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10.xml.rels" ContentType="application/vnd.openxmlformats-package.relationships+xml"/>
  <Override PartName="/xl/worksheets/_rels/sheet12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14.xml.rels" ContentType="application/vnd.openxmlformats-package.relationships+xml"/>
  <Override PartName="/xl/worksheets/_rels/sheet9.xml.rels" ContentType="application/vnd.openxmlformats-package.relationships+xml"/>
  <Override PartName="/xl/worksheets/_rels/sheet5.xml.rels" ContentType="application/vnd.openxmlformats-package.relationships+xml"/>
  <Override PartName="/xl/worksheets/_rels/sheet1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ummary" sheetId="2" state="visible" r:id="rId4"/>
    <sheet name="Pricebook" sheetId="3" state="visible" r:id="rId5"/>
    <sheet name="Approval list" sheetId="4" state="visible" r:id="rId6"/>
    <sheet name="Import file" sheetId="5" state="visible" r:id="rId7"/>
    <sheet name="Billed lines Apr-Sep" sheetId="6" state="visible" r:id="rId8"/>
    <sheet name="Xero cross-check" sheetId="7" state="visible" r:id="rId9"/>
    <sheet name="Xero bills" sheetId="8" state="visible" r:id="rId10"/>
    <sheet name="Margin by group" sheetId="9" state="visible" r:id="rId11"/>
    <sheet name="Margin by month" sheetId="10" state="visible" r:id="rId12"/>
    <sheet name="Decisions" sheetId="11" state="visible" r:id="rId13"/>
    <sheet name="Supplier file A" sheetId="12" state="visible" r:id="rId14"/>
    <sheet name="Supplier file B" sheetId="13" state="visible" r:id="rId15"/>
    <sheet name="Supplier file C" sheetId="14" state="visible" r:id="rId16"/>
  </sheets>
  <definedNames>
    <definedName function="false" hidden="true" localSheetId="3" name="_xlnm._FilterDatabase" vbProcedure="false">'Approval list'!$A$1:$I$280</definedName>
    <definedName function="false" hidden="true" localSheetId="5" name="_xlnm._FilterDatabase" vbProcedure="false">'Billed lines Apr-Sep'!$A$1:$M$11001</definedName>
    <definedName function="false" hidden="true" localSheetId="10" name="_xlnm._FilterDatabase" vbProcedure="false">Decisions!$A$1:$B$6</definedName>
    <definedName function="false" hidden="true" localSheetId="4" name="_xlnm._FilterDatabase" vbProcedure="false">'Import file'!$A$1:$E$1384</definedName>
    <definedName function="false" hidden="true" localSheetId="8" name="_xlnm._FilterDatabase" vbProcedure="false">'Margin by group'!$A$1:$J$10</definedName>
    <definedName function="false" hidden="true" localSheetId="9" name="_xlnm._FilterDatabase" vbProcedure="false">'Margin by month'!$A$1:$G$7</definedName>
    <definedName function="false" hidden="true" localSheetId="2" name="_xlnm._FilterDatabase" vbProcedure="false">Pricebook!$A$1:$X$1401</definedName>
    <definedName function="false" hidden="true" localSheetId="11" name="_xlnm._FilterDatabase" vbProcedure="false">'Supplier file A'!$A$1:$E$677</definedName>
    <definedName function="false" hidden="true" localSheetId="12" name="_xlnm._FilterDatabase" vbProcedure="false">'Supplier file B'!$A$1:$E$386</definedName>
    <definedName function="false" hidden="true" localSheetId="13" name="_xlnm._FilterDatabase" vbProcedure="false">'Supplier file C'!$A$1:$E$383</definedName>
    <definedName function="false" hidden="true" localSheetId="7" name="_xlnm._FilterDatabase" vbProcedure="false">'Xero bills'!$A$1:$H$14</definedName>
    <definedName function="false" hidden="true" localSheetId="6" name="_xlnm._FilterDatabase" vbProcedure="false">'Xero cross-check'!$A$1:$J$61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<sst xmlns="http://schemas.openxmlformats.org/spreadsheetml/2006/main" count="59679" uniqueCount="4414">
  <si>
    <t xml:space="preserve">Re-costing workbook: supplier price files, margin rules and the simPRO import</t>
  </si>
  <si>
    <t xml:space="preserve">Work sample: realistic data, not a past client job. Amounts are in AUD and GST is 10%.</t>
  </si>
  <si>
    <t xml:space="preserve">Illustrative sample data for a Melbourne electrical contractor: a 1,400-line simPRO pricebook, three supplier price files dated 1 October 2026, six months of billed lines (April to September 2026) and a September cross-check against Xero bills.</t>
  </si>
  <si>
    <t xml:space="preserve">Formulas are live. The proposed sell price is cost divided by one minus the margin, rounded up to the next 5 cents; the route, final sell price, margins, import file, margin impact and cross-check all recalculate from the sheets.</t>
  </si>
  <si>
    <t xml:space="preserve">Sheet</t>
  </si>
  <si>
    <t xml:space="preserve">What it shows</t>
  </si>
  <si>
    <t xml:space="preserve">Summary</t>
  </si>
  <si>
    <t xml:space="preserve">Key totals and checks as live formulas, next to the figure printed in the walkthrough.</t>
  </si>
  <si>
    <t xml:space="preserve">Pricebook</t>
  </si>
  <si>
    <t xml:space="preserve">1,400 lines. Proposed sell, final sell, margins, route and the margin check are formulas. Group target margins, agreed margins on competitive items and the owner's decisions are inputs.</t>
  </si>
  <si>
    <t xml:space="preserve">Approval list</t>
  </si>
  <si>
    <t xml:space="preserve">The 279 lines that went to the owner, looked up from the pricebook.</t>
  </si>
  <si>
    <t xml:space="preserve">Import file</t>
  </si>
  <si>
    <t xml:space="preserve">The 1,383 active lines in the simPRO import (Update Only, matched on part number), looked up from the pricebook.</t>
  </si>
  <si>
    <t xml:space="preserve">Billed lines Apr-Sep</t>
  </si>
  <si>
    <t xml:space="preserve">11,000 billed lines. Line amounts, the new unit sell price and the new line total are formulas.</t>
  </si>
  <si>
    <t xml:space="preserve">Xero cross-check</t>
  </si>
  <si>
    <t xml:space="preserve">60 September bill lines against the pricebook cost, with the difference and a 1% test.</t>
  </si>
  <si>
    <t xml:space="preserve">Supplier file A, B, C</t>
  </si>
  <si>
    <t xml:space="preserve">The three supplier price files as received.</t>
  </si>
  <si>
    <t xml:space="preserve">Margin by group</t>
  </si>
  <si>
    <t xml:space="preserve">Billed, cost and margin before and after, by group.</t>
  </si>
  <si>
    <t xml:space="preserve">Margin by month</t>
  </si>
  <si>
    <t xml:space="preserve">The same by month.</t>
  </si>
  <si>
    <t xml:space="preserve">Decisions</t>
  </si>
  <si>
    <t xml:space="preserve">Lines by decision.</t>
  </si>
  <si>
    <t xml:space="preserve">Xero bills</t>
  </si>
  <si>
    <t xml:space="preserve">The cross-check by bill, with GST at 10% per bill.</t>
  </si>
  <si>
    <t xml:space="preserve">The totals row under a table follows the filters. Prices are ex GST in AUD.</t>
  </si>
  <si>
    <t xml:space="preserve">Margin is on the sell price: (sell less cost) divided by sell.</t>
  </si>
  <si>
    <t xml:space="preserve">Prepared by Manaz Afzal</t>
  </si>
  <si>
    <t xml:space="preserve">Summary and tie-out checks</t>
  </si>
  <si>
    <t xml:space="preserve">Green cells are live formulas. 'Printed in walkthrough' is the figure shown in index.md, so the workbook can be compared with it.</t>
  </si>
  <si>
    <t xml:space="preserve">Pricebook and import</t>
  </si>
  <si>
    <t xml:space="preserve">Value</t>
  </si>
  <si>
    <t xml:space="preserve">Printed in walkthrough</t>
  </si>
  <si>
    <t xml:space="preserve">Match</t>
  </si>
  <si>
    <t xml:space="preserve">Note</t>
  </si>
  <si>
    <t xml:space="preserve">Pricebook lines</t>
  </si>
  <si>
    <t xml:space="preserve">Active lines</t>
  </si>
  <si>
    <t xml:space="preserve">Archived (discontinued) lines</t>
  </si>
  <si>
    <t xml:space="preserve">Lines on the approval list</t>
  </si>
  <si>
    <t xml:space="preserve">Approval list rows</t>
  </si>
  <si>
    <t xml:space="preserve">Within rules (no separate approval)</t>
  </si>
  <si>
    <t xml:space="preserve">Approved as proposed</t>
  </si>
  <si>
    <t xml:space="preserve">Approved, capped at +10%</t>
  </si>
  <si>
    <t xml:space="preserve">Held at old sell price</t>
  </si>
  <si>
    <t xml:space="preserve">Archived</t>
  </si>
  <si>
    <t xml:space="preserve">Rows in the import file</t>
  </si>
  <si>
    <t xml:space="preserve">Import rows = active lines (difference)</t>
  </si>
  <si>
    <t xml:space="preserve">Import count = approved count</t>
  </si>
  <si>
    <t xml:space="preserve">Checks (Exhibit C)</t>
  </si>
  <si>
    <t xml:space="preserve">Active lines with current cost equal to the supplier file</t>
  </si>
  <si>
    <t xml:space="preserve">1,383 of 1,383 after</t>
  </si>
  <si>
    <t xml:space="preserve">Active lines with the old cost within 1% of the file (before)</t>
  </si>
  <si>
    <t xml:space="preserve">0 of 1,383 before</t>
  </si>
  <si>
    <t xml:space="preserve">Active lines more than 1 point below target margin (before)</t>
  </si>
  <si>
    <t xml:space="preserve">1,382 of 1,383 before</t>
  </si>
  <si>
    <t xml:space="preserve">At or above target margin now</t>
  </si>
  <si>
    <t xml:space="preserve">Below target, reason recorded</t>
  </si>
  <si>
    <t xml:space="preserve">Below target with a competitive reason</t>
  </si>
  <si>
    <t xml:space="preserve">Below target, capped at +10%</t>
  </si>
  <si>
    <t xml:space="preserve">Below target, held</t>
  </si>
  <si>
    <t xml:space="preserve">Below target, no reason</t>
  </si>
  <si>
    <t xml:space="preserve">Margin impact, April to September 2026</t>
  </si>
  <si>
    <t xml:space="preserve">Billed lines</t>
  </si>
  <si>
    <t xml:space="preserve">Billed (ex GST)</t>
  </si>
  <si>
    <t xml:space="preserve">Cost</t>
  </si>
  <si>
    <t xml:space="preserve">Margin billed</t>
  </si>
  <si>
    <t xml:space="preserve">30.9%</t>
  </si>
  <si>
    <t xml:space="preserve">At new prices</t>
  </si>
  <si>
    <t xml:space="preserve">Margin at new prices</t>
  </si>
  <si>
    <t xml:space="preserve">36.1%</t>
  </si>
  <si>
    <t xml:space="preserve">Difference</t>
  </si>
  <si>
    <t xml:space="preserve">Months table total = group table total (billed, difference)</t>
  </si>
  <si>
    <t xml:space="preserve">Cross-check against Xero bills (September 2026)</t>
  </si>
  <si>
    <t xml:space="preserve">Lines checked</t>
  </si>
  <si>
    <t xml:space="preserve">Lines within 1%</t>
  </si>
  <si>
    <t xml:space="preserve">Lines raised with the supplier</t>
  </si>
  <si>
    <t xml:space="preserve">Bills ex GST</t>
  </si>
  <si>
    <t xml:space="preserve">GST (10% per bill)</t>
  </si>
  <si>
    <t xml:space="preserve">Bills inc GST</t>
  </si>
  <si>
    <t xml:space="preserve">Part number</t>
  </si>
  <si>
    <t xml:space="preserve">Description</t>
  </si>
  <si>
    <t xml:space="preserve">Group</t>
  </si>
  <si>
    <t xml:space="preserve">Supplier</t>
  </si>
  <si>
    <t xml:space="preserve">Status</t>
  </si>
  <si>
    <t xml:space="preserve">Old cost</t>
  </si>
  <si>
    <t xml:space="preserve">Current cost</t>
  </si>
  <si>
    <t xml:space="preserve">Old sell</t>
  </si>
  <si>
    <t xml:space="preserve">Group target margin</t>
  </si>
  <si>
    <t xml:space="preserve">Agreed margin (competitive items)</t>
  </si>
  <si>
    <t xml:space="preserve">Proposed sell</t>
  </si>
  <si>
    <t xml:space="preserve">Final sell</t>
  </si>
  <si>
    <t xml:space="preserve">Margin at old sell and current cost</t>
  </si>
  <si>
    <t xml:space="preserve">Margin at final sell</t>
  </si>
  <si>
    <t xml:space="preserve">Route</t>
  </si>
  <si>
    <t xml:space="preserve">Decision</t>
  </si>
  <si>
    <t xml:space="preserve">Reason</t>
  </si>
  <si>
    <t xml:space="preserve">Part number in supplier file</t>
  </si>
  <si>
    <t xml:space="preserve">Supplier file cost</t>
  </si>
  <si>
    <t xml:space="preserve">Cost matches file</t>
  </si>
  <si>
    <t xml:space="preserve">Old cost within 1% of file cost</t>
  </si>
  <si>
    <t xml:space="preserve">Proposed change on old sell</t>
  </si>
  <si>
    <t xml:space="preserve">Margin check</t>
  </si>
  <si>
    <t xml:space="preserve">More than 1 point below target before</t>
  </si>
  <si>
    <t xml:space="preserve">EWA-1004</t>
  </si>
  <si>
    <t xml:space="preserve">Weatherproof meter box IP56, 1 phase, Range A</t>
  </si>
  <si>
    <t xml:space="preserve">Switchboards and enclosures</t>
  </si>
  <si>
    <t xml:space="preserve">Electrical wholesaler A</t>
  </si>
  <si>
    <t xml:space="preserve">Current</t>
  </si>
  <si>
    <t xml:space="preserve">Within rules</t>
  </si>
  <si>
    <t xml:space="preserve">EWA-1008</t>
  </si>
  <si>
    <t xml:space="preserve">DIN rail 35mm x 2m, slotted, Range A</t>
  </si>
  <si>
    <t xml:space="preserve">EWA-1009</t>
  </si>
  <si>
    <t xml:space="preserve">Switchboard enclosure 48 pole, IP65 weatherproof</t>
  </si>
  <si>
    <t xml:space="preserve">EWA-1014</t>
  </si>
  <si>
    <t xml:space="preserve">Switchboard enclosure 48 pole, flush</t>
  </si>
  <si>
    <t xml:space="preserve">EWA-1016</t>
  </si>
  <si>
    <t xml:space="preserve">Main switch 4P 63A, Range D</t>
  </si>
  <si>
    <t xml:space="preserve">EWA-1020</t>
  </si>
  <si>
    <t xml:space="preserve">Switchboard enclosure 36 pole, IP65 weatherproof</t>
  </si>
  <si>
    <t xml:space="preserve">Held at old sell</t>
  </si>
  <si>
    <t xml:space="preserve">Fixed-price job held to 31 Dec 2026</t>
  </si>
  <si>
    <t xml:space="preserve">EWA-1023</t>
  </si>
  <si>
    <t xml:space="preserve">Busbar kit 3P 63A, Range C</t>
  </si>
  <si>
    <t xml:space="preserve">EWA-1025</t>
  </si>
  <si>
    <t xml:space="preserve">Meter panel, 1 phase, Range B</t>
  </si>
  <si>
    <t xml:space="preserve">Competitive item, agreed margin 21%</t>
  </si>
  <si>
    <t xml:space="preserve">EWA-1028</t>
  </si>
  <si>
    <t xml:space="preserve">Surface enclosure 12 module, DIN rail, Range C</t>
  </si>
  <si>
    <t xml:space="preserve">Superseded</t>
  </si>
  <si>
    <t xml:space="preserve">EWA-1030</t>
  </si>
  <si>
    <t xml:space="preserve">Weatherproof meter box IP56, 1 phase, Range C</t>
  </si>
  <si>
    <t xml:space="preserve">Competitive item, agreed margin 25%</t>
  </si>
  <si>
    <t xml:space="preserve">EWA-1033</t>
  </si>
  <si>
    <t xml:space="preserve">Switchboard enclosure 36 pole, flush</t>
  </si>
  <si>
    <t xml:space="preserve">EWA-1036</t>
  </si>
  <si>
    <t xml:space="preserve">Surface enclosure 4 module, DIN rail, Range D</t>
  </si>
  <si>
    <t xml:space="preserve">Competitive item, agreed margin 23%</t>
  </si>
  <si>
    <t xml:space="preserve">EWA-1039</t>
  </si>
  <si>
    <t xml:space="preserve">Main switch 4P 250A, Range C</t>
  </si>
  <si>
    <t xml:space="preserve">EWA-1043</t>
  </si>
  <si>
    <t xml:space="preserve">DIN rail 35mm x 2m, slotted, Range C</t>
  </si>
  <si>
    <t xml:space="preserve">Competitive item, agreed margin 20%</t>
  </si>
  <si>
    <t xml:space="preserve">EWA-1047</t>
  </si>
  <si>
    <t xml:space="preserve">Meter panel, 1 phase, Range A</t>
  </si>
  <si>
    <t xml:space="preserve">EWA-1048</t>
  </si>
  <si>
    <t xml:space="preserve">Weatherproof meter box IP56, 3 phase, Range A</t>
  </si>
  <si>
    <t xml:space="preserve">EWA-1053</t>
  </si>
  <si>
    <t xml:space="preserve">Busbar kit 3P 160A, Range B</t>
  </si>
  <si>
    <t xml:space="preserve">EWA-1056</t>
  </si>
  <si>
    <t xml:space="preserve">Earth bar 16 way, Range A</t>
  </si>
  <si>
    <t xml:space="preserve">EWA-1059</t>
  </si>
  <si>
    <t xml:space="preserve">Busbar kit 3P 100A, Range C</t>
  </si>
  <si>
    <t xml:space="preserve">EWA-1062</t>
  </si>
  <si>
    <t xml:space="preserve">Main switch 2P 63A, Range B</t>
  </si>
  <si>
    <t xml:space="preserve">EWA-1065</t>
  </si>
  <si>
    <t xml:space="preserve">Busbar kit 3P 160A, Range C</t>
  </si>
  <si>
    <t xml:space="preserve">EWA-1068</t>
  </si>
  <si>
    <t xml:space="preserve">DIN rail 35mm x 2m, slotted, Range B</t>
  </si>
  <si>
    <t xml:space="preserve">EWA-1069</t>
  </si>
  <si>
    <t xml:space="preserve">Busbar kit 3P 100A, Range D</t>
  </si>
  <si>
    <t xml:space="preserve">EWA-1073</t>
  </si>
  <si>
    <t xml:space="preserve">Surface enclosure 8 module, DIN rail, Range A</t>
  </si>
  <si>
    <t xml:space="preserve">EWA-1075</t>
  </si>
  <si>
    <t xml:space="preserve">Terminal block 35mm², 10 pack, Range C</t>
  </si>
  <si>
    <t xml:space="preserve">EWA-1078</t>
  </si>
  <si>
    <t xml:space="preserve">Busbar kit 3P 100A, Range A</t>
  </si>
  <si>
    <t xml:space="preserve">EWA-1082</t>
  </si>
  <si>
    <t xml:space="preserve">Meter panel, 3 phase, Range A</t>
  </si>
  <si>
    <t xml:space="preserve">EWA-1084</t>
  </si>
  <si>
    <t xml:space="preserve">Meter panel, 3 phase, Range B</t>
  </si>
  <si>
    <t xml:space="preserve">EWA-1089</t>
  </si>
  <si>
    <t xml:space="preserve">Main switch 2P 100A, Range B</t>
  </si>
  <si>
    <t xml:space="preserve">EWA-1090</t>
  </si>
  <si>
    <t xml:space="preserve">DIN rail 35mm x 2m, slotted, Range D</t>
  </si>
  <si>
    <t xml:space="preserve">EWA-1093</t>
  </si>
  <si>
    <t xml:space="preserve">Meter panel, 1 phase, Range C</t>
  </si>
  <si>
    <t xml:space="preserve">EWA-1096</t>
  </si>
  <si>
    <t xml:space="preserve">Terminal block 35mm², 10 pack, Range D</t>
  </si>
  <si>
    <t xml:space="preserve">EWA-1100</t>
  </si>
  <si>
    <t xml:space="preserve">Meter panel, 3 phase, Range D</t>
  </si>
  <si>
    <t xml:space="preserve">EWA-1103</t>
  </si>
  <si>
    <t xml:space="preserve">Main switch 2P 125A, Range B</t>
  </si>
  <si>
    <t xml:space="preserve">EWA-1107</t>
  </si>
  <si>
    <t xml:space="preserve">DIN rail 35mm x 1m, slotted, Range A</t>
  </si>
  <si>
    <t xml:space="preserve">EWA-1110</t>
  </si>
  <si>
    <t xml:space="preserve">Main switch 4P 125A, Range D</t>
  </si>
  <si>
    <t xml:space="preserve">EWA-1113</t>
  </si>
  <si>
    <t xml:space="preserve">Main switch 2P 100A, Range D</t>
  </si>
  <si>
    <t xml:space="preserve">EWA-1115</t>
  </si>
  <si>
    <t xml:space="preserve">Switchboard enclosure 24 pole, surface</t>
  </si>
  <si>
    <t xml:space="preserve">EWA-1117</t>
  </si>
  <si>
    <t xml:space="preserve">Neutral link 20 way, Range A</t>
  </si>
  <si>
    <t xml:space="preserve">EWA-1120</t>
  </si>
  <si>
    <t xml:space="preserve">Main switch 2P 100A, Range A</t>
  </si>
  <si>
    <t xml:space="preserve">EWA-1124</t>
  </si>
  <si>
    <t xml:space="preserve">Main switch 4P 100A, Range C</t>
  </si>
  <si>
    <t xml:space="preserve">EWA-1127</t>
  </si>
  <si>
    <t xml:space="preserve">DIN rail 35mm x 1m, slotted, Range B</t>
  </si>
  <si>
    <t xml:space="preserve">EWA-1130</t>
  </si>
  <si>
    <t xml:space="preserve">Terminal block 16mm², 10 pack, Range C</t>
  </si>
  <si>
    <t xml:space="preserve">EWA-1134</t>
  </si>
  <si>
    <t xml:space="preserve">Busbar kit 3P 250A, Range C</t>
  </si>
  <si>
    <t xml:space="preserve">EWA-1135</t>
  </si>
  <si>
    <t xml:space="preserve">Busbar kit 3P 63A, Range D</t>
  </si>
  <si>
    <t xml:space="preserve">EWA-1140</t>
  </si>
  <si>
    <t xml:space="preserve">Meter panel, 1 phase, Range D</t>
  </si>
  <si>
    <t xml:space="preserve">Competitive item, agreed margin 24%</t>
  </si>
  <si>
    <t xml:space="preserve">EWA-1142</t>
  </si>
  <si>
    <t xml:space="preserve">Switchboard enclosure 18 pole, IP65 weatherproof</t>
  </si>
  <si>
    <t xml:space="preserve">EWA-1145</t>
  </si>
  <si>
    <t xml:space="preserve">Neutral link 6 way, Range B</t>
  </si>
  <si>
    <t xml:space="preserve">EWA-1147</t>
  </si>
  <si>
    <t xml:space="preserve">Busbar kit 3P 160A, Range A</t>
  </si>
  <si>
    <t xml:space="preserve">EWA-1150</t>
  </si>
  <si>
    <t xml:space="preserve">Switchboard enclosure 8 pole, IP65 weatherproof</t>
  </si>
  <si>
    <t xml:space="preserve">Competitive item, agreed margin 22%</t>
  </si>
  <si>
    <t xml:space="preserve">EWA-1153</t>
  </si>
  <si>
    <t xml:space="preserve">Meter panel, 3 phase, Range C</t>
  </si>
  <si>
    <t xml:space="preserve">EWA-1158</t>
  </si>
  <si>
    <t xml:space="preserve">Main switch 4P 250A, Range D</t>
  </si>
  <si>
    <t xml:space="preserve">EWA-1161</t>
  </si>
  <si>
    <t xml:space="preserve">Main switch 4P 80A, Range C</t>
  </si>
  <si>
    <t xml:space="preserve">EWA-1164</t>
  </si>
  <si>
    <t xml:space="preserve">Earth bar 6 way, Range B</t>
  </si>
  <si>
    <t xml:space="preserve">EWA-1167</t>
  </si>
  <si>
    <t xml:space="preserve">Main switch 2P 63A, Range D</t>
  </si>
  <si>
    <t xml:space="preserve">EWA-1169</t>
  </si>
  <si>
    <t xml:space="preserve">Busbar kit 3P 63A, Range A</t>
  </si>
  <si>
    <t xml:space="preserve">EWA-1173</t>
  </si>
  <si>
    <t xml:space="preserve">Main switch 2P 80A, Range A</t>
  </si>
  <si>
    <t xml:space="preserve">EWA-1176</t>
  </si>
  <si>
    <t xml:space="preserve">Main switch 2P 80A, Range C</t>
  </si>
  <si>
    <t xml:space="preserve">EWA-1179</t>
  </si>
  <si>
    <t xml:space="preserve">Weatherproof meter box IP56, 3 phase, Range C</t>
  </si>
  <si>
    <t xml:space="preserve">EWA-1181</t>
  </si>
  <si>
    <t xml:space="preserve">Switchboard enclosure 8 pole, flush</t>
  </si>
  <si>
    <t xml:space="preserve">EWA-1185</t>
  </si>
  <si>
    <t xml:space="preserve">Switchboard enclosure 24 pole, flush</t>
  </si>
  <si>
    <t xml:space="preserve">EWA-1187</t>
  </si>
  <si>
    <t xml:space="preserve">Terminal block 16mm², 10 pack, Range D</t>
  </si>
  <si>
    <t xml:space="preserve">EWA-1190</t>
  </si>
  <si>
    <t xml:space="preserve">Main switch 4P 200A, Range D</t>
  </si>
  <si>
    <t xml:space="preserve">Discontinued</t>
  </si>
  <si>
    <t xml:space="preserve">Archive</t>
  </si>
  <si>
    <t xml:space="preserve">Discontinued by supplier</t>
  </si>
  <si>
    <t xml:space="preserve">EWA-1192</t>
  </si>
  <si>
    <t xml:space="preserve">Main switch 4P 250A, Range A</t>
  </si>
  <si>
    <t xml:space="preserve">EWA-1197</t>
  </si>
  <si>
    <t xml:space="preserve">Busbar kit 3P 250A, Range D</t>
  </si>
  <si>
    <t xml:space="preserve">EWA-1200</t>
  </si>
  <si>
    <t xml:space="preserve">Switchboard enclosure 8 pole, surface</t>
  </si>
  <si>
    <t xml:space="preserve">EWA-1202</t>
  </si>
  <si>
    <t xml:space="preserve">Terminal block 6mm², 10 pack, Range A</t>
  </si>
  <si>
    <t xml:space="preserve">EWA-1205</t>
  </si>
  <si>
    <t xml:space="preserve">Surface enclosure 8 module, DIN rail, Range C</t>
  </si>
  <si>
    <t xml:space="preserve">EWA-1207</t>
  </si>
  <si>
    <t xml:space="preserve">Surface enclosure 12 module, DIN rail, Range A</t>
  </si>
  <si>
    <t xml:space="preserve">EWA-1212</t>
  </si>
  <si>
    <t xml:space="preserve">Main switch 2P 80A, Range D</t>
  </si>
  <si>
    <t xml:space="preserve">EWA-1214</t>
  </si>
  <si>
    <t xml:space="preserve">Switchboard enclosure 18 pole, flush</t>
  </si>
  <si>
    <t xml:space="preserve">EWA-1218</t>
  </si>
  <si>
    <t xml:space="preserve">Main switch 4P 160A, Range B</t>
  </si>
  <si>
    <t xml:space="preserve">EWA-1220</t>
  </si>
  <si>
    <t xml:space="preserve">Earth bar 10 way, Range C</t>
  </si>
  <si>
    <t xml:space="preserve">EWA-1223</t>
  </si>
  <si>
    <t xml:space="preserve">Weatherproof meter box IP56, 3 phase, Range B</t>
  </si>
  <si>
    <t xml:space="preserve">EWA-1225</t>
  </si>
  <si>
    <t xml:space="preserve">Weatherproof meter box IP56, 3 phase, Range D</t>
  </si>
  <si>
    <t xml:space="preserve">EWA-1228</t>
  </si>
  <si>
    <t xml:space="preserve">Main switch 4P 200A, Range C</t>
  </si>
  <si>
    <t xml:space="preserve">Competitive item, agreed margin 26%</t>
  </si>
  <si>
    <t xml:space="preserve">EWA-1233</t>
  </si>
  <si>
    <t xml:space="preserve">Earth bar 6 way, Range D</t>
  </si>
  <si>
    <t xml:space="preserve">EWA-1235</t>
  </si>
  <si>
    <t xml:space="preserve">Switchboard enclosure 24 pole, IP65 weatherproof</t>
  </si>
  <si>
    <t xml:space="preserve">EWA-1239</t>
  </si>
  <si>
    <t xml:space="preserve">Main switch 4P 200A, Range A</t>
  </si>
  <si>
    <t xml:space="preserve">EWA-1242</t>
  </si>
  <si>
    <t xml:space="preserve">Surface enclosure 4 module, DIN rail, Range A</t>
  </si>
  <si>
    <t xml:space="preserve">EWA-1244</t>
  </si>
  <si>
    <t xml:space="preserve">Busbar kit 3P 250A, Range A</t>
  </si>
  <si>
    <t xml:space="preserve">EWA-1248</t>
  </si>
  <si>
    <t xml:space="preserve">Weatherproof meter box IP56, 1 phase, Range D</t>
  </si>
  <si>
    <t xml:space="preserve">EWA-1250</t>
  </si>
  <si>
    <t xml:space="preserve">Neutral link 12 way, Range D</t>
  </si>
  <si>
    <t xml:space="preserve">Owner cap this quarter, balance next quarter</t>
  </si>
  <si>
    <t xml:space="preserve">EWA-1252</t>
  </si>
  <si>
    <t xml:space="preserve">Neutral link 20 way, Range B</t>
  </si>
  <si>
    <t xml:space="preserve">EWA-1256</t>
  </si>
  <si>
    <t xml:space="preserve">Earth bar 6 way, Range C</t>
  </si>
  <si>
    <t xml:space="preserve">EWA-1260</t>
  </si>
  <si>
    <t xml:space="preserve">Neutral link 20 way, Range D</t>
  </si>
  <si>
    <t xml:space="preserve">EWA-1262</t>
  </si>
  <si>
    <t xml:space="preserve">Main switch 4P 80A, Range A</t>
  </si>
  <si>
    <t xml:space="preserve">EWA-1266</t>
  </si>
  <si>
    <t xml:space="preserve">Switchboard enclosure 12 pole, surface</t>
  </si>
  <si>
    <t xml:space="preserve">EWA-1267</t>
  </si>
  <si>
    <t xml:space="preserve">Earth bar 6 way, Range A</t>
  </si>
  <si>
    <t xml:space="preserve">EWA-1270</t>
  </si>
  <si>
    <t xml:space="preserve">Busbar kit 3P 63A, Range B</t>
  </si>
  <si>
    <t xml:space="preserve">EWA-1274</t>
  </si>
  <si>
    <t xml:space="preserve">Surface enclosure 8 module, DIN rail, Range D</t>
  </si>
  <si>
    <t xml:space="preserve">EWA-1277</t>
  </si>
  <si>
    <t xml:space="preserve">Neutral link 20 way, Range C</t>
  </si>
  <si>
    <t xml:space="preserve">EWA-1279</t>
  </si>
  <si>
    <t xml:space="preserve">Terminal block 6mm², 10 pack, Range B</t>
  </si>
  <si>
    <t xml:space="preserve">EWA-1283</t>
  </si>
  <si>
    <t xml:space="preserve">Weatherproof meter box IP56, 1 phase, Range B</t>
  </si>
  <si>
    <t xml:space="preserve">EWA-1285</t>
  </si>
  <si>
    <t xml:space="preserve">Earth bar 16 way, Range C</t>
  </si>
  <si>
    <t xml:space="preserve">EWA-1289</t>
  </si>
  <si>
    <t xml:space="preserve">Terminal block 6mm², 10 pack, Range C</t>
  </si>
  <si>
    <t xml:space="preserve">EWA-1293</t>
  </si>
  <si>
    <t xml:space="preserve">Main switch 4P 160A, Range C</t>
  </si>
  <si>
    <t xml:space="preserve">EWA-1295</t>
  </si>
  <si>
    <t xml:space="preserve">Neutral link 12 way, Range A</t>
  </si>
  <si>
    <t xml:space="preserve">EWA-1297</t>
  </si>
  <si>
    <t xml:space="preserve">Main switch 4P 63A, Range C</t>
  </si>
  <si>
    <t xml:space="preserve">EWA-1300</t>
  </si>
  <si>
    <t xml:space="preserve">Neutral link 6 way, Range C</t>
  </si>
  <si>
    <t xml:space="preserve">EWA-1304</t>
  </si>
  <si>
    <t xml:space="preserve">Main switch 2P 125A, Range C</t>
  </si>
  <si>
    <t xml:space="preserve">EWA-1306</t>
  </si>
  <si>
    <t xml:space="preserve">Main switch 4P 160A, Range D</t>
  </si>
  <si>
    <t xml:space="preserve">EWA-1310</t>
  </si>
  <si>
    <t xml:space="preserve">Switchboard enclosure 12 pole, flush</t>
  </si>
  <si>
    <t xml:space="preserve">EWA-1313</t>
  </si>
  <si>
    <t xml:space="preserve">Surface enclosure 4 module, DIN rail, Range C</t>
  </si>
  <si>
    <t xml:space="preserve">EWA-1317</t>
  </si>
  <si>
    <t xml:space="preserve">Main switch 4P 100A, Range B</t>
  </si>
  <si>
    <t xml:space="preserve">EWA-1319</t>
  </si>
  <si>
    <t xml:space="preserve">Surface enclosure 12 module, DIN rail, Range B</t>
  </si>
  <si>
    <t xml:space="preserve">EWA-1321</t>
  </si>
  <si>
    <t xml:space="preserve">Main switch 4P 200A, Range B</t>
  </si>
  <si>
    <t xml:space="preserve">EWA-1325</t>
  </si>
  <si>
    <t xml:space="preserve">Terminal block 6mm², 10 pack, Range D</t>
  </si>
  <si>
    <t xml:space="preserve">EWA-1327</t>
  </si>
  <si>
    <t xml:space="preserve">Surface enclosure 8 module, DIN rail, Range B</t>
  </si>
  <si>
    <t xml:space="preserve">EWA-1332</t>
  </si>
  <si>
    <t xml:space="preserve">Earth bar 16 way, Range D</t>
  </si>
  <si>
    <t xml:space="preserve">EWA-1334</t>
  </si>
  <si>
    <t xml:space="preserve">Main switch 4P 63A, Range A</t>
  </si>
  <si>
    <t xml:space="preserve">EWA-1336</t>
  </si>
  <si>
    <t xml:space="preserve">Busbar kit 3P 160A, Range D</t>
  </si>
  <si>
    <t xml:space="preserve">EWA-1340</t>
  </si>
  <si>
    <t xml:space="preserve">Surface enclosure 12 module, DIN rail, Range D</t>
  </si>
  <si>
    <t xml:space="preserve">EWA-1342</t>
  </si>
  <si>
    <t xml:space="preserve">Main switch 2P 63A, Range A</t>
  </si>
  <si>
    <t xml:space="preserve">EWA-1347</t>
  </si>
  <si>
    <t xml:space="preserve">Neutral link 6 way, Range D</t>
  </si>
  <si>
    <t xml:space="preserve">EWA-1348</t>
  </si>
  <si>
    <t xml:space="preserve">Earth bar 16 way, Range B</t>
  </si>
  <si>
    <t xml:space="preserve">EWA-1351</t>
  </si>
  <si>
    <t xml:space="preserve">Terminal block 35mm², 10 pack, Range B</t>
  </si>
  <si>
    <t xml:space="preserve">EWA-1354</t>
  </si>
  <si>
    <t xml:space="preserve">Busbar kit 3P 100A, Range B</t>
  </si>
  <si>
    <t xml:space="preserve">EWA-1359</t>
  </si>
  <si>
    <t xml:space="preserve">Terminal block 16mm², 10 pack, Range B</t>
  </si>
  <si>
    <t xml:space="preserve">EWA-1360</t>
  </si>
  <si>
    <t xml:space="preserve">Main switch 4P 80A, Range B</t>
  </si>
  <si>
    <t xml:space="preserve">EWA-1364</t>
  </si>
  <si>
    <t xml:space="preserve">Surge protector Type 2 1P, Range C</t>
  </si>
  <si>
    <t xml:space="preserve">Circuit protection</t>
  </si>
  <si>
    <t xml:space="preserve">EWA-1367</t>
  </si>
  <si>
    <t xml:space="preserve">MCB 3P 16A, C-curve 6kA, Range C</t>
  </si>
  <si>
    <t xml:space="preserve">EWA-1370</t>
  </si>
  <si>
    <t xml:space="preserve">MCB 1P 40A, C-curve 6kA, Range C</t>
  </si>
  <si>
    <t xml:space="preserve">EWA-1374</t>
  </si>
  <si>
    <t xml:space="preserve">MCB 1P 6A, C-curve 6kA, Range D</t>
  </si>
  <si>
    <t xml:space="preserve">Competitive item, agreed margin 28%</t>
  </si>
  <si>
    <t xml:space="preserve">EWA-1377</t>
  </si>
  <si>
    <t xml:space="preserve">Isolator 2P 100A, DIN, Range A</t>
  </si>
  <si>
    <t xml:space="preserve">EWA-1380</t>
  </si>
  <si>
    <t xml:space="preserve">Contactor 3P 18A, 240V coil, Range D</t>
  </si>
  <si>
    <t xml:space="preserve">EWA-1383</t>
  </si>
  <si>
    <t xml:space="preserve">MCB 1P 25A, B-curve 6kA, Range C</t>
  </si>
  <si>
    <t xml:space="preserve">EWA-1385</t>
  </si>
  <si>
    <t xml:space="preserve">MCB 2P 16A, C-curve 6kA, Range A</t>
  </si>
  <si>
    <t xml:space="preserve">EWA-1387</t>
  </si>
  <si>
    <t xml:space="preserve">Isolator 3P 80A, IP66, Range A</t>
  </si>
  <si>
    <t xml:space="preserve">EWA-1391</t>
  </si>
  <si>
    <t xml:space="preserve">Isolator 3P 63A, IP66, Range C</t>
  </si>
  <si>
    <t xml:space="preserve">EWA-1395</t>
  </si>
  <si>
    <t xml:space="preserve">MCB 1P 6A, B-curve 6kA, Range A</t>
  </si>
  <si>
    <t xml:space="preserve">EWA-1396</t>
  </si>
  <si>
    <t xml:space="preserve">MCB 1P 32A, C-curve 6kA, Range B</t>
  </si>
  <si>
    <t xml:space="preserve">EWA-1399</t>
  </si>
  <si>
    <t xml:space="preserve">MCB 1P 6A, B-curve 6kA, Range D</t>
  </si>
  <si>
    <t xml:space="preserve">Competitive item, agreed margin 30%</t>
  </si>
  <si>
    <t xml:space="preserve">EWA-1403</t>
  </si>
  <si>
    <t xml:space="preserve">Motor protection circuit breaker 10A, Range B</t>
  </si>
  <si>
    <t xml:space="preserve">EWA-1406</t>
  </si>
  <si>
    <t xml:space="preserve">MCB 3P 32A, C-curve 6kA, Range C</t>
  </si>
  <si>
    <t xml:space="preserve">EWA-1408</t>
  </si>
  <si>
    <t xml:space="preserve">RCD 4P 100A 30mA, Range B</t>
  </si>
  <si>
    <t xml:space="preserve">EWA-1412</t>
  </si>
  <si>
    <t xml:space="preserve">MCB 1P 50A, B-curve 6kA, Range B</t>
  </si>
  <si>
    <t xml:space="preserve">EWA-1415</t>
  </si>
  <si>
    <t xml:space="preserve">RCBO 1P+N 10A 30mA, 6kA, Range A</t>
  </si>
  <si>
    <t xml:space="preserve">EWA-1417</t>
  </si>
  <si>
    <t xml:space="preserve">Isolator 2P 63A, DIN, Range B</t>
  </si>
  <si>
    <t xml:space="preserve">Competitive item, agreed margin 29%</t>
  </si>
  <si>
    <t xml:space="preserve">EWA-1422</t>
  </si>
  <si>
    <t xml:space="preserve">RCD 2P 63A 30mA, Range D</t>
  </si>
  <si>
    <t xml:space="preserve">EWA-1424</t>
  </si>
  <si>
    <t xml:space="preserve">MCB 1P+N 25A, C-curve 6kA, Range B</t>
  </si>
  <si>
    <t xml:space="preserve">EWA-1428</t>
  </si>
  <si>
    <t xml:space="preserve">MCB 1P 63A, B-curve 6kA, Range D</t>
  </si>
  <si>
    <t xml:space="preserve">EWA-1429</t>
  </si>
  <si>
    <t xml:space="preserve">Contactor 4P 63A, 240V coil, Range C</t>
  </si>
  <si>
    <t xml:space="preserve">EWA-1432</t>
  </si>
  <si>
    <t xml:space="preserve">MCB 1P+N 10A, B-curve 6kA, Range A</t>
  </si>
  <si>
    <t xml:space="preserve">EWA-1436</t>
  </si>
  <si>
    <t xml:space="preserve">Contactor 3P 40A, 240V coil, Range D</t>
  </si>
  <si>
    <t xml:space="preserve">EWA-1438</t>
  </si>
  <si>
    <t xml:space="preserve">Isolator 3P 80A, IP66, Range B</t>
  </si>
  <si>
    <t xml:space="preserve">EWA-1442</t>
  </si>
  <si>
    <t xml:space="preserve">MCB 1P 20A, C-curve 6kA, Range C</t>
  </si>
  <si>
    <t xml:space="preserve">EWA-1446</t>
  </si>
  <si>
    <t xml:space="preserve">MCB 2P 16A, B-curve 6kA, Range A</t>
  </si>
  <si>
    <t xml:space="preserve">EWA-1448</t>
  </si>
  <si>
    <t xml:space="preserve">Isolator 2P 32A, DIN, Range A</t>
  </si>
  <si>
    <t xml:space="preserve">EWA-1452</t>
  </si>
  <si>
    <t xml:space="preserve">Contactor 4P 25A, 240V coil, Range C</t>
  </si>
  <si>
    <t xml:space="preserve">EWA-1453</t>
  </si>
  <si>
    <t xml:space="preserve">RCD 4P 63A 30mA, Range A</t>
  </si>
  <si>
    <t xml:space="preserve">EWA-1457</t>
  </si>
  <si>
    <t xml:space="preserve">Motor protection circuit breaker 25A, Range A</t>
  </si>
  <si>
    <t xml:space="preserve">EWA-1460</t>
  </si>
  <si>
    <t xml:space="preserve">HRC fuse 32A, 3 pack, Range C</t>
  </si>
  <si>
    <t xml:space="preserve">EWA-1462</t>
  </si>
  <si>
    <t xml:space="preserve">HRC fuse 32A, 3 pack, Range B</t>
  </si>
  <si>
    <t xml:space="preserve">EWA-1465</t>
  </si>
  <si>
    <t xml:space="preserve">RCBO 1P+N 40A 30mA, 6kA, Range A</t>
  </si>
  <si>
    <t xml:space="preserve">EWA-1468</t>
  </si>
  <si>
    <t xml:space="preserve">MCB 1P 50A, C-curve 6kA, Range D</t>
  </si>
  <si>
    <t xml:space="preserve">EWA-1472</t>
  </si>
  <si>
    <t xml:space="preserve">Motor protection circuit breaker 4A, Range A</t>
  </si>
  <si>
    <t xml:space="preserve">EWA-1476</t>
  </si>
  <si>
    <t xml:space="preserve">MCB 1P 25A, B-curve 6kA, Range A</t>
  </si>
  <si>
    <t xml:space="preserve">EWA-1479</t>
  </si>
  <si>
    <t xml:space="preserve">MCB 1P 6A, B-curve 6kA, Range B</t>
  </si>
  <si>
    <t xml:space="preserve">EWA-1480</t>
  </si>
  <si>
    <t xml:space="preserve">Contactor 3P 12A, 240V coil, Range C</t>
  </si>
  <si>
    <t xml:space="preserve">EWA-1483</t>
  </si>
  <si>
    <t xml:space="preserve">MCB 1P 25A, C-curve 6kA, Range C</t>
  </si>
  <si>
    <t xml:space="preserve">EWA-1488</t>
  </si>
  <si>
    <t xml:space="preserve">Isolator 3P 40A, IP66, Range B</t>
  </si>
  <si>
    <t xml:space="preserve">Competitive item, agreed margin 27%</t>
  </si>
  <si>
    <t xml:space="preserve">EWA-1490</t>
  </si>
  <si>
    <t xml:space="preserve">MCB 2P 63A, B-curve 6kA, Range A</t>
  </si>
  <si>
    <t xml:space="preserve">EWA-1494</t>
  </si>
  <si>
    <t xml:space="preserve">MCB 1P 6A, C-curve 6kA, Range C</t>
  </si>
  <si>
    <t xml:space="preserve">EWA-1496</t>
  </si>
  <si>
    <t xml:space="preserve">Isolator 3P 20A, IP66, Range B</t>
  </si>
  <si>
    <t xml:space="preserve">EWA-1499</t>
  </si>
  <si>
    <t xml:space="preserve">MCB 2P 40A, B-curve 6kA, Range B</t>
  </si>
  <si>
    <t xml:space="preserve">EWA-1503</t>
  </si>
  <si>
    <t xml:space="preserve">MCB 3P 40A, C-curve 6kA, Range C</t>
  </si>
  <si>
    <t xml:space="preserve">EWA-1505</t>
  </si>
  <si>
    <t xml:space="preserve">MCB 1P 10A, B-curve 6kA, Range D</t>
  </si>
  <si>
    <t xml:space="preserve">EWA-1508</t>
  </si>
  <si>
    <t xml:space="preserve">Contactor 3P 18A, 240V coil, Range C</t>
  </si>
  <si>
    <t xml:space="preserve">EWA-1512</t>
  </si>
  <si>
    <t xml:space="preserve">Motor protection circuit breaker 4A, Range C</t>
  </si>
  <si>
    <t xml:space="preserve">EWA-1515</t>
  </si>
  <si>
    <t xml:space="preserve">MCB 1P 16A, B-curve 6kA, Range C</t>
  </si>
  <si>
    <t xml:space="preserve">EWA-1518</t>
  </si>
  <si>
    <t xml:space="preserve">Isolator 3P 32A, IP66, Range B</t>
  </si>
  <si>
    <t xml:space="preserve">EWA-1520</t>
  </si>
  <si>
    <t xml:space="preserve">MCB 1P 20A, B-curve 6kA, Range C</t>
  </si>
  <si>
    <t xml:space="preserve">EWA-1524</t>
  </si>
  <si>
    <t xml:space="preserve">RCD 2P 40A 30mA, Range C</t>
  </si>
  <si>
    <t xml:space="preserve">EWA-1525</t>
  </si>
  <si>
    <t xml:space="preserve">MCB 1P+N 32A, C-curve 6kA, Range C</t>
  </si>
  <si>
    <t xml:space="preserve">EWA-1530</t>
  </si>
  <si>
    <t xml:space="preserve">Contactor 4P 40A, 240V coil, Range B</t>
  </si>
  <si>
    <t xml:space="preserve">EWA-1531</t>
  </si>
  <si>
    <t xml:space="preserve">Contactor 4P 25A, 240V coil, Range B</t>
  </si>
  <si>
    <t xml:space="preserve">EWA-1536</t>
  </si>
  <si>
    <t xml:space="preserve">RCBO 1P+N 40A 30mA, 6kA, Range C</t>
  </si>
  <si>
    <t xml:space="preserve">EWA-1538</t>
  </si>
  <si>
    <t xml:space="preserve">MCB 1P+N 20A, B-curve 6kA, Range A</t>
  </si>
  <si>
    <t xml:space="preserve">EWA-1542</t>
  </si>
  <si>
    <t xml:space="preserve">MCB 1P 10A, C-curve 6kA, Range A</t>
  </si>
  <si>
    <t xml:space="preserve">EWA-1543</t>
  </si>
  <si>
    <t xml:space="preserve">MCB 2P 32A, C-curve 6kA, Range D</t>
  </si>
  <si>
    <t xml:space="preserve">EWA-1548</t>
  </si>
  <si>
    <t xml:space="preserve">MCB 1P 63A, C-curve 6kA, Range A</t>
  </si>
  <si>
    <t xml:space="preserve">EWA-1549</t>
  </si>
  <si>
    <t xml:space="preserve">MCB 1P+N 16A, C-curve 6kA, Range C</t>
  </si>
  <si>
    <t xml:space="preserve">EWA-1552</t>
  </si>
  <si>
    <t xml:space="preserve">Contactor 3P 40A, 240V coil, Range A</t>
  </si>
  <si>
    <t xml:space="preserve">EWA-1555</t>
  </si>
  <si>
    <t xml:space="preserve">MCB 1P 63A, C-curve 6kA, Range B</t>
  </si>
  <si>
    <t xml:space="preserve">EWA-1559</t>
  </si>
  <si>
    <t xml:space="preserve">MCB 2P 40A, C-curve 6kA, Range B</t>
  </si>
  <si>
    <t xml:space="preserve">EWA-1561</t>
  </si>
  <si>
    <t xml:space="preserve">Surge protector Type 2 1P, Range D</t>
  </si>
  <si>
    <t xml:space="preserve">EWA-1564</t>
  </si>
  <si>
    <t xml:space="preserve">MCB 1P+N 16A, B-curve 6kA, Range A</t>
  </si>
  <si>
    <t xml:space="preserve">EWA-1568</t>
  </si>
  <si>
    <t xml:space="preserve">MCB 3P 40A, C-curve 6kA, Range D</t>
  </si>
  <si>
    <t xml:space="preserve">EWA-1572</t>
  </si>
  <si>
    <t xml:space="preserve">Motor protection circuit breaker 10A, Range A</t>
  </si>
  <si>
    <t xml:space="preserve">EWA-1574</t>
  </si>
  <si>
    <t xml:space="preserve">MCB 1P 50A, C-curve 6kA, Range B</t>
  </si>
  <si>
    <t xml:space="preserve">EWA-1578</t>
  </si>
  <si>
    <t xml:space="preserve">Surge protector Type 2 1P, Range B</t>
  </si>
  <si>
    <t xml:space="preserve">EWA-1579</t>
  </si>
  <si>
    <t xml:space="preserve">MCB 2P 16A, C-curve 6kA, Range B</t>
  </si>
  <si>
    <t xml:space="preserve">EWA-1584</t>
  </si>
  <si>
    <t xml:space="preserve">MCB 2P 16A, C-curve 6kA, Range C</t>
  </si>
  <si>
    <t xml:space="preserve">EWA-1585</t>
  </si>
  <si>
    <t xml:space="preserve">Contactor 4P 40A, 240V coil, Range D</t>
  </si>
  <si>
    <t xml:space="preserve">EWA-1590</t>
  </si>
  <si>
    <t xml:space="preserve">MCB 1P 20A, C-curve 6kA, Range D</t>
  </si>
  <si>
    <t xml:space="preserve">EWA-1592</t>
  </si>
  <si>
    <t xml:space="preserve">MCB 1P+N 10A, B-curve 6kA, Range B</t>
  </si>
  <si>
    <t xml:space="preserve">EWA-1596</t>
  </si>
  <si>
    <t xml:space="preserve">MCB 1P 40A, B-curve 6kA, Range C</t>
  </si>
  <si>
    <t xml:space="preserve">EWA-1598</t>
  </si>
  <si>
    <t xml:space="preserve">MCB 1P+N 25A, C-curve 6kA, Range C</t>
  </si>
  <si>
    <t xml:space="preserve">EWA-1601</t>
  </si>
  <si>
    <t xml:space="preserve">MCB 1P+N 32A, B-curve 6kA, Range B</t>
  </si>
  <si>
    <t xml:space="preserve">EWA-1605</t>
  </si>
  <si>
    <t xml:space="preserve">MCB 1P 40A, B-curve 6kA, Range B</t>
  </si>
  <si>
    <t xml:space="preserve">EWA-1606</t>
  </si>
  <si>
    <t xml:space="preserve">MCB 1P 25A, B-curve 6kA, Range B</t>
  </si>
  <si>
    <t xml:space="preserve">EWA-1610</t>
  </si>
  <si>
    <t xml:space="preserve">MCB 1P+N 32A, C-curve 6kA, Range B</t>
  </si>
  <si>
    <t xml:space="preserve">EWA-1614</t>
  </si>
  <si>
    <t xml:space="preserve">HRC fuse 32A, 3 pack, Range D</t>
  </si>
  <si>
    <t xml:space="preserve">EWA-1617</t>
  </si>
  <si>
    <t xml:space="preserve">MCB 1P+N 16A, B-curve 6kA, Range C</t>
  </si>
  <si>
    <t xml:space="preserve">EWA-1618</t>
  </si>
  <si>
    <t xml:space="preserve">MCB 3P 16A, C-curve 6kA, Range B</t>
  </si>
  <si>
    <t xml:space="preserve">EWA-1623</t>
  </si>
  <si>
    <t xml:space="preserve">MCB 1P 10A, C-curve 6kA, Range D</t>
  </si>
  <si>
    <t xml:space="preserve">EWA-1625</t>
  </si>
  <si>
    <t xml:space="preserve">HRC fuse 125A, 3 pack, Range D</t>
  </si>
  <si>
    <t xml:space="preserve">EWA-1628</t>
  </si>
  <si>
    <t xml:space="preserve">MCB 3P 20A, C-curve 6kA, Range D</t>
  </si>
  <si>
    <t xml:space="preserve">EWA-1631</t>
  </si>
  <si>
    <t xml:space="preserve">Motor protection circuit breaker 4A, Range B</t>
  </si>
  <si>
    <t xml:space="preserve">EWA-1633</t>
  </si>
  <si>
    <t xml:space="preserve">Motor protection circuit breaker 25A, Range D</t>
  </si>
  <si>
    <t xml:space="preserve">EWA-1637</t>
  </si>
  <si>
    <t xml:space="preserve">Motor protection circuit breaker 16A, Range D</t>
  </si>
  <si>
    <t xml:space="preserve">EWA-1640</t>
  </si>
  <si>
    <t xml:space="preserve">RCD 2P 25A 30mA, Range A</t>
  </si>
  <si>
    <t xml:space="preserve">EWA-1644</t>
  </si>
  <si>
    <t xml:space="preserve">MCB 3P 25A, C-curve 6kA, Range C</t>
  </si>
  <si>
    <t xml:space="preserve">EWA-1646</t>
  </si>
  <si>
    <t xml:space="preserve">RCBO 1P+N 25A 30mA, 6kA, Range D</t>
  </si>
  <si>
    <t xml:space="preserve">EWA-1649</t>
  </si>
  <si>
    <t xml:space="preserve">Contactor 3P 12A, 240V coil, Range D</t>
  </si>
  <si>
    <t xml:space="preserve">EWA-1653</t>
  </si>
  <si>
    <t xml:space="preserve">MCB 2P 40A, B-curve 6kA, Range D</t>
  </si>
  <si>
    <t xml:space="preserve">EWA-1654</t>
  </si>
  <si>
    <t xml:space="preserve">MCB 1P 50A, C-curve 6kA, Range C</t>
  </si>
  <si>
    <t xml:space="preserve">EWA-1657</t>
  </si>
  <si>
    <t xml:space="preserve">Isolator 2P 100A, DIN, Range D</t>
  </si>
  <si>
    <t xml:space="preserve">EWA-1661</t>
  </si>
  <si>
    <t xml:space="preserve">MCB 1P 10A, B-curve 6kA, Range B</t>
  </si>
  <si>
    <t xml:space="preserve">EWA-1664</t>
  </si>
  <si>
    <t xml:space="preserve">HRC fuse 100A, 3 pack, Range B</t>
  </si>
  <si>
    <t xml:space="preserve">EWA-1666</t>
  </si>
  <si>
    <t xml:space="preserve">RCBO 1P+N 25A 30mA, 6kA, Range B</t>
  </si>
  <si>
    <t xml:space="preserve">EWA-1671</t>
  </si>
  <si>
    <t xml:space="preserve">RCBO 1P+N 32A 30mA, 6kA, Range B</t>
  </si>
  <si>
    <t xml:space="preserve">EWA-1674</t>
  </si>
  <si>
    <t xml:space="preserve">RCBO 1P+N 32A 30mA, 6kA, Range C</t>
  </si>
  <si>
    <t xml:space="preserve">EWA-1675</t>
  </si>
  <si>
    <t xml:space="preserve">Isolator 3P 32A, IP66, Range C</t>
  </si>
  <si>
    <t xml:space="preserve">EWA-1680</t>
  </si>
  <si>
    <t xml:space="preserve">MCB 2P 20A, B-curve 6kA, Range C</t>
  </si>
  <si>
    <t xml:space="preserve">EWA-1683</t>
  </si>
  <si>
    <t xml:space="preserve">RCD 2P 25A 30mA, Range B</t>
  </si>
  <si>
    <t xml:space="preserve">EWA-1684</t>
  </si>
  <si>
    <t xml:space="preserve">RCBO 1P+N 32A 30mA, 6kA, Range A</t>
  </si>
  <si>
    <t xml:space="preserve">EWA-1688</t>
  </si>
  <si>
    <t xml:space="preserve">MCB 1P+N 20A, C-curve 6kA, Range C</t>
  </si>
  <si>
    <t xml:space="preserve">EWA-1690</t>
  </si>
  <si>
    <t xml:space="preserve">RCD 4P 40A 30mA, Range C</t>
  </si>
  <si>
    <t xml:space="preserve">EWA-1693</t>
  </si>
  <si>
    <t xml:space="preserve">MCB 2P 16A, B-curve 6kA, Range C</t>
  </si>
  <si>
    <t xml:space="preserve">EWA-1696</t>
  </si>
  <si>
    <t xml:space="preserve">MCB 1P+N 6A, B-curve 6kA, Range A</t>
  </si>
  <si>
    <t xml:space="preserve">EWA-1701</t>
  </si>
  <si>
    <t xml:space="preserve">Isolator 3P 80A, IP66, Range C</t>
  </si>
  <si>
    <t xml:space="preserve">EWA-1703</t>
  </si>
  <si>
    <t xml:space="preserve">MCB 1P+N 16A, C-curve 6kA, Range A</t>
  </si>
  <si>
    <t xml:space="preserve">EWA-1705</t>
  </si>
  <si>
    <t xml:space="preserve">MCB 2P 32A, C-curve 6kA, Range B</t>
  </si>
  <si>
    <t xml:space="preserve">EWA-1710</t>
  </si>
  <si>
    <t xml:space="preserve">MCB 1P 40A, C-curve 6kA, Range B</t>
  </si>
  <si>
    <t xml:space="preserve">EWA-1713</t>
  </si>
  <si>
    <t xml:space="preserve">MCB 1P 32A, B-curve 6kA, Range A</t>
  </si>
  <si>
    <t xml:space="preserve">EWA-1715</t>
  </si>
  <si>
    <t xml:space="preserve">Surge protector Type 2 3P, Range D</t>
  </si>
  <si>
    <t xml:space="preserve">EWA-1717</t>
  </si>
  <si>
    <t xml:space="preserve">RCD 2P 40A 30mA, Range B</t>
  </si>
  <si>
    <t xml:space="preserve">EWA-1721</t>
  </si>
  <si>
    <t xml:space="preserve">MCB 1P 63A, B-curve 6kA, Range C</t>
  </si>
  <si>
    <t xml:space="preserve">EWA-1724</t>
  </si>
  <si>
    <t xml:space="preserve">HRC fuse 125A, 3 pack, Range A</t>
  </si>
  <si>
    <t xml:space="preserve">EWA-1727</t>
  </si>
  <si>
    <t xml:space="preserve">Contactor 4P 25A, 240V coil, Range A</t>
  </si>
  <si>
    <t xml:space="preserve">EWA-1731</t>
  </si>
  <si>
    <t xml:space="preserve">MCB 1P+N 20A, C-curve 6kA, Range A</t>
  </si>
  <si>
    <t xml:space="preserve">EWA-1734</t>
  </si>
  <si>
    <t xml:space="preserve">Contactor 3P 9A, 240V coil, Range D</t>
  </si>
  <si>
    <t xml:space="preserve">EWA-1737</t>
  </si>
  <si>
    <t xml:space="preserve">RCD 4P 25A 30mA, Range D</t>
  </si>
  <si>
    <t xml:space="preserve">EWA-1738</t>
  </si>
  <si>
    <t xml:space="preserve">MCB 1P 25A, C-curve 6kA, Range A</t>
  </si>
  <si>
    <t xml:space="preserve">EWA-1742</t>
  </si>
  <si>
    <t xml:space="preserve">MCB 3P 50A, C-curve 6kA, Range D</t>
  </si>
  <si>
    <t xml:space="preserve">EWA-1744</t>
  </si>
  <si>
    <t xml:space="preserve">HRC fuse 63A, 3 pack, Range A</t>
  </si>
  <si>
    <t xml:space="preserve">EWA-1749</t>
  </si>
  <si>
    <t xml:space="preserve">MCB 1P+N 6A, B-curve 6kA, Range D</t>
  </si>
  <si>
    <t xml:space="preserve">EWA-1750</t>
  </si>
  <si>
    <t xml:space="preserve">Motor protection circuit breaker 1.6A, Range A</t>
  </si>
  <si>
    <t xml:space="preserve">EWA-1755</t>
  </si>
  <si>
    <t xml:space="preserve">HRC fuse 63A, 3 pack, Range D</t>
  </si>
  <si>
    <t xml:space="preserve">EWA-1758</t>
  </si>
  <si>
    <t xml:space="preserve">MCB 3P 40A, C-curve 6kA, Range A</t>
  </si>
  <si>
    <t xml:space="preserve">EWA-1759</t>
  </si>
  <si>
    <t xml:space="preserve">MCB 2P 20A, B-curve 6kA, Range A</t>
  </si>
  <si>
    <t xml:space="preserve">EWA-1763</t>
  </si>
  <si>
    <t xml:space="preserve">MCB 1P 16A, B-curve 6kA, Range A</t>
  </si>
  <si>
    <t xml:space="preserve">EWA-1765</t>
  </si>
  <si>
    <t xml:space="preserve">MCB 1P+N 25A, B-curve 6kA, Range C</t>
  </si>
  <si>
    <t xml:space="preserve">EWA-1770</t>
  </si>
  <si>
    <t xml:space="preserve">RCD 2P 63A 30mA, Range B</t>
  </si>
  <si>
    <t xml:space="preserve">EWA-1772</t>
  </si>
  <si>
    <t xml:space="preserve">MCB 1P 63A, C-curve 6kA, Range C</t>
  </si>
  <si>
    <t xml:space="preserve">EWA-1775</t>
  </si>
  <si>
    <t xml:space="preserve">Contactor 4P 63A, 240V coil, Range B</t>
  </si>
  <si>
    <t xml:space="preserve">EWA-1778</t>
  </si>
  <si>
    <t xml:space="preserve">Surge protector Type 2 3P, Range C</t>
  </si>
  <si>
    <t xml:space="preserve">EWA-1781</t>
  </si>
  <si>
    <t xml:space="preserve">Contactor 3P 25A, 240V coil, Range D</t>
  </si>
  <si>
    <t xml:space="preserve">EWA-1784</t>
  </si>
  <si>
    <t xml:space="preserve">MCB 3P 63A, C-curve 6kA, Range A</t>
  </si>
  <si>
    <t xml:space="preserve">EWA-1788</t>
  </si>
  <si>
    <t xml:space="preserve">RCD 4P 63A 30mA, Range C</t>
  </si>
  <si>
    <t xml:space="preserve">EWA-1791</t>
  </si>
  <si>
    <t xml:space="preserve">Isolator 2P 32A, DIN, Range C</t>
  </si>
  <si>
    <t xml:space="preserve">EWA-1792</t>
  </si>
  <si>
    <t xml:space="preserve">MCB 1P+N 32A, B-curve 6kA, Range A</t>
  </si>
  <si>
    <t xml:space="preserve">EWA-1797</t>
  </si>
  <si>
    <t xml:space="preserve">MCB 2P 63A, C-curve 6kA, Range C</t>
  </si>
  <si>
    <t xml:space="preserve">EWA-1799</t>
  </si>
  <si>
    <t xml:space="preserve">Isolator 2P 63A, DIN, Range A</t>
  </si>
  <si>
    <t xml:space="preserve">EWA-1801</t>
  </si>
  <si>
    <t xml:space="preserve">RCD 4P 25A 30mA, Range A</t>
  </si>
  <si>
    <t xml:space="preserve">EWA-1806</t>
  </si>
  <si>
    <t xml:space="preserve">Contactor 4P 63A, 240V coil, Range D</t>
  </si>
  <si>
    <t xml:space="preserve">EWA-1809</t>
  </si>
  <si>
    <t xml:space="preserve">MCB 2P 16A, B-curve 6kA, Range D</t>
  </si>
  <si>
    <t xml:space="preserve">EWA-1811</t>
  </si>
  <si>
    <t xml:space="preserve">RCD 4P 63A 30mA, Range D</t>
  </si>
  <si>
    <t xml:space="preserve">EWA-1815</t>
  </si>
  <si>
    <t xml:space="preserve">MCB 1P+N 25A, B-curve 6kA, Range B</t>
  </si>
  <si>
    <t xml:space="preserve">EWA-1818</t>
  </si>
  <si>
    <t xml:space="preserve">MCB 1P+N 32A, C-curve 6kA, Range D</t>
  </si>
  <si>
    <t xml:space="preserve">EWA-1819</t>
  </si>
  <si>
    <t xml:space="preserve">MCB 3P 20A, C-curve 6kA, Range B</t>
  </si>
  <si>
    <t xml:space="preserve">EWA-1823</t>
  </si>
  <si>
    <t xml:space="preserve">Motor protection circuit breaker 10A, Range C</t>
  </si>
  <si>
    <t xml:space="preserve">EWA-1826</t>
  </si>
  <si>
    <t xml:space="preserve">RCBO 1P+N 10A 30mA, 6kA, Range B</t>
  </si>
  <si>
    <t xml:space="preserve">EWA-1829</t>
  </si>
  <si>
    <t xml:space="preserve">Contactor 3P 9A, 240V coil, Range C</t>
  </si>
  <si>
    <t xml:space="preserve">EWA-1832</t>
  </si>
  <si>
    <t xml:space="preserve">MCB 3P 25A, C-curve 6kA, Range A</t>
  </si>
  <si>
    <t xml:space="preserve">EWA-1836</t>
  </si>
  <si>
    <t xml:space="preserve">MCB 1P 32A, C-curve 6kA, Range C</t>
  </si>
  <si>
    <t xml:space="preserve">EWA-1839</t>
  </si>
  <si>
    <t xml:space="preserve">RCD 2P 40A 30mA, Range A</t>
  </si>
  <si>
    <t xml:space="preserve">EWA-1840</t>
  </si>
  <si>
    <t xml:space="preserve">MCB 1P+N 25A, B-curve 6kA, Range D</t>
  </si>
  <si>
    <t xml:space="preserve">EWA-1845</t>
  </si>
  <si>
    <t xml:space="preserve">Contactor 3P 9A, 240V coil, Range B</t>
  </si>
  <si>
    <t xml:space="preserve">EWA-1847</t>
  </si>
  <si>
    <t xml:space="preserve">RCD 4P 80A 30mA, Range A</t>
  </si>
  <si>
    <t xml:space="preserve">EWA-1849</t>
  </si>
  <si>
    <t xml:space="preserve">MCB 1P 16A, C-curve 6kA, Range C</t>
  </si>
  <si>
    <t xml:space="preserve">EWA-1853</t>
  </si>
  <si>
    <t xml:space="preserve">MCB 1P 40A, C-curve 6kA, Range A</t>
  </si>
  <si>
    <t xml:space="preserve">EWA-1856</t>
  </si>
  <si>
    <t xml:space="preserve">MCB 1P+N 10A, C-curve 6kA, Range B</t>
  </si>
  <si>
    <t xml:space="preserve">EWA-1859</t>
  </si>
  <si>
    <t xml:space="preserve">Contactor 3P 40A, 240V coil, Range B</t>
  </si>
  <si>
    <t xml:space="preserve">EWA-1861</t>
  </si>
  <si>
    <t xml:space="preserve">MCB 1P 10A, C-curve 6kA, Range C</t>
  </si>
  <si>
    <t xml:space="preserve">EWA-1864</t>
  </si>
  <si>
    <t xml:space="preserve">MCB 1P 63A, C-curve 6kA, Range D</t>
  </si>
  <si>
    <t xml:space="preserve">EWA-1869</t>
  </si>
  <si>
    <t xml:space="preserve">Isolator 2P 63A, DIN, Range D</t>
  </si>
  <si>
    <t xml:space="preserve">EWA-1872</t>
  </si>
  <si>
    <t xml:space="preserve">MCB 2P 32A, B-curve 6kA, Range D</t>
  </si>
  <si>
    <t xml:space="preserve">EWA-1873</t>
  </si>
  <si>
    <t xml:space="preserve">MCB 3P 25A, C-curve 6kA, Range D</t>
  </si>
  <si>
    <t xml:space="preserve">EWA-1876</t>
  </si>
  <si>
    <t xml:space="preserve">Isolator 2P 100A, DIN, Range B</t>
  </si>
  <si>
    <t xml:space="preserve">EWA-1880</t>
  </si>
  <si>
    <t xml:space="preserve">MCB 2P 20A, B-curve 6kA, Range B</t>
  </si>
  <si>
    <t xml:space="preserve">EWA-1884</t>
  </si>
  <si>
    <t xml:space="preserve">Contactor 3P 40A, 240V coil, Range C</t>
  </si>
  <si>
    <t xml:space="preserve">EWA-1886</t>
  </si>
  <si>
    <t xml:space="preserve">MCB 1P 40A, B-curve 6kA, Range A</t>
  </si>
  <si>
    <t xml:space="preserve">EWA-1889</t>
  </si>
  <si>
    <t xml:space="preserve">MCB 1P+N 6A, B-curve 6kA, Range C</t>
  </si>
  <si>
    <t xml:space="preserve">EWA-1893</t>
  </si>
  <si>
    <t xml:space="preserve">MCB 2P 40A, C-curve 6kA, Range A</t>
  </si>
  <si>
    <t xml:space="preserve">EWA-1896</t>
  </si>
  <si>
    <t xml:space="preserve">Contactor 4P 40A, 240V coil, Range C</t>
  </si>
  <si>
    <t xml:space="preserve">EWA-1897</t>
  </si>
  <si>
    <t xml:space="preserve">Contactor 3P 12A, 240V coil, Range A</t>
  </si>
  <si>
    <t xml:space="preserve">EWA-1900</t>
  </si>
  <si>
    <t xml:space="preserve">MCB 2P 63A, C-curve 6kA, Range A</t>
  </si>
  <si>
    <t xml:space="preserve">EWA-1903</t>
  </si>
  <si>
    <t xml:space="preserve">MCB 1P+N 6A, C-curve 6kA, Range B</t>
  </si>
  <si>
    <t xml:space="preserve">EWA-1908</t>
  </si>
  <si>
    <t xml:space="preserve">Contactor 3P 32A, 240V coil, Range C</t>
  </si>
  <si>
    <t xml:space="preserve">EWA-1910</t>
  </si>
  <si>
    <t xml:space="preserve">MCB 1P 32A, B-curve 6kA, Range B</t>
  </si>
  <si>
    <t xml:space="preserve">EWA-1912</t>
  </si>
  <si>
    <t xml:space="preserve">MCB 1P 16A, B-curve 6kA, Range D</t>
  </si>
  <si>
    <t xml:space="preserve">EWA-1915</t>
  </si>
  <si>
    <t xml:space="preserve">HRC fuse 32A, 3 pack, Range A</t>
  </si>
  <si>
    <t xml:space="preserve">EWA-1919</t>
  </si>
  <si>
    <t xml:space="preserve">Motor protection circuit breaker 1.6A, Range C</t>
  </si>
  <si>
    <t xml:space="preserve">EWA-1922</t>
  </si>
  <si>
    <t xml:space="preserve">MCB 1P 10A, C-curve 6kA, Range B</t>
  </si>
  <si>
    <t xml:space="preserve">EWA-1926</t>
  </si>
  <si>
    <t xml:space="preserve">MCB 1P 32A, C-curve 6kA, Range A</t>
  </si>
  <si>
    <t xml:space="preserve">EWA-1928</t>
  </si>
  <si>
    <t xml:space="preserve">RCD 4P 63A 30mA, Range B</t>
  </si>
  <si>
    <t xml:space="preserve">EWA-1932</t>
  </si>
  <si>
    <t xml:space="preserve">MCB 1P+N 32A, B-curve 6kA, Range D</t>
  </si>
  <si>
    <t xml:space="preserve">EWA-1933</t>
  </si>
  <si>
    <t xml:space="preserve">Contactor 4P 25A, 240V coil, Range D</t>
  </si>
  <si>
    <t xml:space="preserve">EWA-1938</t>
  </si>
  <si>
    <t xml:space="preserve">MCB 1P 50A, B-curve 6kA, Range C</t>
  </si>
  <si>
    <t xml:space="preserve">EWA-1939</t>
  </si>
  <si>
    <t xml:space="preserve">RCBO 1P+N 16A 30mA, 6kA, Range D</t>
  </si>
  <si>
    <t xml:space="preserve">EWA-1943</t>
  </si>
  <si>
    <t xml:space="preserve">MCB 1P+N 20A, C-curve 6kA, Range B</t>
  </si>
  <si>
    <t xml:space="preserve">EWA-1945</t>
  </si>
  <si>
    <t xml:space="preserve">MCB 1P 25A, B-curve 6kA, Range D</t>
  </si>
  <si>
    <t xml:space="preserve">EWA-1949</t>
  </si>
  <si>
    <t xml:space="preserve">MCB 2P 40A, C-curve 6kA, Range C</t>
  </si>
  <si>
    <t xml:space="preserve">EWA-1953</t>
  </si>
  <si>
    <t xml:space="preserve">RCBO 1P+N 20A 30mA, 6kA, Range C</t>
  </si>
  <si>
    <t xml:space="preserve">EWA-1954</t>
  </si>
  <si>
    <t xml:space="preserve">Isolator 3P 20A, IP66, Range C</t>
  </si>
  <si>
    <t xml:space="preserve">EWA-1957</t>
  </si>
  <si>
    <t xml:space="preserve">MCB 1P 63A, B-curve 6kA, Range B</t>
  </si>
  <si>
    <t xml:space="preserve">EWA-1960</t>
  </si>
  <si>
    <t xml:space="preserve">MCB 3P 32A, C-curve 6kA, Range A</t>
  </si>
  <si>
    <t xml:space="preserve">EWA-1964</t>
  </si>
  <si>
    <t xml:space="preserve">MCB 2P 40A, C-curve 6kA, Range D</t>
  </si>
  <si>
    <t xml:space="preserve">EWA-1968</t>
  </si>
  <si>
    <t xml:space="preserve">Motor protection circuit breaker 16A, Range C</t>
  </si>
  <si>
    <t xml:space="preserve">EWA-1970</t>
  </si>
  <si>
    <t xml:space="preserve">Contactor 3P 18A, 240V coil, Range B</t>
  </si>
  <si>
    <t xml:space="preserve">EWA-1973</t>
  </si>
  <si>
    <t xml:space="preserve">Isolator 3P 100A, IP66, Range D</t>
  </si>
  <si>
    <t xml:space="preserve">EWA-1977</t>
  </si>
  <si>
    <t xml:space="preserve">MCB 1P 40A, C-curve 6kA, Range D</t>
  </si>
  <si>
    <t xml:space="preserve">EWA-1980</t>
  </si>
  <si>
    <t xml:space="preserve">Surge protector Type 2 3P, Range B</t>
  </si>
  <si>
    <t xml:space="preserve">EWA-1983</t>
  </si>
  <si>
    <t xml:space="preserve">RCD 4P 80A 30mA, Range C</t>
  </si>
  <si>
    <t xml:space="preserve">EWA-1986</t>
  </si>
  <si>
    <t xml:space="preserve">RCBO 1P+N 40A 30mA, 6kA, Range B</t>
  </si>
  <si>
    <t xml:space="preserve">EWA-1989</t>
  </si>
  <si>
    <t xml:space="preserve">MCB 1P 10A, B-curve 6kA, Range C</t>
  </si>
  <si>
    <t xml:space="preserve">EWA-1991</t>
  </si>
  <si>
    <t xml:space="preserve">Isolator 2P 32A, DIN, Range B</t>
  </si>
  <si>
    <t xml:space="preserve">EWA-1995</t>
  </si>
  <si>
    <t xml:space="preserve">MCB 1P 20A, C-curve 6kA, Range A</t>
  </si>
  <si>
    <t xml:space="preserve">EWA-1998</t>
  </si>
  <si>
    <t xml:space="preserve">Contactor 3P 25A, 240V coil, Range A</t>
  </si>
  <si>
    <t xml:space="preserve">EWA-2001</t>
  </si>
  <si>
    <t xml:space="preserve">MCB 1P+N 16A, B-curve 6kA, Range D</t>
  </si>
  <si>
    <t xml:space="preserve">EWA-2002</t>
  </si>
  <si>
    <t xml:space="preserve">MCB 2P 63A, C-curve 6kA, Range B</t>
  </si>
  <si>
    <t xml:space="preserve">EWA-2006</t>
  </si>
  <si>
    <t xml:space="preserve">MCB 1P 20A, B-curve 6kA, Range B</t>
  </si>
  <si>
    <t xml:space="preserve">EWA-2008</t>
  </si>
  <si>
    <t xml:space="preserve">MCB 2P 63A, B-curve 6kA, Range D</t>
  </si>
  <si>
    <t xml:space="preserve">EWA-2011</t>
  </si>
  <si>
    <t xml:space="preserve">MCB 1P 16A, C-curve 6kA, Range D</t>
  </si>
  <si>
    <t xml:space="preserve">EWA-2015</t>
  </si>
  <si>
    <t xml:space="preserve">Motor protection circuit breaker 25A, Range C</t>
  </si>
  <si>
    <t xml:space="preserve">EWA-2018</t>
  </si>
  <si>
    <t xml:space="preserve">MCB 2P 32A, B-curve 6kA, Range C</t>
  </si>
  <si>
    <t xml:space="preserve">EWA-2022</t>
  </si>
  <si>
    <t xml:space="preserve">MCB 1P 25A, C-curve 6kA, Range B</t>
  </si>
  <si>
    <t xml:space="preserve">EWA-2025</t>
  </si>
  <si>
    <t xml:space="preserve">Surge protector Type 2 3P, Range A</t>
  </si>
  <si>
    <t xml:space="preserve">EWA-2027</t>
  </si>
  <si>
    <t xml:space="preserve">MCB 2P 63A, B-curve 6kA, Range C</t>
  </si>
  <si>
    <t xml:space="preserve">EWA-2029</t>
  </si>
  <si>
    <t xml:space="preserve">HRC fuse 63A, 3 pack, Range B</t>
  </si>
  <si>
    <t xml:space="preserve">EWA-2034</t>
  </si>
  <si>
    <t xml:space="preserve">RCD 4P 100A 30mA, Range A</t>
  </si>
  <si>
    <t xml:space="preserve">EWA-2036</t>
  </si>
  <si>
    <t xml:space="preserve">MCB 1P 32A, C-curve 6kA, Range D</t>
  </si>
  <si>
    <t xml:space="preserve">EWA-2040</t>
  </si>
  <si>
    <t xml:space="preserve">MCB 1P+N 10A, B-curve 6kA, Range D</t>
  </si>
  <si>
    <t xml:space="preserve">EWA-2041</t>
  </si>
  <si>
    <t xml:space="preserve">RCD 2P 63A 30mA, Range C</t>
  </si>
  <si>
    <t xml:space="preserve">EWA-2046</t>
  </si>
  <si>
    <t xml:space="preserve">MCB 1P 6A, B-curve 6kA, Range C</t>
  </si>
  <si>
    <t xml:space="preserve">EWA-2049</t>
  </si>
  <si>
    <t xml:space="preserve">MCB 1P 25A, C-curve 6kA, Range D</t>
  </si>
  <si>
    <t xml:space="preserve">EWA-2052</t>
  </si>
  <si>
    <t xml:space="preserve">RCBO 1P+N 25A 30mA, 6kA, Range A</t>
  </si>
  <si>
    <t xml:space="preserve">EWA-2054</t>
  </si>
  <si>
    <t xml:space="preserve">MCB 1P+N 20A, B-curve 6kA, Range D</t>
  </si>
  <si>
    <t xml:space="preserve">EWA-2056</t>
  </si>
  <si>
    <t xml:space="preserve">MCB 3P 32A, C-curve 6kA, Range D</t>
  </si>
  <si>
    <t xml:space="preserve">EWA-2061</t>
  </si>
  <si>
    <t xml:space="preserve">Isolator 3P 32A, IP66, Range D</t>
  </si>
  <si>
    <t xml:space="preserve">EWA-2062</t>
  </si>
  <si>
    <t xml:space="preserve">MCB 1P 16A, B-curve 6kA, Range B</t>
  </si>
  <si>
    <t xml:space="preserve">EWA-2066</t>
  </si>
  <si>
    <t xml:space="preserve">RCD 4P 40A 30mA, Range B</t>
  </si>
  <si>
    <t xml:space="preserve">EWA-2070</t>
  </si>
  <si>
    <t xml:space="preserve">RCBO 1P+N 16A 30mA, 6kA, Range C</t>
  </si>
  <si>
    <t xml:space="preserve">EWA-2073</t>
  </si>
  <si>
    <t xml:space="preserve">RCD 2P 40A 30mA, Range D</t>
  </si>
  <si>
    <t xml:space="preserve">EWA-2074</t>
  </si>
  <si>
    <t xml:space="preserve">RCD 4P 100A 30mA, Range C</t>
  </si>
  <si>
    <t xml:space="preserve">EWA-2079</t>
  </si>
  <si>
    <t xml:space="preserve">Surge protector Type 2 1P, Range A</t>
  </si>
  <si>
    <t xml:space="preserve">EWA-2081</t>
  </si>
  <si>
    <t xml:space="preserve">RCBO 1P+N 16A 30mA, 6kA, Range A</t>
  </si>
  <si>
    <t xml:space="preserve">EWA-2083</t>
  </si>
  <si>
    <t xml:space="preserve">Contactor 3P 25A, 240V coil, Range C</t>
  </si>
  <si>
    <t xml:space="preserve">EWA-2088</t>
  </si>
  <si>
    <t xml:space="preserve">MCB 3P 25A, C-curve 6kA, Range B</t>
  </si>
  <si>
    <t xml:space="preserve">EWA-2089</t>
  </si>
  <si>
    <t xml:space="preserve">MCB 3P 63A, C-curve 6kA, Range B</t>
  </si>
  <si>
    <t xml:space="preserve">EWA-2092</t>
  </si>
  <si>
    <t xml:space="preserve">MCB 1P 10A, B-curve 6kA, Range A</t>
  </si>
  <si>
    <t xml:space="preserve">EWA-2095</t>
  </si>
  <si>
    <t xml:space="preserve">MCB 1P 20A, C-curve 6kA, Range B</t>
  </si>
  <si>
    <t xml:space="preserve">EWA-2099</t>
  </si>
  <si>
    <t xml:space="preserve">MCB 1P 40A, B-curve 6kA, Range D</t>
  </si>
  <si>
    <t xml:space="preserve">EWA-2102</t>
  </si>
  <si>
    <t xml:space="preserve">MCB 1P+N 16A, C-curve 6kA, Range B</t>
  </si>
  <si>
    <t xml:space="preserve">EWA-2106</t>
  </si>
  <si>
    <t xml:space="preserve">Isolator 3P 100A, IP66, Range A</t>
  </si>
  <si>
    <t xml:space="preserve">EWA-2107</t>
  </si>
  <si>
    <t xml:space="preserve">MCB 3P 50A, C-curve 6kA, Range A</t>
  </si>
  <si>
    <t xml:space="preserve">EWA-2110</t>
  </si>
  <si>
    <t xml:space="preserve">MCB 1P+N 32A, B-curve 6kA, Range C</t>
  </si>
  <si>
    <t xml:space="preserve">EWA-2114</t>
  </si>
  <si>
    <t xml:space="preserve">Isolator 3P 20A, IP66, Range A</t>
  </si>
  <si>
    <t xml:space="preserve">EWA-2117</t>
  </si>
  <si>
    <t xml:space="preserve">MCB 2P 20A, C-curve 6kA, Range D</t>
  </si>
  <si>
    <t xml:space="preserve">EWA-2121</t>
  </si>
  <si>
    <t xml:space="preserve">Contactor 4P 63A, 240V coil, Range A</t>
  </si>
  <si>
    <t xml:space="preserve">EWA-2124</t>
  </si>
  <si>
    <t xml:space="preserve">MCB 1P 50A, B-curve 6kA, Range D</t>
  </si>
  <si>
    <t xml:space="preserve">EWA-2127</t>
  </si>
  <si>
    <t xml:space="preserve">Contactor 3P 12A, 240V coil, Range B</t>
  </si>
  <si>
    <t xml:space="preserve">EWA-2130</t>
  </si>
  <si>
    <t xml:space="preserve">Isolator 3P 40A, IP66, Range C</t>
  </si>
  <si>
    <t xml:space="preserve">EWA-2133</t>
  </si>
  <si>
    <t xml:space="preserve">RCBO 1P+N 10A 30mA, 6kA, Range C</t>
  </si>
  <si>
    <t xml:space="preserve">EWA-2135</t>
  </si>
  <si>
    <t xml:space="preserve">RCD 4P 100A 30mA, Range D</t>
  </si>
  <si>
    <t xml:space="preserve">EWA-2139</t>
  </si>
  <si>
    <t xml:space="preserve">MCB 2P 32A, C-curve 6kA, Range A</t>
  </si>
  <si>
    <t xml:space="preserve">EWA-2142</t>
  </si>
  <si>
    <t xml:space="preserve">RCD 2P 25A 30mA, Range C</t>
  </si>
  <si>
    <t xml:space="preserve">EWA-2144</t>
  </si>
  <si>
    <t xml:space="preserve">RCBO 1P+N 32A 30mA, 6kA, Range D</t>
  </si>
  <si>
    <t xml:space="preserve">EWA-2148</t>
  </si>
  <si>
    <t xml:space="preserve">RCBO 1P+N 25A 30mA, 6kA, Range C</t>
  </si>
  <si>
    <t xml:space="preserve">EWA-2150</t>
  </si>
  <si>
    <t xml:space="preserve">HRC fuse 100A, 3 pack, Range D</t>
  </si>
  <si>
    <t xml:space="preserve">EWA-2154</t>
  </si>
  <si>
    <t xml:space="preserve">MCB 1P+N 25A, C-curve 6kA, Range D</t>
  </si>
  <si>
    <t xml:space="preserve">EWA-2155</t>
  </si>
  <si>
    <t xml:space="preserve">RCD 4P 25A 30mA, Range B</t>
  </si>
  <si>
    <t xml:space="preserve">EWA-2158</t>
  </si>
  <si>
    <t xml:space="preserve">MCB 1P+N 25A, B-curve 6kA, Range A</t>
  </si>
  <si>
    <t xml:space="preserve">EWA-2162</t>
  </si>
  <si>
    <t xml:space="preserve">MCB 1P+N 10A, C-curve 6kA, Range C</t>
  </si>
  <si>
    <t xml:space="preserve">EWA-2164</t>
  </si>
  <si>
    <t xml:space="preserve">MCB 1P+N 25A, C-curve 6kA, Range A</t>
  </si>
  <si>
    <t xml:space="preserve">EWA-2168</t>
  </si>
  <si>
    <t xml:space="preserve">Contactor 3P 32A, 240V coil, Range B</t>
  </si>
  <si>
    <t xml:space="preserve">EWA-2172</t>
  </si>
  <si>
    <t xml:space="preserve">Motor protection circuit breaker 10A, Range D</t>
  </si>
  <si>
    <t xml:space="preserve">EWA-2174</t>
  </si>
  <si>
    <t xml:space="preserve">Isolator 3P 20A, IP66, Range D</t>
  </si>
  <si>
    <t xml:space="preserve">EWA-2178</t>
  </si>
  <si>
    <t xml:space="preserve">Motor protection circuit breaker 25A, Range B</t>
  </si>
  <si>
    <t xml:space="preserve">EWA-2179</t>
  </si>
  <si>
    <t xml:space="preserve">MCB 2P 32A, B-curve 6kA, Range A</t>
  </si>
  <si>
    <t xml:space="preserve">EWA-2183</t>
  </si>
  <si>
    <t xml:space="preserve">RCD 4P 40A 30mA, Range D</t>
  </si>
  <si>
    <t xml:space="preserve">EWA-2185</t>
  </si>
  <si>
    <t xml:space="preserve">Contactor 3P 9A, 240V coil, Range A</t>
  </si>
  <si>
    <t xml:space="preserve">EWA-2188</t>
  </si>
  <si>
    <t xml:space="preserve">RCD 4P 40A 30mA, Range A</t>
  </si>
  <si>
    <t xml:space="preserve">EWA-2193</t>
  </si>
  <si>
    <t xml:space="preserve">Isolator 3P 32A, IP66, Range A</t>
  </si>
  <si>
    <t xml:space="preserve">EWA-2195</t>
  </si>
  <si>
    <t xml:space="preserve">RCD 4P 80A 30mA, Range D</t>
  </si>
  <si>
    <t xml:space="preserve">EWA-2198</t>
  </si>
  <si>
    <t xml:space="preserve">RCBO 1P+N 10A 30mA, 6kA, Range D</t>
  </si>
  <si>
    <t xml:space="preserve">EWA-2200</t>
  </si>
  <si>
    <t xml:space="preserve">MCB 2P 32A, B-curve 6kA, Range B</t>
  </si>
  <si>
    <t xml:space="preserve">EWA-2203</t>
  </si>
  <si>
    <t xml:space="preserve">RCD 2P 63A 30mA, Range A</t>
  </si>
  <si>
    <t xml:space="preserve">EWA-2207</t>
  </si>
  <si>
    <t xml:space="preserve">HRC fuse 100A, 3 pack, Range C</t>
  </si>
  <si>
    <t xml:space="preserve">EWA-2210</t>
  </si>
  <si>
    <t xml:space="preserve">Contactor 3P 32A, 240V coil, Range D</t>
  </si>
  <si>
    <t xml:space="preserve">EWA-2213</t>
  </si>
  <si>
    <t xml:space="preserve">MCB 2P 20A, C-curve 6kA, Range B</t>
  </si>
  <si>
    <t xml:space="preserve">EWA-2217</t>
  </si>
  <si>
    <t xml:space="preserve">MCB 1P 6A, C-curve 6kA, Range A</t>
  </si>
  <si>
    <t xml:space="preserve">EWA-2219</t>
  </si>
  <si>
    <t xml:space="preserve">Isolator 3P 40A, IP66, Range A</t>
  </si>
  <si>
    <t xml:space="preserve">EWA-2223</t>
  </si>
  <si>
    <t xml:space="preserve">Motor protection circuit breaker 16A, Range B</t>
  </si>
  <si>
    <t xml:space="preserve">EWA-2226</t>
  </si>
  <si>
    <t xml:space="preserve">MCB 1P 16A, C-curve 6kA, Range A</t>
  </si>
  <si>
    <t xml:space="preserve">EWA-2227</t>
  </si>
  <si>
    <t xml:space="preserve">Contactor 3P 25A, 240V coil, Range B</t>
  </si>
  <si>
    <t xml:space="preserve">EWA-2231</t>
  </si>
  <si>
    <t xml:space="preserve">Isolator 2P 100A, DIN, Range C</t>
  </si>
  <si>
    <t xml:space="preserve">EWA-2234</t>
  </si>
  <si>
    <t xml:space="preserve">MCB 1P+N 16A, C-curve 6kA, Range D</t>
  </si>
  <si>
    <t xml:space="preserve">EWA-2238</t>
  </si>
  <si>
    <t xml:space="preserve">MCB 3P 16A, C-curve 6kA, Range A</t>
  </si>
  <si>
    <t xml:space="preserve">EWA-2241</t>
  </si>
  <si>
    <t xml:space="preserve">MCB 3P 40A, C-curve 6kA, Range B</t>
  </si>
  <si>
    <t xml:space="preserve">EWA-2243</t>
  </si>
  <si>
    <t xml:space="preserve">MCB 1P+N 10A, C-curve 6kA, Range D</t>
  </si>
  <si>
    <t xml:space="preserve">EWA-2245</t>
  </si>
  <si>
    <t xml:space="preserve">MCB 2P 16A, B-curve 6kA, Range B</t>
  </si>
  <si>
    <t xml:space="preserve">EWA-2248</t>
  </si>
  <si>
    <t xml:space="preserve">MCB 1P+N 6A, C-curve 6kA, Range C</t>
  </si>
  <si>
    <t xml:space="preserve">EWA-2251</t>
  </si>
  <si>
    <t xml:space="preserve">Motor protection circuit breaker 16A, Range A</t>
  </si>
  <si>
    <t xml:space="preserve">EWA-2255</t>
  </si>
  <si>
    <t xml:space="preserve">MCB 3P 32A, C-curve 6kA, Range B</t>
  </si>
  <si>
    <t xml:space="preserve">EWA-2257</t>
  </si>
  <si>
    <t xml:space="preserve">MCB 1P+N 6A, C-curve 6kA, Range D</t>
  </si>
  <si>
    <t xml:space="preserve">EWA-2262</t>
  </si>
  <si>
    <t xml:space="preserve">MCB 1P+N 10A, B-curve 6kA, Range C</t>
  </si>
  <si>
    <t xml:space="preserve">EWA-2263</t>
  </si>
  <si>
    <t xml:space="preserve">Corrugated conduit 32mm x 25m, orange, Range D</t>
  </si>
  <si>
    <t xml:space="preserve">Cable and conduit</t>
  </si>
  <si>
    <t xml:space="preserve">EWA-2268</t>
  </si>
  <si>
    <t xml:space="preserve">Corrugated conduit 20mm x 25m, orange, Range D</t>
  </si>
  <si>
    <t xml:space="preserve">EWA-2269</t>
  </si>
  <si>
    <t xml:space="preserve">Single core cable 10mm², black, per metre</t>
  </si>
  <si>
    <t xml:space="preserve">EWA-2273</t>
  </si>
  <si>
    <t xml:space="preserve">Single core cable 25mm², blue, per metre</t>
  </si>
  <si>
    <t xml:space="preserve">EWA-2277</t>
  </si>
  <si>
    <t xml:space="preserve">PVC conduit 90° bend 32mm, Range C</t>
  </si>
  <si>
    <t xml:space="preserve">EWA-2279</t>
  </si>
  <si>
    <t xml:space="preserve">PVC conduit inspection elbow 25mm, Range B</t>
  </si>
  <si>
    <t xml:space="preserve">EWA-2282</t>
  </si>
  <si>
    <t xml:space="preserve">Corrugated conduit 25mm x 25m, orange, Range A</t>
  </si>
  <si>
    <t xml:space="preserve">EWA-2286</t>
  </si>
  <si>
    <t xml:space="preserve">Single core cable 25mm², red, 100m coil</t>
  </si>
  <si>
    <t xml:space="preserve">EWA-2288</t>
  </si>
  <si>
    <t xml:space="preserve">PVC conduit inspection elbow 20mm, Range D</t>
  </si>
  <si>
    <t xml:space="preserve">EWA-2290</t>
  </si>
  <si>
    <t xml:space="preserve">Single core cable 35mm², black, 100m coil</t>
  </si>
  <si>
    <t xml:space="preserve">EWA-2295</t>
  </si>
  <si>
    <t xml:space="preserve">Rigid PVC conduit 25mm x 4m, orange, Range A</t>
  </si>
  <si>
    <t xml:space="preserve">EWA-2297</t>
  </si>
  <si>
    <t xml:space="preserve">Rigid PVC conduit 20mm x 4m, orange, Range A</t>
  </si>
  <si>
    <t xml:space="preserve">EWA-2301</t>
  </si>
  <si>
    <t xml:space="preserve">Single core cable 10mm², white, 100m coil</t>
  </si>
  <si>
    <t xml:space="preserve">EWA-2304</t>
  </si>
  <si>
    <t xml:space="preserve">Rigid PVC conduit 20mm x 4m, orange, Range C</t>
  </si>
  <si>
    <t xml:space="preserve">EWA-2306</t>
  </si>
  <si>
    <t xml:space="preserve">Single core cable 35mm², blue, per metre</t>
  </si>
  <si>
    <t xml:space="preserve">EWA-2308</t>
  </si>
  <si>
    <t xml:space="preserve">TPS cable 2C+E 2.5mm², per metre</t>
  </si>
  <si>
    <t xml:space="preserve">EWA-2311</t>
  </si>
  <si>
    <t xml:space="preserve">Single core cable 35mm², green/yellow, 100m coil</t>
  </si>
  <si>
    <t xml:space="preserve">EWA-2316</t>
  </si>
  <si>
    <t xml:space="preserve">Cable tray 300mm x 3m, perforated galvanised, Range B</t>
  </si>
  <si>
    <t xml:space="preserve">EWA-2319</t>
  </si>
  <si>
    <t xml:space="preserve">Single core cable 10mm², blue, per metre</t>
  </si>
  <si>
    <t xml:space="preserve">EWA-2322</t>
  </si>
  <si>
    <t xml:space="preserve">Single core cable 2.5mm², white, 100m coil</t>
  </si>
  <si>
    <t xml:space="preserve">EWA-2324</t>
  </si>
  <si>
    <t xml:space="preserve">Corrugated conduit 20mm x 25m, white, Range C</t>
  </si>
  <si>
    <t xml:space="preserve">EWA-2326</t>
  </si>
  <si>
    <t xml:space="preserve">TPS cable 3C+E 1.5mm², per metre</t>
  </si>
  <si>
    <t xml:space="preserve">EWA-2329</t>
  </si>
  <si>
    <t xml:space="preserve">Flexible cord 3 core 1.5mm², black, 100m coil</t>
  </si>
  <si>
    <t xml:space="preserve">EWA-2334</t>
  </si>
  <si>
    <t xml:space="preserve">PVC conduit coupling 25mm, Range D</t>
  </si>
  <si>
    <t xml:space="preserve">EWA-2336</t>
  </si>
  <si>
    <t xml:space="preserve">Cable ladder 100mm x 3m, galvanised, Range B</t>
  </si>
  <si>
    <t xml:space="preserve">EWA-2339</t>
  </si>
  <si>
    <t xml:space="preserve">Flexible cord 3 core 2.5mm², white, per metre</t>
  </si>
  <si>
    <t xml:space="preserve">EWA-2342</t>
  </si>
  <si>
    <t xml:space="preserve">Single core cable 1.5mm², red, 100m coil</t>
  </si>
  <si>
    <t xml:space="preserve">EWA-2345</t>
  </si>
  <si>
    <t xml:space="preserve">Corrugated conduit 25mm x 25m, orange, Range C</t>
  </si>
  <si>
    <t xml:space="preserve">EWA-2348</t>
  </si>
  <si>
    <t xml:space="preserve">Single core cable 1.5mm², green/yellow, 100m coil</t>
  </si>
  <si>
    <t xml:space="preserve">EWA-2352</t>
  </si>
  <si>
    <t xml:space="preserve">Rigid PVC conduit 40mm x 4m, orange, Range D</t>
  </si>
  <si>
    <t xml:space="preserve">EWA-2353</t>
  </si>
  <si>
    <t xml:space="preserve">PVC conduit 45° bend 20mm, Range C</t>
  </si>
  <si>
    <t xml:space="preserve">EWA-2358</t>
  </si>
  <si>
    <t xml:space="preserve">PVC conduit 90° bend 20mm, Range D</t>
  </si>
  <si>
    <t xml:space="preserve">EWA-2360</t>
  </si>
  <si>
    <t xml:space="preserve">Rigid PVC conduit 25mm x 4m, orange, Range D</t>
  </si>
  <si>
    <t xml:space="preserve">EWA-2364</t>
  </si>
  <si>
    <t xml:space="preserve">Rigid PVC conduit 20mm x 4m, grey, Range B</t>
  </si>
  <si>
    <t xml:space="preserve">EWA-2366</t>
  </si>
  <si>
    <t xml:space="preserve">Single core cable 10mm², red, per metre</t>
  </si>
  <si>
    <t xml:space="preserve">EWA-2369</t>
  </si>
  <si>
    <t xml:space="preserve">Cable tray 150mm x 3m, perforated galvanised, Range C</t>
  </si>
  <si>
    <t xml:space="preserve">EWA-2371</t>
  </si>
  <si>
    <t xml:space="preserve">Single core cable 16mm², green/yellow, per metre</t>
  </si>
  <si>
    <t xml:space="preserve">EWA-2374</t>
  </si>
  <si>
    <t xml:space="preserve">Corrugated conduit 32mm x 25m, orange, Range A</t>
  </si>
  <si>
    <t xml:space="preserve">EWA-2377</t>
  </si>
  <si>
    <t xml:space="preserve">PVC conduit 90° bend 32mm, Range B</t>
  </si>
  <si>
    <t xml:space="preserve">EWA-2380</t>
  </si>
  <si>
    <t xml:space="preserve">Rigid PVC conduit 32mm x 4m, orange, Range B</t>
  </si>
  <si>
    <t xml:space="preserve">EWA-2383</t>
  </si>
  <si>
    <t xml:space="preserve">PVC conduit inspection elbow 32mm, Range B</t>
  </si>
  <si>
    <t xml:space="preserve">EWA-2388</t>
  </si>
  <si>
    <t xml:space="preserve">Single core cable 35mm², green/yellow, per metre</t>
  </si>
  <si>
    <t xml:space="preserve">EWA-2391</t>
  </si>
  <si>
    <t xml:space="preserve">Single core cable 35mm², black, per metre</t>
  </si>
  <si>
    <t xml:space="preserve">EWA-2392</t>
  </si>
  <si>
    <t xml:space="preserve">Corrugated conduit 20mm x 25m, white, Range A</t>
  </si>
  <si>
    <t xml:space="preserve">EWA-2397</t>
  </si>
  <si>
    <t xml:space="preserve">Single core cable 2.5mm², black, 100m coil</t>
  </si>
  <si>
    <t xml:space="preserve">EWA-2400</t>
  </si>
  <si>
    <t xml:space="preserve">Submain cable 4 core 10mm², per metre</t>
  </si>
  <si>
    <t xml:space="preserve">EWA-2403</t>
  </si>
  <si>
    <t xml:space="preserve">Flexible cord 3 core 0.75mm², white, 100m coil</t>
  </si>
  <si>
    <t xml:space="preserve">EWA-2405</t>
  </si>
  <si>
    <t xml:space="preserve">PVC conduit inspection elbow 25mm, Range D</t>
  </si>
  <si>
    <t xml:space="preserve">EWA-2409</t>
  </si>
  <si>
    <t xml:space="preserve">Single core cable 10mm², black, 100m coil</t>
  </si>
  <si>
    <t xml:space="preserve">EWA-2411</t>
  </si>
  <si>
    <t xml:space="preserve">Single core cable 25mm², green/yellow, per metre</t>
  </si>
  <si>
    <t xml:space="preserve">EWA-2413</t>
  </si>
  <si>
    <t xml:space="preserve">Single core cable 10mm², white, per metre</t>
  </si>
  <si>
    <t xml:space="preserve">EWA-2416</t>
  </si>
  <si>
    <t xml:space="preserve">Cable tray 100mm x 3m, perforated galvanised, Range B</t>
  </si>
  <si>
    <t xml:space="preserve">EWA-2419</t>
  </si>
  <si>
    <t xml:space="preserve">Single core cable 16mm², black, 100m coil</t>
  </si>
  <si>
    <t xml:space="preserve">EWA-2422</t>
  </si>
  <si>
    <t xml:space="preserve">PVC conduit inspection elbow 20mm, Range C</t>
  </si>
  <si>
    <t xml:space="preserve">EWA-2426</t>
  </si>
  <si>
    <t xml:space="preserve">Single core cable 16mm², blue, 100m coil</t>
  </si>
  <si>
    <t xml:space="preserve">EWA-2428</t>
  </si>
  <si>
    <t xml:space="preserve">TPS cable 2C+E 2.5mm², 100m coil</t>
  </si>
  <si>
    <t xml:space="preserve">EWA-2432</t>
  </si>
  <si>
    <t xml:space="preserve">Single core cable 4mm², white, per metre</t>
  </si>
  <si>
    <t xml:space="preserve">EWA-2435</t>
  </si>
  <si>
    <t xml:space="preserve">Single core cable 16mm², black, per metre</t>
  </si>
  <si>
    <t xml:space="preserve">EWA-2437</t>
  </si>
  <si>
    <t xml:space="preserve">Corrugated conduit 20mm x 25m, orange, Range C</t>
  </si>
  <si>
    <t xml:space="preserve">EWA-2442</t>
  </si>
  <si>
    <t xml:space="preserve">Cable ladder 100mm x 3m, galvanised, Range C</t>
  </si>
  <si>
    <t xml:space="preserve">EWA-2445</t>
  </si>
  <si>
    <t xml:space="preserve">Corrugated conduit 20mm x 25m, white, Range B</t>
  </si>
  <si>
    <t xml:space="preserve">EWA-2446</t>
  </si>
  <si>
    <t xml:space="preserve">TPS cable 3C+E 2.5mm², 100m coil</t>
  </si>
  <si>
    <t xml:space="preserve">EWA-2449</t>
  </si>
  <si>
    <t xml:space="preserve">Single core cable 4mm², green/yellow, 100m coil</t>
  </si>
  <si>
    <t xml:space="preserve">EWA-2454</t>
  </si>
  <si>
    <t xml:space="preserve">Single core cable 4mm², red, 100m coil</t>
  </si>
  <si>
    <t xml:space="preserve">EWA-2456</t>
  </si>
  <si>
    <t xml:space="preserve">Flexible cord 3 core 0.75mm², black, per metre</t>
  </si>
  <si>
    <t xml:space="preserve">EWA-2458</t>
  </si>
  <si>
    <t xml:space="preserve">TPS cable 3C+E 2.5mm², per metre</t>
  </si>
  <si>
    <t xml:space="preserve">EWA-2462</t>
  </si>
  <si>
    <t xml:space="preserve">Rigid PVC conduit 25mm x 4m, orange, Range B</t>
  </si>
  <si>
    <t xml:space="preserve">EWA-2465</t>
  </si>
  <si>
    <t xml:space="preserve">Corrugated conduit 25mm x 25m, white, Range D</t>
  </si>
  <si>
    <t xml:space="preserve">EWA-2468</t>
  </si>
  <si>
    <t xml:space="preserve">Submain cable 4 core 50mm², per metre</t>
  </si>
  <si>
    <t xml:space="preserve">EWA-2470</t>
  </si>
  <si>
    <t xml:space="preserve">Single core cable 4mm², red, per metre</t>
  </si>
  <si>
    <t xml:space="preserve">EWA-2474</t>
  </si>
  <si>
    <t xml:space="preserve">Flexible cord 3 core 2.5mm², white, 100m coil</t>
  </si>
  <si>
    <t xml:space="preserve">EWA-2476</t>
  </si>
  <si>
    <t xml:space="preserve">Single core cable 6mm², blue, per metre</t>
  </si>
  <si>
    <t xml:space="preserve">EWA-2479</t>
  </si>
  <si>
    <t xml:space="preserve">PVC conduit coupling 20mm, Range A</t>
  </si>
  <si>
    <t xml:space="preserve">EWA-2482</t>
  </si>
  <si>
    <t xml:space="preserve">Cable tray 300mm x 3m, perforated galvanised, Range D</t>
  </si>
  <si>
    <t xml:space="preserve">EWA-2485</t>
  </si>
  <si>
    <t xml:space="preserve">Single core cable 4mm², blue, per metre</t>
  </si>
  <si>
    <t xml:space="preserve">EWA-2488</t>
  </si>
  <si>
    <t xml:space="preserve">Single core cable 50mm², green/yellow, per metre</t>
  </si>
  <si>
    <t xml:space="preserve">EWA-2492</t>
  </si>
  <si>
    <t xml:space="preserve">Single core cable 25mm², black, per metre</t>
  </si>
  <si>
    <t xml:space="preserve">EWA-2495</t>
  </si>
  <si>
    <t xml:space="preserve">Single core cable 16mm², red, per metre</t>
  </si>
  <si>
    <t xml:space="preserve">EWA-2498</t>
  </si>
  <si>
    <t xml:space="preserve">PVC conduit coupling 25mm, Range A</t>
  </si>
  <si>
    <t xml:space="preserve">EWA-2501</t>
  </si>
  <si>
    <t xml:space="preserve">Single core cable 35mm², blue, 100m coil</t>
  </si>
  <si>
    <t xml:space="preserve">EWA-2503</t>
  </si>
  <si>
    <t xml:space="preserve">PVC conduit 90° bend 20mm, Range A</t>
  </si>
  <si>
    <t xml:space="preserve">EWA-2506</t>
  </si>
  <si>
    <t xml:space="preserve">PVC conduit 90° bend 20mm, Range C</t>
  </si>
  <si>
    <t xml:space="preserve">EWA-2509</t>
  </si>
  <si>
    <t xml:space="preserve">Rigid PVC conduit 40mm x 4m, orange, Range B</t>
  </si>
  <si>
    <t xml:space="preserve">EWA-2513</t>
  </si>
  <si>
    <t xml:space="preserve">Flexible cord 3 core 2.5mm², black, 100m coil</t>
  </si>
  <si>
    <t xml:space="preserve">EWA-2516</t>
  </si>
  <si>
    <t xml:space="preserve">Rigid PVC conduit 25mm x 4m, grey, Range C</t>
  </si>
  <si>
    <t xml:space="preserve">EWA-2519</t>
  </si>
  <si>
    <t xml:space="preserve">PVC conduit 45° bend 32mm, Range A</t>
  </si>
  <si>
    <t xml:space="preserve">EWA-2523</t>
  </si>
  <si>
    <t xml:space="preserve">PVC conduit 45° bend 25mm, Range B</t>
  </si>
  <si>
    <t xml:space="preserve">EWA-2525</t>
  </si>
  <si>
    <t xml:space="preserve">PVC conduit 90° bend 25mm, Range C</t>
  </si>
  <si>
    <t xml:space="preserve">EWA-2528</t>
  </si>
  <si>
    <t xml:space="preserve">PVC conduit inspection elbow 32mm, Range C</t>
  </si>
  <si>
    <t xml:space="preserve">EWA-2530</t>
  </si>
  <si>
    <t xml:space="preserve">TPS cable 2C+E 4mm², 100m coil</t>
  </si>
  <si>
    <t xml:space="preserve">EWA-2535</t>
  </si>
  <si>
    <t xml:space="preserve">Orange circular cable 2C+E 4mm², per metre</t>
  </si>
  <si>
    <t xml:space="preserve">EWA-2538</t>
  </si>
  <si>
    <t xml:space="preserve">Corrugated conduit 32mm x 25m, white, Range C</t>
  </si>
  <si>
    <t xml:space="preserve">EWA-2541</t>
  </si>
  <si>
    <t xml:space="preserve">Corrugated conduit 25mm x 25m, white, Range A</t>
  </si>
  <si>
    <t xml:space="preserve">EWA-2543</t>
  </si>
  <si>
    <t xml:space="preserve">Single core cable 50mm², blue, per metre</t>
  </si>
  <si>
    <t xml:space="preserve">EWA-2546</t>
  </si>
  <si>
    <t xml:space="preserve">Flexible cord 3 core 1.0mm², white, per metre</t>
  </si>
  <si>
    <t xml:space="preserve">EWA-2548</t>
  </si>
  <si>
    <t xml:space="preserve">PVC conduit inspection elbow 32mm, Range D</t>
  </si>
  <si>
    <t xml:space="preserve">EWA-2552</t>
  </si>
  <si>
    <t xml:space="preserve">Rigid PVC conduit 20mm x 4m, orange, Range B</t>
  </si>
  <si>
    <t xml:space="preserve">EWA-2554</t>
  </si>
  <si>
    <t xml:space="preserve">Single core cable 4mm², blue, 100m coil</t>
  </si>
  <si>
    <t xml:space="preserve">EWA-2557</t>
  </si>
  <si>
    <t xml:space="preserve">PVC conduit 45° bend 20mm, Range B</t>
  </si>
  <si>
    <t xml:space="preserve">EWA-2561</t>
  </si>
  <si>
    <t xml:space="preserve">Single core cable 50mm², red, per metre</t>
  </si>
  <si>
    <t xml:space="preserve">EWA-2564</t>
  </si>
  <si>
    <t xml:space="preserve">TPS cable 2C+E 2.5mm², 500m drum</t>
  </si>
  <si>
    <t xml:space="preserve">EWA-2567</t>
  </si>
  <si>
    <t xml:space="preserve">Submain cable 4 core 25mm², per metre</t>
  </si>
  <si>
    <t xml:space="preserve">EWA-2569</t>
  </si>
  <si>
    <t xml:space="preserve">TPS cable 3C+E 6mm², 100m coil</t>
  </si>
  <si>
    <t xml:space="preserve">EWA-2572</t>
  </si>
  <si>
    <t xml:space="preserve">TPS cable 2C+E 1.5mm², per metre</t>
  </si>
  <si>
    <t xml:space="preserve">EWA-2575</t>
  </si>
  <si>
    <t xml:space="preserve">Rigid PVC conduit 40mm x 4m, grey, Range B</t>
  </si>
  <si>
    <t xml:space="preserve">EWA-2579</t>
  </si>
  <si>
    <t xml:space="preserve">PVC conduit 45° bend 20mm, Range A</t>
  </si>
  <si>
    <t xml:space="preserve">EWA-2582</t>
  </si>
  <si>
    <t xml:space="preserve">Cable tray 150mm x 3m, perforated galvanised, Range D</t>
  </si>
  <si>
    <t xml:space="preserve">EWA-2584</t>
  </si>
  <si>
    <t xml:space="preserve">Single core cable 50mm², green/yellow, 100m coil</t>
  </si>
  <si>
    <t xml:space="preserve">EWA-2589</t>
  </si>
  <si>
    <t xml:space="preserve">TPS cable 3C+E 4mm², 100m coil</t>
  </si>
  <si>
    <t xml:space="preserve">EWA-2592</t>
  </si>
  <si>
    <t xml:space="preserve">Single core cable 1.5mm², black, per metre</t>
  </si>
  <si>
    <t xml:space="preserve">EWA-2593</t>
  </si>
  <si>
    <t xml:space="preserve">Single core cable 25mm², white, 100m coil</t>
  </si>
  <si>
    <t xml:space="preserve">EWA-2597</t>
  </si>
  <si>
    <t xml:space="preserve">PVC conduit coupling 32mm, Range B</t>
  </si>
  <si>
    <t xml:space="preserve">EWA-2601</t>
  </si>
  <si>
    <t xml:space="preserve">Single core cable 50mm², white, per metre</t>
  </si>
  <si>
    <t xml:space="preserve">EWA-2602</t>
  </si>
  <si>
    <t xml:space="preserve">Single core cable 25mm², black, 100m coil</t>
  </si>
  <si>
    <t xml:space="preserve">EWA-2607</t>
  </si>
  <si>
    <t xml:space="preserve">PVC conduit 45° bend 20mm, Range D</t>
  </si>
  <si>
    <t xml:space="preserve">EWA-2609</t>
  </si>
  <si>
    <t xml:space="preserve">PVC conduit 90° bend 32mm, Range A</t>
  </si>
  <si>
    <t xml:space="preserve">EWA-2613</t>
  </si>
  <si>
    <t xml:space="preserve">Rigid PVC conduit 32mm x 4m, grey, Range D</t>
  </si>
  <si>
    <t xml:space="preserve">EWA-2614</t>
  </si>
  <si>
    <t xml:space="preserve">Rigid PVC conduit 25mm x 4m, grey, Range D</t>
  </si>
  <si>
    <t xml:space="preserve">EWA-2619</t>
  </si>
  <si>
    <t xml:space="preserve">TPS cable 2C+E 16mm², per metre</t>
  </si>
  <si>
    <t xml:space="preserve">EWA-2621</t>
  </si>
  <si>
    <t xml:space="preserve">Single core cable 50mm², black, per metre</t>
  </si>
  <si>
    <t xml:space="preserve">EWA-2625</t>
  </si>
  <si>
    <t xml:space="preserve">Cable tray 150mm x 3m, perforated galvanised, Range A</t>
  </si>
  <si>
    <t xml:space="preserve">EWA-2627</t>
  </si>
  <si>
    <t xml:space="preserve">PVC conduit inspection elbow 25mm, Range A</t>
  </si>
  <si>
    <t xml:space="preserve">EWA-2629</t>
  </si>
  <si>
    <t xml:space="preserve">PVC conduit 45° bend 32mm, Range C</t>
  </si>
  <si>
    <t xml:space="preserve">EWA-2634</t>
  </si>
  <si>
    <t xml:space="preserve">Flexible cord 3 core 1.5mm², white, 100m coil</t>
  </si>
  <si>
    <t xml:space="preserve">EWA-2637</t>
  </si>
  <si>
    <t xml:space="preserve">PVC conduit 45° bend 25mm, Range D</t>
  </si>
  <si>
    <t xml:space="preserve">EWA-2639</t>
  </si>
  <si>
    <t xml:space="preserve">PVC conduit coupling 32mm, Range A</t>
  </si>
  <si>
    <t xml:space="preserve">EWA-2642</t>
  </si>
  <si>
    <t xml:space="preserve">TPS cable 2C+E 4mm², per metre</t>
  </si>
  <si>
    <t xml:space="preserve">EWA-2644</t>
  </si>
  <si>
    <t xml:space="preserve">Single core cable 35mm², white, 100m coil</t>
  </si>
  <si>
    <t xml:space="preserve">EWA-2649</t>
  </si>
  <si>
    <t xml:space="preserve">Single core cable 1.5mm², white, per metre</t>
  </si>
  <si>
    <t xml:space="preserve">EWA-2651</t>
  </si>
  <si>
    <t xml:space="preserve">Cable ladder 150mm x 3m, galvanised, Range C</t>
  </si>
  <si>
    <t xml:space="preserve">EWA-2654</t>
  </si>
  <si>
    <t xml:space="preserve">Single core cable 4mm², white, 100m coil</t>
  </si>
  <si>
    <t xml:space="preserve">EWA-2658</t>
  </si>
  <si>
    <t xml:space="preserve">PVC conduit 90° bend 32mm, Range D</t>
  </si>
  <si>
    <t xml:space="preserve">EWA-2660</t>
  </si>
  <si>
    <t xml:space="preserve">Rigid PVC conduit 32mm x 4m, grey, Range C</t>
  </si>
  <si>
    <t xml:space="preserve">EWA-2662</t>
  </si>
  <si>
    <t xml:space="preserve">Single core cable 1.5mm², blue, 100m coil</t>
  </si>
  <si>
    <t xml:space="preserve">EWA-2665</t>
  </si>
  <si>
    <t xml:space="preserve">Single core cable 2.5mm², blue, 100m coil</t>
  </si>
  <si>
    <t xml:space="preserve">EWA-2670</t>
  </si>
  <si>
    <t xml:space="preserve">Single core cable 16mm², green/yellow, 100m coil</t>
  </si>
  <si>
    <t xml:space="preserve">EWA-2672</t>
  </si>
  <si>
    <t xml:space="preserve">Cable tray 100mm x 3m, perforated galvanised, Range A</t>
  </si>
  <si>
    <t xml:space="preserve">EWA-2676</t>
  </si>
  <si>
    <t xml:space="preserve">Single core cable 10mm², blue, 100m coil</t>
  </si>
  <si>
    <t xml:space="preserve">EWA-2679</t>
  </si>
  <si>
    <t xml:space="preserve">Single core cable 10mm², red, 100m coil</t>
  </si>
  <si>
    <t xml:space="preserve">EWA-2681</t>
  </si>
  <si>
    <t xml:space="preserve">PVC conduit coupling 20mm, Range C</t>
  </si>
  <si>
    <t xml:space="preserve">EWA-2683</t>
  </si>
  <si>
    <t xml:space="preserve">Corrugated conduit 25mm x 25m, orange, Range D</t>
  </si>
  <si>
    <t xml:space="preserve">EWA-2686</t>
  </si>
  <si>
    <t xml:space="preserve">Cable tray 100mm x 3m, perforated galvanised, Range C</t>
  </si>
  <si>
    <t xml:space="preserve">EWA-2689</t>
  </si>
  <si>
    <t xml:space="preserve">Single core cable 6mm², black, per metre</t>
  </si>
  <si>
    <t xml:space="preserve">EWA-2694</t>
  </si>
  <si>
    <t xml:space="preserve">PVC conduit 90° bend 25mm, Range B</t>
  </si>
  <si>
    <t xml:space="preserve">EWA-2697</t>
  </si>
  <si>
    <t xml:space="preserve">Rigid PVC conduit 40mm x 4m, orange, Range A</t>
  </si>
  <si>
    <t xml:space="preserve">EWA-2698</t>
  </si>
  <si>
    <t xml:space="preserve">Single core cable 25mm², red, per metre</t>
  </si>
  <si>
    <t xml:space="preserve">EWA-2702</t>
  </si>
  <si>
    <t xml:space="preserve">TPS cable 2C+E 6mm², 100m coil</t>
  </si>
  <si>
    <t xml:space="preserve">EWA-2705</t>
  </si>
  <si>
    <t xml:space="preserve">PVC conduit 90° bend 25mm, Range A</t>
  </si>
  <si>
    <t xml:space="preserve">EWA-2709</t>
  </si>
  <si>
    <t xml:space="preserve">Corrugated conduit 32mm x 25m, orange, Range C</t>
  </si>
  <si>
    <t xml:space="preserve">EWA-2711</t>
  </si>
  <si>
    <t xml:space="preserve">Single core cable 25mm², white, per metre</t>
  </si>
  <si>
    <t xml:space="preserve">EWA-2713</t>
  </si>
  <si>
    <t xml:space="preserve">Rigid PVC conduit 32mm x 4m, orange, Range A</t>
  </si>
  <si>
    <t xml:space="preserve">EWA-2717</t>
  </si>
  <si>
    <t xml:space="preserve">Single core cable 2.5mm², green/yellow, 100m coil</t>
  </si>
  <si>
    <t xml:space="preserve">EWA-2720</t>
  </si>
  <si>
    <t xml:space="preserve">Corrugated conduit 32mm x 25m, white, Range B</t>
  </si>
  <si>
    <t xml:space="preserve">EWA-2723</t>
  </si>
  <si>
    <t xml:space="preserve">Flexible cord 3 core 1.5mm², black, per metre</t>
  </si>
  <si>
    <t xml:space="preserve">EWA-2725</t>
  </si>
  <si>
    <t xml:space="preserve">Cable tray 300mm x 3m, perforated galvanised, Range C</t>
  </si>
  <si>
    <t xml:space="preserve">EWA-2729</t>
  </si>
  <si>
    <t xml:space="preserve">Corrugated conduit 25mm x 25m, white, Range B</t>
  </si>
  <si>
    <t xml:space="preserve">EWA-2733</t>
  </si>
  <si>
    <t xml:space="preserve">Single core cable 1.5mm², black, 100m coil</t>
  </si>
  <si>
    <t xml:space="preserve">EWA-2735</t>
  </si>
  <si>
    <t xml:space="preserve">Rigid PVC conduit 32mm x 4m, grey, Range A</t>
  </si>
  <si>
    <t xml:space="preserve">EWA-2737</t>
  </si>
  <si>
    <t xml:space="preserve">Orange circular cable 2C+E 2.5mm², per metre</t>
  </si>
  <si>
    <t xml:space="preserve">EWA-2742</t>
  </si>
  <si>
    <t xml:space="preserve">TPS cable 3C+E 6mm², per metre</t>
  </si>
  <si>
    <t xml:space="preserve">EWA-2744</t>
  </si>
  <si>
    <t xml:space="preserve">Corrugated conduit 32mm x 25m, orange, Range B</t>
  </si>
  <si>
    <t xml:space="preserve">EWA-2747</t>
  </si>
  <si>
    <t xml:space="preserve">PVC conduit inspection elbow 20mm, Range B</t>
  </si>
  <si>
    <t xml:space="preserve">EWA-2751</t>
  </si>
  <si>
    <t xml:space="preserve">TPS cable 3C+E 10mm², 100m coil</t>
  </si>
  <si>
    <t xml:space="preserve">EWA-2752</t>
  </si>
  <si>
    <t xml:space="preserve">Rigid PVC conduit 40mm x 4m, orange, Range C</t>
  </si>
  <si>
    <t xml:space="preserve">EWA-2755</t>
  </si>
  <si>
    <t xml:space="preserve">Single core cable 2.5mm², red, per metre</t>
  </si>
  <si>
    <t xml:space="preserve">EWA-2760</t>
  </si>
  <si>
    <t xml:space="preserve">Single core cable 2.5mm², black, per metre</t>
  </si>
  <si>
    <t xml:space="preserve">EWA-2763</t>
  </si>
  <si>
    <t xml:space="preserve">PVC conduit inspection elbow 32mm, Range A</t>
  </si>
  <si>
    <t xml:space="preserve">EWA-2765</t>
  </si>
  <si>
    <t xml:space="preserve">Orange circular cable 3C+E 10mm², per metre</t>
  </si>
  <si>
    <t xml:space="preserve">EWA-2769</t>
  </si>
  <si>
    <t xml:space="preserve">PVC conduit coupling 32mm, Range C</t>
  </si>
  <si>
    <t xml:space="preserve">EWA-2771</t>
  </si>
  <si>
    <t xml:space="preserve">Cable ladder 300mm x 3m, galvanised, Range C</t>
  </si>
  <si>
    <t xml:space="preserve">EWA-2775</t>
  </si>
  <si>
    <t xml:space="preserve">Corrugated conduit 32mm x 25m, white, Range A</t>
  </si>
  <si>
    <t xml:space="preserve">EWA-2777</t>
  </si>
  <si>
    <t xml:space="preserve">Rigid PVC conduit 20mm x 4m, grey, Range D</t>
  </si>
  <si>
    <t xml:space="preserve">EWA-2780</t>
  </si>
  <si>
    <t xml:space="preserve">Single core cable 1.5mm², white, 100m coil</t>
  </si>
  <si>
    <t xml:space="preserve">EWA-2783</t>
  </si>
  <si>
    <t xml:space="preserve">Single core cable 4mm², black, 100m coil</t>
  </si>
  <si>
    <t xml:space="preserve">EWA-2787</t>
  </si>
  <si>
    <t xml:space="preserve">PVC conduit coupling 25mm, Range C</t>
  </si>
  <si>
    <t xml:space="preserve">EWA-2790</t>
  </si>
  <si>
    <t xml:space="preserve">Rigid PVC conduit 20mm x 4m, grey, Range A</t>
  </si>
  <si>
    <t xml:space="preserve">EWA-2793</t>
  </si>
  <si>
    <t xml:space="preserve">Cable tray 100mm x 3m, perforated galvanised, Range D</t>
  </si>
  <si>
    <t xml:space="preserve">EWA-2794</t>
  </si>
  <si>
    <t xml:space="preserve">Orange circular cable 3C+E 4mm², per metre</t>
  </si>
  <si>
    <t xml:space="preserve">EWA-2799</t>
  </si>
  <si>
    <t xml:space="preserve">Single core cable 6mm², green/yellow, 100m coil</t>
  </si>
  <si>
    <t xml:space="preserve">EWA-2802</t>
  </si>
  <si>
    <t xml:space="preserve">Single core cable 16mm², red, 100m coil</t>
  </si>
  <si>
    <t xml:space="preserve">EWA-2805</t>
  </si>
  <si>
    <t xml:space="preserve">Corrugated conduit 25mm x 25m, orange, Range B</t>
  </si>
  <si>
    <t xml:space="preserve">EWA-2807</t>
  </si>
  <si>
    <t xml:space="preserve">PVC conduit coupling 32mm, Range D</t>
  </si>
  <si>
    <t xml:space="preserve">EWA-2810</t>
  </si>
  <si>
    <t xml:space="preserve">PVC conduit 45° bend 32mm, Range D</t>
  </si>
  <si>
    <t xml:space="preserve">EWA-2812</t>
  </si>
  <si>
    <t xml:space="preserve">Single core cable 50mm², white, 100m coil</t>
  </si>
  <si>
    <t xml:space="preserve">EWA-2817</t>
  </si>
  <si>
    <t xml:space="preserve">Cable ladder 300mm x 3m, galvanised, Range D</t>
  </si>
  <si>
    <t xml:space="preserve">EWA-2820</t>
  </si>
  <si>
    <t xml:space="preserve">Rigid PVC conduit 20mm x 4m, grey, Range C</t>
  </si>
  <si>
    <t xml:space="preserve">EWA-2822</t>
  </si>
  <si>
    <t xml:space="preserve">Single core cable 6mm², white, per metre</t>
  </si>
  <si>
    <t xml:space="preserve">EWA-2825</t>
  </si>
  <si>
    <t xml:space="preserve">Rigid PVC conduit 32mm x 4m, orange, Range C</t>
  </si>
  <si>
    <t xml:space="preserve">EWA-2829</t>
  </si>
  <si>
    <t xml:space="preserve">Single core cable 1.5mm², red, per metre</t>
  </si>
  <si>
    <t xml:space="preserve">EWA-2831</t>
  </si>
  <si>
    <t xml:space="preserve">Submain cable 4 core 35mm², per metre</t>
  </si>
  <si>
    <t xml:space="preserve">EWA-2833</t>
  </si>
  <si>
    <t xml:space="preserve">TPS cable 2C+E 10mm², per metre</t>
  </si>
  <si>
    <t xml:space="preserve">EWA-2837</t>
  </si>
  <si>
    <t xml:space="preserve">Cable ladder 100mm x 3m, galvanised, Range D</t>
  </si>
  <si>
    <t xml:space="preserve">EWA-2840</t>
  </si>
  <si>
    <t xml:space="preserve">Flexible cord 3 core 0.75mm², black, 100m coil</t>
  </si>
  <si>
    <t xml:space="preserve">EWA-2844</t>
  </si>
  <si>
    <t xml:space="preserve">TPS cable 2C+E 1.5mm², 100m coil</t>
  </si>
  <si>
    <t xml:space="preserve">EWA-2846</t>
  </si>
  <si>
    <t xml:space="preserve">Single core cable 50mm², red, 100m coil</t>
  </si>
  <si>
    <t xml:space="preserve">EWA-2850</t>
  </si>
  <si>
    <t xml:space="preserve">PVC conduit 45° bend 25mm, Range A</t>
  </si>
  <si>
    <t xml:space="preserve">EWA-2851</t>
  </si>
  <si>
    <t xml:space="preserve">Submain cable 4 core 70mm², per metre</t>
  </si>
  <si>
    <t xml:space="preserve">EWA-2854</t>
  </si>
  <si>
    <t xml:space="preserve">Cable ladder 150mm x 3m, galvanised, Range B</t>
  </si>
  <si>
    <t xml:space="preserve">EWA-2857</t>
  </si>
  <si>
    <t xml:space="preserve">Single core cable 6mm², green/yellow, per metre</t>
  </si>
  <si>
    <t xml:space="preserve">EWA-2862</t>
  </si>
  <si>
    <t xml:space="preserve">Rigid PVC conduit 25mm x 4m, orange, Range C</t>
  </si>
  <si>
    <t xml:space="preserve">EWA-2864</t>
  </si>
  <si>
    <t xml:space="preserve">Single core cable 1.5mm², blue, per metre</t>
  </si>
  <si>
    <t xml:space="preserve">EWA-2867</t>
  </si>
  <si>
    <t xml:space="preserve">PVC conduit inspection elbow 20mm, Range A</t>
  </si>
  <si>
    <t xml:space="preserve">EWA-2871</t>
  </si>
  <si>
    <t xml:space="preserve">Single core cable 4mm², black, per metre</t>
  </si>
  <si>
    <t xml:space="preserve">EWA-2873</t>
  </si>
  <si>
    <t xml:space="preserve">Single core cable 50mm², black, 100m coil</t>
  </si>
  <si>
    <t xml:space="preserve">EWA-2875</t>
  </si>
  <si>
    <t xml:space="preserve">PVC conduit coupling 20mm, Range B</t>
  </si>
  <si>
    <t xml:space="preserve">EWA-2879</t>
  </si>
  <si>
    <t xml:space="preserve">PVC conduit 90° bend 25mm, Range D</t>
  </si>
  <si>
    <t xml:space="preserve">EWA-2881</t>
  </si>
  <si>
    <t xml:space="preserve">Single core cable 6mm², black, 100m coil</t>
  </si>
  <si>
    <t xml:space="preserve">EWA-2884</t>
  </si>
  <si>
    <t xml:space="preserve">Flexible cord 3 core 1.0mm², white, 100m coil</t>
  </si>
  <si>
    <t xml:space="preserve">EWA-2889</t>
  </si>
  <si>
    <t xml:space="preserve">Single core cable 6mm², red, 100m coil</t>
  </si>
  <si>
    <t xml:space="preserve">EWA-2892</t>
  </si>
  <si>
    <t xml:space="preserve">PVC conduit coupling 20mm, Range D</t>
  </si>
  <si>
    <t xml:space="preserve">EWA-2895</t>
  </si>
  <si>
    <t xml:space="preserve">Rigid PVC conduit 40mm x 4m, grey, Range D</t>
  </si>
  <si>
    <t xml:space="preserve">EWA-2897</t>
  </si>
  <si>
    <t xml:space="preserve">TPS cable 2C+E 10mm², 100m coil</t>
  </si>
  <si>
    <t xml:space="preserve">EWA-2900</t>
  </si>
  <si>
    <t xml:space="preserve">Rigid PVC conduit 32mm x 4m, grey, Range B</t>
  </si>
  <si>
    <t xml:space="preserve">EWA-2903</t>
  </si>
  <si>
    <t xml:space="preserve">Single core cable 16mm², blue, per metre</t>
  </si>
  <si>
    <t xml:space="preserve">EWA-2907</t>
  </si>
  <si>
    <t xml:space="preserve">Single core cable 2.5mm², white, per metre</t>
  </si>
  <si>
    <t xml:space="preserve">EWA-2910</t>
  </si>
  <si>
    <t xml:space="preserve">PVC conduit inspection elbow 25mm, Range C</t>
  </si>
  <si>
    <t xml:space="preserve">EWA-2913</t>
  </si>
  <si>
    <t xml:space="preserve">Single core cable 10mm², green/yellow, per metre</t>
  </si>
  <si>
    <t xml:space="preserve">EWA-2914</t>
  </si>
  <si>
    <t xml:space="preserve">Cable ladder 300mm x 3m, galvanised, Range B</t>
  </si>
  <si>
    <t xml:space="preserve">EWA-2918</t>
  </si>
  <si>
    <t xml:space="preserve">Flexible cord 3 core 2.5mm², black, per metre</t>
  </si>
  <si>
    <t xml:space="preserve">EWA-2921</t>
  </si>
  <si>
    <t xml:space="preserve">TPS cable 2C+E 6mm², per metre</t>
  </si>
  <si>
    <t xml:space="preserve">EWA-2925</t>
  </si>
  <si>
    <t xml:space="preserve">Rigid PVC conduit 25mm x 4m, grey, Range A</t>
  </si>
  <si>
    <t xml:space="preserve">EWA-2926</t>
  </si>
  <si>
    <t xml:space="preserve">TPS cable 3C+E 4mm², per metre</t>
  </si>
  <si>
    <t xml:space="preserve">EWA-2931</t>
  </si>
  <si>
    <t xml:space="preserve">Corrugated conduit 20mm x 25m, white, Range D</t>
  </si>
  <si>
    <t xml:space="preserve">EWA-2933</t>
  </si>
  <si>
    <t xml:space="preserve">Single core cable 50mm², blue, 100m coil</t>
  </si>
  <si>
    <t xml:space="preserve">EWA-2935</t>
  </si>
  <si>
    <t xml:space="preserve">Cable tray 300mm x 3m, perforated galvanised, Range A</t>
  </si>
  <si>
    <t xml:space="preserve">EWA-2939</t>
  </si>
  <si>
    <t xml:space="preserve">TPS cable 2C+E 16mm², 100m coil</t>
  </si>
  <si>
    <t xml:space="preserve">EWA-2943</t>
  </si>
  <si>
    <t xml:space="preserve">TPS cable 2C+E 1.5mm², 500m drum</t>
  </si>
  <si>
    <t xml:space="preserve">EWA-2946</t>
  </si>
  <si>
    <t xml:space="preserve">Rigid PVC conduit 25mm x 4m, grey, Range B</t>
  </si>
  <si>
    <t xml:space="preserve">EWA-2948</t>
  </si>
  <si>
    <t xml:space="preserve">Flexible cord 3 core 0.75mm², white, per metre</t>
  </si>
  <si>
    <t xml:space="preserve">EWA-2951</t>
  </si>
  <si>
    <t xml:space="preserve">Rigid PVC conduit 40mm x 4m, grey, Range A</t>
  </si>
  <si>
    <t xml:space="preserve">EWA-2955</t>
  </si>
  <si>
    <t xml:space="preserve">Corrugated conduit 20mm x 25m, orange, Range A</t>
  </si>
  <si>
    <t xml:space="preserve">EWA-2957</t>
  </si>
  <si>
    <t xml:space="preserve">Single core cable 35mm², red, 100m coil</t>
  </si>
  <si>
    <t xml:space="preserve">EWA-2960</t>
  </si>
  <si>
    <t xml:space="preserve">Single core cable 25mm², blue, 100m coil</t>
  </si>
  <si>
    <t xml:space="preserve">EWA-2963</t>
  </si>
  <si>
    <t xml:space="preserve">Single core cable 4mm², green/yellow, per metre</t>
  </si>
  <si>
    <t xml:space="preserve">EWA-2967</t>
  </si>
  <si>
    <t xml:space="preserve">Single core cable 35mm², red, per metre</t>
  </si>
  <si>
    <t xml:space="preserve">EWA-2970</t>
  </si>
  <si>
    <t xml:space="preserve">Cable ladder 150mm x 3m, galvanised, Range D</t>
  </si>
  <si>
    <t xml:space="preserve">EWA-2973</t>
  </si>
  <si>
    <t xml:space="preserve">Flexible cord 3 core 1.0mm², black, per metre</t>
  </si>
  <si>
    <t xml:space="preserve">EWA-2975</t>
  </si>
  <si>
    <t xml:space="preserve">Corrugated conduit 32mm x 25m, white, Range D</t>
  </si>
  <si>
    <t xml:space="preserve">EWA-2978</t>
  </si>
  <si>
    <t xml:space="preserve">PVC conduit 45° bend 25mm, Range C</t>
  </si>
  <si>
    <t xml:space="preserve">EWA-2981</t>
  </si>
  <si>
    <t xml:space="preserve">PVC conduit 45° bend 32mm, Range B</t>
  </si>
  <si>
    <t xml:space="preserve">LSB-1005</t>
  </si>
  <si>
    <t xml:space="preserve">LED strip kit 24V 10m 48W, RGB, Range B</t>
  </si>
  <si>
    <t xml:space="preserve">Lighting, interior</t>
  </si>
  <si>
    <t xml:space="preserve">Lighting supplier B</t>
  </si>
  <si>
    <t xml:space="preserve">LSB-1007</t>
  </si>
  <si>
    <t xml:space="preserve">LED batten 1500mm 45W, clear, Range C</t>
  </si>
  <si>
    <t xml:space="preserve">LSB-1011</t>
  </si>
  <si>
    <t xml:space="preserve">Pendant fitting, linear, white, Range B</t>
  </si>
  <si>
    <t xml:space="preserve">LSB-1012</t>
  </si>
  <si>
    <t xml:space="preserve">LED downlight 10W, fixed warm white, Range C</t>
  </si>
  <si>
    <t xml:space="preserve">LSB-1015</t>
  </si>
  <si>
    <t xml:space="preserve">LED driver 24V 100W, IP20, Range B</t>
  </si>
  <si>
    <t xml:space="preserve">LSB-1018</t>
  </si>
  <si>
    <t xml:space="preserve">LED strip kit 24V 10m 48W, RGB, Range C</t>
  </si>
  <si>
    <t xml:space="preserve">LSB-1021</t>
  </si>
  <si>
    <t xml:space="preserve">LED downlight 10W, dimmable tri-colour, Range B</t>
  </si>
  <si>
    <t xml:space="preserve">Competitive item, agreed margin 32%</t>
  </si>
  <si>
    <t xml:space="preserve">LSB-1025</t>
  </si>
  <si>
    <t xml:space="preserve">LED lamp GU10 5W, 10 pack, daylight, Range C</t>
  </si>
  <si>
    <t xml:space="preserve">LSB-1028</t>
  </si>
  <si>
    <t xml:space="preserve">LED panel 300x1200 36W, 4000K, Range D</t>
  </si>
  <si>
    <t xml:space="preserve">LSB-1031</t>
  </si>
  <si>
    <t xml:space="preserve">LED high bay 200W, Range D</t>
  </si>
  <si>
    <t xml:space="preserve">LSB-1035</t>
  </si>
  <si>
    <t xml:space="preserve">LED panel 300x1200 36W, CCT switchable, Range C</t>
  </si>
  <si>
    <t xml:space="preserve">LSB-1037</t>
  </si>
  <si>
    <t xml:space="preserve">LED strip kit 24V 10m 48W, cool white, Range A</t>
  </si>
  <si>
    <t xml:space="preserve">LSB-1041</t>
  </si>
  <si>
    <t xml:space="preserve">LED batten 600mm 18W, opal, Range D</t>
  </si>
  <si>
    <t xml:space="preserve">LSB-1043</t>
  </si>
  <si>
    <t xml:space="preserve">LED lamp E27 9W, 10 pack, daylight, Range B</t>
  </si>
  <si>
    <t xml:space="preserve">Competitive item, agreed margin 33%</t>
  </si>
  <si>
    <t xml:space="preserve">LSB-1047</t>
  </si>
  <si>
    <t xml:space="preserve">LED track light 40W, black, Range D</t>
  </si>
  <si>
    <t xml:space="preserve">LSB-1049</t>
  </si>
  <si>
    <t xml:space="preserve">LED downlight 9W, fixed warm white, Range D</t>
  </si>
  <si>
    <t xml:space="preserve">LSB-1052</t>
  </si>
  <si>
    <t xml:space="preserve">LED high bay 200W, Range C</t>
  </si>
  <si>
    <t xml:space="preserve">LSB-1056</t>
  </si>
  <si>
    <t xml:space="preserve">LED lamp E27 9W, 10 pack, warm white, Range C</t>
  </si>
  <si>
    <t xml:space="preserve">LSB-1057</t>
  </si>
  <si>
    <t xml:space="preserve">LED track light 30W, white, Range B</t>
  </si>
  <si>
    <t xml:space="preserve">Competitive item, agreed margin 35%</t>
  </si>
  <si>
    <t xml:space="preserve">LSB-1061</t>
  </si>
  <si>
    <t xml:space="preserve">LED driver constant current 700mA 25W, Range D</t>
  </si>
  <si>
    <t xml:space="preserve">LSB-1063</t>
  </si>
  <si>
    <t xml:space="preserve">LED downlight 12W, dimmable tri-colour, Range B</t>
  </si>
  <si>
    <t xml:space="preserve">LSB-1067</t>
  </si>
  <si>
    <t xml:space="preserve">LED lamp E27 9W, 10 pack, cool white, Range D</t>
  </si>
  <si>
    <t xml:space="preserve">LSB-1070</t>
  </si>
  <si>
    <t xml:space="preserve">LED strip kit 24V 10m 48W, warm white, Range C</t>
  </si>
  <si>
    <t xml:space="preserve">LSB-1073</t>
  </si>
  <si>
    <t xml:space="preserve">LED driver 24V 60W, IP20, Range D</t>
  </si>
  <si>
    <t xml:space="preserve">Competitive item, agreed margin 34%</t>
  </si>
  <si>
    <t xml:space="preserve">LSB-1077</t>
  </si>
  <si>
    <t xml:space="preserve">LED driver constant current 350mA 12W, Range A</t>
  </si>
  <si>
    <t xml:space="preserve">LSB-1080</t>
  </si>
  <si>
    <t xml:space="preserve">LED track light 40W, black, Range B</t>
  </si>
  <si>
    <t xml:space="preserve">LSB-1081</t>
  </si>
  <si>
    <t xml:space="preserve">LED downlight 18W, fixed warm white, Range A</t>
  </si>
  <si>
    <t xml:space="preserve">LSB-1086</t>
  </si>
  <si>
    <t xml:space="preserve">LED panel 300x1200 36W, CCT switchable, Range A</t>
  </si>
  <si>
    <t xml:space="preserve">LSB-1088</t>
  </si>
  <si>
    <t xml:space="preserve">LED panel 600x600 40W, 4000K, Range B</t>
  </si>
  <si>
    <t xml:space="preserve">LSB-1091</t>
  </si>
  <si>
    <t xml:space="preserve">LED strip kit 24V 5m 14W, cool white, Range B</t>
  </si>
  <si>
    <t xml:space="preserve">LSB-1094</t>
  </si>
  <si>
    <t xml:space="preserve">LED driver constant current 350mA 12W, Range C</t>
  </si>
  <si>
    <t xml:space="preserve">LSB-1098</t>
  </si>
  <si>
    <t xml:space="preserve">LED downlight 9W, fixed warm white, Range C</t>
  </si>
  <si>
    <t xml:space="preserve">LSB-1101</t>
  </si>
  <si>
    <t xml:space="preserve">LED driver constant current 700mA 25W, Range A</t>
  </si>
  <si>
    <t xml:space="preserve">LSB-1102</t>
  </si>
  <si>
    <t xml:space="preserve">LED strip kit 24V 5m 24W, cool white, Range C</t>
  </si>
  <si>
    <t xml:space="preserve">LSB-1107</t>
  </si>
  <si>
    <t xml:space="preserve">LED track light 20W, black, Range C</t>
  </si>
  <si>
    <t xml:space="preserve">LSB-1110</t>
  </si>
  <si>
    <t xml:space="preserve">Pendant fitting, linear, black, Range C</t>
  </si>
  <si>
    <t xml:space="preserve">LSB-1112</t>
  </si>
  <si>
    <t xml:space="preserve">LED downlight 18W, dimmable tri-colour, Range A</t>
  </si>
  <si>
    <t xml:space="preserve">LSB-1116</t>
  </si>
  <si>
    <t xml:space="preserve">LED panel 600x600 40W, 4000K, Range D</t>
  </si>
  <si>
    <t xml:space="preserve">LSB-1117</t>
  </si>
  <si>
    <t xml:space="preserve">LED batten 600mm 18W, clear, Range A</t>
  </si>
  <si>
    <t xml:space="preserve">LSB-1122</t>
  </si>
  <si>
    <t xml:space="preserve">LED driver 24V 100W, IP67, Range B</t>
  </si>
  <si>
    <t xml:space="preserve">LSB-1123</t>
  </si>
  <si>
    <t xml:space="preserve">LED panel 600x1200 72W, 4000K, Range A</t>
  </si>
  <si>
    <t xml:space="preserve">LSB-1128</t>
  </si>
  <si>
    <t xml:space="preserve">LED downlight 9W, dimmable tri-colour, Range B</t>
  </si>
  <si>
    <t xml:space="preserve">LSB-1131</t>
  </si>
  <si>
    <t xml:space="preserve">LED batten 1500mm 45W, opal, Range C</t>
  </si>
  <si>
    <t xml:space="preserve">LSB-1134</t>
  </si>
  <si>
    <t xml:space="preserve">LED oyster light 24W, Range A</t>
  </si>
  <si>
    <t xml:space="preserve">LSB-1135</t>
  </si>
  <si>
    <t xml:space="preserve">LED batten 1200mm 36W, opal, Range C</t>
  </si>
  <si>
    <t xml:space="preserve">LSB-1139</t>
  </si>
  <si>
    <t xml:space="preserve">LED track light 20W, white, Range B</t>
  </si>
  <si>
    <t xml:space="preserve">LSB-1143</t>
  </si>
  <si>
    <t xml:space="preserve">LED downlight 12W, fixed warm white, Range B</t>
  </si>
  <si>
    <t xml:space="preserve">LSB-1145</t>
  </si>
  <si>
    <t xml:space="preserve">LED strip kit 24V 5m 14W, warm white, Range C</t>
  </si>
  <si>
    <t xml:space="preserve">LSB-1148</t>
  </si>
  <si>
    <t xml:space="preserve">LED high bay 100W, Range B</t>
  </si>
  <si>
    <t xml:space="preserve">LSB-1150</t>
  </si>
  <si>
    <t xml:space="preserve">LED driver constant current 350mA 12W, Range D</t>
  </si>
  <si>
    <t xml:space="preserve">LSB-1155</t>
  </si>
  <si>
    <t xml:space="preserve">Pendant fitting, glass dome, white, Range B</t>
  </si>
  <si>
    <t xml:space="preserve">LSB-1157</t>
  </si>
  <si>
    <t xml:space="preserve">Pendant fitting, linear, white, Range C</t>
  </si>
  <si>
    <t xml:space="preserve">LSB-1159</t>
  </si>
  <si>
    <t xml:space="preserve">LED batten 1500mm 45W, clear, Range D</t>
  </si>
  <si>
    <t xml:space="preserve">LSB-1163</t>
  </si>
  <si>
    <t xml:space="preserve">LED strip kit 24V 5m 24W, RGB, Range C</t>
  </si>
  <si>
    <t xml:space="preserve">LSB-1165</t>
  </si>
  <si>
    <t xml:space="preserve">LED downlight 18W, fixed warm white, Range C</t>
  </si>
  <si>
    <t xml:space="preserve">LSB-1168</t>
  </si>
  <si>
    <t xml:space="preserve">LED driver 24V 150W, IP20, Range D</t>
  </si>
  <si>
    <t xml:space="preserve">LSB-1173</t>
  </si>
  <si>
    <t xml:space="preserve">LED driver 24V 60W, IP20, Range C</t>
  </si>
  <si>
    <t xml:space="preserve">LSB-1175</t>
  </si>
  <si>
    <t xml:space="preserve">LED downlight 15W, dimmable tri-colour, Range A</t>
  </si>
  <si>
    <t xml:space="preserve">LSB-1179</t>
  </si>
  <si>
    <t xml:space="preserve">Pendant fitting, linear, white, Range D</t>
  </si>
  <si>
    <t xml:space="preserve">LSB-1182</t>
  </si>
  <si>
    <t xml:space="preserve">LED track light 30W, black, Range B</t>
  </si>
  <si>
    <t xml:space="preserve">LSB-1184</t>
  </si>
  <si>
    <t xml:space="preserve">LED strip kit 24V 10m 48W, warm white, Range D</t>
  </si>
  <si>
    <t xml:space="preserve">LSB-1187</t>
  </si>
  <si>
    <t xml:space="preserve">LED downlight 15W, dimmable tri-colour, Range D</t>
  </si>
  <si>
    <t xml:space="preserve">LSB-1190</t>
  </si>
  <si>
    <t xml:space="preserve">LED lamp GU10 5W, 10 pack, cool white, Range B</t>
  </si>
  <si>
    <t xml:space="preserve">LSB-1192</t>
  </si>
  <si>
    <t xml:space="preserve">LED lamp E27 9W, 10 pack, cool white, Range B</t>
  </si>
  <si>
    <t xml:space="preserve">LSB-1197</t>
  </si>
  <si>
    <t xml:space="preserve">LED downlight 18W, fixed warm white, Range B</t>
  </si>
  <si>
    <t xml:space="preserve">LSB-1200</t>
  </si>
  <si>
    <t xml:space="preserve">LED strip kit 24V 5m 24W, cool white, Range A</t>
  </si>
  <si>
    <t xml:space="preserve">LSB-1201</t>
  </si>
  <si>
    <t xml:space="preserve">LED driver 24V 30W, IP20, Range C</t>
  </si>
  <si>
    <t xml:space="preserve">LSB-1206</t>
  </si>
  <si>
    <t xml:space="preserve">LED downlight 10W, fixed warm white, Range A</t>
  </si>
  <si>
    <t xml:space="preserve">LSB-1208</t>
  </si>
  <si>
    <t xml:space="preserve">LED downlight 12W, fixed warm white, Range A</t>
  </si>
  <si>
    <t xml:space="preserve">LSB-1210</t>
  </si>
  <si>
    <t xml:space="preserve">LED track light 40W, white, Range B</t>
  </si>
  <si>
    <t xml:space="preserve">LSB-1215</t>
  </si>
  <si>
    <t xml:space="preserve">LED lamp GU10 5W, 10 pack, warm white, Range D</t>
  </si>
  <si>
    <t xml:space="preserve">LSB-1217</t>
  </si>
  <si>
    <t xml:space="preserve">LED track light 30W, white, Range A</t>
  </si>
  <si>
    <t xml:space="preserve">LSB-1219</t>
  </si>
  <si>
    <t xml:space="preserve">LED downlight 7W, fixed warm white, Range D</t>
  </si>
  <si>
    <t xml:space="preserve">LSB-1223</t>
  </si>
  <si>
    <t xml:space="preserve">LED driver 24V 150W, IP67, Range B</t>
  </si>
  <si>
    <t xml:space="preserve">LSB-1227</t>
  </si>
  <si>
    <t xml:space="preserve">LED panel 600x1200 72W, CCT switchable, Range D</t>
  </si>
  <si>
    <t xml:space="preserve">LSB-1229</t>
  </si>
  <si>
    <t xml:space="preserve">LED downlight 10W, dimmable tri-colour, Range C</t>
  </si>
  <si>
    <t xml:space="preserve">LSB-1231</t>
  </si>
  <si>
    <t xml:space="preserve">LED strip kit 24V 5m 14W, cool white, Range D</t>
  </si>
  <si>
    <t xml:space="preserve">LSB-1236</t>
  </si>
  <si>
    <t xml:space="preserve">LED panel 300x1200 36W, 4000K, Range C</t>
  </si>
  <si>
    <t xml:space="preserve">LSB-1239</t>
  </si>
  <si>
    <t xml:space="preserve">LED driver 24V 30W, IP67, Range B</t>
  </si>
  <si>
    <t xml:space="preserve">LSB-1241</t>
  </si>
  <si>
    <t xml:space="preserve">LED lamp GU10 5W, 10 pack, daylight, Range B</t>
  </si>
  <si>
    <t xml:space="preserve">LSB-1245</t>
  </si>
  <si>
    <t xml:space="preserve">LED high bay 100W, Range C</t>
  </si>
  <si>
    <t xml:space="preserve">Competitive item, agreed margin 37%</t>
  </si>
  <si>
    <t xml:space="preserve">LSB-1248</t>
  </si>
  <si>
    <t xml:space="preserve">LED driver 24V 30W, IP20, Range A</t>
  </si>
  <si>
    <t xml:space="preserve">LSB-1250</t>
  </si>
  <si>
    <t xml:space="preserve">LED downlight 7W, fixed warm white, Range A</t>
  </si>
  <si>
    <t xml:space="preserve">LSB-1252</t>
  </si>
  <si>
    <t xml:space="preserve">Pendant fitting, glass dome, black, Range A</t>
  </si>
  <si>
    <t xml:space="preserve">LSB-1256</t>
  </si>
  <si>
    <t xml:space="preserve">LED track light 40W, white, Range A</t>
  </si>
  <si>
    <t xml:space="preserve">LSB-1258</t>
  </si>
  <si>
    <t xml:space="preserve">LED batten 1200mm 36W, clear, Range A</t>
  </si>
  <si>
    <t xml:space="preserve">LSB-1262</t>
  </si>
  <si>
    <t xml:space="preserve">LED batten 600mm 18W, clear, Range B</t>
  </si>
  <si>
    <t xml:space="preserve">LSB-1264</t>
  </si>
  <si>
    <t xml:space="preserve">LED driver 24V 100W, IP67, Range A</t>
  </si>
  <si>
    <t xml:space="preserve">LSB-1269</t>
  </si>
  <si>
    <t xml:space="preserve">Pendant fitting, glass dome, black, Range C</t>
  </si>
  <si>
    <t xml:space="preserve">LSB-1270</t>
  </si>
  <si>
    <t xml:space="preserve">LED driver 24V 30W, IP20, Range B</t>
  </si>
  <si>
    <t xml:space="preserve">LSB-1275</t>
  </si>
  <si>
    <t xml:space="preserve">LED oyster light 18W, Range D</t>
  </si>
  <si>
    <t xml:space="preserve">LSB-1277</t>
  </si>
  <si>
    <t xml:space="preserve">Pendant fitting, linear, black, Range B</t>
  </si>
  <si>
    <t xml:space="preserve">LSB-1279</t>
  </si>
  <si>
    <t xml:space="preserve">Pendant fitting, linear, white, Range A</t>
  </si>
  <si>
    <t xml:space="preserve">LSB-1284</t>
  </si>
  <si>
    <t xml:space="preserve">LED batten 1200mm 36W, opal, Range A</t>
  </si>
  <si>
    <t xml:space="preserve">LSB-1286</t>
  </si>
  <si>
    <t xml:space="preserve">LED driver constant current 1050mA 40W, Range C</t>
  </si>
  <si>
    <t xml:space="preserve">LSB-1289</t>
  </si>
  <si>
    <t xml:space="preserve">LED track light 20W, white, Range D</t>
  </si>
  <si>
    <t xml:space="preserve">Competitive item, agreed margin 36%</t>
  </si>
  <si>
    <t xml:space="preserve">LSB-1291</t>
  </si>
  <si>
    <t xml:space="preserve">LED panel 600x600 40W, 4000K, Range A</t>
  </si>
  <si>
    <t xml:space="preserve">LSB-1296</t>
  </si>
  <si>
    <t xml:space="preserve">LED driver constant current 350mA 12W, Range B</t>
  </si>
  <si>
    <t xml:space="preserve">LSB-1298</t>
  </si>
  <si>
    <t xml:space="preserve">LED strip kit 24V 10m 48W, cool white, Range C</t>
  </si>
  <si>
    <t xml:space="preserve">LSB-1301</t>
  </si>
  <si>
    <t xml:space="preserve">Pendant fitting, industrial, black, Range D</t>
  </si>
  <si>
    <t xml:space="preserve">LSB-1305</t>
  </si>
  <si>
    <t xml:space="preserve">LED high bay 100W, Range A</t>
  </si>
  <si>
    <t xml:space="preserve">LSB-1308</t>
  </si>
  <si>
    <t xml:space="preserve">LED driver 24V 150W, IP20, Range B</t>
  </si>
  <si>
    <t xml:space="preserve">LSB-1309</t>
  </si>
  <si>
    <t xml:space="preserve">LED track light 20W, black, Range A</t>
  </si>
  <si>
    <t xml:space="preserve">LSB-1313</t>
  </si>
  <si>
    <t xml:space="preserve">LED driver 24V 60W, IP67, Range B</t>
  </si>
  <si>
    <t xml:space="preserve">LSB-1315</t>
  </si>
  <si>
    <t xml:space="preserve">LED panel 600x1200 72W, 4000K, Range D</t>
  </si>
  <si>
    <t xml:space="preserve">LSB-1319</t>
  </si>
  <si>
    <t xml:space="preserve">Pendant fitting, linear, black, Range D</t>
  </si>
  <si>
    <t xml:space="preserve">LSB-1322</t>
  </si>
  <si>
    <t xml:space="preserve">LED downlight 12W, fixed warm white, Range C</t>
  </si>
  <si>
    <t xml:space="preserve">LSB-1324</t>
  </si>
  <si>
    <t xml:space="preserve">LED strip kit 24V 5m 14W, RGB, Range B</t>
  </si>
  <si>
    <t xml:space="preserve">LSB-1329</t>
  </si>
  <si>
    <t xml:space="preserve">Pendant fitting, industrial, black, Range C</t>
  </si>
  <si>
    <t xml:space="preserve">LSB-1331</t>
  </si>
  <si>
    <t xml:space="preserve">LED batten 1200mm 36W, opal, Range D</t>
  </si>
  <si>
    <t xml:space="preserve">LSB-1334</t>
  </si>
  <si>
    <t xml:space="preserve">LED track light 20W, white, Range C</t>
  </si>
  <si>
    <t xml:space="preserve">Competitive item, agreed margin 31%</t>
  </si>
  <si>
    <t xml:space="preserve">LSB-1338</t>
  </si>
  <si>
    <t xml:space="preserve">LED batten 600mm 18W, clear, Range C</t>
  </si>
  <si>
    <t xml:space="preserve">LSB-1341</t>
  </si>
  <si>
    <t xml:space="preserve">LED batten 1500mm 45W, opal, Range B</t>
  </si>
  <si>
    <t xml:space="preserve">LSB-1342</t>
  </si>
  <si>
    <t xml:space="preserve">Pendant fitting, linear, black, Range A</t>
  </si>
  <si>
    <t xml:space="preserve">LSB-1345</t>
  </si>
  <si>
    <t xml:space="preserve">LED downlight 18W, dimmable tri-colour, Range B</t>
  </si>
  <si>
    <t xml:space="preserve">LSB-1349</t>
  </si>
  <si>
    <t xml:space="preserve">LED driver 24V 100W, IP20, Range D</t>
  </si>
  <si>
    <t xml:space="preserve">LSB-1353</t>
  </si>
  <si>
    <t xml:space="preserve">LED panel 600x600 36W, CCT switchable, Range C</t>
  </si>
  <si>
    <t xml:space="preserve">LSB-1356</t>
  </si>
  <si>
    <t xml:space="preserve">LED lamp GU10 5W, 10 pack, warm white, Range B</t>
  </si>
  <si>
    <t xml:space="preserve">LSB-1359</t>
  </si>
  <si>
    <t xml:space="preserve">LED panel 600x1200 72W, CCT switchable, Range A</t>
  </si>
  <si>
    <t xml:space="preserve">LSB-1362</t>
  </si>
  <si>
    <t xml:space="preserve">LED strip kit 24V 5m 24W, warm white, Range D</t>
  </si>
  <si>
    <t xml:space="preserve">LSB-1365</t>
  </si>
  <si>
    <t xml:space="preserve">LED high bay 150W, Range B</t>
  </si>
  <si>
    <t xml:space="preserve">LSB-1367</t>
  </si>
  <si>
    <t xml:space="preserve">LED high bay 150W, Range D</t>
  </si>
  <si>
    <t xml:space="preserve">LSB-1369</t>
  </si>
  <si>
    <t xml:space="preserve">LED panel 300x1200 36W, CCT switchable, Range B</t>
  </si>
  <si>
    <t xml:space="preserve">LSB-1372</t>
  </si>
  <si>
    <t xml:space="preserve">LED strip kit 24V 5m 24W, RGB, Range D</t>
  </si>
  <si>
    <t xml:space="preserve">LSB-1375</t>
  </si>
  <si>
    <t xml:space="preserve">LED strip kit 24V 5m 14W, RGB, Range D</t>
  </si>
  <si>
    <t xml:space="preserve">LSB-1379</t>
  </si>
  <si>
    <t xml:space="preserve">LED driver 24V 30W, IP67, Range D</t>
  </si>
  <si>
    <t xml:space="preserve">LSB-1382</t>
  </si>
  <si>
    <t xml:space="preserve">LED track light 20W, white, Range A</t>
  </si>
  <si>
    <t xml:space="preserve">LSB-1384</t>
  </si>
  <si>
    <t xml:space="preserve">LED driver 24V 100W, IP67, Range D</t>
  </si>
  <si>
    <t xml:space="preserve">LSB-1389</t>
  </si>
  <si>
    <t xml:space="preserve">LED strip kit 24V 5m 24W, warm white, Range A</t>
  </si>
  <si>
    <t xml:space="preserve">LSB-1392</t>
  </si>
  <si>
    <t xml:space="preserve">LED driver 24V 100W, IP67, Range C</t>
  </si>
  <si>
    <t xml:space="preserve">LSB-1394</t>
  </si>
  <si>
    <t xml:space="preserve">LED strip kit 24V 10m 48W, warm white, Range A</t>
  </si>
  <si>
    <t xml:space="preserve">LSB-1396</t>
  </si>
  <si>
    <t xml:space="preserve">LED high bay 200W, Range A</t>
  </si>
  <si>
    <t xml:space="preserve">LSB-1401</t>
  </si>
  <si>
    <t xml:space="preserve">LED panel 300x1200 36W, 4000K, Range A</t>
  </si>
  <si>
    <t xml:space="preserve">LSB-1404</t>
  </si>
  <si>
    <t xml:space="preserve">LED downlight 10W, fixed warm white, Range B</t>
  </si>
  <si>
    <t xml:space="preserve">LSB-1406</t>
  </si>
  <si>
    <t xml:space="preserve">LED panel 600x600 40W, CCT switchable, Range D</t>
  </si>
  <si>
    <t xml:space="preserve">LSB-1410</t>
  </si>
  <si>
    <t xml:space="preserve">LED driver 24V 60W, IP67, Range A</t>
  </si>
  <si>
    <t xml:space="preserve">LSB-1413</t>
  </si>
  <si>
    <t xml:space="preserve">LED panel 600x600 40W, 4000K, Range C</t>
  </si>
  <si>
    <t xml:space="preserve">LSB-1415</t>
  </si>
  <si>
    <t xml:space="preserve">LED panel 600x1200 72W, 4000K, Range B</t>
  </si>
  <si>
    <t xml:space="preserve">LSB-1419</t>
  </si>
  <si>
    <t xml:space="preserve">LED strip kit 24V 5m 14W, cool white, Range C</t>
  </si>
  <si>
    <t xml:space="preserve">LSB-1421</t>
  </si>
  <si>
    <t xml:space="preserve">LED batten 1500mm 45W, opal, Range D</t>
  </si>
  <si>
    <t xml:space="preserve">LSB-1423</t>
  </si>
  <si>
    <t xml:space="preserve">LED lamp E27 9W, 10 pack, warm white, Range D</t>
  </si>
  <si>
    <t xml:space="preserve">LSB-1428</t>
  </si>
  <si>
    <t xml:space="preserve">LED downlight 15W, fixed warm white, Range C</t>
  </si>
  <si>
    <t xml:space="preserve">LSB-1430</t>
  </si>
  <si>
    <t xml:space="preserve">LED downlight 15W, dimmable tri-colour, Range C</t>
  </si>
  <si>
    <t xml:space="preserve">LSB-1432</t>
  </si>
  <si>
    <t xml:space="preserve">LED batten 1200mm 36W, opal, Range B</t>
  </si>
  <si>
    <t xml:space="preserve">LSB-1437</t>
  </si>
  <si>
    <t xml:space="preserve">LED lamp GU10 5W, 10 pack, cool white, Range C</t>
  </si>
  <si>
    <t xml:space="preserve">LSB-1440</t>
  </si>
  <si>
    <t xml:space="preserve">LED panel 600x600 36W, 4000K, Range B</t>
  </si>
  <si>
    <t xml:space="preserve">LSB-1443</t>
  </si>
  <si>
    <t xml:space="preserve">LED strip kit 24V 5m 24W, warm white, Range C</t>
  </si>
  <si>
    <t xml:space="preserve">LSB-1444</t>
  </si>
  <si>
    <t xml:space="preserve">LED strip kit 24V 5m 14W, RGB, Range A</t>
  </si>
  <si>
    <t xml:space="preserve">LSB-1449</t>
  </si>
  <si>
    <t xml:space="preserve">LED driver constant current 1050mA 40W, Range D</t>
  </si>
  <si>
    <t xml:space="preserve">LSB-1452</t>
  </si>
  <si>
    <t xml:space="preserve">LED panel 600x600 40W, CCT switchable, Range C</t>
  </si>
  <si>
    <t xml:space="preserve">LSB-1454</t>
  </si>
  <si>
    <t xml:space="preserve">LED downlight 7W, dimmable tri-colour, Range D</t>
  </si>
  <si>
    <t xml:space="preserve">LSB-1458</t>
  </si>
  <si>
    <t xml:space="preserve">LED panel 600x600 36W, 4000K, Range D</t>
  </si>
  <si>
    <t xml:space="preserve">LSB-1461</t>
  </si>
  <si>
    <t xml:space="preserve">LED strip kit 24V 10m 48W, cool white, Range D</t>
  </si>
  <si>
    <t xml:space="preserve">LSB-1463</t>
  </si>
  <si>
    <t xml:space="preserve">LED oyster light 24W, Range B</t>
  </si>
  <si>
    <t xml:space="preserve">LSB-1465</t>
  </si>
  <si>
    <t xml:space="preserve">LED strip kit 24V 5m 14W, warm white, Range A</t>
  </si>
  <si>
    <t xml:space="preserve">LSB-1468</t>
  </si>
  <si>
    <t xml:space="preserve">LED downlight 7W, dimmable tri-colour, Range C</t>
  </si>
  <si>
    <t xml:space="preserve">LSB-1473</t>
  </si>
  <si>
    <t xml:space="preserve">LED batten 600mm 18W, opal, Range A</t>
  </si>
  <si>
    <t xml:space="preserve">LSB-1475</t>
  </si>
  <si>
    <t xml:space="preserve">LED batten 1200mm 36W, clear, Range D</t>
  </si>
  <si>
    <t xml:space="preserve">LSB-1478</t>
  </si>
  <si>
    <t xml:space="preserve">LED panel 600x600 36W, CCT switchable, Range B</t>
  </si>
  <si>
    <t xml:space="preserve">LSB-1480</t>
  </si>
  <si>
    <t xml:space="preserve">LED track light 40W, black, Range C</t>
  </si>
  <si>
    <t xml:space="preserve">LSB-1484</t>
  </si>
  <si>
    <t xml:space="preserve">LED strip kit 24V 10m 48W, cool white, Range B</t>
  </si>
  <si>
    <t xml:space="preserve">LSB-1487</t>
  </si>
  <si>
    <t xml:space="preserve">LED downlight 7W, dimmable tri-colour, Range A</t>
  </si>
  <si>
    <t xml:space="preserve">LSB-1491</t>
  </si>
  <si>
    <t xml:space="preserve">LED strip kit 24V 5m 14W, cool white, Range A</t>
  </si>
  <si>
    <t xml:space="preserve">LSB-1492</t>
  </si>
  <si>
    <t xml:space="preserve">LED panel 600x600 40W, CCT switchable, Range A</t>
  </si>
  <si>
    <t xml:space="preserve">LSB-1495</t>
  </si>
  <si>
    <t xml:space="preserve">LED driver 24V 100W, IP20, Range C</t>
  </si>
  <si>
    <t xml:space="preserve">LSB-1500</t>
  </si>
  <si>
    <t xml:space="preserve">LED downlight 12W, fixed warm white, Range D</t>
  </si>
  <si>
    <t xml:space="preserve">LSB-1503</t>
  </si>
  <si>
    <t xml:space="preserve">LED downlight 10W, fixed warm white, Range D</t>
  </si>
  <si>
    <t xml:space="preserve">LSB-1504</t>
  </si>
  <si>
    <t xml:space="preserve">LED high bay 100W, Range D</t>
  </si>
  <si>
    <t xml:space="preserve">LSB-1507</t>
  </si>
  <si>
    <t xml:space="preserve">LED panel 600x600 36W, CCT switchable, Range A</t>
  </si>
  <si>
    <t xml:space="preserve">LSB-1512</t>
  </si>
  <si>
    <t xml:space="preserve">LED driver 24V 100W, IP20, Range A</t>
  </si>
  <si>
    <t xml:space="preserve">LSB-1513</t>
  </si>
  <si>
    <t xml:space="preserve">LED lamp GU10 5W, 10 pack, warm white, Range A</t>
  </si>
  <si>
    <t xml:space="preserve">LSB-1517</t>
  </si>
  <si>
    <t xml:space="preserve">Pendant fitting, glass dome, white, Range D</t>
  </si>
  <si>
    <t xml:space="preserve">LSB-1521</t>
  </si>
  <si>
    <t xml:space="preserve">LED downlight 12W, dimmable tri-colour, Range C</t>
  </si>
  <si>
    <t xml:space="preserve">LSB-1524</t>
  </si>
  <si>
    <t xml:space="preserve">LED track light 40W, white, Range C</t>
  </si>
  <si>
    <t xml:space="preserve">LSB-1527</t>
  </si>
  <si>
    <t xml:space="preserve">LED track light 30W, black, Range A</t>
  </si>
  <si>
    <t xml:space="preserve">LSB-1528</t>
  </si>
  <si>
    <t xml:space="preserve">Pendant fitting, industrial, white, Range C</t>
  </si>
  <si>
    <t xml:space="preserve">LSB-1533</t>
  </si>
  <si>
    <t xml:space="preserve">LED strip kit 24V 10m 48W, warm white, Range B</t>
  </si>
  <si>
    <t xml:space="preserve">LSB-1535</t>
  </si>
  <si>
    <t xml:space="preserve">LED driver 24V 150W, IP67, Range C</t>
  </si>
  <si>
    <t xml:space="preserve">LSB-1539</t>
  </si>
  <si>
    <t xml:space="preserve">LED downlight 10W, dimmable tri-colour, Range A</t>
  </si>
  <si>
    <t xml:space="preserve">LSB-1540</t>
  </si>
  <si>
    <t xml:space="preserve">LED lamp GU10 5W, 10 pack, cool white, Range D</t>
  </si>
  <si>
    <t xml:space="preserve">LSB-1543</t>
  </si>
  <si>
    <t xml:space="preserve">LED driver 24V 60W, IP67, Range C</t>
  </si>
  <si>
    <t xml:space="preserve">LSB-1547</t>
  </si>
  <si>
    <t xml:space="preserve">LED lamp GU10 5W, 10 pack, warm white, Range C</t>
  </si>
  <si>
    <t xml:space="preserve">LSB-1550</t>
  </si>
  <si>
    <t xml:space="preserve">LED strip kit 24V 5m 24W, cool white, Range D</t>
  </si>
  <si>
    <t xml:space="preserve">LSB-1553</t>
  </si>
  <si>
    <t xml:space="preserve">LED driver 24V 150W, IP20, Range C</t>
  </si>
  <si>
    <t xml:space="preserve">LSB-1557</t>
  </si>
  <si>
    <t xml:space="preserve">Pendant fitting, industrial, white, Range B</t>
  </si>
  <si>
    <t xml:space="preserve">LSB-1559</t>
  </si>
  <si>
    <t xml:space="preserve">LED panel 300x1200 36W, 4000K, Range B</t>
  </si>
  <si>
    <t xml:space="preserve">LSB-1562</t>
  </si>
  <si>
    <t xml:space="preserve">LED batten 1500mm 45W, clear, Range B</t>
  </si>
  <si>
    <t xml:space="preserve">LSB-1566</t>
  </si>
  <si>
    <t xml:space="preserve">LED lamp GU10 5W, 10 pack, daylight, Range A</t>
  </si>
  <si>
    <t xml:space="preserve">LSB-1567</t>
  </si>
  <si>
    <t xml:space="preserve">LED driver 24V 150W, IP67, Range D</t>
  </si>
  <si>
    <t xml:space="preserve">LSB-1572</t>
  </si>
  <si>
    <t xml:space="preserve">LED high bay 150W, Range A</t>
  </si>
  <si>
    <t xml:space="preserve">LSB-1575</t>
  </si>
  <si>
    <t xml:space="preserve">LED downlight 18W, dimmable tri-colour, Range D</t>
  </si>
  <si>
    <t xml:space="preserve">LSB-1576</t>
  </si>
  <si>
    <t xml:space="preserve">LED lamp E27 9W, 10 pack, warm white, Range A</t>
  </si>
  <si>
    <t xml:space="preserve">LSB-1581</t>
  </si>
  <si>
    <t xml:space="preserve">Pendant fitting, glass dome, white, Range C</t>
  </si>
  <si>
    <t xml:space="preserve">LSB-1582</t>
  </si>
  <si>
    <t xml:space="preserve">LED batten 600mm 18W, clear, Range D</t>
  </si>
  <si>
    <t xml:space="preserve">LSB-1587</t>
  </si>
  <si>
    <t xml:space="preserve">LED track light 40W, white, Range D</t>
  </si>
  <si>
    <t xml:space="preserve">LSB-1590</t>
  </si>
  <si>
    <t xml:space="preserve">LED downlight 9W, fixed warm white, Range A</t>
  </si>
  <si>
    <t xml:space="preserve">LSB-1591</t>
  </si>
  <si>
    <t xml:space="preserve">LED panel 600x1200 72W, CCT switchable, Range B</t>
  </si>
  <si>
    <t xml:space="preserve">LSB-1595</t>
  </si>
  <si>
    <t xml:space="preserve">LED lamp E27 9W, 10 pack, cool white, Range A</t>
  </si>
  <si>
    <t xml:space="preserve">LSB-1598</t>
  </si>
  <si>
    <t xml:space="preserve">LED strip kit 24V 5m 24W, RGB, Range B</t>
  </si>
  <si>
    <t xml:space="preserve">LSB-1602</t>
  </si>
  <si>
    <t xml:space="preserve">LED downlight 7W, dimmable tri-colour, Range B</t>
  </si>
  <si>
    <t xml:space="preserve">LSB-1603</t>
  </si>
  <si>
    <t xml:space="preserve">LED strip kit 24V 10m 48W, RGB, Range D</t>
  </si>
  <si>
    <t xml:space="preserve">LSB-1606</t>
  </si>
  <si>
    <t xml:space="preserve">LED strip kit 24V 5m 24W, cool white, Range B</t>
  </si>
  <si>
    <t xml:space="preserve">LSB-1611</t>
  </si>
  <si>
    <t xml:space="preserve">LED panel 600x600 36W, CCT switchable, Range D</t>
  </si>
  <si>
    <t xml:space="preserve">LSB-1613</t>
  </si>
  <si>
    <t xml:space="preserve">LED oyster light 24W, Range D</t>
  </si>
  <si>
    <t xml:space="preserve">LSB-1617</t>
  </si>
  <si>
    <t xml:space="preserve">LED batten 600mm 18W, opal, Range B</t>
  </si>
  <si>
    <t xml:space="preserve">LSB-1620</t>
  </si>
  <si>
    <t xml:space="preserve">LED downlight 10W, dimmable tri-colour, Range D</t>
  </si>
  <si>
    <t xml:space="preserve">LSB-1621</t>
  </si>
  <si>
    <t xml:space="preserve">LED track light 30W, white, Range C</t>
  </si>
  <si>
    <t xml:space="preserve">LSB-1624</t>
  </si>
  <si>
    <t xml:space="preserve">LED lamp E27 9W, 10 pack, daylight, Range A</t>
  </si>
  <si>
    <t xml:space="preserve">LSB-1629</t>
  </si>
  <si>
    <t xml:space="preserve">Pendant fitting, glass dome, black, Range D</t>
  </si>
  <si>
    <t xml:space="preserve">LSB-1630</t>
  </si>
  <si>
    <t xml:space="preserve">LED batten 1200mm 36W, clear, Range B</t>
  </si>
  <si>
    <t xml:space="preserve">LSB-1634</t>
  </si>
  <si>
    <t xml:space="preserve">LED lamp GU10 5W, 10 pack, cool white, Range A</t>
  </si>
  <si>
    <t xml:space="preserve">LSB-1637</t>
  </si>
  <si>
    <t xml:space="preserve">LED batten 1500mm 45W, opal, Range A</t>
  </si>
  <si>
    <t xml:space="preserve">LSB-1639</t>
  </si>
  <si>
    <t xml:space="preserve">LED lamp E27 9W, 10 pack, daylight, Range C</t>
  </si>
  <si>
    <t xml:space="preserve">LSB-1643</t>
  </si>
  <si>
    <t xml:space="preserve">LED downlight 15W, dimmable tri-colour, Range B</t>
  </si>
  <si>
    <t xml:space="preserve">LSB-1647</t>
  </si>
  <si>
    <t xml:space="preserve">Pendant fitting, glass dome, white, Range A</t>
  </si>
  <si>
    <t xml:space="preserve">LSB-1649</t>
  </si>
  <si>
    <t xml:space="preserve">LED oyster light 18W, Range A</t>
  </si>
  <si>
    <t xml:space="preserve">LSB-1653</t>
  </si>
  <si>
    <t xml:space="preserve">LED strip kit 24V 10m 48W, RGB, Range A</t>
  </si>
  <si>
    <t xml:space="preserve">LSB-1655</t>
  </si>
  <si>
    <t xml:space="preserve">LED batten 1500mm 45W, clear, Range A</t>
  </si>
  <si>
    <t xml:space="preserve">LSB-1657</t>
  </si>
  <si>
    <t xml:space="preserve">LED downlight 15W, fixed warm white, Range D</t>
  </si>
  <si>
    <t xml:space="preserve">LSB-1662</t>
  </si>
  <si>
    <t xml:space="preserve">LED oyster light 18W, Range B</t>
  </si>
  <si>
    <t xml:space="preserve">LSB-1664</t>
  </si>
  <si>
    <t xml:space="preserve">Pendant fitting, glass dome, black, Range B</t>
  </si>
  <si>
    <t xml:space="preserve">LSB-1666</t>
  </si>
  <si>
    <t xml:space="preserve">LED strip kit 24V 5m 24W, RGB, Range A</t>
  </si>
  <si>
    <t xml:space="preserve">LSB-1669</t>
  </si>
  <si>
    <t xml:space="preserve">LED batten 1200mm 36W, clear, Range C</t>
  </si>
  <si>
    <t xml:space="preserve">LSB-1674</t>
  </si>
  <si>
    <t xml:space="preserve">LED downlight 9W, dimmable tri-colour, Range C</t>
  </si>
  <si>
    <t xml:space="preserve">LSB-1675</t>
  </si>
  <si>
    <t xml:space="preserve">LED track light 20W, black, Range B</t>
  </si>
  <si>
    <t xml:space="preserve">LSB-1678</t>
  </si>
  <si>
    <t xml:space="preserve">LED driver 24V 30W, IP67, Range A</t>
  </si>
  <si>
    <t xml:space="preserve">LSB-1683</t>
  </si>
  <si>
    <t xml:space="preserve">LED downlight 12W, dimmable tri-colour, Range D</t>
  </si>
  <si>
    <t xml:space="preserve">LSB-1684</t>
  </si>
  <si>
    <t xml:space="preserve">LED lamp GU10 5W, 10 pack, daylight, Range D</t>
  </si>
  <si>
    <t xml:space="preserve">LSB-1687</t>
  </si>
  <si>
    <t xml:space="preserve">LED batten 600mm 18W, opal, Range C</t>
  </si>
  <si>
    <t xml:space="preserve">LSB-1692</t>
  </si>
  <si>
    <t xml:space="preserve">LED driver 24V 30W, IP20, Range D</t>
  </si>
  <si>
    <t xml:space="preserve">LSB-1693</t>
  </si>
  <si>
    <t xml:space="preserve">LED driver 24V 60W, IP20, Range B</t>
  </si>
  <si>
    <t xml:space="preserve">LSB-1698</t>
  </si>
  <si>
    <t xml:space="preserve">LED downlight 9W, dimmable tri-colour, Range D</t>
  </si>
  <si>
    <t xml:space="preserve">LSB-1701</t>
  </si>
  <si>
    <t xml:space="preserve">LED lamp E27 9W, 10 pack, daylight, Range D</t>
  </si>
  <si>
    <t xml:space="preserve">LSB-1703</t>
  </si>
  <si>
    <t xml:space="preserve">LED driver 24V 60W, IP20, Range A</t>
  </si>
  <si>
    <t xml:space="preserve">LSB-1705</t>
  </si>
  <si>
    <t xml:space="preserve">LED driver 24V 60W, IP67, Range D</t>
  </si>
  <si>
    <t xml:space="preserve">LSB-1710</t>
  </si>
  <si>
    <t xml:space="preserve">LED driver 24V 150W, IP67, Range A</t>
  </si>
  <si>
    <t xml:space="preserve">LSB-1713</t>
  </si>
  <si>
    <t xml:space="preserve">LED panel 600x1200 72W, 4000K, Range C</t>
  </si>
  <si>
    <t xml:space="preserve">LSB-1716</t>
  </si>
  <si>
    <t xml:space="preserve">LED downlight 12W, dimmable tri-colour, Range A</t>
  </si>
  <si>
    <t xml:space="preserve">LSB-1718</t>
  </si>
  <si>
    <t xml:space="preserve">LED downlight 9W, fixed warm white, Range B</t>
  </si>
  <si>
    <t xml:space="preserve">LSB-1721</t>
  </si>
  <si>
    <t xml:space="preserve">LED downlight 18W, dimmable tri-colour, Range C</t>
  </si>
  <si>
    <t xml:space="preserve">LSB-1725</t>
  </si>
  <si>
    <t xml:space="preserve">LED flood light 30W IP65, no sensor, Range B</t>
  </si>
  <si>
    <t xml:space="preserve">Lighting, exterior and emergency</t>
  </si>
  <si>
    <t xml:space="preserve">LSB-1727</t>
  </si>
  <si>
    <t xml:space="preserve">LED wall pack 30W, white, Range C</t>
  </si>
  <si>
    <t xml:space="preserve">LSB-1730</t>
  </si>
  <si>
    <t xml:space="preserve">LED flood light 50W IP65, no sensor, Range B</t>
  </si>
  <si>
    <t xml:space="preserve">LSB-1734</t>
  </si>
  <si>
    <t xml:space="preserve">LED exit sign 3hr, maintained, single sided, Range A</t>
  </si>
  <si>
    <t xml:space="preserve">LSB-1736</t>
  </si>
  <si>
    <t xml:space="preserve">Emergency light LED 3hr, twin spot 2 x 3W, recessed, Range C</t>
  </si>
  <si>
    <t xml:space="preserve">LSB-1738</t>
  </si>
  <si>
    <t xml:space="preserve">LED bollard light 600mm, black, Range D</t>
  </si>
  <si>
    <t xml:space="preserve">LSB-1743</t>
  </si>
  <si>
    <t xml:space="preserve">LED bunker light 18W IP65, black, Range C</t>
  </si>
  <si>
    <t xml:space="preserve">LSB-1745</t>
  </si>
  <si>
    <t xml:space="preserve">LED flood light 30W IP65, with sensor, Range C</t>
  </si>
  <si>
    <t xml:space="preserve">LSB-1748</t>
  </si>
  <si>
    <t xml:space="preserve">LED wall pack 60W, black, Range D</t>
  </si>
  <si>
    <t xml:space="preserve">LSB-1751</t>
  </si>
  <si>
    <t xml:space="preserve">LED flood light 50W IP65, no sensor, Range C</t>
  </si>
  <si>
    <t xml:space="preserve">LSB-1754</t>
  </si>
  <si>
    <t xml:space="preserve">LED flood light 100W IP65, with sensor, Range C</t>
  </si>
  <si>
    <t xml:space="preserve">LSB-1756</t>
  </si>
  <si>
    <t xml:space="preserve">LED bollard light 1000mm, stainless, Range A</t>
  </si>
  <si>
    <t xml:space="preserve">LSB-1761</t>
  </si>
  <si>
    <t xml:space="preserve">LED bunker light 12W IP65, white, Range B</t>
  </si>
  <si>
    <t xml:space="preserve">LSB-1764</t>
  </si>
  <si>
    <t xml:space="preserve">LED bunker light 24W IP65, white, Range D</t>
  </si>
  <si>
    <t xml:space="preserve">LSB-1767</t>
  </si>
  <si>
    <t xml:space="preserve">LED bunker light 24W IP65, black, Range D</t>
  </si>
  <si>
    <t xml:space="preserve">LSB-1770</t>
  </si>
  <si>
    <t xml:space="preserve">LED bollard light 600mm, black, Range B</t>
  </si>
  <si>
    <t xml:space="preserve">LSB-1771</t>
  </si>
  <si>
    <t xml:space="preserve">Emergency light LED 3hr, twin spot 2 x 3W, surface, Range D</t>
  </si>
  <si>
    <t xml:space="preserve">LSB-1774</t>
  </si>
  <si>
    <t xml:space="preserve">LED flood light 150W IP65, no sensor, Range C</t>
  </si>
  <si>
    <t xml:space="preserve">LSB-1778</t>
  </si>
  <si>
    <t xml:space="preserve">LED flood light 100W IP65, no sensor, Range A</t>
  </si>
  <si>
    <t xml:space="preserve">LSB-1781</t>
  </si>
  <si>
    <t xml:space="preserve">Emergency LED batten 3hr 1200mm 36W, Range D</t>
  </si>
  <si>
    <t xml:space="preserve">LSB-1784</t>
  </si>
  <si>
    <t xml:space="preserve">LED flood light 30W IP65, with sensor, Range A</t>
  </si>
  <si>
    <t xml:space="preserve">LSB-1786</t>
  </si>
  <si>
    <t xml:space="preserve">LED exit sign 3hr, non-maintained, double sided, Range D</t>
  </si>
  <si>
    <t xml:space="preserve">LSB-1791</t>
  </si>
  <si>
    <t xml:space="preserve">LED bunker light 12W IP65, black, Range C</t>
  </si>
  <si>
    <t xml:space="preserve">LSB-1794</t>
  </si>
  <si>
    <t xml:space="preserve">Emergency light LED 3hr, twin spot 2 x 5W, surface, Range D</t>
  </si>
  <si>
    <t xml:space="preserve">LSB-1795</t>
  </si>
  <si>
    <t xml:space="preserve">LED flood light 30W IP65, no sensor, Range D</t>
  </si>
  <si>
    <t xml:space="preserve">LSB-1798</t>
  </si>
  <si>
    <t xml:space="preserve">LED bunker light 24W IP65, white, Range C</t>
  </si>
  <si>
    <t xml:space="preserve">LSB-1801</t>
  </si>
  <si>
    <t xml:space="preserve">LED flood light 100W IP65, with sensor, Range D</t>
  </si>
  <si>
    <t xml:space="preserve">LSB-1804</t>
  </si>
  <si>
    <t xml:space="preserve">LED flood light 150W IP65, with sensor, Range D</t>
  </si>
  <si>
    <t xml:space="preserve">LSB-1808</t>
  </si>
  <si>
    <t xml:space="preserve">Emergency LED batten 3hr 1200mm 18W, Range D</t>
  </si>
  <si>
    <t xml:space="preserve">LSB-1812</t>
  </si>
  <si>
    <t xml:space="preserve">LED exit sign 3hr, non-maintained, double sided, Range A</t>
  </si>
  <si>
    <t xml:space="preserve">LSB-1815</t>
  </si>
  <si>
    <t xml:space="preserve">LED bollard light 800mm, black, Range D</t>
  </si>
  <si>
    <t xml:space="preserve">LSB-1816</t>
  </si>
  <si>
    <t xml:space="preserve">LED flood light 20W IP65, no sensor, Range B</t>
  </si>
  <si>
    <t xml:space="preserve">LSB-1821</t>
  </si>
  <si>
    <t xml:space="preserve">LED bunker light 12W IP65, black, Range B</t>
  </si>
  <si>
    <t xml:space="preserve">LSB-1824</t>
  </si>
  <si>
    <t xml:space="preserve">LED flood light 50W IP65, no sensor, Range D</t>
  </si>
  <si>
    <t xml:space="preserve">LSB-1827</t>
  </si>
  <si>
    <t xml:space="preserve">LED bunker light 24W IP65, white, Range A</t>
  </si>
  <si>
    <t xml:space="preserve">LSB-1828</t>
  </si>
  <si>
    <t xml:space="preserve">Emergency light LED 3hr, twin spot 2 x 3W, recessed, Range B</t>
  </si>
  <si>
    <t xml:space="preserve">LSB-1832</t>
  </si>
  <si>
    <t xml:space="preserve">Emergency LED batten 3hr 1200mm 36W, Range A</t>
  </si>
  <si>
    <t xml:space="preserve">LSB-1836</t>
  </si>
  <si>
    <t xml:space="preserve">LED flood light 100W IP65, no sensor, Range B</t>
  </si>
  <si>
    <t xml:space="preserve">LSB-1838</t>
  </si>
  <si>
    <t xml:space="preserve">LED flood light 150W IP65, no sensor, Range B</t>
  </si>
  <si>
    <t xml:space="preserve">LSB-1841</t>
  </si>
  <si>
    <t xml:space="preserve">LED wall pack 30W, black, Range B</t>
  </si>
  <si>
    <t xml:space="preserve">LSB-1844</t>
  </si>
  <si>
    <t xml:space="preserve">LED flood light 150W IP65, no sensor, Range A</t>
  </si>
  <si>
    <t xml:space="preserve">LSB-1846</t>
  </si>
  <si>
    <t xml:space="preserve">LED bunker light 18W IP65, white, Range D</t>
  </si>
  <si>
    <t xml:space="preserve">LSB-1850</t>
  </si>
  <si>
    <t xml:space="preserve">LED bollard light 600mm, stainless, Range B</t>
  </si>
  <si>
    <t xml:space="preserve">LSB-1853</t>
  </si>
  <si>
    <t xml:space="preserve">LED exit sign 3hr, non-maintained, single sided, Range A</t>
  </si>
  <si>
    <t xml:space="preserve">LSB-1857</t>
  </si>
  <si>
    <t xml:space="preserve">LED flood light 50W IP65, no sensor, Range A</t>
  </si>
  <si>
    <t xml:space="preserve">LSB-1858</t>
  </si>
  <si>
    <t xml:space="preserve">LED exit sign 3hr, maintained, double sided, Range B</t>
  </si>
  <si>
    <t xml:space="preserve">LSB-1862</t>
  </si>
  <si>
    <t xml:space="preserve">Emergency LED batten 3hr 1200mm 18W, Range C</t>
  </si>
  <si>
    <t xml:space="preserve">LSB-1864</t>
  </si>
  <si>
    <t xml:space="preserve">LED bunker light 12W IP65, white, Range C</t>
  </si>
  <si>
    <t xml:space="preserve">LSB-1869</t>
  </si>
  <si>
    <t xml:space="preserve">LED flood light 20W IP65, with sensor, Range C</t>
  </si>
  <si>
    <t xml:space="preserve">LSB-1870</t>
  </si>
  <si>
    <t xml:space="preserve">LED flood light 50W IP65, with sensor, Range C</t>
  </si>
  <si>
    <t xml:space="preserve">LSB-1873</t>
  </si>
  <si>
    <t xml:space="preserve">LED flood light 50W IP65, with sensor, Range A</t>
  </si>
  <si>
    <t xml:space="preserve">LSB-1877</t>
  </si>
  <si>
    <t xml:space="preserve">LED bollard light 1000mm, black, Range A</t>
  </si>
  <si>
    <t xml:space="preserve">LSB-1881</t>
  </si>
  <si>
    <t xml:space="preserve">LED bunker light 24W IP65, black, Range A</t>
  </si>
  <si>
    <t xml:space="preserve">LSB-1882</t>
  </si>
  <si>
    <t xml:space="preserve">LED bollard light 600mm, stainless, Range D</t>
  </si>
  <si>
    <t xml:space="preserve">LSB-1887</t>
  </si>
  <si>
    <t xml:space="preserve">LED sensor light 12W, IP44, Range B</t>
  </si>
  <si>
    <t xml:space="preserve">LSB-1888</t>
  </si>
  <si>
    <t xml:space="preserve">LED exit sign 3hr, maintained, double sided, Range C</t>
  </si>
  <si>
    <t xml:space="preserve">LSB-1892</t>
  </si>
  <si>
    <t xml:space="preserve">LED sensor light 20W, IP44, Range B</t>
  </si>
  <si>
    <t xml:space="preserve">LSB-1895</t>
  </si>
  <si>
    <t xml:space="preserve">LED bunker light 18W IP65, black, Range D</t>
  </si>
  <si>
    <t xml:space="preserve">LSB-1899</t>
  </si>
  <si>
    <t xml:space="preserve">LED wall pack 60W, white, Range D</t>
  </si>
  <si>
    <t xml:space="preserve">LSB-1902</t>
  </si>
  <si>
    <t xml:space="preserve">LED bunker light 12W IP65, white, Range A</t>
  </si>
  <si>
    <t xml:space="preserve">LSB-1903</t>
  </si>
  <si>
    <t xml:space="preserve">LED flood light 30W IP65, with sensor, Range D</t>
  </si>
  <si>
    <t xml:space="preserve">LSB-1908</t>
  </si>
  <si>
    <t xml:space="preserve">LED bollard light 1000mm, black, Range B</t>
  </si>
  <si>
    <t xml:space="preserve">LSB-1909</t>
  </si>
  <si>
    <t xml:space="preserve">LED bollard light 800mm, black, Range A</t>
  </si>
  <si>
    <t xml:space="preserve">LSB-1913</t>
  </si>
  <si>
    <t xml:space="preserve">LED bunker light 12W IP65, white, Range D</t>
  </si>
  <si>
    <t xml:space="preserve">LSB-1916</t>
  </si>
  <si>
    <t xml:space="preserve">Emergency light LED 3hr, twin spot 2 x 5W, recessed, Range C</t>
  </si>
  <si>
    <t xml:space="preserve">LSB-1919</t>
  </si>
  <si>
    <t xml:space="preserve">LED bollard light 800mm, stainless, Range A</t>
  </si>
  <si>
    <t xml:space="preserve">LSB-1921</t>
  </si>
  <si>
    <t xml:space="preserve">LED bunker light 18W IP65, white, Range B</t>
  </si>
  <si>
    <t xml:space="preserve">LSB-1926</t>
  </si>
  <si>
    <t xml:space="preserve">LED wall pack 30W, black, Range A</t>
  </si>
  <si>
    <t xml:space="preserve">LSB-1929</t>
  </si>
  <si>
    <t xml:space="preserve">Emergency LED batten 3hr 1200mm 18W, Range B</t>
  </si>
  <si>
    <t xml:space="preserve">LSB-1932</t>
  </si>
  <si>
    <t xml:space="preserve">Emergency light LED 3hr, twin spot 2 x 3W, surface, Range B</t>
  </si>
  <si>
    <t xml:space="preserve">LSB-1935</t>
  </si>
  <si>
    <t xml:space="preserve">Emergency light LED 3hr, twin spot 2 x 3W, recessed, Range D</t>
  </si>
  <si>
    <t xml:space="preserve">LSB-1936</t>
  </si>
  <si>
    <t xml:space="preserve">LED flood light 150W IP65, with sensor, Range A</t>
  </si>
  <si>
    <t xml:space="preserve">LSB-1939</t>
  </si>
  <si>
    <t xml:space="preserve">LED bollard light 600mm, stainless, Range C</t>
  </si>
  <si>
    <t xml:space="preserve">LSB-1943</t>
  </si>
  <si>
    <t xml:space="preserve">LED flood light 30W IP65, with sensor, Range B</t>
  </si>
  <si>
    <t xml:space="preserve">LSB-1947</t>
  </si>
  <si>
    <t xml:space="preserve">LED flood light 100W IP65, no sensor, Range C</t>
  </si>
  <si>
    <t xml:space="preserve">LSB-1950</t>
  </si>
  <si>
    <t xml:space="preserve">LED wall pack 60W, white, Range B</t>
  </si>
  <si>
    <t xml:space="preserve">LSB-1951</t>
  </si>
  <si>
    <t xml:space="preserve">LED wall pack 60W, black, Range C</t>
  </si>
  <si>
    <t xml:space="preserve">LSB-1955</t>
  </si>
  <si>
    <t xml:space="preserve">LED flood light 30W IP65, no sensor, Range A</t>
  </si>
  <si>
    <t xml:space="preserve">LSB-1958</t>
  </si>
  <si>
    <t xml:space="preserve">LED bollard light 1000mm, stainless, Range D</t>
  </si>
  <si>
    <t xml:space="preserve">LSB-1962</t>
  </si>
  <si>
    <t xml:space="preserve">LED wall pack 60W, black, Range A</t>
  </si>
  <si>
    <t xml:space="preserve">LSB-1963</t>
  </si>
  <si>
    <t xml:space="preserve">Emergency LED batten 3hr 1200mm 18W, Range A</t>
  </si>
  <si>
    <t xml:space="preserve">LSB-1966</t>
  </si>
  <si>
    <t xml:space="preserve">LED flood light 100W IP65, with sensor, Range A</t>
  </si>
  <si>
    <t xml:space="preserve">LSB-1971</t>
  </si>
  <si>
    <t xml:space="preserve">Emergency light LED 3hr, twin spot 2 x 5W, surface, Range C</t>
  </si>
  <si>
    <t xml:space="preserve">LSB-1972</t>
  </si>
  <si>
    <t xml:space="preserve">LED sensor light 12W, IP44, Range C</t>
  </si>
  <si>
    <t xml:space="preserve">LSB-1977</t>
  </si>
  <si>
    <t xml:space="preserve">LED bunker light 24W IP65, black, Range C</t>
  </si>
  <si>
    <t xml:space="preserve">LSB-1979</t>
  </si>
  <si>
    <t xml:space="preserve">LED wall pack 30W, white, Range B</t>
  </si>
  <si>
    <t xml:space="preserve">LSB-1983</t>
  </si>
  <si>
    <t xml:space="preserve">LED wall pack 60W, white, Range C</t>
  </si>
  <si>
    <t xml:space="preserve">LSB-1986</t>
  </si>
  <si>
    <t xml:space="preserve">LED exit sign 3hr, maintained, single sided, Range D</t>
  </si>
  <si>
    <t xml:space="preserve">LSB-1988</t>
  </si>
  <si>
    <t xml:space="preserve">LED flood light 100W IP65, with sensor, Range B</t>
  </si>
  <si>
    <t xml:space="preserve">LSB-1991</t>
  </si>
  <si>
    <t xml:space="preserve">LED flood light 150W IP65, with sensor, Range B</t>
  </si>
  <si>
    <t xml:space="preserve">LSB-1993</t>
  </si>
  <si>
    <t xml:space="preserve">LED bollard light 800mm, stainless, Range B</t>
  </si>
  <si>
    <t xml:space="preserve">LSB-1997</t>
  </si>
  <si>
    <t xml:space="preserve">LED bunker light 18W IP65, white, Range A</t>
  </si>
  <si>
    <t xml:space="preserve">LSB-2001</t>
  </si>
  <si>
    <t xml:space="preserve">LED sensor light 20W, IP44, Range D</t>
  </si>
  <si>
    <t xml:space="preserve">LSB-2004</t>
  </si>
  <si>
    <t xml:space="preserve">LED wall pack 60W, white, Range A</t>
  </si>
  <si>
    <t xml:space="preserve">LSB-2007</t>
  </si>
  <si>
    <t xml:space="preserve">LED flood light 50W IP65, with sensor, Range B</t>
  </si>
  <si>
    <t xml:space="preserve">LSB-2008</t>
  </si>
  <si>
    <t xml:space="preserve">LED flood light 30W IP65, no sensor, Range C</t>
  </si>
  <si>
    <t xml:space="preserve">LSB-2013</t>
  </si>
  <si>
    <t xml:space="preserve">LED exit sign 3hr, maintained, single sided, Range B</t>
  </si>
  <si>
    <t xml:space="preserve">LSB-2016</t>
  </si>
  <si>
    <t xml:space="preserve">LED flood light 20W IP65, no sensor, Range C</t>
  </si>
  <si>
    <t xml:space="preserve">LSB-2018</t>
  </si>
  <si>
    <t xml:space="preserve">LED flood light 20W IP65, with sensor, Range D</t>
  </si>
  <si>
    <t xml:space="preserve">LSB-2021</t>
  </si>
  <si>
    <t xml:space="preserve">LED exit sign 3hr, maintained, double sided, Range A</t>
  </si>
  <si>
    <t xml:space="preserve">LSB-2023</t>
  </si>
  <si>
    <t xml:space="preserve">LED bollard light 1000mm, stainless, Range C</t>
  </si>
  <si>
    <t xml:space="preserve">LSB-2026</t>
  </si>
  <si>
    <t xml:space="preserve">LED bunker light 24W IP65, white, Range B</t>
  </si>
  <si>
    <t xml:space="preserve">LSB-2029</t>
  </si>
  <si>
    <t xml:space="preserve">LED bollard light 1000mm, black, Range C</t>
  </si>
  <si>
    <t xml:space="preserve">LSB-2034</t>
  </si>
  <si>
    <t xml:space="preserve">Emergency light LED 3hr, twin spot 2 x 5W, surface, Range A</t>
  </si>
  <si>
    <t xml:space="preserve">LSB-2037</t>
  </si>
  <si>
    <t xml:space="preserve">LED bunker light 18W IP65, black, Range B</t>
  </si>
  <si>
    <t xml:space="preserve">LSB-2039</t>
  </si>
  <si>
    <t xml:space="preserve">LED exit sign 3hr, non-maintained, single sided, Range D</t>
  </si>
  <si>
    <t xml:space="preserve">LSB-2041</t>
  </si>
  <si>
    <t xml:space="preserve">Emergency light LED 3hr, twin spot 2 x 5W, recessed, Range B</t>
  </si>
  <si>
    <t xml:space="preserve">LSB-2046</t>
  </si>
  <si>
    <t xml:space="preserve">LED flood light 20W IP65, with sensor, Range B</t>
  </si>
  <si>
    <t xml:space="preserve">LSB-2048</t>
  </si>
  <si>
    <t xml:space="preserve">LED exit sign 3hr, non-maintained, double sided, Range C</t>
  </si>
  <si>
    <t xml:space="preserve">LSB-2051</t>
  </si>
  <si>
    <t xml:space="preserve">LED flood light 20W IP65, no sensor, Range D</t>
  </si>
  <si>
    <t xml:space="preserve">LSB-2054</t>
  </si>
  <si>
    <t xml:space="preserve">Emergency light LED 3hr, twin spot 2 x 5W, recessed, Range D</t>
  </si>
  <si>
    <t xml:space="preserve">LSB-2057</t>
  </si>
  <si>
    <t xml:space="preserve">Emergency light LED 3hr, twin spot 2 x 5W, recessed, Range A</t>
  </si>
  <si>
    <t xml:space="preserve">LSB-2060</t>
  </si>
  <si>
    <t xml:space="preserve">LED exit sign 3hr, non-maintained, double sided, Range B</t>
  </si>
  <si>
    <t xml:space="preserve">LSB-2062</t>
  </si>
  <si>
    <t xml:space="preserve">LED bollard light 600mm, black, Range A</t>
  </si>
  <si>
    <t xml:space="preserve">LSB-2066</t>
  </si>
  <si>
    <t xml:space="preserve">LED wall pack 30W, white, Range A</t>
  </si>
  <si>
    <t xml:space="preserve">LSB-2070</t>
  </si>
  <si>
    <t xml:space="preserve">Emergency light LED 3hr, twin spot 2 x 3W, surface, Range A</t>
  </si>
  <si>
    <t xml:space="preserve">LSB-2073</t>
  </si>
  <si>
    <t xml:space="preserve">LED bollard light 800mm, black, Range B</t>
  </si>
  <si>
    <t xml:space="preserve">LSB-2076</t>
  </si>
  <si>
    <t xml:space="preserve">LED bunker light 12W IP65, black, Range D</t>
  </si>
  <si>
    <t xml:space="preserve">LSB-2079</t>
  </si>
  <si>
    <t xml:space="preserve">LED bollard light 1000mm, stainless, Range B</t>
  </si>
  <si>
    <t xml:space="preserve">LSB-2080</t>
  </si>
  <si>
    <t xml:space="preserve">LED wall pack 30W, white, Range D</t>
  </si>
  <si>
    <t xml:space="preserve">LSB-2085</t>
  </si>
  <si>
    <t xml:space="preserve">LED flood light 100W IP65, no sensor, Range D</t>
  </si>
  <si>
    <t xml:space="preserve">LSB-2087</t>
  </si>
  <si>
    <t xml:space="preserve">LED bollard light 800mm, black, Range C</t>
  </si>
  <si>
    <t xml:space="preserve">LSB-2089</t>
  </si>
  <si>
    <t xml:space="preserve">LED sensor light 20W, IP44, Range C</t>
  </si>
  <si>
    <t xml:space="preserve">LSB-2094</t>
  </si>
  <si>
    <t xml:space="preserve">LED sensor light 12W, IP44, Range A</t>
  </si>
  <si>
    <t xml:space="preserve">LSB-2097</t>
  </si>
  <si>
    <t xml:space="preserve">LED bunker light 18W IP65, white, Range C</t>
  </si>
  <si>
    <t xml:space="preserve">LSB-2098</t>
  </si>
  <si>
    <t xml:space="preserve">LED sensor light 12W, IP44, Range D</t>
  </si>
  <si>
    <t xml:space="preserve">LSB-2101</t>
  </si>
  <si>
    <t xml:space="preserve">LED flood light 20W IP65, no sensor, Range A</t>
  </si>
  <si>
    <t xml:space="preserve">LSB-2105</t>
  </si>
  <si>
    <t xml:space="preserve">LED wall pack 60W, black, Range B</t>
  </si>
  <si>
    <t xml:space="preserve">LSB-2107</t>
  </si>
  <si>
    <t xml:space="preserve">LED bunker light 12W IP65, black, Range A</t>
  </si>
  <si>
    <t xml:space="preserve">LSB-2110</t>
  </si>
  <si>
    <t xml:space="preserve">Emergency LED batten 3hr 1200mm 36W, Range C</t>
  </si>
  <si>
    <t xml:space="preserve">SAC-1003</t>
  </si>
  <si>
    <t xml:space="preserve">Light switch 3 gang 10A, stainless, Range C</t>
  </si>
  <si>
    <t xml:space="preserve">Switches and power points</t>
  </si>
  <si>
    <t xml:space="preserve">Accessories and data supplier C</t>
  </si>
  <si>
    <t xml:space="preserve">SAC-1007</t>
  </si>
  <si>
    <t xml:space="preserve">Light switch 1 gang 10A, white, Range B</t>
  </si>
  <si>
    <t xml:space="preserve">SAC-1011</t>
  </si>
  <si>
    <t xml:space="preserve">Cooktop outlet 32A, white, Range C</t>
  </si>
  <si>
    <t xml:space="preserve">SAC-1013</t>
  </si>
  <si>
    <t xml:space="preserve">Isolating switch 35A DP, IP66, Range A</t>
  </si>
  <si>
    <t xml:space="preserve">SAC-1016</t>
  </si>
  <si>
    <t xml:space="preserve">Double GPO with USB 2.1A, white, Range A</t>
  </si>
  <si>
    <t xml:space="preserve">SAC-1020</t>
  </si>
  <si>
    <t xml:space="preserve">Weatherproof GPO IP66 single, grey, Range A</t>
  </si>
  <si>
    <t xml:space="preserve">SAC-1022</t>
  </si>
  <si>
    <t xml:space="preserve">Weatherproof GPO IP66 double, grey, Range D</t>
  </si>
  <si>
    <t xml:space="preserve">SAC-1025</t>
  </si>
  <si>
    <t xml:space="preserve">Light switch 3 gang 10A, stainless, Range D</t>
  </si>
  <si>
    <t xml:space="preserve">SAC-1029</t>
  </si>
  <si>
    <t xml:space="preserve">Light switch 2 gang 10A, white, Range A</t>
  </si>
  <si>
    <t xml:space="preserve">SAC-1032</t>
  </si>
  <si>
    <t xml:space="preserve">Light switch 3 gang 10A, white, Range A</t>
  </si>
  <si>
    <t xml:space="preserve">SAC-1034</t>
  </si>
  <si>
    <t xml:space="preserve">Double GPO with USB 2.1A, white, Range D</t>
  </si>
  <si>
    <t xml:space="preserve">SAC-1036</t>
  </si>
  <si>
    <t xml:space="preserve">Single GPO 10A, stainless, Range C</t>
  </si>
  <si>
    <t xml:space="preserve">SAC-1039</t>
  </si>
  <si>
    <t xml:space="preserve">Double GPO with USB 2.1A, white, Range C</t>
  </si>
  <si>
    <t xml:space="preserve">SAC-1043</t>
  </si>
  <si>
    <t xml:space="preserve">Weatherproof GPO IP66 single, black, Range B</t>
  </si>
  <si>
    <t xml:space="preserve">SAC-1045</t>
  </si>
  <si>
    <t xml:space="preserve">Light switch 1 gang 10A, black, Range A</t>
  </si>
  <si>
    <t xml:space="preserve">SAC-1048</t>
  </si>
  <si>
    <t xml:space="preserve">Double GPO 10A, black, Range A</t>
  </si>
  <si>
    <t xml:space="preserve">SAC-1051</t>
  </si>
  <si>
    <t xml:space="preserve">Weatherproof GPO IP66 single, grey, Range D</t>
  </si>
  <si>
    <t xml:space="preserve">SAC-1054</t>
  </si>
  <si>
    <t xml:space="preserve">Light switch 1 gang 10A, stainless, Range B</t>
  </si>
  <si>
    <t xml:space="preserve">SAC-1057</t>
  </si>
  <si>
    <t xml:space="preserve">Single GPO 15A, black, Range A</t>
  </si>
  <si>
    <t xml:space="preserve">SAC-1060</t>
  </si>
  <si>
    <t xml:space="preserve">Isolating switch 35A DP, IP66, Range D</t>
  </si>
  <si>
    <t xml:space="preserve">SAC-1063</t>
  </si>
  <si>
    <t xml:space="preserve">Single GPO 15A, white, Range C</t>
  </si>
  <si>
    <t xml:space="preserve">SAC-1066</t>
  </si>
  <si>
    <t xml:space="preserve">Single GPO 10A, black, Range A</t>
  </si>
  <si>
    <t xml:space="preserve">SAC-1070</t>
  </si>
  <si>
    <t xml:space="preserve">Double GPO 10A, white, Range B</t>
  </si>
  <si>
    <t xml:space="preserve">SAC-1074</t>
  </si>
  <si>
    <t xml:space="preserve">Light switch 2 gang 10A, white, Range D</t>
  </si>
  <si>
    <t xml:space="preserve">SAC-1077</t>
  </si>
  <si>
    <t xml:space="preserve">Isolating switch 20A DP, IP66, Range C</t>
  </si>
  <si>
    <t xml:space="preserve">SAC-1078</t>
  </si>
  <si>
    <t xml:space="preserve">Dimmer 250W rotary, black, Range A</t>
  </si>
  <si>
    <t xml:space="preserve">SAC-1083</t>
  </si>
  <si>
    <t xml:space="preserve">Dimmer 630W universal, white, Range D</t>
  </si>
  <si>
    <t xml:space="preserve">SAC-1086</t>
  </si>
  <si>
    <t xml:space="preserve">Single GPO 10A, white, Range D</t>
  </si>
  <si>
    <t xml:space="preserve">SAC-1089</t>
  </si>
  <si>
    <t xml:space="preserve">Dimmer 400W universal, black, Range B</t>
  </si>
  <si>
    <t xml:space="preserve">SAC-1092</t>
  </si>
  <si>
    <t xml:space="preserve">Single GPO 15A, black, Range B</t>
  </si>
  <si>
    <t xml:space="preserve">SAC-1094</t>
  </si>
  <si>
    <t xml:space="preserve">Dimmer 250W rotary, white, Range C</t>
  </si>
  <si>
    <t xml:space="preserve">Competitive item, agreed margin 39%</t>
  </si>
  <si>
    <t xml:space="preserve">SAC-1098</t>
  </si>
  <si>
    <t xml:space="preserve">Light switch 2 gang 10A, stainless, Range C</t>
  </si>
  <si>
    <t xml:space="preserve">SAC-1100</t>
  </si>
  <si>
    <t xml:space="preserve">Dimmer 630W universal, black, Range A</t>
  </si>
  <si>
    <t xml:space="preserve">SAC-1103</t>
  </si>
  <si>
    <t xml:space="preserve">Weatherproof GPO IP66 single, grey, Range B</t>
  </si>
  <si>
    <t xml:space="preserve">SAC-1105</t>
  </si>
  <si>
    <t xml:space="preserve">Dimmer 630W universal, white, Range B</t>
  </si>
  <si>
    <t xml:space="preserve">SAC-1109</t>
  </si>
  <si>
    <t xml:space="preserve">Double GPO 10A, stainless, Range A</t>
  </si>
  <si>
    <t xml:space="preserve">SAC-1112</t>
  </si>
  <si>
    <t xml:space="preserve">Light switch 2 gang 10A, black, Range C</t>
  </si>
  <si>
    <t xml:space="preserve">SAC-1114</t>
  </si>
  <si>
    <t xml:space="preserve">Dimmer 630W universal, black, Range D</t>
  </si>
  <si>
    <t xml:space="preserve">SAC-1118</t>
  </si>
  <si>
    <t xml:space="preserve">Dimmer 400W universal, black, Range C</t>
  </si>
  <si>
    <t xml:space="preserve">SAC-1121</t>
  </si>
  <si>
    <t xml:space="preserve">Dimmer 630W universal, black, Range B</t>
  </si>
  <si>
    <t xml:space="preserve">SAC-1125</t>
  </si>
  <si>
    <t xml:space="preserve">Weatherproof GPO IP66 single, black, Range C</t>
  </si>
  <si>
    <t xml:space="preserve">SAC-1126</t>
  </si>
  <si>
    <t xml:space="preserve">Light switch 3 gang 10A, black, Range B</t>
  </si>
  <si>
    <t xml:space="preserve">SAC-1129</t>
  </si>
  <si>
    <t xml:space="preserve">Weatherproof GPO IP66 double, grey, Range C</t>
  </si>
  <si>
    <t xml:space="preserve">SAC-1132</t>
  </si>
  <si>
    <t xml:space="preserve">Double GPO with USB 2.1A, black, Range D</t>
  </si>
  <si>
    <t xml:space="preserve">SAC-1137</t>
  </si>
  <si>
    <t xml:space="preserve">Dimmer 400W universal, white, Range C</t>
  </si>
  <si>
    <t xml:space="preserve">SAC-1140</t>
  </si>
  <si>
    <t xml:space="preserve">Light switch 2 gang 10A, stainless, Range B</t>
  </si>
  <si>
    <t xml:space="preserve">SAC-1142</t>
  </si>
  <si>
    <t xml:space="preserve">Double GPO 10A, white, Range C</t>
  </si>
  <si>
    <t xml:space="preserve">SAC-1146</t>
  </si>
  <si>
    <t xml:space="preserve">Single GPO 15A, white, Range D</t>
  </si>
  <si>
    <t xml:space="preserve">SAC-1147</t>
  </si>
  <si>
    <t xml:space="preserve">Double GPO 10A, white, Range A</t>
  </si>
  <si>
    <t xml:space="preserve">SAC-1152</t>
  </si>
  <si>
    <t xml:space="preserve">Weatherproof GPO IP66 double, grey, Range A</t>
  </si>
  <si>
    <t xml:space="preserve">SAC-1153</t>
  </si>
  <si>
    <t xml:space="preserve">Double GPO with USB 2.1A, stainless, Range A</t>
  </si>
  <si>
    <t xml:space="preserve">SAC-1157</t>
  </si>
  <si>
    <t xml:space="preserve">Isolating switch 35A DP, IP66, Range C</t>
  </si>
  <si>
    <t xml:space="preserve">SAC-1160</t>
  </si>
  <si>
    <t xml:space="preserve">Light switch 1 gang 10A, black, Range D</t>
  </si>
  <si>
    <t xml:space="preserve">SAC-1164</t>
  </si>
  <si>
    <t xml:space="preserve">Weatherproof GPO IP66 double, black, Range C</t>
  </si>
  <si>
    <t xml:space="preserve">SAC-1165</t>
  </si>
  <si>
    <t xml:space="preserve">Double GPO 10A, stainless, Range B</t>
  </si>
  <si>
    <t xml:space="preserve">SAC-1168</t>
  </si>
  <si>
    <t xml:space="preserve">Double GPO 10A, stainless, Range D</t>
  </si>
  <si>
    <t xml:space="preserve">SAC-1172</t>
  </si>
  <si>
    <t xml:space="preserve">Weatherproof GPO IP66 single, grey, Range C</t>
  </si>
  <si>
    <t xml:space="preserve">SAC-1174</t>
  </si>
  <si>
    <t xml:space="preserve">Light switch 1 gang 10A, stainless, Range D</t>
  </si>
  <si>
    <t xml:space="preserve">SAC-1178</t>
  </si>
  <si>
    <t xml:space="preserve">Dimmer 250W rotary, black, Range D</t>
  </si>
  <si>
    <t xml:space="preserve">SAC-1180</t>
  </si>
  <si>
    <t xml:space="preserve">Light switch 3 gang 10A, stainless, Range B</t>
  </si>
  <si>
    <t xml:space="preserve">SAC-1185</t>
  </si>
  <si>
    <t xml:space="preserve">Light switch 3 gang 10A, black, Range A</t>
  </si>
  <si>
    <t xml:space="preserve">SAC-1188</t>
  </si>
  <si>
    <t xml:space="preserve">Dimmer 250W rotary, black, Range B</t>
  </si>
  <si>
    <t xml:space="preserve">SAC-1190</t>
  </si>
  <si>
    <t xml:space="preserve">Light switch 2 gang 10A, stainless, Range D</t>
  </si>
  <si>
    <t xml:space="preserve">SAC-1193</t>
  </si>
  <si>
    <t xml:space="preserve">Single GPO 15A, white, Range B</t>
  </si>
  <si>
    <t xml:space="preserve">SAC-1195</t>
  </si>
  <si>
    <t xml:space="preserve">Double GPO with USB 2.1A, white, Range B</t>
  </si>
  <si>
    <t xml:space="preserve">SAC-1200</t>
  </si>
  <si>
    <t xml:space="preserve">Weatherproof GPO IP66 single, black, Range D</t>
  </si>
  <si>
    <t xml:space="preserve">SAC-1202</t>
  </si>
  <si>
    <t xml:space="preserve">Dimmer 630W universal, white, Range C</t>
  </si>
  <si>
    <t xml:space="preserve">SAC-1204</t>
  </si>
  <si>
    <t xml:space="preserve">Light switch 1 gang 10A, black, Range B</t>
  </si>
  <si>
    <t xml:space="preserve">SAC-1207</t>
  </si>
  <si>
    <t xml:space="preserve">Isolating switch 20A DP, IP66, Range B</t>
  </si>
  <si>
    <t xml:space="preserve">SAC-1212</t>
  </si>
  <si>
    <t xml:space="preserve">Single GPO 10A, black, Range C</t>
  </si>
  <si>
    <t xml:space="preserve">SAC-1214</t>
  </si>
  <si>
    <t xml:space="preserve">Double GPO 10A, stainless, Range C</t>
  </si>
  <si>
    <t xml:space="preserve">SAC-1217</t>
  </si>
  <si>
    <t xml:space="preserve">Dimmer 400W universal, black, Range D</t>
  </si>
  <si>
    <t xml:space="preserve">SAC-1219</t>
  </si>
  <si>
    <t xml:space="preserve">Light switch 1 gang 10A, stainless, Range A</t>
  </si>
  <si>
    <t xml:space="preserve">SAC-1222</t>
  </si>
  <si>
    <t xml:space="preserve">Double GPO with USB 2.1A, stainless, Range B</t>
  </si>
  <si>
    <t xml:space="preserve">SAC-1227</t>
  </si>
  <si>
    <t xml:space="preserve">Light switch 3 gang 10A, white, Range C</t>
  </si>
  <si>
    <t xml:space="preserve">SAC-1229</t>
  </si>
  <si>
    <t xml:space="preserve">Weatherproof GPO IP66 double, black, Range A</t>
  </si>
  <si>
    <t xml:space="preserve">SAC-1232</t>
  </si>
  <si>
    <t xml:space="preserve">Double GPO with USB 2.1A, stainless, Range D</t>
  </si>
  <si>
    <t xml:space="preserve">SAC-1236</t>
  </si>
  <si>
    <t xml:space="preserve">Light switch 2 gang 10A, white, Range C</t>
  </si>
  <si>
    <t xml:space="preserve">SAC-1239</t>
  </si>
  <si>
    <t xml:space="preserve">Light switch 1 gang 10A, white, Range C</t>
  </si>
  <si>
    <t xml:space="preserve">SAC-1242</t>
  </si>
  <si>
    <t xml:space="preserve">Dimmer 250W rotary, white, Range D</t>
  </si>
  <si>
    <t xml:space="preserve">SAC-1245</t>
  </si>
  <si>
    <t xml:space="preserve">Dimmer 400W universal, black, Range A</t>
  </si>
  <si>
    <t xml:space="preserve">SAC-1248</t>
  </si>
  <si>
    <t xml:space="preserve">Dimmer 630W universal, black, Range C</t>
  </si>
  <si>
    <t xml:space="preserve">SAC-1251</t>
  </si>
  <si>
    <t xml:space="preserve">Double GPO 10A, black, Range D</t>
  </si>
  <si>
    <t xml:space="preserve">SAC-1252</t>
  </si>
  <si>
    <t xml:space="preserve">Double GPO with USB 2.1A, stainless, Range C</t>
  </si>
  <si>
    <t xml:space="preserve">SAC-1257</t>
  </si>
  <si>
    <t xml:space="preserve">Single GPO 10A, black, Range D</t>
  </si>
  <si>
    <t xml:space="preserve">Competitive item, agreed margin 38%</t>
  </si>
  <si>
    <t xml:space="preserve">SAC-1258</t>
  </si>
  <si>
    <t xml:space="preserve">Cooktop outlet 32A, white, Range D</t>
  </si>
  <si>
    <t xml:space="preserve">SAC-1261</t>
  </si>
  <si>
    <t xml:space="preserve">Single GPO 10A, stainless, Range B</t>
  </si>
  <si>
    <t xml:space="preserve">SAC-1264</t>
  </si>
  <si>
    <t xml:space="preserve">Single GPO 15A, black, Range C</t>
  </si>
  <si>
    <t xml:space="preserve">SAC-1267</t>
  </si>
  <si>
    <t xml:space="preserve">Isolating switch 20A DP, IP66, Range D</t>
  </si>
  <si>
    <t xml:space="preserve">SAC-1271</t>
  </si>
  <si>
    <t xml:space="preserve">Single GPO 10A, white, Range C</t>
  </si>
  <si>
    <t xml:space="preserve">SAC-1273</t>
  </si>
  <si>
    <t xml:space="preserve">Single GPO 15A, white, Range A</t>
  </si>
  <si>
    <t xml:space="preserve">SAC-1278</t>
  </si>
  <si>
    <t xml:space="preserve">Isolating switch 35A DP, IP66, Range B</t>
  </si>
  <si>
    <t xml:space="preserve">SAC-1280</t>
  </si>
  <si>
    <t xml:space="preserve">Light switch 1 gang 10A, white, Range A</t>
  </si>
  <si>
    <t xml:space="preserve">SAC-1283</t>
  </si>
  <si>
    <t xml:space="preserve">Dimmer 400W universal, white, Range B</t>
  </si>
  <si>
    <t xml:space="preserve">SAC-1285</t>
  </si>
  <si>
    <t xml:space="preserve">Light switch 2 gang 10A, white, Range B</t>
  </si>
  <si>
    <t xml:space="preserve">SAC-1288</t>
  </si>
  <si>
    <t xml:space="preserve">Single GPO 15A, black, Range D</t>
  </si>
  <si>
    <t xml:space="preserve">SAC-1291</t>
  </si>
  <si>
    <t xml:space="preserve">Light switch 3 gang 10A, black, Range C</t>
  </si>
  <si>
    <t xml:space="preserve">SAC-1294</t>
  </si>
  <si>
    <t xml:space="preserve">Isolating switch 20A DP, IP66, Range A</t>
  </si>
  <si>
    <t xml:space="preserve">SAC-1298</t>
  </si>
  <si>
    <t xml:space="preserve">Single GPO 10A, white, Range B</t>
  </si>
  <si>
    <t xml:space="preserve">SAC-1302</t>
  </si>
  <si>
    <t xml:space="preserve">Dimmer 630W universal, white, Range A</t>
  </si>
  <si>
    <t xml:space="preserve">SAC-1305</t>
  </si>
  <si>
    <t xml:space="preserve">Light switch 1 gang 10A, white, Range D</t>
  </si>
  <si>
    <t xml:space="preserve">SAC-1307</t>
  </si>
  <si>
    <t xml:space="preserve">Light switch 3 gang 10A, stainless, Range A</t>
  </si>
  <si>
    <t xml:space="preserve">SAC-1310</t>
  </si>
  <si>
    <t xml:space="preserve">Dimmer 400W universal, white, Range D</t>
  </si>
  <si>
    <t xml:space="preserve">SAC-1312</t>
  </si>
  <si>
    <t xml:space="preserve">Dimmer 250W rotary, white, Range B</t>
  </si>
  <si>
    <t xml:space="preserve">SAC-1316</t>
  </si>
  <si>
    <t xml:space="preserve">Double GPO 10A, black, Range C</t>
  </si>
  <si>
    <t xml:space="preserve">SAC-1318</t>
  </si>
  <si>
    <t xml:space="preserve">Light switch 2 gang 10A, black, Range A</t>
  </si>
  <si>
    <t xml:space="preserve">SAC-1322</t>
  </si>
  <si>
    <t xml:space="preserve">Dimmer 250W rotary, black, Range C</t>
  </si>
  <si>
    <t xml:space="preserve">SAC-1326</t>
  </si>
  <si>
    <t xml:space="preserve">Dimmer 400W universal, white, Range A</t>
  </si>
  <si>
    <t xml:space="preserve">SAC-1328</t>
  </si>
  <si>
    <t xml:space="preserve">Double GPO with USB 2.1A, black, Range A</t>
  </si>
  <si>
    <t xml:space="preserve">SAC-1330</t>
  </si>
  <si>
    <t xml:space="preserve">Double GPO with USB 2.1A, black, Range B</t>
  </si>
  <si>
    <t xml:space="preserve">SAC-1334</t>
  </si>
  <si>
    <t xml:space="preserve">Double GPO with USB 2.1A, black, Range C</t>
  </si>
  <si>
    <t xml:space="preserve">SAC-1336</t>
  </si>
  <si>
    <t xml:space="preserve">Dimmer 250W rotary, white, Range A</t>
  </si>
  <si>
    <t xml:space="preserve">SAC-1339</t>
  </si>
  <si>
    <t xml:space="preserve">Light switch 3 gang 10A, black, Range D</t>
  </si>
  <si>
    <t xml:space="preserve">SAC-1344</t>
  </si>
  <si>
    <t xml:space="preserve">Light switch 1 gang 10A, black, Range C</t>
  </si>
  <si>
    <t xml:space="preserve">SAC-1345</t>
  </si>
  <si>
    <t xml:space="preserve">Light switch 2 gang 10A, stainless, Range A</t>
  </si>
  <si>
    <t xml:space="preserve">SAC-1348</t>
  </si>
  <si>
    <t xml:space="preserve">Single GPO 10A, stainless, Range A</t>
  </si>
  <si>
    <t xml:space="preserve">SAC-1351</t>
  </si>
  <si>
    <t xml:space="preserve">Light switch 3 gang 10A, white, Range D</t>
  </si>
  <si>
    <t xml:space="preserve">SAC-1356</t>
  </si>
  <si>
    <t xml:space="preserve">Single GPO 10A, stainless, Range D</t>
  </si>
  <si>
    <t xml:space="preserve">SAC-1357</t>
  </si>
  <si>
    <t xml:space="preserve">Light switch 3 gang 10A, white, Range B</t>
  </si>
  <si>
    <t xml:space="preserve">SAC-1360</t>
  </si>
  <si>
    <t xml:space="preserve">Weatherproof GPO IP66 double, black, Range B</t>
  </si>
  <si>
    <t xml:space="preserve">SAC-1363</t>
  </si>
  <si>
    <t xml:space="preserve">Double GPO 10A, black, Range B</t>
  </si>
  <si>
    <t xml:space="preserve">SAC-1366</t>
  </si>
  <si>
    <t xml:space="preserve">Cooktop outlet 32A, white, Range B</t>
  </si>
  <si>
    <t xml:space="preserve">SAC-1369</t>
  </si>
  <si>
    <t xml:space="preserve">Light switch 2 gang 10A, black, Range D</t>
  </si>
  <si>
    <t xml:space="preserve">SAC-1373</t>
  </si>
  <si>
    <t xml:space="preserve">Weatherproof GPO IP66 single, black, Range A</t>
  </si>
  <si>
    <t xml:space="preserve">SAC-1375</t>
  </si>
  <si>
    <t xml:space="preserve">Double GPO 10A, white, Range D</t>
  </si>
  <si>
    <t xml:space="preserve">SAC-1380</t>
  </si>
  <si>
    <t xml:space="preserve">Light switch 2 gang 10A, black, Range B</t>
  </si>
  <si>
    <t xml:space="preserve">SAC-1383</t>
  </si>
  <si>
    <t xml:space="preserve">Weatherproof GPO IP66 double, grey, Range B</t>
  </si>
  <si>
    <t xml:space="preserve">SAC-1385</t>
  </si>
  <si>
    <t xml:space="preserve">Single GPO 10A, black, Range B</t>
  </si>
  <si>
    <t xml:space="preserve">SAC-1389</t>
  </si>
  <si>
    <t xml:space="preserve">Single GPO 10A, white, Range A</t>
  </si>
  <si>
    <t xml:space="preserve">SAC-1390</t>
  </si>
  <si>
    <t xml:space="preserve">Cooktop outlet 32A, white, Range A</t>
  </si>
  <si>
    <t xml:space="preserve">SAC-1395</t>
  </si>
  <si>
    <t xml:space="preserve">Smoke alarm standalone 10-year lithium, Range A</t>
  </si>
  <si>
    <t xml:space="preserve">Smoke alarms and safety</t>
  </si>
  <si>
    <t xml:space="preserve">SAC-1398</t>
  </si>
  <si>
    <t xml:space="preserve">Safety switch tester, plug-in, Range D</t>
  </si>
  <si>
    <t xml:space="preserve">SAC-1401</t>
  </si>
  <si>
    <t xml:space="preserve">Heat alarm wireless interconnect (RF), Range B</t>
  </si>
  <si>
    <t xml:space="preserve">SAC-1404</t>
  </si>
  <si>
    <t xml:space="preserve">Photoelectric smoke alarm 240V hardwired, 10-year battery backup, Range D</t>
  </si>
  <si>
    <t xml:space="preserve">SAC-1405</t>
  </si>
  <si>
    <t xml:space="preserve">Safety switch tester, 3 phase, Range D</t>
  </si>
  <si>
    <t xml:space="preserve">SAC-1408</t>
  </si>
  <si>
    <t xml:space="preserve">Alarm test spray, Range B</t>
  </si>
  <si>
    <t xml:space="preserve">SAC-1412</t>
  </si>
  <si>
    <t xml:space="preserve">Photoelectric smoke alarm 240V hardwired, 10-year battery backup, 3 pack, Range C</t>
  </si>
  <si>
    <t xml:space="preserve">SAC-1415</t>
  </si>
  <si>
    <t xml:space="preserve">Heat alarm wireless interconnect (RF), Range A</t>
  </si>
  <si>
    <t xml:space="preserve">SAC-1418</t>
  </si>
  <si>
    <t xml:space="preserve">Heat alarm 240V interconnectable, Range B</t>
  </si>
  <si>
    <t xml:space="preserve">SAC-1421</t>
  </si>
  <si>
    <t xml:space="preserve">Photoelectric smoke alarm 240V hardwired, 10-year battery backup, 3 pack, Range D</t>
  </si>
  <si>
    <t xml:space="preserve">SAC-1423</t>
  </si>
  <si>
    <t xml:space="preserve">Heat alarm 240V interconnectable, Range D</t>
  </si>
  <si>
    <t xml:space="preserve">SAC-1427</t>
  </si>
  <si>
    <t xml:space="preserve">CO alarm 9V battery, Range D</t>
  </si>
  <si>
    <t xml:space="preserve">SAC-1429</t>
  </si>
  <si>
    <t xml:space="preserve">Heat alarm wireless interconnect (RF), Range D</t>
  </si>
  <si>
    <t xml:space="preserve">SAC-1434</t>
  </si>
  <si>
    <t xml:space="preserve">Safety switch tester, 3 phase, Range B</t>
  </si>
  <si>
    <t xml:space="preserve">SAC-1436</t>
  </si>
  <si>
    <t xml:space="preserve">Photoelectric smoke alarm 240V interconnectable, 2 pack, Range D</t>
  </si>
  <si>
    <t xml:space="preserve">SAC-1438</t>
  </si>
  <si>
    <t xml:space="preserve">Smoke alarm mounting base, surface, Range A</t>
  </si>
  <si>
    <t xml:space="preserve">SAC-1442</t>
  </si>
  <si>
    <t xml:space="preserve">Wireless interconnect module, Range C</t>
  </si>
  <si>
    <t xml:space="preserve">SAC-1446</t>
  </si>
  <si>
    <t xml:space="preserve">Wireless interconnect module, Range D</t>
  </si>
  <si>
    <t xml:space="preserve">SAC-1447</t>
  </si>
  <si>
    <t xml:space="preserve">Photoelectric smoke alarm wireless interconnect (RF), 10-year lithium, Range B</t>
  </si>
  <si>
    <t xml:space="preserve">SAC-1451</t>
  </si>
  <si>
    <t xml:space="preserve">Photoelectric smoke alarm 240V hardwired, 10-year battery backup, 3 pack, Range B</t>
  </si>
  <si>
    <t xml:space="preserve">SAC-1454</t>
  </si>
  <si>
    <t xml:space="preserve">Heat alarm 240V interconnectable, Range A</t>
  </si>
  <si>
    <t xml:space="preserve">SAC-1458</t>
  </si>
  <si>
    <t xml:space="preserve">Alarm test spray, Range C</t>
  </si>
  <si>
    <t xml:space="preserve">SAC-1460</t>
  </si>
  <si>
    <t xml:space="preserve">Smoke alarm mounting base, surface, Range C</t>
  </si>
  <si>
    <t xml:space="preserve">SAC-1462</t>
  </si>
  <si>
    <t xml:space="preserve">Photoelectric smoke alarm wireless interconnect (RF), 10-year lithium, Range C</t>
  </si>
  <si>
    <t xml:space="preserve">SAC-1466</t>
  </si>
  <si>
    <t xml:space="preserve">Smoke alarm mounting base, surface, Range B</t>
  </si>
  <si>
    <t xml:space="preserve">SAC-1469</t>
  </si>
  <si>
    <t xml:space="preserve">Smoke alarm standalone 10-year lithium, Range D</t>
  </si>
  <si>
    <t xml:space="preserve">SAC-1473</t>
  </si>
  <si>
    <t xml:space="preserve">Photoelectric smoke alarm 240V hardwired, 10-year battery backup, 6 pack, Range A</t>
  </si>
  <si>
    <t xml:space="preserve">SAC-1476</t>
  </si>
  <si>
    <t xml:space="preserve">Wireless interconnect module, Range B</t>
  </si>
  <si>
    <t xml:space="preserve">SAC-1479</t>
  </si>
  <si>
    <t xml:space="preserve">Photoelectric smoke alarm 240V interconnectable, 9V backup, Range B</t>
  </si>
  <si>
    <t xml:space="preserve">SAC-1481</t>
  </si>
  <si>
    <t xml:space="preserve">Photoelectric smoke alarm 240V hardwired, 10-year battery backup, 3 pack, Range A</t>
  </si>
  <si>
    <t xml:space="preserve">SAC-1485</t>
  </si>
  <si>
    <t xml:space="preserve">Alarm test spray, Range A</t>
  </si>
  <si>
    <t xml:space="preserve">SAC-1487</t>
  </si>
  <si>
    <t xml:space="preserve">Combination smoke and CO alarm 240V, Range C</t>
  </si>
  <si>
    <t xml:space="preserve">SAC-1489</t>
  </si>
  <si>
    <t xml:space="preserve">Heat alarm wireless interconnect (RF), Range C</t>
  </si>
  <si>
    <t xml:space="preserve">SAC-1492</t>
  </si>
  <si>
    <t xml:space="preserve">Alarm test spray, Range D</t>
  </si>
  <si>
    <t xml:space="preserve">SAC-1495</t>
  </si>
  <si>
    <t xml:space="preserve">Wireless interconnect module, Range A</t>
  </si>
  <si>
    <t xml:space="preserve">SAC-1499</t>
  </si>
  <si>
    <t xml:space="preserve">Smoke alarm standalone 10-year lithium, Range B</t>
  </si>
  <si>
    <t xml:space="preserve">SAC-1503</t>
  </si>
  <si>
    <t xml:space="preserve">Safety switch tester, plug-in, Range C</t>
  </si>
  <si>
    <t xml:space="preserve">SAC-1504</t>
  </si>
  <si>
    <t xml:space="preserve">Safety switch tester, 3 phase, Range A</t>
  </si>
  <si>
    <t xml:space="preserve">SAC-1507</t>
  </si>
  <si>
    <t xml:space="preserve">Photoelectric smoke alarm 240V interconnectable, 2 pack, Range A</t>
  </si>
  <si>
    <t xml:space="preserve">SAC-1510</t>
  </si>
  <si>
    <t xml:space="preserve">Smoke alarm standalone 9V, Range C</t>
  </si>
  <si>
    <t xml:space="preserve">SAC-1514</t>
  </si>
  <si>
    <t xml:space="preserve">Photoelectric smoke alarm wireless interconnect (RF), 10-year lithium, Range A</t>
  </si>
  <si>
    <t xml:space="preserve">SAC-1517</t>
  </si>
  <si>
    <t xml:space="preserve">CO alarm 9V battery, Range C</t>
  </si>
  <si>
    <t xml:space="preserve">SAC-1521</t>
  </si>
  <si>
    <t xml:space="preserve">Smoke alarm standalone 9V, Range A</t>
  </si>
  <si>
    <t xml:space="preserve">SAC-1524</t>
  </si>
  <si>
    <t xml:space="preserve">Photoelectric smoke alarm 240V interconnectable, 2 pack, Range B</t>
  </si>
  <si>
    <t xml:space="preserve">SAC-1527</t>
  </si>
  <si>
    <t xml:space="preserve">Combination smoke and CO alarm 240V, Range B</t>
  </si>
  <si>
    <t xml:space="preserve">SAC-1528</t>
  </si>
  <si>
    <t xml:space="preserve">Smoke alarm standalone 9V, Range B</t>
  </si>
  <si>
    <t xml:space="preserve">SAC-1533</t>
  </si>
  <si>
    <t xml:space="preserve">Photoelectric smoke alarm 240V hardwired, 10-year battery backup, 6 pack, Range C</t>
  </si>
  <si>
    <t xml:space="preserve">SAC-1535</t>
  </si>
  <si>
    <t xml:space="preserve">Smoke alarm standalone 10-year lithium, Range C</t>
  </si>
  <si>
    <t xml:space="preserve">SAC-1538</t>
  </si>
  <si>
    <t xml:space="preserve">Photoelectric smoke alarm 240V hardwired, 10-year battery backup, Range B</t>
  </si>
  <si>
    <t xml:space="preserve">SAC-1540</t>
  </si>
  <si>
    <t xml:space="preserve">Photoelectric smoke alarm 240V hardwired, 10-year battery backup, Range A</t>
  </si>
  <si>
    <t xml:space="preserve">SAC-1545</t>
  </si>
  <si>
    <t xml:space="preserve">Photoelectric smoke alarm 240V interconnectable, 9V backup, Range D</t>
  </si>
  <si>
    <t xml:space="preserve">SAC-1546</t>
  </si>
  <si>
    <t xml:space="preserve">Heat alarm 240V interconnectable, Range C</t>
  </si>
  <si>
    <t xml:space="preserve">SAC-1549</t>
  </si>
  <si>
    <t xml:space="preserve">Photoelectric smoke alarm 240V hardwired, 10-year battery backup, 6 pack, Range B</t>
  </si>
  <si>
    <t xml:space="preserve">SAC-1554</t>
  </si>
  <si>
    <t xml:space="preserve">Smoke alarm standalone 9V, Range D</t>
  </si>
  <si>
    <t xml:space="preserve">SAC-1557</t>
  </si>
  <si>
    <t xml:space="preserve">Safety switch tester, plug-in, Range B</t>
  </si>
  <si>
    <t xml:space="preserve">SAC-1558</t>
  </si>
  <si>
    <t xml:space="preserve">Safety switch tester, 3 phase, Range C</t>
  </si>
  <si>
    <t xml:space="preserve">SAC-1561</t>
  </si>
  <si>
    <t xml:space="preserve">Photoelectric smoke alarm 240V interconnectable, 2 pack, Range C</t>
  </si>
  <si>
    <t xml:space="preserve">SAC-1566</t>
  </si>
  <si>
    <t xml:space="preserve">Photoelectric smoke alarm wireless interconnect (RF), 10-year lithium, Range D</t>
  </si>
  <si>
    <t xml:space="preserve">SAC-1568</t>
  </si>
  <si>
    <t xml:space="preserve">Smoke alarm mounting base, surface, Range D</t>
  </si>
  <si>
    <t xml:space="preserve">SAC-1571</t>
  </si>
  <si>
    <t xml:space="preserve">Combination smoke and CO alarm 240V, Range D</t>
  </si>
  <si>
    <t xml:space="preserve">SAC-1573</t>
  </si>
  <si>
    <t xml:space="preserve">Cat6 patch lead 5m, black, Range B</t>
  </si>
  <si>
    <t xml:space="preserve">Data and comms</t>
  </si>
  <si>
    <t xml:space="preserve">SAC-1576</t>
  </si>
  <si>
    <t xml:space="preserve">Cat6 U/UTP cable 305m box, grey, Range B</t>
  </si>
  <si>
    <t xml:space="preserve">SAC-1581</t>
  </si>
  <si>
    <t xml:space="preserve">Wall mount data cabinet 22RU, Range B</t>
  </si>
  <si>
    <t xml:space="preserve">SAC-1584</t>
  </si>
  <si>
    <t xml:space="preserve">RG6 coax cable 100m, black, Range C</t>
  </si>
  <si>
    <t xml:space="preserve">SAC-1586</t>
  </si>
  <si>
    <t xml:space="preserve">Patch panel 48 port Cat6A, Range D</t>
  </si>
  <si>
    <t xml:space="preserve">SAC-1590</t>
  </si>
  <si>
    <t xml:space="preserve">RJ45 Cat6 plug, 100 pack, Range D</t>
  </si>
  <si>
    <t xml:space="preserve">SAC-1593</t>
  </si>
  <si>
    <t xml:space="preserve">Cat6 patch lead 3m, grey, Range D</t>
  </si>
  <si>
    <t xml:space="preserve">SAC-1594</t>
  </si>
  <si>
    <t xml:space="preserve">RG6 coax cable 500m drum, white, Range C</t>
  </si>
  <si>
    <t xml:space="preserve">SAC-1598</t>
  </si>
  <si>
    <t xml:space="preserve">Cat6 patch lead 0.5m, white, Range D</t>
  </si>
  <si>
    <t xml:space="preserve">SAC-1600</t>
  </si>
  <si>
    <t xml:space="preserve">RG6 coax cable 100m, white, Range A</t>
  </si>
  <si>
    <t xml:space="preserve">SAC-1604</t>
  </si>
  <si>
    <t xml:space="preserve">Cat6 patch lead 5m, black, Range C</t>
  </si>
  <si>
    <t xml:space="preserve">SAC-1606</t>
  </si>
  <si>
    <t xml:space="preserve">RG6 coax cable 100m, black, Range A</t>
  </si>
  <si>
    <t xml:space="preserve">SAC-1609</t>
  </si>
  <si>
    <t xml:space="preserve">RG6 coax cable 500m drum, black, Range C</t>
  </si>
  <si>
    <t xml:space="preserve">SAC-1612</t>
  </si>
  <si>
    <t xml:space="preserve">Cat6 patch lead 2m, white, Range D</t>
  </si>
  <si>
    <t xml:space="preserve">SAC-1615</t>
  </si>
  <si>
    <t xml:space="preserve">RG6 coax cable 100m, black, Range D</t>
  </si>
  <si>
    <t xml:space="preserve">SAC-1619</t>
  </si>
  <si>
    <t xml:space="preserve">Cat6 patch lead 5m, blue, Range C</t>
  </si>
  <si>
    <t xml:space="preserve">SAC-1623</t>
  </si>
  <si>
    <t xml:space="preserve">Patch panel 24 port Cat6A, Range C</t>
  </si>
  <si>
    <t xml:space="preserve">SAC-1626</t>
  </si>
  <si>
    <t xml:space="preserve">Cat6A U/FTP cable 305m box, white, Range C</t>
  </si>
  <si>
    <t xml:space="preserve">SAC-1627</t>
  </si>
  <si>
    <t xml:space="preserve">Cat6 patch lead 3m, grey, Range A</t>
  </si>
  <si>
    <t xml:space="preserve">SAC-1631</t>
  </si>
  <si>
    <t xml:space="preserve">Wall mount data cabinet 9RU, Range D</t>
  </si>
  <si>
    <t xml:space="preserve">SAC-1634</t>
  </si>
  <si>
    <t xml:space="preserve">TV outlet, double, Range C</t>
  </si>
  <si>
    <t xml:space="preserve">SAC-1638</t>
  </si>
  <si>
    <t xml:space="preserve">TV outlet, single, Range B</t>
  </si>
  <si>
    <t xml:space="preserve">SAC-1641</t>
  </si>
  <si>
    <t xml:space="preserve">Wall mount data cabinet 15RU, Range B</t>
  </si>
  <si>
    <t xml:space="preserve">SAC-1644</t>
  </si>
  <si>
    <t xml:space="preserve">Cat6 patch lead 2m, black, Range B</t>
  </si>
  <si>
    <t xml:space="preserve">SAC-1645</t>
  </si>
  <si>
    <t xml:space="preserve">Cat6 patch lead 0.5m, black, Range D</t>
  </si>
  <si>
    <t xml:space="preserve">SAC-1649</t>
  </si>
  <si>
    <t xml:space="preserve">TV outlet, double, Range A</t>
  </si>
  <si>
    <t xml:space="preserve">SAC-1652</t>
  </si>
  <si>
    <t xml:space="preserve">Data outlet Cat6, 1 port, Range B</t>
  </si>
  <si>
    <t xml:space="preserve">SAC-1654</t>
  </si>
  <si>
    <t xml:space="preserve">Cat6 patch lead 3m, white, Range A</t>
  </si>
  <si>
    <t xml:space="preserve">SAC-1659</t>
  </si>
  <si>
    <t xml:space="preserve">Cat6 patch lead 1m, grey, Range B</t>
  </si>
  <si>
    <t xml:space="preserve">SAC-1661</t>
  </si>
  <si>
    <t xml:space="preserve">Data outlet Cat6, 2 port, Range C</t>
  </si>
  <si>
    <t xml:space="preserve">SAC-1663</t>
  </si>
  <si>
    <t xml:space="preserve">Cat6A U/FTP cable 305m box, grey, Range D</t>
  </si>
  <si>
    <t xml:space="preserve">SAC-1667</t>
  </si>
  <si>
    <t xml:space="preserve">Cat6 patch lead 1m, black, Range A</t>
  </si>
  <si>
    <t xml:space="preserve">SAC-1670</t>
  </si>
  <si>
    <t xml:space="preserve">Cat6 patch lead 0.5m, blue, Range D</t>
  </si>
  <si>
    <t xml:space="preserve">SAC-1673</t>
  </si>
  <si>
    <t xml:space="preserve">Cat6 patch lead 3m, white, Range B</t>
  </si>
  <si>
    <t xml:space="preserve">SAC-1677</t>
  </si>
  <si>
    <t xml:space="preserve">Cat6 patch lead 1m, black, Range C</t>
  </si>
  <si>
    <t xml:space="preserve">SAC-1680</t>
  </si>
  <si>
    <t xml:space="preserve">TV outlet, single, Range D</t>
  </si>
  <si>
    <t xml:space="preserve">SAC-1682</t>
  </si>
  <si>
    <t xml:space="preserve">Data outlet Cat6, 2 port, Range B</t>
  </si>
  <si>
    <t xml:space="preserve">SAC-1686</t>
  </si>
  <si>
    <t xml:space="preserve">Cat6 U/UTP cable 305m box, white, Range B</t>
  </si>
  <si>
    <t xml:space="preserve">SAC-1689</t>
  </si>
  <si>
    <t xml:space="preserve">RG6 coax cable 500m drum, black, Range D</t>
  </si>
  <si>
    <t xml:space="preserve">SAC-1692</t>
  </si>
  <si>
    <t xml:space="preserve">Cat6 U/UTP cable 305m box, grey, Range D</t>
  </si>
  <si>
    <t xml:space="preserve">SAC-1693</t>
  </si>
  <si>
    <t xml:space="preserve">Cat6 patch lead 0.5m, white, Range A</t>
  </si>
  <si>
    <t xml:space="preserve">SAC-1696</t>
  </si>
  <si>
    <t xml:space="preserve">RJ45 Cat6 plug, 100 pack, Range A</t>
  </si>
  <si>
    <t xml:space="preserve">SAC-1699</t>
  </si>
  <si>
    <t xml:space="preserve">Cat6 patch lead 1m, blue, Range C</t>
  </si>
  <si>
    <t xml:space="preserve">SAC-1703</t>
  </si>
  <si>
    <t xml:space="preserve">Cat6 patch lead 1m, grey, Range D</t>
  </si>
  <si>
    <t xml:space="preserve">SAC-1705</t>
  </si>
  <si>
    <t xml:space="preserve">Wall mount data cabinet 12RU, Range D</t>
  </si>
  <si>
    <t xml:space="preserve">SAC-1710</t>
  </si>
  <si>
    <t xml:space="preserve">RG6 coax cable 500m drum, black, Range B</t>
  </si>
  <si>
    <t xml:space="preserve">SAC-1713</t>
  </si>
  <si>
    <t xml:space="preserve">Cat6 patch lead 3m, grey, Range B</t>
  </si>
  <si>
    <t xml:space="preserve">SAC-1716</t>
  </si>
  <si>
    <t xml:space="preserve">Cat6 patch lead 3m, grey, Range C</t>
  </si>
  <si>
    <t xml:space="preserve">SAC-1717</t>
  </si>
  <si>
    <t xml:space="preserve">TV outlet, single, Range C</t>
  </si>
  <si>
    <t xml:space="preserve">SAC-1720</t>
  </si>
  <si>
    <t xml:space="preserve">Cat6 U/UTP cable 305m box, grey, Range A</t>
  </si>
  <si>
    <t xml:space="preserve">SAC-1723</t>
  </si>
  <si>
    <t xml:space="preserve">RG6 coax cable 500m drum, white, Range B</t>
  </si>
  <si>
    <t xml:space="preserve">SAC-1726</t>
  </si>
  <si>
    <t xml:space="preserve">Cat6 patch lead 5m, black, Range A</t>
  </si>
  <si>
    <t xml:space="preserve">SAC-1730</t>
  </si>
  <si>
    <t xml:space="preserve">Cat6 patch lead 2m, blue, Range C</t>
  </si>
  <si>
    <t xml:space="preserve">SAC-1734</t>
  </si>
  <si>
    <t xml:space="preserve">Patch panel 24 port Cat6, Range C</t>
  </si>
  <si>
    <t xml:space="preserve">SAC-1736</t>
  </si>
  <si>
    <t xml:space="preserve">Cat6 patch lead 3m, blue, Range A</t>
  </si>
  <si>
    <t xml:space="preserve">SAC-1738</t>
  </si>
  <si>
    <t xml:space="preserve">TV outlet, single, Range A</t>
  </si>
  <si>
    <t xml:space="preserve">SAC-1742</t>
  </si>
  <si>
    <t xml:space="preserve">Cat6 patch lead 5m, grey, Range A</t>
  </si>
  <si>
    <t xml:space="preserve">SAC-1744</t>
  </si>
  <si>
    <t xml:space="preserve">Cat6 patch lead 0.5m, black, Range C</t>
  </si>
  <si>
    <t xml:space="preserve">SAC-1748</t>
  </si>
  <si>
    <t xml:space="preserve">Cat6 patch lead 1m, blue, Range D</t>
  </si>
  <si>
    <t xml:space="preserve">SAC-1752</t>
  </si>
  <si>
    <t xml:space="preserve">Cat6 patch lead 3m, white, Range C</t>
  </si>
  <si>
    <t xml:space="preserve">SAC-1753</t>
  </si>
  <si>
    <t xml:space="preserve">Cat6 patch lead 2m, blue, Range A</t>
  </si>
  <si>
    <t xml:space="preserve">SAC-1757</t>
  </si>
  <si>
    <t xml:space="preserve">Cat6 patch lead 0.5m, blue, Range A</t>
  </si>
  <si>
    <t xml:space="preserve">SAC-1759</t>
  </si>
  <si>
    <t xml:space="preserve">Cat6A U/FTP cable 305m box, blue, Range C</t>
  </si>
  <si>
    <t xml:space="preserve">SAC-1764</t>
  </si>
  <si>
    <t xml:space="preserve">Patch panel 48 port Cat6A, Range C</t>
  </si>
  <si>
    <t xml:space="preserve">SAC-1765</t>
  </si>
  <si>
    <t xml:space="preserve">Cat6 patch lead 3m, black, Range D</t>
  </si>
  <si>
    <t xml:space="preserve">SAC-1769</t>
  </si>
  <si>
    <t xml:space="preserve">Cat6 patch lead 2m, grey, Range B</t>
  </si>
  <si>
    <t xml:space="preserve">SAC-1773</t>
  </si>
  <si>
    <t xml:space="preserve">Cat6 patch lead 0.5m, blue, Range C</t>
  </si>
  <si>
    <t xml:space="preserve">SAC-1774</t>
  </si>
  <si>
    <t xml:space="preserve">Cat6 patch lead 5m, white, Range A</t>
  </si>
  <si>
    <t xml:space="preserve">SAC-1778</t>
  </si>
  <si>
    <t xml:space="preserve">Cat6A U/FTP cable 305m box, white, Range D</t>
  </si>
  <si>
    <t xml:space="preserve">SAC-1781</t>
  </si>
  <si>
    <t xml:space="preserve">Cat6 U/UTP cable 305m box, grey, Range C</t>
  </si>
  <si>
    <t xml:space="preserve">SAC-1785</t>
  </si>
  <si>
    <t xml:space="preserve">Cat6 patch lead 2m, grey, Range C</t>
  </si>
  <si>
    <t xml:space="preserve">SAC-1787</t>
  </si>
  <si>
    <t xml:space="preserve">Cat6 patch lead 2m, blue, Range B</t>
  </si>
  <si>
    <t xml:space="preserve">SAC-1789</t>
  </si>
  <si>
    <t xml:space="preserve">Cat6 patch lead 2m, black, Range A</t>
  </si>
  <si>
    <t xml:space="preserve">SAC-1794</t>
  </si>
  <si>
    <t xml:space="preserve">Cat6 patch lead 5m, blue, Range D</t>
  </si>
  <si>
    <t xml:space="preserve">SAC-1795</t>
  </si>
  <si>
    <t xml:space="preserve">Cat6 patch lead 1m, blue, Range A</t>
  </si>
  <si>
    <t xml:space="preserve">SAC-1800</t>
  </si>
  <si>
    <t xml:space="preserve">Cat6 patch lead 0.5m, blue, Range B</t>
  </si>
  <si>
    <t xml:space="preserve">SAC-1802</t>
  </si>
  <si>
    <t xml:space="preserve">Cat6 patch lead 5m, white, Range D</t>
  </si>
  <si>
    <t xml:space="preserve">SAC-1804</t>
  </si>
  <si>
    <t xml:space="preserve">Cat6A U/FTP cable 305m box, blue, Range D</t>
  </si>
  <si>
    <t xml:space="preserve">SAC-1808</t>
  </si>
  <si>
    <t xml:space="preserve">Patch panel 24 port Cat6, Range B</t>
  </si>
  <si>
    <t xml:space="preserve">SAC-1812</t>
  </si>
  <si>
    <t xml:space="preserve">Cat6 patch lead 3m, blue, Range B</t>
  </si>
  <si>
    <t xml:space="preserve">SAC-1815</t>
  </si>
  <si>
    <t xml:space="preserve">Screw pack 6g x 25mm, 200 pack, galvanised, Range D</t>
  </si>
  <si>
    <t xml:space="preserve">Fixings and consumables</t>
  </si>
  <si>
    <t xml:space="preserve">SAC-1818</t>
  </si>
  <si>
    <t xml:space="preserve">Screw pack 8g x 40mm, 200 pack, zinc, Range B</t>
  </si>
  <si>
    <t xml:space="preserve">SAC-1821</t>
  </si>
  <si>
    <t xml:space="preserve">Nylon cable gland M32, 10 pack, Range B</t>
  </si>
  <si>
    <t xml:space="preserve">SAC-1822</t>
  </si>
  <si>
    <t xml:space="preserve">Cable tie 370mm, 100 pack, black, Range D</t>
  </si>
  <si>
    <t xml:space="preserve">SAC-1827</t>
  </si>
  <si>
    <t xml:space="preserve">Heatshrink 6mm x 1.2m, red, Range A</t>
  </si>
  <si>
    <t xml:space="preserve">SAC-1828</t>
  </si>
  <si>
    <t xml:space="preserve">Nylon cable gland M25, 10 pack, Range D</t>
  </si>
  <si>
    <t xml:space="preserve">SAC-1832</t>
  </si>
  <si>
    <t xml:space="preserve">Nylon cable gland M20, 10 pack, Range A</t>
  </si>
  <si>
    <t xml:space="preserve">SAC-1834</t>
  </si>
  <si>
    <t xml:space="preserve">Conduit saddle 25mm, 100 pack, Range D</t>
  </si>
  <si>
    <t xml:space="preserve">SAC-1837</t>
  </si>
  <si>
    <t xml:space="preserve">Screw pack 8g x 40mm, 200 pack, galvanised, Range B</t>
  </si>
  <si>
    <t xml:space="preserve">Competitive item, agreed margin 41%</t>
  </si>
  <si>
    <t xml:space="preserve">SAC-1842</t>
  </si>
  <si>
    <t xml:space="preserve">Heatshrink 6mm x 1.2m, red, Range D</t>
  </si>
  <si>
    <t xml:space="preserve">SAC-1843</t>
  </si>
  <si>
    <t xml:space="preserve">Ring lug 10mm², 10 pack, Range A</t>
  </si>
  <si>
    <t xml:space="preserve">SAC-1846</t>
  </si>
  <si>
    <t xml:space="preserve">PVC tape 19mm, red, Range B</t>
  </si>
  <si>
    <t xml:space="preserve">SAC-1850</t>
  </si>
  <si>
    <t xml:space="preserve">Nylon cable gland M20, 10 pack, Range D</t>
  </si>
  <si>
    <t xml:space="preserve">SAC-1854</t>
  </si>
  <si>
    <t xml:space="preserve">PVC tape 19mm, blue, Range D</t>
  </si>
  <si>
    <t xml:space="preserve">SAC-1856</t>
  </si>
  <si>
    <t xml:space="preserve">Nylon cable gland M32, 10 pack, Range C</t>
  </si>
  <si>
    <t xml:space="preserve">SAC-1859</t>
  </si>
  <si>
    <t xml:space="preserve">Screw pack 8g x 40mm, 200 pack, galvanised, Range D</t>
  </si>
  <si>
    <t xml:space="preserve">SAC-1861</t>
  </si>
  <si>
    <t xml:space="preserve">Heatshrink 9mm x 1.2m, black, Range A</t>
  </si>
  <si>
    <t xml:space="preserve">SAC-1865</t>
  </si>
  <si>
    <t xml:space="preserve">Ring lug 6mm², 10 pack, Range B</t>
  </si>
  <si>
    <t xml:space="preserve">SAC-1869</t>
  </si>
  <si>
    <t xml:space="preserve">Ring lug 4mm², 10 pack, Range B</t>
  </si>
  <si>
    <t xml:space="preserve">Competitive item, agreed margin 42%</t>
  </si>
  <si>
    <t xml:space="preserve">SAC-1871</t>
  </si>
  <si>
    <t xml:space="preserve">Cable tie 370mm, 100 pack, natural, Range A</t>
  </si>
  <si>
    <t xml:space="preserve">SAC-1873</t>
  </si>
  <si>
    <t xml:space="preserve">PVC tape 19mm, white, Range B</t>
  </si>
  <si>
    <t xml:space="preserve">SAC-1877</t>
  </si>
  <si>
    <t xml:space="preserve">Brass cable gland M32, 10 pack, Range D</t>
  </si>
  <si>
    <t xml:space="preserve">SAC-1881</t>
  </si>
  <si>
    <t xml:space="preserve">Screw pack 6g x 25mm, 200 pack, zinc, Range C</t>
  </si>
  <si>
    <t xml:space="preserve">Competitive item, agreed margin 40%</t>
  </si>
  <si>
    <t xml:space="preserve">SAC-1884</t>
  </si>
  <si>
    <t xml:space="preserve">Cable tie 300mm, 100 pack, black, Range A</t>
  </si>
  <si>
    <t xml:space="preserve">SAC-1887</t>
  </si>
  <si>
    <t xml:space="preserve">Heatshrink 9mm x 1.2m, black, Range C</t>
  </si>
  <si>
    <t xml:space="preserve">SAC-1889</t>
  </si>
  <si>
    <t xml:space="preserve">Heatshrink 12mm x 1.2m, red, Range A</t>
  </si>
  <si>
    <t xml:space="preserve">SAC-1892</t>
  </si>
  <si>
    <t xml:space="preserve">Nylon cable gland M32, 10 pack, Range D</t>
  </si>
  <si>
    <t xml:space="preserve">SAC-1896</t>
  </si>
  <si>
    <t xml:space="preserve">Wall plug 8mm, 100 pack, Range A</t>
  </si>
  <si>
    <t xml:space="preserve">SAC-1898</t>
  </si>
  <si>
    <t xml:space="preserve">Conduit saddle 32mm, 100 pack, Range D</t>
  </si>
  <si>
    <t xml:space="preserve">SAC-1902</t>
  </si>
  <si>
    <t xml:space="preserve">Conduit saddle 25mm, 100 pack, Range B</t>
  </si>
  <si>
    <t xml:space="preserve">SAC-1905</t>
  </si>
  <si>
    <t xml:space="preserve">Heatshrink 3mm x 1.2m, black, Range B</t>
  </si>
  <si>
    <t xml:space="preserve">SAC-1908</t>
  </si>
  <si>
    <t xml:space="preserve">PVC tape 19mm, white, Range D</t>
  </si>
  <si>
    <t xml:space="preserve">SAC-1909</t>
  </si>
  <si>
    <t xml:space="preserve">Ring lug 1.5mm², 10 pack, Range C</t>
  </si>
  <si>
    <t xml:space="preserve">SAC-1914</t>
  </si>
  <si>
    <t xml:space="preserve">Conduit saddle 32mm, 100 pack, Range C</t>
  </si>
  <si>
    <t xml:space="preserve">SAC-1917</t>
  </si>
  <si>
    <t xml:space="preserve">Ring lug 6mm², 10 pack, Range D</t>
  </si>
  <si>
    <t xml:space="preserve">SAC-1919</t>
  </si>
  <si>
    <t xml:space="preserve">Ring lug 16mm², 10 pack, Range D</t>
  </si>
  <si>
    <t xml:space="preserve">SAC-1922</t>
  </si>
  <si>
    <t xml:space="preserve">Ring lug 16mm², 10 pack, Range C</t>
  </si>
  <si>
    <t xml:space="preserve">SAC-1925</t>
  </si>
  <si>
    <t xml:space="preserve">Wall plug 6mm, 100 pack, Range B</t>
  </si>
  <si>
    <t xml:space="preserve">SAC-1929</t>
  </si>
  <si>
    <t xml:space="preserve">Nylon cable gland M25, 10 pack, Range B</t>
  </si>
  <si>
    <t xml:space="preserve">SAC-1932</t>
  </si>
  <si>
    <t xml:space="preserve">Heatshrink 12mm x 1.2m, black, Range D</t>
  </si>
  <si>
    <t xml:space="preserve">SAC-1933</t>
  </si>
  <si>
    <t xml:space="preserve">Cable tie 370mm, 100 pack, natural, Range B</t>
  </si>
  <si>
    <t xml:space="preserve">SAC-1938</t>
  </si>
  <si>
    <t xml:space="preserve">Cable tie 300mm, 100 pack, natural, Range D</t>
  </si>
  <si>
    <t xml:space="preserve">SAC-1941</t>
  </si>
  <si>
    <t xml:space="preserve">PVC tape 19mm, green/yellow, Range D</t>
  </si>
  <si>
    <t xml:space="preserve">SAC-1944</t>
  </si>
  <si>
    <t xml:space="preserve">Heatshrink 9mm x 1.2m, red, Range C</t>
  </si>
  <si>
    <t xml:space="preserve">SAC-1945</t>
  </si>
  <si>
    <t xml:space="preserve">Cable tie 200mm, 100 pack, natural, Range D</t>
  </si>
  <si>
    <t xml:space="preserve">SAC-1949</t>
  </si>
  <si>
    <t xml:space="preserve">Cable tie 100mm, 100 pack, black, Range A</t>
  </si>
  <si>
    <t xml:space="preserve">SAC-1953</t>
  </si>
  <si>
    <t xml:space="preserve">Ring lug 4mm², 10 pack, Range D</t>
  </si>
  <si>
    <t xml:space="preserve">SAC-1954</t>
  </si>
  <si>
    <t xml:space="preserve">PVC tape 19mm, black, Range C</t>
  </si>
  <si>
    <t xml:space="preserve">SAC-1957</t>
  </si>
  <si>
    <t xml:space="preserve">Conduit saddle 20mm, 100 pack, Range B</t>
  </si>
  <si>
    <t xml:space="preserve">SAC-1962</t>
  </si>
  <si>
    <t xml:space="preserve">Heatshrink 12mm x 1.2m, black, Range C</t>
  </si>
  <si>
    <t xml:space="preserve">SAC-1963</t>
  </si>
  <si>
    <t xml:space="preserve">PVC tape 19mm, blue, Range B</t>
  </si>
  <si>
    <t xml:space="preserve">SAC-1968</t>
  </si>
  <si>
    <t xml:space="preserve">Ring lug 35mm², 10 pack, Range B</t>
  </si>
  <si>
    <t xml:space="preserve">SAC-1969</t>
  </si>
  <si>
    <t xml:space="preserve">Cable tie 300mm, 100 pack, black, Range C</t>
  </si>
  <si>
    <t xml:space="preserve">SAC-1973</t>
  </si>
  <si>
    <t xml:space="preserve">Conduit saddle 32mm, 100 pack, Range B</t>
  </si>
  <si>
    <t xml:space="preserve">SAC-1977</t>
  </si>
  <si>
    <t xml:space="preserve">PVC tape 19mm, black, Range B</t>
  </si>
  <si>
    <t xml:space="preserve">SAC-1978</t>
  </si>
  <si>
    <t xml:space="preserve">Cable tie 300mm, 100 pack, black, Range D</t>
  </si>
  <si>
    <t xml:space="preserve">SAC-1981</t>
  </si>
  <si>
    <t xml:space="preserve">Screw pack 6g x 25mm, 200 pack, galvanised, Range A</t>
  </si>
  <si>
    <t xml:space="preserve">SAC-1984</t>
  </si>
  <si>
    <t xml:space="preserve">Screw pack 10g x 50mm, 200 pack, zinc, Range B</t>
  </si>
  <si>
    <t xml:space="preserve">SAC-1988</t>
  </si>
  <si>
    <t xml:space="preserve">Heatshrink 6mm x 1.2m, black, Range B</t>
  </si>
  <si>
    <t xml:space="preserve">SAC-1992</t>
  </si>
  <si>
    <t xml:space="preserve">Screw pack 10g x 50mm, 200 pack, zinc, Range D</t>
  </si>
  <si>
    <t xml:space="preserve">SAC-1995</t>
  </si>
  <si>
    <t xml:space="preserve">Brass cable gland M32, 10 pack, Range B</t>
  </si>
  <si>
    <t xml:space="preserve">SAC-1997</t>
  </si>
  <si>
    <t xml:space="preserve">Heatshrink 9mm x 1.2m, red, Range B</t>
  </si>
  <si>
    <t xml:space="preserve">SAC-2000</t>
  </si>
  <si>
    <t xml:space="preserve">Wall plug 10mm, 100 pack, Range C</t>
  </si>
  <si>
    <t xml:space="preserve">SAC-2004</t>
  </si>
  <si>
    <t xml:space="preserve">PVC tape 19mm, green/yellow, Range A</t>
  </si>
  <si>
    <t xml:space="preserve">SAC-2007</t>
  </si>
  <si>
    <t xml:space="preserve">Cable tie 370mm, 100 pack, natural, Range C</t>
  </si>
  <si>
    <t xml:space="preserve">SAC-2008</t>
  </si>
  <si>
    <t xml:space="preserve">Nylon cable gland M16, 10 pack, Range D</t>
  </si>
  <si>
    <t xml:space="preserve">SAC-2013</t>
  </si>
  <si>
    <t xml:space="preserve">PVC tape 19mm, green/yellow, Range B</t>
  </si>
  <si>
    <t xml:space="preserve">SAC-2014</t>
  </si>
  <si>
    <t xml:space="preserve">Ring lug 10mm², 10 pack, Range C</t>
  </si>
  <si>
    <t xml:space="preserve">SAC-2018</t>
  </si>
  <si>
    <t xml:space="preserve">Ring lug 1.5mm², 10 pack, Range D</t>
  </si>
  <si>
    <t xml:space="preserve">SAC-2022</t>
  </si>
  <si>
    <t xml:space="preserve">Heatshrink 6mm x 1.2m, black, Range A</t>
  </si>
  <si>
    <t xml:space="preserve">SAC-2024</t>
  </si>
  <si>
    <t xml:space="preserve">Ring lug 35mm², 10 pack, Range C</t>
  </si>
  <si>
    <t xml:space="preserve">SAC-2027</t>
  </si>
  <si>
    <t xml:space="preserve">Cable tie 300mm, 100 pack, natural, Range B</t>
  </si>
  <si>
    <t xml:space="preserve">SAC-2030</t>
  </si>
  <si>
    <t xml:space="preserve">Wall plug 8mm, 100 pack, Range C</t>
  </si>
  <si>
    <t xml:space="preserve">SAC-2032</t>
  </si>
  <si>
    <t xml:space="preserve">Conduit saddle 20mm, 100 pack, Range D</t>
  </si>
  <si>
    <t xml:space="preserve">SAC-2036</t>
  </si>
  <si>
    <t xml:space="preserve">Cable tie 200mm, 100 pack, black, Range D</t>
  </si>
  <si>
    <t xml:space="preserve">SAC-2038</t>
  </si>
  <si>
    <t xml:space="preserve">Brass cable gland M25, 10 pack, Range A</t>
  </si>
  <si>
    <t xml:space="preserve">SAC-2042</t>
  </si>
  <si>
    <t xml:space="preserve">Heatshrink 12mm x 1.2m, black, Range B</t>
  </si>
  <si>
    <t xml:space="preserve">SAC-2046</t>
  </si>
  <si>
    <t xml:space="preserve">Nylon cable gland M20, 10 pack, Range B</t>
  </si>
  <si>
    <t xml:space="preserve">SAC-2048</t>
  </si>
  <si>
    <t xml:space="preserve">Heatshrink 3mm x 1.2m, black, Range D</t>
  </si>
  <si>
    <t xml:space="preserve">SAC-2051</t>
  </si>
  <si>
    <t xml:space="preserve">Ring lug 25mm², 10 pack, Range A</t>
  </si>
  <si>
    <t xml:space="preserve">SAC-2053</t>
  </si>
  <si>
    <t xml:space="preserve">Ring lug 10mm², 10 pack, Range D</t>
  </si>
  <si>
    <t xml:space="preserve">SAC-2057</t>
  </si>
  <si>
    <t xml:space="preserve">Conduit saddle 16mm, 100 pack, Range A</t>
  </si>
  <si>
    <t xml:space="preserve">SAC-2060</t>
  </si>
  <si>
    <t xml:space="preserve">Screw pack 6g x 25mm, 200 pack, galvanised, Range B</t>
  </si>
  <si>
    <t xml:space="preserve">SAC-2063</t>
  </si>
  <si>
    <t xml:space="preserve">Cable tie 100mm, 100 pack, natural, Range B</t>
  </si>
  <si>
    <t xml:space="preserve">SAC-2065</t>
  </si>
  <si>
    <t xml:space="preserve">Brass cable gland M20, 10 pack, Range D</t>
  </si>
  <si>
    <t xml:space="preserve">SAC-2069</t>
  </si>
  <si>
    <t xml:space="preserve">Screw pack 10g x 50mm, 200 pack, zinc, Range C</t>
  </si>
  <si>
    <t xml:space="preserve">SAC-2071</t>
  </si>
  <si>
    <t xml:space="preserve">Heatshrink 3mm x 1.2m, black, Range C</t>
  </si>
  <si>
    <t xml:space="preserve">SAC-2075</t>
  </si>
  <si>
    <t xml:space="preserve">Heatshrink 12mm x 1.2m, red, Range C</t>
  </si>
  <si>
    <t xml:space="preserve">SAC-2078</t>
  </si>
  <si>
    <t xml:space="preserve">Cable tie 100mm, 100 pack, natural, Range C</t>
  </si>
  <si>
    <t xml:space="preserve">SAC-2081</t>
  </si>
  <si>
    <t xml:space="preserve">Conduit saddle 25mm, 100 pack, Range C</t>
  </si>
  <si>
    <t xml:space="preserve">SAC-2085</t>
  </si>
  <si>
    <t xml:space="preserve">Nylon cable gland M16, 10 pack, Range C</t>
  </si>
  <si>
    <t xml:space="preserve">SAC-2087</t>
  </si>
  <si>
    <t xml:space="preserve">Brass cable gland M32, 10 pack, Range C</t>
  </si>
  <si>
    <t xml:space="preserve">SAC-2091</t>
  </si>
  <si>
    <t xml:space="preserve">Cable tie 200mm, 100 pack, natural, Range B</t>
  </si>
  <si>
    <t xml:space="preserve">SAC-2093</t>
  </si>
  <si>
    <t xml:space="preserve">Ring lug 1.5mm², 10 pack, Range A</t>
  </si>
  <si>
    <t xml:space="preserve">SAC-2095</t>
  </si>
  <si>
    <t xml:space="preserve">Cable tie 100mm, 100 pack, black, Range C</t>
  </si>
  <si>
    <t xml:space="preserve">SAC-2100</t>
  </si>
  <si>
    <t xml:space="preserve">Cable tie 370mm, 100 pack, natural, Range D</t>
  </si>
  <si>
    <t xml:space="preserve">SAC-2101</t>
  </si>
  <si>
    <t xml:space="preserve">Ring lug 1.5mm², 10 pack, Range B</t>
  </si>
  <si>
    <t xml:space="preserve">SAC-2105</t>
  </si>
  <si>
    <t xml:space="preserve">Ring lug 35mm², 10 pack, Range A</t>
  </si>
  <si>
    <t xml:space="preserve">SAC-2108</t>
  </si>
  <si>
    <t xml:space="preserve">Wall plug 6mm, 100 pack, Range A</t>
  </si>
  <si>
    <t xml:space="preserve">SAC-2112</t>
  </si>
  <si>
    <t xml:space="preserve">Cable tie 370mm, 100 pack, black, Range B</t>
  </si>
  <si>
    <t xml:space="preserve">Change %</t>
  </si>
  <si>
    <t xml:space="preserve">Cost price</t>
  </si>
  <si>
    <t xml:space="preserve">Sell price</t>
  </si>
  <si>
    <t xml:space="preserve">Supplier part number note</t>
  </si>
  <si>
    <t xml:space="preserve">Supplier now lists as EWA-6028</t>
  </si>
  <si>
    <t xml:space="preserve">Supplier now lists as EWA-6214</t>
  </si>
  <si>
    <t xml:space="preserve">Supplier now lists as EWA-6313</t>
  </si>
  <si>
    <t xml:space="preserve">Supplier now lists as EWA-6446</t>
  </si>
  <si>
    <t xml:space="preserve">Supplier now lists as EWA-6644</t>
  </si>
  <si>
    <t xml:space="preserve">Supplier now lists as EWA-6845</t>
  </si>
  <si>
    <t xml:space="preserve">Supplier now lists as EWA-7040</t>
  </si>
  <si>
    <t xml:space="preserve">Supplier now lists as EWA-7164</t>
  </si>
  <si>
    <t xml:space="preserve">Supplier now lists as EWA-7336</t>
  </si>
  <si>
    <t xml:space="preserve">Supplier now lists as EWA-7592</t>
  </si>
  <si>
    <t xml:space="preserve">Supplier now lists as EWA-7662</t>
  </si>
  <si>
    <t xml:space="preserve">Supplier now lists as LSB-6110</t>
  </si>
  <si>
    <t xml:space="preserve">Supplier now lists as LSB-6197</t>
  </si>
  <si>
    <t xml:space="preserve">Supplier now lists as LSB-6334</t>
  </si>
  <si>
    <t xml:space="preserve">Supplier now lists as LSB-6620</t>
  </si>
  <si>
    <t xml:space="preserve">Supplier now lists as LSB-6664</t>
  </si>
  <si>
    <t xml:space="preserve">Supplier now lists as LSB-6869</t>
  </si>
  <si>
    <t xml:space="preserve">Supplier now lists as LSB-6873</t>
  </si>
  <si>
    <t xml:space="preserve">Supplier now lists as LSB-6913</t>
  </si>
  <si>
    <t xml:space="preserve">Supplier now lists as SAC-6188</t>
  </si>
  <si>
    <t xml:space="preserve">Supplier now lists as SAC-6283</t>
  </si>
  <si>
    <t xml:space="preserve">Supplier now lists as SAC-6291</t>
  </si>
  <si>
    <t xml:space="preserve">Supplier now lists as SAC-6302</t>
  </si>
  <si>
    <t xml:space="preserve">Supplier now lists as SAC-6405</t>
  </si>
  <si>
    <t xml:space="preserve">Supplier now lists as SAC-6514</t>
  </si>
  <si>
    <t xml:space="preserve">Supplier now lists as SAC-6524</t>
  </si>
  <si>
    <t xml:space="preserve">Supplier now lists as SAC-6730</t>
  </si>
  <si>
    <t xml:space="preserve">Supplier now lists as SAC-6932</t>
  </si>
  <si>
    <t xml:space="preserve">Supplier now lists as SAC-6941</t>
  </si>
  <si>
    <t xml:space="preserve">Supplier now lists as SAC-6953</t>
  </si>
  <si>
    <t xml:space="preserve">Supplier now lists as SAC-7085</t>
  </si>
  <si>
    <t xml:space="preserve">Job</t>
  </si>
  <si>
    <t xml:space="preserve">Job name</t>
  </si>
  <si>
    <t xml:space="preserve">Date</t>
  </si>
  <si>
    <t xml:space="preserve">Qty</t>
  </si>
  <si>
    <t xml:space="preserve">Unit sell billed</t>
  </si>
  <si>
    <t xml:space="preserve">Unit cost at date</t>
  </si>
  <si>
    <t xml:space="preserve">Line billed (ex GST)</t>
  </si>
  <si>
    <t xml:space="preserve">Line cost</t>
  </si>
  <si>
    <t xml:space="preserve">Unit sell, new price</t>
  </si>
  <si>
    <t xml:space="preserve">Line at new price</t>
  </si>
  <si>
    <t xml:space="preserve">Month</t>
  </si>
  <si>
    <t xml:space="preserve">EJ4001</t>
  </si>
  <si>
    <t xml:space="preserve">Outdoor and security lighting, Reservoir</t>
  </si>
  <si>
    <t xml:space="preserve">EJ4002</t>
  </si>
  <si>
    <t xml:space="preserve">Downlight install, Clayton</t>
  </si>
  <si>
    <t xml:space="preserve">EJ4003</t>
  </si>
  <si>
    <t xml:space="preserve">Rewire, Coburg</t>
  </si>
  <si>
    <t xml:space="preserve">EJ4004</t>
  </si>
  <si>
    <t xml:space="preserve">Outdoor and security lighting, Essendon</t>
  </si>
  <si>
    <t xml:space="preserve">EJ4005</t>
  </si>
  <si>
    <t xml:space="preserve">Downlight install, Carlton</t>
  </si>
  <si>
    <t xml:space="preserve">EJ4006</t>
  </si>
  <si>
    <t xml:space="preserve">Outdoor and security lighting, Epping</t>
  </si>
  <si>
    <t xml:space="preserve">EJ4007</t>
  </si>
  <si>
    <t xml:space="preserve">Rewire, Yarraville</t>
  </si>
  <si>
    <t xml:space="preserve">EJ4008</t>
  </si>
  <si>
    <t xml:space="preserve">Sub-board and EV charger circuit, Footscray</t>
  </si>
  <si>
    <t xml:space="preserve">EJ4009</t>
  </si>
  <si>
    <t xml:space="preserve">Smoke alarm replacement, Thomastown</t>
  </si>
  <si>
    <t xml:space="preserve">EJ4010</t>
  </si>
  <si>
    <t xml:space="preserve">Downlight install, Mentone</t>
  </si>
  <si>
    <t xml:space="preserve">EJ4011</t>
  </si>
  <si>
    <t xml:space="preserve">Switchboard upgrade, Hawthorn</t>
  </si>
  <si>
    <t xml:space="preserve">EJ4012</t>
  </si>
  <si>
    <t xml:space="preserve">Downlight install, Oakleigh</t>
  </si>
  <si>
    <t xml:space="preserve">EJ4013</t>
  </si>
  <si>
    <t xml:space="preserve">Rewire, Abbotsford</t>
  </si>
  <si>
    <t xml:space="preserve">EJ4014</t>
  </si>
  <si>
    <t xml:space="preserve">Sub-board and EV charger circuit, Malvern</t>
  </si>
  <si>
    <t xml:space="preserve">EJ4015</t>
  </si>
  <si>
    <t xml:space="preserve">Outdoor and security lighting, Thomastown</t>
  </si>
  <si>
    <t xml:space="preserve">EJ4016</t>
  </si>
  <si>
    <t xml:space="preserve">Rewire, Altona</t>
  </si>
  <si>
    <t xml:space="preserve">EJ4017</t>
  </si>
  <si>
    <t xml:space="preserve">Office fit-out lighting and data, Moonee Ponds</t>
  </si>
  <si>
    <t xml:space="preserve">EJ4018</t>
  </si>
  <si>
    <t xml:space="preserve">Smoke alarm replacement, Preston West</t>
  </si>
  <si>
    <t xml:space="preserve">EJ4019</t>
  </si>
  <si>
    <t xml:space="preserve">Switchboard upgrade, Camberwell</t>
  </si>
  <si>
    <t xml:space="preserve">EJ4020</t>
  </si>
  <si>
    <t xml:space="preserve">Office fit-out lighting and data, St Kilda</t>
  </si>
  <si>
    <t xml:space="preserve">EJ4021</t>
  </si>
  <si>
    <t xml:space="preserve">Outdoor and security lighting, Ascot Vale</t>
  </si>
  <si>
    <t xml:space="preserve">EJ4022</t>
  </si>
  <si>
    <t xml:space="preserve">EJ4023</t>
  </si>
  <si>
    <t xml:space="preserve">Outdoor and security lighting, Mentone</t>
  </si>
  <si>
    <t xml:space="preserve">EJ4024</t>
  </si>
  <si>
    <t xml:space="preserve">Office fit-out lighting and data, Thomastown</t>
  </si>
  <si>
    <t xml:space="preserve">EJ4025</t>
  </si>
  <si>
    <t xml:space="preserve">Sub-board and EV charger circuit, Preston West</t>
  </si>
  <si>
    <t xml:space="preserve">EJ4026</t>
  </si>
  <si>
    <t xml:space="preserve">EJ4027</t>
  </si>
  <si>
    <t xml:space="preserve">Office fit-out lighting and data, Williamstown</t>
  </si>
  <si>
    <t xml:space="preserve">EJ4028</t>
  </si>
  <si>
    <t xml:space="preserve">Outdoor and security lighting, Bayswater</t>
  </si>
  <si>
    <t xml:space="preserve">EJ4029</t>
  </si>
  <si>
    <t xml:space="preserve">Switchboard upgrade, Richmond</t>
  </si>
  <si>
    <t xml:space="preserve">EJ4030</t>
  </si>
  <si>
    <t xml:space="preserve">EJ4031</t>
  </si>
  <si>
    <t xml:space="preserve">Outdoor and security lighting, Malvern</t>
  </si>
  <si>
    <t xml:space="preserve">EJ4032</t>
  </si>
  <si>
    <t xml:space="preserve">Downlight install, Hawthorn</t>
  </si>
  <si>
    <t xml:space="preserve">EJ4033</t>
  </si>
  <si>
    <t xml:space="preserve">Smoke alarm replacement, Bentleigh</t>
  </si>
  <si>
    <t xml:space="preserve">EJ4034</t>
  </si>
  <si>
    <t xml:space="preserve">Outdoor and security lighting, Yarraville</t>
  </si>
  <si>
    <t xml:space="preserve">EJ4035</t>
  </si>
  <si>
    <t xml:space="preserve">Downlight install, Kew</t>
  </si>
  <si>
    <t xml:space="preserve">EJ4036</t>
  </si>
  <si>
    <t xml:space="preserve">Smoke alarm replacement, Cheltenham</t>
  </si>
  <si>
    <t xml:space="preserve">EJ4037</t>
  </si>
  <si>
    <t xml:space="preserve">Downlight install, Camberwell</t>
  </si>
  <si>
    <t xml:space="preserve">EJ4038</t>
  </si>
  <si>
    <t xml:space="preserve">EJ4039</t>
  </si>
  <si>
    <t xml:space="preserve">Sub-board and EV charger circuit, Altona</t>
  </si>
  <si>
    <t xml:space="preserve">EJ4040</t>
  </si>
  <si>
    <t xml:space="preserve">Switchboard upgrade, Moorabbin</t>
  </si>
  <si>
    <t xml:space="preserve">EJ4041</t>
  </si>
  <si>
    <t xml:space="preserve">Rewire, Brighton</t>
  </si>
  <si>
    <t xml:space="preserve">EJ4042</t>
  </si>
  <si>
    <t xml:space="preserve">EJ4043</t>
  </si>
  <si>
    <t xml:space="preserve">Smoke alarm replacement, Clayton</t>
  </si>
  <si>
    <t xml:space="preserve">EJ4044</t>
  </si>
  <si>
    <t xml:space="preserve">Downlight install, Brunswick</t>
  </si>
  <si>
    <t xml:space="preserve">EJ4045</t>
  </si>
  <si>
    <t xml:space="preserve">EJ4046</t>
  </si>
  <si>
    <t xml:space="preserve">Switchboard upgrade, Oakleigh</t>
  </si>
  <si>
    <t xml:space="preserve">EJ4047</t>
  </si>
  <si>
    <t xml:space="preserve">Outdoor and security lighting, Cheltenham</t>
  </si>
  <si>
    <t xml:space="preserve">EJ4048</t>
  </si>
  <si>
    <t xml:space="preserve">Switchboard upgrade, Ringwood</t>
  </si>
  <si>
    <t xml:space="preserve">EJ4049</t>
  </si>
  <si>
    <t xml:space="preserve">Switchboard upgrade, Moonee Ponds</t>
  </si>
  <si>
    <t xml:space="preserve">EJ4050</t>
  </si>
  <si>
    <t xml:space="preserve">Sub-board and EV charger circuit, Dandenong</t>
  </si>
  <si>
    <t xml:space="preserve">EJ4051</t>
  </si>
  <si>
    <t xml:space="preserve">Smoke alarm replacement, Werribee</t>
  </si>
  <si>
    <t xml:space="preserve">EJ4052</t>
  </si>
  <si>
    <t xml:space="preserve">Smoke alarm replacement, Oakleigh</t>
  </si>
  <si>
    <t xml:space="preserve">EJ4053</t>
  </si>
  <si>
    <t xml:space="preserve">Smoke alarm replacement, Hawthorn</t>
  </si>
  <si>
    <t xml:space="preserve">EJ4054</t>
  </si>
  <si>
    <t xml:space="preserve">Switchboard upgrade, Thomastown</t>
  </si>
  <si>
    <t xml:space="preserve">EJ4055</t>
  </si>
  <si>
    <t xml:space="preserve">EJ4056</t>
  </si>
  <si>
    <t xml:space="preserve">Office fit-out lighting and data, Richmond</t>
  </si>
  <si>
    <t xml:space="preserve">EJ4057</t>
  </si>
  <si>
    <t xml:space="preserve">Switchboard upgrade, Preston</t>
  </si>
  <si>
    <t xml:space="preserve">EJ4058</t>
  </si>
  <si>
    <t xml:space="preserve">Rewire, Collingwood</t>
  </si>
  <si>
    <t xml:space="preserve">EJ4059</t>
  </si>
  <si>
    <t xml:space="preserve">EJ4060</t>
  </si>
  <si>
    <t xml:space="preserve">Smoke alarm replacement, Epping</t>
  </si>
  <si>
    <t xml:space="preserve">EJ4061</t>
  </si>
  <si>
    <t xml:space="preserve">Outdoor and security lighting, Moorabbin</t>
  </si>
  <si>
    <t xml:space="preserve">EJ4062</t>
  </si>
  <si>
    <t xml:space="preserve">Smoke alarm replacement, Altona</t>
  </si>
  <si>
    <t xml:space="preserve">EJ4063</t>
  </si>
  <si>
    <t xml:space="preserve">Outdoor and security lighting, Richmond</t>
  </si>
  <si>
    <t xml:space="preserve">EJ4064</t>
  </si>
  <si>
    <t xml:space="preserve">Sub-board and EV charger circuit, Williamstown</t>
  </si>
  <si>
    <t xml:space="preserve">EJ4065</t>
  </si>
  <si>
    <t xml:space="preserve">Outdoor and security lighting, Collingwood</t>
  </si>
  <si>
    <t xml:space="preserve">EJ4066</t>
  </si>
  <si>
    <t xml:space="preserve">Switchboard upgrade, Essendon</t>
  </si>
  <si>
    <t xml:space="preserve">EJ4067</t>
  </si>
  <si>
    <t xml:space="preserve">Rewire, Thomastown</t>
  </si>
  <si>
    <t xml:space="preserve">EJ4068</t>
  </si>
  <si>
    <t xml:space="preserve">Rewire, Clayton</t>
  </si>
  <si>
    <t xml:space="preserve">EJ4069</t>
  </si>
  <si>
    <t xml:space="preserve">EJ4070</t>
  </si>
  <si>
    <t xml:space="preserve">Smoke alarm replacement, Reservoir</t>
  </si>
  <si>
    <t xml:space="preserve">EJ4071</t>
  </si>
  <si>
    <t xml:space="preserve">Switchboard upgrade, Reservoir</t>
  </si>
  <si>
    <t xml:space="preserve">EJ4072</t>
  </si>
  <si>
    <t xml:space="preserve">Downlight install, Bentleigh</t>
  </si>
  <si>
    <t xml:space="preserve">EJ4073</t>
  </si>
  <si>
    <t xml:space="preserve">EJ4074</t>
  </si>
  <si>
    <t xml:space="preserve">Downlight install, Sunshine</t>
  </si>
  <si>
    <t xml:space="preserve">EJ4075</t>
  </si>
  <si>
    <t xml:space="preserve">EJ4076</t>
  </si>
  <si>
    <t xml:space="preserve">Downlight install, Preston</t>
  </si>
  <si>
    <t xml:space="preserve">EJ4077</t>
  </si>
  <si>
    <t xml:space="preserve">EJ4078</t>
  </si>
  <si>
    <t xml:space="preserve">Sub-board and EV charger circuit, Kew</t>
  </si>
  <si>
    <t xml:space="preserve">EJ4079</t>
  </si>
  <si>
    <t xml:space="preserve">Smoke alarm replacement, Footscray</t>
  </si>
  <si>
    <t xml:space="preserve">EJ4080</t>
  </si>
  <si>
    <t xml:space="preserve">Downlight install, St Kilda</t>
  </si>
  <si>
    <t xml:space="preserve">EJ4081</t>
  </si>
  <si>
    <t xml:space="preserve">Office fit-out lighting and data, Ringwood</t>
  </si>
  <si>
    <t xml:space="preserve">EJ4082</t>
  </si>
  <si>
    <t xml:space="preserve">Downlight install, Coburg</t>
  </si>
  <si>
    <t xml:space="preserve">EJ4083</t>
  </si>
  <si>
    <t xml:space="preserve">Switchboard upgrade, Bayswater</t>
  </si>
  <si>
    <t xml:space="preserve">EJ4084</t>
  </si>
  <si>
    <t xml:space="preserve">Office fit-out lighting and data, Fitzroy</t>
  </si>
  <si>
    <t xml:space="preserve">EJ4085</t>
  </si>
  <si>
    <t xml:space="preserve">Smoke alarm replacement, St Kilda</t>
  </si>
  <si>
    <t xml:space="preserve">EJ4086</t>
  </si>
  <si>
    <t xml:space="preserve">EJ4087</t>
  </si>
  <si>
    <t xml:space="preserve">Smoke alarm replacement, Abbotsford</t>
  </si>
  <si>
    <t xml:space="preserve">EJ4088</t>
  </si>
  <si>
    <t xml:space="preserve">Sub-board and EV charger circuit, Coburg</t>
  </si>
  <si>
    <t xml:space="preserve">EJ4089</t>
  </si>
  <si>
    <t xml:space="preserve">EJ4090</t>
  </si>
  <si>
    <t xml:space="preserve">EJ4091</t>
  </si>
  <si>
    <t xml:space="preserve">Switchboard upgrade, Altona</t>
  </si>
  <si>
    <t xml:space="preserve">EJ4092</t>
  </si>
  <si>
    <t xml:space="preserve">Smoke alarm replacement, Essendon</t>
  </si>
  <si>
    <t xml:space="preserve">EJ4093</t>
  </si>
  <si>
    <t xml:space="preserve">Outdoor and security lighting, Kew</t>
  </si>
  <si>
    <t xml:space="preserve">EJ4094</t>
  </si>
  <si>
    <t xml:space="preserve">Downlight install, Richmond</t>
  </si>
  <si>
    <t xml:space="preserve">EJ4095</t>
  </si>
  <si>
    <t xml:space="preserve">Outdoor and security lighting, St Kilda</t>
  </si>
  <si>
    <t xml:space="preserve">EJ4096</t>
  </si>
  <si>
    <t xml:space="preserve">Rewire, Preston West</t>
  </si>
  <si>
    <t xml:space="preserve">EJ4097</t>
  </si>
  <si>
    <t xml:space="preserve">EJ4098</t>
  </si>
  <si>
    <t xml:space="preserve">Sub-board and EV charger circuit, Heidelberg</t>
  </si>
  <si>
    <t xml:space="preserve">EJ4099</t>
  </si>
  <si>
    <t xml:space="preserve">Outdoor and security lighting, Ringwood</t>
  </si>
  <si>
    <t xml:space="preserve">EJ4100</t>
  </si>
  <si>
    <t xml:space="preserve">Smoke alarm replacement, Kew</t>
  </si>
  <si>
    <t xml:space="preserve">EJ4101</t>
  </si>
  <si>
    <t xml:space="preserve">Smoke alarm replacement, Mentone</t>
  </si>
  <si>
    <t xml:space="preserve">EJ4102</t>
  </si>
  <si>
    <t xml:space="preserve">EJ4103</t>
  </si>
  <si>
    <t xml:space="preserve">Office fit-out lighting and data, Brunswick</t>
  </si>
  <si>
    <t xml:space="preserve">EJ4104</t>
  </si>
  <si>
    <t xml:space="preserve">Rewire, Fitzroy</t>
  </si>
  <si>
    <t xml:space="preserve">EJ4105</t>
  </si>
  <si>
    <t xml:space="preserve">Office fit-out lighting and data, Malvern</t>
  </si>
  <si>
    <t xml:space="preserve">EJ4106</t>
  </si>
  <si>
    <t xml:space="preserve">Downlight install, Fitzroy</t>
  </si>
  <si>
    <t xml:space="preserve">EJ4107</t>
  </si>
  <si>
    <t xml:space="preserve">Switchboard upgrade, Malvern</t>
  </si>
  <si>
    <t xml:space="preserve">EJ4108</t>
  </si>
  <si>
    <t xml:space="preserve">EJ4109</t>
  </si>
  <si>
    <t xml:space="preserve">Rewire, Brunswick</t>
  </si>
  <si>
    <t xml:space="preserve">EJ4110</t>
  </si>
  <si>
    <t xml:space="preserve">Outdoor and security lighting, Hawthorn</t>
  </si>
  <si>
    <t xml:space="preserve">EJ4111</t>
  </si>
  <si>
    <t xml:space="preserve">EJ4112</t>
  </si>
  <si>
    <t xml:space="preserve">Smoke alarm replacement, Sunshine</t>
  </si>
  <si>
    <t xml:space="preserve">EJ4113</t>
  </si>
  <si>
    <t xml:space="preserve">Downlight install, Brighton</t>
  </si>
  <si>
    <t xml:space="preserve">EJ4114</t>
  </si>
  <si>
    <t xml:space="preserve">Smoke alarm replacement, Preston</t>
  </si>
  <si>
    <t xml:space="preserve">EJ4115</t>
  </si>
  <si>
    <t xml:space="preserve">Outdoor and security lighting, Werribee</t>
  </si>
  <si>
    <t xml:space="preserve">EJ4116</t>
  </si>
  <si>
    <t xml:space="preserve">EJ4117</t>
  </si>
  <si>
    <t xml:space="preserve">Rewire, Essendon</t>
  </si>
  <si>
    <t xml:space="preserve">EJ4118</t>
  </si>
  <si>
    <t xml:space="preserve">Rewire, Hawthorn</t>
  </si>
  <si>
    <t xml:space="preserve">EJ4119</t>
  </si>
  <si>
    <t xml:space="preserve">Outdoor and security lighting, Brunswick</t>
  </si>
  <si>
    <t xml:space="preserve">EJ4120</t>
  </si>
  <si>
    <t xml:space="preserve">Outdoor and security lighting, Coburg</t>
  </si>
  <si>
    <t xml:space="preserve">EJ4121</t>
  </si>
  <si>
    <t xml:space="preserve">Outdoor and security lighting, Preston</t>
  </si>
  <si>
    <t xml:space="preserve">EJ4122</t>
  </si>
  <si>
    <t xml:space="preserve">Office fit-out lighting and data, Collingwood</t>
  </si>
  <si>
    <t xml:space="preserve">EJ4123</t>
  </si>
  <si>
    <t xml:space="preserve">Sub-board and EV charger circuit, Carlton</t>
  </si>
  <si>
    <t xml:space="preserve">EJ4124</t>
  </si>
  <si>
    <t xml:space="preserve">Smoke alarm replacement, Heidelberg</t>
  </si>
  <si>
    <t xml:space="preserve">EJ4125</t>
  </si>
  <si>
    <t xml:space="preserve">Switchboard upgrade, Heidelberg</t>
  </si>
  <si>
    <t xml:space="preserve">EJ4126</t>
  </si>
  <si>
    <t xml:space="preserve">EJ4127</t>
  </si>
  <si>
    <t xml:space="preserve">EJ4128</t>
  </si>
  <si>
    <t xml:space="preserve">Downlight install, Malvern</t>
  </si>
  <si>
    <t xml:space="preserve">EJ4129</t>
  </si>
  <si>
    <t xml:space="preserve">Office fit-out lighting and data, Cheltenham</t>
  </si>
  <si>
    <t xml:space="preserve">EJ4130</t>
  </si>
  <si>
    <t xml:space="preserve">EJ4131</t>
  </si>
  <si>
    <t xml:space="preserve">Smoke alarm replacement, Williamstown</t>
  </si>
  <si>
    <t xml:space="preserve">EJ4132</t>
  </si>
  <si>
    <t xml:space="preserve">EJ4133</t>
  </si>
  <si>
    <t xml:space="preserve">EJ4134</t>
  </si>
  <si>
    <t xml:space="preserve">EJ4135</t>
  </si>
  <si>
    <t xml:space="preserve">EJ4136</t>
  </si>
  <si>
    <t xml:space="preserve">EJ4137</t>
  </si>
  <si>
    <t xml:space="preserve">Office fit-out lighting and data, Altona</t>
  </si>
  <si>
    <t xml:space="preserve">EJ4138</t>
  </si>
  <si>
    <t xml:space="preserve">Sub-board and EV charger circuit, Mentone</t>
  </si>
  <si>
    <t xml:space="preserve">EJ4139</t>
  </si>
  <si>
    <t xml:space="preserve">Sub-board and EV charger circuit, Moorabbin</t>
  </si>
  <si>
    <t xml:space="preserve">EJ4140</t>
  </si>
  <si>
    <t xml:space="preserve">Sub-board and EV charger circuit, Richmond</t>
  </si>
  <si>
    <t xml:space="preserve">EJ4141</t>
  </si>
  <si>
    <t xml:space="preserve">EJ4142</t>
  </si>
  <si>
    <t xml:space="preserve">EJ4143</t>
  </si>
  <si>
    <t xml:space="preserve">Smoke alarm replacement, Richmond</t>
  </si>
  <si>
    <t xml:space="preserve">EJ4144</t>
  </si>
  <si>
    <t xml:space="preserve">EJ4145</t>
  </si>
  <si>
    <t xml:space="preserve">Outdoor and security lighting, Fitzroy</t>
  </si>
  <si>
    <t xml:space="preserve">EJ4146</t>
  </si>
  <si>
    <t xml:space="preserve">Sub-board and EV charger circuit, Abbotsford</t>
  </si>
  <si>
    <t xml:space="preserve">EJ4147</t>
  </si>
  <si>
    <t xml:space="preserve">Sub-board and EV charger circuit, Ringwood</t>
  </si>
  <si>
    <t xml:space="preserve">EJ4148</t>
  </si>
  <si>
    <t xml:space="preserve">EJ4149</t>
  </si>
  <si>
    <t xml:space="preserve">Smoke alarm replacement, Malvern</t>
  </si>
  <si>
    <t xml:space="preserve">EJ4150</t>
  </si>
  <si>
    <t xml:space="preserve">EJ4151</t>
  </si>
  <si>
    <t xml:space="preserve">EJ4152</t>
  </si>
  <si>
    <t xml:space="preserve">EJ4153</t>
  </si>
  <si>
    <t xml:space="preserve">EJ4154</t>
  </si>
  <si>
    <t xml:space="preserve">EJ4155</t>
  </si>
  <si>
    <t xml:space="preserve">Outdoor and security lighting, Altona</t>
  </si>
  <si>
    <t xml:space="preserve">EJ4156</t>
  </si>
  <si>
    <t xml:space="preserve">Rewire, Preston</t>
  </si>
  <si>
    <t xml:space="preserve">EJ4157</t>
  </si>
  <si>
    <t xml:space="preserve">EJ4158</t>
  </si>
  <si>
    <t xml:space="preserve">Office fit-out lighting and data, Carlton</t>
  </si>
  <si>
    <t xml:space="preserve">EJ4159</t>
  </si>
  <si>
    <t xml:space="preserve">Sub-board and EV charger circuit, St Kilda</t>
  </si>
  <si>
    <t xml:space="preserve">EJ4160</t>
  </si>
  <si>
    <t xml:space="preserve">Smoke alarm replacement, Bayswater</t>
  </si>
  <si>
    <t xml:space="preserve">EJ4161</t>
  </si>
  <si>
    <t xml:space="preserve">Outdoor and security lighting, Box Hill</t>
  </si>
  <si>
    <t xml:space="preserve">EJ4162</t>
  </si>
  <si>
    <t xml:space="preserve">Outdoor and security lighting, Burwood</t>
  </si>
  <si>
    <t xml:space="preserve">EJ4163</t>
  </si>
  <si>
    <t xml:space="preserve">EJ4164</t>
  </si>
  <si>
    <t xml:space="preserve">Office fit-out lighting and data, Ascot Vale</t>
  </si>
  <si>
    <t xml:space="preserve">EJ4165</t>
  </si>
  <si>
    <t xml:space="preserve">Sub-board and EV charger circuit, Essendon</t>
  </si>
  <si>
    <t xml:space="preserve">EJ4166</t>
  </si>
  <si>
    <t xml:space="preserve">Sub-board and EV charger circuit, Sunshine</t>
  </si>
  <si>
    <t xml:space="preserve">EJ4167</t>
  </si>
  <si>
    <t xml:space="preserve">EJ4168</t>
  </si>
  <si>
    <t xml:space="preserve">Switchboard upgrade, Northcote</t>
  </si>
  <si>
    <t xml:space="preserve">EJ4169</t>
  </si>
  <si>
    <t xml:space="preserve">EJ4170</t>
  </si>
  <si>
    <t xml:space="preserve">Office fit-out lighting and data, Reservoir</t>
  </si>
  <si>
    <t xml:space="preserve">EJ4171</t>
  </si>
  <si>
    <t xml:space="preserve">EJ4172</t>
  </si>
  <si>
    <t xml:space="preserve">EJ4173</t>
  </si>
  <si>
    <t xml:space="preserve">EJ4174</t>
  </si>
  <si>
    <t xml:space="preserve">EJ4175</t>
  </si>
  <si>
    <t xml:space="preserve">Office fit-out lighting and data, Sunshine</t>
  </si>
  <si>
    <t xml:space="preserve">EJ4176</t>
  </si>
  <si>
    <t xml:space="preserve">Sub-board and EV charger circuit, Box Hill</t>
  </si>
  <si>
    <t xml:space="preserve">EJ4177</t>
  </si>
  <si>
    <t xml:space="preserve">EJ4178</t>
  </si>
  <si>
    <t xml:space="preserve">Switchboard upgrade, Preston West</t>
  </si>
  <si>
    <t xml:space="preserve">EJ4179</t>
  </si>
  <si>
    <t xml:space="preserve">EJ4180</t>
  </si>
  <si>
    <t xml:space="preserve">EJ4181</t>
  </si>
  <si>
    <t xml:space="preserve">EJ4182</t>
  </si>
  <si>
    <t xml:space="preserve">Rewire, Cheltenham</t>
  </si>
  <si>
    <t xml:space="preserve">EJ4183</t>
  </si>
  <si>
    <t xml:space="preserve">EJ4184</t>
  </si>
  <si>
    <t xml:space="preserve">EJ4185</t>
  </si>
  <si>
    <t xml:space="preserve">Rewire, Werribee</t>
  </si>
  <si>
    <t xml:space="preserve">EJ4186</t>
  </si>
  <si>
    <t xml:space="preserve">Office fit-out lighting and data, Mentone</t>
  </si>
  <si>
    <t xml:space="preserve">EJ4187</t>
  </si>
  <si>
    <t xml:space="preserve">EJ4188</t>
  </si>
  <si>
    <t xml:space="preserve">Rewire, Williamstown</t>
  </si>
  <si>
    <t xml:space="preserve">EJ4189</t>
  </si>
  <si>
    <t xml:space="preserve">EJ4190</t>
  </si>
  <si>
    <t xml:space="preserve">EJ4191</t>
  </si>
  <si>
    <t xml:space="preserve">Downlight install, Box Hill</t>
  </si>
  <si>
    <t xml:space="preserve">EJ4192</t>
  </si>
  <si>
    <t xml:space="preserve">EJ4193</t>
  </si>
  <si>
    <t xml:space="preserve">Downlight install, Altona</t>
  </si>
  <si>
    <t xml:space="preserve">EJ4194</t>
  </si>
  <si>
    <t xml:space="preserve">EJ4195</t>
  </si>
  <si>
    <t xml:space="preserve">Rewire, Moonee Ponds</t>
  </si>
  <si>
    <t xml:space="preserve">EJ4196</t>
  </si>
  <si>
    <t xml:space="preserve">EJ4197</t>
  </si>
  <si>
    <t xml:space="preserve">EJ4198</t>
  </si>
  <si>
    <t xml:space="preserve">Downlight install, Yarraville</t>
  </si>
  <si>
    <t xml:space="preserve">EJ4199</t>
  </si>
  <si>
    <t xml:space="preserve">EJ4200</t>
  </si>
  <si>
    <t xml:space="preserve">EJ4201</t>
  </si>
  <si>
    <t xml:space="preserve">EJ4202</t>
  </si>
  <si>
    <t xml:space="preserve">EJ4203</t>
  </si>
  <si>
    <t xml:space="preserve">Downlight install, Northcote</t>
  </si>
  <si>
    <t xml:space="preserve">EJ4204</t>
  </si>
  <si>
    <t xml:space="preserve">Downlight install, Moorabbin</t>
  </si>
  <si>
    <t xml:space="preserve">EJ4205</t>
  </si>
  <si>
    <t xml:space="preserve">Sub-board and EV charger circuit, Camberwell</t>
  </si>
  <si>
    <t xml:space="preserve">EJ4206</t>
  </si>
  <si>
    <t xml:space="preserve">Downlight install, Essendon</t>
  </si>
  <si>
    <t xml:space="preserve">EJ4207</t>
  </si>
  <si>
    <t xml:space="preserve">EJ4208</t>
  </si>
  <si>
    <t xml:space="preserve">EJ4209</t>
  </si>
  <si>
    <t xml:space="preserve">Outdoor and security lighting, Heidelberg</t>
  </si>
  <si>
    <t xml:space="preserve">EJ4210</t>
  </si>
  <si>
    <t xml:space="preserve">EJ4211</t>
  </si>
  <si>
    <t xml:space="preserve">EJ4212</t>
  </si>
  <si>
    <t xml:space="preserve">EJ4213</t>
  </si>
  <si>
    <t xml:space="preserve">Sub-board and EV charger circuit, Fitzroy</t>
  </si>
  <si>
    <t xml:space="preserve">EJ4214</t>
  </si>
  <si>
    <t xml:space="preserve">Switchboard upgrade, Cheltenham</t>
  </si>
  <si>
    <t xml:space="preserve">EJ4215</t>
  </si>
  <si>
    <t xml:space="preserve">Rewire, Camberwell</t>
  </si>
  <si>
    <t xml:space="preserve">EJ4216</t>
  </si>
  <si>
    <t xml:space="preserve">EJ4217</t>
  </si>
  <si>
    <t xml:space="preserve">EJ4218</t>
  </si>
  <si>
    <t xml:space="preserve">EJ4219</t>
  </si>
  <si>
    <t xml:space="preserve">Downlight install, Epping</t>
  </si>
  <si>
    <t xml:space="preserve">EJ4220</t>
  </si>
  <si>
    <t xml:space="preserve">EJ4221</t>
  </si>
  <si>
    <t xml:space="preserve">Office fit-out lighting and data, Box Hill</t>
  </si>
  <si>
    <t xml:space="preserve">EJ4222</t>
  </si>
  <si>
    <t xml:space="preserve">EJ4223</t>
  </si>
  <si>
    <t xml:space="preserve">EJ4224</t>
  </si>
  <si>
    <t xml:space="preserve">EJ4225</t>
  </si>
  <si>
    <t xml:space="preserve">EJ4226</t>
  </si>
  <si>
    <t xml:space="preserve">EJ4227</t>
  </si>
  <si>
    <t xml:space="preserve">EJ4228</t>
  </si>
  <si>
    <t xml:space="preserve">Switchboard upgrade, Ascot Vale</t>
  </si>
  <si>
    <t xml:space="preserve">EJ4229</t>
  </si>
  <si>
    <t xml:space="preserve">EJ4230</t>
  </si>
  <si>
    <t xml:space="preserve">EJ4231</t>
  </si>
  <si>
    <t xml:space="preserve">Switchboard upgrade, Clayton</t>
  </si>
  <si>
    <t xml:space="preserve">EJ4232</t>
  </si>
  <si>
    <t xml:space="preserve">Rewire, Richmond</t>
  </si>
  <si>
    <t xml:space="preserve">EJ4233</t>
  </si>
  <si>
    <t xml:space="preserve">Switchboard upgrade, Brunswick</t>
  </si>
  <si>
    <t xml:space="preserve">EJ4234</t>
  </si>
  <si>
    <t xml:space="preserve">EJ4235</t>
  </si>
  <si>
    <t xml:space="preserve">Office fit-out lighting and data, Footscray</t>
  </si>
  <si>
    <t xml:space="preserve">EJ4236</t>
  </si>
  <si>
    <t xml:space="preserve">EJ4237</t>
  </si>
  <si>
    <t xml:space="preserve">Rewire, Moorabbin</t>
  </si>
  <si>
    <t xml:space="preserve">EJ4238</t>
  </si>
  <si>
    <t xml:space="preserve">EJ4239</t>
  </si>
  <si>
    <t xml:space="preserve">EJ4240</t>
  </si>
  <si>
    <t xml:space="preserve">Office fit-out lighting and data, Abbotsford</t>
  </si>
  <si>
    <t xml:space="preserve">EJ4241</t>
  </si>
  <si>
    <t xml:space="preserve">EJ4242</t>
  </si>
  <si>
    <t xml:space="preserve">EJ4243</t>
  </si>
  <si>
    <t xml:space="preserve">Outdoor and security lighting, Carlton</t>
  </si>
  <si>
    <t xml:space="preserve">EJ4244</t>
  </si>
  <si>
    <t xml:space="preserve">Downlight install, Cheltenham</t>
  </si>
  <si>
    <t xml:space="preserve">EJ4245</t>
  </si>
  <si>
    <t xml:space="preserve">EJ4246</t>
  </si>
  <si>
    <t xml:space="preserve">Office fit-out lighting and data, Heidelberg</t>
  </si>
  <si>
    <t xml:space="preserve">EJ4247</t>
  </si>
  <si>
    <t xml:space="preserve">EJ4248</t>
  </si>
  <si>
    <t xml:space="preserve">Office fit-out lighting and data, Brighton</t>
  </si>
  <si>
    <t xml:space="preserve">EJ4249</t>
  </si>
  <si>
    <t xml:space="preserve">Office fit-out lighting and data, Epping</t>
  </si>
  <si>
    <t xml:space="preserve">EJ4250</t>
  </si>
  <si>
    <t xml:space="preserve">Downlight install, Ringwood</t>
  </si>
  <si>
    <t xml:space="preserve">EJ4251</t>
  </si>
  <si>
    <t xml:space="preserve">Outdoor and security lighting, Moonee Ponds</t>
  </si>
  <si>
    <t xml:space="preserve">EJ4252</t>
  </si>
  <si>
    <t xml:space="preserve">Sub-board and EV charger circuit, Northcote</t>
  </si>
  <si>
    <t xml:space="preserve">EJ4253</t>
  </si>
  <si>
    <t xml:space="preserve">EJ4254</t>
  </si>
  <si>
    <t xml:space="preserve">EJ4255</t>
  </si>
  <si>
    <t xml:space="preserve">Smoke alarm replacement, Burwood</t>
  </si>
  <si>
    <t xml:space="preserve">EJ4256</t>
  </si>
  <si>
    <t xml:space="preserve">EJ4257</t>
  </si>
  <si>
    <t xml:space="preserve">EJ4258</t>
  </si>
  <si>
    <t xml:space="preserve">EJ4259</t>
  </si>
  <si>
    <t xml:space="preserve">EJ4260</t>
  </si>
  <si>
    <t xml:space="preserve">EJ4261</t>
  </si>
  <si>
    <t xml:space="preserve">EJ4262</t>
  </si>
  <si>
    <t xml:space="preserve">EJ4263</t>
  </si>
  <si>
    <t xml:space="preserve">EJ4264</t>
  </si>
  <si>
    <t xml:space="preserve">EJ4265</t>
  </si>
  <si>
    <t xml:space="preserve">EJ4266</t>
  </si>
  <si>
    <t xml:space="preserve">EJ4267</t>
  </si>
  <si>
    <t xml:space="preserve">Downlight install, Abbotsford</t>
  </si>
  <si>
    <t xml:space="preserve">EJ4268</t>
  </si>
  <si>
    <t xml:space="preserve">EJ4269</t>
  </si>
  <si>
    <t xml:space="preserve">EJ4270</t>
  </si>
  <si>
    <t xml:space="preserve">Smoke alarm replacement, Northcote</t>
  </si>
  <si>
    <t xml:space="preserve">EJ4271</t>
  </si>
  <si>
    <t xml:space="preserve">Smoke alarm replacement, Moorabbin</t>
  </si>
  <si>
    <t xml:space="preserve">EJ4272</t>
  </si>
  <si>
    <t xml:space="preserve">Smoke alarm replacement, Brighton</t>
  </si>
  <si>
    <t xml:space="preserve">EJ4273</t>
  </si>
  <si>
    <t xml:space="preserve">EJ4274</t>
  </si>
  <si>
    <t xml:space="preserve">Smoke alarm replacement, Ascot Vale</t>
  </si>
  <si>
    <t xml:space="preserve">EJ4275</t>
  </si>
  <si>
    <t xml:space="preserve">Switchboard upgrade, Werribee</t>
  </si>
  <si>
    <t xml:space="preserve">EJ4276</t>
  </si>
  <si>
    <t xml:space="preserve">Sub-board and EV charger circuit, Bentleigh</t>
  </si>
  <si>
    <t xml:space="preserve">EJ4277</t>
  </si>
  <si>
    <t xml:space="preserve">EJ4278</t>
  </si>
  <si>
    <t xml:space="preserve">EJ4279</t>
  </si>
  <si>
    <t xml:space="preserve">Rewire, Bentleigh</t>
  </si>
  <si>
    <t xml:space="preserve">EJ4280</t>
  </si>
  <si>
    <t xml:space="preserve">Downlight install, Footscray</t>
  </si>
  <si>
    <t xml:space="preserve">EJ4281</t>
  </si>
  <si>
    <t xml:space="preserve">Office fit-out lighting and data, Yarraville</t>
  </si>
  <si>
    <t xml:space="preserve">EJ4282</t>
  </si>
  <si>
    <t xml:space="preserve">Rewire, Footscray</t>
  </si>
  <si>
    <t xml:space="preserve">EJ4283</t>
  </si>
  <si>
    <t xml:space="preserve">EJ4284</t>
  </si>
  <si>
    <t xml:space="preserve">EJ4285</t>
  </si>
  <si>
    <t xml:space="preserve">EJ4286</t>
  </si>
  <si>
    <t xml:space="preserve">EJ4287</t>
  </si>
  <si>
    <t xml:space="preserve">EJ4288</t>
  </si>
  <si>
    <t xml:space="preserve">EJ4289</t>
  </si>
  <si>
    <t xml:space="preserve">EJ4290</t>
  </si>
  <si>
    <t xml:space="preserve">Switchboard upgrade, Collingwood</t>
  </si>
  <si>
    <t xml:space="preserve">EJ4291</t>
  </si>
  <si>
    <t xml:space="preserve">Office fit-out lighting and data, Kew</t>
  </si>
  <si>
    <t xml:space="preserve">EJ4292</t>
  </si>
  <si>
    <t xml:space="preserve">EJ4293</t>
  </si>
  <si>
    <t xml:space="preserve">EJ4294</t>
  </si>
  <si>
    <t xml:space="preserve">Outdoor and security lighting, Northcote</t>
  </si>
  <si>
    <t xml:space="preserve">EJ4295</t>
  </si>
  <si>
    <t xml:space="preserve">Sub-board and EV charger circuit, Thomastown</t>
  </si>
  <si>
    <t xml:space="preserve">EJ4296</t>
  </si>
  <si>
    <t xml:space="preserve">EJ4297</t>
  </si>
  <si>
    <t xml:space="preserve">EJ4298</t>
  </si>
  <si>
    <t xml:space="preserve">EJ4299</t>
  </si>
  <si>
    <t xml:space="preserve">EJ4300</t>
  </si>
  <si>
    <t xml:space="preserve">EJ4301</t>
  </si>
  <si>
    <t xml:space="preserve">EJ4302</t>
  </si>
  <si>
    <t xml:space="preserve">EJ4303</t>
  </si>
  <si>
    <t xml:space="preserve">EJ4304</t>
  </si>
  <si>
    <t xml:space="preserve">Office fit-out lighting and data, Hawthorn</t>
  </si>
  <si>
    <t xml:space="preserve">EJ4305</t>
  </si>
  <si>
    <t xml:space="preserve">EJ4306</t>
  </si>
  <si>
    <t xml:space="preserve">EJ4307</t>
  </si>
  <si>
    <t xml:space="preserve">Sub-board and EV charger circuit, Epping</t>
  </si>
  <si>
    <t xml:space="preserve">EJ4308</t>
  </si>
  <si>
    <t xml:space="preserve">EJ4309</t>
  </si>
  <si>
    <t xml:space="preserve">EJ4310</t>
  </si>
  <si>
    <t xml:space="preserve">EJ4311</t>
  </si>
  <si>
    <t xml:space="preserve">EJ4312</t>
  </si>
  <si>
    <t xml:space="preserve">EJ4313</t>
  </si>
  <si>
    <t xml:space="preserve">Switchboard upgrade, Epping</t>
  </si>
  <si>
    <t xml:space="preserve">EJ4314</t>
  </si>
  <si>
    <t xml:space="preserve">Smoke alarm replacement, Collingwood</t>
  </si>
  <si>
    <t xml:space="preserve">EJ4315</t>
  </si>
  <si>
    <t xml:space="preserve">Rewire, Oakleigh</t>
  </si>
  <si>
    <t xml:space="preserve">EJ4316</t>
  </si>
  <si>
    <t xml:space="preserve">EJ4317</t>
  </si>
  <si>
    <t xml:space="preserve">Rewire, Sunshine</t>
  </si>
  <si>
    <t xml:space="preserve">EJ4318</t>
  </si>
  <si>
    <t xml:space="preserve">EJ4319</t>
  </si>
  <si>
    <t xml:space="preserve">Switchboard upgrade, Abbotsford</t>
  </si>
  <si>
    <t xml:space="preserve">EJ4320</t>
  </si>
  <si>
    <t xml:space="preserve">EJ4321</t>
  </si>
  <si>
    <t xml:space="preserve">Downlight install, Thomastown</t>
  </si>
  <si>
    <t xml:space="preserve">EJ4322</t>
  </si>
  <si>
    <t xml:space="preserve">Downlight install, Reservoir</t>
  </si>
  <si>
    <t xml:space="preserve">EJ4323</t>
  </si>
  <si>
    <t xml:space="preserve">Downlight install, Williamstown</t>
  </si>
  <si>
    <t xml:space="preserve">EJ4324</t>
  </si>
  <si>
    <t xml:space="preserve">EJ4325</t>
  </si>
  <si>
    <t xml:space="preserve">EJ4326</t>
  </si>
  <si>
    <t xml:space="preserve">EJ4327</t>
  </si>
  <si>
    <t xml:space="preserve">EJ4328</t>
  </si>
  <si>
    <t xml:space="preserve">EJ4329</t>
  </si>
  <si>
    <t xml:space="preserve">EJ4330</t>
  </si>
  <si>
    <t xml:space="preserve">EJ4331</t>
  </si>
  <si>
    <t xml:space="preserve">Switchboard upgrade, Burwood</t>
  </si>
  <si>
    <t xml:space="preserve">EJ4332</t>
  </si>
  <si>
    <t xml:space="preserve">EJ4333</t>
  </si>
  <si>
    <t xml:space="preserve">EJ4334</t>
  </si>
  <si>
    <t xml:space="preserve">EJ4335</t>
  </si>
  <si>
    <t xml:space="preserve">EJ4336</t>
  </si>
  <si>
    <t xml:space="preserve">Downlight install, Moonee Ponds</t>
  </si>
  <si>
    <t xml:space="preserve">EJ4337</t>
  </si>
  <si>
    <t xml:space="preserve">EJ4338</t>
  </si>
  <si>
    <t xml:space="preserve">EJ4339</t>
  </si>
  <si>
    <t xml:space="preserve">EJ4340</t>
  </si>
  <si>
    <t xml:space="preserve">EJ4341</t>
  </si>
  <si>
    <t xml:space="preserve">Downlight install, Werribee</t>
  </si>
  <si>
    <t xml:space="preserve">EJ4342</t>
  </si>
  <si>
    <t xml:space="preserve">EJ4343</t>
  </si>
  <si>
    <t xml:space="preserve">EJ4344</t>
  </si>
  <si>
    <t xml:space="preserve">EJ4345</t>
  </si>
  <si>
    <t xml:space="preserve">EJ4346</t>
  </si>
  <si>
    <t xml:space="preserve">Sub-board and EV charger circuit, Clayton</t>
  </si>
  <si>
    <t xml:space="preserve">EJ4347</t>
  </si>
  <si>
    <t xml:space="preserve">EJ4348</t>
  </si>
  <si>
    <t xml:space="preserve">EJ4349</t>
  </si>
  <si>
    <t xml:space="preserve">EJ4350</t>
  </si>
  <si>
    <t xml:space="preserve">Smoke alarm replacement, Yarraville</t>
  </si>
  <si>
    <t xml:space="preserve">EJ4351</t>
  </si>
  <si>
    <t xml:space="preserve">Rewire, Box Hill</t>
  </si>
  <si>
    <t xml:space="preserve">EJ4352</t>
  </si>
  <si>
    <t xml:space="preserve">Switchboard upgrade, Coburg</t>
  </si>
  <si>
    <t xml:space="preserve">EJ4353</t>
  </si>
  <si>
    <t xml:space="preserve">EJ4354</t>
  </si>
  <si>
    <t xml:space="preserve">EJ4355</t>
  </si>
  <si>
    <t xml:space="preserve">EJ4356</t>
  </si>
  <si>
    <t xml:space="preserve">EJ4357</t>
  </si>
  <si>
    <t xml:space="preserve">EJ4358</t>
  </si>
  <si>
    <t xml:space="preserve">EJ4359</t>
  </si>
  <si>
    <t xml:space="preserve">EJ4360</t>
  </si>
  <si>
    <t xml:space="preserve">EJ4361</t>
  </si>
  <si>
    <t xml:space="preserve">EJ4362</t>
  </si>
  <si>
    <t xml:space="preserve">EJ4363</t>
  </si>
  <si>
    <t xml:space="preserve">EJ4364</t>
  </si>
  <si>
    <t xml:space="preserve">EJ4365</t>
  </si>
  <si>
    <t xml:space="preserve">Rewire, Epping</t>
  </si>
  <si>
    <t xml:space="preserve">EJ4366</t>
  </si>
  <si>
    <t xml:space="preserve">Sub-board and EV charger circuit, Hawthorn</t>
  </si>
  <si>
    <t xml:space="preserve">EJ4367</t>
  </si>
  <si>
    <t xml:space="preserve">EJ4368</t>
  </si>
  <si>
    <t xml:space="preserve">EJ4369</t>
  </si>
  <si>
    <t xml:space="preserve">Rewire, Ringwood</t>
  </si>
  <si>
    <t xml:space="preserve">EJ4370</t>
  </si>
  <si>
    <t xml:space="preserve">Switchboard upgrade, Williamstown</t>
  </si>
  <si>
    <t xml:space="preserve">EJ4371</t>
  </si>
  <si>
    <t xml:space="preserve">EJ4372</t>
  </si>
  <si>
    <t xml:space="preserve">EJ4373</t>
  </si>
  <si>
    <t xml:space="preserve">EJ4374</t>
  </si>
  <si>
    <t xml:space="preserve">EJ4375</t>
  </si>
  <si>
    <t xml:space="preserve">Office fit-out lighting and data, Burwood</t>
  </si>
  <si>
    <t xml:space="preserve">EJ4376</t>
  </si>
  <si>
    <t xml:space="preserve">EJ4377</t>
  </si>
  <si>
    <t xml:space="preserve">EJ4378</t>
  </si>
  <si>
    <t xml:space="preserve">Sub-board and EV charger circuit, Ascot Vale</t>
  </si>
  <si>
    <t xml:space="preserve">EJ4379</t>
  </si>
  <si>
    <t xml:space="preserve">Rewire, St Kilda</t>
  </si>
  <si>
    <t xml:space="preserve">EJ4380</t>
  </si>
  <si>
    <t xml:space="preserve">Outdoor and security lighting, Oakleigh</t>
  </si>
  <si>
    <t xml:space="preserve">EJ4381</t>
  </si>
  <si>
    <t xml:space="preserve">EJ4382</t>
  </si>
  <si>
    <t xml:space="preserve">Outdoor and security lighting, Brighton</t>
  </si>
  <si>
    <t xml:space="preserve">EJ4383</t>
  </si>
  <si>
    <t xml:space="preserve">EJ4384</t>
  </si>
  <si>
    <t xml:space="preserve">Downlight install, Collingwood</t>
  </si>
  <si>
    <t xml:space="preserve">EJ4385</t>
  </si>
  <si>
    <t xml:space="preserve">EJ4386</t>
  </si>
  <si>
    <t xml:space="preserve">EJ4387</t>
  </si>
  <si>
    <t xml:space="preserve">Smoke alarm replacement, Dandenong</t>
  </si>
  <si>
    <t xml:space="preserve">EJ4388</t>
  </si>
  <si>
    <t xml:space="preserve">Rewire, Dandenong</t>
  </si>
  <si>
    <t xml:space="preserve">EJ4389</t>
  </si>
  <si>
    <t xml:space="preserve">EJ4390</t>
  </si>
  <si>
    <t xml:space="preserve">EJ4391</t>
  </si>
  <si>
    <t xml:space="preserve">EJ4392</t>
  </si>
  <si>
    <t xml:space="preserve">EJ4393</t>
  </si>
  <si>
    <t xml:space="preserve">EJ4394</t>
  </si>
  <si>
    <t xml:space="preserve">Rewire, Burwood</t>
  </si>
  <si>
    <t xml:space="preserve">EJ4395</t>
  </si>
  <si>
    <t xml:space="preserve">Smoke alarm replacement, Coburg</t>
  </si>
  <si>
    <t xml:space="preserve">EJ4396</t>
  </si>
  <si>
    <t xml:space="preserve">EJ4397</t>
  </si>
  <si>
    <t xml:space="preserve">EJ4398</t>
  </si>
  <si>
    <t xml:space="preserve">EJ4399</t>
  </si>
  <si>
    <t xml:space="preserve">EJ4400</t>
  </si>
  <si>
    <t xml:space="preserve">EJ4401</t>
  </si>
  <si>
    <t xml:space="preserve">Smoke alarm replacement, Brunswick</t>
  </si>
  <si>
    <t xml:space="preserve">EJ4402</t>
  </si>
  <si>
    <t xml:space="preserve">EJ4403</t>
  </si>
  <si>
    <t xml:space="preserve">Switchboard upgrade, Footscray</t>
  </si>
  <si>
    <t xml:space="preserve">EJ4404</t>
  </si>
  <si>
    <t xml:space="preserve">EJ4405</t>
  </si>
  <si>
    <t xml:space="preserve">EJ4406</t>
  </si>
  <si>
    <t xml:space="preserve">EJ4407</t>
  </si>
  <si>
    <t xml:space="preserve">Sub-board and EV charger circuit, Werribee</t>
  </si>
  <si>
    <t xml:space="preserve">EJ4408</t>
  </si>
  <si>
    <t xml:space="preserve">EJ4409</t>
  </si>
  <si>
    <t xml:space="preserve">EJ4410</t>
  </si>
  <si>
    <t xml:space="preserve">EJ4411</t>
  </si>
  <si>
    <t xml:space="preserve">EJ4412</t>
  </si>
  <si>
    <t xml:space="preserve">EJ4413</t>
  </si>
  <si>
    <t xml:space="preserve">EJ4414</t>
  </si>
  <si>
    <t xml:space="preserve">Downlight install, Ascot Vale</t>
  </si>
  <si>
    <t xml:space="preserve">EJ4415</t>
  </si>
  <si>
    <t xml:space="preserve">EJ4416</t>
  </si>
  <si>
    <t xml:space="preserve">EJ4417</t>
  </si>
  <si>
    <t xml:space="preserve">EJ4418</t>
  </si>
  <si>
    <t xml:space="preserve">EJ4419</t>
  </si>
  <si>
    <t xml:space="preserve">EJ4420</t>
  </si>
  <si>
    <t xml:space="preserve">EJ4421</t>
  </si>
  <si>
    <t xml:space="preserve">EJ4422</t>
  </si>
  <si>
    <t xml:space="preserve">EJ4423</t>
  </si>
  <si>
    <t xml:space="preserve">EJ4424</t>
  </si>
  <si>
    <t xml:space="preserve">EJ4425</t>
  </si>
  <si>
    <t xml:space="preserve">EJ4426</t>
  </si>
  <si>
    <t xml:space="preserve">EJ4427</t>
  </si>
  <si>
    <t xml:space="preserve">EJ4428</t>
  </si>
  <si>
    <t xml:space="preserve">EJ4429</t>
  </si>
  <si>
    <t xml:space="preserve">EJ4430</t>
  </si>
  <si>
    <t xml:space="preserve">EJ4431</t>
  </si>
  <si>
    <t xml:space="preserve">Rewire, Northcote</t>
  </si>
  <si>
    <t xml:space="preserve">EJ4432</t>
  </si>
  <si>
    <t xml:space="preserve">EJ4433</t>
  </si>
  <si>
    <t xml:space="preserve">Sub-board and EV charger circuit, Collingwood</t>
  </si>
  <si>
    <t xml:space="preserve">EJ4434</t>
  </si>
  <si>
    <t xml:space="preserve">EJ4435</t>
  </si>
  <si>
    <t xml:space="preserve">EJ4436</t>
  </si>
  <si>
    <t xml:space="preserve">EJ4437</t>
  </si>
  <si>
    <t xml:space="preserve">EJ4438</t>
  </si>
  <si>
    <t xml:space="preserve">Outdoor and security lighting, Sunshine</t>
  </si>
  <si>
    <t xml:space="preserve">EJ4439</t>
  </si>
  <si>
    <t xml:space="preserve">EJ4440</t>
  </si>
  <si>
    <t xml:space="preserve">Outdoor and security lighting, Clayton</t>
  </si>
  <si>
    <t xml:space="preserve">EJ4441</t>
  </si>
  <si>
    <t xml:space="preserve">Rewire, Kew</t>
  </si>
  <si>
    <t xml:space="preserve">EJ4442</t>
  </si>
  <si>
    <t xml:space="preserve">EJ4443</t>
  </si>
  <si>
    <t xml:space="preserve">EJ4444</t>
  </si>
  <si>
    <t xml:space="preserve">EJ4445</t>
  </si>
  <si>
    <t xml:space="preserve">EJ4446</t>
  </si>
  <si>
    <t xml:space="preserve">EJ4447</t>
  </si>
  <si>
    <t xml:space="preserve">EJ4448</t>
  </si>
  <si>
    <t xml:space="preserve">EJ4449</t>
  </si>
  <si>
    <t xml:space="preserve">EJ4450</t>
  </si>
  <si>
    <t xml:space="preserve">Office fit-out lighting and data, Oakleigh</t>
  </si>
  <si>
    <t xml:space="preserve">EJ4451</t>
  </si>
  <si>
    <t xml:space="preserve">Downlight install, Bayswater</t>
  </si>
  <si>
    <t xml:space="preserve">EJ4452</t>
  </si>
  <si>
    <t xml:space="preserve">EJ4453</t>
  </si>
  <si>
    <t xml:space="preserve">Office fit-out lighting and data, Bayswater</t>
  </si>
  <si>
    <t xml:space="preserve">EJ4454</t>
  </si>
  <si>
    <t xml:space="preserve">EJ4455</t>
  </si>
  <si>
    <t xml:space="preserve">EJ4456</t>
  </si>
  <si>
    <t xml:space="preserve">EJ4457</t>
  </si>
  <si>
    <t xml:space="preserve">Outdoor and security lighting, Abbotsford</t>
  </si>
  <si>
    <t xml:space="preserve">EJ4458</t>
  </si>
  <si>
    <t xml:space="preserve">Outdoor and security lighting, Camberwell</t>
  </si>
  <si>
    <t xml:space="preserve">EJ4459</t>
  </si>
  <si>
    <t xml:space="preserve">EJ4460</t>
  </si>
  <si>
    <t xml:space="preserve">EJ4461</t>
  </si>
  <si>
    <t xml:space="preserve">EJ4462</t>
  </si>
  <si>
    <t xml:space="preserve">Smoke alarm replacement, Fitzroy</t>
  </si>
  <si>
    <t xml:space="preserve">EJ4463</t>
  </si>
  <si>
    <t xml:space="preserve">Switchboard upgrade, Mentone</t>
  </si>
  <si>
    <t xml:space="preserve">EJ4464</t>
  </si>
  <si>
    <t xml:space="preserve">EJ4465</t>
  </si>
  <si>
    <t xml:space="preserve">EJ4466</t>
  </si>
  <si>
    <t xml:space="preserve">EJ4467</t>
  </si>
  <si>
    <t xml:space="preserve">EJ4468</t>
  </si>
  <si>
    <t xml:space="preserve">EJ4469</t>
  </si>
  <si>
    <t xml:space="preserve">EJ4470</t>
  </si>
  <si>
    <t xml:space="preserve">EJ4471</t>
  </si>
  <si>
    <t xml:space="preserve">EJ4472</t>
  </si>
  <si>
    <t xml:space="preserve">EJ4473</t>
  </si>
  <si>
    <t xml:space="preserve">Rewire, Reservoir</t>
  </si>
  <si>
    <t xml:space="preserve">EJ4474</t>
  </si>
  <si>
    <t xml:space="preserve">EJ4475</t>
  </si>
  <si>
    <t xml:space="preserve">EJ4476</t>
  </si>
  <si>
    <t xml:space="preserve">EJ4477</t>
  </si>
  <si>
    <t xml:space="preserve">EJ4478</t>
  </si>
  <si>
    <t xml:space="preserve">EJ4479</t>
  </si>
  <si>
    <t xml:space="preserve">Rewire, Bayswater</t>
  </si>
  <si>
    <t xml:space="preserve">EJ4480</t>
  </si>
  <si>
    <t xml:space="preserve">Smoke alarm replacement, Carlton</t>
  </si>
  <si>
    <t xml:space="preserve">EJ4481</t>
  </si>
  <si>
    <t xml:space="preserve">EJ4482</t>
  </si>
  <si>
    <t xml:space="preserve">EJ4483</t>
  </si>
  <si>
    <t xml:space="preserve">EJ4484</t>
  </si>
  <si>
    <t xml:space="preserve">EJ4485</t>
  </si>
  <si>
    <t xml:space="preserve">Office fit-out lighting and data, Clayton</t>
  </si>
  <si>
    <t xml:space="preserve">EJ4486</t>
  </si>
  <si>
    <t xml:space="preserve">EJ4487</t>
  </si>
  <si>
    <t xml:space="preserve">EJ4488</t>
  </si>
  <si>
    <t xml:space="preserve">EJ4489</t>
  </si>
  <si>
    <t xml:space="preserve">EJ4490</t>
  </si>
  <si>
    <t xml:space="preserve">EJ4491</t>
  </si>
  <si>
    <t xml:space="preserve">EJ4492</t>
  </si>
  <si>
    <t xml:space="preserve">EJ4493</t>
  </si>
  <si>
    <t xml:space="preserve">EJ4494</t>
  </si>
  <si>
    <t xml:space="preserve">Switchboard upgrade, Fitzroy</t>
  </si>
  <si>
    <t xml:space="preserve">EJ4495</t>
  </si>
  <si>
    <t xml:space="preserve">EJ4496</t>
  </si>
  <si>
    <t xml:space="preserve">EJ4497</t>
  </si>
  <si>
    <t xml:space="preserve">EJ4498</t>
  </si>
  <si>
    <t xml:space="preserve">Rewire, Mentone</t>
  </si>
  <si>
    <t xml:space="preserve">EJ4499</t>
  </si>
  <si>
    <t xml:space="preserve">EJ4500</t>
  </si>
  <si>
    <t xml:space="preserve">EJ4501</t>
  </si>
  <si>
    <t xml:space="preserve">Switchboard upgrade, Box Hill</t>
  </si>
  <si>
    <t xml:space="preserve">EJ4502</t>
  </si>
  <si>
    <t xml:space="preserve">EJ4503</t>
  </si>
  <si>
    <t xml:space="preserve">EJ4504</t>
  </si>
  <si>
    <t xml:space="preserve">EJ4505</t>
  </si>
  <si>
    <t xml:space="preserve">EJ4506</t>
  </si>
  <si>
    <t xml:space="preserve">EJ4507</t>
  </si>
  <si>
    <t xml:space="preserve">EJ4508</t>
  </si>
  <si>
    <t xml:space="preserve">EJ4509</t>
  </si>
  <si>
    <t xml:space="preserve">EJ4510</t>
  </si>
  <si>
    <t xml:space="preserve">EJ4511</t>
  </si>
  <si>
    <t xml:space="preserve">EJ4512</t>
  </si>
  <si>
    <t xml:space="preserve">EJ4513</t>
  </si>
  <si>
    <t xml:space="preserve">EJ4514</t>
  </si>
  <si>
    <t xml:space="preserve">Downlight install, Preston West</t>
  </si>
  <si>
    <t xml:space="preserve">EJ4515</t>
  </si>
  <si>
    <t xml:space="preserve">EJ4516</t>
  </si>
  <si>
    <t xml:space="preserve">EJ4517</t>
  </si>
  <si>
    <t xml:space="preserve">EJ4518</t>
  </si>
  <si>
    <t xml:space="preserve">EJ4519</t>
  </si>
  <si>
    <t xml:space="preserve">EJ4520</t>
  </si>
  <si>
    <t xml:space="preserve">Rewire, Malvern</t>
  </si>
  <si>
    <t xml:space="preserve">EJ4521</t>
  </si>
  <si>
    <t xml:space="preserve">EJ4522</t>
  </si>
  <si>
    <t xml:space="preserve">EJ4523</t>
  </si>
  <si>
    <t xml:space="preserve">EJ4524</t>
  </si>
  <si>
    <t xml:space="preserve">Office fit-out lighting and data, Northcote</t>
  </si>
  <si>
    <t xml:space="preserve">EJ4525</t>
  </si>
  <si>
    <t xml:space="preserve">EJ4526</t>
  </si>
  <si>
    <t xml:space="preserve">EJ4527</t>
  </si>
  <si>
    <t xml:space="preserve">Sub-board and EV charger circuit, Reservoir</t>
  </si>
  <si>
    <t xml:space="preserve">EJ4528</t>
  </si>
  <si>
    <t xml:space="preserve">EJ4529</t>
  </si>
  <si>
    <t xml:space="preserve">EJ4530</t>
  </si>
  <si>
    <t xml:space="preserve">EJ4531</t>
  </si>
  <si>
    <t xml:space="preserve">EJ4532</t>
  </si>
  <si>
    <t xml:space="preserve">EJ4533</t>
  </si>
  <si>
    <t xml:space="preserve">EJ4534</t>
  </si>
  <si>
    <t xml:space="preserve">Downlight install, Burwood</t>
  </si>
  <si>
    <t xml:space="preserve">EJ4535</t>
  </si>
  <si>
    <t xml:space="preserve">EJ4536</t>
  </si>
  <si>
    <t xml:space="preserve">EJ4537</t>
  </si>
  <si>
    <t xml:space="preserve">EJ4538</t>
  </si>
  <si>
    <t xml:space="preserve">Sub-board and EV charger circuit, Yarraville</t>
  </si>
  <si>
    <t xml:space="preserve">EJ4539</t>
  </si>
  <si>
    <t xml:space="preserve">EJ4540</t>
  </si>
  <si>
    <t xml:space="preserve">EJ4541</t>
  </si>
  <si>
    <t xml:space="preserve">EJ4542</t>
  </si>
  <si>
    <t xml:space="preserve">EJ4543</t>
  </si>
  <si>
    <t xml:space="preserve">EJ4544</t>
  </si>
  <si>
    <t xml:space="preserve">EJ4545</t>
  </si>
  <si>
    <t xml:space="preserve">EJ4546</t>
  </si>
  <si>
    <t xml:space="preserve">EJ4547</t>
  </si>
  <si>
    <t xml:space="preserve">EJ4548</t>
  </si>
  <si>
    <t xml:space="preserve">EJ4549</t>
  </si>
  <si>
    <t xml:space="preserve">EJ4550</t>
  </si>
  <si>
    <t xml:space="preserve">Rewire, Ascot Vale</t>
  </si>
  <si>
    <t xml:space="preserve">EJ4551</t>
  </si>
  <si>
    <t xml:space="preserve">EJ4552</t>
  </si>
  <si>
    <t xml:space="preserve">Downlight install, Dandenong</t>
  </si>
  <si>
    <t xml:space="preserve">EJ4553</t>
  </si>
  <si>
    <t xml:space="preserve">Switchboard upgrade, Yarraville</t>
  </si>
  <si>
    <t xml:space="preserve">EJ4554</t>
  </si>
  <si>
    <t xml:space="preserve">EJ4555</t>
  </si>
  <si>
    <t xml:space="preserve">EJ4556</t>
  </si>
  <si>
    <t xml:space="preserve">Outdoor and security lighting, Williamstown</t>
  </si>
  <si>
    <t xml:space="preserve">EJ4557</t>
  </si>
  <si>
    <t xml:space="preserve">EJ4558</t>
  </si>
  <si>
    <t xml:space="preserve">EJ4559</t>
  </si>
  <si>
    <t xml:space="preserve">Outdoor and security lighting, Preston West</t>
  </si>
  <si>
    <t xml:space="preserve">EJ4560</t>
  </si>
  <si>
    <t xml:space="preserve">EJ4561</t>
  </si>
  <si>
    <t xml:space="preserve">EJ4562</t>
  </si>
  <si>
    <t xml:space="preserve">EJ4563</t>
  </si>
  <si>
    <t xml:space="preserve">EJ4564</t>
  </si>
  <si>
    <t xml:space="preserve">Office fit-out lighting and data, Dandenong</t>
  </si>
  <si>
    <t xml:space="preserve">EJ4565</t>
  </si>
  <si>
    <t xml:space="preserve">Rewire, Carlton</t>
  </si>
  <si>
    <t xml:space="preserve">EJ4566</t>
  </si>
  <si>
    <t xml:space="preserve">EJ4567</t>
  </si>
  <si>
    <t xml:space="preserve">EJ4568</t>
  </si>
  <si>
    <t xml:space="preserve">EJ4569</t>
  </si>
  <si>
    <t xml:space="preserve">EJ4570</t>
  </si>
  <si>
    <t xml:space="preserve">EJ4571</t>
  </si>
  <si>
    <t xml:space="preserve">EJ4572</t>
  </si>
  <si>
    <t xml:space="preserve">EJ4573</t>
  </si>
  <si>
    <t xml:space="preserve">EJ4574</t>
  </si>
  <si>
    <t xml:space="preserve">EJ4575</t>
  </si>
  <si>
    <t xml:space="preserve">EJ4576</t>
  </si>
  <si>
    <t xml:space="preserve">EJ4577</t>
  </si>
  <si>
    <t xml:space="preserve">EJ4578</t>
  </si>
  <si>
    <t xml:space="preserve">EJ4579</t>
  </si>
  <si>
    <t xml:space="preserve">EJ4580</t>
  </si>
  <si>
    <t xml:space="preserve">EJ4581</t>
  </si>
  <si>
    <t xml:space="preserve">EJ4582</t>
  </si>
  <si>
    <t xml:space="preserve">Rewire, Heidelberg</t>
  </si>
  <si>
    <t xml:space="preserve">EJ4583</t>
  </si>
  <si>
    <t xml:space="preserve">EJ4584</t>
  </si>
  <si>
    <t xml:space="preserve">Switchboard upgrade, Sunshine</t>
  </si>
  <si>
    <t xml:space="preserve">EJ4585</t>
  </si>
  <si>
    <t xml:space="preserve">Outdoor and security lighting, Bentleigh</t>
  </si>
  <si>
    <t xml:space="preserve">EJ4586</t>
  </si>
  <si>
    <t xml:space="preserve">EJ4587</t>
  </si>
  <si>
    <t xml:space="preserve">EJ4588</t>
  </si>
  <si>
    <t xml:space="preserve">EJ4589</t>
  </si>
  <si>
    <t xml:space="preserve">EJ4590</t>
  </si>
  <si>
    <t xml:space="preserve">EJ4591</t>
  </si>
  <si>
    <t xml:space="preserve">EJ4592</t>
  </si>
  <si>
    <t xml:space="preserve">EJ4593</t>
  </si>
  <si>
    <t xml:space="preserve">EJ4594</t>
  </si>
  <si>
    <t xml:space="preserve">EJ4595</t>
  </si>
  <si>
    <t xml:space="preserve">EJ4596</t>
  </si>
  <si>
    <t xml:space="preserve">EJ4597</t>
  </si>
  <si>
    <t xml:space="preserve">EJ4598</t>
  </si>
  <si>
    <t xml:space="preserve">EJ4599</t>
  </si>
  <si>
    <t xml:space="preserve">EJ4600</t>
  </si>
  <si>
    <t xml:space="preserve">EJ4601</t>
  </si>
  <si>
    <t xml:space="preserve">EJ4602</t>
  </si>
  <si>
    <t xml:space="preserve">EJ4603</t>
  </si>
  <si>
    <t xml:space="preserve">EJ4604</t>
  </si>
  <si>
    <t xml:space="preserve">EJ4605</t>
  </si>
  <si>
    <t xml:space="preserve">EJ4606</t>
  </si>
  <si>
    <t xml:space="preserve">EJ4607</t>
  </si>
  <si>
    <t xml:space="preserve">EJ4608</t>
  </si>
  <si>
    <t xml:space="preserve">EJ4609</t>
  </si>
  <si>
    <t xml:space="preserve">EJ4610</t>
  </si>
  <si>
    <t xml:space="preserve">EJ4611</t>
  </si>
  <si>
    <t xml:space="preserve">EJ4612</t>
  </si>
  <si>
    <t xml:space="preserve">EJ4613</t>
  </si>
  <si>
    <t xml:space="preserve">EJ4614</t>
  </si>
  <si>
    <t xml:space="preserve">EJ4615</t>
  </si>
  <si>
    <t xml:space="preserve">EJ4616</t>
  </si>
  <si>
    <t xml:space="preserve">EJ4617</t>
  </si>
  <si>
    <t xml:space="preserve">EJ4618</t>
  </si>
  <si>
    <t xml:space="preserve">EJ4619</t>
  </si>
  <si>
    <t xml:space="preserve">EJ4620</t>
  </si>
  <si>
    <t xml:space="preserve">EJ4621</t>
  </si>
  <si>
    <t xml:space="preserve">EJ4622</t>
  </si>
  <si>
    <t xml:space="preserve">EJ4623</t>
  </si>
  <si>
    <t xml:space="preserve">EJ4624</t>
  </si>
  <si>
    <t xml:space="preserve">EJ4625</t>
  </si>
  <si>
    <t xml:space="preserve">EJ4626</t>
  </si>
  <si>
    <t xml:space="preserve">EJ4627</t>
  </si>
  <si>
    <t xml:space="preserve">EJ4628</t>
  </si>
  <si>
    <t xml:space="preserve">EJ4629</t>
  </si>
  <si>
    <t xml:space="preserve">EJ4630</t>
  </si>
  <si>
    <t xml:space="preserve">EJ4631</t>
  </si>
  <si>
    <t xml:space="preserve">Outdoor and security lighting, Dandenong</t>
  </si>
  <si>
    <t xml:space="preserve">EJ4632</t>
  </si>
  <si>
    <t xml:space="preserve">Switchboard upgrade, St Kilda</t>
  </si>
  <si>
    <t xml:space="preserve">EJ4633</t>
  </si>
  <si>
    <t xml:space="preserve">EJ4634</t>
  </si>
  <si>
    <t xml:space="preserve">EJ4635</t>
  </si>
  <si>
    <t xml:space="preserve">EJ4636</t>
  </si>
  <si>
    <t xml:space="preserve">EJ4637</t>
  </si>
  <si>
    <t xml:space="preserve">EJ4638</t>
  </si>
  <si>
    <t xml:space="preserve">EJ4639</t>
  </si>
  <si>
    <t xml:space="preserve">EJ4640</t>
  </si>
  <si>
    <t xml:space="preserve">Sub-board and EV charger circuit, Burwood</t>
  </si>
  <si>
    <t xml:space="preserve">EJ4641</t>
  </si>
  <si>
    <t xml:space="preserve">EJ4642</t>
  </si>
  <si>
    <t xml:space="preserve">EJ4643</t>
  </si>
  <si>
    <t xml:space="preserve">EJ4644</t>
  </si>
  <si>
    <t xml:space="preserve">EJ4645</t>
  </si>
  <si>
    <t xml:space="preserve">EJ4646</t>
  </si>
  <si>
    <t xml:space="preserve">EJ4647</t>
  </si>
  <si>
    <t xml:space="preserve">EJ4648</t>
  </si>
  <si>
    <t xml:space="preserve">EJ4649</t>
  </si>
  <si>
    <t xml:space="preserve">Switchboard upgrade, Dandenong</t>
  </si>
  <si>
    <t xml:space="preserve">EJ4650</t>
  </si>
  <si>
    <t xml:space="preserve">EJ4651</t>
  </si>
  <si>
    <t xml:space="preserve">EJ4652</t>
  </si>
  <si>
    <t xml:space="preserve">EJ4653</t>
  </si>
  <si>
    <t xml:space="preserve">EJ4654</t>
  </si>
  <si>
    <t xml:space="preserve">EJ4655</t>
  </si>
  <si>
    <t xml:space="preserve">EJ4656</t>
  </si>
  <si>
    <t xml:space="preserve">EJ4657</t>
  </si>
  <si>
    <t xml:space="preserve">EJ4658</t>
  </si>
  <si>
    <t xml:space="preserve">EJ4659</t>
  </si>
  <si>
    <t xml:space="preserve">EJ4660</t>
  </si>
  <si>
    <t xml:space="preserve">EJ4661</t>
  </si>
  <si>
    <t xml:space="preserve">EJ4662</t>
  </si>
  <si>
    <t xml:space="preserve">EJ4663</t>
  </si>
  <si>
    <t xml:space="preserve">EJ4664</t>
  </si>
  <si>
    <t xml:space="preserve">EJ4665</t>
  </si>
  <si>
    <t xml:space="preserve">EJ4666</t>
  </si>
  <si>
    <t xml:space="preserve">EJ4667</t>
  </si>
  <si>
    <t xml:space="preserve">EJ4668</t>
  </si>
  <si>
    <t xml:space="preserve">EJ4669</t>
  </si>
  <si>
    <t xml:space="preserve">EJ4670</t>
  </si>
  <si>
    <t xml:space="preserve">EJ4671</t>
  </si>
  <si>
    <t xml:space="preserve">EJ4672</t>
  </si>
  <si>
    <t xml:space="preserve">EJ4673</t>
  </si>
  <si>
    <t xml:space="preserve">Office fit-out lighting and data, Camberwell</t>
  </si>
  <si>
    <t xml:space="preserve">EJ4674</t>
  </si>
  <si>
    <t xml:space="preserve">EJ4675</t>
  </si>
  <si>
    <t xml:space="preserve">EJ4676</t>
  </si>
  <si>
    <t xml:space="preserve">EJ4677</t>
  </si>
  <si>
    <t xml:space="preserve">EJ4678</t>
  </si>
  <si>
    <t xml:space="preserve">EJ4679</t>
  </si>
  <si>
    <t xml:space="preserve">EJ4680</t>
  </si>
  <si>
    <t xml:space="preserve">EJ4681</t>
  </si>
  <si>
    <t xml:space="preserve">EJ4682</t>
  </si>
  <si>
    <t xml:space="preserve">EJ4683</t>
  </si>
  <si>
    <t xml:space="preserve">EJ4684</t>
  </si>
  <si>
    <t xml:space="preserve">EJ4685</t>
  </si>
  <si>
    <t xml:space="preserve">EJ4686</t>
  </si>
  <si>
    <t xml:space="preserve">EJ4687</t>
  </si>
  <si>
    <t xml:space="preserve">EJ4688</t>
  </si>
  <si>
    <t xml:space="preserve">Office fit-out lighting and data, Preston</t>
  </si>
  <si>
    <t xml:space="preserve">EJ4689</t>
  </si>
  <si>
    <t xml:space="preserve">Downlight install, Heidelberg</t>
  </si>
  <si>
    <t xml:space="preserve">EJ4690</t>
  </si>
  <si>
    <t xml:space="preserve">EJ4691</t>
  </si>
  <si>
    <t xml:space="preserve">EJ4692</t>
  </si>
  <si>
    <t xml:space="preserve">EJ4693</t>
  </si>
  <si>
    <t xml:space="preserve">EJ4694</t>
  </si>
  <si>
    <t xml:space="preserve">EJ4695</t>
  </si>
  <si>
    <t xml:space="preserve">EJ4696</t>
  </si>
  <si>
    <t xml:space="preserve">EJ4697</t>
  </si>
  <si>
    <t xml:space="preserve">EJ4698</t>
  </si>
  <si>
    <t xml:space="preserve">EJ4699</t>
  </si>
  <si>
    <t xml:space="preserve">EJ4700</t>
  </si>
  <si>
    <t xml:space="preserve">EJ4701</t>
  </si>
  <si>
    <t xml:space="preserve">EJ4702</t>
  </si>
  <si>
    <t xml:space="preserve">EJ4703</t>
  </si>
  <si>
    <t xml:space="preserve">EJ4704</t>
  </si>
  <si>
    <t xml:space="preserve">Office fit-out lighting and data, Bentleigh</t>
  </si>
  <si>
    <t xml:space="preserve">EJ4705</t>
  </si>
  <si>
    <t xml:space="preserve">EJ4706</t>
  </si>
  <si>
    <t xml:space="preserve">EJ4707</t>
  </si>
  <si>
    <t xml:space="preserve">EJ4708</t>
  </si>
  <si>
    <t xml:space="preserve">EJ4709</t>
  </si>
  <si>
    <t xml:space="preserve">EJ4710</t>
  </si>
  <si>
    <t xml:space="preserve">EJ4711</t>
  </si>
  <si>
    <t xml:space="preserve">EJ4712</t>
  </si>
  <si>
    <t xml:space="preserve">EJ4713</t>
  </si>
  <si>
    <t xml:space="preserve">EJ4714</t>
  </si>
  <si>
    <t xml:space="preserve">EJ4715</t>
  </si>
  <si>
    <t xml:space="preserve">EJ4716</t>
  </si>
  <si>
    <t xml:space="preserve">EJ4717</t>
  </si>
  <si>
    <t xml:space="preserve">EJ4718</t>
  </si>
  <si>
    <t xml:space="preserve">EJ4719</t>
  </si>
  <si>
    <t xml:space="preserve">Smoke alarm replacement, Box Hill</t>
  </si>
  <si>
    <t xml:space="preserve">EJ4720</t>
  </si>
  <si>
    <t xml:space="preserve">EJ4721</t>
  </si>
  <si>
    <t xml:space="preserve">EJ4722</t>
  </si>
  <si>
    <t xml:space="preserve">EJ4723</t>
  </si>
  <si>
    <t xml:space="preserve">EJ4724</t>
  </si>
  <si>
    <t xml:space="preserve">EJ4725</t>
  </si>
  <si>
    <t xml:space="preserve">EJ4726</t>
  </si>
  <si>
    <t xml:space="preserve">EJ4727</t>
  </si>
  <si>
    <t xml:space="preserve">EJ4728</t>
  </si>
  <si>
    <t xml:space="preserve">EJ4729</t>
  </si>
  <si>
    <t xml:space="preserve">EJ4730</t>
  </si>
  <si>
    <t xml:space="preserve">EJ4731</t>
  </si>
  <si>
    <t xml:space="preserve">EJ4732</t>
  </si>
  <si>
    <t xml:space="preserve">EJ4733</t>
  </si>
  <si>
    <t xml:space="preserve">EJ4734</t>
  </si>
  <si>
    <t xml:space="preserve">EJ4735</t>
  </si>
  <si>
    <t xml:space="preserve">EJ4736</t>
  </si>
  <si>
    <t xml:space="preserve">EJ4737</t>
  </si>
  <si>
    <t xml:space="preserve">EJ4738</t>
  </si>
  <si>
    <t xml:space="preserve">EJ4739</t>
  </si>
  <si>
    <t xml:space="preserve">EJ4740</t>
  </si>
  <si>
    <t xml:space="preserve">EJ4741</t>
  </si>
  <si>
    <t xml:space="preserve">Sub-board and EV charger circuit, Brighton</t>
  </si>
  <si>
    <t xml:space="preserve">EJ4742</t>
  </si>
  <si>
    <t xml:space="preserve">EJ4743</t>
  </si>
  <si>
    <t xml:space="preserve">Smoke alarm replacement, Ringwood</t>
  </si>
  <si>
    <t xml:space="preserve">EJ4744</t>
  </si>
  <si>
    <t xml:space="preserve">EJ4745</t>
  </si>
  <si>
    <t xml:space="preserve">EJ4746</t>
  </si>
  <si>
    <t xml:space="preserve">EJ4747</t>
  </si>
  <si>
    <t xml:space="preserve">EJ4748</t>
  </si>
  <si>
    <t xml:space="preserve">EJ4749</t>
  </si>
  <si>
    <t xml:space="preserve">EJ4750</t>
  </si>
  <si>
    <t xml:space="preserve">EJ4751</t>
  </si>
  <si>
    <t xml:space="preserve">EJ4752</t>
  </si>
  <si>
    <t xml:space="preserve">EJ4753</t>
  </si>
  <si>
    <t xml:space="preserve">EJ4754</t>
  </si>
  <si>
    <t xml:space="preserve">EJ4755</t>
  </si>
  <si>
    <t xml:space="preserve">EJ4756</t>
  </si>
  <si>
    <t xml:space="preserve">EJ4757</t>
  </si>
  <si>
    <t xml:space="preserve">EJ4758</t>
  </si>
  <si>
    <t xml:space="preserve">EJ4759</t>
  </si>
  <si>
    <t xml:space="preserve">EJ4760</t>
  </si>
  <si>
    <t xml:space="preserve">EJ4761</t>
  </si>
  <si>
    <t xml:space="preserve">EJ4762</t>
  </si>
  <si>
    <t xml:space="preserve">EJ4763</t>
  </si>
  <si>
    <t xml:space="preserve">EJ4764</t>
  </si>
  <si>
    <t xml:space="preserve">EJ4765</t>
  </si>
  <si>
    <t xml:space="preserve">EJ4766</t>
  </si>
  <si>
    <t xml:space="preserve">Outdoor and security lighting, Footscray</t>
  </si>
  <si>
    <t xml:space="preserve">EJ4767</t>
  </si>
  <si>
    <t xml:space="preserve">EJ4768</t>
  </si>
  <si>
    <t xml:space="preserve">EJ4769</t>
  </si>
  <si>
    <t xml:space="preserve">EJ4770</t>
  </si>
  <si>
    <t xml:space="preserve">EJ4771</t>
  </si>
  <si>
    <t xml:space="preserve">EJ4772</t>
  </si>
  <si>
    <t xml:space="preserve">EJ4773</t>
  </si>
  <si>
    <t xml:space="preserve">EJ4774</t>
  </si>
  <si>
    <t xml:space="preserve">EJ4775</t>
  </si>
  <si>
    <t xml:space="preserve">EJ4776</t>
  </si>
  <si>
    <t xml:space="preserve">EJ4777</t>
  </si>
  <si>
    <t xml:space="preserve">EJ4778</t>
  </si>
  <si>
    <t xml:space="preserve">EJ4779</t>
  </si>
  <si>
    <t xml:space="preserve">EJ4780</t>
  </si>
  <si>
    <t xml:space="preserve">EJ4781</t>
  </si>
  <si>
    <t xml:space="preserve">EJ4782</t>
  </si>
  <si>
    <t xml:space="preserve">EJ4783</t>
  </si>
  <si>
    <t xml:space="preserve">EJ4784</t>
  </si>
  <si>
    <t xml:space="preserve">EJ4785</t>
  </si>
  <si>
    <t xml:space="preserve">EJ4786</t>
  </si>
  <si>
    <t xml:space="preserve">EJ4787</t>
  </si>
  <si>
    <t xml:space="preserve">EJ4788</t>
  </si>
  <si>
    <t xml:space="preserve">EJ4789</t>
  </si>
  <si>
    <t xml:space="preserve">EJ4790</t>
  </si>
  <si>
    <t xml:space="preserve">EJ4791</t>
  </si>
  <si>
    <t xml:space="preserve">EJ4792</t>
  </si>
  <si>
    <t xml:space="preserve">EJ4793</t>
  </si>
  <si>
    <t xml:space="preserve">EJ4794</t>
  </si>
  <si>
    <t xml:space="preserve">EJ4795</t>
  </si>
  <si>
    <t xml:space="preserve">EJ4796</t>
  </si>
  <si>
    <t xml:space="preserve">EJ4797</t>
  </si>
  <si>
    <t xml:space="preserve">EJ4798</t>
  </si>
  <si>
    <t xml:space="preserve">EJ4799</t>
  </si>
  <si>
    <t xml:space="preserve">EJ4800</t>
  </si>
  <si>
    <t xml:space="preserve">EJ4801</t>
  </si>
  <si>
    <t xml:space="preserve">EJ4802</t>
  </si>
  <si>
    <t xml:space="preserve">EJ4803</t>
  </si>
  <si>
    <t xml:space="preserve">EJ4804</t>
  </si>
  <si>
    <t xml:space="preserve">EJ4805</t>
  </si>
  <si>
    <t xml:space="preserve">EJ4806</t>
  </si>
  <si>
    <t xml:space="preserve">EJ4807</t>
  </si>
  <si>
    <t xml:space="preserve">EJ4808</t>
  </si>
  <si>
    <t xml:space="preserve">EJ4809</t>
  </si>
  <si>
    <t xml:space="preserve">EJ4810</t>
  </si>
  <si>
    <t xml:space="preserve">EJ4811</t>
  </si>
  <si>
    <t xml:space="preserve">EJ4812</t>
  </si>
  <si>
    <t xml:space="preserve">EJ4813</t>
  </si>
  <si>
    <t xml:space="preserve">EJ4814</t>
  </si>
  <si>
    <t xml:space="preserve">EJ4815</t>
  </si>
  <si>
    <t xml:space="preserve">Sub-board and EV charger circuit, Bayswater</t>
  </si>
  <si>
    <t xml:space="preserve">EJ4816</t>
  </si>
  <si>
    <t xml:space="preserve">EJ4817</t>
  </si>
  <si>
    <t xml:space="preserve">Office fit-out lighting and data, Preston West</t>
  </si>
  <si>
    <t xml:space="preserve">EJ4818</t>
  </si>
  <si>
    <t xml:space="preserve">EJ4819</t>
  </si>
  <si>
    <t xml:space="preserve">EJ4820</t>
  </si>
  <si>
    <t xml:space="preserve">EJ4821</t>
  </si>
  <si>
    <t xml:space="preserve">EJ4822</t>
  </si>
  <si>
    <t xml:space="preserve">EJ4823</t>
  </si>
  <si>
    <t xml:space="preserve">EJ4824</t>
  </si>
  <si>
    <t xml:space="preserve">EJ4825</t>
  </si>
  <si>
    <t xml:space="preserve">EJ4826</t>
  </si>
  <si>
    <t xml:space="preserve">EJ4827</t>
  </si>
  <si>
    <t xml:space="preserve">EJ4828</t>
  </si>
  <si>
    <t xml:space="preserve">EJ4829</t>
  </si>
  <si>
    <t xml:space="preserve">EJ4830</t>
  </si>
  <si>
    <t xml:space="preserve">EJ4831</t>
  </si>
  <si>
    <t xml:space="preserve">EJ4832</t>
  </si>
  <si>
    <t xml:space="preserve">EJ4833</t>
  </si>
  <si>
    <t xml:space="preserve">EJ4834</t>
  </si>
  <si>
    <t xml:space="preserve">EJ4835</t>
  </si>
  <si>
    <t xml:space="preserve">EJ4836</t>
  </si>
  <si>
    <t xml:space="preserve">EJ4837</t>
  </si>
  <si>
    <t xml:space="preserve">EJ4838</t>
  </si>
  <si>
    <t xml:space="preserve">EJ4839</t>
  </si>
  <si>
    <t xml:space="preserve">EJ4840</t>
  </si>
  <si>
    <t xml:space="preserve">EJ4841</t>
  </si>
  <si>
    <t xml:space="preserve">EJ4842</t>
  </si>
  <si>
    <t xml:space="preserve">EJ4843</t>
  </si>
  <si>
    <t xml:space="preserve">EJ4844</t>
  </si>
  <si>
    <t xml:space="preserve">EJ4845</t>
  </si>
  <si>
    <t xml:space="preserve">EJ4846</t>
  </si>
  <si>
    <t xml:space="preserve">EJ4847</t>
  </si>
  <si>
    <t xml:space="preserve">EJ4848</t>
  </si>
  <si>
    <t xml:space="preserve">EJ4849</t>
  </si>
  <si>
    <t xml:space="preserve">EJ4850</t>
  </si>
  <si>
    <t xml:space="preserve">EJ4851</t>
  </si>
  <si>
    <t xml:space="preserve">EJ4852</t>
  </si>
  <si>
    <t xml:space="preserve">EJ4853</t>
  </si>
  <si>
    <t xml:space="preserve">EJ4854</t>
  </si>
  <si>
    <t xml:space="preserve">EJ4855</t>
  </si>
  <si>
    <t xml:space="preserve">EJ4856</t>
  </si>
  <si>
    <t xml:space="preserve">EJ4857</t>
  </si>
  <si>
    <t xml:space="preserve">EJ4858</t>
  </si>
  <si>
    <t xml:space="preserve">EJ4859</t>
  </si>
  <si>
    <t xml:space="preserve">EJ4860</t>
  </si>
  <si>
    <t xml:space="preserve">EJ4861</t>
  </si>
  <si>
    <t xml:space="preserve">EJ4862</t>
  </si>
  <si>
    <t xml:space="preserve">EJ4863</t>
  </si>
  <si>
    <t xml:space="preserve">EJ4864</t>
  </si>
  <si>
    <t xml:space="preserve">EJ4865</t>
  </si>
  <si>
    <t xml:space="preserve">EJ4866</t>
  </si>
  <si>
    <t xml:space="preserve">EJ4867</t>
  </si>
  <si>
    <t xml:space="preserve">EJ4868</t>
  </si>
  <si>
    <t xml:space="preserve">EJ4869</t>
  </si>
  <si>
    <t xml:space="preserve">EJ4870</t>
  </si>
  <si>
    <t xml:space="preserve">Switchboard upgrade, Kew</t>
  </si>
  <si>
    <t xml:space="preserve">EJ4871</t>
  </si>
  <si>
    <t xml:space="preserve">EJ4872</t>
  </si>
  <si>
    <t xml:space="preserve">EJ4873</t>
  </si>
  <si>
    <t xml:space="preserve">EJ4874</t>
  </si>
  <si>
    <t xml:space="preserve">EJ4875</t>
  </si>
  <si>
    <t xml:space="preserve">EJ4876</t>
  </si>
  <si>
    <t xml:space="preserve">EJ4877</t>
  </si>
  <si>
    <t xml:space="preserve">EJ4878</t>
  </si>
  <si>
    <t xml:space="preserve">EJ4879</t>
  </si>
  <si>
    <t xml:space="preserve">EJ4880</t>
  </si>
  <si>
    <t xml:space="preserve">EJ4881</t>
  </si>
  <si>
    <t xml:space="preserve">EJ4882</t>
  </si>
  <si>
    <t xml:space="preserve">EJ4883</t>
  </si>
  <si>
    <t xml:space="preserve">EJ4884</t>
  </si>
  <si>
    <t xml:space="preserve">EJ4885</t>
  </si>
  <si>
    <t xml:space="preserve">EJ4886</t>
  </si>
  <si>
    <t xml:space="preserve">EJ4887</t>
  </si>
  <si>
    <t xml:space="preserve">EJ4888</t>
  </si>
  <si>
    <t xml:space="preserve">EJ4889</t>
  </si>
  <si>
    <t xml:space="preserve">EJ4890</t>
  </si>
  <si>
    <t xml:space="preserve">EJ4891</t>
  </si>
  <si>
    <t xml:space="preserve">EJ4892</t>
  </si>
  <si>
    <t xml:space="preserve">EJ4893</t>
  </si>
  <si>
    <t xml:space="preserve">EJ4894</t>
  </si>
  <si>
    <t xml:space="preserve">EJ4895</t>
  </si>
  <si>
    <t xml:space="preserve">EJ4896</t>
  </si>
  <si>
    <t xml:space="preserve">EJ4897</t>
  </si>
  <si>
    <t xml:space="preserve">EJ4898</t>
  </si>
  <si>
    <t xml:space="preserve">EJ4899</t>
  </si>
  <si>
    <t xml:space="preserve">EJ4900</t>
  </si>
  <si>
    <t xml:space="preserve">EJ4901</t>
  </si>
  <si>
    <t xml:space="preserve">EJ4902</t>
  </si>
  <si>
    <t xml:space="preserve">EJ4903</t>
  </si>
  <si>
    <t xml:space="preserve">EJ4904</t>
  </si>
  <si>
    <t xml:space="preserve">EJ4905</t>
  </si>
  <si>
    <t xml:space="preserve">EJ4906</t>
  </si>
  <si>
    <t xml:space="preserve">EJ4907</t>
  </si>
  <si>
    <t xml:space="preserve">EJ4908</t>
  </si>
  <si>
    <t xml:space="preserve">EJ4909</t>
  </si>
  <si>
    <t xml:space="preserve">EJ4910</t>
  </si>
  <si>
    <t xml:space="preserve">EJ4911</t>
  </si>
  <si>
    <t xml:space="preserve">EJ4912</t>
  </si>
  <si>
    <t xml:space="preserve">EJ4913</t>
  </si>
  <si>
    <t xml:space="preserve">EJ4914</t>
  </si>
  <si>
    <t xml:space="preserve">EJ4915</t>
  </si>
  <si>
    <t xml:space="preserve">EJ4916</t>
  </si>
  <si>
    <t xml:space="preserve">EJ4917</t>
  </si>
  <si>
    <t xml:space="preserve">EJ4918</t>
  </si>
  <si>
    <t xml:space="preserve">EJ4919</t>
  </si>
  <si>
    <t xml:space="preserve">EJ4920</t>
  </si>
  <si>
    <t xml:space="preserve">EJ4921</t>
  </si>
  <si>
    <t xml:space="preserve">EJ4922</t>
  </si>
  <si>
    <t xml:space="preserve">EJ4923</t>
  </si>
  <si>
    <t xml:space="preserve">EJ4924</t>
  </si>
  <si>
    <t xml:space="preserve">EJ4925</t>
  </si>
  <si>
    <t xml:space="preserve">EJ4926</t>
  </si>
  <si>
    <t xml:space="preserve">EJ4927</t>
  </si>
  <si>
    <t xml:space="preserve">EJ4928</t>
  </si>
  <si>
    <t xml:space="preserve">EJ4929</t>
  </si>
  <si>
    <t xml:space="preserve">EJ4930</t>
  </si>
  <si>
    <t xml:space="preserve">EJ4931</t>
  </si>
  <si>
    <t xml:space="preserve">EJ4932</t>
  </si>
  <si>
    <t xml:space="preserve">EJ4933</t>
  </si>
  <si>
    <t xml:space="preserve">EJ4934</t>
  </si>
  <si>
    <t xml:space="preserve">EJ4935</t>
  </si>
  <si>
    <t xml:space="preserve">EJ4936</t>
  </si>
  <si>
    <t xml:space="preserve">Sub-board and EV charger circuit, Cheltenham</t>
  </si>
  <si>
    <t xml:space="preserve">EJ4937</t>
  </si>
  <si>
    <t xml:space="preserve">EJ4938</t>
  </si>
  <si>
    <t xml:space="preserve">EJ4939</t>
  </si>
  <si>
    <t xml:space="preserve">EJ4940</t>
  </si>
  <si>
    <t xml:space="preserve">EJ4941</t>
  </si>
  <si>
    <t xml:space="preserve">EJ4942</t>
  </si>
  <si>
    <t xml:space="preserve">EJ4943</t>
  </si>
  <si>
    <t xml:space="preserve">Smoke alarm replacement, Moonee Ponds</t>
  </si>
  <si>
    <t xml:space="preserve">EJ4944</t>
  </si>
  <si>
    <t xml:space="preserve">EJ4945</t>
  </si>
  <si>
    <t xml:space="preserve">EJ4946</t>
  </si>
  <si>
    <t xml:space="preserve">EJ4947</t>
  </si>
  <si>
    <t xml:space="preserve">EJ4948</t>
  </si>
  <si>
    <t xml:space="preserve">EJ4949</t>
  </si>
  <si>
    <t xml:space="preserve">EJ4950</t>
  </si>
  <si>
    <t xml:space="preserve">EJ4951</t>
  </si>
  <si>
    <t xml:space="preserve">EJ4952</t>
  </si>
  <si>
    <t xml:space="preserve">EJ4953</t>
  </si>
  <si>
    <t xml:space="preserve">EJ4954</t>
  </si>
  <si>
    <t xml:space="preserve">EJ4955</t>
  </si>
  <si>
    <t xml:space="preserve">EJ4956</t>
  </si>
  <si>
    <t xml:space="preserve">EJ4957</t>
  </si>
  <si>
    <t xml:space="preserve">EJ4958</t>
  </si>
  <si>
    <t xml:space="preserve">EJ4959</t>
  </si>
  <si>
    <t xml:space="preserve">EJ4960</t>
  </si>
  <si>
    <t xml:space="preserve">EJ4961</t>
  </si>
  <si>
    <t xml:space="preserve">EJ4962</t>
  </si>
  <si>
    <t xml:space="preserve">EJ4963</t>
  </si>
  <si>
    <t xml:space="preserve">EJ4964</t>
  </si>
  <si>
    <t xml:space="preserve">EJ4965</t>
  </si>
  <si>
    <t xml:space="preserve">EJ4966</t>
  </si>
  <si>
    <t xml:space="preserve">EJ4967</t>
  </si>
  <si>
    <t xml:space="preserve">EJ4968</t>
  </si>
  <si>
    <t xml:space="preserve">EJ4969</t>
  </si>
  <si>
    <t xml:space="preserve">EJ4970</t>
  </si>
  <si>
    <t xml:space="preserve">EJ4971</t>
  </si>
  <si>
    <t xml:space="preserve">EJ4972</t>
  </si>
  <si>
    <t xml:space="preserve">EJ4973</t>
  </si>
  <si>
    <t xml:space="preserve">EJ4974</t>
  </si>
  <si>
    <t xml:space="preserve">EJ4975</t>
  </si>
  <si>
    <t xml:space="preserve">EJ4976</t>
  </si>
  <si>
    <t xml:space="preserve">EJ4977</t>
  </si>
  <si>
    <t xml:space="preserve">EJ4978</t>
  </si>
  <si>
    <t xml:space="preserve">EJ4979</t>
  </si>
  <si>
    <t xml:space="preserve">EJ4980</t>
  </si>
  <si>
    <t xml:space="preserve">EJ4981</t>
  </si>
  <si>
    <t xml:space="preserve">EJ4982</t>
  </si>
  <si>
    <t xml:space="preserve">EJ4983</t>
  </si>
  <si>
    <t xml:space="preserve">EJ4984</t>
  </si>
  <si>
    <t xml:space="preserve">EJ4985</t>
  </si>
  <si>
    <t xml:space="preserve">Smoke alarm replacement, Camberwell</t>
  </si>
  <si>
    <t xml:space="preserve">EJ4986</t>
  </si>
  <si>
    <t xml:space="preserve">EJ4987</t>
  </si>
  <si>
    <t xml:space="preserve">EJ4988</t>
  </si>
  <si>
    <t xml:space="preserve">EJ4989</t>
  </si>
  <si>
    <t xml:space="preserve">Office fit-out lighting and data, Moorabbin</t>
  </si>
  <si>
    <t xml:space="preserve">EJ4990</t>
  </si>
  <si>
    <t xml:space="preserve">EJ4991</t>
  </si>
  <si>
    <t xml:space="preserve">EJ4992</t>
  </si>
  <si>
    <t xml:space="preserve">EJ4993</t>
  </si>
  <si>
    <t xml:space="preserve">EJ4994</t>
  </si>
  <si>
    <t xml:space="preserve">EJ4995</t>
  </si>
  <si>
    <t xml:space="preserve">EJ4996</t>
  </si>
  <si>
    <t xml:space="preserve">EJ4997</t>
  </si>
  <si>
    <t xml:space="preserve">EJ4998</t>
  </si>
  <si>
    <t xml:space="preserve">EJ4999</t>
  </si>
  <si>
    <t xml:space="preserve">EJ5000</t>
  </si>
  <si>
    <t xml:space="preserve">Total (follows filters)</t>
  </si>
  <si>
    <t xml:space="preserve">Bill</t>
  </si>
  <si>
    <t xml:space="preserve">Bill date</t>
  </si>
  <si>
    <t xml:space="preserve">Xero unit price (ex GST)</t>
  </si>
  <si>
    <t xml:space="preserve">Pricebook cost</t>
  </si>
  <si>
    <t xml:space="preserve">Difference %</t>
  </si>
  <si>
    <t xml:space="preserve">Line (ex GST)</t>
  </si>
  <si>
    <t xml:space="preserve">Result</t>
  </si>
  <si>
    <t xml:space="preserve">A-81000</t>
  </si>
  <si>
    <t xml:space="preserve">A-81013</t>
  </si>
  <si>
    <t xml:space="preserve">A-81026</t>
  </si>
  <si>
    <t xml:space="preserve">A-81039</t>
  </si>
  <si>
    <t xml:space="preserve">A-81052</t>
  </si>
  <si>
    <t xml:space="preserve">A-81065</t>
  </si>
  <si>
    <t xml:space="preserve">B-81000</t>
  </si>
  <si>
    <t xml:space="preserve">B-81013</t>
  </si>
  <si>
    <t xml:space="preserve">C-81000</t>
  </si>
  <si>
    <t xml:space="preserve">C-81013</t>
  </si>
  <si>
    <t xml:space="preserve">C-81026</t>
  </si>
  <si>
    <t xml:space="preserve">C-81039</t>
  </si>
  <si>
    <t xml:space="preserve">C-81052</t>
  </si>
  <si>
    <t xml:space="preserve">Lines</t>
  </si>
  <si>
    <t xml:space="preserve">Ex GST</t>
  </si>
  <si>
    <t xml:space="preserve">GST 10%</t>
  </si>
  <si>
    <t xml:space="preserve">Total (inc GST)</t>
  </si>
  <si>
    <t xml:space="preserve">Lines to query</t>
  </si>
  <si>
    <t xml:space="preserve">Target margin</t>
  </si>
  <si>
    <t xml:space="preserve">Competitive lines</t>
  </si>
  <si>
    <t xml:space="preserve">Lines billed</t>
  </si>
  <si>
    <t xml:space="preserve">Total</t>
  </si>
  <si>
    <t xml:space="preserve">Cost price (ex GST)</t>
  </si>
  <si>
    <t xml:space="preserve">Price date</t>
  </si>
  <si>
    <t xml:space="preserve">EWA-9105</t>
  </si>
  <si>
    <t xml:space="preserve">New range item 16</t>
  </si>
  <si>
    <t xml:space="preserve">EWA-9140</t>
  </si>
  <si>
    <t xml:space="preserve">New range item 21</t>
  </si>
  <si>
    <t xml:space="preserve">EWA-9119</t>
  </si>
  <si>
    <t xml:space="preserve">New range item 18</t>
  </si>
  <si>
    <t xml:space="preserve">EWA-9000</t>
  </si>
  <si>
    <t xml:space="preserve">New range item 1</t>
  </si>
  <si>
    <t xml:space="preserve">EWA-9091</t>
  </si>
  <si>
    <t xml:space="preserve">New range item 14</t>
  </si>
  <si>
    <t xml:space="preserve">EWA-6313</t>
  </si>
  <si>
    <t xml:space="preserve">EWA-9042</t>
  </si>
  <si>
    <t xml:space="preserve">New range item 7</t>
  </si>
  <si>
    <t xml:space="preserve">EWA-7164</t>
  </si>
  <si>
    <t xml:space="preserve">EWA-9070</t>
  </si>
  <si>
    <t xml:space="preserve">New range item 11</t>
  </si>
  <si>
    <t xml:space="preserve">EWA-9161</t>
  </si>
  <si>
    <t xml:space="preserve">New range item 24</t>
  </si>
  <si>
    <t xml:space="preserve">EWA-6214</t>
  </si>
  <si>
    <t xml:space="preserve">EWA-7592</t>
  </si>
  <si>
    <t xml:space="preserve">EWA-9133</t>
  </si>
  <si>
    <t xml:space="preserve">New range item 20</t>
  </si>
  <si>
    <t xml:space="preserve">EWA-7662</t>
  </si>
  <si>
    <t xml:space="preserve">EWA-9098</t>
  </si>
  <si>
    <t xml:space="preserve">New range item 15</t>
  </si>
  <si>
    <t xml:space="preserve">EWA-9168</t>
  </si>
  <si>
    <t xml:space="preserve">New range item 25</t>
  </si>
  <si>
    <t xml:space="preserve">EWA-9056</t>
  </si>
  <si>
    <t xml:space="preserve">New range item 9</t>
  </si>
  <si>
    <t xml:space="preserve">EWA-9063</t>
  </si>
  <si>
    <t xml:space="preserve">New range item 10</t>
  </si>
  <si>
    <t xml:space="preserve">EWA-9112</t>
  </si>
  <si>
    <t xml:space="preserve">New range item 17</t>
  </si>
  <si>
    <t xml:space="preserve">EWA-9028</t>
  </si>
  <si>
    <t xml:space="preserve">New range item 5</t>
  </si>
  <si>
    <t xml:space="preserve">EWA-6845</t>
  </si>
  <si>
    <t xml:space="preserve">EWA-9049</t>
  </si>
  <si>
    <t xml:space="preserve">New range item 8</t>
  </si>
  <si>
    <t xml:space="preserve">EWA-9126</t>
  </si>
  <si>
    <t xml:space="preserve">New range item 19</t>
  </si>
  <si>
    <t xml:space="preserve">EWA-6028</t>
  </si>
  <si>
    <t xml:space="preserve">EWA-9154</t>
  </si>
  <si>
    <t xml:space="preserve">New range item 23</t>
  </si>
  <si>
    <t xml:space="preserve">EWA-6446</t>
  </si>
  <si>
    <t xml:space="preserve">EWA-6644</t>
  </si>
  <si>
    <t xml:space="preserve">EWA-7040</t>
  </si>
  <si>
    <t xml:space="preserve">EWA-9147</t>
  </si>
  <si>
    <t xml:space="preserve">New range item 22</t>
  </si>
  <si>
    <t xml:space="preserve">EWA-9007</t>
  </si>
  <si>
    <t xml:space="preserve">New range item 2</t>
  </si>
  <si>
    <t xml:space="preserve">EWA-9021</t>
  </si>
  <si>
    <t xml:space="preserve">New range item 4</t>
  </si>
  <si>
    <t xml:space="preserve">EWA-9077</t>
  </si>
  <si>
    <t xml:space="preserve">New range item 12</t>
  </si>
  <si>
    <t xml:space="preserve">EWA-9014</t>
  </si>
  <si>
    <t xml:space="preserve">New range item 3</t>
  </si>
  <si>
    <t xml:space="preserve">EWA-9035</t>
  </si>
  <si>
    <t xml:space="preserve">New range item 6</t>
  </si>
  <si>
    <t xml:space="preserve">EWA-9084</t>
  </si>
  <si>
    <t xml:space="preserve">New range item 13</t>
  </si>
  <si>
    <t xml:space="preserve">EWA-7336</t>
  </si>
  <si>
    <t xml:space="preserve">LSB-9119</t>
  </si>
  <si>
    <t xml:space="preserve">LSB-9084</t>
  </si>
  <si>
    <t xml:space="preserve">LSB-6869</t>
  </si>
  <si>
    <t xml:space="preserve">LSB-6334</t>
  </si>
  <si>
    <t xml:space="preserve">LSB-9021</t>
  </si>
  <si>
    <t xml:space="preserve">LSB-9105</t>
  </si>
  <si>
    <t xml:space="preserve">LSB-6197</t>
  </si>
  <si>
    <t xml:space="preserve">LSB-9098</t>
  </si>
  <si>
    <t xml:space="preserve">LSB-6110</t>
  </si>
  <si>
    <t xml:space="preserve">LSB-9112</t>
  </si>
  <si>
    <t xml:space="preserve">LSB-9063</t>
  </si>
  <si>
    <t xml:space="preserve">LSB-6873</t>
  </si>
  <si>
    <t xml:space="preserve">LSB-9126</t>
  </si>
  <si>
    <t xml:space="preserve">LSB-9049</t>
  </si>
  <si>
    <t xml:space="preserve">LSB-6913</t>
  </si>
  <si>
    <t xml:space="preserve">LSB-9056</t>
  </si>
  <si>
    <t xml:space="preserve">LSB-9077</t>
  </si>
  <si>
    <t xml:space="preserve">LSB-9035</t>
  </si>
  <si>
    <t xml:space="preserve">LSB-9070</t>
  </si>
  <si>
    <t xml:space="preserve">LSB-9007</t>
  </si>
  <si>
    <t xml:space="preserve">LSB-9091</t>
  </si>
  <si>
    <t xml:space="preserve">LSB-6664</t>
  </si>
  <si>
    <t xml:space="preserve">LSB-6620</t>
  </si>
  <si>
    <t xml:space="preserve">LSB-9133</t>
  </si>
  <si>
    <t xml:space="preserve">LSB-9042</t>
  </si>
  <si>
    <t xml:space="preserve">LSB-9028</t>
  </si>
  <si>
    <t xml:space="preserve">LSB-9000</t>
  </si>
  <si>
    <t xml:space="preserve">LSB-9014</t>
  </si>
  <si>
    <t xml:space="preserve">SAC-6941</t>
  </si>
  <si>
    <t xml:space="preserve">SAC-7085</t>
  </si>
  <si>
    <t xml:space="preserve">SAC-9014</t>
  </si>
  <si>
    <t xml:space="preserve">SAC-9049</t>
  </si>
  <si>
    <t xml:space="preserve">SAC-6302</t>
  </si>
  <si>
    <t xml:space="preserve">SAC-9070</t>
  </si>
  <si>
    <t xml:space="preserve">SAC-9000</t>
  </si>
  <si>
    <t xml:space="preserve">SAC-9035</t>
  </si>
  <si>
    <t xml:space="preserve">SAC-9063</t>
  </si>
  <si>
    <t xml:space="preserve">SAC-9028</t>
  </si>
  <si>
    <t xml:space="preserve">SAC-9098</t>
  </si>
  <si>
    <t xml:space="preserve">SAC-9007</t>
  </si>
  <si>
    <t xml:space="preserve">SAC-6514</t>
  </si>
  <si>
    <t xml:space="preserve">SAC-6953</t>
  </si>
  <si>
    <t xml:space="preserve">SAC-6188</t>
  </si>
  <si>
    <t xml:space="preserve">SAC-6291</t>
  </si>
  <si>
    <t xml:space="preserve">SAC-6932</t>
  </si>
  <si>
    <t xml:space="preserve">SAC-9091</t>
  </si>
  <si>
    <t xml:space="preserve">SAC-6283</t>
  </si>
  <si>
    <t xml:space="preserve">SAC-9042</t>
  </si>
  <si>
    <t xml:space="preserve">SAC-9077</t>
  </si>
  <si>
    <t xml:space="preserve">SAC-6524</t>
  </si>
  <si>
    <t xml:space="preserve">SAC-6405</t>
  </si>
  <si>
    <t xml:space="preserve">SAC-9021</t>
  </si>
  <si>
    <t xml:space="preserve">SAC-9056</t>
  </si>
  <si>
    <t xml:space="preserve">SAC-6730</t>
  </si>
  <si>
    <t xml:space="preserve">SAC-9084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</si>
</sst>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\$#,##0;[RED]&quot;-$&quot;#,##0"/>
    <numFmt numFmtId="167" formatCode="0.0%"/>
    <numFmt numFmtId="168" formatCode="\$#,##0.00;[RED]&quot;-$&quot;#,##0.00"/>
    <numFmt numFmtId="169" formatCode="@"/>
    <numFmt numFmtId="170" formatCode="#,##0.0"/>
    <numFmt numFmtId="171" formatCode="dd\ mmm\ yyyy"/>
    <numFmt numFmtId="172" formatCode="mmm\ 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4"/>
      <color rgb="FF1F3A5F"/>
      <name val="Cambria"/>
      <family val="0"/>
      <charset val="1"/>
    </font>
    <font>
      <i val="true"/>
      <sz val="9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3F8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BBBB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3F8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/>
    </row>
    <row r="5" customFormat="false" ht="30" hidden="false" customHeight="true" outlineLevel="0" collapsed="false">
      <c r="A5" s="3" t="s">
        <v>3</v>
      </c>
      <c r="B5" s="3"/>
    </row>
    <row r="7" customFormat="false" ht="15" hidden="false" customHeight="false" outlineLevel="0" collapsed="false">
      <c r="A7" s="4" t="s">
        <v>4</v>
      </c>
      <c r="B7" s="4" t="s">
        <v>5</v>
      </c>
    </row>
    <row r="8" customFormat="false" ht="15" hidden="false" customHeight="true" outlineLevel="0" collapsed="false">
      <c r="A8" s="5" t="s">
        <v>6</v>
      </c>
      <c r="B8" s="6" t="s">
        <v>7</v>
      </c>
    </row>
    <row r="9" customFormat="false" ht="30" hidden="false" customHeight="true" outlineLevel="0" collapsed="false">
      <c r="A9" s="5" t="s">
        <v>8</v>
      </c>
      <c r="B9" s="6" t="s">
        <v>9</v>
      </c>
    </row>
    <row r="10" customFormat="false" ht="15" hidden="false" customHeight="true" outlineLevel="0" collapsed="false">
      <c r="A10" s="5" t="s">
        <v>10</v>
      </c>
      <c r="B10" s="6" t="s">
        <v>11</v>
      </c>
    </row>
    <row r="11" customFormat="false" ht="30" hidden="false" customHeight="true" outlineLevel="0" collapsed="false">
      <c r="A11" s="5" t="s">
        <v>12</v>
      </c>
      <c r="B11" s="6" t="s">
        <v>13</v>
      </c>
    </row>
    <row r="12" customFormat="false" ht="15" hidden="false" customHeight="true" outlineLevel="0" collapsed="false">
      <c r="A12" s="5" t="s">
        <v>14</v>
      </c>
      <c r="B12" s="6" t="s">
        <v>15</v>
      </c>
    </row>
    <row r="13" customFormat="false" ht="15" hidden="false" customHeight="true" outlineLevel="0" collapsed="false">
      <c r="A13" s="5" t="s">
        <v>16</v>
      </c>
      <c r="B13" s="6" t="s">
        <v>17</v>
      </c>
    </row>
    <row r="14" customFormat="false" ht="15" hidden="false" customHeight="true" outlineLevel="0" collapsed="false">
      <c r="A14" s="5" t="s">
        <v>18</v>
      </c>
      <c r="B14" s="6" t="s">
        <v>19</v>
      </c>
    </row>
    <row r="15" customFormat="false" ht="15" hidden="false" customHeight="true" outlineLevel="0" collapsed="false">
      <c r="A15" s="5" t="s">
        <v>20</v>
      </c>
      <c r="B15" s="6" t="s">
        <v>21</v>
      </c>
    </row>
    <row r="16" customFormat="false" ht="15" hidden="false" customHeight="true" outlineLevel="0" collapsed="false">
      <c r="A16" s="5" t="s">
        <v>22</v>
      </c>
      <c r="B16" s="6" t="s">
        <v>23</v>
      </c>
    </row>
    <row r="17" customFormat="false" ht="15" hidden="false" customHeight="true" outlineLevel="0" collapsed="false">
      <c r="A17" s="5" t="s">
        <v>24</v>
      </c>
      <c r="B17" s="6" t="s">
        <v>25</v>
      </c>
    </row>
    <row r="18" customFormat="false" ht="15" hidden="false" customHeight="true" outlineLevel="0" collapsed="false">
      <c r="A18" s="5" t="s">
        <v>26</v>
      </c>
      <c r="B18" s="6" t="s">
        <v>27</v>
      </c>
    </row>
    <row r="20" customFormat="false" ht="15" hidden="false" customHeight="true" outlineLevel="0" collapsed="false">
      <c r="A20" s="3" t="s">
        <v>28</v>
      </c>
      <c r="B20" s="3"/>
    </row>
    <row r="21" customFormat="false" ht="15" hidden="false" customHeight="true" outlineLevel="0" collapsed="false">
      <c r="A21" s="3" t="s">
        <v>29</v>
      </c>
      <c r="B21" s="3"/>
    </row>
    <row r="23" customFormat="false" ht="15" hidden="false" customHeight="false" outlineLevel="0" collapsed="false">
      <c r="A23" s="2" t="s">
        <v>30</v>
      </c>
    </row>
  </sheetData>
  <mergeCells count="4">
    <mergeCell ref="A4:B4"/>
    <mergeCell ref="A5:B5"/>
    <mergeCell ref="A20:B20"/>
    <mergeCell ref="A21:B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E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7" t="s">
        <v>31</v>
      </c>
    </row>
    <row r="2" customFormat="false" ht="15" hidden="false" customHeight="false" outlineLevel="0" collapsed="false">
      <c r="A2" s="8" t="s">
        <v>32</v>
      </c>
    </row>
    <row r="4" customFormat="false" ht="15" hidden="false" customHeight="false" outlineLevel="0" collapsed="false">
      <c r="A4" s="9" t="s">
        <v>33</v>
      </c>
      <c r="B4" s="10" t="s">
        <v>34</v>
      </c>
      <c r="C4" s="10" t="s">
        <v>35</v>
      </c>
      <c r="D4" s="10" t="s">
        <v>36</v>
      </c>
      <c r="E4" s="10" t="s">
        <v>37</v>
      </c>
    </row>
    <row r="5" customFormat="false" ht="15" hidden="false" customHeight="false" outlineLevel="0" collapsed="false">
      <c r="A5" s="6" t="s">
        <v>38</v>
      </c>
      <c r="B5" s="11" t="n">
        <f aca="false">COUNTA(Pricebook!$A$2:$A$1401)</f>
        <v>1400</v>
      </c>
      <c r="C5" s="12" t="n">
        <v>1400</v>
      </c>
      <c r="D5" s="13" t="str">
        <f aca="false">IF(ABS(B5-C5)&lt;=0,"OK","CHECK")</f>
        <v>OK</v>
      </c>
    </row>
    <row r="6" customFormat="false" ht="15" hidden="false" customHeight="false" outlineLevel="0" collapsed="false">
      <c r="A6" s="6" t="s">
        <v>39</v>
      </c>
      <c r="B6" s="11" t="n">
        <f aca="false">COUNTIF(Pricebook!$E$2:$E$1401,"&lt;&gt;Discontinued")</f>
        <v>1383</v>
      </c>
      <c r="C6" s="12" t="n">
        <v>1383</v>
      </c>
      <c r="D6" s="13" t="str">
        <f aca="false">IF(ABS(B6-C6)&lt;=0,"OK","CHECK")</f>
        <v>OK</v>
      </c>
    </row>
    <row r="7" customFormat="false" ht="15" hidden="false" customHeight="false" outlineLevel="0" collapsed="false">
      <c r="A7" s="6" t="s">
        <v>40</v>
      </c>
      <c r="B7" s="11" t="n">
        <f aca="false">COUNTIF(Pricebook!$E$2:$E$1401,"Discontinued")</f>
        <v>17</v>
      </c>
      <c r="C7" s="12" t="n">
        <v>17</v>
      </c>
      <c r="D7" s="13" t="str">
        <f aca="false">IF(ABS(B7-C7)&lt;=0,"OK","CHECK")</f>
        <v>OK</v>
      </c>
    </row>
    <row r="8" customFormat="false" ht="15" hidden="false" customHeight="false" outlineLevel="0" collapsed="false">
      <c r="A8" s="6" t="s">
        <v>41</v>
      </c>
      <c r="B8" s="11" t="n">
        <f aca="false">COUNTIF(Pricebook!$O$2:$O$1401,"Approval")</f>
        <v>279</v>
      </c>
      <c r="C8" s="12" t="n">
        <v>279</v>
      </c>
      <c r="D8" s="13" t="str">
        <f aca="false">IF(ABS(B8-C8)&lt;=0,"OK","CHECK")</f>
        <v>OK</v>
      </c>
    </row>
    <row r="9" customFormat="false" ht="15" hidden="false" customHeight="false" outlineLevel="0" collapsed="false">
      <c r="A9" s="6" t="s">
        <v>42</v>
      </c>
      <c r="B9" s="11" t="n">
        <f aca="false">COUNTA('Approval list'!$A$2:$A$280)</f>
        <v>279</v>
      </c>
      <c r="C9" s="12" t="n">
        <v>279</v>
      </c>
      <c r="D9" s="13" t="str">
        <f aca="false">IF(ABS(B9-C9)&lt;=0,"OK","CHECK")</f>
        <v>OK</v>
      </c>
    </row>
    <row r="10" customFormat="false" ht="15" hidden="false" customHeight="false" outlineLevel="0" collapsed="false">
      <c r="A10" s="6" t="s">
        <v>43</v>
      </c>
      <c r="B10" s="11" t="n">
        <f aca="false">Decisions!B2</f>
        <v>1104</v>
      </c>
      <c r="C10" s="12" t="n">
        <v>1104</v>
      </c>
      <c r="D10" s="13" t="str">
        <f aca="false">IF(ABS(B10-C10)&lt;=0,"OK","CHECK")</f>
        <v>OK</v>
      </c>
    </row>
    <row r="11" customFormat="false" ht="15" hidden="false" customHeight="false" outlineLevel="0" collapsed="false">
      <c r="A11" s="6" t="s">
        <v>44</v>
      </c>
      <c r="B11" s="11" t="n">
        <f aca="false">Decisions!B3</f>
        <v>215</v>
      </c>
      <c r="C11" s="12" t="n">
        <v>215</v>
      </c>
      <c r="D11" s="13" t="str">
        <f aca="false">IF(ABS(B11-C11)&lt;=0,"OK","CHECK")</f>
        <v>OK</v>
      </c>
    </row>
    <row r="12" customFormat="false" ht="15" hidden="false" customHeight="false" outlineLevel="0" collapsed="false">
      <c r="A12" s="6" t="s">
        <v>45</v>
      </c>
      <c r="B12" s="11" t="n">
        <f aca="false">Decisions!B4</f>
        <v>40</v>
      </c>
      <c r="C12" s="12" t="n">
        <v>40</v>
      </c>
      <c r="D12" s="13" t="str">
        <f aca="false">IF(ABS(B12-C12)&lt;=0,"OK","CHECK")</f>
        <v>OK</v>
      </c>
    </row>
    <row r="13" customFormat="false" ht="15" hidden="false" customHeight="false" outlineLevel="0" collapsed="false">
      <c r="A13" s="6" t="s">
        <v>46</v>
      </c>
      <c r="B13" s="11" t="n">
        <f aca="false">Decisions!B5</f>
        <v>24</v>
      </c>
      <c r="C13" s="12" t="n">
        <v>24</v>
      </c>
      <c r="D13" s="13" t="str">
        <f aca="false">IF(ABS(B13-C13)&lt;=0,"OK","CHECK")</f>
        <v>OK</v>
      </c>
    </row>
    <row r="14" customFormat="false" ht="15" hidden="false" customHeight="false" outlineLevel="0" collapsed="false">
      <c r="A14" s="6" t="s">
        <v>47</v>
      </c>
      <c r="B14" s="11" t="n">
        <f aca="false">Decisions!B6</f>
        <v>17</v>
      </c>
      <c r="C14" s="12" t="n">
        <v>17</v>
      </c>
      <c r="D14" s="13" t="str">
        <f aca="false">IF(ABS(B14-C14)&lt;=0,"OK","CHECK")</f>
        <v>OK</v>
      </c>
    </row>
    <row r="15" customFormat="false" ht="15" hidden="false" customHeight="false" outlineLevel="0" collapsed="false">
      <c r="A15" s="6" t="s">
        <v>48</v>
      </c>
      <c r="B15" s="11" t="n">
        <f aca="false">COUNTA('Import file'!$A$2:$A$1384)</f>
        <v>1383</v>
      </c>
      <c r="C15" s="12" t="n">
        <v>1383</v>
      </c>
      <c r="D15" s="13" t="str">
        <f aca="false">IF(ABS(B15-C15)&lt;=0,"OK","CHECK")</f>
        <v>OK</v>
      </c>
    </row>
    <row r="16" customFormat="false" ht="15" hidden="false" customHeight="false" outlineLevel="0" collapsed="false">
      <c r="A16" s="6" t="s">
        <v>49</v>
      </c>
      <c r="B16" s="11" t="n">
        <f aca="false">COUNTA('Import file'!$A$2:$A$1384)-COUNTIF(Pricebook!$E$2:$E$1401,"&lt;&gt;Discontinued")</f>
        <v>0</v>
      </c>
      <c r="C16" s="12" t="n">
        <v>0</v>
      </c>
      <c r="D16" s="13" t="str">
        <f aca="false">IF(ABS(B16-C16)&lt;=0,"OK","CHECK")</f>
        <v>OK</v>
      </c>
      <c r="E16" s="6" t="s">
        <v>50</v>
      </c>
    </row>
    <row r="18" customFormat="false" ht="15" hidden="false" customHeight="false" outlineLevel="0" collapsed="false">
      <c r="A18" s="9" t="s">
        <v>51</v>
      </c>
      <c r="B18" s="10" t="s">
        <v>34</v>
      </c>
      <c r="C18" s="10" t="s">
        <v>35</v>
      </c>
      <c r="D18" s="10" t="s">
        <v>36</v>
      </c>
      <c r="E18" s="10" t="s">
        <v>37</v>
      </c>
    </row>
    <row r="19" customFormat="false" ht="15" hidden="false" customHeight="false" outlineLevel="0" collapsed="false">
      <c r="A19" s="6" t="s">
        <v>52</v>
      </c>
      <c r="B19" s="11" t="n">
        <f aca="false">COUNTIF(Pricebook!$T$2:$T$1401,"Yes")</f>
        <v>1383</v>
      </c>
      <c r="C19" s="12" t="n">
        <v>1383</v>
      </c>
      <c r="D19" s="13" t="str">
        <f aca="false">IF(ABS(B19-C19)&lt;=0,"OK","CHECK")</f>
        <v>OK</v>
      </c>
      <c r="E19" s="6" t="s">
        <v>53</v>
      </c>
    </row>
    <row r="20" customFormat="false" ht="15" hidden="false" customHeight="false" outlineLevel="0" collapsed="false">
      <c r="A20" s="6" t="s">
        <v>54</v>
      </c>
      <c r="B20" s="11" t="n">
        <f aca="false">COUNTIF(Pricebook!$U$2:$U$1401,"Yes")</f>
        <v>0</v>
      </c>
      <c r="C20" s="12" t="n">
        <v>0</v>
      </c>
      <c r="D20" s="13" t="str">
        <f aca="false">IF(ABS(B20-C20)&lt;=0,"OK","CHECK")</f>
        <v>OK</v>
      </c>
      <c r="E20" s="6" t="s">
        <v>55</v>
      </c>
    </row>
    <row r="21" customFormat="false" ht="15" hidden="false" customHeight="false" outlineLevel="0" collapsed="false">
      <c r="A21" s="6" t="s">
        <v>56</v>
      </c>
      <c r="B21" s="11" t="n">
        <f aca="false">COUNTIF(Pricebook!$X$2:$X$1401,"Yes")</f>
        <v>1382</v>
      </c>
      <c r="C21" s="12" t="n">
        <v>1382</v>
      </c>
      <c r="D21" s="13" t="str">
        <f aca="false">IF(ABS(B21-C21)&lt;=0,"OK","CHECK")</f>
        <v>OK</v>
      </c>
      <c r="E21" s="6" t="s">
        <v>57</v>
      </c>
    </row>
    <row r="22" customFormat="false" ht="15" hidden="false" customHeight="false" outlineLevel="0" collapsed="false">
      <c r="A22" s="6" t="s">
        <v>58</v>
      </c>
      <c r="B22" s="11" t="n">
        <f aca="false">COUNTIF(Pricebook!$W$2:$W$1401,"At or above target")</f>
        <v>1066</v>
      </c>
      <c r="C22" s="12" t="n">
        <v>1066</v>
      </c>
      <c r="D22" s="13" t="str">
        <f aca="false">IF(ABS(B22-C22)&lt;=0,"OK","CHECK")</f>
        <v>OK</v>
      </c>
    </row>
    <row r="23" customFormat="false" ht="15" hidden="false" customHeight="false" outlineLevel="0" collapsed="false">
      <c r="A23" s="6" t="s">
        <v>59</v>
      </c>
      <c r="B23" s="11" t="n">
        <f aca="false">COUNTIF(Pricebook!$W$2:$W$1401,"Below target, reason recorded")</f>
        <v>317</v>
      </c>
      <c r="C23" s="12" t="n">
        <v>317</v>
      </c>
      <c r="D23" s="13" t="str">
        <f aca="false">IF(ABS(B23-C23)&lt;=0,"OK","CHECK")</f>
        <v>OK</v>
      </c>
    </row>
    <row r="24" customFormat="false" ht="15" hidden="false" customHeight="false" outlineLevel="0" collapsed="false">
      <c r="A24" s="6" t="s">
        <v>60</v>
      </c>
      <c r="B24" s="11" t="n">
        <f aca="false">COUNTIFS(Pricebook!$W$2:$W$1401,"Below target, reason recorded",Pricebook!$Q$2:$Q$1401,"Competitive*")</f>
        <v>255</v>
      </c>
      <c r="C24" s="12" t="n">
        <v>255</v>
      </c>
      <c r="D24" s="13" t="str">
        <f aca="false">IF(ABS(B24-C24)&lt;=0,"OK","CHECK")</f>
        <v>OK</v>
      </c>
    </row>
    <row r="25" customFormat="false" ht="15" hidden="false" customHeight="false" outlineLevel="0" collapsed="false">
      <c r="A25" s="6" t="s">
        <v>61</v>
      </c>
      <c r="B25" s="11" t="n">
        <f aca="false">COUNTIFS(Pricebook!$W$2:$W$1401,"Below target, reason recorded",Pricebook!$Q$2:$Q$1401,"Owner cap*")</f>
        <v>38</v>
      </c>
      <c r="C25" s="12" t="n">
        <v>38</v>
      </c>
      <c r="D25" s="13" t="str">
        <f aca="false">IF(ABS(B25-C25)&lt;=0,"OK","CHECK")</f>
        <v>OK</v>
      </c>
    </row>
    <row r="26" customFormat="false" ht="15" hidden="false" customHeight="false" outlineLevel="0" collapsed="false">
      <c r="A26" s="6" t="s">
        <v>62</v>
      </c>
      <c r="B26" s="11" t="n">
        <f aca="false">COUNTIFS(Pricebook!$W$2:$W$1401,"Below target, reason recorded",Pricebook!$Q$2:$Q$1401,"Fixed-price*")</f>
        <v>24</v>
      </c>
      <c r="C26" s="12" t="n">
        <v>24</v>
      </c>
      <c r="D26" s="13" t="str">
        <f aca="false">IF(ABS(B26-C26)&lt;=0,"OK","CHECK")</f>
        <v>OK</v>
      </c>
    </row>
    <row r="27" customFormat="false" ht="15" hidden="false" customHeight="false" outlineLevel="0" collapsed="false">
      <c r="A27" s="6" t="s">
        <v>63</v>
      </c>
      <c r="B27" s="11" t="n">
        <f aca="false">COUNTIF(Pricebook!$W$2:$W$1401,"Below target, no reason")</f>
        <v>0</v>
      </c>
      <c r="C27" s="12" t="n">
        <v>0</v>
      </c>
      <c r="D27" s="13" t="str">
        <f aca="false">IF(ABS(B27-C27)&lt;=0,"OK","CHECK")</f>
        <v>OK</v>
      </c>
    </row>
    <row r="29" customFormat="false" ht="15" hidden="false" customHeight="false" outlineLevel="0" collapsed="false">
      <c r="A29" s="9" t="s">
        <v>64</v>
      </c>
      <c r="B29" s="10" t="s">
        <v>34</v>
      </c>
      <c r="C29" s="10" t="s">
        <v>35</v>
      </c>
      <c r="D29" s="10" t="s">
        <v>36</v>
      </c>
      <c r="E29" s="10" t="s">
        <v>37</v>
      </c>
    </row>
    <row r="30" customFormat="false" ht="15" hidden="false" customHeight="false" outlineLevel="0" collapsed="false">
      <c r="A30" s="6" t="s">
        <v>65</v>
      </c>
      <c r="B30" s="11" t="n">
        <f aca="false">COUNTA('Billed lines Apr-Sep'!$A$2:$A$11001)</f>
        <v>11000</v>
      </c>
      <c r="C30" s="12" t="n">
        <v>11000</v>
      </c>
      <c r="D30" s="13" t="str">
        <f aca="false">IF(ABS(B30-C30)&lt;=0,"OK","CHECK")</f>
        <v>OK</v>
      </c>
    </row>
    <row r="31" customFormat="false" ht="15" hidden="false" customHeight="false" outlineLevel="0" collapsed="false">
      <c r="A31" s="6" t="s">
        <v>66</v>
      </c>
      <c r="B31" s="14" t="n">
        <f aca="false">'Margin by group'!E11</f>
        <v>1835368.05</v>
      </c>
      <c r="C31" s="15" t="n">
        <v>1835368</v>
      </c>
      <c r="D31" s="13" t="str">
        <f aca="false">IF(ABS(B31-C31)&lt;=0.5,"OK","CHECK")</f>
        <v>OK</v>
      </c>
    </row>
    <row r="32" customFormat="false" ht="15" hidden="false" customHeight="false" outlineLevel="0" collapsed="false">
      <c r="A32" s="6" t="s">
        <v>67</v>
      </c>
      <c r="B32" s="14" t="n">
        <f aca="false">'Margin by group'!F11</f>
        <v>1268456.55</v>
      </c>
      <c r="C32" s="15" t="n">
        <v>1268457</v>
      </c>
      <c r="D32" s="13" t="str">
        <f aca="false">IF(ABS(B32-C32)&lt;=0.5,"OK","CHECK")</f>
        <v>OK</v>
      </c>
    </row>
    <row r="33" customFormat="false" ht="15" hidden="false" customHeight="false" outlineLevel="0" collapsed="false">
      <c r="A33" s="6" t="s">
        <v>68</v>
      </c>
      <c r="B33" s="16" t="n">
        <f aca="false">'Margin by group'!G11</f>
        <v>0.308881643657249</v>
      </c>
      <c r="C33" s="17" t="n">
        <v>0.309</v>
      </c>
      <c r="D33" s="13" t="str">
        <f aca="false">IF(ABS(B33-C33)&lt;=0.0006,"OK","CHECK")</f>
        <v>OK</v>
      </c>
      <c r="E33" s="6" t="s">
        <v>69</v>
      </c>
    </row>
    <row r="34" customFormat="false" ht="15" hidden="false" customHeight="false" outlineLevel="0" collapsed="false">
      <c r="A34" s="6" t="s">
        <v>70</v>
      </c>
      <c r="B34" s="14" t="n">
        <f aca="false">'Margin by group'!H11</f>
        <v>1985249.9</v>
      </c>
      <c r="C34" s="15" t="n">
        <v>1985250</v>
      </c>
      <c r="D34" s="13" t="str">
        <f aca="false">IF(ABS(B34-C34)&lt;=0.5,"OK","CHECK")</f>
        <v>OK</v>
      </c>
    </row>
    <row r="35" customFormat="false" ht="15" hidden="false" customHeight="false" outlineLevel="0" collapsed="false">
      <c r="A35" s="6" t="s">
        <v>71</v>
      </c>
      <c r="B35" s="16" t="n">
        <f aca="false">'Margin by group'!I11</f>
        <v>0.361059506916484</v>
      </c>
      <c r="C35" s="17" t="n">
        <v>0.361</v>
      </c>
      <c r="D35" s="13" t="str">
        <f aca="false">IF(ABS(B35-C35)&lt;=0.0006,"OK","CHECK")</f>
        <v>OK</v>
      </c>
      <c r="E35" s="6" t="s">
        <v>72</v>
      </c>
    </row>
    <row r="36" customFormat="false" ht="15" hidden="false" customHeight="false" outlineLevel="0" collapsed="false">
      <c r="A36" s="6" t="s">
        <v>73</v>
      </c>
      <c r="B36" s="14" t="n">
        <f aca="false">'Margin by group'!J11</f>
        <v>149881.85</v>
      </c>
      <c r="C36" s="15" t="n">
        <v>149882</v>
      </c>
      <c r="D36" s="13" t="str">
        <f aca="false">IF(ABS(B36-C36)&lt;=0.5,"OK","CHECK")</f>
        <v>OK</v>
      </c>
    </row>
    <row r="37" customFormat="false" ht="15" hidden="false" customHeight="false" outlineLevel="0" collapsed="false">
      <c r="A37" s="6" t="s">
        <v>74</v>
      </c>
      <c r="B37" s="18" t="n">
        <f aca="false">'Margin by month'!C8-'Margin by group'!E11</f>
        <v>0</v>
      </c>
      <c r="C37" s="19" t="n">
        <v>0</v>
      </c>
      <c r="D37" s="13" t="str">
        <f aca="false">IF(ABS(B37-C37)&lt;=0.005,"OK","CHECK")</f>
        <v>OK</v>
      </c>
    </row>
    <row r="39" customFormat="false" ht="15" hidden="false" customHeight="false" outlineLevel="0" collapsed="false">
      <c r="A39" s="9" t="s">
        <v>75</v>
      </c>
      <c r="B39" s="10" t="s">
        <v>34</v>
      </c>
      <c r="C39" s="10" t="s">
        <v>35</v>
      </c>
      <c r="D39" s="10" t="s">
        <v>36</v>
      </c>
      <c r="E39" s="10" t="s">
        <v>37</v>
      </c>
    </row>
    <row r="40" customFormat="false" ht="15" hidden="false" customHeight="false" outlineLevel="0" collapsed="false">
      <c r="A40" s="6" t="s">
        <v>76</v>
      </c>
      <c r="B40" s="11" t="n">
        <f aca="false">COUNTA('Xero cross-check'!$A$2:$A$61)</f>
        <v>60</v>
      </c>
      <c r="C40" s="12" t="n">
        <v>60</v>
      </c>
      <c r="D40" s="13" t="str">
        <f aca="false">IF(ABS(B40-C40)&lt;=0,"OK","CHECK")</f>
        <v>OK</v>
      </c>
    </row>
    <row r="41" customFormat="false" ht="15" hidden="false" customHeight="false" outlineLevel="0" collapsed="false">
      <c r="A41" s="6" t="s">
        <v>77</v>
      </c>
      <c r="B41" s="11" t="n">
        <f aca="false">COUNTIF('Xero cross-check'!$J$2:$J$61,"Within 1%")</f>
        <v>57</v>
      </c>
      <c r="C41" s="12" t="n">
        <v>57</v>
      </c>
      <c r="D41" s="13" t="str">
        <f aca="false">IF(ABS(B41-C41)&lt;=0,"OK","CHECK")</f>
        <v>OK</v>
      </c>
    </row>
    <row r="42" customFormat="false" ht="15" hidden="false" customHeight="false" outlineLevel="0" collapsed="false">
      <c r="A42" s="6" t="s">
        <v>78</v>
      </c>
      <c r="B42" s="11" t="n">
        <f aca="false">COUNTIF('Xero cross-check'!$J$2:$J$61,"Query supplier")</f>
        <v>3</v>
      </c>
      <c r="C42" s="12" t="n">
        <v>3</v>
      </c>
      <c r="D42" s="13" t="str">
        <f aca="false">IF(ABS(B42-C42)&lt;=0,"OK","CHECK")</f>
        <v>OK</v>
      </c>
    </row>
    <row r="43" customFormat="false" ht="15" hidden="false" customHeight="false" outlineLevel="0" collapsed="false">
      <c r="A43" s="6" t="s">
        <v>79</v>
      </c>
      <c r="B43" s="18" t="n">
        <f aca="false">'Xero bills'!E16</f>
        <v>7186.38</v>
      </c>
      <c r="C43" s="19" t="n">
        <v>7186.38</v>
      </c>
      <c r="D43" s="13" t="str">
        <f aca="false">IF(ABS(B43-C43)&lt;=0.005,"OK","CHECK")</f>
        <v>OK</v>
      </c>
    </row>
    <row r="44" customFormat="false" ht="15" hidden="false" customHeight="false" outlineLevel="0" collapsed="false">
      <c r="A44" s="6" t="s">
        <v>80</v>
      </c>
      <c r="B44" s="18" t="n">
        <f aca="false">'Xero bills'!F16</f>
        <v>718.64</v>
      </c>
      <c r="C44" s="19" t="n">
        <v>718.64</v>
      </c>
      <c r="D44" s="13" t="str">
        <f aca="false">IF(ABS(B44-C44)&lt;=0.005,"OK","CHECK")</f>
        <v>OK</v>
      </c>
    </row>
    <row r="45" customFormat="false" ht="15" hidden="false" customHeight="false" outlineLevel="0" collapsed="false">
      <c r="A45" s="6" t="s">
        <v>81</v>
      </c>
      <c r="B45" s="18" t="n">
        <f aca="false">'Xero bills'!G16</f>
        <v>7905.02</v>
      </c>
      <c r="C45" s="19" t="n">
        <v>7905.02</v>
      </c>
      <c r="D45" s="13" t="str">
        <f aca="false">IF(ABS(B45-C45)&lt;=0.005,"OK","CHECK")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52"/>
    <col collapsed="false" customWidth="true" hidden="false" outlineLevel="0" max="4" min="3" style="0" width="30"/>
    <col collapsed="false" customWidth="true" hidden="false" outlineLevel="0" max="5" min="5" style="0" width="13"/>
    <col collapsed="false" customWidth="true" hidden="false" outlineLevel="0" max="9" min="6" style="0" width="11"/>
    <col collapsed="false" customWidth="true" hidden="false" outlineLevel="0" max="10" min="10" style="0" width="14"/>
    <col collapsed="false" customWidth="true" hidden="false" outlineLevel="0" max="12" min="11" style="0" width="11"/>
    <col collapsed="false" customWidth="true" hidden="false" outlineLevel="0" max="13" min="13" style="0" width="13"/>
    <col collapsed="false" customWidth="true" hidden="false" outlineLevel="0" max="14" min="14" style="0" width="11"/>
    <col collapsed="false" customWidth="true" hidden="false" outlineLevel="0" max="15" min="15" style="0" width="10"/>
    <col collapsed="false" customWidth="true" hidden="false" outlineLevel="0" max="16" min="16" style="0" width="25"/>
    <col collapsed="false" customWidth="true" hidden="false" outlineLevel="0" max="17" min="17" style="0" width="42"/>
    <col collapsed="false" customWidth="true" hidden="false" outlineLevel="0" max="18" min="18" style="0" width="14"/>
    <col collapsed="false" customWidth="true" hidden="false" outlineLevel="0" max="19" min="19" style="0" width="11"/>
    <col collapsed="false" customWidth="true" hidden="false" outlineLevel="0" max="20" min="20" style="0" width="10"/>
    <col collapsed="false" customWidth="true" hidden="false" outlineLevel="0" max="22" min="21" style="0" width="12"/>
    <col collapsed="false" customWidth="true" hidden="false" outlineLevel="0" max="23" min="23" style="0" width="32"/>
    <col collapsed="false" customWidth="true" hidden="false" outlineLevel="0" max="24" min="24" style="0" width="14"/>
  </cols>
  <sheetData>
    <row r="1" customFormat="false" ht="31.5" hidden="false" customHeight="true" outlineLevel="0" collapsed="false">
      <c r="A1" s="20" t="s">
        <v>82</v>
      </c>
      <c r="B1" s="20" t="s">
        <v>83</v>
      </c>
      <c r="C1" s="20" t="s">
        <v>84</v>
      </c>
      <c r="D1" s="20" t="s">
        <v>85</v>
      </c>
      <c r="E1" s="20" t="s">
        <v>86</v>
      </c>
      <c r="F1" s="20" t="s">
        <v>87</v>
      </c>
      <c r="G1" s="20" t="s">
        <v>88</v>
      </c>
      <c r="H1" s="20" t="s">
        <v>89</v>
      </c>
      <c r="I1" s="20" t="s">
        <v>90</v>
      </c>
      <c r="J1" s="20" t="s">
        <v>91</v>
      </c>
      <c r="K1" s="20" t="s">
        <v>92</v>
      </c>
      <c r="L1" s="20" t="s">
        <v>93</v>
      </c>
      <c r="M1" s="20" t="s">
        <v>94</v>
      </c>
      <c r="N1" s="20" t="s">
        <v>95</v>
      </c>
      <c r="O1" s="20" t="s">
        <v>96</v>
      </c>
      <c r="P1" s="20" t="s">
        <v>97</v>
      </c>
      <c r="Q1" s="20" t="s">
        <v>98</v>
      </c>
      <c r="R1" s="20" t="s">
        <v>99</v>
      </c>
      <c r="S1" s="20" t="s">
        <v>100</v>
      </c>
      <c r="T1" s="20" t="s">
        <v>101</v>
      </c>
      <c r="U1" s="20" t="s">
        <v>102</v>
      </c>
      <c r="V1" s="20" t="s">
        <v>103</v>
      </c>
      <c r="W1" s="20" t="s">
        <v>104</v>
      </c>
      <c r="X1" s="20" t="s">
        <v>105</v>
      </c>
    </row>
    <row r="2" customFormat="false" ht="15" hidden="false" customHeight="false" outlineLevel="0" collapsed="false">
      <c r="A2" s="21" t="s">
        <v>106</v>
      </c>
      <c r="B2" s="21" t="s">
        <v>107</v>
      </c>
      <c r="C2" s="21" t="s">
        <v>108</v>
      </c>
      <c r="D2" s="21" t="s">
        <v>109</v>
      </c>
      <c r="E2" s="21" t="s">
        <v>110</v>
      </c>
      <c r="F2" s="19" t="n">
        <v>37.4</v>
      </c>
      <c r="G2" s="19" t="n">
        <v>41.04</v>
      </c>
      <c r="H2" s="19" t="n">
        <v>53.45</v>
      </c>
      <c r="I2" s="17" t="n">
        <v>0.3</v>
      </c>
      <c r="J2" s="17"/>
      <c r="K2" s="19" t="n">
        <f aca="false">IF(E2="Discontinued",H2,ROUND(ROUNDUP(ROUND(G2/(1-IF(J2="",I2,J2))/0.05,6),0)*0.05,2))</f>
        <v>58.65</v>
      </c>
      <c r="L2" s="19" t="n">
        <f aca="false">IF(OR(E2="Discontinued",P2="Held at old sell"),H2,IF(LEFT(P2,15)="Approved, cappe",ROUND(ROUNDUP(ROUND(H2*1.1/0.05,6),0)*0.05,2),K2))</f>
        <v>58.65</v>
      </c>
      <c r="M2" s="17" t="n">
        <f aca="false">ROUND((H2-G2)/H2,3)</f>
        <v>0.232</v>
      </c>
      <c r="N2" s="17" t="n">
        <f aca="false">IF(E2="Discontinued","",ROUND((L2-G2)/L2,3))</f>
        <v>0.3</v>
      </c>
      <c r="O2" s="21" t="str">
        <f aca="false">IF(E2="Discontinued","Archive",IF(AND(ROUND(K2/H2-1,6)&lt;=0.1,K2-H2&lt;=100),"Auto","Approval"))</f>
        <v>Auto</v>
      </c>
      <c r="P2" s="21" t="s">
        <v>111</v>
      </c>
      <c r="Q2" s="21"/>
      <c r="R2" s="21" t="str">
        <f aca="false">IF(E2="Superseded",MID(INDEX('Import file'!$E$2:$E$1384,MATCH(A2,'Import file'!$A$2:$A$1384,0)),23,30),A2)</f>
        <v>EWA-1004</v>
      </c>
      <c r="S2" s="19" t="n">
        <f aca="false">IF(E2="Discontinued","",IFERROR(INDEX('Supplier file A'!$D$2:$D$677,MATCH(R2,'Supplier file A'!$A$2:$A$677,0)),IFERROR(INDEX('Supplier file B'!$D$2:$D$386,MATCH(R2,'Supplier file B'!$A$2:$A$386,0)),INDEX('Supplier file C'!$D$2:$D$383,MATCH(R2,'Supplier file C'!$A$2:$A$383,0)))))</f>
        <v>41.04</v>
      </c>
      <c r="T2" s="21" t="str">
        <f aca="false">IF(E2="Discontinued","",IF(ABS(G2-S2)&lt;0.005,"Yes","No"))</f>
        <v>Yes</v>
      </c>
      <c r="U2" s="21" t="str">
        <f aca="false">IF(E2="Discontinued","",IF(ABS(F2-G2)&lt;=0.01*G2,"Yes","No"))</f>
        <v>No</v>
      </c>
      <c r="V2" s="17" t="n">
        <f aca="false">IF(E2="Discontinued","",K2/H2-1)</f>
        <v>0.0972871842843779</v>
      </c>
      <c r="W2" s="21" t="str">
        <f aca="false">IF(E2="Discontinued","Archived",IF(ROUND((L2-G2)/L2,3)&gt;=ROUND(I2,3),"At or above target",IF(Q2&lt;&gt;"","Below target, reason recorded","Below target, no reason")))</f>
        <v>At or above target</v>
      </c>
      <c r="X2" s="21" t="str">
        <f aca="false">IF(E2="Discontinued","",IF(ROUND(M2-I2,3)&lt;-0.01,"Yes","No"))</f>
        <v>Yes</v>
      </c>
    </row>
    <row r="3" customFormat="false" ht="15" hidden="false" customHeight="false" outlineLevel="0" collapsed="false">
      <c r="A3" s="21" t="s">
        <v>112</v>
      </c>
      <c r="B3" s="21" t="s">
        <v>113</v>
      </c>
      <c r="C3" s="21" t="s">
        <v>108</v>
      </c>
      <c r="D3" s="21" t="s">
        <v>109</v>
      </c>
      <c r="E3" s="21" t="s">
        <v>110</v>
      </c>
      <c r="F3" s="19" t="n">
        <v>9.35</v>
      </c>
      <c r="G3" s="19" t="n">
        <v>10.16</v>
      </c>
      <c r="H3" s="19" t="n">
        <v>13.4</v>
      </c>
      <c r="I3" s="17" t="n">
        <v>0.3</v>
      </c>
      <c r="J3" s="17"/>
      <c r="K3" s="19" t="n">
        <f aca="false">IF(E3="Discontinued",H3,ROUND(ROUNDUP(ROUND(G3/(1-IF(J3="",I3,J3))/0.05,6),0)*0.05,2))</f>
        <v>14.55</v>
      </c>
      <c r="L3" s="19" t="n">
        <f aca="false">IF(OR(E3="Discontinued",P3="Held at old sell"),H3,IF(LEFT(P3,15)="Approved, cappe",ROUND(ROUNDUP(ROUND(H3*1.1/0.05,6),0)*0.05,2),K3))</f>
        <v>14.55</v>
      </c>
      <c r="M3" s="17" t="n">
        <f aca="false">ROUND((H3-G3)/H3,3)</f>
        <v>0.242</v>
      </c>
      <c r="N3" s="17" t="n">
        <f aca="false">IF(E3="Discontinued","",ROUND((L3-G3)/L3,3))</f>
        <v>0.302</v>
      </c>
      <c r="O3" s="21" t="str">
        <f aca="false">IF(E3="Discontinued","Archive",IF(AND(ROUND(K3/H3-1,6)&lt;=0.1,K3-H3&lt;=100),"Auto","Approval"))</f>
        <v>Auto</v>
      </c>
      <c r="P3" s="21" t="s">
        <v>111</v>
      </c>
      <c r="Q3" s="21"/>
      <c r="R3" s="21" t="str">
        <f aca="false">IF(E3="Superseded",MID(INDEX('Import file'!$E$2:$E$1384,MATCH(A3,'Import file'!$A$2:$A$1384,0)),23,30),A3)</f>
        <v>EWA-1008</v>
      </c>
      <c r="S3" s="19" t="n">
        <f aca="false">IF(E3="Discontinued","",IFERROR(INDEX('Supplier file A'!$D$2:$D$677,MATCH(R3,'Supplier file A'!$A$2:$A$677,0)),IFERROR(INDEX('Supplier file B'!$D$2:$D$386,MATCH(R3,'Supplier file B'!$A$2:$A$386,0)),INDEX('Supplier file C'!$D$2:$D$383,MATCH(R3,'Supplier file C'!$A$2:$A$383,0)))))</f>
        <v>10.16</v>
      </c>
      <c r="T3" s="21" t="str">
        <f aca="false">IF(E3="Discontinued","",IF(ABS(G3-S3)&lt;0.005,"Yes","No"))</f>
        <v>Yes</v>
      </c>
      <c r="U3" s="21" t="str">
        <f aca="false">IF(E3="Discontinued","",IF(ABS(F3-G3)&lt;=0.01*G3,"Yes","No"))</f>
        <v>No</v>
      </c>
      <c r="V3" s="17" t="n">
        <f aca="false">IF(E3="Discontinued","",K3/H3-1)</f>
        <v>0.085820895522388</v>
      </c>
      <c r="W3" s="21" t="str">
        <f aca="false">IF(E3="Discontinued","Archived",IF(ROUND((L3-G3)/L3,3)&gt;=ROUND(I3,3),"At or above target",IF(Q3&lt;&gt;"","Below target, reason recorded","Below target, no reason")))</f>
        <v>At or above target</v>
      </c>
      <c r="X3" s="21" t="str">
        <f aca="false">IF(E3="Discontinued","",IF(ROUND(M3-I3,3)&lt;-0.01,"Yes","No"))</f>
        <v>Yes</v>
      </c>
    </row>
    <row r="4" customFormat="false" ht="15" hidden="false" customHeight="false" outlineLevel="0" collapsed="false">
      <c r="A4" s="21" t="s">
        <v>114</v>
      </c>
      <c r="B4" s="21" t="s">
        <v>115</v>
      </c>
      <c r="C4" s="21" t="s">
        <v>108</v>
      </c>
      <c r="D4" s="21" t="s">
        <v>109</v>
      </c>
      <c r="E4" s="21" t="s">
        <v>110</v>
      </c>
      <c r="F4" s="19" t="n">
        <v>397.5</v>
      </c>
      <c r="G4" s="19" t="n">
        <v>429.38</v>
      </c>
      <c r="H4" s="19" t="n">
        <v>567.9</v>
      </c>
      <c r="I4" s="17" t="n">
        <v>0.3</v>
      </c>
      <c r="J4" s="17"/>
      <c r="K4" s="19" t="n">
        <f aca="false">IF(E4="Discontinued",H4,ROUND(ROUNDUP(ROUND(G4/(1-IF(J4="",I4,J4))/0.05,6),0)*0.05,2))</f>
        <v>613.4</v>
      </c>
      <c r="L4" s="19" t="n">
        <f aca="false">IF(OR(E4="Discontinued",P4="Held at old sell"),H4,IF(LEFT(P4,15)="Approved, cappe",ROUND(ROUNDUP(ROUND(H4*1.1/0.05,6),0)*0.05,2),K4))</f>
        <v>613.4</v>
      </c>
      <c r="M4" s="17" t="n">
        <f aca="false">ROUND((H4-G4)/H4,3)</f>
        <v>0.244</v>
      </c>
      <c r="N4" s="17" t="n">
        <f aca="false">IF(E4="Discontinued","",ROUND((L4-G4)/L4,3))</f>
        <v>0.3</v>
      </c>
      <c r="O4" s="21" t="str">
        <f aca="false">IF(E4="Discontinued","Archive",IF(AND(ROUND(K4/H4-1,6)&lt;=0.1,K4-H4&lt;=100),"Auto","Approval"))</f>
        <v>Auto</v>
      </c>
      <c r="P4" s="21" t="s">
        <v>111</v>
      </c>
      <c r="Q4" s="21"/>
      <c r="R4" s="21" t="str">
        <f aca="false">IF(E4="Superseded",MID(INDEX('Import file'!$E$2:$E$1384,MATCH(A4,'Import file'!$A$2:$A$1384,0)),23,30),A4)</f>
        <v>EWA-1009</v>
      </c>
      <c r="S4" s="19" t="n">
        <f aca="false">IF(E4="Discontinued","",IFERROR(INDEX('Supplier file A'!$D$2:$D$677,MATCH(R4,'Supplier file A'!$A$2:$A$677,0)),IFERROR(INDEX('Supplier file B'!$D$2:$D$386,MATCH(R4,'Supplier file B'!$A$2:$A$386,0)),INDEX('Supplier file C'!$D$2:$D$383,MATCH(R4,'Supplier file C'!$A$2:$A$383,0)))))</f>
        <v>429.38</v>
      </c>
      <c r="T4" s="21" t="str">
        <f aca="false">IF(E4="Discontinued","",IF(ABS(G4-S4)&lt;0.005,"Yes","No"))</f>
        <v>Yes</v>
      </c>
      <c r="U4" s="21" t="str">
        <f aca="false">IF(E4="Discontinued","",IF(ABS(F4-G4)&lt;=0.01*G4,"Yes","No"))</f>
        <v>No</v>
      </c>
      <c r="V4" s="17" t="n">
        <f aca="false">IF(E4="Discontinued","",K4/H4-1)</f>
        <v>0.0801197393907378</v>
      </c>
      <c r="W4" s="21" t="str">
        <f aca="false">IF(E4="Discontinued","Archived",IF(ROUND((L4-G4)/L4,3)&gt;=ROUND(I4,3),"At or above target",IF(Q4&lt;&gt;"","Below target, reason recorded","Below target, no reason")))</f>
        <v>At or above target</v>
      </c>
      <c r="X4" s="21" t="str">
        <f aca="false">IF(E4="Discontinued","",IF(ROUND(M4-I4,3)&lt;-0.01,"Yes","No"))</f>
        <v>Yes</v>
      </c>
    </row>
    <row r="5" customFormat="false" ht="15" hidden="false" customHeight="false" outlineLevel="0" collapsed="false">
      <c r="A5" s="21" t="s">
        <v>116</v>
      </c>
      <c r="B5" s="21" t="s">
        <v>117</v>
      </c>
      <c r="C5" s="21" t="s">
        <v>108</v>
      </c>
      <c r="D5" s="21" t="s">
        <v>109</v>
      </c>
      <c r="E5" s="21" t="s">
        <v>110</v>
      </c>
      <c r="F5" s="19" t="n">
        <v>296.8</v>
      </c>
      <c r="G5" s="19" t="n">
        <v>324.08</v>
      </c>
      <c r="H5" s="19" t="n">
        <v>424</v>
      </c>
      <c r="I5" s="17" t="n">
        <v>0.3</v>
      </c>
      <c r="J5" s="17"/>
      <c r="K5" s="19" t="n">
        <f aca="false">IF(E5="Discontinued",H5,ROUND(ROUNDUP(ROUND(G5/(1-IF(J5="",I5,J5))/0.05,6),0)*0.05,2))</f>
        <v>463</v>
      </c>
      <c r="L5" s="19" t="n">
        <f aca="false">IF(OR(E5="Discontinued",P5="Held at old sell"),H5,IF(LEFT(P5,15)="Approved, cappe",ROUND(ROUNDUP(ROUND(H5*1.1/0.05,6),0)*0.05,2),K5))</f>
        <v>463</v>
      </c>
      <c r="M5" s="17" t="n">
        <f aca="false">ROUND((H5-G5)/H5,3)</f>
        <v>0.236</v>
      </c>
      <c r="N5" s="17" t="n">
        <f aca="false">IF(E5="Discontinued","",ROUND((L5-G5)/L5,3))</f>
        <v>0.3</v>
      </c>
      <c r="O5" s="21" t="str">
        <f aca="false">IF(E5="Discontinued","Archive",IF(AND(ROUND(K5/H5-1,6)&lt;=0.1,K5-H5&lt;=100),"Auto","Approval"))</f>
        <v>Auto</v>
      </c>
      <c r="P5" s="21" t="s">
        <v>111</v>
      </c>
      <c r="Q5" s="21"/>
      <c r="R5" s="21" t="str">
        <f aca="false">IF(E5="Superseded",MID(INDEX('Import file'!$E$2:$E$1384,MATCH(A5,'Import file'!$A$2:$A$1384,0)),23,30),A5)</f>
        <v>EWA-1014</v>
      </c>
      <c r="S5" s="19" t="n">
        <f aca="false">IF(E5="Discontinued","",IFERROR(INDEX('Supplier file A'!$D$2:$D$677,MATCH(R5,'Supplier file A'!$A$2:$A$677,0)),IFERROR(INDEX('Supplier file B'!$D$2:$D$386,MATCH(R5,'Supplier file B'!$A$2:$A$386,0)),INDEX('Supplier file C'!$D$2:$D$383,MATCH(R5,'Supplier file C'!$A$2:$A$383,0)))))</f>
        <v>324.08</v>
      </c>
      <c r="T5" s="21" t="str">
        <f aca="false">IF(E5="Discontinued","",IF(ABS(G5-S5)&lt;0.005,"Yes","No"))</f>
        <v>Yes</v>
      </c>
      <c r="U5" s="21" t="str">
        <f aca="false">IF(E5="Discontinued","",IF(ABS(F5-G5)&lt;=0.01*G5,"Yes","No"))</f>
        <v>No</v>
      </c>
      <c r="V5" s="17" t="n">
        <f aca="false">IF(E5="Discontinued","",K5/H5-1)</f>
        <v>0.0919811320754718</v>
      </c>
      <c r="W5" s="21" t="str">
        <f aca="false">IF(E5="Discontinued","Archived",IF(ROUND((L5-G5)/L5,3)&gt;=ROUND(I5,3),"At or above target",IF(Q5&lt;&gt;"","Below target, reason recorded","Below target, no reason")))</f>
        <v>At or above target</v>
      </c>
      <c r="X5" s="21" t="str">
        <f aca="false">IF(E5="Discontinued","",IF(ROUND(M5-I5,3)&lt;-0.01,"Yes","No"))</f>
        <v>Yes</v>
      </c>
    </row>
    <row r="6" customFormat="false" ht="15" hidden="false" customHeight="false" outlineLevel="0" collapsed="false">
      <c r="A6" s="21" t="s">
        <v>118</v>
      </c>
      <c r="B6" s="21" t="s">
        <v>119</v>
      </c>
      <c r="C6" s="21" t="s">
        <v>108</v>
      </c>
      <c r="D6" s="21" t="s">
        <v>109</v>
      </c>
      <c r="E6" s="21" t="s">
        <v>110</v>
      </c>
      <c r="F6" s="19" t="n">
        <v>70.2</v>
      </c>
      <c r="G6" s="19" t="n">
        <v>76</v>
      </c>
      <c r="H6" s="19" t="n">
        <v>100.3</v>
      </c>
      <c r="I6" s="17" t="n">
        <v>0.3</v>
      </c>
      <c r="J6" s="17"/>
      <c r="K6" s="19" t="n">
        <f aca="false">IF(E6="Discontinued",H6,ROUND(ROUNDUP(ROUND(G6/(1-IF(J6="",I6,J6))/0.05,6),0)*0.05,2))</f>
        <v>108.6</v>
      </c>
      <c r="L6" s="19" t="n">
        <f aca="false">IF(OR(E6="Discontinued",P6="Held at old sell"),H6,IF(LEFT(P6,15)="Approved, cappe",ROUND(ROUNDUP(ROUND(H6*1.1/0.05,6),0)*0.05,2),K6))</f>
        <v>108.6</v>
      </c>
      <c r="M6" s="17" t="n">
        <f aca="false">ROUND((H6-G6)/H6,3)</f>
        <v>0.242</v>
      </c>
      <c r="N6" s="17" t="n">
        <f aca="false">IF(E6="Discontinued","",ROUND((L6-G6)/L6,3))</f>
        <v>0.3</v>
      </c>
      <c r="O6" s="21" t="str">
        <f aca="false">IF(E6="Discontinued","Archive",IF(AND(ROUND(K6/H6-1,6)&lt;=0.1,K6-H6&lt;=100),"Auto","Approval"))</f>
        <v>Auto</v>
      </c>
      <c r="P6" s="21" t="s">
        <v>111</v>
      </c>
      <c r="Q6" s="21"/>
      <c r="R6" s="21" t="str">
        <f aca="false">IF(E6="Superseded",MID(INDEX('Import file'!$E$2:$E$1384,MATCH(A6,'Import file'!$A$2:$A$1384,0)),23,30),A6)</f>
        <v>EWA-1016</v>
      </c>
      <c r="S6" s="19" t="n">
        <f aca="false">IF(E6="Discontinued","",IFERROR(INDEX('Supplier file A'!$D$2:$D$677,MATCH(R6,'Supplier file A'!$A$2:$A$677,0)),IFERROR(INDEX('Supplier file B'!$D$2:$D$386,MATCH(R6,'Supplier file B'!$A$2:$A$386,0)),INDEX('Supplier file C'!$D$2:$D$383,MATCH(R6,'Supplier file C'!$A$2:$A$383,0)))))</f>
        <v>76</v>
      </c>
      <c r="T6" s="21" t="str">
        <f aca="false">IF(E6="Discontinued","",IF(ABS(G6-S6)&lt;0.005,"Yes","No"))</f>
        <v>Yes</v>
      </c>
      <c r="U6" s="21" t="str">
        <f aca="false">IF(E6="Discontinued","",IF(ABS(F6-G6)&lt;=0.01*G6,"Yes","No"))</f>
        <v>No</v>
      </c>
      <c r="V6" s="17" t="n">
        <f aca="false">IF(E6="Discontinued","",K6/H6-1)</f>
        <v>0.0827517447657029</v>
      </c>
      <c r="W6" s="21" t="str">
        <f aca="false">IF(E6="Discontinued","Archived",IF(ROUND((L6-G6)/L6,3)&gt;=ROUND(I6,3),"At or above target",IF(Q6&lt;&gt;"","Below target, reason recorded","Below target, no reason")))</f>
        <v>At or above target</v>
      </c>
      <c r="X6" s="21" t="str">
        <f aca="false">IF(E6="Discontinued","",IF(ROUND(M6-I6,3)&lt;-0.01,"Yes","No"))</f>
        <v>Yes</v>
      </c>
    </row>
    <row r="7" customFormat="false" ht="15" hidden="false" customHeight="false" outlineLevel="0" collapsed="false">
      <c r="A7" s="21" t="s">
        <v>120</v>
      </c>
      <c r="B7" s="21" t="s">
        <v>121</v>
      </c>
      <c r="C7" s="21" t="s">
        <v>108</v>
      </c>
      <c r="D7" s="21" t="s">
        <v>109</v>
      </c>
      <c r="E7" s="21" t="s">
        <v>110</v>
      </c>
      <c r="F7" s="19" t="n">
        <v>285</v>
      </c>
      <c r="G7" s="19" t="n">
        <v>313.92</v>
      </c>
      <c r="H7" s="19" t="n">
        <v>360.8</v>
      </c>
      <c r="I7" s="17" t="n">
        <v>0.3</v>
      </c>
      <c r="J7" s="17" t="n">
        <v>0.21</v>
      </c>
      <c r="K7" s="19" t="n">
        <f aca="false">IF(E7="Discontinued",H7,ROUND(ROUNDUP(ROUND(G7/(1-IF(J7="",I7,J7))/0.05,6),0)*0.05,2))</f>
        <v>397.4</v>
      </c>
      <c r="L7" s="19" t="n">
        <f aca="false">IF(OR(E7="Discontinued",P7="Held at old sell"),H7,IF(LEFT(P7,15)="Approved, cappe",ROUND(ROUNDUP(ROUND(H7*1.1/0.05,6),0)*0.05,2),K7))</f>
        <v>360.8</v>
      </c>
      <c r="M7" s="17" t="n">
        <f aca="false">ROUND((H7-G7)/H7,3)</f>
        <v>0.13</v>
      </c>
      <c r="N7" s="17" t="n">
        <f aca="false">IF(E7="Discontinued","",ROUND((L7-G7)/L7,3))</f>
        <v>0.13</v>
      </c>
      <c r="O7" s="21" t="str">
        <f aca="false">IF(E7="Discontinued","Archive",IF(AND(ROUND(K7/H7-1,6)&lt;=0.1,K7-H7&lt;=100),"Auto","Approval"))</f>
        <v>Approval</v>
      </c>
      <c r="P7" s="21" t="s">
        <v>122</v>
      </c>
      <c r="Q7" s="21" t="s">
        <v>123</v>
      </c>
      <c r="R7" s="21" t="str">
        <f aca="false">IF(E7="Superseded",MID(INDEX('Import file'!$E$2:$E$1384,MATCH(A7,'Import file'!$A$2:$A$1384,0)),23,30),A7)</f>
        <v>EWA-1020</v>
      </c>
      <c r="S7" s="19" t="n">
        <f aca="false">IF(E7="Discontinued","",IFERROR(INDEX('Supplier file A'!$D$2:$D$677,MATCH(R7,'Supplier file A'!$A$2:$A$677,0)),IFERROR(INDEX('Supplier file B'!$D$2:$D$386,MATCH(R7,'Supplier file B'!$A$2:$A$386,0)),INDEX('Supplier file C'!$D$2:$D$383,MATCH(R7,'Supplier file C'!$A$2:$A$383,0)))))</f>
        <v>313.92</v>
      </c>
      <c r="T7" s="21" t="str">
        <f aca="false">IF(E7="Discontinued","",IF(ABS(G7-S7)&lt;0.005,"Yes","No"))</f>
        <v>Yes</v>
      </c>
      <c r="U7" s="21" t="str">
        <f aca="false">IF(E7="Discontinued","",IF(ABS(F7-G7)&lt;=0.01*G7,"Yes","No"))</f>
        <v>No</v>
      </c>
      <c r="V7" s="17" t="n">
        <f aca="false">IF(E7="Discontinued","",K7/H7-1)</f>
        <v>0.101441241685144</v>
      </c>
      <c r="W7" s="21" t="str">
        <f aca="false">IF(E7="Discontinued","Archived",IF(ROUND((L7-G7)/L7,3)&gt;=ROUND(I7,3),"At or above target",IF(Q7&lt;&gt;"","Below target, reason recorded","Below target, no reason")))</f>
        <v>Below target, reason recorded</v>
      </c>
      <c r="X7" s="21" t="str">
        <f aca="false">IF(E7="Discontinued","",IF(ROUND(M7-I7,3)&lt;-0.01,"Yes","No"))</f>
        <v>Yes</v>
      </c>
    </row>
    <row r="8" customFormat="false" ht="15" hidden="false" customHeight="false" outlineLevel="0" collapsed="false">
      <c r="A8" s="21" t="s">
        <v>124</v>
      </c>
      <c r="B8" s="21" t="s">
        <v>125</v>
      </c>
      <c r="C8" s="21" t="s">
        <v>108</v>
      </c>
      <c r="D8" s="21" t="s">
        <v>109</v>
      </c>
      <c r="E8" s="21" t="s">
        <v>110</v>
      </c>
      <c r="F8" s="19" t="n">
        <v>43.7</v>
      </c>
      <c r="G8" s="19" t="n">
        <v>47.22</v>
      </c>
      <c r="H8" s="19" t="n">
        <v>62.45</v>
      </c>
      <c r="I8" s="17" t="n">
        <v>0.3</v>
      </c>
      <c r="J8" s="17"/>
      <c r="K8" s="19" t="n">
        <f aca="false">IF(E8="Discontinued",H8,ROUND(ROUNDUP(ROUND(G8/(1-IF(J8="",I8,J8))/0.05,6),0)*0.05,2))</f>
        <v>67.5</v>
      </c>
      <c r="L8" s="19" t="n">
        <f aca="false">IF(OR(E8="Discontinued",P8="Held at old sell"),H8,IF(LEFT(P8,15)="Approved, cappe",ROUND(ROUNDUP(ROUND(H8*1.1/0.05,6),0)*0.05,2),K8))</f>
        <v>67.5</v>
      </c>
      <c r="M8" s="17" t="n">
        <f aca="false">ROUND((H8-G8)/H8,3)</f>
        <v>0.244</v>
      </c>
      <c r="N8" s="17" t="n">
        <f aca="false">IF(E8="Discontinued","",ROUND((L8-G8)/L8,3))</f>
        <v>0.3</v>
      </c>
      <c r="O8" s="21" t="str">
        <f aca="false">IF(E8="Discontinued","Archive",IF(AND(ROUND(K8/H8-1,6)&lt;=0.1,K8-H8&lt;=100),"Auto","Approval"))</f>
        <v>Auto</v>
      </c>
      <c r="P8" s="21" t="s">
        <v>111</v>
      </c>
      <c r="Q8" s="21"/>
      <c r="R8" s="21" t="str">
        <f aca="false">IF(E8="Superseded",MID(INDEX('Import file'!$E$2:$E$1384,MATCH(A8,'Import file'!$A$2:$A$1384,0)),23,30),A8)</f>
        <v>EWA-1023</v>
      </c>
      <c r="S8" s="19" t="n">
        <f aca="false">IF(E8="Discontinued","",IFERROR(INDEX('Supplier file A'!$D$2:$D$677,MATCH(R8,'Supplier file A'!$A$2:$A$677,0)),IFERROR(INDEX('Supplier file B'!$D$2:$D$386,MATCH(R8,'Supplier file B'!$A$2:$A$386,0)),INDEX('Supplier file C'!$D$2:$D$383,MATCH(R8,'Supplier file C'!$A$2:$A$383,0)))))</f>
        <v>47.22</v>
      </c>
      <c r="T8" s="21" t="str">
        <f aca="false">IF(E8="Discontinued","",IF(ABS(G8-S8)&lt;0.005,"Yes","No"))</f>
        <v>Yes</v>
      </c>
      <c r="U8" s="21" t="str">
        <f aca="false">IF(E8="Discontinued","",IF(ABS(F8-G8)&lt;=0.01*G8,"Yes","No"))</f>
        <v>No</v>
      </c>
      <c r="V8" s="17" t="n">
        <f aca="false">IF(E8="Discontinued","",K8/H8-1)</f>
        <v>0.0808646917534026</v>
      </c>
      <c r="W8" s="21" t="str">
        <f aca="false">IF(E8="Discontinued","Archived",IF(ROUND((L8-G8)/L8,3)&gt;=ROUND(I8,3),"At or above target",IF(Q8&lt;&gt;"","Below target, reason recorded","Below target, no reason")))</f>
        <v>At or above target</v>
      </c>
      <c r="X8" s="21" t="str">
        <f aca="false">IF(E8="Discontinued","",IF(ROUND(M8-I8,3)&lt;-0.01,"Yes","No"))</f>
        <v>Yes</v>
      </c>
    </row>
    <row r="9" customFormat="false" ht="15" hidden="false" customHeight="false" outlineLevel="0" collapsed="false">
      <c r="A9" s="21" t="s">
        <v>126</v>
      </c>
      <c r="B9" s="21" t="s">
        <v>127</v>
      </c>
      <c r="C9" s="21" t="s">
        <v>108</v>
      </c>
      <c r="D9" s="21" t="s">
        <v>109</v>
      </c>
      <c r="E9" s="21" t="s">
        <v>110</v>
      </c>
      <c r="F9" s="19" t="n">
        <v>34</v>
      </c>
      <c r="G9" s="19" t="n">
        <v>37.27</v>
      </c>
      <c r="H9" s="19" t="n">
        <v>43.05</v>
      </c>
      <c r="I9" s="17" t="n">
        <v>0.3</v>
      </c>
      <c r="J9" s="17" t="n">
        <v>0.21</v>
      </c>
      <c r="K9" s="19" t="n">
        <f aca="false">IF(E9="Discontinued",H9,ROUND(ROUNDUP(ROUND(G9/(1-IF(J9="",I9,J9))/0.05,6),0)*0.05,2))</f>
        <v>47.2</v>
      </c>
      <c r="L9" s="19" t="n">
        <f aca="false">IF(OR(E9="Discontinued",P9="Held at old sell"),H9,IF(LEFT(P9,15)="Approved, cappe",ROUND(ROUNDUP(ROUND(H9*1.1/0.05,6),0)*0.05,2),K9))</f>
        <v>47.2</v>
      </c>
      <c r="M9" s="17" t="n">
        <f aca="false">ROUND((H9-G9)/H9,3)</f>
        <v>0.134</v>
      </c>
      <c r="N9" s="17" t="n">
        <f aca="false">IF(E9="Discontinued","",ROUND((L9-G9)/L9,3))</f>
        <v>0.21</v>
      </c>
      <c r="O9" s="21" t="str">
        <f aca="false">IF(E9="Discontinued","Archive",IF(AND(ROUND(K9/H9-1,6)&lt;=0.1,K9-H9&lt;=100),"Auto","Approval"))</f>
        <v>Auto</v>
      </c>
      <c r="P9" s="21" t="s">
        <v>111</v>
      </c>
      <c r="Q9" s="21" t="s">
        <v>128</v>
      </c>
      <c r="R9" s="21" t="str">
        <f aca="false">IF(E9="Superseded",MID(INDEX('Import file'!$E$2:$E$1384,MATCH(A9,'Import file'!$A$2:$A$1384,0)),23,30),A9)</f>
        <v>EWA-1025</v>
      </c>
      <c r="S9" s="19" t="n">
        <f aca="false">IF(E9="Discontinued","",IFERROR(INDEX('Supplier file A'!$D$2:$D$677,MATCH(R9,'Supplier file A'!$A$2:$A$677,0)),IFERROR(INDEX('Supplier file B'!$D$2:$D$386,MATCH(R9,'Supplier file B'!$A$2:$A$386,0)),INDEX('Supplier file C'!$D$2:$D$383,MATCH(R9,'Supplier file C'!$A$2:$A$383,0)))))</f>
        <v>37.27</v>
      </c>
      <c r="T9" s="21" t="str">
        <f aca="false">IF(E9="Discontinued","",IF(ABS(G9-S9)&lt;0.005,"Yes","No"))</f>
        <v>Yes</v>
      </c>
      <c r="U9" s="21" t="str">
        <f aca="false">IF(E9="Discontinued","",IF(ABS(F9-G9)&lt;=0.01*G9,"Yes","No"))</f>
        <v>No</v>
      </c>
      <c r="V9" s="17" t="n">
        <f aca="false">IF(E9="Discontinued","",K9/H9-1)</f>
        <v>0.0963995354239258</v>
      </c>
      <c r="W9" s="21" t="str">
        <f aca="false">IF(E9="Discontinued","Archived",IF(ROUND((L9-G9)/L9,3)&gt;=ROUND(I9,3),"At or above target",IF(Q9&lt;&gt;"","Below target, reason recorded","Below target, no reason")))</f>
        <v>Below target, reason recorded</v>
      </c>
      <c r="X9" s="21" t="str">
        <f aca="false">IF(E9="Discontinued","",IF(ROUND(M9-I9,3)&lt;-0.01,"Yes","No"))</f>
        <v>Yes</v>
      </c>
    </row>
    <row r="10" customFormat="false" ht="15" hidden="false" customHeight="false" outlineLevel="0" collapsed="false">
      <c r="A10" s="21" t="s">
        <v>129</v>
      </c>
      <c r="B10" s="21" t="s">
        <v>130</v>
      </c>
      <c r="C10" s="21" t="s">
        <v>108</v>
      </c>
      <c r="D10" s="21" t="s">
        <v>109</v>
      </c>
      <c r="E10" s="21" t="s">
        <v>131</v>
      </c>
      <c r="F10" s="19" t="n">
        <v>34.5</v>
      </c>
      <c r="G10" s="19" t="n">
        <v>37.48</v>
      </c>
      <c r="H10" s="19" t="n">
        <v>49.3</v>
      </c>
      <c r="I10" s="17" t="n">
        <v>0.3</v>
      </c>
      <c r="J10" s="17"/>
      <c r="K10" s="19" t="n">
        <f aca="false">IF(E10="Discontinued",H10,ROUND(ROUNDUP(ROUND(G10/(1-IF(J10="",I10,J10))/0.05,6),0)*0.05,2))</f>
        <v>53.55</v>
      </c>
      <c r="L10" s="19" t="n">
        <f aca="false">IF(OR(E10="Discontinued",P10="Held at old sell"),H10,IF(LEFT(P10,15)="Approved, cappe",ROUND(ROUNDUP(ROUND(H10*1.1/0.05,6),0)*0.05,2),K10))</f>
        <v>53.55</v>
      </c>
      <c r="M10" s="17" t="n">
        <f aca="false">ROUND((H10-G10)/H10,3)</f>
        <v>0.24</v>
      </c>
      <c r="N10" s="17" t="n">
        <f aca="false">IF(E10="Discontinued","",ROUND((L10-G10)/L10,3))</f>
        <v>0.3</v>
      </c>
      <c r="O10" s="21" t="str">
        <f aca="false">IF(E10="Discontinued","Archive",IF(AND(ROUND(K10/H10-1,6)&lt;=0.1,K10-H10&lt;=100),"Auto","Approval"))</f>
        <v>Auto</v>
      </c>
      <c r="P10" s="21" t="s">
        <v>111</v>
      </c>
      <c r="Q10" s="21"/>
      <c r="R10" s="21" t="str">
        <f aca="false">IF(E10="Superseded",MID(INDEX('Import file'!$E$2:$E$1384,MATCH(A10,'Import file'!$A$2:$A$1384,0)),23,30),A10)</f>
        <v>EWA-6028</v>
      </c>
      <c r="S10" s="19" t="n">
        <f aca="false">IF(E10="Discontinued","",IFERROR(INDEX('Supplier file A'!$D$2:$D$677,MATCH(R10,'Supplier file A'!$A$2:$A$677,0)),IFERROR(INDEX('Supplier file B'!$D$2:$D$386,MATCH(R10,'Supplier file B'!$A$2:$A$386,0)),INDEX('Supplier file C'!$D$2:$D$383,MATCH(R10,'Supplier file C'!$A$2:$A$383,0)))))</f>
        <v>37.48</v>
      </c>
      <c r="T10" s="21" t="str">
        <f aca="false">IF(E10="Discontinued","",IF(ABS(G10-S10)&lt;0.005,"Yes","No"))</f>
        <v>Yes</v>
      </c>
      <c r="U10" s="21" t="str">
        <f aca="false">IF(E10="Discontinued","",IF(ABS(F10-G10)&lt;=0.01*G10,"Yes","No"))</f>
        <v>No</v>
      </c>
      <c r="V10" s="17" t="n">
        <f aca="false">IF(E10="Discontinued","",K10/H10-1)</f>
        <v>0.0862068965517242</v>
      </c>
      <c r="W10" s="21" t="str">
        <f aca="false">IF(E10="Discontinued","Archived",IF(ROUND((L10-G10)/L10,3)&gt;=ROUND(I10,3),"At or above target",IF(Q10&lt;&gt;"","Below target, reason recorded","Below target, no reason")))</f>
        <v>At or above target</v>
      </c>
      <c r="X10" s="21" t="str">
        <f aca="false">IF(E10="Discontinued","",IF(ROUND(M10-I10,3)&lt;-0.01,"Yes","No"))</f>
        <v>Yes</v>
      </c>
    </row>
    <row r="11" customFormat="false" ht="15" hidden="false" customHeight="false" outlineLevel="0" collapsed="false">
      <c r="A11" s="21" t="s">
        <v>132</v>
      </c>
      <c r="B11" s="21" t="s">
        <v>133</v>
      </c>
      <c r="C11" s="21" t="s">
        <v>108</v>
      </c>
      <c r="D11" s="21" t="s">
        <v>109</v>
      </c>
      <c r="E11" s="21" t="s">
        <v>110</v>
      </c>
      <c r="F11" s="19" t="n">
        <v>50.6</v>
      </c>
      <c r="G11" s="19" t="n">
        <v>54.98</v>
      </c>
      <c r="H11" s="19" t="n">
        <v>67.5</v>
      </c>
      <c r="I11" s="17" t="n">
        <v>0.3</v>
      </c>
      <c r="J11" s="17" t="n">
        <v>0.25</v>
      </c>
      <c r="K11" s="19" t="n">
        <f aca="false">IF(E11="Discontinued",H11,ROUND(ROUNDUP(ROUND(G11/(1-IF(J11="",I11,J11))/0.05,6),0)*0.05,2))</f>
        <v>73.35</v>
      </c>
      <c r="L11" s="19" t="n">
        <f aca="false">IF(OR(E11="Discontinued",P11="Held at old sell"),H11,IF(LEFT(P11,15)="Approved, cappe",ROUND(ROUNDUP(ROUND(H11*1.1/0.05,6),0)*0.05,2),K11))</f>
        <v>73.35</v>
      </c>
      <c r="M11" s="17" t="n">
        <f aca="false">ROUND((H11-G11)/H11,3)</f>
        <v>0.185</v>
      </c>
      <c r="N11" s="17" t="n">
        <f aca="false">IF(E11="Discontinued","",ROUND((L11-G11)/L11,3))</f>
        <v>0.25</v>
      </c>
      <c r="O11" s="21" t="str">
        <f aca="false">IF(E11="Discontinued","Archive",IF(AND(ROUND(K11/H11-1,6)&lt;=0.1,K11-H11&lt;=100),"Auto","Approval"))</f>
        <v>Auto</v>
      </c>
      <c r="P11" s="21" t="s">
        <v>111</v>
      </c>
      <c r="Q11" s="21" t="s">
        <v>134</v>
      </c>
      <c r="R11" s="21" t="str">
        <f aca="false">IF(E11="Superseded",MID(INDEX('Import file'!$E$2:$E$1384,MATCH(A11,'Import file'!$A$2:$A$1384,0)),23,30),A11)</f>
        <v>EWA-1030</v>
      </c>
      <c r="S11" s="19" t="n">
        <f aca="false">IF(E11="Discontinued","",IFERROR(INDEX('Supplier file A'!$D$2:$D$677,MATCH(R11,'Supplier file A'!$A$2:$A$677,0)),IFERROR(INDEX('Supplier file B'!$D$2:$D$386,MATCH(R11,'Supplier file B'!$A$2:$A$386,0)),INDEX('Supplier file C'!$D$2:$D$383,MATCH(R11,'Supplier file C'!$A$2:$A$383,0)))))</f>
        <v>54.98</v>
      </c>
      <c r="T11" s="21" t="str">
        <f aca="false">IF(E11="Discontinued","",IF(ABS(G11-S11)&lt;0.005,"Yes","No"))</f>
        <v>Yes</v>
      </c>
      <c r="U11" s="21" t="str">
        <f aca="false">IF(E11="Discontinued","",IF(ABS(F11-G11)&lt;=0.01*G11,"Yes","No"))</f>
        <v>No</v>
      </c>
      <c r="V11" s="17" t="n">
        <f aca="false">IF(E11="Discontinued","",K11/H11-1)</f>
        <v>0.0866666666666667</v>
      </c>
      <c r="W11" s="21" t="str">
        <f aca="false">IF(E11="Discontinued","Archived",IF(ROUND((L11-G11)/L11,3)&gt;=ROUND(I11,3),"At or above target",IF(Q11&lt;&gt;"","Below target, reason recorded","Below target, no reason")))</f>
        <v>Below target, reason recorded</v>
      </c>
      <c r="X11" s="21" t="str">
        <f aca="false">IF(E11="Discontinued","",IF(ROUND(M11-I11,3)&lt;-0.01,"Yes","No"))</f>
        <v>Yes</v>
      </c>
    </row>
    <row r="12" customFormat="false" ht="15" hidden="false" customHeight="false" outlineLevel="0" collapsed="false">
      <c r="A12" s="21" t="s">
        <v>135</v>
      </c>
      <c r="B12" s="21" t="s">
        <v>136</v>
      </c>
      <c r="C12" s="21" t="s">
        <v>108</v>
      </c>
      <c r="D12" s="21" t="s">
        <v>109</v>
      </c>
      <c r="E12" s="21" t="s">
        <v>110</v>
      </c>
      <c r="F12" s="19" t="n">
        <v>212.8</v>
      </c>
      <c r="G12" s="19" t="n">
        <v>234.7</v>
      </c>
      <c r="H12" s="19" t="n">
        <v>304</v>
      </c>
      <c r="I12" s="17" t="n">
        <v>0.3</v>
      </c>
      <c r="J12" s="17"/>
      <c r="K12" s="19" t="n">
        <f aca="false">IF(E12="Discontinued",H12,ROUND(ROUNDUP(ROUND(G12/(1-IF(J12="",I12,J12))/0.05,6),0)*0.05,2))</f>
        <v>335.3</v>
      </c>
      <c r="L12" s="19" t="n">
        <f aca="false">IF(OR(E12="Discontinued",P12="Held at old sell"),H12,IF(LEFT(P12,15)="Approved, cappe",ROUND(ROUNDUP(ROUND(H12*1.1/0.05,6),0)*0.05,2),K12))</f>
        <v>335.3</v>
      </c>
      <c r="M12" s="17" t="n">
        <f aca="false">ROUND((H12-G12)/H12,3)</f>
        <v>0.228</v>
      </c>
      <c r="N12" s="17" t="n">
        <f aca="false">IF(E12="Discontinued","",ROUND((L12-G12)/L12,3))</f>
        <v>0.3</v>
      </c>
      <c r="O12" s="21" t="str">
        <f aca="false">IF(E12="Discontinued","Archive",IF(AND(ROUND(K12/H12-1,6)&lt;=0.1,K12-H12&lt;=100),"Auto","Approval"))</f>
        <v>Approval</v>
      </c>
      <c r="P12" s="21" t="s">
        <v>44</v>
      </c>
      <c r="Q12" s="21"/>
      <c r="R12" s="21" t="str">
        <f aca="false">IF(E12="Superseded",MID(INDEX('Import file'!$E$2:$E$1384,MATCH(A12,'Import file'!$A$2:$A$1384,0)),23,30),A12)</f>
        <v>EWA-1033</v>
      </c>
      <c r="S12" s="19" t="n">
        <f aca="false">IF(E12="Discontinued","",IFERROR(INDEX('Supplier file A'!$D$2:$D$677,MATCH(R12,'Supplier file A'!$A$2:$A$677,0)),IFERROR(INDEX('Supplier file B'!$D$2:$D$386,MATCH(R12,'Supplier file B'!$A$2:$A$386,0)),INDEX('Supplier file C'!$D$2:$D$383,MATCH(R12,'Supplier file C'!$A$2:$A$383,0)))))</f>
        <v>234.7</v>
      </c>
      <c r="T12" s="21" t="str">
        <f aca="false">IF(E12="Discontinued","",IF(ABS(G12-S12)&lt;0.005,"Yes","No"))</f>
        <v>Yes</v>
      </c>
      <c r="U12" s="21" t="str">
        <f aca="false">IF(E12="Discontinued","",IF(ABS(F12-G12)&lt;=0.01*G12,"Yes","No"))</f>
        <v>No</v>
      </c>
      <c r="V12" s="17" t="n">
        <f aca="false">IF(E12="Discontinued","",K12/H12-1)</f>
        <v>0.10296052631579</v>
      </c>
      <c r="W12" s="21" t="str">
        <f aca="false">IF(E12="Discontinued","Archived",IF(ROUND((L12-G12)/L12,3)&gt;=ROUND(I12,3),"At or above target",IF(Q12&lt;&gt;"","Below target, reason recorded","Below target, no reason")))</f>
        <v>At or above target</v>
      </c>
      <c r="X12" s="21" t="str">
        <f aca="false">IF(E12="Discontinued","",IF(ROUND(M12-I12,3)&lt;-0.01,"Yes","No"))</f>
        <v>Yes</v>
      </c>
    </row>
    <row r="13" customFormat="false" ht="15" hidden="false" customHeight="false" outlineLevel="0" collapsed="false">
      <c r="A13" s="21" t="s">
        <v>137</v>
      </c>
      <c r="B13" s="21" t="s">
        <v>138</v>
      </c>
      <c r="C13" s="21" t="s">
        <v>108</v>
      </c>
      <c r="D13" s="21" t="s">
        <v>109</v>
      </c>
      <c r="E13" s="21" t="s">
        <v>110</v>
      </c>
      <c r="F13" s="19" t="n">
        <v>18.9</v>
      </c>
      <c r="G13" s="19" t="n">
        <v>20.42</v>
      </c>
      <c r="H13" s="19" t="n">
        <v>24.55</v>
      </c>
      <c r="I13" s="17" t="n">
        <v>0.3</v>
      </c>
      <c r="J13" s="17" t="n">
        <v>0.23</v>
      </c>
      <c r="K13" s="19" t="n">
        <f aca="false">IF(E13="Discontinued",H13,ROUND(ROUNDUP(ROUND(G13/(1-IF(J13="",I13,J13))/0.05,6),0)*0.05,2))</f>
        <v>26.55</v>
      </c>
      <c r="L13" s="19" t="n">
        <f aca="false">IF(OR(E13="Discontinued",P13="Held at old sell"),H13,IF(LEFT(P13,15)="Approved, cappe",ROUND(ROUNDUP(ROUND(H13*1.1/0.05,6),0)*0.05,2),K13))</f>
        <v>26.55</v>
      </c>
      <c r="M13" s="17" t="n">
        <f aca="false">ROUND((H13-G13)/H13,3)</f>
        <v>0.168</v>
      </c>
      <c r="N13" s="17" t="n">
        <f aca="false">IF(E13="Discontinued","",ROUND((L13-G13)/L13,3))</f>
        <v>0.231</v>
      </c>
      <c r="O13" s="21" t="str">
        <f aca="false">IF(E13="Discontinued","Archive",IF(AND(ROUND(K13/H13-1,6)&lt;=0.1,K13-H13&lt;=100),"Auto","Approval"))</f>
        <v>Auto</v>
      </c>
      <c r="P13" s="21" t="s">
        <v>111</v>
      </c>
      <c r="Q13" s="21" t="s">
        <v>139</v>
      </c>
      <c r="R13" s="21" t="str">
        <f aca="false">IF(E13="Superseded",MID(INDEX('Import file'!$E$2:$E$1384,MATCH(A13,'Import file'!$A$2:$A$1384,0)),23,30),A13)</f>
        <v>EWA-1036</v>
      </c>
      <c r="S13" s="19" t="n">
        <f aca="false">IF(E13="Discontinued","",IFERROR(INDEX('Supplier file A'!$D$2:$D$677,MATCH(R13,'Supplier file A'!$A$2:$A$677,0)),IFERROR(INDEX('Supplier file B'!$D$2:$D$386,MATCH(R13,'Supplier file B'!$A$2:$A$386,0)),INDEX('Supplier file C'!$D$2:$D$383,MATCH(R13,'Supplier file C'!$A$2:$A$383,0)))))</f>
        <v>20.42</v>
      </c>
      <c r="T13" s="21" t="str">
        <f aca="false">IF(E13="Discontinued","",IF(ABS(G13-S13)&lt;0.005,"Yes","No"))</f>
        <v>Yes</v>
      </c>
      <c r="U13" s="21" t="str">
        <f aca="false">IF(E13="Discontinued","",IF(ABS(F13-G13)&lt;=0.01*G13,"Yes","No"))</f>
        <v>No</v>
      </c>
      <c r="V13" s="17" t="n">
        <f aca="false">IF(E13="Discontinued","",K13/H13-1)</f>
        <v>0.0814663951120163</v>
      </c>
      <c r="W13" s="21" t="str">
        <f aca="false">IF(E13="Discontinued","Archived",IF(ROUND((L13-G13)/L13,3)&gt;=ROUND(I13,3),"At or above target",IF(Q13&lt;&gt;"","Below target, reason recorded","Below target, no reason")))</f>
        <v>Below target, reason recorded</v>
      </c>
      <c r="X13" s="21" t="str">
        <f aca="false">IF(E13="Discontinued","",IF(ROUND(M13-I13,3)&lt;-0.01,"Yes","No"))</f>
        <v>Yes</v>
      </c>
    </row>
    <row r="14" customFormat="false" ht="15" hidden="false" customHeight="false" outlineLevel="0" collapsed="false">
      <c r="A14" s="21" t="s">
        <v>140</v>
      </c>
      <c r="B14" s="21" t="s">
        <v>141</v>
      </c>
      <c r="C14" s="21" t="s">
        <v>108</v>
      </c>
      <c r="D14" s="21" t="s">
        <v>109</v>
      </c>
      <c r="E14" s="21" t="s">
        <v>110</v>
      </c>
      <c r="F14" s="19" t="n">
        <v>276</v>
      </c>
      <c r="G14" s="19" t="n">
        <v>304.1</v>
      </c>
      <c r="H14" s="19" t="n">
        <v>394.3</v>
      </c>
      <c r="I14" s="17" t="n">
        <v>0.3</v>
      </c>
      <c r="J14" s="17"/>
      <c r="K14" s="19" t="n">
        <f aca="false">IF(E14="Discontinued",H14,ROUND(ROUNDUP(ROUND(G14/(1-IF(J14="",I14,J14))/0.05,6),0)*0.05,2))</f>
        <v>434.45</v>
      </c>
      <c r="L14" s="19" t="n">
        <f aca="false">IF(OR(E14="Discontinued",P14="Held at old sell"),H14,IF(LEFT(P14,15)="Approved, cappe",ROUND(ROUNDUP(ROUND(H14*1.1/0.05,6),0)*0.05,2),K14))</f>
        <v>434.45</v>
      </c>
      <c r="M14" s="17" t="n">
        <f aca="false">ROUND((H14-G14)/H14,3)</f>
        <v>0.229</v>
      </c>
      <c r="N14" s="17" t="n">
        <f aca="false">IF(E14="Discontinued","",ROUND((L14-G14)/L14,3))</f>
        <v>0.3</v>
      </c>
      <c r="O14" s="21" t="str">
        <f aca="false">IF(E14="Discontinued","Archive",IF(AND(ROUND(K14/H14-1,6)&lt;=0.1,K14-H14&lt;=100),"Auto","Approval"))</f>
        <v>Approval</v>
      </c>
      <c r="P14" s="21" t="s">
        <v>44</v>
      </c>
      <c r="Q14" s="21"/>
      <c r="R14" s="21" t="str">
        <f aca="false">IF(E14="Superseded",MID(INDEX('Import file'!$E$2:$E$1384,MATCH(A14,'Import file'!$A$2:$A$1384,0)),23,30),A14)</f>
        <v>EWA-1039</v>
      </c>
      <c r="S14" s="19" t="n">
        <f aca="false">IF(E14="Discontinued","",IFERROR(INDEX('Supplier file A'!$D$2:$D$677,MATCH(R14,'Supplier file A'!$A$2:$A$677,0)),IFERROR(INDEX('Supplier file B'!$D$2:$D$386,MATCH(R14,'Supplier file B'!$A$2:$A$386,0)),INDEX('Supplier file C'!$D$2:$D$383,MATCH(R14,'Supplier file C'!$A$2:$A$383,0)))))</f>
        <v>304.1</v>
      </c>
      <c r="T14" s="21" t="str">
        <f aca="false">IF(E14="Discontinued","",IF(ABS(G14-S14)&lt;0.005,"Yes","No"))</f>
        <v>Yes</v>
      </c>
      <c r="U14" s="21" t="str">
        <f aca="false">IF(E14="Discontinued","",IF(ABS(F14-G14)&lt;=0.01*G14,"Yes","No"))</f>
        <v>No</v>
      </c>
      <c r="V14" s="17" t="n">
        <f aca="false">IF(E14="Discontinued","",K14/H14-1)</f>
        <v>0.101826020796348</v>
      </c>
      <c r="W14" s="21" t="str">
        <f aca="false">IF(E14="Discontinued","Archived",IF(ROUND((L14-G14)/L14,3)&gt;=ROUND(I14,3),"At or above target",IF(Q14&lt;&gt;"","Below target, reason recorded","Below target, no reason")))</f>
        <v>At or above target</v>
      </c>
      <c r="X14" s="21" t="str">
        <f aca="false">IF(E14="Discontinued","",IF(ROUND(M14-I14,3)&lt;-0.01,"Yes","No"))</f>
        <v>Yes</v>
      </c>
    </row>
    <row r="15" customFormat="false" ht="15" hidden="false" customHeight="false" outlineLevel="0" collapsed="false">
      <c r="A15" s="21" t="s">
        <v>142</v>
      </c>
      <c r="B15" s="21" t="s">
        <v>143</v>
      </c>
      <c r="C15" s="21" t="s">
        <v>108</v>
      </c>
      <c r="D15" s="21" t="s">
        <v>109</v>
      </c>
      <c r="E15" s="21" t="s">
        <v>110</v>
      </c>
      <c r="F15" s="19" t="n">
        <v>12.65</v>
      </c>
      <c r="G15" s="19" t="n">
        <v>13.91</v>
      </c>
      <c r="H15" s="19" t="n">
        <v>15.85</v>
      </c>
      <c r="I15" s="17" t="n">
        <v>0.3</v>
      </c>
      <c r="J15" s="17" t="n">
        <v>0.2</v>
      </c>
      <c r="K15" s="19" t="n">
        <f aca="false">IF(E15="Discontinued",H15,ROUND(ROUNDUP(ROUND(G15/(1-IF(J15="",I15,J15))/0.05,6),0)*0.05,2))</f>
        <v>17.4</v>
      </c>
      <c r="L15" s="19" t="n">
        <f aca="false">IF(OR(E15="Discontinued",P15="Held at old sell"),H15,IF(LEFT(P15,15)="Approved, cappe",ROUND(ROUNDUP(ROUND(H15*1.1/0.05,6),0)*0.05,2),K15))</f>
        <v>17.4</v>
      </c>
      <c r="M15" s="17" t="n">
        <f aca="false">ROUND((H15-G15)/H15,3)</f>
        <v>0.122</v>
      </c>
      <c r="N15" s="17" t="n">
        <f aca="false">IF(E15="Discontinued","",ROUND((L15-G15)/L15,3))</f>
        <v>0.201</v>
      </c>
      <c r="O15" s="21" t="str">
        <f aca="false">IF(E15="Discontinued","Archive",IF(AND(ROUND(K15/H15-1,6)&lt;=0.1,K15-H15&lt;=100),"Auto","Approval"))</f>
        <v>Auto</v>
      </c>
      <c r="P15" s="21" t="s">
        <v>111</v>
      </c>
      <c r="Q15" s="21" t="s">
        <v>144</v>
      </c>
      <c r="R15" s="21" t="str">
        <f aca="false">IF(E15="Superseded",MID(INDEX('Import file'!$E$2:$E$1384,MATCH(A15,'Import file'!$A$2:$A$1384,0)),23,30),A15)</f>
        <v>EWA-1043</v>
      </c>
      <c r="S15" s="19" t="n">
        <f aca="false">IF(E15="Discontinued","",IFERROR(INDEX('Supplier file A'!$D$2:$D$677,MATCH(R15,'Supplier file A'!$A$2:$A$677,0)),IFERROR(INDEX('Supplier file B'!$D$2:$D$386,MATCH(R15,'Supplier file B'!$A$2:$A$386,0)),INDEX('Supplier file C'!$D$2:$D$383,MATCH(R15,'Supplier file C'!$A$2:$A$383,0)))))</f>
        <v>13.91</v>
      </c>
      <c r="T15" s="21" t="str">
        <f aca="false">IF(E15="Discontinued","",IF(ABS(G15-S15)&lt;0.005,"Yes","No"))</f>
        <v>Yes</v>
      </c>
      <c r="U15" s="21" t="str">
        <f aca="false">IF(E15="Discontinued","",IF(ABS(F15-G15)&lt;=0.01*G15,"Yes","No"))</f>
        <v>No</v>
      </c>
      <c r="V15" s="17" t="n">
        <f aca="false">IF(E15="Discontinued","",K15/H15-1)</f>
        <v>0.0977917981072554</v>
      </c>
      <c r="W15" s="21" t="str">
        <f aca="false">IF(E15="Discontinued","Archived",IF(ROUND((L15-G15)/L15,3)&gt;=ROUND(I15,3),"At or above target",IF(Q15&lt;&gt;"","Below target, reason recorded","Below target, no reason")))</f>
        <v>Below target, reason recorded</v>
      </c>
      <c r="X15" s="21" t="str">
        <f aca="false">IF(E15="Discontinued","",IF(ROUND(M15-I15,3)&lt;-0.01,"Yes","No"))</f>
        <v>Yes</v>
      </c>
    </row>
    <row r="16" customFormat="false" ht="15" hidden="false" customHeight="false" outlineLevel="0" collapsed="false">
      <c r="A16" s="21" t="s">
        <v>145</v>
      </c>
      <c r="B16" s="21" t="s">
        <v>146</v>
      </c>
      <c r="C16" s="21" t="s">
        <v>108</v>
      </c>
      <c r="D16" s="21" t="s">
        <v>109</v>
      </c>
      <c r="E16" s="21" t="s">
        <v>110</v>
      </c>
      <c r="F16" s="19" t="n">
        <v>28.9</v>
      </c>
      <c r="G16" s="19" t="n">
        <v>31.38</v>
      </c>
      <c r="H16" s="19" t="n">
        <v>41.3</v>
      </c>
      <c r="I16" s="17" t="n">
        <v>0.3</v>
      </c>
      <c r="J16" s="17"/>
      <c r="K16" s="19" t="n">
        <f aca="false">IF(E16="Discontinued",H16,ROUND(ROUNDUP(ROUND(G16/(1-IF(J16="",I16,J16))/0.05,6),0)*0.05,2))</f>
        <v>44.85</v>
      </c>
      <c r="L16" s="19" t="n">
        <f aca="false">IF(OR(E16="Discontinued",P16="Held at old sell"),H16,IF(LEFT(P16,15)="Approved, cappe",ROUND(ROUNDUP(ROUND(H16*1.1/0.05,6),0)*0.05,2),K16))</f>
        <v>44.85</v>
      </c>
      <c r="M16" s="17" t="n">
        <f aca="false">ROUND((H16-G16)/H16,3)</f>
        <v>0.24</v>
      </c>
      <c r="N16" s="17" t="n">
        <f aca="false">IF(E16="Discontinued","",ROUND((L16-G16)/L16,3))</f>
        <v>0.3</v>
      </c>
      <c r="O16" s="21" t="str">
        <f aca="false">IF(E16="Discontinued","Archive",IF(AND(ROUND(K16/H16-1,6)&lt;=0.1,K16-H16&lt;=100),"Auto","Approval"))</f>
        <v>Auto</v>
      </c>
      <c r="P16" s="21" t="s">
        <v>111</v>
      </c>
      <c r="Q16" s="21"/>
      <c r="R16" s="21" t="str">
        <f aca="false">IF(E16="Superseded",MID(INDEX('Import file'!$E$2:$E$1384,MATCH(A16,'Import file'!$A$2:$A$1384,0)),23,30),A16)</f>
        <v>EWA-1047</v>
      </c>
      <c r="S16" s="19" t="n">
        <f aca="false">IF(E16="Discontinued","",IFERROR(INDEX('Supplier file A'!$D$2:$D$677,MATCH(R16,'Supplier file A'!$A$2:$A$677,0)),IFERROR(INDEX('Supplier file B'!$D$2:$D$386,MATCH(R16,'Supplier file B'!$A$2:$A$386,0)),INDEX('Supplier file C'!$D$2:$D$383,MATCH(R16,'Supplier file C'!$A$2:$A$383,0)))))</f>
        <v>31.38</v>
      </c>
      <c r="T16" s="21" t="str">
        <f aca="false">IF(E16="Discontinued","",IF(ABS(G16-S16)&lt;0.005,"Yes","No"))</f>
        <v>Yes</v>
      </c>
      <c r="U16" s="21" t="str">
        <f aca="false">IF(E16="Discontinued","",IF(ABS(F16-G16)&lt;=0.01*G16,"Yes","No"))</f>
        <v>No</v>
      </c>
      <c r="V16" s="17" t="n">
        <f aca="false">IF(E16="Discontinued","",K16/H16-1)</f>
        <v>0.0859564164648912</v>
      </c>
      <c r="W16" s="21" t="str">
        <f aca="false">IF(E16="Discontinued","Archived",IF(ROUND((L16-G16)/L16,3)&gt;=ROUND(I16,3),"At or above target",IF(Q16&lt;&gt;"","Below target, reason recorded","Below target, no reason")))</f>
        <v>At or above target</v>
      </c>
      <c r="X16" s="21" t="str">
        <f aca="false">IF(E16="Discontinued","",IF(ROUND(M16-I16,3)&lt;-0.01,"Yes","No"))</f>
        <v>Yes</v>
      </c>
    </row>
    <row r="17" customFormat="false" ht="15" hidden="false" customHeight="false" outlineLevel="0" collapsed="false">
      <c r="A17" s="21" t="s">
        <v>147</v>
      </c>
      <c r="B17" s="21" t="s">
        <v>148</v>
      </c>
      <c r="C17" s="21" t="s">
        <v>108</v>
      </c>
      <c r="D17" s="21" t="s">
        <v>109</v>
      </c>
      <c r="E17" s="21" t="s">
        <v>110</v>
      </c>
      <c r="F17" s="19" t="n">
        <v>57.8</v>
      </c>
      <c r="G17" s="19" t="n">
        <v>62.94</v>
      </c>
      <c r="H17" s="19" t="n">
        <v>82.6</v>
      </c>
      <c r="I17" s="17" t="n">
        <v>0.3</v>
      </c>
      <c r="J17" s="17"/>
      <c r="K17" s="19" t="n">
        <f aca="false">IF(E17="Discontinued",H17,ROUND(ROUNDUP(ROUND(G17/(1-IF(J17="",I17,J17))/0.05,6),0)*0.05,2))</f>
        <v>89.95</v>
      </c>
      <c r="L17" s="19" t="n">
        <f aca="false">IF(OR(E17="Discontinued",P17="Held at old sell"),H17,IF(LEFT(P17,15)="Approved, cappe",ROUND(ROUNDUP(ROUND(H17*1.1/0.05,6),0)*0.05,2),K17))</f>
        <v>89.95</v>
      </c>
      <c r="M17" s="17" t="n">
        <f aca="false">ROUND((H17-G17)/H17,3)</f>
        <v>0.238</v>
      </c>
      <c r="N17" s="17" t="n">
        <f aca="false">IF(E17="Discontinued","",ROUND((L17-G17)/L17,3))</f>
        <v>0.3</v>
      </c>
      <c r="O17" s="21" t="str">
        <f aca="false">IF(E17="Discontinued","Archive",IF(AND(ROUND(K17/H17-1,6)&lt;=0.1,K17-H17&lt;=100),"Auto","Approval"))</f>
        <v>Auto</v>
      </c>
      <c r="P17" s="21" t="s">
        <v>111</v>
      </c>
      <c r="Q17" s="21"/>
      <c r="R17" s="21" t="str">
        <f aca="false">IF(E17="Superseded",MID(INDEX('Import file'!$E$2:$E$1384,MATCH(A17,'Import file'!$A$2:$A$1384,0)),23,30),A17)</f>
        <v>EWA-1048</v>
      </c>
      <c r="S17" s="19" t="n">
        <f aca="false">IF(E17="Discontinued","",IFERROR(INDEX('Supplier file A'!$D$2:$D$677,MATCH(R17,'Supplier file A'!$A$2:$A$677,0)),IFERROR(INDEX('Supplier file B'!$D$2:$D$386,MATCH(R17,'Supplier file B'!$A$2:$A$386,0)),INDEX('Supplier file C'!$D$2:$D$383,MATCH(R17,'Supplier file C'!$A$2:$A$383,0)))))</f>
        <v>62.94</v>
      </c>
      <c r="T17" s="21" t="str">
        <f aca="false">IF(E17="Discontinued","",IF(ABS(G17-S17)&lt;0.005,"Yes","No"))</f>
        <v>Yes</v>
      </c>
      <c r="U17" s="21" t="str">
        <f aca="false">IF(E17="Discontinued","",IF(ABS(F17-G17)&lt;=0.01*G17,"Yes","No"))</f>
        <v>No</v>
      </c>
      <c r="V17" s="17" t="n">
        <f aca="false">IF(E17="Discontinued","",K17/H17-1)</f>
        <v>0.0889830508474578</v>
      </c>
      <c r="W17" s="21" t="str">
        <f aca="false">IF(E17="Discontinued","Archived",IF(ROUND((L17-G17)/L17,3)&gt;=ROUND(I17,3),"At or above target",IF(Q17&lt;&gt;"","Below target, reason recorded","Below target, no reason")))</f>
        <v>At or above target</v>
      </c>
      <c r="X17" s="21" t="str">
        <f aca="false">IF(E17="Discontinued","",IF(ROUND(M17-I17,3)&lt;-0.01,"Yes","No"))</f>
        <v>Yes</v>
      </c>
    </row>
    <row r="18" customFormat="false" ht="15" hidden="false" customHeight="false" outlineLevel="0" collapsed="false">
      <c r="A18" s="21" t="s">
        <v>149</v>
      </c>
      <c r="B18" s="21" t="s">
        <v>150</v>
      </c>
      <c r="C18" s="21" t="s">
        <v>108</v>
      </c>
      <c r="D18" s="21" t="s">
        <v>109</v>
      </c>
      <c r="E18" s="21" t="s">
        <v>110</v>
      </c>
      <c r="F18" s="19" t="n">
        <v>92</v>
      </c>
      <c r="G18" s="19" t="n">
        <v>99.34</v>
      </c>
      <c r="H18" s="19" t="n">
        <v>131.45</v>
      </c>
      <c r="I18" s="17" t="n">
        <v>0.3</v>
      </c>
      <c r="J18" s="17"/>
      <c r="K18" s="19" t="n">
        <f aca="false">IF(E18="Discontinued",H18,ROUND(ROUNDUP(ROUND(G18/(1-IF(J18="",I18,J18))/0.05,6),0)*0.05,2))</f>
        <v>141.95</v>
      </c>
      <c r="L18" s="19" t="n">
        <f aca="false">IF(OR(E18="Discontinued",P18="Held at old sell"),H18,IF(LEFT(P18,15)="Approved, cappe",ROUND(ROUNDUP(ROUND(H18*1.1/0.05,6),0)*0.05,2),K18))</f>
        <v>141.95</v>
      </c>
      <c r="M18" s="17" t="n">
        <f aca="false">ROUND((H18-G18)/H18,3)</f>
        <v>0.244</v>
      </c>
      <c r="N18" s="17" t="n">
        <f aca="false">IF(E18="Discontinued","",ROUND((L18-G18)/L18,3))</f>
        <v>0.3</v>
      </c>
      <c r="O18" s="21" t="str">
        <f aca="false">IF(E18="Discontinued","Archive",IF(AND(ROUND(K18/H18-1,6)&lt;=0.1,K18-H18&lt;=100),"Auto","Approval"))</f>
        <v>Auto</v>
      </c>
      <c r="P18" s="21" t="s">
        <v>111</v>
      </c>
      <c r="Q18" s="21"/>
      <c r="R18" s="21" t="str">
        <f aca="false">IF(E18="Superseded",MID(INDEX('Import file'!$E$2:$E$1384,MATCH(A18,'Import file'!$A$2:$A$1384,0)),23,30),A18)</f>
        <v>EWA-1053</v>
      </c>
      <c r="S18" s="19" t="n">
        <f aca="false">IF(E18="Discontinued","",IFERROR(INDEX('Supplier file A'!$D$2:$D$677,MATCH(R18,'Supplier file A'!$A$2:$A$677,0)),IFERROR(INDEX('Supplier file B'!$D$2:$D$386,MATCH(R18,'Supplier file B'!$A$2:$A$386,0)),INDEX('Supplier file C'!$D$2:$D$383,MATCH(R18,'Supplier file C'!$A$2:$A$383,0)))))</f>
        <v>99.34</v>
      </c>
      <c r="T18" s="21" t="str">
        <f aca="false">IF(E18="Discontinued","",IF(ABS(G18-S18)&lt;0.005,"Yes","No"))</f>
        <v>Yes</v>
      </c>
      <c r="U18" s="21" t="str">
        <f aca="false">IF(E18="Discontinued","",IF(ABS(F18-G18)&lt;=0.01*G18,"Yes","No"))</f>
        <v>No</v>
      </c>
      <c r="V18" s="17" t="n">
        <f aca="false">IF(E18="Discontinued","",K18/H18-1)</f>
        <v>0.0798782807151008</v>
      </c>
      <c r="W18" s="21" t="str">
        <f aca="false">IF(E18="Discontinued","Archived",IF(ROUND((L18-G18)/L18,3)&gt;=ROUND(I18,3),"At or above target",IF(Q18&lt;&gt;"","Below target, reason recorded","Below target, no reason")))</f>
        <v>At or above target</v>
      </c>
      <c r="X18" s="21" t="str">
        <f aca="false">IF(E18="Discontinued","",IF(ROUND(M18-I18,3)&lt;-0.01,"Yes","No"))</f>
        <v>Yes</v>
      </c>
    </row>
    <row r="19" customFormat="false" ht="15" hidden="false" customHeight="false" outlineLevel="0" collapsed="false">
      <c r="A19" s="21" t="s">
        <v>151</v>
      </c>
      <c r="B19" s="21" t="s">
        <v>152</v>
      </c>
      <c r="C19" s="21" t="s">
        <v>108</v>
      </c>
      <c r="D19" s="21" t="s">
        <v>109</v>
      </c>
      <c r="E19" s="21" t="s">
        <v>110</v>
      </c>
      <c r="F19" s="19" t="n">
        <v>13.6</v>
      </c>
      <c r="G19" s="19" t="n">
        <v>14.72</v>
      </c>
      <c r="H19" s="19" t="n">
        <v>19.45</v>
      </c>
      <c r="I19" s="17" t="n">
        <v>0.3</v>
      </c>
      <c r="J19" s="17"/>
      <c r="K19" s="19" t="n">
        <f aca="false">IF(E19="Discontinued",H19,ROUND(ROUNDUP(ROUND(G19/(1-IF(J19="",I19,J19))/0.05,6),0)*0.05,2))</f>
        <v>21.05</v>
      </c>
      <c r="L19" s="19" t="n">
        <f aca="false">IF(OR(E19="Discontinued",P19="Held at old sell"),H19,IF(LEFT(P19,15)="Approved, cappe",ROUND(ROUNDUP(ROUND(H19*1.1/0.05,6),0)*0.05,2),K19))</f>
        <v>21.05</v>
      </c>
      <c r="M19" s="17" t="n">
        <f aca="false">ROUND((H19-G19)/H19,3)</f>
        <v>0.243</v>
      </c>
      <c r="N19" s="17" t="n">
        <f aca="false">IF(E19="Discontinued","",ROUND((L19-G19)/L19,3))</f>
        <v>0.301</v>
      </c>
      <c r="O19" s="21" t="str">
        <f aca="false">IF(E19="Discontinued","Archive",IF(AND(ROUND(K19/H19-1,6)&lt;=0.1,K19-H19&lt;=100),"Auto","Approval"))</f>
        <v>Auto</v>
      </c>
      <c r="P19" s="21" t="s">
        <v>111</v>
      </c>
      <c r="Q19" s="21"/>
      <c r="R19" s="21" t="str">
        <f aca="false">IF(E19="Superseded",MID(INDEX('Import file'!$E$2:$E$1384,MATCH(A19,'Import file'!$A$2:$A$1384,0)),23,30),A19)</f>
        <v>EWA-1056</v>
      </c>
      <c r="S19" s="19" t="n">
        <f aca="false">IF(E19="Discontinued","",IFERROR(INDEX('Supplier file A'!$D$2:$D$677,MATCH(R19,'Supplier file A'!$A$2:$A$677,0)),IFERROR(INDEX('Supplier file B'!$D$2:$D$386,MATCH(R19,'Supplier file B'!$A$2:$A$386,0)),INDEX('Supplier file C'!$D$2:$D$383,MATCH(R19,'Supplier file C'!$A$2:$A$383,0)))))</f>
        <v>14.72</v>
      </c>
      <c r="T19" s="21" t="str">
        <f aca="false">IF(E19="Discontinued","",IF(ABS(G19-S19)&lt;0.005,"Yes","No"))</f>
        <v>Yes</v>
      </c>
      <c r="U19" s="21" t="str">
        <f aca="false">IF(E19="Discontinued","",IF(ABS(F19-G19)&lt;=0.01*G19,"Yes","No"))</f>
        <v>No</v>
      </c>
      <c r="V19" s="17" t="n">
        <f aca="false">IF(E19="Discontinued","",K19/H19-1)</f>
        <v>0.0822622107969153</v>
      </c>
      <c r="W19" s="21" t="str">
        <f aca="false">IF(E19="Discontinued","Archived",IF(ROUND((L19-G19)/L19,3)&gt;=ROUND(I19,3),"At or above target",IF(Q19&lt;&gt;"","Below target, reason recorded","Below target, no reason")))</f>
        <v>At or above target</v>
      </c>
      <c r="X19" s="21" t="str">
        <f aca="false">IF(E19="Discontinued","",IF(ROUND(M19-I19,3)&lt;-0.01,"Yes","No"))</f>
        <v>Yes</v>
      </c>
    </row>
    <row r="20" customFormat="false" ht="15" hidden="false" customHeight="false" outlineLevel="0" collapsed="false">
      <c r="A20" s="21" t="s">
        <v>153</v>
      </c>
      <c r="B20" s="21" t="s">
        <v>154</v>
      </c>
      <c r="C20" s="21" t="s">
        <v>108</v>
      </c>
      <c r="D20" s="21" t="s">
        <v>109</v>
      </c>
      <c r="E20" s="21" t="s">
        <v>110</v>
      </c>
      <c r="F20" s="19" t="n">
        <v>64.4</v>
      </c>
      <c r="G20" s="19" t="n">
        <v>70.46</v>
      </c>
      <c r="H20" s="19" t="n">
        <v>92</v>
      </c>
      <c r="I20" s="17" t="n">
        <v>0.3</v>
      </c>
      <c r="J20" s="17"/>
      <c r="K20" s="19" t="n">
        <f aca="false">IF(E20="Discontinued",H20,ROUND(ROUNDUP(ROUND(G20/(1-IF(J20="",I20,J20))/0.05,6),0)*0.05,2))</f>
        <v>100.7</v>
      </c>
      <c r="L20" s="19" t="n">
        <f aca="false">IF(OR(E20="Discontinued",P20="Held at old sell"),H20,IF(LEFT(P20,15)="Approved, cappe",ROUND(ROUNDUP(ROUND(H20*1.1/0.05,6),0)*0.05,2),K20))</f>
        <v>100.7</v>
      </c>
      <c r="M20" s="17" t="n">
        <f aca="false">ROUND((H20-G20)/H20,3)</f>
        <v>0.234</v>
      </c>
      <c r="N20" s="17" t="n">
        <f aca="false">IF(E20="Discontinued","",ROUND((L20-G20)/L20,3))</f>
        <v>0.3</v>
      </c>
      <c r="O20" s="21" t="str">
        <f aca="false">IF(E20="Discontinued","Archive",IF(AND(ROUND(K20/H20-1,6)&lt;=0.1,K20-H20&lt;=100),"Auto","Approval"))</f>
        <v>Auto</v>
      </c>
      <c r="P20" s="21" t="s">
        <v>111</v>
      </c>
      <c r="Q20" s="21"/>
      <c r="R20" s="21" t="str">
        <f aca="false">IF(E20="Superseded",MID(INDEX('Import file'!$E$2:$E$1384,MATCH(A20,'Import file'!$A$2:$A$1384,0)),23,30),A20)</f>
        <v>EWA-1059</v>
      </c>
      <c r="S20" s="19" t="n">
        <f aca="false">IF(E20="Discontinued","",IFERROR(INDEX('Supplier file A'!$D$2:$D$677,MATCH(R20,'Supplier file A'!$A$2:$A$677,0)),IFERROR(INDEX('Supplier file B'!$D$2:$D$386,MATCH(R20,'Supplier file B'!$A$2:$A$386,0)),INDEX('Supplier file C'!$D$2:$D$383,MATCH(R20,'Supplier file C'!$A$2:$A$383,0)))))</f>
        <v>70.46</v>
      </c>
      <c r="T20" s="21" t="str">
        <f aca="false">IF(E20="Discontinued","",IF(ABS(G20-S20)&lt;0.005,"Yes","No"))</f>
        <v>Yes</v>
      </c>
      <c r="U20" s="21" t="str">
        <f aca="false">IF(E20="Discontinued","",IF(ABS(F20-G20)&lt;=0.01*G20,"Yes","No"))</f>
        <v>No</v>
      </c>
      <c r="V20" s="17" t="n">
        <f aca="false">IF(E20="Discontinued","",K20/H20-1)</f>
        <v>0.0945652173913043</v>
      </c>
      <c r="W20" s="21" t="str">
        <f aca="false">IF(E20="Discontinued","Archived",IF(ROUND((L20-G20)/L20,3)&gt;=ROUND(I20,3),"At or above target",IF(Q20&lt;&gt;"","Below target, reason recorded","Below target, no reason")))</f>
        <v>At or above target</v>
      </c>
      <c r="X20" s="21" t="str">
        <f aca="false">IF(E20="Discontinued","",IF(ROUND(M20-I20,3)&lt;-0.01,"Yes","No"))</f>
        <v>Yes</v>
      </c>
    </row>
    <row r="21" customFormat="false" ht="15" hidden="false" customHeight="false" outlineLevel="0" collapsed="false">
      <c r="A21" s="21" t="s">
        <v>155</v>
      </c>
      <c r="B21" s="21" t="s">
        <v>156</v>
      </c>
      <c r="C21" s="21" t="s">
        <v>108</v>
      </c>
      <c r="D21" s="21" t="s">
        <v>109</v>
      </c>
      <c r="E21" s="21" t="s">
        <v>110</v>
      </c>
      <c r="F21" s="19" t="n">
        <v>31</v>
      </c>
      <c r="G21" s="19" t="n">
        <v>33.68</v>
      </c>
      <c r="H21" s="19" t="n">
        <v>44.3</v>
      </c>
      <c r="I21" s="17" t="n">
        <v>0.3</v>
      </c>
      <c r="J21" s="17"/>
      <c r="K21" s="19" t="n">
        <f aca="false">IF(E21="Discontinued",H21,ROUND(ROUNDUP(ROUND(G21/(1-IF(J21="",I21,J21))/0.05,6),0)*0.05,2))</f>
        <v>48.15</v>
      </c>
      <c r="L21" s="19" t="n">
        <f aca="false">IF(OR(E21="Discontinued",P21="Held at old sell"),H21,IF(LEFT(P21,15)="Approved, cappe",ROUND(ROUNDUP(ROUND(H21*1.1/0.05,6),0)*0.05,2),K21))</f>
        <v>48.15</v>
      </c>
      <c r="M21" s="17" t="n">
        <f aca="false">ROUND((H21-G21)/H21,3)</f>
        <v>0.24</v>
      </c>
      <c r="N21" s="17" t="n">
        <f aca="false">IF(E21="Discontinued","",ROUND((L21-G21)/L21,3))</f>
        <v>0.301</v>
      </c>
      <c r="O21" s="21" t="str">
        <f aca="false">IF(E21="Discontinued","Archive",IF(AND(ROUND(K21/H21-1,6)&lt;=0.1,K21-H21&lt;=100),"Auto","Approval"))</f>
        <v>Auto</v>
      </c>
      <c r="P21" s="21" t="s">
        <v>111</v>
      </c>
      <c r="Q21" s="21"/>
      <c r="R21" s="21" t="str">
        <f aca="false">IF(E21="Superseded",MID(INDEX('Import file'!$E$2:$E$1384,MATCH(A21,'Import file'!$A$2:$A$1384,0)),23,30),A21)</f>
        <v>EWA-1062</v>
      </c>
      <c r="S21" s="19" t="n">
        <f aca="false">IF(E21="Discontinued","",IFERROR(INDEX('Supplier file A'!$D$2:$D$677,MATCH(R21,'Supplier file A'!$A$2:$A$677,0)),IFERROR(INDEX('Supplier file B'!$D$2:$D$386,MATCH(R21,'Supplier file B'!$A$2:$A$386,0)),INDEX('Supplier file C'!$D$2:$D$383,MATCH(R21,'Supplier file C'!$A$2:$A$383,0)))))</f>
        <v>33.68</v>
      </c>
      <c r="T21" s="21" t="str">
        <f aca="false">IF(E21="Discontinued","",IF(ABS(G21-S21)&lt;0.005,"Yes","No"))</f>
        <v>Yes</v>
      </c>
      <c r="U21" s="21" t="str">
        <f aca="false">IF(E21="Discontinued","",IF(ABS(F21-G21)&lt;=0.01*G21,"Yes","No"))</f>
        <v>No</v>
      </c>
      <c r="V21" s="17" t="n">
        <f aca="false">IF(E21="Discontinued","",K21/H21-1)</f>
        <v>0.0869074492099322</v>
      </c>
      <c r="W21" s="21" t="str">
        <f aca="false">IF(E21="Discontinued","Archived",IF(ROUND((L21-G21)/L21,3)&gt;=ROUND(I21,3),"At or above target",IF(Q21&lt;&gt;"","Below target, reason recorded","Below target, no reason")))</f>
        <v>At or above target</v>
      </c>
      <c r="X21" s="21" t="str">
        <f aca="false">IF(E21="Discontinued","",IF(ROUND(M21-I21,3)&lt;-0.01,"Yes","No"))</f>
        <v>Yes</v>
      </c>
    </row>
    <row r="22" customFormat="false" ht="15" hidden="false" customHeight="false" outlineLevel="0" collapsed="false">
      <c r="A22" s="21" t="s">
        <v>157</v>
      </c>
      <c r="B22" s="21" t="s">
        <v>158</v>
      </c>
      <c r="C22" s="21" t="s">
        <v>108</v>
      </c>
      <c r="D22" s="21" t="s">
        <v>109</v>
      </c>
      <c r="E22" s="21" t="s">
        <v>110</v>
      </c>
      <c r="F22" s="19" t="n">
        <v>105.8</v>
      </c>
      <c r="G22" s="19" t="n">
        <v>114.66</v>
      </c>
      <c r="H22" s="19" t="n">
        <v>151.15</v>
      </c>
      <c r="I22" s="17" t="n">
        <v>0.3</v>
      </c>
      <c r="J22" s="17"/>
      <c r="K22" s="19" t="n">
        <f aca="false">IF(E22="Discontinued",H22,ROUND(ROUNDUP(ROUND(G22/(1-IF(J22="",I22,J22))/0.05,6),0)*0.05,2))</f>
        <v>163.8</v>
      </c>
      <c r="L22" s="19" t="n">
        <f aca="false">IF(OR(E22="Discontinued",P22="Held at old sell"),H22,IF(LEFT(P22,15)="Approved, cappe",ROUND(ROUNDUP(ROUND(H22*1.1/0.05,6),0)*0.05,2),K22))</f>
        <v>163.8</v>
      </c>
      <c r="M22" s="17" t="n">
        <f aca="false">ROUND((H22-G22)/H22,3)</f>
        <v>0.241</v>
      </c>
      <c r="N22" s="17" t="n">
        <f aca="false">IF(E22="Discontinued","",ROUND((L22-G22)/L22,3))</f>
        <v>0.3</v>
      </c>
      <c r="O22" s="21" t="str">
        <f aca="false">IF(E22="Discontinued","Archive",IF(AND(ROUND(K22/H22-1,6)&lt;=0.1,K22-H22&lt;=100),"Auto","Approval"))</f>
        <v>Auto</v>
      </c>
      <c r="P22" s="21" t="s">
        <v>111</v>
      </c>
      <c r="Q22" s="21"/>
      <c r="R22" s="21" t="str">
        <f aca="false">IF(E22="Superseded",MID(INDEX('Import file'!$E$2:$E$1384,MATCH(A22,'Import file'!$A$2:$A$1384,0)),23,30),A22)</f>
        <v>EWA-1065</v>
      </c>
      <c r="S22" s="19" t="n">
        <f aca="false">IF(E22="Discontinued","",IFERROR(INDEX('Supplier file A'!$D$2:$D$677,MATCH(R22,'Supplier file A'!$A$2:$A$677,0)),IFERROR(INDEX('Supplier file B'!$D$2:$D$386,MATCH(R22,'Supplier file B'!$A$2:$A$386,0)),INDEX('Supplier file C'!$D$2:$D$383,MATCH(R22,'Supplier file C'!$A$2:$A$383,0)))))</f>
        <v>114.66</v>
      </c>
      <c r="T22" s="21" t="str">
        <f aca="false">IF(E22="Discontinued","",IF(ABS(G22-S22)&lt;0.005,"Yes","No"))</f>
        <v>Yes</v>
      </c>
      <c r="U22" s="21" t="str">
        <f aca="false">IF(E22="Discontinued","",IF(ABS(F22-G22)&lt;=0.01*G22,"Yes","No"))</f>
        <v>No</v>
      </c>
      <c r="V22" s="17" t="n">
        <f aca="false">IF(E22="Discontinued","",K22/H22-1)</f>
        <v>0.0836916969897452</v>
      </c>
      <c r="W22" s="21" t="str">
        <f aca="false">IF(E22="Discontinued","Archived",IF(ROUND((L22-G22)/L22,3)&gt;=ROUND(I22,3),"At or above target",IF(Q22&lt;&gt;"","Below target, reason recorded","Below target, no reason")))</f>
        <v>At or above target</v>
      </c>
      <c r="X22" s="21" t="str">
        <f aca="false">IF(E22="Discontinued","",IF(ROUND(M22-I22,3)&lt;-0.01,"Yes","No"))</f>
        <v>Yes</v>
      </c>
    </row>
    <row r="23" customFormat="false" ht="15" hidden="false" customHeight="false" outlineLevel="0" collapsed="false">
      <c r="A23" s="21" t="s">
        <v>159</v>
      </c>
      <c r="B23" s="21" t="s">
        <v>160</v>
      </c>
      <c r="C23" s="21" t="s">
        <v>108</v>
      </c>
      <c r="D23" s="21" t="s">
        <v>109</v>
      </c>
      <c r="E23" s="21" t="s">
        <v>110</v>
      </c>
      <c r="F23" s="19" t="n">
        <v>11</v>
      </c>
      <c r="G23" s="19" t="n">
        <v>12.02</v>
      </c>
      <c r="H23" s="19" t="n">
        <v>15.75</v>
      </c>
      <c r="I23" s="17" t="n">
        <v>0.3</v>
      </c>
      <c r="J23" s="17"/>
      <c r="K23" s="19" t="n">
        <f aca="false">IF(E23="Discontinued",H23,ROUND(ROUNDUP(ROUND(G23/(1-IF(J23="",I23,J23))/0.05,6),0)*0.05,2))</f>
        <v>17.2</v>
      </c>
      <c r="L23" s="19" t="n">
        <f aca="false">IF(OR(E23="Discontinued",P23="Held at old sell"),H23,IF(LEFT(P23,15)="Approved, cappe",ROUND(ROUNDUP(ROUND(H23*1.1/0.05,6),0)*0.05,2),K23))</f>
        <v>17.2</v>
      </c>
      <c r="M23" s="17" t="n">
        <f aca="false">ROUND((H23-G23)/H23,3)</f>
        <v>0.237</v>
      </c>
      <c r="N23" s="17" t="n">
        <f aca="false">IF(E23="Discontinued","",ROUND((L23-G23)/L23,3))</f>
        <v>0.301</v>
      </c>
      <c r="O23" s="21" t="str">
        <f aca="false">IF(E23="Discontinued","Archive",IF(AND(ROUND(K23/H23-1,6)&lt;=0.1,K23-H23&lt;=100),"Auto","Approval"))</f>
        <v>Auto</v>
      </c>
      <c r="P23" s="21" t="s">
        <v>111</v>
      </c>
      <c r="Q23" s="21"/>
      <c r="R23" s="21" t="str">
        <f aca="false">IF(E23="Superseded",MID(INDEX('Import file'!$E$2:$E$1384,MATCH(A23,'Import file'!$A$2:$A$1384,0)),23,30),A23)</f>
        <v>EWA-1068</v>
      </c>
      <c r="S23" s="19" t="n">
        <f aca="false">IF(E23="Discontinued","",IFERROR(INDEX('Supplier file A'!$D$2:$D$677,MATCH(R23,'Supplier file A'!$A$2:$A$677,0)),IFERROR(INDEX('Supplier file B'!$D$2:$D$386,MATCH(R23,'Supplier file B'!$A$2:$A$386,0)),INDEX('Supplier file C'!$D$2:$D$383,MATCH(R23,'Supplier file C'!$A$2:$A$383,0)))))</f>
        <v>12.02</v>
      </c>
      <c r="T23" s="21" t="str">
        <f aca="false">IF(E23="Discontinued","",IF(ABS(G23-S23)&lt;0.005,"Yes","No"))</f>
        <v>Yes</v>
      </c>
      <c r="U23" s="21" t="str">
        <f aca="false">IF(E23="Discontinued","",IF(ABS(F23-G23)&lt;=0.01*G23,"Yes","No"))</f>
        <v>No</v>
      </c>
      <c r="V23" s="17" t="n">
        <f aca="false">IF(E23="Discontinued","",K23/H23-1)</f>
        <v>0.092063492063492</v>
      </c>
      <c r="W23" s="21" t="str">
        <f aca="false">IF(E23="Discontinued","Archived",IF(ROUND((L23-G23)/L23,3)&gt;=ROUND(I23,3),"At or above target",IF(Q23&lt;&gt;"","Below target, reason recorded","Below target, no reason")))</f>
        <v>At or above target</v>
      </c>
      <c r="X23" s="21" t="str">
        <f aca="false">IF(E23="Discontinued","",IF(ROUND(M23-I23,3)&lt;-0.01,"Yes","No"))</f>
        <v>Yes</v>
      </c>
    </row>
    <row r="24" customFormat="false" ht="15" hidden="false" customHeight="false" outlineLevel="0" collapsed="false">
      <c r="A24" s="21" t="s">
        <v>161</v>
      </c>
      <c r="B24" s="21" t="s">
        <v>162</v>
      </c>
      <c r="C24" s="21" t="s">
        <v>108</v>
      </c>
      <c r="D24" s="21" t="s">
        <v>109</v>
      </c>
      <c r="E24" s="21" t="s">
        <v>110</v>
      </c>
      <c r="F24" s="19" t="n">
        <v>75.6</v>
      </c>
      <c r="G24" s="19" t="n">
        <v>83.55</v>
      </c>
      <c r="H24" s="19" t="n">
        <v>108</v>
      </c>
      <c r="I24" s="17" t="n">
        <v>0.3</v>
      </c>
      <c r="J24" s="17"/>
      <c r="K24" s="19" t="n">
        <f aca="false">IF(E24="Discontinued",H24,ROUND(ROUNDUP(ROUND(G24/(1-IF(J24="",I24,J24))/0.05,6),0)*0.05,2))</f>
        <v>119.4</v>
      </c>
      <c r="L24" s="19" t="n">
        <f aca="false">IF(OR(E24="Discontinued",P24="Held at old sell"),H24,IF(LEFT(P24,15)="Approved, cappe",ROUND(ROUNDUP(ROUND(H24*1.1/0.05,6),0)*0.05,2),K24))</f>
        <v>119.4</v>
      </c>
      <c r="M24" s="17" t="n">
        <f aca="false">ROUND((H24-G24)/H24,3)</f>
        <v>0.226</v>
      </c>
      <c r="N24" s="17" t="n">
        <f aca="false">IF(E24="Discontinued","",ROUND((L24-G24)/L24,3))</f>
        <v>0.3</v>
      </c>
      <c r="O24" s="21" t="str">
        <f aca="false">IF(E24="Discontinued","Archive",IF(AND(ROUND(K24/H24-1,6)&lt;=0.1,K24-H24&lt;=100),"Auto","Approval"))</f>
        <v>Approval</v>
      </c>
      <c r="P24" s="21" t="s">
        <v>44</v>
      </c>
      <c r="Q24" s="21"/>
      <c r="R24" s="21" t="str">
        <f aca="false">IF(E24="Superseded",MID(INDEX('Import file'!$E$2:$E$1384,MATCH(A24,'Import file'!$A$2:$A$1384,0)),23,30),A24)</f>
        <v>EWA-1069</v>
      </c>
      <c r="S24" s="19" t="n">
        <f aca="false">IF(E24="Discontinued","",IFERROR(INDEX('Supplier file A'!$D$2:$D$677,MATCH(R24,'Supplier file A'!$A$2:$A$677,0)),IFERROR(INDEX('Supplier file B'!$D$2:$D$386,MATCH(R24,'Supplier file B'!$A$2:$A$386,0)),INDEX('Supplier file C'!$D$2:$D$383,MATCH(R24,'Supplier file C'!$A$2:$A$383,0)))))</f>
        <v>83.55</v>
      </c>
      <c r="T24" s="21" t="str">
        <f aca="false">IF(E24="Discontinued","",IF(ABS(G24-S24)&lt;0.005,"Yes","No"))</f>
        <v>Yes</v>
      </c>
      <c r="U24" s="21" t="str">
        <f aca="false">IF(E24="Discontinued","",IF(ABS(F24-G24)&lt;=0.01*G24,"Yes","No"))</f>
        <v>No</v>
      </c>
      <c r="V24" s="17" t="n">
        <f aca="false">IF(E24="Discontinued","",K24/H24-1)</f>
        <v>0.105555555555556</v>
      </c>
      <c r="W24" s="21" t="str">
        <f aca="false">IF(E24="Discontinued","Archived",IF(ROUND((L24-G24)/L24,3)&gt;=ROUND(I24,3),"At or above target",IF(Q24&lt;&gt;"","Below target, reason recorded","Below target, no reason")))</f>
        <v>At or above target</v>
      </c>
      <c r="X24" s="21" t="str">
        <f aca="false">IF(E24="Discontinued","",IF(ROUND(M24-I24,3)&lt;-0.01,"Yes","No"))</f>
        <v>Yes</v>
      </c>
    </row>
    <row r="25" customFormat="false" ht="15" hidden="false" customHeight="false" outlineLevel="0" collapsed="false">
      <c r="A25" s="21" t="s">
        <v>163</v>
      </c>
      <c r="B25" s="21" t="s">
        <v>164</v>
      </c>
      <c r="C25" s="21" t="s">
        <v>108</v>
      </c>
      <c r="D25" s="21" t="s">
        <v>109</v>
      </c>
      <c r="E25" s="21" t="s">
        <v>110</v>
      </c>
      <c r="F25" s="19" t="n">
        <v>17.85</v>
      </c>
      <c r="G25" s="19" t="n">
        <v>19.43</v>
      </c>
      <c r="H25" s="19" t="n">
        <v>25.5</v>
      </c>
      <c r="I25" s="17" t="n">
        <v>0.3</v>
      </c>
      <c r="J25" s="17"/>
      <c r="K25" s="19" t="n">
        <f aca="false">IF(E25="Discontinued",H25,ROUND(ROUNDUP(ROUND(G25/(1-IF(J25="",I25,J25))/0.05,6),0)*0.05,2))</f>
        <v>27.8</v>
      </c>
      <c r="L25" s="19" t="n">
        <f aca="false">IF(OR(E25="Discontinued",P25="Held at old sell"),H25,IF(LEFT(P25,15)="Approved, cappe",ROUND(ROUNDUP(ROUND(H25*1.1/0.05,6),0)*0.05,2),K25))</f>
        <v>27.8</v>
      </c>
      <c r="M25" s="17" t="n">
        <f aca="false">ROUND((H25-G25)/H25,3)</f>
        <v>0.238</v>
      </c>
      <c r="N25" s="17" t="n">
        <f aca="false">IF(E25="Discontinued","",ROUND((L25-G25)/L25,3))</f>
        <v>0.301</v>
      </c>
      <c r="O25" s="21" t="str">
        <f aca="false">IF(E25="Discontinued","Archive",IF(AND(ROUND(K25/H25-1,6)&lt;=0.1,K25-H25&lt;=100),"Auto","Approval"))</f>
        <v>Auto</v>
      </c>
      <c r="P25" s="21" t="s">
        <v>111</v>
      </c>
      <c r="Q25" s="21"/>
      <c r="R25" s="21" t="str">
        <f aca="false">IF(E25="Superseded",MID(INDEX('Import file'!$E$2:$E$1384,MATCH(A25,'Import file'!$A$2:$A$1384,0)),23,30),A25)</f>
        <v>EWA-1073</v>
      </c>
      <c r="S25" s="19" t="n">
        <f aca="false">IF(E25="Discontinued","",IFERROR(INDEX('Supplier file A'!$D$2:$D$677,MATCH(R25,'Supplier file A'!$A$2:$A$677,0)),IFERROR(INDEX('Supplier file B'!$D$2:$D$386,MATCH(R25,'Supplier file B'!$A$2:$A$386,0)),INDEX('Supplier file C'!$D$2:$D$383,MATCH(R25,'Supplier file C'!$A$2:$A$383,0)))))</f>
        <v>19.43</v>
      </c>
      <c r="T25" s="21" t="str">
        <f aca="false">IF(E25="Discontinued","",IF(ABS(G25-S25)&lt;0.005,"Yes","No"))</f>
        <v>Yes</v>
      </c>
      <c r="U25" s="21" t="str">
        <f aca="false">IF(E25="Discontinued","",IF(ABS(F25-G25)&lt;=0.01*G25,"Yes","No"))</f>
        <v>No</v>
      </c>
      <c r="V25" s="17" t="n">
        <f aca="false">IF(E25="Discontinued","",K25/H25-1)</f>
        <v>0.0901960784313727</v>
      </c>
      <c r="W25" s="21" t="str">
        <f aca="false">IF(E25="Discontinued","Archived",IF(ROUND((L25-G25)/L25,3)&gt;=ROUND(I25,3),"At or above target",IF(Q25&lt;&gt;"","Below target, reason recorded","Below target, no reason")))</f>
        <v>At or above target</v>
      </c>
      <c r="X25" s="21" t="str">
        <f aca="false">IF(E25="Discontinued","",IF(ROUND(M25-I25,3)&lt;-0.01,"Yes","No"))</f>
        <v>Yes</v>
      </c>
    </row>
    <row r="26" customFormat="false" ht="15" hidden="false" customHeight="false" outlineLevel="0" collapsed="false">
      <c r="A26" s="21" t="s">
        <v>165</v>
      </c>
      <c r="B26" s="21" t="s">
        <v>166</v>
      </c>
      <c r="C26" s="21" t="s">
        <v>108</v>
      </c>
      <c r="D26" s="21" t="s">
        <v>109</v>
      </c>
      <c r="E26" s="21" t="s">
        <v>110</v>
      </c>
      <c r="F26" s="19" t="n">
        <v>32.2</v>
      </c>
      <c r="G26" s="19" t="n">
        <v>35.09</v>
      </c>
      <c r="H26" s="19" t="n">
        <v>46</v>
      </c>
      <c r="I26" s="17" t="n">
        <v>0.3</v>
      </c>
      <c r="J26" s="17"/>
      <c r="K26" s="19" t="n">
        <f aca="false">IF(E26="Discontinued",H26,ROUND(ROUNDUP(ROUND(G26/(1-IF(J26="",I26,J26))/0.05,6),0)*0.05,2))</f>
        <v>50.15</v>
      </c>
      <c r="L26" s="19" t="n">
        <f aca="false">IF(OR(E26="Discontinued",P26="Held at old sell"),H26,IF(LEFT(P26,15)="Approved, cappe",ROUND(ROUNDUP(ROUND(H26*1.1/0.05,6),0)*0.05,2),K26))</f>
        <v>50.15</v>
      </c>
      <c r="M26" s="17" t="n">
        <f aca="false">ROUND((H26-G26)/H26,3)</f>
        <v>0.237</v>
      </c>
      <c r="N26" s="17" t="n">
        <f aca="false">IF(E26="Discontinued","",ROUND((L26-G26)/L26,3))</f>
        <v>0.3</v>
      </c>
      <c r="O26" s="21" t="str">
        <f aca="false">IF(E26="Discontinued","Archive",IF(AND(ROUND(K26/H26-1,6)&lt;=0.1,K26-H26&lt;=100),"Auto","Approval"))</f>
        <v>Auto</v>
      </c>
      <c r="P26" s="21" t="s">
        <v>111</v>
      </c>
      <c r="Q26" s="21"/>
      <c r="R26" s="21" t="str">
        <f aca="false">IF(E26="Superseded",MID(INDEX('Import file'!$E$2:$E$1384,MATCH(A26,'Import file'!$A$2:$A$1384,0)),23,30),A26)</f>
        <v>EWA-1075</v>
      </c>
      <c r="S26" s="19" t="n">
        <f aca="false">IF(E26="Discontinued","",IFERROR(INDEX('Supplier file A'!$D$2:$D$677,MATCH(R26,'Supplier file A'!$A$2:$A$677,0)),IFERROR(INDEX('Supplier file B'!$D$2:$D$386,MATCH(R26,'Supplier file B'!$A$2:$A$386,0)),INDEX('Supplier file C'!$D$2:$D$383,MATCH(R26,'Supplier file C'!$A$2:$A$383,0)))))</f>
        <v>35.09</v>
      </c>
      <c r="T26" s="21" t="str">
        <f aca="false">IF(E26="Discontinued","",IF(ABS(G26-S26)&lt;0.005,"Yes","No"))</f>
        <v>Yes</v>
      </c>
      <c r="U26" s="21" t="str">
        <f aca="false">IF(E26="Discontinued","",IF(ABS(F26-G26)&lt;=0.01*G26,"Yes","No"))</f>
        <v>No</v>
      </c>
      <c r="V26" s="17" t="n">
        <f aca="false">IF(E26="Discontinued","",K26/H26-1)</f>
        <v>0.0902173913043478</v>
      </c>
      <c r="W26" s="21" t="str">
        <f aca="false">IF(E26="Discontinued","Archived",IF(ROUND((L26-G26)/L26,3)&gt;=ROUND(I26,3),"At or above target",IF(Q26&lt;&gt;"","Below target, reason recorded","Below target, no reason")))</f>
        <v>At or above target</v>
      </c>
      <c r="X26" s="21" t="str">
        <f aca="false">IF(E26="Discontinued","",IF(ROUND(M26-I26,3)&lt;-0.01,"Yes","No"))</f>
        <v>Yes</v>
      </c>
    </row>
    <row r="27" customFormat="false" ht="15" hidden="false" customHeight="false" outlineLevel="0" collapsed="false">
      <c r="A27" s="21" t="s">
        <v>167</v>
      </c>
      <c r="B27" s="21" t="s">
        <v>168</v>
      </c>
      <c r="C27" s="21" t="s">
        <v>108</v>
      </c>
      <c r="D27" s="21" t="s">
        <v>109</v>
      </c>
      <c r="E27" s="21" t="s">
        <v>110</v>
      </c>
      <c r="F27" s="19" t="n">
        <v>47.6</v>
      </c>
      <c r="G27" s="19" t="n">
        <v>52.27</v>
      </c>
      <c r="H27" s="19" t="n">
        <v>60.3</v>
      </c>
      <c r="I27" s="17" t="n">
        <v>0.3</v>
      </c>
      <c r="J27" s="17" t="n">
        <v>0.21</v>
      </c>
      <c r="K27" s="19" t="n">
        <f aca="false">IF(E27="Discontinued",H27,ROUND(ROUNDUP(ROUND(G27/(1-IF(J27="",I27,J27))/0.05,6),0)*0.05,2))</f>
        <v>66.2</v>
      </c>
      <c r="L27" s="19" t="n">
        <f aca="false">IF(OR(E27="Discontinued",P27="Held at old sell"),H27,IF(LEFT(P27,15)="Approved, cappe",ROUND(ROUNDUP(ROUND(H27*1.1/0.05,6),0)*0.05,2),K27))</f>
        <v>66.2</v>
      </c>
      <c r="M27" s="17" t="n">
        <f aca="false">ROUND((H27-G27)/H27,3)</f>
        <v>0.133</v>
      </c>
      <c r="N27" s="17" t="n">
        <f aca="false">IF(E27="Discontinued","",ROUND((L27-G27)/L27,3))</f>
        <v>0.21</v>
      </c>
      <c r="O27" s="21" t="str">
        <f aca="false">IF(E27="Discontinued","Archive",IF(AND(ROUND(K27/H27-1,6)&lt;=0.1,K27-H27&lt;=100),"Auto","Approval"))</f>
        <v>Auto</v>
      </c>
      <c r="P27" s="21" t="s">
        <v>111</v>
      </c>
      <c r="Q27" s="21" t="s">
        <v>128</v>
      </c>
      <c r="R27" s="21" t="str">
        <f aca="false">IF(E27="Superseded",MID(INDEX('Import file'!$E$2:$E$1384,MATCH(A27,'Import file'!$A$2:$A$1384,0)),23,30),A27)</f>
        <v>EWA-1078</v>
      </c>
      <c r="S27" s="19" t="n">
        <f aca="false">IF(E27="Discontinued","",IFERROR(INDEX('Supplier file A'!$D$2:$D$677,MATCH(R27,'Supplier file A'!$A$2:$A$677,0)),IFERROR(INDEX('Supplier file B'!$D$2:$D$386,MATCH(R27,'Supplier file B'!$A$2:$A$386,0)),INDEX('Supplier file C'!$D$2:$D$383,MATCH(R27,'Supplier file C'!$A$2:$A$383,0)))))</f>
        <v>52.27</v>
      </c>
      <c r="T27" s="21" t="str">
        <f aca="false">IF(E27="Discontinued","",IF(ABS(G27-S27)&lt;0.005,"Yes","No"))</f>
        <v>Yes</v>
      </c>
      <c r="U27" s="21" t="str">
        <f aca="false">IF(E27="Discontinued","",IF(ABS(F27-G27)&lt;=0.01*G27,"Yes","No"))</f>
        <v>No</v>
      </c>
      <c r="V27" s="17" t="n">
        <f aca="false">IF(E27="Discontinued","",K27/H27-1)</f>
        <v>0.097844112769486</v>
      </c>
      <c r="W27" s="21" t="str">
        <f aca="false">IF(E27="Discontinued","Archived",IF(ROUND((L27-G27)/L27,3)&gt;=ROUND(I27,3),"At or above target",IF(Q27&lt;&gt;"","Below target, reason recorded","Below target, no reason")))</f>
        <v>Below target, reason recorded</v>
      </c>
      <c r="X27" s="21" t="str">
        <f aca="false">IF(E27="Discontinued","",IF(ROUND(M27-I27,3)&lt;-0.01,"Yes","No"))</f>
        <v>Yes</v>
      </c>
    </row>
    <row r="28" customFormat="false" ht="15" hidden="false" customHeight="false" outlineLevel="0" collapsed="false">
      <c r="A28" s="21" t="s">
        <v>169</v>
      </c>
      <c r="B28" s="21" t="s">
        <v>170</v>
      </c>
      <c r="C28" s="21" t="s">
        <v>108</v>
      </c>
      <c r="D28" s="21" t="s">
        <v>109</v>
      </c>
      <c r="E28" s="21" t="s">
        <v>110</v>
      </c>
      <c r="F28" s="19" t="n">
        <v>47.6</v>
      </c>
      <c r="G28" s="19" t="n">
        <v>51.68</v>
      </c>
      <c r="H28" s="19" t="n">
        <v>68</v>
      </c>
      <c r="I28" s="17" t="n">
        <v>0.3</v>
      </c>
      <c r="J28" s="17"/>
      <c r="K28" s="19" t="n">
        <f aca="false">IF(E28="Discontinued",H28,ROUND(ROUNDUP(ROUND(G28/(1-IF(J28="",I28,J28))/0.05,6),0)*0.05,2))</f>
        <v>73.85</v>
      </c>
      <c r="L28" s="19" t="n">
        <f aca="false">IF(OR(E28="Discontinued",P28="Held at old sell"),H28,IF(LEFT(P28,15)="Approved, cappe",ROUND(ROUNDUP(ROUND(H28*1.1/0.05,6),0)*0.05,2),K28))</f>
        <v>73.85</v>
      </c>
      <c r="M28" s="17" t="n">
        <f aca="false">ROUND((H28-G28)/H28,3)</f>
        <v>0.24</v>
      </c>
      <c r="N28" s="17" t="n">
        <f aca="false">IF(E28="Discontinued","",ROUND((L28-G28)/L28,3))</f>
        <v>0.3</v>
      </c>
      <c r="O28" s="21" t="str">
        <f aca="false">IF(E28="Discontinued","Archive",IF(AND(ROUND(K28/H28-1,6)&lt;=0.1,K28-H28&lt;=100),"Auto","Approval"))</f>
        <v>Auto</v>
      </c>
      <c r="P28" s="21" t="s">
        <v>111</v>
      </c>
      <c r="Q28" s="21"/>
      <c r="R28" s="21" t="str">
        <f aca="false">IF(E28="Superseded",MID(INDEX('Import file'!$E$2:$E$1384,MATCH(A28,'Import file'!$A$2:$A$1384,0)),23,30),A28)</f>
        <v>EWA-1082</v>
      </c>
      <c r="S28" s="19" t="n">
        <f aca="false">IF(E28="Discontinued","",IFERROR(INDEX('Supplier file A'!$D$2:$D$677,MATCH(R28,'Supplier file A'!$A$2:$A$677,0)),IFERROR(INDEX('Supplier file B'!$D$2:$D$386,MATCH(R28,'Supplier file B'!$A$2:$A$386,0)),INDEX('Supplier file C'!$D$2:$D$383,MATCH(R28,'Supplier file C'!$A$2:$A$383,0)))))</f>
        <v>51.68</v>
      </c>
      <c r="T28" s="21" t="str">
        <f aca="false">IF(E28="Discontinued","",IF(ABS(G28-S28)&lt;0.005,"Yes","No"))</f>
        <v>Yes</v>
      </c>
      <c r="U28" s="21" t="str">
        <f aca="false">IF(E28="Discontinued","",IF(ABS(F28-G28)&lt;=0.01*G28,"Yes","No"))</f>
        <v>No</v>
      </c>
      <c r="V28" s="17" t="n">
        <f aca="false">IF(E28="Discontinued","",K28/H28-1)</f>
        <v>0.0860294117647058</v>
      </c>
      <c r="W28" s="21" t="str">
        <f aca="false">IF(E28="Discontinued","Archived",IF(ROUND((L28-G28)/L28,3)&gt;=ROUND(I28,3),"At or above target",IF(Q28&lt;&gt;"","Below target, reason recorded","Below target, no reason")))</f>
        <v>At or above target</v>
      </c>
      <c r="X28" s="21" t="str">
        <f aca="false">IF(E28="Discontinued","",IF(ROUND(M28-I28,3)&lt;-0.01,"Yes","No"))</f>
        <v>Yes</v>
      </c>
    </row>
    <row r="29" customFormat="false" ht="15" hidden="false" customHeight="false" outlineLevel="0" collapsed="false">
      <c r="A29" s="21" t="s">
        <v>171</v>
      </c>
      <c r="B29" s="21" t="s">
        <v>172</v>
      </c>
      <c r="C29" s="21" t="s">
        <v>108</v>
      </c>
      <c r="D29" s="21" t="s">
        <v>109</v>
      </c>
      <c r="E29" s="21" t="s">
        <v>110</v>
      </c>
      <c r="F29" s="19" t="n">
        <v>56</v>
      </c>
      <c r="G29" s="19" t="n">
        <v>60.75</v>
      </c>
      <c r="H29" s="19" t="n">
        <v>80</v>
      </c>
      <c r="I29" s="17" t="n">
        <v>0.3</v>
      </c>
      <c r="J29" s="17"/>
      <c r="K29" s="19" t="n">
        <f aca="false">IF(E29="Discontinued",H29,ROUND(ROUNDUP(ROUND(G29/(1-IF(J29="",I29,J29))/0.05,6),0)*0.05,2))</f>
        <v>86.8</v>
      </c>
      <c r="L29" s="19" t="n">
        <f aca="false">IF(OR(E29="Discontinued",P29="Held at old sell"),H29,IF(LEFT(P29,15)="Approved, cappe",ROUND(ROUNDUP(ROUND(H29*1.1/0.05,6),0)*0.05,2),K29))</f>
        <v>86.8</v>
      </c>
      <c r="M29" s="17" t="n">
        <f aca="false">ROUND((H29-G29)/H29,3)</f>
        <v>0.241</v>
      </c>
      <c r="N29" s="17" t="n">
        <f aca="false">IF(E29="Discontinued","",ROUND((L29-G29)/L29,3))</f>
        <v>0.3</v>
      </c>
      <c r="O29" s="21" t="str">
        <f aca="false">IF(E29="Discontinued","Archive",IF(AND(ROUND(K29/H29-1,6)&lt;=0.1,K29-H29&lt;=100),"Auto","Approval"))</f>
        <v>Auto</v>
      </c>
      <c r="P29" s="21" t="s">
        <v>111</v>
      </c>
      <c r="Q29" s="21"/>
      <c r="R29" s="21" t="str">
        <f aca="false">IF(E29="Superseded",MID(INDEX('Import file'!$E$2:$E$1384,MATCH(A29,'Import file'!$A$2:$A$1384,0)),23,30),A29)</f>
        <v>EWA-1084</v>
      </c>
      <c r="S29" s="19" t="n">
        <f aca="false">IF(E29="Discontinued","",IFERROR(INDEX('Supplier file A'!$D$2:$D$677,MATCH(R29,'Supplier file A'!$A$2:$A$677,0)),IFERROR(INDEX('Supplier file B'!$D$2:$D$386,MATCH(R29,'Supplier file B'!$A$2:$A$386,0)),INDEX('Supplier file C'!$D$2:$D$383,MATCH(R29,'Supplier file C'!$A$2:$A$383,0)))))</f>
        <v>60.75</v>
      </c>
      <c r="T29" s="21" t="str">
        <f aca="false">IF(E29="Discontinued","",IF(ABS(G29-S29)&lt;0.005,"Yes","No"))</f>
        <v>Yes</v>
      </c>
      <c r="U29" s="21" t="str">
        <f aca="false">IF(E29="Discontinued","",IF(ABS(F29-G29)&lt;=0.01*G29,"Yes","No"))</f>
        <v>No</v>
      </c>
      <c r="V29" s="17" t="n">
        <f aca="false">IF(E29="Discontinued","",K29/H29-1)</f>
        <v>0.085</v>
      </c>
      <c r="W29" s="21" t="str">
        <f aca="false">IF(E29="Discontinued","Archived",IF(ROUND((L29-G29)/L29,3)&gt;=ROUND(I29,3),"At or above target",IF(Q29&lt;&gt;"","Below target, reason recorded","Below target, no reason")))</f>
        <v>At or above target</v>
      </c>
      <c r="X29" s="21" t="str">
        <f aca="false">IF(E29="Discontinued","",IF(ROUND(M29-I29,3)&lt;-0.01,"Yes","No"))</f>
        <v>Yes</v>
      </c>
    </row>
    <row r="30" customFormat="false" ht="15" hidden="false" customHeight="false" outlineLevel="0" collapsed="false">
      <c r="A30" s="21" t="s">
        <v>173</v>
      </c>
      <c r="B30" s="21" t="s">
        <v>174</v>
      </c>
      <c r="C30" s="21" t="s">
        <v>108</v>
      </c>
      <c r="D30" s="21" t="s">
        <v>109</v>
      </c>
      <c r="E30" s="21" t="s">
        <v>110</v>
      </c>
      <c r="F30" s="19" t="n">
        <v>44</v>
      </c>
      <c r="G30" s="19" t="n">
        <v>47.5</v>
      </c>
      <c r="H30" s="19" t="n">
        <v>62.9</v>
      </c>
      <c r="I30" s="17" t="n">
        <v>0.3</v>
      </c>
      <c r="J30" s="17"/>
      <c r="K30" s="19" t="n">
        <f aca="false">IF(E30="Discontinued",H30,ROUND(ROUNDUP(ROUND(G30/(1-IF(J30="",I30,J30))/0.05,6),0)*0.05,2))</f>
        <v>67.9</v>
      </c>
      <c r="L30" s="19" t="n">
        <f aca="false">IF(OR(E30="Discontinued",P30="Held at old sell"),H30,IF(LEFT(P30,15)="Approved, cappe",ROUND(ROUNDUP(ROUND(H30*1.1/0.05,6),0)*0.05,2),K30))</f>
        <v>67.9</v>
      </c>
      <c r="M30" s="17" t="n">
        <f aca="false">ROUND((H30-G30)/H30,3)</f>
        <v>0.245</v>
      </c>
      <c r="N30" s="17" t="n">
        <f aca="false">IF(E30="Discontinued","",ROUND((L30-G30)/L30,3))</f>
        <v>0.3</v>
      </c>
      <c r="O30" s="21" t="str">
        <f aca="false">IF(E30="Discontinued","Archive",IF(AND(ROUND(K30/H30-1,6)&lt;=0.1,K30-H30&lt;=100),"Auto","Approval"))</f>
        <v>Auto</v>
      </c>
      <c r="P30" s="21" t="s">
        <v>111</v>
      </c>
      <c r="Q30" s="21"/>
      <c r="R30" s="21" t="str">
        <f aca="false">IF(E30="Superseded",MID(INDEX('Import file'!$E$2:$E$1384,MATCH(A30,'Import file'!$A$2:$A$1384,0)),23,30),A30)</f>
        <v>EWA-1089</v>
      </c>
      <c r="S30" s="19" t="n">
        <f aca="false">IF(E30="Discontinued","",IFERROR(INDEX('Supplier file A'!$D$2:$D$677,MATCH(R30,'Supplier file A'!$A$2:$A$677,0)),IFERROR(INDEX('Supplier file B'!$D$2:$D$386,MATCH(R30,'Supplier file B'!$A$2:$A$386,0)),INDEX('Supplier file C'!$D$2:$D$383,MATCH(R30,'Supplier file C'!$A$2:$A$383,0)))))</f>
        <v>47.5</v>
      </c>
      <c r="T30" s="21" t="str">
        <f aca="false">IF(E30="Discontinued","",IF(ABS(G30-S30)&lt;0.005,"Yes","No"))</f>
        <v>Yes</v>
      </c>
      <c r="U30" s="21" t="str">
        <f aca="false">IF(E30="Discontinued","",IF(ABS(F30-G30)&lt;=0.01*G30,"Yes","No"))</f>
        <v>No</v>
      </c>
      <c r="V30" s="17" t="n">
        <f aca="false">IF(E30="Discontinued","",K30/H30-1)</f>
        <v>0.0794912559618444</v>
      </c>
      <c r="W30" s="21" t="str">
        <f aca="false">IF(E30="Discontinued","Archived",IF(ROUND((L30-G30)/L30,3)&gt;=ROUND(I30,3),"At or above target",IF(Q30&lt;&gt;"","Below target, reason recorded","Below target, no reason")))</f>
        <v>At or above target</v>
      </c>
      <c r="X30" s="21" t="str">
        <f aca="false">IF(E30="Discontinued","",IF(ROUND(M30-I30,3)&lt;-0.01,"Yes","No"))</f>
        <v>Yes</v>
      </c>
    </row>
    <row r="31" customFormat="false" ht="15" hidden="false" customHeight="false" outlineLevel="0" collapsed="false">
      <c r="A31" s="21" t="s">
        <v>175</v>
      </c>
      <c r="B31" s="21" t="s">
        <v>176</v>
      </c>
      <c r="C31" s="21" t="s">
        <v>108</v>
      </c>
      <c r="D31" s="21" t="s">
        <v>109</v>
      </c>
      <c r="E31" s="21" t="s">
        <v>110</v>
      </c>
      <c r="F31" s="19" t="n">
        <v>14.85</v>
      </c>
      <c r="G31" s="19" t="n">
        <v>16.08</v>
      </c>
      <c r="H31" s="19" t="n">
        <v>21.25</v>
      </c>
      <c r="I31" s="17" t="n">
        <v>0.3</v>
      </c>
      <c r="J31" s="17"/>
      <c r="K31" s="19" t="n">
        <f aca="false">IF(E31="Discontinued",H31,ROUND(ROUNDUP(ROUND(G31/(1-IF(J31="",I31,J31))/0.05,6),0)*0.05,2))</f>
        <v>23</v>
      </c>
      <c r="L31" s="19" t="n">
        <f aca="false">IF(OR(E31="Discontinued",P31="Held at old sell"),H31,IF(LEFT(P31,15)="Approved, cappe",ROUND(ROUNDUP(ROUND(H31*1.1/0.05,6),0)*0.05,2),K31))</f>
        <v>23</v>
      </c>
      <c r="M31" s="17" t="n">
        <f aca="false">ROUND((H31-G31)/H31,3)</f>
        <v>0.243</v>
      </c>
      <c r="N31" s="17" t="n">
        <f aca="false">IF(E31="Discontinued","",ROUND((L31-G31)/L31,3))</f>
        <v>0.301</v>
      </c>
      <c r="O31" s="21" t="str">
        <f aca="false">IF(E31="Discontinued","Archive",IF(AND(ROUND(K31/H31-1,6)&lt;=0.1,K31-H31&lt;=100),"Auto","Approval"))</f>
        <v>Auto</v>
      </c>
      <c r="P31" s="21" t="s">
        <v>111</v>
      </c>
      <c r="Q31" s="21"/>
      <c r="R31" s="21" t="str">
        <f aca="false">IF(E31="Superseded",MID(INDEX('Import file'!$E$2:$E$1384,MATCH(A31,'Import file'!$A$2:$A$1384,0)),23,30),A31)</f>
        <v>EWA-1090</v>
      </c>
      <c r="S31" s="19" t="n">
        <f aca="false">IF(E31="Discontinued","",IFERROR(INDEX('Supplier file A'!$D$2:$D$677,MATCH(R31,'Supplier file A'!$A$2:$A$677,0)),IFERROR(INDEX('Supplier file B'!$D$2:$D$386,MATCH(R31,'Supplier file B'!$A$2:$A$386,0)),INDEX('Supplier file C'!$D$2:$D$383,MATCH(R31,'Supplier file C'!$A$2:$A$383,0)))))</f>
        <v>16.08</v>
      </c>
      <c r="T31" s="21" t="str">
        <f aca="false">IF(E31="Discontinued","",IF(ABS(G31-S31)&lt;0.005,"Yes","No"))</f>
        <v>Yes</v>
      </c>
      <c r="U31" s="21" t="str">
        <f aca="false">IF(E31="Discontinued","",IF(ABS(F31-G31)&lt;=0.01*G31,"Yes","No"))</f>
        <v>No</v>
      </c>
      <c r="V31" s="17" t="n">
        <f aca="false">IF(E31="Discontinued","",K31/H31-1)</f>
        <v>0.0823529411764705</v>
      </c>
      <c r="W31" s="21" t="str">
        <f aca="false">IF(E31="Discontinued","Archived",IF(ROUND((L31-G31)/L31,3)&gt;=ROUND(I31,3),"At or above target",IF(Q31&lt;&gt;"","Below target, reason recorded","Below target, no reason")))</f>
        <v>At or above target</v>
      </c>
      <c r="X31" s="21" t="str">
        <f aca="false">IF(E31="Discontinued","",IF(ROUND(M31-I31,3)&lt;-0.01,"Yes","No"))</f>
        <v>Yes</v>
      </c>
    </row>
    <row r="32" customFormat="false" ht="15" hidden="false" customHeight="false" outlineLevel="0" collapsed="false">
      <c r="A32" s="21" t="s">
        <v>177</v>
      </c>
      <c r="B32" s="21" t="s">
        <v>178</v>
      </c>
      <c r="C32" s="21" t="s">
        <v>108</v>
      </c>
      <c r="D32" s="21" t="s">
        <v>109</v>
      </c>
      <c r="E32" s="21" t="s">
        <v>110</v>
      </c>
      <c r="F32" s="19" t="n">
        <v>39.1</v>
      </c>
      <c r="G32" s="19" t="n">
        <v>43.04</v>
      </c>
      <c r="H32" s="19" t="n">
        <v>55.9</v>
      </c>
      <c r="I32" s="17" t="n">
        <v>0.3</v>
      </c>
      <c r="J32" s="17"/>
      <c r="K32" s="19" t="n">
        <f aca="false">IF(E32="Discontinued",H32,ROUND(ROUNDUP(ROUND(G32/(1-IF(J32="",I32,J32))/0.05,6),0)*0.05,2))</f>
        <v>61.5</v>
      </c>
      <c r="L32" s="19" t="n">
        <f aca="false">IF(OR(E32="Discontinued",P32="Held at old sell"),H32,IF(LEFT(P32,15)="Approved, cappe",ROUND(ROUNDUP(ROUND(H32*1.1/0.05,6),0)*0.05,2),K32))</f>
        <v>61.5</v>
      </c>
      <c r="M32" s="17" t="n">
        <f aca="false">ROUND((H32-G32)/H32,3)</f>
        <v>0.23</v>
      </c>
      <c r="N32" s="17" t="n">
        <f aca="false">IF(E32="Discontinued","",ROUND((L32-G32)/L32,3))</f>
        <v>0.3</v>
      </c>
      <c r="O32" s="21" t="str">
        <f aca="false">IF(E32="Discontinued","Archive",IF(AND(ROUND(K32/H32-1,6)&lt;=0.1,K32-H32&lt;=100),"Auto","Approval"))</f>
        <v>Approval</v>
      </c>
      <c r="P32" s="21" t="s">
        <v>44</v>
      </c>
      <c r="Q32" s="21"/>
      <c r="R32" s="21" t="str">
        <f aca="false">IF(E32="Superseded",MID(INDEX('Import file'!$E$2:$E$1384,MATCH(A32,'Import file'!$A$2:$A$1384,0)),23,30),A32)</f>
        <v>EWA-1093</v>
      </c>
      <c r="S32" s="19" t="n">
        <f aca="false">IF(E32="Discontinued","",IFERROR(INDEX('Supplier file A'!$D$2:$D$677,MATCH(R32,'Supplier file A'!$A$2:$A$677,0)),IFERROR(INDEX('Supplier file B'!$D$2:$D$386,MATCH(R32,'Supplier file B'!$A$2:$A$386,0)),INDEX('Supplier file C'!$D$2:$D$383,MATCH(R32,'Supplier file C'!$A$2:$A$383,0)))))</f>
        <v>43.04</v>
      </c>
      <c r="T32" s="21" t="str">
        <f aca="false">IF(E32="Discontinued","",IF(ABS(G32-S32)&lt;0.005,"Yes","No"))</f>
        <v>Yes</v>
      </c>
      <c r="U32" s="21" t="str">
        <f aca="false">IF(E32="Discontinued","",IF(ABS(F32-G32)&lt;=0.01*G32,"Yes","No"))</f>
        <v>No</v>
      </c>
      <c r="V32" s="17" t="n">
        <f aca="false">IF(E32="Discontinued","",K32/H32-1)</f>
        <v>0.100178890876565</v>
      </c>
      <c r="W32" s="21" t="str">
        <f aca="false">IF(E32="Discontinued","Archived",IF(ROUND((L32-G32)/L32,3)&gt;=ROUND(I32,3),"At or above target",IF(Q32&lt;&gt;"","Below target, reason recorded","Below target, no reason")))</f>
        <v>At or above target</v>
      </c>
      <c r="X32" s="21" t="str">
        <f aca="false">IF(E32="Discontinued","",IF(ROUND(M32-I32,3)&lt;-0.01,"Yes","No"))</f>
        <v>Yes</v>
      </c>
    </row>
    <row r="33" customFormat="false" ht="15" hidden="false" customHeight="false" outlineLevel="0" collapsed="false">
      <c r="A33" s="21" t="s">
        <v>179</v>
      </c>
      <c r="B33" s="21" t="s">
        <v>180</v>
      </c>
      <c r="C33" s="21" t="s">
        <v>108</v>
      </c>
      <c r="D33" s="21" t="s">
        <v>109</v>
      </c>
      <c r="E33" s="21" t="s">
        <v>110</v>
      </c>
      <c r="F33" s="19" t="n">
        <v>37.8</v>
      </c>
      <c r="G33" s="19" t="n">
        <v>41.37</v>
      </c>
      <c r="H33" s="19" t="n">
        <v>54</v>
      </c>
      <c r="I33" s="17" t="n">
        <v>0.3</v>
      </c>
      <c r="J33" s="17"/>
      <c r="K33" s="19" t="n">
        <f aca="false">IF(E33="Discontinued",H33,ROUND(ROUNDUP(ROUND(G33/(1-IF(J33="",I33,J33))/0.05,6),0)*0.05,2))</f>
        <v>59.1</v>
      </c>
      <c r="L33" s="19" t="n">
        <f aca="false">IF(OR(E33="Discontinued",P33="Held at old sell"),H33,IF(LEFT(P33,15)="Approved, cappe",ROUND(ROUNDUP(ROUND(H33*1.1/0.05,6),0)*0.05,2),K33))</f>
        <v>59.1</v>
      </c>
      <c r="M33" s="17" t="n">
        <f aca="false">ROUND((H33-G33)/H33,3)</f>
        <v>0.234</v>
      </c>
      <c r="N33" s="17" t="n">
        <f aca="false">IF(E33="Discontinued","",ROUND((L33-G33)/L33,3))</f>
        <v>0.3</v>
      </c>
      <c r="O33" s="21" t="str">
        <f aca="false">IF(E33="Discontinued","Archive",IF(AND(ROUND(K33/H33-1,6)&lt;=0.1,K33-H33&lt;=100),"Auto","Approval"))</f>
        <v>Auto</v>
      </c>
      <c r="P33" s="21" t="s">
        <v>111</v>
      </c>
      <c r="Q33" s="21"/>
      <c r="R33" s="21" t="str">
        <f aca="false">IF(E33="Superseded",MID(INDEX('Import file'!$E$2:$E$1384,MATCH(A33,'Import file'!$A$2:$A$1384,0)),23,30),A33)</f>
        <v>EWA-1096</v>
      </c>
      <c r="S33" s="19" t="n">
        <f aca="false">IF(E33="Discontinued","",IFERROR(INDEX('Supplier file A'!$D$2:$D$677,MATCH(R33,'Supplier file A'!$A$2:$A$677,0)),IFERROR(INDEX('Supplier file B'!$D$2:$D$386,MATCH(R33,'Supplier file B'!$A$2:$A$386,0)),INDEX('Supplier file C'!$D$2:$D$383,MATCH(R33,'Supplier file C'!$A$2:$A$383,0)))))</f>
        <v>41.37</v>
      </c>
      <c r="T33" s="21" t="str">
        <f aca="false">IF(E33="Discontinued","",IF(ABS(G33-S33)&lt;0.005,"Yes","No"))</f>
        <v>Yes</v>
      </c>
      <c r="U33" s="21" t="str">
        <f aca="false">IF(E33="Discontinued","",IF(ABS(F33-G33)&lt;=0.01*G33,"Yes","No"))</f>
        <v>No</v>
      </c>
      <c r="V33" s="17" t="n">
        <f aca="false">IF(E33="Discontinued","",K33/H33-1)</f>
        <v>0.0944444444444446</v>
      </c>
      <c r="W33" s="21" t="str">
        <f aca="false">IF(E33="Discontinued","Archived",IF(ROUND((L33-G33)/L33,3)&gt;=ROUND(I33,3),"At or above target",IF(Q33&lt;&gt;"","Below target, reason recorded","Below target, no reason")))</f>
        <v>At or above target</v>
      </c>
      <c r="X33" s="21" t="str">
        <f aca="false">IF(E33="Discontinued","",IF(ROUND(M33-I33,3)&lt;-0.01,"Yes","No"))</f>
        <v>Yes</v>
      </c>
    </row>
    <row r="34" customFormat="false" ht="15" hidden="false" customHeight="false" outlineLevel="0" collapsed="false">
      <c r="A34" s="21" t="s">
        <v>181</v>
      </c>
      <c r="B34" s="21" t="s">
        <v>182</v>
      </c>
      <c r="C34" s="21" t="s">
        <v>108</v>
      </c>
      <c r="D34" s="21" t="s">
        <v>109</v>
      </c>
      <c r="E34" s="21" t="s">
        <v>110</v>
      </c>
      <c r="F34" s="19" t="n">
        <v>75.6</v>
      </c>
      <c r="G34" s="19" t="n">
        <v>82.62</v>
      </c>
      <c r="H34" s="19" t="n">
        <v>108</v>
      </c>
      <c r="I34" s="17" t="n">
        <v>0.3</v>
      </c>
      <c r="J34" s="17"/>
      <c r="K34" s="19" t="n">
        <f aca="false">IF(E34="Discontinued",H34,ROUND(ROUNDUP(ROUND(G34/(1-IF(J34="",I34,J34))/0.05,6),0)*0.05,2))</f>
        <v>118.05</v>
      </c>
      <c r="L34" s="19" t="n">
        <f aca="false">IF(OR(E34="Discontinued",P34="Held at old sell"),H34,IF(LEFT(P34,15)="Approved, cappe",ROUND(ROUNDUP(ROUND(H34*1.1/0.05,6),0)*0.05,2),K34))</f>
        <v>118.05</v>
      </c>
      <c r="M34" s="17" t="n">
        <f aca="false">ROUND((H34-G34)/H34,3)</f>
        <v>0.235</v>
      </c>
      <c r="N34" s="17" t="n">
        <f aca="false">IF(E34="Discontinued","",ROUND((L34-G34)/L34,3))</f>
        <v>0.3</v>
      </c>
      <c r="O34" s="21" t="str">
        <f aca="false">IF(E34="Discontinued","Archive",IF(AND(ROUND(K34/H34-1,6)&lt;=0.1,K34-H34&lt;=100),"Auto","Approval"))</f>
        <v>Auto</v>
      </c>
      <c r="P34" s="21" t="s">
        <v>111</v>
      </c>
      <c r="Q34" s="21"/>
      <c r="R34" s="21" t="str">
        <f aca="false">IF(E34="Superseded",MID(INDEX('Import file'!$E$2:$E$1384,MATCH(A34,'Import file'!$A$2:$A$1384,0)),23,30),A34)</f>
        <v>EWA-1100</v>
      </c>
      <c r="S34" s="19" t="n">
        <f aca="false">IF(E34="Discontinued","",IFERROR(INDEX('Supplier file A'!$D$2:$D$677,MATCH(R34,'Supplier file A'!$A$2:$A$677,0)),IFERROR(INDEX('Supplier file B'!$D$2:$D$386,MATCH(R34,'Supplier file B'!$A$2:$A$386,0)),INDEX('Supplier file C'!$D$2:$D$383,MATCH(R34,'Supplier file C'!$A$2:$A$383,0)))))</f>
        <v>82.62</v>
      </c>
      <c r="T34" s="21" t="str">
        <f aca="false">IF(E34="Discontinued","",IF(ABS(G34-S34)&lt;0.005,"Yes","No"))</f>
        <v>Yes</v>
      </c>
      <c r="U34" s="21" t="str">
        <f aca="false">IF(E34="Discontinued","",IF(ABS(F34-G34)&lt;=0.01*G34,"Yes","No"))</f>
        <v>No</v>
      </c>
      <c r="V34" s="17" t="n">
        <f aca="false">IF(E34="Discontinued","",K34/H34-1)</f>
        <v>0.0930555555555555</v>
      </c>
      <c r="W34" s="21" t="str">
        <f aca="false">IF(E34="Discontinued","Archived",IF(ROUND((L34-G34)/L34,3)&gt;=ROUND(I34,3),"At or above target",IF(Q34&lt;&gt;"","Below target, reason recorded","Below target, no reason")))</f>
        <v>At or above target</v>
      </c>
      <c r="X34" s="21" t="str">
        <f aca="false">IF(E34="Discontinued","",IF(ROUND(M34-I34,3)&lt;-0.01,"Yes","No"))</f>
        <v>Yes</v>
      </c>
    </row>
    <row r="35" customFormat="false" ht="15" hidden="false" customHeight="false" outlineLevel="0" collapsed="false">
      <c r="A35" s="21" t="s">
        <v>183</v>
      </c>
      <c r="B35" s="21" t="s">
        <v>184</v>
      </c>
      <c r="C35" s="21" t="s">
        <v>108</v>
      </c>
      <c r="D35" s="21" t="s">
        <v>109</v>
      </c>
      <c r="E35" s="21" t="s">
        <v>110</v>
      </c>
      <c r="F35" s="19" t="n">
        <v>58</v>
      </c>
      <c r="G35" s="19" t="n">
        <v>63.49</v>
      </c>
      <c r="H35" s="19" t="n">
        <v>82.9</v>
      </c>
      <c r="I35" s="17" t="n">
        <v>0.3</v>
      </c>
      <c r="J35" s="17"/>
      <c r="K35" s="19" t="n">
        <f aca="false">IF(E35="Discontinued",H35,ROUND(ROUNDUP(ROUND(G35/(1-IF(J35="",I35,J35))/0.05,6),0)*0.05,2))</f>
        <v>90.7</v>
      </c>
      <c r="L35" s="19" t="n">
        <f aca="false">IF(OR(E35="Discontinued",P35="Held at old sell"),H35,IF(LEFT(P35,15)="Approved, cappe",ROUND(ROUNDUP(ROUND(H35*1.1/0.05,6),0)*0.05,2),K35))</f>
        <v>90.7</v>
      </c>
      <c r="M35" s="17" t="n">
        <f aca="false">ROUND((H35-G35)/H35,3)</f>
        <v>0.234</v>
      </c>
      <c r="N35" s="17" t="n">
        <f aca="false">IF(E35="Discontinued","",ROUND((L35-G35)/L35,3))</f>
        <v>0.3</v>
      </c>
      <c r="O35" s="21" t="str">
        <f aca="false">IF(E35="Discontinued","Archive",IF(AND(ROUND(K35/H35-1,6)&lt;=0.1,K35-H35&lt;=100),"Auto","Approval"))</f>
        <v>Auto</v>
      </c>
      <c r="P35" s="21" t="s">
        <v>111</v>
      </c>
      <c r="Q35" s="21"/>
      <c r="R35" s="21" t="str">
        <f aca="false">IF(E35="Superseded",MID(INDEX('Import file'!$E$2:$E$1384,MATCH(A35,'Import file'!$A$2:$A$1384,0)),23,30),A35)</f>
        <v>EWA-1103</v>
      </c>
      <c r="S35" s="19" t="n">
        <f aca="false">IF(E35="Discontinued","",IFERROR(INDEX('Supplier file A'!$D$2:$D$677,MATCH(R35,'Supplier file A'!$A$2:$A$677,0)),IFERROR(INDEX('Supplier file B'!$D$2:$D$386,MATCH(R35,'Supplier file B'!$A$2:$A$386,0)),INDEX('Supplier file C'!$D$2:$D$383,MATCH(R35,'Supplier file C'!$A$2:$A$383,0)))))</f>
        <v>63.49</v>
      </c>
      <c r="T35" s="21" t="str">
        <f aca="false">IF(E35="Discontinued","",IF(ABS(G35-S35)&lt;0.005,"Yes","No"))</f>
        <v>Yes</v>
      </c>
      <c r="U35" s="21" t="str">
        <f aca="false">IF(E35="Discontinued","",IF(ABS(F35-G35)&lt;=0.01*G35,"Yes","No"))</f>
        <v>No</v>
      </c>
      <c r="V35" s="17" t="n">
        <f aca="false">IF(E35="Discontinued","",K35/H35-1)</f>
        <v>0.0940892641737032</v>
      </c>
      <c r="W35" s="21" t="str">
        <f aca="false">IF(E35="Discontinued","Archived",IF(ROUND((L35-G35)/L35,3)&gt;=ROUND(I35,3),"At or above target",IF(Q35&lt;&gt;"","Below target, reason recorded","Below target, no reason")))</f>
        <v>At or above target</v>
      </c>
      <c r="X35" s="21" t="str">
        <f aca="false">IF(E35="Discontinued","",IF(ROUND(M35-I35,3)&lt;-0.01,"Yes","No"))</f>
        <v>Yes</v>
      </c>
    </row>
    <row r="36" customFormat="false" ht="15" hidden="false" customHeight="false" outlineLevel="0" collapsed="false">
      <c r="A36" s="21" t="s">
        <v>185</v>
      </c>
      <c r="B36" s="21" t="s">
        <v>186</v>
      </c>
      <c r="C36" s="21" t="s">
        <v>108</v>
      </c>
      <c r="D36" s="21" t="s">
        <v>109</v>
      </c>
      <c r="E36" s="21" t="s">
        <v>110</v>
      </c>
      <c r="F36" s="19" t="n">
        <v>5.52</v>
      </c>
      <c r="G36" s="19" t="n">
        <v>6.01</v>
      </c>
      <c r="H36" s="19" t="n">
        <v>7.9</v>
      </c>
      <c r="I36" s="17" t="n">
        <v>0.3</v>
      </c>
      <c r="J36" s="17"/>
      <c r="K36" s="19" t="n">
        <f aca="false">IF(E36="Discontinued",H36,ROUND(ROUNDUP(ROUND(G36/(1-IF(J36="",I36,J36))/0.05,6),0)*0.05,2))</f>
        <v>8.6</v>
      </c>
      <c r="L36" s="19" t="n">
        <f aca="false">IF(OR(E36="Discontinued",P36="Held at old sell"),H36,IF(LEFT(P36,15)="Approved, cappe",ROUND(ROUNDUP(ROUND(H36*1.1/0.05,6),0)*0.05,2),K36))</f>
        <v>8.6</v>
      </c>
      <c r="M36" s="17" t="n">
        <f aca="false">ROUND((H36-G36)/H36,3)</f>
        <v>0.239</v>
      </c>
      <c r="N36" s="17" t="n">
        <f aca="false">IF(E36="Discontinued","",ROUND((L36-G36)/L36,3))</f>
        <v>0.301</v>
      </c>
      <c r="O36" s="21" t="str">
        <f aca="false">IF(E36="Discontinued","Archive",IF(AND(ROUND(K36/H36-1,6)&lt;=0.1,K36-H36&lt;=100),"Auto","Approval"))</f>
        <v>Auto</v>
      </c>
      <c r="P36" s="21" t="s">
        <v>111</v>
      </c>
      <c r="Q36" s="21"/>
      <c r="R36" s="21" t="str">
        <f aca="false">IF(E36="Superseded",MID(INDEX('Import file'!$E$2:$E$1384,MATCH(A36,'Import file'!$A$2:$A$1384,0)),23,30),A36)</f>
        <v>EWA-1107</v>
      </c>
      <c r="S36" s="19" t="n">
        <f aca="false">IF(E36="Discontinued","",IFERROR(INDEX('Supplier file A'!$D$2:$D$677,MATCH(R36,'Supplier file A'!$A$2:$A$677,0)),IFERROR(INDEX('Supplier file B'!$D$2:$D$386,MATCH(R36,'Supplier file B'!$A$2:$A$386,0)),INDEX('Supplier file C'!$D$2:$D$383,MATCH(R36,'Supplier file C'!$A$2:$A$383,0)))))</f>
        <v>6.01</v>
      </c>
      <c r="T36" s="21" t="str">
        <f aca="false">IF(E36="Discontinued","",IF(ABS(G36-S36)&lt;0.005,"Yes","No"))</f>
        <v>Yes</v>
      </c>
      <c r="U36" s="21" t="str">
        <f aca="false">IF(E36="Discontinued","",IF(ABS(F36-G36)&lt;=0.01*G36,"Yes","No"))</f>
        <v>No</v>
      </c>
      <c r="V36" s="17" t="n">
        <f aca="false">IF(E36="Discontinued","",K36/H36-1)</f>
        <v>0.0886075949367087</v>
      </c>
      <c r="W36" s="21" t="str">
        <f aca="false">IF(E36="Discontinued","Archived",IF(ROUND((L36-G36)/L36,3)&gt;=ROUND(I36,3),"At or above target",IF(Q36&lt;&gt;"","Below target, reason recorded","Below target, no reason")))</f>
        <v>At or above target</v>
      </c>
      <c r="X36" s="21" t="str">
        <f aca="false">IF(E36="Discontinued","",IF(ROUND(M36-I36,3)&lt;-0.01,"Yes","No"))</f>
        <v>Yes</v>
      </c>
    </row>
    <row r="37" customFormat="false" ht="15" hidden="false" customHeight="false" outlineLevel="0" collapsed="false">
      <c r="A37" s="21" t="s">
        <v>187</v>
      </c>
      <c r="B37" s="21" t="s">
        <v>188</v>
      </c>
      <c r="C37" s="21" t="s">
        <v>108</v>
      </c>
      <c r="D37" s="21" t="s">
        <v>109</v>
      </c>
      <c r="E37" s="21" t="s">
        <v>110</v>
      </c>
      <c r="F37" s="19" t="n">
        <v>129.6</v>
      </c>
      <c r="G37" s="19" t="n">
        <v>140.09</v>
      </c>
      <c r="H37" s="19" t="n">
        <v>185.15</v>
      </c>
      <c r="I37" s="17" t="n">
        <v>0.3</v>
      </c>
      <c r="J37" s="17"/>
      <c r="K37" s="19" t="n">
        <f aca="false">IF(E37="Discontinued",H37,ROUND(ROUNDUP(ROUND(G37/(1-IF(J37="",I37,J37))/0.05,6),0)*0.05,2))</f>
        <v>200.15</v>
      </c>
      <c r="L37" s="19" t="n">
        <f aca="false">IF(OR(E37="Discontinued",P37="Held at old sell"),H37,IF(LEFT(P37,15)="Approved, cappe",ROUND(ROUNDUP(ROUND(H37*1.1/0.05,6),0)*0.05,2),K37))</f>
        <v>200.15</v>
      </c>
      <c r="M37" s="17" t="n">
        <f aca="false">ROUND((H37-G37)/H37,3)</f>
        <v>0.243</v>
      </c>
      <c r="N37" s="17" t="n">
        <f aca="false">IF(E37="Discontinued","",ROUND((L37-G37)/L37,3))</f>
        <v>0.3</v>
      </c>
      <c r="O37" s="21" t="str">
        <f aca="false">IF(E37="Discontinued","Archive",IF(AND(ROUND(K37/H37-1,6)&lt;=0.1,K37-H37&lt;=100),"Auto","Approval"))</f>
        <v>Auto</v>
      </c>
      <c r="P37" s="21" t="s">
        <v>111</v>
      </c>
      <c r="Q37" s="21"/>
      <c r="R37" s="21" t="str">
        <f aca="false">IF(E37="Superseded",MID(INDEX('Import file'!$E$2:$E$1384,MATCH(A37,'Import file'!$A$2:$A$1384,0)),23,30),A37)</f>
        <v>EWA-1110</v>
      </c>
      <c r="S37" s="19" t="n">
        <f aca="false">IF(E37="Discontinued","",IFERROR(INDEX('Supplier file A'!$D$2:$D$677,MATCH(R37,'Supplier file A'!$A$2:$A$677,0)),IFERROR(INDEX('Supplier file B'!$D$2:$D$386,MATCH(R37,'Supplier file B'!$A$2:$A$386,0)),INDEX('Supplier file C'!$D$2:$D$383,MATCH(R37,'Supplier file C'!$A$2:$A$383,0)))))</f>
        <v>140.09</v>
      </c>
      <c r="T37" s="21" t="str">
        <f aca="false">IF(E37="Discontinued","",IF(ABS(G37-S37)&lt;0.005,"Yes","No"))</f>
        <v>Yes</v>
      </c>
      <c r="U37" s="21" t="str">
        <f aca="false">IF(E37="Discontinued","",IF(ABS(F37-G37)&lt;=0.01*G37,"Yes","No"))</f>
        <v>No</v>
      </c>
      <c r="V37" s="17" t="n">
        <f aca="false">IF(E37="Discontinued","",K37/H37-1)</f>
        <v>0.0810153929246558</v>
      </c>
      <c r="W37" s="21" t="str">
        <f aca="false">IF(E37="Discontinued","Archived",IF(ROUND((L37-G37)/L37,3)&gt;=ROUND(I37,3),"At or above target",IF(Q37&lt;&gt;"","Below target, reason recorded","Below target, no reason")))</f>
        <v>At or above target</v>
      </c>
      <c r="X37" s="21" t="str">
        <f aca="false">IF(E37="Discontinued","",IF(ROUND(M37-I37,3)&lt;-0.01,"Yes","No"))</f>
        <v>Yes</v>
      </c>
    </row>
    <row r="38" customFormat="false" ht="15" hidden="false" customHeight="false" outlineLevel="0" collapsed="false">
      <c r="A38" s="21" t="s">
        <v>189</v>
      </c>
      <c r="B38" s="21" t="s">
        <v>190</v>
      </c>
      <c r="C38" s="21" t="s">
        <v>108</v>
      </c>
      <c r="D38" s="21" t="s">
        <v>109</v>
      </c>
      <c r="E38" s="21" t="s">
        <v>110</v>
      </c>
      <c r="F38" s="19" t="n">
        <v>59.4</v>
      </c>
      <c r="G38" s="19" t="n">
        <v>65.14</v>
      </c>
      <c r="H38" s="19" t="n">
        <v>84.9</v>
      </c>
      <c r="I38" s="17" t="n">
        <v>0.3</v>
      </c>
      <c r="J38" s="17"/>
      <c r="K38" s="19" t="n">
        <f aca="false">IF(E38="Discontinued",H38,ROUND(ROUNDUP(ROUND(G38/(1-IF(J38="",I38,J38))/0.05,6),0)*0.05,2))</f>
        <v>93.1</v>
      </c>
      <c r="L38" s="19" t="n">
        <f aca="false">IF(OR(E38="Discontinued",P38="Held at old sell"),H38,IF(LEFT(P38,15)="Approved, cappe",ROUND(ROUNDUP(ROUND(H38*1.1/0.05,6),0)*0.05,2),K38))</f>
        <v>93.1</v>
      </c>
      <c r="M38" s="17" t="n">
        <f aca="false">ROUND((H38-G38)/H38,3)</f>
        <v>0.233</v>
      </c>
      <c r="N38" s="17" t="n">
        <f aca="false">IF(E38="Discontinued","",ROUND((L38-G38)/L38,3))</f>
        <v>0.3</v>
      </c>
      <c r="O38" s="21" t="str">
        <f aca="false">IF(E38="Discontinued","Archive",IF(AND(ROUND(K38/H38-1,6)&lt;=0.1,K38-H38&lt;=100),"Auto","Approval"))</f>
        <v>Auto</v>
      </c>
      <c r="P38" s="21" t="s">
        <v>111</v>
      </c>
      <c r="Q38" s="21"/>
      <c r="R38" s="21" t="str">
        <f aca="false">IF(E38="Superseded",MID(INDEX('Import file'!$E$2:$E$1384,MATCH(A38,'Import file'!$A$2:$A$1384,0)),23,30),A38)</f>
        <v>EWA-1113</v>
      </c>
      <c r="S38" s="19" t="n">
        <f aca="false">IF(E38="Discontinued","",IFERROR(INDEX('Supplier file A'!$D$2:$D$677,MATCH(R38,'Supplier file A'!$A$2:$A$677,0)),IFERROR(INDEX('Supplier file B'!$D$2:$D$386,MATCH(R38,'Supplier file B'!$A$2:$A$386,0)),INDEX('Supplier file C'!$D$2:$D$383,MATCH(R38,'Supplier file C'!$A$2:$A$383,0)))))</f>
        <v>65.14</v>
      </c>
      <c r="T38" s="21" t="str">
        <f aca="false">IF(E38="Discontinued","",IF(ABS(G38-S38)&lt;0.005,"Yes","No"))</f>
        <v>Yes</v>
      </c>
      <c r="U38" s="21" t="str">
        <f aca="false">IF(E38="Discontinued","",IF(ABS(F38-G38)&lt;=0.01*G38,"Yes","No"))</f>
        <v>No</v>
      </c>
      <c r="V38" s="17" t="n">
        <f aca="false">IF(E38="Discontinued","",K38/H38-1)</f>
        <v>0.0965842167255593</v>
      </c>
      <c r="W38" s="21" t="str">
        <f aca="false">IF(E38="Discontinued","Archived",IF(ROUND((L38-G38)/L38,3)&gt;=ROUND(I38,3),"At or above target",IF(Q38&lt;&gt;"","Below target, reason recorded","Below target, no reason")))</f>
        <v>At or above target</v>
      </c>
      <c r="X38" s="21" t="str">
        <f aca="false">IF(E38="Discontinued","",IF(ROUND(M38-I38,3)&lt;-0.01,"Yes","No"))</f>
        <v>Yes</v>
      </c>
    </row>
    <row r="39" customFormat="false" ht="15" hidden="false" customHeight="false" outlineLevel="0" collapsed="false">
      <c r="A39" s="21" t="s">
        <v>191</v>
      </c>
      <c r="B39" s="21" t="s">
        <v>192</v>
      </c>
      <c r="C39" s="21" t="s">
        <v>108</v>
      </c>
      <c r="D39" s="21" t="s">
        <v>109</v>
      </c>
      <c r="E39" s="21" t="s">
        <v>110</v>
      </c>
      <c r="F39" s="19" t="n">
        <v>128</v>
      </c>
      <c r="G39" s="19" t="n">
        <v>138.2</v>
      </c>
      <c r="H39" s="19" t="n">
        <v>182.9</v>
      </c>
      <c r="I39" s="17" t="n">
        <v>0.3</v>
      </c>
      <c r="J39" s="17"/>
      <c r="K39" s="19" t="n">
        <f aca="false">IF(E39="Discontinued",H39,ROUND(ROUNDUP(ROUND(G39/(1-IF(J39="",I39,J39))/0.05,6),0)*0.05,2))</f>
        <v>197.45</v>
      </c>
      <c r="L39" s="19" t="n">
        <f aca="false">IF(OR(E39="Discontinued",P39="Held at old sell"),H39,IF(LEFT(P39,15)="Approved, cappe",ROUND(ROUNDUP(ROUND(H39*1.1/0.05,6),0)*0.05,2),K39))</f>
        <v>197.45</v>
      </c>
      <c r="M39" s="17" t="n">
        <f aca="false">ROUND((H39-G39)/H39,3)</f>
        <v>0.244</v>
      </c>
      <c r="N39" s="17" t="n">
        <f aca="false">IF(E39="Discontinued","",ROUND((L39-G39)/L39,3))</f>
        <v>0.3</v>
      </c>
      <c r="O39" s="21" t="str">
        <f aca="false">IF(E39="Discontinued","Archive",IF(AND(ROUND(K39/H39-1,6)&lt;=0.1,K39-H39&lt;=100),"Auto","Approval"))</f>
        <v>Auto</v>
      </c>
      <c r="P39" s="21" t="s">
        <v>111</v>
      </c>
      <c r="Q39" s="21"/>
      <c r="R39" s="21" t="str">
        <f aca="false">IF(E39="Superseded",MID(INDEX('Import file'!$E$2:$E$1384,MATCH(A39,'Import file'!$A$2:$A$1384,0)),23,30),A39)</f>
        <v>EWA-1115</v>
      </c>
      <c r="S39" s="19" t="n">
        <f aca="false">IF(E39="Discontinued","",IFERROR(INDEX('Supplier file A'!$D$2:$D$677,MATCH(R39,'Supplier file A'!$A$2:$A$677,0)),IFERROR(INDEX('Supplier file B'!$D$2:$D$386,MATCH(R39,'Supplier file B'!$A$2:$A$386,0)),INDEX('Supplier file C'!$D$2:$D$383,MATCH(R39,'Supplier file C'!$A$2:$A$383,0)))))</f>
        <v>138.2</v>
      </c>
      <c r="T39" s="21" t="str">
        <f aca="false">IF(E39="Discontinued","",IF(ABS(G39-S39)&lt;0.005,"Yes","No"))</f>
        <v>Yes</v>
      </c>
      <c r="U39" s="21" t="str">
        <f aca="false">IF(E39="Discontinued","",IF(ABS(F39-G39)&lt;=0.01*G39,"Yes","No"))</f>
        <v>No</v>
      </c>
      <c r="V39" s="17" t="n">
        <f aca="false">IF(E39="Discontinued","",K39/H39-1)</f>
        <v>0.0795516675779113</v>
      </c>
      <c r="W39" s="21" t="str">
        <f aca="false">IF(E39="Discontinued","Archived",IF(ROUND((L39-G39)/L39,3)&gt;=ROUND(I39,3),"At or above target",IF(Q39&lt;&gt;"","Below target, reason recorded","Below target, no reason")))</f>
        <v>At or above target</v>
      </c>
      <c r="X39" s="21" t="str">
        <f aca="false">IF(E39="Discontinued","",IF(ROUND(M39-I39,3)&lt;-0.01,"Yes","No"))</f>
        <v>Yes</v>
      </c>
    </row>
    <row r="40" customFormat="false" ht="15" hidden="false" customHeight="false" outlineLevel="0" collapsed="false">
      <c r="A40" s="21" t="s">
        <v>193</v>
      </c>
      <c r="B40" s="21" t="s">
        <v>194</v>
      </c>
      <c r="C40" s="21" t="s">
        <v>108</v>
      </c>
      <c r="D40" s="21" t="s">
        <v>109</v>
      </c>
      <c r="E40" s="21" t="s">
        <v>110</v>
      </c>
      <c r="F40" s="19" t="n">
        <v>12.75</v>
      </c>
      <c r="G40" s="19" t="n">
        <v>14.07</v>
      </c>
      <c r="H40" s="19" t="n">
        <v>18.25</v>
      </c>
      <c r="I40" s="17" t="n">
        <v>0.3</v>
      </c>
      <c r="J40" s="17"/>
      <c r="K40" s="19" t="n">
        <f aca="false">IF(E40="Discontinued",H40,ROUND(ROUNDUP(ROUND(G40/(1-IF(J40="",I40,J40))/0.05,6),0)*0.05,2))</f>
        <v>20.1</v>
      </c>
      <c r="L40" s="19" t="n">
        <f aca="false">IF(OR(E40="Discontinued",P40="Held at old sell"),H40,IF(LEFT(P40,15)="Approved, cappe",ROUND(ROUNDUP(ROUND(H40*1.1/0.05,6),0)*0.05,2),K40))</f>
        <v>20.1</v>
      </c>
      <c r="M40" s="17" t="n">
        <f aca="false">ROUND((H40-G40)/H40,3)</f>
        <v>0.229</v>
      </c>
      <c r="N40" s="17" t="n">
        <f aca="false">IF(E40="Discontinued","",ROUND((L40-G40)/L40,3))</f>
        <v>0.3</v>
      </c>
      <c r="O40" s="21" t="str">
        <f aca="false">IF(E40="Discontinued","Archive",IF(AND(ROUND(K40/H40-1,6)&lt;=0.1,K40-H40&lt;=100),"Auto","Approval"))</f>
        <v>Approval</v>
      </c>
      <c r="P40" s="21" t="s">
        <v>44</v>
      </c>
      <c r="Q40" s="21"/>
      <c r="R40" s="21" t="str">
        <f aca="false">IF(E40="Superseded",MID(INDEX('Import file'!$E$2:$E$1384,MATCH(A40,'Import file'!$A$2:$A$1384,0)),23,30),A40)</f>
        <v>EWA-1117</v>
      </c>
      <c r="S40" s="19" t="n">
        <f aca="false">IF(E40="Discontinued","",IFERROR(INDEX('Supplier file A'!$D$2:$D$677,MATCH(R40,'Supplier file A'!$A$2:$A$677,0)),IFERROR(INDEX('Supplier file B'!$D$2:$D$386,MATCH(R40,'Supplier file B'!$A$2:$A$386,0)),INDEX('Supplier file C'!$D$2:$D$383,MATCH(R40,'Supplier file C'!$A$2:$A$383,0)))))</f>
        <v>14.07</v>
      </c>
      <c r="T40" s="21" t="str">
        <f aca="false">IF(E40="Discontinued","",IF(ABS(G40-S40)&lt;0.005,"Yes","No"))</f>
        <v>Yes</v>
      </c>
      <c r="U40" s="21" t="str">
        <f aca="false">IF(E40="Discontinued","",IF(ABS(F40-G40)&lt;=0.01*G40,"Yes","No"))</f>
        <v>No</v>
      </c>
      <c r="V40" s="17" t="n">
        <f aca="false">IF(E40="Discontinued","",K40/H40-1)</f>
        <v>0.101369863013699</v>
      </c>
      <c r="W40" s="21" t="str">
        <f aca="false">IF(E40="Discontinued","Archived",IF(ROUND((L40-G40)/L40,3)&gt;=ROUND(I40,3),"At or above target",IF(Q40&lt;&gt;"","Below target, reason recorded","Below target, no reason")))</f>
        <v>At or above target</v>
      </c>
      <c r="X40" s="21" t="str">
        <f aca="false">IF(E40="Discontinued","",IF(ROUND(M40-I40,3)&lt;-0.01,"Yes","No"))</f>
        <v>Yes</v>
      </c>
    </row>
    <row r="41" customFormat="false" ht="15" hidden="false" customHeight="false" outlineLevel="0" collapsed="false">
      <c r="A41" s="21" t="s">
        <v>195</v>
      </c>
      <c r="B41" s="21" t="s">
        <v>196</v>
      </c>
      <c r="C41" s="21" t="s">
        <v>108</v>
      </c>
      <c r="D41" s="21" t="s">
        <v>109</v>
      </c>
      <c r="E41" s="21" t="s">
        <v>110</v>
      </c>
      <c r="F41" s="19" t="n">
        <v>37.4</v>
      </c>
      <c r="G41" s="19" t="n">
        <v>41.3</v>
      </c>
      <c r="H41" s="19" t="n">
        <v>46.75</v>
      </c>
      <c r="I41" s="17" t="n">
        <v>0.3</v>
      </c>
      <c r="J41" s="17" t="n">
        <v>0.2</v>
      </c>
      <c r="K41" s="19" t="n">
        <f aca="false">IF(E41="Discontinued",H41,ROUND(ROUNDUP(ROUND(G41/(1-IF(J41="",I41,J41))/0.05,6),0)*0.05,2))</f>
        <v>51.65</v>
      </c>
      <c r="L41" s="19" t="n">
        <f aca="false">IF(OR(E41="Discontinued",P41="Held at old sell"),H41,IF(LEFT(P41,15)="Approved, cappe",ROUND(ROUNDUP(ROUND(H41*1.1/0.05,6),0)*0.05,2),K41))</f>
        <v>51.65</v>
      </c>
      <c r="M41" s="17" t="n">
        <f aca="false">ROUND((H41-G41)/H41,3)</f>
        <v>0.117</v>
      </c>
      <c r="N41" s="17" t="n">
        <f aca="false">IF(E41="Discontinued","",ROUND((L41-G41)/L41,3))</f>
        <v>0.2</v>
      </c>
      <c r="O41" s="21" t="str">
        <f aca="false">IF(E41="Discontinued","Archive",IF(AND(ROUND(K41/H41-1,6)&lt;=0.1,K41-H41&lt;=100),"Auto","Approval"))</f>
        <v>Approval</v>
      </c>
      <c r="P41" s="21" t="s">
        <v>44</v>
      </c>
      <c r="Q41" s="21" t="s">
        <v>144</v>
      </c>
      <c r="R41" s="21" t="str">
        <f aca="false">IF(E41="Superseded",MID(INDEX('Import file'!$E$2:$E$1384,MATCH(A41,'Import file'!$A$2:$A$1384,0)),23,30),A41)</f>
        <v>EWA-1120</v>
      </c>
      <c r="S41" s="19" t="n">
        <f aca="false">IF(E41="Discontinued","",IFERROR(INDEX('Supplier file A'!$D$2:$D$677,MATCH(R41,'Supplier file A'!$A$2:$A$677,0)),IFERROR(INDEX('Supplier file B'!$D$2:$D$386,MATCH(R41,'Supplier file B'!$A$2:$A$386,0)),INDEX('Supplier file C'!$D$2:$D$383,MATCH(R41,'Supplier file C'!$A$2:$A$383,0)))))</f>
        <v>41.3</v>
      </c>
      <c r="T41" s="21" t="str">
        <f aca="false">IF(E41="Discontinued","",IF(ABS(G41-S41)&lt;0.005,"Yes","No"))</f>
        <v>Yes</v>
      </c>
      <c r="U41" s="21" t="str">
        <f aca="false">IF(E41="Discontinued","",IF(ABS(F41-G41)&lt;=0.01*G41,"Yes","No"))</f>
        <v>No</v>
      </c>
      <c r="V41" s="17" t="n">
        <f aca="false">IF(E41="Discontinued","",K41/H41-1)</f>
        <v>0.104812834224599</v>
      </c>
      <c r="W41" s="21" t="str">
        <f aca="false">IF(E41="Discontinued","Archived",IF(ROUND((L41-G41)/L41,3)&gt;=ROUND(I41,3),"At or above target",IF(Q41&lt;&gt;"","Below target, reason recorded","Below target, no reason")))</f>
        <v>Below target, reason recorded</v>
      </c>
      <c r="X41" s="21" t="str">
        <f aca="false">IF(E41="Discontinued","",IF(ROUND(M41-I41,3)&lt;-0.01,"Yes","No"))</f>
        <v>Yes</v>
      </c>
    </row>
    <row r="42" customFormat="false" ht="15" hidden="false" customHeight="false" outlineLevel="0" collapsed="false">
      <c r="A42" s="21" t="s">
        <v>197</v>
      </c>
      <c r="B42" s="21" t="s">
        <v>198</v>
      </c>
      <c r="C42" s="21" t="s">
        <v>108</v>
      </c>
      <c r="D42" s="21" t="s">
        <v>109</v>
      </c>
      <c r="E42" s="21" t="s">
        <v>110</v>
      </c>
      <c r="F42" s="19" t="n">
        <v>85.1</v>
      </c>
      <c r="G42" s="19" t="n">
        <v>93.92</v>
      </c>
      <c r="H42" s="19" t="n">
        <v>110.55</v>
      </c>
      <c r="I42" s="17" t="n">
        <v>0.3</v>
      </c>
      <c r="J42" s="17" t="n">
        <v>0.23</v>
      </c>
      <c r="K42" s="19" t="n">
        <f aca="false">IF(E42="Discontinued",H42,ROUND(ROUNDUP(ROUND(G42/(1-IF(J42="",I42,J42))/0.05,6),0)*0.05,2))</f>
        <v>122</v>
      </c>
      <c r="L42" s="19" t="n">
        <f aca="false">IF(OR(E42="Discontinued",P42="Held at old sell"),H42,IF(LEFT(P42,15)="Approved, cappe",ROUND(ROUNDUP(ROUND(H42*1.1/0.05,6),0)*0.05,2),K42))</f>
        <v>122</v>
      </c>
      <c r="M42" s="17" t="n">
        <f aca="false">ROUND((H42-G42)/H42,3)</f>
        <v>0.15</v>
      </c>
      <c r="N42" s="17" t="n">
        <f aca="false">IF(E42="Discontinued","",ROUND((L42-G42)/L42,3))</f>
        <v>0.23</v>
      </c>
      <c r="O42" s="21" t="str">
        <f aca="false">IF(E42="Discontinued","Archive",IF(AND(ROUND(K42/H42-1,6)&lt;=0.1,K42-H42&lt;=100),"Auto","Approval"))</f>
        <v>Approval</v>
      </c>
      <c r="P42" s="21" t="s">
        <v>44</v>
      </c>
      <c r="Q42" s="21" t="s">
        <v>139</v>
      </c>
      <c r="R42" s="21" t="str">
        <f aca="false">IF(E42="Superseded",MID(INDEX('Import file'!$E$2:$E$1384,MATCH(A42,'Import file'!$A$2:$A$1384,0)),23,30),A42)</f>
        <v>EWA-1124</v>
      </c>
      <c r="S42" s="19" t="n">
        <f aca="false">IF(E42="Discontinued","",IFERROR(INDEX('Supplier file A'!$D$2:$D$677,MATCH(R42,'Supplier file A'!$A$2:$A$677,0)),IFERROR(INDEX('Supplier file B'!$D$2:$D$386,MATCH(R42,'Supplier file B'!$A$2:$A$386,0)),INDEX('Supplier file C'!$D$2:$D$383,MATCH(R42,'Supplier file C'!$A$2:$A$383,0)))))</f>
        <v>93.92</v>
      </c>
      <c r="T42" s="21" t="str">
        <f aca="false">IF(E42="Discontinued","",IF(ABS(G42-S42)&lt;0.005,"Yes","No"))</f>
        <v>Yes</v>
      </c>
      <c r="U42" s="21" t="str">
        <f aca="false">IF(E42="Discontinued","",IF(ABS(F42-G42)&lt;=0.01*G42,"Yes","No"))</f>
        <v>No</v>
      </c>
      <c r="V42" s="17" t="n">
        <f aca="false">IF(E42="Discontinued","",K42/H42-1)</f>
        <v>0.103573043871551</v>
      </c>
      <c r="W42" s="21" t="str">
        <f aca="false">IF(E42="Discontinued","Archived",IF(ROUND((L42-G42)/L42,3)&gt;=ROUND(I42,3),"At or above target",IF(Q42&lt;&gt;"","Below target, reason recorded","Below target, no reason")))</f>
        <v>Below target, reason recorded</v>
      </c>
      <c r="X42" s="21" t="str">
        <f aca="false">IF(E42="Discontinued","",IF(ROUND(M42-I42,3)&lt;-0.01,"Yes","No"))</f>
        <v>Yes</v>
      </c>
    </row>
    <row r="43" customFormat="false" ht="15" hidden="false" customHeight="false" outlineLevel="0" collapsed="false">
      <c r="A43" s="21" t="s">
        <v>199</v>
      </c>
      <c r="B43" s="21" t="s">
        <v>200</v>
      </c>
      <c r="C43" s="21" t="s">
        <v>108</v>
      </c>
      <c r="D43" s="21" t="s">
        <v>109</v>
      </c>
      <c r="E43" s="21" t="s">
        <v>110</v>
      </c>
      <c r="F43" s="19" t="n">
        <v>6.5</v>
      </c>
      <c r="G43" s="19" t="n">
        <v>7.08</v>
      </c>
      <c r="H43" s="19" t="n">
        <v>8.25</v>
      </c>
      <c r="I43" s="17" t="n">
        <v>0.3</v>
      </c>
      <c r="J43" s="17" t="n">
        <v>0.21</v>
      </c>
      <c r="K43" s="19" t="n">
        <f aca="false">IF(E43="Discontinued",H43,ROUND(ROUNDUP(ROUND(G43/(1-IF(J43="",I43,J43))/0.05,6),0)*0.05,2))</f>
        <v>9</v>
      </c>
      <c r="L43" s="19" t="n">
        <f aca="false">IF(OR(E43="Discontinued",P43="Held at old sell"),H43,IF(LEFT(P43,15)="Approved, cappe",ROUND(ROUNDUP(ROUND(H43*1.1/0.05,6),0)*0.05,2),K43))</f>
        <v>9</v>
      </c>
      <c r="M43" s="17" t="n">
        <f aca="false">ROUND((H43-G43)/H43,3)</f>
        <v>0.142</v>
      </c>
      <c r="N43" s="17" t="n">
        <f aca="false">IF(E43="Discontinued","",ROUND((L43-G43)/L43,3))</f>
        <v>0.213</v>
      </c>
      <c r="O43" s="21" t="str">
        <f aca="false">IF(E43="Discontinued","Archive",IF(AND(ROUND(K43/H43-1,6)&lt;=0.1,K43-H43&lt;=100),"Auto","Approval"))</f>
        <v>Auto</v>
      </c>
      <c r="P43" s="21" t="s">
        <v>111</v>
      </c>
      <c r="Q43" s="21" t="s">
        <v>128</v>
      </c>
      <c r="R43" s="21" t="str">
        <f aca="false">IF(E43="Superseded",MID(INDEX('Import file'!$E$2:$E$1384,MATCH(A43,'Import file'!$A$2:$A$1384,0)),23,30),A43)</f>
        <v>EWA-1127</v>
      </c>
      <c r="S43" s="19" t="n">
        <f aca="false">IF(E43="Discontinued","",IFERROR(INDEX('Supplier file A'!$D$2:$D$677,MATCH(R43,'Supplier file A'!$A$2:$A$677,0)),IFERROR(INDEX('Supplier file B'!$D$2:$D$386,MATCH(R43,'Supplier file B'!$A$2:$A$386,0)),INDEX('Supplier file C'!$D$2:$D$383,MATCH(R43,'Supplier file C'!$A$2:$A$383,0)))))</f>
        <v>7.08</v>
      </c>
      <c r="T43" s="21" t="str">
        <f aca="false">IF(E43="Discontinued","",IF(ABS(G43-S43)&lt;0.005,"Yes","No"))</f>
        <v>Yes</v>
      </c>
      <c r="U43" s="21" t="str">
        <f aca="false">IF(E43="Discontinued","",IF(ABS(F43-G43)&lt;=0.01*G43,"Yes","No"))</f>
        <v>No</v>
      </c>
      <c r="V43" s="17" t="n">
        <f aca="false">IF(E43="Discontinued","",K43/H43-1)</f>
        <v>0.0909090909090908</v>
      </c>
      <c r="W43" s="21" t="str">
        <f aca="false">IF(E43="Discontinued","Archived",IF(ROUND((L43-G43)/L43,3)&gt;=ROUND(I43,3),"At or above target",IF(Q43&lt;&gt;"","Below target, reason recorded","Below target, no reason")))</f>
        <v>Below target, reason recorded</v>
      </c>
      <c r="X43" s="21" t="str">
        <f aca="false">IF(E43="Discontinued","",IF(ROUND(M43-I43,3)&lt;-0.01,"Yes","No"))</f>
        <v>Yes</v>
      </c>
    </row>
    <row r="44" customFormat="false" ht="15" hidden="false" customHeight="false" outlineLevel="0" collapsed="false">
      <c r="A44" s="21" t="s">
        <v>201</v>
      </c>
      <c r="B44" s="21" t="s">
        <v>202</v>
      </c>
      <c r="C44" s="21" t="s">
        <v>108</v>
      </c>
      <c r="D44" s="21" t="s">
        <v>109</v>
      </c>
      <c r="E44" s="21" t="s">
        <v>110</v>
      </c>
      <c r="F44" s="19" t="n">
        <v>19.55</v>
      </c>
      <c r="G44" s="19" t="n">
        <v>21.23</v>
      </c>
      <c r="H44" s="19" t="n">
        <v>27.95</v>
      </c>
      <c r="I44" s="17" t="n">
        <v>0.3</v>
      </c>
      <c r="J44" s="17"/>
      <c r="K44" s="19" t="n">
        <f aca="false">IF(E44="Discontinued",H44,ROUND(ROUNDUP(ROUND(G44/(1-IF(J44="",I44,J44))/0.05,6),0)*0.05,2))</f>
        <v>30.35</v>
      </c>
      <c r="L44" s="19" t="n">
        <f aca="false">IF(OR(E44="Discontinued",P44="Held at old sell"),H44,IF(LEFT(P44,15)="Approved, cappe",ROUND(ROUNDUP(ROUND(H44*1.1/0.05,6),0)*0.05,2),K44))</f>
        <v>30.35</v>
      </c>
      <c r="M44" s="17" t="n">
        <f aca="false">ROUND((H44-G44)/H44,3)</f>
        <v>0.24</v>
      </c>
      <c r="N44" s="17" t="n">
        <f aca="false">IF(E44="Discontinued","",ROUND((L44-G44)/L44,3))</f>
        <v>0.3</v>
      </c>
      <c r="O44" s="21" t="str">
        <f aca="false">IF(E44="Discontinued","Archive",IF(AND(ROUND(K44/H44-1,6)&lt;=0.1,K44-H44&lt;=100),"Auto","Approval"))</f>
        <v>Auto</v>
      </c>
      <c r="P44" s="21" t="s">
        <v>111</v>
      </c>
      <c r="Q44" s="21"/>
      <c r="R44" s="21" t="str">
        <f aca="false">IF(E44="Superseded",MID(INDEX('Import file'!$E$2:$E$1384,MATCH(A44,'Import file'!$A$2:$A$1384,0)),23,30),A44)</f>
        <v>EWA-1130</v>
      </c>
      <c r="S44" s="19" t="n">
        <f aca="false">IF(E44="Discontinued","",IFERROR(INDEX('Supplier file A'!$D$2:$D$677,MATCH(R44,'Supplier file A'!$A$2:$A$677,0)),IFERROR(INDEX('Supplier file B'!$D$2:$D$386,MATCH(R44,'Supplier file B'!$A$2:$A$386,0)),INDEX('Supplier file C'!$D$2:$D$383,MATCH(R44,'Supplier file C'!$A$2:$A$383,0)))))</f>
        <v>21.23</v>
      </c>
      <c r="T44" s="21" t="str">
        <f aca="false">IF(E44="Discontinued","",IF(ABS(G44-S44)&lt;0.005,"Yes","No"))</f>
        <v>Yes</v>
      </c>
      <c r="U44" s="21" t="str">
        <f aca="false">IF(E44="Discontinued","",IF(ABS(F44-G44)&lt;=0.01*G44,"Yes","No"))</f>
        <v>No</v>
      </c>
      <c r="V44" s="17" t="n">
        <f aca="false">IF(E44="Discontinued","",K44/H44-1)</f>
        <v>0.0858676207513418</v>
      </c>
      <c r="W44" s="21" t="str">
        <f aca="false">IF(E44="Discontinued","Archived",IF(ROUND((L44-G44)/L44,3)&gt;=ROUND(I44,3),"At or above target",IF(Q44&lt;&gt;"","Below target, reason recorded","Below target, no reason")))</f>
        <v>At or above target</v>
      </c>
      <c r="X44" s="21" t="str">
        <f aca="false">IF(E44="Discontinued","",IF(ROUND(M44-I44,3)&lt;-0.01,"Yes","No"))</f>
        <v>Yes</v>
      </c>
    </row>
    <row r="45" customFormat="false" ht="15" hidden="false" customHeight="false" outlineLevel="0" collapsed="false">
      <c r="A45" s="21" t="s">
        <v>203</v>
      </c>
      <c r="B45" s="21" t="s">
        <v>204</v>
      </c>
      <c r="C45" s="21" t="s">
        <v>108</v>
      </c>
      <c r="D45" s="21" t="s">
        <v>109</v>
      </c>
      <c r="E45" s="21" t="s">
        <v>110</v>
      </c>
      <c r="F45" s="19" t="n">
        <v>193.2</v>
      </c>
      <c r="G45" s="19" t="n">
        <v>213.44</v>
      </c>
      <c r="H45" s="19" t="n">
        <v>276</v>
      </c>
      <c r="I45" s="17" t="n">
        <v>0.3</v>
      </c>
      <c r="J45" s="17"/>
      <c r="K45" s="19" t="n">
        <f aca="false">IF(E45="Discontinued",H45,ROUND(ROUNDUP(ROUND(G45/(1-IF(J45="",I45,J45))/0.05,6),0)*0.05,2))</f>
        <v>304.95</v>
      </c>
      <c r="L45" s="19" t="n">
        <f aca="false">IF(OR(E45="Discontinued",P45="Held at old sell"),H45,IF(LEFT(P45,15)="Approved, cappe",ROUND(ROUNDUP(ROUND(H45*1.1/0.05,6),0)*0.05,2),K45))</f>
        <v>304.95</v>
      </c>
      <c r="M45" s="17" t="n">
        <f aca="false">ROUND((H45-G45)/H45,3)</f>
        <v>0.227</v>
      </c>
      <c r="N45" s="17" t="n">
        <f aca="false">IF(E45="Discontinued","",ROUND((L45-G45)/L45,3))</f>
        <v>0.3</v>
      </c>
      <c r="O45" s="21" t="str">
        <f aca="false">IF(E45="Discontinued","Archive",IF(AND(ROUND(K45/H45-1,6)&lt;=0.1,K45-H45&lt;=100),"Auto","Approval"))</f>
        <v>Approval</v>
      </c>
      <c r="P45" s="21" t="s">
        <v>44</v>
      </c>
      <c r="Q45" s="21"/>
      <c r="R45" s="21" t="str">
        <f aca="false">IF(E45="Superseded",MID(INDEX('Import file'!$E$2:$E$1384,MATCH(A45,'Import file'!$A$2:$A$1384,0)),23,30),A45)</f>
        <v>EWA-1134</v>
      </c>
      <c r="S45" s="19" t="n">
        <f aca="false">IF(E45="Discontinued","",IFERROR(INDEX('Supplier file A'!$D$2:$D$677,MATCH(R45,'Supplier file A'!$A$2:$A$677,0)),IFERROR(INDEX('Supplier file B'!$D$2:$D$386,MATCH(R45,'Supplier file B'!$A$2:$A$386,0)),INDEX('Supplier file C'!$D$2:$D$383,MATCH(R45,'Supplier file C'!$A$2:$A$383,0)))))</f>
        <v>213.44</v>
      </c>
      <c r="T45" s="21" t="str">
        <f aca="false">IF(E45="Discontinued","",IF(ABS(G45-S45)&lt;0.005,"Yes","No"))</f>
        <v>Yes</v>
      </c>
      <c r="U45" s="21" t="str">
        <f aca="false">IF(E45="Discontinued","",IF(ABS(F45-G45)&lt;=0.01*G45,"Yes","No"))</f>
        <v>No</v>
      </c>
      <c r="V45" s="17" t="n">
        <f aca="false">IF(E45="Discontinued","",K45/H45-1)</f>
        <v>0.104891304347826</v>
      </c>
      <c r="W45" s="21" t="str">
        <f aca="false">IF(E45="Discontinued","Archived",IF(ROUND((L45-G45)/L45,3)&gt;=ROUND(I45,3),"At or above target",IF(Q45&lt;&gt;"","Below target, reason recorded","Below target, no reason")))</f>
        <v>At or above target</v>
      </c>
      <c r="X45" s="21" t="str">
        <f aca="false">IF(E45="Discontinued","",IF(ROUND(M45-I45,3)&lt;-0.01,"Yes","No"))</f>
        <v>Yes</v>
      </c>
    </row>
    <row r="46" customFormat="false" ht="15" hidden="false" customHeight="false" outlineLevel="0" collapsed="false">
      <c r="A46" s="21" t="s">
        <v>205</v>
      </c>
      <c r="B46" s="21" t="s">
        <v>206</v>
      </c>
      <c r="C46" s="21" t="s">
        <v>108</v>
      </c>
      <c r="D46" s="21" t="s">
        <v>109</v>
      </c>
      <c r="E46" s="21" t="s">
        <v>110</v>
      </c>
      <c r="F46" s="19" t="n">
        <v>51.3</v>
      </c>
      <c r="G46" s="19" t="n">
        <v>56.01</v>
      </c>
      <c r="H46" s="19" t="n">
        <v>73.3</v>
      </c>
      <c r="I46" s="17" t="n">
        <v>0.3</v>
      </c>
      <c r="J46" s="17"/>
      <c r="K46" s="19" t="n">
        <f aca="false">IF(E46="Discontinued",H46,ROUND(ROUNDUP(ROUND(G46/(1-IF(J46="",I46,J46))/0.05,6),0)*0.05,2))</f>
        <v>80.05</v>
      </c>
      <c r="L46" s="19" t="n">
        <f aca="false">IF(OR(E46="Discontinued",P46="Held at old sell"),H46,IF(LEFT(P46,15)="Approved, cappe",ROUND(ROUNDUP(ROUND(H46*1.1/0.05,6),0)*0.05,2),K46))</f>
        <v>80.05</v>
      </c>
      <c r="M46" s="17" t="n">
        <f aca="false">ROUND((H46-G46)/H46,3)</f>
        <v>0.236</v>
      </c>
      <c r="N46" s="17" t="n">
        <f aca="false">IF(E46="Discontinued","",ROUND((L46-G46)/L46,3))</f>
        <v>0.3</v>
      </c>
      <c r="O46" s="21" t="str">
        <f aca="false">IF(E46="Discontinued","Archive",IF(AND(ROUND(K46/H46-1,6)&lt;=0.1,K46-H46&lt;=100),"Auto","Approval"))</f>
        <v>Auto</v>
      </c>
      <c r="P46" s="21" t="s">
        <v>111</v>
      </c>
      <c r="Q46" s="21"/>
      <c r="R46" s="21" t="str">
        <f aca="false">IF(E46="Superseded",MID(INDEX('Import file'!$E$2:$E$1384,MATCH(A46,'Import file'!$A$2:$A$1384,0)),23,30),A46)</f>
        <v>EWA-1135</v>
      </c>
      <c r="S46" s="19" t="n">
        <f aca="false">IF(E46="Discontinued","",IFERROR(INDEX('Supplier file A'!$D$2:$D$677,MATCH(R46,'Supplier file A'!$A$2:$A$677,0)),IFERROR(INDEX('Supplier file B'!$D$2:$D$386,MATCH(R46,'Supplier file B'!$A$2:$A$386,0)),INDEX('Supplier file C'!$D$2:$D$383,MATCH(R46,'Supplier file C'!$A$2:$A$383,0)))))</f>
        <v>56.01</v>
      </c>
      <c r="T46" s="21" t="str">
        <f aca="false">IF(E46="Discontinued","",IF(ABS(G46-S46)&lt;0.005,"Yes","No"))</f>
        <v>Yes</v>
      </c>
      <c r="U46" s="21" t="str">
        <f aca="false">IF(E46="Discontinued","",IF(ABS(F46-G46)&lt;=0.01*G46,"Yes","No"))</f>
        <v>No</v>
      </c>
      <c r="V46" s="17" t="n">
        <f aca="false">IF(E46="Discontinued","",K46/H46-1)</f>
        <v>0.0920873124147339</v>
      </c>
      <c r="W46" s="21" t="str">
        <f aca="false">IF(E46="Discontinued","Archived",IF(ROUND((L46-G46)/L46,3)&gt;=ROUND(I46,3),"At or above target",IF(Q46&lt;&gt;"","Below target, reason recorded","Below target, no reason")))</f>
        <v>At or above target</v>
      </c>
      <c r="X46" s="21" t="str">
        <f aca="false">IF(E46="Discontinued","",IF(ROUND(M46-I46,3)&lt;-0.01,"Yes","No"))</f>
        <v>Yes</v>
      </c>
    </row>
    <row r="47" customFormat="false" ht="15" hidden="false" customHeight="false" outlineLevel="0" collapsed="false">
      <c r="A47" s="21" t="s">
        <v>207</v>
      </c>
      <c r="B47" s="21" t="s">
        <v>208</v>
      </c>
      <c r="C47" s="21" t="s">
        <v>108</v>
      </c>
      <c r="D47" s="21" t="s">
        <v>109</v>
      </c>
      <c r="E47" s="21" t="s">
        <v>110</v>
      </c>
      <c r="F47" s="19" t="n">
        <v>45.9</v>
      </c>
      <c r="G47" s="19" t="n">
        <v>49.82</v>
      </c>
      <c r="H47" s="19" t="n">
        <v>60.4</v>
      </c>
      <c r="I47" s="17" t="n">
        <v>0.3</v>
      </c>
      <c r="J47" s="17" t="n">
        <v>0.24</v>
      </c>
      <c r="K47" s="19" t="n">
        <f aca="false">IF(E47="Discontinued",H47,ROUND(ROUNDUP(ROUND(G47/(1-IF(J47="",I47,J47))/0.05,6),0)*0.05,2))</f>
        <v>65.6</v>
      </c>
      <c r="L47" s="19" t="n">
        <f aca="false">IF(OR(E47="Discontinued",P47="Held at old sell"),H47,IF(LEFT(P47,15)="Approved, cappe",ROUND(ROUNDUP(ROUND(H47*1.1/0.05,6),0)*0.05,2),K47))</f>
        <v>65.6</v>
      </c>
      <c r="M47" s="17" t="n">
        <f aca="false">ROUND((H47-G47)/H47,3)</f>
        <v>0.175</v>
      </c>
      <c r="N47" s="17" t="n">
        <f aca="false">IF(E47="Discontinued","",ROUND((L47-G47)/L47,3))</f>
        <v>0.241</v>
      </c>
      <c r="O47" s="21" t="str">
        <f aca="false">IF(E47="Discontinued","Archive",IF(AND(ROUND(K47/H47-1,6)&lt;=0.1,K47-H47&lt;=100),"Auto","Approval"))</f>
        <v>Auto</v>
      </c>
      <c r="P47" s="21" t="s">
        <v>111</v>
      </c>
      <c r="Q47" s="21" t="s">
        <v>209</v>
      </c>
      <c r="R47" s="21" t="str">
        <f aca="false">IF(E47="Superseded",MID(INDEX('Import file'!$E$2:$E$1384,MATCH(A47,'Import file'!$A$2:$A$1384,0)),23,30),A47)</f>
        <v>EWA-1140</v>
      </c>
      <c r="S47" s="19" t="n">
        <f aca="false">IF(E47="Discontinued","",IFERROR(INDEX('Supplier file A'!$D$2:$D$677,MATCH(R47,'Supplier file A'!$A$2:$A$677,0)),IFERROR(INDEX('Supplier file B'!$D$2:$D$386,MATCH(R47,'Supplier file B'!$A$2:$A$386,0)),INDEX('Supplier file C'!$D$2:$D$383,MATCH(R47,'Supplier file C'!$A$2:$A$383,0)))))</f>
        <v>49.82</v>
      </c>
      <c r="T47" s="21" t="str">
        <f aca="false">IF(E47="Discontinued","",IF(ABS(G47-S47)&lt;0.005,"Yes","No"))</f>
        <v>Yes</v>
      </c>
      <c r="U47" s="21" t="str">
        <f aca="false">IF(E47="Discontinued","",IF(ABS(F47-G47)&lt;=0.01*G47,"Yes","No"))</f>
        <v>No</v>
      </c>
      <c r="V47" s="17" t="n">
        <f aca="false">IF(E47="Discontinued","",K47/H47-1)</f>
        <v>0.0860927152317881</v>
      </c>
      <c r="W47" s="21" t="str">
        <f aca="false">IF(E47="Discontinued","Archived",IF(ROUND((L47-G47)/L47,3)&gt;=ROUND(I47,3),"At or above target",IF(Q47&lt;&gt;"","Below target, reason recorded","Below target, no reason")))</f>
        <v>Below target, reason recorded</v>
      </c>
      <c r="X47" s="21" t="str">
        <f aca="false">IF(E47="Discontinued","",IF(ROUND(M47-I47,3)&lt;-0.01,"Yes","No"))</f>
        <v>Yes</v>
      </c>
    </row>
    <row r="48" customFormat="false" ht="15" hidden="false" customHeight="false" outlineLevel="0" collapsed="false">
      <c r="A48" s="21" t="s">
        <v>210</v>
      </c>
      <c r="B48" s="21" t="s">
        <v>211</v>
      </c>
      <c r="C48" s="21" t="s">
        <v>108</v>
      </c>
      <c r="D48" s="21" t="s">
        <v>109</v>
      </c>
      <c r="E48" s="21" t="s">
        <v>110</v>
      </c>
      <c r="F48" s="19" t="n">
        <v>138</v>
      </c>
      <c r="G48" s="19" t="n">
        <v>151</v>
      </c>
      <c r="H48" s="19" t="n">
        <v>197.15</v>
      </c>
      <c r="I48" s="17" t="n">
        <v>0.3</v>
      </c>
      <c r="J48" s="17"/>
      <c r="K48" s="19" t="n">
        <f aca="false">IF(E48="Discontinued",H48,ROUND(ROUNDUP(ROUND(G48/(1-IF(J48="",I48,J48))/0.05,6),0)*0.05,2))</f>
        <v>215.75</v>
      </c>
      <c r="L48" s="19" t="n">
        <f aca="false">IF(OR(E48="Discontinued",P48="Held at old sell"),H48,IF(LEFT(P48,15)="Approved, cappe",ROUND(ROUNDUP(ROUND(H48*1.1/0.05,6),0)*0.05,2),K48))</f>
        <v>215.75</v>
      </c>
      <c r="M48" s="17" t="n">
        <f aca="false">ROUND((H48-G48)/H48,3)</f>
        <v>0.234</v>
      </c>
      <c r="N48" s="17" t="n">
        <f aca="false">IF(E48="Discontinued","",ROUND((L48-G48)/L48,3))</f>
        <v>0.3</v>
      </c>
      <c r="O48" s="21" t="str">
        <f aca="false">IF(E48="Discontinued","Archive",IF(AND(ROUND(K48/H48-1,6)&lt;=0.1,K48-H48&lt;=100),"Auto","Approval"))</f>
        <v>Auto</v>
      </c>
      <c r="P48" s="21" t="s">
        <v>111</v>
      </c>
      <c r="Q48" s="21"/>
      <c r="R48" s="21" t="str">
        <f aca="false">IF(E48="Superseded",MID(INDEX('Import file'!$E$2:$E$1384,MATCH(A48,'Import file'!$A$2:$A$1384,0)),23,30),A48)</f>
        <v>EWA-1142</v>
      </c>
      <c r="S48" s="19" t="n">
        <f aca="false">IF(E48="Discontinued","",IFERROR(INDEX('Supplier file A'!$D$2:$D$677,MATCH(R48,'Supplier file A'!$A$2:$A$677,0)),IFERROR(INDEX('Supplier file B'!$D$2:$D$386,MATCH(R48,'Supplier file B'!$A$2:$A$386,0)),INDEX('Supplier file C'!$D$2:$D$383,MATCH(R48,'Supplier file C'!$A$2:$A$383,0)))))</f>
        <v>151</v>
      </c>
      <c r="T48" s="21" t="str">
        <f aca="false">IF(E48="Discontinued","",IF(ABS(G48-S48)&lt;0.005,"Yes","No"))</f>
        <v>Yes</v>
      </c>
      <c r="U48" s="21" t="str">
        <f aca="false">IF(E48="Discontinued","",IF(ABS(F48-G48)&lt;=0.01*G48,"Yes","No"))</f>
        <v>No</v>
      </c>
      <c r="V48" s="17" t="n">
        <f aca="false">IF(E48="Discontinued","",K48/H48-1)</f>
        <v>0.0943444078113112</v>
      </c>
      <c r="W48" s="21" t="str">
        <f aca="false">IF(E48="Discontinued","Archived",IF(ROUND((L48-G48)/L48,3)&gt;=ROUND(I48,3),"At or above target",IF(Q48&lt;&gt;"","Below target, reason recorded","Below target, no reason")))</f>
        <v>At or above target</v>
      </c>
      <c r="X48" s="21" t="str">
        <f aca="false">IF(E48="Discontinued","",IF(ROUND(M48-I48,3)&lt;-0.01,"Yes","No"))</f>
        <v>Yes</v>
      </c>
    </row>
    <row r="49" customFormat="false" ht="15" hidden="false" customHeight="false" outlineLevel="0" collapsed="false">
      <c r="A49" s="21" t="s">
        <v>212</v>
      </c>
      <c r="B49" s="21" t="s">
        <v>213</v>
      </c>
      <c r="C49" s="21" t="s">
        <v>108</v>
      </c>
      <c r="D49" s="21" t="s">
        <v>109</v>
      </c>
      <c r="E49" s="21" t="s">
        <v>110</v>
      </c>
      <c r="F49" s="19" t="n">
        <v>5.5</v>
      </c>
      <c r="G49" s="19" t="n">
        <v>6.08</v>
      </c>
      <c r="H49" s="19" t="n">
        <v>7.9</v>
      </c>
      <c r="I49" s="17" t="n">
        <v>0.3</v>
      </c>
      <c r="J49" s="17"/>
      <c r="K49" s="19" t="n">
        <f aca="false">IF(E49="Discontinued",H49,ROUND(ROUNDUP(ROUND(G49/(1-IF(J49="",I49,J49))/0.05,6),0)*0.05,2))</f>
        <v>8.7</v>
      </c>
      <c r="L49" s="19" t="n">
        <f aca="false">IF(OR(E49="Discontinued",P49="Held at old sell"),H49,IF(LEFT(P49,15)="Approved, cappe",ROUND(ROUNDUP(ROUND(H49*1.1/0.05,6),0)*0.05,2),K49))</f>
        <v>8.7</v>
      </c>
      <c r="M49" s="17" t="n">
        <f aca="false">ROUND((H49-G49)/H49,3)</f>
        <v>0.23</v>
      </c>
      <c r="N49" s="17" t="n">
        <f aca="false">IF(E49="Discontinued","",ROUND((L49-G49)/L49,3))</f>
        <v>0.301</v>
      </c>
      <c r="O49" s="21" t="str">
        <f aca="false">IF(E49="Discontinued","Archive",IF(AND(ROUND(K49/H49-1,6)&lt;=0.1,K49-H49&lt;=100),"Auto","Approval"))</f>
        <v>Approval</v>
      </c>
      <c r="P49" s="21" t="s">
        <v>44</v>
      </c>
      <c r="Q49" s="21"/>
      <c r="R49" s="21" t="str">
        <f aca="false">IF(E49="Superseded",MID(INDEX('Import file'!$E$2:$E$1384,MATCH(A49,'Import file'!$A$2:$A$1384,0)),23,30),A49)</f>
        <v>EWA-1145</v>
      </c>
      <c r="S49" s="19" t="n">
        <f aca="false">IF(E49="Discontinued","",IFERROR(INDEX('Supplier file A'!$D$2:$D$677,MATCH(R49,'Supplier file A'!$A$2:$A$677,0)),IFERROR(INDEX('Supplier file B'!$D$2:$D$386,MATCH(R49,'Supplier file B'!$A$2:$A$386,0)),INDEX('Supplier file C'!$D$2:$D$383,MATCH(R49,'Supplier file C'!$A$2:$A$383,0)))))</f>
        <v>6.08</v>
      </c>
      <c r="T49" s="21" t="str">
        <f aca="false">IF(E49="Discontinued","",IF(ABS(G49-S49)&lt;0.005,"Yes","No"))</f>
        <v>Yes</v>
      </c>
      <c r="U49" s="21" t="str">
        <f aca="false">IF(E49="Discontinued","",IF(ABS(F49-G49)&lt;=0.01*G49,"Yes","No"))</f>
        <v>No</v>
      </c>
      <c r="V49" s="17" t="n">
        <f aca="false">IF(E49="Discontinued","",K49/H49-1)</f>
        <v>0.10126582278481</v>
      </c>
      <c r="W49" s="21" t="str">
        <f aca="false">IF(E49="Discontinued","Archived",IF(ROUND((L49-G49)/L49,3)&gt;=ROUND(I49,3),"At or above target",IF(Q49&lt;&gt;"","Below target, reason recorded","Below target, no reason")))</f>
        <v>At or above target</v>
      </c>
      <c r="X49" s="21" t="str">
        <f aca="false">IF(E49="Discontinued","",IF(ROUND(M49-I49,3)&lt;-0.01,"Yes","No"))</f>
        <v>Yes</v>
      </c>
    </row>
    <row r="50" customFormat="false" ht="15" hidden="false" customHeight="false" outlineLevel="0" collapsed="false">
      <c r="A50" s="21" t="s">
        <v>214</v>
      </c>
      <c r="B50" s="21" t="s">
        <v>215</v>
      </c>
      <c r="C50" s="21" t="s">
        <v>108</v>
      </c>
      <c r="D50" s="21" t="s">
        <v>109</v>
      </c>
      <c r="E50" s="21" t="s">
        <v>110</v>
      </c>
      <c r="F50" s="19" t="n">
        <v>78.2</v>
      </c>
      <c r="G50" s="19" t="n">
        <v>85.57</v>
      </c>
      <c r="H50" s="19" t="n">
        <v>111.75</v>
      </c>
      <c r="I50" s="17" t="n">
        <v>0.3</v>
      </c>
      <c r="J50" s="17"/>
      <c r="K50" s="19" t="n">
        <f aca="false">IF(E50="Discontinued",H50,ROUND(ROUNDUP(ROUND(G50/(1-IF(J50="",I50,J50))/0.05,6),0)*0.05,2))</f>
        <v>122.25</v>
      </c>
      <c r="L50" s="19" t="n">
        <f aca="false">IF(OR(E50="Discontinued",P50="Held at old sell"),H50,IF(LEFT(P50,15)="Approved, cappe",ROUND(ROUNDUP(ROUND(H50*1.1/0.05,6),0)*0.05,2),K50))</f>
        <v>122.25</v>
      </c>
      <c r="M50" s="17" t="n">
        <f aca="false">ROUND((H50-G50)/H50,3)</f>
        <v>0.234</v>
      </c>
      <c r="N50" s="17" t="n">
        <f aca="false">IF(E50="Discontinued","",ROUND((L50-G50)/L50,3))</f>
        <v>0.3</v>
      </c>
      <c r="O50" s="21" t="str">
        <f aca="false">IF(E50="Discontinued","Archive",IF(AND(ROUND(K50/H50-1,6)&lt;=0.1,K50-H50&lt;=100),"Auto","Approval"))</f>
        <v>Auto</v>
      </c>
      <c r="P50" s="21" t="s">
        <v>111</v>
      </c>
      <c r="Q50" s="21"/>
      <c r="R50" s="21" t="str">
        <f aca="false">IF(E50="Superseded",MID(INDEX('Import file'!$E$2:$E$1384,MATCH(A50,'Import file'!$A$2:$A$1384,0)),23,30),A50)</f>
        <v>EWA-1147</v>
      </c>
      <c r="S50" s="19" t="n">
        <f aca="false">IF(E50="Discontinued","",IFERROR(INDEX('Supplier file A'!$D$2:$D$677,MATCH(R50,'Supplier file A'!$A$2:$A$677,0)),IFERROR(INDEX('Supplier file B'!$D$2:$D$386,MATCH(R50,'Supplier file B'!$A$2:$A$386,0)),INDEX('Supplier file C'!$D$2:$D$383,MATCH(R50,'Supplier file C'!$A$2:$A$383,0)))))</f>
        <v>85.57</v>
      </c>
      <c r="T50" s="21" t="str">
        <f aca="false">IF(E50="Discontinued","",IF(ABS(G50-S50)&lt;0.005,"Yes","No"))</f>
        <v>Yes</v>
      </c>
      <c r="U50" s="21" t="str">
        <f aca="false">IF(E50="Discontinued","",IF(ABS(F50-G50)&lt;=0.01*G50,"Yes","No"))</f>
        <v>No</v>
      </c>
      <c r="V50" s="17" t="n">
        <f aca="false">IF(E50="Discontinued","",K50/H50-1)</f>
        <v>0.0939597315436243</v>
      </c>
      <c r="W50" s="21" t="str">
        <f aca="false">IF(E50="Discontinued","Archived",IF(ROUND((L50-G50)/L50,3)&gt;=ROUND(I50,3),"At or above target",IF(Q50&lt;&gt;"","Below target, reason recorded","Below target, no reason")))</f>
        <v>At or above target</v>
      </c>
      <c r="X50" s="21" t="str">
        <f aca="false">IF(E50="Discontinued","",IF(ROUND(M50-I50,3)&lt;-0.01,"Yes","No"))</f>
        <v>Yes</v>
      </c>
    </row>
    <row r="51" customFormat="false" ht="15" hidden="false" customHeight="false" outlineLevel="0" collapsed="false">
      <c r="A51" s="21" t="s">
        <v>216</v>
      </c>
      <c r="B51" s="21" t="s">
        <v>217</v>
      </c>
      <c r="C51" s="21" t="s">
        <v>108</v>
      </c>
      <c r="D51" s="21" t="s">
        <v>109</v>
      </c>
      <c r="E51" s="21" t="s">
        <v>110</v>
      </c>
      <c r="F51" s="19" t="n">
        <v>72</v>
      </c>
      <c r="G51" s="19" t="n">
        <v>78.68</v>
      </c>
      <c r="H51" s="19" t="n">
        <v>92.35</v>
      </c>
      <c r="I51" s="17" t="n">
        <v>0.3</v>
      </c>
      <c r="J51" s="17" t="n">
        <v>0.22</v>
      </c>
      <c r="K51" s="19" t="n">
        <f aca="false">IF(E51="Discontinued",H51,ROUND(ROUNDUP(ROUND(G51/(1-IF(J51="",I51,J51))/0.05,6),0)*0.05,2))</f>
        <v>100.9</v>
      </c>
      <c r="L51" s="19" t="n">
        <f aca="false">IF(OR(E51="Discontinued",P51="Held at old sell"),H51,IF(LEFT(P51,15)="Approved, cappe",ROUND(ROUNDUP(ROUND(H51*1.1/0.05,6),0)*0.05,2),K51))</f>
        <v>100.9</v>
      </c>
      <c r="M51" s="17" t="n">
        <f aca="false">ROUND((H51-G51)/H51,3)</f>
        <v>0.148</v>
      </c>
      <c r="N51" s="17" t="n">
        <f aca="false">IF(E51="Discontinued","",ROUND((L51-G51)/L51,3))</f>
        <v>0.22</v>
      </c>
      <c r="O51" s="21" t="str">
        <f aca="false">IF(E51="Discontinued","Archive",IF(AND(ROUND(K51/H51-1,6)&lt;=0.1,K51-H51&lt;=100),"Auto","Approval"))</f>
        <v>Auto</v>
      </c>
      <c r="P51" s="21" t="s">
        <v>111</v>
      </c>
      <c r="Q51" s="21" t="s">
        <v>218</v>
      </c>
      <c r="R51" s="21" t="str">
        <f aca="false">IF(E51="Superseded",MID(INDEX('Import file'!$E$2:$E$1384,MATCH(A51,'Import file'!$A$2:$A$1384,0)),23,30),A51)</f>
        <v>EWA-1150</v>
      </c>
      <c r="S51" s="19" t="n">
        <f aca="false">IF(E51="Discontinued","",IFERROR(INDEX('Supplier file A'!$D$2:$D$677,MATCH(R51,'Supplier file A'!$A$2:$A$677,0)),IFERROR(INDEX('Supplier file B'!$D$2:$D$386,MATCH(R51,'Supplier file B'!$A$2:$A$386,0)),INDEX('Supplier file C'!$D$2:$D$383,MATCH(R51,'Supplier file C'!$A$2:$A$383,0)))))</f>
        <v>78.68</v>
      </c>
      <c r="T51" s="21" t="str">
        <f aca="false">IF(E51="Discontinued","",IF(ABS(G51-S51)&lt;0.005,"Yes","No"))</f>
        <v>Yes</v>
      </c>
      <c r="U51" s="21" t="str">
        <f aca="false">IF(E51="Discontinued","",IF(ABS(F51-G51)&lt;=0.01*G51,"Yes","No"))</f>
        <v>No</v>
      </c>
      <c r="V51" s="17" t="n">
        <f aca="false">IF(E51="Discontinued","",K51/H51-1)</f>
        <v>0.0925825663237685</v>
      </c>
      <c r="W51" s="21" t="str">
        <f aca="false">IF(E51="Discontinued","Archived",IF(ROUND((L51-G51)/L51,3)&gt;=ROUND(I51,3),"At or above target",IF(Q51&lt;&gt;"","Below target, reason recorded","Below target, no reason")))</f>
        <v>Below target, reason recorded</v>
      </c>
      <c r="X51" s="21" t="str">
        <f aca="false">IF(E51="Discontinued","",IF(ROUND(M51-I51,3)&lt;-0.01,"Yes","No"))</f>
        <v>Yes</v>
      </c>
    </row>
    <row r="52" customFormat="false" ht="15" hidden="false" customHeight="false" outlineLevel="0" collapsed="false">
      <c r="A52" s="21" t="s">
        <v>219</v>
      </c>
      <c r="B52" s="21" t="s">
        <v>220</v>
      </c>
      <c r="C52" s="21" t="s">
        <v>108</v>
      </c>
      <c r="D52" s="21" t="s">
        <v>109</v>
      </c>
      <c r="E52" s="21" t="s">
        <v>110</v>
      </c>
      <c r="F52" s="19" t="n">
        <v>64.4</v>
      </c>
      <c r="G52" s="19" t="n">
        <v>70.17</v>
      </c>
      <c r="H52" s="19" t="n">
        <v>92</v>
      </c>
      <c r="I52" s="17" t="n">
        <v>0.3</v>
      </c>
      <c r="J52" s="17"/>
      <c r="K52" s="19" t="n">
        <f aca="false">IF(E52="Discontinued",H52,ROUND(ROUNDUP(ROUND(G52/(1-IF(J52="",I52,J52))/0.05,6),0)*0.05,2))</f>
        <v>100.25</v>
      </c>
      <c r="L52" s="19" t="n">
        <f aca="false">IF(OR(E52="Discontinued",P52="Held at old sell"),H52,IF(LEFT(P52,15)="Approved, cappe",ROUND(ROUNDUP(ROUND(H52*1.1/0.05,6),0)*0.05,2),K52))</f>
        <v>100.25</v>
      </c>
      <c r="M52" s="17" t="n">
        <f aca="false">ROUND((H52-G52)/H52,3)</f>
        <v>0.237</v>
      </c>
      <c r="N52" s="17" t="n">
        <f aca="false">IF(E52="Discontinued","",ROUND((L52-G52)/L52,3))</f>
        <v>0.3</v>
      </c>
      <c r="O52" s="21" t="str">
        <f aca="false">IF(E52="Discontinued","Archive",IF(AND(ROUND(K52/H52-1,6)&lt;=0.1,K52-H52&lt;=100),"Auto","Approval"))</f>
        <v>Auto</v>
      </c>
      <c r="P52" s="21" t="s">
        <v>111</v>
      </c>
      <c r="Q52" s="21"/>
      <c r="R52" s="21" t="str">
        <f aca="false">IF(E52="Superseded",MID(INDEX('Import file'!$E$2:$E$1384,MATCH(A52,'Import file'!$A$2:$A$1384,0)),23,30),A52)</f>
        <v>EWA-1153</v>
      </c>
      <c r="S52" s="19" t="n">
        <f aca="false">IF(E52="Discontinued","",IFERROR(INDEX('Supplier file A'!$D$2:$D$677,MATCH(R52,'Supplier file A'!$A$2:$A$677,0)),IFERROR(INDEX('Supplier file B'!$D$2:$D$386,MATCH(R52,'Supplier file B'!$A$2:$A$386,0)),INDEX('Supplier file C'!$D$2:$D$383,MATCH(R52,'Supplier file C'!$A$2:$A$383,0)))))</f>
        <v>70.17</v>
      </c>
      <c r="T52" s="21" t="str">
        <f aca="false">IF(E52="Discontinued","",IF(ABS(G52-S52)&lt;0.005,"Yes","No"))</f>
        <v>Yes</v>
      </c>
      <c r="U52" s="21" t="str">
        <f aca="false">IF(E52="Discontinued","",IF(ABS(F52-G52)&lt;=0.01*G52,"Yes","No"))</f>
        <v>No</v>
      </c>
      <c r="V52" s="17" t="n">
        <f aca="false">IF(E52="Discontinued","",K52/H52-1)</f>
        <v>0.0896739130434783</v>
      </c>
      <c r="W52" s="21" t="str">
        <f aca="false">IF(E52="Discontinued","Archived",IF(ROUND((L52-G52)/L52,3)&gt;=ROUND(I52,3),"At or above target",IF(Q52&lt;&gt;"","Below target, reason recorded","Below target, no reason")))</f>
        <v>At or above target</v>
      </c>
      <c r="X52" s="21" t="str">
        <f aca="false">IF(E52="Discontinued","",IF(ROUND(M52-I52,3)&lt;-0.01,"Yes","No"))</f>
        <v>Yes</v>
      </c>
    </row>
    <row r="53" customFormat="false" ht="15" hidden="false" customHeight="false" outlineLevel="0" collapsed="false">
      <c r="A53" s="21" t="s">
        <v>221</v>
      </c>
      <c r="B53" s="21" t="s">
        <v>222</v>
      </c>
      <c r="C53" s="21" t="s">
        <v>108</v>
      </c>
      <c r="D53" s="21" t="s">
        <v>109</v>
      </c>
      <c r="E53" s="21" t="s">
        <v>110</v>
      </c>
      <c r="F53" s="19" t="n">
        <v>324</v>
      </c>
      <c r="G53" s="19" t="n">
        <v>357.39</v>
      </c>
      <c r="H53" s="19" t="n">
        <v>462.9</v>
      </c>
      <c r="I53" s="17" t="n">
        <v>0.3</v>
      </c>
      <c r="J53" s="17"/>
      <c r="K53" s="19" t="n">
        <f aca="false">IF(E53="Discontinued",H53,ROUND(ROUNDUP(ROUND(G53/(1-IF(J53="",I53,J53))/0.05,6),0)*0.05,2))</f>
        <v>510.6</v>
      </c>
      <c r="L53" s="19" t="n">
        <f aca="false">IF(OR(E53="Discontinued",P53="Held at old sell"),H53,IF(LEFT(P53,15)="Approved, cappe",ROUND(ROUNDUP(ROUND(H53*1.1/0.05,6),0)*0.05,2),K53))</f>
        <v>510.6</v>
      </c>
      <c r="M53" s="17" t="n">
        <f aca="false">ROUND((H53-G53)/H53,3)</f>
        <v>0.228</v>
      </c>
      <c r="N53" s="17" t="n">
        <f aca="false">IF(E53="Discontinued","",ROUND((L53-G53)/L53,3))</f>
        <v>0.3</v>
      </c>
      <c r="O53" s="21" t="str">
        <f aca="false">IF(E53="Discontinued","Archive",IF(AND(ROUND(K53/H53-1,6)&lt;=0.1,K53-H53&lt;=100),"Auto","Approval"))</f>
        <v>Approval</v>
      </c>
      <c r="P53" s="21" t="s">
        <v>44</v>
      </c>
      <c r="Q53" s="21"/>
      <c r="R53" s="21" t="str">
        <f aca="false">IF(E53="Superseded",MID(INDEX('Import file'!$E$2:$E$1384,MATCH(A53,'Import file'!$A$2:$A$1384,0)),23,30),A53)</f>
        <v>EWA-1158</v>
      </c>
      <c r="S53" s="19" t="n">
        <f aca="false">IF(E53="Discontinued","",IFERROR(INDEX('Supplier file A'!$D$2:$D$677,MATCH(R53,'Supplier file A'!$A$2:$A$677,0)),IFERROR(INDEX('Supplier file B'!$D$2:$D$386,MATCH(R53,'Supplier file B'!$A$2:$A$386,0)),INDEX('Supplier file C'!$D$2:$D$383,MATCH(R53,'Supplier file C'!$A$2:$A$383,0)))))</f>
        <v>357.39</v>
      </c>
      <c r="T53" s="21" t="str">
        <f aca="false">IF(E53="Discontinued","",IF(ABS(G53-S53)&lt;0.005,"Yes","No"))</f>
        <v>Yes</v>
      </c>
      <c r="U53" s="21" t="str">
        <f aca="false">IF(E53="Discontinued","",IF(ABS(F53-G53)&lt;=0.01*G53,"Yes","No"))</f>
        <v>No</v>
      </c>
      <c r="V53" s="17" t="n">
        <f aca="false">IF(E53="Discontinued","",K53/H53-1)</f>
        <v>0.103046014257939</v>
      </c>
      <c r="W53" s="21" t="str">
        <f aca="false">IF(E53="Discontinued","Archived",IF(ROUND((L53-G53)/L53,3)&gt;=ROUND(I53,3),"At or above target",IF(Q53&lt;&gt;"","Below target, reason recorded","Below target, no reason")))</f>
        <v>At or above target</v>
      </c>
      <c r="X53" s="21" t="str">
        <f aca="false">IF(E53="Discontinued","",IF(ROUND(M53-I53,3)&lt;-0.01,"Yes","No"))</f>
        <v>Yes</v>
      </c>
    </row>
    <row r="54" customFormat="false" ht="15" hidden="false" customHeight="false" outlineLevel="0" collapsed="false">
      <c r="A54" s="21" t="s">
        <v>223</v>
      </c>
      <c r="B54" s="21" t="s">
        <v>224</v>
      </c>
      <c r="C54" s="21" t="s">
        <v>108</v>
      </c>
      <c r="D54" s="21" t="s">
        <v>109</v>
      </c>
      <c r="E54" s="21" t="s">
        <v>110</v>
      </c>
      <c r="F54" s="19" t="n">
        <v>69</v>
      </c>
      <c r="G54" s="19" t="n">
        <v>74.58</v>
      </c>
      <c r="H54" s="19" t="n">
        <v>98.6</v>
      </c>
      <c r="I54" s="17" t="n">
        <v>0.3</v>
      </c>
      <c r="J54" s="17"/>
      <c r="K54" s="19" t="n">
        <f aca="false">IF(E54="Discontinued",H54,ROUND(ROUNDUP(ROUND(G54/(1-IF(J54="",I54,J54))/0.05,6),0)*0.05,2))</f>
        <v>106.55</v>
      </c>
      <c r="L54" s="19" t="n">
        <f aca="false">IF(OR(E54="Discontinued",P54="Held at old sell"),H54,IF(LEFT(P54,15)="Approved, cappe",ROUND(ROUNDUP(ROUND(H54*1.1/0.05,6),0)*0.05,2),K54))</f>
        <v>106.55</v>
      </c>
      <c r="M54" s="17" t="n">
        <f aca="false">ROUND((H54-G54)/H54,3)</f>
        <v>0.244</v>
      </c>
      <c r="N54" s="17" t="n">
        <f aca="false">IF(E54="Discontinued","",ROUND((L54-G54)/L54,3))</f>
        <v>0.3</v>
      </c>
      <c r="O54" s="21" t="str">
        <f aca="false">IF(E54="Discontinued","Archive",IF(AND(ROUND(K54/H54-1,6)&lt;=0.1,K54-H54&lt;=100),"Auto","Approval"))</f>
        <v>Auto</v>
      </c>
      <c r="P54" s="21" t="s">
        <v>111</v>
      </c>
      <c r="Q54" s="21"/>
      <c r="R54" s="21" t="str">
        <f aca="false">IF(E54="Superseded",MID(INDEX('Import file'!$E$2:$E$1384,MATCH(A54,'Import file'!$A$2:$A$1384,0)),23,30),A54)</f>
        <v>EWA-1161</v>
      </c>
      <c r="S54" s="19" t="n">
        <f aca="false">IF(E54="Discontinued","",IFERROR(INDEX('Supplier file A'!$D$2:$D$677,MATCH(R54,'Supplier file A'!$A$2:$A$677,0)),IFERROR(INDEX('Supplier file B'!$D$2:$D$386,MATCH(R54,'Supplier file B'!$A$2:$A$386,0)),INDEX('Supplier file C'!$D$2:$D$383,MATCH(R54,'Supplier file C'!$A$2:$A$383,0)))))</f>
        <v>74.58</v>
      </c>
      <c r="T54" s="21" t="str">
        <f aca="false">IF(E54="Discontinued","",IF(ABS(G54-S54)&lt;0.005,"Yes","No"))</f>
        <v>Yes</v>
      </c>
      <c r="U54" s="21" t="str">
        <f aca="false">IF(E54="Discontinued","",IF(ABS(F54-G54)&lt;=0.01*G54,"Yes","No"))</f>
        <v>No</v>
      </c>
      <c r="V54" s="17" t="n">
        <f aca="false">IF(E54="Discontinued","",K54/H54-1)</f>
        <v>0.0806288032454361</v>
      </c>
      <c r="W54" s="21" t="str">
        <f aca="false">IF(E54="Discontinued","Archived",IF(ROUND((L54-G54)/L54,3)&gt;=ROUND(I54,3),"At or above target",IF(Q54&lt;&gt;"","Below target, reason recorded","Below target, no reason")))</f>
        <v>At or above target</v>
      </c>
      <c r="X54" s="21" t="str">
        <f aca="false">IF(E54="Discontinued","",IF(ROUND(M54-I54,3)&lt;-0.01,"Yes","No"))</f>
        <v>Yes</v>
      </c>
    </row>
    <row r="55" customFormat="false" ht="15" hidden="false" customHeight="false" outlineLevel="0" collapsed="false">
      <c r="A55" s="21" t="s">
        <v>225</v>
      </c>
      <c r="B55" s="21" t="s">
        <v>226</v>
      </c>
      <c r="C55" s="21" t="s">
        <v>108</v>
      </c>
      <c r="D55" s="21" t="s">
        <v>109</v>
      </c>
      <c r="E55" s="21" t="s">
        <v>110</v>
      </c>
      <c r="F55" s="19" t="n">
        <v>6</v>
      </c>
      <c r="G55" s="19" t="n">
        <v>6.55</v>
      </c>
      <c r="H55" s="19" t="n">
        <v>8.6</v>
      </c>
      <c r="I55" s="17" t="n">
        <v>0.3</v>
      </c>
      <c r="J55" s="17"/>
      <c r="K55" s="19" t="n">
        <f aca="false">IF(E55="Discontinued",H55,ROUND(ROUNDUP(ROUND(G55/(1-IF(J55="",I55,J55))/0.05,6),0)*0.05,2))</f>
        <v>9.4</v>
      </c>
      <c r="L55" s="19" t="n">
        <f aca="false">IF(OR(E55="Discontinued",P55="Held at old sell"),H55,IF(LEFT(P55,15)="Approved, cappe",ROUND(ROUNDUP(ROUND(H55*1.1/0.05,6),0)*0.05,2),K55))</f>
        <v>9.4</v>
      </c>
      <c r="M55" s="17" t="n">
        <f aca="false">ROUND((H55-G55)/H55,3)</f>
        <v>0.238</v>
      </c>
      <c r="N55" s="17" t="n">
        <f aca="false">IF(E55="Discontinued","",ROUND((L55-G55)/L55,3))</f>
        <v>0.303</v>
      </c>
      <c r="O55" s="21" t="str">
        <f aca="false">IF(E55="Discontinued","Archive",IF(AND(ROUND(K55/H55-1,6)&lt;=0.1,K55-H55&lt;=100),"Auto","Approval"))</f>
        <v>Auto</v>
      </c>
      <c r="P55" s="21" t="s">
        <v>111</v>
      </c>
      <c r="Q55" s="21"/>
      <c r="R55" s="21" t="str">
        <f aca="false">IF(E55="Superseded",MID(INDEX('Import file'!$E$2:$E$1384,MATCH(A55,'Import file'!$A$2:$A$1384,0)),23,30),A55)</f>
        <v>EWA-1164</v>
      </c>
      <c r="S55" s="19" t="n">
        <f aca="false">IF(E55="Discontinued","",IFERROR(INDEX('Supplier file A'!$D$2:$D$677,MATCH(R55,'Supplier file A'!$A$2:$A$677,0)),IFERROR(INDEX('Supplier file B'!$D$2:$D$386,MATCH(R55,'Supplier file B'!$A$2:$A$386,0)),INDEX('Supplier file C'!$D$2:$D$383,MATCH(R55,'Supplier file C'!$A$2:$A$383,0)))))</f>
        <v>6.55</v>
      </c>
      <c r="T55" s="21" t="str">
        <f aca="false">IF(E55="Discontinued","",IF(ABS(G55-S55)&lt;0.005,"Yes","No"))</f>
        <v>Yes</v>
      </c>
      <c r="U55" s="21" t="str">
        <f aca="false">IF(E55="Discontinued","",IF(ABS(F55-G55)&lt;=0.01*G55,"Yes","No"))</f>
        <v>No</v>
      </c>
      <c r="V55" s="17" t="n">
        <f aca="false">IF(E55="Discontinued","",K55/H55-1)</f>
        <v>0.0930232558139537</v>
      </c>
      <c r="W55" s="21" t="str">
        <f aca="false">IF(E55="Discontinued","Archived",IF(ROUND((L55-G55)/L55,3)&gt;=ROUND(I55,3),"At or above target",IF(Q55&lt;&gt;"","Below target, reason recorded","Below target, no reason")))</f>
        <v>At or above target</v>
      </c>
      <c r="X55" s="21" t="str">
        <f aca="false">IF(E55="Discontinued","",IF(ROUND(M55-I55,3)&lt;-0.01,"Yes","No"))</f>
        <v>Yes</v>
      </c>
    </row>
    <row r="56" customFormat="false" ht="15" hidden="false" customHeight="false" outlineLevel="0" collapsed="false">
      <c r="A56" s="21" t="s">
        <v>227</v>
      </c>
      <c r="B56" s="21" t="s">
        <v>228</v>
      </c>
      <c r="C56" s="21" t="s">
        <v>108</v>
      </c>
      <c r="D56" s="21" t="s">
        <v>109</v>
      </c>
      <c r="E56" s="21" t="s">
        <v>110</v>
      </c>
      <c r="F56" s="19" t="n">
        <v>41.85</v>
      </c>
      <c r="G56" s="19" t="n">
        <v>45.19</v>
      </c>
      <c r="H56" s="19" t="n">
        <v>55.8</v>
      </c>
      <c r="I56" s="17" t="n">
        <v>0.3</v>
      </c>
      <c r="J56" s="17" t="n">
        <v>0.25</v>
      </c>
      <c r="K56" s="19" t="n">
        <f aca="false">IF(E56="Discontinued",H56,ROUND(ROUNDUP(ROUND(G56/(1-IF(J56="",I56,J56))/0.05,6),0)*0.05,2))</f>
        <v>60.3</v>
      </c>
      <c r="L56" s="19" t="n">
        <f aca="false">IF(OR(E56="Discontinued",P56="Held at old sell"),H56,IF(LEFT(P56,15)="Approved, cappe",ROUND(ROUNDUP(ROUND(H56*1.1/0.05,6),0)*0.05,2),K56))</f>
        <v>60.3</v>
      </c>
      <c r="M56" s="17" t="n">
        <f aca="false">ROUND((H56-G56)/H56,3)</f>
        <v>0.19</v>
      </c>
      <c r="N56" s="17" t="n">
        <f aca="false">IF(E56="Discontinued","",ROUND((L56-G56)/L56,3))</f>
        <v>0.251</v>
      </c>
      <c r="O56" s="21" t="str">
        <f aca="false">IF(E56="Discontinued","Archive",IF(AND(ROUND(K56/H56-1,6)&lt;=0.1,K56-H56&lt;=100),"Auto","Approval"))</f>
        <v>Auto</v>
      </c>
      <c r="P56" s="21" t="s">
        <v>111</v>
      </c>
      <c r="Q56" s="21" t="s">
        <v>134</v>
      </c>
      <c r="R56" s="21" t="str">
        <f aca="false">IF(E56="Superseded",MID(INDEX('Import file'!$E$2:$E$1384,MATCH(A56,'Import file'!$A$2:$A$1384,0)),23,30),A56)</f>
        <v>EWA-1167</v>
      </c>
      <c r="S56" s="19" t="n">
        <f aca="false">IF(E56="Discontinued","",IFERROR(INDEX('Supplier file A'!$D$2:$D$677,MATCH(R56,'Supplier file A'!$A$2:$A$677,0)),IFERROR(INDEX('Supplier file B'!$D$2:$D$386,MATCH(R56,'Supplier file B'!$A$2:$A$386,0)),INDEX('Supplier file C'!$D$2:$D$383,MATCH(R56,'Supplier file C'!$A$2:$A$383,0)))))</f>
        <v>45.19</v>
      </c>
      <c r="T56" s="21" t="str">
        <f aca="false">IF(E56="Discontinued","",IF(ABS(G56-S56)&lt;0.005,"Yes","No"))</f>
        <v>Yes</v>
      </c>
      <c r="U56" s="21" t="str">
        <f aca="false">IF(E56="Discontinued","",IF(ABS(F56-G56)&lt;=0.01*G56,"Yes","No"))</f>
        <v>No</v>
      </c>
      <c r="V56" s="17" t="n">
        <f aca="false">IF(E56="Discontinued","",K56/H56-1)</f>
        <v>0.0806451612903225</v>
      </c>
      <c r="W56" s="21" t="str">
        <f aca="false">IF(E56="Discontinued","Archived",IF(ROUND((L56-G56)/L56,3)&gt;=ROUND(I56,3),"At or above target",IF(Q56&lt;&gt;"","Below target, reason recorded","Below target, no reason")))</f>
        <v>Below target, reason recorded</v>
      </c>
      <c r="X56" s="21" t="str">
        <f aca="false">IF(E56="Discontinued","",IF(ROUND(M56-I56,3)&lt;-0.01,"Yes","No"))</f>
        <v>Yes</v>
      </c>
    </row>
    <row r="57" customFormat="false" ht="15" hidden="false" customHeight="false" outlineLevel="0" collapsed="false">
      <c r="A57" s="21" t="s">
        <v>229</v>
      </c>
      <c r="B57" s="21" t="s">
        <v>230</v>
      </c>
      <c r="C57" s="21" t="s">
        <v>108</v>
      </c>
      <c r="D57" s="21" t="s">
        <v>109</v>
      </c>
      <c r="E57" s="21" t="s">
        <v>110</v>
      </c>
      <c r="F57" s="19" t="n">
        <v>32.3</v>
      </c>
      <c r="G57" s="19" t="n">
        <v>35.51</v>
      </c>
      <c r="H57" s="19" t="n">
        <v>40.4</v>
      </c>
      <c r="I57" s="17" t="n">
        <v>0.3</v>
      </c>
      <c r="J57" s="17" t="n">
        <v>0.2</v>
      </c>
      <c r="K57" s="19" t="n">
        <f aca="false">IF(E57="Discontinued",H57,ROUND(ROUNDUP(ROUND(G57/(1-IF(J57="",I57,J57))/0.05,6),0)*0.05,2))</f>
        <v>44.4</v>
      </c>
      <c r="L57" s="19" t="n">
        <f aca="false">IF(OR(E57="Discontinued",P57="Held at old sell"),H57,IF(LEFT(P57,15)="Approved, cappe",ROUND(ROUNDUP(ROUND(H57*1.1/0.05,6),0)*0.05,2),K57))</f>
        <v>44.4</v>
      </c>
      <c r="M57" s="17" t="n">
        <f aca="false">ROUND((H57-G57)/H57,3)</f>
        <v>0.121</v>
      </c>
      <c r="N57" s="17" t="n">
        <f aca="false">IF(E57="Discontinued","",ROUND((L57-G57)/L57,3))</f>
        <v>0.2</v>
      </c>
      <c r="O57" s="21" t="str">
        <f aca="false">IF(E57="Discontinued","Archive",IF(AND(ROUND(K57/H57-1,6)&lt;=0.1,K57-H57&lt;=100),"Auto","Approval"))</f>
        <v>Auto</v>
      </c>
      <c r="P57" s="21" t="s">
        <v>111</v>
      </c>
      <c r="Q57" s="21" t="s">
        <v>144</v>
      </c>
      <c r="R57" s="21" t="str">
        <f aca="false">IF(E57="Superseded",MID(INDEX('Import file'!$E$2:$E$1384,MATCH(A57,'Import file'!$A$2:$A$1384,0)),23,30),A57)</f>
        <v>EWA-1169</v>
      </c>
      <c r="S57" s="19" t="n">
        <f aca="false">IF(E57="Discontinued","",IFERROR(INDEX('Supplier file A'!$D$2:$D$677,MATCH(R57,'Supplier file A'!$A$2:$A$677,0)),IFERROR(INDEX('Supplier file B'!$D$2:$D$386,MATCH(R57,'Supplier file B'!$A$2:$A$386,0)),INDEX('Supplier file C'!$D$2:$D$383,MATCH(R57,'Supplier file C'!$A$2:$A$383,0)))))</f>
        <v>35.51</v>
      </c>
      <c r="T57" s="21" t="str">
        <f aca="false">IF(E57="Discontinued","",IF(ABS(G57-S57)&lt;0.005,"Yes","No"))</f>
        <v>Yes</v>
      </c>
      <c r="U57" s="21" t="str">
        <f aca="false">IF(E57="Discontinued","",IF(ABS(F57-G57)&lt;=0.01*G57,"Yes","No"))</f>
        <v>No</v>
      </c>
      <c r="V57" s="17" t="n">
        <f aca="false">IF(E57="Discontinued","",K57/H57-1)</f>
        <v>0.0990099009900991</v>
      </c>
      <c r="W57" s="21" t="str">
        <f aca="false">IF(E57="Discontinued","Archived",IF(ROUND((L57-G57)/L57,3)&gt;=ROUND(I57,3),"At or above target",IF(Q57&lt;&gt;"","Below target, reason recorded","Below target, no reason")))</f>
        <v>Below target, reason recorded</v>
      </c>
      <c r="X57" s="21" t="str">
        <f aca="false">IF(E57="Discontinued","",IF(ROUND(M57-I57,3)&lt;-0.01,"Yes","No"))</f>
        <v>Yes</v>
      </c>
    </row>
    <row r="58" customFormat="false" ht="15" hidden="false" customHeight="false" outlineLevel="0" collapsed="false">
      <c r="A58" s="21" t="s">
        <v>231</v>
      </c>
      <c r="B58" s="21" t="s">
        <v>232</v>
      </c>
      <c r="C58" s="21" t="s">
        <v>108</v>
      </c>
      <c r="D58" s="21" t="s">
        <v>109</v>
      </c>
      <c r="E58" s="21" t="s">
        <v>110</v>
      </c>
      <c r="F58" s="19" t="n">
        <v>30.6</v>
      </c>
      <c r="G58" s="19" t="n">
        <v>33.25</v>
      </c>
      <c r="H58" s="19" t="n">
        <v>40.8</v>
      </c>
      <c r="I58" s="17" t="n">
        <v>0.3</v>
      </c>
      <c r="J58" s="17" t="n">
        <v>0.25</v>
      </c>
      <c r="K58" s="19" t="n">
        <f aca="false">IF(E58="Discontinued",H58,ROUND(ROUNDUP(ROUND(G58/(1-IF(J58="",I58,J58))/0.05,6),0)*0.05,2))</f>
        <v>44.35</v>
      </c>
      <c r="L58" s="19" t="n">
        <f aca="false">IF(OR(E58="Discontinued",P58="Held at old sell"),H58,IF(LEFT(P58,15)="Approved, cappe",ROUND(ROUNDUP(ROUND(H58*1.1/0.05,6),0)*0.05,2),K58))</f>
        <v>44.35</v>
      </c>
      <c r="M58" s="17" t="n">
        <f aca="false">ROUND((H58-G58)/H58,3)</f>
        <v>0.185</v>
      </c>
      <c r="N58" s="17" t="n">
        <f aca="false">IF(E58="Discontinued","",ROUND((L58-G58)/L58,3))</f>
        <v>0.25</v>
      </c>
      <c r="O58" s="21" t="str">
        <f aca="false">IF(E58="Discontinued","Archive",IF(AND(ROUND(K58/H58-1,6)&lt;=0.1,K58-H58&lt;=100),"Auto","Approval"))</f>
        <v>Auto</v>
      </c>
      <c r="P58" s="21" t="s">
        <v>111</v>
      </c>
      <c r="Q58" s="21" t="s">
        <v>134</v>
      </c>
      <c r="R58" s="21" t="str">
        <f aca="false">IF(E58="Superseded",MID(INDEX('Import file'!$E$2:$E$1384,MATCH(A58,'Import file'!$A$2:$A$1384,0)),23,30),A58)</f>
        <v>EWA-1173</v>
      </c>
      <c r="S58" s="19" t="n">
        <f aca="false">IF(E58="Discontinued","",IFERROR(INDEX('Supplier file A'!$D$2:$D$677,MATCH(R58,'Supplier file A'!$A$2:$A$677,0)),IFERROR(INDEX('Supplier file B'!$D$2:$D$386,MATCH(R58,'Supplier file B'!$A$2:$A$386,0)),INDEX('Supplier file C'!$D$2:$D$383,MATCH(R58,'Supplier file C'!$A$2:$A$383,0)))))</f>
        <v>33.25</v>
      </c>
      <c r="T58" s="21" t="str">
        <f aca="false">IF(E58="Discontinued","",IF(ABS(G58-S58)&lt;0.005,"Yes","No"))</f>
        <v>Yes</v>
      </c>
      <c r="U58" s="21" t="str">
        <f aca="false">IF(E58="Discontinued","",IF(ABS(F58-G58)&lt;=0.01*G58,"Yes","No"))</f>
        <v>No</v>
      </c>
      <c r="V58" s="17" t="n">
        <f aca="false">IF(E58="Discontinued","",K58/H58-1)</f>
        <v>0.0870098039215688</v>
      </c>
      <c r="W58" s="21" t="str">
        <f aca="false">IF(E58="Discontinued","Archived",IF(ROUND((L58-G58)/L58,3)&gt;=ROUND(I58,3),"At or above target",IF(Q58&lt;&gt;"","Below target, reason recorded","Below target, no reason")))</f>
        <v>Below target, reason recorded</v>
      </c>
      <c r="X58" s="21" t="str">
        <f aca="false">IF(E58="Discontinued","",IF(ROUND(M58-I58,3)&lt;-0.01,"Yes","No"))</f>
        <v>Yes</v>
      </c>
    </row>
    <row r="59" customFormat="false" ht="15" hidden="false" customHeight="false" outlineLevel="0" collapsed="false">
      <c r="A59" s="21" t="s">
        <v>233</v>
      </c>
      <c r="B59" s="21" t="s">
        <v>234</v>
      </c>
      <c r="C59" s="21" t="s">
        <v>108</v>
      </c>
      <c r="D59" s="21" t="s">
        <v>109</v>
      </c>
      <c r="E59" s="21" t="s">
        <v>110</v>
      </c>
      <c r="F59" s="19" t="n">
        <v>41.4</v>
      </c>
      <c r="G59" s="19" t="n">
        <v>45.55</v>
      </c>
      <c r="H59" s="19" t="n">
        <v>59.15</v>
      </c>
      <c r="I59" s="17" t="n">
        <v>0.3</v>
      </c>
      <c r="J59" s="17"/>
      <c r="K59" s="19" t="n">
        <f aca="false">IF(E59="Discontinued",H59,ROUND(ROUNDUP(ROUND(G59/(1-IF(J59="",I59,J59))/0.05,6),0)*0.05,2))</f>
        <v>65.1</v>
      </c>
      <c r="L59" s="19" t="n">
        <f aca="false">IF(OR(E59="Discontinued",P59="Held at old sell"),H59,IF(LEFT(P59,15)="Approved, cappe",ROUND(ROUNDUP(ROUND(H59*1.1/0.05,6),0)*0.05,2),K59))</f>
        <v>65.1</v>
      </c>
      <c r="M59" s="17" t="n">
        <f aca="false">ROUND((H59-G59)/H59,3)</f>
        <v>0.23</v>
      </c>
      <c r="N59" s="17" t="n">
        <f aca="false">IF(E59="Discontinued","",ROUND((L59-G59)/L59,3))</f>
        <v>0.3</v>
      </c>
      <c r="O59" s="21" t="str">
        <f aca="false">IF(E59="Discontinued","Archive",IF(AND(ROUND(K59/H59-1,6)&lt;=0.1,K59-H59&lt;=100),"Auto","Approval"))</f>
        <v>Approval</v>
      </c>
      <c r="P59" s="21" t="s">
        <v>44</v>
      </c>
      <c r="Q59" s="21"/>
      <c r="R59" s="21" t="str">
        <f aca="false">IF(E59="Superseded",MID(INDEX('Import file'!$E$2:$E$1384,MATCH(A59,'Import file'!$A$2:$A$1384,0)),23,30),A59)</f>
        <v>EWA-1176</v>
      </c>
      <c r="S59" s="19" t="n">
        <f aca="false">IF(E59="Discontinued","",IFERROR(INDEX('Supplier file A'!$D$2:$D$677,MATCH(R59,'Supplier file A'!$A$2:$A$677,0)),IFERROR(INDEX('Supplier file B'!$D$2:$D$386,MATCH(R59,'Supplier file B'!$A$2:$A$386,0)),INDEX('Supplier file C'!$D$2:$D$383,MATCH(R59,'Supplier file C'!$A$2:$A$383,0)))))</f>
        <v>45.55</v>
      </c>
      <c r="T59" s="21" t="str">
        <f aca="false">IF(E59="Discontinued","",IF(ABS(G59-S59)&lt;0.005,"Yes","No"))</f>
        <v>Yes</v>
      </c>
      <c r="U59" s="21" t="str">
        <f aca="false">IF(E59="Discontinued","",IF(ABS(F59-G59)&lt;=0.01*G59,"Yes","No"))</f>
        <v>No</v>
      </c>
      <c r="V59" s="17" t="n">
        <f aca="false">IF(E59="Discontinued","",K59/H59-1)</f>
        <v>0.100591715976331</v>
      </c>
      <c r="W59" s="21" t="str">
        <f aca="false">IF(E59="Discontinued","Archived",IF(ROUND((L59-G59)/L59,3)&gt;=ROUND(I59,3),"At or above target",IF(Q59&lt;&gt;"","Below target, reason recorded","Below target, no reason")))</f>
        <v>At or above target</v>
      </c>
      <c r="X59" s="21" t="str">
        <f aca="false">IF(E59="Discontinued","",IF(ROUND(M59-I59,3)&lt;-0.01,"Yes","No"))</f>
        <v>Yes</v>
      </c>
    </row>
    <row r="60" customFormat="false" ht="15" hidden="false" customHeight="false" outlineLevel="0" collapsed="false">
      <c r="A60" s="21" t="s">
        <v>235</v>
      </c>
      <c r="B60" s="21" t="s">
        <v>236</v>
      </c>
      <c r="C60" s="21" t="s">
        <v>108</v>
      </c>
      <c r="D60" s="21" t="s">
        <v>109</v>
      </c>
      <c r="E60" s="21" t="s">
        <v>110</v>
      </c>
      <c r="F60" s="19" t="n">
        <v>78.2</v>
      </c>
      <c r="G60" s="19" t="n">
        <v>85.84</v>
      </c>
      <c r="H60" s="19" t="n">
        <v>111.75</v>
      </c>
      <c r="I60" s="17" t="n">
        <v>0.3</v>
      </c>
      <c r="J60" s="17"/>
      <c r="K60" s="19" t="n">
        <f aca="false">IF(E60="Discontinued",H60,ROUND(ROUNDUP(ROUND(G60/(1-IF(J60="",I60,J60))/0.05,6),0)*0.05,2))</f>
        <v>122.65</v>
      </c>
      <c r="L60" s="19" t="n">
        <f aca="false">IF(OR(E60="Discontinued",P60="Held at old sell"),H60,IF(LEFT(P60,15)="Approved, cappe",ROUND(ROUNDUP(ROUND(H60*1.1/0.05,6),0)*0.05,2),K60))</f>
        <v>122.65</v>
      </c>
      <c r="M60" s="17" t="n">
        <f aca="false">ROUND((H60-G60)/H60,3)</f>
        <v>0.232</v>
      </c>
      <c r="N60" s="17" t="n">
        <f aca="false">IF(E60="Discontinued","",ROUND((L60-G60)/L60,3))</f>
        <v>0.3</v>
      </c>
      <c r="O60" s="21" t="str">
        <f aca="false">IF(E60="Discontinued","Archive",IF(AND(ROUND(K60/H60-1,6)&lt;=0.1,K60-H60&lt;=100),"Auto","Approval"))</f>
        <v>Auto</v>
      </c>
      <c r="P60" s="21" t="s">
        <v>111</v>
      </c>
      <c r="Q60" s="21"/>
      <c r="R60" s="21" t="str">
        <f aca="false">IF(E60="Superseded",MID(INDEX('Import file'!$E$2:$E$1384,MATCH(A60,'Import file'!$A$2:$A$1384,0)),23,30),A60)</f>
        <v>EWA-1179</v>
      </c>
      <c r="S60" s="19" t="n">
        <f aca="false">IF(E60="Discontinued","",IFERROR(INDEX('Supplier file A'!$D$2:$D$677,MATCH(R60,'Supplier file A'!$A$2:$A$677,0)),IFERROR(INDEX('Supplier file B'!$D$2:$D$386,MATCH(R60,'Supplier file B'!$A$2:$A$386,0)),INDEX('Supplier file C'!$D$2:$D$383,MATCH(R60,'Supplier file C'!$A$2:$A$383,0)))))</f>
        <v>85.84</v>
      </c>
      <c r="T60" s="21" t="str">
        <f aca="false">IF(E60="Discontinued","",IF(ABS(G60-S60)&lt;0.005,"Yes","No"))</f>
        <v>Yes</v>
      </c>
      <c r="U60" s="21" t="str">
        <f aca="false">IF(E60="Discontinued","",IF(ABS(F60-G60)&lt;=0.01*G60,"Yes","No"))</f>
        <v>No</v>
      </c>
      <c r="V60" s="17" t="n">
        <f aca="false">IF(E60="Discontinued","",K60/H60-1)</f>
        <v>0.0975391498881433</v>
      </c>
      <c r="W60" s="21" t="str">
        <f aca="false">IF(E60="Discontinued","Archived",IF(ROUND((L60-G60)/L60,3)&gt;=ROUND(I60,3),"At or above target",IF(Q60&lt;&gt;"","Below target, reason recorded","Below target, no reason")))</f>
        <v>At or above target</v>
      </c>
      <c r="X60" s="21" t="str">
        <f aca="false">IF(E60="Discontinued","",IF(ROUND(M60-I60,3)&lt;-0.01,"Yes","No"))</f>
        <v>Yes</v>
      </c>
    </row>
    <row r="61" customFormat="false" ht="15" hidden="false" customHeight="false" outlineLevel="0" collapsed="false">
      <c r="A61" s="21" t="s">
        <v>237</v>
      </c>
      <c r="B61" s="21" t="s">
        <v>238</v>
      </c>
      <c r="C61" s="21" t="s">
        <v>108</v>
      </c>
      <c r="D61" s="21" t="s">
        <v>109</v>
      </c>
      <c r="E61" s="21" t="s">
        <v>110</v>
      </c>
      <c r="F61" s="19" t="n">
        <v>53.76</v>
      </c>
      <c r="G61" s="19" t="n">
        <v>59.08</v>
      </c>
      <c r="H61" s="19" t="n">
        <v>76.8</v>
      </c>
      <c r="I61" s="17" t="n">
        <v>0.3</v>
      </c>
      <c r="J61" s="17"/>
      <c r="K61" s="19" t="n">
        <f aca="false">IF(E61="Discontinued",H61,ROUND(ROUNDUP(ROUND(G61/(1-IF(J61="",I61,J61))/0.05,6),0)*0.05,2))</f>
        <v>84.4</v>
      </c>
      <c r="L61" s="19" t="n">
        <f aca="false">IF(OR(E61="Discontinued",P61="Held at old sell"),H61,IF(LEFT(P61,15)="Approved, cappe",ROUND(ROUNDUP(ROUND(H61*1.1/0.05,6),0)*0.05,2),K61))</f>
        <v>84.4</v>
      </c>
      <c r="M61" s="17" t="n">
        <f aca="false">ROUND((H61-G61)/H61,3)</f>
        <v>0.231</v>
      </c>
      <c r="N61" s="17" t="n">
        <f aca="false">IF(E61="Discontinued","",ROUND((L61-G61)/L61,3))</f>
        <v>0.3</v>
      </c>
      <c r="O61" s="21" t="str">
        <f aca="false">IF(E61="Discontinued","Archive",IF(AND(ROUND(K61/H61-1,6)&lt;=0.1,K61-H61&lt;=100),"Auto","Approval"))</f>
        <v>Auto</v>
      </c>
      <c r="P61" s="21" t="s">
        <v>111</v>
      </c>
      <c r="Q61" s="21"/>
      <c r="R61" s="21" t="str">
        <f aca="false">IF(E61="Superseded",MID(INDEX('Import file'!$E$2:$E$1384,MATCH(A61,'Import file'!$A$2:$A$1384,0)),23,30),A61)</f>
        <v>EWA-1181</v>
      </c>
      <c r="S61" s="19" t="n">
        <f aca="false">IF(E61="Discontinued","",IFERROR(INDEX('Supplier file A'!$D$2:$D$677,MATCH(R61,'Supplier file A'!$A$2:$A$677,0)),IFERROR(INDEX('Supplier file B'!$D$2:$D$386,MATCH(R61,'Supplier file B'!$A$2:$A$386,0)),INDEX('Supplier file C'!$D$2:$D$383,MATCH(R61,'Supplier file C'!$A$2:$A$383,0)))))</f>
        <v>59.08</v>
      </c>
      <c r="T61" s="21" t="str">
        <f aca="false">IF(E61="Discontinued","",IF(ABS(G61-S61)&lt;0.005,"Yes","No"))</f>
        <v>Yes</v>
      </c>
      <c r="U61" s="21" t="str">
        <f aca="false">IF(E61="Discontinued","",IF(ABS(F61-G61)&lt;=0.01*G61,"Yes","No"))</f>
        <v>No</v>
      </c>
      <c r="V61" s="17" t="n">
        <f aca="false">IF(E61="Discontinued","",K61/H61-1)</f>
        <v>0.0989583333333335</v>
      </c>
      <c r="W61" s="21" t="str">
        <f aca="false">IF(E61="Discontinued","Archived",IF(ROUND((L61-G61)/L61,3)&gt;=ROUND(I61,3),"At or above target",IF(Q61&lt;&gt;"","Below target, reason recorded","Below target, no reason")))</f>
        <v>At or above target</v>
      </c>
      <c r="X61" s="21" t="str">
        <f aca="false">IF(E61="Discontinued","",IF(ROUND(M61-I61,3)&lt;-0.01,"Yes","No"))</f>
        <v>Yes</v>
      </c>
    </row>
    <row r="62" customFormat="false" ht="15" hidden="false" customHeight="false" outlineLevel="0" collapsed="false">
      <c r="A62" s="21" t="s">
        <v>239</v>
      </c>
      <c r="B62" s="21" t="s">
        <v>240</v>
      </c>
      <c r="C62" s="21" t="s">
        <v>108</v>
      </c>
      <c r="D62" s="21" t="s">
        <v>109</v>
      </c>
      <c r="E62" s="21" t="s">
        <v>110</v>
      </c>
      <c r="F62" s="19" t="n">
        <v>143.36</v>
      </c>
      <c r="G62" s="19" t="n">
        <v>155.43</v>
      </c>
      <c r="H62" s="19" t="n">
        <v>204.8</v>
      </c>
      <c r="I62" s="17" t="n">
        <v>0.3</v>
      </c>
      <c r="J62" s="17"/>
      <c r="K62" s="19" t="n">
        <f aca="false">IF(E62="Discontinued",H62,ROUND(ROUNDUP(ROUND(G62/(1-IF(J62="",I62,J62))/0.05,6),0)*0.05,2))</f>
        <v>222.05</v>
      </c>
      <c r="L62" s="19" t="n">
        <f aca="false">IF(OR(E62="Discontinued",P62="Held at old sell"),H62,IF(LEFT(P62,15)="Approved, cappe",ROUND(ROUNDUP(ROUND(H62*1.1/0.05,6),0)*0.05,2),K62))</f>
        <v>222.05</v>
      </c>
      <c r="M62" s="17" t="n">
        <f aca="false">ROUND((H62-G62)/H62,3)</f>
        <v>0.241</v>
      </c>
      <c r="N62" s="17" t="n">
        <f aca="false">IF(E62="Discontinued","",ROUND((L62-G62)/L62,3))</f>
        <v>0.3</v>
      </c>
      <c r="O62" s="21" t="str">
        <f aca="false">IF(E62="Discontinued","Archive",IF(AND(ROUND(K62/H62-1,6)&lt;=0.1,K62-H62&lt;=100),"Auto","Approval"))</f>
        <v>Auto</v>
      </c>
      <c r="P62" s="21" t="s">
        <v>111</v>
      </c>
      <c r="Q62" s="21"/>
      <c r="R62" s="21" t="str">
        <f aca="false">IF(E62="Superseded",MID(INDEX('Import file'!$E$2:$E$1384,MATCH(A62,'Import file'!$A$2:$A$1384,0)),23,30),A62)</f>
        <v>EWA-1185</v>
      </c>
      <c r="S62" s="19" t="n">
        <f aca="false">IF(E62="Discontinued","",IFERROR(INDEX('Supplier file A'!$D$2:$D$677,MATCH(R62,'Supplier file A'!$A$2:$A$677,0)),IFERROR(INDEX('Supplier file B'!$D$2:$D$386,MATCH(R62,'Supplier file B'!$A$2:$A$386,0)),INDEX('Supplier file C'!$D$2:$D$383,MATCH(R62,'Supplier file C'!$A$2:$A$383,0)))))</f>
        <v>155.43</v>
      </c>
      <c r="T62" s="21" t="str">
        <f aca="false">IF(E62="Discontinued","",IF(ABS(G62-S62)&lt;0.005,"Yes","No"))</f>
        <v>Yes</v>
      </c>
      <c r="U62" s="21" t="str">
        <f aca="false">IF(E62="Discontinued","",IF(ABS(F62-G62)&lt;=0.01*G62,"Yes","No"))</f>
        <v>No</v>
      </c>
      <c r="V62" s="17" t="n">
        <f aca="false">IF(E62="Discontinued","",K62/H62-1)</f>
        <v>0.084228515625</v>
      </c>
      <c r="W62" s="21" t="str">
        <f aca="false">IF(E62="Discontinued","Archived",IF(ROUND((L62-G62)/L62,3)&gt;=ROUND(I62,3),"At or above target",IF(Q62&lt;&gt;"","Below target, reason recorded","Below target, no reason")))</f>
        <v>At or above target</v>
      </c>
      <c r="X62" s="21" t="str">
        <f aca="false">IF(E62="Discontinued","",IF(ROUND(M62-I62,3)&lt;-0.01,"Yes","No"))</f>
        <v>Yes</v>
      </c>
    </row>
    <row r="63" customFormat="false" ht="15" hidden="false" customHeight="false" outlineLevel="0" collapsed="false">
      <c r="A63" s="21" t="s">
        <v>241</v>
      </c>
      <c r="B63" s="21" t="s">
        <v>242</v>
      </c>
      <c r="C63" s="21" t="s">
        <v>108</v>
      </c>
      <c r="D63" s="21" t="s">
        <v>109</v>
      </c>
      <c r="E63" s="21" t="s">
        <v>110</v>
      </c>
      <c r="F63" s="19" t="n">
        <v>22.95</v>
      </c>
      <c r="G63" s="19" t="n">
        <v>25.11</v>
      </c>
      <c r="H63" s="19" t="n">
        <v>32.8</v>
      </c>
      <c r="I63" s="17" t="n">
        <v>0.3</v>
      </c>
      <c r="J63" s="17"/>
      <c r="K63" s="19" t="n">
        <f aca="false">IF(E63="Discontinued",H63,ROUND(ROUNDUP(ROUND(G63/(1-IF(J63="",I63,J63))/0.05,6),0)*0.05,2))</f>
        <v>35.9</v>
      </c>
      <c r="L63" s="19" t="n">
        <f aca="false">IF(OR(E63="Discontinued",P63="Held at old sell"),H63,IF(LEFT(P63,15)="Approved, cappe",ROUND(ROUNDUP(ROUND(H63*1.1/0.05,6),0)*0.05,2),K63))</f>
        <v>35.9</v>
      </c>
      <c r="M63" s="17" t="n">
        <f aca="false">ROUND((H63-G63)/H63,3)</f>
        <v>0.234</v>
      </c>
      <c r="N63" s="17" t="n">
        <f aca="false">IF(E63="Discontinued","",ROUND((L63-G63)/L63,3))</f>
        <v>0.301</v>
      </c>
      <c r="O63" s="21" t="str">
        <f aca="false">IF(E63="Discontinued","Archive",IF(AND(ROUND(K63/H63-1,6)&lt;=0.1,K63-H63&lt;=100),"Auto","Approval"))</f>
        <v>Auto</v>
      </c>
      <c r="P63" s="21" t="s">
        <v>111</v>
      </c>
      <c r="Q63" s="21"/>
      <c r="R63" s="21" t="str">
        <f aca="false">IF(E63="Superseded",MID(INDEX('Import file'!$E$2:$E$1384,MATCH(A63,'Import file'!$A$2:$A$1384,0)),23,30),A63)</f>
        <v>EWA-1187</v>
      </c>
      <c r="S63" s="19" t="n">
        <f aca="false">IF(E63="Discontinued","",IFERROR(INDEX('Supplier file A'!$D$2:$D$677,MATCH(R63,'Supplier file A'!$A$2:$A$677,0)),IFERROR(INDEX('Supplier file B'!$D$2:$D$386,MATCH(R63,'Supplier file B'!$A$2:$A$386,0)),INDEX('Supplier file C'!$D$2:$D$383,MATCH(R63,'Supplier file C'!$A$2:$A$383,0)))))</f>
        <v>25.11</v>
      </c>
      <c r="T63" s="21" t="str">
        <f aca="false">IF(E63="Discontinued","",IF(ABS(G63-S63)&lt;0.005,"Yes","No"))</f>
        <v>Yes</v>
      </c>
      <c r="U63" s="21" t="str">
        <f aca="false">IF(E63="Discontinued","",IF(ABS(F63-G63)&lt;=0.01*G63,"Yes","No"))</f>
        <v>No</v>
      </c>
      <c r="V63" s="17" t="n">
        <f aca="false">IF(E63="Discontinued","",K63/H63-1)</f>
        <v>0.0945121951219512</v>
      </c>
      <c r="W63" s="21" t="str">
        <f aca="false">IF(E63="Discontinued","Archived",IF(ROUND((L63-G63)/L63,3)&gt;=ROUND(I63,3),"At or above target",IF(Q63&lt;&gt;"","Below target, reason recorded","Below target, no reason")))</f>
        <v>At or above target</v>
      </c>
      <c r="X63" s="21" t="str">
        <f aca="false">IF(E63="Discontinued","",IF(ROUND(M63-I63,3)&lt;-0.01,"Yes","No"))</f>
        <v>Yes</v>
      </c>
    </row>
    <row r="64" customFormat="false" ht="15" hidden="false" customHeight="false" outlineLevel="0" collapsed="false">
      <c r="A64" s="21" t="s">
        <v>243</v>
      </c>
      <c r="B64" s="21" t="s">
        <v>244</v>
      </c>
      <c r="C64" s="21" t="s">
        <v>108</v>
      </c>
      <c r="D64" s="21" t="s">
        <v>109</v>
      </c>
      <c r="E64" s="21" t="s">
        <v>245</v>
      </c>
      <c r="F64" s="19" t="n">
        <v>237.6</v>
      </c>
      <c r="G64" s="19" t="n">
        <v>261.36</v>
      </c>
      <c r="H64" s="19" t="n">
        <v>339.45</v>
      </c>
      <c r="I64" s="17" t="n">
        <v>0.3</v>
      </c>
      <c r="J64" s="17"/>
      <c r="K64" s="19" t="n">
        <f aca="false">IF(E64="Discontinued",H64,ROUND(ROUNDUP(ROUND(G64/(1-IF(J64="",I64,J64))/0.05,6),0)*0.05,2))</f>
        <v>339.45</v>
      </c>
      <c r="L64" s="19" t="n">
        <f aca="false">IF(OR(E64="Discontinued",P64="Held at old sell"),H64,IF(LEFT(P64,15)="Approved, cappe",ROUND(ROUNDUP(ROUND(H64*1.1/0.05,6),0)*0.05,2),K64))</f>
        <v>339.45</v>
      </c>
      <c r="M64" s="17" t="n">
        <f aca="false">ROUND((H64-G64)/H64,3)</f>
        <v>0.23</v>
      </c>
      <c r="N64" s="17" t="str">
        <f aca="false">IF(E64="Discontinued","",ROUND((L64-G64)/L64,3))</f>
        <v/>
      </c>
      <c r="O64" s="21" t="str">
        <f aca="false">IF(E64="Discontinued","Archive",IF(AND(ROUND(K64/H64-1,6)&lt;=0.1,K64-H64&lt;=100),"Auto","Approval"))</f>
        <v>Archive</v>
      </c>
      <c r="P64" s="21" t="s">
        <v>246</v>
      </c>
      <c r="Q64" s="21" t="s">
        <v>247</v>
      </c>
      <c r="R64" s="21" t="str">
        <f aca="false">IF(E64="Superseded",MID(INDEX('Import file'!$E$2:$E$1384,MATCH(A64,'Import file'!$A$2:$A$1384,0)),23,30),A64)</f>
        <v>EWA-1190</v>
      </c>
      <c r="S64" s="19" t="str">
        <f aca="false">IF(E64="Discontinued","",IFERROR(INDEX('Supplier file A'!$D$2:$D$677,MATCH(R64,'Supplier file A'!$A$2:$A$677,0)),IFERROR(INDEX('Supplier file B'!$D$2:$D$386,MATCH(R64,'Supplier file B'!$A$2:$A$386,0)),INDEX('Supplier file C'!$D$2:$D$383,MATCH(R64,'Supplier file C'!$A$2:$A$383,0)))))</f>
        <v/>
      </c>
      <c r="T64" s="21" t="str">
        <f aca="false">IF(E64="Discontinued","",IF(ABS(G64-S64)&lt;0.005,"Yes","No"))</f>
        <v/>
      </c>
      <c r="U64" s="21" t="str">
        <f aca="false">IF(E64="Discontinued","",IF(ABS(F64-G64)&lt;=0.01*G64,"Yes","No"))</f>
        <v/>
      </c>
      <c r="V64" s="17" t="str">
        <f aca="false">IF(E64="Discontinued","",K64/H64-1)</f>
        <v/>
      </c>
      <c r="W64" s="21" t="str">
        <f aca="false">IF(E64="Discontinued","Archived",IF(ROUND((L64-G64)/L64,3)&gt;=ROUND(I64,3),"At or above target",IF(Q64&lt;&gt;"","Below target, reason recorded","Below target, no reason")))</f>
        <v>Archived</v>
      </c>
      <c r="X64" s="21" t="str">
        <f aca="false">IF(E64="Discontinued","",IF(ROUND(M64-I64,3)&lt;-0.01,"Yes","No"))</f>
        <v/>
      </c>
    </row>
    <row r="65" customFormat="false" ht="15" hidden="false" customHeight="false" outlineLevel="0" collapsed="false">
      <c r="A65" s="21" t="s">
        <v>248</v>
      </c>
      <c r="B65" s="21" t="s">
        <v>249</v>
      </c>
      <c r="C65" s="21" t="s">
        <v>108</v>
      </c>
      <c r="D65" s="21" t="s">
        <v>109</v>
      </c>
      <c r="E65" s="21" t="s">
        <v>110</v>
      </c>
      <c r="F65" s="19" t="n">
        <v>204</v>
      </c>
      <c r="G65" s="19" t="n">
        <v>221.44</v>
      </c>
      <c r="H65" s="19" t="n">
        <v>291.45</v>
      </c>
      <c r="I65" s="17" t="n">
        <v>0.3</v>
      </c>
      <c r="J65" s="17"/>
      <c r="K65" s="19" t="n">
        <f aca="false">IF(E65="Discontinued",H65,ROUND(ROUNDUP(ROUND(G65/(1-IF(J65="",I65,J65))/0.05,6),0)*0.05,2))</f>
        <v>316.35</v>
      </c>
      <c r="L65" s="19" t="n">
        <f aca="false">IF(OR(E65="Discontinued",P65="Held at old sell"),H65,IF(LEFT(P65,15)="Approved, cappe",ROUND(ROUNDUP(ROUND(H65*1.1/0.05,6),0)*0.05,2),K65))</f>
        <v>316.35</v>
      </c>
      <c r="M65" s="17" t="n">
        <f aca="false">ROUND((H65-G65)/H65,3)</f>
        <v>0.24</v>
      </c>
      <c r="N65" s="17" t="n">
        <f aca="false">IF(E65="Discontinued","",ROUND((L65-G65)/L65,3))</f>
        <v>0.3</v>
      </c>
      <c r="O65" s="21" t="str">
        <f aca="false">IF(E65="Discontinued","Archive",IF(AND(ROUND(K65/H65-1,6)&lt;=0.1,K65-H65&lt;=100),"Auto","Approval"))</f>
        <v>Auto</v>
      </c>
      <c r="P65" s="21" t="s">
        <v>111</v>
      </c>
      <c r="Q65" s="21"/>
      <c r="R65" s="21" t="str">
        <f aca="false">IF(E65="Superseded",MID(INDEX('Import file'!$E$2:$E$1384,MATCH(A65,'Import file'!$A$2:$A$1384,0)),23,30),A65)</f>
        <v>EWA-1192</v>
      </c>
      <c r="S65" s="19" t="n">
        <f aca="false">IF(E65="Discontinued","",IFERROR(INDEX('Supplier file A'!$D$2:$D$677,MATCH(R65,'Supplier file A'!$A$2:$A$677,0)),IFERROR(INDEX('Supplier file B'!$D$2:$D$386,MATCH(R65,'Supplier file B'!$A$2:$A$386,0)),INDEX('Supplier file C'!$D$2:$D$383,MATCH(R65,'Supplier file C'!$A$2:$A$383,0)))))</f>
        <v>221.44</v>
      </c>
      <c r="T65" s="21" t="str">
        <f aca="false">IF(E65="Discontinued","",IF(ABS(G65-S65)&lt;0.005,"Yes","No"))</f>
        <v>Yes</v>
      </c>
      <c r="U65" s="21" t="str">
        <f aca="false">IF(E65="Discontinued","",IF(ABS(F65-G65)&lt;=0.01*G65,"Yes","No"))</f>
        <v>No</v>
      </c>
      <c r="V65" s="17" t="n">
        <f aca="false">IF(E65="Discontinued","",K65/H65-1)</f>
        <v>0.0854348944930521</v>
      </c>
      <c r="W65" s="21" t="str">
        <f aca="false">IF(E65="Discontinued","Archived",IF(ROUND((L65-G65)/L65,3)&gt;=ROUND(I65,3),"At or above target",IF(Q65&lt;&gt;"","Below target, reason recorded","Below target, no reason")))</f>
        <v>At or above target</v>
      </c>
      <c r="X65" s="21" t="str">
        <f aca="false">IF(E65="Discontinued","",IF(ROUND(M65-I65,3)&lt;-0.01,"Yes","No"))</f>
        <v>Yes</v>
      </c>
    </row>
    <row r="66" customFormat="false" ht="15" hidden="false" customHeight="false" outlineLevel="0" collapsed="false">
      <c r="A66" s="21" t="s">
        <v>250</v>
      </c>
      <c r="B66" s="21" t="s">
        <v>251</v>
      </c>
      <c r="C66" s="21" t="s">
        <v>108</v>
      </c>
      <c r="D66" s="21" t="s">
        <v>109</v>
      </c>
      <c r="E66" s="21" t="s">
        <v>110</v>
      </c>
      <c r="F66" s="19" t="n">
        <v>226.8</v>
      </c>
      <c r="G66" s="19" t="n">
        <v>246.58</v>
      </c>
      <c r="H66" s="19" t="n">
        <v>298.45</v>
      </c>
      <c r="I66" s="17" t="n">
        <v>0.3</v>
      </c>
      <c r="J66" s="17" t="n">
        <v>0.24</v>
      </c>
      <c r="K66" s="19" t="n">
        <f aca="false">IF(E66="Discontinued",H66,ROUND(ROUNDUP(ROUND(G66/(1-IF(J66="",I66,J66))/0.05,6),0)*0.05,2))</f>
        <v>324.45</v>
      </c>
      <c r="L66" s="19" t="n">
        <f aca="false">IF(OR(E66="Discontinued",P66="Held at old sell"),H66,IF(LEFT(P66,15)="Approved, cappe",ROUND(ROUNDUP(ROUND(H66*1.1/0.05,6),0)*0.05,2),K66))</f>
        <v>324.45</v>
      </c>
      <c r="M66" s="17" t="n">
        <f aca="false">ROUND((H66-G66)/H66,3)</f>
        <v>0.174</v>
      </c>
      <c r="N66" s="17" t="n">
        <f aca="false">IF(E66="Discontinued","",ROUND((L66-G66)/L66,3))</f>
        <v>0.24</v>
      </c>
      <c r="O66" s="21" t="str">
        <f aca="false">IF(E66="Discontinued","Archive",IF(AND(ROUND(K66/H66-1,6)&lt;=0.1,K66-H66&lt;=100),"Auto","Approval"))</f>
        <v>Auto</v>
      </c>
      <c r="P66" s="21" t="s">
        <v>111</v>
      </c>
      <c r="Q66" s="21" t="s">
        <v>209</v>
      </c>
      <c r="R66" s="21" t="str">
        <f aca="false">IF(E66="Superseded",MID(INDEX('Import file'!$E$2:$E$1384,MATCH(A66,'Import file'!$A$2:$A$1384,0)),23,30),A66)</f>
        <v>EWA-1197</v>
      </c>
      <c r="S66" s="19" t="n">
        <f aca="false">IF(E66="Discontinued","",IFERROR(INDEX('Supplier file A'!$D$2:$D$677,MATCH(R66,'Supplier file A'!$A$2:$A$677,0)),IFERROR(INDEX('Supplier file B'!$D$2:$D$386,MATCH(R66,'Supplier file B'!$A$2:$A$386,0)),INDEX('Supplier file C'!$D$2:$D$383,MATCH(R66,'Supplier file C'!$A$2:$A$383,0)))))</f>
        <v>246.58</v>
      </c>
      <c r="T66" s="21" t="str">
        <f aca="false">IF(E66="Discontinued","",IF(ABS(G66-S66)&lt;0.005,"Yes","No"))</f>
        <v>Yes</v>
      </c>
      <c r="U66" s="21" t="str">
        <f aca="false">IF(E66="Discontinued","",IF(ABS(F66-G66)&lt;=0.01*G66,"Yes","No"))</f>
        <v>No</v>
      </c>
      <c r="V66" s="17" t="n">
        <f aca="false">IF(E66="Discontinued","",K66/H66-1)</f>
        <v>0.0871167699782207</v>
      </c>
      <c r="W66" s="21" t="str">
        <f aca="false">IF(E66="Discontinued","Archived",IF(ROUND((L66-G66)/L66,3)&gt;=ROUND(I66,3),"At or above target",IF(Q66&lt;&gt;"","Below target, reason recorded","Below target, no reason")))</f>
        <v>Below target, reason recorded</v>
      </c>
      <c r="X66" s="21" t="str">
        <f aca="false">IF(E66="Discontinued","",IF(ROUND(M66-I66,3)&lt;-0.01,"Yes","No"))</f>
        <v>Yes</v>
      </c>
    </row>
    <row r="67" customFormat="false" ht="15" hidden="false" customHeight="false" outlineLevel="0" collapsed="false">
      <c r="A67" s="21" t="s">
        <v>252</v>
      </c>
      <c r="B67" s="21" t="s">
        <v>253</v>
      </c>
      <c r="C67" s="21" t="s">
        <v>108</v>
      </c>
      <c r="D67" s="21" t="s">
        <v>109</v>
      </c>
      <c r="E67" s="21" t="s">
        <v>110</v>
      </c>
      <c r="F67" s="19" t="n">
        <v>48</v>
      </c>
      <c r="G67" s="19" t="n">
        <v>52.52</v>
      </c>
      <c r="H67" s="19" t="n">
        <v>68.6</v>
      </c>
      <c r="I67" s="17" t="n">
        <v>0.3</v>
      </c>
      <c r="J67" s="17"/>
      <c r="K67" s="19" t="n">
        <f aca="false">IF(E67="Discontinued",H67,ROUND(ROUNDUP(ROUND(G67/(1-IF(J67="",I67,J67))/0.05,6),0)*0.05,2))</f>
        <v>75.05</v>
      </c>
      <c r="L67" s="19" t="n">
        <f aca="false">IF(OR(E67="Discontinued",P67="Held at old sell"),H67,IF(LEFT(P67,15)="Approved, cappe",ROUND(ROUNDUP(ROUND(H67*1.1/0.05,6),0)*0.05,2),K67))</f>
        <v>75.05</v>
      </c>
      <c r="M67" s="17" t="n">
        <f aca="false">ROUND((H67-G67)/H67,3)</f>
        <v>0.234</v>
      </c>
      <c r="N67" s="17" t="n">
        <f aca="false">IF(E67="Discontinued","",ROUND((L67-G67)/L67,3))</f>
        <v>0.3</v>
      </c>
      <c r="O67" s="21" t="str">
        <f aca="false">IF(E67="Discontinued","Archive",IF(AND(ROUND(K67/H67-1,6)&lt;=0.1,K67-H67&lt;=100),"Auto","Approval"))</f>
        <v>Auto</v>
      </c>
      <c r="P67" s="21" t="s">
        <v>111</v>
      </c>
      <c r="Q67" s="21"/>
      <c r="R67" s="21" t="str">
        <f aca="false">IF(E67="Superseded",MID(INDEX('Import file'!$E$2:$E$1384,MATCH(A67,'Import file'!$A$2:$A$1384,0)),23,30),A67)</f>
        <v>EWA-1200</v>
      </c>
      <c r="S67" s="19" t="n">
        <f aca="false">IF(E67="Discontinued","",IFERROR(INDEX('Supplier file A'!$D$2:$D$677,MATCH(R67,'Supplier file A'!$A$2:$A$677,0)),IFERROR(INDEX('Supplier file B'!$D$2:$D$386,MATCH(R67,'Supplier file B'!$A$2:$A$386,0)),INDEX('Supplier file C'!$D$2:$D$383,MATCH(R67,'Supplier file C'!$A$2:$A$383,0)))))</f>
        <v>52.52</v>
      </c>
      <c r="T67" s="21" t="str">
        <f aca="false">IF(E67="Discontinued","",IF(ABS(G67-S67)&lt;0.005,"Yes","No"))</f>
        <v>Yes</v>
      </c>
      <c r="U67" s="21" t="str">
        <f aca="false">IF(E67="Discontinued","",IF(ABS(F67-G67)&lt;=0.01*G67,"Yes","No"))</f>
        <v>No</v>
      </c>
      <c r="V67" s="17" t="n">
        <f aca="false">IF(E67="Discontinued","",K67/H67-1)</f>
        <v>0.0940233236151604</v>
      </c>
      <c r="W67" s="21" t="str">
        <f aca="false">IF(E67="Discontinued","Archived",IF(ROUND((L67-G67)/L67,3)&gt;=ROUND(I67,3),"At or above target",IF(Q67&lt;&gt;"","Below target, reason recorded","Below target, no reason")))</f>
        <v>At or above target</v>
      </c>
      <c r="X67" s="21" t="str">
        <f aca="false">IF(E67="Discontinued","",IF(ROUND(M67-I67,3)&lt;-0.01,"Yes","No"))</f>
        <v>Yes</v>
      </c>
    </row>
    <row r="68" customFormat="false" ht="15" hidden="false" customHeight="false" outlineLevel="0" collapsed="false">
      <c r="A68" s="21" t="s">
        <v>254</v>
      </c>
      <c r="B68" s="21" t="s">
        <v>255</v>
      </c>
      <c r="C68" s="21" t="s">
        <v>108</v>
      </c>
      <c r="D68" s="21" t="s">
        <v>109</v>
      </c>
      <c r="E68" s="21" t="s">
        <v>110</v>
      </c>
      <c r="F68" s="19" t="n">
        <v>7.65</v>
      </c>
      <c r="G68" s="19" t="n">
        <v>8.46</v>
      </c>
      <c r="H68" s="19" t="n">
        <v>10.1</v>
      </c>
      <c r="I68" s="17" t="n">
        <v>0.3</v>
      </c>
      <c r="J68" s="17" t="n">
        <v>0.24</v>
      </c>
      <c r="K68" s="19" t="n">
        <f aca="false">IF(E68="Discontinued",H68,ROUND(ROUNDUP(ROUND(G68/(1-IF(J68="",I68,J68))/0.05,6),0)*0.05,2))</f>
        <v>11.15</v>
      </c>
      <c r="L68" s="19" t="n">
        <f aca="false">IF(OR(E68="Discontinued",P68="Held at old sell"),H68,IF(LEFT(P68,15)="Approved, cappe",ROUND(ROUNDUP(ROUND(H68*1.1/0.05,6),0)*0.05,2),K68))</f>
        <v>11.15</v>
      </c>
      <c r="M68" s="17" t="n">
        <f aca="false">ROUND((H68-G68)/H68,3)</f>
        <v>0.162</v>
      </c>
      <c r="N68" s="17" t="n">
        <f aca="false">IF(E68="Discontinued","",ROUND((L68-G68)/L68,3))</f>
        <v>0.241</v>
      </c>
      <c r="O68" s="21" t="str">
        <f aca="false">IF(E68="Discontinued","Archive",IF(AND(ROUND(K68/H68-1,6)&lt;=0.1,K68-H68&lt;=100),"Auto","Approval"))</f>
        <v>Approval</v>
      </c>
      <c r="P68" s="21" t="s">
        <v>44</v>
      </c>
      <c r="Q68" s="21" t="s">
        <v>209</v>
      </c>
      <c r="R68" s="21" t="str">
        <f aca="false">IF(E68="Superseded",MID(INDEX('Import file'!$E$2:$E$1384,MATCH(A68,'Import file'!$A$2:$A$1384,0)),23,30),A68)</f>
        <v>EWA-1202</v>
      </c>
      <c r="S68" s="19" t="n">
        <f aca="false">IF(E68="Discontinued","",IFERROR(INDEX('Supplier file A'!$D$2:$D$677,MATCH(R68,'Supplier file A'!$A$2:$A$677,0)),IFERROR(INDEX('Supplier file B'!$D$2:$D$386,MATCH(R68,'Supplier file B'!$A$2:$A$386,0)),INDEX('Supplier file C'!$D$2:$D$383,MATCH(R68,'Supplier file C'!$A$2:$A$383,0)))))</f>
        <v>8.46</v>
      </c>
      <c r="T68" s="21" t="str">
        <f aca="false">IF(E68="Discontinued","",IF(ABS(G68-S68)&lt;0.005,"Yes","No"))</f>
        <v>Yes</v>
      </c>
      <c r="U68" s="21" t="str">
        <f aca="false">IF(E68="Discontinued","",IF(ABS(F68-G68)&lt;=0.01*G68,"Yes","No"))</f>
        <v>No</v>
      </c>
      <c r="V68" s="17" t="n">
        <f aca="false">IF(E68="Discontinued","",K68/H68-1)</f>
        <v>0.103960396039604</v>
      </c>
      <c r="W68" s="21" t="str">
        <f aca="false">IF(E68="Discontinued","Archived",IF(ROUND((L68-G68)/L68,3)&gt;=ROUND(I68,3),"At or above target",IF(Q68&lt;&gt;"","Below target, reason recorded","Below target, no reason")))</f>
        <v>Below target, reason recorded</v>
      </c>
      <c r="X68" s="21" t="str">
        <f aca="false">IF(E68="Discontinued","",IF(ROUND(M68-I68,3)&lt;-0.01,"Yes","No"))</f>
        <v>Yes</v>
      </c>
    </row>
    <row r="69" customFormat="false" ht="15" hidden="false" customHeight="false" outlineLevel="0" collapsed="false">
      <c r="A69" s="21" t="s">
        <v>256</v>
      </c>
      <c r="B69" s="21" t="s">
        <v>257</v>
      </c>
      <c r="C69" s="21" t="s">
        <v>108</v>
      </c>
      <c r="D69" s="21" t="s">
        <v>109</v>
      </c>
      <c r="E69" s="21" t="s">
        <v>110</v>
      </c>
      <c r="F69" s="19" t="n">
        <v>24.15</v>
      </c>
      <c r="G69" s="19" t="n">
        <v>26.34</v>
      </c>
      <c r="H69" s="19" t="n">
        <v>32.2</v>
      </c>
      <c r="I69" s="17" t="n">
        <v>0.3</v>
      </c>
      <c r="J69" s="17" t="n">
        <v>0.25</v>
      </c>
      <c r="K69" s="19" t="n">
        <f aca="false">IF(E69="Discontinued",H69,ROUND(ROUNDUP(ROUND(G69/(1-IF(J69="",I69,J69))/0.05,6),0)*0.05,2))</f>
        <v>35.15</v>
      </c>
      <c r="L69" s="19" t="n">
        <f aca="false">IF(OR(E69="Discontinued",P69="Held at old sell"),H69,IF(LEFT(P69,15)="Approved, cappe",ROUND(ROUNDUP(ROUND(H69*1.1/0.05,6),0)*0.05,2),K69))</f>
        <v>35.15</v>
      </c>
      <c r="M69" s="17" t="n">
        <f aca="false">ROUND((H69-G69)/H69,3)</f>
        <v>0.182</v>
      </c>
      <c r="N69" s="17" t="n">
        <f aca="false">IF(E69="Discontinued","",ROUND((L69-G69)/L69,3))</f>
        <v>0.251</v>
      </c>
      <c r="O69" s="21" t="str">
        <f aca="false">IF(E69="Discontinued","Archive",IF(AND(ROUND(K69/H69-1,6)&lt;=0.1,K69-H69&lt;=100),"Auto","Approval"))</f>
        <v>Auto</v>
      </c>
      <c r="P69" s="21" t="s">
        <v>111</v>
      </c>
      <c r="Q69" s="21" t="s">
        <v>134</v>
      </c>
      <c r="R69" s="21" t="str">
        <f aca="false">IF(E69="Superseded",MID(INDEX('Import file'!$E$2:$E$1384,MATCH(A69,'Import file'!$A$2:$A$1384,0)),23,30),A69)</f>
        <v>EWA-1205</v>
      </c>
      <c r="S69" s="19" t="n">
        <f aca="false">IF(E69="Discontinued","",IFERROR(INDEX('Supplier file A'!$D$2:$D$677,MATCH(R69,'Supplier file A'!$A$2:$A$677,0)),IFERROR(INDEX('Supplier file B'!$D$2:$D$386,MATCH(R69,'Supplier file B'!$A$2:$A$386,0)),INDEX('Supplier file C'!$D$2:$D$383,MATCH(R69,'Supplier file C'!$A$2:$A$383,0)))))</f>
        <v>26.34</v>
      </c>
      <c r="T69" s="21" t="str">
        <f aca="false">IF(E69="Discontinued","",IF(ABS(G69-S69)&lt;0.005,"Yes","No"))</f>
        <v>Yes</v>
      </c>
      <c r="U69" s="21" t="str">
        <f aca="false">IF(E69="Discontinued","",IF(ABS(F69-G69)&lt;=0.01*G69,"Yes","No"))</f>
        <v>No</v>
      </c>
      <c r="V69" s="17" t="n">
        <f aca="false">IF(E69="Discontinued","",K69/H69-1)</f>
        <v>0.091614906832298</v>
      </c>
      <c r="W69" s="21" t="str">
        <f aca="false">IF(E69="Discontinued","Archived",IF(ROUND((L69-G69)/L69,3)&gt;=ROUND(I69,3),"At or above target",IF(Q69&lt;&gt;"","Below target, reason recorded","Below target, no reason")))</f>
        <v>Below target, reason recorded</v>
      </c>
      <c r="X69" s="21" t="str">
        <f aca="false">IF(E69="Discontinued","",IF(ROUND(M69-I69,3)&lt;-0.01,"Yes","No"))</f>
        <v>Yes</v>
      </c>
    </row>
    <row r="70" customFormat="false" ht="15" hidden="false" customHeight="false" outlineLevel="0" collapsed="false">
      <c r="A70" s="21" t="s">
        <v>258</v>
      </c>
      <c r="B70" s="21" t="s">
        <v>259</v>
      </c>
      <c r="C70" s="21" t="s">
        <v>108</v>
      </c>
      <c r="D70" s="21" t="s">
        <v>109</v>
      </c>
      <c r="E70" s="21" t="s">
        <v>110</v>
      </c>
      <c r="F70" s="19" t="n">
        <v>25.5</v>
      </c>
      <c r="G70" s="19" t="n">
        <v>27.9</v>
      </c>
      <c r="H70" s="19" t="n">
        <v>36.45</v>
      </c>
      <c r="I70" s="17" t="n">
        <v>0.3</v>
      </c>
      <c r="J70" s="17"/>
      <c r="K70" s="19" t="n">
        <f aca="false">IF(E70="Discontinued",H70,ROUND(ROUNDUP(ROUND(G70/(1-IF(J70="",I70,J70))/0.05,6),0)*0.05,2))</f>
        <v>39.9</v>
      </c>
      <c r="L70" s="19" t="n">
        <f aca="false">IF(OR(E70="Discontinued",P70="Held at old sell"),H70,IF(LEFT(P70,15)="Approved, cappe",ROUND(ROUNDUP(ROUND(H70*1.1/0.05,6),0)*0.05,2),K70))</f>
        <v>39.9</v>
      </c>
      <c r="M70" s="17" t="n">
        <f aca="false">ROUND((H70-G70)/H70,3)</f>
        <v>0.235</v>
      </c>
      <c r="N70" s="17" t="n">
        <f aca="false">IF(E70="Discontinued","",ROUND((L70-G70)/L70,3))</f>
        <v>0.301</v>
      </c>
      <c r="O70" s="21" t="str">
        <f aca="false">IF(E70="Discontinued","Archive",IF(AND(ROUND(K70/H70-1,6)&lt;=0.1,K70-H70&lt;=100),"Auto","Approval"))</f>
        <v>Auto</v>
      </c>
      <c r="P70" s="21" t="s">
        <v>111</v>
      </c>
      <c r="Q70" s="21"/>
      <c r="R70" s="21" t="str">
        <f aca="false">IF(E70="Superseded",MID(INDEX('Import file'!$E$2:$E$1384,MATCH(A70,'Import file'!$A$2:$A$1384,0)),23,30),A70)</f>
        <v>EWA-1207</v>
      </c>
      <c r="S70" s="19" t="n">
        <f aca="false">IF(E70="Discontinued","",IFERROR(INDEX('Supplier file A'!$D$2:$D$677,MATCH(R70,'Supplier file A'!$A$2:$A$677,0)),IFERROR(INDEX('Supplier file B'!$D$2:$D$386,MATCH(R70,'Supplier file B'!$A$2:$A$386,0)),INDEX('Supplier file C'!$D$2:$D$383,MATCH(R70,'Supplier file C'!$A$2:$A$383,0)))))</f>
        <v>27.9</v>
      </c>
      <c r="T70" s="21" t="str">
        <f aca="false">IF(E70="Discontinued","",IF(ABS(G70-S70)&lt;0.005,"Yes","No"))</f>
        <v>Yes</v>
      </c>
      <c r="U70" s="21" t="str">
        <f aca="false">IF(E70="Discontinued","",IF(ABS(F70-G70)&lt;=0.01*G70,"Yes","No"))</f>
        <v>No</v>
      </c>
      <c r="V70" s="17" t="n">
        <f aca="false">IF(E70="Discontinued","",K70/H70-1)</f>
        <v>0.0946502057613168</v>
      </c>
      <c r="W70" s="21" t="str">
        <f aca="false">IF(E70="Discontinued","Archived",IF(ROUND((L70-G70)/L70,3)&gt;=ROUND(I70,3),"At or above target",IF(Q70&lt;&gt;"","Below target, reason recorded","Below target, no reason")))</f>
        <v>At or above target</v>
      </c>
      <c r="X70" s="21" t="str">
        <f aca="false">IF(E70="Discontinued","",IF(ROUND(M70-I70,3)&lt;-0.01,"Yes","No"))</f>
        <v>Yes</v>
      </c>
    </row>
    <row r="71" customFormat="false" ht="15" hidden="false" customHeight="false" outlineLevel="0" collapsed="false">
      <c r="A71" s="21" t="s">
        <v>260</v>
      </c>
      <c r="B71" s="21" t="s">
        <v>261</v>
      </c>
      <c r="C71" s="21" t="s">
        <v>108</v>
      </c>
      <c r="D71" s="21" t="s">
        <v>109</v>
      </c>
      <c r="E71" s="21" t="s">
        <v>110</v>
      </c>
      <c r="F71" s="19" t="n">
        <v>48.6</v>
      </c>
      <c r="G71" s="19" t="n">
        <v>53.46</v>
      </c>
      <c r="H71" s="19" t="n">
        <v>63.95</v>
      </c>
      <c r="I71" s="17" t="n">
        <v>0.3</v>
      </c>
      <c r="J71" s="17" t="n">
        <v>0.24</v>
      </c>
      <c r="K71" s="19" t="n">
        <f aca="false">IF(E71="Discontinued",H71,ROUND(ROUNDUP(ROUND(G71/(1-IF(J71="",I71,J71))/0.05,6),0)*0.05,2))</f>
        <v>70.35</v>
      </c>
      <c r="L71" s="19" t="n">
        <f aca="false">IF(OR(E71="Discontinued",P71="Held at old sell"),H71,IF(LEFT(P71,15)="Approved, cappe",ROUND(ROUNDUP(ROUND(H71*1.1/0.05,6),0)*0.05,2),K71))</f>
        <v>70.35</v>
      </c>
      <c r="M71" s="17" t="n">
        <f aca="false">ROUND((H71-G71)/H71,3)</f>
        <v>0.164</v>
      </c>
      <c r="N71" s="17" t="n">
        <f aca="false">IF(E71="Discontinued","",ROUND((L71-G71)/L71,3))</f>
        <v>0.24</v>
      </c>
      <c r="O71" s="21" t="str">
        <f aca="false">IF(E71="Discontinued","Archive",IF(AND(ROUND(K71/H71-1,6)&lt;=0.1,K71-H71&lt;=100),"Auto","Approval"))</f>
        <v>Approval</v>
      </c>
      <c r="P71" s="21" t="s">
        <v>44</v>
      </c>
      <c r="Q71" s="21" t="s">
        <v>209</v>
      </c>
      <c r="R71" s="21" t="str">
        <f aca="false">IF(E71="Superseded",MID(INDEX('Import file'!$E$2:$E$1384,MATCH(A71,'Import file'!$A$2:$A$1384,0)),23,30),A71)</f>
        <v>EWA-1212</v>
      </c>
      <c r="S71" s="19" t="n">
        <f aca="false">IF(E71="Discontinued","",IFERROR(INDEX('Supplier file A'!$D$2:$D$677,MATCH(R71,'Supplier file A'!$A$2:$A$677,0)),IFERROR(INDEX('Supplier file B'!$D$2:$D$386,MATCH(R71,'Supplier file B'!$A$2:$A$386,0)),INDEX('Supplier file C'!$D$2:$D$383,MATCH(R71,'Supplier file C'!$A$2:$A$383,0)))))</f>
        <v>53.46</v>
      </c>
      <c r="T71" s="21" t="str">
        <f aca="false">IF(E71="Discontinued","",IF(ABS(G71-S71)&lt;0.005,"Yes","No"))</f>
        <v>Yes</v>
      </c>
      <c r="U71" s="21" t="str">
        <f aca="false">IF(E71="Discontinued","",IF(ABS(F71-G71)&lt;=0.01*G71,"Yes","No"))</f>
        <v>No</v>
      </c>
      <c r="V71" s="17" t="n">
        <f aca="false">IF(E71="Discontinued","",K71/H71-1)</f>
        <v>0.100078186082877</v>
      </c>
      <c r="W71" s="21" t="str">
        <f aca="false">IF(E71="Discontinued","Archived",IF(ROUND((L71-G71)/L71,3)&gt;=ROUND(I71,3),"At or above target",IF(Q71&lt;&gt;"","Below target, reason recorded","Below target, no reason")))</f>
        <v>Below target, reason recorded</v>
      </c>
      <c r="X71" s="21" t="str">
        <f aca="false">IF(E71="Discontinued","",IF(ROUND(M71-I71,3)&lt;-0.01,"Yes","No"))</f>
        <v>Yes</v>
      </c>
    </row>
    <row r="72" customFormat="false" ht="15" hidden="false" customHeight="false" outlineLevel="0" collapsed="false">
      <c r="A72" s="21" t="s">
        <v>262</v>
      </c>
      <c r="B72" s="21" t="s">
        <v>263</v>
      </c>
      <c r="C72" s="21" t="s">
        <v>108</v>
      </c>
      <c r="D72" s="21" t="s">
        <v>109</v>
      </c>
      <c r="E72" s="21" t="s">
        <v>131</v>
      </c>
      <c r="F72" s="19" t="n">
        <v>103.04</v>
      </c>
      <c r="G72" s="19" t="n">
        <v>111.59</v>
      </c>
      <c r="H72" s="19" t="n">
        <v>147.2</v>
      </c>
      <c r="I72" s="17" t="n">
        <v>0.3</v>
      </c>
      <c r="J72" s="17"/>
      <c r="K72" s="19" t="n">
        <f aca="false">IF(E72="Discontinued",H72,ROUND(ROUNDUP(ROUND(G72/(1-IF(J72="",I72,J72))/0.05,6),0)*0.05,2))</f>
        <v>159.45</v>
      </c>
      <c r="L72" s="19" t="n">
        <f aca="false">IF(OR(E72="Discontinued",P72="Held at old sell"),H72,IF(LEFT(P72,15)="Approved, cappe",ROUND(ROUNDUP(ROUND(H72*1.1/0.05,6),0)*0.05,2),K72))</f>
        <v>159.45</v>
      </c>
      <c r="M72" s="17" t="n">
        <f aca="false">ROUND((H72-G72)/H72,3)</f>
        <v>0.242</v>
      </c>
      <c r="N72" s="17" t="n">
        <f aca="false">IF(E72="Discontinued","",ROUND((L72-G72)/L72,3))</f>
        <v>0.3</v>
      </c>
      <c r="O72" s="21" t="str">
        <f aca="false">IF(E72="Discontinued","Archive",IF(AND(ROUND(K72/H72-1,6)&lt;=0.1,K72-H72&lt;=100),"Auto","Approval"))</f>
        <v>Auto</v>
      </c>
      <c r="P72" s="21" t="s">
        <v>111</v>
      </c>
      <c r="Q72" s="21"/>
      <c r="R72" s="21" t="str">
        <f aca="false">IF(E72="Superseded",MID(INDEX('Import file'!$E$2:$E$1384,MATCH(A72,'Import file'!$A$2:$A$1384,0)),23,30),A72)</f>
        <v>EWA-6214</v>
      </c>
      <c r="S72" s="19" t="n">
        <f aca="false">IF(E72="Discontinued","",IFERROR(INDEX('Supplier file A'!$D$2:$D$677,MATCH(R72,'Supplier file A'!$A$2:$A$677,0)),IFERROR(INDEX('Supplier file B'!$D$2:$D$386,MATCH(R72,'Supplier file B'!$A$2:$A$386,0)),INDEX('Supplier file C'!$D$2:$D$383,MATCH(R72,'Supplier file C'!$A$2:$A$383,0)))))</f>
        <v>111.59</v>
      </c>
      <c r="T72" s="21" t="str">
        <f aca="false">IF(E72="Discontinued","",IF(ABS(G72-S72)&lt;0.005,"Yes","No"))</f>
        <v>Yes</v>
      </c>
      <c r="U72" s="21" t="str">
        <f aca="false">IF(E72="Discontinued","",IF(ABS(F72-G72)&lt;=0.01*G72,"Yes","No"))</f>
        <v>No</v>
      </c>
      <c r="V72" s="17" t="n">
        <f aca="false">IF(E72="Discontinued","",K72/H72-1)</f>
        <v>0.0832201086956521</v>
      </c>
      <c r="W72" s="21" t="str">
        <f aca="false">IF(E72="Discontinued","Archived",IF(ROUND((L72-G72)/L72,3)&gt;=ROUND(I72,3),"At or above target",IF(Q72&lt;&gt;"","Below target, reason recorded","Below target, no reason")))</f>
        <v>At or above target</v>
      </c>
      <c r="X72" s="21" t="str">
        <f aca="false">IF(E72="Discontinued","",IF(ROUND(M72-I72,3)&lt;-0.01,"Yes","No"))</f>
        <v>Yes</v>
      </c>
    </row>
    <row r="73" customFormat="false" ht="15" hidden="false" customHeight="false" outlineLevel="0" collapsed="false">
      <c r="A73" s="21" t="s">
        <v>264</v>
      </c>
      <c r="B73" s="21" t="s">
        <v>265</v>
      </c>
      <c r="C73" s="21" t="s">
        <v>108</v>
      </c>
      <c r="D73" s="21" t="s">
        <v>109</v>
      </c>
      <c r="E73" s="21" t="s">
        <v>110</v>
      </c>
      <c r="F73" s="19" t="n">
        <v>138</v>
      </c>
      <c r="G73" s="19" t="n">
        <v>151.67</v>
      </c>
      <c r="H73" s="19" t="n">
        <v>184</v>
      </c>
      <c r="I73" s="17" t="n">
        <v>0.3</v>
      </c>
      <c r="J73" s="17" t="n">
        <v>0.25</v>
      </c>
      <c r="K73" s="19" t="n">
        <f aca="false">IF(E73="Discontinued",H73,ROUND(ROUNDUP(ROUND(G73/(1-IF(J73="",I73,J73))/0.05,6),0)*0.05,2))</f>
        <v>202.25</v>
      </c>
      <c r="L73" s="19" t="n">
        <f aca="false">IF(OR(E73="Discontinued",P73="Held at old sell"),H73,IF(LEFT(P73,15)="Approved, cappe",ROUND(ROUNDUP(ROUND(H73*1.1/0.05,6),0)*0.05,2),K73))</f>
        <v>202.25</v>
      </c>
      <c r="M73" s="17" t="n">
        <f aca="false">ROUND((H73-G73)/H73,3)</f>
        <v>0.176</v>
      </c>
      <c r="N73" s="17" t="n">
        <f aca="false">IF(E73="Discontinued","",ROUND((L73-G73)/L73,3))</f>
        <v>0.25</v>
      </c>
      <c r="O73" s="21" t="str">
        <f aca="false">IF(E73="Discontinued","Archive",IF(AND(ROUND(K73/H73-1,6)&lt;=0.1,K73-H73&lt;=100),"Auto","Approval"))</f>
        <v>Auto</v>
      </c>
      <c r="P73" s="21" t="s">
        <v>111</v>
      </c>
      <c r="Q73" s="21" t="s">
        <v>134</v>
      </c>
      <c r="R73" s="21" t="str">
        <f aca="false">IF(E73="Superseded",MID(INDEX('Import file'!$E$2:$E$1384,MATCH(A73,'Import file'!$A$2:$A$1384,0)),23,30),A73)</f>
        <v>EWA-1218</v>
      </c>
      <c r="S73" s="19" t="n">
        <f aca="false">IF(E73="Discontinued","",IFERROR(INDEX('Supplier file A'!$D$2:$D$677,MATCH(R73,'Supplier file A'!$A$2:$A$677,0)),IFERROR(INDEX('Supplier file B'!$D$2:$D$386,MATCH(R73,'Supplier file B'!$A$2:$A$386,0)),INDEX('Supplier file C'!$D$2:$D$383,MATCH(R73,'Supplier file C'!$A$2:$A$383,0)))))</f>
        <v>151.67</v>
      </c>
      <c r="T73" s="21" t="str">
        <f aca="false">IF(E73="Discontinued","",IF(ABS(G73-S73)&lt;0.005,"Yes","No"))</f>
        <v>Yes</v>
      </c>
      <c r="U73" s="21" t="str">
        <f aca="false">IF(E73="Discontinued","",IF(ABS(F73-G73)&lt;=0.01*G73,"Yes","No"))</f>
        <v>No</v>
      </c>
      <c r="V73" s="17" t="n">
        <f aca="false">IF(E73="Discontinued","",K73/H73-1)</f>
        <v>0.0991847826086956</v>
      </c>
      <c r="W73" s="21" t="str">
        <f aca="false">IF(E73="Discontinued","Archived",IF(ROUND((L73-G73)/L73,3)&gt;=ROUND(I73,3),"At or above target",IF(Q73&lt;&gt;"","Below target, reason recorded","Below target, no reason")))</f>
        <v>Below target, reason recorded</v>
      </c>
      <c r="X73" s="21" t="str">
        <f aca="false">IF(E73="Discontinued","",IF(ROUND(M73-I73,3)&lt;-0.01,"Yes","No"))</f>
        <v>Yes</v>
      </c>
    </row>
    <row r="74" customFormat="false" ht="15" hidden="false" customHeight="false" outlineLevel="0" collapsed="false">
      <c r="A74" s="21" t="s">
        <v>266</v>
      </c>
      <c r="B74" s="21" t="s">
        <v>267</v>
      </c>
      <c r="C74" s="21" t="s">
        <v>108</v>
      </c>
      <c r="D74" s="21" t="s">
        <v>109</v>
      </c>
      <c r="E74" s="21" t="s">
        <v>110</v>
      </c>
      <c r="F74" s="19" t="n">
        <v>10.92</v>
      </c>
      <c r="G74" s="19" t="n">
        <v>12.07</v>
      </c>
      <c r="H74" s="19" t="n">
        <v>15.6</v>
      </c>
      <c r="I74" s="17" t="n">
        <v>0.3</v>
      </c>
      <c r="J74" s="17"/>
      <c r="K74" s="19" t="n">
        <f aca="false">IF(E74="Discontinued",H74,ROUND(ROUNDUP(ROUND(G74/(1-IF(J74="",I74,J74))/0.05,6),0)*0.05,2))</f>
        <v>17.25</v>
      </c>
      <c r="L74" s="19" t="n">
        <f aca="false">IF(OR(E74="Discontinued",P74="Held at old sell"),H74,IF(LEFT(P74,15)="Approved, cappe",ROUND(ROUNDUP(ROUND(H74*1.1/0.05,6),0)*0.05,2),K74))</f>
        <v>17.25</v>
      </c>
      <c r="M74" s="17" t="n">
        <f aca="false">ROUND((H74-G74)/H74,3)</f>
        <v>0.226</v>
      </c>
      <c r="N74" s="17" t="n">
        <f aca="false">IF(E74="Discontinued","",ROUND((L74-G74)/L74,3))</f>
        <v>0.3</v>
      </c>
      <c r="O74" s="21" t="str">
        <f aca="false">IF(E74="Discontinued","Archive",IF(AND(ROUND(K74/H74-1,6)&lt;=0.1,K74-H74&lt;=100),"Auto","Approval"))</f>
        <v>Approval</v>
      </c>
      <c r="P74" s="21" t="s">
        <v>44</v>
      </c>
      <c r="Q74" s="21"/>
      <c r="R74" s="21" t="str">
        <f aca="false">IF(E74="Superseded",MID(INDEX('Import file'!$E$2:$E$1384,MATCH(A74,'Import file'!$A$2:$A$1384,0)),23,30),A74)</f>
        <v>EWA-1220</v>
      </c>
      <c r="S74" s="19" t="n">
        <f aca="false">IF(E74="Discontinued","",IFERROR(INDEX('Supplier file A'!$D$2:$D$677,MATCH(R74,'Supplier file A'!$A$2:$A$677,0)),IFERROR(INDEX('Supplier file B'!$D$2:$D$386,MATCH(R74,'Supplier file B'!$A$2:$A$386,0)),INDEX('Supplier file C'!$D$2:$D$383,MATCH(R74,'Supplier file C'!$A$2:$A$383,0)))))</f>
        <v>12.07</v>
      </c>
      <c r="T74" s="21" t="str">
        <f aca="false">IF(E74="Discontinued","",IF(ABS(G74-S74)&lt;0.005,"Yes","No"))</f>
        <v>Yes</v>
      </c>
      <c r="U74" s="21" t="str">
        <f aca="false">IF(E74="Discontinued","",IF(ABS(F74-G74)&lt;=0.01*G74,"Yes","No"))</f>
        <v>No</v>
      </c>
      <c r="V74" s="17" t="n">
        <f aca="false">IF(E74="Discontinued","",K74/H74-1)</f>
        <v>0.105769230769231</v>
      </c>
      <c r="W74" s="21" t="str">
        <f aca="false">IF(E74="Discontinued","Archived",IF(ROUND((L74-G74)/L74,3)&gt;=ROUND(I74,3),"At or above target",IF(Q74&lt;&gt;"","Below target, reason recorded","Below target, no reason")))</f>
        <v>At or above target</v>
      </c>
      <c r="X74" s="21" t="str">
        <f aca="false">IF(E74="Discontinued","",IF(ROUND(M74-I74,3)&lt;-0.01,"Yes","No"))</f>
        <v>Yes</v>
      </c>
    </row>
    <row r="75" customFormat="false" ht="15" hidden="false" customHeight="false" outlineLevel="0" collapsed="false">
      <c r="A75" s="21" t="s">
        <v>268</v>
      </c>
      <c r="B75" s="21" t="s">
        <v>269</v>
      </c>
      <c r="C75" s="21" t="s">
        <v>108</v>
      </c>
      <c r="D75" s="21" t="s">
        <v>109</v>
      </c>
      <c r="E75" s="21" t="s">
        <v>110</v>
      </c>
      <c r="F75" s="19" t="n">
        <v>68</v>
      </c>
      <c r="G75" s="19" t="n">
        <v>75.09</v>
      </c>
      <c r="H75" s="19" t="n">
        <v>97.15</v>
      </c>
      <c r="I75" s="17" t="n">
        <v>0.3</v>
      </c>
      <c r="J75" s="17"/>
      <c r="K75" s="19" t="n">
        <f aca="false">IF(E75="Discontinued",H75,ROUND(ROUNDUP(ROUND(G75/(1-IF(J75="",I75,J75))/0.05,6),0)*0.05,2))</f>
        <v>107.3</v>
      </c>
      <c r="L75" s="19" t="n">
        <f aca="false">IF(OR(E75="Discontinued",P75="Held at old sell"),H75,IF(LEFT(P75,15)="Approved, cappe",ROUND(ROUNDUP(ROUND(H75*1.1/0.05,6),0)*0.05,2),K75))</f>
        <v>107.3</v>
      </c>
      <c r="M75" s="17" t="n">
        <f aca="false">ROUND((H75-G75)/H75,3)</f>
        <v>0.227</v>
      </c>
      <c r="N75" s="17" t="n">
        <f aca="false">IF(E75="Discontinued","",ROUND((L75-G75)/L75,3))</f>
        <v>0.3</v>
      </c>
      <c r="O75" s="21" t="str">
        <f aca="false">IF(E75="Discontinued","Archive",IF(AND(ROUND(K75/H75-1,6)&lt;=0.1,K75-H75&lt;=100),"Auto","Approval"))</f>
        <v>Approval</v>
      </c>
      <c r="P75" s="21" t="s">
        <v>44</v>
      </c>
      <c r="Q75" s="21"/>
      <c r="R75" s="21" t="str">
        <f aca="false">IF(E75="Superseded",MID(INDEX('Import file'!$E$2:$E$1384,MATCH(A75,'Import file'!$A$2:$A$1384,0)),23,30),A75)</f>
        <v>EWA-1223</v>
      </c>
      <c r="S75" s="19" t="n">
        <f aca="false">IF(E75="Discontinued","",IFERROR(INDEX('Supplier file A'!$D$2:$D$677,MATCH(R75,'Supplier file A'!$A$2:$A$677,0)),IFERROR(INDEX('Supplier file B'!$D$2:$D$386,MATCH(R75,'Supplier file B'!$A$2:$A$386,0)),INDEX('Supplier file C'!$D$2:$D$383,MATCH(R75,'Supplier file C'!$A$2:$A$383,0)))))</f>
        <v>75.09</v>
      </c>
      <c r="T75" s="21" t="str">
        <f aca="false">IF(E75="Discontinued","",IF(ABS(G75-S75)&lt;0.005,"Yes","No"))</f>
        <v>Yes</v>
      </c>
      <c r="U75" s="21" t="str">
        <f aca="false">IF(E75="Discontinued","",IF(ABS(F75-G75)&lt;=0.01*G75,"Yes","No"))</f>
        <v>No</v>
      </c>
      <c r="V75" s="17" t="n">
        <f aca="false">IF(E75="Discontinued","",K75/H75-1)</f>
        <v>0.104477611940298</v>
      </c>
      <c r="W75" s="21" t="str">
        <f aca="false">IF(E75="Discontinued","Archived",IF(ROUND((L75-G75)/L75,3)&gt;=ROUND(I75,3),"At or above target",IF(Q75&lt;&gt;"","Below target, reason recorded","Below target, no reason")))</f>
        <v>At or above target</v>
      </c>
      <c r="X75" s="21" t="str">
        <f aca="false">IF(E75="Discontinued","",IF(ROUND(M75-I75,3)&lt;-0.01,"Yes","No"))</f>
        <v>Yes</v>
      </c>
    </row>
    <row r="76" customFormat="false" ht="15" hidden="false" customHeight="false" outlineLevel="0" collapsed="false">
      <c r="A76" s="21" t="s">
        <v>270</v>
      </c>
      <c r="B76" s="21" t="s">
        <v>271</v>
      </c>
      <c r="C76" s="21" t="s">
        <v>108</v>
      </c>
      <c r="D76" s="21" t="s">
        <v>109</v>
      </c>
      <c r="E76" s="21" t="s">
        <v>110</v>
      </c>
      <c r="F76" s="19" t="n">
        <v>91.8</v>
      </c>
      <c r="G76" s="19" t="n">
        <v>100.81</v>
      </c>
      <c r="H76" s="19" t="n">
        <v>131.15</v>
      </c>
      <c r="I76" s="17" t="n">
        <v>0.3</v>
      </c>
      <c r="J76" s="17"/>
      <c r="K76" s="19" t="n">
        <f aca="false">IF(E76="Discontinued",H76,ROUND(ROUNDUP(ROUND(G76/(1-IF(J76="",I76,J76))/0.05,6),0)*0.05,2))</f>
        <v>144.05</v>
      </c>
      <c r="L76" s="19" t="n">
        <f aca="false">IF(OR(E76="Discontinued",P76="Held at old sell"),H76,IF(LEFT(P76,15)="Approved, cappe",ROUND(ROUNDUP(ROUND(H76*1.1/0.05,6),0)*0.05,2),K76))</f>
        <v>144.05</v>
      </c>
      <c r="M76" s="17" t="n">
        <f aca="false">ROUND((H76-G76)/H76,3)</f>
        <v>0.231</v>
      </c>
      <c r="N76" s="17" t="n">
        <f aca="false">IF(E76="Discontinued","",ROUND((L76-G76)/L76,3))</f>
        <v>0.3</v>
      </c>
      <c r="O76" s="21" t="str">
        <f aca="false">IF(E76="Discontinued","Archive",IF(AND(ROUND(K76/H76-1,6)&lt;=0.1,K76-H76&lt;=100),"Auto","Approval"))</f>
        <v>Auto</v>
      </c>
      <c r="P76" s="21" t="s">
        <v>111</v>
      </c>
      <c r="Q76" s="21"/>
      <c r="R76" s="21" t="str">
        <f aca="false">IF(E76="Superseded",MID(INDEX('Import file'!$E$2:$E$1384,MATCH(A76,'Import file'!$A$2:$A$1384,0)),23,30),A76)</f>
        <v>EWA-1225</v>
      </c>
      <c r="S76" s="19" t="n">
        <f aca="false">IF(E76="Discontinued","",IFERROR(INDEX('Supplier file A'!$D$2:$D$677,MATCH(R76,'Supplier file A'!$A$2:$A$677,0)),IFERROR(INDEX('Supplier file B'!$D$2:$D$386,MATCH(R76,'Supplier file B'!$A$2:$A$386,0)),INDEX('Supplier file C'!$D$2:$D$383,MATCH(R76,'Supplier file C'!$A$2:$A$383,0)))))</f>
        <v>100.81</v>
      </c>
      <c r="T76" s="21" t="str">
        <f aca="false">IF(E76="Discontinued","",IF(ABS(G76-S76)&lt;0.005,"Yes","No"))</f>
        <v>Yes</v>
      </c>
      <c r="U76" s="21" t="str">
        <f aca="false">IF(E76="Discontinued","",IF(ABS(F76-G76)&lt;=0.01*G76,"Yes","No"))</f>
        <v>No</v>
      </c>
      <c r="V76" s="17" t="n">
        <f aca="false">IF(E76="Discontinued","",K76/H76-1)</f>
        <v>0.098360655737705</v>
      </c>
      <c r="W76" s="21" t="str">
        <f aca="false">IF(E76="Discontinued","Archived",IF(ROUND((L76-G76)/L76,3)&gt;=ROUND(I76,3),"At or above target",IF(Q76&lt;&gt;"","Below target, reason recorded","Below target, no reason")))</f>
        <v>At or above target</v>
      </c>
      <c r="X76" s="21" t="str">
        <f aca="false">IF(E76="Discontinued","",IF(ROUND(M76-I76,3)&lt;-0.01,"Yes","No"))</f>
        <v>Yes</v>
      </c>
    </row>
    <row r="77" customFormat="false" ht="15" hidden="false" customHeight="false" outlineLevel="0" collapsed="false">
      <c r="A77" s="21" t="s">
        <v>272</v>
      </c>
      <c r="B77" s="21" t="s">
        <v>273</v>
      </c>
      <c r="C77" s="21" t="s">
        <v>108</v>
      </c>
      <c r="D77" s="21" t="s">
        <v>109</v>
      </c>
      <c r="E77" s="21" t="s">
        <v>110</v>
      </c>
      <c r="F77" s="19" t="n">
        <v>202.4</v>
      </c>
      <c r="G77" s="19" t="n">
        <v>221.04</v>
      </c>
      <c r="H77" s="19" t="n">
        <v>273.55</v>
      </c>
      <c r="I77" s="17" t="n">
        <v>0.3</v>
      </c>
      <c r="J77" s="17" t="n">
        <v>0.26</v>
      </c>
      <c r="K77" s="19" t="n">
        <f aca="false">IF(E77="Discontinued",H77,ROUND(ROUNDUP(ROUND(G77/(1-IF(J77="",I77,J77))/0.05,6),0)*0.05,2))</f>
        <v>298.75</v>
      </c>
      <c r="L77" s="19" t="n">
        <f aca="false">IF(OR(E77="Discontinued",P77="Held at old sell"),H77,IF(LEFT(P77,15)="Approved, cappe",ROUND(ROUNDUP(ROUND(H77*1.1/0.05,6),0)*0.05,2),K77))</f>
        <v>298.75</v>
      </c>
      <c r="M77" s="17" t="n">
        <f aca="false">ROUND((H77-G77)/H77,3)</f>
        <v>0.192</v>
      </c>
      <c r="N77" s="17" t="n">
        <f aca="false">IF(E77="Discontinued","",ROUND((L77-G77)/L77,3))</f>
        <v>0.26</v>
      </c>
      <c r="O77" s="21" t="str">
        <f aca="false">IF(E77="Discontinued","Archive",IF(AND(ROUND(K77/H77-1,6)&lt;=0.1,K77-H77&lt;=100),"Auto","Approval"))</f>
        <v>Auto</v>
      </c>
      <c r="P77" s="21" t="s">
        <v>111</v>
      </c>
      <c r="Q77" s="21" t="s">
        <v>274</v>
      </c>
      <c r="R77" s="21" t="str">
        <f aca="false">IF(E77="Superseded",MID(INDEX('Import file'!$E$2:$E$1384,MATCH(A77,'Import file'!$A$2:$A$1384,0)),23,30),A77)</f>
        <v>EWA-1228</v>
      </c>
      <c r="S77" s="19" t="n">
        <f aca="false">IF(E77="Discontinued","",IFERROR(INDEX('Supplier file A'!$D$2:$D$677,MATCH(R77,'Supplier file A'!$A$2:$A$677,0)),IFERROR(INDEX('Supplier file B'!$D$2:$D$386,MATCH(R77,'Supplier file B'!$A$2:$A$386,0)),INDEX('Supplier file C'!$D$2:$D$383,MATCH(R77,'Supplier file C'!$A$2:$A$383,0)))))</f>
        <v>221.04</v>
      </c>
      <c r="T77" s="21" t="str">
        <f aca="false">IF(E77="Discontinued","",IF(ABS(G77-S77)&lt;0.005,"Yes","No"))</f>
        <v>Yes</v>
      </c>
      <c r="U77" s="21" t="str">
        <f aca="false">IF(E77="Discontinued","",IF(ABS(F77-G77)&lt;=0.01*G77,"Yes","No"))</f>
        <v>No</v>
      </c>
      <c r="V77" s="17" t="n">
        <f aca="false">IF(E77="Discontinued","",K77/H77-1)</f>
        <v>0.0921220983366844</v>
      </c>
      <c r="W77" s="21" t="str">
        <f aca="false">IF(E77="Discontinued","Archived",IF(ROUND((L77-G77)/L77,3)&gt;=ROUND(I77,3),"At or above target",IF(Q77&lt;&gt;"","Below target, reason recorded","Below target, no reason")))</f>
        <v>Below target, reason recorded</v>
      </c>
      <c r="X77" s="21" t="str">
        <f aca="false">IF(E77="Discontinued","",IF(ROUND(M77-I77,3)&lt;-0.01,"Yes","No"))</f>
        <v>Yes</v>
      </c>
    </row>
    <row r="78" customFormat="false" ht="15" hidden="false" customHeight="false" outlineLevel="0" collapsed="false">
      <c r="A78" s="21" t="s">
        <v>275</v>
      </c>
      <c r="B78" s="21" t="s">
        <v>276</v>
      </c>
      <c r="C78" s="21" t="s">
        <v>108</v>
      </c>
      <c r="D78" s="21" t="s">
        <v>109</v>
      </c>
      <c r="E78" s="21" t="s">
        <v>110</v>
      </c>
      <c r="F78" s="19" t="n">
        <v>8.1</v>
      </c>
      <c r="G78" s="19" t="n">
        <v>8.85</v>
      </c>
      <c r="H78" s="19" t="n">
        <v>11.6</v>
      </c>
      <c r="I78" s="17" t="n">
        <v>0.3</v>
      </c>
      <c r="J78" s="17"/>
      <c r="K78" s="19" t="n">
        <f aca="false">IF(E78="Discontinued",H78,ROUND(ROUNDUP(ROUND(G78/(1-IF(J78="",I78,J78))/0.05,6),0)*0.05,2))</f>
        <v>12.65</v>
      </c>
      <c r="L78" s="19" t="n">
        <f aca="false">IF(OR(E78="Discontinued",P78="Held at old sell"),H78,IF(LEFT(P78,15)="Approved, cappe",ROUND(ROUNDUP(ROUND(H78*1.1/0.05,6),0)*0.05,2),K78))</f>
        <v>12.65</v>
      </c>
      <c r="M78" s="17" t="n">
        <f aca="false">ROUND((H78-G78)/H78,3)</f>
        <v>0.237</v>
      </c>
      <c r="N78" s="17" t="n">
        <f aca="false">IF(E78="Discontinued","",ROUND((L78-G78)/L78,3))</f>
        <v>0.3</v>
      </c>
      <c r="O78" s="21" t="str">
        <f aca="false">IF(E78="Discontinued","Archive",IF(AND(ROUND(K78/H78-1,6)&lt;=0.1,K78-H78&lt;=100),"Auto","Approval"))</f>
        <v>Auto</v>
      </c>
      <c r="P78" s="21" t="s">
        <v>111</v>
      </c>
      <c r="Q78" s="21"/>
      <c r="R78" s="21" t="str">
        <f aca="false">IF(E78="Superseded",MID(INDEX('Import file'!$E$2:$E$1384,MATCH(A78,'Import file'!$A$2:$A$1384,0)),23,30),A78)</f>
        <v>EWA-1233</v>
      </c>
      <c r="S78" s="19" t="n">
        <f aca="false">IF(E78="Discontinued","",IFERROR(INDEX('Supplier file A'!$D$2:$D$677,MATCH(R78,'Supplier file A'!$A$2:$A$677,0)),IFERROR(INDEX('Supplier file B'!$D$2:$D$386,MATCH(R78,'Supplier file B'!$A$2:$A$386,0)),INDEX('Supplier file C'!$D$2:$D$383,MATCH(R78,'Supplier file C'!$A$2:$A$383,0)))))</f>
        <v>8.85</v>
      </c>
      <c r="T78" s="21" t="str">
        <f aca="false">IF(E78="Discontinued","",IF(ABS(G78-S78)&lt;0.005,"Yes","No"))</f>
        <v>Yes</v>
      </c>
      <c r="U78" s="21" t="str">
        <f aca="false">IF(E78="Discontinued","",IF(ABS(F78-G78)&lt;=0.01*G78,"Yes","No"))</f>
        <v>No</v>
      </c>
      <c r="V78" s="17" t="n">
        <f aca="false">IF(E78="Discontinued","",K78/H78-1)</f>
        <v>0.0905172413793105</v>
      </c>
      <c r="W78" s="21" t="str">
        <f aca="false">IF(E78="Discontinued","Archived",IF(ROUND((L78-G78)/L78,3)&gt;=ROUND(I78,3),"At or above target",IF(Q78&lt;&gt;"","Below target, reason recorded","Below target, no reason")))</f>
        <v>At or above target</v>
      </c>
      <c r="X78" s="21" t="str">
        <f aca="false">IF(E78="Discontinued","",IF(ROUND(M78-I78,3)&lt;-0.01,"Yes","No"))</f>
        <v>Yes</v>
      </c>
    </row>
    <row r="79" customFormat="false" ht="15" hidden="false" customHeight="false" outlineLevel="0" collapsed="false">
      <c r="A79" s="21" t="s">
        <v>277</v>
      </c>
      <c r="B79" s="21" t="s">
        <v>278</v>
      </c>
      <c r="C79" s="21" t="s">
        <v>108</v>
      </c>
      <c r="D79" s="21" t="s">
        <v>109</v>
      </c>
      <c r="E79" s="21" t="s">
        <v>110</v>
      </c>
      <c r="F79" s="19" t="n">
        <v>192</v>
      </c>
      <c r="G79" s="19" t="n">
        <v>209.99</v>
      </c>
      <c r="H79" s="19" t="n">
        <v>274.3</v>
      </c>
      <c r="I79" s="17" t="n">
        <v>0.3</v>
      </c>
      <c r="J79" s="17"/>
      <c r="K79" s="19" t="n">
        <f aca="false">IF(E79="Discontinued",H79,ROUND(ROUNDUP(ROUND(G79/(1-IF(J79="",I79,J79))/0.05,6),0)*0.05,2))</f>
        <v>300</v>
      </c>
      <c r="L79" s="19" t="n">
        <f aca="false">IF(OR(E79="Discontinued",P79="Held at old sell"),H79,IF(LEFT(P79,15)="Approved, cappe",ROUND(ROUNDUP(ROUND(H79*1.1/0.05,6),0)*0.05,2),K79))</f>
        <v>300</v>
      </c>
      <c r="M79" s="17" t="n">
        <f aca="false">ROUND((H79-G79)/H79,3)</f>
        <v>0.234</v>
      </c>
      <c r="N79" s="17" t="n">
        <f aca="false">IF(E79="Discontinued","",ROUND((L79-G79)/L79,3))</f>
        <v>0.3</v>
      </c>
      <c r="O79" s="21" t="str">
        <f aca="false">IF(E79="Discontinued","Archive",IF(AND(ROUND(K79/H79-1,6)&lt;=0.1,K79-H79&lt;=100),"Auto","Approval"))</f>
        <v>Auto</v>
      </c>
      <c r="P79" s="21" t="s">
        <v>111</v>
      </c>
      <c r="Q79" s="21"/>
      <c r="R79" s="21" t="str">
        <f aca="false">IF(E79="Superseded",MID(INDEX('Import file'!$E$2:$E$1384,MATCH(A79,'Import file'!$A$2:$A$1384,0)),23,30),A79)</f>
        <v>EWA-1235</v>
      </c>
      <c r="S79" s="19" t="n">
        <f aca="false">IF(E79="Discontinued","",IFERROR(INDEX('Supplier file A'!$D$2:$D$677,MATCH(R79,'Supplier file A'!$A$2:$A$677,0)),IFERROR(INDEX('Supplier file B'!$D$2:$D$386,MATCH(R79,'Supplier file B'!$A$2:$A$386,0)),INDEX('Supplier file C'!$D$2:$D$383,MATCH(R79,'Supplier file C'!$A$2:$A$383,0)))))</f>
        <v>209.99</v>
      </c>
      <c r="T79" s="21" t="str">
        <f aca="false">IF(E79="Discontinued","",IF(ABS(G79-S79)&lt;0.005,"Yes","No"))</f>
        <v>Yes</v>
      </c>
      <c r="U79" s="21" t="str">
        <f aca="false">IF(E79="Discontinued","",IF(ABS(F79-G79)&lt;=0.01*G79,"Yes","No"))</f>
        <v>No</v>
      </c>
      <c r="V79" s="17" t="n">
        <f aca="false">IF(E79="Discontinued","",K79/H79-1)</f>
        <v>0.0936930368209989</v>
      </c>
      <c r="W79" s="21" t="str">
        <f aca="false">IF(E79="Discontinued","Archived",IF(ROUND((L79-G79)/L79,3)&gt;=ROUND(I79,3),"At or above target",IF(Q79&lt;&gt;"","Below target, reason recorded","Below target, no reason")))</f>
        <v>At or above target</v>
      </c>
      <c r="X79" s="21" t="str">
        <f aca="false">IF(E79="Discontinued","",IF(ROUND(M79-I79,3)&lt;-0.01,"Yes","No"))</f>
        <v>Yes</v>
      </c>
    </row>
    <row r="80" customFormat="false" ht="15" hidden="false" customHeight="false" outlineLevel="0" collapsed="false">
      <c r="A80" s="21" t="s">
        <v>279</v>
      </c>
      <c r="B80" s="21" t="s">
        <v>280</v>
      </c>
      <c r="C80" s="21" t="s">
        <v>108</v>
      </c>
      <c r="D80" s="21" t="s">
        <v>109</v>
      </c>
      <c r="E80" s="21" t="s">
        <v>110</v>
      </c>
      <c r="F80" s="19" t="n">
        <v>149.6</v>
      </c>
      <c r="G80" s="19" t="n">
        <v>162.77</v>
      </c>
      <c r="H80" s="19" t="n">
        <v>213.75</v>
      </c>
      <c r="I80" s="17" t="n">
        <v>0.3</v>
      </c>
      <c r="J80" s="17"/>
      <c r="K80" s="19" t="n">
        <f aca="false">IF(E80="Discontinued",H80,ROUND(ROUNDUP(ROUND(G80/(1-IF(J80="",I80,J80))/0.05,6),0)*0.05,2))</f>
        <v>232.55</v>
      </c>
      <c r="L80" s="19" t="n">
        <f aca="false">IF(OR(E80="Discontinued",P80="Held at old sell"),H80,IF(LEFT(P80,15)="Approved, cappe",ROUND(ROUNDUP(ROUND(H80*1.1/0.05,6),0)*0.05,2),K80))</f>
        <v>232.55</v>
      </c>
      <c r="M80" s="17" t="n">
        <f aca="false">ROUND((H80-G80)/H80,3)</f>
        <v>0.239</v>
      </c>
      <c r="N80" s="17" t="n">
        <f aca="false">IF(E80="Discontinued","",ROUND((L80-G80)/L80,3))</f>
        <v>0.3</v>
      </c>
      <c r="O80" s="21" t="str">
        <f aca="false">IF(E80="Discontinued","Archive",IF(AND(ROUND(K80/H80-1,6)&lt;=0.1,K80-H80&lt;=100),"Auto","Approval"))</f>
        <v>Auto</v>
      </c>
      <c r="P80" s="21" t="s">
        <v>111</v>
      </c>
      <c r="Q80" s="21"/>
      <c r="R80" s="21" t="str">
        <f aca="false">IF(E80="Superseded",MID(INDEX('Import file'!$E$2:$E$1384,MATCH(A80,'Import file'!$A$2:$A$1384,0)),23,30),A80)</f>
        <v>EWA-1239</v>
      </c>
      <c r="S80" s="19" t="n">
        <f aca="false">IF(E80="Discontinued","",IFERROR(INDEX('Supplier file A'!$D$2:$D$677,MATCH(R80,'Supplier file A'!$A$2:$A$677,0)),IFERROR(INDEX('Supplier file B'!$D$2:$D$386,MATCH(R80,'Supplier file B'!$A$2:$A$386,0)),INDEX('Supplier file C'!$D$2:$D$383,MATCH(R80,'Supplier file C'!$A$2:$A$383,0)))))</f>
        <v>162.77</v>
      </c>
      <c r="T80" s="21" t="str">
        <f aca="false">IF(E80="Discontinued","",IF(ABS(G80-S80)&lt;0.005,"Yes","No"))</f>
        <v>Yes</v>
      </c>
      <c r="U80" s="21" t="str">
        <f aca="false">IF(E80="Discontinued","",IF(ABS(F80-G80)&lt;=0.01*G80,"Yes","No"))</f>
        <v>No</v>
      </c>
      <c r="V80" s="17" t="n">
        <f aca="false">IF(E80="Discontinued","",K80/H80-1)</f>
        <v>0.0879532163742691</v>
      </c>
      <c r="W80" s="21" t="str">
        <f aca="false">IF(E80="Discontinued","Archived",IF(ROUND((L80-G80)/L80,3)&gt;=ROUND(I80,3),"At or above target",IF(Q80&lt;&gt;"","Below target, reason recorded","Below target, no reason")))</f>
        <v>At or above target</v>
      </c>
      <c r="X80" s="21" t="str">
        <f aca="false">IF(E80="Discontinued","",IF(ROUND(M80-I80,3)&lt;-0.01,"Yes","No"))</f>
        <v>Yes</v>
      </c>
    </row>
    <row r="81" customFormat="false" ht="15" hidden="false" customHeight="false" outlineLevel="0" collapsed="false">
      <c r="A81" s="21" t="s">
        <v>281</v>
      </c>
      <c r="B81" s="21" t="s">
        <v>282</v>
      </c>
      <c r="C81" s="21" t="s">
        <v>108</v>
      </c>
      <c r="D81" s="21" t="s">
        <v>109</v>
      </c>
      <c r="E81" s="21" t="s">
        <v>110</v>
      </c>
      <c r="F81" s="19" t="n">
        <v>11.9</v>
      </c>
      <c r="G81" s="19" t="n">
        <v>13.12</v>
      </c>
      <c r="H81" s="19" t="n">
        <v>16.1</v>
      </c>
      <c r="I81" s="17" t="n">
        <v>0.3</v>
      </c>
      <c r="J81" s="17" t="n">
        <v>0.26</v>
      </c>
      <c r="K81" s="19" t="n">
        <f aca="false">IF(E81="Discontinued",H81,ROUND(ROUNDUP(ROUND(G81/(1-IF(J81="",I81,J81))/0.05,6),0)*0.05,2))</f>
        <v>17.75</v>
      </c>
      <c r="L81" s="19" t="n">
        <f aca="false">IF(OR(E81="Discontinued",P81="Held at old sell"),H81,IF(LEFT(P81,15)="Approved, cappe",ROUND(ROUNDUP(ROUND(H81*1.1/0.05,6),0)*0.05,2),K81))</f>
        <v>16.1</v>
      </c>
      <c r="M81" s="17" t="n">
        <f aca="false">ROUND((H81-G81)/H81,3)</f>
        <v>0.185</v>
      </c>
      <c r="N81" s="17" t="n">
        <f aca="false">IF(E81="Discontinued","",ROUND((L81-G81)/L81,3))</f>
        <v>0.185</v>
      </c>
      <c r="O81" s="21" t="str">
        <f aca="false">IF(E81="Discontinued","Archive",IF(AND(ROUND(K81/H81-1,6)&lt;=0.1,K81-H81&lt;=100),"Auto","Approval"))</f>
        <v>Approval</v>
      </c>
      <c r="P81" s="21" t="s">
        <v>122</v>
      </c>
      <c r="Q81" s="21" t="s">
        <v>123</v>
      </c>
      <c r="R81" s="21" t="str">
        <f aca="false">IF(E81="Superseded",MID(INDEX('Import file'!$E$2:$E$1384,MATCH(A81,'Import file'!$A$2:$A$1384,0)),23,30),A81)</f>
        <v>EWA-1242</v>
      </c>
      <c r="S81" s="19" t="n">
        <f aca="false">IF(E81="Discontinued","",IFERROR(INDEX('Supplier file A'!$D$2:$D$677,MATCH(R81,'Supplier file A'!$A$2:$A$677,0)),IFERROR(INDEX('Supplier file B'!$D$2:$D$386,MATCH(R81,'Supplier file B'!$A$2:$A$386,0)),INDEX('Supplier file C'!$D$2:$D$383,MATCH(R81,'Supplier file C'!$A$2:$A$383,0)))))</f>
        <v>13.12</v>
      </c>
      <c r="T81" s="21" t="str">
        <f aca="false">IF(E81="Discontinued","",IF(ABS(G81-S81)&lt;0.005,"Yes","No"))</f>
        <v>Yes</v>
      </c>
      <c r="U81" s="21" t="str">
        <f aca="false">IF(E81="Discontinued","",IF(ABS(F81-G81)&lt;=0.01*G81,"Yes","No"))</f>
        <v>No</v>
      </c>
      <c r="V81" s="17" t="n">
        <f aca="false">IF(E81="Discontinued","",K81/H81-1)</f>
        <v>0.102484472049689</v>
      </c>
      <c r="W81" s="21" t="str">
        <f aca="false">IF(E81="Discontinued","Archived",IF(ROUND((L81-G81)/L81,3)&gt;=ROUND(I81,3),"At or above target",IF(Q81&lt;&gt;"","Below target, reason recorded","Below target, no reason")))</f>
        <v>Below target, reason recorded</v>
      </c>
      <c r="X81" s="21" t="str">
        <f aca="false">IF(E81="Discontinued","",IF(ROUND(M81-I81,3)&lt;-0.01,"Yes","No"))</f>
        <v>Yes</v>
      </c>
    </row>
    <row r="82" customFormat="false" ht="15" hidden="false" customHeight="false" outlineLevel="0" collapsed="false">
      <c r="A82" s="21" t="s">
        <v>283</v>
      </c>
      <c r="B82" s="21" t="s">
        <v>284</v>
      </c>
      <c r="C82" s="21" t="s">
        <v>108</v>
      </c>
      <c r="D82" s="21" t="s">
        <v>109</v>
      </c>
      <c r="E82" s="21" t="s">
        <v>110</v>
      </c>
      <c r="F82" s="19" t="n">
        <v>142.8</v>
      </c>
      <c r="G82" s="19" t="n">
        <v>154.43</v>
      </c>
      <c r="H82" s="19" t="n">
        <v>204</v>
      </c>
      <c r="I82" s="17" t="n">
        <v>0.3</v>
      </c>
      <c r="J82" s="17"/>
      <c r="K82" s="19" t="n">
        <f aca="false">IF(E82="Discontinued",H82,ROUND(ROUNDUP(ROUND(G82/(1-IF(J82="",I82,J82))/0.05,6),0)*0.05,2))</f>
        <v>220.65</v>
      </c>
      <c r="L82" s="19" t="n">
        <f aca="false">IF(OR(E82="Discontinued",P82="Held at old sell"),H82,IF(LEFT(P82,15)="Approved, cappe",ROUND(ROUNDUP(ROUND(H82*1.1/0.05,6),0)*0.05,2),K82))</f>
        <v>220.65</v>
      </c>
      <c r="M82" s="17" t="n">
        <f aca="false">ROUND((H82-G82)/H82,3)</f>
        <v>0.243</v>
      </c>
      <c r="N82" s="17" t="n">
        <f aca="false">IF(E82="Discontinued","",ROUND((L82-G82)/L82,3))</f>
        <v>0.3</v>
      </c>
      <c r="O82" s="21" t="str">
        <f aca="false">IF(E82="Discontinued","Archive",IF(AND(ROUND(K82/H82-1,6)&lt;=0.1,K82-H82&lt;=100),"Auto","Approval"))</f>
        <v>Auto</v>
      </c>
      <c r="P82" s="21" t="s">
        <v>111</v>
      </c>
      <c r="Q82" s="21"/>
      <c r="R82" s="21" t="str">
        <f aca="false">IF(E82="Superseded",MID(INDEX('Import file'!$E$2:$E$1384,MATCH(A82,'Import file'!$A$2:$A$1384,0)),23,30),A82)</f>
        <v>EWA-1244</v>
      </c>
      <c r="S82" s="19" t="n">
        <f aca="false">IF(E82="Discontinued","",IFERROR(INDEX('Supplier file A'!$D$2:$D$677,MATCH(R82,'Supplier file A'!$A$2:$A$677,0)),IFERROR(INDEX('Supplier file B'!$D$2:$D$386,MATCH(R82,'Supplier file B'!$A$2:$A$386,0)),INDEX('Supplier file C'!$D$2:$D$383,MATCH(R82,'Supplier file C'!$A$2:$A$383,0)))))</f>
        <v>154.43</v>
      </c>
      <c r="T82" s="21" t="str">
        <f aca="false">IF(E82="Discontinued","",IF(ABS(G82-S82)&lt;0.005,"Yes","No"))</f>
        <v>Yes</v>
      </c>
      <c r="U82" s="21" t="str">
        <f aca="false">IF(E82="Discontinued","",IF(ABS(F82-G82)&lt;=0.01*G82,"Yes","No"))</f>
        <v>No</v>
      </c>
      <c r="V82" s="17" t="n">
        <f aca="false">IF(E82="Discontinued","",K82/H82-1)</f>
        <v>0.0816176470588235</v>
      </c>
      <c r="W82" s="21" t="str">
        <f aca="false">IF(E82="Discontinued","Archived",IF(ROUND((L82-G82)/L82,3)&gt;=ROUND(I82,3),"At or above target",IF(Q82&lt;&gt;"","Below target, reason recorded","Below target, no reason")))</f>
        <v>At or above target</v>
      </c>
      <c r="X82" s="21" t="str">
        <f aca="false">IF(E82="Discontinued","",IF(ROUND(M82-I82,3)&lt;-0.01,"Yes","No"))</f>
        <v>Yes</v>
      </c>
    </row>
    <row r="83" customFormat="false" ht="15" hidden="false" customHeight="false" outlineLevel="0" collapsed="false">
      <c r="A83" s="21" t="s">
        <v>285</v>
      </c>
      <c r="B83" s="21" t="s">
        <v>286</v>
      </c>
      <c r="C83" s="21" t="s">
        <v>108</v>
      </c>
      <c r="D83" s="21" t="s">
        <v>109</v>
      </c>
      <c r="E83" s="21" t="s">
        <v>110</v>
      </c>
      <c r="F83" s="19" t="n">
        <v>59.4</v>
      </c>
      <c r="G83" s="19" t="n">
        <v>65.63</v>
      </c>
      <c r="H83" s="19" t="n">
        <v>84.9</v>
      </c>
      <c r="I83" s="17" t="n">
        <v>0.3</v>
      </c>
      <c r="J83" s="17"/>
      <c r="K83" s="19" t="n">
        <f aca="false">IF(E83="Discontinued",H83,ROUND(ROUNDUP(ROUND(G83/(1-IF(J83="",I83,J83))/0.05,6),0)*0.05,2))</f>
        <v>93.8</v>
      </c>
      <c r="L83" s="19" t="n">
        <f aca="false">IF(OR(E83="Discontinued",P83="Held at old sell"),H83,IF(LEFT(P83,15)="Approved, cappe",ROUND(ROUNDUP(ROUND(H83*1.1/0.05,6),0)*0.05,2),K83))</f>
        <v>93.8</v>
      </c>
      <c r="M83" s="17" t="n">
        <f aca="false">ROUND((H83-G83)/H83,3)</f>
        <v>0.227</v>
      </c>
      <c r="N83" s="17" t="n">
        <f aca="false">IF(E83="Discontinued","",ROUND((L83-G83)/L83,3))</f>
        <v>0.3</v>
      </c>
      <c r="O83" s="21" t="str">
        <f aca="false">IF(E83="Discontinued","Archive",IF(AND(ROUND(K83/H83-1,6)&lt;=0.1,K83-H83&lt;=100),"Auto","Approval"))</f>
        <v>Approval</v>
      </c>
      <c r="P83" s="21" t="s">
        <v>44</v>
      </c>
      <c r="Q83" s="21"/>
      <c r="R83" s="21" t="str">
        <f aca="false">IF(E83="Superseded",MID(INDEX('Import file'!$E$2:$E$1384,MATCH(A83,'Import file'!$A$2:$A$1384,0)),23,30),A83)</f>
        <v>EWA-1248</v>
      </c>
      <c r="S83" s="19" t="n">
        <f aca="false">IF(E83="Discontinued","",IFERROR(INDEX('Supplier file A'!$D$2:$D$677,MATCH(R83,'Supplier file A'!$A$2:$A$677,0)),IFERROR(INDEX('Supplier file B'!$D$2:$D$386,MATCH(R83,'Supplier file B'!$A$2:$A$386,0)),INDEX('Supplier file C'!$D$2:$D$383,MATCH(R83,'Supplier file C'!$A$2:$A$383,0)))))</f>
        <v>65.63</v>
      </c>
      <c r="T83" s="21" t="str">
        <f aca="false">IF(E83="Discontinued","",IF(ABS(G83-S83)&lt;0.005,"Yes","No"))</f>
        <v>Yes</v>
      </c>
      <c r="U83" s="21" t="str">
        <f aca="false">IF(E83="Discontinued","",IF(ABS(F83-G83)&lt;=0.01*G83,"Yes","No"))</f>
        <v>No</v>
      </c>
      <c r="V83" s="17" t="n">
        <f aca="false">IF(E83="Discontinued","",K83/H83-1)</f>
        <v>0.104829210836278</v>
      </c>
      <c r="W83" s="21" t="str">
        <f aca="false">IF(E83="Discontinued","Archived",IF(ROUND((L83-G83)/L83,3)&gt;=ROUND(I83,3),"At or above target",IF(Q83&lt;&gt;"","Below target, reason recorded","Below target, no reason")))</f>
        <v>At or above target</v>
      </c>
      <c r="X83" s="21" t="str">
        <f aca="false">IF(E83="Discontinued","",IF(ROUND(M83-I83,3)&lt;-0.01,"Yes","No"))</f>
        <v>Yes</v>
      </c>
    </row>
    <row r="84" customFormat="false" ht="15" hidden="false" customHeight="false" outlineLevel="0" collapsed="false">
      <c r="A84" s="21" t="s">
        <v>287</v>
      </c>
      <c r="B84" s="21" t="s">
        <v>288</v>
      </c>
      <c r="C84" s="21" t="s">
        <v>108</v>
      </c>
      <c r="D84" s="21" t="s">
        <v>109</v>
      </c>
      <c r="E84" s="21" t="s">
        <v>110</v>
      </c>
      <c r="F84" s="19" t="n">
        <v>12.15</v>
      </c>
      <c r="G84" s="19" t="n">
        <v>13.42</v>
      </c>
      <c r="H84" s="19" t="n">
        <v>17.4</v>
      </c>
      <c r="I84" s="17" t="n">
        <v>0.3</v>
      </c>
      <c r="J84" s="17"/>
      <c r="K84" s="19" t="n">
        <f aca="false">IF(E84="Discontinued",H84,ROUND(ROUNDUP(ROUND(G84/(1-IF(J84="",I84,J84))/0.05,6),0)*0.05,2))</f>
        <v>19.2</v>
      </c>
      <c r="L84" s="19" t="n">
        <f aca="false">IF(OR(E84="Discontinued",P84="Held at old sell"),H84,IF(LEFT(P84,15)="Approved, cappe",ROUND(ROUNDUP(ROUND(H84*1.1/0.05,6),0)*0.05,2),K84))</f>
        <v>19.15</v>
      </c>
      <c r="M84" s="17" t="n">
        <f aca="false">ROUND((H84-G84)/H84,3)</f>
        <v>0.229</v>
      </c>
      <c r="N84" s="17" t="n">
        <f aca="false">IF(E84="Discontinued","",ROUND((L84-G84)/L84,3))</f>
        <v>0.299</v>
      </c>
      <c r="O84" s="21" t="str">
        <f aca="false">IF(E84="Discontinued","Archive",IF(AND(ROUND(K84/H84-1,6)&lt;=0.1,K84-H84&lt;=100),"Auto","Approval"))</f>
        <v>Approval</v>
      </c>
      <c r="P84" s="21" t="s">
        <v>45</v>
      </c>
      <c r="Q84" s="21" t="s">
        <v>289</v>
      </c>
      <c r="R84" s="21" t="str">
        <f aca="false">IF(E84="Superseded",MID(INDEX('Import file'!$E$2:$E$1384,MATCH(A84,'Import file'!$A$2:$A$1384,0)),23,30),A84)</f>
        <v>EWA-1250</v>
      </c>
      <c r="S84" s="19" t="n">
        <f aca="false">IF(E84="Discontinued","",IFERROR(INDEX('Supplier file A'!$D$2:$D$677,MATCH(R84,'Supplier file A'!$A$2:$A$677,0)),IFERROR(INDEX('Supplier file B'!$D$2:$D$386,MATCH(R84,'Supplier file B'!$A$2:$A$386,0)),INDEX('Supplier file C'!$D$2:$D$383,MATCH(R84,'Supplier file C'!$A$2:$A$383,0)))))</f>
        <v>13.42</v>
      </c>
      <c r="T84" s="21" t="str">
        <f aca="false">IF(E84="Discontinued","",IF(ABS(G84-S84)&lt;0.005,"Yes","No"))</f>
        <v>Yes</v>
      </c>
      <c r="U84" s="21" t="str">
        <f aca="false">IF(E84="Discontinued","",IF(ABS(F84-G84)&lt;=0.01*G84,"Yes","No"))</f>
        <v>No</v>
      </c>
      <c r="V84" s="17" t="n">
        <f aca="false">IF(E84="Discontinued","",K84/H84-1)</f>
        <v>0.103448275862069</v>
      </c>
      <c r="W84" s="21" t="str">
        <f aca="false">IF(E84="Discontinued","Archived",IF(ROUND((L84-G84)/L84,3)&gt;=ROUND(I84,3),"At or above target",IF(Q84&lt;&gt;"","Below target, reason recorded","Below target, no reason")))</f>
        <v>Below target, reason recorded</v>
      </c>
      <c r="X84" s="21" t="str">
        <f aca="false">IF(E84="Discontinued","",IF(ROUND(M84-I84,3)&lt;-0.01,"Yes","No"))</f>
        <v>Yes</v>
      </c>
    </row>
    <row r="85" customFormat="false" ht="15" hidden="false" customHeight="false" outlineLevel="0" collapsed="false">
      <c r="A85" s="21" t="s">
        <v>290</v>
      </c>
      <c r="B85" s="21" t="s">
        <v>291</v>
      </c>
      <c r="C85" s="21" t="s">
        <v>108</v>
      </c>
      <c r="D85" s="21" t="s">
        <v>109</v>
      </c>
      <c r="E85" s="21" t="s">
        <v>110</v>
      </c>
      <c r="F85" s="19" t="n">
        <v>15</v>
      </c>
      <c r="G85" s="19" t="n">
        <v>16.28</v>
      </c>
      <c r="H85" s="19" t="n">
        <v>21.45</v>
      </c>
      <c r="I85" s="17" t="n">
        <v>0.3</v>
      </c>
      <c r="J85" s="17"/>
      <c r="K85" s="19" t="n">
        <f aca="false">IF(E85="Discontinued",H85,ROUND(ROUNDUP(ROUND(G85/(1-IF(J85="",I85,J85))/0.05,6),0)*0.05,2))</f>
        <v>23.3</v>
      </c>
      <c r="L85" s="19" t="n">
        <f aca="false">IF(OR(E85="Discontinued",P85="Held at old sell"),H85,IF(LEFT(P85,15)="Approved, cappe",ROUND(ROUNDUP(ROUND(H85*1.1/0.05,6),0)*0.05,2),K85))</f>
        <v>23.3</v>
      </c>
      <c r="M85" s="17" t="n">
        <f aca="false">ROUND((H85-G85)/H85,3)</f>
        <v>0.241</v>
      </c>
      <c r="N85" s="17" t="n">
        <f aca="false">IF(E85="Discontinued","",ROUND((L85-G85)/L85,3))</f>
        <v>0.301</v>
      </c>
      <c r="O85" s="21" t="str">
        <f aca="false">IF(E85="Discontinued","Archive",IF(AND(ROUND(K85/H85-1,6)&lt;=0.1,K85-H85&lt;=100),"Auto","Approval"))</f>
        <v>Auto</v>
      </c>
      <c r="P85" s="21" t="s">
        <v>111</v>
      </c>
      <c r="Q85" s="21"/>
      <c r="R85" s="21" t="str">
        <f aca="false">IF(E85="Superseded",MID(INDEX('Import file'!$E$2:$E$1384,MATCH(A85,'Import file'!$A$2:$A$1384,0)),23,30),A85)</f>
        <v>EWA-1252</v>
      </c>
      <c r="S85" s="19" t="n">
        <f aca="false">IF(E85="Discontinued","",IFERROR(INDEX('Supplier file A'!$D$2:$D$677,MATCH(R85,'Supplier file A'!$A$2:$A$677,0)),IFERROR(INDEX('Supplier file B'!$D$2:$D$386,MATCH(R85,'Supplier file B'!$A$2:$A$386,0)),INDEX('Supplier file C'!$D$2:$D$383,MATCH(R85,'Supplier file C'!$A$2:$A$383,0)))))</f>
        <v>16.28</v>
      </c>
      <c r="T85" s="21" t="str">
        <f aca="false">IF(E85="Discontinued","",IF(ABS(G85-S85)&lt;0.005,"Yes","No"))</f>
        <v>Yes</v>
      </c>
      <c r="U85" s="21" t="str">
        <f aca="false">IF(E85="Discontinued","",IF(ABS(F85-G85)&lt;=0.01*G85,"Yes","No"))</f>
        <v>No</v>
      </c>
      <c r="V85" s="17" t="n">
        <f aca="false">IF(E85="Discontinued","",K85/H85-1)</f>
        <v>0.0862470862470863</v>
      </c>
      <c r="W85" s="21" t="str">
        <f aca="false">IF(E85="Discontinued","Archived",IF(ROUND((L85-G85)/L85,3)&gt;=ROUND(I85,3),"At or above target",IF(Q85&lt;&gt;"","Below target, reason recorded","Below target, no reason")))</f>
        <v>At or above target</v>
      </c>
      <c r="X85" s="21" t="str">
        <f aca="false">IF(E85="Discontinued","",IF(ROUND(M85-I85,3)&lt;-0.01,"Yes","No"))</f>
        <v>Yes</v>
      </c>
    </row>
    <row r="86" customFormat="false" ht="15" hidden="false" customHeight="false" outlineLevel="0" collapsed="false">
      <c r="A86" s="21" t="s">
        <v>292</v>
      </c>
      <c r="B86" s="21" t="s">
        <v>293</v>
      </c>
      <c r="C86" s="21" t="s">
        <v>108</v>
      </c>
      <c r="D86" s="21" t="s">
        <v>109</v>
      </c>
      <c r="E86" s="21" t="s">
        <v>110</v>
      </c>
      <c r="F86" s="19" t="n">
        <v>6.9</v>
      </c>
      <c r="G86" s="19" t="n">
        <v>7.5</v>
      </c>
      <c r="H86" s="19" t="n">
        <v>9.9</v>
      </c>
      <c r="I86" s="17" t="n">
        <v>0.3</v>
      </c>
      <c r="J86" s="17"/>
      <c r="K86" s="19" t="n">
        <f aca="false">IF(E86="Discontinued",H86,ROUND(ROUNDUP(ROUND(G86/(1-IF(J86="",I86,J86))/0.05,6),0)*0.05,2))</f>
        <v>10.75</v>
      </c>
      <c r="L86" s="19" t="n">
        <f aca="false">IF(OR(E86="Discontinued",P86="Held at old sell"),H86,IF(LEFT(P86,15)="Approved, cappe",ROUND(ROUNDUP(ROUND(H86*1.1/0.05,6),0)*0.05,2),K86))</f>
        <v>10.75</v>
      </c>
      <c r="M86" s="17" t="n">
        <f aca="false">ROUND((H86-G86)/H86,3)</f>
        <v>0.242</v>
      </c>
      <c r="N86" s="17" t="n">
        <f aca="false">IF(E86="Discontinued","",ROUND((L86-G86)/L86,3))</f>
        <v>0.302</v>
      </c>
      <c r="O86" s="21" t="str">
        <f aca="false">IF(E86="Discontinued","Archive",IF(AND(ROUND(K86/H86-1,6)&lt;=0.1,K86-H86&lt;=100),"Auto","Approval"))</f>
        <v>Auto</v>
      </c>
      <c r="P86" s="21" t="s">
        <v>111</v>
      </c>
      <c r="Q86" s="21"/>
      <c r="R86" s="21" t="str">
        <f aca="false">IF(E86="Superseded",MID(INDEX('Import file'!$E$2:$E$1384,MATCH(A86,'Import file'!$A$2:$A$1384,0)),23,30),A86)</f>
        <v>EWA-1256</v>
      </c>
      <c r="S86" s="19" t="n">
        <f aca="false">IF(E86="Discontinued","",IFERROR(INDEX('Supplier file A'!$D$2:$D$677,MATCH(R86,'Supplier file A'!$A$2:$A$677,0)),IFERROR(INDEX('Supplier file B'!$D$2:$D$386,MATCH(R86,'Supplier file B'!$A$2:$A$386,0)),INDEX('Supplier file C'!$D$2:$D$383,MATCH(R86,'Supplier file C'!$A$2:$A$383,0)))))</f>
        <v>7.5</v>
      </c>
      <c r="T86" s="21" t="str">
        <f aca="false">IF(E86="Discontinued","",IF(ABS(G86-S86)&lt;0.005,"Yes","No"))</f>
        <v>Yes</v>
      </c>
      <c r="U86" s="21" t="str">
        <f aca="false">IF(E86="Discontinued","",IF(ABS(F86-G86)&lt;=0.01*G86,"Yes","No"))</f>
        <v>No</v>
      </c>
      <c r="V86" s="17" t="n">
        <f aca="false">IF(E86="Discontinued","",K86/H86-1)</f>
        <v>0.0858585858585859</v>
      </c>
      <c r="W86" s="21" t="str">
        <f aca="false">IF(E86="Discontinued","Archived",IF(ROUND((L86-G86)/L86,3)&gt;=ROUND(I86,3),"At or above target",IF(Q86&lt;&gt;"","Below target, reason recorded","Below target, no reason")))</f>
        <v>At or above target</v>
      </c>
      <c r="X86" s="21" t="str">
        <f aca="false">IF(E86="Discontinued","",IF(ROUND(M86-I86,3)&lt;-0.01,"Yes","No"))</f>
        <v>Yes</v>
      </c>
    </row>
    <row r="87" customFormat="false" ht="15" hidden="false" customHeight="false" outlineLevel="0" collapsed="false">
      <c r="A87" s="21" t="s">
        <v>294</v>
      </c>
      <c r="B87" s="21" t="s">
        <v>295</v>
      </c>
      <c r="C87" s="21" t="s">
        <v>108</v>
      </c>
      <c r="D87" s="21" t="s">
        <v>109</v>
      </c>
      <c r="E87" s="21" t="s">
        <v>110</v>
      </c>
      <c r="F87" s="19" t="n">
        <v>20.25</v>
      </c>
      <c r="G87" s="19" t="n">
        <v>22.16</v>
      </c>
      <c r="H87" s="19" t="n">
        <v>26</v>
      </c>
      <c r="I87" s="17" t="n">
        <v>0.3</v>
      </c>
      <c r="J87" s="17" t="n">
        <v>0.22</v>
      </c>
      <c r="K87" s="19" t="n">
        <f aca="false">IF(E87="Discontinued",H87,ROUND(ROUNDUP(ROUND(G87/(1-IF(J87="",I87,J87))/0.05,6),0)*0.05,2))</f>
        <v>28.45</v>
      </c>
      <c r="L87" s="19" t="n">
        <f aca="false">IF(OR(E87="Discontinued",P87="Held at old sell"),H87,IF(LEFT(P87,15)="Approved, cappe",ROUND(ROUNDUP(ROUND(H87*1.1/0.05,6),0)*0.05,2),K87))</f>
        <v>28.45</v>
      </c>
      <c r="M87" s="17" t="n">
        <f aca="false">ROUND((H87-G87)/H87,3)</f>
        <v>0.148</v>
      </c>
      <c r="N87" s="17" t="n">
        <f aca="false">IF(E87="Discontinued","",ROUND((L87-G87)/L87,3))</f>
        <v>0.221</v>
      </c>
      <c r="O87" s="21" t="str">
        <f aca="false">IF(E87="Discontinued","Archive",IF(AND(ROUND(K87/H87-1,6)&lt;=0.1,K87-H87&lt;=100),"Auto","Approval"))</f>
        <v>Auto</v>
      </c>
      <c r="P87" s="21" t="s">
        <v>111</v>
      </c>
      <c r="Q87" s="21" t="s">
        <v>218</v>
      </c>
      <c r="R87" s="21" t="str">
        <f aca="false">IF(E87="Superseded",MID(INDEX('Import file'!$E$2:$E$1384,MATCH(A87,'Import file'!$A$2:$A$1384,0)),23,30),A87)</f>
        <v>EWA-1260</v>
      </c>
      <c r="S87" s="19" t="n">
        <f aca="false">IF(E87="Discontinued","",IFERROR(INDEX('Supplier file A'!$D$2:$D$677,MATCH(R87,'Supplier file A'!$A$2:$A$677,0)),IFERROR(INDEX('Supplier file B'!$D$2:$D$386,MATCH(R87,'Supplier file B'!$A$2:$A$386,0)),INDEX('Supplier file C'!$D$2:$D$383,MATCH(R87,'Supplier file C'!$A$2:$A$383,0)))))</f>
        <v>22.16</v>
      </c>
      <c r="T87" s="21" t="str">
        <f aca="false">IF(E87="Discontinued","",IF(ABS(G87-S87)&lt;0.005,"Yes","No"))</f>
        <v>Yes</v>
      </c>
      <c r="U87" s="21" t="str">
        <f aca="false">IF(E87="Discontinued","",IF(ABS(F87-G87)&lt;=0.01*G87,"Yes","No"))</f>
        <v>No</v>
      </c>
      <c r="V87" s="17" t="n">
        <f aca="false">IF(E87="Discontinued","",K87/H87-1)</f>
        <v>0.0942307692307691</v>
      </c>
      <c r="W87" s="21" t="str">
        <f aca="false">IF(E87="Discontinued","Archived",IF(ROUND((L87-G87)/L87,3)&gt;=ROUND(I87,3),"At or above target",IF(Q87&lt;&gt;"","Below target, reason recorded","Below target, no reason")))</f>
        <v>Below target, reason recorded</v>
      </c>
      <c r="X87" s="21" t="str">
        <f aca="false">IF(E87="Discontinued","",IF(ROUND(M87-I87,3)&lt;-0.01,"Yes","No"))</f>
        <v>Yes</v>
      </c>
    </row>
    <row r="88" customFormat="false" ht="15" hidden="false" customHeight="false" outlineLevel="0" collapsed="false">
      <c r="A88" s="21" t="s">
        <v>296</v>
      </c>
      <c r="B88" s="21" t="s">
        <v>297</v>
      </c>
      <c r="C88" s="21" t="s">
        <v>108</v>
      </c>
      <c r="D88" s="21" t="s">
        <v>109</v>
      </c>
      <c r="E88" s="21" t="s">
        <v>110</v>
      </c>
      <c r="F88" s="19" t="n">
        <v>51</v>
      </c>
      <c r="G88" s="19" t="n">
        <v>55.74</v>
      </c>
      <c r="H88" s="19" t="n">
        <v>72.9</v>
      </c>
      <c r="I88" s="17" t="n">
        <v>0.3</v>
      </c>
      <c r="J88" s="17"/>
      <c r="K88" s="19" t="n">
        <f aca="false">IF(E88="Discontinued",H88,ROUND(ROUNDUP(ROUND(G88/(1-IF(J88="",I88,J88))/0.05,6),0)*0.05,2))</f>
        <v>79.65</v>
      </c>
      <c r="L88" s="19" t="n">
        <f aca="false">IF(OR(E88="Discontinued",P88="Held at old sell"),H88,IF(LEFT(P88,15)="Approved, cappe",ROUND(ROUNDUP(ROUND(H88*1.1/0.05,6),0)*0.05,2),K88))</f>
        <v>79.65</v>
      </c>
      <c r="M88" s="17" t="n">
        <f aca="false">ROUND((H88-G88)/H88,3)</f>
        <v>0.235</v>
      </c>
      <c r="N88" s="17" t="n">
        <f aca="false">IF(E88="Discontinued","",ROUND((L88-G88)/L88,3))</f>
        <v>0.3</v>
      </c>
      <c r="O88" s="21" t="str">
        <f aca="false">IF(E88="Discontinued","Archive",IF(AND(ROUND(K88/H88-1,6)&lt;=0.1,K88-H88&lt;=100),"Auto","Approval"))</f>
        <v>Auto</v>
      </c>
      <c r="P88" s="21" t="s">
        <v>111</v>
      </c>
      <c r="Q88" s="21"/>
      <c r="R88" s="21" t="str">
        <f aca="false">IF(E88="Superseded",MID(INDEX('Import file'!$E$2:$E$1384,MATCH(A88,'Import file'!$A$2:$A$1384,0)),23,30),A88)</f>
        <v>EWA-1262</v>
      </c>
      <c r="S88" s="19" t="n">
        <f aca="false">IF(E88="Discontinued","",IFERROR(INDEX('Supplier file A'!$D$2:$D$677,MATCH(R88,'Supplier file A'!$A$2:$A$677,0)),IFERROR(INDEX('Supplier file B'!$D$2:$D$386,MATCH(R88,'Supplier file B'!$A$2:$A$386,0)),INDEX('Supplier file C'!$D$2:$D$383,MATCH(R88,'Supplier file C'!$A$2:$A$383,0)))))</f>
        <v>55.74</v>
      </c>
      <c r="T88" s="21" t="str">
        <f aca="false">IF(E88="Discontinued","",IF(ABS(G88-S88)&lt;0.005,"Yes","No"))</f>
        <v>Yes</v>
      </c>
      <c r="U88" s="21" t="str">
        <f aca="false">IF(E88="Discontinued","",IF(ABS(F88-G88)&lt;=0.01*G88,"Yes","No"))</f>
        <v>No</v>
      </c>
      <c r="V88" s="17" t="n">
        <f aca="false">IF(E88="Discontinued","",K88/H88-1)</f>
        <v>0.0925925925925926</v>
      </c>
      <c r="W88" s="21" t="str">
        <f aca="false">IF(E88="Discontinued","Archived",IF(ROUND((L88-G88)/L88,3)&gt;=ROUND(I88,3),"At or above target",IF(Q88&lt;&gt;"","Below target, reason recorded","Below target, no reason")))</f>
        <v>At or above target</v>
      </c>
      <c r="X88" s="21" t="str">
        <f aca="false">IF(E88="Discontinued","",IF(ROUND(M88-I88,3)&lt;-0.01,"Yes","No"))</f>
        <v>Yes</v>
      </c>
    </row>
    <row r="89" customFormat="false" ht="15" hidden="false" customHeight="false" outlineLevel="0" collapsed="false">
      <c r="A89" s="21" t="s">
        <v>298</v>
      </c>
      <c r="B89" s="21" t="s">
        <v>299</v>
      </c>
      <c r="C89" s="21" t="s">
        <v>108</v>
      </c>
      <c r="D89" s="21" t="s">
        <v>109</v>
      </c>
      <c r="E89" s="21" t="s">
        <v>110</v>
      </c>
      <c r="F89" s="19" t="n">
        <v>66</v>
      </c>
      <c r="G89" s="19" t="n">
        <v>71.86</v>
      </c>
      <c r="H89" s="19" t="n">
        <v>82.5</v>
      </c>
      <c r="I89" s="17" t="n">
        <v>0.3</v>
      </c>
      <c r="J89" s="17" t="n">
        <v>0.2</v>
      </c>
      <c r="K89" s="19" t="n">
        <f aca="false">IF(E89="Discontinued",H89,ROUND(ROUNDUP(ROUND(G89/(1-IF(J89="",I89,J89))/0.05,6),0)*0.05,2))</f>
        <v>89.85</v>
      </c>
      <c r="L89" s="19" t="n">
        <f aca="false">IF(OR(E89="Discontinued",P89="Held at old sell"),H89,IF(LEFT(P89,15)="Approved, cappe",ROUND(ROUNDUP(ROUND(H89*1.1/0.05,6),0)*0.05,2),K89))</f>
        <v>89.85</v>
      </c>
      <c r="M89" s="17" t="n">
        <f aca="false">ROUND((H89-G89)/H89,3)</f>
        <v>0.129</v>
      </c>
      <c r="N89" s="17" t="n">
        <f aca="false">IF(E89="Discontinued","",ROUND((L89-G89)/L89,3))</f>
        <v>0.2</v>
      </c>
      <c r="O89" s="21" t="str">
        <f aca="false">IF(E89="Discontinued","Archive",IF(AND(ROUND(K89/H89-1,6)&lt;=0.1,K89-H89&lt;=100),"Auto","Approval"))</f>
        <v>Auto</v>
      </c>
      <c r="P89" s="21" t="s">
        <v>111</v>
      </c>
      <c r="Q89" s="21" t="s">
        <v>144</v>
      </c>
      <c r="R89" s="21" t="str">
        <f aca="false">IF(E89="Superseded",MID(INDEX('Import file'!$E$2:$E$1384,MATCH(A89,'Import file'!$A$2:$A$1384,0)),23,30),A89)</f>
        <v>EWA-1266</v>
      </c>
      <c r="S89" s="19" t="n">
        <f aca="false">IF(E89="Discontinued","",IFERROR(INDEX('Supplier file A'!$D$2:$D$677,MATCH(R89,'Supplier file A'!$A$2:$A$677,0)),IFERROR(INDEX('Supplier file B'!$D$2:$D$386,MATCH(R89,'Supplier file B'!$A$2:$A$386,0)),INDEX('Supplier file C'!$D$2:$D$383,MATCH(R89,'Supplier file C'!$A$2:$A$383,0)))))</f>
        <v>71.86</v>
      </c>
      <c r="T89" s="21" t="str">
        <f aca="false">IF(E89="Discontinued","",IF(ABS(G89-S89)&lt;0.005,"Yes","No"))</f>
        <v>Yes</v>
      </c>
      <c r="U89" s="21" t="str">
        <f aca="false">IF(E89="Discontinued","",IF(ABS(F89-G89)&lt;=0.01*G89,"Yes","No"))</f>
        <v>No</v>
      </c>
      <c r="V89" s="17" t="n">
        <f aca="false">IF(E89="Discontinued","",K89/H89-1)</f>
        <v>0.0890909090909091</v>
      </c>
      <c r="W89" s="21" t="str">
        <f aca="false">IF(E89="Discontinued","Archived",IF(ROUND((L89-G89)/L89,3)&gt;=ROUND(I89,3),"At or above target",IF(Q89&lt;&gt;"","Below target, reason recorded","Below target, no reason")))</f>
        <v>Below target, reason recorded</v>
      </c>
      <c r="X89" s="21" t="str">
        <f aca="false">IF(E89="Discontinued","",IF(ROUND(M89-I89,3)&lt;-0.01,"Yes","No"))</f>
        <v>Yes</v>
      </c>
    </row>
    <row r="90" customFormat="false" ht="15" hidden="false" customHeight="false" outlineLevel="0" collapsed="false">
      <c r="A90" s="21" t="s">
        <v>300</v>
      </c>
      <c r="B90" s="21" t="s">
        <v>301</v>
      </c>
      <c r="C90" s="21" t="s">
        <v>108</v>
      </c>
      <c r="D90" s="21" t="s">
        <v>109</v>
      </c>
      <c r="E90" s="21" t="s">
        <v>110</v>
      </c>
      <c r="F90" s="19" t="n">
        <v>5.1</v>
      </c>
      <c r="G90" s="19" t="n">
        <v>5.57</v>
      </c>
      <c r="H90" s="19" t="n">
        <v>7.3</v>
      </c>
      <c r="I90" s="17" t="n">
        <v>0.3</v>
      </c>
      <c r="J90" s="17"/>
      <c r="K90" s="19" t="n">
        <f aca="false">IF(E90="Discontinued",H90,ROUND(ROUNDUP(ROUND(G90/(1-IF(J90="",I90,J90))/0.05,6),0)*0.05,2))</f>
        <v>8</v>
      </c>
      <c r="L90" s="19" t="n">
        <f aca="false">IF(OR(E90="Discontinued",P90="Held at old sell"),H90,IF(LEFT(P90,15)="Approved, cappe",ROUND(ROUNDUP(ROUND(H90*1.1/0.05,6),0)*0.05,2),K90))</f>
        <v>8</v>
      </c>
      <c r="M90" s="17" t="n">
        <f aca="false">ROUND((H90-G90)/H90,3)</f>
        <v>0.237</v>
      </c>
      <c r="N90" s="17" t="n">
        <f aca="false">IF(E90="Discontinued","",ROUND((L90-G90)/L90,3))</f>
        <v>0.304</v>
      </c>
      <c r="O90" s="21" t="str">
        <f aca="false">IF(E90="Discontinued","Archive",IF(AND(ROUND(K90/H90-1,6)&lt;=0.1,K90-H90&lt;=100),"Auto","Approval"))</f>
        <v>Auto</v>
      </c>
      <c r="P90" s="21" t="s">
        <v>111</v>
      </c>
      <c r="Q90" s="21"/>
      <c r="R90" s="21" t="str">
        <f aca="false">IF(E90="Superseded",MID(INDEX('Import file'!$E$2:$E$1384,MATCH(A90,'Import file'!$A$2:$A$1384,0)),23,30),A90)</f>
        <v>EWA-1267</v>
      </c>
      <c r="S90" s="19" t="n">
        <f aca="false">IF(E90="Discontinued","",IFERROR(INDEX('Supplier file A'!$D$2:$D$677,MATCH(R90,'Supplier file A'!$A$2:$A$677,0)),IFERROR(INDEX('Supplier file B'!$D$2:$D$386,MATCH(R90,'Supplier file B'!$A$2:$A$386,0)),INDEX('Supplier file C'!$D$2:$D$383,MATCH(R90,'Supplier file C'!$A$2:$A$383,0)))))</f>
        <v>5.57</v>
      </c>
      <c r="T90" s="21" t="str">
        <f aca="false">IF(E90="Discontinued","",IF(ABS(G90-S90)&lt;0.005,"Yes","No"))</f>
        <v>Yes</v>
      </c>
      <c r="U90" s="21" t="str">
        <f aca="false">IF(E90="Discontinued","",IF(ABS(F90-G90)&lt;=0.01*G90,"Yes","No"))</f>
        <v>No</v>
      </c>
      <c r="V90" s="17" t="n">
        <f aca="false">IF(E90="Discontinued","",K90/H90-1)</f>
        <v>0.0958904109589041</v>
      </c>
      <c r="W90" s="21" t="str">
        <f aca="false">IF(E90="Discontinued","Archived",IF(ROUND((L90-G90)/L90,3)&gt;=ROUND(I90,3),"At or above target",IF(Q90&lt;&gt;"","Below target, reason recorded","Below target, no reason")))</f>
        <v>At or above target</v>
      </c>
      <c r="X90" s="21" t="str">
        <f aca="false">IF(E90="Discontinued","",IF(ROUND(M90-I90,3)&lt;-0.01,"Yes","No"))</f>
        <v>Yes</v>
      </c>
    </row>
    <row r="91" customFormat="false" ht="15" hidden="false" customHeight="false" outlineLevel="0" collapsed="false">
      <c r="A91" s="21" t="s">
        <v>302</v>
      </c>
      <c r="B91" s="21" t="s">
        <v>303</v>
      </c>
      <c r="C91" s="21" t="s">
        <v>108</v>
      </c>
      <c r="D91" s="21" t="s">
        <v>109</v>
      </c>
      <c r="E91" s="21" t="s">
        <v>110</v>
      </c>
      <c r="F91" s="19" t="n">
        <v>38</v>
      </c>
      <c r="G91" s="19" t="n">
        <v>41.38</v>
      </c>
      <c r="H91" s="19" t="n">
        <v>47.5</v>
      </c>
      <c r="I91" s="17" t="n">
        <v>0.3</v>
      </c>
      <c r="J91" s="17" t="n">
        <v>0.2</v>
      </c>
      <c r="K91" s="19" t="n">
        <f aca="false">IF(E91="Discontinued",H91,ROUND(ROUNDUP(ROUND(G91/(1-IF(J91="",I91,J91))/0.05,6),0)*0.05,2))</f>
        <v>51.75</v>
      </c>
      <c r="L91" s="19" t="n">
        <f aca="false">IF(OR(E91="Discontinued",P91="Held at old sell"),H91,IF(LEFT(P91,15)="Approved, cappe",ROUND(ROUNDUP(ROUND(H91*1.1/0.05,6),0)*0.05,2),K91))</f>
        <v>51.75</v>
      </c>
      <c r="M91" s="17" t="n">
        <f aca="false">ROUND((H91-G91)/H91,3)</f>
        <v>0.129</v>
      </c>
      <c r="N91" s="17" t="n">
        <f aca="false">IF(E91="Discontinued","",ROUND((L91-G91)/L91,3))</f>
        <v>0.2</v>
      </c>
      <c r="O91" s="21" t="str">
        <f aca="false">IF(E91="Discontinued","Archive",IF(AND(ROUND(K91/H91-1,6)&lt;=0.1,K91-H91&lt;=100),"Auto","Approval"))</f>
        <v>Auto</v>
      </c>
      <c r="P91" s="21" t="s">
        <v>111</v>
      </c>
      <c r="Q91" s="21" t="s">
        <v>144</v>
      </c>
      <c r="R91" s="21" t="str">
        <f aca="false">IF(E91="Superseded",MID(INDEX('Import file'!$E$2:$E$1384,MATCH(A91,'Import file'!$A$2:$A$1384,0)),23,30),A91)</f>
        <v>EWA-1270</v>
      </c>
      <c r="S91" s="19" t="n">
        <f aca="false">IF(E91="Discontinued","",IFERROR(INDEX('Supplier file A'!$D$2:$D$677,MATCH(R91,'Supplier file A'!$A$2:$A$677,0)),IFERROR(INDEX('Supplier file B'!$D$2:$D$386,MATCH(R91,'Supplier file B'!$A$2:$A$386,0)),INDEX('Supplier file C'!$D$2:$D$383,MATCH(R91,'Supplier file C'!$A$2:$A$383,0)))))</f>
        <v>41.38</v>
      </c>
      <c r="T91" s="21" t="str">
        <f aca="false">IF(E91="Discontinued","",IF(ABS(G91-S91)&lt;0.005,"Yes","No"))</f>
        <v>Yes</v>
      </c>
      <c r="U91" s="21" t="str">
        <f aca="false">IF(E91="Discontinued","",IF(ABS(F91-G91)&lt;=0.01*G91,"Yes","No"))</f>
        <v>No</v>
      </c>
      <c r="V91" s="17" t="n">
        <f aca="false">IF(E91="Discontinued","",K91/H91-1)</f>
        <v>0.0894736842105264</v>
      </c>
      <c r="W91" s="21" t="str">
        <f aca="false">IF(E91="Discontinued","Archived",IF(ROUND((L91-G91)/L91,3)&gt;=ROUND(I91,3),"At or above target",IF(Q91&lt;&gt;"","Below target, reason recorded","Below target, no reason")))</f>
        <v>Below target, reason recorded</v>
      </c>
      <c r="X91" s="21" t="str">
        <f aca="false">IF(E91="Discontinued","",IF(ROUND(M91-I91,3)&lt;-0.01,"Yes","No"))</f>
        <v>Yes</v>
      </c>
    </row>
    <row r="92" customFormat="false" ht="15" hidden="false" customHeight="false" outlineLevel="0" collapsed="false">
      <c r="A92" s="21" t="s">
        <v>304</v>
      </c>
      <c r="B92" s="21" t="s">
        <v>305</v>
      </c>
      <c r="C92" s="21" t="s">
        <v>108</v>
      </c>
      <c r="D92" s="21" t="s">
        <v>109</v>
      </c>
      <c r="E92" s="21" t="s">
        <v>110</v>
      </c>
      <c r="F92" s="19" t="n">
        <v>28.35</v>
      </c>
      <c r="G92" s="19" t="n">
        <v>30.76</v>
      </c>
      <c r="H92" s="19" t="n">
        <v>37.8</v>
      </c>
      <c r="I92" s="17" t="n">
        <v>0.3</v>
      </c>
      <c r="J92" s="17" t="n">
        <v>0.25</v>
      </c>
      <c r="K92" s="19" t="n">
        <f aca="false">IF(E92="Discontinued",H92,ROUND(ROUNDUP(ROUND(G92/(1-IF(J92="",I92,J92))/0.05,6),0)*0.05,2))</f>
        <v>41.05</v>
      </c>
      <c r="L92" s="19" t="n">
        <f aca="false">IF(OR(E92="Discontinued",P92="Held at old sell"),H92,IF(LEFT(P92,15)="Approved, cappe",ROUND(ROUNDUP(ROUND(H92*1.1/0.05,6),0)*0.05,2),K92))</f>
        <v>41.05</v>
      </c>
      <c r="M92" s="17" t="n">
        <f aca="false">ROUND((H92-G92)/H92,3)</f>
        <v>0.186</v>
      </c>
      <c r="N92" s="17" t="n">
        <f aca="false">IF(E92="Discontinued","",ROUND((L92-G92)/L92,3))</f>
        <v>0.251</v>
      </c>
      <c r="O92" s="21" t="str">
        <f aca="false">IF(E92="Discontinued","Archive",IF(AND(ROUND(K92/H92-1,6)&lt;=0.1,K92-H92&lt;=100),"Auto","Approval"))</f>
        <v>Auto</v>
      </c>
      <c r="P92" s="21" t="s">
        <v>111</v>
      </c>
      <c r="Q92" s="21" t="s">
        <v>134</v>
      </c>
      <c r="R92" s="21" t="str">
        <f aca="false">IF(E92="Superseded",MID(INDEX('Import file'!$E$2:$E$1384,MATCH(A92,'Import file'!$A$2:$A$1384,0)),23,30),A92)</f>
        <v>EWA-1274</v>
      </c>
      <c r="S92" s="19" t="n">
        <f aca="false">IF(E92="Discontinued","",IFERROR(INDEX('Supplier file A'!$D$2:$D$677,MATCH(R92,'Supplier file A'!$A$2:$A$677,0)),IFERROR(INDEX('Supplier file B'!$D$2:$D$386,MATCH(R92,'Supplier file B'!$A$2:$A$386,0)),INDEX('Supplier file C'!$D$2:$D$383,MATCH(R92,'Supplier file C'!$A$2:$A$383,0)))))</f>
        <v>30.76</v>
      </c>
      <c r="T92" s="21" t="str">
        <f aca="false">IF(E92="Discontinued","",IF(ABS(G92-S92)&lt;0.005,"Yes","No"))</f>
        <v>Yes</v>
      </c>
      <c r="U92" s="21" t="str">
        <f aca="false">IF(E92="Discontinued","",IF(ABS(F92-G92)&lt;=0.01*G92,"Yes","No"))</f>
        <v>No</v>
      </c>
      <c r="V92" s="17" t="n">
        <f aca="false">IF(E92="Discontinued","",K92/H92-1)</f>
        <v>0.085978835978836</v>
      </c>
      <c r="W92" s="21" t="str">
        <f aca="false">IF(E92="Discontinued","Archived",IF(ROUND((L92-G92)/L92,3)&gt;=ROUND(I92,3),"At or above target",IF(Q92&lt;&gt;"","Below target, reason recorded","Below target, no reason")))</f>
        <v>Below target, reason recorded</v>
      </c>
      <c r="X92" s="21" t="str">
        <f aca="false">IF(E92="Discontinued","",IF(ROUND(M92-I92,3)&lt;-0.01,"Yes","No"))</f>
        <v>Yes</v>
      </c>
    </row>
    <row r="93" customFormat="false" ht="15" hidden="false" customHeight="false" outlineLevel="0" collapsed="false">
      <c r="A93" s="21" t="s">
        <v>306</v>
      </c>
      <c r="B93" s="21" t="s">
        <v>307</v>
      </c>
      <c r="C93" s="21" t="s">
        <v>108</v>
      </c>
      <c r="D93" s="21" t="s">
        <v>109</v>
      </c>
      <c r="E93" s="21" t="s">
        <v>110</v>
      </c>
      <c r="F93" s="19" t="n">
        <v>17.25</v>
      </c>
      <c r="G93" s="19" t="n">
        <v>19.08</v>
      </c>
      <c r="H93" s="19" t="n">
        <v>21.6</v>
      </c>
      <c r="I93" s="17" t="n">
        <v>0.3</v>
      </c>
      <c r="J93" s="17" t="n">
        <v>0.2</v>
      </c>
      <c r="K93" s="19" t="n">
        <f aca="false">IF(E93="Discontinued",H93,ROUND(ROUNDUP(ROUND(G93/(1-IF(J93="",I93,J93))/0.05,6),0)*0.05,2))</f>
        <v>23.85</v>
      </c>
      <c r="L93" s="19" t="n">
        <f aca="false">IF(OR(E93="Discontinued",P93="Held at old sell"),H93,IF(LEFT(P93,15)="Approved, cappe",ROUND(ROUNDUP(ROUND(H93*1.1/0.05,6),0)*0.05,2),K93))</f>
        <v>23.85</v>
      </c>
      <c r="M93" s="17" t="n">
        <f aca="false">ROUND((H93-G93)/H93,3)</f>
        <v>0.117</v>
      </c>
      <c r="N93" s="17" t="n">
        <f aca="false">IF(E93="Discontinued","",ROUND((L93-G93)/L93,3))</f>
        <v>0.2</v>
      </c>
      <c r="O93" s="21" t="str">
        <f aca="false">IF(E93="Discontinued","Archive",IF(AND(ROUND(K93/H93-1,6)&lt;=0.1,K93-H93&lt;=100),"Auto","Approval"))</f>
        <v>Approval</v>
      </c>
      <c r="P93" s="21" t="s">
        <v>44</v>
      </c>
      <c r="Q93" s="21" t="s">
        <v>144</v>
      </c>
      <c r="R93" s="21" t="str">
        <f aca="false">IF(E93="Superseded",MID(INDEX('Import file'!$E$2:$E$1384,MATCH(A93,'Import file'!$A$2:$A$1384,0)),23,30),A93)</f>
        <v>EWA-1277</v>
      </c>
      <c r="S93" s="19" t="n">
        <f aca="false">IF(E93="Discontinued","",IFERROR(INDEX('Supplier file A'!$D$2:$D$677,MATCH(R93,'Supplier file A'!$A$2:$A$677,0)),IFERROR(INDEX('Supplier file B'!$D$2:$D$386,MATCH(R93,'Supplier file B'!$A$2:$A$386,0)),INDEX('Supplier file C'!$D$2:$D$383,MATCH(R93,'Supplier file C'!$A$2:$A$383,0)))))</f>
        <v>19.08</v>
      </c>
      <c r="T93" s="21" t="str">
        <f aca="false">IF(E93="Discontinued","",IF(ABS(G93-S93)&lt;0.005,"Yes","No"))</f>
        <v>Yes</v>
      </c>
      <c r="U93" s="21" t="str">
        <f aca="false">IF(E93="Discontinued","",IF(ABS(F93-G93)&lt;=0.01*G93,"Yes","No"))</f>
        <v>No</v>
      </c>
      <c r="V93" s="17" t="n">
        <f aca="false">IF(E93="Discontinued","",K93/H93-1)</f>
        <v>0.104166666666667</v>
      </c>
      <c r="W93" s="21" t="str">
        <f aca="false">IF(E93="Discontinued","Archived",IF(ROUND((L93-G93)/L93,3)&gt;=ROUND(I93,3),"At or above target",IF(Q93&lt;&gt;"","Below target, reason recorded","Below target, no reason")))</f>
        <v>Below target, reason recorded</v>
      </c>
      <c r="X93" s="21" t="str">
        <f aca="false">IF(E93="Discontinued","",IF(ROUND(M93-I93,3)&lt;-0.01,"Yes","No"))</f>
        <v>Yes</v>
      </c>
    </row>
    <row r="94" customFormat="false" ht="15" hidden="false" customHeight="false" outlineLevel="0" collapsed="false">
      <c r="A94" s="21" t="s">
        <v>308</v>
      </c>
      <c r="B94" s="21" t="s">
        <v>309</v>
      </c>
      <c r="C94" s="21" t="s">
        <v>108</v>
      </c>
      <c r="D94" s="21" t="s">
        <v>109</v>
      </c>
      <c r="E94" s="21" t="s">
        <v>110</v>
      </c>
      <c r="F94" s="19" t="n">
        <v>9</v>
      </c>
      <c r="G94" s="19" t="n">
        <v>9.79</v>
      </c>
      <c r="H94" s="19" t="n">
        <v>12.9</v>
      </c>
      <c r="I94" s="17" t="n">
        <v>0.3</v>
      </c>
      <c r="J94" s="17"/>
      <c r="K94" s="19" t="n">
        <f aca="false">IF(E94="Discontinued",H94,ROUND(ROUNDUP(ROUND(G94/(1-IF(J94="",I94,J94))/0.05,6),0)*0.05,2))</f>
        <v>14</v>
      </c>
      <c r="L94" s="19" t="n">
        <f aca="false">IF(OR(E94="Discontinued",P94="Held at old sell"),H94,IF(LEFT(P94,15)="Approved, cappe",ROUND(ROUNDUP(ROUND(H94*1.1/0.05,6),0)*0.05,2),K94))</f>
        <v>14</v>
      </c>
      <c r="M94" s="17" t="n">
        <f aca="false">ROUND((H94-G94)/H94,3)</f>
        <v>0.241</v>
      </c>
      <c r="N94" s="17" t="n">
        <f aca="false">IF(E94="Discontinued","",ROUND((L94-G94)/L94,3))</f>
        <v>0.301</v>
      </c>
      <c r="O94" s="21" t="str">
        <f aca="false">IF(E94="Discontinued","Archive",IF(AND(ROUND(K94/H94-1,6)&lt;=0.1,K94-H94&lt;=100),"Auto","Approval"))</f>
        <v>Auto</v>
      </c>
      <c r="P94" s="21" t="s">
        <v>111</v>
      </c>
      <c r="Q94" s="21"/>
      <c r="R94" s="21" t="str">
        <f aca="false">IF(E94="Superseded",MID(INDEX('Import file'!$E$2:$E$1384,MATCH(A94,'Import file'!$A$2:$A$1384,0)),23,30),A94)</f>
        <v>EWA-1279</v>
      </c>
      <c r="S94" s="19" t="n">
        <f aca="false">IF(E94="Discontinued","",IFERROR(INDEX('Supplier file A'!$D$2:$D$677,MATCH(R94,'Supplier file A'!$A$2:$A$677,0)),IFERROR(INDEX('Supplier file B'!$D$2:$D$386,MATCH(R94,'Supplier file B'!$A$2:$A$386,0)),INDEX('Supplier file C'!$D$2:$D$383,MATCH(R94,'Supplier file C'!$A$2:$A$383,0)))))</f>
        <v>9.79</v>
      </c>
      <c r="T94" s="21" t="str">
        <f aca="false">IF(E94="Discontinued","",IF(ABS(G94-S94)&lt;0.005,"Yes","No"))</f>
        <v>Yes</v>
      </c>
      <c r="U94" s="21" t="str">
        <f aca="false">IF(E94="Discontinued","",IF(ABS(F94-G94)&lt;=0.01*G94,"Yes","No"))</f>
        <v>No</v>
      </c>
      <c r="V94" s="17" t="n">
        <f aca="false">IF(E94="Discontinued","",K94/H94-1)</f>
        <v>0.0852713178294573</v>
      </c>
      <c r="W94" s="21" t="str">
        <f aca="false">IF(E94="Discontinued","Archived",IF(ROUND((L94-G94)/L94,3)&gt;=ROUND(I94,3),"At or above target",IF(Q94&lt;&gt;"","Below target, reason recorded","Below target, no reason")))</f>
        <v>At or above target</v>
      </c>
      <c r="X94" s="21" t="str">
        <f aca="false">IF(E94="Discontinued","",IF(ROUND(M94-I94,3)&lt;-0.01,"Yes","No"))</f>
        <v>Yes</v>
      </c>
    </row>
    <row r="95" customFormat="false" ht="15" hidden="false" customHeight="false" outlineLevel="0" collapsed="false">
      <c r="A95" s="21" t="s">
        <v>310</v>
      </c>
      <c r="B95" s="21" t="s">
        <v>311</v>
      </c>
      <c r="C95" s="21" t="s">
        <v>108</v>
      </c>
      <c r="D95" s="21" t="s">
        <v>109</v>
      </c>
      <c r="E95" s="21" t="s">
        <v>110</v>
      </c>
      <c r="F95" s="19" t="n">
        <v>44</v>
      </c>
      <c r="G95" s="19" t="n">
        <v>47.78</v>
      </c>
      <c r="H95" s="19" t="n">
        <v>59.5</v>
      </c>
      <c r="I95" s="17" t="n">
        <v>0.3</v>
      </c>
      <c r="J95" s="17" t="n">
        <v>0.26</v>
      </c>
      <c r="K95" s="19" t="n">
        <f aca="false">IF(E95="Discontinued",H95,ROUND(ROUNDUP(ROUND(G95/(1-IF(J95="",I95,J95))/0.05,6),0)*0.05,2))</f>
        <v>64.6</v>
      </c>
      <c r="L95" s="19" t="n">
        <f aca="false">IF(OR(E95="Discontinued",P95="Held at old sell"),H95,IF(LEFT(P95,15)="Approved, cappe",ROUND(ROUNDUP(ROUND(H95*1.1/0.05,6),0)*0.05,2),K95))</f>
        <v>64.6</v>
      </c>
      <c r="M95" s="17" t="n">
        <f aca="false">ROUND((H95-G95)/H95,3)</f>
        <v>0.197</v>
      </c>
      <c r="N95" s="17" t="n">
        <f aca="false">IF(E95="Discontinued","",ROUND((L95-G95)/L95,3))</f>
        <v>0.26</v>
      </c>
      <c r="O95" s="21" t="str">
        <f aca="false">IF(E95="Discontinued","Archive",IF(AND(ROUND(K95/H95-1,6)&lt;=0.1,K95-H95&lt;=100),"Auto","Approval"))</f>
        <v>Auto</v>
      </c>
      <c r="P95" s="21" t="s">
        <v>111</v>
      </c>
      <c r="Q95" s="21" t="s">
        <v>274</v>
      </c>
      <c r="R95" s="21" t="str">
        <f aca="false">IF(E95="Superseded",MID(INDEX('Import file'!$E$2:$E$1384,MATCH(A95,'Import file'!$A$2:$A$1384,0)),23,30),A95)</f>
        <v>EWA-1283</v>
      </c>
      <c r="S95" s="19" t="n">
        <f aca="false">IF(E95="Discontinued","",IFERROR(INDEX('Supplier file A'!$D$2:$D$677,MATCH(R95,'Supplier file A'!$A$2:$A$677,0)),IFERROR(INDEX('Supplier file B'!$D$2:$D$386,MATCH(R95,'Supplier file B'!$A$2:$A$386,0)),INDEX('Supplier file C'!$D$2:$D$383,MATCH(R95,'Supplier file C'!$A$2:$A$383,0)))))</f>
        <v>47.78</v>
      </c>
      <c r="T95" s="21" t="str">
        <f aca="false">IF(E95="Discontinued","",IF(ABS(G95-S95)&lt;0.005,"Yes","No"))</f>
        <v>Yes</v>
      </c>
      <c r="U95" s="21" t="str">
        <f aca="false">IF(E95="Discontinued","",IF(ABS(F95-G95)&lt;=0.01*G95,"Yes","No"))</f>
        <v>No</v>
      </c>
      <c r="V95" s="17" t="n">
        <f aca="false">IF(E95="Discontinued","",K95/H95-1)</f>
        <v>0.0857142857142856</v>
      </c>
      <c r="W95" s="21" t="str">
        <f aca="false">IF(E95="Discontinued","Archived",IF(ROUND((L95-G95)/L95,3)&gt;=ROUND(I95,3),"At or above target",IF(Q95&lt;&gt;"","Below target, reason recorded","Below target, no reason")))</f>
        <v>Below target, reason recorded</v>
      </c>
      <c r="X95" s="21" t="str">
        <f aca="false">IF(E95="Discontinued","",IF(ROUND(M95-I95,3)&lt;-0.01,"Yes","No"))</f>
        <v>Yes</v>
      </c>
    </row>
    <row r="96" customFormat="false" ht="15" hidden="false" customHeight="false" outlineLevel="0" collapsed="false">
      <c r="A96" s="21" t="s">
        <v>312</v>
      </c>
      <c r="B96" s="21" t="s">
        <v>313</v>
      </c>
      <c r="C96" s="21" t="s">
        <v>108</v>
      </c>
      <c r="D96" s="21" t="s">
        <v>109</v>
      </c>
      <c r="E96" s="21" t="s">
        <v>110</v>
      </c>
      <c r="F96" s="19" t="n">
        <v>18.4</v>
      </c>
      <c r="G96" s="19" t="n">
        <v>19.99</v>
      </c>
      <c r="H96" s="19" t="n">
        <v>26.3</v>
      </c>
      <c r="I96" s="17" t="n">
        <v>0.3</v>
      </c>
      <c r="J96" s="17"/>
      <c r="K96" s="19" t="n">
        <f aca="false">IF(E96="Discontinued",H96,ROUND(ROUNDUP(ROUND(G96/(1-IF(J96="",I96,J96))/0.05,6),0)*0.05,2))</f>
        <v>28.6</v>
      </c>
      <c r="L96" s="19" t="n">
        <f aca="false">IF(OR(E96="Discontinued",P96="Held at old sell"),H96,IF(LEFT(P96,15)="Approved, cappe",ROUND(ROUNDUP(ROUND(H96*1.1/0.05,6),0)*0.05,2),K96))</f>
        <v>28.6</v>
      </c>
      <c r="M96" s="17" t="n">
        <f aca="false">ROUND((H96-G96)/H96,3)</f>
        <v>0.24</v>
      </c>
      <c r="N96" s="17" t="n">
        <f aca="false">IF(E96="Discontinued","",ROUND((L96-G96)/L96,3))</f>
        <v>0.301</v>
      </c>
      <c r="O96" s="21" t="str">
        <f aca="false">IF(E96="Discontinued","Archive",IF(AND(ROUND(K96/H96-1,6)&lt;=0.1,K96-H96&lt;=100),"Auto","Approval"))</f>
        <v>Auto</v>
      </c>
      <c r="P96" s="21" t="s">
        <v>111</v>
      </c>
      <c r="Q96" s="21"/>
      <c r="R96" s="21" t="str">
        <f aca="false">IF(E96="Superseded",MID(INDEX('Import file'!$E$2:$E$1384,MATCH(A96,'Import file'!$A$2:$A$1384,0)),23,30),A96)</f>
        <v>EWA-1285</v>
      </c>
      <c r="S96" s="19" t="n">
        <f aca="false">IF(E96="Discontinued","",IFERROR(INDEX('Supplier file A'!$D$2:$D$677,MATCH(R96,'Supplier file A'!$A$2:$A$677,0)),IFERROR(INDEX('Supplier file B'!$D$2:$D$386,MATCH(R96,'Supplier file B'!$A$2:$A$386,0)),INDEX('Supplier file C'!$D$2:$D$383,MATCH(R96,'Supplier file C'!$A$2:$A$383,0)))))</f>
        <v>19.99</v>
      </c>
      <c r="T96" s="21" t="str">
        <f aca="false">IF(E96="Discontinued","",IF(ABS(G96-S96)&lt;0.005,"Yes","No"))</f>
        <v>Yes</v>
      </c>
      <c r="U96" s="21" t="str">
        <f aca="false">IF(E96="Discontinued","",IF(ABS(F96-G96)&lt;=0.01*G96,"Yes","No"))</f>
        <v>No</v>
      </c>
      <c r="V96" s="17" t="n">
        <f aca="false">IF(E96="Discontinued","",K96/H96-1)</f>
        <v>0.0874524714828897</v>
      </c>
      <c r="W96" s="21" t="str">
        <f aca="false">IF(E96="Discontinued","Archived",IF(ROUND((L96-G96)/L96,3)&gt;=ROUND(I96,3),"At or above target",IF(Q96&lt;&gt;"","Below target, reason recorded","Below target, no reason")))</f>
        <v>At or above target</v>
      </c>
      <c r="X96" s="21" t="str">
        <f aca="false">IF(E96="Discontinued","",IF(ROUND(M96-I96,3)&lt;-0.01,"Yes","No"))</f>
        <v>Yes</v>
      </c>
    </row>
    <row r="97" customFormat="false" ht="15" hidden="false" customHeight="false" outlineLevel="0" collapsed="false">
      <c r="A97" s="21" t="s">
        <v>314</v>
      </c>
      <c r="B97" s="21" t="s">
        <v>315</v>
      </c>
      <c r="C97" s="21" t="s">
        <v>108</v>
      </c>
      <c r="D97" s="21" t="s">
        <v>109</v>
      </c>
      <c r="E97" s="21" t="s">
        <v>110</v>
      </c>
      <c r="F97" s="19" t="n">
        <v>10.35</v>
      </c>
      <c r="G97" s="19" t="n">
        <v>11.35</v>
      </c>
      <c r="H97" s="19" t="n">
        <v>14.8</v>
      </c>
      <c r="I97" s="17" t="n">
        <v>0.3</v>
      </c>
      <c r="J97" s="17"/>
      <c r="K97" s="19" t="n">
        <f aca="false">IF(E97="Discontinued",H97,ROUND(ROUNDUP(ROUND(G97/(1-IF(J97="",I97,J97))/0.05,6),0)*0.05,2))</f>
        <v>16.25</v>
      </c>
      <c r="L97" s="19" t="n">
        <f aca="false">IF(OR(E97="Discontinued",P97="Held at old sell"),H97,IF(LEFT(P97,15)="Approved, cappe",ROUND(ROUNDUP(ROUND(H97*1.1/0.05,6),0)*0.05,2),K97))</f>
        <v>16.25</v>
      </c>
      <c r="M97" s="17" t="n">
        <f aca="false">ROUND((H97-G97)/H97,3)</f>
        <v>0.233</v>
      </c>
      <c r="N97" s="17" t="n">
        <f aca="false">IF(E97="Discontinued","",ROUND((L97-G97)/L97,3))</f>
        <v>0.302</v>
      </c>
      <c r="O97" s="21" t="str">
        <f aca="false">IF(E97="Discontinued","Archive",IF(AND(ROUND(K97/H97-1,6)&lt;=0.1,K97-H97&lt;=100),"Auto","Approval"))</f>
        <v>Auto</v>
      </c>
      <c r="P97" s="21" t="s">
        <v>111</v>
      </c>
      <c r="Q97" s="21"/>
      <c r="R97" s="21" t="str">
        <f aca="false">IF(E97="Superseded",MID(INDEX('Import file'!$E$2:$E$1384,MATCH(A97,'Import file'!$A$2:$A$1384,0)),23,30),A97)</f>
        <v>EWA-1289</v>
      </c>
      <c r="S97" s="19" t="n">
        <f aca="false">IF(E97="Discontinued","",IFERROR(INDEX('Supplier file A'!$D$2:$D$677,MATCH(R97,'Supplier file A'!$A$2:$A$677,0)),IFERROR(INDEX('Supplier file B'!$D$2:$D$386,MATCH(R97,'Supplier file B'!$A$2:$A$386,0)),INDEX('Supplier file C'!$D$2:$D$383,MATCH(R97,'Supplier file C'!$A$2:$A$383,0)))))</f>
        <v>11.35</v>
      </c>
      <c r="T97" s="21" t="str">
        <f aca="false">IF(E97="Discontinued","",IF(ABS(G97-S97)&lt;0.005,"Yes","No"))</f>
        <v>Yes</v>
      </c>
      <c r="U97" s="21" t="str">
        <f aca="false">IF(E97="Discontinued","",IF(ABS(F97-G97)&lt;=0.01*G97,"Yes","No"))</f>
        <v>No</v>
      </c>
      <c r="V97" s="17" t="n">
        <f aca="false">IF(E97="Discontinued","",K97/H97-1)</f>
        <v>0.097972972972973</v>
      </c>
      <c r="W97" s="21" t="str">
        <f aca="false">IF(E97="Discontinued","Archived",IF(ROUND((L97-G97)/L97,3)&gt;=ROUND(I97,3),"At or above target",IF(Q97&lt;&gt;"","Below target, reason recorded","Below target, no reason")))</f>
        <v>At or above target</v>
      </c>
      <c r="X97" s="21" t="str">
        <f aca="false">IF(E97="Discontinued","",IF(ROUND(M97-I97,3)&lt;-0.01,"Yes","No"))</f>
        <v>Yes</v>
      </c>
    </row>
    <row r="98" customFormat="false" ht="15" hidden="false" customHeight="false" outlineLevel="0" collapsed="false">
      <c r="A98" s="21" t="s">
        <v>316</v>
      </c>
      <c r="B98" s="21" t="s">
        <v>317</v>
      </c>
      <c r="C98" s="21" t="s">
        <v>108</v>
      </c>
      <c r="D98" s="21" t="s">
        <v>109</v>
      </c>
      <c r="E98" s="21" t="s">
        <v>110</v>
      </c>
      <c r="F98" s="19" t="n">
        <v>158.7</v>
      </c>
      <c r="G98" s="19" t="n">
        <v>172.82</v>
      </c>
      <c r="H98" s="19" t="n">
        <v>226.75</v>
      </c>
      <c r="I98" s="17" t="n">
        <v>0.3</v>
      </c>
      <c r="J98" s="17"/>
      <c r="K98" s="19" t="n">
        <f aca="false">IF(E98="Discontinued",H98,ROUND(ROUNDUP(ROUND(G98/(1-IF(J98="",I98,J98))/0.05,6),0)*0.05,2))</f>
        <v>246.9</v>
      </c>
      <c r="L98" s="19" t="n">
        <f aca="false">IF(OR(E98="Discontinued",P98="Held at old sell"),H98,IF(LEFT(P98,15)="Approved, cappe",ROUND(ROUNDUP(ROUND(H98*1.1/0.05,6),0)*0.05,2),K98))</f>
        <v>246.9</v>
      </c>
      <c r="M98" s="17" t="n">
        <f aca="false">ROUND((H98-G98)/H98,3)</f>
        <v>0.238</v>
      </c>
      <c r="N98" s="17" t="n">
        <f aca="false">IF(E98="Discontinued","",ROUND((L98-G98)/L98,3))</f>
        <v>0.3</v>
      </c>
      <c r="O98" s="21" t="str">
        <f aca="false">IF(E98="Discontinued","Archive",IF(AND(ROUND(K98/H98-1,6)&lt;=0.1,K98-H98&lt;=100),"Auto","Approval"))</f>
        <v>Auto</v>
      </c>
      <c r="P98" s="21" t="s">
        <v>111</v>
      </c>
      <c r="Q98" s="21"/>
      <c r="R98" s="21" t="str">
        <f aca="false">IF(E98="Superseded",MID(INDEX('Import file'!$E$2:$E$1384,MATCH(A98,'Import file'!$A$2:$A$1384,0)),23,30),A98)</f>
        <v>EWA-1293</v>
      </c>
      <c r="S98" s="19" t="n">
        <f aca="false">IF(E98="Discontinued","",IFERROR(INDEX('Supplier file A'!$D$2:$D$677,MATCH(R98,'Supplier file A'!$A$2:$A$677,0)),IFERROR(INDEX('Supplier file B'!$D$2:$D$386,MATCH(R98,'Supplier file B'!$A$2:$A$386,0)),INDEX('Supplier file C'!$D$2:$D$383,MATCH(R98,'Supplier file C'!$A$2:$A$383,0)))))</f>
        <v>172.82</v>
      </c>
      <c r="T98" s="21" t="str">
        <f aca="false">IF(E98="Discontinued","",IF(ABS(G98-S98)&lt;0.005,"Yes","No"))</f>
        <v>Yes</v>
      </c>
      <c r="U98" s="21" t="str">
        <f aca="false">IF(E98="Discontinued","",IF(ABS(F98-G98)&lt;=0.01*G98,"Yes","No"))</f>
        <v>No</v>
      </c>
      <c r="V98" s="17" t="n">
        <f aca="false">IF(E98="Discontinued","",K98/H98-1)</f>
        <v>0.088864388092613</v>
      </c>
      <c r="W98" s="21" t="str">
        <f aca="false">IF(E98="Discontinued","Archived",IF(ROUND((L98-G98)/L98,3)&gt;=ROUND(I98,3),"At or above target",IF(Q98&lt;&gt;"","Below target, reason recorded","Below target, no reason")))</f>
        <v>At or above target</v>
      </c>
      <c r="X98" s="21" t="str">
        <f aca="false">IF(E98="Discontinued","",IF(ROUND(M98-I98,3)&lt;-0.01,"Yes","No"))</f>
        <v>Yes</v>
      </c>
    </row>
    <row r="99" customFormat="false" ht="15" hidden="false" customHeight="false" outlineLevel="0" collapsed="false">
      <c r="A99" s="21" t="s">
        <v>318</v>
      </c>
      <c r="B99" s="21" t="s">
        <v>319</v>
      </c>
      <c r="C99" s="21" t="s">
        <v>108</v>
      </c>
      <c r="D99" s="21" t="s">
        <v>109</v>
      </c>
      <c r="E99" s="21" t="s">
        <v>110</v>
      </c>
      <c r="F99" s="19" t="n">
        <v>7.65</v>
      </c>
      <c r="G99" s="19" t="n">
        <v>8.28</v>
      </c>
      <c r="H99" s="19" t="n">
        <v>10.95</v>
      </c>
      <c r="I99" s="17" t="n">
        <v>0.3</v>
      </c>
      <c r="J99" s="17"/>
      <c r="K99" s="19" t="n">
        <f aca="false">IF(E99="Discontinued",H99,ROUND(ROUNDUP(ROUND(G99/(1-IF(J99="",I99,J99))/0.05,6),0)*0.05,2))</f>
        <v>11.85</v>
      </c>
      <c r="L99" s="19" t="n">
        <f aca="false">IF(OR(E99="Discontinued",P99="Held at old sell"),H99,IF(LEFT(P99,15)="Approved, cappe",ROUND(ROUNDUP(ROUND(H99*1.1/0.05,6),0)*0.05,2),K99))</f>
        <v>11.85</v>
      </c>
      <c r="M99" s="17" t="n">
        <f aca="false">ROUND((H99-G99)/H99,3)</f>
        <v>0.244</v>
      </c>
      <c r="N99" s="17" t="n">
        <f aca="false">IF(E99="Discontinued","",ROUND((L99-G99)/L99,3))</f>
        <v>0.301</v>
      </c>
      <c r="O99" s="21" t="str">
        <f aca="false">IF(E99="Discontinued","Archive",IF(AND(ROUND(K99/H99-1,6)&lt;=0.1,K99-H99&lt;=100),"Auto","Approval"))</f>
        <v>Auto</v>
      </c>
      <c r="P99" s="21" t="s">
        <v>111</v>
      </c>
      <c r="Q99" s="21"/>
      <c r="R99" s="21" t="str">
        <f aca="false">IF(E99="Superseded",MID(INDEX('Import file'!$E$2:$E$1384,MATCH(A99,'Import file'!$A$2:$A$1384,0)),23,30),A99)</f>
        <v>EWA-1295</v>
      </c>
      <c r="S99" s="19" t="n">
        <f aca="false">IF(E99="Discontinued","",IFERROR(INDEX('Supplier file A'!$D$2:$D$677,MATCH(R99,'Supplier file A'!$A$2:$A$677,0)),IFERROR(INDEX('Supplier file B'!$D$2:$D$386,MATCH(R99,'Supplier file B'!$A$2:$A$386,0)),INDEX('Supplier file C'!$D$2:$D$383,MATCH(R99,'Supplier file C'!$A$2:$A$383,0)))))</f>
        <v>8.28</v>
      </c>
      <c r="T99" s="21" t="str">
        <f aca="false">IF(E99="Discontinued","",IF(ABS(G99-S99)&lt;0.005,"Yes","No"))</f>
        <v>Yes</v>
      </c>
      <c r="U99" s="21" t="str">
        <f aca="false">IF(E99="Discontinued","",IF(ABS(F99-G99)&lt;=0.01*G99,"Yes","No"))</f>
        <v>No</v>
      </c>
      <c r="V99" s="17" t="n">
        <f aca="false">IF(E99="Discontinued","",K99/H99-1)</f>
        <v>0.0821917808219179</v>
      </c>
      <c r="W99" s="21" t="str">
        <f aca="false">IF(E99="Discontinued","Archived",IF(ROUND((L99-G99)/L99,3)&gt;=ROUND(I99,3),"At or above target",IF(Q99&lt;&gt;"","Below target, reason recorded","Below target, no reason")))</f>
        <v>At or above target</v>
      </c>
      <c r="X99" s="21" t="str">
        <f aca="false">IF(E99="Discontinued","",IF(ROUND(M99-I99,3)&lt;-0.01,"Yes","No"))</f>
        <v>Yes</v>
      </c>
    </row>
    <row r="100" customFormat="false" ht="15" hidden="false" customHeight="false" outlineLevel="0" collapsed="false">
      <c r="A100" s="21" t="s">
        <v>320</v>
      </c>
      <c r="B100" s="21" t="s">
        <v>321</v>
      </c>
      <c r="C100" s="21" t="s">
        <v>108</v>
      </c>
      <c r="D100" s="21" t="s">
        <v>109</v>
      </c>
      <c r="E100" s="21" t="s">
        <v>110</v>
      </c>
      <c r="F100" s="19" t="n">
        <v>59.8</v>
      </c>
      <c r="G100" s="19" t="n">
        <v>64.78</v>
      </c>
      <c r="H100" s="19" t="n">
        <v>85.45</v>
      </c>
      <c r="I100" s="17" t="n">
        <v>0.3</v>
      </c>
      <c r="J100" s="17"/>
      <c r="K100" s="19" t="n">
        <f aca="false">IF(E100="Discontinued",H100,ROUND(ROUNDUP(ROUND(G100/(1-IF(J100="",I100,J100))/0.05,6),0)*0.05,2))</f>
        <v>92.55</v>
      </c>
      <c r="L100" s="19" t="n">
        <f aca="false">IF(OR(E100="Discontinued",P100="Held at old sell"),H100,IF(LEFT(P100,15)="Approved, cappe",ROUND(ROUNDUP(ROUND(H100*1.1/0.05,6),0)*0.05,2),K100))</f>
        <v>92.55</v>
      </c>
      <c r="M100" s="17" t="n">
        <f aca="false">ROUND((H100-G100)/H100,3)</f>
        <v>0.242</v>
      </c>
      <c r="N100" s="17" t="n">
        <f aca="false">IF(E100="Discontinued","",ROUND((L100-G100)/L100,3))</f>
        <v>0.3</v>
      </c>
      <c r="O100" s="21" t="str">
        <f aca="false">IF(E100="Discontinued","Archive",IF(AND(ROUND(K100/H100-1,6)&lt;=0.1,K100-H100&lt;=100),"Auto","Approval"))</f>
        <v>Auto</v>
      </c>
      <c r="P100" s="21" t="s">
        <v>111</v>
      </c>
      <c r="Q100" s="21"/>
      <c r="R100" s="21" t="str">
        <f aca="false">IF(E100="Superseded",MID(INDEX('Import file'!$E$2:$E$1384,MATCH(A100,'Import file'!$A$2:$A$1384,0)),23,30),A100)</f>
        <v>EWA-1297</v>
      </c>
      <c r="S100" s="19" t="n">
        <f aca="false">IF(E100="Discontinued","",IFERROR(INDEX('Supplier file A'!$D$2:$D$677,MATCH(R100,'Supplier file A'!$A$2:$A$677,0)),IFERROR(INDEX('Supplier file B'!$D$2:$D$386,MATCH(R100,'Supplier file B'!$A$2:$A$386,0)),INDEX('Supplier file C'!$D$2:$D$383,MATCH(R100,'Supplier file C'!$A$2:$A$383,0)))))</f>
        <v>64.78</v>
      </c>
      <c r="T100" s="21" t="str">
        <f aca="false">IF(E100="Discontinued","",IF(ABS(G100-S100)&lt;0.005,"Yes","No"))</f>
        <v>Yes</v>
      </c>
      <c r="U100" s="21" t="str">
        <f aca="false">IF(E100="Discontinued","",IF(ABS(F100-G100)&lt;=0.01*G100,"Yes","No"))</f>
        <v>No</v>
      </c>
      <c r="V100" s="17" t="n">
        <f aca="false">IF(E100="Discontinued","",K100/H100-1)</f>
        <v>0.0830895260386191</v>
      </c>
      <c r="W100" s="21" t="str">
        <f aca="false">IF(E100="Discontinued","Archived",IF(ROUND((L100-G100)/L100,3)&gt;=ROUND(I100,3),"At or above target",IF(Q100&lt;&gt;"","Below target, reason recorded","Below target, no reason")))</f>
        <v>At or above target</v>
      </c>
      <c r="X100" s="21" t="str">
        <f aca="false">IF(E100="Discontinued","",IF(ROUND(M100-I100,3)&lt;-0.01,"Yes","No"))</f>
        <v>Yes</v>
      </c>
    </row>
    <row r="101" customFormat="false" ht="15" hidden="false" customHeight="false" outlineLevel="0" collapsed="false">
      <c r="A101" s="21" t="s">
        <v>322</v>
      </c>
      <c r="B101" s="21" t="s">
        <v>323</v>
      </c>
      <c r="C101" s="21" t="s">
        <v>108</v>
      </c>
      <c r="D101" s="21" t="s">
        <v>109</v>
      </c>
      <c r="E101" s="21" t="s">
        <v>110</v>
      </c>
      <c r="F101" s="19" t="n">
        <v>6.32</v>
      </c>
      <c r="G101" s="19" t="n">
        <v>6.84</v>
      </c>
      <c r="H101" s="19" t="n">
        <v>9.05</v>
      </c>
      <c r="I101" s="17" t="n">
        <v>0.3</v>
      </c>
      <c r="J101" s="17"/>
      <c r="K101" s="19" t="n">
        <f aca="false">IF(E101="Discontinued",H101,ROUND(ROUNDUP(ROUND(G101/(1-IF(J101="",I101,J101))/0.05,6),0)*0.05,2))</f>
        <v>9.8</v>
      </c>
      <c r="L101" s="19" t="n">
        <f aca="false">IF(OR(E101="Discontinued",P101="Held at old sell"),H101,IF(LEFT(P101,15)="Approved, cappe",ROUND(ROUNDUP(ROUND(H101*1.1/0.05,6),0)*0.05,2),K101))</f>
        <v>9.8</v>
      </c>
      <c r="M101" s="17" t="n">
        <f aca="false">ROUND((H101-G101)/H101,3)</f>
        <v>0.244</v>
      </c>
      <c r="N101" s="17" t="n">
        <f aca="false">IF(E101="Discontinued","",ROUND((L101-G101)/L101,3))</f>
        <v>0.302</v>
      </c>
      <c r="O101" s="21" t="str">
        <f aca="false">IF(E101="Discontinued","Archive",IF(AND(ROUND(K101/H101-1,6)&lt;=0.1,K101-H101&lt;=100),"Auto","Approval"))</f>
        <v>Auto</v>
      </c>
      <c r="P101" s="21" t="s">
        <v>111</v>
      </c>
      <c r="Q101" s="21"/>
      <c r="R101" s="21" t="str">
        <f aca="false">IF(E101="Superseded",MID(INDEX('Import file'!$E$2:$E$1384,MATCH(A101,'Import file'!$A$2:$A$1384,0)),23,30),A101)</f>
        <v>EWA-1300</v>
      </c>
      <c r="S101" s="19" t="n">
        <f aca="false">IF(E101="Discontinued","",IFERROR(INDEX('Supplier file A'!$D$2:$D$677,MATCH(R101,'Supplier file A'!$A$2:$A$677,0)),IFERROR(INDEX('Supplier file B'!$D$2:$D$386,MATCH(R101,'Supplier file B'!$A$2:$A$386,0)),INDEX('Supplier file C'!$D$2:$D$383,MATCH(R101,'Supplier file C'!$A$2:$A$383,0)))))</f>
        <v>6.84</v>
      </c>
      <c r="T101" s="21" t="str">
        <f aca="false">IF(E101="Discontinued","",IF(ABS(G101-S101)&lt;0.005,"Yes","No"))</f>
        <v>Yes</v>
      </c>
      <c r="U101" s="21" t="str">
        <f aca="false">IF(E101="Discontinued","",IF(ABS(F101-G101)&lt;=0.01*G101,"Yes","No"))</f>
        <v>No</v>
      </c>
      <c r="V101" s="17" t="n">
        <f aca="false">IF(E101="Discontinued","",K101/H101-1)</f>
        <v>0.0828729281767955</v>
      </c>
      <c r="W101" s="21" t="str">
        <f aca="false">IF(E101="Discontinued","Archived",IF(ROUND((L101-G101)/L101,3)&gt;=ROUND(I101,3),"At or above target",IF(Q101&lt;&gt;"","Below target, reason recorded","Below target, no reason")))</f>
        <v>At or above target</v>
      </c>
      <c r="X101" s="21" t="str">
        <f aca="false">IF(E101="Discontinued","",IF(ROUND(M101-I101,3)&lt;-0.01,"Yes","No"))</f>
        <v>Yes</v>
      </c>
    </row>
    <row r="102" customFormat="false" ht="15" hidden="false" customHeight="false" outlineLevel="0" collapsed="false">
      <c r="A102" s="21" t="s">
        <v>324</v>
      </c>
      <c r="B102" s="21" t="s">
        <v>325</v>
      </c>
      <c r="C102" s="21" t="s">
        <v>108</v>
      </c>
      <c r="D102" s="21" t="s">
        <v>109</v>
      </c>
      <c r="E102" s="21" t="s">
        <v>110</v>
      </c>
      <c r="F102" s="19" t="n">
        <v>66.7</v>
      </c>
      <c r="G102" s="19" t="n">
        <v>73.33</v>
      </c>
      <c r="H102" s="19" t="n">
        <v>95.3</v>
      </c>
      <c r="I102" s="17" t="n">
        <v>0.3</v>
      </c>
      <c r="J102" s="17"/>
      <c r="K102" s="19" t="n">
        <f aca="false">IF(E102="Discontinued",H102,ROUND(ROUNDUP(ROUND(G102/(1-IF(J102="",I102,J102))/0.05,6),0)*0.05,2))</f>
        <v>104.8</v>
      </c>
      <c r="L102" s="19" t="n">
        <f aca="false">IF(OR(E102="Discontinued",P102="Held at old sell"),H102,IF(LEFT(P102,15)="Approved, cappe",ROUND(ROUNDUP(ROUND(H102*1.1/0.05,6),0)*0.05,2),K102))</f>
        <v>104.8</v>
      </c>
      <c r="M102" s="17" t="n">
        <f aca="false">ROUND((H102-G102)/H102,3)</f>
        <v>0.231</v>
      </c>
      <c r="N102" s="17" t="n">
        <f aca="false">IF(E102="Discontinued","",ROUND((L102-G102)/L102,3))</f>
        <v>0.3</v>
      </c>
      <c r="O102" s="21" t="str">
        <f aca="false">IF(E102="Discontinued","Archive",IF(AND(ROUND(K102/H102-1,6)&lt;=0.1,K102-H102&lt;=100),"Auto","Approval"))</f>
        <v>Auto</v>
      </c>
      <c r="P102" s="21" t="s">
        <v>111</v>
      </c>
      <c r="Q102" s="21"/>
      <c r="R102" s="21" t="str">
        <f aca="false">IF(E102="Superseded",MID(INDEX('Import file'!$E$2:$E$1384,MATCH(A102,'Import file'!$A$2:$A$1384,0)),23,30),A102)</f>
        <v>EWA-1304</v>
      </c>
      <c r="S102" s="19" t="n">
        <f aca="false">IF(E102="Discontinued","",IFERROR(INDEX('Supplier file A'!$D$2:$D$677,MATCH(R102,'Supplier file A'!$A$2:$A$677,0)),IFERROR(INDEX('Supplier file B'!$D$2:$D$386,MATCH(R102,'Supplier file B'!$A$2:$A$386,0)),INDEX('Supplier file C'!$D$2:$D$383,MATCH(R102,'Supplier file C'!$A$2:$A$383,0)))))</f>
        <v>73.33</v>
      </c>
      <c r="T102" s="21" t="str">
        <f aca="false">IF(E102="Discontinued","",IF(ABS(G102-S102)&lt;0.005,"Yes","No"))</f>
        <v>Yes</v>
      </c>
      <c r="U102" s="21" t="str">
        <f aca="false">IF(E102="Discontinued","",IF(ABS(F102-G102)&lt;=0.01*G102,"Yes","No"))</f>
        <v>No</v>
      </c>
      <c r="V102" s="17" t="n">
        <f aca="false">IF(E102="Discontinued","",K102/H102-1)</f>
        <v>0.0996852046169989</v>
      </c>
      <c r="W102" s="21" t="str">
        <f aca="false">IF(E102="Discontinued","Archived",IF(ROUND((L102-G102)/L102,3)&gt;=ROUND(I102,3),"At or above target",IF(Q102&lt;&gt;"","Below target, reason recorded","Below target, no reason")))</f>
        <v>At or above target</v>
      </c>
      <c r="X102" s="21" t="str">
        <f aca="false">IF(E102="Discontinued","",IF(ROUND(M102-I102,3)&lt;-0.01,"Yes","No"))</f>
        <v>Yes</v>
      </c>
    </row>
    <row r="103" customFormat="false" ht="15" hidden="false" customHeight="false" outlineLevel="0" collapsed="false">
      <c r="A103" s="21" t="s">
        <v>326</v>
      </c>
      <c r="B103" s="21" t="s">
        <v>327</v>
      </c>
      <c r="C103" s="21" t="s">
        <v>108</v>
      </c>
      <c r="D103" s="21" t="s">
        <v>109</v>
      </c>
      <c r="E103" s="21" t="s">
        <v>110</v>
      </c>
      <c r="F103" s="19" t="n">
        <v>186.3</v>
      </c>
      <c r="G103" s="19" t="n">
        <v>205.09</v>
      </c>
      <c r="H103" s="19" t="n">
        <v>266.15</v>
      </c>
      <c r="I103" s="17" t="n">
        <v>0.3</v>
      </c>
      <c r="J103" s="17"/>
      <c r="K103" s="19" t="n">
        <f aca="false">IF(E103="Discontinued",H103,ROUND(ROUNDUP(ROUND(G103/(1-IF(J103="",I103,J103))/0.05,6),0)*0.05,2))</f>
        <v>293</v>
      </c>
      <c r="L103" s="19" t="n">
        <f aca="false">IF(OR(E103="Discontinued",P103="Held at old sell"),H103,IF(LEFT(P103,15)="Approved, cappe",ROUND(ROUNDUP(ROUND(H103*1.1/0.05,6),0)*0.05,2),K103))</f>
        <v>292.8</v>
      </c>
      <c r="M103" s="17" t="n">
        <f aca="false">ROUND((H103-G103)/H103,3)</f>
        <v>0.229</v>
      </c>
      <c r="N103" s="17" t="n">
        <f aca="false">IF(E103="Discontinued","",ROUND((L103-G103)/L103,3))</f>
        <v>0.3</v>
      </c>
      <c r="O103" s="21" t="str">
        <f aca="false">IF(E103="Discontinued","Archive",IF(AND(ROUND(K103/H103-1,6)&lt;=0.1,K103-H103&lt;=100),"Auto","Approval"))</f>
        <v>Approval</v>
      </c>
      <c r="P103" s="21" t="s">
        <v>45</v>
      </c>
      <c r="Q103" s="21" t="s">
        <v>289</v>
      </c>
      <c r="R103" s="21" t="str">
        <f aca="false">IF(E103="Superseded",MID(INDEX('Import file'!$E$2:$E$1384,MATCH(A103,'Import file'!$A$2:$A$1384,0)),23,30),A103)</f>
        <v>EWA-1306</v>
      </c>
      <c r="S103" s="19" t="n">
        <f aca="false">IF(E103="Discontinued","",IFERROR(INDEX('Supplier file A'!$D$2:$D$677,MATCH(R103,'Supplier file A'!$A$2:$A$677,0)),IFERROR(INDEX('Supplier file B'!$D$2:$D$386,MATCH(R103,'Supplier file B'!$A$2:$A$386,0)),INDEX('Supplier file C'!$D$2:$D$383,MATCH(R103,'Supplier file C'!$A$2:$A$383,0)))))</f>
        <v>205.09</v>
      </c>
      <c r="T103" s="21" t="str">
        <f aca="false">IF(E103="Discontinued","",IF(ABS(G103-S103)&lt;0.005,"Yes","No"))</f>
        <v>Yes</v>
      </c>
      <c r="U103" s="21" t="str">
        <f aca="false">IF(E103="Discontinued","",IF(ABS(F103-G103)&lt;=0.01*G103,"Yes","No"))</f>
        <v>No</v>
      </c>
      <c r="V103" s="17" t="n">
        <f aca="false">IF(E103="Discontinued","",K103/H103-1)</f>
        <v>0.100882960736427</v>
      </c>
      <c r="W103" s="21" t="str">
        <f aca="false">IF(E103="Discontinued","Archived",IF(ROUND((L103-G103)/L103,3)&gt;=ROUND(I103,3),"At or above target",IF(Q103&lt;&gt;"","Below target, reason recorded","Below target, no reason")))</f>
        <v>At or above target</v>
      </c>
      <c r="X103" s="21" t="str">
        <f aca="false">IF(E103="Discontinued","",IF(ROUND(M103-I103,3)&lt;-0.01,"Yes","No"))</f>
        <v>Yes</v>
      </c>
    </row>
    <row r="104" customFormat="false" ht="15" hidden="false" customHeight="false" outlineLevel="0" collapsed="false">
      <c r="A104" s="21" t="s">
        <v>328</v>
      </c>
      <c r="B104" s="21" t="s">
        <v>329</v>
      </c>
      <c r="C104" s="21" t="s">
        <v>108</v>
      </c>
      <c r="D104" s="21" t="s">
        <v>109</v>
      </c>
      <c r="E104" s="21" t="s">
        <v>110</v>
      </c>
      <c r="F104" s="19" t="n">
        <v>73.92</v>
      </c>
      <c r="G104" s="19" t="n">
        <v>80.82</v>
      </c>
      <c r="H104" s="19" t="n">
        <v>105.6</v>
      </c>
      <c r="I104" s="17" t="n">
        <v>0.3</v>
      </c>
      <c r="J104" s="17"/>
      <c r="K104" s="19" t="n">
        <f aca="false">IF(E104="Discontinued",H104,ROUND(ROUNDUP(ROUND(G104/(1-IF(J104="",I104,J104))/0.05,6),0)*0.05,2))</f>
        <v>115.5</v>
      </c>
      <c r="L104" s="19" t="n">
        <f aca="false">IF(OR(E104="Discontinued",P104="Held at old sell"),H104,IF(LEFT(P104,15)="Approved, cappe",ROUND(ROUNDUP(ROUND(H104*1.1/0.05,6),0)*0.05,2),K104))</f>
        <v>115.5</v>
      </c>
      <c r="M104" s="17" t="n">
        <f aca="false">ROUND((H104-G104)/H104,3)</f>
        <v>0.235</v>
      </c>
      <c r="N104" s="17" t="n">
        <f aca="false">IF(E104="Discontinued","",ROUND((L104-G104)/L104,3))</f>
        <v>0.3</v>
      </c>
      <c r="O104" s="21" t="str">
        <f aca="false">IF(E104="Discontinued","Archive",IF(AND(ROUND(K104/H104-1,6)&lt;=0.1,K104-H104&lt;=100),"Auto","Approval"))</f>
        <v>Auto</v>
      </c>
      <c r="P104" s="21" t="s">
        <v>111</v>
      </c>
      <c r="Q104" s="21"/>
      <c r="R104" s="21" t="str">
        <f aca="false">IF(E104="Superseded",MID(INDEX('Import file'!$E$2:$E$1384,MATCH(A104,'Import file'!$A$2:$A$1384,0)),23,30),A104)</f>
        <v>EWA-1310</v>
      </c>
      <c r="S104" s="19" t="n">
        <f aca="false">IF(E104="Discontinued","",IFERROR(INDEX('Supplier file A'!$D$2:$D$677,MATCH(R104,'Supplier file A'!$A$2:$A$677,0)),IFERROR(INDEX('Supplier file B'!$D$2:$D$386,MATCH(R104,'Supplier file B'!$A$2:$A$386,0)),INDEX('Supplier file C'!$D$2:$D$383,MATCH(R104,'Supplier file C'!$A$2:$A$383,0)))))</f>
        <v>80.82</v>
      </c>
      <c r="T104" s="21" t="str">
        <f aca="false">IF(E104="Discontinued","",IF(ABS(G104-S104)&lt;0.005,"Yes","No"))</f>
        <v>Yes</v>
      </c>
      <c r="U104" s="21" t="str">
        <f aca="false">IF(E104="Discontinued","",IF(ABS(F104-G104)&lt;=0.01*G104,"Yes","No"))</f>
        <v>No</v>
      </c>
      <c r="V104" s="17" t="n">
        <f aca="false">IF(E104="Discontinued","",K104/H104-1)</f>
        <v>0.09375</v>
      </c>
      <c r="W104" s="21" t="str">
        <f aca="false">IF(E104="Discontinued","Archived",IF(ROUND((L104-G104)/L104,3)&gt;=ROUND(I104,3),"At or above target",IF(Q104&lt;&gt;"","Below target, reason recorded","Below target, no reason")))</f>
        <v>At or above target</v>
      </c>
      <c r="X104" s="21" t="str">
        <f aca="false">IF(E104="Discontinued","",IF(ROUND(M104-I104,3)&lt;-0.01,"Yes","No"))</f>
        <v>Yes</v>
      </c>
    </row>
    <row r="105" customFormat="false" ht="15" hidden="false" customHeight="false" outlineLevel="0" collapsed="false">
      <c r="A105" s="21" t="s">
        <v>330</v>
      </c>
      <c r="B105" s="21" t="s">
        <v>331</v>
      </c>
      <c r="C105" s="21" t="s">
        <v>108</v>
      </c>
      <c r="D105" s="21" t="s">
        <v>109</v>
      </c>
      <c r="E105" s="21" t="s">
        <v>131</v>
      </c>
      <c r="F105" s="19" t="n">
        <v>16.1</v>
      </c>
      <c r="G105" s="19" t="n">
        <v>17.46</v>
      </c>
      <c r="H105" s="19" t="n">
        <v>23</v>
      </c>
      <c r="I105" s="17" t="n">
        <v>0.3</v>
      </c>
      <c r="J105" s="17"/>
      <c r="K105" s="19" t="n">
        <f aca="false">IF(E105="Discontinued",H105,ROUND(ROUNDUP(ROUND(G105/(1-IF(J105="",I105,J105))/0.05,6),0)*0.05,2))</f>
        <v>24.95</v>
      </c>
      <c r="L105" s="19" t="n">
        <f aca="false">IF(OR(E105="Discontinued",P105="Held at old sell"),H105,IF(LEFT(P105,15)="Approved, cappe",ROUND(ROUNDUP(ROUND(H105*1.1/0.05,6),0)*0.05,2),K105))</f>
        <v>24.95</v>
      </c>
      <c r="M105" s="17" t="n">
        <f aca="false">ROUND((H105-G105)/H105,3)</f>
        <v>0.241</v>
      </c>
      <c r="N105" s="17" t="n">
        <f aca="false">IF(E105="Discontinued","",ROUND((L105-G105)/L105,3))</f>
        <v>0.3</v>
      </c>
      <c r="O105" s="21" t="str">
        <f aca="false">IF(E105="Discontinued","Archive",IF(AND(ROUND(K105/H105-1,6)&lt;=0.1,K105-H105&lt;=100),"Auto","Approval"))</f>
        <v>Auto</v>
      </c>
      <c r="P105" s="21" t="s">
        <v>111</v>
      </c>
      <c r="Q105" s="21"/>
      <c r="R105" s="21" t="str">
        <f aca="false">IF(E105="Superseded",MID(INDEX('Import file'!$E$2:$E$1384,MATCH(A105,'Import file'!$A$2:$A$1384,0)),23,30),A105)</f>
        <v>EWA-6313</v>
      </c>
      <c r="S105" s="19" t="n">
        <f aca="false">IF(E105="Discontinued","",IFERROR(INDEX('Supplier file A'!$D$2:$D$677,MATCH(R105,'Supplier file A'!$A$2:$A$677,0)),IFERROR(INDEX('Supplier file B'!$D$2:$D$386,MATCH(R105,'Supplier file B'!$A$2:$A$386,0)),INDEX('Supplier file C'!$D$2:$D$383,MATCH(R105,'Supplier file C'!$A$2:$A$383,0)))))</f>
        <v>17.46</v>
      </c>
      <c r="T105" s="21" t="str">
        <f aca="false">IF(E105="Discontinued","",IF(ABS(G105-S105)&lt;0.005,"Yes","No"))</f>
        <v>Yes</v>
      </c>
      <c r="U105" s="21" t="str">
        <f aca="false">IF(E105="Discontinued","",IF(ABS(F105-G105)&lt;=0.01*G105,"Yes","No"))</f>
        <v>No</v>
      </c>
      <c r="V105" s="17" t="n">
        <f aca="false">IF(E105="Discontinued","",K105/H105-1)</f>
        <v>0.0847826086956522</v>
      </c>
      <c r="W105" s="21" t="str">
        <f aca="false">IF(E105="Discontinued","Archived",IF(ROUND((L105-G105)/L105,3)&gt;=ROUND(I105,3),"At or above target",IF(Q105&lt;&gt;"","Below target, reason recorded","Below target, no reason")))</f>
        <v>At or above target</v>
      </c>
      <c r="X105" s="21" t="str">
        <f aca="false">IF(E105="Discontinued","",IF(ROUND(M105-I105,3)&lt;-0.01,"Yes","No"))</f>
        <v>Yes</v>
      </c>
    </row>
    <row r="106" customFormat="false" ht="15" hidden="false" customHeight="false" outlineLevel="0" collapsed="false">
      <c r="A106" s="21" t="s">
        <v>332</v>
      </c>
      <c r="B106" s="21" t="s">
        <v>333</v>
      </c>
      <c r="C106" s="21" t="s">
        <v>108</v>
      </c>
      <c r="D106" s="21" t="s">
        <v>109</v>
      </c>
      <c r="E106" s="21" t="s">
        <v>110</v>
      </c>
      <c r="F106" s="19" t="n">
        <v>74</v>
      </c>
      <c r="G106" s="19" t="n">
        <v>80.49</v>
      </c>
      <c r="H106" s="19" t="n">
        <v>105.75</v>
      </c>
      <c r="I106" s="17" t="n">
        <v>0.3</v>
      </c>
      <c r="J106" s="17"/>
      <c r="K106" s="19" t="n">
        <f aca="false">IF(E106="Discontinued",H106,ROUND(ROUNDUP(ROUND(G106/(1-IF(J106="",I106,J106))/0.05,6),0)*0.05,2))</f>
        <v>115</v>
      </c>
      <c r="L106" s="19" t="n">
        <f aca="false">IF(OR(E106="Discontinued",P106="Held at old sell"),H106,IF(LEFT(P106,15)="Approved, cappe",ROUND(ROUNDUP(ROUND(H106*1.1/0.05,6),0)*0.05,2),K106))</f>
        <v>115</v>
      </c>
      <c r="M106" s="17" t="n">
        <f aca="false">ROUND((H106-G106)/H106,3)</f>
        <v>0.239</v>
      </c>
      <c r="N106" s="17" t="n">
        <f aca="false">IF(E106="Discontinued","",ROUND((L106-G106)/L106,3))</f>
        <v>0.3</v>
      </c>
      <c r="O106" s="21" t="str">
        <f aca="false">IF(E106="Discontinued","Archive",IF(AND(ROUND(K106/H106-1,6)&lt;=0.1,K106-H106&lt;=100),"Auto","Approval"))</f>
        <v>Auto</v>
      </c>
      <c r="P106" s="21" t="s">
        <v>111</v>
      </c>
      <c r="Q106" s="21"/>
      <c r="R106" s="21" t="str">
        <f aca="false">IF(E106="Superseded",MID(INDEX('Import file'!$E$2:$E$1384,MATCH(A106,'Import file'!$A$2:$A$1384,0)),23,30),A106)</f>
        <v>EWA-1317</v>
      </c>
      <c r="S106" s="19" t="n">
        <f aca="false">IF(E106="Discontinued","",IFERROR(INDEX('Supplier file A'!$D$2:$D$677,MATCH(R106,'Supplier file A'!$A$2:$A$677,0)),IFERROR(INDEX('Supplier file B'!$D$2:$D$386,MATCH(R106,'Supplier file B'!$A$2:$A$386,0)),INDEX('Supplier file C'!$D$2:$D$383,MATCH(R106,'Supplier file C'!$A$2:$A$383,0)))))</f>
        <v>80.49</v>
      </c>
      <c r="T106" s="21" t="str">
        <f aca="false">IF(E106="Discontinued","",IF(ABS(G106-S106)&lt;0.005,"Yes","No"))</f>
        <v>Yes</v>
      </c>
      <c r="U106" s="21" t="str">
        <f aca="false">IF(E106="Discontinued","",IF(ABS(F106-G106)&lt;=0.01*G106,"Yes","No"))</f>
        <v>No</v>
      </c>
      <c r="V106" s="17" t="n">
        <f aca="false">IF(E106="Discontinued","",K106/H106-1)</f>
        <v>0.0874704491725769</v>
      </c>
      <c r="W106" s="21" t="str">
        <f aca="false">IF(E106="Discontinued","Archived",IF(ROUND((L106-G106)/L106,3)&gt;=ROUND(I106,3),"At or above target",IF(Q106&lt;&gt;"","Below target, reason recorded","Below target, no reason")))</f>
        <v>At or above target</v>
      </c>
      <c r="X106" s="21" t="str">
        <f aca="false">IF(E106="Discontinued","",IF(ROUND(M106-I106,3)&lt;-0.01,"Yes","No"))</f>
        <v>Yes</v>
      </c>
    </row>
    <row r="107" customFormat="false" ht="15" hidden="false" customHeight="false" outlineLevel="0" collapsed="false">
      <c r="A107" s="21" t="s">
        <v>334</v>
      </c>
      <c r="B107" s="21" t="s">
        <v>335</v>
      </c>
      <c r="C107" s="21" t="s">
        <v>108</v>
      </c>
      <c r="D107" s="21" t="s">
        <v>109</v>
      </c>
      <c r="E107" s="21" t="s">
        <v>110</v>
      </c>
      <c r="F107" s="19" t="n">
        <v>30</v>
      </c>
      <c r="G107" s="19" t="n">
        <v>32.48</v>
      </c>
      <c r="H107" s="19" t="n">
        <v>42.9</v>
      </c>
      <c r="I107" s="17" t="n">
        <v>0.3</v>
      </c>
      <c r="J107" s="17"/>
      <c r="K107" s="19" t="n">
        <f aca="false">IF(E107="Discontinued",H107,ROUND(ROUNDUP(ROUND(G107/(1-IF(J107="",I107,J107))/0.05,6),0)*0.05,2))</f>
        <v>46.4</v>
      </c>
      <c r="L107" s="19" t="n">
        <f aca="false">IF(OR(E107="Discontinued",P107="Held at old sell"),H107,IF(LEFT(P107,15)="Approved, cappe",ROUND(ROUNDUP(ROUND(H107*1.1/0.05,6),0)*0.05,2),K107))</f>
        <v>46.4</v>
      </c>
      <c r="M107" s="17" t="n">
        <f aca="false">ROUND((H107-G107)/H107,3)</f>
        <v>0.243</v>
      </c>
      <c r="N107" s="17" t="n">
        <f aca="false">IF(E107="Discontinued","",ROUND((L107-G107)/L107,3))</f>
        <v>0.3</v>
      </c>
      <c r="O107" s="21" t="str">
        <f aca="false">IF(E107="Discontinued","Archive",IF(AND(ROUND(K107/H107-1,6)&lt;=0.1,K107-H107&lt;=100),"Auto","Approval"))</f>
        <v>Auto</v>
      </c>
      <c r="P107" s="21" t="s">
        <v>111</v>
      </c>
      <c r="Q107" s="21"/>
      <c r="R107" s="21" t="str">
        <f aca="false">IF(E107="Superseded",MID(INDEX('Import file'!$E$2:$E$1384,MATCH(A107,'Import file'!$A$2:$A$1384,0)),23,30),A107)</f>
        <v>EWA-1319</v>
      </c>
      <c r="S107" s="19" t="n">
        <f aca="false">IF(E107="Discontinued","",IFERROR(INDEX('Supplier file A'!$D$2:$D$677,MATCH(R107,'Supplier file A'!$A$2:$A$677,0)),IFERROR(INDEX('Supplier file B'!$D$2:$D$386,MATCH(R107,'Supplier file B'!$A$2:$A$386,0)),INDEX('Supplier file C'!$D$2:$D$383,MATCH(R107,'Supplier file C'!$A$2:$A$383,0)))))</f>
        <v>32.48</v>
      </c>
      <c r="T107" s="21" t="str">
        <f aca="false">IF(E107="Discontinued","",IF(ABS(G107-S107)&lt;0.005,"Yes","No"))</f>
        <v>Yes</v>
      </c>
      <c r="U107" s="21" t="str">
        <f aca="false">IF(E107="Discontinued","",IF(ABS(F107-G107)&lt;=0.01*G107,"Yes","No"))</f>
        <v>No</v>
      </c>
      <c r="V107" s="17" t="n">
        <f aca="false">IF(E107="Discontinued","",K107/H107-1)</f>
        <v>0.0815850815850816</v>
      </c>
      <c r="W107" s="21" t="str">
        <f aca="false">IF(E107="Discontinued","Archived",IF(ROUND((L107-G107)/L107,3)&gt;=ROUND(I107,3),"At or above target",IF(Q107&lt;&gt;"","Below target, reason recorded","Below target, no reason")))</f>
        <v>At or above target</v>
      </c>
      <c r="X107" s="21" t="str">
        <f aca="false">IF(E107="Discontinued","",IF(ROUND(M107-I107,3)&lt;-0.01,"Yes","No"))</f>
        <v>Yes</v>
      </c>
    </row>
    <row r="108" customFormat="false" ht="15" hidden="false" customHeight="false" outlineLevel="0" collapsed="false">
      <c r="A108" s="21" t="s">
        <v>336</v>
      </c>
      <c r="B108" s="21" t="s">
        <v>337</v>
      </c>
      <c r="C108" s="21" t="s">
        <v>108</v>
      </c>
      <c r="D108" s="21" t="s">
        <v>109</v>
      </c>
      <c r="E108" s="21" t="s">
        <v>110</v>
      </c>
      <c r="F108" s="19" t="n">
        <v>176</v>
      </c>
      <c r="G108" s="19" t="n">
        <v>192.95</v>
      </c>
      <c r="H108" s="19" t="n">
        <v>251.45</v>
      </c>
      <c r="I108" s="17" t="n">
        <v>0.3</v>
      </c>
      <c r="J108" s="17"/>
      <c r="K108" s="19" t="n">
        <f aca="false">IF(E108="Discontinued",H108,ROUND(ROUNDUP(ROUND(G108/(1-IF(J108="",I108,J108))/0.05,6),0)*0.05,2))</f>
        <v>275.65</v>
      </c>
      <c r="L108" s="19" t="n">
        <f aca="false">IF(OR(E108="Discontinued",P108="Held at old sell"),H108,IF(LEFT(P108,15)="Approved, cappe",ROUND(ROUNDUP(ROUND(H108*1.1/0.05,6),0)*0.05,2),K108))</f>
        <v>275.65</v>
      </c>
      <c r="M108" s="17" t="n">
        <f aca="false">ROUND((H108-G108)/H108,3)</f>
        <v>0.233</v>
      </c>
      <c r="N108" s="17" t="n">
        <f aca="false">IF(E108="Discontinued","",ROUND((L108-G108)/L108,3))</f>
        <v>0.3</v>
      </c>
      <c r="O108" s="21" t="str">
        <f aca="false">IF(E108="Discontinued","Archive",IF(AND(ROUND(K108/H108-1,6)&lt;=0.1,K108-H108&lt;=100),"Auto","Approval"))</f>
        <v>Auto</v>
      </c>
      <c r="P108" s="21" t="s">
        <v>111</v>
      </c>
      <c r="Q108" s="21"/>
      <c r="R108" s="21" t="str">
        <f aca="false">IF(E108="Superseded",MID(INDEX('Import file'!$E$2:$E$1384,MATCH(A108,'Import file'!$A$2:$A$1384,0)),23,30),A108)</f>
        <v>EWA-1321</v>
      </c>
      <c r="S108" s="19" t="n">
        <f aca="false">IF(E108="Discontinued","",IFERROR(INDEX('Supplier file A'!$D$2:$D$677,MATCH(R108,'Supplier file A'!$A$2:$A$677,0)),IFERROR(INDEX('Supplier file B'!$D$2:$D$386,MATCH(R108,'Supplier file B'!$A$2:$A$386,0)),INDEX('Supplier file C'!$D$2:$D$383,MATCH(R108,'Supplier file C'!$A$2:$A$383,0)))))</f>
        <v>192.95</v>
      </c>
      <c r="T108" s="21" t="str">
        <f aca="false">IF(E108="Discontinued","",IF(ABS(G108-S108)&lt;0.005,"Yes","No"))</f>
        <v>Yes</v>
      </c>
      <c r="U108" s="21" t="str">
        <f aca="false">IF(E108="Discontinued","",IF(ABS(F108-G108)&lt;=0.01*G108,"Yes","No"))</f>
        <v>No</v>
      </c>
      <c r="V108" s="17" t="n">
        <f aca="false">IF(E108="Discontinued","",K108/H108-1)</f>
        <v>0.0962417975740704</v>
      </c>
      <c r="W108" s="21" t="str">
        <f aca="false">IF(E108="Discontinued","Archived",IF(ROUND((L108-G108)/L108,3)&gt;=ROUND(I108,3),"At or above target",IF(Q108&lt;&gt;"","Below target, reason recorded","Below target, no reason")))</f>
        <v>At or above target</v>
      </c>
      <c r="X108" s="21" t="str">
        <f aca="false">IF(E108="Discontinued","",IF(ROUND(M108-I108,3)&lt;-0.01,"Yes","No"))</f>
        <v>Yes</v>
      </c>
    </row>
    <row r="109" customFormat="false" ht="15" hidden="false" customHeight="false" outlineLevel="0" collapsed="false">
      <c r="A109" s="21" t="s">
        <v>338</v>
      </c>
      <c r="B109" s="21" t="s">
        <v>339</v>
      </c>
      <c r="C109" s="21" t="s">
        <v>108</v>
      </c>
      <c r="D109" s="21" t="s">
        <v>109</v>
      </c>
      <c r="E109" s="21" t="s">
        <v>110</v>
      </c>
      <c r="F109" s="19" t="n">
        <v>12.15</v>
      </c>
      <c r="G109" s="19" t="n">
        <v>13.17</v>
      </c>
      <c r="H109" s="19" t="n">
        <v>17.4</v>
      </c>
      <c r="I109" s="17" t="n">
        <v>0.3</v>
      </c>
      <c r="J109" s="17"/>
      <c r="K109" s="19" t="n">
        <f aca="false">IF(E109="Discontinued",H109,ROUND(ROUNDUP(ROUND(G109/(1-IF(J109="",I109,J109))/0.05,6),0)*0.05,2))</f>
        <v>18.85</v>
      </c>
      <c r="L109" s="19" t="n">
        <f aca="false">IF(OR(E109="Discontinued",P109="Held at old sell"),H109,IF(LEFT(P109,15)="Approved, cappe",ROUND(ROUNDUP(ROUND(H109*1.1/0.05,6),0)*0.05,2),K109))</f>
        <v>18.85</v>
      </c>
      <c r="M109" s="17" t="n">
        <f aca="false">ROUND((H109-G109)/H109,3)</f>
        <v>0.243</v>
      </c>
      <c r="N109" s="17" t="n">
        <f aca="false">IF(E109="Discontinued","",ROUND((L109-G109)/L109,3))</f>
        <v>0.301</v>
      </c>
      <c r="O109" s="21" t="str">
        <f aca="false">IF(E109="Discontinued","Archive",IF(AND(ROUND(K109/H109-1,6)&lt;=0.1,K109-H109&lt;=100),"Auto","Approval"))</f>
        <v>Auto</v>
      </c>
      <c r="P109" s="21" t="s">
        <v>111</v>
      </c>
      <c r="Q109" s="21"/>
      <c r="R109" s="21" t="str">
        <f aca="false">IF(E109="Superseded",MID(INDEX('Import file'!$E$2:$E$1384,MATCH(A109,'Import file'!$A$2:$A$1384,0)),23,30),A109)</f>
        <v>EWA-1325</v>
      </c>
      <c r="S109" s="19" t="n">
        <f aca="false">IF(E109="Discontinued","",IFERROR(INDEX('Supplier file A'!$D$2:$D$677,MATCH(R109,'Supplier file A'!$A$2:$A$677,0)),IFERROR(INDEX('Supplier file B'!$D$2:$D$386,MATCH(R109,'Supplier file B'!$A$2:$A$386,0)),INDEX('Supplier file C'!$D$2:$D$383,MATCH(R109,'Supplier file C'!$A$2:$A$383,0)))))</f>
        <v>13.17</v>
      </c>
      <c r="T109" s="21" t="str">
        <f aca="false">IF(E109="Discontinued","",IF(ABS(G109-S109)&lt;0.005,"Yes","No"))</f>
        <v>Yes</v>
      </c>
      <c r="U109" s="21" t="str">
        <f aca="false">IF(E109="Discontinued","",IF(ABS(F109-G109)&lt;=0.01*G109,"Yes","No"))</f>
        <v>No</v>
      </c>
      <c r="V109" s="17" t="n">
        <f aca="false">IF(E109="Discontinued","",K109/H109-1)</f>
        <v>0.0833333333333335</v>
      </c>
      <c r="W109" s="21" t="str">
        <f aca="false">IF(E109="Discontinued","Archived",IF(ROUND((L109-G109)/L109,3)&gt;=ROUND(I109,3),"At or above target",IF(Q109&lt;&gt;"","Below target, reason recorded","Below target, no reason")))</f>
        <v>At or above target</v>
      </c>
      <c r="X109" s="21" t="str">
        <f aca="false">IF(E109="Discontinued","",IF(ROUND(M109-I109,3)&lt;-0.01,"Yes","No"))</f>
        <v>Yes</v>
      </c>
    </row>
    <row r="110" customFormat="false" ht="15" hidden="false" customHeight="false" outlineLevel="0" collapsed="false">
      <c r="A110" s="21" t="s">
        <v>340</v>
      </c>
      <c r="B110" s="21" t="s">
        <v>341</v>
      </c>
      <c r="C110" s="21" t="s">
        <v>108</v>
      </c>
      <c r="D110" s="21" t="s">
        <v>109</v>
      </c>
      <c r="E110" s="21" t="s">
        <v>110</v>
      </c>
      <c r="F110" s="19" t="n">
        <v>21</v>
      </c>
      <c r="G110" s="19" t="n">
        <v>23.1</v>
      </c>
      <c r="H110" s="19" t="n">
        <v>30</v>
      </c>
      <c r="I110" s="17" t="n">
        <v>0.3</v>
      </c>
      <c r="J110" s="17"/>
      <c r="K110" s="19" t="n">
        <f aca="false">IF(E110="Discontinued",H110,ROUND(ROUNDUP(ROUND(G110/(1-IF(J110="",I110,J110))/0.05,6),0)*0.05,2))</f>
        <v>33</v>
      </c>
      <c r="L110" s="19" t="n">
        <f aca="false">IF(OR(E110="Discontinued",P110="Held at old sell"),H110,IF(LEFT(P110,15)="Approved, cappe",ROUND(ROUNDUP(ROUND(H110*1.1/0.05,6),0)*0.05,2),K110))</f>
        <v>33</v>
      </c>
      <c r="M110" s="17" t="n">
        <f aca="false">ROUND((H110-G110)/H110,3)</f>
        <v>0.23</v>
      </c>
      <c r="N110" s="17" t="n">
        <f aca="false">IF(E110="Discontinued","",ROUND((L110-G110)/L110,3))</f>
        <v>0.3</v>
      </c>
      <c r="O110" s="21" t="str">
        <f aca="false">IF(E110="Discontinued","Archive",IF(AND(ROUND(K110/H110-1,6)&lt;=0.1,K110-H110&lt;=100),"Auto","Approval"))</f>
        <v>Auto</v>
      </c>
      <c r="P110" s="21" t="s">
        <v>111</v>
      </c>
      <c r="Q110" s="21"/>
      <c r="R110" s="21" t="str">
        <f aca="false">IF(E110="Superseded",MID(INDEX('Import file'!$E$2:$E$1384,MATCH(A110,'Import file'!$A$2:$A$1384,0)),23,30),A110)</f>
        <v>EWA-1327</v>
      </c>
      <c r="S110" s="19" t="n">
        <f aca="false">IF(E110="Discontinued","",IFERROR(INDEX('Supplier file A'!$D$2:$D$677,MATCH(R110,'Supplier file A'!$A$2:$A$677,0)),IFERROR(INDEX('Supplier file B'!$D$2:$D$386,MATCH(R110,'Supplier file B'!$A$2:$A$386,0)),INDEX('Supplier file C'!$D$2:$D$383,MATCH(R110,'Supplier file C'!$A$2:$A$383,0)))))</f>
        <v>23.1</v>
      </c>
      <c r="T110" s="21" t="str">
        <f aca="false">IF(E110="Discontinued","",IF(ABS(G110-S110)&lt;0.005,"Yes","No"))</f>
        <v>Yes</v>
      </c>
      <c r="U110" s="21" t="str">
        <f aca="false">IF(E110="Discontinued","",IF(ABS(F110-G110)&lt;=0.01*G110,"Yes","No"))</f>
        <v>No</v>
      </c>
      <c r="V110" s="17" t="n">
        <f aca="false">IF(E110="Discontinued","",K110/H110-1)</f>
        <v>0.1</v>
      </c>
      <c r="W110" s="21" t="str">
        <f aca="false">IF(E110="Discontinued","Archived",IF(ROUND((L110-G110)/L110,3)&gt;=ROUND(I110,3),"At or above target",IF(Q110&lt;&gt;"","Below target, reason recorded","Below target, no reason")))</f>
        <v>At or above target</v>
      </c>
      <c r="X110" s="21" t="str">
        <f aca="false">IF(E110="Discontinued","",IF(ROUND(M110-I110,3)&lt;-0.01,"Yes","No"))</f>
        <v>Yes</v>
      </c>
    </row>
    <row r="111" customFormat="false" ht="15" hidden="false" customHeight="false" outlineLevel="0" collapsed="false">
      <c r="A111" s="21" t="s">
        <v>342</v>
      </c>
      <c r="B111" s="21" t="s">
        <v>343</v>
      </c>
      <c r="C111" s="21" t="s">
        <v>108</v>
      </c>
      <c r="D111" s="21" t="s">
        <v>109</v>
      </c>
      <c r="E111" s="21" t="s">
        <v>110</v>
      </c>
      <c r="F111" s="19" t="n">
        <v>21.6</v>
      </c>
      <c r="G111" s="19" t="n">
        <v>23.56</v>
      </c>
      <c r="H111" s="19" t="n">
        <v>30.9</v>
      </c>
      <c r="I111" s="17" t="n">
        <v>0.3</v>
      </c>
      <c r="J111" s="17"/>
      <c r="K111" s="19" t="n">
        <f aca="false">IF(E111="Discontinued",H111,ROUND(ROUNDUP(ROUND(G111/(1-IF(J111="",I111,J111))/0.05,6),0)*0.05,2))</f>
        <v>33.7</v>
      </c>
      <c r="L111" s="19" t="n">
        <f aca="false">IF(OR(E111="Discontinued",P111="Held at old sell"),H111,IF(LEFT(P111,15)="Approved, cappe",ROUND(ROUNDUP(ROUND(H111*1.1/0.05,6),0)*0.05,2),K111))</f>
        <v>33.7</v>
      </c>
      <c r="M111" s="17" t="n">
        <f aca="false">ROUND((H111-G111)/H111,3)</f>
        <v>0.238</v>
      </c>
      <c r="N111" s="17" t="n">
        <f aca="false">IF(E111="Discontinued","",ROUND((L111-G111)/L111,3))</f>
        <v>0.301</v>
      </c>
      <c r="O111" s="21" t="str">
        <f aca="false">IF(E111="Discontinued","Archive",IF(AND(ROUND(K111/H111-1,6)&lt;=0.1,K111-H111&lt;=100),"Auto","Approval"))</f>
        <v>Auto</v>
      </c>
      <c r="P111" s="21" t="s">
        <v>111</v>
      </c>
      <c r="Q111" s="21"/>
      <c r="R111" s="21" t="str">
        <f aca="false">IF(E111="Superseded",MID(INDEX('Import file'!$E$2:$E$1384,MATCH(A111,'Import file'!$A$2:$A$1384,0)),23,30),A111)</f>
        <v>EWA-1332</v>
      </c>
      <c r="S111" s="19" t="n">
        <f aca="false">IF(E111="Discontinued","",IFERROR(INDEX('Supplier file A'!$D$2:$D$677,MATCH(R111,'Supplier file A'!$A$2:$A$677,0)),IFERROR(INDEX('Supplier file B'!$D$2:$D$386,MATCH(R111,'Supplier file B'!$A$2:$A$386,0)),INDEX('Supplier file C'!$D$2:$D$383,MATCH(R111,'Supplier file C'!$A$2:$A$383,0)))))</f>
        <v>23.56</v>
      </c>
      <c r="T111" s="21" t="str">
        <f aca="false">IF(E111="Discontinued","",IF(ABS(G111-S111)&lt;0.005,"Yes","No"))</f>
        <v>Yes</v>
      </c>
      <c r="U111" s="21" t="str">
        <f aca="false">IF(E111="Discontinued","",IF(ABS(F111-G111)&lt;=0.01*G111,"Yes","No"))</f>
        <v>No</v>
      </c>
      <c r="V111" s="17" t="n">
        <f aca="false">IF(E111="Discontinued","",K111/H111-1)</f>
        <v>0.0906148867313916</v>
      </c>
      <c r="W111" s="21" t="str">
        <f aca="false">IF(E111="Discontinued","Archived",IF(ROUND((L111-G111)/L111,3)&gt;=ROUND(I111,3),"At or above target",IF(Q111&lt;&gt;"","Below target, reason recorded","Below target, no reason")))</f>
        <v>At or above target</v>
      </c>
      <c r="X111" s="21" t="str">
        <f aca="false">IF(E111="Discontinued","",IF(ROUND(M111-I111,3)&lt;-0.01,"Yes","No"))</f>
        <v>Yes</v>
      </c>
    </row>
    <row r="112" customFormat="false" ht="15" hidden="false" customHeight="false" outlineLevel="0" collapsed="false">
      <c r="A112" s="21" t="s">
        <v>344</v>
      </c>
      <c r="B112" s="21" t="s">
        <v>345</v>
      </c>
      <c r="C112" s="21" t="s">
        <v>108</v>
      </c>
      <c r="D112" s="21" t="s">
        <v>109</v>
      </c>
      <c r="E112" s="21" t="s">
        <v>110</v>
      </c>
      <c r="F112" s="19" t="n">
        <v>44.2</v>
      </c>
      <c r="G112" s="19" t="n">
        <v>47.88</v>
      </c>
      <c r="H112" s="19" t="n">
        <v>57.45</v>
      </c>
      <c r="I112" s="17" t="n">
        <v>0.3</v>
      </c>
      <c r="J112" s="17" t="n">
        <v>0.23</v>
      </c>
      <c r="K112" s="19" t="n">
        <f aca="false">IF(E112="Discontinued",H112,ROUND(ROUNDUP(ROUND(G112/(1-IF(J112="",I112,J112))/0.05,6),0)*0.05,2))</f>
        <v>62.2</v>
      </c>
      <c r="L112" s="19" t="n">
        <f aca="false">IF(OR(E112="Discontinued",P112="Held at old sell"),H112,IF(LEFT(P112,15)="Approved, cappe",ROUND(ROUNDUP(ROUND(H112*1.1/0.05,6),0)*0.05,2),K112))</f>
        <v>62.2</v>
      </c>
      <c r="M112" s="17" t="n">
        <f aca="false">ROUND((H112-G112)/H112,3)</f>
        <v>0.167</v>
      </c>
      <c r="N112" s="17" t="n">
        <f aca="false">IF(E112="Discontinued","",ROUND((L112-G112)/L112,3))</f>
        <v>0.23</v>
      </c>
      <c r="O112" s="21" t="str">
        <f aca="false">IF(E112="Discontinued","Archive",IF(AND(ROUND(K112/H112-1,6)&lt;=0.1,K112-H112&lt;=100),"Auto","Approval"))</f>
        <v>Auto</v>
      </c>
      <c r="P112" s="21" t="s">
        <v>111</v>
      </c>
      <c r="Q112" s="21" t="s">
        <v>139</v>
      </c>
      <c r="R112" s="21" t="str">
        <f aca="false">IF(E112="Superseded",MID(INDEX('Import file'!$E$2:$E$1384,MATCH(A112,'Import file'!$A$2:$A$1384,0)),23,30),A112)</f>
        <v>EWA-1334</v>
      </c>
      <c r="S112" s="19" t="n">
        <f aca="false">IF(E112="Discontinued","",IFERROR(INDEX('Supplier file A'!$D$2:$D$677,MATCH(R112,'Supplier file A'!$A$2:$A$677,0)),IFERROR(INDEX('Supplier file B'!$D$2:$D$386,MATCH(R112,'Supplier file B'!$A$2:$A$386,0)),INDEX('Supplier file C'!$D$2:$D$383,MATCH(R112,'Supplier file C'!$A$2:$A$383,0)))))</f>
        <v>47.88</v>
      </c>
      <c r="T112" s="21" t="str">
        <f aca="false">IF(E112="Discontinued","",IF(ABS(G112-S112)&lt;0.005,"Yes","No"))</f>
        <v>Yes</v>
      </c>
      <c r="U112" s="21" t="str">
        <f aca="false">IF(E112="Discontinued","",IF(ABS(F112-G112)&lt;=0.01*G112,"Yes","No"))</f>
        <v>No</v>
      </c>
      <c r="V112" s="17" t="n">
        <f aca="false">IF(E112="Discontinued","",K112/H112-1)</f>
        <v>0.082680591818973</v>
      </c>
      <c r="W112" s="21" t="str">
        <f aca="false">IF(E112="Discontinued","Archived",IF(ROUND((L112-G112)/L112,3)&gt;=ROUND(I112,3),"At or above target",IF(Q112&lt;&gt;"","Below target, reason recorded","Below target, no reason")))</f>
        <v>Below target, reason recorded</v>
      </c>
      <c r="X112" s="21" t="str">
        <f aca="false">IF(E112="Discontinued","",IF(ROUND(M112-I112,3)&lt;-0.01,"Yes","No"))</f>
        <v>Yes</v>
      </c>
    </row>
    <row r="113" customFormat="false" ht="15" hidden="false" customHeight="false" outlineLevel="0" collapsed="false">
      <c r="A113" s="21" t="s">
        <v>346</v>
      </c>
      <c r="B113" s="21" t="s">
        <v>347</v>
      </c>
      <c r="C113" s="21" t="s">
        <v>108</v>
      </c>
      <c r="D113" s="21" t="s">
        <v>109</v>
      </c>
      <c r="E113" s="21" t="s">
        <v>110</v>
      </c>
      <c r="F113" s="19" t="n">
        <v>124.2</v>
      </c>
      <c r="G113" s="19" t="n">
        <v>137.06</v>
      </c>
      <c r="H113" s="19" t="n">
        <v>177.45</v>
      </c>
      <c r="I113" s="17" t="n">
        <v>0.3</v>
      </c>
      <c r="J113" s="17"/>
      <c r="K113" s="19" t="n">
        <f aca="false">IF(E113="Discontinued",H113,ROUND(ROUNDUP(ROUND(G113/(1-IF(J113="",I113,J113))/0.05,6),0)*0.05,2))</f>
        <v>195.8</v>
      </c>
      <c r="L113" s="19" t="n">
        <f aca="false">IF(OR(E113="Discontinued",P113="Held at old sell"),H113,IF(LEFT(P113,15)="Approved, cappe",ROUND(ROUNDUP(ROUND(H113*1.1/0.05,6),0)*0.05,2),K113))</f>
        <v>195.8</v>
      </c>
      <c r="M113" s="17" t="n">
        <f aca="false">ROUND((H113-G113)/H113,3)</f>
        <v>0.228</v>
      </c>
      <c r="N113" s="17" t="n">
        <f aca="false">IF(E113="Discontinued","",ROUND((L113-G113)/L113,3))</f>
        <v>0.3</v>
      </c>
      <c r="O113" s="21" t="str">
        <f aca="false">IF(E113="Discontinued","Archive",IF(AND(ROUND(K113/H113-1,6)&lt;=0.1,K113-H113&lt;=100),"Auto","Approval"))</f>
        <v>Approval</v>
      </c>
      <c r="P113" s="21" t="s">
        <v>44</v>
      </c>
      <c r="Q113" s="21"/>
      <c r="R113" s="21" t="str">
        <f aca="false">IF(E113="Superseded",MID(INDEX('Import file'!$E$2:$E$1384,MATCH(A113,'Import file'!$A$2:$A$1384,0)),23,30),A113)</f>
        <v>EWA-1336</v>
      </c>
      <c r="S113" s="19" t="n">
        <f aca="false">IF(E113="Discontinued","",IFERROR(INDEX('Supplier file A'!$D$2:$D$677,MATCH(R113,'Supplier file A'!$A$2:$A$677,0)),IFERROR(INDEX('Supplier file B'!$D$2:$D$386,MATCH(R113,'Supplier file B'!$A$2:$A$386,0)),INDEX('Supplier file C'!$D$2:$D$383,MATCH(R113,'Supplier file C'!$A$2:$A$383,0)))))</f>
        <v>137.06</v>
      </c>
      <c r="T113" s="21" t="str">
        <f aca="false">IF(E113="Discontinued","",IF(ABS(G113-S113)&lt;0.005,"Yes","No"))</f>
        <v>Yes</v>
      </c>
      <c r="U113" s="21" t="str">
        <f aca="false">IF(E113="Discontinued","",IF(ABS(F113-G113)&lt;=0.01*G113,"Yes","No"))</f>
        <v>No</v>
      </c>
      <c r="V113" s="17" t="n">
        <f aca="false">IF(E113="Discontinued","",K113/H113-1)</f>
        <v>0.103409411101719</v>
      </c>
      <c r="W113" s="21" t="str">
        <f aca="false">IF(E113="Discontinued","Archived",IF(ROUND((L113-G113)/L113,3)&gt;=ROUND(I113,3),"At or above target",IF(Q113&lt;&gt;"","Below target, reason recorded","Below target, no reason")))</f>
        <v>At or above target</v>
      </c>
      <c r="X113" s="21" t="str">
        <f aca="false">IF(E113="Discontinued","",IF(ROUND(M113-I113,3)&lt;-0.01,"Yes","No"))</f>
        <v>Yes</v>
      </c>
    </row>
    <row r="114" customFormat="false" ht="15" hidden="false" customHeight="false" outlineLevel="0" collapsed="false">
      <c r="A114" s="21" t="s">
        <v>348</v>
      </c>
      <c r="B114" s="21" t="s">
        <v>349</v>
      </c>
      <c r="C114" s="21" t="s">
        <v>108</v>
      </c>
      <c r="D114" s="21" t="s">
        <v>109</v>
      </c>
      <c r="E114" s="21" t="s">
        <v>110</v>
      </c>
      <c r="F114" s="19" t="n">
        <v>40.5</v>
      </c>
      <c r="G114" s="19" t="n">
        <v>44.47</v>
      </c>
      <c r="H114" s="19" t="n">
        <v>57.9</v>
      </c>
      <c r="I114" s="17" t="n">
        <v>0.3</v>
      </c>
      <c r="J114" s="17"/>
      <c r="K114" s="19" t="n">
        <f aca="false">IF(E114="Discontinued",H114,ROUND(ROUNDUP(ROUND(G114/(1-IF(J114="",I114,J114))/0.05,6),0)*0.05,2))</f>
        <v>63.55</v>
      </c>
      <c r="L114" s="19" t="n">
        <f aca="false">IF(OR(E114="Discontinued",P114="Held at old sell"),H114,IF(LEFT(P114,15)="Approved, cappe",ROUND(ROUNDUP(ROUND(H114*1.1/0.05,6),0)*0.05,2),K114))</f>
        <v>63.55</v>
      </c>
      <c r="M114" s="17" t="n">
        <f aca="false">ROUND((H114-G114)/H114,3)</f>
        <v>0.232</v>
      </c>
      <c r="N114" s="17" t="n">
        <f aca="false">IF(E114="Discontinued","",ROUND((L114-G114)/L114,3))</f>
        <v>0.3</v>
      </c>
      <c r="O114" s="21" t="str">
        <f aca="false">IF(E114="Discontinued","Archive",IF(AND(ROUND(K114/H114-1,6)&lt;=0.1,K114-H114&lt;=100),"Auto","Approval"))</f>
        <v>Auto</v>
      </c>
      <c r="P114" s="21" t="s">
        <v>111</v>
      </c>
      <c r="Q114" s="21"/>
      <c r="R114" s="21" t="str">
        <f aca="false">IF(E114="Superseded",MID(INDEX('Import file'!$E$2:$E$1384,MATCH(A114,'Import file'!$A$2:$A$1384,0)),23,30),A114)</f>
        <v>EWA-1340</v>
      </c>
      <c r="S114" s="19" t="n">
        <f aca="false">IF(E114="Discontinued","",IFERROR(INDEX('Supplier file A'!$D$2:$D$677,MATCH(R114,'Supplier file A'!$A$2:$A$677,0)),IFERROR(INDEX('Supplier file B'!$D$2:$D$386,MATCH(R114,'Supplier file B'!$A$2:$A$386,0)),INDEX('Supplier file C'!$D$2:$D$383,MATCH(R114,'Supplier file C'!$A$2:$A$383,0)))))</f>
        <v>44.47</v>
      </c>
      <c r="T114" s="21" t="str">
        <f aca="false">IF(E114="Discontinued","",IF(ABS(G114-S114)&lt;0.005,"Yes","No"))</f>
        <v>Yes</v>
      </c>
      <c r="U114" s="21" t="str">
        <f aca="false">IF(E114="Discontinued","",IF(ABS(F114-G114)&lt;=0.01*G114,"Yes","No"))</f>
        <v>No</v>
      </c>
      <c r="V114" s="17" t="n">
        <f aca="false">IF(E114="Discontinued","",K114/H114-1)</f>
        <v>0.0975820379965458</v>
      </c>
      <c r="W114" s="21" t="str">
        <f aca="false">IF(E114="Discontinued","Archived",IF(ROUND((L114-G114)/L114,3)&gt;=ROUND(I114,3),"At or above target",IF(Q114&lt;&gt;"","Below target, reason recorded","Below target, no reason")))</f>
        <v>At or above target</v>
      </c>
      <c r="X114" s="21" t="str">
        <f aca="false">IF(E114="Discontinued","",IF(ROUND(M114-I114,3)&lt;-0.01,"Yes","No"))</f>
        <v>Yes</v>
      </c>
    </row>
    <row r="115" customFormat="false" ht="15" hidden="false" customHeight="false" outlineLevel="0" collapsed="false">
      <c r="A115" s="21" t="s">
        <v>350</v>
      </c>
      <c r="B115" s="21" t="s">
        <v>351</v>
      </c>
      <c r="C115" s="21" t="s">
        <v>108</v>
      </c>
      <c r="D115" s="21" t="s">
        <v>109</v>
      </c>
      <c r="E115" s="21" t="s">
        <v>110</v>
      </c>
      <c r="F115" s="19" t="n">
        <v>26.35</v>
      </c>
      <c r="G115" s="19" t="n">
        <v>28.91</v>
      </c>
      <c r="H115" s="19" t="n">
        <v>37.65</v>
      </c>
      <c r="I115" s="17" t="n">
        <v>0.3</v>
      </c>
      <c r="J115" s="17"/>
      <c r="K115" s="19" t="n">
        <f aca="false">IF(E115="Discontinued",H115,ROUND(ROUNDUP(ROUND(G115/(1-IF(J115="",I115,J115))/0.05,6),0)*0.05,2))</f>
        <v>41.3</v>
      </c>
      <c r="L115" s="19" t="n">
        <f aca="false">IF(OR(E115="Discontinued",P115="Held at old sell"),H115,IF(LEFT(P115,15)="Approved, cappe",ROUND(ROUNDUP(ROUND(H115*1.1/0.05,6),0)*0.05,2),K115))</f>
        <v>41.3</v>
      </c>
      <c r="M115" s="17" t="n">
        <f aca="false">ROUND((H115-G115)/H115,3)</f>
        <v>0.232</v>
      </c>
      <c r="N115" s="17" t="n">
        <f aca="false">IF(E115="Discontinued","",ROUND((L115-G115)/L115,3))</f>
        <v>0.3</v>
      </c>
      <c r="O115" s="21" t="str">
        <f aca="false">IF(E115="Discontinued","Archive",IF(AND(ROUND(K115/H115-1,6)&lt;=0.1,K115-H115&lt;=100),"Auto","Approval"))</f>
        <v>Auto</v>
      </c>
      <c r="P115" s="21" t="s">
        <v>111</v>
      </c>
      <c r="Q115" s="21"/>
      <c r="R115" s="21" t="str">
        <f aca="false">IF(E115="Superseded",MID(INDEX('Import file'!$E$2:$E$1384,MATCH(A115,'Import file'!$A$2:$A$1384,0)),23,30),A115)</f>
        <v>EWA-1342</v>
      </c>
      <c r="S115" s="19" t="n">
        <f aca="false">IF(E115="Discontinued","",IFERROR(INDEX('Supplier file A'!$D$2:$D$677,MATCH(R115,'Supplier file A'!$A$2:$A$677,0)),IFERROR(INDEX('Supplier file B'!$D$2:$D$386,MATCH(R115,'Supplier file B'!$A$2:$A$386,0)),INDEX('Supplier file C'!$D$2:$D$383,MATCH(R115,'Supplier file C'!$A$2:$A$383,0)))))</f>
        <v>28.91</v>
      </c>
      <c r="T115" s="21" t="str">
        <f aca="false">IF(E115="Discontinued","",IF(ABS(G115-S115)&lt;0.005,"Yes","No"))</f>
        <v>Yes</v>
      </c>
      <c r="U115" s="21" t="str">
        <f aca="false">IF(E115="Discontinued","",IF(ABS(F115-G115)&lt;=0.01*G115,"Yes","No"))</f>
        <v>No</v>
      </c>
      <c r="V115" s="17" t="n">
        <f aca="false">IF(E115="Discontinued","",K115/H115-1)</f>
        <v>0.096945551128818</v>
      </c>
      <c r="W115" s="21" t="str">
        <f aca="false">IF(E115="Discontinued","Archived",IF(ROUND((L115-G115)/L115,3)&gt;=ROUND(I115,3),"At or above target",IF(Q115&lt;&gt;"","Below target, reason recorded","Below target, no reason")))</f>
        <v>At or above target</v>
      </c>
      <c r="X115" s="21" t="str">
        <f aca="false">IF(E115="Discontinued","",IF(ROUND(M115-I115,3)&lt;-0.01,"Yes","No"))</f>
        <v>Yes</v>
      </c>
    </row>
    <row r="116" customFormat="false" ht="15" hidden="false" customHeight="false" outlineLevel="0" collapsed="false">
      <c r="A116" s="21" t="s">
        <v>352</v>
      </c>
      <c r="B116" s="21" t="s">
        <v>353</v>
      </c>
      <c r="C116" s="21" t="s">
        <v>108</v>
      </c>
      <c r="D116" s="21" t="s">
        <v>109</v>
      </c>
      <c r="E116" s="21" t="s">
        <v>110</v>
      </c>
      <c r="F116" s="19" t="n">
        <v>7.43</v>
      </c>
      <c r="G116" s="19" t="n">
        <v>8.2</v>
      </c>
      <c r="H116" s="19" t="n">
        <v>10.65</v>
      </c>
      <c r="I116" s="17" t="n">
        <v>0.3</v>
      </c>
      <c r="J116" s="17"/>
      <c r="K116" s="19" t="n">
        <f aca="false">IF(E116="Discontinued",H116,ROUND(ROUNDUP(ROUND(G116/(1-IF(J116="",I116,J116))/0.05,6),0)*0.05,2))</f>
        <v>11.75</v>
      </c>
      <c r="L116" s="19" t="n">
        <f aca="false">IF(OR(E116="Discontinued",P116="Held at old sell"),H116,IF(LEFT(P116,15)="Approved, cappe",ROUND(ROUNDUP(ROUND(H116*1.1/0.05,6),0)*0.05,2),K116))</f>
        <v>11.75</v>
      </c>
      <c r="M116" s="17" t="n">
        <f aca="false">ROUND((H116-G116)/H116,3)</f>
        <v>0.23</v>
      </c>
      <c r="N116" s="17" t="n">
        <f aca="false">IF(E116="Discontinued","",ROUND((L116-G116)/L116,3))</f>
        <v>0.302</v>
      </c>
      <c r="O116" s="21" t="str">
        <f aca="false">IF(E116="Discontinued","Archive",IF(AND(ROUND(K116/H116-1,6)&lt;=0.1,K116-H116&lt;=100),"Auto","Approval"))</f>
        <v>Approval</v>
      </c>
      <c r="P116" s="21" t="s">
        <v>44</v>
      </c>
      <c r="Q116" s="21"/>
      <c r="R116" s="21" t="str">
        <f aca="false">IF(E116="Superseded",MID(INDEX('Import file'!$E$2:$E$1384,MATCH(A116,'Import file'!$A$2:$A$1384,0)),23,30),A116)</f>
        <v>EWA-1347</v>
      </c>
      <c r="S116" s="19" t="n">
        <f aca="false">IF(E116="Discontinued","",IFERROR(INDEX('Supplier file A'!$D$2:$D$677,MATCH(R116,'Supplier file A'!$A$2:$A$677,0)),IFERROR(INDEX('Supplier file B'!$D$2:$D$386,MATCH(R116,'Supplier file B'!$A$2:$A$386,0)),INDEX('Supplier file C'!$D$2:$D$383,MATCH(R116,'Supplier file C'!$A$2:$A$383,0)))))</f>
        <v>8.2</v>
      </c>
      <c r="T116" s="21" t="str">
        <f aca="false">IF(E116="Discontinued","",IF(ABS(G116-S116)&lt;0.005,"Yes","No"))</f>
        <v>Yes</v>
      </c>
      <c r="U116" s="21" t="str">
        <f aca="false">IF(E116="Discontinued","",IF(ABS(F116-G116)&lt;=0.01*G116,"Yes","No"))</f>
        <v>No</v>
      </c>
      <c r="V116" s="17" t="n">
        <f aca="false">IF(E116="Discontinued","",K116/H116-1)</f>
        <v>0.103286384976526</v>
      </c>
      <c r="W116" s="21" t="str">
        <f aca="false">IF(E116="Discontinued","Archived",IF(ROUND((L116-G116)/L116,3)&gt;=ROUND(I116,3),"At or above target",IF(Q116&lt;&gt;"","Below target, reason recorded","Below target, no reason")))</f>
        <v>At or above target</v>
      </c>
      <c r="X116" s="21" t="str">
        <f aca="false">IF(E116="Discontinued","",IF(ROUND(M116-I116,3)&lt;-0.01,"Yes","No"))</f>
        <v>Yes</v>
      </c>
    </row>
    <row r="117" customFormat="false" ht="15" hidden="false" customHeight="false" outlineLevel="0" collapsed="false">
      <c r="A117" s="21" t="s">
        <v>354</v>
      </c>
      <c r="B117" s="21" t="s">
        <v>355</v>
      </c>
      <c r="C117" s="21" t="s">
        <v>108</v>
      </c>
      <c r="D117" s="21" t="s">
        <v>109</v>
      </c>
      <c r="E117" s="21" t="s">
        <v>110</v>
      </c>
      <c r="F117" s="19" t="n">
        <v>16</v>
      </c>
      <c r="G117" s="19" t="n">
        <v>17.33</v>
      </c>
      <c r="H117" s="19" t="n">
        <v>22.9</v>
      </c>
      <c r="I117" s="17" t="n">
        <v>0.3</v>
      </c>
      <c r="J117" s="17"/>
      <c r="K117" s="19" t="n">
        <f aca="false">IF(E117="Discontinued",H117,ROUND(ROUNDUP(ROUND(G117/(1-IF(J117="",I117,J117))/0.05,6),0)*0.05,2))</f>
        <v>24.8</v>
      </c>
      <c r="L117" s="19" t="n">
        <f aca="false">IF(OR(E117="Discontinued",P117="Held at old sell"),H117,IF(LEFT(P117,15)="Approved, cappe",ROUND(ROUNDUP(ROUND(H117*1.1/0.05,6),0)*0.05,2),K117))</f>
        <v>24.8</v>
      </c>
      <c r="M117" s="17" t="n">
        <f aca="false">ROUND((H117-G117)/H117,3)</f>
        <v>0.243</v>
      </c>
      <c r="N117" s="17" t="n">
        <f aca="false">IF(E117="Discontinued","",ROUND((L117-G117)/L117,3))</f>
        <v>0.301</v>
      </c>
      <c r="O117" s="21" t="str">
        <f aca="false">IF(E117="Discontinued","Archive",IF(AND(ROUND(K117/H117-1,6)&lt;=0.1,K117-H117&lt;=100),"Auto","Approval"))</f>
        <v>Auto</v>
      </c>
      <c r="P117" s="21" t="s">
        <v>111</v>
      </c>
      <c r="Q117" s="21"/>
      <c r="R117" s="21" t="str">
        <f aca="false">IF(E117="Superseded",MID(INDEX('Import file'!$E$2:$E$1384,MATCH(A117,'Import file'!$A$2:$A$1384,0)),23,30),A117)</f>
        <v>EWA-1348</v>
      </c>
      <c r="S117" s="19" t="n">
        <f aca="false">IF(E117="Discontinued","",IFERROR(INDEX('Supplier file A'!$D$2:$D$677,MATCH(R117,'Supplier file A'!$A$2:$A$677,0)),IFERROR(INDEX('Supplier file B'!$D$2:$D$386,MATCH(R117,'Supplier file B'!$A$2:$A$386,0)),INDEX('Supplier file C'!$D$2:$D$383,MATCH(R117,'Supplier file C'!$A$2:$A$383,0)))))</f>
        <v>17.33</v>
      </c>
      <c r="T117" s="21" t="str">
        <f aca="false">IF(E117="Discontinued","",IF(ABS(G117-S117)&lt;0.005,"Yes","No"))</f>
        <v>Yes</v>
      </c>
      <c r="U117" s="21" t="str">
        <f aca="false">IF(E117="Discontinued","",IF(ABS(F117-G117)&lt;=0.01*G117,"Yes","No"))</f>
        <v>No</v>
      </c>
      <c r="V117" s="17" t="n">
        <f aca="false">IF(E117="Discontinued","",K117/H117-1)</f>
        <v>0.0829694323144106</v>
      </c>
      <c r="W117" s="21" t="str">
        <f aca="false">IF(E117="Discontinued","Archived",IF(ROUND((L117-G117)/L117,3)&gt;=ROUND(I117,3),"At or above target",IF(Q117&lt;&gt;"","Below target, reason recorded","Below target, no reason")))</f>
        <v>At or above target</v>
      </c>
      <c r="X117" s="21" t="str">
        <f aca="false">IF(E117="Discontinued","",IF(ROUND(M117-I117,3)&lt;-0.01,"Yes","No"))</f>
        <v>Yes</v>
      </c>
    </row>
    <row r="118" customFormat="false" ht="15" hidden="false" customHeight="false" outlineLevel="0" collapsed="false">
      <c r="A118" s="21" t="s">
        <v>356</v>
      </c>
      <c r="B118" s="21" t="s">
        <v>357</v>
      </c>
      <c r="C118" s="21" t="s">
        <v>108</v>
      </c>
      <c r="D118" s="21" t="s">
        <v>109</v>
      </c>
      <c r="E118" s="21" t="s">
        <v>110</v>
      </c>
      <c r="F118" s="19" t="n">
        <v>28</v>
      </c>
      <c r="G118" s="19" t="n">
        <v>30.93</v>
      </c>
      <c r="H118" s="19" t="n">
        <v>40</v>
      </c>
      <c r="I118" s="17" t="n">
        <v>0.3</v>
      </c>
      <c r="J118" s="17"/>
      <c r="K118" s="19" t="n">
        <f aca="false">IF(E118="Discontinued",H118,ROUND(ROUNDUP(ROUND(G118/(1-IF(J118="",I118,J118))/0.05,6),0)*0.05,2))</f>
        <v>44.2</v>
      </c>
      <c r="L118" s="19" t="n">
        <f aca="false">IF(OR(E118="Discontinued",P118="Held at old sell"),H118,IF(LEFT(P118,15)="Approved, cappe",ROUND(ROUNDUP(ROUND(H118*1.1/0.05,6),0)*0.05,2),K118))</f>
        <v>44.2</v>
      </c>
      <c r="M118" s="17" t="n">
        <f aca="false">ROUND((H118-G118)/H118,3)</f>
        <v>0.227</v>
      </c>
      <c r="N118" s="17" t="n">
        <f aca="false">IF(E118="Discontinued","",ROUND((L118-G118)/L118,3))</f>
        <v>0.3</v>
      </c>
      <c r="O118" s="21" t="str">
        <f aca="false">IF(E118="Discontinued","Archive",IF(AND(ROUND(K118/H118-1,6)&lt;=0.1,K118-H118&lt;=100),"Auto","Approval"))</f>
        <v>Approval</v>
      </c>
      <c r="P118" s="21" t="s">
        <v>44</v>
      </c>
      <c r="Q118" s="21"/>
      <c r="R118" s="21" t="str">
        <f aca="false">IF(E118="Superseded",MID(INDEX('Import file'!$E$2:$E$1384,MATCH(A118,'Import file'!$A$2:$A$1384,0)),23,30),A118)</f>
        <v>EWA-1351</v>
      </c>
      <c r="S118" s="19" t="n">
        <f aca="false">IF(E118="Discontinued","",IFERROR(INDEX('Supplier file A'!$D$2:$D$677,MATCH(R118,'Supplier file A'!$A$2:$A$677,0)),IFERROR(INDEX('Supplier file B'!$D$2:$D$386,MATCH(R118,'Supplier file B'!$A$2:$A$386,0)),INDEX('Supplier file C'!$D$2:$D$383,MATCH(R118,'Supplier file C'!$A$2:$A$383,0)))))</f>
        <v>30.93</v>
      </c>
      <c r="T118" s="21" t="str">
        <f aca="false">IF(E118="Discontinued","",IF(ABS(G118-S118)&lt;0.005,"Yes","No"))</f>
        <v>Yes</v>
      </c>
      <c r="U118" s="21" t="str">
        <f aca="false">IF(E118="Discontinued","",IF(ABS(F118-G118)&lt;=0.01*G118,"Yes","No"))</f>
        <v>No</v>
      </c>
      <c r="V118" s="17" t="n">
        <f aca="false">IF(E118="Discontinued","",K118/H118-1)</f>
        <v>0.105</v>
      </c>
      <c r="W118" s="21" t="str">
        <f aca="false">IF(E118="Discontinued","Archived",IF(ROUND((L118-G118)/L118,3)&gt;=ROUND(I118,3),"At or above target",IF(Q118&lt;&gt;"","Below target, reason recorded","Below target, no reason")))</f>
        <v>At or above target</v>
      </c>
      <c r="X118" s="21" t="str">
        <f aca="false">IF(E118="Discontinued","",IF(ROUND(M118-I118,3)&lt;-0.01,"Yes","No"))</f>
        <v>Yes</v>
      </c>
    </row>
    <row r="119" customFormat="false" ht="15" hidden="false" customHeight="false" outlineLevel="0" collapsed="false">
      <c r="A119" s="21" t="s">
        <v>358</v>
      </c>
      <c r="B119" s="21" t="s">
        <v>359</v>
      </c>
      <c r="C119" s="21" t="s">
        <v>108</v>
      </c>
      <c r="D119" s="21" t="s">
        <v>109</v>
      </c>
      <c r="E119" s="21" t="s">
        <v>110</v>
      </c>
      <c r="F119" s="19" t="n">
        <v>56</v>
      </c>
      <c r="G119" s="19" t="n">
        <v>61.8</v>
      </c>
      <c r="H119" s="19" t="n">
        <v>80</v>
      </c>
      <c r="I119" s="17" t="n">
        <v>0.3</v>
      </c>
      <c r="J119" s="17"/>
      <c r="K119" s="19" t="n">
        <f aca="false">IF(E119="Discontinued",H119,ROUND(ROUNDUP(ROUND(G119/(1-IF(J119="",I119,J119))/0.05,6),0)*0.05,2))</f>
        <v>88.3</v>
      </c>
      <c r="L119" s="19" t="n">
        <f aca="false">IF(OR(E119="Discontinued",P119="Held at old sell"),H119,IF(LEFT(P119,15)="Approved, cappe",ROUND(ROUNDUP(ROUND(H119*1.1/0.05,6),0)*0.05,2),K119))</f>
        <v>88</v>
      </c>
      <c r="M119" s="17" t="n">
        <f aca="false">ROUND((H119-G119)/H119,3)</f>
        <v>0.228</v>
      </c>
      <c r="N119" s="17" t="n">
        <f aca="false">IF(E119="Discontinued","",ROUND((L119-G119)/L119,3))</f>
        <v>0.298</v>
      </c>
      <c r="O119" s="21" t="str">
        <f aca="false">IF(E119="Discontinued","Archive",IF(AND(ROUND(K119/H119-1,6)&lt;=0.1,K119-H119&lt;=100),"Auto","Approval"))</f>
        <v>Approval</v>
      </c>
      <c r="P119" s="21" t="s">
        <v>45</v>
      </c>
      <c r="Q119" s="21" t="s">
        <v>289</v>
      </c>
      <c r="R119" s="21" t="str">
        <f aca="false">IF(E119="Superseded",MID(INDEX('Import file'!$E$2:$E$1384,MATCH(A119,'Import file'!$A$2:$A$1384,0)),23,30),A119)</f>
        <v>EWA-1354</v>
      </c>
      <c r="S119" s="19" t="n">
        <f aca="false">IF(E119="Discontinued","",IFERROR(INDEX('Supplier file A'!$D$2:$D$677,MATCH(R119,'Supplier file A'!$A$2:$A$677,0)),IFERROR(INDEX('Supplier file B'!$D$2:$D$386,MATCH(R119,'Supplier file B'!$A$2:$A$386,0)),INDEX('Supplier file C'!$D$2:$D$383,MATCH(R119,'Supplier file C'!$A$2:$A$383,0)))))</f>
        <v>61.8</v>
      </c>
      <c r="T119" s="21" t="str">
        <f aca="false">IF(E119="Discontinued","",IF(ABS(G119-S119)&lt;0.005,"Yes","No"))</f>
        <v>Yes</v>
      </c>
      <c r="U119" s="21" t="str">
        <f aca="false">IF(E119="Discontinued","",IF(ABS(F119-G119)&lt;=0.01*G119,"Yes","No"))</f>
        <v>No</v>
      </c>
      <c r="V119" s="17" t="n">
        <f aca="false">IF(E119="Discontinued","",K119/H119-1)</f>
        <v>0.10375</v>
      </c>
      <c r="W119" s="21" t="str">
        <f aca="false">IF(E119="Discontinued","Archived",IF(ROUND((L119-G119)/L119,3)&gt;=ROUND(I119,3),"At or above target",IF(Q119&lt;&gt;"","Below target, reason recorded","Below target, no reason")))</f>
        <v>Below target, reason recorded</v>
      </c>
      <c r="X119" s="21" t="str">
        <f aca="false">IF(E119="Discontinued","",IF(ROUND(M119-I119,3)&lt;-0.01,"Yes","No"))</f>
        <v>Yes</v>
      </c>
    </row>
    <row r="120" customFormat="false" ht="15" hidden="false" customHeight="false" outlineLevel="0" collapsed="false">
      <c r="A120" s="21" t="s">
        <v>360</v>
      </c>
      <c r="B120" s="21" t="s">
        <v>361</v>
      </c>
      <c r="C120" s="21" t="s">
        <v>108</v>
      </c>
      <c r="D120" s="21" t="s">
        <v>109</v>
      </c>
      <c r="E120" s="21" t="s">
        <v>110</v>
      </c>
      <c r="F120" s="19" t="n">
        <v>17</v>
      </c>
      <c r="G120" s="19" t="n">
        <v>18.48</v>
      </c>
      <c r="H120" s="19" t="n">
        <v>23</v>
      </c>
      <c r="I120" s="17" t="n">
        <v>0.3</v>
      </c>
      <c r="J120" s="17" t="n">
        <v>0.26</v>
      </c>
      <c r="K120" s="19" t="n">
        <f aca="false">IF(E120="Discontinued",H120,ROUND(ROUNDUP(ROUND(G120/(1-IF(J120="",I120,J120))/0.05,6),0)*0.05,2))</f>
        <v>25</v>
      </c>
      <c r="L120" s="19" t="n">
        <f aca="false">IF(OR(E120="Discontinued",P120="Held at old sell"),H120,IF(LEFT(P120,15)="Approved, cappe",ROUND(ROUNDUP(ROUND(H120*1.1/0.05,6),0)*0.05,2),K120))</f>
        <v>25</v>
      </c>
      <c r="M120" s="17" t="n">
        <f aca="false">ROUND((H120-G120)/H120,3)</f>
        <v>0.197</v>
      </c>
      <c r="N120" s="17" t="n">
        <f aca="false">IF(E120="Discontinued","",ROUND((L120-G120)/L120,3))</f>
        <v>0.261</v>
      </c>
      <c r="O120" s="21" t="str">
        <f aca="false">IF(E120="Discontinued","Archive",IF(AND(ROUND(K120/H120-1,6)&lt;=0.1,K120-H120&lt;=100),"Auto","Approval"))</f>
        <v>Auto</v>
      </c>
      <c r="P120" s="21" t="s">
        <v>111</v>
      </c>
      <c r="Q120" s="21" t="s">
        <v>274</v>
      </c>
      <c r="R120" s="21" t="str">
        <f aca="false">IF(E120="Superseded",MID(INDEX('Import file'!$E$2:$E$1384,MATCH(A120,'Import file'!$A$2:$A$1384,0)),23,30),A120)</f>
        <v>EWA-1359</v>
      </c>
      <c r="S120" s="19" t="n">
        <f aca="false">IF(E120="Discontinued","",IFERROR(INDEX('Supplier file A'!$D$2:$D$677,MATCH(R120,'Supplier file A'!$A$2:$A$677,0)),IFERROR(INDEX('Supplier file B'!$D$2:$D$386,MATCH(R120,'Supplier file B'!$A$2:$A$386,0)),INDEX('Supplier file C'!$D$2:$D$383,MATCH(R120,'Supplier file C'!$A$2:$A$383,0)))))</f>
        <v>18.48</v>
      </c>
      <c r="T120" s="21" t="str">
        <f aca="false">IF(E120="Discontinued","",IF(ABS(G120-S120)&lt;0.005,"Yes","No"))</f>
        <v>Yes</v>
      </c>
      <c r="U120" s="21" t="str">
        <f aca="false">IF(E120="Discontinued","",IF(ABS(F120-G120)&lt;=0.01*G120,"Yes","No"))</f>
        <v>No</v>
      </c>
      <c r="V120" s="17" t="n">
        <f aca="false">IF(E120="Discontinued","",K120/H120-1)</f>
        <v>0.0869565217391304</v>
      </c>
      <c r="W120" s="21" t="str">
        <f aca="false">IF(E120="Discontinued","Archived",IF(ROUND((L120-G120)/L120,3)&gt;=ROUND(I120,3),"At or above target",IF(Q120&lt;&gt;"","Below target, reason recorded","Below target, no reason")))</f>
        <v>Below target, reason recorded</v>
      </c>
      <c r="X120" s="21" t="str">
        <f aca="false">IF(E120="Discontinued","",IF(ROUND(M120-I120,3)&lt;-0.01,"Yes","No"))</f>
        <v>Yes</v>
      </c>
    </row>
    <row r="121" customFormat="false" ht="15" hidden="false" customHeight="false" outlineLevel="0" collapsed="false">
      <c r="A121" s="21" t="s">
        <v>362</v>
      </c>
      <c r="B121" s="21" t="s">
        <v>363</v>
      </c>
      <c r="C121" s="21" t="s">
        <v>108</v>
      </c>
      <c r="D121" s="21" t="s">
        <v>109</v>
      </c>
      <c r="E121" s="21" t="s">
        <v>110</v>
      </c>
      <c r="F121" s="19" t="n">
        <v>60</v>
      </c>
      <c r="G121" s="19" t="n">
        <v>65.94</v>
      </c>
      <c r="H121" s="19" t="n">
        <v>75</v>
      </c>
      <c r="I121" s="17" t="n">
        <v>0.3</v>
      </c>
      <c r="J121" s="17" t="n">
        <v>0.2</v>
      </c>
      <c r="K121" s="19" t="n">
        <f aca="false">IF(E121="Discontinued",H121,ROUND(ROUNDUP(ROUND(G121/(1-IF(J121="",I121,J121))/0.05,6),0)*0.05,2))</f>
        <v>82.45</v>
      </c>
      <c r="L121" s="19" t="n">
        <f aca="false">IF(OR(E121="Discontinued",P121="Held at old sell"),H121,IF(LEFT(P121,15)="Approved, cappe",ROUND(ROUNDUP(ROUND(H121*1.1/0.05,6),0)*0.05,2),K121))</f>
        <v>82.45</v>
      </c>
      <c r="M121" s="17" t="n">
        <f aca="false">ROUND((H121-G121)/H121,3)</f>
        <v>0.121</v>
      </c>
      <c r="N121" s="17" t="n">
        <f aca="false">IF(E121="Discontinued","",ROUND((L121-G121)/L121,3))</f>
        <v>0.2</v>
      </c>
      <c r="O121" s="21" t="str">
        <f aca="false">IF(E121="Discontinued","Archive",IF(AND(ROUND(K121/H121-1,6)&lt;=0.1,K121-H121&lt;=100),"Auto","Approval"))</f>
        <v>Auto</v>
      </c>
      <c r="P121" s="21" t="s">
        <v>111</v>
      </c>
      <c r="Q121" s="21" t="s">
        <v>144</v>
      </c>
      <c r="R121" s="21" t="str">
        <f aca="false">IF(E121="Superseded",MID(INDEX('Import file'!$E$2:$E$1384,MATCH(A121,'Import file'!$A$2:$A$1384,0)),23,30),A121)</f>
        <v>EWA-1360</v>
      </c>
      <c r="S121" s="19" t="n">
        <f aca="false">IF(E121="Discontinued","",IFERROR(INDEX('Supplier file A'!$D$2:$D$677,MATCH(R121,'Supplier file A'!$A$2:$A$677,0)),IFERROR(INDEX('Supplier file B'!$D$2:$D$386,MATCH(R121,'Supplier file B'!$A$2:$A$386,0)),INDEX('Supplier file C'!$D$2:$D$383,MATCH(R121,'Supplier file C'!$A$2:$A$383,0)))))</f>
        <v>65.94</v>
      </c>
      <c r="T121" s="21" t="str">
        <f aca="false">IF(E121="Discontinued","",IF(ABS(G121-S121)&lt;0.005,"Yes","No"))</f>
        <v>Yes</v>
      </c>
      <c r="U121" s="21" t="str">
        <f aca="false">IF(E121="Discontinued","",IF(ABS(F121-G121)&lt;=0.01*G121,"Yes","No"))</f>
        <v>No</v>
      </c>
      <c r="V121" s="17" t="n">
        <f aca="false">IF(E121="Discontinued","",K121/H121-1)</f>
        <v>0.0993333333333333</v>
      </c>
      <c r="W121" s="21" t="str">
        <f aca="false">IF(E121="Discontinued","Archived",IF(ROUND((L121-G121)/L121,3)&gt;=ROUND(I121,3),"At or above target",IF(Q121&lt;&gt;"","Below target, reason recorded","Below target, no reason")))</f>
        <v>Below target, reason recorded</v>
      </c>
      <c r="X121" s="21" t="str">
        <f aca="false">IF(E121="Discontinued","",IF(ROUND(M121-I121,3)&lt;-0.01,"Yes","No"))</f>
        <v>Yes</v>
      </c>
    </row>
    <row r="122" customFormat="false" ht="15" hidden="false" customHeight="false" outlineLevel="0" collapsed="false">
      <c r="A122" s="21" t="s">
        <v>364</v>
      </c>
      <c r="B122" s="21" t="s">
        <v>365</v>
      </c>
      <c r="C122" s="21" t="s">
        <v>366</v>
      </c>
      <c r="D122" s="21" t="s">
        <v>109</v>
      </c>
      <c r="E122" s="21" t="s">
        <v>110</v>
      </c>
      <c r="F122" s="19" t="n">
        <v>43.7</v>
      </c>
      <c r="G122" s="19" t="n">
        <v>46.79</v>
      </c>
      <c r="H122" s="19" t="n">
        <v>65.25</v>
      </c>
      <c r="I122" s="17" t="n">
        <v>0.33</v>
      </c>
      <c r="J122" s="17"/>
      <c r="K122" s="19" t="n">
        <f aca="false">IF(E122="Discontinued",H122,ROUND(ROUNDUP(ROUND(G122/(1-IF(J122="",I122,J122))/0.05,6),0)*0.05,2))</f>
        <v>69.85</v>
      </c>
      <c r="L122" s="19" t="n">
        <f aca="false">IF(OR(E122="Discontinued",P122="Held at old sell"),H122,IF(LEFT(P122,15)="Approved, cappe",ROUND(ROUNDUP(ROUND(H122*1.1/0.05,6),0)*0.05,2),K122))</f>
        <v>69.85</v>
      </c>
      <c r="M122" s="17" t="n">
        <f aca="false">ROUND((H122-G122)/H122,3)</f>
        <v>0.283</v>
      </c>
      <c r="N122" s="17" t="n">
        <f aca="false">IF(E122="Discontinued","",ROUND((L122-G122)/L122,3))</f>
        <v>0.33</v>
      </c>
      <c r="O122" s="21" t="str">
        <f aca="false">IF(E122="Discontinued","Archive",IF(AND(ROUND(K122/H122-1,6)&lt;=0.1,K122-H122&lt;=100),"Auto","Approval"))</f>
        <v>Auto</v>
      </c>
      <c r="P122" s="21" t="s">
        <v>111</v>
      </c>
      <c r="Q122" s="21"/>
      <c r="R122" s="21" t="str">
        <f aca="false">IF(E122="Superseded",MID(INDEX('Import file'!$E$2:$E$1384,MATCH(A122,'Import file'!$A$2:$A$1384,0)),23,30),A122)</f>
        <v>EWA-1364</v>
      </c>
      <c r="S122" s="19" t="n">
        <f aca="false">IF(E122="Discontinued","",IFERROR(INDEX('Supplier file A'!$D$2:$D$677,MATCH(R122,'Supplier file A'!$A$2:$A$677,0)),IFERROR(INDEX('Supplier file B'!$D$2:$D$386,MATCH(R122,'Supplier file B'!$A$2:$A$386,0)),INDEX('Supplier file C'!$D$2:$D$383,MATCH(R122,'Supplier file C'!$A$2:$A$383,0)))))</f>
        <v>46.79</v>
      </c>
      <c r="T122" s="21" t="str">
        <f aca="false">IF(E122="Discontinued","",IF(ABS(G122-S122)&lt;0.005,"Yes","No"))</f>
        <v>Yes</v>
      </c>
      <c r="U122" s="21" t="str">
        <f aca="false">IF(E122="Discontinued","",IF(ABS(F122-G122)&lt;=0.01*G122,"Yes","No"))</f>
        <v>No</v>
      </c>
      <c r="V122" s="17" t="n">
        <f aca="false">IF(E122="Discontinued","",K122/H122-1)</f>
        <v>0.0704980842911878</v>
      </c>
      <c r="W122" s="21" t="str">
        <f aca="false">IF(E122="Discontinued","Archived",IF(ROUND((L122-G122)/L122,3)&gt;=ROUND(I122,3),"At or above target",IF(Q122&lt;&gt;"","Below target, reason recorded","Below target, no reason")))</f>
        <v>At or above target</v>
      </c>
      <c r="X122" s="21" t="str">
        <f aca="false">IF(E122="Discontinued","",IF(ROUND(M122-I122,3)&lt;-0.01,"Yes","No"))</f>
        <v>Yes</v>
      </c>
    </row>
    <row r="123" customFormat="false" ht="15" hidden="false" customHeight="false" outlineLevel="0" collapsed="false">
      <c r="A123" s="21" t="s">
        <v>367</v>
      </c>
      <c r="B123" s="21" t="s">
        <v>368</v>
      </c>
      <c r="C123" s="21" t="s">
        <v>366</v>
      </c>
      <c r="D123" s="21" t="s">
        <v>109</v>
      </c>
      <c r="E123" s="21" t="s">
        <v>110</v>
      </c>
      <c r="F123" s="19" t="n">
        <v>32.2</v>
      </c>
      <c r="G123" s="19" t="n">
        <v>34.88</v>
      </c>
      <c r="H123" s="19" t="n">
        <v>48.1</v>
      </c>
      <c r="I123" s="17" t="n">
        <v>0.33</v>
      </c>
      <c r="J123" s="17"/>
      <c r="K123" s="19" t="n">
        <f aca="false">IF(E123="Discontinued",H123,ROUND(ROUNDUP(ROUND(G123/(1-IF(J123="",I123,J123))/0.05,6),0)*0.05,2))</f>
        <v>52.1</v>
      </c>
      <c r="L123" s="19" t="n">
        <f aca="false">IF(OR(E123="Discontinued",P123="Held at old sell"),H123,IF(LEFT(P123,15)="Approved, cappe",ROUND(ROUNDUP(ROUND(H123*1.1/0.05,6),0)*0.05,2),K123))</f>
        <v>52.1</v>
      </c>
      <c r="M123" s="17" t="n">
        <f aca="false">ROUND((H123-G123)/H123,3)</f>
        <v>0.275</v>
      </c>
      <c r="N123" s="17" t="n">
        <f aca="false">IF(E123="Discontinued","",ROUND((L123-G123)/L123,3))</f>
        <v>0.331</v>
      </c>
      <c r="O123" s="21" t="str">
        <f aca="false">IF(E123="Discontinued","Archive",IF(AND(ROUND(K123/H123-1,6)&lt;=0.1,K123-H123&lt;=100),"Auto","Approval"))</f>
        <v>Auto</v>
      </c>
      <c r="P123" s="21" t="s">
        <v>111</v>
      </c>
      <c r="Q123" s="21"/>
      <c r="R123" s="21" t="str">
        <f aca="false">IF(E123="Superseded",MID(INDEX('Import file'!$E$2:$E$1384,MATCH(A123,'Import file'!$A$2:$A$1384,0)),23,30),A123)</f>
        <v>EWA-1367</v>
      </c>
      <c r="S123" s="19" t="n">
        <f aca="false">IF(E123="Discontinued","",IFERROR(INDEX('Supplier file A'!$D$2:$D$677,MATCH(R123,'Supplier file A'!$A$2:$A$677,0)),IFERROR(INDEX('Supplier file B'!$D$2:$D$386,MATCH(R123,'Supplier file B'!$A$2:$A$386,0)),INDEX('Supplier file C'!$D$2:$D$383,MATCH(R123,'Supplier file C'!$A$2:$A$383,0)))))</f>
        <v>34.88</v>
      </c>
      <c r="T123" s="21" t="str">
        <f aca="false">IF(E123="Discontinued","",IF(ABS(G123-S123)&lt;0.005,"Yes","No"))</f>
        <v>Yes</v>
      </c>
      <c r="U123" s="21" t="str">
        <f aca="false">IF(E123="Discontinued","",IF(ABS(F123-G123)&lt;=0.01*G123,"Yes","No"))</f>
        <v>No</v>
      </c>
      <c r="V123" s="17" t="n">
        <f aca="false">IF(E123="Discontinued","",K123/H123-1)</f>
        <v>0.0831600831600832</v>
      </c>
      <c r="W123" s="21" t="str">
        <f aca="false">IF(E123="Discontinued","Archived",IF(ROUND((L123-G123)/L123,3)&gt;=ROUND(I123,3),"At or above target",IF(Q123&lt;&gt;"","Below target, reason recorded","Below target, no reason")))</f>
        <v>At or above target</v>
      </c>
      <c r="X123" s="21" t="str">
        <f aca="false">IF(E123="Discontinued","",IF(ROUND(M123-I123,3)&lt;-0.01,"Yes","No"))</f>
        <v>Yes</v>
      </c>
    </row>
    <row r="124" customFormat="false" ht="15" hidden="false" customHeight="false" outlineLevel="0" collapsed="false">
      <c r="A124" s="21" t="s">
        <v>369</v>
      </c>
      <c r="B124" s="21" t="s">
        <v>370</v>
      </c>
      <c r="C124" s="21" t="s">
        <v>366</v>
      </c>
      <c r="D124" s="21" t="s">
        <v>109</v>
      </c>
      <c r="E124" s="21" t="s">
        <v>110</v>
      </c>
      <c r="F124" s="19" t="n">
        <v>10.92</v>
      </c>
      <c r="G124" s="19" t="n">
        <v>11.7</v>
      </c>
      <c r="H124" s="19" t="n">
        <v>16.3</v>
      </c>
      <c r="I124" s="17" t="n">
        <v>0.33</v>
      </c>
      <c r="J124" s="17"/>
      <c r="K124" s="19" t="n">
        <f aca="false">IF(E124="Discontinued",H124,ROUND(ROUNDUP(ROUND(G124/(1-IF(J124="",I124,J124))/0.05,6),0)*0.05,2))</f>
        <v>17.5</v>
      </c>
      <c r="L124" s="19" t="n">
        <f aca="false">IF(OR(E124="Discontinued",P124="Held at old sell"),H124,IF(LEFT(P124,15)="Approved, cappe",ROUND(ROUNDUP(ROUND(H124*1.1/0.05,6),0)*0.05,2),K124))</f>
        <v>17.5</v>
      </c>
      <c r="M124" s="17" t="n">
        <f aca="false">ROUND((H124-G124)/H124,3)</f>
        <v>0.282</v>
      </c>
      <c r="N124" s="17" t="n">
        <f aca="false">IF(E124="Discontinued","",ROUND((L124-G124)/L124,3))</f>
        <v>0.331</v>
      </c>
      <c r="O124" s="21" t="str">
        <f aca="false">IF(E124="Discontinued","Archive",IF(AND(ROUND(K124/H124-1,6)&lt;=0.1,K124-H124&lt;=100),"Auto","Approval"))</f>
        <v>Auto</v>
      </c>
      <c r="P124" s="21" t="s">
        <v>111</v>
      </c>
      <c r="Q124" s="21"/>
      <c r="R124" s="21" t="str">
        <f aca="false">IF(E124="Superseded",MID(INDEX('Import file'!$E$2:$E$1384,MATCH(A124,'Import file'!$A$2:$A$1384,0)),23,30),A124)</f>
        <v>EWA-1370</v>
      </c>
      <c r="S124" s="19" t="n">
        <f aca="false">IF(E124="Discontinued","",IFERROR(INDEX('Supplier file A'!$D$2:$D$677,MATCH(R124,'Supplier file A'!$A$2:$A$677,0)),IFERROR(INDEX('Supplier file B'!$D$2:$D$386,MATCH(R124,'Supplier file B'!$A$2:$A$386,0)),INDEX('Supplier file C'!$D$2:$D$383,MATCH(R124,'Supplier file C'!$A$2:$A$383,0)))))</f>
        <v>11.7</v>
      </c>
      <c r="T124" s="21" t="str">
        <f aca="false">IF(E124="Discontinued","",IF(ABS(G124-S124)&lt;0.005,"Yes","No"))</f>
        <v>Yes</v>
      </c>
      <c r="U124" s="21" t="str">
        <f aca="false">IF(E124="Discontinued","",IF(ABS(F124-G124)&lt;=0.01*G124,"Yes","No"))</f>
        <v>No</v>
      </c>
      <c r="V124" s="17" t="n">
        <f aca="false">IF(E124="Discontinued","",K124/H124-1)</f>
        <v>0.0736196319018405</v>
      </c>
      <c r="W124" s="21" t="str">
        <f aca="false">IF(E124="Discontinued","Archived",IF(ROUND((L124-G124)/L124,3)&gt;=ROUND(I124,3),"At or above target",IF(Q124&lt;&gt;"","Below target, reason recorded","Below target, no reason")))</f>
        <v>At or above target</v>
      </c>
      <c r="X124" s="21" t="str">
        <f aca="false">IF(E124="Discontinued","",IF(ROUND(M124-I124,3)&lt;-0.01,"Yes","No"))</f>
        <v>Yes</v>
      </c>
    </row>
    <row r="125" customFormat="false" ht="15" hidden="false" customHeight="false" outlineLevel="0" collapsed="false">
      <c r="A125" s="21" t="s">
        <v>371</v>
      </c>
      <c r="B125" s="21" t="s">
        <v>372</v>
      </c>
      <c r="C125" s="21" t="s">
        <v>366</v>
      </c>
      <c r="D125" s="21" t="s">
        <v>109</v>
      </c>
      <c r="E125" s="21" t="s">
        <v>110</v>
      </c>
      <c r="F125" s="19" t="n">
        <v>7.02</v>
      </c>
      <c r="G125" s="19" t="n">
        <v>7.6</v>
      </c>
      <c r="H125" s="19" t="n">
        <v>9.75</v>
      </c>
      <c r="I125" s="17" t="n">
        <v>0.33</v>
      </c>
      <c r="J125" s="17" t="n">
        <v>0.28</v>
      </c>
      <c r="K125" s="19" t="n">
        <f aca="false">IF(E125="Discontinued",H125,ROUND(ROUNDUP(ROUND(G125/(1-IF(J125="",I125,J125))/0.05,6),0)*0.05,2))</f>
        <v>10.6</v>
      </c>
      <c r="L125" s="19" t="n">
        <f aca="false">IF(OR(E125="Discontinued",P125="Held at old sell"),H125,IF(LEFT(P125,15)="Approved, cappe",ROUND(ROUNDUP(ROUND(H125*1.1/0.05,6),0)*0.05,2),K125))</f>
        <v>10.6</v>
      </c>
      <c r="M125" s="17" t="n">
        <f aca="false">ROUND((H125-G125)/H125,3)</f>
        <v>0.221</v>
      </c>
      <c r="N125" s="17" t="n">
        <f aca="false">IF(E125="Discontinued","",ROUND((L125-G125)/L125,3))</f>
        <v>0.283</v>
      </c>
      <c r="O125" s="21" t="str">
        <f aca="false">IF(E125="Discontinued","Archive",IF(AND(ROUND(K125/H125-1,6)&lt;=0.1,K125-H125&lt;=100),"Auto","Approval"))</f>
        <v>Auto</v>
      </c>
      <c r="P125" s="21" t="s">
        <v>111</v>
      </c>
      <c r="Q125" s="21" t="s">
        <v>373</v>
      </c>
      <c r="R125" s="21" t="str">
        <f aca="false">IF(E125="Superseded",MID(INDEX('Import file'!$E$2:$E$1384,MATCH(A125,'Import file'!$A$2:$A$1384,0)),23,30),A125)</f>
        <v>EWA-1374</v>
      </c>
      <c r="S125" s="19" t="n">
        <f aca="false">IF(E125="Discontinued","",IFERROR(INDEX('Supplier file A'!$D$2:$D$677,MATCH(R125,'Supplier file A'!$A$2:$A$677,0)),IFERROR(INDEX('Supplier file B'!$D$2:$D$386,MATCH(R125,'Supplier file B'!$A$2:$A$386,0)),INDEX('Supplier file C'!$D$2:$D$383,MATCH(R125,'Supplier file C'!$A$2:$A$383,0)))))</f>
        <v>7.6</v>
      </c>
      <c r="T125" s="21" t="str">
        <f aca="false">IF(E125="Discontinued","",IF(ABS(G125-S125)&lt;0.005,"Yes","No"))</f>
        <v>Yes</v>
      </c>
      <c r="U125" s="21" t="str">
        <f aca="false">IF(E125="Discontinued","",IF(ABS(F125-G125)&lt;=0.01*G125,"Yes","No"))</f>
        <v>No</v>
      </c>
      <c r="V125" s="17" t="n">
        <f aca="false">IF(E125="Discontinued","",K125/H125-1)</f>
        <v>0.0871794871794871</v>
      </c>
      <c r="W125" s="21" t="str">
        <f aca="false">IF(E125="Discontinued","Archived",IF(ROUND((L125-G125)/L125,3)&gt;=ROUND(I125,3),"At or above target",IF(Q125&lt;&gt;"","Below target, reason recorded","Below target, no reason")))</f>
        <v>Below target, reason recorded</v>
      </c>
      <c r="X125" s="21" t="str">
        <f aca="false">IF(E125="Discontinued","",IF(ROUND(M125-I125,3)&lt;-0.01,"Yes","No"))</f>
        <v>Yes</v>
      </c>
    </row>
    <row r="126" customFormat="false" ht="15" hidden="false" customHeight="false" outlineLevel="0" collapsed="false">
      <c r="A126" s="21" t="s">
        <v>374</v>
      </c>
      <c r="B126" s="21" t="s">
        <v>375</v>
      </c>
      <c r="C126" s="21" t="s">
        <v>366</v>
      </c>
      <c r="D126" s="21" t="s">
        <v>109</v>
      </c>
      <c r="E126" s="21" t="s">
        <v>110</v>
      </c>
      <c r="F126" s="19" t="n">
        <v>20.4</v>
      </c>
      <c r="G126" s="19" t="n">
        <v>21.84</v>
      </c>
      <c r="H126" s="19" t="n">
        <v>30.45</v>
      </c>
      <c r="I126" s="17" t="n">
        <v>0.33</v>
      </c>
      <c r="J126" s="17"/>
      <c r="K126" s="19" t="n">
        <f aca="false">IF(E126="Discontinued",H126,ROUND(ROUNDUP(ROUND(G126/(1-IF(J126="",I126,J126))/0.05,6),0)*0.05,2))</f>
        <v>32.6</v>
      </c>
      <c r="L126" s="19" t="n">
        <f aca="false">IF(OR(E126="Discontinued",P126="Held at old sell"),H126,IF(LEFT(P126,15)="Approved, cappe",ROUND(ROUNDUP(ROUND(H126*1.1/0.05,6),0)*0.05,2),K126))</f>
        <v>32.6</v>
      </c>
      <c r="M126" s="17" t="n">
        <f aca="false">ROUND((H126-G126)/H126,3)</f>
        <v>0.283</v>
      </c>
      <c r="N126" s="17" t="n">
        <f aca="false">IF(E126="Discontinued","",ROUND((L126-G126)/L126,3))</f>
        <v>0.33</v>
      </c>
      <c r="O126" s="21" t="str">
        <f aca="false">IF(E126="Discontinued","Archive",IF(AND(ROUND(K126/H126-1,6)&lt;=0.1,K126-H126&lt;=100),"Auto","Approval"))</f>
        <v>Auto</v>
      </c>
      <c r="P126" s="21" t="s">
        <v>111</v>
      </c>
      <c r="Q126" s="21"/>
      <c r="R126" s="21" t="str">
        <f aca="false">IF(E126="Superseded",MID(INDEX('Import file'!$E$2:$E$1384,MATCH(A126,'Import file'!$A$2:$A$1384,0)),23,30),A126)</f>
        <v>EWA-1377</v>
      </c>
      <c r="S126" s="19" t="n">
        <f aca="false">IF(E126="Discontinued","",IFERROR(INDEX('Supplier file A'!$D$2:$D$677,MATCH(R126,'Supplier file A'!$A$2:$A$677,0)),IFERROR(INDEX('Supplier file B'!$D$2:$D$386,MATCH(R126,'Supplier file B'!$A$2:$A$386,0)),INDEX('Supplier file C'!$D$2:$D$383,MATCH(R126,'Supplier file C'!$A$2:$A$383,0)))))</f>
        <v>21.84</v>
      </c>
      <c r="T126" s="21" t="str">
        <f aca="false">IF(E126="Discontinued","",IF(ABS(G126-S126)&lt;0.005,"Yes","No"))</f>
        <v>Yes</v>
      </c>
      <c r="U126" s="21" t="str">
        <f aca="false">IF(E126="Discontinued","",IF(ABS(F126-G126)&lt;=0.01*G126,"Yes","No"))</f>
        <v>No</v>
      </c>
      <c r="V126" s="17" t="n">
        <f aca="false">IF(E126="Discontinued","",K126/H126-1)</f>
        <v>0.0706075533661741</v>
      </c>
      <c r="W126" s="21" t="str">
        <f aca="false">IF(E126="Discontinued","Archived",IF(ROUND((L126-G126)/L126,3)&gt;=ROUND(I126,3),"At or above target",IF(Q126&lt;&gt;"","Below target, reason recorded","Below target, no reason")))</f>
        <v>At or above target</v>
      </c>
      <c r="X126" s="21" t="str">
        <f aca="false">IF(E126="Discontinued","",IF(ROUND(M126-I126,3)&lt;-0.01,"Yes","No"))</f>
        <v>Yes</v>
      </c>
    </row>
    <row r="127" customFormat="false" ht="15" hidden="false" customHeight="false" outlineLevel="0" collapsed="false">
      <c r="A127" s="21" t="s">
        <v>376</v>
      </c>
      <c r="B127" s="21" t="s">
        <v>377</v>
      </c>
      <c r="C127" s="21" t="s">
        <v>366</v>
      </c>
      <c r="D127" s="21" t="s">
        <v>109</v>
      </c>
      <c r="E127" s="21" t="s">
        <v>110</v>
      </c>
      <c r="F127" s="19" t="n">
        <v>78.3</v>
      </c>
      <c r="G127" s="19" t="n">
        <v>84.38</v>
      </c>
      <c r="H127" s="19" t="n">
        <v>116.9</v>
      </c>
      <c r="I127" s="17" t="n">
        <v>0.33</v>
      </c>
      <c r="J127" s="17"/>
      <c r="K127" s="19" t="n">
        <f aca="false">IF(E127="Discontinued",H127,ROUND(ROUNDUP(ROUND(G127/(1-IF(J127="",I127,J127))/0.05,6),0)*0.05,2))</f>
        <v>125.95</v>
      </c>
      <c r="L127" s="19" t="n">
        <f aca="false">IF(OR(E127="Discontinued",P127="Held at old sell"),H127,IF(LEFT(P127,15)="Approved, cappe",ROUND(ROUNDUP(ROUND(H127*1.1/0.05,6),0)*0.05,2),K127))</f>
        <v>125.95</v>
      </c>
      <c r="M127" s="17" t="n">
        <f aca="false">ROUND((H127-G127)/H127,3)</f>
        <v>0.278</v>
      </c>
      <c r="N127" s="17" t="n">
        <f aca="false">IF(E127="Discontinued","",ROUND((L127-G127)/L127,3))</f>
        <v>0.33</v>
      </c>
      <c r="O127" s="21" t="str">
        <f aca="false">IF(E127="Discontinued","Archive",IF(AND(ROUND(K127/H127-1,6)&lt;=0.1,K127-H127&lt;=100),"Auto","Approval"))</f>
        <v>Auto</v>
      </c>
      <c r="P127" s="21" t="s">
        <v>111</v>
      </c>
      <c r="Q127" s="21"/>
      <c r="R127" s="21" t="str">
        <f aca="false">IF(E127="Superseded",MID(INDEX('Import file'!$E$2:$E$1384,MATCH(A127,'Import file'!$A$2:$A$1384,0)),23,30),A127)</f>
        <v>EWA-1380</v>
      </c>
      <c r="S127" s="19" t="n">
        <f aca="false">IF(E127="Discontinued","",IFERROR(INDEX('Supplier file A'!$D$2:$D$677,MATCH(R127,'Supplier file A'!$A$2:$A$677,0)),IFERROR(INDEX('Supplier file B'!$D$2:$D$386,MATCH(R127,'Supplier file B'!$A$2:$A$386,0)),INDEX('Supplier file C'!$D$2:$D$383,MATCH(R127,'Supplier file C'!$A$2:$A$383,0)))))</f>
        <v>84.38</v>
      </c>
      <c r="T127" s="21" t="str">
        <f aca="false">IF(E127="Discontinued","",IF(ABS(G127-S127)&lt;0.005,"Yes","No"))</f>
        <v>Yes</v>
      </c>
      <c r="U127" s="21" t="str">
        <f aca="false">IF(E127="Discontinued","",IF(ABS(F127-G127)&lt;=0.01*G127,"Yes","No"))</f>
        <v>No</v>
      </c>
      <c r="V127" s="17" t="n">
        <f aca="false">IF(E127="Discontinued","",K127/H127-1)</f>
        <v>0.0774165953806671</v>
      </c>
      <c r="W127" s="21" t="str">
        <f aca="false">IF(E127="Discontinued","Archived",IF(ROUND((L127-G127)/L127,3)&gt;=ROUND(I127,3),"At or above target",IF(Q127&lt;&gt;"","Below target, reason recorded","Below target, no reason")))</f>
        <v>At or above target</v>
      </c>
      <c r="X127" s="21" t="str">
        <f aca="false">IF(E127="Discontinued","",IF(ROUND(M127-I127,3)&lt;-0.01,"Yes","No"))</f>
        <v>Yes</v>
      </c>
    </row>
    <row r="128" customFormat="false" ht="15" hidden="false" customHeight="false" outlineLevel="0" collapsed="false">
      <c r="A128" s="21" t="s">
        <v>378</v>
      </c>
      <c r="B128" s="21" t="s">
        <v>379</v>
      </c>
      <c r="C128" s="21" t="s">
        <v>366</v>
      </c>
      <c r="D128" s="21" t="s">
        <v>109</v>
      </c>
      <c r="E128" s="21" t="s">
        <v>110</v>
      </c>
      <c r="F128" s="19" t="n">
        <v>6.67</v>
      </c>
      <c r="G128" s="19" t="n">
        <v>7.12</v>
      </c>
      <c r="H128" s="19" t="n">
        <v>10</v>
      </c>
      <c r="I128" s="17" t="n">
        <v>0.33</v>
      </c>
      <c r="J128" s="17"/>
      <c r="K128" s="19" t="n">
        <f aca="false">IF(E128="Discontinued",H128,ROUND(ROUNDUP(ROUND(G128/(1-IF(J128="",I128,J128))/0.05,6),0)*0.05,2))</f>
        <v>10.65</v>
      </c>
      <c r="L128" s="19" t="n">
        <f aca="false">IF(OR(E128="Discontinued",P128="Held at old sell"),H128,IF(LEFT(P128,15)="Approved, cappe",ROUND(ROUNDUP(ROUND(H128*1.1/0.05,6),0)*0.05,2),K128))</f>
        <v>10.65</v>
      </c>
      <c r="M128" s="17" t="n">
        <f aca="false">ROUND((H128-G128)/H128,3)</f>
        <v>0.288</v>
      </c>
      <c r="N128" s="17" t="n">
        <f aca="false">IF(E128="Discontinued","",ROUND((L128-G128)/L128,3))</f>
        <v>0.331</v>
      </c>
      <c r="O128" s="21" t="str">
        <f aca="false">IF(E128="Discontinued","Archive",IF(AND(ROUND(K128/H128-1,6)&lt;=0.1,K128-H128&lt;=100),"Auto","Approval"))</f>
        <v>Auto</v>
      </c>
      <c r="P128" s="21" t="s">
        <v>111</v>
      </c>
      <c r="Q128" s="21"/>
      <c r="R128" s="21" t="str">
        <f aca="false">IF(E128="Superseded",MID(INDEX('Import file'!$E$2:$E$1384,MATCH(A128,'Import file'!$A$2:$A$1384,0)),23,30),A128)</f>
        <v>EWA-1383</v>
      </c>
      <c r="S128" s="19" t="n">
        <f aca="false">IF(E128="Discontinued","",IFERROR(INDEX('Supplier file A'!$D$2:$D$677,MATCH(R128,'Supplier file A'!$A$2:$A$677,0)),IFERROR(INDEX('Supplier file B'!$D$2:$D$386,MATCH(R128,'Supplier file B'!$A$2:$A$386,0)),INDEX('Supplier file C'!$D$2:$D$383,MATCH(R128,'Supplier file C'!$A$2:$A$383,0)))))</f>
        <v>7.12</v>
      </c>
      <c r="T128" s="21" t="str">
        <f aca="false">IF(E128="Discontinued","",IF(ABS(G128-S128)&lt;0.005,"Yes","No"))</f>
        <v>Yes</v>
      </c>
      <c r="U128" s="21" t="str">
        <f aca="false">IF(E128="Discontinued","",IF(ABS(F128-G128)&lt;=0.01*G128,"Yes","No"))</f>
        <v>No</v>
      </c>
      <c r="V128" s="17" t="n">
        <f aca="false">IF(E128="Discontinued","",K128/H128-1)</f>
        <v>0.065</v>
      </c>
      <c r="W128" s="21" t="str">
        <f aca="false">IF(E128="Discontinued","Archived",IF(ROUND((L128-G128)/L128,3)&gt;=ROUND(I128,3),"At or above target",IF(Q128&lt;&gt;"","Below target, reason recorded","Below target, no reason")))</f>
        <v>At or above target</v>
      </c>
      <c r="X128" s="21" t="str">
        <f aca="false">IF(E128="Discontinued","",IF(ROUND(M128-I128,3)&lt;-0.01,"Yes","No"))</f>
        <v>Yes</v>
      </c>
    </row>
    <row r="129" customFormat="false" ht="15" hidden="false" customHeight="false" outlineLevel="0" collapsed="false">
      <c r="A129" s="21" t="s">
        <v>380</v>
      </c>
      <c r="B129" s="21" t="s">
        <v>381</v>
      </c>
      <c r="C129" s="21" t="s">
        <v>366</v>
      </c>
      <c r="D129" s="21" t="s">
        <v>109</v>
      </c>
      <c r="E129" s="21" t="s">
        <v>110</v>
      </c>
      <c r="F129" s="19" t="n">
        <v>11.9</v>
      </c>
      <c r="G129" s="19" t="n">
        <v>12.96</v>
      </c>
      <c r="H129" s="19" t="n">
        <v>17.8</v>
      </c>
      <c r="I129" s="17" t="n">
        <v>0.33</v>
      </c>
      <c r="J129" s="17"/>
      <c r="K129" s="19" t="n">
        <f aca="false">IF(E129="Discontinued",H129,ROUND(ROUNDUP(ROUND(G129/(1-IF(J129="",I129,J129))/0.05,6),0)*0.05,2))</f>
        <v>19.35</v>
      </c>
      <c r="L129" s="19" t="n">
        <f aca="false">IF(OR(E129="Discontinued",P129="Held at old sell"),H129,IF(LEFT(P129,15)="Approved, cappe",ROUND(ROUNDUP(ROUND(H129*1.1/0.05,6),0)*0.05,2),K129))</f>
        <v>19.35</v>
      </c>
      <c r="M129" s="17" t="n">
        <f aca="false">ROUND((H129-G129)/H129,3)</f>
        <v>0.272</v>
      </c>
      <c r="N129" s="17" t="n">
        <f aca="false">IF(E129="Discontinued","",ROUND((L129-G129)/L129,3))</f>
        <v>0.33</v>
      </c>
      <c r="O129" s="21" t="str">
        <f aca="false">IF(E129="Discontinued","Archive",IF(AND(ROUND(K129/H129-1,6)&lt;=0.1,K129-H129&lt;=100),"Auto","Approval"))</f>
        <v>Auto</v>
      </c>
      <c r="P129" s="21" t="s">
        <v>111</v>
      </c>
      <c r="Q129" s="21"/>
      <c r="R129" s="21" t="str">
        <f aca="false">IF(E129="Superseded",MID(INDEX('Import file'!$E$2:$E$1384,MATCH(A129,'Import file'!$A$2:$A$1384,0)),23,30),A129)</f>
        <v>EWA-1385</v>
      </c>
      <c r="S129" s="19" t="n">
        <f aca="false">IF(E129="Discontinued","",IFERROR(INDEX('Supplier file A'!$D$2:$D$677,MATCH(R129,'Supplier file A'!$A$2:$A$677,0)),IFERROR(INDEX('Supplier file B'!$D$2:$D$386,MATCH(R129,'Supplier file B'!$A$2:$A$386,0)),INDEX('Supplier file C'!$D$2:$D$383,MATCH(R129,'Supplier file C'!$A$2:$A$383,0)))))</f>
        <v>12.96</v>
      </c>
      <c r="T129" s="21" t="str">
        <f aca="false">IF(E129="Discontinued","",IF(ABS(G129-S129)&lt;0.005,"Yes","No"))</f>
        <v>Yes</v>
      </c>
      <c r="U129" s="21" t="str">
        <f aca="false">IF(E129="Discontinued","",IF(ABS(F129-G129)&lt;=0.01*G129,"Yes","No"))</f>
        <v>No</v>
      </c>
      <c r="V129" s="17" t="n">
        <f aca="false">IF(E129="Discontinued","",K129/H129-1)</f>
        <v>0.0870786516853932</v>
      </c>
      <c r="W129" s="21" t="str">
        <f aca="false">IF(E129="Discontinued","Archived",IF(ROUND((L129-G129)/L129,3)&gt;=ROUND(I129,3),"At or above target",IF(Q129&lt;&gt;"","Below target, reason recorded","Below target, no reason")))</f>
        <v>At or above target</v>
      </c>
      <c r="X129" s="21" t="str">
        <f aca="false">IF(E129="Discontinued","",IF(ROUND(M129-I129,3)&lt;-0.01,"Yes","No"))</f>
        <v>Yes</v>
      </c>
    </row>
    <row r="130" customFormat="false" ht="15" hidden="false" customHeight="false" outlineLevel="0" collapsed="false">
      <c r="A130" s="21" t="s">
        <v>382</v>
      </c>
      <c r="B130" s="21" t="s">
        <v>383</v>
      </c>
      <c r="C130" s="21" t="s">
        <v>366</v>
      </c>
      <c r="D130" s="21" t="s">
        <v>109</v>
      </c>
      <c r="E130" s="21" t="s">
        <v>110</v>
      </c>
      <c r="F130" s="19" t="n">
        <v>69.7</v>
      </c>
      <c r="G130" s="19" t="n">
        <v>74.96</v>
      </c>
      <c r="H130" s="19" t="n">
        <v>104.05</v>
      </c>
      <c r="I130" s="17" t="n">
        <v>0.33</v>
      </c>
      <c r="J130" s="17"/>
      <c r="K130" s="19" t="n">
        <f aca="false">IF(E130="Discontinued",H130,ROUND(ROUNDUP(ROUND(G130/(1-IF(J130="",I130,J130))/0.05,6),0)*0.05,2))</f>
        <v>111.9</v>
      </c>
      <c r="L130" s="19" t="n">
        <f aca="false">IF(OR(E130="Discontinued",P130="Held at old sell"),H130,IF(LEFT(P130,15)="Approved, cappe",ROUND(ROUNDUP(ROUND(H130*1.1/0.05,6),0)*0.05,2),K130))</f>
        <v>111.9</v>
      </c>
      <c r="M130" s="17" t="n">
        <f aca="false">ROUND((H130-G130)/H130,3)</f>
        <v>0.28</v>
      </c>
      <c r="N130" s="17" t="n">
        <f aca="false">IF(E130="Discontinued","",ROUND((L130-G130)/L130,3))</f>
        <v>0.33</v>
      </c>
      <c r="O130" s="21" t="str">
        <f aca="false">IF(E130="Discontinued","Archive",IF(AND(ROUND(K130/H130-1,6)&lt;=0.1,K130-H130&lt;=100),"Auto","Approval"))</f>
        <v>Auto</v>
      </c>
      <c r="P130" s="21" t="s">
        <v>111</v>
      </c>
      <c r="Q130" s="21"/>
      <c r="R130" s="21" t="str">
        <f aca="false">IF(E130="Superseded",MID(INDEX('Import file'!$E$2:$E$1384,MATCH(A130,'Import file'!$A$2:$A$1384,0)),23,30),A130)</f>
        <v>EWA-1387</v>
      </c>
      <c r="S130" s="19" t="n">
        <f aca="false">IF(E130="Discontinued","",IFERROR(INDEX('Supplier file A'!$D$2:$D$677,MATCH(R130,'Supplier file A'!$A$2:$A$677,0)),IFERROR(INDEX('Supplier file B'!$D$2:$D$386,MATCH(R130,'Supplier file B'!$A$2:$A$386,0)),INDEX('Supplier file C'!$D$2:$D$383,MATCH(R130,'Supplier file C'!$A$2:$A$383,0)))))</f>
        <v>74.96</v>
      </c>
      <c r="T130" s="21" t="str">
        <f aca="false">IF(E130="Discontinued","",IF(ABS(G130-S130)&lt;0.005,"Yes","No"))</f>
        <v>Yes</v>
      </c>
      <c r="U130" s="21" t="str">
        <f aca="false">IF(E130="Discontinued","",IF(ABS(F130-G130)&lt;=0.01*G130,"Yes","No"))</f>
        <v>No</v>
      </c>
      <c r="V130" s="17" t="n">
        <f aca="false">IF(E130="Discontinued","",K130/H130-1)</f>
        <v>0.0754444978375781</v>
      </c>
      <c r="W130" s="21" t="str">
        <f aca="false">IF(E130="Discontinued","Archived",IF(ROUND((L130-G130)/L130,3)&gt;=ROUND(I130,3),"At or above target",IF(Q130&lt;&gt;"","Below target, reason recorded","Below target, no reason")))</f>
        <v>At or above target</v>
      </c>
      <c r="X130" s="21" t="str">
        <f aca="false">IF(E130="Discontinued","",IF(ROUND(M130-I130,3)&lt;-0.01,"Yes","No"))</f>
        <v>Yes</v>
      </c>
    </row>
    <row r="131" customFormat="false" ht="15" hidden="false" customHeight="false" outlineLevel="0" collapsed="false">
      <c r="A131" s="21" t="s">
        <v>384</v>
      </c>
      <c r="B131" s="21" t="s">
        <v>385</v>
      </c>
      <c r="C131" s="21" t="s">
        <v>366</v>
      </c>
      <c r="D131" s="21" t="s">
        <v>109</v>
      </c>
      <c r="E131" s="21" t="s">
        <v>110</v>
      </c>
      <c r="F131" s="19" t="n">
        <v>66.7</v>
      </c>
      <c r="G131" s="19" t="n">
        <v>71.82</v>
      </c>
      <c r="H131" s="19" t="n">
        <v>99.6</v>
      </c>
      <c r="I131" s="17" t="n">
        <v>0.33</v>
      </c>
      <c r="J131" s="17"/>
      <c r="K131" s="19" t="n">
        <f aca="false">IF(E131="Discontinued",H131,ROUND(ROUNDUP(ROUND(G131/(1-IF(J131="",I131,J131))/0.05,6),0)*0.05,2))</f>
        <v>107.2</v>
      </c>
      <c r="L131" s="19" t="n">
        <f aca="false">IF(OR(E131="Discontinued",P131="Held at old sell"),H131,IF(LEFT(P131,15)="Approved, cappe",ROUND(ROUNDUP(ROUND(H131*1.1/0.05,6),0)*0.05,2),K131))</f>
        <v>107.2</v>
      </c>
      <c r="M131" s="17" t="n">
        <f aca="false">ROUND((H131-G131)/H131,3)</f>
        <v>0.279</v>
      </c>
      <c r="N131" s="17" t="n">
        <f aca="false">IF(E131="Discontinued","",ROUND((L131-G131)/L131,3))</f>
        <v>0.33</v>
      </c>
      <c r="O131" s="21" t="str">
        <f aca="false">IF(E131="Discontinued","Archive",IF(AND(ROUND(K131/H131-1,6)&lt;=0.1,K131-H131&lt;=100),"Auto","Approval"))</f>
        <v>Auto</v>
      </c>
      <c r="P131" s="21" t="s">
        <v>111</v>
      </c>
      <c r="Q131" s="21"/>
      <c r="R131" s="21" t="str">
        <f aca="false">IF(E131="Superseded",MID(INDEX('Import file'!$E$2:$E$1384,MATCH(A131,'Import file'!$A$2:$A$1384,0)),23,30),A131)</f>
        <v>EWA-1391</v>
      </c>
      <c r="S131" s="19" t="n">
        <f aca="false">IF(E131="Discontinued","",IFERROR(INDEX('Supplier file A'!$D$2:$D$677,MATCH(R131,'Supplier file A'!$A$2:$A$677,0)),IFERROR(INDEX('Supplier file B'!$D$2:$D$386,MATCH(R131,'Supplier file B'!$A$2:$A$386,0)),INDEX('Supplier file C'!$D$2:$D$383,MATCH(R131,'Supplier file C'!$A$2:$A$383,0)))))</f>
        <v>71.82</v>
      </c>
      <c r="T131" s="21" t="str">
        <f aca="false">IF(E131="Discontinued","",IF(ABS(G131-S131)&lt;0.005,"Yes","No"))</f>
        <v>Yes</v>
      </c>
      <c r="U131" s="21" t="str">
        <f aca="false">IF(E131="Discontinued","",IF(ABS(F131-G131)&lt;=0.01*G131,"Yes","No"))</f>
        <v>No</v>
      </c>
      <c r="V131" s="17" t="n">
        <f aca="false">IF(E131="Discontinued","",K131/H131-1)</f>
        <v>0.0763052208835342</v>
      </c>
      <c r="W131" s="21" t="str">
        <f aca="false">IF(E131="Discontinued","Archived",IF(ROUND((L131-G131)/L131,3)&gt;=ROUND(I131,3),"At or above target",IF(Q131&lt;&gt;"","Below target, reason recorded","Below target, no reason")))</f>
        <v>At or above target</v>
      </c>
      <c r="X131" s="21" t="str">
        <f aca="false">IF(E131="Discontinued","",IF(ROUND(M131-I131,3)&lt;-0.01,"Yes","No"))</f>
        <v>Yes</v>
      </c>
    </row>
    <row r="132" customFormat="false" ht="15" hidden="false" customHeight="false" outlineLevel="0" collapsed="false">
      <c r="A132" s="21" t="s">
        <v>386</v>
      </c>
      <c r="B132" s="21" t="s">
        <v>387</v>
      </c>
      <c r="C132" s="21" t="s">
        <v>366</v>
      </c>
      <c r="D132" s="21" t="s">
        <v>109</v>
      </c>
      <c r="E132" s="21" t="s">
        <v>110</v>
      </c>
      <c r="F132" s="19" t="n">
        <v>4.42</v>
      </c>
      <c r="G132" s="19" t="n">
        <v>4.81</v>
      </c>
      <c r="H132" s="19" t="n">
        <v>6.6</v>
      </c>
      <c r="I132" s="17" t="n">
        <v>0.33</v>
      </c>
      <c r="J132" s="17"/>
      <c r="K132" s="19" t="n">
        <f aca="false">IF(E132="Discontinued",H132,ROUND(ROUNDUP(ROUND(G132/(1-IF(J132="",I132,J132))/0.05,6),0)*0.05,2))</f>
        <v>7.2</v>
      </c>
      <c r="L132" s="19" t="n">
        <f aca="false">IF(OR(E132="Discontinued",P132="Held at old sell"),H132,IF(LEFT(P132,15)="Approved, cappe",ROUND(ROUNDUP(ROUND(H132*1.1/0.05,6),0)*0.05,2),K132))</f>
        <v>7.2</v>
      </c>
      <c r="M132" s="17" t="n">
        <f aca="false">ROUND((H132-G132)/H132,3)</f>
        <v>0.271</v>
      </c>
      <c r="N132" s="17" t="n">
        <f aca="false">IF(E132="Discontinued","",ROUND((L132-G132)/L132,3))</f>
        <v>0.332</v>
      </c>
      <c r="O132" s="21" t="str">
        <f aca="false">IF(E132="Discontinued","Archive",IF(AND(ROUND(K132/H132-1,6)&lt;=0.1,K132-H132&lt;=100),"Auto","Approval"))</f>
        <v>Auto</v>
      </c>
      <c r="P132" s="21" t="s">
        <v>111</v>
      </c>
      <c r="Q132" s="21"/>
      <c r="R132" s="21" t="str">
        <f aca="false">IF(E132="Superseded",MID(INDEX('Import file'!$E$2:$E$1384,MATCH(A132,'Import file'!$A$2:$A$1384,0)),23,30),A132)</f>
        <v>EWA-1395</v>
      </c>
      <c r="S132" s="19" t="n">
        <f aca="false">IF(E132="Discontinued","",IFERROR(INDEX('Supplier file A'!$D$2:$D$677,MATCH(R132,'Supplier file A'!$A$2:$A$677,0)),IFERROR(INDEX('Supplier file B'!$D$2:$D$386,MATCH(R132,'Supplier file B'!$A$2:$A$386,0)),INDEX('Supplier file C'!$D$2:$D$383,MATCH(R132,'Supplier file C'!$A$2:$A$383,0)))))</f>
        <v>4.81</v>
      </c>
      <c r="T132" s="21" t="str">
        <f aca="false">IF(E132="Discontinued","",IF(ABS(G132-S132)&lt;0.005,"Yes","No"))</f>
        <v>Yes</v>
      </c>
      <c r="U132" s="21" t="str">
        <f aca="false">IF(E132="Discontinued","",IF(ABS(F132-G132)&lt;=0.01*G132,"Yes","No"))</f>
        <v>No</v>
      </c>
      <c r="V132" s="17" t="n">
        <f aca="false">IF(E132="Discontinued","",K132/H132-1)</f>
        <v>0.0909090909090911</v>
      </c>
      <c r="W132" s="21" t="str">
        <f aca="false">IF(E132="Discontinued","Archived",IF(ROUND((L132-G132)/L132,3)&gt;=ROUND(I132,3),"At or above target",IF(Q132&lt;&gt;"","Below target, reason recorded","Below target, no reason")))</f>
        <v>At or above target</v>
      </c>
      <c r="X132" s="21" t="str">
        <f aca="false">IF(E132="Discontinued","",IF(ROUND(M132-I132,3)&lt;-0.01,"Yes","No"))</f>
        <v>Yes</v>
      </c>
    </row>
    <row r="133" customFormat="false" ht="15" hidden="false" customHeight="false" outlineLevel="0" collapsed="false">
      <c r="A133" s="21" t="s">
        <v>388</v>
      </c>
      <c r="B133" s="21" t="s">
        <v>389</v>
      </c>
      <c r="C133" s="21" t="s">
        <v>366</v>
      </c>
      <c r="D133" s="21" t="s">
        <v>109</v>
      </c>
      <c r="E133" s="21" t="s">
        <v>110</v>
      </c>
      <c r="F133" s="19" t="n">
        <v>6.4</v>
      </c>
      <c r="G133" s="19" t="n">
        <v>6.96</v>
      </c>
      <c r="H133" s="19" t="n">
        <v>9.6</v>
      </c>
      <c r="I133" s="17" t="n">
        <v>0.33</v>
      </c>
      <c r="J133" s="17"/>
      <c r="K133" s="19" t="n">
        <f aca="false">IF(E133="Discontinued",H133,ROUND(ROUNDUP(ROUND(G133/(1-IF(J133="",I133,J133))/0.05,6),0)*0.05,2))</f>
        <v>10.4</v>
      </c>
      <c r="L133" s="19" t="n">
        <f aca="false">IF(OR(E133="Discontinued",P133="Held at old sell"),H133,IF(LEFT(P133,15)="Approved, cappe",ROUND(ROUNDUP(ROUND(H133*1.1/0.05,6),0)*0.05,2),K133))</f>
        <v>10.4</v>
      </c>
      <c r="M133" s="17" t="n">
        <f aca="false">ROUND((H133-G133)/H133,3)</f>
        <v>0.275</v>
      </c>
      <c r="N133" s="17" t="n">
        <f aca="false">IF(E133="Discontinued","",ROUND((L133-G133)/L133,3))</f>
        <v>0.331</v>
      </c>
      <c r="O133" s="21" t="str">
        <f aca="false">IF(E133="Discontinued","Archive",IF(AND(ROUND(K133/H133-1,6)&lt;=0.1,K133-H133&lt;=100),"Auto","Approval"))</f>
        <v>Auto</v>
      </c>
      <c r="P133" s="21" t="s">
        <v>111</v>
      </c>
      <c r="Q133" s="21"/>
      <c r="R133" s="21" t="str">
        <f aca="false">IF(E133="Superseded",MID(INDEX('Import file'!$E$2:$E$1384,MATCH(A133,'Import file'!$A$2:$A$1384,0)),23,30),A133)</f>
        <v>EWA-1396</v>
      </c>
      <c r="S133" s="19" t="n">
        <f aca="false">IF(E133="Discontinued","",IFERROR(INDEX('Supplier file A'!$D$2:$D$677,MATCH(R133,'Supplier file A'!$A$2:$A$677,0)),IFERROR(INDEX('Supplier file B'!$D$2:$D$386,MATCH(R133,'Supplier file B'!$A$2:$A$386,0)),INDEX('Supplier file C'!$D$2:$D$383,MATCH(R133,'Supplier file C'!$A$2:$A$383,0)))))</f>
        <v>6.96</v>
      </c>
      <c r="T133" s="21" t="str">
        <f aca="false">IF(E133="Discontinued","",IF(ABS(G133-S133)&lt;0.005,"Yes","No"))</f>
        <v>Yes</v>
      </c>
      <c r="U133" s="21" t="str">
        <f aca="false">IF(E133="Discontinued","",IF(ABS(F133-G133)&lt;=0.01*G133,"Yes","No"))</f>
        <v>No</v>
      </c>
      <c r="V133" s="17" t="n">
        <f aca="false">IF(E133="Discontinued","",K133/H133-1)</f>
        <v>0.0833333333333335</v>
      </c>
      <c r="W133" s="21" t="str">
        <f aca="false">IF(E133="Discontinued","Archived",IF(ROUND((L133-G133)/L133,3)&gt;=ROUND(I133,3),"At or above target",IF(Q133&lt;&gt;"","Below target, reason recorded","Below target, no reason")))</f>
        <v>At or above target</v>
      </c>
      <c r="X133" s="21" t="str">
        <f aca="false">IF(E133="Discontinued","",IF(ROUND(M133-I133,3)&lt;-0.01,"Yes","No"))</f>
        <v>Yes</v>
      </c>
    </row>
    <row r="134" customFormat="false" ht="15" hidden="false" customHeight="false" outlineLevel="0" collapsed="false">
      <c r="A134" s="21" t="s">
        <v>390</v>
      </c>
      <c r="B134" s="21" t="s">
        <v>391</v>
      </c>
      <c r="C134" s="21" t="s">
        <v>366</v>
      </c>
      <c r="D134" s="21" t="s">
        <v>109</v>
      </c>
      <c r="E134" s="21" t="s">
        <v>110</v>
      </c>
      <c r="F134" s="19" t="n">
        <v>7.02</v>
      </c>
      <c r="G134" s="19" t="n">
        <v>7.57</v>
      </c>
      <c r="H134" s="19" t="n">
        <v>10.05</v>
      </c>
      <c r="I134" s="17" t="n">
        <v>0.33</v>
      </c>
      <c r="J134" s="17" t="n">
        <v>0.3</v>
      </c>
      <c r="K134" s="19" t="n">
        <f aca="false">IF(E134="Discontinued",H134,ROUND(ROUNDUP(ROUND(G134/(1-IF(J134="",I134,J134))/0.05,6),0)*0.05,2))</f>
        <v>10.85</v>
      </c>
      <c r="L134" s="19" t="n">
        <f aca="false">IF(OR(E134="Discontinued",P134="Held at old sell"),H134,IF(LEFT(P134,15)="Approved, cappe",ROUND(ROUNDUP(ROUND(H134*1.1/0.05,6),0)*0.05,2),K134))</f>
        <v>10.85</v>
      </c>
      <c r="M134" s="17" t="n">
        <f aca="false">ROUND((H134-G134)/H134,3)</f>
        <v>0.247</v>
      </c>
      <c r="N134" s="17" t="n">
        <f aca="false">IF(E134="Discontinued","",ROUND((L134-G134)/L134,3))</f>
        <v>0.302</v>
      </c>
      <c r="O134" s="21" t="str">
        <f aca="false">IF(E134="Discontinued","Archive",IF(AND(ROUND(K134/H134-1,6)&lt;=0.1,K134-H134&lt;=100),"Auto","Approval"))</f>
        <v>Auto</v>
      </c>
      <c r="P134" s="21" t="s">
        <v>111</v>
      </c>
      <c r="Q134" s="21" t="s">
        <v>392</v>
      </c>
      <c r="R134" s="21" t="str">
        <f aca="false">IF(E134="Superseded",MID(INDEX('Import file'!$E$2:$E$1384,MATCH(A134,'Import file'!$A$2:$A$1384,0)),23,30),A134)</f>
        <v>EWA-1399</v>
      </c>
      <c r="S134" s="19" t="n">
        <f aca="false">IF(E134="Discontinued","",IFERROR(INDEX('Supplier file A'!$D$2:$D$677,MATCH(R134,'Supplier file A'!$A$2:$A$677,0)),IFERROR(INDEX('Supplier file B'!$D$2:$D$386,MATCH(R134,'Supplier file B'!$A$2:$A$386,0)),INDEX('Supplier file C'!$D$2:$D$383,MATCH(R134,'Supplier file C'!$A$2:$A$383,0)))))</f>
        <v>7.57</v>
      </c>
      <c r="T134" s="21" t="str">
        <f aca="false">IF(E134="Discontinued","",IF(ABS(G134-S134)&lt;0.005,"Yes","No"))</f>
        <v>Yes</v>
      </c>
      <c r="U134" s="21" t="str">
        <f aca="false">IF(E134="Discontinued","",IF(ABS(F134-G134)&lt;=0.01*G134,"Yes","No"))</f>
        <v>No</v>
      </c>
      <c r="V134" s="17" t="n">
        <f aca="false">IF(E134="Discontinued","",K134/H134-1)</f>
        <v>0.0796019900497511</v>
      </c>
      <c r="W134" s="21" t="str">
        <f aca="false">IF(E134="Discontinued","Archived",IF(ROUND((L134-G134)/L134,3)&gt;=ROUND(I134,3),"At or above target",IF(Q134&lt;&gt;"","Below target, reason recorded","Below target, no reason")))</f>
        <v>Below target, reason recorded</v>
      </c>
      <c r="X134" s="21" t="str">
        <f aca="false">IF(E134="Discontinued","",IF(ROUND(M134-I134,3)&lt;-0.01,"Yes","No"))</f>
        <v>Yes</v>
      </c>
    </row>
    <row r="135" customFormat="false" ht="15" hidden="false" customHeight="false" outlineLevel="0" collapsed="false">
      <c r="A135" s="21" t="s">
        <v>393</v>
      </c>
      <c r="B135" s="21" t="s">
        <v>394</v>
      </c>
      <c r="C135" s="21" t="s">
        <v>366</v>
      </c>
      <c r="D135" s="21" t="s">
        <v>109</v>
      </c>
      <c r="E135" s="21" t="s">
        <v>110</v>
      </c>
      <c r="F135" s="19" t="n">
        <v>70</v>
      </c>
      <c r="G135" s="19" t="n">
        <v>76.17</v>
      </c>
      <c r="H135" s="19" t="n">
        <v>100</v>
      </c>
      <c r="I135" s="17" t="n">
        <v>0.33</v>
      </c>
      <c r="J135" s="17" t="n">
        <v>0.3</v>
      </c>
      <c r="K135" s="19" t="n">
        <f aca="false">IF(E135="Discontinued",H135,ROUND(ROUNDUP(ROUND(G135/(1-IF(J135="",I135,J135))/0.05,6),0)*0.05,2))</f>
        <v>108.85</v>
      </c>
      <c r="L135" s="19" t="n">
        <f aca="false">IF(OR(E135="Discontinued",P135="Held at old sell"),H135,IF(LEFT(P135,15)="Approved, cappe",ROUND(ROUNDUP(ROUND(H135*1.1/0.05,6),0)*0.05,2),K135))</f>
        <v>108.85</v>
      </c>
      <c r="M135" s="17" t="n">
        <f aca="false">ROUND((H135-G135)/H135,3)</f>
        <v>0.238</v>
      </c>
      <c r="N135" s="17" t="n">
        <f aca="false">IF(E135="Discontinued","",ROUND((L135-G135)/L135,3))</f>
        <v>0.3</v>
      </c>
      <c r="O135" s="21" t="str">
        <f aca="false">IF(E135="Discontinued","Archive",IF(AND(ROUND(K135/H135-1,6)&lt;=0.1,K135-H135&lt;=100),"Auto","Approval"))</f>
        <v>Auto</v>
      </c>
      <c r="P135" s="21" t="s">
        <v>111</v>
      </c>
      <c r="Q135" s="21" t="s">
        <v>392</v>
      </c>
      <c r="R135" s="21" t="str">
        <f aca="false">IF(E135="Superseded",MID(INDEX('Import file'!$E$2:$E$1384,MATCH(A135,'Import file'!$A$2:$A$1384,0)),23,30),A135)</f>
        <v>EWA-1403</v>
      </c>
      <c r="S135" s="19" t="n">
        <f aca="false">IF(E135="Discontinued","",IFERROR(INDEX('Supplier file A'!$D$2:$D$677,MATCH(R135,'Supplier file A'!$A$2:$A$677,0)),IFERROR(INDEX('Supplier file B'!$D$2:$D$386,MATCH(R135,'Supplier file B'!$A$2:$A$386,0)),INDEX('Supplier file C'!$D$2:$D$383,MATCH(R135,'Supplier file C'!$A$2:$A$383,0)))))</f>
        <v>76.17</v>
      </c>
      <c r="T135" s="21" t="str">
        <f aca="false">IF(E135="Discontinued","",IF(ABS(G135-S135)&lt;0.005,"Yes","No"))</f>
        <v>Yes</v>
      </c>
      <c r="U135" s="21" t="str">
        <f aca="false">IF(E135="Discontinued","",IF(ABS(F135-G135)&lt;=0.01*G135,"Yes","No"))</f>
        <v>No</v>
      </c>
      <c r="V135" s="17" t="n">
        <f aca="false">IF(E135="Discontinued","",K135/H135-1)</f>
        <v>0.0885</v>
      </c>
      <c r="W135" s="21" t="str">
        <f aca="false">IF(E135="Discontinued","Archived",IF(ROUND((L135-G135)/L135,3)&gt;=ROUND(I135,3),"At or above target",IF(Q135&lt;&gt;"","Below target, reason recorded","Below target, no reason")))</f>
        <v>Below target, reason recorded</v>
      </c>
      <c r="X135" s="21" t="str">
        <f aca="false">IF(E135="Discontinued","",IF(ROUND(M135-I135,3)&lt;-0.01,"Yes","No"))</f>
        <v>Yes</v>
      </c>
    </row>
    <row r="136" customFormat="false" ht="15" hidden="false" customHeight="false" outlineLevel="0" collapsed="false">
      <c r="A136" s="21" t="s">
        <v>395</v>
      </c>
      <c r="B136" s="21" t="s">
        <v>396</v>
      </c>
      <c r="C136" s="21" t="s">
        <v>366</v>
      </c>
      <c r="D136" s="21" t="s">
        <v>109</v>
      </c>
      <c r="E136" s="21" t="s">
        <v>110</v>
      </c>
      <c r="F136" s="19" t="n">
        <v>39.1</v>
      </c>
      <c r="G136" s="19" t="n">
        <v>42.29</v>
      </c>
      <c r="H136" s="19" t="n">
        <v>58.4</v>
      </c>
      <c r="I136" s="17" t="n">
        <v>0.33</v>
      </c>
      <c r="J136" s="17"/>
      <c r="K136" s="19" t="n">
        <f aca="false">IF(E136="Discontinued",H136,ROUND(ROUNDUP(ROUND(G136/(1-IF(J136="",I136,J136))/0.05,6),0)*0.05,2))</f>
        <v>63.15</v>
      </c>
      <c r="L136" s="19" t="n">
        <f aca="false">IF(OR(E136="Discontinued",P136="Held at old sell"),H136,IF(LEFT(P136,15)="Approved, cappe",ROUND(ROUNDUP(ROUND(H136*1.1/0.05,6),0)*0.05,2),K136))</f>
        <v>63.15</v>
      </c>
      <c r="M136" s="17" t="n">
        <f aca="false">ROUND((H136-G136)/H136,3)</f>
        <v>0.276</v>
      </c>
      <c r="N136" s="17" t="n">
        <f aca="false">IF(E136="Discontinued","",ROUND((L136-G136)/L136,3))</f>
        <v>0.33</v>
      </c>
      <c r="O136" s="21" t="str">
        <f aca="false">IF(E136="Discontinued","Archive",IF(AND(ROUND(K136/H136-1,6)&lt;=0.1,K136-H136&lt;=100),"Auto","Approval"))</f>
        <v>Auto</v>
      </c>
      <c r="P136" s="21" t="s">
        <v>111</v>
      </c>
      <c r="Q136" s="21"/>
      <c r="R136" s="21" t="str">
        <f aca="false">IF(E136="Superseded",MID(INDEX('Import file'!$E$2:$E$1384,MATCH(A136,'Import file'!$A$2:$A$1384,0)),23,30),A136)</f>
        <v>EWA-1406</v>
      </c>
      <c r="S136" s="19" t="n">
        <f aca="false">IF(E136="Discontinued","",IFERROR(INDEX('Supplier file A'!$D$2:$D$677,MATCH(R136,'Supplier file A'!$A$2:$A$677,0)),IFERROR(INDEX('Supplier file B'!$D$2:$D$386,MATCH(R136,'Supplier file B'!$A$2:$A$386,0)),INDEX('Supplier file C'!$D$2:$D$383,MATCH(R136,'Supplier file C'!$A$2:$A$383,0)))))</f>
        <v>42.29</v>
      </c>
      <c r="T136" s="21" t="str">
        <f aca="false">IF(E136="Discontinued","",IF(ABS(G136-S136)&lt;0.005,"Yes","No"))</f>
        <v>Yes</v>
      </c>
      <c r="U136" s="21" t="str">
        <f aca="false">IF(E136="Discontinued","",IF(ABS(F136-G136)&lt;=0.01*G136,"Yes","No"))</f>
        <v>No</v>
      </c>
      <c r="V136" s="17" t="n">
        <f aca="false">IF(E136="Discontinued","",K136/H136-1)</f>
        <v>0.0813356164383561</v>
      </c>
      <c r="W136" s="21" t="str">
        <f aca="false">IF(E136="Discontinued","Archived",IF(ROUND((L136-G136)/L136,3)&gt;=ROUND(I136,3),"At or above target",IF(Q136&lt;&gt;"","Below target, reason recorded","Below target, no reason")))</f>
        <v>At or above target</v>
      </c>
      <c r="X136" s="21" t="str">
        <f aca="false">IF(E136="Discontinued","",IF(ROUND(M136-I136,3)&lt;-0.01,"Yes","No"))</f>
        <v>Yes</v>
      </c>
    </row>
    <row r="137" customFormat="false" ht="15" hidden="false" customHeight="false" outlineLevel="0" collapsed="false">
      <c r="A137" s="21" t="s">
        <v>397</v>
      </c>
      <c r="B137" s="21" t="s">
        <v>398</v>
      </c>
      <c r="C137" s="21" t="s">
        <v>366</v>
      </c>
      <c r="D137" s="21" t="s">
        <v>109</v>
      </c>
      <c r="E137" s="21" t="s">
        <v>110</v>
      </c>
      <c r="F137" s="19" t="n">
        <v>185</v>
      </c>
      <c r="G137" s="19" t="n">
        <v>198</v>
      </c>
      <c r="H137" s="19" t="n">
        <v>276.15</v>
      </c>
      <c r="I137" s="17" t="n">
        <v>0.33</v>
      </c>
      <c r="J137" s="17"/>
      <c r="K137" s="19" t="n">
        <f aca="false">IF(E137="Discontinued",H137,ROUND(ROUNDUP(ROUND(G137/(1-IF(J137="",I137,J137))/0.05,6),0)*0.05,2))</f>
        <v>295.55</v>
      </c>
      <c r="L137" s="19" t="n">
        <f aca="false">IF(OR(E137="Discontinued",P137="Held at old sell"),H137,IF(LEFT(P137,15)="Approved, cappe",ROUND(ROUNDUP(ROUND(H137*1.1/0.05,6),0)*0.05,2),K137))</f>
        <v>295.55</v>
      </c>
      <c r="M137" s="17" t="n">
        <f aca="false">ROUND((H137-G137)/H137,3)</f>
        <v>0.283</v>
      </c>
      <c r="N137" s="17" t="n">
        <f aca="false">IF(E137="Discontinued","",ROUND((L137-G137)/L137,3))</f>
        <v>0.33</v>
      </c>
      <c r="O137" s="21" t="str">
        <f aca="false">IF(E137="Discontinued","Archive",IF(AND(ROUND(K137/H137-1,6)&lt;=0.1,K137-H137&lt;=100),"Auto","Approval"))</f>
        <v>Auto</v>
      </c>
      <c r="P137" s="21" t="s">
        <v>111</v>
      </c>
      <c r="Q137" s="21"/>
      <c r="R137" s="21" t="str">
        <f aca="false">IF(E137="Superseded",MID(INDEX('Import file'!$E$2:$E$1384,MATCH(A137,'Import file'!$A$2:$A$1384,0)),23,30),A137)</f>
        <v>EWA-1408</v>
      </c>
      <c r="S137" s="19" t="n">
        <f aca="false">IF(E137="Discontinued","",IFERROR(INDEX('Supplier file A'!$D$2:$D$677,MATCH(R137,'Supplier file A'!$A$2:$A$677,0)),IFERROR(INDEX('Supplier file B'!$D$2:$D$386,MATCH(R137,'Supplier file B'!$A$2:$A$386,0)),INDEX('Supplier file C'!$D$2:$D$383,MATCH(R137,'Supplier file C'!$A$2:$A$383,0)))))</f>
        <v>198</v>
      </c>
      <c r="T137" s="21" t="str">
        <f aca="false">IF(E137="Discontinued","",IF(ABS(G137-S137)&lt;0.005,"Yes","No"))</f>
        <v>Yes</v>
      </c>
      <c r="U137" s="21" t="str">
        <f aca="false">IF(E137="Discontinued","",IF(ABS(F137-G137)&lt;=0.01*G137,"Yes","No"))</f>
        <v>No</v>
      </c>
      <c r="V137" s="17" t="n">
        <f aca="false">IF(E137="Discontinued","",K137/H137-1)</f>
        <v>0.0702516748144126</v>
      </c>
      <c r="W137" s="21" t="str">
        <f aca="false">IF(E137="Discontinued","Archived",IF(ROUND((L137-G137)/L137,3)&gt;=ROUND(I137,3),"At or above target",IF(Q137&lt;&gt;"","Below target, reason recorded","Below target, no reason")))</f>
        <v>At or above target</v>
      </c>
      <c r="X137" s="21" t="str">
        <f aca="false">IF(E137="Discontinued","",IF(ROUND(M137-I137,3)&lt;-0.01,"Yes","No"))</f>
        <v>Yes</v>
      </c>
    </row>
    <row r="138" customFormat="false" ht="15" hidden="false" customHeight="false" outlineLevel="0" collapsed="false">
      <c r="A138" s="21" t="s">
        <v>399</v>
      </c>
      <c r="B138" s="21" t="s">
        <v>400</v>
      </c>
      <c r="C138" s="21" t="s">
        <v>366</v>
      </c>
      <c r="D138" s="21" t="s">
        <v>109</v>
      </c>
      <c r="E138" s="21" t="s">
        <v>110</v>
      </c>
      <c r="F138" s="19" t="n">
        <v>12</v>
      </c>
      <c r="G138" s="19" t="n">
        <v>12.83</v>
      </c>
      <c r="H138" s="19" t="n">
        <v>17.95</v>
      </c>
      <c r="I138" s="17" t="n">
        <v>0.33</v>
      </c>
      <c r="J138" s="17"/>
      <c r="K138" s="19" t="n">
        <f aca="false">IF(E138="Discontinued",H138,ROUND(ROUNDUP(ROUND(G138/(1-IF(J138="",I138,J138))/0.05,6),0)*0.05,2))</f>
        <v>19.15</v>
      </c>
      <c r="L138" s="19" t="n">
        <f aca="false">IF(OR(E138="Discontinued",P138="Held at old sell"),H138,IF(LEFT(P138,15)="Approved, cappe",ROUND(ROUNDUP(ROUND(H138*1.1/0.05,6),0)*0.05,2),K138))</f>
        <v>19.15</v>
      </c>
      <c r="M138" s="17" t="n">
        <f aca="false">ROUND((H138-G138)/H138,3)</f>
        <v>0.285</v>
      </c>
      <c r="N138" s="17" t="n">
        <f aca="false">IF(E138="Discontinued","",ROUND((L138-G138)/L138,3))</f>
        <v>0.33</v>
      </c>
      <c r="O138" s="21" t="str">
        <f aca="false">IF(E138="Discontinued","Archive",IF(AND(ROUND(K138/H138-1,6)&lt;=0.1,K138-H138&lt;=100),"Auto","Approval"))</f>
        <v>Auto</v>
      </c>
      <c r="P138" s="21" t="s">
        <v>111</v>
      </c>
      <c r="Q138" s="21"/>
      <c r="R138" s="21" t="str">
        <f aca="false">IF(E138="Superseded",MID(INDEX('Import file'!$E$2:$E$1384,MATCH(A138,'Import file'!$A$2:$A$1384,0)),23,30),A138)</f>
        <v>EWA-1412</v>
      </c>
      <c r="S138" s="19" t="n">
        <f aca="false">IF(E138="Discontinued","",IFERROR(INDEX('Supplier file A'!$D$2:$D$677,MATCH(R138,'Supplier file A'!$A$2:$A$677,0)),IFERROR(INDEX('Supplier file B'!$D$2:$D$386,MATCH(R138,'Supplier file B'!$A$2:$A$386,0)),INDEX('Supplier file C'!$D$2:$D$383,MATCH(R138,'Supplier file C'!$A$2:$A$383,0)))))</f>
        <v>12.83</v>
      </c>
      <c r="T138" s="21" t="str">
        <f aca="false">IF(E138="Discontinued","",IF(ABS(G138-S138)&lt;0.005,"Yes","No"))</f>
        <v>Yes</v>
      </c>
      <c r="U138" s="21" t="str">
        <f aca="false">IF(E138="Discontinued","",IF(ABS(F138-G138)&lt;=0.01*G138,"Yes","No"))</f>
        <v>No</v>
      </c>
      <c r="V138" s="17" t="n">
        <f aca="false">IF(E138="Discontinued","",K138/H138-1)</f>
        <v>0.0668523676880222</v>
      </c>
      <c r="W138" s="21" t="str">
        <f aca="false">IF(E138="Discontinued","Archived",IF(ROUND((L138-G138)/L138,3)&gt;=ROUND(I138,3),"At or above target",IF(Q138&lt;&gt;"","Below target, reason recorded","Below target, no reason")))</f>
        <v>At or above target</v>
      </c>
      <c r="X138" s="21" t="str">
        <f aca="false">IF(E138="Discontinued","",IF(ROUND(M138-I138,3)&lt;-0.01,"Yes","No"))</f>
        <v>Yes</v>
      </c>
    </row>
    <row r="139" customFormat="false" ht="15" hidden="false" customHeight="false" outlineLevel="0" collapsed="false">
      <c r="A139" s="21" t="s">
        <v>401</v>
      </c>
      <c r="B139" s="21" t="s">
        <v>402</v>
      </c>
      <c r="C139" s="21" t="s">
        <v>366</v>
      </c>
      <c r="D139" s="21" t="s">
        <v>109</v>
      </c>
      <c r="E139" s="21" t="s">
        <v>110</v>
      </c>
      <c r="F139" s="19" t="n">
        <v>37.4</v>
      </c>
      <c r="G139" s="19" t="n">
        <v>40.62</v>
      </c>
      <c r="H139" s="19" t="n">
        <v>50.55</v>
      </c>
      <c r="I139" s="17" t="n">
        <v>0.33</v>
      </c>
      <c r="J139" s="17" t="n">
        <v>0.26</v>
      </c>
      <c r="K139" s="19" t="n">
        <f aca="false">IF(E139="Discontinued",H139,ROUND(ROUNDUP(ROUND(G139/(1-IF(J139="",I139,J139))/0.05,6),0)*0.05,2))</f>
        <v>54.9</v>
      </c>
      <c r="L139" s="19" t="n">
        <f aca="false">IF(OR(E139="Discontinued",P139="Held at old sell"),H139,IF(LEFT(P139,15)="Approved, cappe",ROUND(ROUNDUP(ROUND(H139*1.1/0.05,6),0)*0.05,2),K139))</f>
        <v>54.9</v>
      </c>
      <c r="M139" s="17" t="n">
        <f aca="false">ROUND((H139-G139)/H139,3)</f>
        <v>0.196</v>
      </c>
      <c r="N139" s="17" t="n">
        <f aca="false">IF(E139="Discontinued","",ROUND((L139-G139)/L139,3))</f>
        <v>0.26</v>
      </c>
      <c r="O139" s="21" t="str">
        <f aca="false">IF(E139="Discontinued","Archive",IF(AND(ROUND(K139/H139-1,6)&lt;=0.1,K139-H139&lt;=100),"Auto","Approval"))</f>
        <v>Auto</v>
      </c>
      <c r="P139" s="21" t="s">
        <v>111</v>
      </c>
      <c r="Q139" s="21" t="s">
        <v>274</v>
      </c>
      <c r="R139" s="21" t="str">
        <f aca="false">IF(E139="Superseded",MID(INDEX('Import file'!$E$2:$E$1384,MATCH(A139,'Import file'!$A$2:$A$1384,0)),23,30),A139)</f>
        <v>EWA-1415</v>
      </c>
      <c r="S139" s="19" t="n">
        <f aca="false">IF(E139="Discontinued","",IFERROR(INDEX('Supplier file A'!$D$2:$D$677,MATCH(R139,'Supplier file A'!$A$2:$A$677,0)),IFERROR(INDEX('Supplier file B'!$D$2:$D$386,MATCH(R139,'Supplier file B'!$A$2:$A$386,0)),INDEX('Supplier file C'!$D$2:$D$383,MATCH(R139,'Supplier file C'!$A$2:$A$383,0)))))</f>
        <v>40.62</v>
      </c>
      <c r="T139" s="21" t="str">
        <f aca="false">IF(E139="Discontinued","",IF(ABS(G139-S139)&lt;0.005,"Yes","No"))</f>
        <v>Yes</v>
      </c>
      <c r="U139" s="21" t="str">
        <f aca="false">IF(E139="Discontinued","",IF(ABS(F139-G139)&lt;=0.01*G139,"Yes","No"))</f>
        <v>No</v>
      </c>
      <c r="V139" s="17" t="n">
        <f aca="false">IF(E139="Discontinued","",K139/H139-1)</f>
        <v>0.086053412462908</v>
      </c>
      <c r="W139" s="21" t="str">
        <f aca="false">IF(E139="Discontinued","Archived",IF(ROUND((L139-G139)/L139,3)&gt;=ROUND(I139,3),"At or above target",IF(Q139&lt;&gt;"","Below target, reason recorded","Below target, no reason")))</f>
        <v>Below target, reason recorded</v>
      </c>
      <c r="X139" s="21" t="str">
        <f aca="false">IF(E139="Discontinued","",IF(ROUND(M139-I139,3)&lt;-0.01,"Yes","No"))</f>
        <v>Yes</v>
      </c>
    </row>
    <row r="140" customFormat="false" ht="15" hidden="false" customHeight="false" outlineLevel="0" collapsed="false">
      <c r="A140" s="21" t="s">
        <v>403</v>
      </c>
      <c r="B140" s="21" t="s">
        <v>404</v>
      </c>
      <c r="C140" s="21" t="s">
        <v>366</v>
      </c>
      <c r="D140" s="21" t="s">
        <v>109</v>
      </c>
      <c r="E140" s="21" t="s">
        <v>110</v>
      </c>
      <c r="F140" s="19" t="n">
        <v>13</v>
      </c>
      <c r="G140" s="19" t="n">
        <v>13.93</v>
      </c>
      <c r="H140" s="19" t="n">
        <v>18.35</v>
      </c>
      <c r="I140" s="17" t="n">
        <v>0.33</v>
      </c>
      <c r="J140" s="17" t="n">
        <v>0.29</v>
      </c>
      <c r="K140" s="19" t="n">
        <f aca="false">IF(E140="Discontinued",H140,ROUND(ROUNDUP(ROUND(G140/(1-IF(J140="",I140,J140))/0.05,6),0)*0.05,2))</f>
        <v>19.65</v>
      </c>
      <c r="L140" s="19" t="n">
        <f aca="false">IF(OR(E140="Discontinued",P140="Held at old sell"),H140,IF(LEFT(P140,15)="Approved, cappe",ROUND(ROUNDUP(ROUND(H140*1.1/0.05,6),0)*0.05,2),K140))</f>
        <v>19.65</v>
      </c>
      <c r="M140" s="17" t="n">
        <f aca="false">ROUND((H140-G140)/H140,3)</f>
        <v>0.241</v>
      </c>
      <c r="N140" s="17" t="n">
        <f aca="false">IF(E140="Discontinued","",ROUND((L140-G140)/L140,3))</f>
        <v>0.291</v>
      </c>
      <c r="O140" s="21" t="str">
        <f aca="false">IF(E140="Discontinued","Archive",IF(AND(ROUND(K140/H140-1,6)&lt;=0.1,K140-H140&lt;=100),"Auto","Approval"))</f>
        <v>Auto</v>
      </c>
      <c r="P140" s="21" t="s">
        <v>111</v>
      </c>
      <c r="Q140" s="21" t="s">
        <v>405</v>
      </c>
      <c r="R140" s="21" t="str">
        <f aca="false">IF(E140="Superseded",MID(INDEX('Import file'!$E$2:$E$1384,MATCH(A140,'Import file'!$A$2:$A$1384,0)),23,30),A140)</f>
        <v>EWA-1417</v>
      </c>
      <c r="S140" s="19" t="n">
        <f aca="false">IF(E140="Discontinued","",IFERROR(INDEX('Supplier file A'!$D$2:$D$677,MATCH(R140,'Supplier file A'!$A$2:$A$677,0)),IFERROR(INDEX('Supplier file B'!$D$2:$D$386,MATCH(R140,'Supplier file B'!$A$2:$A$386,0)),INDEX('Supplier file C'!$D$2:$D$383,MATCH(R140,'Supplier file C'!$A$2:$A$383,0)))))</f>
        <v>13.93</v>
      </c>
      <c r="T140" s="21" t="str">
        <f aca="false">IF(E140="Discontinued","",IF(ABS(G140-S140)&lt;0.005,"Yes","No"))</f>
        <v>Yes</v>
      </c>
      <c r="U140" s="21" t="str">
        <f aca="false">IF(E140="Discontinued","",IF(ABS(F140-G140)&lt;=0.01*G140,"Yes","No"))</f>
        <v>No</v>
      </c>
      <c r="V140" s="17" t="n">
        <f aca="false">IF(E140="Discontinued","",K140/H140-1)</f>
        <v>0.0708446866485013</v>
      </c>
      <c r="W140" s="21" t="str">
        <f aca="false">IF(E140="Discontinued","Archived",IF(ROUND((L140-G140)/L140,3)&gt;=ROUND(I140,3),"At or above target",IF(Q140&lt;&gt;"","Below target, reason recorded","Below target, no reason")))</f>
        <v>Below target, reason recorded</v>
      </c>
      <c r="X140" s="21" t="str">
        <f aca="false">IF(E140="Discontinued","",IF(ROUND(M140-I140,3)&lt;-0.01,"Yes","No"))</f>
        <v>Yes</v>
      </c>
    </row>
    <row r="141" customFormat="false" ht="15" hidden="false" customHeight="false" outlineLevel="0" collapsed="false">
      <c r="A141" s="21" t="s">
        <v>406</v>
      </c>
      <c r="B141" s="21" t="s">
        <v>407</v>
      </c>
      <c r="C141" s="21" t="s">
        <v>366</v>
      </c>
      <c r="D141" s="21" t="s">
        <v>109</v>
      </c>
      <c r="E141" s="21" t="s">
        <v>110</v>
      </c>
      <c r="F141" s="19" t="n">
        <v>72.9</v>
      </c>
      <c r="G141" s="19" t="n">
        <v>77.69</v>
      </c>
      <c r="H141" s="19" t="n">
        <v>108.85</v>
      </c>
      <c r="I141" s="17" t="n">
        <v>0.33</v>
      </c>
      <c r="J141" s="17"/>
      <c r="K141" s="19" t="n">
        <f aca="false">IF(E141="Discontinued",H141,ROUND(ROUNDUP(ROUND(G141/(1-IF(J141="",I141,J141))/0.05,6),0)*0.05,2))</f>
        <v>116</v>
      </c>
      <c r="L141" s="19" t="n">
        <f aca="false">IF(OR(E141="Discontinued",P141="Held at old sell"),H141,IF(LEFT(P141,15)="Approved, cappe",ROUND(ROUNDUP(ROUND(H141*1.1/0.05,6),0)*0.05,2),K141))</f>
        <v>116</v>
      </c>
      <c r="M141" s="17" t="n">
        <f aca="false">ROUND((H141-G141)/H141,3)</f>
        <v>0.286</v>
      </c>
      <c r="N141" s="17" t="n">
        <f aca="false">IF(E141="Discontinued","",ROUND((L141-G141)/L141,3))</f>
        <v>0.33</v>
      </c>
      <c r="O141" s="21" t="str">
        <f aca="false">IF(E141="Discontinued","Archive",IF(AND(ROUND(K141/H141-1,6)&lt;=0.1,K141-H141&lt;=100),"Auto","Approval"))</f>
        <v>Auto</v>
      </c>
      <c r="P141" s="21" t="s">
        <v>111</v>
      </c>
      <c r="Q141" s="21"/>
      <c r="R141" s="21" t="str">
        <f aca="false">IF(E141="Superseded",MID(INDEX('Import file'!$E$2:$E$1384,MATCH(A141,'Import file'!$A$2:$A$1384,0)),23,30),A141)</f>
        <v>EWA-1422</v>
      </c>
      <c r="S141" s="19" t="n">
        <f aca="false">IF(E141="Discontinued","",IFERROR(INDEX('Supplier file A'!$D$2:$D$677,MATCH(R141,'Supplier file A'!$A$2:$A$677,0)),IFERROR(INDEX('Supplier file B'!$D$2:$D$386,MATCH(R141,'Supplier file B'!$A$2:$A$386,0)),INDEX('Supplier file C'!$D$2:$D$383,MATCH(R141,'Supplier file C'!$A$2:$A$383,0)))))</f>
        <v>77.69</v>
      </c>
      <c r="T141" s="21" t="str">
        <f aca="false">IF(E141="Discontinued","",IF(ABS(G141-S141)&lt;0.005,"Yes","No"))</f>
        <v>Yes</v>
      </c>
      <c r="U141" s="21" t="str">
        <f aca="false">IF(E141="Discontinued","",IF(ABS(F141-G141)&lt;=0.01*G141,"Yes","No"))</f>
        <v>No</v>
      </c>
      <c r="V141" s="17" t="n">
        <f aca="false">IF(E141="Discontinued","",K141/H141-1)</f>
        <v>0.065686724850712</v>
      </c>
      <c r="W141" s="21" t="str">
        <f aca="false">IF(E141="Discontinued","Archived",IF(ROUND((L141-G141)/L141,3)&gt;=ROUND(I141,3),"At or above target",IF(Q141&lt;&gt;"","Below target, reason recorded","Below target, no reason")))</f>
        <v>At or above target</v>
      </c>
      <c r="X141" s="21" t="str">
        <f aca="false">IF(E141="Discontinued","",IF(ROUND(M141-I141,3)&lt;-0.01,"Yes","No"))</f>
        <v>Yes</v>
      </c>
    </row>
    <row r="142" customFormat="false" ht="15" hidden="false" customHeight="false" outlineLevel="0" collapsed="false">
      <c r="A142" s="21" t="s">
        <v>408</v>
      </c>
      <c r="B142" s="21" t="s">
        <v>409</v>
      </c>
      <c r="C142" s="21" t="s">
        <v>366</v>
      </c>
      <c r="D142" s="21" t="s">
        <v>109</v>
      </c>
      <c r="E142" s="21" t="s">
        <v>110</v>
      </c>
      <c r="F142" s="19" t="n">
        <v>9.6</v>
      </c>
      <c r="G142" s="19" t="n">
        <v>10.35</v>
      </c>
      <c r="H142" s="19" t="n">
        <v>14.35</v>
      </c>
      <c r="I142" s="17" t="n">
        <v>0.33</v>
      </c>
      <c r="J142" s="17"/>
      <c r="K142" s="19" t="n">
        <f aca="false">IF(E142="Discontinued",H142,ROUND(ROUNDUP(ROUND(G142/(1-IF(J142="",I142,J142))/0.05,6),0)*0.05,2))</f>
        <v>15.45</v>
      </c>
      <c r="L142" s="19" t="n">
        <f aca="false">IF(OR(E142="Discontinued",P142="Held at old sell"),H142,IF(LEFT(P142,15)="Approved, cappe",ROUND(ROUNDUP(ROUND(H142*1.1/0.05,6),0)*0.05,2),K142))</f>
        <v>15.45</v>
      </c>
      <c r="M142" s="17" t="n">
        <f aca="false">ROUND((H142-G142)/H142,3)</f>
        <v>0.279</v>
      </c>
      <c r="N142" s="17" t="n">
        <f aca="false">IF(E142="Discontinued","",ROUND((L142-G142)/L142,3))</f>
        <v>0.33</v>
      </c>
      <c r="O142" s="21" t="str">
        <f aca="false">IF(E142="Discontinued","Archive",IF(AND(ROUND(K142/H142-1,6)&lt;=0.1,K142-H142&lt;=100),"Auto","Approval"))</f>
        <v>Auto</v>
      </c>
      <c r="P142" s="21" t="s">
        <v>111</v>
      </c>
      <c r="Q142" s="21"/>
      <c r="R142" s="21" t="str">
        <f aca="false">IF(E142="Superseded",MID(INDEX('Import file'!$E$2:$E$1384,MATCH(A142,'Import file'!$A$2:$A$1384,0)),23,30),A142)</f>
        <v>EWA-1424</v>
      </c>
      <c r="S142" s="19" t="n">
        <f aca="false">IF(E142="Discontinued","",IFERROR(INDEX('Supplier file A'!$D$2:$D$677,MATCH(R142,'Supplier file A'!$A$2:$A$677,0)),IFERROR(INDEX('Supplier file B'!$D$2:$D$386,MATCH(R142,'Supplier file B'!$A$2:$A$386,0)),INDEX('Supplier file C'!$D$2:$D$383,MATCH(R142,'Supplier file C'!$A$2:$A$383,0)))))</f>
        <v>10.35</v>
      </c>
      <c r="T142" s="21" t="str">
        <f aca="false">IF(E142="Discontinued","",IF(ABS(G142-S142)&lt;0.005,"Yes","No"))</f>
        <v>Yes</v>
      </c>
      <c r="U142" s="21" t="str">
        <f aca="false">IF(E142="Discontinued","",IF(ABS(F142-G142)&lt;=0.01*G142,"Yes","No"))</f>
        <v>No</v>
      </c>
      <c r="V142" s="17" t="n">
        <f aca="false">IF(E142="Discontinued","",K142/H142-1)</f>
        <v>0.0766550522648084</v>
      </c>
      <c r="W142" s="21" t="str">
        <f aca="false">IF(E142="Discontinued","Archived",IF(ROUND((L142-G142)/L142,3)&gt;=ROUND(I142,3),"At or above target",IF(Q142&lt;&gt;"","Below target, reason recorded","Below target, no reason")))</f>
        <v>At or above target</v>
      </c>
      <c r="X142" s="21" t="str">
        <f aca="false">IF(E142="Discontinued","",IF(ROUND(M142-I142,3)&lt;-0.01,"Yes","No"))</f>
        <v>Yes</v>
      </c>
    </row>
    <row r="143" customFormat="false" ht="15" hidden="false" customHeight="false" outlineLevel="0" collapsed="false">
      <c r="A143" s="21" t="s">
        <v>410</v>
      </c>
      <c r="B143" s="21" t="s">
        <v>411</v>
      </c>
      <c r="C143" s="21" t="s">
        <v>366</v>
      </c>
      <c r="D143" s="21" t="s">
        <v>109</v>
      </c>
      <c r="E143" s="21" t="s">
        <v>110</v>
      </c>
      <c r="F143" s="19" t="n">
        <v>18.9</v>
      </c>
      <c r="G143" s="19" t="n">
        <v>20.53</v>
      </c>
      <c r="H143" s="19" t="n">
        <v>28.25</v>
      </c>
      <c r="I143" s="17" t="n">
        <v>0.33</v>
      </c>
      <c r="J143" s="17"/>
      <c r="K143" s="19" t="n">
        <f aca="false">IF(E143="Discontinued",H143,ROUND(ROUNDUP(ROUND(G143/(1-IF(J143="",I143,J143))/0.05,6),0)*0.05,2))</f>
        <v>30.65</v>
      </c>
      <c r="L143" s="19" t="n">
        <f aca="false">IF(OR(E143="Discontinued",P143="Held at old sell"),H143,IF(LEFT(P143,15)="Approved, cappe",ROUND(ROUNDUP(ROUND(H143*1.1/0.05,6),0)*0.05,2),K143))</f>
        <v>30.65</v>
      </c>
      <c r="M143" s="17" t="n">
        <f aca="false">ROUND((H143-G143)/H143,3)</f>
        <v>0.273</v>
      </c>
      <c r="N143" s="17" t="n">
        <f aca="false">IF(E143="Discontinued","",ROUND((L143-G143)/L143,3))</f>
        <v>0.33</v>
      </c>
      <c r="O143" s="21" t="str">
        <f aca="false">IF(E143="Discontinued","Archive",IF(AND(ROUND(K143/H143-1,6)&lt;=0.1,K143-H143&lt;=100),"Auto","Approval"))</f>
        <v>Auto</v>
      </c>
      <c r="P143" s="21" t="s">
        <v>111</v>
      </c>
      <c r="Q143" s="21"/>
      <c r="R143" s="21" t="str">
        <f aca="false">IF(E143="Superseded",MID(INDEX('Import file'!$E$2:$E$1384,MATCH(A143,'Import file'!$A$2:$A$1384,0)),23,30),A143)</f>
        <v>EWA-1428</v>
      </c>
      <c r="S143" s="19" t="n">
        <f aca="false">IF(E143="Discontinued","",IFERROR(INDEX('Supplier file A'!$D$2:$D$677,MATCH(R143,'Supplier file A'!$A$2:$A$677,0)),IFERROR(INDEX('Supplier file B'!$D$2:$D$386,MATCH(R143,'Supplier file B'!$A$2:$A$386,0)),INDEX('Supplier file C'!$D$2:$D$383,MATCH(R143,'Supplier file C'!$A$2:$A$383,0)))))</f>
        <v>20.53</v>
      </c>
      <c r="T143" s="21" t="str">
        <f aca="false">IF(E143="Discontinued","",IF(ABS(G143-S143)&lt;0.005,"Yes","No"))</f>
        <v>Yes</v>
      </c>
      <c r="U143" s="21" t="str">
        <f aca="false">IF(E143="Discontinued","",IF(ABS(F143-G143)&lt;=0.01*G143,"Yes","No"))</f>
        <v>No</v>
      </c>
      <c r="V143" s="17" t="n">
        <f aca="false">IF(E143="Discontinued","",K143/H143-1)</f>
        <v>0.0849557522123894</v>
      </c>
      <c r="W143" s="21" t="str">
        <f aca="false">IF(E143="Discontinued","Archived",IF(ROUND((L143-G143)/L143,3)&gt;=ROUND(I143,3),"At or above target",IF(Q143&lt;&gt;"","Below target, reason recorded","Below target, no reason")))</f>
        <v>At or above target</v>
      </c>
      <c r="X143" s="21" t="str">
        <f aca="false">IF(E143="Discontinued","",IF(ROUND(M143-I143,3)&lt;-0.01,"Yes","No"))</f>
        <v>Yes</v>
      </c>
    </row>
    <row r="144" customFormat="false" ht="15" hidden="false" customHeight="false" outlineLevel="0" collapsed="false">
      <c r="A144" s="21" t="s">
        <v>412</v>
      </c>
      <c r="B144" s="21" t="s">
        <v>413</v>
      </c>
      <c r="C144" s="21" t="s">
        <v>366</v>
      </c>
      <c r="D144" s="21" t="s">
        <v>109</v>
      </c>
      <c r="E144" s="21" t="s">
        <v>110</v>
      </c>
      <c r="F144" s="19" t="n">
        <v>241.5</v>
      </c>
      <c r="G144" s="19" t="n">
        <v>260.79</v>
      </c>
      <c r="H144" s="19" t="n">
        <v>360.45</v>
      </c>
      <c r="I144" s="17" t="n">
        <v>0.33</v>
      </c>
      <c r="J144" s="17"/>
      <c r="K144" s="19" t="n">
        <f aca="false">IF(E144="Discontinued",H144,ROUND(ROUNDUP(ROUND(G144/(1-IF(J144="",I144,J144))/0.05,6),0)*0.05,2))</f>
        <v>389.25</v>
      </c>
      <c r="L144" s="19" t="n">
        <f aca="false">IF(OR(E144="Discontinued",P144="Held at old sell"),H144,IF(LEFT(P144,15)="Approved, cappe",ROUND(ROUNDUP(ROUND(H144*1.1/0.05,6),0)*0.05,2),K144))</f>
        <v>389.25</v>
      </c>
      <c r="M144" s="17" t="n">
        <f aca="false">ROUND((H144-G144)/H144,3)</f>
        <v>0.276</v>
      </c>
      <c r="N144" s="17" t="n">
        <f aca="false">IF(E144="Discontinued","",ROUND((L144-G144)/L144,3))</f>
        <v>0.33</v>
      </c>
      <c r="O144" s="21" t="str">
        <f aca="false">IF(E144="Discontinued","Archive",IF(AND(ROUND(K144/H144-1,6)&lt;=0.1,K144-H144&lt;=100),"Auto","Approval"))</f>
        <v>Auto</v>
      </c>
      <c r="P144" s="21" t="s">
        <v>111</v>
      </c>
      <c r="Q144" s="21"/>
      <c r="R144" s="21" t="str">
        <f aca="false">IF(E144="Superseded",MID(INDEX('Import file'!$E$2:$E$1384,MATCH(A144,'Import file'!$A$2:$A$1384,0)),23,30),A144)</f>
        <v>EWA-1429</v>
      </c>
      <c r="S144" s="19" t="n">
        <f aca="false">IF(E144="Discontinued","",IFERROR(INDEX('Supplier file A'!$D$2:$D$677,MATCH(R144,'Supplier file A'!$A$2:$A$677,0)),IFERROR(INDEX('Supplier file B'!$D$2:$D$386,MATCH(R144,'Supplier file B'!$A$2:$A$386,0)),INDEX('Supplier file C'!$D$2:$D$383,MATCH(R144,'Supplier file C'!$A$2:$A$383,0)))))</f>
        <v>260.79</v>
      </c>
      <c r="T144" s="21" t="str">
        <f aca="false">IF(E144="Discontinued","",IF(ABS(G144-S144)&lt;0.005,"Yes","No"))</f>
        <v>Yes</v>
      </c>
      <c r="U144" s="21" t="str">
        <f aca="false">IF(E144="Discontinued","",IF(ABS(F144-G144)&lt;=0.01*G144,"Yes","No"))</f>
        <v>No</v>
      </c>
      <c r="V144" s="17" t="n">
        <f aca="false">IF(E144="Discontinued","",K144/H144-1)</f>
        <v>0.079900124843945</v>
      </c>
      <c r="W144" s="21" t="str">
        <f aca="false">IF(E144="Discontinued","Archived",IF(ROUND((L144-G144)/L144,3)&gt;=ROUND(I144,3),"At or above target",IF(Q144&lt;&gt;"","Below target, reason recorded","Below target, no reason")))</f>
        <v>At or above target</v>
      </c>
      <c r="X144" s="21" t="str">
        <f aca="false">IF(E144="Discontinued","",IF(ROUND(M144-I144,3)&lt;-0.01,"Yes","No"))</f>
        <v>Yes</v>
      </c>
    </row>
    <row r="145" customFormat="false" ht="15" hidden="false" customHeight="false" outlineLevel="0" collapsed="false">
      <c r="A145" s="21" t="s">
        <v>414</v>
      </c>
      <c r="B145" s="21" t="s">
        <v>415</v>
      </c>
      <c r="C145" s="21" t="s">
        <v>366</v>
      </c>
      <c r="D145" s="21" t="s">
        <v>109</v>
      </c>
      <c r="E145" s="21" t="s">
        <v>110</v>
      </c>
      <c r="F145" s="19" t="n">
        <v>7.14</v>
      </c>
      <c r="G145" s="19" t="n">
        <v>7.73</v>
      </c>
      <c r="H145" s="19" t="n">
        <v>10.7</v>
      </c>
      <c r="I145" s="17" t="n">
        <v>0.33</v>
      </c>
      <c r="J145" s="17"/>
      <c r="K145" s="19" t="n">
        <f aca="false">IF(E145="Discontinued",H145,ROUND(ROUNDUP(ROUND(G145/(1-IF(J145="",I145,J145))/0.05,6),0)*0.05,2))</f>
        <v>11.55</v>
      </c>
      <c r="L145" s="19" t="n">
        <f aca="false">IF(OR(E145="Discontinued",P145="Held at old sell"),H145,IF(LEFT(P145,15)="Approved, cappe",ROUND(ROUNDUP(ROUND(H145*1.1/0.05,6),0)*0.05,2),K145))</f>
        <v>11.55</v>
      </c>
      <c r="M145" s="17" t="n">
        <f aca="false">ROUND((H145-G145)/H145,3)</f>
        <v>0.278</v>
      </c>
      <c r="N145" s="17" t="n">
        <f aca="false">IF(E145="Discontinued","",ROUND((L145-G145)/L145,3))</f>
        <v>0.331</v>
      </c>
      <c r="O145" s="21" t="str">
        <f aca="false">IF(E145="Discontinued","Archive",IF(AND(ROUND(K145/H145-1,6)&lt;=0.1,K145-H145&lt;=100),"Auto","Approval"))</f>
        <v>Auto</v>
      </c>
      <c r="P145" s="21" t="s">
        <v>111</v>
      </c>
      <c r="Q145" s="21"/>
      <c r="R145" s="21" t="str">
        <f aca="false">IF(E145="Superseded",MID(INDEX('Import file'!$E$2:$E$1384,MATCH(A145,'Import file'!$A$2:$A$1384,0)),23,30),A145)</f>
        <v>EWA-1432</v>
      </c>
      <c r="S145" s="19" t="n">
        <f aca="false">IF(E145="Discontinued","",IFERROR(INDEX('Supplier file A'!$D$2:$D$677,MATCH(R145,'Supplier file A'!$A$2:$A$677,0)),IFERROR(INDEX('Supplier file B'!$D$2:$D$386,MATCH(R145,'Supplier file B'!$A$2:$A$386,0)),INDEX('Supplier file C'!$D$2:$D$383,MATCH(R145,'Supplier file C'!$A$2:$A$383,0)))))</f>
        <v>7.73</v>
      </c>
      <c r="T145" s="21" t="str">
        <f aca="false">IF(E145="Discontinued","",IF(ABS(G145-S145)&lt;0.005,"Yes","No"))</f>
        <v>Yes</v>
      </c>
      <c r="U145" s="21" t="str">
        <f aca="false">IF(E145="Discontinued","",IF(ABS(F145-G145)&lt;=0.01*G145,"Yes","No"))</f>
        <v>No</v>
      </c>
      <c r="V145" s="17" t="n">
        <f aca="false">IF(E145="Discontinued","",K145/H145-1)</f>
        <v>0.0794392523364487</v>
      </c>
      <c r="W145" s="21" t="str">
        <f aca="false">IF(E145="Discontinued","Archived",IF(ROUND((L145-G145)/L145,3)&gt;=ROUND(I145,3),"At or above target",IF(Q145&lt;&gt;"","Below target, reason recorded","Below target, no reason")))</f>
        <v>At or above target</v>
      </c>
      <c r="X145" s="21" t="str">
        <f aca="false">IF(E145="Discontinued","",IF(ROUND(M145-I145,3)&lt;-0.01,"Yes","No"))</f>
        <v>Yes</v>
      </c>
    </row>
    <row r="146" customFormat="false" ht="15" hidden="false" customHeight="false" outlineLevel="0" collapsed="false">
      <c r="A146" s="21" t="s">
        <v>416</v>
      </c>
      <c r="B146" s="21" t="s">
        <v>417</v>
      </c>
      <c r="C146" s="21" t="s">
        <v>366</v>
      </c>
      <c r="D146" s="21" t="s">
        <v>109</v>
      </c>
      <c r="E146" s="21" t="s">
        <v>110</v>
      </c>
      <c r="F146" s="19" t="n">
        <v>226.8</v>
      </c>
      <c r="G146" s="19" t="n">
        <v>246.46</v>
      </c>
      <c r="H146" s="19" t="n">
        <v>338.55</v>
      </c>
      <c r="I146" s="17" t="n">
        <v>0.33</v>
      </c>
      <c r="J146" s="17"/>
      <c r="K146" s="19" t="n">
        <f aca="false">IF(E146="Discontinued",H146,ROUND(ROUNDUP(ROUND(G146/(1-IF(J146="",I146,J146))/0.05,6),0)*0.05,2))</f>
        <v>367.9</v>
      </c>
      <c r="L146" s="19" t="n">
        <f aca="false">IF(OR(E146="Discontinued",P146="Held at old sell"),H146,IF(LEFT(P146,15)="Approved, cappe",ROUND(ROUNDUP(ROUND(H146*1.1/0.05,6),0)*0.05,2),K146))</f>
        <v>367.9</v>
      </c>
      <c r="M146" s="17" t="n">
        <f aca="false">ROUND((H146-G146)/H146,3)</f>
        <v>0.272</v>
      </c>
      <c r="N146" s="17" t="n">
        <f aca="false">IF(E146="Discontinued","",ROUND((L146-G146)/L146,3))</f>
        <v>0.33</v>
      </c>
      <c r="O146" s="21" t="str">
        <f aca="false">IF(E146="Discontinued","Archive",IF(AND(ROUND(K146/H146-1,6)&lt;=0.1,K146-H146&lt;=100),"Auto","Approval"))</f>
        <v>Auto</v>
      </c>
      <c r="P146" s="21" t="s">
        <v>111</v>
      </c>
      <c r="Q146" s="21"/>
      <c r="R146" s="21" t="str">
        <f aca="false">IF(E146="Superseded",MID(INDEX('Import file'!$E$2:$E$1384,MATCH(A146,'Import file'!$A$2:$A$1384,0)),23,30),A146)</f>
        <v>EWA-1436</v>
      </c>
      <c r="S146" s="19" t="n">
        <f aca="false">IF(E146="Discontinued","",IFERROR(INDEX('Supplier file A'!$D$2:$D$677,MATCH(R146,'Supplier file A'!$A$2:$A$677,0)),IFERROR(INDEX('Supplier file B'!$D$2:$D$386,MATCH(R146,'Supplier file B'!$A$2:$A$386,0)),INDEX('Supplier file C'!$D$2:$D$383,MATCH(R146,'Supplier file C'!$A$2:$A$383,0)))))</f>
        <v>246.46</v>
      </c>
      <c r="T146" s="21" t="str">
        <f aca="false">IF(E146="Discontinued","",IF(ABS(G146-S146)&lt;0.005,"Yes","No"))</f>
        <v>Yes</v>
      </c>
      <c r="U146" s="21" t="str">
        <f aca="false">IF(E146="Discontinued","",IF(ABS(F146-G146)&lt;=0.01*G146,"Yes","No"))</f>
        <v>No</v>
      </c>
      <c r="V146" s="17" t="n">
        <f aca="false">IF(E146="Discontinued","",K146/H146-1)</f>
        <v>0.0866932506276767</v>
      </c>
      <c r="W146" s="21" t="str">
        <f aca="false">IF(E146="Discontinued","Archived",IF(ROUND((L146-G146)/L146,3)&gt;=ROUND(I146,3),"At or above target",IF(Q146&lt;&gt;"","Below target, reason recorded","Below target, no reason")))</f>
        <v>At or above target</v>
      </c>
      <c r="X146" s="21" t="str">
        <f aca="false">IF(E146="Discontinued","",IF(ROUND(M146-I146,3)&lt;-0.01,"Yes","No"))</f>
        <v>Yes</v>
      </c>
    </row>
    <row r="147" customFormat="false" ht="15" hidden="false" customHeight="false" outlineLevel="0" collapsed="false">
      <c r="A147" s="21" t="s">
        <v>418</v>
      </c>
      <c r="B147" s="21" t="s">
        <v>419</v>
      </c>
      <c r="C147" s="21" t="s">
        <v>366</v>
      </c>
      <c r="D147" s="21" t="s">
        <v>109</v>
      </c>
      <c r="E147" s="21" t="s">
        <v>110</v>
      </c>
      <c r="F147" s="19" t="n">
        <v>82</v>
      </c>
      <c r="G147" s="19" t="n">
        <v>88.38</v>
      </c>
      <c r="H147" s="19" t="n">
        <v>117.15</v>
      </c>
      <c r="I147" s="17" t="n">
        <v>0.33</v>
      </c>
      <c r="J147" s="17" t="n">
        <v>0.3</v>
      </c>
      <c r="K147" s="19" t="n">
        <f aca="false">IF(E147="Discontinued",H147,ROUND(ROUNDUP(ROUND(G147/(1-IF(J147="",I147,J147))/0.05,6),0)*0.05,2))</f>
        <v>126.3</v>
      </c>
      <c r="L147" s="19" t="n">
        <f aca="false">IF(OR(E147="Discontinued",P147="Held at old sell"),H147,IF(LEFT(P147,15)="Approved, cappe",ROUND(ROUNDUP(ROUND(H147*1.1/0.05,6),0)*0.05,2),K147))</f>
        <v>126.3</v>
      </c>
      <c r="M147" s="17" t="n">
        <f aca="false">ROUND((H147-G147)/H147,3)</f>
        <v>0.246</v>
      </c>
      <c r="N147" s="17" t="n">
        <f aca="false">IF(E147="Discontinued","",ROUND((L147-G147)/L147,3))</f>
        <v>0.3</v>
      </c>
      <c r="O147" s="21" t="str">
        <f aca="false">IF(E147="Discontinued","Archive",IF(AND(ROUND(K147/H147-1,6)&lt;=0.1,K147-H147&lt;=100),"Auto","Approval"))</f>
        <v>Auto</v>
      </c>
      <c r="P147" s="21" t="s">
        <v>111</v>
      </c>
      <c r="Q147" s="21" t="s">
        <v>392</v>
      </c>
      <c r="R147" s="21" t="str">
        <f aca="false">IF(E147="Superseded",MID(INDEX('Import file'!$E$2:$E$1384,MATCH(A147,'Import file'!$A$2:$A$1384,0)),23,30),A147)</f>
        <v>EWA-1438</v>
      </c>
      <c r="S147" s="19" t="n">
        <f aca="false">IF(E147="Discontinued","",IFERROR(INDEX('Supplier file A'!$D$2:$D$677,MATCH(R147,'Supplier file A'!$A$2:$A$677,0)),IFERROR(INDEX('Supplier file B'!$D$2:$D$386,MATCH(R147,'Supplier file B'!$A$2:$A$386,0)),INDEX('Supplier file C'!$D$2:$D$383,MATCH(R147,'Supplier file C'!$A$2:$A$383,0)))))</f>
        <v>88.38</v>
      </c>
      <c r="T147" s="21" t="str">
        <f aca="false">IF(E147="Discontinued","",IF(ABS(G147-S147)&lt;0.005,"Yes","No"))</f>
        <v>Yes</v>
      </c>
      <c r="U147" s="21" t="str">
        <f aca="false">IF(E147="Discontinued","",IF(ABS(F147-G147)&lt;=0.01*G147,"Yes","No"))</f>
        <v>No</v>
      </c>
      <c r="V147" s="17" t="n">
        <f aca="false">IF(E147="Discontinued","",K147/H147-1)</f>
        <v>0.0781049935979512</v>
      </c>
      <c r="W147" s="21" t="str">
        <f aca="false">IF(E147="Discontinued","Archived",IF(ROUND((L147-G147)/L147,3)&gt;=ROUND(I147,3),"At or above target",IF(Q147&lt;&gt;"","Below target, reason recorded","Below target, no reason")))</f>
        <v>Below target, reason recorded</v>
      </c>
      <c r="X147" s="21" t="str">
        <f aca="false">IF(E147="Discontinued","",IF(ROUND(M147-I147,3)&lt;-0.01,"Yes","No"))</f>
        <v>Yes</v>
      </c>
    </row>
    <row r="148" customFormat="false" ht="15" hidden="false" customHeight="false" outlineLevel="0" collapsed="false">
      <c r="A148" s="21" t="s">
        <v>420</v>
      </c>
      <c r="B148" s="21" t="s">
        <v>421</v>
      </c>
      <c r="C148" s="21" t="s">
        <v>366</v>
      </c>
      <c r="D148" s="21" t="s">
        <v>109</v>
      </c>
      <c r="E148" s="21" t="s">
        <v>110</v>
      </c>
      <c r="F148" s="19" t="n">
        <v>6.44</v>
      </c>
      <c r="G148" s="19" t="n">
        <v>6.9</v>
      </c>
      <c r="H148" s="19" t="n">
        <v>8.75</v>
      </c>
      <c r="I148" s="17" t="n">
        <v>0.33</v>
      </c>
      <c r="J148" s="17" t="n">
        <v>0.26</v>
      </c>
      <c r="K148" s="19" t="n">
        <f aca="false">IF(E148="Discontinued",H148,ROUND(ROUNDUP(ROUND(G148/(1-IF(J148="",I148,J148))/0.05,6),0)*0.05,2))</f>
        <v>9.35</v>
      </c>
      <c r="L148" s="19" t="n">
        <f aca="false">IF(OR(E148="Discontinued",P148="Held at old sell"),H148,IF(LEFT(P148,15)="Approved, cappe",ROUND(ROUNDUP(ROUND(H148*1.1/0.05,6),0)*0.05,2),K148))</f>
        <v>9.35</v>
      </c>
      <c r="M148" s="17" t="n">
        <f aca="false">ROUND((H148-G148)/H148,3)</f>
        <v>0.211</v>
      </c>
      <c r="N148" s="17" t="n">
        <f aca="false">IF(E148="Discontinued","",ROUND((L148-G148)/L148,3))</f>
        <v>0.262</v>
      </c>
      <c r="O148" s="21" t="str">
        <f aca="false">IF(E148="Discontinued","Archive",IF(AND(ROUND(K148/H148-1,6)&lt;=0.1,K148-H148&lt;=100),"Auto","Approval"))</f>
        <v>Auto</v>
      </c>
      <c r="P148" s="21" t="s">
        <v>111</v>
      </c>
      <c r="Q148" s="21" t="s">
        <v>274</v>
      </c>
      <c r="R148" s="21" t="str">
        <f aca="false">IF(E148="Superseded",MID(INDEX('Import file'!$E$2:$E$1384,MATCH(A148,'Import file'!$A$2:$A$1384,0)),23,30),A148)</f>
        <v>EWA-1442</v>
      </c>
      <c r="S148" s="19" t="n">
        <f aca="false">IF(E148="Discontinued","",IFERROR(INDEX('Supplier file A'!$D$2:$D$677,MATCH(R148,'Supplier file A'!$A$2:$A$677,0)),IFERROR(INDEX('Supplier file B'!$D$2:$D$386,MATCH(R148,'Supplier file B'!$A$2:$A$386,0)),INDEX('Supplier file C'!$D$2:$D$383,MATCH(R148,'Supplier file C'!$A$2:$A$383,0)))))</f>
        <v>6.9</v>
      </c>
      <c r="T148" s="21" t="str">
        <f aca="false">IF(E148="Discontinued","",IF(ABS(G148-S148)&lt;0.005,"Yes","No"))</f>
        <v>Yes</v>
      </c>
      <c r="U148" s="21" t="str">
        <f aca="false">IF(E148="Discontinued","",IF(ABS(F148-G148)&lt;=0.01*G148,"Yes","No"))</f>
        <v>No</v>
      </c>
      <c r="V148" s="17" t="n">
        <f aca="false">IF(E148="Discontinued","",K148/H148-1)</f>
        <v>0.0685714285714285</v>
      </c>
      <c r="W148" s="21" t="str">
        <f aca="false">IF(E148="Discontinued","Archived",IF(ROUND((L148-G148)/L148,3)&gt;=ROUND(I148,3),"At or above target",IF(Q148&lt;&gt;"","Below target, reason recorded","Below target, no reason")))</f>
        <v>Below target, reason recorded</v>
      </c>
      <c r="X148" s="21" t="str">
        <f aca="false">IF(E148="Discontinued","",IF(ROUND(M148-I148,3)&lt;-0.01,"Yes","No"))</f>
        <v>Yes</v>
      </c>
    </row>
    <row r="149" customFormat="false" ht="15" hidden="false" customHeight="false" outlineLevel="0" collapsed="false">
      <c r="A149" s="21" t="s">
        <v>422</v>
      </c>
      <c r="B149" s="21" t="s">
        <v>423</v>
      </c>
      <c r="C149" s="21" t="s">
        <v>366</v>
      </c>
      <c r="D149" s="21" t="s">
        <v>109</v>
      </c>
      <c r="E149" s="21" t="s">
        <v>131</v>
      </c>
      <c r="F149" s="19" t="n">
        <v>11.9</v>
      </c>
      <c r="G149" s="19" t="n">
        <v>12.68</v>
      </c>
      <c r="H149" s="19" t="n">
        <v>16.1</v>
      </c>
      <c r="I149" s="17" t="n">
        <v>0.33</v>
      </c>
      <c r="J149" s="17" t="n">
        <v>0.26</v>
      </c>
      <c r="K149" s="19" t="n">
        <f aca="false">IF(E149="Discontinued",H149,ROUND(ROUNDUP(ROUND(G149/(1-IF(J149="",I149,J149))/0.05,6),0)*0.05,2))</f>
        <v>17.15</v>
      </c>
      <c r="L149" s="19" t="n">
        <f aca="false">IF(OR(E149="Discontinued",P149="Held at old sell"),H149,IF(LEFT(P149,15)="Approved, cappe",ROUND(ROUNDUP(ROUND(H149*1.1/0.05,6),0)*0.05,2),K149))</f>
        <v>17.15</v>
      </c>
      <c r="M149" s="17" t="n">
        <f aca="false">ROUND((H149-G149)/H149,3)</f>
        <v>0.212</v>
      </c>
      <c r="N149" s="17" t="n">
        <f aca="false">IF(E149="Discontinued","",ROUND((L149-G149)/L149,3))</f>
        <v>0.261</v>
      </c>
      <c r="O149" s="21" t="str">
        <f aca="false">IF(E149="Discontinued","Archive",IF(AND(ROUND(K149/H149-1,6)&lt;=0.1,K149-H149&lt;=100),"Auto","Approval"))</f>
        <v>Auto</v>
      </c>
      <c r="P149" s="21" t="s">
        <v>111</v>
      </c>
      <c r="Q149" s="21" t="s">
        <v>274</v>
      </c>
      <c r="R149" s="21" t="str">
        <f aca="false">IF(E149="Superseded",MID(INDEX('Import file'!$E$2:$E$1384,MATCH(A149,'Import file'!$A$2:$A$1384,0)),23,30),A149)</f>
        <v>EWA-6446</v>
      </c>
      <c r="S149" s="19" t="n">
        <f aca="false">IF(E149="Discontinued","",IFERROR(INDEX('Supplier file A'!$D$2:$D$677,MATCH(R149,'Supplier file A'!$A$2:$A$677,0)),IFERROR(INDEX('Supplier file B'!$D$2:$D$386,MATCH(R149,'Supplier file B'!$A$2:$A$386,0)),INDEX('Supplier file C'!$D$2:$D$383,MATCH(R149,'Supplier file C'!$A$2:$A$383,0)))))</f>
        <v>12.68</v>
      </c>
      <c r="T149" s="21" t="str">
        <f aca="false">IF(E149="Discontinued","",IF(ABS(G149-S149)&lt;0.005,"Yes","No"))</f>
        <v>Yes</v>
      </c>
      <c r="U149" s="21" t="str">
        <f aca="false">IF(E149="Discontinued","",IF(ABS(F149-G149)&lt;=0.01*G149,"Yes","No"))</f>
        <v>No</v>
      </c>
      <c r="V149" s="17" t="n">
        <f aca="false">IF(E149="Discontinued","",K149/H149-1)</f>
        <v>0.0652173913043477</v>
      </c>
      <c r="W149" s="21" t="str">
        <f aca="false">IF(E149="Discontinued","Archived",IF(ROUND((L149-G149)/L149,3)&gt;=ROUND(I149,3),"At or above target",IF(Q149&lt;&gt;"","Below target, reason recorded","Below target, no reason")))</f>
        <v>Below target, reason recorded</v>
      </c>
      <c r="X149" s="21" t="str">
        <f aca="false">IF(E149="Discontinued","",IF(ROUND(M149-I149,3)&lt;-0.01,"Yes","No"))</f>
        <v>Yes</v>
      </c>
    </row>
    <row r="150" customFormat="false" ht="15" hidden="false" customHeight="false" outlineLevel="0" collapsed="false">
      <c r="A150" s="21" t="s">
        <v>424</v>
      </c>
      <c r="B150" s="21" t="s">
        <v>425</v>
      </c>
      <c r="C150" s="21" t="s">
        <v>366</v>
      </c>
      <c r="D150" s="21" t="s">
        <v>109</v>
      </c>
      <c r="E150" s="21" t="s">
        <v>110</v>
      </c>
      <c r="F150" s="19" t="n">
        <v>6.8</v>
      </c>
      <c r="G150" s="19" t="n">
        <v>7.31</v>
      </c>
      <c r="H150" s="19" t="n">
        <v>10.15</v>
      </c>
      <c r="I150" s="17" t="n">
        <v>0.33</v>
      </c>
      <c r="J150" s="17"/>
      <c r="K150" s="19" t="n">
        <f aca="false">IF(E150="Discontinued",H150,ROUND(ROUNDUP(ROUND(G150/(1-IF(J150="",I150,J150))/0.05,6),0)*0.05,2))</f>
        <v>10.95</v>
      </c>
      <c r="L150" s="19" t="n">
        <f aca="false">IF(OR(E150="Discontinued",P150="Held at old sell"),H150,IF(LEFT(P150,15)="Approved, cappe",ROUND(ROUNDUP(ROUND(H150*1.1/0.05,6),0)*0.05,2),K150))</f>
        <v>10.95</v>
      </c>
      <c r="M150" s="17" t="n">
        <f aca="false">ROUND((H150-G150)/H150,3)</f>
        <v>0.28</v>
      </c>
      <c r="N150" s="17" t="n">
        <f aca="false">IF(E150="Discontinued","",ROUND((L150-G150)/L150,3))</f>
        <v>0.332</v>
      </c>
      <c r="O150" s="21" t="str">
        <f aca="false">IF(E150="Discontinued","Archive",IF(AND(ROUND(K150/H150-1,6)&lt;=0.1,K150-H150&lt;=100),"Auto","Approval"))</f>
        <v>Auto</v>
      </c>
      <c r="P150" s="21" t="s">
        <v>111</v>
      </c>
      <c r="Q150" s="21"/>
      <c r="R150" s="21" t="str">
        <f aca="false">IF(E150="Superseded",MID(INDEX('Import file'!$E$2:$E$1384,MATCH(A150,'Import file'!$A$2:$A$1384,0)),23,30),A150)</f>
        <v>EWA-1448</v>
      </c>
      <c r="S150" s="19" t="n">
        <f aca="false">IF(E150="Discontinued","",IFERROR(INDEX('Supplier file A'!$D$2:$D$677,MATCH(R150,'Supplier file A'!$A$2:$A$677,0)),IFERROR(INDEX('Supplier file B'!$D$2:$D$386,MATCH(R150,'Supplier file B'!$A$2:$A$386,0)),INDEX('Supplier file C'!$D$2:$D$383,MATCH(R150,'Supplier file C'!$A$2:$A$383,0)))))</f>
        <v>7.31</v>
      </c>
      <c r="T150" s="21" t="str">
        <f aca="false">IF(E150="Discontinued","",IF(ABS(G150-S150)&lt;0.005,"Yes","No"))</f>
        <v>Yes</v>
      </c>
      <c r="U150" s="21" t="str">
        <f aca="false">IF(E150="Discontinued","",IF(ABS(F150-G150)&lt;=0.01*G150,"Yes","No"))</f>
        <v>No</v>
      </c>
      <c r="V150" s="17" t="n">
        <f aca="false">IF(E150="Discontinued","",K150/H150-1)</f>
        <v>0.0788177339901477</v>
      </c>
      <c r="W150" s="21" t="str">
        <f aca="false">IF(E150="Discontinued","Archived",IF(ROUND((L150-G150)/L150,3)&gt;=ROUND(I150,3),"At or above target",IF(Q150&lt;&gt;"","Below target, reason recorded","Below target, no reason")))</f>
        <v>At or above target</v>
      </c>
      <c r="X150" s="21" t="str">
        <f aca="false">IF(E150="Discontinued","",IF(ROUND(M150-I150,3)&lt;-0.01,"Yes","No"))</f>
        <v>Yes</v>
      </c>
    </row>
    <row r="151" customFormat="false" ht="15" hidden="false" customHeight="false" outlineLevel="0" collapsed="false">
      <c r="A151" s="21" t="s">
        <v>426</v>
      </c>
      <c r="B151" s="21" t="s">
        <v>427</v>
      </c>
      <c r="C151" s="21" t="s">
        <v>366</v>
      </c>
      <c r="D151" s="21" t="s">
        <v>109</v>
      </c>
      <c r="E151" s="21" t="s">
        <v>110</v>
      </c>
      <c r="F151" s="19" t="n">
        <v>112.7</v>
      </c>
      <c r="G151" s="19" t="n">
        <v>121.58</v>
      </c>
      <c r="H151" s="19" t="n">
        <v>168.25</v>
      </c>
      <c r="I151" s="17" t="n">
        <v>0.33</v>
      </c>
      <c r="J151" s="17"/>
      <c r="K151" s="19" t="n">
        <f aca="false">IF(E151="Discontinued",H151,ROUND(ROUNDUP(ROUND(G151/(1-IF(J151="",I151,J151))/0.05,6),0)*0.05,2))</f>
        <v>181.5</v>
      </c>
      <c r="L151" s="19" t="n">
        <f aca="false">IF(OR(E151="Discontinued",P151="Held at old sell"),H151,IF(LEFT(P151,15)="Approved, cappe",ROUND(ROUNDUP(ROUND(H151*1.1/0.05,6),0)*0.05,2),K151))</f>
        <v>181.5</v>
      </c>
      <c r="M151" s="17" t="n">
        <f aca="false">ROUND((H151-G151)/H151,3)</f>
        <v>0.277</v>
      </c>
      <c r="N151" s="17" t="n">
        <f aca="false">IF(E151="Discontinued","",ROUND((L151-G151)/L151,3))</f>
        <v>0.33</v>
      </c>
      <c r="O151" s="21" t="str">
        <f aca="false">IF(E151="Discontinued","Archive",IF(AND(ROUND(K151/H151-1,6)&lt;=0.1,K151-H151&lt;=100),"Auto","Approval"))</f>
        <v>Auto</v>
      </c>
      <c r="P151" s="21" t="s">
        <v>111</v>
      </c>
      <c r="Q151" s="21"/>
      <c r="R151" s="21" t="str">
        <f aca="false">IF(E151="Superseded",MID(INDEX('Import file'!$E$2:$E$1384,MATCH(A151,'Import file'!$A$2:$A$1384,0)),23,30),A151)</f>
        <v>EWA-1452</v>
      </c>
      <c r="S151" s="19" t="n">
        <f aca="false">IF(E151="Discontinued","",IFERROR(INDEX('Supplier file A'!$D$2:$D$677,MATCH(R151,'Supplier file A'!$A$2:$A$677,0)),IFERROR(INDEX('Supplier file B'!$D$2:$D$386,MATCH(R151,'Supplier file B'!$A$2:$A$386,0)),INDEX('Supplier file C'!$D$2:$D$383,MATCH(R151,'Supplier file C'!$A$2:$A$383,0)))))</f>
        <v>121.58</v>
      </c>
      <c r="T151" s="21" t="str">
        <f aca="false">IF(E151="Discontinued","",IF(ABS(G151-S151)&lt;0.005,"Yes","No"))</f>
        <v>Yes</v>
      </c>
      <c r="U151" s="21" t="str">
        <f aca="false">IF(E151="Discontinued","",IF(ABS(F151-G151)&lt;=0.01*G151,"Yes","No"))</f>
        <v>No</v>
      </c>
      <c r="V151" s="17" t="n">
        <f aca="false">IF(E151="Discontinued","",K151/H151-1)</f>
        <v>0.0787518573551262</v>
      </c>
      <c r="W151" s="21" t="str">
        <f aca="false">IF(E151="Discontinued","Archived",IF(ROUND((L151-G151)/L151,3)&gt;=ROUND(I151,3),"At or above target",IF(Q151&lt;&gt;"","Below target, reason recorded","Below target, no reason")))</f>
        <v>At or above target</v>
      </c>
      <c r="X151" s="21" t="str">
        <f aca="false">IF(E151="Discontinued","",IF(ROUND(M151-I151,3)&lt;-0.01,"Yes","No"))</f>
        <v>Yes</v>
      </c>
    </row>
    <row r="152" customFormat="false" ht="15" hidden="false" customHeight="false" outlineLevel="0" collapsed="false">
      <c r="A152" s="21" t="s">
        <v>428</v>
      </c>
      <c r="B152" s="21" t="s">
        <v>429</v>
      </c>
      <c r="C152" s="21" t="s">
        <v>366</v>
      </c>
      <c r="D152" s="21" t="s">
        <v>109</v>
      </c>
      <c r="E152" s="21" t="s">
        <v>110</v>
      </c>
      <c r="F152" s="19" t="n">
        <v>83.3</v>
      </c>
      <c r="G152" s="19" t="n">
        <v>89.06</v>
      </c>
      <c r="H152" s="19" t="n">
        <v>124.35</v>
      </c>
      <c r="I152" s="17" t="n">
        <v>0.33</v>
      </c>
      <c r="J152" s="17"/>
      <c r="K152" s="19" t="n">
        <f aca="false">IF(E152="Discontinued",H152,ROUND(ROUNDUP(ROUND(G152/(1-IF(J152="",I152,J152))/0.05,6),0)*0.05,2))</f>
        <v>132.95</v>
      </c>
      <c r="L152" s="19" t="n">
        <f aca="false">IF(OR(E152="Discontinued",P152="Held at old sell"),H152,IF(LEFT(P152,15)="Approved, cappe",ROUND(ROUNDUP(ROUND(H152*1.1/0.05,6),0)*0.05,2),K152))</f>
        <v>132.95</v>
      </c>
      <c r="M152" s="17" t="n">
        <f aca="false">ROUND((H152-G152)/H152,3)</f>
        <v>0.284</v>
      </c>
      <c r="N152" s="17" t="n">
        <f aca="false">IF(E152="Discontinued","",ROUND((L152-G152)/L152,3))</f>
        <v>0.33</v>
      </c>
      <c r="O152" s="21" t="str">
        <f aca="false">IF(E152="Discontinued","Archive",IF(AND(ROUND(K152/H152-1,6)&lt;=0.1,K152-H152&lt;=100),"Auto","Approval"))</f>
        <v>Auto</v>
      </c>
      <c r="P152" s="21" t="s">
        <v>111</v>
      </c>
      <c r="Q152" s="21"/>
      <c r="R152" s="21" t="str">
        <f aca="false">IF(E152="Superseded",MID(INDEX('Import file'!$E$2:$E$1384,MATCH(A152,'Import file'!$A$2:$A$1384,0)),23,30),A152)</f>
        <v>EWA-1453</v>
      </c>
      <c r="S152" s="19" t="n">
        <f aca="false">IF(E152="Discontinued","",IFERROR(INDEX('Supplier file A'!$D$2:$D$677,MATCH(R152,'Supplier file A'!$A$2:$A$677,0)),IFERROR(INDEX('Supplier file B'!$D$2:$D$386,MATCH(R152,'Supplier file B'!$A$2:$A$386,0)),INDEX('Supplier file C'!$D$2:$D$383,MATCH(R152,'Supplier file C'!$A$2:$A$383,0)))))</f>
        <v>89.06</v>
      </c>
      <c r="T152" s="21" t="str">
        <f aca="false">IF(E152="Discontinued","",IF(ABS(G152-S152)&lt;0.005,"Yes","No"))</f>
        <v>Yes</v>
      </c>
      <c r="U152" s="21" t="str">
        <f aca="false">IF(E152="Discontinued","",IF(ABS(F152-G152)&lt;=0.01*G152,"Yes","No"))</f>
        <v>No</v>
      </c>
      <c r="V152" s="17" t="n">
        <f aca="false">IF(E152="Discontinued","",K152/H152-1)</f>
        <v>0.0691596300763973</v>
      </c>
      <c r="W152" s="21" t="str">
        <f aca="false">IF(E152="Discontinued","Archived",IF(ROUND((L152-G152)/L152,3)&gt;=ROUND(I152,3),"At or above target",IF(Q152&lt;&gt;"","Below target, reason recorded","Below target, no reason")))</f>
        <v>At or above target</v>
      </c>
      <c r="X152" s="21" t="str">
        <f aca="false">IF(E152="Discontinued","",IF(ROUND(M152-I152,3)&lt;-0.01,"Yes","No"))</f>
        <v>Yes</v>
      </c>
    </row>
    <row r="153" customFormat="false" ht="15" hidden="false" customHeight="false" outlineLevel="0" collapsed="false">
      <c r="A153" s="21" t="s">
        <v>430</v>
      </c>
      <c r="B153" s="21" t="s">
        <v>431</v>
      </c>
      <c r="C153" s="21" t="s">
        <v>366</v>
      </c>
      <c r="D153" s="21" t="s">
        <v>109</v>
      </c>
      <c r="E153" s="21" t="s">
        <v>110</v>
      </c>
      <c r="F153" s="19" t="n">
        <v>81.6</v>
      </c>
      <c r="G153" s="19" t="n">
        <v>88.11</v>
      </c>
      <c r="H153" s="19" t="n">
        <v>121.8</v>
      </c>
      <c r="I153" s="17" t="n">
        <v>0.33</v>
      </c>
      <c r="J153" s="17"/>
      <c r="K153" s="19" t="n">
        <f aca="false">IF(E153="Discontinued",H153,ROUND(ROUNDUP(ROUND(G153/(1-IF(J153="",I153,J153))/0.05,6),0)*0.05,2))</f>
        <v>131.55</v>
      </c>
      <c r="L153" s="19" t="n">
        <f aca="false">IF(OR(E153="Discontinued",P153="Held at old sell"),H153,IF(LEFT(P153,15)="Approved, cappe",ROUND(ROUNDUP(ROUND(H153*1.1/0.05,6),0)*0.05,2),K153))</f>
        <v>131.55</v>
      </c>
      <c r="M153" s="17" t="n">
        <f aca="false">ROUND((H153-G153)/H153,3)</f>
        <v>0.277</v>
      </c>
      <c r="N153" s="17" t="n">
        <f aca="false">IF(E153="Discontinued","",ROUND((L153-G153)/L153,3))</f>
        <v>0.33</v>
      </c>
      <c r="O153" s="21" t="str">
        <f aca="false">IF(E153="Discontinued","Archive",IF(AND(ROUND(K153/H153-1,6)&lt;=0.1,K153-H153&lt;=100),"Auto","Approval"))</f>
        <v>Auto</v>
      </c>
      <c r="P153" s="21" t="s">
        <v>111</v>
      </c>
      <c r="Q153" s="21"/>
      <c r="R153" s="21" t="str">
        <f aca="false">IF(E153="Superseded",MID(INDEX('Import file'!$E$2:$E$1384,MATCH(A153,'Import file'!$A$2:$A$1384,0)),23,30),A153)</f>
        <v>EWA-1457</v>
      </c>
      <c r="S153" s="19" t="n">
        <f aca="false">IF(E153="Discontinued","",IFERROR(INDEX('Supplier file A'!$D$2:$D$677,MATCH(R153,'Supplier file A'!$A$2:$A$677,0)),IFERROR(INDEX('Supplier file B'!$D$2:$D$386,MATCH(R153,'Supplier file B'!$A$2:$A$386,0)),INDEX('Supplier file C'!$D$2:$D$383,MATCH(R153,'Supplier file C'!$A$2:$A$383,0)))))</f>
        <v>88.11</v>
      </c>
      <c r="T153" s="21" t="str">
        <f aca="false">IF(E153="Discontinued","",IF(ABS(G153-S153)&lt;0.005,"Yes","No"))</f>
        <v>Yes</v>
      </c>
      <c r="U153" s="21" t="str">
        <f aca="false">IF(E153="Discontinued","",IF(ABS(F153-G153)&lt;=0.01*G153,"Yes","No"))</f>
        <v>No</v>
      </c>
      <c r="V153" s="17" t="n">
        <f aca="false">IF(E153="Discontinued","",K153/H153-1)</f>
        <v>0.080049261083744</v>
      </c>
      <c r="W153" s="21" t="str">
        <f aca="false">IF(E153="Discontinued","Archived",IF(ROUND((L153-G153)/L153,3)&gt;=ROUND(I153,3),"At or above target",IF(Q153&lt;&gt;"","Below target, reason recorded","Below target, no reason")))</f>
        <v>At or above target</v>
      </c>
      <c r="X153" s="21" t="str">
        <f aca="false">IF(E153="Discontinued","",IF(ROUND(M153-I153,3)&lt;-0.01,"Yes","No"))</f>
        <v>Yes</v>
      </c>
    </row>
    <row r="154" customFormat="false" ht="15" hidden="false" customHeight="false" outlineLevel="0" collapsed="false">
      <c r="A154" s="21" t="s">
        <v>432</v>
      </c>
      <c r="B154" s="21" t="s">
        <v>433</v>
      </c>
      <c r="C154" s="21" t="s">
        <v>366</v>
      </c>
      <c r="D154" s="21" t="s">
        <v>109</v>
      </c>
      <c r="E154" s="21" t="s">
        <v>110</v>
      </c>
      <c r="F154" s="19" t="n">
        <v>10.35</v>
      </c>
      <c r="G154" s="19" t="n">
        <v>11.18</v>
      </c>
      <c r="H154" s="19" t="n">
        <v>15.45</v>
      </c>
      <c r="I154" s="17" t="n">
        <v>0.33</v>
      </c>
      <c r="J154" s="17"/>
      <c r="K154" s="19" t="n">
        <f aca="false">IF(E154="Discontinued",H154,ROUND(ROUNDUP(ROUND(G154/(1-IF(J154="",I154,J154))/0.05,6),0)*0.05,2))</f>
        <v>16.7</v>
      </c>
      <c r="L154" s="19" t="n">
        <f aca="false">IF(OR(E154="Discontinued",P154="Held at old sell"),H154,IF(LEFT(P154,15)="Approved, cappe",ROUND(ROUNDUP(ROUND(H154*1.1/0.05,6),0)*0.05,2),K154))</f>
        <v>16.7</v>
      </c>
      <c r="M154" s="17" t="n">
        <f aca="false">ROUND((H154-G154)/H154,3)</f>
        <v>0.276</v>
      </c>
      <c r="N154" s="17" t="n">
        <f aca="false">IF(E154="Discontinued","",ROUND((L154-G154)/L154,3))</f>
        <v>0.331</v>
      </c>
      <c r="O154" s="21" t="str">
        <f aca="false">IF(E154="Discontinued","Archive",IF(AND(ROUND(K154/H154-1,6)&lt;=0.1,K154-H154&lt;=100),"Auto","Approval"))</f>
        <v>Auto</v>
      </c>
      <c r="P154" s="21" t="s">
        <v>111</v>
      </c>
      <c r="Q154" s="21"/>
      <c r="R154" s="21" t="str">
        <f aca="false">IF(E154="Superseded",MID(INDEX('Import file'!$E$2:$E$1384,MATCH(A154,'Import file'!$A$2:$A$1384,0)),23,30),A154)</f>
        <v>EWA-1460</v>
      </c>
      <c r="S154" s="19" t="n">
        <f aca="false">IF(E154="Discontinued","",IFERROR(INDEX('Supplier file A'!$D$2:$D$677,MATCH(R154,'Supplier file A'!$A$2:$A$677,0)),IFERROR(INDEX('Supplier file B'!$D$2:$D$386,MATCH(R154,'Supplier file B'!$A$2:$A$386,0)),INDEX('Supplier file C'!$D$2:$D$383,MATCH(R154,'Supplier file C'!$A$2:$A$383,0)))))</f>
        <v>11.18</v>
      </c>
      <c r="T154" s="21" t="str">
        <f aca="false">IF(E154="Discontinued","",IF(ABS(G154-S154)&lt;0.005,"Yes","No"))</f>
        <v>Yes</v>
      </c>
      <c r="U154" s="21" t="str">
        <f aca="false">IF(E154="Discontinued","",IF(ABS(F154-G154)&lt;=0.01*G154,"Yes","No"))</f>
        <v>No</v>
      </c>
      <c r="V154" s="17" t="n">
        <f aca="false">IF(E154="Discontinued","",K154/H154-1)</f>
        <v>0.080906148867314</v>
      </c>
      <c r="W154" s="21" t="str">
        <f aca="false">IF(E154="Discontinued","Archived",IF(ROUND((L154-G154)/L154,3)&gt;=ROUND(I154,3),"At or above target",IF(Q154&lt;&gt;"","Below target, reason recorded","Below target, no reason")))</f>
        <v>At or above target</v>
      </c>
      <c r="X154" s="21" t="str">
        <f aca="false">IF(E154="Discontinued","",IF(ROUND(M154-I154,3)&lt;-0.01,"Yes","No"))</f>
        <v>Yes</v>
      </c>
    </row>
    <row r="155" customFormat="false" ht="15" hidden="false" customHeight="false" outlineLevel="0" collapsed="false">
      <c r="A155" s="21" t="s">
        <v>434</v>
      </c>
      <c r="B155" s="21" t="s">
        <v>435</v>
      </c>
      <c r="C155" s="21" t="s">
        <v>366</v>
      </c>
      <c r="D155" s="21" t="s">
        <v>109</v>
      </c>
      <c r="E155" s="21" t="s">
        <v>110</v>
      </c>
      <c r="F155" s="19" t="n">
        <v>9</v>
      </c>
      <c r="G155" s="19" t="n">
        <v>9.75</v>
      </c>
      <c r="H155" s="19" t="n">
        <v>13.45</v>
      </c>
      <c r="I155" s="17" t="n">
        <v>0.33</v>
      </c>
      <c r="J155" s="17"/>
      <c r="K155" s="19" t="n">
        <f aca="false">IF(E155="Discontinued",H155,ROUND(ROUNDUP(ROUND(G155/(1-IF(J155="",I155,J155))/0.05,6),0)*0.05,2))</f>
        <v>14.6</v>
      </c>
      <c r="L155" s="19" t="n">
        <f aca="false">IF(OR(E155="Discontinued",P155="Held at old sell"),H155,IF(LEFT(P155,15)="Approved, cappe",ROUND(ROUNDUP(ROUND(H155*1.1/0.05,6),0)*0.05,2),K155))</f>
        <v>14.6</v>
      </c>
      <c r="M155" s="17" t="n">
        <f aca="false">ROUND((H155-G155)/H155,3)</f>
        <v>0.275</v>
      </c>
      <c r="N155" s="17" t="n">
        <f aca="false">IF(E155="Discontinued","",ROUND((L155-G155)/L155,3))</f>
        <v>0.332</v>
      </c>
      <c r="O155" s="21" t="str">
        <f aca="false">IF(E155="Discontinued","Archive",IF(AND(ROUND(K155/H155-1,6)&lt;=0.1,K155-H155&lt;=100),"Auto","Approval"))</f>
        <v>Auto</v>
      </c>
      <c r="P155" s="21" t="s">
        <v>111</v>
      </c>
      <c r="Q155" s="21"/>
      <c r="R155" s="21" t="str">
        <f aca="false">IF(E155="Superseded",MID(INDEX('Import file'!$E$2:$E$1384,MATCH(A155,'Import file'!$A$2:$A$1384,0)),23,30),A155)</f>
        <v>EWA-1462</v>
      </c>
      <c r="S155" s="19" t="n">
        <f aca="false">IF(E155="Discontinued","",IFERROR(INDEX('Supplier file A'!$D$2:$D$677,MATCH(R155,'Supplier file A'!$A$2:$A$677,0)),IFERROR(INDEX('Supplier file B'!$D$2:$D$386,MATCH(R155,'Supplier file B'!$A$2:$A$386,0)),INDEX('Supplier file C'!$D$2:$D$383,MATCH(R155,'Supplier file C'!$A$2:$A$383,0)))))</f>
        <v>9.75</v>
      </c>
      <c r="T155" s="21" t="str">
        <f aca="false">IF(E155="Discontinued","",IF(ABS(G155-S155)&lt;0.005,"Yes","No"))</f>
        <v>Yes</v>
      </c>
      <c r="U155" s="21" t="str">
        <f aca="false">IF(E155="Discontinued","",IF(ABS(F155-G155)&lt;=0.01*G155,"Yes","No"))</f>
        <v>No</v>
      </c>
      <c r="V155" s="17" t="n">
        <f aca="false">IF(E155="Discontinued","",K155/H155-1)</f>
        <v>0.0855018587360594</v>
      </c>
      <c r="W155" s="21" t="str">
        <f aca="false">IF(E155="Discontinued","Archived",IF(ROUND((L155-G155)/L155,3)&gt;=ROUND(I155,3),"At or above target",IF(Q155&lt;&gt;"","Below target, reason recorded","Below target, no reason")))</f>
        <v>At or above target</v>
      </c>
      <c r="X155" s="21" t="str">
        <f aca="false">IF(E155="Discontinued","",IF(ROUND(M155-I155,3)&lt;-0.01,"Yes","No"))</f>
        <v>Yes</v>
      </c>
    </row>
    <row r="156" customFormat="false" ht="15" hidden="false" customHeight="false" outlineLevel="0" collapsed="false">
      <c r="A156" s="21" t="s">
        <v>436</v>
      </c>
      <c r="B156" s="21" t="s">
        <v>437</v>
      </c>
      <c r="C156" s="21" t="s">
        <v>366</v>
      </c>
      <c r="D156" s="21" t="s">
        <v>109</v>
      </c>
      <c r="E156" s="21" t="s">
        <v>110</v>
      </c>
      <c r="F156" s="19" t="n">
        <v>47.6</v>
      </c>
      <c r="G156" s="19" t="n">
        <v>51.85</v>
      </c>
      <c r="H156" s="19" t="n">
        <v>71.05</v>
      </c>
      <c r="I156" s="17" t="n">
        <v>0.33</v>
      </c>
      <c r="J156" s="17"/>
      <c r="K156" s="19" t="n">
        <f aca="false">IF(E156="Discontinued",H156,ROUND(ROUNDUP(ROUND(G156/(1-IF(J156="",I156,J156))/0.05,6),0)*0.05,2))</f>
        <v>77.4</v>
      </c>
      <c r="L156" s="19" t="n">
        <f aca="false">IF(OR(E156="Discontinued",P156="Held at old sell"),H156,IF(LEFT(P156,15)="Approved, cappe",ROUND(ROUNDUP(ROUND(H156*1.1/0.05,6),0)*0.05,2),K156))</f>
        <v>77.4</v>
      </c>
      <c r="M156" s="17" t="n">
        <f aca="false">ROUND((H156-G156)/H156,3)</f>
        <v>0.27</v>
      </c>
      <c r="N156" s="17" t="n">
        <f aca="false">IF(E156="Discontinued","",ROUND((L156-G156)/L156,3))</f>
        <v>0.33</v>
      </c>
      <c r="O156" s="21" t="str">
        <f aca="false">IF(E156="Discontinued","Archive",IF(AND(ROUND(K156/H156-1,6)&lt;=0.1,K156-H156&lt;=100),"Auto","Approval"))</f>
        <v>Auto</v>
      </c>
      <c r="P156" s="21" t="s">
        <v>111</v>
      </c>
      <c r="Q156" s="21"/>
      <c r="R156" s="21" t="str">
        <f aca="false">IF(E156="Superseded",MID(INDEX('Import file'!$E$2:$E$1384,MATCH(A156,'Import file'!$A$2:$A$1384,0)),23,30),A156)</f>
        <v>EWA-1465</v>
      </c>
      <c r="S156" s="19" t="n">
        <f aca="false">IF(E156="Discontinued","",IFERROR(INDEX('Supplier file A'!$D$2:$D$677,MATCH(R156,'Supplier file A'!$A$2:$A$677,0)),IFERROR(INDEX('Supplier file B'!$D$2:$D$386,MATCH(R156,'Supplier file B'!$A$2:$A$386,0)),INDEX('Supplier file C'!$D$2:$D$383,MATCH(R156,'Supplier file C'!$A$2:$A$383,0)))))</f>
        <v>51.85</v>
      </c>
      <c r="T156" s="21" t="str">
        <f aca="false">IF(E156="Discontinued","",IF(ABS(G156-S156)&lt;0.005,"Yes","No"))</f>
        <v>Yes</v>
      </c>
      <c r="U156" s="21" t="str">
        <f aca="false">IF(E156="Discontinued","",IF(ABS(F156-G156)&lt;=0.01*G156,"Yes","No"))</f>
        <v>No</v>
      </c>
      <c r="V156" s="17" t="n">
        <f aca="false">IF(E156="Discontinued","",K156/H156-1)</f>
        <v>0.0893736805066856</v>
      </c>
      <c r="W156" s="21" t="str">
        <f aca="false">IF(E156="Discontinued","Archived",IF(ROUND((L156-G156)/L156,3)&gt;=ROUND(I156,3),"At or above target",IF(Q156&lt;&gt;"","Below target, reason recorded","Below target, no reason")))</f>
        <v>At or above target</v>
      </c>
      <c r="X156" s="21" t="str">
        <f aca="false">IF(E156="Discontinued","",IF(ROUND(M156-I156,3)&lt;-0.01,"Yes","No"))</f>
        <v>Yes</v>
      </c>
    </row>
    <row r="157" customFormat="false" ht="15" hidden="false" customHeight="false" outlineLevel="0" collapsed="false">
      <c r="A157" s="21" t="s">
        <v>438</v>
      </c>
      <c r="B157" s="21" t="s">
        <v>439</v>
      </c>
      <c r="C157" s="21" t="s">
        <v>366</v>
      </c>
      <c r="D157" s="21" t="s">
        <v>109</v>
      </c>
      <c r="E157" s="21" t="s">
        <v>110</v>
      </c>
      <c r="F157" s="19" t="n">
        <v>16.2</v>
      </c>
      <c r="G157" s="19" t="n">
        <v>17.63</v>
      </c>
      <c r="H157" s="19" t="n">
        <v>24.2</v>
      </c>
      <c r="I157" s="17" t="n">
        <v>0.33</v>
      </c>
      <c r="J157" s="17"/>
      <c r="K157" s="19" t="n">
        <f aca="false">IF(E157="Discontinued",H157,ROUND(ROUNDUP(ROUND(G157/(1-IF(J157="",I157,J157))/0.05,6),0)*0.05,2))</f>
        <v>26.35</v>
      </c>
      <c r="L157" s="19" t="n">
        <f aca="false">IF(OR(E157="Discontinued",P157="Held at old sell"),H157,IF(LEFT(P157,15)="Approved, cappe",ROUND(ROUNDUP(ROUND(H157*1.1/0.05,6),0)*0.05,2),K157))</f>
        <v>26.35</v>
      </c>
      <c r="M157" s="17" t="n">
        <f aca="false">ROUND((H157-G157)/H157,3)</f>
        <v>0.271</v>
      </c>
      <c r="N157" s="17" t="n">
        <f aca="false">IF(E157="Discontinued","",ROUND((L157-G157)/L157,3))</f>
        <v>0.331</v>
      </c>
      <c r="O157" s="21" t="str">
        <f aca="false">IF(E157="Discontinued","Archive",IF(AND(ROUND(K157/H157-1,6)&lt;=0.1,K157-H157&lt;=100),"Auto","Approval"))</f>
        <v>Auto</v>
      </c>
      <c r="P157" s="21" t="s">
        <v>111</v>
      </c>
      <c r="Q157" s="21"/>
      <c r="R157" s="21" t="str">
        <f aca="false">IF(E157="Superseded",MID(INDEX('Import file'!$E$2:$E$1384,MATCH(A157,'Import file'!$A$2:$A$1384,0)),23,30),A157)</f>
        <v>EWA-1468</v>
      </c>
      <c r="S157" s="19" t="n">
        <f aca="false">IF(E157="Discontinued","",IFERROR(INDEX('Supplier file A'!$D$2:$D$677,MATCH(R157,'Supplier file A'!$A$2:$A$677,0)),IFERROR(INDEX('Supplier file B'!$D$2:$D$386,MATCH(R157,'Supplier file B'!$A$2:$A$386,0)),INDEX('Supplier file C'!$D$2:$D$383,MATCH(R157,'Supplier file C'!$A$2:$A$383,0)))))</f>
        <v>17.63</v>
      </c>
      <c r="T157" s="21" t="str">
        <f aca="false">IF(E157="Discontinued","",IF(ABS(G157-S157)&lt;0.005,"Yes","No"))</f>
        <v>Yes</v>
      </c>
      <c r="U157" s="21" t="str">
        <f aca="false">IF(E157="Discontinued","",IF(ABS(F157-G157)&lt;=0.01*G157,"Yes","No"))</f>
        <v>No</v>
      </c>
      <c r="V157" s="17" t="n">
        <f aca="false">IF(E157="Discontinued","",K157/H157-1)</f>
        <v>0.0888429752066116</v>
      </c>
      <c r="W157" s="21" t="str">
        <f aca="false">IF(E157="Discontinued","Archived",IF(ROUND((L157-G157)/L157,3)&gt;=ROUND(I157,3),"At or above target",IF(Q157&lt;&gt;"","Below target, reason recorded","Below target, no reason")))</f>
        <v>At or above target</v>
      </c>
      <c r="X157" s="21" t="str">
        <f aca="false">IF(E157="Discontinued","",IF(ROUND(M157-I157,3)&lt;-0.01,"Yes","No"))</f>
        <v>Yes</v>
      </c>
    </row>
    <row r="158" customFormat="false" ht="15" hidden="false" customHeight="false" outlineLevel="0" collapsed="false">
      <c r="A158" s="21" t="s">
        <v>440</v>
      </c>
      <c r="B158" s="21" t="s">
        <v>441</v>
      </c>
      <c r="C158" s="21" t="s">
        <v>366</v>
      </c>
      <c r="D158" s="21" t="s">
        <v>109</v>
      </c>
      <c r="E158" s="21" t="s">
        <v>110</v>
      </c>
      <c r="F158" s="19" t="n">
        <v>56.1</v>
      </c>
      <c r="G158" s="19" t="n">
        <v>60.97</v>
      </c>
      <c r="H158" s="19" t="n">
        <v>83.75</v>
      </c>
      <c r="I158" s="17" t="n">
        <v>0.33</v>
      </c>
      <c r="J158" s="17"/>
      <c r="K158" s="19" t="n">
        <f aca="false">IF(E158="Discontinued",H158,ROUND(ROUNDUP(ROUND(G158/(1-IF(J158="",I158,J158))/0.05,6),0)*0.05,2))</f>
        <v>91</v>
      </c>
      <c r="L158" s="19" t="n">
        <f aca="false">IF(OR(E158="Discontinued",P158="Held at old sell"),H158,IF(LEFT(P158,15)="Approved, cappe",ROUND(ROUNDUP(ROUND(H158*1.1/0.05,6),0)*0.05,2),K158))</f>
        <v>91</v>
      </c>
      <c r="M158" s="17" t="n">
        <f aca="false">ROUND((H158-G158)/H158,3)</f>
        <v>0.272</v>
      </c>
      <c r="N158" s="17" t="n">
        <f aca="false">IF(E158="Discontinued","",ROUND((L158-G158)/L158,3))</f>
        <v>0.33</v>
      </c>
      <c r="O158" s="21" t="str">
        <f aca="false">IF(E158="Discontinued","Archive",IF(AND(ROUND(K158/H158-1,6)&lt;=0.1,K158-H158&lt;=100),"Auto","Approval"))</f>
        <v>Auto</v>
      </c>
      <c r="P158" s="21" t="s">
        <v>111</v>
      </c>
      <c r="Q158" s="21"/>
      <c r="R158" s="21" t="str">
        <f aca="false">IF(E158="Superseded",MID(INDEX('Import file'!$E$2:$E$1384,MATCH(A158,'Import file'!$A$2:$A$1384,0)),23,30),A158)</f>
        <v>EWA-1472</v>
      </c>
      <c r="S158" s="19" t="n">
        <f aca="false">IF(E158="Discontinued","",IFERROR(INDEX('Supplier file A'!$D$2:$D$677,MATCH(R158,'Supplier file A'!$A$2:$A$677,0)),IFERROR(INDEX('Supplier file B'!$D$2:$D$386,MATCH(R158,'Supplier file B'!$A$2:$A$386,0)),INDEX('Supplier file C'!$D$2:$D$383,MATCH(R158,'Supplier file C'!$A$2:$A$383,0)))))</f>
        <v>60.97</v>
      </c>
      <c r="T158" s="21" t="str">
        <f aca="false">IF(E158="Discontinued","",IF(ABS(G158-S158)&lt;0.005,"Yes","No"))</f>
        <v>Yes</v>
      </c>
      <c r="U158" s="21" t="str">
        <f aca="false">IF(E158="Discontinued","",IF(ABS(F158-G158)&lt;=0.01*G158,"Yes","No"))</f>
        <v>No</v>
      </c>
      <c r="V158" s="17" t="n">
        <f aca="false">IF(E158="Discontinued","",K158/H158-1)</f>
        <v>0.0865671641791044</v>
      </c>
      <c r="W158" s="21" t="str">
        <f aca="false">IF(E158="Discontinued","Archived",IF(ROUND((L158-G158)/L158,3)&gt;=ROUND(I158,3),"At or above target",IF(Q158&lt;&gt;"","Below target, reason recorded","Below target, no reason")))</f>
        <v>At or above target</v>
      </c>
      <c r="X158" s="21" t="str">
        <f aca="false">IF(E158="Discontinued","",IF(ROUND(M158-I158,3)&lt;-0.01,"Yes","No"))</f>
        <v>Yes</v>
      </c>
    </row>
    <row r="159" customFormat="false" ht="15" hidden="false" customHeight="false" outlineLevel="0" collapsed="false">
      <c r="A159" s="21" t="s">
        <v>442</v>
      </c>
      <c r="B159" s="21" t="s">
        <v>443</v>
      </c>
      <c r="C159" s="21" t="s">
        <v>366</v>
      </c>
      <c r="D159" s="21" t="s">
        <v>109</v>
      </c>
      <c r="E159" s="21" t="s">
        <v>110</v>
      </c>
      <c r="F159" s="19" t="n">
        <v>4.93</v>
      </c>
      <c r="G159" s="19" t="n">
        <v>5.31</v>
      </c>
      <c r="H159" s="19" t="n">
        <v>7.4</v>
      </c>
      <c r="I159" s="17" t="n">
        <v>0.33</v>
      </c>
      <c r="J159" s="17"/>
      <c r="K159" s="19" t="n">
        <f aca="false">IF(E159="Discontinued",H159,ROUND(ROUNDUP(ROUND(G159/(1-IF(J159="",I159,J159))/0.05,6),0)*0.05,2))</f>
        <v>7.95</v>
      </c>
      <c r="L159" s="19" t="n">
        <f aca="false">IF(OR(E159="Discontinued",P159="Held at old sell"),H159,IF(LEFT(P159,15)="Approved, cappe",ROUND(ROUNDUP(ROUND(H159*1.1/0.05,6),0)*0.05,2),K159))</f>
        <v>7.95</v>
      </c>
      <c r="M159" s="17" t="n">
        <f aca="false">ROUND((H159-G159)/H159,3)</f>
        <v>0.282</v>
      </c>
      <c r="N159" s="17" t="n">
        <f aca="false">IF(E159="Discontinued","",ROUND((L159-G159)/L159,3))</f>
        <v>0.332</v>
      </c>
      <c r="O159" s="21" t="str">
        <f aca="false">IF(E159="Discontinued","Archive",IF(AND(ROUND(K159/H159-1,6)&lt;=0.1,K159-H159&lt;=100),"Auto","Approval"))</f>
        <v>Auto</v>
      </c>
      <c r="P159" s="21" t="s">
        <v>111</v>
      </c>
      <c r="Q159" s="21"/>
      <c r="R159" s="21" t="str">
        <f aca="false">IF(E159="Superseded",MID(INDEX('Import file'!$E$2:$E$1384,MATCH(A159,'Import file'!$A$2:$A$1384,0)),23,30),A159)</f>
        <v>EWA-1476</v>
      </c>
      <c r="S159" s="19" t="n">
        <f aca="false">IF(E159="Discontinued","",IFERROR(INDEX('Supplier file A'!$D$2:$D$677,MATCH(R159,'Supplier file A'!$A$2:$A$677,0)),IFERROR(INDEX('Supplier file B'!$D$2:$D$386,MATCH(R159,'Supplier file B'!$A$2:$A$386,0)),INDEX('Supplier file C'!$D$2:$D$383,MATCH(R159,'Supplier file C'!$A$2:$A$383,0)))))</f>
        <v>5.31</v>
      </c>
      <c r="T159" s="21" t="str">
        <f aca="false">IF(E159="Discontinued","",IF(ABS(G159-S159)&lt;0.005,"Yes","No"))</f>
        <v>Yes</v>
      </c>
      <c r="U159" s="21" t="str">
        <f aca="false">IF(E159="Discontinued","",IF(ABS(F159-G159)&lt;=0.01*G159,"Yes","No"))</f>
        <v>No</v>
      </c>
      <c r="V159" s="17" t="n">
        <f aca="false">IF(E159="Discontinued","",K159/H159-1)</f>
        <v>0.0743243243243243</v>
      </c>
      <c r="W159" s="21" t="str">
        <f aca="false">IF(E159="Discontinued","Archived",IF(ROUND((L159-G159)/L159,3)&gt;=ROUND(I159,3),"At or above target",IF(Q159&lt;&gt;"","Below target, reason recorded","Below target, no reason")))</f>
        <v>At or above target</v>
      </c>
      <c r="X159" s="21" t="str">
        <f aca="false">IF(E159="Discontinued","",IF(ROUND(M159-I159,3)&lt;-0.01,"Yes","No"))</f>
        <v>Yes</v>
      </c>
    </row>
    <row r="160" customFormat="false" ht="15" hidden="false" customHeight="false" outlineLevel="0" collapsed="false">
      <c r="A160" s="21" t="s">
        <v>444</v>
      </c>
      <c r="B160" s="21" t="s">
        <v>445</v>
      </c>
      <c r="C160" s="21" t="s">
        <v>366</v>
      </c>
      <c r="D160" s="21" t="s">
        <v>109</v>
      </c>
      <c r="E160" s="21" t="s">
        <v>110</v>
      </c>
      <c r="F160" s="19" t="n">
        <v>5.2</v>
      </c>
      <c r="G160" s="19" t="n">
        <v>5.56</v>
      </c>
      <c r="H160" s="19" t="n">
        <v>7.45</v>
      </c>
      <c r="I160" s="17" t="n">
        <v>0.33</v>
      </c>
      <c r="J160" s="17" t="n">
        <v>0.3</v>
      </c>
      <c r="K160" s="19" t="n">
        <f aca="false">IF(E160="Discontinued",H160,ROUND(ROUNDUP(ROUND(G160/(1-IF(J160="",I160,J160))/0.05,6),0)*0.05,2))</f>
        <v>7.95</v>
      </c>
      <c r="L160" s="19" t="n">
        <f aca="false">IF(OR(E160="Discontinued",P160="Held at old sell"),H160,IF(LEFT(P160,15)="Approved, cappe",ROUND(ROUNDUP(ROUND(H160*1.1/0.05,6),0)*0.05,2),K160))</f>
        <v>7.95</v>
      </c>
      <c r="M160" s="17" t="n">
        <f aca="false">ROUND((H160-G160)/H160,3)</f>
        <v>0.254</v>
      </c>
      <c r="N160" s="17" t="n">
        <f aca="false">IF(E160="Discontinued","",ROUND((L160-G160)/L160,3))</f>
        <v>0.301</v>
      </c>
      <c r="O160" s="21" t="str">
        <f aca="false">IF(E160="Discontinued","Archive",IF(AND(ROUND(K160/H160-1,6)&lt;=0.1,K160-H160&lt;=100),"Auto","Approval"))</f>
        <v>Auto</v>
      </c>
      <c r="P160" s="21" t="s">
        <v>111</v>
      </c>
      <c r="Q160" s="21" t="s">
        <v>392</v>
      </c>
      <c r="R160" s="21" t="str">
        <f aca="false">IF(E160="Superseded",MID(INDEX('Import file'!$E$2:$E$1384,MATCH(A160,'Import file'!$A$2:$A$1384,0)),23,30),A160)</f>
        <v>EWA-1479</v>
      </c>
      <c r="S160" s="19" t="n">
        <f aca="false">IF(E160="Discontinued","",IFERROR(INDEX('Supplier file A'!$D$2:$D$677,MATCH(R160,'Supplier file A'!$A$2:$A$677,0)),IFERROR(INDEX('Supplier file B'!$D$2:$D$386,MATCH(R160,'Supplier file B'!$A$2:$A$386,0)),INDEX('Supplier file C'!$D$2:$D$383,MATCH(R160,'Supplier file C'!$A$2:$A$383,0)))))</f>
        <v>5.56</v>
      </c>
      <c r="T160" s="21" t="str">
        <f aca="false">IF(E160="Discontinued","",IF(ABS(G160-S160)&lt;0.005,"Yes","No"))</f>
        <v>Yes</v>
      </c>
      <c r="U160" s="21" t="str">
        <f aca="false">IF(E160="Discontinued","",IF(ABS(F160-G160)&lt;=0.01*G160,"Yes","No"))</f>
        <v>No</v>
      </c>
      <c r="V160" s="17" t="n">
        <f aca="false">IF(E160="Discontinued","",K160/H160-1)</f>
        <v>0.0671140939597315</v>
      </c>
      <c r="W160" s="21" t="str">
        <f aca="false">IF(E160="Discontinued","Archived",IF(ROUND((L160-G160)/L160,3)&gt;=ROUND(I160,3),"At or above target",IF(Q160&lt;&gt;"","Below target, reason recorded","Below target, no reason")))</f>
        <v>Below target, reason recorded</v>
      </c>
      <c r="X160" s="21" t="str">
        <f aca="false">IF(E160="Discontinued","",IF(ROUND(M160-I160,3)&lt;-0.01,"Yes","No"))</f>
        <v>Yes</v>
      </c>
    </row>
    <row r="161" customFormat="false" ht="15" hidden="false" customHeight="false" outlineLevel="0" collapsed="false">
      <c r="A161" s="21" t="s">
        <v>446</v>
      </c>
      <c r="B161" s="21" t="s">
        <v>447</v>
      </c>
      <c r="C161" s="21" t="s">
        <v>366</v>
      </c>
      <c r="D161" s="21" t="s">
        <v>109</v>
      </c>
      <c r="E161" s="21" t="s">
        <v>110</v>
      </c>
      <c r="F161" s="19" t="n">
        <v>48.3</v>
      </c>
      <c r="G161" s="19" t="n">
        <v>51.79</v>
      </c>
      <c r="H161" s="19" t="n">
        <v>72.1</v>
      </c>
      <c r="I161" s="17" t="n">
        <v>0.33</v>
      </c>
      <c r="J161" s="17"/>
      <c r="K161" s="19" t="n">
        <f aca="false">IF(E161="Discontinued",H161,ROUND(ROUNDUP(ROUND(G161/(1-IF(J161="",I161,J161))/0.05,6),0)*0.05,2))</f>
        <v>77.3</v>
      </c>
      <c r="L161" s="19" t="n">
        <f aca="false">IF(OR(E161="Discontinued",P161="Held at old sell"),H161,IF(LEFT(P161,15)="Approved, cappe",ROUND(ROUNDUP(ROUND(H161*1.1/0.05,6),0)*0.05,2),K161))</f>
        <v>77.3</v>
      </c>
      <c r="M161" s="17" t="n">
        <f aca="false">ROUND((H161-G161)/H161,3)</f>
        <v>0.282</v>
      </c>
      <c r="N161" s="17" t="n">
        <f aca="false">IF(E161="Discontinued","",ROUND((L161-G161)/L161,3))</f>
        <v>0.33</v>
      </c>
      <c r="O161" s="21" t="str">
        <f aca="false">IF(E161="Discontinued","Archive",IF(AND(ROUND(K161/H161-1,6)&lt;=0.1,K161-H161&lt;=100),"Auto","Approval"))</f>
        <v>Auto</v>
      </c>
      <c r="P161" s="21" t="s">
        <v>111</v>
      </c>
      <c r="Q161" s="21"/>
      <c r="R161" s="21" t="str">
        <f aca="false">IF(E161="Superseded",MID(INDEX('Import file'!$E$2:$E$1384,MATCH(A161,'Import file'!$A$2:$A$1384,0)),23,30),A161)</f>
        <v>EWA-1480</v>
      </c>
      <c r="S161" s="19" t="n">
        <f aca="false">IF(E161="Discontinued","",IFERROR(INDEX('Supplier file A'!$D$2:$D$677,MATCH(R161,'Supplier file A'!$A$2:$A$677,0)),IFERROR(INDEX('Supplier file B'!$D$2:$D$386,MATCH(R161,'Supplier file B'!$A$2:$A$386,0)),INDEX('Supplier file C'!$D$2:$D$383,MATCH(R161,'Supplier file C'!$A$2:$A$383,0)))))</f>
        <v>51.79</v>
      </c>
      <c r="T161" s="21" t="str">
        <f aca="false">IF(E161="Discontinued","",IF(ABS(G161-S161)&lt;0.005,"Yes","No"))</f>
        <v>Yes</v>
      </c>
      <c r="U161" s="21" t="str">
        <f aca="false">IF(E161="Discontinued","",IF(ABS(F161-G161)&lt;=0.01*G161,"Yes","No"))</f>
        <v>No</v>
      </c>
      <c r="V161" s="17" t="n">
        <f aca="false">IF(E161="Discontinued","",K161/H161-1)</f>
        <v>0.0721220527045769</v>
      </c>
      <c r="W161" s="21" t="str">
        <f aca="false">IF(E161="Discontinued","Archived",IF(ROUND((L161-G161)/L161,3)&gt;=ROUND(I161,3),"At or above target",IF(Q161&lt;&gt;"","Below target, reason recorded","Below target, no reason")))</f>
        <v>At or above target</v>
      </c>
      <c r="X161" s="21" t="str">
        <f aca="false">IF(E161="Discontinued","",IF(ROUND(M161-I161,3)&lt;-0.01,"Yes","No"))</f>
        <v>Yes</v>
      </c>
    </row>
    <row r="162" customFormat="false" ht="15" hidden="false" customHeight="false" outlineLevel="0" collapsed="false">
      <c r="A162" s="21" t="s">
        <v>448</v>
      </c>
      <c r="B162" s="21" t="s">
        <v>449</v>
      </c>
      <c r="C162" s="21" t="s">
        <v>366</v>
      </c>
      <c r="D162" s="21" t="s">
        <v>109</v>
      </c>
      <c r="E162" s="21" t="s">
        <v>110</v>
      </c>
      <c r="F162" s="19" t="n">
        <v>6.67</v>
      </c>
      <c r="G162" s="19" t="n">
        <v>7.11</v>
      </c>
      <c r="H162" s="19" t="n">
        <v>9.05</v>
      </c>
      <c r="I162" s="17" t="n">
        <v>0.33</v>
      </c>
      <c r="J162" s="17" t="n">
        <v>0.26</v>
      </c>
      <c r="K162" s="19" t="n">
        <f aca="false">IF(E162="Discontinued",H162,ROUND(ROUNDUP(ROUND(G162/(1-IF(J162="",I162,J162))/0.05,6),0)*0.05,2))</f>
        <v>9.65</v>
      </c>
      <c r="L162" s="19" t="n">
        <f aca="false">IF(OR(E162="Discontinued",P162="Held at old sell"),H162,IF(LEFT(P162,15)="Approved, cappe",ROUND(ROUNDUP(ROUND(H162*1.1/0.05,6),0)*0.05,2),K162))</f>
        <v>9.65</v>
      </c>
      <c r="M162" s="17" t="n">
        <f aca="false">ROUND((H162-G162)/H162,3)</f>
        <v>0.214</v>
      </c>
      <c r="N162" s="17" t="n">
        <f aca="false">IF(E162="Discontinued","",ROUND((L162-G162)/L162,3))</f>
        <v>0.263</v>
      </c>
      <c r="O162" s="21" t="str">
        <f aca="false">IF(E162="Discontinued","Archive",IF(AND(ROUND(K162/H162-1,6)&lt;=0.1,K162-H162&lt;=100),"Auto","Approval"))</f>
        <v>Auto</v>
      </c>
      <c r="P162" s="21" t="s">
        <v>111</v>
      </c>
      <c r="Q162" s="21" t="s">
        <v>274</v>
      </c>
      <c r="R162" s="21" t="str">
        <f aca="false">IF(E162="Superseded",MID(INDEX('Import file'!$E$2:$E$1384,MATCH(A162,'Import file'!$A$2:$A$1384,0)),23,30),A162)</f>
        <v>EWA-1483</v>
      </c>
      <c r="S162" s="19" t="n">
        <f aca="false">IF(E162="Discontinued","",IFERROR(INDEX('Supplier file A'!$D$2:$D$677,MATCH(R162,'Supplier file A'!$A$2:$A$677,0)),IFERROR(INDEX('Supplier file B'!$D$2:$D$386,MATCH(R162,'Supplier file B'!$A$2:$A$386,0)),INDEX('Supplier file C'!$D$2:$D$383,MATCH(R162,'Supplier file C'!$A$2:$A$383,0)))))</f>
        <v>7.11</v>
      </c>
      <c r="T162" s="21" t="str">
        <f aca="false">IF(E162="Discontinued","",IF(ABS(G162-S162)&lt;0.005,"Yes","No"))</f>
        <v>Yes</v>
      </c>
      <c r="U162" s="21" t="str">
        <f aca="false">IF(E162="Discontinued","",IF(ABS(F162-G162)&lt;=0.01*G162,"Yes","No"))</f>
        <v>No</v>
      </c>
      <c r="V162" s="17" t="n">
        <f aca="false">IF(E162="Discontinued","",K162/H162-1)</f>
        <v>0.0662983425414365</v>
      </c>
      <c r="W162" s="21" t="str">
        <f aca="false">IF(E162="Discontinued","Archived",IF(ROUND((L162-G162)/L162,3)&gt;=ROUND(I162,3),"At or above target",IF(Q162&lt;&gt;"","Below target, reason recorded","Below target, no reason")))</f>
        <v>Below target, reason recorded</v>
      </c>
      <c r="X162" s="21" t="str">
        <f aca="false">IF(E162="Discontinued","",IF(ROUND(M162-I162,3)&lt;-0.01,"Yes","No"))</f>
        <v>Yes</v>
      </c>
    </row>
    <row r="163" customFormat="false" ht="15" hidden="false" customHeight="false" outlineLevel="0" collapsed="false">
      <c r="A163" s="21" t="s">
        <v>450</v>
      </c>
      <c r="B163" s="21" t="s">
        <v>451</v>
      </c>
      <c r="C163" s="21" t="s">
        <v>366</v>
      </c>
      <c r="D163" s="21" t="s">
        <v>109</v>
      </c>
      <c r="E163" s="21" t="s">
        <v>110</v>
      </c>
      <c r="F163" s="19" t="n">
        <v>36</v>
      </c>
      <c r="G163" s="19" t="n">
        <v>38.31</v>
      </c>
      <c r="H163" s="19" t="n">
        <v>49.35</v>
      </c>
      <c r="I163" s="17" t="n">
        <v>0.33</v>
      </c>
      <c r="J163" s="17" t="n">
        <v>0.27</v>
      </c>
      <c r="K163" s="19" t="n">
        <f aca="false">IF(E163="Discontinued",H163,ROUND(ROUNDUP(ROUND(G163/(1-IF(J163="",I163,J163))/0.05,6),0)*0.05,2))</f>
        <v>52.5</v>
      </c>
      <c r="L163" s="19" t="n">
        <f aca="false">IF(OR(E163="Discontinued",P163="Held at old sell"),H163,IF(LEFT(P163,15)="Approved, cappe",ROUND(ROUNDUP(ROUND(H163*1.1/0.05,6),0)*0.05,2),K163))</f>
        <v>52.5</v>
      </c>
      <c r="M163" s="17" t="n">
        <f aca="false">ROUND((H163-G163)/H163,3)</f>
        <v>0.224</v>
      </c>
      <c r="N163" s="17" t="n">
        <f aca="false">IF(E163="Discontinued","",ROUND((L163-G163)/L163,3))</f>
        <v>0.27</v>
      </c>
      <c r="O163" s="21" t="str">
        <f aca="false">IF(E163="Discontinued","Archive",IF(AND(ROUND(K163/H163-1,6)&lt;=0.1,K163-H163&lt;=100),"Auto","Approval"))</f>
        <v>Auto</v>
      </c>
      <c r="P163" s="21" t="s">
        <v>111</v>
      </c>
      <c r="Q163" s="21" t="s">
        <v>452</v>
      </c>
      <c r="R163" s="21" t="str">
        <f aca="false">IF(E163="Superseded",MID(INDEX('Import file'!$E$2:$E$1384,MATCH(A163,'Import file'!$A$2:$A$1384,0)),23,30),A163)</f>
        <v>EWA-1488</v>
      </c>
      <c r="S163" s="19" t="n">
        <f aca="false">IF(E163="Discontinued","",IFERROR(INDEX('Supplier file A'!$D$2:$D$677,MATCH(R163,'Supplier file A'!$A$2:$A$677,0)),IFERROR(INDEX('Supplier file B'!$D$2:$D$386,MATCH(R163,'Supplier file B'!$A$2:$A$386,0)),INDEX('Supplier file C'!$D$2:$D$383,MATCH(R163,'Supplier file C'!$A$2:$A$383,0)))))</f>
        <v>38.31</v>
      </c>
      <c r="T163" s="21" t="str">
        <f aca="false">IF(E163="Discontinued","",IF(ABS(G163-S163)&lt;0.005,"Yes","No"))</f>
        <v>Yes</v>
      </c>
      <c r="U163" s="21" t="str">
        <f aca="false">IF(E163="Discontinued","",IF(ABS(F163-G163)&lt;=0.01*G163,"Yes","No"))</f>
        <v>No</v>
      </c>
      <c r="V163" s="17" t="n">
        <f aca="false">IF(E163="Discontinued","",K163/H163-1)</f>
        <v>0.0638297872340425</v>
      </c>
      <c r="W163" s="21" t="str">
        <f aca="false">IF(E163="Discontinued","Archived",IF(ROUND((L163-G163)/L163,3)&gt;=ROUND(I163,3),"At or above target",IF(Q163&lt;&gt;"","Below target, reason recorded","Below target, no reason")))</f>
        <v>Below target, reason recorded</v>
      </c>
      <c r="X163" s="21" t="str">
        <f aca="false">IF(E163="Discontinued","",IF(ROUND(M163-I163,3)&lt;-0.01,"Yes","No"))</f>
        <v>Yes</v>
      </c>
    </row>
    <row r="164" customFormat="false" ht="15" hidden="false" customHeight="false" outlineLevel="0" collapsed="false">
      <c r="A164" s="21" t="s">
        <v>453</v>
      </c>
      <c r="B164" s="21" t="s">
        <v>454</v>
      </c>
      <c r="C164" s="21" t="s">
        <v>366</v>
      </c>
      <c r="D164" s="21" t="s">
        <v>109</v>
      </c>
      <c r="E164" s="21" t="s">
        <v>110</v>
      </c>
      <c r="F164" s="19" t="n">
        <v>27.2</v>
      </c>
      <c r="G164" s="19" t="n">
        <v>29.5</v>
      </c>
      <c r="H164" s="19" t="n">
        <v>40.6</v>
      </c>
      <c r="I164" s="17" t="n">
        <v>0.33</v>
      </c>
      <c r="J164" s="17"/>
      <c r="K164" s="19" t="n">
        <f aca="false">IF(E164="Discontinued",H164,ROUND(ROUNDUP(ROUND(G164/(1-IF(J164="",I164,J164))/0.05,6),0)*0.05,2))</f>
        <v>44.05</v>
      </c>
      <c r="L164" s="19" t="n">
        <f aca="false">IF(OR(E164="Discontinued",P164="Held at old sell"),H164,IF(LEFT(P164,15)="Approved, cappe",ROUND(ROUNDUP(ROUND(H164*1.1/0.05,6),0)*0.05,2),K164))</f>
        <v>44.05</v>
      </c>
      <c r="M164" s="17" t="n">
        <f aca="false">ROUND((H164-G164)/H164,3)</f>
        <v>0.273</v>
      </c>
      <c r="N164" s="17" t="n">
        <f aca="false">IF(E164="Discontinued","",ROUND((L164-G164)/L164,3))</f>
        <v>0.33</v>
      </c>
      <c r="O164" s="21" t="str">
        <f aca="false">IF(E164="Discontinued","Archive",IF(AND(ROUND(K164/H164-1,6)&lt;=0.1,K164-H164&lt;=100),"Auto","Approval"))</f>
        <v>Auto</v>
      </c>
      <c r="P164" s="21" t="s">
        <v>111</v>
      </c>
      <c r="Q164" s="21"/>
      <c r="R164" s="21" t="str">
        <f aca="false">IF(E164="Superseded",MID(INDEX('Import file'!$E$2:$E$1384,MATCH(A164,'Import file'!$A$2:$A$1384,0)),23,30),A164)</f>
        <v>EWA-1490</v>
      </c>
      <c r="S164" s="19" t="n">
        <f aca="false">IF(E164="Discontinued","",IFERROR(INDEX('Supplier file A'!$D$2:$D$677,MATCH(R164,'Supplier file A'!$A$2:$A$677,0)),IFERROR(INDEX('Supplier file B'!$D$2:$D$386,MATCH(R164,'Supplier file B'!$A$2:$A$386,0)),INDEX('Supplier file C'!$D$2:$D$383,MATCH(R164,'Supplier file C'!$A$2:$A$383,0)))))</f>
        <v>29.5</v>
      </c>
      <c r="T164" s="21" t="str">
        <f aca="false">IF(E164="Discontinued","",IF(ABS(G164-S164)&lt;0.005,"Yes","No"))</f>
        <v>Yes</v>
      </c>
      <c r="U164" s="21" t="str">
        <f aca="false">IF(E164="Discontinued","",IF(ABS(F164-G164)&lt;=0.01*G164,"Yes","No"))</f>
        <v>No</v>
      </c>
      <c r="V164" s="17" t="n">
        <f aca="false">IF(E164="Discontinued","",K164/H164-1)</f>
        <v>0.0849753694581279</v>
      </c>
      <c r="W164" s="21" t="str">
        <f aca="false">IF(E164="Discontinued","Archived",IF(ROUND((L164-G164)/L164,3)&gt;=ROUND(I164,3),"At or above target",IF(Q164&lt;&gt;"","Below target, reason recorded","Below target, no reason")))</f>
        <v>At or above target</v>
      </c>
      <c r="X164" s="21" t="str">
        <f aca="false">IF(E164="Discontinued","",IF(ROUND(M164-I164,3)&lt;-0.01,"Yes","No"))</f>
        <v>Yes</v>
      </c>
    </row>
    <row r="165" customFormat="false" ht="15" hidden="false" customHeight="false" outlineLevel="0" collapsed="false">
      <c r="A165" s="21" t="s">
        <v>455</v>
      </c>
      <c r="B165" s="21" t="s">
        <v>456</v>
      </c>
      <c r="C165" s="21" t="s">
        <v>366</v>
      </c>
      <c r="D165" s="21" t="s">
        <v>109</v>
      </c>
      <c r="E165" s="21" t="s">
        <v>110</v>
      </c>
      <c r="F165" s="19" t="n">
        <v>5.98</v>
      </c>
      <c r="G165" s="19" t="n">
        <v>6.47</v>
      </c>
      <c r="H165" s="19" t="n">
        <v>8.95</v>
      </c>
      <c r="I165" s="17" t="n">
        <v>0.33</v>
      </c>
      <c r="J165" s="17"/>
      <c r="K165" s="19" t="n">
        <f aca="false">IF(E165="Discontinued",H165,ROUND(ROUNDUP(ROUND(G165/(1-IF(J165="",I165,J165))/0.05,6),0)*0.05,2))</f>
        <v>9.7</v>
      </c>
      <c r="L165" s="19" t="n">
        <f aca="false">IF(OR(E165="Discontinued",P165="Held at old sell"),H165,IF(LEFT(P165,15)="Approved, cappe",ROUND(ROUNDUP(ROUND(H165*1.1/0.05,6),0)*0.05,2),K165))</f>
        <v>9.7</v>
      </c>
      <c r="M165" s="17" t="n">
        <f aca="false">ROUND((H165-G165)/H165,3)</f>
        <v>0.277</v>
      </c>
      <c r="N165" s="17" t="n">
        <f aca="false">IF(E165="Discontinued","",ROUND((L165-G165)/L165,3))</f>
        <v>0.333</v>
      </c>
      <c r="O165" s="21" t="str">
        <f aca="false">IF(E165="Discontinued","Archive",IF(AND(ROUND(K165/H165-1,6)&lt;=0.1,K165-H165&lt;=100),"Auto","Approval"))</f>
        <v>Auto</v>
      </c>
      <c r="P165" s="21" t="s">
        <v>111</v>
      </c>
      <c r="Q165" s="21"/>
      <c r="R165" s="21" t="str">
        <f aca="false">IF(E165="Superseded",MID(INDEX('Import file'!$E$2:$E$1384,MATCH(A165,'Import file'!$A$2:$A$1384,0)),23,30),A165)</f>
        <v>EWA-1494</v>
      </c>
      <c r="S165" s="19" t="n">
        <f aca="false">IF(E165="Discontinued","",IFERROR(INDEX('Supplier file A'!$D$2:$D$677,MATCH(R165,'Supplier file A'!$A$2:$A$677,0)),IFERROR(INDEX('Supplier file B'!$D$2:$D$386,MATCH(R165,'Supplier file B'!$A$2:$A$386,0)),INDEX('Supplier file C'!$D$2:$D$383,MATCH(R165,'Supplier file C'!$A$2:$A$383,0)))))</f>
        <v>6.47</v>
      </c>
      <c r="T165" s="21" t="str">
        <f aca="false">IF(E165="Discontinued","",IF(ABS(G165-S165)&lt;0.005,"Yes","No"))</f>
        <v>Yes</v>
      </c>
      <c r="U165" s="21" t="str">
        <f aca="false">IF(E165="Discontinued","",IF(ABS(F165-G165)&lt;=0.01*G165,"Yes","No"))</f>
        <v>No</v>
      </c>
      <c r="V165" s="17" t="n">
        <f aca="false">IF(E165="Discontinued","",K165/H165-1)</f>
        <v>0.0837988826815643</v>
      </c>
      <c r="W165" s="21" t="str">
        <f aca="false">IF(E165="Discontinued","Archived",IF(ROUND((L165-G165)/L165,3)&gt;=ROUND(I165,3),"At or above target",IF(Q165&lt;&gt;"","Below target, reason recorded","Below target, no reason")))</f>
        <v>At or above target</v>
      </c>
      <c r="X165" s="21" t="str">
        <f aca="false">IF(E165="Discontinued","",IF(ROUND(M165-I165,3)&lt;-0.01,"Yes","No"))</f>
        <v>Yes</v>
      </c>
    </row>
    <row r="166" customFormat="false" ht="15" hidden="false" customHeight="false" outlineLevel="0" collapsed="false">
      <c r="A166" s="21" t="s">
        <v>457</v>
      </c>
      <c r="B166" s="21" t="s">
        <v>458</v>
      </c>
      <c r="C166" s="21" t="s">
        <v>366</v>
      </c>
      <c r="D166" s="21" t="s">
        <v>109</v>
      </c>
      <c r="E166" s="21" t="s">
        <v>110</v>
      </c>
      <c r="F166" s="19" t="n">
        <v>22</v>
      </c>
      <c r="G166" s="19" t="n">
        <v>23.41</v>
      </c>
      <c r="H166" s="19" t="n">
        <v>32.85</v>
      </c>
      <c r="I166" s="17" t="n">
        <v>0.33</v>
      </c>
      <c r="J166" s="17"/>
      <c r="K166" s="19" t="n">
        <f aca="false">IF(E166="Discontinued",H166,ROUND(ROUNDUP(ROUND(G166/(1-IF(J166="",I166,J166))/0.05,6),0)*0.05,2))</f>
        <v>34.95</v>
      </c>
      <c r="L166" s="19" t="n">
        <f aca="false">IF(OR(E166="Discontinued",P166="Held at old sell"),H166,IF(LEFT(P166,15)="Approved, cappe",ROUND(ROUNDUP(ROUND(H166*1.1/0.05,6),0)*0.05,2),K166))</f>
        <v>34.95</v>
      </c>
      <c r="M166" s="17" t="n">
        <f aca="false">ROUND((H166-G166)/H166,3)</f>
        <v>0.287</v>
      </c>
      <c r="N166" s="17" t="n">
        <f aca="false">IF(E166="Discontinued","",ROUND((L166-G166)/L166,3))</f>
        <v>0.33</v>
      </c>
      <c r="O166" s="21" t="str">
        <f aca="false">IF(E166="Discontinued","Archive",IF(AND(ROUND(K166/H166-1,6)&lt;=0.1,K166-H166&lt;=100),"Auto","Approval"))</f>
        <v>Auto</v>
      </c>
      <c r="P166" s="21" t="s">
        <v>111</v>
      </c>
      <c r="Q166" s="21"/>
      <c r="R166" s="21" t="str">
        <f aca="false">IF(E166="Superseded",MID(INDEX('Import file'!$E$2:$E$1384,MATCH(A166,'Import file'!$A$2:$A$1384,0)),23,30),A166)</f>
        <v>EWA-1496</v>
      </c>
      <c r="S166" s="19" t="n">
        <f aca="false">IF(E166="Discontinued","",IFERROR(INDEX('Supplier file A'!$D$2:$D$677,MATCH(R166,'Supplier file A'!$A$2:$A$677,0)),IFERROR(INDEX('Supplier file B'!$D$2:$D$386,MATCH(R166,'Supplier file B'!$A$2:$A$386,0)),INDEX('Supplier file C'!$D$2:$D$383,MATCH(R166,'Supplier file C'!$A$2:$A$383,0)))))</f>
        <v>23.41</v>
      </c>
      <c r="T166" s="21" t="str">
        <f aca="false">IF(E166="Discontinued","",IF(ABS(G166-S166)&lt;0.005,"Yes","No"))</f>
        <v>Yes</v>
      </c>
      <c r="U166" s="21" t="str">
        <f aca="false">IF(E166="Discontinued","",IF(ABS(F166-G166)&lt;=0.01*G166,"Yes","No"))</f>
        <v>No</v>
      </c>
      <c r="V166" s="17" t="n">
        <f aca="false">IF(E166="Discontinued","",K166/H166-1)</f>
        <v>0.0639269406392695</v>
      </c>
      <c r="W166" s="21" t="str">
        <f aca="false">IF(E166="Discontinued","Archived",IF(ROUND((L166-G166)/L166,3)&gt;=ROUND(I166,3),"At or above target",IF(Q166&lt;&gt;"","Below target, reason recorded","Below target, no reason")))</f>
        <v>At or above target</v>
      </c>
      <c r="X166" s="21" t="str">
        <f aca="false">IF(E166="Discontinued","",IF(ROUND(M166-I166,3)&lt;-0.01,"Yes","No"))</f>
        <v>Yes</v>
      </c>
    </row>
    <row r="167" customFormat="false" ht="15" hidden="false" customHeight="false" outlineLevel="0" collapsed="false">
      <c r="A167" s="21" t="s">
        <v>459</v>
      </c>
      <c r="B167" s="21" t="s">
        <v>460</v>
      </c>
      <c r="C167" s="21" t="s">
        <v>366</v>
      </c>
      <c r="D167" s="21" t="s">
        <v>109</v>
      </c>
      <c r="E167" s="21" t="s">
        <v>110</v>
      </c>
      <c r="F167" s="19" t="n">
        <v>24</v>
      </c>
      <c r="G167" s="19" t="n">
        <v>26.13</v>
      </c>
      <c r="H167" s="19" t="n">
        <v>35.85</v>
      </c>
      <c r="I167" s="17" t="n">
        <v>0.33</v>
      </c>
      <c r="J167" s="17"/>
      <c r="K167" s="19" t="n">
        <f aca="false">IF(E167="Discontinued",H167,ROUND(ROUNDUP(ROUND(G167/(1-IF(J167="",I167,J167))/0.05,6),0)*0.05,2))</f>
        <v>39</v>
      </c>
      <c r="L167" s="19" t="n">
        <f aca="false">IF(OR(E167="Discontinued",P167="Held at old sell"),H167,IF(LEFT(P167,15)="Approved, cappe",ROUND(ROUNDUP(ROUND(H167*1.1/0.05,6),0)*0.05,2),K167))</f>
        <v>39</v>
      </c>
      <c r="M167" s="17" t="n">
        <f aca="false">ROUND((H167-G167)/H167,3)</f>
        <v>0.271</v>
      </c>
      <c r="N167" s="17" t="n">
        <f aca="false">IF(E167="Discontinued","",ROUND((L167-G167)/L167,3))</f>
        <v>0.33</v>
      </c>
      <c r="O167" s="21" t="str">
        <f aca="false">IF(E167="Discontinued","Archive",IF(AND(ROUND(K167/H167-1,6)&lt;=0.1,K167-H167&lt;=100),"Auto","Approval"))</f>
        <v>Auto</v>
      </c>
      <c r="P167" s="21" t="s">
        <v>111</v>
      </c>
      <c r="Q167" s="21"/>
      <c r="R167" s="21" t="str">
        <f aca="false">IF(E167="Superseded",MID(INDEX('Import file'!$E$2:$E$1384,MATCH(A167,'Import file'!$A$2:$A$1384,0)),23,30),A167)</f>
        <v>EWA-1499</v>
      </c>
      <c r="S167" s="19" t="n">
        <f aca="false">IF(E167="Discontinued","",IFERROR(INDEX('Supplier file A'!$D$2:$D$677,MATCH(R167,'Supplier file A'!$A$2:$A$677,0)),IFERROR(INDEX('Supplier file B'!$D$2:$D$386,MATCH(R167,'Supplier file B'!$A$2:$A$386,0)),INDEX('Supplier file C'!$D$2:$D$383,MATCH(R167,'Supplier file C'!$A$2:$A$383,0)))))</f>
        <v>26.13</v>
      </c>
      <c r="T167" s="21" t="str">
        <f aca="false">IF(E167="Discontinued","",IF(ABS(G167-S167)&lt;0.005,"Yes","No"))</f>
        <v>Yes</v>
      </c>
      <c r="U167" s="21" t="str">
        <f aca="false">IF(E167="Discontinued","",IF(ABS(F167-G167)&lt;=0.01*G167,"Yes","No"))</f>
        <v>No</v>
      </c>
      <c r="V167" s="17" t="n">
        <f aca="false">IF(E167="Discontinued","",K167/H167-1)</f>
        <v>0.0878661087866108</v>
      </c>
      <c r="W167" s="21" t="str">
        <f aca="false">IF(E167="Discontinued","Archived",IF(ROUND((L167-G167)/L167,3)&gt;=ROUND(I167,3),"At or above target",IF(Q167&lt;&gt;"","Below target, reason recorded","Below target, no reason")))</f>
        <v>At or above target</v>
      </c>
      <c r="X167" s="21" t="str">
        <f aca="false">IF(E167="Discontinued","",IF(ROUND(M167-I167,3)&lt;-0.01,"Yes","No"))</f>
        <v>Yes</v>
      </c>
    </row>
    <row r="168" customFormat="false" ht="15" hidden="false" customHeight="false" outlineLevel="0" collapsed="false">
      <c r="A168" s="21" t="s">
        <v>461</v>
      </c>
      <c r="B168" s="21" t="s">
        <v>462</v>
      </c>
      <c r="C168" s="21" t="s">
        <v>366</v>
      </c>
      <c r="D168" s="21" t="s">
        <v>109</v>
      </c>
      <c r="E168" s="21" t="s">
        <v>110</v>
      </c>
      <c r="F168" s="19" t="n">
        <v>48.3</v>
      </c>
      <c r="G168" s="19" t="n">
        <v>51.51</v>
      </c>
      <c r="H168" s="19" t="n">
        <v>69</v>
      </c>
      <c r="I168" s="17" t="n">
        <v>0.33</v>
      </c>
      <c r="J168" s="17" t="n">
        <v>0.3</v>
      </c>
      <c r="K168" s="19" t="n">
        <f aca="false">IF(E168="Discontinued",H168,ROUND(ROUNDUP(ROUND(G168/(1-IF(J168="",I168,J168))/0.05,6),0)*0.05,2))</f>
        <v>73.6</v>
      </c>
      <c r="L168" s="19" t="n">
        <f aca="false">IF(OR(E168="Discontinued",P168="Held at old sell"),H168,IF(LEFT(P168,15)="Approved, cappe",ROUND(ROUNDUP(ROUND(H168*1.1/0.05,6),0)*0.05,2),K168))</f>
        <v>73.6</v>
      </c>
      <c r="M168" s="17" t="n">
        <f aca="false">ROUND((H168-G168)/H168,3)</f>
        <v>0.253</v>
      </c>
      <c r="N168" s="17" t="n">
        <f aca="false">IF(E168="Discontinued","",ROUND((L168-G168)/L168,3))</f>
        <v>0.3</v>
      </c>
      <c r="O168" s="21" t="str">
        <f aca="false">IF(E168="Discontinued","Archive",IF(AND(ROUND(K168/H168-1,6)&lt;=0.1,K168-H168&lt;=100),"Auto","Approval"))</f>
        <v>Auto</v>
      </c>
      <c r="P168" s="21" t="s">
        <v>111</v>
      </c>
      <c r="Q168" s="21" t="s">
        <v>392</v>
      </c>
      <c r="R168" s="21" t="str">
        <f aca="false">IF(E168="Superseded",MID(INDEX('Import file'!$E$2:$E$1384,MATCH(A168,'Import file'!$A$2:$A$1384,0)),23,30),A168)</f>
        <v>EWA-1503</v>
      </c>
      <c r="S168" s="19" t="n">
        <f aca="false">IF(E168="Discontinued","",IFERROR(INDEX('Supplier file A'!$D$2:$D$677,MATCH(R168,'Supplier file A'!$A$2:$A$677,0)),IFERROR(INDEX('Supplier file B'!$D$2:$D$386,MATCH(R168,'Supplier file B'!$A$2:$A$386,0)),INDEX('Supplier file C'!$D$2:$D$383,MATCH(R168,'Supplier file C'!$A$2:$A$383,0)))))</f>
        <v>51.51</v>
      </c>
      <c r="T168" s="21" t="str">
        <f aca="false">IF(E168="Discontinued","",IF(ABS(G168-S168)&lt;0.005,"Yes","No"))</f>
        <v>Yes</v>
      </c>
      <c r="U168" s="21" t="str">
        <f aca="false">IF(E168="Discontinued","",IF(ABS(F168-G168)&lt;=0.01*G168,"Yes","No"))</f>
        <v>No</v>
      </c>
      <c r="V168" s="17" t="n">
        <f aca="false">IF(E168="Discontinued","",K168/H168-1)</f>
        <v>0.0666666666666667</v>
      </c>
      <c r="W168" s="21" t="str">
        <f aca="false">IF(E168="Discontinued","Archived",IF(ROUND((L168-G168)/L168,3)&gt;=ROUND(I168,3),"At or above target",IF(Q168&lt;&gt;"","Below target, reason recorded","Below target, no reason")))</f>
        <v>Below target, reason recorded</v>
      </c>
      <c r="X168" s="21" t="str">
        <f aca="false">IF(E168="Discontinued","",IF(ROUND(M168-I168,3)&lt;-0.01,"Yes","No"))</f>
        <v>Yes</v>
      </c>
    </row>
    <row r="169" customFormat="false" ht="15" hidden="false" customHeight="false" outlineLevel="0" collapsed="false">
      <c r="A169" s="21" t="s">
        <v>463</v>
      </c>
      <c r="B169" s="21" t="s">
        <v>464</v>
      </c>
      <c r="C169" s="21" t="s">
        <v>366</v>
      </c>
      <c r="D169" s="21" t="s">
        <v>109</v>
      </c>
      <c r="E169" s="21" t="s">
        <v>110</v>
      </c>
      <c r="F169" s="19" t="n">
        <v>7.02</v>
      </c>
      <c r="G169" s="19" t="n">
        <v>7.55</v>
      </c>
      <c r="H169" s="19" t="n">
        <v>10.5</v>
      </c>
      <c r="I169" s="17" t="n">
        <v>0.33</v>
      </c>
      <c r="J169" s="17"/>
      <c r="K169" s="19" t="n">
        <f aca="false">IF(E169="Discontinued",H169,ROUND(ROUNDUP(ROUND(G169/(1-IF(J169="",I169,J169))/0.05,6),0)*0.05,2))</f>
        <v>11.3</v>
      </c>
      <c r="L169" s="19" t="n">
        <f aca="false">IF(OR(E169="Discontinued",P169="Held at old sell"),H169,IF(LEFT(P169,15)="Approved, cappe",ROUND(ROUNDUP(ROUND(H169*1.1/0.05,6),0)*0.05,2),K169))</f>
        <v>11.3</v>
      </c>
      <c r="M169" s="17" t="n">
        <f aca="false">ROUND((H169-G169)/H169,3)</f>
        <v>0.281</v>
      </c>
      <c r="N169" s="17" t="n">
        <f aca="false">IF(E169="Discontinued","",ROUND((L169-G169)/L169,3))</f>
        <v>0.332</v>
      </c>
      <c r="O169" s="21" t="str">
        <f aca="false">IF(E169="Discontinued","Archive",IF(AND(ROUND(K169/H169-1,6)&lt;=0.1,K169-H169&lt;=100),"Auto","Approval"))</f>
        <v>Auto</v>
      </c>
      <c r="P169" s="21" t="s">
        <v>111</v>
      </c>
      <c r="Q169" s="21"/>
      <c r="R169" s="21" t="str">
        <f aca="false">IF(E169="Superseded",MID(INDEX('Import file'!$E$2:$E$1384,MATCH(A169,'Import file'!$A$2:$A$1384,0)),23,30),A169)</f>
        <v>EWA-1505</v>
      </c>
      <c r="S169" s="19" t="n">
        <f aca="false">IF(E169="Discontinued","",IFERROR(INDEX('Supplier file A'!$D$2:$D$677,MATCH(R169,'Supplier file A'!$A$2:$A$677,0)),IFERROR(INDEX('Supplier file B'!$D$2:$D$386,MATCH(R169,'Supplier file B'!$A$2:$A$386,0)),INDEX('Supplier file C'!$D$2:$D$383,MATCH(R169,'Supplier file C'!$A$2:$A$383,0)))))</f>
        <v>7.55</v>
      </c>
      <c r="T169" s="21" t="str">
        <f aca="false">IF(E169="Discontinued","",IF(ABS(G169-S169)&lt;0.005,"Yes","No"))</f>
        <v>Yes</v>
      </c>
      <c r="U169" s="21" t="str">
        <f aca="false">IF(E169="Discontinued","",IF(ABS(F169-G169)&lt;=0.01*G169,"Yes","No"))</f>
        <v>No</v>
      </c>
      <c r="V169" s="17" t="n">
        <f aca="false">IF(E169="Discontinued","",K169/H169-1)</f>
        <v>0.0761904761904764</v>
      </c>
      <c r="W169" s="21" t="str">
        <f aca="false">IF(E169="Discontinued","Archived",IF(ROUND((L169-G169)/L169,3)&gt;=ROUND(I169,3),"At or above target",IF(Q169&lt;&gt;"","Below target, reason recorded","Below target, no reason")))</f>
        <v>At or above target</v>
      </c>
      <c r="X169" s="21" t="str">
        <f aca="false">IF(E169="Discontinued","",IF(ROUND(M169-I169,3)&lt;-0.01,"Yes","No"))</f>
        <v>Yes</v>
      </c>
    </row>
    <row r="170" customFormat="false" ht="15" hidden="false" customHeight="false" outlineLevel="0" collapsed="false">
      <c r="A170" s="21" t="s">
        <v>465</v>
      </c>
      <c r="B170" s="21" t="s">
        <v>466</v>
      </c>
      <c r="C170" s="21" t="s">
        <v>366</v>
      </c>
      <c r="D170" s="21" t="s">
        <v>109</v>
      </c>
      <c r="E170" s="21" t="s">
        <v>110</v>
      </c>
      <c r="F170" s="19" t="n">
        <v>66.7</v>
      </c>
      <c r="G170" s="19" t="n">
        <v>72.58</v>
      </c>
      <c r="H170" s="19" t="n">
        <v>99.6</v>
      </c>
      <c r="I170" s="17" t="n">
        <v>0.33</v>
      </c>
      <c r="J170" s="17"/>
      <c r="K170" s="19" t="n">
        <f aca="false">IF(E170="Discontinued",H170,ROUND(ROUNDUP(ROUND(G170/(1-IF(J170="",I170,J170))/0.05,6),0)*0.05,2))</f>
        <v>108.35</v>
      </c>
      <c r="L170" s="19" t="n">
        <f aca="false">IF(OR(E170="Discontinued",P170="Held at old sell"),H170,IF(LEFT(P170,15)="Approved, cappe",ROUND(ROUNDUP(ROUND(H170*1.1/0.05,6),0)*0.05,2),K170))</f>
        <v>108.35</v>
      </c>
      <c r="M170" s="17" t="n">
        <f aca="false">ROUND((H170-G170)/H170,3)</f>
        <v>0.271</v>
      </c>
      <c r="N170" s="17" t="n">
        <f aca="false">IF(E170="Discontinued","",ROUND((L170-G170)/L170,3))</f>
        <v>0.33</v>
      </c>
      <c r="O170" s="21" t="str">
        <f aca="false">IF(E170="Discontinued","Archive",IF(AND(ROUND(K170/H170-1,6)&lt;=0.1,K170-H170&lt;=100),"Auto","Approval"))</f>
        <v>Auto</v>
      </c>
      <c r="P170" s="21" t="s">
        <v>111</v>
      </c>
      <c r="Q170" s="21"/>
      <c r="R170" s="21" t="str">
        <f aca="false">IF(E170="Superseded",MID(INDEX('Import file'!$E$2:$E$1384,MATCH(A170,'Import file'!$A$2:$A$1384,0)),23,30),A170)</f>
        <v>EWA-1508</v>
      </c>
      <c r="S170" s="19" t="n">
        <f aca="false">IF(E170="Discontinued","",IFERROR(INDEX('Supplier file A'!$D$2:$D$677,MATCH(R170,'Supplier file A'!$A$2:$A$677,0)),IFERROR(INDEX('Supplier file B'!$D$2:$D$386,MATCH(R170,'Supplier file B'!$A$2:$A$386,0)),INDEX('Supplier file C'!$D$2:$D$383,MATCH(R170,'Supplier file C'!$A$2:$A$383,0)))))</f>
        <v>72.58</v>
      </c>
      <c r="T170" s="21" t="str">
        <f aca="false">IF(E170="Discontinued","",IF(ABS(G170-S170)&lt;0.005,"Yes","No"))</f>
        <v>Yes</v>
      </c>
      <c r="U170" s="21" t="str">
        <f aca="false">IF(E170="Discontinued","",IF(ABS(F170-G170)&lt;=0.01*G170,"Yes","No"))</f>
        <v>No</v>
      </c>
      <c r="V170" s="17" t="n">
        <f aca="false">IF(E170="Discontinued","",K170/H170-1)</f>
        <v>0.0878514056224899</v>
      </c>
      <c r="W170" s="21" t="str">
        <f aca="false">IF(E170="Discontinued","Archived",IF(ROUND((L170-G170)/L170,3)&gt;=ROUND(I170,3),"At or above target",IF(Q170&lt;&gt;"","Below target, reason recorded","Below target, no reason")))</f>
        <v>At or above target</v>
      </c>
      <c r="X170" s="21" t="str">
        <f aca="false">IF(E170="Discontinued","",IF(ROUND(M170-I170,3)&lt;-0.01,"Yes","No"))</f>
        <v>Yes</v>
      </c>
    </row>
    <row r="171" customFormat="false" ht="15" hidden="false" customHeight="false" outlineLevel="0" collapsed="false">
      <c r="A171" s="21" t="s">
        <v>467</v>
      </c>
      <c r="B171" s="21" t="s">
        <v>468</v>
      </c>
      <c r="C171" s="21" t="s">
        <v>366</v>
      </c>
      <c r="D171" s="21" t="s">
        <v>109</v>
      </c>
      <c r="E171" s="21" t="s">
        <v>110</v>
      </c>
      <c r="F171" s="19" t="n">
        <v>75.9</v>
      </c>
      <c r="G171" s="19" t="n">
        <v>80.89</v>
      </c>
      <c r="H171" s="19" t="n">
        <v>113.3</v>
      </c>
      <c r="I171" s="17" t="n">
        <v>0.33</v>
      </c>
      <c r="J171" s="17"/>
      <c r="K171" s="19" t="n">
        <f aca="false">IF(E171="Discontinued",H171,ROUND(ROUNDUP(ROUND(G171/(1-IF(J171="",I171,J171))/0.05,6),0)*0.05,2))</f>
        <v>120.75</v>
      </c>
      <c r="L171" s="19" t="n">
        <f aca="false">IF(OR(E171="Discontinued",P171="Held at old sell"),H171,IF(LEFT(P171,15)="Approved, cappe",ROUND(ROUNDUP(ROUND(H171*1.1/0.05,6),0)*0.05,2),K171))</f>
        <v>120.75</v>
      </c>
      <c r="M171" s="17" t="n">
        <f aca="false">ROUND((H171-G171)/H171,3)</f>
        <v>0.286</v>
      </c>
      <c r="N171" s="17" t="n">
        <f aca="false">IF(E171="Discontinued","",ROUND((L171-G171)/L171,3))</f>
        <v>0.33</v>
      </c>
      <c r="O171" s="21" t="str">
        <f aca="false">IF(E171="Discontinued","Archive",IF(AND(ROUND(K171/H171-1,6)&lt;=0.1,K171-H171&lt;=100),"Auto","Approval"))</f>
        <v>Auto</v>
      </c>
      <c r="P171" s="21" t="s">
        <v>111</v>
      </c>
      <c r="Q171" s="21"/>
      <c r="R171" s="21" t="str">
        <f aca="false">IF(E171="Superseded",MID(INDEX('Import file'!$E$2:$E$1384,MATCH(A171,'Import file'!$A$2:$A$1384,0)),23,30),A171)</f>
        <v>EWA-1512</v>
      </c>
      <c r="S171" s="19" t="n">
        <f aca="false">IF(E171="Discontinued","",IFERROR(INDEX('Supplier file A'!$D$2:$D$677,MATCH(R171,'Supplier file A'!$A$2:$A$677,0)),IFERROR(INDEX('Supplier file B'!$D$2:$D$386,MATCH(R171,'Supplier file B'!$A$2:$A$386,0)),INDEX('Supplier file C'!$D$2:$D$383,MATCH(R171,'Supplier file C'!$A$2:$A$383,0)))))</f>
        <v>80.89</v>
      </c>
      <c r="T171" s="21" t="str">
        <f aca="false">IF(E171="Discontinued","",IF(ABS(G171-S171)&lt;0.005,"Yes","No"))</f>
        <v>Yes</v>
      </c>
      <c r="U171" s="21" t="str">
        <f aca="false">IF(E171="Discontinued","",IF(ABS(F171-G171)&lt;=0.01*G171,"Yes","No"))</f>
        <v>No</v>
      </c>
      <c r="V171" s="17" t="n">
        <f aca="false">IF(E171="Discontinued","",K171/H171-1)</f>
        <v>0.0657546337157988</v>
      </c>
      <c r="W171" s="21" t="str">
        <f aca="false">IF(E171="Discontinued","Archived",IF(ROUND((L171-G171)/L171,3)&gt;=ROUND(I171,3),"At or above target",IF(Q171&lt;&gt;"","Below target, reason recorded","Below target, no reason")))</f>
        <v>At or above target</v>
      </c>
      <c r="X171" s="21" t="str">
        <f aca="false">IF(E171="Discontinued","",IF(ROUND(M171-I171,3)&lt;-0.01,"Yes","No"))</f>
        <v>Yes</v>
      </c>
    </row>
    <row r="172" customFormat="false" ht="15" hidden="false" customHeight="false" outlineLevel="0" collapsed="false">
      <c r="A172" s="21" t="s">
        <v>469</v>
      </c>
      <c r="B172" s="21" t="s">
        <v>470</v>
      </c>
      <c r="C172" s="21" t="s">
        <v>366</v>
      </c>
      <c r="D172" s="21" t="s">
        <v>109</v>
      </c>
      <c r="E172" s="21" t="s">
        <v>110</v>
      </c>
      <c r="F172" s="19" t="n">
        <v>6.21</v>
      </c>
      <c r="G172" s="19" t="n">
        <v>6.63</v>
      </c>
      <c r="H172" s="19" t="n">
        <v>9.3</v>
      </c>
      <c r="I172" s="17" t="n">
        <v>0.33</v>
      </c>
      <c r="J172" s="17"/>
      <c r="K172" s="19" t="n">
        <f aca="false">IF(E172="Discontinued",H172,ROUND(ROUNDUP(ROUND(G172/(1-IF(J172="",I172,J172))/0.05,6),0)*0.05,2))</f>
        <v>9.9</v>
      </c>
      <c r="L172" s="19" t="n">
        <f aca="false">IF(OR(E172="Discontinued",P172="Held at old sell"),H172,IF(LEFT(P172,15)="Approved, cappe",ROUND(ROUNDUP(ROUND(H172*1.1/0.05,6),0)*0.05,2),K172))</f>
        <v>9.9</v>
      </c>
      <c r="M172" s="17" t="n">
        <f aca="false">ROUND((H172-G172)/H172,3)</f>
        <v>0.287</v>
      </c>
      <c r="N172" s="17" t="n">
        <f aca="false">IF(E172="Discontinued","",ROUND((L172-G172)/L172,3))</f>
        <v>0.33</v>
      </c>
      <c r="O172" s="21" t="str">
        <f aca="false">IF(E172="Discontinued","Archive",IF(AND(ROUND(K172/H172-1,6)&lt;=0.1,K172-H172&lt;=100),"Auto","Approval"))</f>
        <v>Auto</v>
      </c>
      <c r="P172" s="21" t="s">
        <v>111</v>
      </c>
      <c r="Q172" s="21"/>
      <c r="R172" s="21" t="str">
        <f aca="false">IF(E172="Superseded",MID(INDEX('Import file'!$E$2:$E$1384,MATCH(A172,'Import file'!$A$2:$A$1384,0)),23,30),A172)</f>
        <v>EWA-1515</v>
      </c>
      <c r="S172" s="19" t="n">
        <f aca="false">IF(E172="Discontinued","",IFERROR(INDEX('Supplier file A'!$D$2:$D$677,MATCH(R172,'Supplier file A'!$A$2:$A$677,0)),IFERROR(INDEX('Supplier file B'!$D$2:$D$386,MATCH(R172,'Supplier file B'!$A$2:$A$386,0)),INDEX('Supplier file C'!$D$2:$D$383,MATCH(R172,'Supplier file C'!$A$2:$A$383,0)))))</f>
        <v>6.63</v>
      </c>
      <c r="T172" s="21" t="str">
        <f aca="false">IF(E172="Discontinued","",IF(ABS(G172-S172)&lt;0.005,"Yes","No"))</f>
        <v>Yes</v>
      </c>
      <c r="U172" s="21" t="str">
        <f aca="false">IF(E172="Discontinued","",IF(ABS(F172-G172)&lt;=0.01*G172,"Yes","No"))</f>
        <v>No</v>
      </c>
      <c r="V172" s="17" t="n">
        <f aca="false">IF(E172="Discontinued","",K172/H172-1)</f>
        <v>0.064516129032258</v>
      </c>
      <c r="W172" s="21" t="str">
        <f aca="false">IF(E172="Discontinued","Archived",IF(ROUND((L172-G172)/L172,3)&gt;=ROUND(I172,3),"At or above target",IF(Q172&lt;&gt;"","Below target, reason recorded","Below target, no reason")))</f>
        <v>At or above target</v>
      </c>
      <c r="X172" s="21" t="str">
        <f aca="false">IF(E172="Discontinued","",IF(ROUND(M172-I172,3)&lt;-0.01,"Yes","No"))</f>
        <v>Yes</v>
      </c>
    </row>
    <row r="173" customFormat="false" ht="15" hidden="false" customHeight="false" outlineLevel="0" collapsed="false">
      <c r="A173" s="21" t="s">
        <v>471</v>
      </c>
      <c r="B173" s="21" t="s">
        <v>472</v>
      </c>
      <c r="C173" s="21" t="s">
        <v>366</v>
      </c>
      <c r="D173" s="21" t="s">
        <v>109</v>
      </c>
      <c r="E173" s="21" t="s">
        <v>110</v>
      </c>
      <c r="F173" s="19" t="n">
        <v>28</v>
      </c>
      <c r="G173" s="19" t="n">
        <v>30</v>
      </c>
      <c r="H173" s="19" t="n">
        <v>41.8</v>
      </c>
      <c r="I173" s="17" t="n">
        <v>0.33</v>
      </c>
      <c r="J173" s="17"/>
      <c r="K173" s="19" t="n">
        <f aca="false">IF(E173="Discontinued",H173,ROUND(ROUNDUP(ROUND(G173/(1-IF(J173="",I173,J173))/0.05,6),0)*0.05,2))</f>
        <v>44.8</v>
      </c>
      <c r="L173" s="19" t="n">
        <f aca="false">IF(OR(E173="Discontinued",P173="Held at old sell"),H173,IF(LEFT(P173,15)="Approved, cappe",ROUND(ROUNDUP(ROUND(H173*1.1/0.05,6),0)*0.05,2),K173))</f>
        <v>44.8</v>
      </c>
      <c r="M173" s="17" t="n">
        <f aca="false">ROUND((H173-G173)/H173,3)</f>
        <v>0.282</v>
      </c>
      <c r="N173" s="17" t="n">
        <f aca="false">IF(E173="Discontinued","",ROUND((L173-G173)/L173,3))</f>
        <v>0.33</v>
      </c>
      <c r="O173" s="21" t="str">
        <f aca="false">IF(E173="Discontinued","Archive",IF(AND(ROUND(K173/H173-1,6)&lt;=0.1,K173-H173&lt;=100),"Auto","Approval"))</f>
        <v>Auto</v>
      </c>
      <c r="P173" s="21" t="s">
        <v>111</v>
      </c>
      <c r="Q173" s="21"/>
      <c r="R173" s="21" t="str">
        <f aca="false">IF(E173="Superseded",MID(INDEX('Import file'!$E$2:$E$1384,MATCH(A173,'Import file'!$A$2:$A$1384,0)),23,30),A173)</f>
        <v>EWA-1518</v>
      </c>
      <c r="S173" s="19" t="n">
        <f aca="false">IF(E173="Discontinued","",IFERROR(INDEX('Supplier file A'!$D$2:$D$677,MATCH(R173,'Supplier file A'!$A$2:$A$677,0)),IFERROR(INDEX('Supplier file B'!$D$2:$D$386,MATCH(R173,'Supplier file B'!$A$2:$A$386,0)),INDEX('Supplier file C'!$D$2:$D$383,MATCH(R173,'Supplier file C'!$A$2:$A$383,0)))))</f>
        <v>30</v>
      </c>
      <c r="T173" s="21" t="str">
        <f aca="false">IF(E173="Discontinued","",IF(ABS(G173-S173)&lt;0.005,"Yes","No"))</f>
        <v>Yes</v>
      </c>
      <c r="U173" s="21" t="str">
        <f aca="false">IF(E173="Discontinued","",IF(ABS(F173-G173)&lt;=0.01*G173,"Yes","No"))</f>
        <v>No</v>
      </c>
      <c r="V173" s="17" t="n">
        <f aca="false">IF(E173="Discontinued","",K173/H173-1)</f>
        <v>0.0717703349282297</v>
      </c>
      <c r="W173" s="21" t="str">
        <f aca="false">IF(E173="Discontinued","Archived",IF(ROUND((L173-G173)/L173,3)&gt;=ROUND(I173,3),"At or above target",IF(Q173&lt;&gt;"","Below target, reason recorded","Below target, no reason")))</f>
        <v>At or above target</v>
      </c>
      <c r="X173" s="21" t="str">
        <f aca="false">IF(E173="Discontinued","",IF(ROUND(M173-I173,3)&lt;-0.01,"Yes","No"))</f>
        <v>Yes</v>
      </c>
    </row>
    <row r="174" customFormat="false" ht="15" hidden="false" customHeight="false" outlineLevel="0" collapsed="false">
      <c r="A174" s="21" t="s">
        <v>473</v>
      </c>
      <c r="B174" s="21" t="s">
        <v>474</v>
      </c>
      <c r="C174" s="21" t="s">
        <v>366</v>
      </c>
      <c r="D174" s="21" t="s">
        <v>109</v>
      </c>
      <c r="E174" s="21" t="s">
        <v>110</v>
      </c>
      <c r="F174" s="19" t="n">
        <v>6.44</v>
      </c>
      <c r="G174" s="19" t="n">
        <v>6.88</v>
      </c>
      <c r="H174" s="19" t="n">
        <v>9.65</v>
      </c>
      <c r="I174" s="17" t="n">
        <v>0.33</v>
      </c>
      <c r="J174" s="17"/>
      <c r="K174" s="19" t="n">
        <f aca="false">IF(E174="Discontinued",H174,ROUND(ROUNDUP(ROUND(G174/(1-IF(J174="",I174,J174))/0.05,6),0)*0.05,2))</f>
        <v>10.3</v>
      </c>
      <c r="L174" s="19" t="n">
        <f aca="false">IF(OR(E174="Discontinued",P174="Held at old sell"),H174,IF(LEFT(P174,15)="Approved, cappe",ROUND(ROUNDUP(ROUND(H174*1.1/0.05,6),0)*0.05,2),K174))</f>
        <v>10.3</v>
      </c>
      <c r="M174" s="17" t="n">
        <f aca="false">ROUND((H174-G174)/H174,3)</f>
        <v>0.287</v>
      </c>
      <c r="N174" s="17" t="n">
        <f aca="false">IF(E174="Discontinued","",ROUND((L174-G174)/L174,3))</f>
        <v>0.332</v>
      </c>
      <c r="O174" s="21" t="str">
        <f aca="false">IF(E174="Discontinued","Archive",IF(AND(ROUND(K174/H174-1,6)&lt;=0.1,K174-H174&lt;=100),"Auto","Approval"))</f>
        <v>Auto</v>
      </c>
      <c r="P174" s="21" t="s">
        <v>111</v>
      </c>
      <c r="Q174" s="21"/>
      <c r="R174" s="21" t="str">
        <f aca="false">IF(E174="Superseded",MID(INDEX('Import file'!$E$2:$E$1384,MATCH(A174,'Import file'!$A$2:$A$1384,0)),23,30),A174)</f>
        <v>EWA-1520</v>
      </c>
      <c r="S174" s="19" t="n">
        <f aca="false">IF(E174="Discontinued","",IFERROR(INDEX('Supplier file A'!$D$2:$D$677,MATCH(R174,'Supplier file A'!$A$2:$A$677,0)),IFERROR(INDEX('Supplier file B'!$D$2:$D$386,MATCH(R174,'Supplier file B'!$A$2:$A$386,0)),INDEX('Supplier file C'!$D$2:$D$383,MATCH(R174,'Supplier file C'!$A$2:$A$383,0)))))</f>
        <v>6.88</v>
      </c>
      <c r="T174" s="21" t="str">
        <f aca="false">IF(E174="Discontinued","",IF(ABS(G174-S174)&lt;0.005,"Yes","No"))</f>
        <v>Yes</v>
      </c>
      <c r="U174" s="21" t="str">
        <f aca="false">IF(E174="Discontinued","",IF(ABS(F174-G174)&lt;=0.01*G174,"Yes","No"))</f>
        <v>No</v>
      </c>
      <c r="V174" s="17" t="n">
        <f aca="false">IF(E174="Discontinued","",K174/H174-1)</f>
        <v>0.0673575129533679</v>
      </c>
      <c r="W174" s="21" t="str">
        <f aca="false">IF(E174="Discontinued","Archived",IF(ROUND((L174-G174)/L174,3)&gt;=ROUND(I174,3),"At or above target",IF(Q174&lt;&gt;"","Below target, reason recorded","Below target, no reason")))</f>
        <v>At or above target</v>
      </c>
      <c r="X174" s="21" t="str">
        <f aca="false">IF(E174="Discontinued","",IF(ROUND(M174-I174,3)&lt;-0.01,"Yes","No"))</f>
        <v>Yes</v>
      </c>
    </row>
    <row r="175" customFormat="false" ht="15" hidden="false" customHeight="false" outlineLevel="0" collapsed="false">
      <c r="A175" s="21" t="s">
        <v>475</v>
      </c>
      <c r="B175" s="21" t="s">
        <v>476</v>
      </c>
      <c r="C175" s="21" t="s">
        <v>366</v>
      </c>
      <c r="D175" s="21" t="s">
        <v>109</v>
      </c>
      <c r="E175" s="21" t="s">
        <v>110</v>
      </c>
      <c r="F175" s="19" t="n">
        <v>48.3</v>
      </c>
      <c r="G175" s="19" t="n">
        <v>52.34</v>
      </c>
      <c r="H175" s="19" t="n">
        <v>72.1</v>
      </c>
      <c r="I175" s="17" t="n">
        <v>0.33</v>
      </c>
      <c r="J175" s="17"/>
      <c r="K175" s="19" t="n">
        <f aca="false">IF(E175="Discontinued",H175,ROUND(ROUNDUP(ROUND(G175/(1-IF(J175="",I175,J175))/0.05,6),0)*0.05,2))</f>
        <v>78.15</v>
      </c>
      <c r="L175" s="19" t="n">
        <f aca="false">IF(OR(E175="Discontinued",P175="Held at old sell"),H175,IF(LEFT(P175,15)="Approved, cappe",ROUND(ROUNDUP(ROUND(H175*1.1/0.05,6),0)*0.05,2),K175))</f>
        <v>78.15</v>
      </c>
      <c r="M175" s="17" t="n">
        <f aca="false">ROUND((H175-G175)/H175,3)</f>
        <v>0.274</v>
      </c>
      <c r="N175" s="17" t="n">
        <f aca="false">IF(E175="Discontinued","",ROUND((L175-G175)/L175,3))</f>
        <v>0.33</v>
      </c>
      <c r="O175" s="21" t="str">
        <f aca="false">IF(E175="Discontinued","Archive",IF(AND(ROUND(K175/H175-1,6)&lt;=0.1,K175-H175&lt;=100),"Auto","Approval"))</f>
        <v>Auto</v>
      </c>
      <c r="P175" s="21" t="s">
        <v>111</v>
      </c>
      <c r="Q175" s="21"/>
      <c r="R175" s="21" t="str">
        <f aca="false">IF(E175="Superseded",MID(INDEX('Import file'!$E$2:$E$1384,MATCH(A175,'Import file'!$A$2:$A$1384,0)),23,30),A175)</f>
        <v>EWA-1524</v>
      </c>
      <c r="S175" s="19" t="n">
        <f aca="false">IF(E175="Discontinued","",IFERROR(INDEX('Supplier file A'!$D$2:$D$677,MATCH(R175,'Supplier file A'!$A$2:$A$677,0)),IFERROR(INDEX('Supplier file B'!$D$2:$D$386,MATCH(R175,'Supplier file B'!$A$2:$A$386,0)),INDEX('Supplier file C'!$D$2:$D$383,MATCH(R175,'Supplier file C'!$A$2:$A$383,0)))))</f>
        <v>52.34</v>
      </c>
      <c r="T175" s="21" t="str">
        <f aca="false">IF(E175="Discontinued","",IF(ABS(G175-S175)&lt;0.005,"Yes","No"))</f>
        <v>Yes</v>
      </c>
      <c r="U175" s="21" t="str">
        <f aca="false">IF(E175="Discontinued","",IF(ABS(F175-G175)&lt;=0.01*G175,"Yes","No"))</f>
        <v>No</v>
      </c>
      <c r="V175" s="17" t="n">
        <f aca="false">IF(E175="Discontinued","",K175/H175-1)</f>
        <v>0.0839112343966715</v>
      </c>
      <c r="W175" s="21" t="str">
        <f aca="false">IF(E175="Discontinued","Archived",IF(ROUND((L175-G175)/L175,3)&gt;=ROUND(I175,3),"At or above target",IF(Q175&lt;&gt;"","Below target, reason recorded","Below target, no reason")))</f>
        <v>At or above target</v>
      </c>
      <c r="X175" s="21" t="str">
        <f aca="false">IF(E175="Discontinued","",IF(ROUND(M175-I175,3)&lt;-0.01,"Yes","No"))</f>
        <v>Yes</v>
      </c>
    </row>
    <row r="176" customFormat="false" ht="15" hidden="false" customHeight="false" outlineLevel="0" collapsed="false">
      <c r="A176" s="21" t="s">
        <v>477</v>
      </c>
      <c r="B176" s="21" t="s">
        <v>478</v>
      </c>
      <c r="C176" s="21" t="s">
        <v>366</v>
      </c>
      <c r="D176" s="21" t="s">
        <v>109</v>
      </c>
      <c r="E176" s="21" t="s">
        <v>110</v>
      </c>
      <c r="F176" s="19" t="n">
        <v>11.96</v>
      </c>
      <c r="G176" s="19" t="n">
        <v>12.74</v>
      </c>
      <c r="H176" s="19" t="n">
        <v>15.95</v>
      </c>
      <c r="I176" s="17" t="n">
        <v>0.33</v>
      </c>
      <c r="J176" s="17" t="n">
        <v>0.25</v>
      </c>
      <c r="K176" s="19" t="n">
        <f aca="false">IF(E176="Discontinued",H176,ROUND(ROUNDUP(ROUND(G176/(1-IF(J176="",I176,J176))/0.05,6),0)*0.05,2))</f>
        <v>17</v>
      </c>
      <c r="L176" s="19" t="n">
        <f aca="false">IF(OR(E176="Discontinued",P176="Held at old sell"),H176,IF(LEFT(P176,15)="Approved, cappe",ROUND(ROUNDUP(ROUND(H176*1.1/0.05,6),0)*0.05,2),K176))</f>
        <v>17</v>
      </c>
      <c r="M176" s="17" t="n">
        <f aca="false">ROUND((H176-G176)/H176,3)</f>
        <v>0.201</v>
      </c>
      <c r="N176" s="17" t="n">
        <f aca="false">IF(E176="Discontinued","",ROUND((L176-G176)/L176,3))</f>
        <v>0.251</v>
      </c>
      <c r="O176" s="21" t="str">
        <f aca="false">IF(E176="Discontinued","Archive",IF(AND(ROUND(K176/H176-1,6)&lt;=0.1,K176-H176&lt;=100),"Auto","Approval"))</f>
        <v>Auto</v>
      </c>
      <c r="P176" s="21" t="s">
        <v>111</v>
      </c>
      <c r="Q176" s="21" t="s">
        <v>134</v>
      </c>
      <c r="R176" s="21" t="str">
        <f aca="false">IF(E176="Superseded",MID(INDEX('Import file'!$E$2:$E$1384,MATCH(A176,'Import file'!$A$2:$A$1384,0)),23,30),A176)</f>
        <v>EWA-1525</v>
      </c>
      <c r="S176" s="19" t="n">
        <f aca="false">IF(E176="Discontinued","",IFERROR(INDEX('Supplier file A'!$D$2:$D$677,MATCH(R176,'Supplier file A'!$A$2:$A$677,0)),IFERROR(INDEX('Supplier file B'!$D$2:$D$386,MATCH(R176,'Supplier file B'!$A$2:$A$386,0)),INDEX('Supplier file C'!$D$2:$D$383,MATCH(R176,'Supplier file C'!$A$2:$A$383,0)))))</f>
        <v>12.74</v>
      </c>
      <c r="T176" s="21" t="str">
        <f aca="false">IF(E176="Discontinued","",IF(ABS(G176-S176)&lt;0.005,"Yes","No"))</f>
        <v>Yes</v>
      </c>
      <c r="U176" s="21" t="str">
        <f aca="false">IF(E176="Discontinued","",IF(ABS(F176-G176)&lt;=0.01*G176,"Yes","No"))</f>
        <v>No</v>
      </c>
      <c r="V176" s="17" t="n">
        <f aca="false">IF(E176="Discontinued","",K176/H176-1)</f>
        <v>0.0658307210031348</v>
      </c>
      <c r="W176" s="21" t="str">
        <f aca="false">IF(E176="Discontinued","Archived",IF(ROUND((L176-G176)/L176,3)&gt;=ROUND(I176,3),"At or above target",IF(Q176&lt;&gt;"","Below target, reason recorded","Below target, no reason")))</f>
        <v>Below target, reason recorded</v>
      </c>
      <c r="X176" s="21" t="str">
        <f aca="false">IF(E176="Discontinued","",IF(ROUND(M176-I176,3)&lt;-0.01,"Yes","No"))</f>
        <v>Yes</v>
      </c>
    </row>
    <row r="177" customFormat="false" ht="15" hidden="false" customHeight="false" outlineLevel="0" collapsed="false">
      <c r="A177" s="21" t="s">
        <v>479</v>
      </c>
      <c r="B177" s="21" t="s">
        <v>480</v>
      </c>
      <c r="C177" s="21" t="s">
        <v>366</v>
      </c>
      <c r="D177" s="21" t="s">
        <v>109</v>
      </c>
      <c r="E177" s="21" t="s">
        <v>110</v>
      </c>
      <c r="F177" s="19" t="n">
        <v>150</v>
      </c>
      <c r="G177" s="19" t="n">
        <v>163.08</v>
      </c>
      <c r="H177" s="19" t="n">
        <v>214.3</v>
      </c>
      <c r="I177" s="17" t="n">
        <v>0.33</v>
      </c>
      <c r="J177" s="17" t="n">
        <v>0.3</v>
      </c>
      <c r="K177" s="19" t="n">
        <f aca="false">IF(E177="Discontinued",H177,ROUND(ROUNDUP(ROUND(G177/(1-IF(J177="",I177,J177))/0.05,6),0)*0.05,2))</f>
        <v>233</v>
      </c>
      <c r="L177" s="19" t="n">
        <f aca="false">IF(OR(E177="Discontinued",P177="Held at old sell"),H177,IF(LEFT(P177,15)="Approved, cappe",ROUND(ROUNDUP(ROUND(H177*1.1/0.05,6),0)*0.05,2),K177))</f>
        <v>233</v>
      </c>
      <c r="M177" s="17" t="n">
        <f aca="false">ROUND((H177-G177)/H177,3)</f>
        <v>0.239</v>
      </c>
      <c r="N177" s="17" t="n">
        <f aca="false">IF(E177="Discontinued","",ROUND((L177-G177)/L177,3))</f>
        <v>0.3</v>
      </c>
      <c r="O177" s="21" t="str">
        <f aca="false">IF(E177="Discontinued","Archive",IF(AND(ROUND(K177/H177-1,6)&lt;=0.1,K177-H177&lt;=100),"Auto","Approval"))</f>
        <v>Auto</v>
      </c>
      <c r="P177" s="21" t="s">
        <v>111</v>
      </c>
      <c r="Q177" s="21" t="s">
        <v>392</v>
      </c>
      <c r="R177" s="21" t="str">
        <f aca="false">IF(E177="Superseded",MID(INDEX('Import file'!$E$2:$E$1384,MATCH(A177,'Import file'!$A$2:$A$1384,0)),23,30),A177)</f>
        <v>EWA-1530</v>
      </c>
      <c r="S177" s="19" t="n">
        <f aca="false">IF(E177="Discontinued","",IFERROR(INDEX('Supplier file A'!$D$2:$D$677,MATCH(R177,'Supplier file A'!$A$2:$A$677,0)),IFERROR(INDEX('Supplier file B'!$D$2:$D$386,MATCH(R177,'Supplier file B'!$A$2:$A$386,0)),INDEX('Supplier file C'!$D$2:$D$383,MATCH(R177,'Supplier file C'!$A$2:$A$383,0)))))</f>
        <v>163.08</v>
      </c>
      <c r="T177" s="21" t="str">
        <f aca="false">IF(E177="Discontinued","",IF(ABS(G177-S177)&lt;0.005,"Yes","No"))</f>
        <v>Yes</v>
      </c>
      <c r="U177" s="21" t="str">
        <f aca="false">IF(E177="Discontinued","",IF(ABS(F177-G177)&lt;=0.01*G177,"Yes","No"))</f>
        <v>No</v>
      </c>
      <c r="V177" s="17" t="n">
        <f aca="false">IF(E177="Discontinued","",K177/H177-1)</f>
        <v>0.0872608492767149</v>
      </c>
      <c r="W177" s="21" t="str">
        <f aca="false">IF(E177="Discontinued","Archived",IF(ROUND((L177-G177)/L177,3)&gt;=ROUND(I177,3),"At or above target",IF(Q177&lt;&gt;"","Below target, reason recorded","Below target, no reason")))</f>
        <v>Below target, reason recorded</v>
      </c>
      <c r="X177" s="21" t="str">
        <f aca="false">IF(E177="Discontinued","",IF(ROUND(M177-I177,3)&lt;-0.01,"Yes","No"))</f>
        <v>Yes</v>
      </c>
    </row>
    <row r="178" customFormat="false" ht="15" hidden="false" customHeight="false" outlineLevel="0" collapsed="false">
      <c r="A178" s="21" t="s">
        <v>481</v>
      </c>
      <c r="B178" s="21" t="s">
        <v>482</v>
      </c>
      <c r="C178" s="21" t="s">
        <v>366</v>
      </c>
      <c r="D178" s="21" t="s">
        <v>109</v>
      </c>
      <c r="E178" s="21" t="s">
        <v>110</v>
      </c>
      <c r="F178" s="19" t="n">
        <v>98</v>
      </c>
      <c r="G178" s="19" t="n">
        <v>105.61</v>
      </c>
      <c r="H178" s="19" t="n">
        <v>127.3</v>
      </c>
      <c r="I178" s="17" t="n">
        <v>0.33</v>
      </c>
      <c r="J178" s="17" t="n">
        <v>0.23</v>
      </c>
      <c r="K178" s="19" t="n">
        <f aca="false">IF(E178="Discontinued",H178,ROUND(ROUNDUP(ROUND(G178/(1-IF(J178="",I178,J178))/0.05,6),0)*0.05,2))</f>
        <v>137.2</v>
      </c>
      <c r="L178" s="19" t="n">
        <f aca="false">IF(OR(E178="Discontinued",P178="Held at old sell"),H178,IF(LEFT(P178,15)="Approved, cappe",ROUND(ROUNDUP(ROUND(H178*1.1/0.05,6),0)*0.05,2),K178))</f>
        <v>137.2</v>
      </c>
      <c r="M178" s="17" t="n">
        <f aca="false">ROUND((H178-G178)/H178,3)</f>
        <v>0.17</v>
      </c>
      <c r="N178" s="17" t="n">
        <f aca="false">IF(E178="Discontinued","",ROUND((L178-G178)/L178,3))</f>
        <v>0.23</v>
      </c>
      <c r="O178" s="21" t="str">
        <f aca="false">IF(E178="Discontinued","Archive",IF(AND(ROUND(K178/H178-1,6)&lt;=0.1,K178-H178&lt;=100),"Auto","Approval"))</f>
        <v>Auto</v>
      </c>
      <c r="P178" s="21" t="s">
        <v>111</v>
      </c>
      <c r="Q178" s="21" t="s">
        <v>139</v>
      </c>
      <c r="R178" s="21" t="str">
        <f aca="false">IF(E178="Superseded",MID(INDEX('Import file'!$E$2:$E$1384,MATCH(A178,'Import file'!$A$2:$A$1384,0)),23,30),A178)</f>
        <v>EWA-1531</v>
      </c>
      <c r="S178" s="19" t="n">
        <f aca="false">IF(E178="Discontinued","",IFERROR(INDEX('Supplier file A'!$D$2:$D$677,MATCH(R178,'Supplier file A'!$A$2:$A$677,0)),IFERROR(INDEX('Supplier file B'!$D$2:$D$386,MATCH(R178,'Supplier file B'!$A$2:$A$386,0)),INDEX('Supplier file C'!$D$2:$D$383,MATCH(R178,'Supplier file C'!$A$2:$A$383,0)))))</f>
        <v>105.61</v>
      </c>
      <c r="T178" s="21" t="str">
        <f aca="false">IF(E178="Discontinued","",IF(ABS(G178-S178)&lt;0.005,"Yes","No"))</f>
        <v>Yes</v>
      </c>
      <c r="U178" s="21" t="str">
        <f aca="false">IF(E178="Discontinued","",IF(ABS(F178-G178)&lt;=0.01*G178,"Yes","No"))</f>
        <v>No</v>
      </c>
      <c r="V178" s="17" t="n">
        <f aca="false">IF(E178="Discontinued","",K178/H178-1)</f>
        <v>0.077769049489395</v>
      </c>
      <c r="W178" s="21" t="str">
        <f aca="false">IF(E178="Discontinued","Archived",IF(ROUND((L178-G178)/L178,3)&gt;=ROUND(I178,3),"At or above target",IF(Q178&lt;&gt;"","Below target, reason recorded","Below target, no reason")))</f>
        <v>Below target, reason recorded</v>
      </c>
      <c r="X178" s="21" t="str">
        <f aca="false">IF(E178="Discontinued","",IF(ROUND(M178-I178,3)&lt;-0.01,"Yes","No"))</f>
        <v>Yes</v>
      </c>
    </row>
    <row r="179" customFormat="false" ht="15" hidden="false" customHeight="false" outlineLevel="0" collapsed="false">
      <c r="A179" s="21" t="s">
        <v>483</v>
      </c>
      <c r="B179" s="21" t="s">
        <v>484</v>
      </c>
      <c r="C179" s="21" t="s">
        <v>366</v>
      </c>
      <c r="D179" s="21" t="s">
        <v>109</v>
      </c>
      <c r="E179" s="21" t="s">
        <v>110</v>
      </c>
      <c r="F179" s="19" t="n">
        <v>64.4</v>
      </c>
      <c r="G179" s="19" t="n">
        <v>69.33</v>
      </c>
      <c r="H179" s="19" t="n">
        <v>96.15</v>
      </c>
      <c r="I179" s="17" t="n">
        <v>0.33</v>
      </c>
      <c r="J179" s="17"/>
      <c r="K179" s="19" t="n">
        <f aca="false">IF(E179="Discontinued",H179,ROUND(ROUNDUP(ROUND(G179/(1-IF(J179="",I179,J179))/0.05,6),0)*0.05,2))</f>
        <v>103.5</v>
      </c>
      <c r="L179" s="19" t="n">
        <f aca="false">IF(OR(E179="Discontinued",P179="Held at old sell"),H179,IF(LEFT(P179,15)="Approved, cappe",ROUND(ROUNDUP(ROUND(H179*1.1/0.05,6),0)*0.05,2),K179))</f>
        <v>103.5</v>
      </c>
      <c r="M179" s="17" t="n">
        <f aca="false">ROUND((H179-G179)/H179,3)</f>
        <v>0.279</v>
      </c>
      <c r="N179" s="17" t="n">
        <f aca="false">IF(E179="Discontinued","",ROUND((L179-G179)/L179,3))</f>
        <v>0.33</v>
      </c>
      <c r="O179" s="21" t="str">
        <f aca="false">IF(E179="Discontinued","Archive",IF(AND(ROUND(K179/H179-1,6)&lt;=0.1,K179-H179&lt;=100),"Auto","Approval"))</f>
        <v>Auto</v>
      </c>
      <c r="P179" s="21" t="s">
        <v>111</v>
      </c>
      <c r="Q179" s="21"/>
      <c r="R179" s="21" t="str">
        <f aca="false">IF(E179="Superseded",MID(INDEX('Import file'!$E$2:$E$1384,MATCH(A179,'Import file'!$A$2:$A$1384,0)),23,30),A179)</f>
        <v>EWA-1536</v>
      </c>
      <c r="S179" s="19" t="n">
        <f aca="false">IF(E179="Discontinued","",IFERROR(INDEX('Supplier file A'!$D$2:$D$677,MATCH(R179,'Supplier file A'!$A$2:$A$677,0)),IFERROR(INDEX('Supplier file B'!$D$2:$D$386,MATCH(R179,'Supplier file B'!$A$2:$A$386,0)),INDEX('Supplier file C'!$D$2:$D$383,MATCH(R179,'Supplier file C'!$A$2:$A$383,0)))))</f>
        <v>69.33</v>
      </c>
      <c r="T179" s="21" t="str">
        <f aca="false">IF(E179="Discontinued","",IF(ABS(G179-S179)&lt;0.005,"Yes","No"))</f>
        <v>Yes</v>
      </c>
      <c r="U179" s="21" t="str">
        <f aca="false">IF(E179="Discontinued","",IF(ABS(F179-G179)&lt;=0.01*G179,"Yes","No"))</f>
        <v>No</v>
      </c>
      <c r="V179" s="17" t="n">
        <f aca="false">IF(E179="Discontinued","",K179/H179-1)</f>
        <v>0.0764430577223088</v>
      </c>
      <c r="W179" s="21" t="str">
        <f aca="false">IF(E179="Discontinued","Archived",IF(ROUND((L179-G179)/L179,3)&gt;=ROUND(I179,3),"At or above target",IF(Q179&lt;&gt;"","Below target, reason recorded","Below target, no reason")))</f>
        <v>At or above target</v>
      </c>
      <c r="X179" s="21" t="str">
        <f aca="false">IF(E179="Discontinued","",IF(ROUND(M179-I179,3)&lt;-0.01,"Yes","No"))</f>
        <v>Yes</v>
      </c>
    </row>
    <row r="180" customFormat="false" ht="15" hidden="false" customHeight="false" outlineLevel="0" collapsed="false">
      <c r="A180" s="21" t="s">
        <v>485</v>
      </c>
      <c r="B180" s="21" t="s">
        <v>486</v>
      </c>
      <c r="C180" s="21" t="s">
        <v>366</v>
      </c>
      <c r="D180" s="21" t="s">
        <v>109</v>
      </c>
      <c r="E180" s="21" t="s">
        <v>110</v>
      </c>
      <c r="F180" s="19" t="n">
        <v>7.82</v>
      </c>
      <c r="G180" s="19" t="n">
        <v>8.37</v>
      </c>
      <c r="H180" s="19" t="n">
        <v>11.7</v>
      </c>
      <c r="I180" s="17" t="n">
        <v>0.33</v>
      </c>
      <c r="J180" s="17"/>
      <c r="K180" s="19" t="n">
        <f aca="false">IF(E180="Discontinued",H180,ROUND(ROUNDUP(ROUND(G180/(1-IF(J180="",I180,J180))/0.05,6),0)*0.05,2))</f>
        <v>12.5</v>
      </c>
      <c r="L180" s="19" t="n">
        <f aca="false">IF(OR(E180="Discontinued",P180="Held at old sell"),H180,IF(LEFT(P180,15)="Approved, cappe",ROUND(ROUNDUP(ROUND(H180*1.1/0.05,6),0)*0.05,2),K180))</f>
        <v>12.5</v>
      </c>
      <c r="M180" s="17" t="n">
        <f aca="false">ROUND((H180-G180)/H180,3)</f>
        <v>0.285</v>
      </c>
      <c r="N180" s="17" t="n">
        <f aca="false">IF(E180="Discontinued","",ROUND((L180-G180)/L180,3))</f>
        <v>0.33</v>
      </c>
      <c r="O180" s="21" t="str">
        <f aca="false">IF(E180="Discontinued","Archive",IF(AND(ROUND(K180/H180-1,6)&lt;=0.1,K180-H180&lt;=100),"Auto","Approval"))</f>
        <v>Auto</v>
      </c>
      <c r="P180" s="21" t="s">
        <v>111</v>
      </c>
      <c r="Q180" s="21"/>
      <c r="R180" s="21" t="str">
        <f aca="false">IF(E180="Superseded",MID(INDEX('Import file'!$E$2:$E$1384,MATCH(A180,'Import file'!$A$2:$A$1384,0)),23,30),A180)</f>
        <v>EWA-1538</v>
      </c>
      <c r="S180" s="19" t="n">
        <f aca="false">IF(E180="Discontinued","",IFERROR(INDEX('Supplier file A'!$D$2:$D$677,MATCH(R180,'Supplier file A'!$A$2:$A$677,0)),IFERROR(INDEX('Supplier file B'!$D$2:$D$386,MATCH(R180,'Supplier file B'!$A$2:$A$386,0)),INDEX('Supplier file C'!$D$2:$D$383,MATCH(R180,'Supplier file C'!$A$2:$A$383,0)))))</f>
        <v>8.37</v>
      </c>
      <c r="T180" s="21" t="str">
        <f aca="false">IF(E180="Discontinued","",IF(ABS(G180-S180)&lt;0.005,"Yes","No"))</f>
        <v>Yes</v>
      </c>
      <c r="U180" s="21" t="str">
        <f aca="false">IF(E180="Discontinued","",IF(ABS(F180-G180)&lt;=0.01*G180,"Yes","No"))</f>
        <v>No</v>
      </c>
      <c r="V180" s="17" t="n">
        <f aca="false">IF(E180="Discontinued","",K180/H180-1)</f>
        <v>0.0683760683760684</v>
      </c>
      <c r="W180" s="21" t="str">
        <f aca="false">IF(E180="Discontinued","Archived",IF(ROUND((L180-G180)/L180,3)&gt;=ROUND(I180,3),"At or above target",IF(Q180&lt;&gt;"","Below target, reason recorded","Below target, no reason")))</f>
        <v>At or above target</v>
      </c>
      <c r="X180" s="21" t="str">
        <f aca="false">IF(E180="Discontinued","",IF(ROUND(M180-I180,3)&lt;-0.01,"Yes","No"))</f>
        <v>Yes</v>
      </c>
    </row>
    <row r="181" customFormat="false" ht="15" hidden="false" customHeight="false" outlineLevel="0" collapsed="false">
      <c r="A181" s="21" t="s">
        <v>487</v>
      </c>
      <c r="B181" s="21" t="s">
        <v>488</v>
      </c>
      <c r="C181" s="21" t="s">
        <v>366</v>
      </c>
      <c r="D181" s="21" t="s">
        <v>109</v>
      </c>
      <c r="E181" s="21" t="s">
        <v>110</v>
      </c>
      <c r="F181" s="19" t="n">
        <v>4.42</v>
      </c>
      <c r="G181" s="19" t="n">
        <v>4.73</v>
      </c>
      <c r="H181" s="19" t="n">
        <v>6.6</v>
      </c>
      <c r="I181" s="17" t="n">
        <v>0.33</v>
      </c>
      <c r="J181" s="17"/>
      <c r="K181" s="19" t="n">
        <f aca="false">IF(E181="Discontinued",H181,ROUND(ROUNDUP(ROUND(G181/(1-IF(J181="",I181,J181))/0.05,6),0)*0.05,2))</f>
        <v>7.1</v>
      </c>
      <c r="L181" s="19" t="n">
        <f aca="false">IF(OR(E181="Discontinued",P181="Held at old sell"),H181,IF(LEFT(P181,15)="Approved, cappe",ROUND(ROUNDUP(ROUND(H181*1.1/0.05,6),0)*0.05,2),K181))</f>
        <v>7.1</v>
      </c>
      <c r="M181" s="17" t="n">
        <f aca="false">ROUND((H181-G181)/H181,3)</f>
        <v>0.283</v>
      </c>
      <c r="N181" s="17" t="n">
        <f aca="false">IF(E181="Discontinued","",ROUND((L181-G181)/L181,3))</f>
        <v>0.334</v>
      </c>
      <c r="O181" s="21" t="str">
        <f aca="false">IF(E181="Discontinued","Archive",IF(AND(ROUND(K181/H181-1,6)&lt;=0.1,K181-H181&lt;=100),"Auto","Approval"))</f>
        <v>Auto</v>
      </c>
      <c r="P181" s="21" t="s">
        <v>111</v>
      </c>
      <c r="Q181" s="21"/>
      <c r="R181" s="21" t="str">
        <f aca="false">IF(E181="Superseded",MID(INDEX('Import file'!$E$2:$E$1384,MATCH(A181,'Import file'!$A$2:$A$1384,0)),23,30),A181)</f>
        <v>EWA-1542</v>
      </c>
      <c r="S181" s="19" t="n">
        <f aca="false">IF(E181="Discontinued","",IFERROR(INDEX('Supplier file A'!$D$2:$D$677,MATCH(R181,'Supplier file A'!$A$2:$A$677,0)),IFERROR(INDEX('Supplier file B'!$D$2:$D$386,MATCH(R181,'Supplier file B'!$A$2:$A$386,0)),INDEX('Supplier file C'!$D$2:$D$383,MATCH(R181,'Supplier file C'!$A$2:$A$383,0)))))</f>
        <v>4.73</v>
      </c>
      <c r="T181" s="21" t="str">
        <f aca="false">IF(E181="Discontinued","",IF(ABS(G181-S181)&lt;0.005,"Yes","No"))</f>
        <v>Yes</v>
      </c>
      <c r="U181" s="21" t="str">
        <f aca="false">IF(E181="Discontinued","",IF(ABS(F181-G181)&lt;=0.01*G181,"Yes","No"))</f>
        <v>No</v>
      </c>
      <c r="V181" s="17" t="n">
        <f aca="false">IF(E181="Discontinued","",K181/H181-1)</f>
        <v>0.0757575757575757</v>
      </c>
      <c r="W181" s="21" t="str">
        <f aca="false">IF(E181="Discontinued","Archived",IF(ROUND((L181-G181)/L181,3)&gt;=ROUND(I181,3),"At or above target",IF(Q181&lt;&gt;"","Below target, reason recorded","Below target, no reason")))</f>
        <v>At or above target</v>
      </c>
      <c r="X181" s="21" t="str">
        <f aca="false">IF(E181="Discontinued","",IF(ROUND(M181-I181,3)&lt;-0.01,"Yes","No"))</f>
        <v>Yes</v>
      </c>
    </row>
    <row r="182" customFormat="false" ht="15" hidden="false" customHeight="false" outlineLevel="0" collapsed="false">
      <c r="A182" s="21" t="s">
        <v>489</v>
      </c>
      <c r="B182" s="21" t="s">
        <v>490</v>
      </c>
      <c r="C182" s="21" t="s">
        <v>366</v>
      </c>
      <c r="D182" s="21" t="s">
        <v>109</v>
      </c>
      <c r="E182" s="21" t="s">
        <v>110</v>
      </c>
      <c r="F182" s="19" t="n">
        <v>24.3</v>
      </c>
      <c r="G182" s="19" t="n">
        <v>26.16</v>
      </c>
      <c r="H182" s="19" t="n">
        <v>36.3</v>
      </c>
      <c r="I182" s="17" t="n">
        <v>0.33</v>
      </c>
      <c r="J182" s="17"/>
      <c r="K182" s="19" t="n">
        <f aca="false">IF(E182="Discontinued",H182,ROUND(ROUNDUP(ROUND(G182/(1-IF(J182="",I182,J182))/0.05,6),0)*0.05,2))</f>
        <v>39.05</v>
      </c>
      <c r="L182" s="19" t="n">
        <f aca="false">IF(OR(E182="Discontinued",P182="Held at old sell"),H182,IF(LEFT(P182,15)="Approved, cappe",ROUND(ROUNDUP(ROUND(H182*1.1/0.05,6),0)*0.05,2),K182))</f>
        <v>39.05</v>
      </c>
      <c r="M182" s="17" t="n">
        <f aca="false">ROUND((H182-G182)/H182,3)</f>
        <v>0.279</v>
      </c>
      <c r="N182" s="17" t="n">
        <f aca="false">IF(E182="Discontinued","",ROUND((L182-G182)/L182,3))</f>
        <v>0.33</v>
      </c>
      <c r="O182" s="21" t="str">
        <f aca="false">IF(E182="Discontinued","Archive",IF(AND(ROUND(K182/H182-1,6)&lt;=0.1,K182-H182&lt;=100),"Auto","Approval"))</f>
        <v>Auto</v>
      </c>
      <c r="P182" s="21" t="s">
        <v>111</v>
      </c>
      <c r="Q182" s="21"/>
      <c r="R182" s="21" t="str">
        <f aca="false">IF(E182="Superseded",MID(INDEX('Import file'!$E$2:$E$1384,MATCH(A182,'Import file'!$A$2:$A$1384,0)),23,30),A182)</f>
        <v>EWA-1543</v>
      </c>
      <c r="S182" s="19" t="n">
        <f aca="false">IF(E182="Discontinued","",IFERROR(INDEX('Supplier file A'!$D$2:$D$677,MATCH(R182,'Supplier file A'!$A$2:$A$677,0)),IFERROR(INDEX('Supplier file B'!$D$2:$D$386,MATCH(R182,'Supplier file B'!$A$2:$A$386,0)),INDEX('Supplier file C'!$D$2:$D$383,MATCH(R182,'Supplier file C'!$A$2:$A$383,0)))))</f>
        <v>26.16</v>
      </c>
      <c r="T182" s="21" t="str">
        <f aca="false">IF(E182="Discontinued","",IF(ABS(G182-S182)&lt;0.005,"Yes","No"))</f>
        <v>Yes</v>
      </c>
      <c r="U182" s="21" t="str">
        <f aca="false">IF(E182="Discontinued","",IF(ABS(F182-G182)&lt;=0.01*G182,"Yes","No"))</f>
        <v>No</v>
      </c>
      <c r="V182" s="17" t="n">
        <f aca="false">IF(E182="Discontinued","",K182/H182-1)</f>
        <v>0.0757575757575757</v>
      </c>
      <c r="W182" s="21" t="str">
        <f aca="false">IF(E182="Discontinued","Archived",IF(ROUND((L182-G182)/L182,3)&gt;=ROUND(I182,3),"At or above target",IF(Q182&lt;&gt;"","Below target, reason recorded","Below target, no reason")))</f>
        <v>At or above target</v>
      </c>
      <c r="X182" s="21" t="str">
        <f aca="false">IF(E182="Discontinued","",IF(ROUND(M182-I182,3)&lt;-0.01,"Yes","No"))</f>
        <v>Yes</v>
      </c>
    </row>
    <row r="183" customFormat="false" ht="15" hidden="false" customHeight="false" outlineLevel="0" collapsed="false">
      <c r="A183" s="21" t="s">
        <v>491</v>
      </c>
      <c r="B183" s="21" t="s">
        <v>492</v>
      </c>
      <c r="C183" s="21" t="s">
        <v>366</v>
      </c>
      <c r="D183" s="21" t="s">
        <v>109</v>
      </c>
      <c r="E183" s="21" t="s">
        <v>110</v>
      </c>
      <c r="F183" s="19" t="n">
        <v>11.9</v>
      </c>
      <c r="G183" s="19" t="n">
        <v>12.7</v>
      </c>
      <c r="H183" s="19" t="n">
        <v>17.8</v>
      </c>
      <c r="I183" s="17" t="n">
        <v>0.33</v>
      </c>
      <c r="J183" s="17"/>
      <c r="K183" s="19" t="n">
        <f aca="false">IF(E183="Discontinued",H183,ROUND(ROUNDUP(ROUND(G183/(1-IF(J183="",I183,J183))/0.05,6),0)*0.05,2))</f>
        <v>19</v>
      </c>
      <c r="L183" s="19" t="n">
        <f aca="false">IF(OR(E183="Discontinued",P183="Held at old sell"),H183,IF(LEFT(P183,15)="Approved, cappe",ROUND(ROUNDUP(ROUND(H183*1.1/0.05,6),0)*0.05,2),K183))</f>
        <v>19</v>
      </c>
      <c r="M183" s="17" t="n">
        <f aca="false">ROUND((H183-G183)/H183,3)</f>
        <v>0.287</v>
      </c>
      <c r="N183" s="17" t="n">
        <f aca="false">IF(E183="Discontinued","",ROUND((L183-G183)/L183,3))</f>
        <v>0.332</v>
      </c>
      <c r="O183" s="21" t="str">
        <f aca="false">IF(E183="Discontinued","Archive",IF(AND(ROUND(K183/H183-1,6)&lt;=0.1,K183-H183&lt;=100),"Auto","Approval"))</f>
        <v>Auto</v>
      </c>
      <c r="P183" s="21" t="s">
        <v>111</v>
      </c>
      <c r="Q183" s="21"/>
      <c r="R183" s="21" t="str">
        <f aca="false">IF(E183="Superseded",MID(INDEX('Import file'!$E$2:$E$1384,MATCH(A183,'Import file'!$A$2:$A$1384,0)),23,30),A183)</f>
        <v>EWA-1548</v>
      </c>
      <c r="S183" s="19" t="n">
        <f aca="false">IF(E183="Discontinued","",IFERROR(INDEX('Supplier file A'!$D$2:$D$677,MATCH(R183,'Supplier file A'!$A$2:$A$677,0)),IFERROR(INDEX('Supplier file B'!$D$2:$D$386,MATCH(R183,'Supplier file B'!$A$2:$A$386,0)),INDEX('Supplier file C'!$D$2:$D$383,MATCH(R183,'Supplier file C'!$A$2:$A$383,0)))))</f>
        <v>12.7</v>
      </c>
      <c r="T183" s="21" t="str">
        <f aca="false">IF(E183="Discontinued","",IF(ABS(G183-S183)&lt;0.005,"Yes","No"))</f>
        <v>Yes</v>
      </c>
      <c r="U183" s="21" t="str">
        <f aca="false">IF(E183="Discontinued","",IF(ABS(F183-G183)&lt;=0.01*G183,"Yes","No"))</f>
        <v>No</v>
      </c>
      <c r="V183" s="17" t="n">
        <f aca="false">IF(E183="Discontinued","",K183/H183-1)</f>
        <v>0.0674157303370786</v>
      </c>
      <c r="W183" s="21" t="str">
        <f aca="false">IF(E183="Discontinued","Archived",IF(ROUND((L183-G183)/L183,3)&gt;=ROUND(I183,3),"At or above target",IF(Q183&lt;&gt;"","Below target, reason recorded","Below target, no reason")))</f>
        <v>At or above target</v>
      </c>
      <c r="X183" s="21" t="str">
        <f aca="false">IF(E183="Discontinued","",IF(ROUND(M183-I183,3)&lt;-0.01,"Yes","No"))</f>
        <v>Yes</v>
      </c>
    </row>
    <row r="184" customFormat="false" ht="15" hidden="false" customHeight="false" outlineLevel="0" collapsed="false">
      <c r="A184" s="21" t="s">
        <v>493</v>
      </c>
      <c r="B184" s="21" t="s">
        <v>494</v>
      </c>
      <c r="C184" s="21" t="s">
        <v>366</v>
      </c>
      <c r="D184" s="21" t="s">
        <v>109</v>
      </c>
      <c r="E184" s="21" t="s">
        <v>110</v>
      </c>
      <c r="F184" s="19" t="n">
        <v>10.12</v>
      </c>
      <c r="G184" s="19" t="n">
        <v>10.79</v>
      </c>
      <c r="H184" s="19" t="n">
        <v>13.7</v>
      </c>
      <c r="I184" s="17" t="n">
        <v>0.33</v>
      </c>
      <c r="J184" s="17" t="n">
        <v>0.26</v>
      </c>
      <c r="K184" s="19" t="n">
        <f aca="false">IF(E184="Discontinued",H184,ROUND(ROUNDUP(ROUND(G184/(1-IF(J184="",I184,J184))/0.05,6),0)*0.05,2))</f>
        <v>14.6</v>
      </c>
      <c r="L184" s="19" t="n">
        <f aca="false">IF(OR(E184="Discontinued",P184="Held at old sell"),H184,IF(LEFT(P184,15)="Approved, cappe",ROUND(ROUNDUP(ROUND(H184*1.1/0.05,6),0)*0.05,2),K184))</f>
        <v>14.6</v>
      </c>
      <c r="M184" s="17" t="n">
        <f aca="false">ROUND((H184-G184)/H184,3)</f>
        <v>0.212</v>
      </c>
      <c r="N184" s="17" t="n">
        <f aca="false">IF(E184="Discontinued","",ROUND((L184-G184)/L184,3))</f>
        <v>0.261</v>
      </c>
      <c r="O184" s="21" t="str">
        <f aca="false">IF(E184="Discontinued","Archive",IF(AND(ROUND(K184/H184-1,6)&lt;=0.1,K184-H184&lt;=100),"Auto","Approval"))</f>
        <v>Auto</v>
      </c>
      <c r="P184" s="21" t="s">
        <v>111</v>
      </c>
      <c r="Q184" s="21" t="s">
        <v>274</v>
      </c>
      <c r="R184" s="21" t="str">
        <f aca="false">IF(E184="Superseded",MID(INDEX('Import file'!$E$2:$E$1384,MATCH(A184,'Import file'!$A$2:$A$1384,0)),23,30),A184)</f>
        <v>EWA-1549</v>
      </c>
      <c r="S184" s="19" t="n">
        <f aca="false">IF(E184="Discontinued","",IFERROR(INDEX('Supplier file A'!$D$2:$D$677,MATCH(R184,'Supplier file A'!$A$2:$A$677,0)),IFERROR(INDEX('Supplier file B'!$D$2:$D$386,MATCH(R184,'Supplier file B'!$A$2:$A$386,0)),INDEX('Supplier file C'!$D$2:$D$383,MATCH(R184,'Supplier file C'!$A$2:$A$383,0)))))</f>
        <v>10.79</v>
      </c>
      <c r="T184" s="21" t="str">
        <f aca="false">IF(E184="Discontinued","",IF(ABS(G184-S184)&lt;0.005,"Yes","No"))</f>
        <v>Yes</v>
      </c>
      <c r="U184" s="21" t="str">
        <f aca="false">IF(E184="Discontinued","",IF(ABS(F184-G184)&lt;=0.01*G184,"Yes","No"))</f>
        <v>No</v>
      </c>
      <c r="V184" s="17" t="n">
        <f aca="false">IF(E184="Discontinued","",K184/H184-1)</f>
        <v>0.0656934306569343</v>
      </c>
      <c r="W184" s="21" t="str">
        <f aca="false">IF(E184="Discontinued","Archived",IF(ROUND((L184-G184)/L184,3)&gt;=ROUND(I184,3),"At or above target",IF(Q184&lt;&gt;"","Below target, reason recorded","Below target, no reason")))</f>
        <v>Below target, reason recorded</v>
      </c>
      <c r="X184" s="21" t="str">
        <f aca="false">IF(E184="Discontinued","",IF(ROUND(M184-I184,3)&lt;-0.01,"Yes","No"))</f>
        <v>Yes</v>
      </c>
    </row>
    <row r="185" customFormat="false" ht="15" hidden="false" customHeight="false" outlineLevel="0" collapsed="false">
      <c r="A185" s="21" t="s">
        <v>495</v>
      </c>
      <c r="B185" s="21" t="s">
        <v>496</v>
      </c>
      <c r="C185" s="21" t="s">
        <v>366</v>
      </c>
      <c r="D185" s="21" t="s">
        <v>109</v>
      </c>
      <c r="E185" s="21" t="s">
        <v>110</v>
      </c>
      <c r="F185" s="19" t="n">
        <v>142.8</v>
      </c>
      <c r="G185" s="19" t="n">
        <v>152.7</v>
      </c>
      <c r="H185" s="19" t="n">
        <v>213.15</v>
      </c>
      <c r="I185" s="17" t="n">
        <v>0.33</v>
      </c>
      <c r="J185" s="17"/>
      <c r="K185" s="19" t="n">
        <f aca="false">IF(E185="Discontinued",H185,ROUND(ROUNDUP(ROUND(G185/(1-IF(J185="",I185,J185))/0.05,6),0)*0.05,2))</f>
        <v>227.95</v>
      </c>
      <c r="L185" s="19" t="n">
        <f aca="false">IF(OR(E185="Discontinued",P185="Held at old sell"),H185,IF(LEFT(P185,15)="Approved, cappe",ROUND(ROUNDUP(ROUND(H185*1.1/0.05,6),0)*0.05,2),K185))</f>
        <v>227.95</v>
      </c>
      <c r="M185" s="17" t="n">
        <f aca="false">ROUND((H185-G185)/H185,3)</f>
        <v>0.284</v>
      </c>
      <c r="N185" s="17" t="n">
        <f aca="false">IF(E185="Discontinued","",ROUND((L185-G185)/L185,3))</f>
        <v>0.33</v>
      </c>
      <c r="O185" s="21" t="str">
        <f aca="false">IF(E185="Discontinued","Archive",IF(AND(ROUND(K185/H185-1,6)&lt;=0.1,K185-H185&lt;=100),"Auto","Approval"))</f>
        <v>Auto</v>
      </c>
      <c r="P185" s="21" t="s">
        <v>111</v>
      </c>
      <c r="Q185" s="21"/>
      <c r="R185" s="21" t="str">
        <f aca="false">IF(E185="Superseded",MID(INDEX('Import file'!$E$2:$E$1384,MATCH(A185,'Import file'!$A$2:$A$1384,0)),23,30),A185)</f>
        <v>EWA-1552</v>
      </c>
      <c r="S185" s="19" t="n">
        <f aca="false">IF(E185="Discontinued","",IFERROR(INDEX('Supplier file A'!$D$2:$D$677,MATCH(R185,'Supplier file A'!$A$2:$A$677,0)),IFERROR(INDEX('Supplier file B'!$D$2:$D$386,MATCH(R185,'Supplier file B'!$A$2:$A$386,0)),INDEX('Supplier file C'!$D$2:$D$383,MATCH(R185,'Supplier file C'!$A$2:$A$383,0)))))</f>
        <v>152.7</v>
      </c>
      <c r="T185" s="21" t="str">
        <f aca="false">IF(E185="Discontinued","",IF(ABS(G185-S185)&lt;0.005,"Yes","No"))</f>
        <v>Yes</v>
      </c>
      <c r="U185" s="21" t="str">
        <f aca="false">IF(E185="Discontinued","",IF(ABS(F185-G185)&lt;=0.01*G185,"Yes","No"))</f>
        <v>No</v>
      </c>
      <c r="V185" s="17" t="n">
        <f aca="false">IF(E185="Discontinued","",K185/H185-1)</f>
        <v>0.069434670419892</v>
      </c>
      <c r="W185" s="21" t="str">
        <f aca="false">IF(E185="Discontinued","Archived",IF(ROUND((L185-G185)/L185,3)&gt;=ROUND(I185,3),"At or above target",IF(Q185&lt;&gt;"","Below target, reason recorded","Below target, no reason")))</f>
        <v>At or above target</v>
      </c>
      <c r="X185" s="21" t="str">
        <f aca="false">IF(E185="Discontinued","",IF(ROUND(M185-I185,3)&lt;-0.01,"Yes","No"))</f>
        <v>Yes</v>
      </c>
    </row>
    <row r="186" customFormat="false" ht="15" hidden="false" customHeight="false" outlineLevel="0" collapsed="false">
      <c r="A186" s="21" t="s">
        <v>497</v>
      </c>
      <c r="B186" s="21" t="s">
        <v>498</v>
      </c>
      <c r="C186" s="21" t="s">
        <v>366</v>
      </c>
      <c r="D186" s="21" t="s">
        <v>109</v>
      </c>
      <c r="E186" s="21" t="s">
        <v>110</v>
      </c>
      <c r="F186" s="19" t="n">
        <v>14</v>
      </c>
      <c r="G186" s="19" t="n">
        <v>15.25</v>
      </c>
      <c r="H186" s="19" t="n">
        <v>20.9</v>
      </c>
      <c r="I186" s="17" t="n">
        <v>0.33</v>
      </c>
      <c r="J186" s="17"/>
      <c r="K186" s="19" t="n">
        <f aca="false">IF(E186="Discontinued",H186,ROUND(ROUNDUP(ROUND(G186/(1-IF(J186="",I186,J186))/0.05,6),0)*0.05,2))</f>
        <v>22.8</v>
      </c>
      <c r="L186" s="19" t="n">
        <f aca="false">IF(OR(E186="Discontinued",P186="Held at old sell"),H186,IF(LEFT(P186,15)="Approved, cappe",ROUND(ROUNDUP(ROUND(H186*1.1/0.05,6),0)*0.05,2),K186))</f>
        <v>22.8</v>
      </c>
      <c r="M186" s="17" t="n">
        <f aca="false">ROUND((H186-G186)/H186,3)</f>
        <v>0.27</v>
      </c>
      <c r="N186" s="17" t="n">
        <f aca="false">IF(E186="Discontinued","",ROUND((L186-G186)/L186,3))</f>
        <v>0.331</v>
      </c>
      <c r="O186" s="21" t="str">
        <f aca="false">IF(E186="Discontinued","Archive",IF(AND(ROUND(K186/H186-1,6)&lt;=0.1,K186-H186&lt;=100),"Auto","Approval"))</f>
        <v>Auto</v>
      </c>
      <c r="P186" s="21" t="s">
        <v>111</v>
      </c>
      <c r="Q186" s="21"/>
      <c r="R186" s="21" t="str">
        <f aca="false">IF(E186="Superseded",MID(INDEX('Import file'!$E$2:$E$1384,MATCH(A186,'Import file'!$A$2:$A$1384,0)),23,30),A186)</f>
        <v>EWA-1555</v>
      </c>
      <c r="S186" s="19" t="n">
        <f aca="false">IF(E186="Discontinued","",IFERROR(INDEX('Supplier file A'!$D$2:$D$677,MATCH(R186,'Supplier file A'!$A$2:$A$677,0)),IFERROR(INDEX('Supplier file B'!$D$2:$D$386,MATCH(R186,'Supplier file B'!$A$2:$A$386,0)),INDEX('Supplier file C'!$D$2:$D$383,MATCH(R186,'Supplier file C'!$A$2:$A$383,0)))))</f>
        <v>15.25</v>
      </c>
      <c r="T186" s="21" t="str">
        <f aca="false">IF(E186="Discontinued","",IF(ABS(G186-S186)&lt;0.005,"Yes","No"))</f>
        <v>Yes</v>
      </c>
      <c r="U186" s="21" t="str">
        <f aca="false">IF(E186="Discontinued","",IF(ABS(F186-G186)&lt;=0.01*G186,"Yes","No"))</f>
        <v>No</v>
      </c>
      <c r="V186" s="17" t="n">
        <f aca="false">IF(E186="Discontinued","",K186/H186-1)</f>
        <v>0.0909090909090911</v>
      </c>
      <c r="W186" s="21" t="str">
        <f aca="false">IF(E186="Discontinued","Archived",IF(ROUND((L186-G186)/L186,3)&gt;=ROUND(I186,3),"At or above target",IF(Q186&lt;&gt;"","Below target, reason recorded","Below target, no reason")))</f>
        <v>At or above target</v>
      </c>
      <c r="X186" s="21" t="str">
        <f aca="false">IF(E186="Discontinued","",IF(ROUND(M186-I186,3)&lt;-0.01,"Yes","No"))</f>
        <v>Yes</v>
      </c>
    </row>
    <row r="187" customFormat="false" ht="15" hidden="false" customHeight="false" outlineLevel="0" collapsed="false">
      <c r="A187" s="21" t="s">
        <v>499</v>
      </c>
      <c r="B187" s="21" t="s">
        <v>500</v>
      </c>
      <c r="C187" s="21" t="s">
        <v>366</v>
      </c>
      <c r="D187" s="21" t="s">
        <v>109</v>
      </c>
      <c r="E187" s="21" t="s">
        <v>110</v>
      </c>
      <c r="F187" s="19" t="n">
        <v>24</v>
      </c>
      <c r="G187" s="19" t="n">
        <v>26.14</v>
      </c>
      <c r="H187" s="19" t="n">
        <v>35.85</v>
      </c>
      <c r="I187" s="17" t="n">
        <v>0.33</v>
      </c>
      <c r="J187" s="17"/>
      <c r="K187" s="19" t="n">
        <f aca="false">IF(E187="Discontinued",H187,ROUND(ROUNDUP(ROUND(G187/(1-IF(J187="",I187,J187))/0.05,6),0)*0.05,2))</f>
        <v>39.05</v>
      </c>
      <c r="L187" s="19" t="n">
        <f aca="false">IF(OR(E187="Discontinued",P187="Held at old sell"),H187,IF(LEFT(P187,15)="Approved, cappe",ROUND(ROUNDUP(ROUND(H187*1.1/0.05,6),0)*0.05,2),K187))</f>
        <v>39.05</v>
      </c>
      <c r="M187" s="17" t="n">
        <f aca="false">ROUND((H187-G187)/H187,3)</f>
        <v>0.271</v>
      </c>
      <c r="N187" s="17" t="n">
        <f aca="false">IF(E187="Discontinued","",ROUND((L187-G187)/L187,3))</f>
        <v>0.331</v>
      </c>
      <c r="O187" s="21" t="str">
        <f aca="false">IF(E187="Discontinued","Archive",IF(AND(ROUND(K187/H187-1,6)&lt;=0.1,K187-H187&lt;=100),"Auto","Approval"))</f>
        <v>Auto</v>
      </c>
      <c r="P187" s="21" t="s">
        <v>111</v>
      </c>
      <c r="Q187" s="21"/>
      <c r="R187" s="21" t="str">
        <f aca="false">IF(E187="Superseded",MID(INDEX('Import file'!$E$2:$E$1384,MATCH(A187,'Import file'!$A$2:$A$1384,0)),23,30),A187)</f>
        <v>EWA-1559</v>
      </c>
      <c r="S187" s="19" t="n">
        <f aca="false">IF(E187="Discontinued","",IFERROR(INDEX('Supplier file A'!$D$2:$D$677,MATCH(R187,'Supplier file A'!$A$2:$A$677,0)),IFERROR(INDEX('Supplier file B'!$D$2:$D$386,MATCH(R187,'Supplier file B'!$A$2:$A$386,0)),INDEX('Supplier file C'!$D$2:$D$383,MATCH(R187,'Supplier file C'!$A$2:$A$383,0)))))</f>
        <v>26.14</v>
      </c>
      <c r="T187" s="21" t="str">
        <f aca="false">IF(E187="Discontinued","",IF(ABS(G187-S187)&lt;0.005,"Yes","No"))</f>
        <v>Yes</v>
      </c>
      <c r="U187" s="21" t="str">
        <f aca="false">IF(E187="Discontinued","",IF(ABS(F187-G187)&lt;=0.01*G187,"Yes","No"))</f>
        <v>No</v>
      </c>
      <c r="V187" s="17" t="n">
        <f aca="false">IF(E187="Discontinued","",K187/H187-1)</f>
        <v>0.0892608089260807</v>
      </c>
      <c r="W187" s="21" t="str">
        <f aca="false">IF(E187="Discontinued","Archived",IF(ROUND((L187-G187)/L187,3)&gt;=ROUND(I187,3),"At or above target",IF(Q187&lt;&gt;"","Below target, reason recorded","Below target, no reason")))</f>
        <v>At or above target</v>
      </c>
      <c r="X187" s="21" t="str">
        <f aca="false">IF(E187="Discontinued","",IF(ROUND(M187-I187,3)&lt;-0.01,"Yes","No"))</f>
        <v>Yes</v>
      </c>
    </row>
    <row r="188" customFormat="false" ht="15" hidden="false" customHeight="false" outlineLevel="0" collapsed="false">
      <c r="A188" s="21" t="s">
        <v>501</v>
      </c>
      <c r="B188" s="21" t="s">
        <v>502</v>
      </c>
      <c r="C188" s="21" t="s">
        <v>366</v>
      </c>
      <c r="D188" s="21" t="s">
        <v>109</v>
      </c>
      <c r="E188" s="21" t="s">
        <v>110</v>
      </c>
      <c r="F188" s="19" t="n">
        <v>51.3</v>
      </c>
      <c r="G188" s="19" t="n">
        <v>55.14</v>
      </c>
      <c r="H188" s="19" t="n">
        <v>66.65</v>
      </c>
      <c r="I188" s="17" t="n">
        <v>0.33</v>
      </c>
      <c r="J188" s="17" t="n">
        <v>0.23</v>
      </c>
      <c r="K188" s="19" t="n">
        <f aca="false">IF(E188="Discontinued",H188,ROUND(ROUNDUP(ROUND(G188/(1-IF(J188="",I188,J188))/0.05,6),0)*0.05,2))</f>
        <v>71.65</v>
      </c>
      <c r="L188" s="19" t="n">
        <f aca="false">IF(OR(E188="Discontinued",P188="Held at old sell"),H188,IF(LEFT(P188,15)="Approved, cappe",ROUND(ROUNDUP(ROUND(H188*1.1/0.05,6),0)*0.05,2),K188))</f>
        <v>71.65</v>
      </c>
      <c r="M188" s="17" t="n">
        <f aca="false">ROUND((H188-G188)/H188,3)</f>
        <v>0.173</v>
      </c>
      <c r="N188" s="17" t="n">
        <f aca="false">IF(E188="Discontinued","",ROUND((L188-G188)/L188,3))</f>
        <v>0.23</v>
      </c>
      <c r="O188" s="21" t="str">
        <f aca="false">IF(E188="Discontinued","Archive",IF(AND(ROUND(K188/H188-1,6)&lt;=0.1,K188-H188&lt;=100),"Auto","Approval"))</f>
        <v>Auto</v>
      </c>
      <c r="P188" s="21" t="s">
        <v>111</v>
      </c>
      <c r="Q188" s="21" t="s">
        <v>139</v>
      </c>
      <c r="R188" s="21" t="str">
        <f aca="false">IF(E188="Superseded",MID(INDEX('Import file'!$E$2:$E$1384,MATCH(A188,'Import file'!$A$2:$A$1384,0)),23,30),A188)</f>
        <v>EWA-1561</v>
      </c>
      <c r="S188" s="19" t="n">
        <f aca="false">IF(E188="Discontinued","",IFERROR(INDEX('Supplier file A'!$D$2:$D$677,MATCH(R188,'Supplier file A'!$A$2:$A$677,0)),IFERROR(INDEX('Supplier file B'!$D$2:$D$386,MATCH(R188,'Supplier file B'!$A$2:$A$386,0)),INDEX('Supplier file C'!$D$2:$D$383,MATCH(R188,'Supplier file C'!$A$2:$A$383,0)))))</f>
        <v>55.14</v>
      </c>
      <c r="T188" s="21" t="str">
        <f aca="false">IF(E188="Discontinued","",IF(ABS(G188-S188)&lt;0.005,"Yes","No"))</f>
        <v>Yes</v>
      </c>
      <c r="U188" s="21" t="str">
        <f aca="false">IF(E188="Discontinued","",IF(ABS(F188-G188)&lt;=0.01*G188,"Yes","No"))</f>
        <v>No</v>
      </c>
      <c r="V188" s="17" t="n">
        <f aca="false">IF(E188="Discontinued","",K188/H188-1)</f>
        <v>0.0750187546886723</v>
      </c>
      <c r="W188" s="21" t="str">
        <f aca="false">IF(E188="Discontinued","Archived",IF(ROUND((L188-G188)/L188,3)&gt;=ROUND(I188,3),"At or above target",IF(Q188&lt;&gt;"","Below target, reason recorded","Below target, no reason")))</f>
        <v>Below target, reason recorded</v>
      </c>
      <c r="X188" s="21" t="str">
        <f aca="false">IF(E188="Discontinued","",IF(ROUND(M188-I188,3)&lt;-0.01,"Yes","No"))</f>
        <v>Yes</v>
      </c>
    </row>
    <row r="189" customFormat="false" ht="15" hidden="false" customHeight="false" outlineLevel="0" collapsed="false">
      <c r="A189" s="21" t="s">
        <v>503</v>
      </c>
      <c r="B189" s="21" t="s">
        <v>504</v>
      </c>
      <c r="C189" s="21" t="s">
        <v>366</v>
      </c>
      <c r="D189" s="21" t="s">
        <v>109</v>
      </c>
      <c r="E189" s="21" t="s">
        <v>110</v>
      </c>
      <c r="F189" s="19" t="n">
        <v>7.48</v>
      </c>
      <c r="G189" s="19" t="n">
        <v>8.07</v>
      </c>
      <c r="H189" s="19" t="n">
        <v>11.2</v>
      </c>
      <c r="I189" s="17" t="n">
        <v>0.33</v>
      </c>
      <c r="J189" s="17"/>
      <c r="K189" s="19" t="n">
        <f aca="false">IF(E189="Discontinued",H189,ROUND(ROUNDUP(ROUND(G189/(1-IF(J189="",I189,J189))/0.05,6),0)*0.05,2))</f>
        <v>12.05</v>
      </c>
      <c r="L189" s="19" t="n">
        <f aca="false">IF(OR(E189="Discontinued",P189="Held at old sell"),H189,IF(LEFT(P189,15)="Approved, cappe",ROUND(ROUNDUP(ROUND(H189*1.1/0.05,6),0)*0.05,2),K189))</f>
        <v>12.05</v>
      </c>
      <c r="M189" s="17" t="n">
        <f aca="false">ROUND((H189-G189)/H189,3)</f>
        <v>0.279</v>
      </c>
      <c r="N189" s="17" t="n">
        <f aca="false">IF(E189="Discontinued","",ROUND((L189-G189)/L189,3))</f>
        <v>0.33</v>
      </c>
      <c r="O189" s="21" t="str">
        <f aca="false">IF(E189="Discontinued","Archive",IF(AND(ROUND(K189/H189-1,6)&lt;=0.1,K189-H189&lt;=100),"Auto","Approval"))</f>
        <v>Auto</v>
      </c>
      <c r="P189" s="21" t="s">
        <v>111</v>
      </c>
      <c r="Q189" s="21"/>
      <c r="R189" s="21" t="str">
        <f aca="false">IF(E189="Superseded",MID(INDEX('Import file'!$E$2:$E$1384,MATCH(A189,'Import file'!$A$2:$A$1384,0)),23,30),A189)</f>
        <v>EWA-1564</v>
      </c>
      <c r="S189" s="19" t="n">
        <f aca="false">IF(E189="Discontinued","",IFERROR(INDEX('Supplier file A'!$D$2:$D$677,MATCH(R189,'Supplier file A'!$A$2:$A$677,0)),IFERROR(INDEX('Supplier file B'!$D$2:$D$386,MATCH(R189,'Supplier file B'!$A$2:$A$386,0)),INDEX('Supplier file C'!$D$2:$D$383,MATCH(R189,'Supplier file C'!$A$2:$A$383,0)))))</f>
        <v>8.07</v>
      </c>
      <c r="T189" s="21" t="str">
        <f aca="false">IF(E189="Discontinued","",IF(ABS(G189-S189)&lt;0.005,"Yes","No"))</f>
        <v>Yes</v>
      </c>
      <c r="U189" s="21" t="str">
        <f aca="false">IF(E189="Discontinued","",IF(ABS(F189-G189)&lt;=0.01*G189,"Yes","No"))</f>
        <v>No</v>
      </c>
      <c r="V189" s="17" t="n">
        <f aca="false">IF(E189="Discontinued","",K189/H189-1)</f>
        <v>0.0758928571428572</v>
      </c>
      <c r="W189" s="21" t="str">
        <f aca="false">IF(E189="Discontinued","Archived",IF(ROUND((L189-G189)/L189,3)&gt;=ROUND(I189,3),"At or above target",IF(Q189&lt;&gt;"","Below target, reason recorded","Below target, no reason")))</f>
        <v>At or above target</v>
      </c>
      <c r="X189" s="21" t="str">
        <f aca="false">IF(E189="Discontinued","",IF(ROUND(M189-I189,3)&lt;-0.01,"Yes","No"))</f>
        <v>Yes</v>
      </c>
    </row>
    <row r="190" customFormat="false" ht="15" hidden="false" customHeight="false" outlineLevel="0" collapsed="false">
      <c r="A190" s="21" t="s">
        <v>505</v>
      </c>
      <c r="B190" s="21" t="s">
        <v>506</v>
      </c>
      <c r="C190" s="21" t="s">
        <v>366</v>
      </c>
      <c r="D190" s="21" t="s">
        <v>109</v>
      </c>
      <c r="E190" s="21" t="s">
        <v>110</v>
      </c>
      <c r="F190" s="19" t="n">
        <v>56.7</v>
      </c>
      <c r="G190" s="19" t="n">
        <v>61.41</v>
      </c>
      <c r="H190" s="19" t="n">
        <v>84.65</v>
      </c>
      <c r="I190" s="17" t="n">
        <v>0.33</v>
      </c>
      <c r="J190" s="17"/>
      <c r="K190" s="19" t="n">
        <f aca="false">IF(E190="Discontinued",H190,ROUND(ROUNDUP(ROUND(G190/(1-IF(J190="",I190,J190))/0.05,6),0)*0.05,2))</f>
        <v>91.7</v>
      </c>
      <c r="L190" s="19" t="n">
        <f aca="false">IF(OR(E190="Discontinued",P190="Held at old sell"),H190,IF(LEFT(P190,15)="Approved, cappe",ROUND(ROUNDUP(ROUND(H190*1.1/0.05,6),0)*0.05,2),K190))</f>
        <v>91.7</v>
      </c>
      <c r="M190" s="17" t="n">
        <f aca="false">ROUND((H190-G190)/H190,3)</f>
        <v>0.275</v>
      </c>
      <c r="N190" s="17" t="n">
        <f aca="false">IF(E190="Discontinued","",ROUND((L190-G190)/L190,3))</f>
        <v>0.33</v>
      </c>
      <c r="O190" s="21" t="str">
        <f aca="false">IF(E190="Discontinued","Archive",IF(AND(ROUND(K190/H190-1,6)&lt;=0.1,K190-H190&lt;=100),"Auto","Approval"))</f>
        <v>Auto</v>
      </c>
      <c r="P190" s="21" t="s">
        <v>111</v>
      </c>
      <c r="Q190" s="21"/>
      <c r="R190" s="21" t="str">
        <f aca="false">IF(E190="Superseded",MID(INDEX('Import file'!$E$2:$E$1384,MATCH(A190,'Import file'!$A$2:$A$1384,0)),23,30),A190)</f>
        <v>EWA-1568</v>
      </c>
      <c r="S190" s="19" t="n">
        <f aca="false">IF(E190="Discontinued","",IFERROR(INDEX('Supplier file A'!$D$2:$D$677,MATCH(R190,'Supplier file A'!$A$2:$A$677,0)),IFERROR(INDEX('Supplier file B'!$D$2:$D$386,MATCH(R190,'Supplier file B'!$A$2:$A$386,0)),INDEX('Supplier file C'!$D$2:$D$383,MATCH(R190,'Supplier file C'!$A$2:$A$383,0)))))</f>
        <v>61.41</v>
      </c>
      <c r="T190" s="21" t="str">
        <f aca="false">IF(E190="Discontinued","",IF(ABS(G190-S190)&lt;0.005,"Yes","No"))</f>
        <v>Yes</v>
      </c>
      <c r="U190" s="21" t="str">
        <f aca="false">IF(E190="Discontinued","",IF(ABS(F190-G190)&lt;=0.01*G190,"Yes","No"))</f>
        <v>No</v>
      </c>
      <c r="V190" s="17" t="n">
        <f aca="false">IF(E190="Discontinued","",K190/H190-1)</f>
        <v>0.0832841110454814</v>
      </c>
      <c r="W190" s="21" t="str">
        <f aca="false">IF(E190="Discontinued","Archived",IF(ROUND((L190-G190)/L190,3)&gt;=ROUND(I190,3),"At or above target",IF(Q190&lt;&gt;"","Below target, reason recorded","Below target, no reason")))</f>
        <v>At or above target</v>
      </c>
      <c r="X190" s="21" t="str">
        <f aca="false">IF(E190="Discontinued","",IF(ROUND(M190-I190,3)&lt;-0.01,"Yes","No"))</f>
        <v>Yes</v>
      </c>
    </row>
    <row r="191" customFormat="false" ht="15" hidden="false" customHeight="false" outlineLevel="0" collapsed="false">
      <c r="A191" s="21" t="s">
        <v>507</v>
      </c>
      <c r="B191" s="21" t="s">
        <v>508</v>
      </c>
      <c r="C191" s="21" t="s">
        <v>366</v>
      </c>
      <c r="D191" s="21" t="s">
        <v>109</v>
      </c>
      <c r="E191" s="21" t="s">
        <v>110</v>
      </c>
      <c r="F191" s="19" t="n">
        <v>59.5</v>
      </c>
      <c r="G191" s="19" t="n">
        <v>63.48</v>
      </c>
      <c r="H191" s="19" t="n">
        <v>88.85</v>
      </c>
      <c r="I191" s="17" t="n">
        <v>0.33</v>
      </c>
      <c r="J191" s="17"/>
      <c r="K191" s="19" t="n">
        <f aca="false">IF(E191="Discontinued",H191,ROUND(ROUNDUP(ROUND(G191/(1-IF(J191="",I191,J191))/0.05,6),0)*0.05,2))</f>
        <v>94.75</v>
      </c>
      <c r="L191" s="19" t="n">
        <f aca="false">IF(OR(E191="Discontinued",P191="Held at old sell"),H191,IF(LEFT(P191,15)="Approved, cappe",ROUND(ROUNDUP(ROUND(H191*1.1/0.05,6),0)*0.05,2),K191))</f>
        <v>94.75</v>
      </c>
      <c r="M191" s="17" t="n">
        <f aca="false">ROUND((H191-G191)/H191,3)</f>
        <v>0.286</v>
      </c>
      <c r="N191" s="17" t="n">
        <f aca="false">IF(E191="Discontinued","",ROUND((L191-G191)/L191,3))</f>
        <v>0.33</v>
      </c>
      <c r="O191" s="21" t="str">
        <f aca="false">IF(E191="Discontinued","Archive",IF(AND(ROUND(K191/H191-1,6)&lt;=0.1,K191-H191&lt;=100),"Auto","Approval"))</f>
        <v>Auto</v>
      </c>
      <c r="P191" s="21" t="s">
        <v>111</v>
      </c>
      <c r="Q191" s="21"/>
      <c r="R191" s="21" t="str">
        <f aca="false">IF(E191="Superseded",MID(INDEX('Import file'!$E$2:$E$1384,MATCH(A191,'Import file'!$A$2:$A$1384,0)),23,30),A191)</f>
        <v>EWA-1572</v>
      </c>
      <c r="S191" s="19" t="n">
        <f aca="false">IF(E191="Discontinued","",IFERROR(INDEX('Supplier file A'!$D$2:$D$677,MATCH(R191,'Supplier file A'!$A$2:$A$677,0)),IFERROR(INDEX('Supplier file B'!$D$2:$D$386,MATCH(R191,'Supplier file B'!$A$2:$A$386,0)),INDEX('Supplier file C'!$D$2:$D$383,MATCH(R191,'Supplier file C'!$A$2:$A$383,0)))))</f>
        <v>63.48</v>
      </c>
      <c r="T191" s="21" t="str">
        <f aca="false">IF(E191="Discontinued","",IF(ABS(G191-S191)&lt;0.005,"Yes","No"))</f>
        <v>Yes</v>
      </c>
      <c r="U191" s="21" t="str">
        <f aca="false">IF(E191="Discontinued","",IF(ABS(F191-G191)&lt;=0.01*G191,"Yes","No"))</f>
        <v>No</v>
      </c>
      <c r="V191" s="17" t="n">
        <f aca="false">IF(E191="Discontinued","",K191/H191-1)</f>
        <v>0.0664040517726505</v>
      </c>
      <c r="W191" s="21" t="str">
        <f aca="false">IF(E191="Discontinued","Archived",IF(ROUND((L191-G191)/L191,3)&gt;=ROUND(I191,3),"At or above target",IF(Q191&lt;&gt;"","Below target, reason recorded","Below target, no reason")))</f>
        <v>At or above target</v>
      </c>
      <c r="X191" s="21" t="str">
        <f aca="false">IF(E191="Discontinued","",IF(ROUND(M191-I191,3)&lt;-0.01,"Yes","No"))</f>
        <v>Yes</v>
      </c>
    </row>
    <row r="192" customFormat="false" ht="15" hidden="false" customHeight="false" outlineLevel="0" collapsed="false">
      <c r="A192" s="21" t="s">
        <v>509</v>
      </c>
      <c r="B192" s="21" t="s">
        <v>510</v>
      </c>
      <c r="C192" s="21" t="s">
        <v>366</v>
      </c>
      <c r="D192" s="21" t="s">
        <v>109</v>
      </c>
      <c r="E192" s="21" t="s">
        <v>110</v>
      </c>
      <c r="F192" s="19" t="n">
        <v>12</v>
      </c>
      <c r="G192" s="19" t="n">
        <v>12.89</v>
      </c>
      <c r="H192" s="19" t="n">
        <v>15.8</v>
      </c>
      <c r="I192" s="17" t="n">
        <v>0.33</v>
      </c>
      <c r="J192" s="17" t="n">
        <v>0.24</v>
      </c>
      <c r="K192" s="19" t="n">
        <f aca="false">IF(E192="Discontinued",H192,ROUND(ROUNDUP(ROUND(G192/(1-IF(J192="",I192,J192))/0.05,6),0)*0.05,2))</f>
        <v>17</v>
      </c>
      <c r="L192" s="19" t="n">
        <f aca="false">IF(OR(E192="Discontinued",P192="Held at old sell"),H192,IF(LEFT(P192,15)="Approved, cappe",ROUND(ROUNDUP(ROUND(H192*1.1/0.05,6),0)*0.05,2),K192))</f>
        <v>17</v>
      </c>
      <c r="M192" s="17" t="n">
        <f aca="false">ROUND((H192-G192)/H192,3)</f>
        <v>0.184</v>
      </c>
      <c r="N192" s="17" t="n">
        <f aca="false">IF(E192="Discontinued","",ROUND((L192-G192)/L192,3))</f>
        <v>0.242</v>
      </c>
      <c r="O192" s="21" t="str">
        <f aca="false">IF(E192="Discontinued","Archive",IF(AND(ROUND(K192/H192-1,6)&lt;=0.1,K192-H192&lt;=100),"Auto","Approval"))</f>
        <v>Auto</v>
      </c>
      <c r="P192" s="21" t="s">
        <v>111</v>
      </c>
      <c r="Q192" s="21" t="s">
        <v>209</v>
      </c>
      <c r="R192" s="21" t="str">
        <f aca="false">IF(E192="Superseded",MID(INDEX('Import file'!$E$2:$E$1384,MATCH(A192,'Import file'!$A$2:$A$1384,0)),23,30),A192)</f>
        <v>EWA-1574</v>
      </c>
      <c r="S192" s="19" t="n">
        <f aca="false">IF(E192="Discontinued","",IFERROR(INDEX('Supplier file A'!$D$2:$D$677,MATCH(R192,'Supplier file A'!$A$2:$A$677,0)),IFERROR(INDEX('Supplier file B'!$D$2:$D$386,MATCH(R192,'Supplier file B'!$A$2:$A$386,0)),INDEX('Supplier file C'!$D$2:$D$383,MATCH(R192,'Supplier file C'!$A$2:$A$383,0)))))</f>
        <v>12.89</v>
      </c>
      <c r="T192" s="21" t="str">
        <f aca="false">IF(E192="Discontinued","",IF(ABS(G192-S192)&lt;0.005,"Yes","No"))</f>
        <v>Yes</v>
      </c>
      <c r="U192" s="21" t="str">
        <f aca="false">IF(E192="Discontinued","",IF(ABS(F192-G192)&lt;=0.01*G192,"Yes","No"))</f>
        <v>No</v>
      </c>
      <c r="V192" s="17" t="n">
        <f aca="false">IF(E192="Discontinued","",K192/H192-1)</f>
        <v>0.0759493670886076</v>
      </c>
      <c r="W192" s="21" t="str">
        <f aca="false">IF(E192="Discontinued","Archived",IF(ROUND((L192-G192)/L192,3)&gt;=ROUND(I192,3),"At or above target",IF(Q192&lt;&gt;"","Below target, reason recorded","Below target, no reason")))</f>
        <v>Below target, reason recorded</v>
      </c>
      <c r="X192" s="21" t="str">
        <f aca="false">IF(E192="Discontinued","",IF(ROUND(M192-I192,3)&lt;-0.01,"Yes","No"))</f>
        <v>Yes</v>
      </c>
    </row>
    <row r="193" customFormat="false" ht="15" hidden="false" customHeight="false" outlineLevel="0" collapsed="false">
      <c r="A193" s="21" t="s">
        <v>511</v>
      </c>
      <c r="B193" s="21" t="s">
        <v>512</v>
      </c>
      <c r="C193" s="21" t="s">
        <v>366</v>
      </c>
      <c r="D193" s="21" t="s">
        <v>109</v>
      </c>
      <c r="E193" s="21" t="s">
        <v>110</v>
      </c>
      <c r="F193" s="19" t="n">
        <v>38</v>
      </c>
      <c r="G193" s="19" t="n">
        <v>40.87</v>
      </c>
      <c r="H193" s="19" t="n">
        <v>56.75</v>
      </c>
      <c r="I193" s="17" t="n">
        <v>0.33</v>
      </c>
      <c r="J193" s="17"/>
      <c r="K193" s="19" t="n">
        <f aca="false">IF(E193="Discontinued",H193,ROUND(ROUNDUP(ROUND(G193/(1-IF(J193="",I193,J193))/0.05,6),0)*0.05,2))</f>
        <v>61</v>
      </c>
      <c r="L193" s="19" t="n">
        <f aca="false">IF(OR(E193="Discontinued",P193="Held at old sell"),H193,IF(LEFT(P193,15)="Approved, cappe",ROUND(ROUNDUP(ROUND(H193*1.1/0.05,6),0)*0.05,2),K193))</f>
        <v>61</v>
      </c>
      <c r="M193" s="17" t="n">
        <f aca="false">ROUND((H193-G193)/H193,3)</f>
        <v>0.28</v>
      </c>
      <c r="N193" s="17" t="n">
        <f aca="false">IF(E193="Discontinued","",ROUND((L193-G193)/L193,3))</f>
        <v>0.33</v>
      </c>
      <c r="O193" s="21" t="str">
        <f aca="false">IF(E193="Discontinued","Archive",IF(AND(ROUND(K193/H193-1,6)&lt;=0.1,K193-H193&lt;=100),"Auto","Approval"))</f>
        <v>Auto</v>
      </c>
      <c r="P193" s="21" t="s">
        <v>111</v>
      </c>
      <c r="Q193" s="21"/>
      <c r="R193" s="21" t="str">
        <f aca="false">IF(E193="Superseded",MID(INDEX('Import file'!$E$2:$E$1384,MATCH(A193,'Import file'!$A$2:$A$1384,0)),23,30),A193)</f>
        <v>EWA-1578</v>
      </c>
      <c r="S193" s="19" t="n">
        <f aca="false">IF(E193="Discontinued","",IFERROR(INDEX('Supplier file A'!$D$2:$D$677,MATCH(R193,'Supplier file A'!$A$2:$A$677,0)),IFERROR(INDEX('Supplier file B'!$D$2:$D$386,MATCH(R193,'Supplier file B'!$A$2:$A$386,0)),INDEX('Supplier file C'!$D$2:$D$383,MATCH(R193,'Supplier file C'!$A$2:$A$383,0)))))</f>
        <v>40.87</v>
      </c>
      <c r="T193" s="21" t="str">
        <f aca="false">IF(E193="Discontinued","",IF(ABS(G193-S193)&lt;0.005,"Yes","No"))</f>
        <v>Yes</v>
      </c>
      <c r="U193" s="21" t="str">
        <f aca="false">IF(E193="Discontinued","",IF(ABS(F193-G193)&lt;=0.01*G193,"Yes","No"))</f>
        <v>No</v>
      </c>
      <c r="V193" s="17" t="n">
        <f aca="false">IF(E193="Discontinued","",K193/H193-1)</f>
        <v>0.0748898678414096</v>
      </c>
      <c r="W193" s="21" t="str">
        <f aca="false">IF(E193="Discontinued","Archived",IF(ROUND((L193-G193)/L193,3)&gt;=ROUND(I193,3),"At or above target",IF(Q193&lt;&gt;"","Below target, reason recorded","Below target, no reason")))</f>
        <v>At or above target</v>
      </c>
      <c r="X193" s="21" t="str">
        <f aca="false">IF(E193="Discontinued","",IF(ROUND(M193-I193,3)&lt;-0.01,"Yes","No"))</f>
        <v>Yes</v>
      </c>
    </row>
    <row r="194" customFormat="false" ht="15" hidden="false" customHeight="false" outlineLevel="0" collapsed="false">
      <c r="A194" s="21" t="s">
        <v>513</v>
      </c>
      <c r="B194" s="21" t="s">
        <v>514</v>
      </c>
      <c r="C194" s="21" t="s">
        <v>366</v>
      </c>
      <c r="D194" s="21" t="s">
        <v>109</v>
      </c>
      <c r="E194" s="21" t="s">
        <v>110</v>
      </c>
      <c r="F194" s="19" t="n">
        <v>14</v>
      </c>
      <c r="G194" s="19" t="n">
        <v>15.17</v>
      </c>
      <c r="H194" s="19" t="n">
        <v>20.9</v>
      </c>
      <c r="I194" s="17" t="n">
        <v>0.33</v>
      </c>
      <c r="J194" s="17"/>
      <c r="K194" s="19" t="n">
        <f aca="false">IF(E194="Discontinued",H194,ROUND(ROUNDUP(ROUND(G194/(1-IF(J194="",I194,J194))/0.05,6),0)*0.05,2))</f>
        <v>22.65</v>
      </c>
      <c r="L194" s="19" t="n">
        <f aca="false">IF(OR(E194="Discontinued",P194="Held at old sell"),H194,IF(LEFT(P194,15)="Approved, cappe",ROUND(ROUNDUP(ROUND(H194*1.1/0.05,6),0)*0.05,2),K194))</f>
        <v>22.65</v>
      </c>
      <c r="M194" s="17" t="n">
        <f aca="false">ROUND((H194-G194)/H194,3)</f>
        <v>0.274</v>
      </c>
      <c r="N194" s="17" t="n">
        <f aca="false">IF(E194="Discontinued","",ROUND((L194-G194)/L194,3))</f>
        <v>0.33</v>
      </c>
      <c r="O194" s="21" t="str">
        <f aca="false">IF(E194="Discontinued","Archive",IF(AND(ROUND(K194/H194-1,6)&lt;=0.1,K194-H194&lt;=100),"Auto","Approval"))</f>
        <v>Auto</v>
      </c>
      <c r="P194" s="21" t="s">
        <v>111</v>
      </c>
      <c r="Q194" s="21"/>
      <c r="R194" s="21" t="str">
        <f aca="false">IF(E194="Superseded",MID(INDEX('Import file'!$E$2:$E$1384,MATCH(A194,'Import file'!$A$2:$A$1384,0)),23,30),A194)</f>
        <v>EWA-1579</v>
      </c>
      <c r="S194" s="19" t="n">
        <f aca="false">IF(E194="Discontinued","",IFERROR(INDEX('Supplier file A'!$D$2:$D$677,MATCH(R194,'Supplier file A'!$A$2:$A$677,0)),IFERROR(INDEX('Supplier file B'!$D$2:$D$386,MATCH(R194,'Supplier file B'!$A$2:$A$386,0)),INDEX('Supplier file C'!$D$2:$D$383,MATCH(R194,'Supplier file C'!$A$2:$A$383,0)))))</f>
        <v>15.17</v>
      </c>
      <c r="T194" s="21" t="str">
        <f aca="false">IF(E194="Discontinued","",IF(ABS(G194-S194)&lt;0.005,"Yes","No"))</f>
        <v>Yes</v>
      </c>
      <c r="U194" s="21" t="str">
        <f aca="false">IF(E194="Discontinued","",IF(ABS(F194-G194)&lt;=0.01*G194,"Yes","No"))</f>
        <v>No</v>
      </c>
      <c r="V194" s="17" t="n">
        <f aca="false">IF(E194="Discontinued","",K194/H194-1)</f>
        <v>0.0837320574162679</v>
      </c>
      <c r="W194" s="21" t="str">
        <f aca="false">IF(E194="Discontinued","Archived",IF(ROUND((L194-G194)/L194,3)&gt;=ROUND(I194,3),"At or above target",IF(Q194&lt;&gt;"","Below target, reason recorded","Below target, no reason")))</f>
        <v>At or above target</v>
      </c>
      <c r="X194" s="21" t="str">
        <f aca="false">IF(E194="Discontinued","",IF(ROUND(M194-I194,3)&lt;-0.01,"Yes","No"))</f>
        <v>Yes</v>
      </c>
    </row>
    <row r="195" customFormat="false" ht="15" hidden="false" customHeight="false" outlineLevel="0" collapsed="false">
      <c r="A195" s="21" t="s">
        <v>515</v>
      </c>
      <c r="B195" s="21" t="s">
        <v>516</v>
      </c>
      <c r="C195" s="21" t="s">
        <v>366</v>
      </c>
      <c r="D195" s="21" t="s">
        <v>109</v>
      </c>
      <c r="E195" s="21" t="s">
        <v>110</v>
      </c>
      <c r="F195" s="19" t="n">
        <v>16.1</v>
      </c>
      <c r="G195" s="19" t="n">
        <v>17.43</v>
      </c>
      <c r="H195" s="19" t="n">
        <v>24.05</v>
      </c>
      <c r="I195" s="17" t="n">
        <v>0.33</v>
      </c>
      <c r="J195" s="17"/>
      <c r="K195" s="19" t="n">
        <f aca="false">IF(E195="Discontinued",H195,ROUND(ROUNDUP(ROUND(G195/(1-IF(J195="",I195,J195))/0.05,6),0)*0.05,2))</f>
        <v>26.05</v>
      </c>
      <c r="L195" s="19" t="n">
        <f aca="false">IF(OR(E195="Discontinued",P195="Held at old sell"),H195,IF(LEFT(P195,15)="Approved, cappe",ROUND(ROUNDUP(ROUND(H195*1.1/0.05,6),0)*0.05,2),K195))</f>
        <v>26.05</v>
      </c>
      <c r="M195" s="17" t="n">
        <f aca="false">ROUND((H195-G195)/H195,3)</f>
        <v>0.275</v>
      </c>
      <c r="N195" s="17" t="n">
        <f aca="false">IF(E195="Discontinued","",ROUND((L195-G195)/L195,3))</f>
        <v>0.331</v>
      </c>
      <c r="O195" s="21" t="str">
        <f aca="false">IF(E195="Discontinued","Archive",IF(AND(ROUND(K195/H195-1,6)&lt;=0.1,K195-H195&lt;=100),"Auto","Approval"))</f>
        <v>Auto</v>
      </c>
      <c r="P195" s="21" t="s">
        <v>111</v>
      </c>
      <c r="Q195" s="21"/>
      <c r="R195" s="21" t="str">
        <f aca="false">IF(E195="Superseded",MID(INDEX('Import file'!$E$2:$E$1384,MATCH(A195,'Import file'!$A$2:$A$1384,0)),23,30),A195)</f>
        <v>EWA-1584</v>
      </c>
      <c r="S195" s="19" t="n">
        <f aca="false">IF(E195="Discontinued","",IFERROR(INDEX('Supplier file A'!$D$2:$D$677,MATCH(R195,'Supplier file A'!$A$2:$A$677,0)),IFERROR(INDEX('Supplier file B'!$D$2:$D$386,MATCH(R195,'Supplier file B'!$A$2:$A$386,0)),INDEX('Supplier file C'!$D$2:$D$383,MATCH(R195,'Supplier file C'!$A$2:$A$383,0)))))</f>
        <v>17.43</v>
      </c>
      <c r="T195" s="21" t="str">
        <f aca="false">IF(E195="Discontinued","",IF(ABS(G195-S195)&lt;0.005,"Yes","No"))</f>
        <v>Yes</v>
      </c>
      <c r="U195" s="21" t="str">
        <f aca="false">IF(E195="Discontinued","",IF(ABS(F195-G195)&lt;=0.01*G195,"Yes","No"))</f>
        <v>No</v>
      </c>
      <c r="V195" s="17" t="n">
        <f aca="false">IF(E195="Discontinued","",K195/H195-1)</f>
        <v>0.0831600831600832</v>
      </c>
      <c r="W195" s="21" t="str">
        <f aca="false">IF(E195="Discontinued","Archived",IF(ROUND((L195-G195)/L195,3)&gt;=ROUND(I195,3),"At or above target",IF(Q195&lt;&gt;"","Below target, reason recorded","Below target, no reason")))</f>
        <v>At or above target</v>
      </c>
      <c r="X195" s="21" t="str">
        <f aca="false">IF(E195="Discontinued","",IF(ROUND(M195-I195,3)&lt;-0.01,"Yes","No"))</f>
        <v>Yes</v>
      </c>
    </row>
    <row r="196" customFormat="false" ht="15" hidden="false" customHeight="false" outlineLevel="0" collapsed="false">
      <c r="A196" s="21" t="s">
        <v>517</v>
      </c>
      <c r="B196" s="21" t="s">
        <v>518</v>
      </c>
      <c r="C196" s="21" t="s">
        <v>366</v>
      </c>
      <c r="D196" s="21" t="s">
        <v>109</v>
      </c>
      <c r="E196" s="21" t="s">
        <v>110</v>
      </c>
      <c r="F196" s="19" t="n">
        <v>202.5</v>
      </c>
      <c r="G196" s="19" t="n">
        <v>216.49</v>
      </c>
      <c r="H196" s="19" t="n">
        <v>302.25</v>
      </c>
      <c r="I196" s="17" t="n">
        <v>0.33</v>
      </c>
      <c r="J196" s="17"/>
      <c r="K196" s="19" t="n">
        <f aca="false">IF(E196="Discontinued",H196,ROUND(ROUNDUP(ROUND(G196/(1-IF(J196="",I196,J196))/0.05,6),0)*0.05,2))</f>
        <v>323.15</v>
      </c>
      <c r="L196" s="19" t="n">
        <f aca="false">IF(OR(E196="Discontinued",P196="Held at old sell"),H196,IF(LEFT(P196,15)="Approved, cappe",ROUND(ROUNDUP(ROUND(H196*1.1/0.05,6),0)*0.05,2),K196))</f>
        <v>323.15</v>
      </c>
      <c r="M196" s="17" t="n">
        <f aca="false">ROUND((H196-G196)/H196,3)</f>
        <v>0.284</v>
      </c>
      <c r="N196" s="17" t="n">
        <f aca="false">IF(E196="Discontinued","",ROUND((L196-G196)/L196,3))</f>
        <v>0.33</v>
      </c>
      <c r="O196" s="21" t="str">
        <f aca="false">IF(E196="Discontinued","Archive",IF(AND(ROUND(K196/H196-1,6)&lt;=0.1,K196-H196&lt;=100),"Auto","Approval"))</f>
        <v>Auto</v>
      </c>
      <c r="P196" s="21" t="s">
        <v>111</v>
      </c>
      <c r="Q196" s="21"/>
      <c r="R196" s="21" t="str">
        <f aca="false">IF(E196="Superseded",MID(INDEX('Import file'!$E$2:$E$1384,MATCH(A196,'Import file'!$A$2:$A$1384,0)),23,30),A196)</f>
        <v>EWA-1585</v>
      </c>
      <c r="S196" s="19" t="n">
        <f aca="false">IF(E196="Discontinued","",IFERROR(INDEX('Supplier file A'!$D$2:$D$677,MATCH(R196,'Supplier file A'!$A$2:$A$677,0)),IFERROR(INDEX('Supplier file B'!$D$2:$D$386,MATCH(R196,'Supplier file B'!$A$2:$A$386,0)),INDEX('Supplier file C'!$D$2:$D$383,MATCH(R196,'Supplier file C'!$A$2:$A$383,0)))))</f>
        <v>216.49</v>
      </c>
      <c r="T196" s="21" t="str">
        <f aca="false">IF(E196="Discontinued","",IF(ABS(G196-S196)&lt;0.005,"Yes","No"))</f>
        <v>Yes</v>
      </c>
      <c r="U196" s="21" t="str">
        <f aca="false">IF(E196="Discontinued","",IF(ABS(F196-G196)&lt;=0.01*G196,"Yes","No"))</f>
        <v>No</v>
      </c>
      <c r="V196" s="17" t="n">
        <f aca="false">IF(E196="Discontinued","",K196/H196-1)</f>
        <v>0.0691480562448303</v>
      </c>
      <c r="W196" s="21" t="str">
        <f aca="false">IF(E196="Discontinued","Archived",IF(ROUND((L196-G196)/L196,3)&gt;=ROUND(I196,3),"At or above target",IF(Q196&lt;&gt;"","Below target, reason recorded","Below target, no reason")))</f>
        <v>At or above target</v>
      </c>
      <c r="X196" s="21" t="str">
        <f aca="false">IF(E196="Discontinued","",IF(ROUND(M196-I196,3)&lt;-0.01,"Yes","No"))</f>
        <v>Yes</v>
      </c>
    </row>
    <row r="197" customFormat="false" ht="15" hidden="false" customHeight="false" outlineLevel="0" collapsed="false">
      <c r="A197" s="21" t="s">
        <v>519</v>
      </c>
      <c r="B197" s="21" t="s">
        <v>520</v>
      </c>
      <c r="C197" s="21" t="s">
        <v>366</v>
      </c>
      <c r="D197" s="21" t="s">
        <v>109</v>
      </c>
      <c r="E197" s="21" t="s">
        <v>110</v>
      </c>
      <c r="F197" s="19" t="n">
        <v>7.56</v>
      </c>
      <c r="G197" s="19" t="n">
        <v>8.13</v>
      </c>
      <c r="H197" s="19" t="n">
        <v>11.3</v>
      </c>
      <c r="I197" s="17" t="n">
        <v>0.33</v>
      </c>
      <c r="J197" s="17"/>
      <c r="K197" s="19" t="n">
        <f aca="false">IF(E197="Discontinued",H197,ROUND(ROUNDUP(ROUND(G197/(1-IF(J197="",I197,J197))/0.05,6),0)*0.05,2))</f>
        <v>12.15</v>
      </c>
      <c r="L197" s="19" t="n">
        <f aca="false">IF(OR(E197="Discontinued",P197="Held at old sell"),H197,IF(LEFT(P197,15)="Approved, cappe",ROUND(ROUNDUP(ROUND(H197*1.1/0.05,6),0)*0.05,2),K197))</f>
        <v>12.15</v>
      </c>
      <c r="M197" s="17" t="n">
        <f aca="false">ROUND((H197-G197)/H197,3)</f>
        <v>0.281</v>
      </c>
      <c r="N197" s="17" t="n">
        <f aca="false">IF(E197="Discontinued","",ROUND((L197-G197)/L197,3))</f>
        <v>0.331</v>
      </c>
      <c r="O197" s="21" t="str">
        <f aca="false">IF(E197="Discontinued","Archive",IF(AND(ROUND(K197/H197-1,6)&lt;=0.1,K197-H197&lt;=100),"Auto","Approval"))</f>
        <v>Auto</v>
      </c>
      <c r="P197" s="21" t="s">
        <v>111</v>
      </c>
      <c r="Q197" s="21"/>
      <c r="R197" s="21" t="str">
        <f aca="false">IF(E197="Superseded",MID(INDEX('Import file'!$E$2:$E$1384,MATCH(A197,'Import file'!$A$2:$A$1384,0)),23,30),A197)</f>
        <v>EWA-1590</v>
      </c>
      <c r="S197" s="19" t="n">
        <f aca="false">IF(E197="Discontinued","",IFERROR(INDEX('Supplier file A'!$D$2:$D$677,MATCH(R197,'Supplier file A'!$A$2:$A$677,0)),IFERROR(INDEX('Supplier file B'!$D$2:$D$386,MATCH(R197,'Supplier file B'!$A$2:$A$386,0)),INDEX('Supplier file C'!$D$2:$D$383,MATCH(R197,'Supplier file C'!$A$2:$A$383,0)))))</f>
        <v>8.13</v>
      </c>
      <c r="T197" s="21" t="str">
        <f aca="false">IF(E197="Discontinued","",IF(ABS(G197-S197)&lt;0.005,"Yes","No"))</f>
        <v>Yes</v>
      </c>
      <c r="U197" s="21" t="str">
        <f aca="false">IF(E197="Discontinued","",IF(ABS(F197-G197)&lt;=0.01*G197,"Yes","No"))</f>
        <v>No</v>
      </c>
      <c r="V197" s="17" t="n">
        <f aca="false">IF(E197="Discontinued","",K197/H197-1)</f>
        <v>0.0752212389380531</v>
      </c>
      <c r="W197" s="21" t="str">
        <f aca="false">IF(E197="Discontinued","Archived",IF(ROUND((L197-G197)/L197,3)&gt;=ROUND(I197,3),"At or above target",IF(Q197&lt;&gt;"","Below target, reason recorded","Below target, no reason")))</f>
        <v>At or above target</v>
      </c>
      <c r="X197" s="21" t="str">
        <f aca="false">IF(E197="Discontinued","",IF(ROUND(M197-I197,3)&lt;-0.01,"Yes","No"))</f>
        <v>Yes</v>
      </c>
    </row>
    <row r="198" customFormat="false" ht="15" hidden="false" customHeight="false" outlineLevel="0" collapsed="false">
      <c r="A198" s="21" t="s">
        <v>521</v>
      </c>
      <c r="B198" s="21" t="s">
        <v>522</v>
      </c>
      <c r="C198" s="21" t="s">
        <v>366</v>
      </c>
      <c r="D198" s="21" t="s">
        <v>109</v>
      </c>
      <c r="E198" s="21" t="s">
        <v>110</v>
      </c>
      <c r="F198" s="19" t="n">
        <v>8.4</v>
      </c>
      <c r="G198" s="19" t="n">
        <v>9.14</v>
      </c>
      <c r="H198" s="19" t="n">
        <v>12.55</v>
      </c>
      <c r="I198" s="17" t="n">
        <v>0.33</v>
      </c>
      <c r="J198" s="17"/>
      <c r="K198" s="19" t="n">
        <f aca="false">IF(E198="Discontinued",H198,ROUND(ROUNDUP(ROUND(G198/(1-IF(J198="",I198,J198))/0.05,6),0)*0.05,2))</f>
        <v>13.65</v>
      </c>
      <c r="L198" s="19" t="n">
        <f aca="false">IF(OR(E198="Discontinued",P198="Held at old sell"),H198,IF(LEFT(P198,15)="Approved, cappe",ROUND(ROUNDUP(ROUND(H198*1.1/0.05,6),0)*0.05,2),K198))</f>
        <v>13.65</v>
      </c>
      <c r="M198" s="17" t="n">
        <f aca="false">ROUND((H198-G198)/H198,3)</f>
        <v>0.272</v>
      </c>
      <c r="N198" s="17" t="n">
        <f aca="false">IF(E198="Discontinued","",ROUND((L198-G198)/L198,3))</f>
        <v>0.33</v>
      </c>
      <c r="O198" s="21" t="str">
        <f aca="false">IF(E198="Discontinued","Archive",IF(AND(ROUND(K198/H198-1,6)&lt;=0.1,K198-H198&lt;=100),"Auto","Approval"))</f>
        <v>Auto</v>
      </c>
      <c r="P198" s="21" t="s">
        <v>111</v>
      </c>
      <c r="Q198" s="21"/>
      <c r="R198" s="21" t="str">
        <f aca="false">IF(E198="Superseded",MID(INDEX('Import file'!$E$2:$E$1384,MATCH(A198,'Import file'!$A$2:$A$1384,0)),23,30),A198)</f>
        <v>EWA-1592</v>
      </c>
      <c r="S198" s="19" t="n">
        <f aca="false">IF(E198="Discontinued","",IFERROR(INDEX('Supplier file A'!$D$2:$D$677,MATCH(R198,'Supplier file A'!$A$2:$A$677,0)),IFERROR(INDEX('Supplier file B'!$D$2:$D$386,MATCH(R198,'Supplier file B'!$A$2:$A$386,0)),INDEX('Supplier file C'!$D$2:$D$383,MATCH(R198,'Supplier file C'!$A$2:$A$383,0)))))</f>
        <v>9.14</v>
      </c>
      <c r="T198" s="21" t="str">
        <f aca="false">IF(E198="Discontinued","",IF(ABS(G198-S198)&lt;0.005,"Yes","No"))</f>
        <v>Yes</v>
      </c>
      <c r="U198" s="21" t="str">
        <f aca="false">IF(E198="Discontinued","",IF(ABS(F198-G198)&lt;=0.01*G198,"Yes","No"))</f>
        <v>No</v>
      </c>
      <c r="V198" s="17" t="n">
        <f aca="false">IF(E198="Discontinued","",K198/H198-1)</f>
        <v>0.0876494023904382</v>
      </c>
      <c r="W198" s="21" t="str">
        <f aca="false">IF(E198="Discontinued","Archived",IF(ROUND((L198-G198)/L198,3)&gt;=ROUND(I198,3),"At or above target",IF(Q198&lt;&gt;"","Below target, reason recorded","Below target, no reason")))</f>
        <v>At or above target</v>
      </c>
      <c r="X198" s="21" t="str">
        <f aca="false">IF(E198="Discontinued","",IF(ROUND(M198-I198,3)&lt;-0.01,"Yes","No"))</f>
        <v>Yes</v>
      </c>
    </row>
    <row r="199" customFormat="false" ht="15" hidden="false" customHeight="false" outlineLevel="0" collapsed="false">
      <c r="A199" s="21" t="s">
        <v>523</v>
      </c>
      <c r="B199" s="21" t="s">
        <v>524</v>
      </c>
      <c r="C199" s="21" t="s">
        <v>366</v>
      </c>
      <c r="D199" s="21" t="s">
        <v>109</v>
      </c>
      <c r="E199" s="21" t="s">
        <v>110</v>
      </c>
      <c r="F199" s="19" t="n">
        <v>10.92</v>
      </c>
      <c r="G199" s="19" t="n">
        <v>11.67</v>
      </c>
      <c r="H199" s="19" t="n">
        <v>16.3</v>
      </c>
      <c r="I199" s="17" t="n">
        <v>0.33</v>
      </c>
      <c r="J199" s="17"/>
      <c r="K199" s="19" t="n">
        <f aca="false">IF(E199="Discontinued",H199,ROUND(ROUNDUP(ROUND(G199/(1-IF(J199="",I199,J199))/0.05,6),0)*0.05,2))</f>
        <v>17.45</v>
      </c>
      <c r="L199" s="19" t="n">
        <f aca="false">IF(OR(E199="Discontinued",P199="Held at old sell"),H199,IF(LEFT(P199,15)="Approved, cappe",ROUND(ROUNDUP(ROUND(H199*1.1/0.05,6),0)*0.05,2),K199))</f>
        <v>17.45</v>
      </c>
      <c r="M199" s="17" t="n">
        <f aca="false">ROUND((H199-G199)/H199,3)</f>
        <v>0.284</v>
      </c>
      <c r="N199" s="17" t="n">
        <f aca="false">IF(E199="Discontinued","",ROUND((L199-G199)/L199,3))</f>
        <v>0.331</v>
      </c>
      <c r="O199" s="21" t="str">
        <f aca="false">IF(E199="Discontinued","Archive",IF(AND(ROUND(K199/H199-1,6)&lt;=0.1,K199-H199&lt;=100),"Auto","Approval"))</f>
        <v>Auto</v>
      </c>
      <c r="P199" s="21" t="s">
        <v>111</v>
      </c>
      <c r="Q199" s="21"/>
      <c r="R199" s="21" t="str">
        <f aca="false">IF(E199="Superseded",MID(INDEX('Import file'!$E$2:$E$1384,MATCH(A199,'Import file'!$A$2:$A$1384,0)),23,30),A199)</f>
        <v>EWA-1596</v>
      </c>
      <c r="S199" s="19" t="n">
        <f aca="false">IF(E199="Discontinued","",IFERROR(INDEX('Supplier file A'!$D$2:$D$677,MATCH(R199,'Supplier file A'!$A$2:$A$677,0)),IFERROR(INDEX('Supplier file B'!$D$2:$D$386,MATCH(R199,'Supplier file B'!$A$2:$A$386,0)),INDEX('Supplier file C'!$D$2:$D$383,MATCH(R199,'Supplier file C'!$A$2:$A$383,0)))))</f>
        <v>11.67</v>
      </c>
      <c r="T199" s="21" t="str">
        <f aca="false">IF(E199="Discontinued","",IF(ABS(G199-S199)&lt;0.005,"Yes","No"))</f>
        <v>Yes</v>
      </c>
      <c r="U199" s="21" t="str">
        <f aca="false">IF(E199="Discontinued","",IF(ABS(F199-G199)&lt;=0.01*G199,"Yes","No"))</f>
        <v>No</v>
      </c>
      <c r="V199" s="17" t="n">
        <f aca="false">IF(E199="Discontinued","",K199/H199-1)</f>
        <v>0.0705521472392636</v>
      </c>
      <c r="W199" s="21" t="str">
        <f aca="false">IF(E199="Discontinued","Archived",IF(ROUND((L199-G199)/L199,3)&gt;=ROUND(I199,3),"At or above target",IF(Q199&lt;&gt;"","Below target, reason recorded","Below target, no reason")))</f>
        <v>At or above target</v>
      </c>
      <c r="X199" s="21" t="str">
        <f aca="false">IF(E199="Discontinued","",IF(ROUND(M199-I199,3)&lt;-0.01,"Yes","No"))</f>
        <v>Yes</v>
      </c>
    </row>
    <row r="200" customFormat="false" ht="15" hidden="false" customHeight="false" outlineLevel="0" collapsed="false">
      <c r="A200" s="21" t="s">
        <v>525</v>
      </c>
      <c r="B200" s="21" t="s">
        <v>526</v>
      </c>
      <c r="C200" s="21" t="s">
        <v>366</v>
      </c>
      <c r="D200" s="21" t="s">
        <v>109</v>
      </c>
      <c r="E200" s="21" t="s">
        <v>110</v>
      </c>
      <c r="F200" s="19" t="n">
        <v>11.04</v>
      </c>
      <c r="G200" s="19" t="n">
        <v>11.93</v>
      </c>
      <c r="H200" s="19" t="n">
        <v>16.5</v>
      </c>
      <c r="I200" s="17" t="n">
        <v>0.33</v>
      </c>
      <c r="J200" s="17"/>
      <c r="K200" s="19" t="n">
        <f aca="false">IF(E200="Discontinued",H200,ROUND(ROUNDUP(ROUND(G200/(1-IF(J200="",I200,J200))/0.05,6),0)*0.05,2))</f>
        <v>17.85</v>
      </c>
      <c r="L200" s="19" t="n">
        <f aca="false">IF(OR(E200="Discontinued",P200="Held at old sell"),H200,IF(LEFT(P200,15)="Approved, cappe",ROUND(ROUNDUP(ROUND(H200*1.1/0.05,6),0)*0.05,2),K200))</f>
        <v>17.85</v>
      </c>
      <c r="M200" s="17" t="n">
        <f aca="false">ROUND((H200-G200)/H200,3)</f>
        <v>0.277</v>
      </c>
      <c r="N200" s="17" t="n">
        <f aca="false">IF(E200="Discontinued","",ROUND((L200-G200)/L200,3))</f>
        <v>0.332</v>
      </c>
      <c r="O200" s="21" t="str">
        <f aca="false">IF(E200="Discontinued","Archive",IF(AND(ROUND(K200/H200-1,6)&lt;=0.1,K200-H200&lt;=100),"Auto","Approval"))</f>
        <v>Auto</v>
      </c>
      <c r="P200" s="21" t="s">
        <v>111</v>
      </c>
      <c r="Q200" s="21"/>
      <c r="R200" s="21" t="str">
        <f aca="false">IF(E200="Superseded",MID(INDEX('Import file'!$E$2:$E$1384,MATCH(A200,'Import file'!$A$2:$A$1384,0)),23,30),A200)</f>
        <v>EWA-1598</v>
      </c>
      <c r="S200" s="19" t="n">
        <f aca="false">IF(E200="Discontinued","",IFERROR(INDEX('Supplier file A'!$D$2:$D$677,MATCH(R200,'Supplier file A'!$A$2:$A$677,0)),IFERROR(INDEX('Supplier file B'!$D$2:$D$386,MATCH(R200,'Supplier file B'!$A$2:$A$386,0)),INDEX('Supplier file C'!$D$2:$D$383,MATCH(R200,'Supplier file C'!$A$2:$A$383,0)))))</f>
        <v>11.93</v>
      </c>
      <c r="T200" s="21" t="str">
        <f aca="false">IF(E200="Discontinued","",IF(ABS(G200-S200)&lt;0.005,"Yes","No"))</f>
        <v>Yes</v>
      </c>
      <c r="U200" s="21" t="str">
        <f aca="false">IF(E200="Discontinued","",IF(ABS(F200-G200)&lt;=0.01*G200,"Yes","No"))</f>
        <v>No</v>
      </c>
      <c r="V200" s="17" t="n">
        <f aca="false">IF(E200="Discontinued","",K200/H200-1)</f>
        <v>0.081818181818182</v>
      </c>
      <c r="W200" s="21" t="str">
        <f aca="false">IF(E200="Discontinued","Archived",IF(ROUND((L200-G200)/L200,3)&gt;=ROUND(I200,3),"At or above target",IF(Q200&lt;&gt;"","Below target, reason recorded","Below target, no reason")))</f>
        <v>At or above target</v>
      </c>
      <c r="X200" s="21" t="str">
        <f aca="false">IF(E200="Discontinued","",IF(ROUND(M200-I200,3)&lt;-0.01,"Yes","No"))</f>
        <v>Yes</v>
      </c>
    </row>
    <row r="201" customFormat="false" ht="15" hidden="false" customHeight="false" outlineLevel="0" collapsed="false">
      <c r="A201" s="21" t="s">
        <v>527</v>
      </c>
      <c r="B201" s="21" t="s">
        <v>528</v>
      </c>
      <c r="C201" s="21" t="s">
        <v>366</v>
      </c>
      <c r="D201" s="21" t="s">
        <v>109</v>
      </c>
      <c r="E201" s="21" t="s">
        <v>110</v>
      </c>
      <c r="F201" s="19" t="n">
        <v>10.4</v>
      </c>
      <c r="G201" s="19" t="n">
        <v>11.12</v>
      </c>
      <c r="H201" s="19" t="n">
        <v>15.55</v>
      </c>
      <c r="I201" s="17" t="n">
        <v>0.33</v>
      </c>
      <c r="J201" s="17"/>
      <c r="K201" s="19" t="n">
        <f aca="false">IF(E201="Discontinued",H201,ROUND(ROUNDUP(ROUND(G201/(1-IF(J201="",I201,J201))/0.05,6),0)*0.05,2))</f>
        <v>16.6</v>
      </c>
      <c r="L201" s="19" t="n">
        <f aca="false">IF(OR(E201="Discontinued",P201="Held at old sell"),H201,IF(LEFT(P201,15)="Approved, cappe",ROUND(ROUNDUP(ROUND(H201*1.1/0.05,6),0)*0.05,2),K201))</f>
        <v>16.6</v>
      </c>
      <c r="M201" s="17" t="n">
        <f aca="false">ROUND((H201-G201)/H201,3)</f>
        <v>0.285</v>
      </c>
      <c r="N201" s="17" t="n">
        <f aca="false">IF(E201="Discontinued","",ROUND((L201-G201)/L201,3))</f>
        <v>0.33</v>
      </c>
      <c r="O201" s="21" t="str">
        <f aca="false">IF(E201="Discontinued","Archive",IF(AND(ROUND(K201/H201-1,6)&lt;=0.1,K201-H201&lt;=100),"Auto","Approval"))</f>
        <v>Auto</v>
      </c>
      <c r="P201" s="21" t="s">
        <v>111</v>
      </c>
      <c r="Q201" s="21"/>
      <c r="R201" s="21" t="str">
        <f aca="false">IF(E201="Superseded",MID(INDEX('Import file'!$E$2:$E$1384,MATCH(A201,'Import file'!$A$2:$A$1384,0)),23,30),A201)</f>
        <v>EWA-1601</v>
      </c>
      <c r="S201" s="19" t="n">
        <f aca="false">IF(E201="Discontinued","",IFERROR(INDEX('Supplier file A'!$D$2:$D$677,MATCH(R201,'Supplier file A'!$A$2:$A$677,0)),IFERROR(INDEX('Supplier file B'!$D$2:$D$386,MATCH(R201,'Supplier file B'!$A$2:$A$386,0)),INDEX('Supplier file C'!$D$2:$D$383,MATCH(R201,'Supplier file C'!$A$2:$A$383,0)))))</f>
        <v>11.12</v>
      </c>
      <c r="T201" s="21" t="str">
        <f aca="false">IF(E201="Discontinued","",IF(ABS(G201-S201)&lt;0.005,"Yes","No"))</f>
        <v>Yes</v>
      </c>
      <c r="U201" s="21" t="str">
        <f aca="false">IF(E201="Discontinued","",IF(ABS(F201-G201)&lt;=0.01*G201,"Yes","No"))</f>
        <v>No</v>
      </c>
      <c r="V201" s="17" t="n">
        <f aca="false">IF(E201="Discontinued","",K201/H201-1)</f>
        <v>0.067524115755627</v>
      </c>
      <c r="W201" s="21" t="str">
        <f aca="false">IF(E201="Discontinued","Archived",IF(ROUND((L201-G201)/L201,3)&gt;=ROUND(I201,3),"At or above target",IF(Q201&lt;&gt;"","Below target, reason recorded","Below target, no reason")))</f>
        <v>At or above target</v>
      </c>
      <c r="X201" s="21" t="str">
        <f aca="false">IF(E201="Discontinued","",IF(ROUND(M201-I201,3)&lt;-0.01,"Yes","No"))</f>
        <v>Yes</v>
      </c>
    </row>
    <row r="202" customFormat="false" ht="15" hidden="false" customHeight="false" outlineLevel="0" collapsed="false">
      <c r="A202" s="21" t="s">
        <v>529</v>
      </c>
      <c r="B202" s="21" t="s">
        <v>530</v>
      </c>
      <c r="C202" s="21" t="s">
        <v>366</v>
      </c>
      <c r="D202" s="21" t="s">
        <v>109</v>
      </c>
      <c r="E202" s="21" t="s">
        <v>110</v>
      </c>
      <c r="F202" s="19" t="n">
        <v>9.5</v>
      </c>
      <c r="G202" s="19" t="n">
        <v>10.2</v>
      </c>
      <c r="H202" s="19" t="n">
        <v>13.6</v>
      </c>
      <c r="I202" s="17" t="n">
        <v>0.33</v>
      </c>
      <c r="J202" s="17" t="n">
        <v>0.3</v>
      </c>
      <c r="K202" s="19" t="n">
        <f aca="false">IF(E202="Discontinued",H202,ROUND(ROUNDUP(ROUND(G202/(1-IF(J202="",I202,J202))/0.05,6),0)*0.05,2))</f>
        <v>14.6</v>
      </c>
      <c r="L202" s="19" t="n">
        <f aca="false">IF(OR(E202="Discontinued",P202="Held at old sell"),H202,IF(LEFT(P202,15)="Approved, cappe",ROUND(ROUNDUP(ROUND(H202*1.1/0.05,6),0)*0.05,2),K202))</f>
        <v>14.6</v>
      </c>
      <c r="M202" s="17" t="n">
        <f aca="false">ROUND((H202-G202)/H202,3)</f>
        <v>0.25</v>
      </c>
      <c r="N202" s="17" t="n">
        <f aca="false">IF(E202="Discontinued","",ROUND((L202-G202)/L202,3))</f>
        <v>0.301</v>
      </c>
      <c r="O202" s="21" t="str">
        <f aca="false">IF(E202="Discontinued","Archive",IF(AND(ROUND(K202/H202-1,6)&lt;=0.1,K202-H202&lt;=100),"Auto","Approval"))</f>
        <v>Auto</v>
      </c>
      <c r="P202" s="21" t="s">
        <v>111</v>
      </c>
      <c r="Q202" s="21" t="s">
        <v>392</v>
      </c>
      <c r="R202" s="21" t="str">
        <f aca="false">IF(E202="Superseded",MID(INDEX('Import file'!$E$2:$E$1384,MATCH(A202,'Import file'!$A$2:$A$1384,0)),23,30),A202)</f>
        <v>EWA-1605</v>
      </c>
      <c r="S202" s="19" t="n">
        <f aca="false">IF(E202="Discontinued","",IFERROR(INDEX('Supplier file A'!$D$2:$D$677,MATCH(R202,'Supplier file A'!$A$2:$A$677,0)),IFERROR(INDEX('Supplier file B'!$D$2:$D$386,MATCH(R202,'Supplier file B'!$A$2:$A$386,0)),INDEX('Supplier file C'!$D$2:$D$383,MATCH(R202,'Supplier file C'!$A$2:$A$383,0)))))</f>
        <v>10.2</v>
      </c>
      <c r="T202" s="21" t="str">
        <f aca="false">IF(E202="Discontinued","",IF(ABS(G202-S202)&lt;0.005,"Yes","No"))</f>
        <v>Yes</v>
      </c>
      <c r="U202" s="21" t="str">
        <f aca="false">IF(E202="Discontinued","",IF(ABS(F202-G202)&lt;=0.01*G202,"Yes","No"))</f>
        <v>No</v>
      </c>
      <c r="V202" s="17" t="n">
        <f aca="false">IF(E202="Discontinued","",K202/H202-1)</f>
        <v>0.0735294117647058</v>
      </c>
      <c r="W202" s="21" t="str">
        <f aca="false">IF(E202="Discontinued","Archived",IF(ROUND((L202-G202)/L202,3)&gt;=ROUND(I202,3),"At or above target",IF(Q202&lt;&gt;"","Below target, reason recorded","Below target, no reason")))</f>
        <v>Below target, reason recorded</v>
      </c>
      <c r="X202" s="21" t="str">
        <f aca="false">IF(E202="Discontinued","",IF(ROUND(M202-I202,3)&lt;-0.01,"Yes","No"))</f>
        <v>Yes</v>
      </c>
    </row>
    <row r="203" customFormat="false" ht="15" hidden="false" customHeight="false" outlineLevel="0" collapsed="false">
      <c r="A203" s="21" t="s">
        <v>531</v>
      </c>
      <c r="B203" s="21" t="s">
        <v>532</v>
      </c>
      <c r="C203" s="21" t="s">
        <v>366</v>
      </c>
      <c r="D203" s="21" t="s">
        <v>109</v>
      </c>
      <c r="E203" s="21" t="s">
        <v>110</v>
      </c>
      <c r="F203" s="19" t="n">
        <v>5.8</v>
      </c>
      <c r="G203" s="19" t="n">
        <v>6.26</v>
      </c>
      <c r="H203" s="19" t="n">
        <v>8.7</v>
      </c>
      <c r="I203" s="17" t="n">
        <v>0.33</v>
      </c>
      <c r="J203" s="17"/>
      <c r="K203" s="19" t="n">
        <f aca="false">IF(E203="Discontinued",H203,ROUND(ROUNDUP(ROUND(G203/(1-IF(J203="",I203,J203))/0.05,6),0)*0.05,2))</f>
        <v>9.35</v>
      </c>
      <c r="L203" s="19" t="n">
        <f aca="false">IF(OR(E203="Discontinued",P203="Held at old sell"),H203,IF(LEFT(P203,15)="Approved, cappe",ROUND(ROUNDUP(ROUND(H203*1.1/0.05,6),0)*0.05,2),K203))</f>
        <v>9.35</v>
      </c>
      <c r="M203" s="17" t="n">
        <f aca="false">ROUND((H203-G203)/H203,3)</f>
        <v>0.28</v>
      </c>
      <c r="N203" s="17" t="n">
        <f aca="false">IF(E203="Discontinued","",ROUND((L203-G203)/L203,3))</f>
        <v>0.33</v>
      </c>
      <c r="O203" s="21" t="str">
        <f aca="false">IF(E203="Discontinued","Archive",IF(AND(ROUND(K203/H203-1,6)&lt;=0.1,K203-H203&lt;=100),"Auto","Approval"))</f>
        <v>Auto</v>
      </c>
      <c r="P203" s="21" t="s">
        <v>111</v>
      </c>
      <c r="Q203" s="21"/>
      <c r="R203" s="21" t="str">
        <f aca="false">IF(E203="Superseded",MID(INDEX('Import file'!$E$2:$E$1384,MATCH(A203,'Import file'!$A$2:$A$1384,0)),23,30),A203)</f>
        <v>EWA-1606</v>
      </c>
      <c r="S203" s="19" t="n">
        <f aca="false">IF(E203="Discontinued","",IFERROR(INDEX('Supplier file A'!$D$2:$D$677,MATCH(R203,'Supplier file A'!$A$2:$A$677,0)),IFERROR(INDEX('Supplier file B'!$D$2:$D$386,MATCH(R203,'Supplier file B'!$A$2:$A$386,0)),INDEX('Supplier file C'!$D$2:$D$383,MATCH(R203,'Supplier file C'!$A$2:$A$383,0)))))</f>
        <v>6.26</v>
      </c>
      <c r="T203" s="21" t="str">
        <f aca="false">IF(E203="Discontinued","",IF(ABS(G203-S203)&lt;0.005,"Yes","No"))</f>
        <v>Yes</v>
      </c>
      <c r="U203" s="21" t="str">
        <f aca="false">IF(E203="Discontinued","",IF(ABS(F203-G203)&lt;=0.01*G203,"Yes","No"))</f>
        <v>No</v>
      </c>
      <c r="V203" s="17" t="n">
        <f aca="false">IF(E203="Discontinued","",K203/H203-1)</f>
        <v>0.0747126436781609</v>
      </c>
      <c r="W203" s="21" t="str">
        <f aca="false">IF(E203="Discontinued","Archived",IF(ROUND((L203-G203)/L203,3)&gt;=ROUND(I203,3),"At or above target",IF(Q203&lt;&gt;"","Below target, reason recorded","Below target, no reason")))</f>
        <v>At or above target</v>
      </c>
      <c r="X203" s="21" t="str">
        <f aca="false">IF(E203="Discontinued","",IF(ROUND(M203-I203,3)&lt;-0.01,"Yes","No"))</f>
        <v>Yes</v>
      </c>
    </row>
    <row r="204" customFormat="false" ht="15" hidden="false" customHeight="false" outlineLevel="0" collapsed="false">
      <c r="A204" s="21" t="s">
        <v>533</v>
      </c>
      <c r="B204" s="21" t="s">
        <v>534</v>
      </c>
      <c r="C204" s="21" t="s">
        <v>366</v>
      </c>
      <c r="D204" s="21" t="s">
        <v>109</v>
      </c>
      <c r="E204" s="21" t="s">
        <v>110</v>
      </c>
      <c r="F204" s="19" t="n">
        <v>10.4</v>
      </c>
      <c r="G204" s="19" t="n">
        <v>11.12</v>
      </c>
      <c r="H204" s="19" t="n">
        <v>15.55</v>
      </c>
      <c r="I204" s="17" t="n">
        <v>0.33</v>
      </c>
      <c r="J204" s="17"/>
      <c r="K204" s="19" t="n">
        <f aca="false">IF(E204="Discontinued",H204,ROUND(ROUNDUP(ROUND(G204/(1-IF(J204="",I204,J204))/0.05,6),0)*0.05,2))</f>
        <v>16.6</v>
      </c>
      <c r="L204" s="19" t="n">
        <f aca="false">IF(OR(E204="Discontinued",P204="Held at old sell"),H204,IF(LEFT(P204,15)="Approved, cappe",ROUND(ROUNDUP(ROUND(H204*1.1/0.05,6),0)*0.05,2),K204))</f>
        <v>16.6</v>
      </c>
      <c r="M204" s="17" t="n">
        <f aca="false">ROUND((H204-G204)/H204,3)</f>
        <v>0.285</v>
      </c>
      <c r="N204" s="17" t="n">
        <f aca="false">IF(E204="Discontinued","",ROUND((L204-G204)/L204,3))</f>
        <v>0.33</v>
      </c>
      <c r="O204" s="21" t="str">
        <f aca="false">IF(E204="Discontinued","Archive",IF(AND(ROUND(K204/H204-1,6)&lt;=0.1,K204-H204&lt;=100),"Auto","Approval"))</f>
        <v>Auto</v>
      </c>
      <c r="P204" s="21" t="s">
        <v>111</v>
      </c>
      <c r="Q204" s="21"/>
      <c r="R204" s="21" t="str">
        <f aca="false">IF(E204="Superseded",MID(INDEX('Import file'!$E$2:$E$1384,MATCH(A204,'Import file'!$A$2:$A$1384,0)),23,30),A204)</f>
        <v>EWA-1610</v>
      </c>
      <c r="S204" s="19" t="n">
        <f aca="false">IF(E204="Discontinued","",IFERROR(INDEX('Supplier file A'!$D$2:$D$677,MATCH(R204,'Supplier file A'!$A$2:$A$677,0)),IFERROR(INDEX('Supplier file B'!$D$2:$D$386,MATCH(R204,'Supplier file B'!$A$2:$A$386,0)),INDEX('Supplier file C'!$D$2:$D$383,MATCH(R204,'Supplier file C'!$A$2:$A$383,0)))))</f>
        <v>11.12</v>
      </c>
      <c r="T204" s="21" t="str">
        <f aca="false">IF(E204="Discontinued","",IF(ABS(G204-S204)&lt;0.005,"Yes","No"))</f>
        <v>Yes</v>
      </c>
      <c r="U204" s="21" t="str">
        <f aca="false">IF(E204="Discontinued","",IF(ABS(F204-G204)&lt;=0.01*G204,"Yes","No"))</f>
        <v>No</v>
      </c>
      <c r="V204" s="17" t="n">
        <f aca="false">IF(E204="Discontinued","",K204/H204-1)</f>
        <v>0.067524115755627</v>
      </c>
      <c r="W204" s="21" t="str">
        <f aca="false">IF(E204="Discontinued","Archived",IF(ROUND((L204-G204)/L204,3)&gt;=ROUND(I204,3),"At or above target",IF(Q204&lt;&gt;"","Below target, reason recorded","Below target, no reason")))</f>
        <v>At or above target</v>
      </c>
      <c r="X204" s="21" t="str">
        <f aca="false">IF(E204="Discontinued","",IF(ROUND(M204-I204,3)&lt;-0.01,"Yes","No"))</f>
        <v>Yes</v>
      </c>
    </row>
    <row r="205" customFormat="false" ht="15" hidden="false" customHeight="false" outlineLevel="0" collapsed="false">
      <c r="A205" s="21" t="s">
        <v>535</v>
      </c>
      <c r="B205" s="21" t="s">
        <v>536</v>
      </c>
      <c r="C205" s="21" t="s">
        <v>366</v>
      </c>
      <c r="D205" s="21" t="s">
        <v>109</v>
      </c>
      <c r="E205" s="21" t="s">
        <v>110</v>
      </c>
      <c r="F205" s="19" t="n">
        <v>12.15</v>
      </c>
      <c r="G205" s="19" t="n">
        <v>13.23</v>
      </c>
      <c r="H205" s="19" t="n">
        <v>18.15</v>
      </c>
      <c r="I205" s="17" t="n">
        <v>0.33</v>
      </c>
      <c r="J205" s="17"/>
      <c r="K205" s="19" t="n">
        <f aca="false">IF(E205="Discontinued",H205,ROUND(ROUNDUP(ROUND(G205/(1-IF(J205="",I205,J205))/0.05,6),0)*0.05,2))</f>
        <v>19.75</v>
      </c>
      <c r="L205" s="19" t="n">
        <f aca="false">IF(OR(E205="Discontinued",P205="Held at old sell"),H205,IF(LEFT(P205,15)="Approved, cappe",ROUND(ROUNDUP(ROUND(H205*1.1/0.05,6),0)*0.05,2),K205))</f>
        <v>19.75</v>
      </c>
      <c r="M205" s="17" t="n">
        <f aca="false">ROUND((H205-G205)/H205,3)</f>
        <v>0.271</v>
      </c>
      <c r="N205" s="17" t="n">
        <f aca="false">IF(E205="Discontinued","",ROUND((L205-G205)/L205,3))</f>
        <v>0.33</v>
      </c>
      <c r="O205" s="21" t="str">
        <f aca="false">IF(E205="Discontinued","Archive",IF(AND(ROUND(K205/H205-1,6)&lt;=0.1,K205-H205&lt;=100),"Auto","Approval"))</f>
        <v>Auto</v>
      </c>
      <c r="P205" s="21" t="s">
        <v>111</v>
      </c>
      <c r="Q205" s="21"/>
      <c r="R205" s="21" t="str">
        <f aca="false">IF(E205="Superseded",MID(INDEX('Import file'!$E$2:$E$1384,MATCH(A205,'Import file'!$A$2:$A$1384,0)),23,30),A205)</f>
        <v>EWA-1614</v>
      </c>
      <c r="S205" s="19" t="n">
        <f aca="false">IF(E205="Discontinued","",IFERROR(INDEX('Supplier file A'!$D$2:$D$677,MATCH(R205,'Supplier file A'!$A$2:$A$677,0)),IFERROR(INDEX('Supplier file B'!$D$2:$D$386,MATCH(R205,'Supplier file B'!$A$2:$A$386,0)),INDEX('Supplier file C'!$D$2:$D$383,MATCH(R205,'Supplier file C'!$A$2:$A$383,0)))))</f>
        <v>13.23</v>
      </c>
      <c r="T205" s="21" t="str">
        <f aca="false">IF(E205="Discontinued","",IF(ABS(G205-S205)&lt;0.005,"Yes","No"))</f>
        <v>Yes</v>
      </c>
      <c r="U205" s="21" t="str">
        <f aca="false">IF(E205="Discontinued","",IF(ABS(F205-G205)&lt;=0.01*G205,"Yes","No"))</f>
        <v>No</v>
      </c>
      <c r="V205" s="17" t="n">
        <f aca="false">IF(E205="Discontinued","",K205/H205-1)</f>
        <v>0.0881542699724518</v>
      </c>
      <c r="W205" s="21" t="str">
        <f aca="false">IF(E205="Discontinued","Archived",IF(ROUND((L205-G205)/L205,3)&gt;=ROUND(I205,3),"At or above target",IF(Q205&lt;&gt;"","Below target, reason recorded","Below target, no reason")))</f>
        <v>At or above target</v>
      </c>
      <c r="X205" s="21" t="str">
        <f aca="false">IF(E205="Discontinued","",IF(ROUND(M205-I205,3)&lt;-0.01,"Yes","No"))</f>
        <v>Yes</v>
      </c>
    </row>
    <row r="206" customFormat="false" ht="15" hidden="false" customHeight="false" outlineLevel="0" collapsed="false">
      <c r="A206" s="21" t="s">
        <v>537</v>
      </c>
      <c r="B206" s="21" t="s">
        <v>538</v>
      </c>
      <c r="C206" s="21" t="s">
        <v>366</v>
      </c>
      <c r="D206" s="21" t="s">
        <v>109</v>
      </c>
      <c r="E206" s="21" t="s">
        <v>110</v>
      </c>
      <c r="F206" s="19" t="n">
        <v>10.12</v>
      </c>
      <c r="G206" s="19" t="n">
        <v>10.91</v>
      </c>
      <c r="H206" s="19" t="n">
        <v>15.15</v>
      </c>
      <c r="I206" s="17" t="n">
        <v>0.33</v>
      </c>
      <c r="J206" s="17"/>
      <c r="K206" s="19" t="n">
        <f aca="false">IF(E206="Discontinued",H206,ROUND(ROUNDUP(ROUND(G206/(1-IF(J206="",I206,J206))/0.05,6),0)*0.05,2))</f>
        <v>16.3</v>
      </c>
      <c r="L206" s="19" t="n">
        <f aca="false">IF(OR(E206="Discontinued",P206="Held at old sell"),H206,IF(LEFT(P206,15)="Approved, cappe",ROUND(ROUNDUP(ROUND(H206*1.1/0.05,6),0)*0.05,2),K206))</f>
        <v>16.3</v>
      </c>
      <c r="M206" s="17" t="n">
        <f aca="false">ROUND((H206-G206)/H206,3)</f>
        <v>0.28</v>
      </c>
      <c r="N206" s="17" t="n">
        <f aca="false">IF(E206="Discontinued","",ROUND((L206-G206)/L206,3))</f>
        <v>0.331</v>
      </c>
      <c r="O206" s="21" t="str">
        <f aca="false">IF(E206="Discontinued","Archive",IF(AND(ROUND(K206/H206-1,6)&lt;=0.1,K206-H206&lt;=100),"Auto","Approval"))</f>
        <v>Auto</v>
      </c>
      <c r="P206" s="21" t="s">
        <v>111</v>
      </c>
      <c r="Q206" s="21"/>
      <c r="R206" s="21" t="str">
        <f aca="false">IF(E206="Superseded",MID(INDEX('Import file'!$E$2:$E$1384,MATCH(A206,'Import file'!$A$2:$A$1384,0)),23,30),A206)</f>
        <v>EWA-1617</v>
      </c>
      <c r="S206" s="19" t="n">
        <f aca="false">IF(E206="Discontinued","",IFERROR(INDEX('Supplier file A'!$D$2:$D$677,MATCH(R206,'Supplier file A'!$A$2:$A$677,0)),IFERROR(INDEX('Supplier file B'!$D$2:$D$386,MATCH(R206,'Supplier file B'!$A$2:$A$386,0)),INDEX('Supplier file C'!$D$2:$D$383,MATCH(R206,'Supplier file C'!$A$2:$A$383,0)))))</f>
        <v>10.91</v>
      </c>
      <c r="T206" s="21" t="str">
        <f aca="false">IF(E206="Discontinued","",IF(ABS(G206-S206)&lt;0.005,"Yes","No"))</f>
        <v>Yes</v>
      </c>
      <c r="U206" s="21" t="str">
        <f aca="false">IF(E206="Discontinued","",IF(ABS(F206-G206)&lt;=0.01*G206,"Yes","No"))</f>
        <v>No</v>
      </c>
      <c r="V206" s="17" t="n">
        <f aca="false">IF(E206="Discontinued","",K206/H206-1)</f>
        <v>0.0759075907590758</v>
      </c>
      <c r="W206" s="21" t="str">
        <f aca="false">IF(E206="Discontinued","Archived",IF(ROUND((L206-G206)/L206,3)&gt;=ROUND(I206,3),"At or above target",IF(Q206&lt;&gt;"","Below target, reason recorded","Below target, no reason")))</f>
        <v>At or above target</v>
      </c>
      <c r="X206" s="21" t="str">
        <f aca="false">IF(E206="Discontinued","",IF(ROUND(M206-I206,3)&lt;-0.01,"Yes","No"))</f>
        <v>Yes</v>
      </c>
    </row>
    <row r="207" customFormat="false" ht="15" hidden="false" customHeight="false" outlineLevel="0" collapsed="false">
      <c r="A207" s="21" t="s">
        <v>539</v>
      </c>
      <c r="B207" s="21" t="s">
        <v>540</v>
      </c>
      <c r="C207" s="21" t="s">
        <v>366</v>
      </c>
      <c r="D207" s="21" t="s">
        <v>109</v>
      </c>
      <c r="E207" s="21" t="s">
        <v>110</v>
      </c>
      <c r="F207" s="19" t="n">
        <v>28</v>
      </c>
      <c r="G207" s="19" t="n">
        <v>30.37</v>
      </c>
      <c r="H207" s="19" t="n">
        <v>41.8</v>
      </c>
      <c r="I207" s="17" t="n">
        <v>0.33</v>
      </c>
      <c r="J207" s="17"/>
      <c r="K207" s="19" t="n">
        <f aca="false">IF(E207="Discontinued",H207,ROUND(ROUNDUP(ROUND(G207/(1-IF(J207="",I207,J207))/0.05,6),0)*0.05,2))</f>
        <v>45.35</v>
      </c>
      <c r="L207" s="19" t="n">
        <f aca="false">IF(OR(E207="Discontinued",P207="Held at old sell"),H207,IF(LEFT(P207,15)="Approved, cappe",ROUND(ROUNDUP(ROUND(H207*1.1/0.05,6),0)*0.05,2),K207))</f>
        <v>45.35</v>
      </c>
      <c r="M207" s="17" t="n">
        <f aca="false">ROUND((H207-G207)/H207,3)</f>
        <v>0.273</v>
      </c>
      <c r="N207" s="17" t="n">
        <f aca="false">IF(E207="Discontinued","",ROUND((L207-G207)/L207,3))</f>
        <v>0.33</v>
      </c>
      <c r="O207" s="21" t="str">
        <f aca="false">IF(E207="Discontinued","Archive",IF(AND(ROUND(K207/H207-1,6)&lt;=0.1,K207-H207&lt;=100),"Auto","Approval"))</f>
        <v>Auto</v>
      </c>
      <c r="P207" s="21" t="s">
        <v>111</v>
      </c>
      <c r="Q207" s="21"/>
      <c r="R207" s="21" t="str">
        <f aca="false">IF(E207="Superseded",MID(INDEX('Import file'!$E$2:$E$1384,MATCH(A207,'Import file'!$A$2:$A$1384,0)),23,30),A207)</f>
        <v>EWA-1618</v>
      </c>
      <c r="S207" s="19" t="n">
        <f aca="false">IF(E207="Discontinued","",IFERROR(INDEX('Supplier file A'!$D$2:$D$677,MATCH(R207,'Supplier file A'!$A$2:$A$677,0)),IFERROR(INDEX('Supplier file B'!$D$2:$D$386,MATCH(R207,'Supplier file B'!$A$2:$A$386,0)),INDEX('Supplier file C'!$D$2:$D$383,MATCH(R207,'Supplier file C'!$A$2:$A$383,0)))))</f>
        <v>30.37</v>
      </c>
      <c r="T207" s="21" t="str">
        <f aca="false">IF(E207="Discontinued","",IF(ABS(G207-S207)&lt;0.005,"Yes","No"))</f>
        <v>Yes</v>
      </c>
      <c r="U207" s="21" t="str">
        <f aca="false">IF(E207="Discontinued","",IF(ABS(F207-G207)&lt;=0.01*G207,"Yes","No"))</f>
        <v>No</v>
      </c>
      <c r="V207" s="17" t="n">
        <f aca="false">IF(E207="Discontinued","",K207/H207-1)</f>
        <v>0.084928229665072</v>
      </c>
      <c r="W207" s="21" t="str">
        <f aca="false">IF(E207="Discontinued","Archived",IF(ROUND((L207-G207)/L207,3)&gt;=ROUND(I207,3),"At or above target",IF(Q207&lt;&gt;"","Below target, reason recorded","Below target, no reason")))</f>
        <v>At or above target</v>
      </c>
      <c r="X207" s="21" t="str">
        <f aca="false">IF(E207="Discontinued","",IF(ROUND(M207-I207,3)&lt;-0.01,"Yes","No"))</f>
        <v>Yes</v>
      </c>
    </row>
    <row r="208" customFormat="false" ht="15" hidden="false" customHeight="false" outlineLevel="0" collapsed="false">
      <c r="A208" s="21" t="s">
        <v>541</v>
      </c>
      <c r="B208" s="21" t="s">
        <v>542</v>
      </c>
      <c r="C208" s="21" t="s">
        <v>366</v>
      </c>
      <c r="D208" s="21" t="s">
        <v>109</v>
      </c>
      <c r="E208" s="21" t="s">
        <v>110</v>
      </c>
      <c r="F208" s="19" t="n">
        <v>7.02</v>
      </c>
      <c r="G208" s="19" t="n">
        <v>7.59</v>
      </c>
      <c r="H208" s="19" t="n">
        <v>10.5</v>
      </c>
      <c r="I208" s="17" t="n">
        <v>0.33</v>
      </c>
      <c r="J208" s="17"/>
      <c r="K208" s="19" t="n">
        <f aca="false">IF(E208="Discontinued",H208,ROUND(ROUNDUP(ROUND(G208/(1-IF(J208="",I208,J208))/0.05,6),0)*0.05,2))</f>
        <v>11.35</v>
      </c>
      <c r="L208" s="19" t="n">
        <f aca="false">IF(OR(E208="Discontinued",P208="Held at old sell"),H208,IF(LEFT(P208,15)="Approved, cappe",ROUND(ROUNDUP(ROUND(H208*1.1/0.05,6),0)*0.05,2),K208))</f>
        <v>11.35</v>
      </c>
      <c r="M208" s="17" t="n">
        <f aca="false">ROUND((H208-G208)/H208,3)</f>
        <v>0.277</v>
      </c>
      <c r="N208" s="17" t="n">
        <f aca="false">IF(E208="Discontinued","",ROUND((L208-G208)/L208,3))</f>
        <v>0.331</v>
      </c>
      <c r="O208" s="21" t="str">
        <f aca="false">IF(E208="Discontinued","Archive",IF(AND(ROUND(K208/H208-1,6)&lt;=0.1,K208-H208&lt;=100),"Auto","Approval"))</f>
        <v>Auto</v>
      </c>
      <c r="P208" s="21" t="s">
        <v>111</v>
      </c>
      <c r="Q208" s="21"/>
      <c r="R208" s="21" t="str">
        <f aca="false">IF(E208="Superseded",MID(INDEX('Import file'!$E$2:$E$1384,MATCH(A208,'Import file'!$A$2:$A$1384,0)),23,30),A208)</f>
        <v>EWA-1623</v>
      </c>
      <c r="S208" s="19" t="n">
        <f aca="false">IF(E208="Discontinued","",IFERROR(INDEX('Supplier file A'!$D$2:$D$677,MATCH(R208,'Supplier file A'!$A$2:$A$677,0)),IFERROR(INDEX('Supplier file B'!$D$2:$D$386,MATCH(R208,'Supplier file B'!$A$2:$A$386,0)),INDEX('Supplier file C'!$D$2:$D$383,MATCH(R208,'Supplier file C'!$A$2:$A$383,0)))))</f>
        <v>7.59</v>
      </c>
      <c r="T208" s="21" t="str">
        <f aca="false">IF(E208="Discontinued","",IF(ABS(G208-S208)&lt;0.005,"Yes","No"))</f>
        <v>Yes</v>
      </c>
      <c r="U208" s="21" t="str">
        <f aca="false">IF(E208="Discontinued","",IF(ABS(F208-G208)&lt;=0.01*G208,"Yes","No"))</f>
        <v>No</v>
      </c>
      <c r="V208" s="17" t="n">
        <f aca="false">IF(E208="Discontinued","",K208/H208-1)</f>
        <v>0.0809523809523809</v>
      </c>
      <c r="W208" s="21" t="str">
        <f aca="false">IF(E208="Discontinued","Archived",IF(ROUND((L208-G208)/L208,3)&gt;=ROUND(I208,3),"At or above target",IF(Q208&lt;&gt;"","Below target, reason recorded","Below target, no reason")))</f>
        <v>At or above target</v>
      </c>
      <c r="X208" s="21" t="str">
        <f aca="false">IF(E208="Discontinued","",IF(ROUND(M208-I208,3)&lt;-0.01,"Yes","No"))</f>
        <v>Yes</v>
      </c>
    </row>
    <row r="209" customFormat="false" ht="15" hidden="false" customHeight="false" outlineLevel="0" collapsed="false">
      <c r="A209" s="21" t="s">
        <v>543</v>
      </c>
      <c r="B209" s="21" t="s">
        <v>544</v>
      </c>
      <c r="C209" s="21" t="s">
        <v>366</v>
      </c>
      <c r="D209" s="21" t="s">
        <v>109</v>
      </c>
      <c r="E209" s="21" t="s">
        <v>110</v>
      </c>
      <c r="F209" s="19" t="n">
        <v>37.8</v>
      </c>
      <c r="G209" s="19" t="n">
        <v>40.92</v>
      </c>
      <c r="H209" s="19" t="n">
        <v>49.1</v>
      </c>
      <c r="I209" s="17" t="n">
        <v>0.33</v>
      </c>
      <c r="J209" s="17" t="n">
        <v>0.23</v>
      </c>
      <c r="K209" s="19" t="n">
        <f aca="false">IF(E209="Discontinued",H209,ROUND(ROUNDUP(ROUND(G209/(1-IF(J209="",I209,J209))/0.05,6),0)*0.05,2))</f>
        <v>53.15</v>
      </c>
      <c r="L209" s="19" t="n">
        <f aca="false">IF(OR(E209="Discontinued",P209="Held at old sell"),H209,IF(LEFT(P209,15)="Approved, cappe",ROUND(ROUNDUP(ROUND(H209*1.1/0.05,6),0)*0.05,2),K209))</f>
        <v>53.15</v>
      </c>
      <c r="M209" s="17" t="n">
        <f aca="false">ROUND((H209-G209)/H209,3)</f>
        <v>0.167</v>
      </c>
      <c r="N209" s="17" t="n">
        <f aca="false">IF(E209="Discontinued","",ROUND((L209-G209)/L209,3))</f>
        <v>0.23</v>
      </c>
      <c r="O209" s="21" t="str">
        <f aca="false">IF(E209="Discontinued","Archive",IF(AND(ROUND(K209/H209-1,6)&lt;=0.1,K209-H209&lt;=100),"Auto","Approval"))</f>
        <v>Auto</v>
      </c>
      <c r="P209" s="21" t="s">
        <v>111</v>
      </c>
      <c r="Q209" s="21" t="s">
        <v>139</v>
      </c>
      <c r="R209" s="21" t="str">
        <f aca="false">IF(E209="Superseded",MID(INDEX('Import file'!$E$2:$E$1384,MATCH(A209,'Import file'!$A$2:$A$1384,0)),23,30),A209)</f>
        <v>EWA-1625</v>
      </c>
      <c r="S209" s="19" t="n">
        <f aca="false">IF(E209="Discontinued","",IFERROR(INDEX('Supplier file A'!$D$2:$D$677,MATCH(R209,'Supplier file A'!$A$2:$A$677,0)),IFERROR(INDEX('Supplier file B'!$D$2:$D$386,MATCH(R209,'Supplier file B'!$A$2:$A$386,0)),INDEX('Supplier file C'!$D$2:$D$383,MATCH(R209,'Supplier file C'!$A$2:$A$383,0)))))</f>
        <v>40.92</v>
      </c>
      <c r="T209" s="21" t="str">
        <f aca="false">IF(E209="Discontinued","",IF(ABS(G209-S209)&lt;0.005,"Yes","No"))</f>
        <v>Yes</v>
      </c>
      <c r="U209" s="21" t="str">
        <f aca="false">IF(E209="Discontinued","",IF(ABS(F209-G209)&lt;=0.01*G209,"Yes","No"))</f>
        <v>No</v>
      </c>
      <c r="V209" s="17" t="n">
        <f aca="false">IF(E209="Discontinued","",K209/H209-1)</f>
        <v>0.0824847250509164</v>
      </c>
      <c r="W209" s="21" t="str">
        <f aca="false">IF(E209="Discontinued","Archived",IF(ROUND((L209-G209)/L209,3)&gt;=ROUND(I209,3),"At or above target",IF(Q209&lt;&gt;"","Below target, reason recorded","Below target, no reason")))</f>
        <v>Below target, reason recorded</v>
      </c>
      <c r="X209" s="21" t="str">
        <f aca="false">IF(E209="Discontinued","",IF(ROUND(M209-I209,3)&lt;-0.01,"Yes","No"))</f>
        <v>Yes</v>
      </c>
    </row>
    <row r="210" customFormat="false" ht="15" hidden="false" customHeight="false" outlineLevel="0" collapsed="false">
      <c r="A210" s="21" t="s">
        <v>545</v>
      </c>
      <c r="B210" s="21" t="s">
        <v>546</v>
      </c>
      <c r="C210" s="21" t="s">
        <v>366</v>
      </c>
      <c r="D210" s="21" t="s">
        <v>109</v>
      </c>
      <c r="E210" s="21" t="s">
        <v>110</v>
      </c>
      <c r="F210" s="19" t="n">
        <v>39.15</v>
      </c>
      <c r="G210" s="19" t="n">
        <v>42.33</v>
      </c>
      <c r="H210" s="19" t="n">
        <v>58.45</v>
      </c>
      <c r="I210" s="17" t="n">
        <v>0.33</v>
      </c>
      <c r="J210" s="17"/>
      <c r="K210" s="19" t="n">
        <f aca="false">IF(E210="Discontinued",H210,ROUND(ROUNDUP(ROUND(G210/(1-IF(J210="",I210,J210))/0.05,6),0)*0.05,2))</f>
        <v>63.2</v>
      </c>
      <c r="L210" s="19" t="n">
        <f aca="false">IF(OR(E210="Discontinued",P210="Held at old sell"),H210,IF(LEFT(P210,15)="Approved, cappe",ROUND(ROUNDUP(ROUND(H210*1.1/0.05,6),0)*0.05,2),K210))</f>
        <v>63.2</v>
      </c>
      <c r="M210" s="17" t="n">
        <f aca="false">ROUND((H210-G210)/H210,3)</f>
        <v>0.276</v>
      </c>
      <c r="N210" s="17" t="n">
        <f aca="false">IF(E210="Discontinued","",ROUND((L210-G210)/L210,3))</f>
        <v>0.33</v>
      </c>
      <c r="O210" s="21" t="str">
        <f aca="false">IF(E210="Discontinued","Archive",IF(AND(ROUND(K210/H210-1,6)&lt;=0.1,K210-H210&lt;=100),"Auto","Approval"))</f>
        <v>Auto</v>
      </c>
      <c r="P210" s="21" t="s">
        <v>111</v>
      </c>
      <c r="Q210" s="21"/>
      <c r="R210" s="21" t="str">
        <f aca="false">IF(E210="Superseded",MID(INDEX('Import file'!$E$2:$E$1384,MATCH(A210,'Import file'!$A$2:$A$1384,0)),23,30),A210)</f>
        <v>EWA-1628</v>
      </c>
      <c r="S210" s="19" t="n">
        <f aca="false">IF(E210="Discontinued","",IFERROR(INDEX('Supplier file A'!$D$2:$D$677,MATCH(R210,'Supplier file A'!$A$2:$A$677,0)),IFERROR(INDEX('Supplier file B'!$D$2:$D$386,MATCH(R210,'Supplier file B'!$A$2:$A$386,0)),INDEX('Supplier file C'!$D$2:$D$383,MATCH(R210,'Supplier file C'!$A$2:$A$383,0)))))</f>
        <v>42.33</v>
      </c>
      <c r="T210" s="21" t="str">
        <f aca="false">IF(E210="Discontinued","",IF(ABS(G210-S210)&lt;0.005,"Yes","No"))</f>
        <v>Yes</v>
      </c>
      <c r="U210" s="21" t="str">
        <f aca="false">IF(E210="Discontinued","",IF(ABS(F210-G210)&lt;=0.01*G210,"Yes","No"))</f>
        <v>No</v>
      </c>
      <c r="V210" s="17" t="n">
        <f aca="false">IF(E210="Discontinued","",K210/H210-1)</f>
        <v>0.0812660393498716</v>
      </c>
      <c r="W210" s="21" t="str">
        <f aca="false">IF(E210="Discontinued","Archived",IF(ROUND((L210-G210)/L210,3)&gt;=ROUND(I210,3),"At or above target",IF(Q210&lt;&gt;"","Below target, reason recorded","Below target, no reason")))</f>
        <v>At or above target</v>
      </c>
      <c r="X210" s="21" t="str">
        <f aca="false">IF(E210="Discontinued","",IF(ROUND(M210-I210,3)&lt;-0.01,"Yes","No"))</f>
        <v>Yes</v>
      </c>
    </row>
    <row r="211" customFormat="false" ht="15" hidden="false" customHeight="false" outlineLevel="0" collapsed="false">
      <c r="A211" s="21" t="s">
        <v>547</v>
      </c>
      <c r="B211" s="21" t="s">
        <v>548</v>
      </c>
      <c r="C211" s="21" t="s">
        <v>366</v>
      </c>
      <c r="D211" s="21" t="s">
        <v>109</v>
      </c>
      <c r="E211" s="21" t="s">
        <v>110</v>
      </c>
      <c r="F211" s="19" t="n">
        <v>66</v>
      </c>
      <c r="G211" s="19" t="n">
        <v>71.58</v>
      </c>
      <c r="H211" s="19" t="n">
        <v>98.55</v>
      </c>
      <c r="I211" s="17" t="n">
        <v>0.33</v>
      </c>
      <c r="J211" s="17"/>
      <c r="K211" s="19" t="n">
        <f aca="false">IF(E211="Discontinued",H211,ROUND(ROUNDUP(ROUND(G211/(1-IF(J211="",I211,J211))/0.05,6),0)*0.05,2))</f>
        <v>106.85</v>
      </c>
      <c r="L211" s="19" t="n">
        <f aca="false">IF(OR(E211="Discontinued",P211="Held at old sell"),H211,IF(LEFT(P211,15)="Approved, cappe",ROUND(ROUNDUP(ROUND(H211*1.1/0.05,6),0)*0.05,2),K211))</f>
        <v>106.85</v>
      </c>
      <c r="M211" s="17" t="n">
        <f aca="false">ROUND((H211-G211)/H211,3)</f>
        <v>0.274</v>
      </c>
      <c r="N211" s="17" t="n">
        <f aca="false">IF(E211="Discontinued","",ROUND((L211-G211)/L211,3))</f>
        <v>0.33</v>
      </c>
      <c r="O211" s="21" t="str">
        <f aca="false">IF(E211="Discontinued","Archive",IF(AND(ROUND(K211/H211-1,6)&lt;=0.1,K211-H211&lt;=100),"Auto","Approval"))</f>
        <v>Auto</v>
      </c>
      <c r="P211" s="21" t="s">
        <v>111</v>
      </c>
      <c r="Q211" s="21"/>
      <c r="R211" s="21" t="str">
        <f aca="false">IF(E211="Superseded",MID(INDEX('Import file'!$E$2:$E$1384,MATCH(A211,'Import file'!$A$2:$A$1384,0)),23,30),A211)</f>
        <v>EWA-1631</v>
      </c>
      <c r="S211" s="19" t="n">
        <f aca="false">IF(E211="Discontinued","",IFERROR(INDEX('Supplier file A'!$D$2:$D$677,MATCH(R211,'Supplier file A'!$A$2:$A$677,0)),IFERROR(INDEX('Supplier file B'!$D$2:$D$386,MATCH(R211,'Supplier file B'!$A$2:$A$386,0)),INDEX('Supplier file C'!$D$2:$D$383,MATCH(R211,'Supplier file C'!$A$2:$A$383,0)))))</f>
        <v>71.58</v>
      </c>
      <c r="T211" s="21" t="str">
        <f aca="false">IF(E211="Discontinued","",IF(ABS(G211-S211)&lt;0.005,"Yes","No"))</f>
        <v>Yes</v>
      </c>
      <c r="U211" s="21" t="str">
        <f aca="false">IF(E211="Discontinued","",IF(ABS(F211-G211)&lt;=0.01*G211,"Yes","No"))</f>
        <v>No</v>
      </c>
      <c r="V211" s="17" t="n">
        <f aca="false">IF(E211="Discontinued","",K211/H211-1)</f>
        <v>0.0842212075088786</v>
      </c>
      <c r="W211" s="21" t="str">
        <f aca="false">IF(E211="Discontinued","Archived",IF(ROUND((L211-G211)/L211,3)&gt;=ROUND(I211,3),"At or above target",IF(Q211&lt;&gt;"","Below target, reason recorded","Below target, no reason")))</f>
        <v>At or above target</v>
      </c>
      <c r="X211" s="21" t="str">
        <f aca="false">IF(E211="Discontinued","",IF(ROUND(M211-I211,3)&lt;-0.01,"Yes","No"))</f>
        <v>Yes</v>
      </c>
    </row>
    <row r="212" customFormat="false" ht="15" hidden="false" customHeight="false" outlineLevel="0" collapsed="false">
      <c r="A212" s="21" t="s">
        <v>549</v>
      </c>
      <c r="B212" s="21" t="s">
        <v>550</v>
      </c>
      <c r="C212" s="21" t="s">
        <v>366</v>
      </c>
      <c r="D212" s="21" t="s">
        <v>109</v>
      </c>
      <c r="E212" s="21" t="s">
        <v>110</v>
      </c>
      <c r="F212" s="19" t="n">
        <v>129.6</v>
      </c>
      <c r="G212" s="19" t="n">
        <v>139.37</v>
      </c>
      <c r="H212" s="19" t="n">
        <v>193.45</v>
      </c>
      <c r="I212" s="17" t="n">
        <v>0.33</v>
      </c>
      <c r="J212" s="17"/>
      <c r="K212" s="19" t="n">
        <f aca="false">IF(E212="Discontinued",H212,ROUND(ROUNDUP(ROUND(G212/(1-IF(J212="",I212,J212))/0.05,6),0)*0.05,2))</f>
        <v>208.05</v>
      </c>
      <c r="L212" s="19" t="n">
        <f aca="false">IF(OR(E212="Discontinued",P212="Held at old sell"),H212,IF(LEFT(P212,15)="Approved, cappe",ROUND(ROUNDUP(ROUND(H212*1.1/0.05,6),0)*0.05,2),K212))</f>
        <v>208.05</v>
      </c>
      <c r="M212" s="17" t="n">
        <f aca="false">ROUND((H212-G212)/H212,3)</f>
        <v>0.28</v>
      </c>
      <c r="N212" s="17" t="n">
        <f aca="false">IF(E212="Discontinued","",ROUND((L212-G212)/L212,3))</f>
        <v>0.33</v>
      </c>
      <c r="O212" s="21" t="str">
        <f aca="false">IF(E212="Discontinued","Archive",IF(AND(ROUND(K212/H212-1,6)&lt;=0.1,K212-H212&lt;=100),"Auto","Approval"))</f>
        <v>Auto</v>
      </c>
      <c r="P212" s="21" t="s">
        <v>111</v>
      </c>
      <c r="Q212" s="21"/>
      <c r="R212" s="21" t="str">
        <f aca="false">IF(E212="Superseded",MID(INDEX('Import file'!$E$2:$E$1384,MATCH(A212,'Import file'!$A$2:$A$1384,0)),23,30),A212)</f>
        <v>EWA-1633</v>
      </c>
      <c r="S212" s="19" t="n">
        <f aca="false">IF(E212="Discontinued","",IFERROR(INDEX('Supplier file A'!$D$2:$D$677,MATCH(R212,'Supplier file A'!$A$2:$A$677,0)),IFERROR(INDEX('Supplier file B'!$D$2:$D$386,MATCH(R212,'Supplier file B'!$A$2:$A$386,0)),INDEX('Supplier file C'!$D$2:$D$383,MATCH(R212,'Supplier file C'!$A$2:$A$383,0)))))</f>
        <v>139.37</v>
      </c>
      <c r="T212" s="21" t="str">
        <f aca="false">IF(E212="Discontinued","",IF(ABS(G212-S212)&lt;0.005,"Yes","No"))</f>
        <v>Yes</v>
      </c>
      <c r="U212" s="21" t="str">
        <f aca="false">IF(E212="Discontinued","",IF(ABS(F212-G212)&lt;=0.01*G212,"Yes","No"))</f>
        <v>No</v>
      </c>
      <c r="V212" s="17" t="n">
        <f aca="false">IF(E212="Discontinued","",K212/H212-1)</f>
        <v>0.0754716981132078</v>
      </c>
      <c r="W212" s="21" t="str">
        <f aca="false">IF(E212="Discontinued","Archived",IF(ROUND((L212-G212)/L212,3)&gt;=ROUND(I212,3),"At or above target",IF(Q212&lt;&gt;"","Below target, reason recorded","Below target, no reason")))</f>
        <v>At or above target</v>
      </c>
      <c r="X212" s="21" t="str">
        <f aca="false">IF(E212="Discontinued","",IF(ROUND(M212-I212,3)&lt;-0.01,"Yes","No"))</f>
        <v>Yes</v>
      </c>
    </row>
    <row r="213" customFormat="false" ht="15" hidden="false" customHeight="false" outlineLevel="0" collapsed="false">
      <c r="A213" s="21" t="s">
        <v>551</v>
      </c>
      <c r="B213" s="21" t="s">
        <v>552</v>
      </c>
      <c r="C213" s="21" t="s">
        <v>366</v>
      </c>
      <c r="D213" s="21" t="s">
        <v>109</v>
      </c>
      <c r="E213" s="21" t="s">
        <v>110</v>
      </c>
      <c r="F213" s="19" t="n">
        <v>102.6</v>
      </c>
      <c r="G213" s="19" t="n">
        <v>111.49</v>
      </c>
      <c r="H213" s="19" t="n">
        <v>138.65</v>
      </c>
      <c r="I213" s="17" t="n">
        <v>0.33</v>
      </c>
      <c r="J213" s="17" t="n">
        <v>0.26</v>
      </c>
      <c r="K213" s="19" t="n">
        <f aca="false">IF(E213="Discontinued",H213,ROUND(ROUNDUP(ROUND(G213/(1-IF(J213="",I213,J213))/0.05,6),0)*0.05,2))</f>
        <v>150.7</v>
      </c>
      <c r="L213" s="19" t="n">
        <f aca="false">IF(OR(E213="Discontinued",P213="Held at old sell"),H213,IF(LEFT(P213,15)="Approved, cappe",ROUND(ROUNDUP(ROUND(H213*1.1/0.05,6),0)*0.05,2),K213))</f>
        <v>150.7</v>
      </c>
      <c r="M213" s="17" t="n">
        <f aca="false">ROUND((H213-G213)/H213,3)</f>
        <v>0.196</v>
      </c>
      <c r="N213" s="17" t="n">
        <f aca="false">IF(E213="Discontinued","",ROUND((L213-G213)/L213,3))</f>
        <v>0.26</v>
      </c>
      <c r="O213" s="21" t="str">
        <f aca="false">IF(E213="Discontinued","Archive",IF(AND(ROUND(K213/H213-1,6)&lt;=0.1,K213-H213&lt;=100),"Auto","Approval"))</f>
        <v>Auto</v>
      </c>
      <c r="P213" s="21" t="s">
        <v>111</v>
      </c>
      <c r="Q213" s="21" t="s">
        <v>274</v>
      </c>
      <c r="R213" s="21" t="str">
        <f aca="false">IF(E213="Superseded",MID(INDEX('Import file'!$E$2:$E$1384,MATCH(A213,'Import file'!$A$2:$A$1384,0)),23,30),A213)</f>
        <v>EWA-1637</v>
      </c>
      <c r="S213" s="19" t="n">
        <f aca="false">IF(E213="Discontinued","",IFERROR(INDEX('Supplier file A'!$D$2:$D$677,MATCH(R213,'Supplier file A'!$A$2:$A$677,0)),IFERROR(INDEX('Supplier file B'!$D$2:$D$386,MATCH(R213,'Supplier file B'!$A$2:$A$386,0)),INDEX('Supplier file C'!$D$2:$D$383,MATCH(R213,'Supplier file C'!$A$2:$A$383,0)))))</f>
        <v>111.49</v>
      </c>
      <c r="T213" s="21" t="str">
        <f aca="false">IF(E213="Discontinued","",IF(ABS(G213-S213)&lt;0.005,"Yes","No"))</f>
        <v>Yes</v>
      </c>
      <c r="U213" s="21" t="str">
        <f aca="false">IF(E213="Discontinued","",IF(ABS(F213-G213)&lt;=0.01*G213,"Yes","No"))</f>
        <v>No</v>
      </c>
      <c r="V213" s="17" t="n">
        <f aca="false">IF(E213="Discontinued","",K213/H213-1)</f>
        <v>0.0869094843130183</v>
      </c>
      <c r="W213" s="21" t="str">
        <f aca="false">IF(E213="Discontinued","Archived",IF(ROUND((L213-G213)/L213,3)&gt;=ROUND(I213,3),"At or above target",IF(Q213&lt;&gt;"","Below target, reason recorded","Below target, no reason")))</f>
        <v>Below target, reason recorded</v>
      </c>
      <c r="X213" s="21" t="str">
        <f aca="false">IF(E213="Discontinued","",IF(ROUND(M213-I213,3)&lt;-0.01,"Yes","No"))</f>
        <v>Yes</v>
      </c>
    </row>
    <row r="214" customFormat="false" ht="15" hidden="false" customHeight="false" outlineLevel="0" collapsed="false">
      <c r="A214" s="21" t="s">
        <v>553</v>
      </c>
      <c r="B214" s="21" t="s">
        <v>554</v>
      </c>
      <c r="C214" s="21" t="s">
        <v>366</v>
      </c>
      <c r="D214" s="21" t="s">
        <v>109</v>
      </c>
      <c r="E214" s="21" t="s">
        <v>110</v>
      </c>
      <c r="F214" s="19" t="n">
        <v>32.3</v>
      </c>
      <c r="G214" s="19" t="n">
        <v>34.9</v>
      </c>
      <c r="H214" s="19" t="n">
        <v>44.25</v>
      </c>
      <c r="I214" s="17" t="n">
        <v>0.33</v>
      </c>
      <c r="J214" s="17" t="n">
        <v>0.27</v>
      </c>
      <c r="K214" s="19" t="n">
        <f aca="false">IF(E214="Discontinued",H214,ROUND(ROUNDUP(ROUND(G214/(1-IF(J214="",I214,J214))/0.05,6),0)*0.05,2))</f>
        <v>47.85</v>
      </c>
      <c r="L214" s="19" t="n">
        <f aca="false">IF(OR(E214="Discontinued",P214="Held at old sell"),H214,IF(LEFT(P214,15)="Approved, cappe",ROUND(ROUNDUP(ROUND(H214*1.1/0.05,6),0)*0.05,2),K214))</f>
        <v>47.85</v>
      </c>
      <c r="M214" s="17" t="n">
        <f aca="false">ROUND((H214-G214)/H214,3)</f>
        <v>0.211</v>
      </c>
      <c r="N214" s="17" t="n">
        <f aca="false">IF(E214="Discontinued","",ROUND((L214-G214)/L214,3))</f>
        <v>0.271</v>
      </c>
      <c r="O214" s="21" t="str">
        <f aca="false">IF(E214="Discontinued","Archive",IF(AND(ROUND(K214/H214-1,6)&lt;=0.1,K214-H214&lt;=100),"Auto","Approval"))</f>
        <v>Auto</v>
      </c>
      <c r="P214" s="21" t="s">
        <v>111</v>
      </c>
      <c r="Q214" s="21" t="s">
        <v>452</v>
      </c>
      <c r="R214" s="21" t="str">
        <f aca="false">IF(E214="Superseded",MID(INDEX('Import file'!$E$2:$E$1384,MATCH(A214,'Import file'!$A$2:$A$1384,0)),23,30),A214)</f>
        <v>EWA-1640</v>
      </c>
      <c r="S214" s="19" t="n">
        <f aca="false">IF(E214="Discontinued","",IFERROR(INDEX('Supplier file A'!$D$2:$D$677,MATCH(R214,'Supplier file A'!$A$2:$A$677,0)),IFERROR(INDEX('Supplier file B'!$D$2:$D$386,MATCH(R214,'Supplier file B'!$A$2:$A$386,0)),INDEX('Supplier file C'!$D$2:$D$383,MATCH(R214,'Supplier file C'!$A$2:$A$383,0)))))</f>
        <v>34.9</v>
      </c>
      <c r="T214" s="21" t="str">
        <f aca="false">IF(E214="Discontinued","",IF(ABS(G214-S214)&lt;0.005,"Yes","No"))</f>
        <v>Yes</v>
      </c>
      <c r="U214" s="21" t="str">
        <f aca="false">IF(E214="Discontinued","",IF(ABS(F214-G214)&lt;=0.01*G214,"Yes","No"))</f>
        <v>No</v>
      </c>
      <c r="V214" s="17" t="n">
        <f aca="false">IF(E214="Discontinued","",K214/H214-1)</f>
        <v>0.0813559322033899</v>
      </c>
      <c r="W214" s="21" t="str">
        <f aca="false">IF(E214="Discontinued","Archived",IF(ROUND((L214-G214)/L214,3)&gt;=ROUND(I214,3),"At or above target",IF(Q214&lt;&gt;"","Below target, reason recorded","Below target, no reason")))</f>
        <v>Below target, reason recorded</v>
      </c>
      <c r="X214" s="21" t="str">
        <f aca="false">IF(E214="Discontinued","",IF(ROUND(M214-I214,3)&lt;-0.01,"Yes","No"))</f>
        <v>Yes</v>
      </c>
    </row>
    <row r="215" customFormat="false" ht="15" hidden="false" customHeight="false" outlineLevel="0" collapsed="false">
      <c r="A215" s="21" t="s">
        <v>555</v>
      </c>
      <c r="B215" s="21" t="s">
        <v>556</v>
      </c>
      <c r="C215" s="21" t="s">
        <v>366</v>
      </c>
      <c r="D215" s="21" t="s">
        <v>109</v>
      </c>
      <c r="E215" s="21" t="s">
        <v>131</v>
      </c>
      <c r="F215" s="19" t="n">
        <v>35.65</v>
      </c>
      <c r="G215" s="19" t="n">
        <v>38.02</v>
      </c>
      <c r="H215" s="19" t="n">
        <v>53.25</v>
      </c>
      <c r="I215" s="17" t="n">
        <v>0.33</v>
      </c>
      <c r="J215" s="17"/>
      <c r="K215" s="19" t="n">
        <f aca="false">IF(E215="Discontinued",H215,ROUND(ROUNDUP(ROUND(G215/(1-IF(J215="",I215,J215))/0.05,6),0)*0.05,2))</f>
        <v>56.75</v>
      </c>
      <c r="L215" s="19" t="n">
        <f aca="false">IF(OR(E215="Discontinued",P215="Held at old sell"),H215,IF(LEFT(P215,15)="Approved, cappe",ROUND(ROUNDUP(ROUND(H215*1.1/0.05,6),0)*0.05,2),K215))</f>
        <v>56.75</v>
      </c>
      <c r="M215" s="17" t="n">
        <f aca="false">ROUND((H215-G215)/H215,3)</f>
        <v>0.286</v>
      </c>
      <c r="N215" s="17" t="n">
        <f aca="false">IF(E215="Discontinued","",ROUND((L215-G215)/L215,3))</f>
        <v>0.33</v>
      </c>
      <c r="O215" s="21" t="str">
        <f aca="false">IF(E215="Discontinued","Archive",IF(AND(ROUND(K215/H215-1,6)&lt;=0.1,K215-H215&lt;=100),"Auto","Approval"))</f>
        <v>Auto</v>
      </c>
      <c r="P215" s="21" t="s">
        <v>111</v>
      </c>
      <c r="Q215" s="21"/>
      <c r="R215" s="21" t="str">
        <f aca="false">IF(E215="Superseded",MID(INDEX('Import file'!$E$2:$E$1384,MATCH(A215,'Import file'!$A$2:$A$1384,0)),23,30),A215)</f>
        <v>EWA-6644</v>
      </c>
      <c r="S215" s="19" t="n">
        <f aca="false">IF(E215="Discontinued","",IFERROR(INDEX('Supplier file A'!$D$2:$D$677,MATCH(R215,'Supplier file A'!$A$2:$A$677,0)),IFERROR(INDEX('Supplier file B'!$D$2:$D$386,MATCH(R215,'Supplier file B'!$A$2:$A$386,0)),INDEX('Supplier file C'!$D$2:$D$383,MATCH(R215,'Supplier file C'!$A$2:$A$383,0)))))</f>
        <v>38.02</v>
      </c>
      <c r="T215" s="21" t="str">
        <f aca="false">IF(E215="Discontinued","",IF(ABS(G215-S215)&lt;0.005,"Yes","No"))</f>
        <v>Yes</v>
      </c>
      <c r="U215" s="21" t="str">
        <f aca="false">IF(E215="Discontinued","",IF(ABS(F215-G215)&lt;=0.01*G215,"Yes","No"))</f>
        <v>No</v>
      </c>
      <c r="V215" s="17" t="n">
        <f aca="false">IF(E215="Discontinued","",K215/H215-1)</f>
        <v>0.0657276995305165</v>
      </c>
      <c r="W215" s="21" t="str">
        <f aca="false">IF(E215="Discontinued","Archived",IF(ROUND((L215-G215)/L215,3)&gt;=ROUND(I215,3),"At or above target",IF(Q215&lt;&gt;"","Below target, reason recorded","Below target, no reason")))</f>
        <v>At or above target</v>
      </c>
      <c r="X215" s="21" t="str">
        <f aca="false">IF(E215="Discontinued","",IF(ROUND(M215-I215,3)&lt;-0.01,"Yes","No"))</f>
        <v>Yes</v>
      </c>
    </row>
    <row r="216" customFormat="false" ht="15" hidden="false" customHeight="false" outlineLevel="0" collapsed="false">
      <c r="A216" s="21" t="s">
        <v>557</v>
      </c>
      <c r="B216" s="21" t="s">
        <v>558</v>
      </c>
      <c r="C216" s="21" t="s">
        <v>366</v>
      </c>
      <c r="D216" s="21" t="s">
        <v>109</v>
      </c>
      <c r="E216" s="21" t="s">
        <v>110</v>
      </c>
      <c r="F216" s="19" t="n">
        <v>62.1</v>
      </c>
      <c r="G216" s="19" t="n">
        <v>66.68</v>
      </c>
      <c r="H216" s="19" t="n">
        <v>83.95</v>
      </c>
      <c r="I216" s="17" t="n">
        <v>0.33</v>
      </c>
      <c r="J216" s="17" t="n">
        <v>0.26</v>
      </c>
      <c r="K216" s="19" t="n">
        <f aca="false">IF(E216="Discontinued",H216,ROUND(ROUNDUP(ROUND(G216/(1-IF(J216="",I216,J216))/0.05,6),0)*0.05,2))</f>
        <v>90.15</v>
      </c>
      <c r="L216" s="19" t="n">
        <f aca="false">IF(OR(E216="Discontinued",P216="Held at old sell"),H216,IF(LEFT(P216,15)="Approved, cappe",ROUND(ROUNDUP(ROUND(H216*1.1/0.05,6),0)*0.05,2),K216))</f>
        <v>90.15</v>
      </c>
      <c r="M216" s="17" t="n">
        <f aca="false">ROUND((H216-G216)/H216,3)</f>
        <v>0.206</v>
      </c>
      <c r="N216" s="17" t="n">
        <f aca="false">IF(E216="Discontinued","",ROUND((L216-G216)/L216,3))</f>
        <v>0.26</v>
      </c>
      <c r="O216" s="21" t="str">
        <f aca="false">IF(E216="Discontinued","Archive",IF(AND(ROUND(K216/H216-1,6)&lt;=0.1,K216-H216&lt;=100),"Auto","Approval"))</f>
        <v>Auto</v>
      </c>
      <c r="P216" s="21" t="s">
        <v>111</v>
      </c>
      <c r="Q216" s="21" t="s">
        <v>274</v>
      </c>
      <c r="R216" s="21" t="str">
        <f aca="false">IF(E216="Superseded",MID(INDEX('Import file'!$E$2:$E$1384,MATCH(A216,'Import file'!$A$2:$A$1384,0)),23,30),A216)</f>
        <v>EWA-1646</v>
      </c>
      <c r="S216" s="19" t="n">
        <f aca="false">IF(E216="Discontinued","",IFERROR(INDEX('Supplier file A'!$D$2:$D$677,MATCH(R216,'Supplier file A'!$A$2:$A$677,0)),IFERROR(INDEX('Supplier file B'!$D$2:$D$386,MATCH(R216,'Supplier file B'!$A$2:$A$386,0)),INDEX('Supplier file C'!$D$2:$D$383,MATCH(R216,'Supplier file C'!$A$2:$A$383,0)))))</f>
        <v>66.68</v>
      </c>
      <c r="T216" s="21" t="str">
        <f aca="false">IF(E216="Discontinued","",IF(ABS(G216-S216)&lt;0.005,"Yes","No"))</f>
        <v>Yes</v>
      </c>
      <c r="U216" s="21" t="str">
        <f aca="false">IF(E216="Discontinued","",IF(ABS(F216-G216)&lt;=0.01*G216,"Yes","No"))</f>
        <v>No</v>
      </c>
      <c r="V216" s="17" t="n">
        <f aca="false">IF(E216="Discontinued","",K216/H216-1)</f>
        <v>0.0738534842167957</v>
      </c>
      <c r="W216" s="21" t="str">
        <f aca="false">IF(E216="Discontinued","Archived",IF(ROUND((L216-G216)/L216,3)&gt;=ROUND(I216,3),"At or above target",IF(Q216&lt;&gt;"","Below target, reason recorded","Below target, no reason")))</f>
        <v>Below target, reason recorded</v>
      </c>
      <c r="X216" s="21" t="str">
        <f aca="false">IF(E216="Discontinued","",IF(ROUND(M216-I216,3)&lt;-0.01,"Yes","No"))</f>
        <v>Yes</v>
      </c>
    </row>
    <row r="217" customFormat="false" ht="15" hidden="false" customHeight="false" outlineLevel="0" collapsed="false">
      <c r="A217" s="21" t="s">
        <v>559</v>
      </c>
      <c r="B217" s="21" t="s">
        <v>560</v>
      </c>
      <c r="C217" s="21" t="s">
        <v>366</v>
      </c>
      <c r="D217" s="21" t="s">
        <v>109</v>
      </c>
      <c r="E217" s="21" t="s">
        <v>110</v>
      </c>
      <c r="F217" s="19" t="n">
        <v>56.7</v>
      </c>
      <c r="G217" s="19" t="n">
        <v>61.65</v>
      </c>
      <c r="H217" s="19" t="n">
        <v>84.65</v>
      </c>
      <c r="I217" s="17" t="n">
        <v>0.33</v>
      </c>
      <c r="J217" s="17"/>
      <c r="K217" s="19" t="n">
        <f aca="false">IF(E217="Discontinued",H217,ROUND(ROUNDUP(ROUND(G217/(1-IF(J217="",I217,J217))/0.05,6),0)*0.05,2))</f>
        <v>92.05</v>
      </c>
      <c r="L217" s="19" t="n">
        <f aca="false">IF(OR(E217="Discontinued",P217="Held at old sell"),H217,IF(LEFT(P217,15)="Approved, cappe",ROUND(ROUNDUP(ROUND(H217*1.1/0.05,6),0)*0.05,2),K217))</f>
        <v>92.05</v>
      </c>
      <c r="M217" s="17" t="n">
        <f aca="false">ROUND((H217-G217)/H217,3)</f>
        <v>0.272</v>
      </c>
      <c r="N217" s="17" t="n">
        <f aca="false">IF(E217="Discontinued","",ROUND((L217-G217)/L217,3))</f>
        <v>0.33</v>
      </c>
      <c r="O217" s="21" t="str">
        <f aca="false">IF(E217="Discontinued","Archive",IF(AND(ROUND(K217/H217-1,6)&lt;=0.1,K217-H217&lt;=100),"Auto","Approval"))</f>
        <v>Auto</v>
      </c>
      <c r="P217" s="21" t="s">
        <v>111</v>
      </c>
      <c r="Q217" s="21"/>
      <c r="R217" s="21" t="str">
        <f aca="false">IF(E217="Superseded",MID(INDEX('Import file'!$E$2:$E$1384,MATCH(A217,'Import file'!$A$2:$A$1384,0)),23,30),A217)</f>
        <v>EWA-1649</v>
      </c>
      <c r="S217" s="19" t="n">
        <f aca="false">IF(E217="Discontinued","",IFERROR(INDEX('Supplier file A'!$D$2:$D$677,MATCH(R217,'Supplier file A'!$A$2:$A$677,0)),IFERROR(INDEX('Supplier file B'!$D$2:$D$386,MATCH(R217,'Supplier file B'!$A$2:$A$386,0)),INDEX('Supplier file C'!$D$2:$D$383,MATCH(R217,'Supplier file C'!$A$2:$A$383,0)))))</f>
        <v>61.65</v>
      </c>
      <c r="T217" s="21" t="str">
        <f aca="false">IF(E217="Discontinued","",IF(ABS(G217-S217)&lt;0.005,"Yes","No"))</f>
        <v>Yes</v>
      </c>
      <c r="U217" s="21" t="str">
        <f aca="false">IF(E217="Discontinued","",IF(ABS(F217-G217)&lt;=0.01*G217,"Yes","No"))</f>
        <v>No</v>
      </c>
      <c r="V217" s="17" t="n">
        <f aca="false">IF(E217="Discontinued","",K217/H217-1)</f>
        <v>0.0874187832250442</v>
      </c>
      <c r="W217" s="21" t="str">
        <f aca="false">IF(E217="Discontinued","Archived",IF(ROUND((L217-G217)/L217,3)&gt;=ROUND(I217,3),"At or above target",IF(Q217&lt;&gt;"","Below target, reason recorded","Below target, no reason")))</f>
        <v>At or above target</v>
      </c>
      <c r="X217" s="21" t="str">
        <f aca="false">IF(E217="Discontinued","",IF(ROUND(M217-I217,3)&lt;-0.01,"Yes","No"))</f>
        <v>Yes</v>
      </c>
    </row>
    <row r="218" customFormat="false" ht="15" hidden="false" customHeight="false" outlineLevel="0" collapsed="false">
      <c r="A218" s="21" t="s">
        <v>561</v>
      </c>
      <c r="B218" s="21" t="s">
        <v>562</v>
      </c>
      <c r="C218" s="21" t="s">
        <v>366</v>
      </c>
      <c r="D218" s="21" t="s">
        <v>109</v>
      </c>
      <c r="E218" s="21" t="s">
        <v>110</v>
      </c>
      <c r="F218" s="19" t="n">
        <v>32.4</v>
      </c>
      <c r="G218" s="19" t="n">
        <v>34.62</v>
      </c>
      <c r="H218" s="19" t="n">
        <v>48.4</v>
      </c>
      <c r="I218" s="17" t="n">
        <v>0.33</v>
      </c>
      <c r="J218" s="17"/>
      <c r="K218" s="19" t="n">
        <f aca="false">IF(E218="Discontinued",H218,ROUND(ROUNDUP(ROUND(G218/(1-IF(J218="",I218,J218))/0.05,6),0)*0.05,2))</f>
        <v>51.7</v>
      </c>
      <c r="L218" s="19" t="n">
        <f aca="false">IF(OR(E218="Discontinued",P218="Held at old sell"),H218,IF(LEFT(P218,15)="Approved, cappe",ROUND(ROUNDUP(ROUND(H218*1.1/0.05,6),0)*0.05,2),K218))</f>
        <v>51.7</v>
      </c>
      <c r="M218" s="17" t="n">
        <f aca="false">ROUND((H218-G218)/H218,3)</f>
        <v>0.285</v>
      </c>
      <c r="N218" s="17" t="n">
        <f aca="false">IF(E218="Discontinued","",ROUND((L218-G218)/L218,3))</f>
        <v>0.33</v>
      </c>
      <c r="O218" s="21" t="str">
        <f aca="false">IF(E218="Discontinued","Archive",IF(AND(ROUND(K218/H218-1,6)&lt;=0.1,K218-H218&lt;=100),"Auto","Approval"))</f>
        <v>Auto</v>
      </c>
      <c r="P218" s="21" t="s">
        <v>111</v>
      </c>
      <c r="Q218" s="21"/>
      <c r="R218" s="21" t="str">
        <f aca="false">IF(E218="Superseded",MID(INDEX('Import file'!$E$2:$E$1384,MATCH(A218,'Import file'!$A$2:$A$1384,0)),23,30),A218)</f>
        <v>EWA-1653</v>
      </c>
      <c r="S218" s="19" t="n">
        <f aca="false">IF(E218="Discontinued","",IFERROR(INDEX('Supplier file A'!$D$2:$D$677,MATCH(R218,'Supplier file A'!$A$2:$A$677,0)),IFERROR(INDEX('Supplier file B'!$D$2:$D$386,MATCH(R218,'Supplier file B'!$A$2:$A$386,0)),INDEX('Supplier file C'!$D$2:$D$383,MATCH(R218,'Supplier file C'!$A$2:$A$383,0)))))</f>
        <v>34.62</v>
      </c>
      <c r="T218" s="21" t="str">
        <f aca="false">IF(E218="Discontinued","",IF(ABS(G218-S218)&lt;0.005,"Yes","No"))</f>
        <v>Yes</v>
      </c>
      <c r="U218" s="21" t="str">
        <f aca="false">IF(E218="Discontinued","",IF(ABS(F218-G218)&lt;=0.01*G218,"Yes","No"))</f>
        <v>No</v>
      </c>
      <c r="V218" s="17" t="n">
        <f aca="false">IF(E218="Discontinued","",K218/H218-1)</f>
        <v>0.0681818181818183</v>
      </c>
      <c r="W218" s="21" t="str">
        <f aca="false">IF(E218="Discontinued","Archived",IF(ROUND((L218-G218)/L218,3)&gt;=ROUND(I218,3),"At or above target",IF(Q218&lt;&gt;"","Below target, reason recorded","Below target, no reason")))</f>
        <v>At or above target</v>
      </c>
      <c r="X218" s="21" t="str">
        <f aca="false">IF(E218="Discontinued","",IF(ROUND(M218-I218,3)&lt;-0.01,"Yes","No"))</f>
        <v>Yes</v>
      </c>
    </row>
    <row r="219" customFormat="false" ht="15" hidden="false" customHeight="false" outlineLevel="0" collapsed="false">
      <c r="A219" s="21" t="s">
        <v>563</v>
      </c>
      <c r="B219" s="21" t="s">
        <v>564</v>
      </c>
      <c r="C219" s="21" t="s">
        <v>366</v>
      </c>
      <c r="D219" s="21" t="s">
        <v>109</v>
      </c>
      <c r="E219" s="21" t="s">
        <v>110</v>
      </c>
      <c r="F219" s="19" t="n">
        <v>13.8</v>
      </c>
      <c r="G219" s="19" t="n">
        <v>14.99</v>
      </c>
      <c r="H219" s="19" t="n">
        <v>20.6</v>
      </c>
      <c r="I219" s="17" t="n">
        <v>0.33</v>
      </c>
      <c r="J219" s="17"/>
      <c r="K219" s="19" t="n">
        <f aca="false">IF(E219="Discontinued",H219,ROUND(ROUNDUP(ROUND(G219/(1-IF(J219="",I219,J219))/0.05,6),0)*0.05,2))</f>
        <v>22.4</v>
      </c>
      <c r="L219" s="19" t="n">
        <f aca="false">IF(OR(E219="Discontinued",P219="Held at old sell"),H219,IF(LEFT(P219,15)="Approved, cappe",ROUND(ROUNDUP(ROUND(H219*1.1/0.05,6),0)*0.05,2),K219))</f>
        <v>22.4</v>
      </c>
      <c r="M219" s="17" t="n">
        <f aca="false">ROUND((H219-G219)/H219,3)</f>
        <v>0.272</v>
      </c>
      <c r="N219" s="17" t="n">
        <f aca="false">IF(E219="Discontinued","",ROUND((L219-G219)/L219,3))</f>
        <v>0.331</v>
      </c>
      <c r="O219" s="21" t="str">
        <f aca="false">IF(E219="Discontinued","Archive",IF(AND(ROUND(K219/H219-1,6)&lt;=0.1,K219-H219&lt;=100),"Auto","Approval"))</f>
        <v>Auto</v>
      </c>
      <c r="P219" s="21" t="s">
        <v>111</v>
      </c>
      <c r="Q219" s="21"/>
      <c r="R219" s="21" t="str">
        <f aca="false">IF(E219="Superseded",MID(INDEX('Import file'!$E$2:$E$1384,MATCH(A219,'Import file'!$A$2:$A$1384,0)),23,30),A219)</f>
        <v>EWA-1654</v>
      </c>
      <c r="S219" s="19" t="n">
        <f aca="false">IF(E219="Discontinued","",IFERROR(INDEX('Supplier file A'!$D$2:$D$677,MATCH(R219,'Supplier file A'!$A$2:$A$677,0)),IFERROR(INDEX('Supplier file B'!$D$2:$D$386,MATCH(R219,'Supplier file B'!$A$2:$A$386,0)),INDEX('Supplier file C'!$D$2:$D$383,MATCH(R219,'Supplier file C'!$A$2:$A$383,0)))))</f>
        <v>14.99</v>
      </c>
      <c r="T219" s="21" t="str">
        <f aca="false">IF(E219="Discontinued","",IF(ABS(G219-S219)&lt;0.005,"Yes","No"))</f>
        <v>Yes</v>
      </c>
      <c r="U219" s="21" t="str">
        <f aca="false">IF(E219="Discontinued","",IF(ABS(F219-G219)&lt;=0.01*G219,"Yes","No"))</f>
        <v>No</v>
      </c>
      <c r="V219" s="17" t="n">
        <f aca="false">IF(E219="Discontinued","",K219/H219-1)</f>
        <v>0.087378640776699</v>
      </c>
      <c r="W219" s="21" t="str">
        <f aca="false">IF(E219="Discontinued","Archived",IF(ROUND((L219-G219)/L219,3)&gt;=ROUND(I219,3),"At or above target",IF(Q219&lt;&gt;"","Below target, reason recorded","Below target, no reason")))</f>
        <v>At or above target</v>
      </c>
      <c r="X219" s="21" t="str">
        <f aca="false">IF(E219="Discontinued","",IF(ROUND(M219-I219,3)&lt;-0.01,"Yes","No"))</f>
        <v>Yes</v>
      </c>
    </row>
    <row r="220" customFormat="false" ht="15" hidden="false" customHeight="false" outlineLevel="0" collapsed="false">
      <c r="A220" s="21" t="s">
        <v>565</v>
      </c>
      <c r="B220" s="21" t="s">
        <v>566</v>
      </c>
      <c r="C220" s="21" t="s">
        <v>366</v>
      </c>
      <c r="D220" s="21" t="s">
        <v>109</v>
      </c>
      <c r="E220" s="21" t="s">
        <v>110</v>
      </c>
      <c r="F220" s="19" t="n">
        <v>32.4</v>
      </c>
      <c r="G220" s="19" t="n">
        <v>35.03</v>
      </c>
      <c r="H220" s="19" t="n">
        <v>43.2</v>
      </c>
      <c r="I220" s="17" t="n">
        <v>0.33</v>
      </c>
      <c r="J220" s="17" t="n">
        <v>0.25</v>
      </c>
      <c r="K220" s="19" t="n">
        <f aca="false">IF(E220="Discontinued",H220,ROUND(ROUNDUP(ROUND(G220/(1-IF(J220="",I220,J220))/0.05,6),0)*0.05,2))</f>
        <v>46.75</v>
      </c>
      <c r="L220" s="19" t="n">
        <f aca="false">IF(OR(E220="Discontinued",P220="Held at old sell"),H220,IF(LEFT(P220,15)="Approved, cappe",ROUND(ROUNDUP(ROUND(H220*1.1/0.05,6),0)*0.05,2),K220))</f>
        <v>46.75</v>
      </c>
      <c r="M220" s="17" t="n">
        <f aca="false">ROUND((H220-G220)/H220,3)</f>
        <v>0.189</v>
      </c>
      <c r="N220" s="17" t="n">
        <f aca="false">IF(E220="Discontinued","",ROUND((L220-G220)/L220,3))</f>
        <v>0.251</v>
      </c>
      <c r="O220" s="21" t="str">
        <f aca="false">IF(E220="Discontinued","Archive",IF(AND(ROUND(K220/H220-1,6)&lt;=0.1,K220-H220&lt;=100),"Auto","Approval"))</f>
        <v>Auto</v>
      </c>
      <c r="P220" s="21" t="s">
        <v>111</v>
      </c>
      <c r="Q220" s="21" t="s">
        <v>134</v>
      </c>
      <c r="R220" s="21" t="str">
        <f aca="false">IF(E220="Superseded",MID(INDEX('Import file'!$E$2:$E$1384,MATCH(A220,'Import file'!$A$2:$A$1384,0)),23,30),A220)</f>
        <v>EWA-1657</v>
      </c>
      <c r="S220" s="19" t="n">
        <f aca="false">IF(E220="Discontinued","",IFERROR(INDEX('Supplier file A'!$D$2:$D$677,MATCH(R220,'Supplier file A'!$A$2:$A$677,0)),IFERROR(INDEX('Supplier file B'!$D$2:$D$386,MATCH(R220,'Supplier file B'!$A$2:$A$386,0)),INDEX('Supplier file C'!$D$2:$D$383,MATCH(R220,'Supplier file C'!$A$2:$A$383,0)))))</f>
        <v>35.03</v>
      </c>
      <c r="T220" s="21" t="str">
        <f aca="false">IF(E220="Discontinued","",IF(ABS(G220-S220)&lt;0.005,"Yes","No"))</f>
        <v>Yes</v>
      </c>
      <c r="U220" s="21" t="str">
        <f aca="false">IF(E220="Discontinued","",IF(ABS(F220-G220)&lt;=0.01*G220,"Yes","No"))</f>
        <v>No</v>
      </c>
      <c r="V220" s="17" t="n">
        <f aca="false">IF(E220="Discontinued","",K220/H220-1)</f>
        <v>0.0821759259259258</v>
      </c>
      <c r="W220" s="21" t="str">
        <f aca="false">IF(E220="Discontinued","Archived",IF(ROUND((L220-G220)/L220,3)&gt;=ROUND(I220,3),"At or above target",IF(Q220&lt;&gt;"","Below target, reason recorded","Below target, no reason")))</f>
        <v>Below target, reason recorded</v>
      </c>
      <c r="X220" s="21" t="str">
        <f aca="false">IF(E220="Discontinued","",IF(ROUND(M220-I220,3)&lt;-0.01,"Yes","No"))</f>
        <v>Yes</v>
      </c>
    </row>
    <row r="221" customFormat="false" ht="15" hidden="false" customHeight="false" outlineLevel="0" collapsed="false">
      <c r="A221" s="21" t="s">
        <v>567</v>
      </c>
      <c r="B221" s="21" t="s">
        <v>568</v>
      </c>
      <c r="C221" s="21" t="s">
        <v>366</v>
      </c>
      <c r="D221" s="21" t="s">
        <v>109</v>
      </c>
      <c r="E221" s="21" t="s">
        <v>110</v>
      </c>
      <c r="F221" s="19" t="n">
        <v>5.2</v>
      </c>
      <c r="G221" s="19" t="n">
        <v>5.56</v>
      </c>
      <c r="H221" s="19" t="n">
        <v>7.35</v>
      </c>
      <c r="I221" s="17" t="n">
        <v>0.33</v>
      </c>
      <c r="J221" s="17" t="n">
        <v>0.29</v>
      </c>
      <c r="K221" s="19" t="n">
        <f aca="false">IF(E221="Discontinued",H221,ROUND(ROUNDUP(ROUND(G221/(1-IF(J221="",I221,J221))/0.05,6),0)*0.05,2))</f>
        <v>7.85</v>
      </c>
      <c r="L221" s="19" t="n">
        <f aca="false">IF(OR(E221="Discontinued",P221="Held at old sell"),H221,IF(LEFT(P221,15)="Approved, cappe",ROUND(ROUNDUP(ROUND(H221*1.1/0.05,6),0)*0.05,2),K221))</f>
        <v>7.85</v>
      </c>
      <c r="M221" s="17" t="n">
        <f aca="false">ROUND((H221-G221)/H221,3)</f>
        <v>0.244</v>
      </c>
      <c r="N221" s="17" t="n">
        <f aca="false">IF(E221="Discontinued","",ROUND((L221-G221)/L221,3))</f>
        <v>0.292</v>
      </c>
      <c r="O221" s="21" t="str">
        <f aca="false">IF(E221="Discontinued","Archive",IF(AND(ROUND(K221/H221-1,6)&lt;=0.1,K221-H221&lt;=100),"Auto","Approval"))</f>
        <v>Auto</v>
      </c>
      <c r="P221" s="21" t="s">
        <v>111</v>
      </c>
      <c r="Q221" s="21" t="s">
        <v>405</v>
      </c>
      <c r="R221" s="21" t="str">
        <f aca="false">IF(E221="Superseded",MID(INDEX('Import file'!$E$2:$E$1384,MATCH(A221,'Import file'!$A$2:$A$1384,0)),23,30),A221)</f>
        <v>EWA-1661</v>
      </c>
      <c r="S221" s="19" t="n">
        <f aca="false">IF(E221="Discontinued","",IFERROR(INDEX('Supplier file A'!$D$2:$D$677,MATCH(R221,'Supplier file A'!$A$2:$A$677,0)),IFERROR(INDEX('Supplier file B'!$D$2:$D$386,MATCH(R221,'Supplier file B'!$A$2:$A$386,0)),INDEX('Supplier file C'!$D$2:$D$383,MATCH(R221,'Supplier file C'!$A$2:$A$383,0)))))</f>
        <v>5.56</v>
      </c>
      <c r="T221" s="21" t="str">
        <f aca="false">IF(E221="Discontinued","",IF(ABS(G221-S221)&lt;0.005,"Yes","No"))</f>
        <v>Yes</v>
      </c>
      <c r="U221" s="21" t="str">
        <f aca="false">IF(E221="Discontinued","",IF(ABS(F221-G221)&lt;=0.01*G221,"Yes","No"))</f>
        <v>No</v>
      </c>
      <c r="V221" s="17" t="n">
        <f aca="false">IF(E221="Discontinued","",K221/H221-1)</f>
        <v>0.0680272108843538</v>
      </c>
      <c r="W221" s="21" t="str">
        <f aca="false">IF(E221="Discontinued","Archived",IF(ROUND((L221-G221)/L221,3)&gt;=ROUND(I221,3),"At or above target",IF(Q221&lt;&gt;"","Below target, reason recorded","Below target, no reason")))</f>
        <v>Below target, reason recorded</v>
      </c>
      <c r="X221" s="21" t="str">
        <f aca="false">IF(E221="Discontinued","",IF(ROUND(M221-I221,3)&lt;-0.01,"Yes","No"))</f>
        <v>Yes</v>
      </c>
    </row>
    <row r="222" customFormat="false" ht="15" hidden="false" customHeight="false" outlineLevel="0" collapsed="false">
      <c r="A222" s="21" t="s">
        <v>569</v>
      </c>
      <c r="B222" s="21" t="s">
        <v>570</v>
      </c>
      <c r="C222" s="21" t="s">
        <v>366</v>
      </c>
      <c r="D222" s="21" t="s">
        <v>109</v>
      </c>
      <c r="E222" s="21" t="s">
        <v>110</v>
      </c>
      <c r="F222" s="19" t="n">
        <v>22</v>
      </c>
      <c r="G222" s="19" t="n">
        <v>23.47</v>
      </c>
      <c r="H222" s="19" t="n">
        <v>29.75</v>
      </c>
      <c r="I222" s="17" t="n">
        <v>0.33</v>
      </c>
      <c r="J222" s="17" t="n">
        <v>0.26</v>
      </c>
      <c r="K222" s="19" t="n">
        <f aca="false">IF(E222="Discontinued",H222,ROUND(ROUNDUP(ROUND(G222/(1-IF(J222="",I222,J222))/0.05,6),0)*0.05,2))</f>
        <v>31.75</v>
      </c>
      <c r="L222" s="19" t="n">
        <f aca="false">IF(OR(E222="Discontinued",P222="Held at old sell"),H222,IF(LEFT(P222,15)="Approved, cappe",ROUND(ROUNDUP(ROUND(H222*1.1/0.05,6),0)*0.05,2),K222))</f>
        <v>31.75</v>
      </c>
      <c r="M222" s="17" t="n">
        <f aca="false">ROUND((H222-G222)/H222,3)</f>
        <v>0.211</v>
      </c>
      <c r="N222" s="17" t="n">
        <f aca="false">IF(E222="Discontinued","",ROUND((L222-G222)/L222,3))</f>
        <v>0.261</v>
      </c>
      <c r="O222" s="21" t="str">
        <f aca="false">IF(E222="Discontinued","Archive",IF(AND(ROUND(K222/H222-1,6)&lt;=0.1,K222-H222&lt;=100),"Auto","Approval"))</f>
        <v>Auto</v>
      </c>
      <c r="P222" s="21" t="s">
        <v>111</v>
      </c>
      <c r="Q222" s="21" t="s">
        <v>274</v>
      </c>
      <c r="R222" s="21" t="str">
        <f aca="false">IF(E222="Superseded",MID(INDEX('Import file'!$E$2:$E$1384,MATCH(A222,'Import file'!$A$2:$A$1384,0)),23,30),A222)</f>
        <v>EWA-1664</v>
      </c>
      <c r="S222" s="19" t="n">
        <f aca="false">IF(E222="Discontinued","",IFERROR(INDEX('Supplier file A'!$D$2:$D$677,MATCH(R222,'Supplier file A'!$A$2:$A$677,0)),IFERROR(INDEX('Supplier file B'!$D$2:$D$386,MATCH(R222,'Supplier file B'!$A$2:$A$386,0)),INDEX('Supplier file C'!$D$2:$D$383,MATCH(R222,'Supplier file C'!$A$2:$A$383,0)))))</f>
        <v>23.47</v>
      </c>
      <c r="T222" s="21" t="str">
        <f aca="false">IF(E222="Discontinued","",IF(ABS(G222-S222)&lt;0.005,"Yes","No"))</f>
        <v>Yes</v>
      </c>
      <c r="U222" s="21" t="str">
        <f aca="false">IF(E222="Discontinued","",IF(ABS(F222-G222)&lt;=0.01*G222,"Yes","No"))</f>
        <v>No</v>
      </c>
      <c r="V222" s="17" t="n">
        <f aca="false">IF(E222="Discontinued","",K222/H222-1)</f>
        <v>0.0672268907563025</v>
      </c>
      <c r="W222" s="21" t="str">
        <f aca="false">IF(E222="Discontinued","Archived",IF(ROUND((L222-G222)/L222,3)&gt;=ROUND(I222,3),"At or above target",IF(Q222&lt;&gt;"","Below target, reason recorded","Below target, no reason")))</f>
        <v>Below target, reason recorded</v>
      </c>
      <c r="X222" s="21" t="str">
        <f aca="false">IF(E222="Discontinued","",IF(ROUND(M222-I222,3)&lt;-0.01,"Yes","No"))</f>
        <v>Yes</v>
      </c>
    </row>
    <row r="223" customFormat="false" ht="15" hidden="false" customHeight="false" outlineLevel="0" collapsed="false">
      <c r="A223" s="21" t="s">
        <v>571</v>
      </c>
      <c r="B223" s="21" t="s">
        <v>572</v>
      </c>
      <c r="C223" s="21" t="s">
        <v>366</v>
      </c>
      <c r="D223" s="21" t="s">
        <v>109</v>
      </c>
      <c r="E223" s="21" t="s">
        <v>110</v>
      </c>
      <c r="F223" s="19" t="n">
        <v>46</v>
      </c>
      <c r="G223" s="19" t="n">
        <v>49.85</v>
      </c>
      <c r="H223" s="19" t="n">
        <v>68.7</v>
      </c>
      <c r="I223" s="17" t="n">
        <v>0.33</v>
      </c>
      <c r="J223" s="17"/>
      <c r="K223" s="19" t="n">
        <f aca="false">IF(E223="Discontinued",H223,ROUND(ROUNDUP(ROUND(G223/(1-IF(J223="",I223,J223))/0.05,6),0)*0.05,2))</f>
        <v>74.45</v>
      </c>
      <c r="L223" s="19" t="n">
        <f aca="false">IF(OR(E223="Discontinued",P223="Held at old sell"),H223,IF(LEFT(P223,15)="Approved, cappe",ROUND(ROUNDUP(ROUND(H223*1.1/0.05,6),0)*0.05,2),K223))</f>
        <v>74.45</v>
      </c>
      <c r="M223" s="17" t="n">
        <f aca="false">ROUND((H223-G223)/H223,3)</f>
        <v>0.274</v>
      </c>
      <c r="N223" s="17" t="n">
        <f aca="false">IF(E223="Discontinued","",ROUND((L223-G223)/L223,3))</f>
        <v>0.33</v>
      </c>
      <c r="O223" s="21" t="str">
        <f aca="false">IF(E223="Discontinued","Archive",IF(AND(ROUND(K223/H223-1,6)&lt;=0.1,K223-H223&lt;=100),"Auto","Approval"))</f>
        <v>Auto</v>
      </c>
      <c r="P223" s="21" t="s">
        <v>111</v>
      </c>
      <c r="Q223" s="21"/>
      <c r="R223" s="21" t="str">
        <f aca="false">IF(E223="Superseded",MID(INDEX('Import file'!$E$2:$E$1384,MATCH(A223,'Import file'!$A$2:$A$1384,0)),23,30),A223)</f>
        <v>EWA-1666</v>
      </c>
      <c r="S223" s="19" t="n">
        <f aca="false">IF(E223="Discontinued","",IFERROR(INDEX('Supplier file A'!$D$2:$D$677,MATCH(R223,'Supplier file A'!$A$2:$A$677,0)),IFERROR(INDEX('Supplier file B'!$D$2:$D$386,MATCH(R223,'Supplier file B'!$A$2:$A$386,0)),INDEX('Supplier file C'!$D$2:$D$383,MATCH(R223,'Supplier file C'!$A$2:$A$383,0)))))</f>
        <v>49.85</v>
      </c>
      <c r="T223" s="21" t="str">
        <f aca="false">IF(E223="Discontinued","",IF(ABS(G223-S223)&lt;0.005,"Yes","No"))</f>
        <v>Yes</v>
      </c>
      <c r="U223" s="21" t="str">
        <f aca="false">IF(E223="Discontinued","",IF(ABS(F223-G223)&lt;=0.01*G223,"Yes","No"))</f>
        <v>No</v>
      </c>
      <c r="V223" s="17" t="n">
        <f aca="false">IF(E223="Discontinued","",K223/H223-1)</f>
        <v>0.0836972343522562</v>
      </c>
      <c r="W223" s="21" t="str">
        <f aca="false">IF(E223="Discontinued","Archived",IF(ROUND((L223-G223)/L223,3)&gt;=ROUND(I223,3),"At or above target",IF(Q223&lt;&gt;"","Below target, reason recorded","Below target, no reason")))</f>
        <v>At or above target</v>
      </c>
      <c r="X223" s="21" t="str">
        <f aca="false">IF(E223="Discontinued","",IF(ROUND(M223-I223,3)&lt;-0.01,"Yes","No"))</f>
        <v>Yes</v>
      </c>
    </row>
    <row r="224" customFormat="false" ht="15" hidden="false" customHeight="false" outlineLevel="0" collapsed="false">
      <c r="A224" s="21" t="s">
        <v>573</v>
      </c>
      <c r="B224" s="21" t="s">
        <v>574</v>
      </c>
      <c r="C224" s="21" t="s">
        <v>366</v>
      </c>
      <c r="D224" s="21" t="s">
        <v>109</v>
      </c>
      <c r="E224" s="21" t="s">
        <v>110</v>
      </c>
      <c r="F224" s="19" t="n">
        <v>50</v>
      </c>
      <c r="G224" s="19" t="n">
        <v>53.76</v>
      </c>
      <c r="H224" s="19" t="n">
        <v>74.65</v>
      </c>
      <c r="I224" s="17" t="n">
        <v>0.33</v>
      </c>
      <c r="J224" s="17"/>
      <c r="K224" s="19" t="n">
        <f aca="false">IF(E224="Discontinued",H224,ROUND(ROUNDUP(ROUND(G224/(1-IF(J224="",I224,J224))/0.05,6),0)*0.05,2))</f>
        <v>80.25</v>
      </c>
      <c r="L224" s="19" t="n">
        <f aca="false">IF(OR(E224="Discontinued",P224="Held at old sell"),H224,IF(LEFT(P224,15)="Approved, cappe",ROUND(ROUNDUP(ROUND(H224*1.1/0.05,6),0)*0.05,2),K224))</f>
        <v>80.25</v>
      </c>
      <c r="M224" s="17" t="n">
        <f aca="false">ROUND((H224-G224)/H224,3)</f>
        <v>0.28</v>
      </c>
      <c r="N224" s="17" t="n">
        <f aca="false">IF(E224="Discontinued","",ROUND((L224-G224)/L224,3))</f>
        <v>0.33</v>
      </c>
      <c r="O224" s="21" t="str">
        <f aca="false">IF(E224="Discontinued","Archive",IF(AND(ROUND(K224/H224-1,6)&lt;=0.1,K224-H224&lt;=100),"Auto","Approval"))</f>
        <v>Auto</v>
      </c>
      <c r="P224" s="21" t="s">
        <v>111</v>
      </c>
      <c r="Q224" s="21"/>
      <c r="R224" s="21" t="str">
        <f aca="false">IF(E224="Superseded",MID(INDEX('Import file'!$E$2:$E$1384,MATCH(A224,'Import file'!$A$2:$A$1384,0)),23,30),A224)</f>
        <v>EWA-1671</v>
      </c>
      <c r="S224" s="19" t="n">
        <f aca="false">IF(E224="Discontinued","",IFERROR(INDEX('Supplier file A'!$D$2:$D$677,MATCH(R224,'Supplier file A'!$A$2:$A$677,0)),IFERROR(INDEX('Supplier file B'!$D$2:$D$386,MATCH(R224,'Supplier file B'!$A$2:$A$386,0)),INDEX('Supplier file C'!$D$2:$D$383,MATCH(R224,'Supplier file C'!$A$2:$A$383,0)))))</f>
        <v>53.76</v>
      </c>
      <c r="T224" s="21" t="str">
        <f aca="false">IF(E224="Discontinued","",IF(ABS(G224-S224)&lt;0.005,"Yes","No"))</f>
        <v>Yes</v>
      </c>
      <c r="U224" s="21" t="str">
        <f aca="false">IF(E224="Discontinued","",IF(ABS(F224-G224)&lt;=0.01*G224,"Yes","No"))</f>
        <v>No</v>
      </c>
      <c r="V224" s="17" t="n">
        <f aca="false">IF(E224="Discontinued","",K224/H224-1)</f>
        <v>0.075016744809109</v>
      </c>
      <c r="W224" s="21" t="str">
        <f aca="false">IF(E224="Discontinued","Archived",IF(ROUND((L224-G224)/L224,3)&gt;=ROUND(I224,3),"At or above target",IF(Q224&lt;&gt;"","Below target, reason recorded","Below target, no reason")))</f>
        <v>At or above target</v>
      </c>
      <c r="X224" s="21" t="str">
        <f aca="false">IF(E224="Discontinued","",IF(ROUND(M224-I224,3)&lt;-0.01,"Yes","No"))</f>
        <v>Yes</v>
      </c>
    </row>
    <row r="225" customFormat="false" ht="15" hidden="false" customHeight="false" outlineLevel="0" collapsed="false">
      <c r="A225" s="21" t="s">
        <v>575</v>
      </c>
      <c r="B225" s="21" t="s">
        <v>576</v>
      </c>
      <c r="C225" s="21" t="s">
        <v>366</v>
      </c>
      <c r="D225" s="21" t="s">
        <v>109</v>
      </c>
      <c r="E225" s="21" t="s">
        <v>110</v>
      </c>
      <c r="F225" s="19" t="n">
        <v>57.5</v>
      </c>
      <c r="G225" s="19" t="n">
        <v>61.54</v>
      </c>
      <c r="H225" s="19" t="n">
        <v>85.85</v>
      </c>
      <c r="I225" s="17" t="n">
        <v>0.33</v>
      </c>
      <c r="J225" s="17"/>
      <c r="K225" s="19" t="n">
        <f aca="false">IF(E225="Discontinued",H225,ROUND(ROUNDUP(ROUND(G225/(1-IF(J225="",I225,J225))/0.05,6),0)*0.05,2))</f>
        <v>91.9</v>
      </c>
      <c r="L225" s="19" t="n">
        <f aca="false">IF(OR(E225="Discontinued",P225="Held at old sell"),H225,IF(LEFT(P225,15)="Approved, cappe",ROUND(ROUNDUP(ROUND(H225*1.1/0.05,6),0)*0.05,2),K225))</f>
        <v>91.9</v>
      </c>
      <c r="M225" s="17" t="n">
        <f aca="false">ROUND((H225-G225)/H225,3)</f>
        <v>0.283</v>
      </c>
      <c r="N225" s="17" t="n">
        <f aca="false">IF(E225="Discontinued","",ROUND((L225-G225)/L225,3))</f>
        <v>0.33</v>
      </c>
      <c r="O225" s="21" t="str">
        <f aca="false">IF(E225="Discontinued","Archive",IF(AND(ROUND(K225/H225-1,6)&lt;=0.1,K225-H225&lt;=100),"Auto","Approval"))</f>
        <v>Auto</v>
      </c>
      <c r="P225" s="21" t="s">
        <v>111</v>
      </c>
      <c r="Q225" s="21"/>
      <c r="R225" s="21" t="str">
        <f aca="false">IF(E225="Superseded",MID(INDEX('Import file'!$E$2:$E$1384,MATCH(A225,'Import file'!$A$2:$A$1384,0)),23,30),A225)</f>
        <v>EWA-1674</v>
      </c>
      <c r="S225" s="19" t="n">
        <f aca="false">IF(E225="Discontinued","",IFERROR(INDEX('Supplier file A'!$D$2:$D$677,MATCH(R225,'Supplier file A'!$A$2:$A$677,0)),IFERROR(INDEX('Supplier file B'!$D$2:$D$386,MATCH(R225,'Supplier file B'!$A$2:$A$386,0)),INDEX('Supplier file C'!$D$2:$D$383,MATCH(R225,'Supplier file C'!$A$2:$A$383,0)))))</f>
        <v>61.54</v>
      </c>
      <c r="T225" s="21" t="str">
        <f aca="false">IF(E225="Discontinued","",IF(ABS(G225-S225)&lt;0.005,"Yes","No"))</f>
        <v>Yes</v>
      </c>
      <c r="U225" s="21" t="str">
        <f aca="false">IF(E225="Discontinued","",IF(ABS(F225-G225)&lt;=0.01*G225,"Yes","No"))</f>
        <v>No</v>
      </c>
      <c r="V225" s="17" t="n">
        <f aca="false">IF(E225="Discontinued","",K225/H225-1)</f>
        <v>0.0704717530576589</v>
      </c>
      <c r="W225" s="21" t="str">
        <f aca="false">IF(E225="Discontinued","Archived",IF(ROUND((L225-G225)/L225,3)&gt;=ROUND(I225,3),"At or above target",IF(Q225&lt;&gt;"","Below target, reason recorded","Below target, no reason")))</f>
        <v>At or above target</v>
      </c>
      <c r="X225" s="21" t="str">
        <f aca="false">IF(E225="Discontinued","",IF(ROUND(M225-I225,3)&lt;-0.01,"Yes","No"))</f>
        <v>Yes</v>
      </c>
    </row>
    <row r="226" customFormat="false" ht="15" hidden="false" customHeight="false" outlineLevel="0" collapsed="false">
      <c r="A226" s="21" t="s">
        <v>577</v>
      </c>
      <c r="B226" s="21" t="s">
        <v>578</v>
      </c>
      <c r="C226" s="21" t="s">
        <v>366</v>
      </c>
      <c r="D226" s="21" t="s">
        <v>109</v>
      </c>
      <c r="E226" s="21" t="s">
        <v>110</v>
      </c>
      <c r="F226" s="19" t="n">
        <v>32.2</v>
      </c>
      <c r="G226" s="19" t="n">
        <v>34.92</v>
      </c>
      <c r="H226" s="19" t="n">
        <v>42.4</v>
      </c>
      <c r="I226" s="17" t="n">
        <v>0.33</v>
      </c>
      <c r="J226" s="17" t="n">
        <v>0.24</v>
      </c>
      <c r="K226" s="19" t="n">
        <f aca="false">IF(E226="Discontinued",H226,ROUND(ROUNDUP(ROUND(G226/(1-IF(J226="",I226,J226))/0.05,6),0)*0.05,2))</f>
        <v>45.95</v>
      </c>
      <c r="L226" s="19" t="n">
        <f aca="false">IF(OR(E226="Discontinued",P226="Held at old sell"),H226,IF(LEFT(P226,15)="Approved, cappe",ROUND(ROUNDUP(ROUND(H226*1.1/0.05,6),0)*0.05,2),K226))</f>
        <v>45.95</v>
      </c>
      <c r="M226" s="17" t="n">
        <f aca="false">ROUND((H226-G226)/H226,3)</f>
        <v>0.176</v>
      </c>
      <c r="N226" s="17" t="n">
        <f aca="false">IF(E226="Discontinued","",ROUND((L226-G226)/L226,3))</f>
        <v>0.24</v>
      </c>
      <c r="O226" s="21" t="str">
        <f aca="false">IF(E226="Discontinued","Archive",IF(AND(ROUND(K226/H226-1,6)&lt;=0.1,K226-H226&lt;=100),"Auto","Approval"))</f>
        <v>Auto</v>
      </c>
      <c r="P226" s="21" t="s">
        <v>111</v>
      </c>
      <c r="Q226" s="21" t="s">
        <v>209</v>
      </c>
      <c r="R226" s="21" t="str">
        <f aca="false">IF(E226="Superseded",MID(INDEX('Import file'!$E$2:$E$1384,MATCH(A226,'Import file'!$A$2:$A$1384,0)),23,30),A226)</f>
        <v>EWA-1675</v>
      </c>
      <c r="S226" s="19" t="n">
        <f aca="false">IF(E226="Discontinued","",IFERROR(INDEX('Supplier file A'!$D$2:$D$677,MATCH(R226,'Supplier file A'!$A$2:$A$677,0)),IFERROR(INDEX('Supplier file B'!$D$2:$D$386,MATCH(R226,'Supplier file B'!$A$2:$A$386,0)),INDEX('Supplier file C'!$D$2:$D$383,MATCH(R226,'Supplier file C'!$A$2:$A$383,0)))))</f>
        <v>34.92</v>
      </c>
      <c r="T226" s="21" t="str">
        <f aca="false">IF(E226="Discontinued","",IF(ABS(G226-S226)&lt;0.005,"Yes","No"))</f>
        <v>Yes</v>
      </c>
      <c r="U226" s="21" t="str">
        <f aca="false">IF(E226="Discontinued","",IF(ABS(F226-G226)&lt;=0.01*G226,"Yes","No"))</f>
        <v>No</v>
      </c>
      <c r="V226" s="17" t="n">
        <f aca="false">IF(E226="Discontinued","",K226/H226-1)</f>
        <v>0.0837264150943398</v>
      </c>
      <c r="W226" s="21" t="str">
        <f aca="false">IF(E226="Discontinued","Archived",IF(ROUND((L226-G226)/L226,3)&gt;=ROUND(I226,3),"At or above target",IF(Q226&lt;&gt;"","Below target, reason recorded","Below target, no reason")))</f>
        <v>Below target, reason recorded</v>
      </c>
      <c r="X226" s="21" t="str">
        <f aca="false">IF(E226="Discontinued","",IF(ROUND(M226-I226,3)&lt;-0.01,"Yes","No"))</f>
        <v>Yes</v>
      </c>
    </row>
    <row r="227" customFormat="false" ht="15" hidden="false" customHeight="false" outlineLevel="0" collapsed="false">
      <c r="A227" s="21" t="s">
        <v>579</v>
      </c>
      <c r="B227" s="21" t="s">
        <v>580</v>
      </c>
      <c r="C227" s="21" t="s">
        <v>366</v>
      </c>
      <c r="D227" s="21" t="s">
        <v>109</v>
      </c>
      <c r="E227" s="21" t="s">
        <v>110</v>
      </c>
      <c r="F227" s="19" t="n">
        <v>17.25</v>
      </c>
      <c r="G227" s="19" t="n">
        <v>18.76</v>
      </c>
      <c r="H227" s="19" t="n">
        <v>25.75</v>
      </c>
      <c r="I227" s="17" t="n">
        <v>0.33</v>
      </c>
      <c r="J227" s="17"/>
      <c r="K227" s="19" t="n">
        <f aca="false">IF(E227="Discontinued",H227,ROUND(ROUNDUP(ROUND(G227/(1-IF(J227="",I227,J227))/0.05,6),0)*0.05,2))</f>
        <v>28</v>
      </c>
      <c r="L227" s="19" t="n">
        <f aca="false">IF(OR(E227="Discontinued",P227="Held at old sell"),H227,IF(LEFT(P227,15)="Approved, cappe",ROUND(ROUNDUP(ROUND(H227*1.1/0.05,6),0)*0.05,2),K227))</f>
        <v>28</v>
      </c>
      <c r="M227" s="17" t="n">
        <f aca="false">ROUND((H227-G227)/H227,3)</f>
        <v>0.271</v>
      </c>
      <c r="N227" s="17" t="n">
        <f aca="false">IF(E227="Discontinued","",ROUND((L227-G227)/L227,3))</f>
        <v>0.33</v>
      </c>
      <c r="O227" s="21" t="str">
        <f aca="false">IF(E227="Discontinued","Archive",IF(AND(ROUND(K227/H227-1,6)&lt;=0.1,K227-H227&lt;=100),"Auto","Approval"))</f>
        <v>Auto</v>
      </c>
      <c r="P227" s="21" t="s">
        <v>111</v>
      </c>
      <c r="Q227" s="21"/>
      <c r="R227" s="21" t="str">
        <f aca="false">IF(E227="Superseded",MID(INDEX('Import file'!$E$2:$E$1384,MATCH(A227,'Import file'!$A$2:$A$1384,0)),23,30),A227)</f>
        <v>EWA-1680</v>
      </c>
      <c r="S227" s="19" t="n">
        <f aca="false">IF(E227="Discontinued","",IFERROR(INDEX('Supplier file A'!$D$2:$D$677,MATCH(R227,'Supplier file A'!$A$2:$A$677,0)),IFERROR(INDEX('Supplier file B'!$D$2:$D$386,MATCH(R227,'Supplier file B'!$A$2:$A$386,0)),INDEX('Supplier file C'!$D$2:$D$383,MATCH(R227,'Supplier file C'!$A$2:$A$383,0)))))</f>
        <v>18.76</v>
      </c>
      <c r="T227" s="21" t="str">
        <f aca="false">IF(E227="Discontinued","",IF(ABS(G227-S227)&lt;0.005,"Yes","No"))</f>
        <v>Yes</v>
      </c>
      <c r="U227" s="21" t="str">
        <f aca="false">IF(E227="Discontinued","",IF(ABS(F227-G227)&lt;=0.01*G227,"Yes","No"))</f>
        <v>No</v>
      </c>
      <c r="V227" s="17" t="n">
        <f aca="false">IF(E227="Discontinued","",K227/H227-1)</f>
        <v>0.087378640776699</v>
      </c>
      <c r="W227" s="21" t="str">
        <f aca="false">IF(E227="Discontinued","Archived",IF(ROUND((L227-G227)/L227,3)&gt;=ROUND(I227,3),"At or above target",IF(Q227&lt;&gt;"","Below target, reason recorded","Below target, no reason")))</f>
        <v>At or above target</v>
      </c>
      <c r="X227" s="21" t="str">
        <f aca="false">IF(E227="Discontinued","",IF(ROUND(M227-I227,3)&lt;-0.01,"Yes","No"))</f>
        <v>Yes</v>
      </c>
    </row>
    <row r="228" customFormat="false" ht="15" hidden="false" customHeight="false" outlineLevel="0" collapsed="false">
      <c r="A228" s="21" t="s">
        <v>581</v>
      </c>
      <c r="B228" s="21" t="s">
        <v>582</v>
      </c>
      <c r="C228" s="21" t="s">
        <v>366</v>
      </c>
      <c r="D228" s="21" t="s">
        <v>109</v>
      </c>
      <c r="E228" s="21" t="s">
        <v>110</v>
      </c>
      <c r="F228" s="19" t="n">
        <v>38</v>
      </c>
      <c r="G228" s="19" t="n">
        <v>40.85</v>
      </c>
      <c r="H228" s="19" t="n">
        <v>56.75</v>
      </c>
      <c r="I228" s="17" t="n">
        <v>0.33</v>
      </c>
      <c r="J228" s="17"/>
      <c r="K228" s="19" t="n">
        <f aca="false">IF(E228="Discontinued",H228,ROUND(ROUNDUP(ROUND(G228/(1-IF(J228="",I228,J228))/0.05,6),0)*0.05,2))</f>
        <v>61</v>
      </c>
      <c r="L228" s="19" t="n">
        <f aca="false">IF(OR(E228="Discontinued",P228="Held at old sell"),H228,IF(LEFT(P228,15)="Approved, cappe",ROUND(ROUNDUP(ROUND(H228*1.1/0.05,6),0)*0.05,2),K228))</f>
        <v>61</v>
      </c>
      <c r="M228" s="17" t="n">
        <f aca="false">ROUND((H228-G228)/H228,3)</f>
        <v>0.28</v>
      </c>
      <c r="N228" s="17" t="n">
        <f aca="false">IF(E228="Discontinued","",ROUND((L228-G228)/L228,3))</f>
        <v>0.33</v>
      </c>
      <c r="O228" s="21" t="str">
        <f aca="false">IF(E228="Discontinued","Archive",IF(AND(ROUND(K228/H228-1,6)&lt;=0.1,K228-H228&lt;=100),"Auto","Approval"))</f>
        <v>Auto</v>
      </c>
      <c r="P228" s="21" t="s">
        <v>111</v>
      </c>
      <c r="Q228" s="21"/>
      <c r="R228" s="21" t="str">
        <f aca="false">IF(E228="Superseded",MID(INDEX('Import file'!$E$2:$E$1384,MATCH(A228,'Import file'!$A$2:$A$1384,0)),23,30),A228)</f>
        <v>EWA-1683</v>
      </c>
      <c r="S228" s="19" t="n">
        <f aca="false">IF(E228="Discontinued","",IFERROR(INDEX('Supplier file A'!$D$2:$D$677,MATCH(R228,'Supplier file A'!$A$2:$A$677,0)),IFERROR(INDEX('Supplier file B'!$D$2:$D$386,MATCH(R228,'Supplier file B'!$A$2:$A$386,0)),INDEX('Supplier file C'!$D$2:$D$383,MATCH(R228,'Supplier file C'!$A$2:$A$383,0)))))</f>
        <v>40.85</v>
      </c>
      <c r="T228" s="21" t="str">
        <f aca="false">IF(E228="Discontinued","",IF(ABS(G228-S228)&lt;0.005,"Yes","No"))</f>
        <v>Yes</v>
      </c>
      <c r="U228" s="21" t="str">
        <f aca="false">IF(E228="Discontinued","",IF(ABS(F228-G228)&lt;=0.01*G228,"Yes","No"))</f>
        <v>No</v>
      </c>
      <c r="V228" s="17" t="n">
        <f aca="false">IF(E228="Discontinued","",K228/H228-1)</f>
        <v>0.0748898678414096</v>
      </c>
      <c r="W228" s="21" t="str">
        <f aca="false">IF(E228="Discontinued","Archived",IF(ROUND((L228-G228)/L228,3)&gt;=ROUND(I228,3),"At or above target",IF(Q228&lt;&gt;"","Below target, reason recorded","Below target, no reason")))</f>
        <v>At or above target</v>
      </c>
      <c r="X228" s="21" t="str">
        <f aca="false">IF(E228="Discontinued","",IF(ROUND(M228-I228,3)&lt;-0.01,"Yes","No"))</f>
        <v>Yes</v>
      </c>
    </row>
    <row r="229" customFormat="false" ht="15" hidden="false" customHeight="false" outlineLevel="0" collapsed="false">
      <c r="A229" s="21" t="s">
        <v>583</v>
      </c>
      <c r="B229" s="21" t="s">
        <v>584</v>
      </c>
      <c r="C229" s="21" t="s">
        <v>366</v>
      </c>
      <c r="D229" s="21" t="s">
        <v>109</v>
      </c>
      <c r="E229" s="21" t="s">
        <v>110</v>
      </c>
      <c r="F229" s="19" t="n">
        <v>42.5</v>
      </c>
      <c r="G229" s="19" t="n">
        <v>45.81</v>
      </c>
      <c r="H229" s="19" t="n">
        <v>57.45</v>
      </c>
      <c r="I229" s="17" t="n">
        <v>0.33</v>
      </c>
      <c r="J229" s="17" t="n">
        <v>0.26</v>
      </c>
      <c r="K229" s="19" t="n">
        <f aca="false">IF(E229="Discontinued",H229,ROUND(ROUNDUP(ROUND(G229/(1-IF(J229="",I229,J229))/0.05,6),0)*0.05,2))</f>
        <v>61.95</v>
      </c>
      <c r="L229" s="19" t="n">
        <f aca="false">IF(OR(E229="Discontinued",P229="Held at old sell"),H229,IF(LEFT(P229,15)="Approved, cappe",ROUND(ROUNDUP(ROUND(H229*1.1/0.05,6),0)*0.05,2),K229))</f>
        <v>61.95</v>
      </c>
      <c r="M229" s="17" t="n">
        <f aca="false">ROUND((H229-G229)/H229,3)</f>
        <v>0.203</v>
      </c>
      <c r="N229" s="17" t="n">
        <f aca="false">IF(E229="Discontinued","",ROUND((L229-G229)/L229,3))</f>
        <v>0.261</v>
      </c>
      <c r="O229" s="21" t="str">
        <f aca="false">IF(E229="Discontinued","Archive",IF(AND(ROUND(K229/H229-1,6)&lt;=0.1,K229-H229&lt;=100),"Auto","Approval"))</f>
        <v>Auto</v>
      </c>
      <c r="P229" s="21" t="s">
        <v>111</v>
      </c>
      <c r="Q229" s="21" t="s">
        <v>274</v>
      </c>
      <c r="R229" s="21" t="str">
        <f aca="false">IF(E229="Superseded",MID(INDEX('Import file'!$E$2:$E$1384,MATCH(A229,'Import file'!$A$2:$A$1384,0)),23,30),A229)</f>
        <v>EWA-1684</v>
      </c>
      <c r="S229" s="19" t="n">
        <f aca="false">IF(E229="Discontinued","",IFERROR(INDEX('Supplier file A'!$D$2:$D$677,MATCH(R229,'Supplier file A'!$A$2:$A$677,0)),IFERROR(INDEX('Supplier file B'!$D$2:$D$386,MATCH(R229,'Supplier file B'!$A$2:$A$386,0)),INDEX('Supplier file C'!$D$2:$D$383,MATCH(R229,'Supplier file C'!$A$2:$A$383,0)))))</f>
        <v>45.81</v>
      </c>
      <c r="T229" s="21" t="str">
        <f aca="false">IF(E229="Discontinued","",IF(ABS(G229-S229)&lt;0.005,"Yes","No"))</f>
        <v>Yes</v>
      </c>
      <c r="U229" s="21" t="str">
        <f aca="false">IF(E229="Discontinued","",IF(ABS(F229-G229)&lt;=0.01*G229,"Yes","No"))</f>
        <v>No</v>
      </c>
      <c r="V229" s="17" t="n">
        <f aca="false">IF(E229="Discontinued","",K229/H229-1)</f>
        <v>0.0783289817232376</v>
      </c>
      <c r="W229" s="21" t="str">
        <f aca="false">IF(E229="Discontinued","Archived",IF(ROUND((L229-G229)/L229,3)&gt;=ROUND(I229,3),"At or above target",IF(Q229&lt;&gt;"","Below target, reason recorded","Below target, no reason")))</f>
        <v>Below target, reason recorded</v>
      </c>
      <c r="X229" s="21" t="str">
        <f aca="false">IF(E229="Discontinued","",IF(ROUND(M229-I229,3)&lt;-0.01,"Yes","No"))</f>
        <v>Yes</v>
      </c>
    </row>
    <row r="230" customFormat="false" ht="15" hidden="false" customHeight="false" outlineLevel="0" collapsed="false">
      <c r="A230" s="21" t="s">
        <v>585</v>
      </c>
      <c r="B230" s="21" t="s">
        <v>586</v>
      </c>
      <c r="C230" s="21" t="s">
        <v>366</v>
      </c>
      <c r="D230" s="21" t="s">
        <v>109</v>
      </c>
      <c r="E230" s="21" t="s">
        <v>110</v>
      </c>
      <c r="F230" s="19" t="n">
        <v>10.58</v>
      </c>
      <c r="G230" s="19" t="n">
        <v>11.52</v>
      </c>
      <c r="H230" s="19" t="n">
        <v>15.8</v>
      </c>
      <c r="I230" s="17" t="n">
        <v>0.33</v>
      </c>
      <c r="J230" s="17"/>
      <c r="K230" s="19" t="n">
        <f aca="false">IF(E230="Discontinued",H230,ROUND(ROUNDUP(ROUND(G230/(1-IF(J230="",I230,J230))/0.05,6),0)*0.05,2))</f>
        <v>17.2</v>
      </c>
      <c r="L230" s="19" t="n">
        <f aca="false">IF(OR(E230="Discontinued",P230="Held at old sell"),H230,IF(LEFT(P230,15)="Approved, cappe",ROUND(ROUNDUP(ROUND(H230*1.1/0.05,6),0)*0.05,2),K230))</f>
        <v>17.2</v>
      </c>
      <c r="M230" s="17" t="n">
        <f aca="false">ROUND((H230-G230)/H230,3)</f>
        <v>0.271</v>
      </c>
      <c r="N230" s="17" t="n">
        <f aca="false">IF(E230="Discontinued","",ROUND((L230-G230)/L230,3))</f>
        <v>0.33</v>
      </c>
      <c r="O230" s="21" t="str">
        <f aca="false">IF(E230="Discontinued","Archive",IF(AND(ROUND(K230/H230-1,6)&lt;=0.1,K230-H230&lt;=100),"Auto","Approval"))</f>
        <v>Auto</v>
      </c>
      <c r="P230" s="21" t="s">
        <v>111</v>
      </c>
      <c r="Q230" s="21"/>
      <c r="R230" s="21" t="str">
        <f aca="false">IF(E230="Superseded",MID(INDEX('Import file'!$E$2:$E$1384,MATCH(A230,'Import file'!$A$2:$A$1384,0)),23,30),A230)</f>
        <v>EWA-1688</v>
      </c>
      <c r="S230" s="19" t="n">
        <f aca="false">IF(E230="Discontinued","",IFERROR(INDEX('Supplier file A'!$D$2:$D$677,MATCH(R230,'Supplier file A'!$A$2:$A$677,0)),IFERROR(INDEX('Supplier file B'!$D$2:$D$386,MATCH(R230,'Supplier file B'!$A$2:$A$386,0)),INDEX('Supplier file C'!$D$2:$D$383,MATCH(R230,'Supplier file C'!$A$2:$A$383,0)))))</f>
        <v>11.52</v>
      </c>
      <c r="T230" s="21" t="str">
        <f aca="false">IF(E230="Discontinued","",IF(ABS(G230-S230)&lt;0.005,"Yes","No"))</f>
        <v>Yes</v>
      </c>
      <c r="U230" s="21" t="str">
        <f aca="false">IF(E230="Discontinued","",IF(ABS(F230-G230)&lt;=0.01*G230,"Yes","No"))</f>
        <v>No</v>
      </c>
      <c r="V230" s="17" t="n">
        <f aca="false">IF(E230="Discontinued","",K230/H230-1)</f>
        <v>0.0886075949367087</v>
      </c>
      <c r="W230" s="21" t="str">
        <f aca="false">IF(E230="Discontinued","Archived",IF(ROUND((L230-G230)/L230,3)&gt;=ROUND(I230,3),"At or above target",IF(Q230&lt;&gt;"","Below target, reason recorded","Below target, no reason")))</f>
        <v>At or above target</v>
      </c>
      <c r="X230" s="21" t="str">
        <f aca="false">IF(E230="Discontinued","",IF(ROUND(M230-I230,3)&lt;-0.01,"Yes","No"))</f>
        <v>Yes</v>
      </c>
    </row>
    <row r="231" customFormat="false" ht="15" hidden="false" customHeight="false" outlineLevel="0" collapsed="false">
      <c r="A231" s="21" t="s">
        <v>587</v>
      </c>
      <c r="B231" s="21" t="s">
        <v>588</v>
      </c>
      <c r="C231" s="21" t="s">
        <v>366</v>
      </c>
      <c r="D231" s="21" t="s">
        <v>109</v>
      </c>
      <c r="E231" s="21" t="s">
        <v>110</v>
      </c>
      <c r="F231" s="19" t="n">
        <v>89.7</v>
      </c>
      <c r="G231" s="19" t="n">
        <v>96.45</v>
      </c>
      <c r="H231" s="19" t="n">
        <v>126.35</v>
      </c>
      <c r="I231" s="17" t="n">
        <v>0.33</v>
      </c>
      <c r="J231" s="17" t="n">
        <v>0.29</v>
      </c>
      <c r="K231" s="19" t="n">
        <f aca="false">IF(E231="Discontinued",H231,ROUND(ROUNDUP(ROUND(G231/(1-IF(J231="",I231,J231))/0.05,6),0)*0.05,2))</f>
        <v>135.85</v>
      </c>
      <c r="L231" s="19" t="n">
        <f aca="false">IF(OR(E231="Discontinued",P231="Held at old sell"),H231,IF(LEFT(P231,15)="Approved, cappe",ROUND(ROUNDUP(ROUND(H231*1.1/0.05,6),0)*0.05,2),K231))</f>
        <v>135.85</v>
      </c>
      <c r="M231" s="17" t="n">
        <f aca="false">ROUND((H231-G231)/H231,3)</f>
        <v>0.237</v>
      </c>
      <c r="N231" s="17" t="n">
        <f aca="false">IF(E231="Discontinued","",ROUND((L231-G231)/L231,3))</f>
        <v>0.29</v>
      </c>
      <c r="O231" s="21" t="str">
        <f aca="false">IF(E231="Discontinued","Archive",IF(AND(ROUND(K231/H231-1,6)&lt;=0.1,K231-H231&lt;=100),"Auto","Approval"))</f>
        <v>Auto</v>
      </c>
      <c r="P231" s="21" t="s">
        <v>111</v>
      </c>
      <c r="Q231" s="21" t="s">
        <v>405</v>
      </c>
      <c r="R231" s="21" t="str">
        <f aca="false">IF(E231="Superseded",MID(INDEX('Import file'!$E$2:$E$1384,MATCH(A231,'Import file'!$A$2:$A$1384,0)),23,30),A231)</f>
        <v>EWA-1690</v>
      </c>
      <c r="S231" s="19" t="n">
        <f aca="false">IF(E231="Discontinued","",IFERROR(INDEX('Supplier file A'!$D$2:$D$677,MATCH(R231,'Supplier file A'!$A$2:$A$677,0)),IFERROR(INDEX('Supplier file B'!$D$2:$D$386,MATCH(R231,'Supplier file B'!$A$2:$A$386,0)),INDEX('Supplier file C'!$D$2:$D$383,MATCH(R231,'Supplier file C'!$A$2:$A$383,0)))))</f>
        <v>96.45</v>
      </c>
      <c r="T231" s="21" t="str">
        <f aca="false">IF(E231="Discontinued","",IF(ABS(G231-S231)&lt;0.005,"Yes","No"))</f>
        <v>Yes</v>
      </c>
      <c r="U231" s="21" t="str">
        <f aca="false">IF(E231="Discontinued","",IF(ABS(F231-G231)&lt;=0.01*G231,"Yes","No"))</f>
        <v>No</v>
      </c>
      <c r="V231" s="17" t="n">
        <f aca="false">IF(E231="Discontinued","",K231/H231-1)</f>
        <v>0.0751879699248121</v>
      </c>
      <c r="W231" s="21" t="str">
        <f aca="false">IF(E231="Discontinued","Archived",IF(ROUND((L231-G231)/L231,3)&gt;=ROUND(I231,3),"At or above target",IF(Q231&lt;&gt;"","Below target, reason recorded","Below target, no reason")))</f>
        <v>Below target, reason recorded</v>
      </c>
      <c r="X231" s="21" t="str">
        <f aca="false">IF(E231="Discontinued","",IF(ROUND(M231-I231,3)&lt;-0.01,"Yes","No"))</f>
        <v>Yes</v>
      </c>
    </row>
    <row r="232" customFormat="false" ht="15" hidden="false" customHeight="false" outlineLevel="0" collapsed="false">
      <c r="A232" s="21" t="s">
        <v>589</v>
      </c>
      <c r="B232" s="21" t="s">
        <v>590</v>
      </c>
      <c r="C232" s="21" t="s">
        <v>366</v>
      </c>
      <c r="D232" s="21" t="s">
        <v>109</v>
      </c>
      <c r="E232" s="21" t="s">
        <v>110</v>
      </c>
      <c r="F232" s="19" t="n">
        <v>16.1</v>
      </c>
      <c r="G232" s="19" t="n">
        <v>17.4</v>
      </c>
      <c r="H232" s="19" t="n">
        <v>24.05</v>
      </c>
      <c r="I232" s="17" t="n">
        <v>0.33</v>
      </c>
      <c r="J232" s="17"/>
      <c r="K232" s="19" t="n">
        <f aca="false">IF(E232="Discontinued",H232,ROUND(ROUNDUP(ROUND(G232/(1-IF(J232="",I232,J232))/0.05,6),0)*0.05,2))</f>
        <v>26</v>
      </c>
      <c r="L232" s="19" t="n">
        <f aca="false">IF(OR(E232="Discontinued",P232="Held at old sell"),H232,IF(LEFT(P232,15)="Approved, cappe",ROUND(ROUNDUP(ROUND(H232*1.1/0.05,6),0)*0.05,2),K232))</f>
        <v>26</v>
      </c>
      <c r="M232" s="17" t="n">
        <f aca="false">ROUND((H232-G232)/H232,3)</f>
        <v>0.277</v>
      </c>
      <c r="N232" s="17" t="n">
        <f aca="false">IF(E232="Discontinued","",ROUND((L232-G232)/L232,3))</f>
        <v>0.331</v>
      </c>
      <c r="O232" s="21" t="str">
        <f aca="false">IF(E232="Discontinued","Archive",IF(AND(ROUND(K232/H232-1,6)&lt;=0.1,K232-H232&lt;=100),"Auto","Approval"))</f>
        <v>Auto</v>
      </c>
      <c r="P232" s="21" t="s">
        <v>111</v>
      </c>
      <c r="Q232" s="21"/>
      <c r="R232" s="21" t="str">
        <f aca="false">IF(E232="Superseded",MID(INDEX('Import file'!$E$2:$E$1384,MATCH(A232,'Import file'!$A$2:$A$1384,0)),23,30),A232)</f>
        <v>EWA-1693</v>
      </c>
      <c r="S232" s="19" t="n">
        <f aca="false">IF(E232="Discontinued","",IFERROR(INDEX('Supplier file A'!$D$2:$D$677,MATCH(R232,'Supplier file A'!$A$2:$A$677,0)),IFERROR(INDEX('Supplier file B'!$D$2:$D$386,MATCH(R232,'Supplier file B'!$A$2:$A$386,0)),INDEX('Supplier file C'!$D$2:$D$383,MATCH(R232,'Supplier file C'!$A$2:$A$383,0)))))</f>
        <v>17.4</v>
      </c>
      <c r="T232" s="21" t="str">
        <f aca="false">IF(E232="Discontinued","",IF(ABS(G232-S232)&lt;0.005,"Yes","No"))</f>
        <v>Yes</v>
      </c>
      <c r="U232" s="21" t="str">
        <f aca="false">IF(E232="Discontinued","",IF(ABS(F232-G232)&lt;=0.01*G232,"Yes","No"))</f>
        <v>No</v>
      </c>
      <c r="V232" s="17" t="n">
        <f aca="false">IF(E232="Discontinued","",K232/H232-1)</f>
        <v>0.0810810810810811</v>
      </c>
      <c r="W232" s="21" t="str">
        <f aca="false">IF(E232="Discontinued","Archived",IF(ROUND((L232-G232)/L232,3)&gt;=ROUND(I232,3),"At or above target",IF(Q232&lt;&gt;"","Below target, reason recorded","Below target, no reason")))</f>
        <v>At or above target</v>
      </c>
      <c r="X232" s="21" t="str">
        <f aca="false">IF(E232="Discontinued","",IF(ROUND(M232-I232,3)&lt;-0.01,"Yes","No"))</f>
        <v>Yes</v>
      </c>
    </row>
    <row r="233" customFormat="false" ht="15" hidden="false" customHeight="false" outlineLevel="0" collapsed="false">
      <c r="A233" s="21" t="s">
        <v>591</v>
      </c>
      <c r="B233" s="21" t="s">
        <v>592</v>
      </c>
      <c r="C233" s="21" t="s">
        <v>366</v>
      </c>
      <c r="D233" s="21" t="s">
        <v>109</v>
      </c>
      <c r="E233" s="21" t="s">
        <v>110</v>
      </c>
      <c r="F233" s="19" t="n">
        <v>6.8</v>
      </c>
      <c r="G233" s="19" t="n">
        <v>7.24</v>
      </c>
      <c r="H233" s="19" t="n">
        <v>10.15</v>
      </c>
      <c r="I233" s="17" t="n">
        <v>0.33</v>
      </c>
      <c r="J233" s="17"/>
      <c r="K233" s="19" t="n">
        <f aca="false">IF(E233="Discontinued",H233,ROUND(ROUNDUP(ROUND(G233/(1-IF(J233="",I233,J233))/0.05,6),0)*0.05,2))</f>
        <v>10.85</v>
      </c>
      <c r="L233" s="19" t="n">
        <f aca="false">IF(OR(E233="Discontinued",P233="Held at old sell"),H233,IF(LEFT(P233,15)="Approved, cappe",ROUND(ROUNDUP(ROUND(H233*1.1/0.05,6),0)*0.05,2),K233))</f>
        <v>10.85</v>
      </c>
      <c r="M233" s="17" t="n">
        <f aca="false">ROUND((H233-G233)/H233,3)</f>
        <v>0.287</v>
      </c>
      <c r="N233" s="17" t="n">
        <f aca="false">IF(E233="Discontinued","",ROUND((L233-G233)/L233,3))</f>
        <v>0.333</v>
      </c>
      <c r="O233" s="21" t="str">
        <f aca="false">IF(E233="Discontinued","Archive",IF(AND(ROUND(K233/H233-1,6)&lt;=0.1,K233-H233&lt;=100),"Auto","Approval"))</f>
        <v>Auto</v>
      </c>
      <c r="P233" s="21" t="s">
        <v>111</v>
      </c>
      <c r="Q233" s="21"/>
      <c r="R233" s="21" t="str">
        <f aca="false">IF(E233="Superseded",MID(INDEX('Import file'!$E$2:$E$1384,MATCH(A233,'Import file'!$A$2:$A$1384,0)),23,30),A233)</f>
        <v>EWA-1696</v>
      </c>
      <c r="S233" s="19" t="n">
        <f aca="false">IF(E233="Discontinued","",IFERROR(INDEX('Supplier file A'!$D$2:$D$677,MATCH(R233,'Supplier file A'!$A$2:$A$677,0)),IFERROR(INDEX('Supplier file B'!$D$2:$D$386,MATCH(R233,'Supplier file B'!$A$2:$A$386,0)),INDEX('Supplier file C'!$D$2:$D$383,MATCH(R233,'Supplier file C'!$A$2:$A$383,0)))))</f>
        <v>7.24</v>
      </c>
      <c r="T233" s="21" t="str">
        <f aca="false">IF(E233="Discontinued","",IF(ABS(G233-S233)&lt;0.005,"Yes","No"))</f>
        <v>Yes</v>
      </c>
      <c r="U233" s="21" t="str">
        <f aca="false">IF(E233="Discontinued","",IF(ABS(F233-G233)&lt;=0.01*G233,"Yes","No"))</f>
        <v>No</v>
      </c>
      <c r="V233" s="17" t="n">
        <f aca="false">IF(E233="Discontinued","",K233/H233-1)</f>
        <v>0.0689655172413792</v>
      </c>
      <c r="W233" s="21" t="str">
        <f aca="false">IF(E233="Discontinued","Archived",IF(ROUND((L233-G233)/L233,3)&gt;=ROUND(I233,3),"At or above target",IF(Q233&lt;&gt;"","Below target, reason recorded","Below target, no reason")))</f>
        <v>At or above target</v>
      </c>
      <c r="X233" s="21" t="str">
        <f aca="false">IF(E233="Discontinued","",IF(ROUND(M233-I233,3)&lt;-0.01,"Yes","No"))</f>
        <v>Yes</v>
      </c>
    </row>
    <row r="234" customFormat="false" ht="15" hidden="false" customHeight="false" outlineLevel="0" collapsed="false">
      <c r="A234" s="21" t="s">
        <v>593</v>
      </c>
      <c r="B234" s="21" t="s">
        <v>594</v>
      </c>
      <c r="C234" s="21" t="s">
        <v>366</v>
      </c>
      <c r="D234" s="21" t="s">
        <v>109</v>
      </c>
      <c r="E234" s="21" t="s">
        <v>110</v>
      </c>
      <c r="F234" s="19" t="n">
        <v>94.3</v>
      </c>
      <c r="G234" s="19" t="n">
        <v>101.46</v>
      </c>
      <c r="H234" s="19" t="n">
        <v>140.75</v>
      </c>
      <c r="I234" s="17" t="n">
        <v>0.33</v>
      </c>
      <c r="J234" s="17"/>
      <c r="K234" s="19" t="n">
        <f aca="false">IF(E234="Discontinued",H234,ROUND(ROUNDUP(ROUND(G234/(1-IF(J234="",I234,J234))/0.05,6),0)*0.05,2))</f>
        <v>151.45</v>
      </c>
      <c r="L234" s="19" t="n">
        <f aca="false">IF(OR(E234="Discontinued",P234="Held at old sell"),H234,IF(LEFT(P234,15)="Approved, cappe",ROUND(ROUNDUP(ROUND(H234*1.1/0.05,6),0)*0.05,2),K234))</f>
        <v>151.45</v>
      </c>
      <c r="M234" s="17" t="n">
        <f aca="false">ROUND((H234-G234)/H234,3)</f>
        <v>0.279</v>
      </c>
      <c r="N234" s="17" t="n">
        <f aca="false">IF(E234="Discontinued","",ROUND((L234-G234)/L234,3))</f>
        <v>0.33</v>
      </c>
      <c r="O234" s="21" t="str">
        <f aca="false">IF(E234="Discontinued","Archive",IF(AND(ROUND(K234/H234-1,6)&lt;=0.1,K234-H234&lt;=100),"Auto","Approval"))</f>
        <v>Auto</v>
      </c>
      <c r="P234" s="21" t="s">
        <v>111</v>
      </c>
      <c r="Q234" s="21"/>
      <c r="R234" s="21" t="str">
        <f aca="false">IF(E234="Superseded",MID(INDEX('Import file'!$E$2:$E$1384,MATCH(A234,'Import file'!$A$2:$A$1384,0)),23,30),A234)</f>
        <v>EWA-1701</v>
      </c>
      <c r="S234" s="19" t="n">
        <f aca="false">IF(E234="Discontinued","",IFERROR(INDEX('Supplier file A'!$D$2:$D$677,MATCH(R234,'Supplier file A'!$A$2:$A$677,0)),IFERROR(INDEX('Supplier file B'!$D$2:$D$386,MATCH(R234,'Supplier file B'!$A$2:$A$386,0)),INDEX('Supplier file C'!$D$2:$D$383,MATCH(R234,'Supplier file C'!$A$2:$A$383,0)))))</f>
        <v>101.46</v>
      </c>
      <c r="T234" s="21" t="str">
        <f aca="false">IF(E234="Discontinued","",IF(ABS(G234-S234)&lt;0.005,"Yes","No"))</f>
        <v>Yes</v>
      </c>
      <c r="U234" s="21" t="str">
        <f aca="false">IF(E234="Discontinued","",IF(ABS(F234-G234)&lt;=0.01*G234,"Yes","No"))</f>
        <v>No</v>
      </c>
      <c r="V234" s="17" t="n">
        <f aca="false">IF(E234="Discontinued","",K234/H234-1)</f>
        <v>0.0760213143872113</v>
      </c>
      <c r="W234" s="21" t="str">
        <f aca="false">IF(E234="Discontinued","Archived",IF(ROUND((L234-G234)/L234,3)&gt;=ROUND(I234,3),"At or above target",IF(Q234&lt;&gt;"","Below target, reason recorded","Below target, no reason")))</f>
        <v>At or above target</v>
      </c>
      <c r="X234" s="21" t="str">
        <f aca="false">IF(E234="Discontinued","",IF(ROUND(M234-I234,3)&lt;-0.01,"Yes","No"))</f>
        <v>Yes</v>
      </c>
    </row>
    <row r="235" customFormat="false" ht="15" hidden="false" customHeight="false" outlineLevel="0" collapsed="false">
      <c r="A235" s="21" t="s">
        <v>595</v>
      </c>
      <c r="B235" s="21" t="s">
        <v>596</v>
      </c>
      <c r="C235" s="21" t="s">
        <v>366</v>
      </c>
      <c r="D235" s="21" t="s">
        <v>109</v>
      </c>
      <c r="E235" s="21" t="s">
        <v>110</v>
      </c>
      <c r="F235" s="19" t="n">
        <v>7.48</v>
      </c>
      <c r="G235" s="19" t="n">
        <v>8.01</v>
      </c>
      <c r="H235" s="19" t="n">
        <v>11.2</v>
      </c>
      <c r="I235" s="17" t="n">
        <v>0.33</v>
      </c>
      <c r="J235" s="17"/>
      <c r="K235" s="19" t="n">
        <f aca="false">IF(E235="Discontinued",H235,ROUND(ROUNDUP(ROUND(G235/(1-IF(J235="",I235,J235))/0.05,6),0)*0.05,2))</f>
        <v>12</v>
      </c>
      <c r="L235" s="19" t="n">
        <f aca="false">IF(OR(E235="Discontinued",P235="Held at old sell"),H235,IF(LEFT(P235,15)="Approved, cappe",ROUND(ROUNDUP(ROUND(H235*1.1/0.05,6),0)*0.05,2),K235))</f>
        <v>12</v>
      </c>
      <c r="M235" s="17" t="n">
        <f aca="false">ROUND((H235-G235)/H235,3)</f>
        <v>0.285</v>
      </c>
      <c r="N235" s="17" t="n">
        <f aca="false">IF(E235="Discontinued","",ROUND((L235-G235)/L235,3))</f>
        <v>0.333</v>
      </c>
      <c r="O235" s="21" t="str">
        <f aca="false">IF(E235="Discontinued","Archive",IF(AND(ROUND(K235/H235-1,6)&lt;=0.1,K235-H235&lt;=100),"Auto","Approval"))</f>
        <v>Auto</v>
      </c>
      <c r="P235" s="21" t="s">
        <v>111</v>
      </c>
      <c r="Q235" s="21"/>
      <c r="R235" s="21" t="str">
        <f aca="false">IF(E235="Superseded",MID(INDEX('Import file'!$E$2:$E$1384,MATCH(A235,'Import file'!$A$2:$A$1384,0)),23,30),A235)</f>
        <v>EWA-1703</v>
      </c>
      <c r="S235" s="19" t="n">
        <f aca="false">IF(E235="Discontinued","",IFERROR(INDEX('Supplier file A'!$D$2:$D$677,MATCH(R235,'Supplier file A'!$A$2:$A$677,0)),IFERROR(INDEX('Supplier file B'!$D$2:$D$386,MATCH(R235,'Supplier file B'!$A$2:$A$386,0)),INDEX('Supplier file C'!$D$2:$D$383,MATCH(R235,'Supplier file C'!$A$2:$A$383,0)))))</f>
        <v>8.01</v>
      </c>
      <c r="T235" s="21" t="str">
        <f aca="false">IF(E235="Discontinued","",IF(ABS(G235-S235)&lt;0.005,"Yes","No"))</f>
        <v>Yes</v>
      </c>
      <c r="U235" s="21" t="str">
        <f aca="false">IF(E235="Discontinued","",IF(ABS(F235-G235)&lt;=0.01*G235,"Yes","No"))</f>
        <v>No</v>
      </c>
      <c r="V235" s="17" t="n">
        <f aca="false">IF(E235="Discontinued","",K235/H235-1)</f>
        <v>0.0714285714285714</v>
      </c>
      <c r="W235" s="21" t="str">
        <f aca="false">IF(E235="Discontinued","Archived",IF(ROUND((L235-G235)/L235,3)&gt;=ROUND(I235,3),"At or above target",IF(Q235&lt;&gt;"","Below target, reason recorded","Below target, no reason")))</f>
        <v>At or above target</v>
      </c>
      <c r="X235" s="21" t="str">
        <f aca="false">IF(E235="Discontinued","",IF(ROUND(M235-I235,3)&lt;-0.01,"Yes","No"))</f>
        <v>Yes</v>
      </c>
    </row>
    <row r="236" customFormat="false" ht="15" hidden="false" customHeight="false" outlineLevel="0" collapsed="false">
      <c r="A236" s="21" t="s">
        <v>597</v>
      </c>
      <c r="B236" s="21" t="s">
        <v>598</v>
      </c>
      <c r="C236" s="21" t="s">
        <v>366</v>
      </c>
      <c r="D236" s="21" t="s">
        <v>109</v>
      </c>
      <c r="E236" s="21" t="s">
        <v>110</v>
      </c>
      <c r="F236" s="19" t="n">
        <v>18</v>
      </c>
      <c r="G236" s="19" t="n">
        <v>19.18</v>
      </c>
      <c r="H236" s="19" t="n">
        <v>24</v>
      </c>
      <c r="I236" s="17" t="n">
        <v>0.33</v>
      </c>
      <c r="J236" s="17" t="n">
        <v>0.25</v>
      </c>
      <c r="K236" s="19" t="n">
        <f aca="false">IF(E236="Discontinued",H236,ROUND(ROUNDUP(ROUND(G236/(1-IF(J236="",I236,J236))/0.05,6),0)*0.05,2))</f>
        <v>25.6</v>
      </c>
      <c r="L236" s="19" t="n">
        <f aca="false">IF(OR(E236="Discontinued",P236="Held at old sell"),H236,IF(LEFT(P236,15)="Approved, cappe",ROUND(ROUNDUP(ROUND(H236*1.1/0.05,6),0)*0.05,2),K236))</f>
        <v>25.6</v>
      </c>
      <c r="M236" s="17" t="n">
        <f aca="false">ROUND((H236-G236)/H236,3)</f>
        <v>0.201</v>
      </c>
      <c r="N236" s="17" t="n">
        <f aca="false">IF(E236="Discontinued","",ROUND((L236-G236)/L236,3))</f>
        <v>0.251</v>
      </c>
      <c r="O236" s="21" t="str">
        <f aca="false">IF(E236="Discontinued","Archive",IF(AND(ROUND(K236/H236-1,6)&lt;=0.1,K236-H236&lt;=100),"Auto","Approval"))</f>
        <v>Auto</v>
      </c>
      <c r="P236" s="21" t="s">
        <v>111</v>
      </c>
      <c r="Q236" s="21" t="s">
        <v>134</v>
      </c>
      <c r="R236" s="21" t="str">
        <f aca="false">IF(E236="Superseded",MID(INDEX('Import file'!$E$2:$E$1384,MATCH(A236,'Import file'!$A$2:$A$1384,0)),23,30),A236)</f>
        <v>EWA-1705</v>
      </c>
      <c r="S236" s="19" t="n">
        <f aca="false">IF(E236="Discontinued","",IFERROR(INDEX('Supplier file A'!$D$2:$D$677,MATCH(R236,'Supplier file A'!$A$2:$A$677,0)),IFERROR(INDEX('Supplier file B'!$D$2:$D$386,MATCH(R236,'Supplier file B'!$A$2:$A$386,0)),INDEX('Supplier file C'!$D$2:$D$383,MATCH(R236,'Supplier file C'!$A$2:$A$383,0)))))</f>
        <v>19.18</v>
      </c>
      <c r="T236" s="21" t="str">
        <f aca="false">IF(E236="Discontinued","",IF(ABS(G236-S236)&lt;0.005,"Yes","No"))</f>
        <v>Yes</v>
      </c>
      <c r="U236" s="21" t="str">
        <f aca="false">IF(E236="Discontinued","",IF(ABS(F236-G236)&lt;=0.01*G236,"Yes","No"))</f>
        <v>No</v>
      </c>
      <c r="V236" s="17" t="n">
        <f aca="false">IF(E236="Discontinued","",K236/H236-1)</f>
        <v>0.0666666666666667</v>
      </c>
      <c r="W236" s="21" t="str">
        <f aca="false">IF(E236="Discontinued","Archived",IF(ROUND((L236-G236)/L236,3)&gt;=ROUND(I236,3),"At or above target",IF(Q236&lt;&gt;"","Below target, reason recorded","Below target, no reason")))</f>
        <v>Below target, reason recorded</v>
      </c>
      <c r="X236" s="21" t="str">
        <f aca="false">IF(E236="Discontinued","",IF(ROUND(M236-I236,3)&lt;-0.01,"Yes","No"))</f>
        <v>Yes</v>
      </c>
    </row>
    <row r="237" customFormat="false" ht="15" hidden="false" customHeight="false" outlineLevel="0" collapsed="false">
      <c r="A237" s="21" t="s">
        <v>599</v>
      </c>
      <c r="B237" s="21" t="s">
        <v>600</v>
      </c>
      <c r="C237" s="21" t="s">
        <v>366</v>
      </c>
      <c r="D237" s="21" t="s">
        <v>109</v>
      </c>
      <c r="E237" s="21" t="s">
        <v>110</v>
      </c>
      <c r="F237" s="19" t="n">
        <v>9.5</v>
      </c>
      <c r="G237" s="19" t="n">
        <v>10.32</v>
      </c>
      <c r="H237" s="19" t="n">
        <v>14.2</v>
      </c>
      <c r="I237" s="17" t="n">
        <v>0.33</v>
      </c>
      <c r="J237" s="17"/>
      <c r="K237" s="19" t="n">
        <f aca="false">IF(E237="Discontinued",H237,ROUND(ROUNDUP(ROUND(G237/(1-IF(J237="",I237,J237))/0.05,6),0)*0.05,2))</f>
        <v>15.45</v>
      </c>
      <c r="L237" s="19" t="n">
        <f aca="false">IF(OR(E237="Discontinued",P237="Held at old sell"),H237,IF(LEFT(P237,15)="Approved, cappe",ROUND(ROUNDUP(ROUND(H237*1.1/0.05,6),0)*0.05,2),K237))</f>
        <v>15.45</v>
      </c>
      <c r="M237" s="17" t="n">
        <f aca="false">ROUND((H237-G237)/H237,3)</f>
        <v>0.273</v>
      </c>
      <c r="N237" s="17" t="n">
        <f aca="false">IF(E237="Discontinued","",ROUND((L237-G237)/L237,3))</f>
        <v>0.332</v>
      </c>
      <c r="O237" s="21" t="str">
        <f aca="false">IF(E237="Discontinued","Archive",IF(AND(ROUND(K237/H237-1,6)&lt;=0.1,K237-H237&lt;=100),"Auto","Approval"))</f>
        <v>Auto</v>
      </c>
      <c r="P237" s="21" t="s">
        <v>111</v>
      </c>
      <c r="Q237" s="21"/>
      <c r="R237" s="21" t="str">
        <f aca="false">IF(E237="Superseded",MID(INDEX('Import file'!$E$2:$E$1384,MATCH(A237,'Import file'!$A$2:$A$1384,0)),23,30),A237)</f>
        <v>EWA-1710</v>
      </c>
      <c r="S237" s="19" t="n">
        <f aca="false">IF(E237="Discontinued","",IFERROR(INDEX('Supplier file A'!$D$2:$D$677,MATCH(R237,'Supplier file A'!$A$2:$A$677,0)),IFERROR(INDEX('Supplier file B'!$D$2:$D$386,MATCH(R237,'Supplier file B'!$A$2:$A$386,0)),INDEX('Supplier file C'!$D$2:$D$383,MATCH(R237,'Supplier file C'!$A$2:$A$383,0)))))</f>
        <v>10.32</v>
      </c>
      <c r="T237" s="21" t="str">
        <f aca="false">IF(E237="Discontinued","",IF(ABS(G237-S237)&lt;0.005,"Yes","No"))</f>
        <v>Yes</v>
      </c>
      <c r="U237" s="21" t="str">
        <f aca="false">IF(E237="Discontinued","",IF(ABS(F237-G237)&lt;=0.01*G237,"Yes","No"))</f>
        <v>No</v>
      </c>
      <c r="V237" s="17" t="n">
        <f aca="false">IF(E237="Discontinued","",K237/H237-1)</f>
        <v>0.0880281690140845</v>
      </c>
      <c r="W237" s="21" t="str">
        <f aca="false">IF(E237="Discontinued","Archived",IF(ROUND((L237-G237)/L237,3)&gt;=ROUND(I237,3),"At or above target",IF(Q237&lt;&gt;"","Below target, reason recorded","Below target, no reason")))</f>
        <v>At or above target</v>
      </c>
      <c r="X237" s="21" t="str">
        <f aca="false">IF(E237="Discontinued","",IF(ROUND(M237-I237,3)&lt;-0.01,"Yes","No"))</f>
        <v>Yes</v>
      </c>
    </row>
    <row r="238" customFormat="false" ht="15" hidden="false" customHeight="false" outlineLevel="0" collapsed="false">
      <c r="A238" s="21" t="s">
        <v>601</v>
      </c>
      <c r="B238" s="21" t="s">
        <v>602</v>
      </c>
      <c r="C238" s="21" t="s">
        <v>366</v>
      </c>
      <c r="D238" s="21" t="s">
        <v>109</v>
      </c>
      <c r="E238" s="21" t="s">
        <v>110</v>
      </c>
      <c r="F238" s="19" t="n">
        <v>5.44</v>
      </c>
      <c r="G238" s="19" t="n">
        <v>5.86</v>
      </c>
      <c r="H238" s="19" t="n">
        <v>8.15</v>
      </c>
      <c r="I238" s="17" t="n">
        <v>0.33</v>
      </c>
      <c r="J238" s="17"/>
      <c r="K238" s="19" t="n">
        <f aca="false">IF(E238="Discontinued",H238,ROUND(ROUNDUP(ROUND(G238/(1-IF(J238="",I238,J238))/0.05,6),0)*0.05,2))</f>
        <v>8.75</v>
      </c>
      <c r="L238" s="19" t="n">
        <f aca="false">IF(OR(E238="Discontinued",P238="Held at old sell"),H238,IF(LEFT(P238,15)="Approved, cappe",ROUND(ROUNDUP(ROUND(H238*1.1/0.05,6),0)*0.05,2),K238))</f>
        <v>8.75</v>
      </c>
      <c r="M238" s="17" t="n">
        <f aca="false">ROUND((H238-G238)/H238,3)</f>
        <v>0.281</v>
      </c>
      <c r="N238" s="17" t="n">
        <f aca="false">IF(E238="Discontinued","",ROUND((L238-G238)/L238,3))</f>
        <v>0.33</v>
      </c>
      <c r="O238" s="21" t="str">
        <f aca="false">IF(E238="Discontinued","Archive",IF(AND(ROUND(K238/H238-1,6)&lt;=0.1,K238-H238&lt;=100),"Auto","Approval"))</f>
        <v>Auto</v>
      </c>
      <c r="P238" s="21" t="s">
        <v>111</v>
      </c>
      <c r="Q238" s="21"/>
      <c r="R238" s="21" t="str">
        <f aca="false">IF(E238="Superseded",MID(INDEX('Import file'!$E$2:$E$1384,MATCH(A238,'Import file'!$A$2:$A$1384,0)),23,30),A238)</f>
        <v>EWA-1713</v>
      </c>
      <c r="S238" s="19" t="n">
        <f aca="false">IF(E238="Discontinued","",IFERROR(INDEX('Supplier file A'!$D$2:$D$677,MATCH(R238,'Supplier file A'!$A$2:$A$677,0)),IFERROR(INDEX('Supplier file B'!$D$2:$D$386,MATCH(R238,'Supplier file B'!$A$2:$A$386,0)),INDEX('Supplier file C'!$D$2:$D$383,MATCH(R238,'Supplier file C'!$A$2:$A$383,0)))))</f>
        <v>5.86</v>
      </c>
      <c r="T238" s="21" t="str">
        <f aca="false">IF(E238="Discontinued","",IF(ABS(G238-S238)&lt;0.005,"Yes","No"))</f>
        <v>Yes</v>
      </c>
      <c r="U238" s="21" t="str">
        <f aca="false">IF(E238="Discontinued","",IF(ABS(F238-G238)&lt;=0.01*G238,"Yes","No"))</f>
        <v>No</v>
      </c>
      <c r="V238" s="17" t="n">
        <f aca="false">IF(E238="Discontinued","",K238/H238-1)</f>
        <v>0.0736196319018405</v>
      </c>
      <c r="W238" s="21" t="str">
        <f aca="false">IF(E238="Discontinued","Archived",IF(ROUND((L238-G238)/L238,3)&gt;=ROUND(I238,3),"At or above target",IF(Q238&lt;&gt;"","Below target, reason recorded","Below target, no reason")))</f>
        <v>At or above target</v>
      </c>
      <c r="X238" s="21" t="str">
        <f aca="false">IF(E238="Discontinued","",IF(ROUND(M238-I238,3)&lt;-0.01,"Yes","No"))</f>
        <v>Yes</v>
      </c>
    </row>
    <row r="239" customFormat="false" ht="15" hidden="false" customHeight="false" outlineLevel="0" collapsed="false">
      <c r="A239" s="21" t="s">
        <v>603</v>
      </c>
      <c r="B239" s="21" t="s">
        <v>604</v>
      </c>
      <c r="C239" s="21" t="s">
        <v>366</v>
      </c>
      <c r="D239" s="21" t="s">
        <v>109</v>
      </c>
      <c r="E239" s="21" t="s">
        <v>110</v>
      </c>
      <c r="F239" s="19" t="n">
        <v>128.25</v>
      </c>
      <c r="G239" s="19" t="n">
        <v>139.38</v>
      </c>
      <c r="H239" s="19" t="n">
        <v>191.45</v>
      </c>
      <c r="I239" s="17" t="n">
        <v>0.33</v>
      </c>
      <c r="J239" s="17"/>
      <c r="K239" s="19" t="n">
        <f aca="false">IF(E239="Discontinued",H239,ROUND(ROUNDUP(ROUND(G239/(1-IF(J239="",I239,J239))/0.05,6),0)*0.05,2))</f>
        <v>208.05</v>
      </c>
      <c r="L239" s="19" t="n">
        <f aca="false">IF(OR(E239="Discontinued",P239="Held at old sell"),H239,IF(LEFT(P239,15)="Approved, cappe",ROUND(ROUNDUP(ROUND(H239*1.1/0.05,6),0)*0.05,2),K239))</f>
        <v>208.05</v>
      </c>
      <c r="M239" s="17" t="n">
        <f aca="false">ROUND((H239-G239)/H239,3)</f>
        <v>0.272</v>
      </c>
      <c r="N239" s="17" t="n">
        <f aca="false">IF(E239="Discontinued","",ROUND((L239-G239)/L239,3))</f>
        <v>0.33</v>
      </c>
      <c r="O239" s="21" t="str">
        <f aca="false">IF(E239="Discontinued","Archive",IF(AND(ROUND(K239/H239-1,6)&lt;=0.1,K239-H239&lt;=100),"Auto","Approval"))</f>
        <v>Auto</v>
      </c>
      <c r="P239" s="21" t="s">
        <v>111</v>
      </c>
      <c r="Q239" s="21"/>
      <c r="R239" s="21" t="str">
        <f aca="false">IF(E239="Superseded",MID(INDEX('Import file'!$E$2:$E$1384,MATCH(A239,'Import file'!$A$2:$A$1384,0)),23,30),A239)</f>
        <v>EWA-1715</v>
      </c>
      <c r="S239" s="19" t="n">
        <f aca="false">IF(E239="Discontinued","",IFERROR(INDEX('Supplier file A'!$D$2:$D$677,MATCH(R239,'Supplier file A'!$A$2:$A$677,0)),IFERROR(INDEX('Supplier file B'!$D$2:$D$386,MATCH(R239,'Supplier file B'!$A$2:$A$386,0)),INDEX('Supplier file C'!$D$2:$D$383,MATCH(R239,'Supplier file C'!$A$2:$A$383,0)))))</f>
        <v>139.38</v>
      </c>
      <c r="T239" s="21" t="str">
        <f aca="false">IF(E239="Discontinued","",IF(ABS(G239-S239)&lt;0.005,"Yes","No"))</f>
        <v>Yes</v>
      </c>
      <c r="U239" s="21" t="str">
        <f aca="false">IF(E239="Discontinued","",IF(ABS(F239-G239)&lt;=0.01*G239,"Yes","No"))</f>
        <v>No</v>
      </c>
      <c r="V239" s="17" t="n">
        <f aca="false">IF(E239="Discontinued","",K239/H239-1)</f>
        <v>0.0867067119352312</v>
      </c>
      <c r="W239" s="21" t="str">
        <f aca="false">IF(E239="Discontinued","Archived",IF(ROUND((L239-G239)/L239,3)&gt;=ROUND(I239,3),"At or above target",IF(Q239&lt;&gt;"","Below target, reason recorded","Below target, no reason")))</f>
        <v>At or above target</v>
      </c>
      <c r="X239" s="21" t="str">
        <f aca="false">IF(E239="Discontinued","",IF(ROUND(M239-I239,3)&lt;-0.01,"Yes","No"))</f>
        <v>Yes</v>
      </c>
    </row>
    <row r="240" customFormat="false" ht="15" hidden="false" customHeight="false" outlineLevel="0" collapsed="false">
      <c r="A240" s="21" t="s">
        <v>605</v>
      </c>
      <c r="B240" s="21" t="s">
        <v>606</v>
      </c>
      <c r="C240" s="21" t="s">
        <v>366</v>
      </c>
      <c r="D240" s="21" t="s">
        <v>109</v>
      </c>
      <c r="E240" s="21" t="s">
        <v>110</v>
      </c>
      <c r="F240" s="19" t="n">
        <v>42</v>
      </c>
      <c r="G240" s="19" t="n">
        <v>45.13</v>
      </c>
      <c r="H240" s="19" t="n">
        <v>55.3</v>
      </c>
      <c r="I240" s="17" t="n">
        <v>0.33</v>
      </c>
      <c r="J240" s="17" t="n">
        <v>0.24</v>
      </c>
      <c r="K240" s="19" t="n">
        <f aca="false">IF(E240="Discontinued",H240,ROUND(ROUNDUP(ROUND(G240/(1-IF(J240="",I240,J240))/0.05,6),0)*0.05,2))</f>
        <v>59.4</v>
      </c>
      <c r="L240" s="19" t="n">
        <f aca="false">IF(OR(E240="Discontinued",P240="Held at old sell"),H240,IF(LEFT(P240,15)="Approved, cappe",ROUND(ROUNDUP(ROUND(H240*1.1/0.05,6),0)*0.05,2),K240))</f>
        <v>59.4</v>
      </c>
      <c r="M240" s="17" t="n">
        <f aca="false">ROUND((H240-G240)/H240,3)</f>
        <v>0.184</v>
      </c>
      <c r="N240" s="17" t="n">
        <f aca="false">IF(E240="Discontinued","",ROUND((L240-G240)/L240,3))</f>
        <v>0.24</v>
      </c>
      <c r="O240" s="21" t="str">
        <f aca="false">IF(E240="Discontinued","Archive",IF(AND(ROUND(K240/H240-1,6)&lt;=0.1,K240-H240&lt;=100),"Auto","Approval"))</f>
        <v>Auto</v>
      </c>
      <c r="P240" s="21" t="s">
        <v>111</v>
      </c>
      <c r="Q240" s="21" t="s">
        <v>209</v>
      </c>
      <c r="R240" s="21" t="str">
        <f aca="false">IF(E240="Superseded",MID(INDEX('Import file'!$E$2:$E$1384,MATCH(A240,'Import file'!$A$2:$A$1384,0)),23,30),A240)</f>
        <v>EWA-1717</v>
      </c>
      <c r="S240" s="19" t="n">
        <f aca="false">IF(E240="Discontinued","",IFERROR(INDEX('Supplier file A'!$D$2:$D$677,MATCH(R240,'Supplier file A'!$A$2:$A$677,0)),IFERROR(INDEX('Supplier file B'!$D$2:$D$386,MATCH(R240,'Supplier file B'!$A$2:$A$386,0)),INDEX('Supplier file C'!$D$2:$D$383,MATCH(R240,'Supplier file C'!$A$2:$A$383,0)))))</f>
        <v>45.13</v>
      </c>
      <c r="T240" s="21" t="str">
        <f aca="false">IF(E240="Discontinued","",IF(ABS(G240-S240)&lt;0.005,"Yes","No"))</f>
        <v>Yes</v>
      </c>
      <c r="U240" s="21" t="str">
        <f aca="false">IF(E240="Discontinued","",IF(ABS(F240-G240)&lt;=0.01*G240,"Yes","No"))</f>
        <v>No</v>
      </c>
      <c r="V240" s="17" t="n">
        <f aca="false">IF(E240="Discontinued","",K240/H240-1)</f>
        <v>0.0741410488245931</v>
      </c>
      <c r="W240" s="21" t="str">
        <f aca="false">IF(E240="Discontinued","Archived",IF(ROUND((L240-G240)/L240,3)&gt;=ROUND(I240,3),"At or above target",IF(Q240&lt;&gt;"","Below target, reason recorded","Below target, no reason")))</f>
        <v>Below target, reason recorded</v>
      </c>
      <c r="X240" s="21" t="str">
        <f aca="false">IF(E240="Discontinued","",IF(ROUND(M240-I240,3)&lt;-0.01,"Yes","No"))</f>
        <v>Yes</v>
      </c>
    </row>
    <row r="241" customFormat="false" ht="15" hidden="false" customHeight="false" outlineLevel="0" collapsed="false">
      <c r="A241" s="21" t="s">
        <v>607</v>
      </c>
      <c r="B241" s="21" t="s">
        <v>608</v>
      </c>
      <c r="C241" s="21" t="s">
        <v>366</v>
      </c>
      <c r="D241" s="21" t="s">
        <v>109</v>
      </c>
      <c r="E241" s="21" t="s">
        <v>110</v>
      </c>
      <c r="F241" s="19" t="n">
        <v>16.1</v>
      </c>
      <c r="G241" s="19" t="n">
        <v>17.24</v>
      </c>
      <c r="H241" s="19" t="n">
        <v>24.05</v>
      </c>
      <c r="I241" s="17" t="n">
        <v>0.33</v>
      </c>
      <c r="J241" s="17"/>
      <c r="K241" s="19" t="n">
        <f aca="false">IF(E241="Discontinued",H241,ROUND(ROUNDUP(ROUND(G241/(1-IF(J241="",I241,J241))/0.05,6),0)*0.05,2))</f>
        <v>25.75</v>
      </c>
      <c r="L241" s="19" t="n">
        <f aca="false">IF(OR(E241="Discontinued",P241="Held at old sell"),H241,IF(LEFT(P241,15)="Approved, cappe",ROUND(ROUNDUP(ROUND(H241*1.1/0.05,6),0)*0.05,2),K241))</f>
        <v>25.75</v>
      </c>
      <c r="M241" s="17" t="n">
        <f aca="false">ROUND((H241-G241)/H241,3)</f>
        <v>0.283</v>
      </c>
      <c r="N241" s="17" t="n">
        <f aca="false">IF(E241="Discontinued","",ROUND((L241-G241)/L241,3))</f>
        <v>0.33</v>
      </c>
      <c r="O241" s="21" t="str">
        <f aca="false">IF(E241="Discontinued","Archive",IF(AND(ROUND(K241/H241-1,6)&lt;=0.1,K241-H241&lt;=100),"Auto","Approval"))</f>
        <v>Auto</v>
      </c>
      <c r="P241" s="21" t="s">
        <v>111</v>
      </c>
      <c r="Q241" s="21"/>
      <c r="R241" s="21" t="str">
        <f aca="false">IF(E241="Superseded",MID(INDEX('Import file'!$E$2:$E$1384,MATCH(A241,'Import file'!$A$2:$A$1384,0)),23,30),A241)</f>
        <v>EWA-1721</v>
      </c>
      <c r="S241" s="19" t="n">
        <f aca="false">IF(E241="Discontinued","",IFERROR(INDEX('Supplier file A'!$D$2:$D$677,MATCH(R241,'Supplier file A'!$A$2:$A$677,0)),IFERROR(INDEX('Supplier file B'!$D$2:$D$386,MATCH(R241,'Supplier file B'!$A$2:$A$386,0)),INDEX('Supplier file C'!$D$2:$D$383,MATCH(R241,'Supplier file C'!$A$2:$A$383,0)))))</f>
        <v>17.24</v>
      </c>
      <c r="T241" s="21" t="str">
        <f aca="false">IF(E241="Discontinued","",IF(ABS(G241-S241)&lt;0.005,"Yes","No"))</f>
        <v>Yes</v>
      </c>
      <c r="U241" s="21" t="str">
        <f aca="false">IF(E241="Discontinued","",IF(ABS(F241-G241)&lt;=0.01*G241,"Yes","No"))</f>
        <v>No</v>
      </c>
      <c r="V241" s="17" t="n">
        <f aca="false">IF(E241="Discontinued","",K241/H241-1)</f>
        <v>0.0706860706860706</v>
      </c>
      <c r="W241" s="21" t="str">
        <f aca="false">IF(E241="Discontinued","Archived",IF(ROUND((L241-G241)/L241,3)&gt;=ROUND(I241,3),"At or above target",IF(Q241&lt;&gt;"","Below target, reason recorded","Below target, no reason")))</f>
        <v>At or above target</v>
      </c>
      <c r="X241" s="21" t="str">
        <f aca="false">IF(E241="Discontinued","",IF(ROUND(M241-I241,3)&lt;-0.01,"Yes","No"))</f>
        <v>Yes</v>
      </c>
    </row>
    <row r="242" customFormat="false" ht="15" hidden="false" customHeight="false" outlineLevel="0" collapsed="false">
      <c r="A242" s="21" t="s">
        <v>609</v>
      </c>
      <c r="B242" s="21" t="s">
        <v>610</v>
      </c>
      <c r="C242" s="21" t="s">
        <v>366</v>
      </c>
      <c r="D242" s="21" t="s">
        <v>109</v>
      </c>
      <c r="E242" s="21" t="s">
        <v>110</v>
      </c>
      <c r="F242" s="19" t="n">
        <v>23.8</v>
      </c>
      <c r="G242" s="19" t="n">
        <v>25.78</v>
      </c>
      <c r="H242" s="19" t="n">
        <v>35.55</v>
      </c>
      <c r="I242" s="17" t="n">
        <v>0.33</v>
      </c>
      <c r="J242" s="17"/>
      <c r="K242" s="19" t="n">
        <f aca="false">IF(E242="Discontinued",H242,ROUND(ROUNDUP(ROUND(G242/(1-IF(J242="",I242,J242))/0.05,6),0)*0.05,2))</f>
        <v>38.5</v>
      </c>
      <c r="L242" s="19" t="n">
        <f aca="false">IF(OR(E242="Discontinued",P242="Held at old sell"),H242,IF(LEFT(P242,15)="Approved, cappe",ROUND(ROUNDUP(ROUND(H242*1.1/0.05,6),0)*0.05,2),K242))</f>
        <v>38.5</v>
      </c>
      <c r="M242" s="17" t="n">
        <f aca="false">ROUND((H242-G242)/H242,3)</f>
        <v>0.275</v>
      </c>
      <c r="N242" s="17" t="n">
        <f aca="false">IF(E242="Discontinued","",ROUND((L242-G242)/L242,3))</f>
        <v>0.33</v>
      </c>
      <c r="O242" s="21" t="str">
        <f aca="false">IF(E242="Discontinued","Archive",IF(AND(ROUND(K242/H242-1,6)&lt;=0.1,K242-H242&lt;=100),"Auto","Approval"))</f>
        <v>Auto</v>
      </c>
      <c r="P242" s="21" t="s">
        <v>111</v>
      </c>
      <c r="Q242" s="21"/>
      <c r="R242" s="21" t="str">
        <f aca="false">IF(E242="Superseded",MID(INDEX('Import file'!$E$2:$E$1384,MATCH(A242,'Import file'!$A$2:$A$1384,0)),23,30),A242)</f>
        <v>EWA-1724</v>
      </c>
      <c r="S242" s="19" t="n">
        <f aca="false">IF(E242="Discontinued","",IFERROR(INDEX('Supplier file A'!$D$2:$D$677,MATCH(R242,'Supplier file A'!$A$2:$A$677,0)),IFERROR(INDEX('Supplier file B'!$D$2:$D$386,MATCH(R242,'Supplier file B'!$A$2:$A$386,0)),INDEX('Supplier file C'!$D$2:$D$383,MATCH(R242,'Supplier file C'!$A$2:$A$383,0)))))</f>
        <v>25.78</v>
      </c>
      <c r="T242" s="21" t="str">
        <f aca="false">IF(E242="Discontinued","",IF(ABS(G242-S242)&lt;0.005,"Yes","No"))</f>
        <v>Yes</v>
      </c>
      <c r="U242" s="21" t="str">
        <f aca="false">IF(E242="Discontinued","",IF(ABS(F242-G242)&lt;=0.01*G242,"Yes","No"))</f>
        <v>No</v>
      </c>
      <c r="V242" s="17" t="n">
        <f aca="false">IF(E242="Discontinued","",K242/H242-1)</f>
        <v>0.0829817158931083</v>
      </c>
      <c r="W242" s="21" t="str">
        <f aca="false">IF(E242="Discontinued","Archived",IF(ROUND((L242-G242)/L242,3)&gt;=ROUND(I242,3),"At or above target",IF(Q242&lt;&gt;"","Below target, reason recorded","Below target, no reason")))</f>
        <v>At or above target</v>
      </c>
      <c r="X242" s="21" t="str">
        <f aca="false">IF(E242="Discontinued","",IF(ROUND(M242-I242,3)&lt;-0.01,"Yes","No"))</f>
        <v>Yes</v>
      </c>
    </row>
    <row r="243" customFormat="false" ht="15" hidden="false" customHeight="false" outlineLevel="0" collapsed="false">
      <c r="A243" s="21" t="s">
        <v>611</v>
      </c>
      <c r="B243" s="21" t="s">
        <v>612</v>
      </c>
      <c r="C243" s="21" t="s">
        <v>366</v>
      </c>
      <c r="D243" s="21" t="s">
        <v>109</v>
      </c>
      <c r="E243" s="21" t="s">
        <v>110</v>
      </c>
      <c r="F243" s="19" t="n">
        <v>83.3</v>
      </c>
      <c r="G243" s="19" t="n">
        <v>88.93</v>
      </c>
      <c r="H243" s="19" t="n">
        <v>124.35</v>
      </c>
      <c r="I243" s="17" t="n">
        <v>0.33</v>
      </c>
      <c r="J243" s="17"/>
      <c r="K243" s="19" t="n">
        <f aca="false">IF(E243="Discontinued",H243,ROUND(ROUNDUP(ROUND(G243/(1-IF(J243="",I243,J243))/0.05,6),0)*0.05,2))</f>
        <v>132.75</v>
      </c>
      <c r="L243" s="19" t="n">
        <f aca="false">IF(OR(E243="Discontinued",P243="Held at old sell"),H243,IF(LEFT(P243,15)="Approved, cappe",ROUND(ROUNDUP(ROUND(H243*1.1/0.05,6),0)*0.05,2),K243))</f>
        <v>132.75</v>
      </c>
      <c r="M243" s="17" t="n">
        <f aca="false">ROUND((H243-G243)/H243,3)</f>
        <v>0.285</v>
      </c>
      <c r="N243" s="17" t="n">
        <f aca="false">IF(E243="Discontinued","",ROUND((L243-G243)/L243,3))</f>
        <v>0.33</v>
      </c>
      <c r="O243" s="21" t="str">
        <f aca="false">IF(E243="Discontinued","Archive",IF(AND(ROUND(K243/H243-1,6)&lt;=0.1,K243-H243&lt;=100),"Auto","Approval"))</f>
        <v>Auto</v>
      </c>
      <c r="P243" s="21" t="s">
        <v>111</v>
      </c>
      <c r="Q243" s="21"/>
      <c r="R243" s="21" t="str">
        <f aca="false">IF(E243="Superseded",MID(INDEX('Import file'!$E$2:$E$1384,MATCH(A243,'Import file'!$A$2:$A$1384,0)),23,30),A243)</f>
        <v>EWA-1727</v>
      </c>
      <c r="S243" s="19" t="n">
        <f aca="false">IF(E243="Discontinued","",IFERROR(INDEX('Supplier file A'!$D$2:$D$677,MATCH(R243,'Supplier file A'!$A$2:$A$677,0)),IFERROR(INDEX('Supplier file B'!$D$2:$D$386,MATCH(R243,'Supplier file B'!$A$2:$A$386,0)),INDEX('Supplier file C'!$D$2:$D$383,MATCH(R243,'Supplier file C'!$A$2:$A$383,0)))))</f>
        <v>88.93</v>
      </c>
      <c r="T243" s="21" t="str">
        <f aca="false">IF(E243="Discontinued","",IF(ABS(G243-S243)&lt;0.005,"Yes","No"))</f>
        <v>Yes</v>
      </c>
      <c r="U243" s="21" t="str">
        <f aca="false">IF(E243="Discontinued","",IF(ABS(F243-G243)&lt;=0.01*G243,"Yes","No"))</f>
        <v>No</v>
      </c>
      <c r="V243" s="17" t="n">
        <f aca="false">IF(E243="Discontinued","",K243/H243-1)</f>
        <v>0.0675512665862486</v>
      </c>
      <c r="W243" s="21" t="str">
        <f aca="false">IF(E243="Discontinued","Archived",IF(ROUND((L243-G243)/L243,3)&gt;=ROUND(I243,3),"At or above target",IF(Q243&lt;&gt;"","Below target, reason recorded","Below target, no reason")))</f>
        <v>At or above target</v>
      </c>
      <c r="X243" s="21" t="str">
        <f aca="false">IF(E243="Discontinued","",IF(ROUND(M243-I243,3)&lt;-0.01,"Yes","No"))</f>
        <v>Yes</v>
      </c>
    </row>
    <row r="244" customFormat="false" ht="15" hidden="false" customHeight="false" outlineLevel="0" collapsed="false">
      <c r="A244" s="21" t="s">
        <v>613</v>
      </c>
      <c r="B244" s="21" t="s">
        <v>614</v>
      </c>
      <c r="C244" s="21" t="s">
        <v>366</v>
      </c>
      <c r="D244" s="21" t="s">
        <v>109</v>
      </c>
      <c r="E244" s="21" t="s">
        <v>110</v>
      </c>
      <c r="F244" s="19" t="n">
        <v>7.82</v>
      </c>
      <c r="G244" s="19" t="n">
        <v>8.42</v>
      </c>
      <c r="H244" s="19" t="n">
        <v>10.45</v>
      </c>
      <c r="I244" s="17" t="n">
        <v>0.33</v>
      </c>
      <c r="J244" s="17" t="n">
        <v>0.25</v>
      </c>
      <c r="K244" s="19" t="n">
        <f aca="false">IF(E244="Discontinued",H244,ROUND(ROUNDUP(ROUND(G244/(1-IF(J244="",I244,J244))/0.05,6),0)*0.05,2))</f>
        <v>11.25</v>
      </c>
      <c r="L244" s="19" t="n">
        <f aca="false">IF(OR(E244="Discontinued",P244="Held at old sell"),H244,IF(LEFT(P244,15)="Approved, cappe",ROUND(ROUNDUP(ROUND(H244*1.1/0.05,6),0)*0.05,2),K244))</f>
        <v>11.25</v>
      </c>
      <c r="M244" s="17" t="n">
        <f aca="false">ROUND((H244-G244)/H244,3)</f>
        <v>0.194</v>
      </c>
      <c r="N244" s="17" t="n">
        <f aca="false">IF(E244="Discontinued","",ROUND((L244-G244)/L244,3))</f>
        <v>0.252</v>
      </c>
      <c r="O244" s="21" t="str">
        <f aca="false">IF(E244="Discontinued","Archive",IF(AND(ROUND(K244/H244-1,6)&lt;=0.1,K244-H244&lt;=100),"Auto","Approval"))</f>
        <v>Auto</v>
      </c>
      <c r="P244" s="21" t="s">
        <v>111</v>
      </c>
      <c r="Q244" s="21" t="s">
        <v>134</v>
      </c>
      <c r="R244" s="21" t="str">
        <f aca="false">IF(E244="Superseded",MID(INDEX('Import file'!$E$2:$E$1384,MATCH(A244,'Import file'!$A$2:$A$1384,0)),23,30),A244)</f>
        <v>EWA-1731</v>
      </c>
      <c r="S244" s="19" t="n">
        <f aca="false">IF(E244="Discontinued","",IFERROR(INDEX('Supplier file A'!$D$2:$D$677,MATCH(R244,'Supplier file A'!$A$2:$A$677,0)),IFERROR(INDEX('Supplier file B'!$D$2:$D$386,MATCH(R244,'Supplier file B'!$A$2:$A$386,0)),INDEX('Supplier file C'!$D$2:$D$383,MATCH(R244,'Supplier file C'!$A$2:$A$383,0)))))</f>
        <v>8.42</v>
      </c>
      <c r="T244" s="21" t="str">
        <f aca="false">IF(E244="Discontinued","",IF(ABS(G244-S244)&lt;0.005,"Yes","No"))</f>
        <v>Yes</v>
      </c>
      <c r="U244" s="21" t="str">
        <f aca="false">IF(E244="Discontinued","",IF(ABS(F244-G244)&lt;=0.01*G244,"Yes","No"))</f>
        <v>No</v>
      </c>
      <c r="V244" s="17" t="n">
        <f aca="false">IF(E244="Discontinued","",K244/H244-1)</f>
        <v>0.0765550239234452</v>
      </c>
      <c r="W244" s="21" t="str">
        <f aca="false">IF(E244="Discontinued","Archived",IF(ROUND((L244-G244)/L244,3)&gt;=ROUND(I244,3),"At or above target",IF(Q244&lt;&gt;"","Below target, reason recorded","Below target, no reason")))</f>
        <v>Below target, reason recorded</v>
      </c>
      <c r="X244" s="21" t="str">
        <f aca="false">IF(E244="Discontinued","",IF(ROUND(M244-I244,3)&lt;-0.01,"Yes","No"))</f>
        <v>Yes</v>
      </c>
    </row>
    <row r="245" customFormat="false" ht="15" hidden="false" customHeight="false" outlineLevel="0" collapsed="false">
      <c r="A245" s="21" t="s">
        <v>615</v>
      </c>
      <c r="B245" s="21" t="s">
        <v>616</v>
      </c>
      <c r="C245" s="21" t="s">
        <v>366</v>
      </c>
      <c r="D245" s="21" t="s">
        <v>109</v>
      </c>
      <c r="E245" s="21" t="s">
        <v>110</v>
      </c>
      <c r="F245" s="19" t="n">
        <v>48.6</v>
      </c>
      <c r="G245" s="19" t="n">
        <v>52.66</v>
      </c>
      <c r="H245" s="19" t="n">
        <v>72.55</v>
      </c>
      <c r="I245" s="17" t="n">
        <v>0.33</v>
      </c>
      <c r="J245" s="17"/>
      <c r="K245" s="19" t="n">
        <f aca="false">IF(E245="Discontinued",H245,ROUND(ROUNDUP(ROUND(G245/(1-IF(J245="",I245,J245))/0.05,6),0)*0.05,2))</f>
        <v>78.6</v>
      </c>
      <c r="L245" s="19" t="n">
        <f aca="false">IF(OR(E245="Discontinued",P245="Held at old sell"),H245,IF(LEFT(P245,15)="Approved, cappe",ROUND(ROUNDUP(ROUND(H245*1.1/0.05,6),0)*0.05,2),K245))</f>
        <v>78.6</v>
      </c>
      <c r="M245" s="17" t="n">
        <f aca="false">ROUND((H245-G245)/H245,3)</f>
        <v>0.274</v>
      </c>
      <c r="N245" s="17" t="n">
        <f aca="false">IF(E245="Discontinued","",ROUND((L245-G245)/L245,3))</f>
        <v>0.33</v>
      </c>
      <c r="O245" s="21" t="str">
        <f aca="false">IF(E245="Discontinued","Archive",IF(AND(ROUND(K245/H245-1,6)&lt;=0.1,K245-H245&lt;=100),"Auto","Approval"))</f>
        <v>Auto</v>
      </c>
      <c r="P245" s="21" t="s">
        <v>111</v>
      </c>
      <c r="Q245" s="21"/>
      <c r="R245" s="21" t="str">
        <f aca="false">IF(E245="Superseded",MID(INDEX('Import file'!$E$2:$E$1384,MATCH(A245,'Import file'!$A$2:$A$1384,0)),23,30),A245)</f>
        <v>EWA-1734</v>
      </c>
      <c r="S245" s="19" t="n">
        <f aca="false">IF(E245="Discontinued","",IFERROR(INDEX('Supplier file A'!$D$2:$D$677,MATCH(R245,'Supplier file A'!$A$2:$A$677,0)),IFERROR(INDEX('Supplier file B'!$D$2:$D$386,MATCH(R245,'Supplier file B'!$A$2:$A$386,0)),INDEX('Supplier file C'!$D$2:$D$383,MATCH(R245,'Supplier file C'!$A$2:$A$383,0)))))</f>
        <v>52.66</v>
      </c>
      <c r="T245" s="21" t="str">
        <f aca="false">IF(E245="Discontinued","",IF(ABS(G245-S245)&lt;0.005,"Yes","No"))</f>
        <v>Yes</v>
      </c>
      <c r="U245" s="21" t="str">
        <f aca="false">IF(E245="Discontinued","",IF(ABS(F245-G245)&lt;=0.01*G245,"Yes","No"))</f>
        <v>No</v>
      </c>
      <c r="V245" s="17" t="n">
        <f aca="false">IF(E245="Discontinued","",K245/H245-1)</f>
        <v>0.0833907649896624</v>
      </c>
      <c r="W245" s="21" t="str">
        <f aca="false">IF(E245="Discontinued","Archived",IF(ROUND((L245-G245)/L245,3)&gt;=ROUND(I245,3),"At or above target",IF(Q245&lt;&gt;"","Below target, reason recorded","Below target, no reason")))</f>
        <v>At or above target</v>
      </c>
      <c r="X245" s="21" t="str">
        <f aca="false">IF(E245="Discontinued","",IF(ROUND(M245-I245,3)&lt;-0.01,"Yes","No"))</f>
        <v>Yes</v>
      </c>
    </row>
    <row r="246" customFormat="false" ht="15" hidden="false" customHeight="false" outlineLevel="0" collapsed="false">
      <c r="A246" s="21" t="s">
        <v>617</v>
      </c>
      <c r="B246" s="21" t="s">
        <v>618</v>
      </c>
      <c r="C246" s="21" t="s">
        <v>366</v>
      </c>
      <c r="D246" s="21" t="s">
        <v>109</v>
      </c>
      <c r="E246" s="21" t="s">
        <v>110</v>
      </c>
      <c r="F246" s="19" t="n">
        <v>97.2</v>
      </c>
      <c r="G246" s="19" t="n">
        <v>103.55</v>
      </c>
      <c r="H246" s="19" t="n">
        <v>145.1</v>
      </c>
      <c r="I246" s="17" t="n">
        <v>0.33</v>
      </c>
      <c r="J246" s="17"/>
      <c r="K246" s="19" t="n">
        <f aca="false">IF(E246="Discontinued",H246,ROUND(ROUNDUP(ROUND(G246/(1-IF(J246="",I246,J246))/0.05,6),0)*0.05,2))</f>
        <v>154.6</v>
      </c>
      <c r="L246" s="19" t="n">
        <f aca="false">IF(OR(E246="Discontinued",P246="Held at old sell"),H246,IF(LEFT(P246,15)="Approved, cappe",ROUND(ROUNDUP(ROUND(H246*1.1/0.05,6),0)*0.05,2),K246))</f>
        <v>154.6</v>
      </c>
      <c r="M246" s="17" t="n">
        <f aca="false">ROUND((H246-G246)/H246,3)</f>
        <v>0.286</v>
      </c>
      <c r="N246" s="17" t="n">
        <f aca="false">IF(E246="Discontinued","",ROUND((L246-G246)/L246,3))</f>
        <v>0.33</v>
      </c>
      <c r="O246" s="21" t="str">
        <f aca="false">IF(E246="Discontinued","Archive",IF(AND(ROUND(K246/H246-1,6)&lt;=0.1,K246-H246&lt;=100),"Auto","Approval"))</f>
        <v>Auto</v>
      </c>
      <c r="P246" s="21" t="s">
        <v>111</v>
      </c>
      <c r="Q246" s="21"/>
      <c r="R246" s="21" t="str">
        <f aca="false">IF(E246="Superseded",MID(INDEX('Import file'!$E$2:$E$1384,MATCH(A246,'Import file'!$A$2:$A$1384,0)),23,30),A246)</f>
        <v>EWA-1737</v>
      </c>
      <c r="S246" s="19" t="n">
        <f aca="false">IF(E246="Discontinued","",IFERROR(INDEX('Supplier file A'!$D$2:$D$677,MATCH(R246,'Supplier file A'!$A$2:$A$677,0)),IFERROR(INDEX('Supplier file B'!$D$2:$D$386,MATCH(R246,'Supplier file B'!$A$2:$A$386,0)),INDEX('Supplier file C'!$D$2:$D$383,MATCH(R246,'Supplier file C'!$A$2:$A$383,0)))))</f>
        <v>103.55</v>
      </c>
      <c r="T246" s="21" t="str">
        <f aca="false">IF(E246="Discontinued","",IF(ABS(G246-S246)&lt;0.005,"Yes","No"))</f>
        <v>Yes</v>
      </c>
      <c r="U246" s="21" t="str">
        <f aca="false">IF(E246="Discontinued","",IF(ABS(F246-G246)&lt;=0.01*G246,"Yes","No"))</f>
        <v>No</v>
      </c>
      <c r="V246" s="17" t="n">
        <f aca="false">IF(E246="Discontinued","",K246/H246-1)</f>
        <v>0.0654720882150242</v>
      </c>
      <c r="W246" s="21" t="str">
        <f aca="false">IF(E246="Discontinued","Archived",IF(ROUND((L246-G246)/L246,3)&gt;=ROUND(I246,3),"At or above target",IF(Q246&lt;&gt;"","Below target, reason recorded","Below target, no reason")))</f>
        <v>At or above target</v>
      </c>
      <c r="X246" s="21" t="str">
        <f aca="false">IF(E246="Discontinued","",IF(ROUND(M246-I246,3)&lt;-0.01,"Yes","No"))</f>
        <v>Yes</v>
      </c>
    </row>
    <row r="247" customFormat="false" ht="15" hidden="false" customHeight="false" outlineLevel="0" collapsed="false">
      <c r="A247" s="21" t="s">
        <v>619</v>
      </c>
      <c r="B247" s="21" t="s">
        <v>620</v>
      </c>
      <c r="C247" s="21" t="s">
        <v>366</v>
      </c>
      <c r="D247" s="21" t="s">
        <v>109</v>
      </c>
      <c r="E247" s="21" t="s">
        <v>110</v>
      </c>
      <c r="F247" s="19" t="n">
        <v>4.93</v>
      </c>
      <c r="G247" s="19" t="n">
        <v>5.25</v>
      </c>
      <c r="H247" s="19" t="n">
        <v>7.4</v>
      </c>
      <c r="I247" s="17" t="n">
        <v>0.33</v>
      </c>
      <c r="J247" s="17"/>
      <c r="K247" s="19" t="n">
        <f aca="false">IF(E247="Discontinued",H247,ROUND(ROUNDUP(ROUND(G247/(1-IF(J247="",I247,J247))/0.05,6),0)*0.05,2))</f>
        <v>7.85</v>
      </c>
      <c r="L247" s="19" t="n">
        <f aca="false">IF(OR(E247="Discontinued",P247="Held at old sell"),H247,IF(LEFT(P247,15)="Approved, cappe",ROUND(ROUNDUP(ROUND(H247*1.1/0.05,6),0)*0.05,2),K247))</f>
        <v>7.85</v>
      </c>
      <c r="M247" s="17" t="n">
        <f aca="false">ROUND((H247-G247)/H247,3)</f>
        <v>0.291</v>
      </c>
      <c r="N247" s="17" t="n">
        <f aca="false">IF(E247="Discontinued","",ROUND((L247-G247)/L247,3))</f>
        <v>0.331</v>
      </c>
      <c r="O247" s="21" t="str">
        <f aca="false">IF(E247="Discontinued","Archive",IF(AND(ROUND(K247/H247-1,6)&lt;=0.1,K247-H247&lt;=100),"Auto","Approval"))</f>
        <v>Auto</v>
      </c>
      <c r="P247" s="21" t="s">
        <v>111</v>
      </c>
      <c r="Q247" s="21"/>
      <c r="R247" s="21" t="str">
        <f aca="false">IF(E247="Superseded",MID(INDEX('Import file'!$E$2:$E$1384,MATCH(A247,'Import file'!$A$2:$A$1384,0)),23,30),A247)</f>
        <v>EWA-1738</v>
      </c>
      <c r="S247" s="19" t="n">
        <f aca="false">IF(E247="Discontinued","",IFERROR(INDEX('Supplier file A'!$D$2:$D$677,MATCH(R247,'Supplier file A'!$A$2:$A$677,0)),IFERROR(INDEX('Supplier file B'!$D$2:$D$386,MATCH(R247,'Supplier file B'!$A$2:$A$386,0)),INDEX('Supplier file C'!$D$2:$D$383,MATCH(R247,'Supplier file C'!$A$2:$A$383,0)))))</f>
        <v>5.25</v>
      </c>
      <c r="T247" s="21" t="str">
        <f aca="false">IF(E247="Discontinued","",IF(ABS(G247-S247)&lt;0.005,"Yes","No"))</f>
        <v>Yes</v>
      </c>
      <c r="U247" s="21" t="str">
        <f aca="false">IF(E247="Discontinued","",IF(ABS(F247-G247)&lt;=0.01*G247,"Yes","No"))</f>
        <v>No</v>
      </c>
      <c r="V247" s="17" t="n">
        <f aca="false">IF(E247="Discontinued","",K247/H247-1)</f>
        <v>0.0608108108108107</v>
      </c>
      <c r="W247" s="21" t="str">
        <f aca="false">IF(E247="Discontinued","Archived",IF(ROUND((L247-G247)/L247,3)&gt;=ROUND(I247,3),"At or above target",IF(Q247&lt;&gt;"","Below target, reason recorded","Below target, no reason")))</f>
        <v>At or above target</v>
      </c>
      <c r="X247" s="21" t="str">
        <f aca="false">IF(E247="Discontinued","",IF(ROUND(M247-I247,3)&lt;-0.01,"Yes","No"))</f>
        <v>Yes</v>
      </c>
    </row>
    <row r="248" customFormat="false" ht="15" hidden="false" customHeight="false" outlineLevel="0" collapsed="false">
      <c r="A248" s="21" t="s">
        <v>621</v>
      </c>
      <c r="B248" s="21" t="s">
        <v>622</v>
      </c>
      <c r="C248" s="21" t="s">
        <v>366</v>
      </c>
      <c r="D248" s="21" t="s">
        <v>109</v>
      </c>
      <c r="E248" s="21" t="s">
        <v>110</v>
      </c>
      <c r="F248" s="19" t="n">
        <v>70.2</v>
      </c>
      <c r="G248" s="19" t="n">
        <v>74.88</v>
      </c>
      <c r="H248" s="19" t="n">
        <v>104.8</v>
      </c>
      <c r="I248" s="17" t="n">
        <v>0.33</v>
      </c>
      <c r="J248" s="17"/>
      <c r="K248" s="19" t="n">
        <f aca="false">IF(E248="Discontinued",H248,ROUND(ROUNDUP(ROUND(G248/(1-IF(J248="",I248,J248))/0.05,6),0)*0.05,2))</f>
        <v>111.8</v>
      </c>
      <c r="L248" s="19" t="n">
        <f aca="false">IF(OR(E248="Discontinued",P248="Held at old sell"),H248,IF(LEFT(P248,15)="Approved, cappe",ROUND(ROUNDUP(ROUND(H248*1.1/0.05,6),0)*0.05,2),K248))</f>
        <v>111.8</v>
      </c>
      <c r="M248" s="17" t="n">
        <f aca="false">ROUND((H248-G248)/H248,3)</f>
        <v>0.285</v>
      </c>
      <c r="N248" s="17" t="n">
        <f aca="false">IF(E248="Discontinued","",ROUND((L248-G248)/L248,3))</f>
        <v>0.33</v>
      </c>
      <c r="O248" s="21" t="str">
        <f aca="false">IF(E248="Discontinued","Archive",IF(AND(ROUND(K248/H248-1,6)&lt;=0.1,K248-H248&lt;=100),"Auto","Approval"))</f>
        <v>Auto</v>
      </c>
      <c r="P248" s="21" t="s">
        <v>111</v>
      </c>
      <c r="Q248" s="21"/>
      <c r="R248" s="21" t="str">
        <f aca="false">IF(E248="Superseded",MID(INDEX('Import file'!$E$2:$E$1384,MATCH(A248,'Import file'!$A$2:$A$1384,0)),23,30),A248)</f>
        <v>EWA-1742</v>
      </c>
      <c r="S248" s="19" t="n">
        <f aca="false">IF(E248="Discontinued","",IFERROR(INDEX('Supplier file A'!$D$2:$D$677,MATCH(R248,'Supplier file A'!$A$2:$A$677,0)),IFERROR(INDEX('Supplier file B'!$D$2:$D$386,MATCH(R248,'Supplier file B'!$A$2:$A$386,0)),INDEX('Supplier file C'!$D$2:$D$383,MATCH(R248,'Supplier file C'!$A$2:$A$383,0)))))</f>
        <v>74.88</v>
      </c>
      <c r="T248" s="21" t="str">
        <f aca="false">IF(E248="Discontinued","",IF(ABS(G248-S248)&lt;0.005,"Yes","No"))</f>
        <v>Yes</v>
      </c>
      <c r="U248" s="21" t="str">
        <f aca="false">IF(E248="Discontinued","",IF(ABS(F248-G248)&lt;=0.01*G248,"Yes","No"))</f>
        <v>No</v>
      </c>
      <c r="V248" s="17" t="n">
        <f aca="false">IF(E248="Discontinued","",K248/H248-1)</f>
        <v>0.0667938931297709</v>
      </c>
      <c r="W248" s="21" t="str">
        <f aca="false">IF(E248="Discontinued","Archived",IF(ROUND((L248-G248)/L248,3)&gt;=ROUND(I248,3),"At or above target",IF(Q248&lt;&gt;"","Below target, reason recorded","Below target, no reason")))</f>
        <v>At or above target</v>
      </c>
      <c r="X248" s="21" t="str">
        <f aca="false">IF(E248="Discontinued","",IF(ROUND(M248-I248,3)&lt;-0.01,"Yes","No"))</f>
        <v>Yes</v>
      </c>
    </row>
    <row r="249" customFormat="false" ht="15" hidden="false" customHeight="false" outlineLevel="0" collapsed="false">
      <c r="A249" s="21" t="s">
        <v>623</v>
      </c>
      <c r="B249" s="21" t="s">
        <v>624</v>
      </c>
      <c r="C249" s="21" t="s">
        <v>366</v>
      </c>
      <c r="D249" s="21" t="s">
        <v>109</v>
      </c>
      <c r="E249" s="21" t="s">
        <v>110</v>
      </c>
      <c r="F249" s="19" t="n">
        <v>10.2</v>
      </c>
      <c r="G249" s="19" t="n">
        <v>10.98</v>
      </c>
      <c r="H249" s="19" t="n">
        <v>15.25</v>
      </c>
      <c r="I249" s="17" t="n">
        <v>0.33</v>
      </c>
      <c r="J249" s="17"/>
      <c r="K249" s="19" t="n">
        <f aca="false">IF(E249="Discontinued",H249,ROUND(ROUNDUP(ROUND(G249/(1-IF(J249="",I249,J249))/0.05,6),0)*0.05,2))</f>
        <v>16.4</v>
      </c>
      <c r="L249" s="19" t="n">
        <f aca="false">IF(OR(E249="Discontinued",P249="Held at old sell"),H249,IF(LEFT(P249,15)="Approved, cappe",ROUND(ROUNDUP(ROUND(H249*1.1/0.05,6),0)*0.05,2),K249))</f>
        <v>16.4</v>
      </c>
      <c r="M249" s="17" t="n">
        <f aca="false">ROUND((H249-G249)/H249,3)</f>
        <v>0.28</v>
      </c>
      <c r="N249" s="17" t="n">
        <f aca="false">IF(E249="Discontinued","",ROUND((L249-G249)/L249,3))</f>
        <v>0.33</v>
      </c>
      <c r="O249" s="21" t="str">
        <f aca="false">IF(E249="Discontinued","Archive",IF(AND(ROUND(K249/H249-1,6)&lt;=0.1,K249-H249&lt;=100),"Auto","Approval"))</f>
        <v>Auto</v>
      </c>
      <c r="P249" s="21" t="s">
        <v>111</v>
      </c>
      <c r="Q249" s="21"/>
      <c r="R249" s="21" t="str">
        <f aca="false">IF(E249="Superseded",MID(INDEX('Import file'!$E$2:$E$1384,MATCH(A249,'Import file'!$A$2:$A$1384,0)),23,30),A249)</f>
        <v>EWA-1744</v>
      </c>
      <c r="S249" s="19" t="n">
        <f aca="false">IF(E249="Discontinued","",IFERROR(INDEX('Supplier file A'!$D$2:$D$677,MATCH(R249,'Supplier file A'!$A$2:$A$677,0)),IFERROR(INDEX('Supplier file B'!$D$2:$D$386,MATCH(R249,'Supplier file B'!$A$2:$A$386,0)),INDEX('Supplier file C'!$D$2:$D$383,MATCH(R249,'Supplier file C'!$A$2:$A$383,0)))))</f>
        <v>10.98</v>
      </c>
      <c r="T249" s="21" t="str">
        <f aca="false">IF(E249="Discontinued","",IF(ABS(G249-S249)&lt;0.005,"Yes","No"))</f>
        <v>Yes</v>
      </c>
      <c r="U249" s="21" t="str">
        <f aca="false">IF(E249="Discontinued","",IF(ABS(F249-G249)&lt;=0.01*G249,"Yes","No"))</f>
        <v>No</v>
      </c>
      <c r="V249" s="17" t="n">
        <f aca="false">IF(E249="Discontinued","",K249/H249-1)</f>
        <v>0.0754098360655737</v>
      </c>
      <c r="W249" s="21" t="str">
        <f aca="false">IF(E249="Discontinued","Archived",IF(ROUND((L249-G249)/L249,3)&gt;=ROUND(I249,3),"At or above target",IF(Q249&lt;&gt;"","Below target, reason recorded","Below target, no reason")))</f>
        <v>At or above target</v>
      </c>
      <c r="X249" s="21" t="str">
        <f aca="false">IF(E249="Discontinued","",IF(ROUND(M249-I249,3)&lt;-0.01,"Yes","No"))</f>
        <v>Yes</v>
      </c>
    </row>
    <row r="250" customFormat="false" ht="15" hidden="false" customHeight="false" outlineLevel="0" collapsed="false">
      <c r="A250" s="21" t="s">
        <v>625</v>
      </c>
      <c r="B250" s="21" t="s">
        <v>626</v>
      </c>
      <c r="C250" s="21" t="s">
        <v>366</v>
      </c>
      <c r="D250" s="21" t="s">
        <v>109</v>
      </c>
      <c r="E250" s="21" t="s">
        <v>110</v>
      </c>
      <c r="F250" s="19" t="n">
        <v>10.8</v>
      </c>
      <c r="G250" s="19" t="n">
        <v>11.72</v>
      </c>
      <c r="H250" s="19" t="n">
        <v>16.15</v>
      </c>
      <c r="I250" s="17" t="n">
        <v>0.33</v>
      </c>
      <c r="J250" s="17"/>
      <c r="K250" s="19" t="n">
        <f aca="false">IF(E250="Discontinued",H250,ROUND(ROUNDUP(ROUND(G250/(1-IF(J250="",I250,J250))/0.05,6),0)*0.05,2))</f>
        <v>17.5</v>
      </c>
      <c r="L250" s="19" t="n">
        <f aca="false">IF(OR(E250="Discontinued",P250="Held at old sell"),H250,IF(LEFT(P250,15)="Approved, cappe",ROUND(ROUNDUP(ROUND(H250*1.1/0.05,6),0)*0.05,2),K250))</f>
        <v>17.5</v>
      </c>
      <c r="M250" s="17" t="n">
        <f aca="false">ROUND((H250-G250)/H250,3)</f>
        <v>0.274</v>
      </c>
      <c r="N250" s="17" t="n">
        <f aca="false">IF(E250="Discontinued","",ROUND((L250-G250)/L250,3))</f>
        <v>0.33</v>
      </c>
      <c r="O250" s="21" t="str">
        <f aca="false">IF(E250="Discontinued","Archive",IF(AND(ROUND(K250/H250-1,6)&lt;=0.1,K250-H250&lt;=100),"Auto","Approval"))</f>
        <v>Auto</v>
      </c>
      <c r="P250" s="21" t="s">
        <v>111</v>
      </c>
      <c r="Q250" s="21"/>
      <c r="R250" s="21" t="str">
        <f aca="false">IF(E250="Superseded",MID(INDEX('Import file'!$E$2:$E$1384,MATCH(A250,'Import file'!$A$2:$A$1384,0)),23,30),A250)</f>
        <v>EWA-1749</v>
      </c>
      <c r="S250" s="19" t="n">
        <f aca="false">IF(E250="Discontinued","",IFERROR(INDEX('Supplier file A'!$D$2:$D$677,MATCH(R250,'Supplier file A'!$A$2:$A$677,0)),IFERROR(INDEX('Supplier file B'!$D$2:$D$386,MATCH(R250,'Supplier file B'!$A$2:$A$386,0)),INDEX('Supplier file C'!$D$2:$D$383,MATCH(R250,'Supplier file C'!$A$2:$A$383,0)))))</f>
        <v>11.72</v>
      </c>
      <c r="T250" s="21" t="str">
        <f aca="false">IF(E250="Discontinued","",IF(ABS(G250-S250)&lt;0.005,"Yes","No"))</f>
        <v>Yes</v>
      </c>
      <c r="U250" s="21" t="str">
        <f aca="false">IF(E250="Discontinued","",IF(ABS(F250-G250)&lt;=0.01*G250,"Yes","No"))</f>
        <v>No</v>
      </c>
      <c r="V250" s="17" t="n">
        <f aca="false">IF(E250="Discontinued","",K250/H250-1)</f>
        <v>0.0835913312693499</v>
      </c>
      <c r="W250" s="21" t="str">
        <f aca="false">IF(E250="Discontinued","Archived",IF(ROUND((L250-G250)/L250,3)&gt;=ROUND(I250,3),"At or above target",IF(Q250&lt;&gt;"","Below target, reason recorded","Below target, no reason")))</f>
        <v>At or above target</v>
      </c>
      <c r="X250" s="21" t="str">
        <f aca="false">IF(E250="Discontinued","",IF(ROUND(M250-I250,3)&lt;-0.01,"Yes","No"))</f>
        <v>Yes</v>
      </c>
    </row>
    <row r="251" customFormat="false" ht="15" hidden="false" customHeight="false" outlineLevel="0" collapsed="false">
      <c r="A251" s="21" t="s">
        <v>627</v>
      </c>
      <c r="B251" s="21" t="s">
        <v>628</v>
      </c>
      <c r="C251" s="21" t="s">
        <v>366</v>
      </c>
      <c r="D251" s="21" t="s">
        <v>109</v>
      </c>
      <c r="E251" s="21" t="s">
        <v>110</v>
      </c>
      <c r="F251" s="19" t="n">
        <v>52.7</v>
      </c>
      <c r="G251" s="19" t="n">
        <v>56.65</v>
      </c>
      <c r="H251" s="19" t="n">
        <v>78.7</v>
      </c>
      <c r="I251" s="17" t="n">
        <v>0.33</v>
      </c>
      <c r="J251" s="17"/>
      <c r="K251" s="19" t="n">
        <f aca="false">IF(E251="Discontinued",H251,ROUND(ROUNDUP(ROUND(G251/(1-IF(J251="",I251,J251))/0.05,6),0)*0.05,2))</f>
        <v>84.6</v>
      </c>
      <c r="L251" s="19" t="n">
        <f aca="false">IF(OR(E251="Discontinued",P251="Held at old sell"),H251,IF(LEFT(P251,15)="Approved, cappe",ROUND(ROUNDUP(ROUND(H251*1.1/0.05,6),0)*0.05,2),K251))</f>
        <v>84.6</v>
      </c>
      <c r="M251" s="17" t="n">
        <f aca="false">ROUND((H251-G251)/H251,3)</f>
        <v>0.28</v>
      </c>
      <c r="N251" s="17" t="n">
        <f aca="false">IF(E251="Discontinued","",ROUND((L251-G251)/L251,3))</f>
        <v>0.33</v>
      </c>
      <c r="O251" s="21" t="str">
        <f aca="false">IF(E251="Discontinued","Archive",IF(AND(ROUND(K251/H251-1,6)&lt;=0.1,K251-H251&lt;=100),"Auto","Approval"))</f>
        <v>Auto</v>
      </c>
      <c r="P251" s="21" t="s">
        <v>111</v>
      </c>
      <c r="Q251" s="21"/>
      <c r="R251" s="21" t="str">
        <f aca="false">IF(E251="Superseded",MID(INDEX('Import file'!$E$2:$E$1384,MATCH(A251,'Import file'!$A$2:$A$1384,0)),23,30),A251)</f>
        <v>EWA-1750</v>
      </c>
      <c r="S251" s="19" t="n">
        <f aca="false">IF(E251="Discontinued","",IFERROR(INDEX('Supplier file A'!$D$2:$D$677,MATCH(R251,'Supplier file A'!$A$2:$A$677,0)),IFERROR(INDEX('Supplier file B'!$D$2:$D$386,MATCH(R251,'Supplier file B'!$A$2:$A$386,0)),INDEX('Supplier file C'!$D$2:$D$383,MATCH(R251,'Supplier file C'!$A$2:$A$383,0)))))</f>
        <v>56.65</v>
      </c>
      <c r="T251" s="21" t="str">
        <f aca="false">IF(E251="Discontinued","",IF(ABS(G251-S251)&lt;0.005,"Yes","No"))</f>
        <v>Yes</v>
      </c>
      <c r="U251" s="21" t="str">
        <f aca="false">IF(E251="Discontinued","",IF(ABS(F251-G251)&lt;=0.01*G251,"Yes","No"))</f>
        <v>No</v>
      </c>
      <c r="V251" s="17" t="n">
        <f aca="false">IF(E251="Discontinued","",K251/H251-1)</f>
        <v>0.0749682337992375</v>
      </c>
      <c r="W251" s="21" t="str">
        <f aca="false">IF(E251="Discontinued","Archived",IF(ROUND((L251-G251)/L251,3)&gt;=ROUND(I251,3),"At or above target",IF(Q251&lt;&gt;"","Below target, reason recorded","Below target, no reason")))</f>
        <v>At or above target</v>
      </c>
      <c r="X251" s="21" t="str">
        <f aca="false">IF(E251="Discontinued","",IF(ROUND(M251-I251,3)&lt;-0.01,"Yes","No"))</f>
        <v>Yes</v>
      </c>
    </row>
    <row r="252" customFormat="false" ht="15" hidden="false" customHeight="false" outlineLevel="0" collapsed="false">
      <c r="A252" s="21" t="s">
        <v>629</v>
      </c>
      <c r="B252" s="21" t="s">
        <v>630</v>
      </c>
      <c r="C252" s="21" t="s">
        <v>366</v>
      </c>
      <c r="D252" s="21" t="s">
        <v>109</v>
      </c>
      <c r="E252" s="21" t="s">
        <v>110</v>
      </c>
      <c r="F252" s="19" t="n">
        <v>16.2</v>
      </c>
      <c r="G252" s="19" t="n">
        <v>17.52</v>
      </c>
      <c r="H252" s="19" t="n">
        <v>24.2</v>
      </c>
      <c r="I252" s="17" t="n">
        <v>0.33</v>
      </c>
      <c r="J252" s="17"/>
      <c r="K252" s="19" t="n">
        <f aca="false">IF(E252="Discontinued",H252,ROUND(ROUNDUP(ROUND(G252/(1-IF(J252="",I252,J252))/0.05,6),0)*0.05,2))</f>
        <v>26.15</v>
      </c>
      <c r="L252" s="19" t="n">
        <f aca="false">IF(OR(E252="Discontinued",P252="Held at old sell"),H252,IF(LEFT(P252,15)="Approved, cappe",ROUND(ROUNDUP(ROUND(H252*1.1/0.05,6),0)*0.05,2),K252))</f>
        <v>26.15</v>
      </c>
      <c r="M252" s="17" t="n">
        <f aca="false">ROUND((H252-G252)/H252,3)</f>
        <v>0.276</v>
      </c>
      <c r="N252" s="17" t="n">
        <f aca="false">IF(E252="Discontinued","",ROUND((L252-G252)/L252,3))</f>
        <v>0.33</v>
      </c>
      <c r="O252" s="21" t="str">
        <f aca="false">IF(E252="Discontinued","Archive",IF(AND(ROUND(K252/H252-1,6)&lt;=0.1,K252-H252&lt;=100),"Auto","Approval"))</f>
        <v>Auto</v>
      </c>
      <c r="P252" s="21" t="s">
        <v>111</v>
      </c>
      <c r="Q252" s="21"/>
      <c r="R252" s="21" t="str">
        <f aca="false">IF(E252="Superseded",MID(INDEX('Import file'!$E$2:$E$1384,MATCH(A252,'Import file'!$A$2:$A$1384,0)),23,30),A252)</f>
        <v>EWA-1755</v>
      </c>
      <c r="S252" s="19" t="n">
        <f aca="false">IF(E252="Discontinued","",IFERROR(INDEX('Supplier file A'!$D$2:$D$677,MATCH(R252,'Supplier file A'!$A$2:$A$677,0)),IFERROR(INDEX('Supplier file B'!$D$2:$D$386,MATCH(R252,'Supplier file B'!$A$2:$A$386,0)),INDEX('Supplier file C'!$D$2:$D$383,MATCH(R252,'Supplier file C'!$A$2:$A$383,0)))))</f>
        <v>17.52</v>
      </c>
      <c r="T252" s="21" t="str">
        <f aca="false">IF(E252="Discontinued","",IF(ABS(G252-S252)&lt;0.005,"Yes","No"))</f>
        <v>Yes</v>
      </c>
      <c r="U252" s="21" t="str">
        <f aca="false">IF(E252="Discontinued","",IF(ABS(F252-G252)&lt;=0.01*G252,"Yes","No"))</f>
        <v>No</v>
      </c>
      <c r="V252" s="17" t="n">
        <f aca="false">IF(E252="Discontinued","",K252/H252-1)</f>
        <v>0.0805785123966942</v>
      </c>
      <c r="W252" s="21" t="str">
        <f aca="false">IF(E252="Discontinued","Archived",IF(ROUND((L252-G252)/L252,3)&gt;=ROUND(I252,3),"At or above target",IF(Q252&lt;&gt;"","Below target, reason recorded","Below target, no reason")))</f>
        <v>At or above target</v>
      </c>
      <c r="X252" s="21" t="str">
        <f aca="false">IF(E252="Discontinued","",IF(ROUND(M252-I252,3)&lt;-0.01,"Yes","No"))</f>
        <v>Yes</v>
      </c>
    </row>
    <row r="253" customFormat="false" ht="15" hidden="false" customHeight="false" outlineLevel="0" collapsed="false">
      <c r="A253" s="21" t="s">
        <v>631</v>
      </c>
      <c r="B253" s="21" t="s">
        <v>632</v>
      </c>
      <c r="C253" s="21" t="s">
        <v>366</v>
      </c>
      <c r="D253" s="21" t="s">
        <v>109</v>
      </c>
      <c r="E253" s="21" t="s">
        <v>110</v>
      </c>
      <c r="F253" s="19" t="n">
        <v>35.7</v>
      </c>
      <c r="G253" s="19" t="n">
        <v>38.66</v>
      </c>
      <c r="H253" s="19" t="n">
        <v>53.3</v>
      </c>
      <c r="I253" s="17" t="n">
        <v>0.33</v>
      </c>
      <c r="J253" s="17"/>
      <c r="K253" s="19" t="n">
        <f aca="false">IF(E253="Discontinued",H253,ROUND(ROUNDUP(ROUND(G253/(1-IF(J253="",I253,J253))/0.05,6),0)*0.05,2))</f>
        <v>57.75</v>
      </c>
      <c r="L253" s="19" t="n">
        <f aca="false">IF(OR(E253="Discontinued",P253="Held at old sell"),H253,IF(LEFT(P253,15)="Approved, cappe",ROUND(ROUNDUP(ROUND(H253*1.1/0.05,6),0)*0.05,2),K253))</f>
        <v>57.75</v>
      </c>
      <c r="M253" s="17" t="n">
        <f aca="false">ROUND((H253-G253)/H253,3)</f>
        <v>0.275</v>
      </c>
      <c r="N253" s="17" t="n">
        <f aca="false">IF(E253="Discontinued","",ROUND((L253-G253)/L253,3))</f>
        <v>0.331</v>
      </c>
      <c r="O253" s="21" t="str">
        <f aca="false">IF(E253="Discontinued","Archive",IF(AND(ROUND(K253/H253-1,6)&lt;=0.1,K253-H253&lt;=100),"Auto","Approval"))</f>
        <v>Auto</v>
      </c>
      <c r="P253" s="21" t="s">
        <v>111</v>
      </c>
      <c r="Q253" s="21"/>
      <c r="R253" s="21" t="str">
        <f aca="false">IF(E253="Superseded",MID(INDEX('Import file'!$E$2:$E$1384,MATCH(A253,'Import file'!$A$2:$A$1384,0)),23,30),A253)</f>
        <v>EWA-1758</v>
      </c>
      <c r="S253" s="19" t="n">
        <f aca="false">IF(E253="Discontinued","",IFERROR(INDEX('Supplier file A'!$D$2:$D$677,MATCH(R253,'Supplier file A'!$A$2:$A$677,0)),IFERROR(INDEX('Supplier file B'!$D$2:$D$386,MATCH(R253,'Supplier file B'!$A$2:$A$386,0)),INDEX('Supplier file C'!$D$2:$D$383,MATCH(R253,'Supplier file C'!$A$2:$A$383,0)))))</f>
        <v>38.66</v>
      </c>
      <c r="T253" s="21" t="str">
        <f aca="false">IF(E253="Discontinued","",IF(ABS(G253-S253)&lt;0.005,"Yes","No"))</f>
        <v>Yes</v>
      </c>
      <c r="U253" s="21" t="str">
        <f aca="false">IF(E253="Discontinued","",IF(ABS(F253-G253)&lt;=0.01*G253,"Yes","No"))</f>
        <v>No</v>
      </c>
      <c r="V253" s="17" t="n">
        <f aca="false">IF(E253="Discontinued","",K253/H253-1)</f>
        <v>0.0834896810506567</v>
      </c>
      <c r="W253" s="21" t="str">
        <f aca="false">IF(E253="Discontinued","Archived",IF(ROUND((L253-G253)/L253,3)&gt;=ROUND(I253,3),"At or above target",IF(Q253&lt;&gt;"","Below target, reason recorded","Below target, no reason")))</f>
        <v>At or above target</v>
      </c>
      <c r="X253" s="21" t="str">
        <f aca="false">IF(E253="Discontinued","",IF(ROUND(M253-I253,3)&lt;-0.01,"Yes","No"))</f>
        <v>Yes</v>
      </c>
    </row>
    <row r="254" customFormat="false" ht="15" hidden="false" customHeight="false" outlineLevel="0" collapsed="false">
      <c r="A254" s="21" t="s">
        <v>633</v>
      </c>
      <c r="B254" s="21" t="s">
        <v>634</v>
      </c>
      <c r="C254" s="21" t="s">
        <v>366</v>
      </c>
      <c r="D254" s="21" t="s">
        <v>109</v>
      </c>
      <c r="E254" s="21" t="s">
        <v>110</v>
      </c>
      <c r="F254" s="19" t="n">
        <v>12.75</v>
      </c>
      <c r="G254" s="19" t="n">
        <v>13.57</v>
      </c>
      <c r="H254" s="19" t="n">
        <v>19.05</v>
      </c>
      <c r="I254" s="17" t="n">
        <v>0.33</v>
      </c>
      <c r="J254" s="17"/>
      <c r="K254" s="19" t="n">
        <f aca="false">IF(E254="Discontinued",H254,ROUND(ROUNDUP(ROUND(G254/(1-IF(J254="",I254,J254))/0.05,6),0)*0.05,2))</f>
        <v>20.3</v>
      </c>
      <c r="L254" s="19" t="n">
        <f aca="false">IF(OR(E254="Discontinued",P254="Held at old sell"),H254,IF(LEFT(P254,15)="Approved, cappe",ROUND(ROUNDUP(ROUND(H254*1.1/0.05,6),0)*0.05,2),K254))</f>
        <v>20.3</v>
      </c>
      <c r="M254" s="17" t="n">
        <f aca="false">ROUND((H254-G254)/H254,3)</f>
        <v>0.288</v>
      </c>
      <c r="N254" s="17" t="n">
        <f aca="false">IF(E254="Discontinued","",ROUND((L254-G254)/L254,3))</f>
        <v>0.332</v>
      </c>
      <c r="O254" s="21" t="str">
        <f aca="false">IF(E254="Discontinued","Archive",IF(AND(ROUND(K254/H254-1,6)&lt;=0.1,K254-H254&lt;=100),"Auto","Approval"))</f>
        <v>Auto</v>
      </c>
      <c r="P254" s="21" t="s">
        <v>111</v>
      </c>
      <c r="Q254" s="21"/>
      <c r="R254" s="21" t="str">
        <f aca="false">IF(E254="Superseded",MID(INDEX('Import file'!$E$2:$E$1384,MATCH(A254,'Import file'!$A$2:$A$1384,0)),23,30),A254)</f>
        <v>EWA-1759</v>
      </c>
      <c r="S254" s="19" t="n">
        <f aca="false">IF(E254="Discontinued","",IFERROR(INDEX('Supplier file A'!$D$2:$D$677,MATCH(R254,'Supplier file A'!$A$2:$A$677,0)),IFERROR(INDEX('Supplier file B'!$D$2:$D$386,MATCH(R254,'Supplier file B'!$A$2:$A$386,0)),INDEX('Supplier file C'!$D$2:$D$383,MATCH(R254,'Supplier file C'!$A$2:$A$383,0)))))</f>
        <v>13.57</v>
      </c>
      <c r="T254" s="21" t="str">
        <f aca="false">IF(E254="Discontinued","",IF(ABS(G254-S254)&lt;0.005,"Yes","No"))</f>
        <v>Yes</v>
      </c>
      <c r="U254" s="21" t="str">
        <f aca="false">IF(E254="Discontinued","",IF(ABS(F254-G254)&lt;=0.01*G254,"Yes","No"))</f>
        <v>No</v>
      </c>
      <c r="V254" s="17" t="n">
        <f aca="false">IF(E254="Discontinued","",K254/H254-1)</f>
        <v>0.0656167979002624</v>
      </c>
      <c r="W254" s="21" t="str">
        <f aca="false">IF(E254="Discontinued","Archived",IF(ROUND((L254-G254)/L254,3)&gt;=ROUND(I254,3),"At or above target",IF(Q254&lt;&gt;"","Below target, reason recorded","Below target, no reason")))</f>
        <v>At or above target</v>
      </c>
      <c r="X254" s="21" t="str">
        <f aca="false">IF(E254="Discontinued","",IF(ROUND(M254-I254,3)&lt;-0.01,"Yes","No"))</f>
        <v>Yes</v>
      </c>
    </row>
    <row r="255" customFormat="false" ht="15" hidden="false" customHeight="false" outlineLevel="0" collapsed="false">
      <c r="A255" s="21" t="s">
        <v>635</v>
      </c>
      <c r="B255" s="21" t="s">
        <v>636</v>
      </c>
      <c r="C255" s="21" t="s">
        <v>366</v>
      </c>
      <c r="D255" s="21" t="s">
        <v>109</v>
      </c>
      <c r="E255" s="21" t="s">
        <v>110</v>
      </c>
      <c r="F255" s="19" t="n">
        <v>4.59</v>
      </c>
      <c r="G255" s="19" t="n">
        <v>4.89</v>
      </c>
      <c r="H255" s="19" t="n">
        <v>6.9</v>
      </c>
      <c r="I255" s="17" t="n">
        <v>0.33</v>
      </c>
      <c r="J255" s="17"/>
      <c r="K255" s="19" t="n">
        <f aca="false">IF(E255="Discontinued",H255,ROUND(ROUNDUP(ROUND(G255/(1-IF(J255="",I255,J255))/0.05,6),0)*0.05,2))</f>
        <v>7.3</v>
      </c>
      <c r="L255" s="19" t="n">
        <f aca="false">IF(OR(E255="Discontinued",P255="Held at old sell"),H255,IF(LEFT(P255,15)="Approved, cappe",ROUND(ROUNDUP(ROUND(H255*1.1/0.05,6),0)*0.05,2),K255))</f>
        <v>7.3</v>
      </c>
      <c r="M255" s="17" t="n">
        <f aca="false">ROUND((H255-G255)/H255,3)</f>
        <v>0.291</v>
      </c>
      <c r="N255" s="17" t="n">
        <f aca="false">IF(E255="Discontinued","",ROUND((L255-G255)/L255,3))</f>
        <v>0.33</v>
      </c>
      <c r="O255" s="21" t="str">
        <f aca="false">IF(E255="Discontinued","Archive",IF(AND(ROUND(K255/H255-1,6)&lt;=0.1,K255-H255&lt;=100),"Auto","Approval"))</f>
        <v>Auto</v>
      </c>
      <c r="P255" s="21" t="s">
        <v>111</v>
      </c>
      <c r="Q255" s="21"/>
      <c r="R255" s="21" t="str">
        <f aca="false">IF(E255="Superseded",MID(INDEX('Import file'!$E$2:$E$1384,MATCH(A255,'Import file'!$A$2:$A$1384,0)),23,30),A255)</f>
        <v>EWA-1763</v>
      </c>
      <c r="S255" s="19" t="n">
        <f aca="false">IF(E255="Discontinued","",IFERROR(INDEX('Supplier file A'!$D$2:$D$677,MATCH(R255,'Supplier file A'!$A$2:$A$677,0)),IFERROR(INDEX('Supplier file B'!$D$2:$D$386,MATCH(R255,'Supplier file B'!$A$2:$A$386,0)),INDEX('Supplier file C'!$D$2:$D$383,MATCH(R255,'Supplier file C'!$A$2:$A$383,0)))))</f>
        <v>4.89</v>
      </c>
      <c r="T255" s="21" t="str">
        <f aca="false">IF(E255="Discontinued","",IF(ABS(G255-S255)&lt;0.005,"Yes","No"))</f>
        <v>Yes</v>
      </c>
      <c r="U255" s="21" t="str">
        <f aca="false">IF(E255="Discontinued","",IF(ABS(F255-G255)&lt;=0.01*G255,"Yes","No"))</f>
        <v>No</v>
      </c>
      <c r="V255" s="17" t="n">
        <f aca="false">IF(E255="Discontinued","",K255/H255-1)</f>
        <v>0.0579710144927534</v>
      </c>
      <c r="W255" s="21" t="str">
        <f aca="false">IF(E255="Discontinued","Archived",IF(ROUND((L255-G255)/L255,3)&gt;=ROUND(I255,3),"At or above target",IF(Q255&lt;&gt;"","Below target, reason recorded","Below target, no reason")))</f>
        <v>At or above target</v>
      </c>
      <c r="X255" s="21" t="str">
        <f aca="false">IF(E255="Discontinued","",IF(ROUND(M255-I255,3)&lt;-0.01,"Yes","No"))</f>
        <v>Yes</v>
      </c>
    </row>
    <row r="256" customFormat="false" ht="15" hidden="false" customHeight="false" outlineLevel="0" collapsed="false">
      <c r="A256" s="21" t="s">
        <v>637</v>
      </c>
      <c r="B256" s="21" t="s">
        <v>638</v>
      </c>
      <c r="C256" s="21" t="s">
        <v>366</v>
      </c>
      <c r="D256" s="21" t="s">
        <v>109</v>
      </c>
      <c r="E256" s="21" t="s">
        <v>110</v>
      </c>
      <c r="F256" s="19" t="n">
        <v>11.04</v>
      </c>
      <c r="G256" s="19" t="n">
        <v>11.99</v>
      </c>
      <c r="H256" s="19" t="n">
        <v>16.5</v>
      </c>
      <c r="I256" s="17" t="n">
        <v>0.33</v>
      </c>
      <c r="J256" s="17"/>
      <c r="K256" s="19" t="n">
        <f aca="false">IF(E256="Discontinued",H256,ROUND(ROUNDUP(ROUND(G256/(1-IF(J256="",I256,J256))/0.05,6),0)*0.05,2))</f>
        <v>17.9</v>
      </c>
      <c r="L256" s="19" t="n">
        <f aca="false">IF(OR(E256="Discontinued",P256="Held at old sell"),H256,IF(LEFT(P256,15)="Approved, cappe",ROUND(ROUNDUP(ROUND(H256*1.1/0.05,6),0)*0.05,2),K256))</f>
        <v>17.9</v>
      </c>
      <c r="M256" s="17" t="n">
        <f aca="false">ROUND((H256-G256)/H256,3)</f>
        <v>0.273</v>
      </c>
      <c r="N256" s="17" t="n">
        <f aca="false">IF(E256="Discontinued","",ROUND((L256-G256)/L256,3))</f>
        <v>0.33</v>
      </c>
      <c r="O256" s="21" t="str">
        <f aca="false">IF(E256="Discontinued","Archive",IF(AND(ROUND(K256/H256-1,6)&lt;=0.1,K256-H256&lt;=100),"Auto","Approval"))</f>
        <v>Auto</v>
      </c>
      <c r="P256" s="21" t="s">
        <v>111</v>
      </c>
      <c r="Q256" s="21"/>
      <c r="R256" s="21" t="str">
        <f aca="false">IF(E256="Superseded",MID(INDEX('Import file'!$E$2:$E$1384,MATCH(A256,'Import file'!$A$2:$A$1384,0)),23,30),A256)</f>
        <v>EWA-1765</v>
      </c>
      <c r="S256" s="19" t="n">
        <f aca="false">IF(E256="Discontinued","",IFERROR(INDEX('Supplier file A'!$D$2:$D$677,MATCH(R256,'Supplier file A'!$A$2:$A$677,0)),IFERROR(INDEX('Supplier file B'!$D$2:$D$386,MATCH(R256,'Supplier file B'!$A$2:$A$386,0)),INDEX('Supplier file C'!$D$2:$D$383,MATCH(R256,'Supplier file C'!$A$2:$A$383,0)))))</f>
        <v>11.99</v>
      </c>
      <c r="T256" s="21" t="str">
        <f aca="false">IF(E256="Discontinued","",IF(ABS(G256-S256)&lt;0.005,"Yes","No"))</f>
        <v>Yes</v>
      </c>
      <c r="U256" s="21" t="str">
        <f aca="false">IF(E256="Discontinued","",IF(ABS(F256-G256)&lt;=0.01*G256,"Yes","No"))</f>
        <v>No</v>
      </c>
      <c r="V256" s="17" t="n">
        <f aca="false">IF(E256="Discontinued","",K256/H256-1)</f>
        <v>0.0848484848484847</v>
      </c>
      <c r="W256" s="21" t="str">
        <f aca="false">IF(E256="Discontinued","Archived",IF(ROUND((L256-G256)/L256,3)&gt;=ROUND(I256,3),"At or above target",IF(Q256&lt;&gt;"","Below target, reason recorded","Below target, no reason")))</f>
        <v>At or above target</v>
      </c>
      <c r="X256" s="21" t="str">
        <f aca="false">IF(E256="Discontinued","",IF(ROUND(M256-I256,3)&lt;-0.01,"Yes","No"))</f>
        <v>Yes</v>
      </c>
    </row>
    <row r="257" customFormat="false" ht="15" hidden="false" customHeight="false" outlineLevel="0" collapsed="false">
      <c r="A257" s="21" t="s">
        <v>639</v>
      </c>
      <c r="B257" s="21" t="s">
        <v>640</v>
      </c>
      <c r="C257" s="21" t="s">
        <v>366</v>
      </c>
      <c r="D257" s="21" t="s">
        <v>109</v>
      </c>
      <c r="E257" s="21" t="s">
        <v>110</v>
      </c>
      <c r="F257" s="19" t="n">
        <v>54</v>
      </c>
      <c r="G257" s="19" t="n">
        <v>58.03</v>
      </c>
      <c r="H257" s="19" t="n">
        <v>80.6</v>
      </c>
      <c r="I257" s="17" t="n">
        <v>0.33</v>
      </c>
      <c r="J257" s="17"/>
      <c r="K257" s="19" t="n">
        <f aca="false">IF(E257="Discontinued",H257,ROUND(ROUNDUP(ROUND(G257/(1-IF(J257="",I257,J257))/0.05,6),0)*0.05,2))</f>
        <v>86.65</v>
      </c>
      <c r="L257" s="19" t="n">
        <f aca="false">IF(OR(E257="Discontinued",P257="Held at old sell"),H257,IF(LEFT(P257,15)="Approved, cappe",ROUND(ROUNDUP(ROUND(H257*1.1/0.05,6),0)*0.05,2),K257))</f>
        <v>86.65</v>
      </c>
      <c r="M257" s="17" t="n">
        <f aca="false">ROUND((H257-G257)/H257,3)</f>
        <v>0.28</v>
      </c>
      <c r="N257" s="17" t="n">
        <f aca="false">IF(E257="Discontinued","",ROUND((L257-G257)/L257,3))</f>
        <v>0.33</v>
      </c>
      <c r="O257" s="21" t="str">
        <f aca="false">IF(E257="Discontinued","Archive",IF(AND(ROUND(K257/H257-1,6)&lt;=0.1,K257-H257&lt;=100),"Auto","Approval"))</f>
        <v>Auto</v>
      </c>
      <c r="P257" s="21" t="s">
        <v>111</v>
      </c>
      <c r="Q257" s="21"/>
      <c r="R257" s="21" t="str">
        <f aca="false">IF(E257="Superseded",MID(INDEX('Import file'!$E$2:$E$1384,MATCH(A257,'Import file'!$A$2:$A$1384,0)),23,30),A257)</f>
        <v>EWA-1770</v>
      </c>
      <c r="S257" s="19" t="n">
        <f aca="false">IF(E257="Discontinued","",IFERROR(INDEX('Supplier file A'!$D$2:$D$677,MATCH(R257,'Supplier file A'!$A$2:$A$677,0)),IFERROR(INDEX('Supplier file B'!$D$2:$D$386,MATCH(R257,'Supplier file B'!$A$2:$A$386,0)),INDEX('Supplier file C'!$D$2:$D$383,MATCH(R257,'Supplier file C'!$A$2:$A$383,0)))))</f>
        <v>58.03</v>
      </c>
      <c r="T257" s="21" t="str">
        <f aca="false">IF(E257="Discontinued","",IF(ABS(G257-S257)&lt;0.005,"Yes","No"))</f>
        <v>Yes</v>
      </c>
      <c r="U257" s="21" t="str">
        <f aca="false">IF(E257="Discontinued","",IF(ABS(F257-G257)&lt;=0.01*G257,"Yes","No"))</f>
        <v>No</v>
      </c>
      <c r="V257" s="17" t="n">
        <f aca="false">IF(E257="Discontinued","",K257/H257-1)</f>
        <v>0.0750620347394542</v>
      </c>
      <c r="W257" s="21" t="str">
        <f aca="false">IF(E257="Discontinued","Archived",IF(ROUND((L257-G257)/L257,3)&gt;=ROUND(I257,3),"At or above target",IF(Q257&lt;&gt;"","Below target, reason recorded","Below target, no reason")))</f>
        <v>At or above target</v>
      </c>
      <c r="X257" s="21" t="str">
        <f aca="false">IF(E257="Discontinued","",IF(ROUND(M257-I257,3)&lt;-0.01,"Yes","No"))</f>
        <v>Yes</v>
      </c>
    </row>
    <row r="258" customFormat="false" ht="15" hidden="false" customHeight="false" outlineLevel="0" collapsed="false">
      <c r="A258" s="21" t="s">
        <v>641</v>
      </c>
      <c r="B258" s="21" t="s">
        <v>642</v>
      </c>
      <c r="C258" s="21" t="s">
        <v>366</v>
      </c>
      <c r="D258" s="21" t="s">
        <v>109</v>
      </c>
      <c r="E258" s="21" t="s">
        <v>110</v>
      </c>
      <c r="F258" s="19" t="n">
        <v>16.1</v>
      </c>
      <c r="G258" s="19" t="n">
        <v>17.42</v>
      </c>
      <c r="H258" s="19" t="n">
        <v>24.05</v>
      </c>
      <c r="I258" s="17" t="n">
        <v>0.33</v>
      </c>
      <c r="J258" s="17"/>
      <c r="K258" s="19" t="n">
        <f aca="false">IF(E258="Discontinued",H258,ROUND(ROUNDUP(ROUND(G258/(1-IF(J258="",I258,J258))/0.05,6),0)*0.05,2))</f>
        <v>26</v>
      </c>
      <c r="L258" s="19" t="n">
        <f aca="false">IF(OR(E258="Discontinued",P258="Held at old sell"),H258,IF(LEFT(P258,15)="Approved, cappe",ROUND(ROUNDUP(ROUND(H258*1.1/0.05,6),0)*0.05,2),K258))</f>
        <v>26</v>
      </c>
      <c r="M258" s="17" t="n">
        <f aca="false">ROUND((H258-G258)/H258,3)</f>
        <v>0.276</v>
      </c>
      <c r="N258" s="17" t="n">
        <f aca="false">IF(E258="Discontinued","",ROUND((L258-G258)/L258,3))</f>
        <v>0.33</v>
      </c>
      <c r="O258" s="21" t="str">
        <f aca="false">IF(E258="Discontinued","Archive",IF(AND(ROUND(K258/H258-1,6)&lt;=0.1,K258-H258&lt;=100),"Auto","Approval"))</f>
        <v>Auto</v>
      </c>
      <c r="P258" s="21" t="s">
        <v>111</v>
      </c>
      <c r="Q258" s="21"/>
      <c r="R258" s="21" t="str">
        <f aca="false">IF(E258="Superseded",MID(INDEX('Import file'!$E$2:$E$1384,MATCH(A258,'Import file'!$A$2:$A$1384,0)),23,30),A258)</f>
        <v>EWA-1772</v>
      </c>
      <c r="S258" s="19" t="n">
        <f aca="false">IF(E258="Discontinued","",IFERROR(INDEX('Supplier file A'!$D$2:$D$677,MATCH(R258,'Supplier file A'!$A$2:$A$677,0)),IFERROR(INDEX('Supplier file B'!$D$2:$D$386,MATCH(R258,'Supplier file B'!$A$2:$A$386,0)),INDEX('Supplier file C'!$D$2:$D$383,MATCH(R258,'Supplier file C'!$A$2:$A$383,0)))))</f>
        <v>17.42</v>
      </c>
      <c r="T258" s="21" t="str">
        <f aca="false">IF(E258="Discontinued","",IF(ABS(G258-S258)&lt;0.005,"Yes","No"))</f>
        <v>Yes</v>
      </c>
      <c r="U258" s="21" t="str">
        <f aca="false">IF(E258="Discontinued","",IF(ABS(F258-G258)&lt;=0.01*G258,"Yes","No"))</f>
        <v>No</v>
      </c>
      <c r="V258" s="17" t="n">
        <f aca="false">IF(E258="Discontinued","",K258/H258-1)</f>
        <v>0.0810810810810811</v>
      </c>
      <c r="W258" s="21" t="str">
        <f aca="false">IF(E258="Discontinued","Archived",IF(ROUND((L258-G258)/L258,3)&gt;=ROUND(I258,3),"At or above target",IF(Q258&lt;&gt;"","Below target, reason recorded","Below target, no reason")))</f>
        <v>At or above target</v>
      </c>
      <c r="X258" s="21" t="str">
        <f aca="false">IF(E258="Discontinued","",IF(ROUND(M258-I258,3)&lt;-0.01,"Yes","No"))</f>
        <v>Yes</v>
      </c>
    </row>
    <row r="259" customFormat="false" ht="15" hidden="false" customHeight="false" outlineLevel="0" collapsed="false">
      <c r="A259" s="21" t="s">
        <v>643</v>
      </c>
      <c r="B259" s="21" t="s">
        <v>644</v>
      </c>
      <c r="C259" s="21" t="s">
        <v>366</v>
      </c>
      <c r="D259" s="21" t="s">
        <v>109</v>
      </c>
      <c r="E259" s="21" t="s">
        <v>110</v>
      </c>
      <c r="F259" s="19" t="n">
        <v>210</v>
      </c>
      <c r="G259" s="19" t="n">
        <v>228.33</v>
      </c>
      <c r="H259" s="19" t="n">
        <v>313.45</v>
      </c>
      <c r="I259" s="17" t="n">
        <v>0.33</v>
      </c>
      <c r="J259" s="17"/>
      <c r="K259" s="19" t="n">
        <f aca="false">IF(E259="Discontinued",H259,ROUND(ROUNDUP(ROUND(G259/(1-IF(J259="",I259,J259))/0.05,6),0)*0.05,2))</f>
        <v>340.8</v>
      </c>
      <c r="L259" s="19" t="n">
        <f aca="false">IF(OR(E259="Discontinued",P259="Held at old sell"),H259,IF(LEFT(P259,15)="Approved, cappe",ROUND(ROUNDUP(ROUND(H259*1.1/0.05,6),0)*0.05,2),K259))</f>
        <v>340.8</v>
      </c>
      <c r="M259" s="17" t="n">
        <f aca="false">ROUND((H259-G259)/H259,3)</f>
        <v>0.272</v>
      </c>
      <c r="N259" s="17" t="n">
        <f aca="false">IF(E259="Discontinued","",ROUND((L259-G259)/L259,3))</f>
        <v>0.33</v>
      </c>
      <c r="O259" s="21" t="str">
        <f aca="false">IF(E259="Discontinued","Archive",IF(AND(ROUND(K259/H259-1,6)&lt;=0.1,K259-H259&lt;=100),"Auto","Approval"))</f>
        <v>Auto</v>
      </c>
      <c r="P259" s="21" t="s">
        <v>111</v>
      </c>
      <c r="Q259" s="21"/>
      <c r="R259" s="21" t="str">
        <f aca="false">IF(E259="Superseded",MID(INDEX('Import file'!$E$2:$E$1384,MATCH(A259,'Import file'!$A$2:$A$1384,0)),23,30),A259)</f>
        <v>EWA-1775</v>
      </c>
      <c r="S259" s="19" t="n">
        <f aca="false">IF(E259="Discontinued","",IFERROR(INDEX('Supplier file A'!$D$2:$D$677,MATCH(R259,'Supplier file A'!$A$2:$A$677,0)),IFERROR(INDEX('Supplier file B'!$D$2:$D$386,MATCH(R259,'Supplier file B'!$A$2:$A$386,0)),INDEX('Supplier file C'!$D$2:$D$383,MATCH(R259,'Supplier file C'!$A$2:$A$383,0)))))</f>
        <v>228.33</v>
      </c>
      <c r="T259" s="21" t="str">
        <f aca="false">IF(E259="Discontinued","",IF(ABS(G259-S259)&lt;0.005,"Yes","No"))</f>
        <v>Yes</v>
      </c>
      <c r="U259" s="21" t="str">
        <f aca="false">IF(E259="Discontinued","",IF(ABS(F259-G259)&lt;=0.01*G259,"Yes","No"))</f>
        <v>No</v>
      </c>
      <c r="V259" s="17" t="n">
        <f aca="false">IF(E259="Discontinued","",K259/H259-1)</f>
        <v>0.0872547455734567</v>
      </c>
      <c r="W259" s="21" t="str">
        <f aca="false">IF(E259="Discontinued","Archived",IF(ROUND((L259-G259)/L259,3)&gt;=ROUND(I259,3),"At or above target",IF(Q259&lt;&gt;"","Below target, reason recorded","Below target, no reason")))</f>
        <v>At or above target</v>
      </c>
      <c r="X259" s="21" t="str">
        <f aca="false">IF(E259="Discontinued","",IF(ROUND(M259-I259,3)&lt;-0.01,"Yes","No"))</f>
        <v>Yes</v>
      </c>
    </row>
    <row r="260" customFormat="false" ht="15" hidden="false" customHeight="false" outlineLevel="0" collapsed="false">
      <c r="A260" s="21" t="s">
        <v>645</v>
      </c>
      <c r="B260" s="21" t="s">
        <v>646</v>
      </c>
      <c r="C260" s="21" t="s">
        <v>366</v>
      </c>
      <c r="D260" s="21" t="s">
        <v>109</v>
      </c>
      <c r="E260" s="21" t="s">
        <v>110</v>
      </c>
      <c r="F260" s="19" t="n">
        <v>109.25</v>
      </c>
      <c r="G260" s="19" t="n">
        <v>119.05</v>
      </c>
      <c r="H260" s="19" t="n">
        <v>143.75</v>
      </c>
      <c r="I260" s="17" t="n">
        <v>0.33</v>
      </c>
      <c r="J260" s="17" t="n">
        <v>0.24</v>
      </c>
      <c r="K260" s="19" t="n">
        <f aca="false">IF(E260="Discontinued",H260,ROUND(ROUNDUP(ROUND(G260/(1-IF(J260="",I260,J260))/0.05,6),0)*0.05,2))</f>
        <v>156.65</v>
      </c>
      <c r="L260" s="19" t="n">
        <f aca="false">IF(OR(E260="Discontinued",P260="Held at old sell"),H260,IF(LEFT(P260,15)="Approved, cappe",ROUND(ROUNDUP(ROUND(H260*1.1/0.05,6),0)*0.05,2),K260))</f>
        <v>156.65</v>
      </c>
      <c r="M260" s="17" t="n">
        <f aca="false">ROUND((H260-G260)/H260,3)</f>
        <v>0.172</v>
      </c>
      <c r="N260" s="17" t="n">
        <f aca="false">IF(E260="Discontinued","",ROUND((L260-G260)/L260,3))</f>
        <v>0.24</v>
      </c>
      <c r="O260" s="21" t="str">
        <f aca="false">IF(E260="Discontinued","Archive",IF(AND(ROUND(K260/H260-1,6)&lt;=0.1,K260-H260&lt;=100),"Auto","Approval"))</f>
        <v>Auto</v>
      </c>
      <c r="P260" s="21" t="s">
        <v>111</v>
      </c>
      <c r="Q260" s="21" t="s">
        <v>209</v>
      </c>
      <c r="R260" s="21" t="str">
        <f aca="false">IF(E260="Superseded",MID(INDEX('Import file'!$E$2:$E$1384,MATCH(A260,'Import file'!$A$2:$A$1384,0)),23,30),A260)</f>
        <v>EWA-1778</v>
      </c>
      <c r="S260" s="19" t="n">
        <f aca="false">IF(E260="Discontinued","",IFERROR(INDEX('Supplier file A'!$D$2:$D$677,MATCH(R260,'Supplier file A'!$A$2:$A$677,0)),IFERROR(INDEX('Supplier file B'!$D$2:$D$386,MATCH(R260,'Supplier file B'!$A$2:$A$386,0)),INDEX('Supplier file C'!$D$2:$D$383,MATCH(R260,'Supplier file C'!$A$2:$A$383,0)))))</f>
        <v>119.05</v>
      </c>
      <c r="T260" s="21" t="str">
        <f aca="false">IF(E260="Discontinued","",IF(ABS(G260-S260)&lt;0.005,"Yes","No"))</f>
        <v>Yes</v>
      </c>
      <c r="U260" s="21" t="str">
        <f aca="false">IF(E260="Discontinued","",IF(ABS(F260-G260)&lt;=0.01*G260,"Yes","No"))</f>
        <v>No</v>
      </c>
      <c r="V260" s="17" t="n">
        <f aca="false">IF(E260="Discontinued","",K260/H260-1)</f>
        <v>0.0897391304347825</v>
      </c>
      <c r="W260" s="21" t="str">
        <f aca="false">IF(E260="Discontinued","Archived",IF(ROUND((L260-G260)/L260,3)&gt;=ROUND(I260,3),"At or above target",IF(Q260&lt;&gt;"","Below target, reason recorded","Below target, no reason")))</f>
        <v>Below target, reason recorded</v>
      </c>
      <c r="X260" s="21" t="str">
        <f aca="false">IF(E260="Discontinued","",IF(ROUND(M260-I260,3)&lt;-0.01,"Yes","No"))</f>
        <v>Yes</v>
      </c>
    </row>
    <row r="261" customFormat="false" ht="15" hidden="false" customHeight="false" outlineLevel="0" collapsed="false">
      <c r="A261" s="21" t="s">
        <v>647</v>
      </c>
      <c r="B261" s="21" t="s">
        <v>648</v>
      </c>
      <c r="C261" s="21" t="s">
        <v>366</v>
      </c>
      <c r="D261" s="21" t="s">
        <v>109</v>
      </c>
      <c r="E261" s="21" t="s">
        <v>110</v>
      </c>
      <c r="F261" s="19" t="n">
        <v>110.7</v>
      </c>
      <c r="G261" s="19" t="n">
        <v>120.59</v>
      </c>
      <c r="H261" s="19" t="n">
        <v>143.8</v>
      </c>
      <c r="I261" s="17" t="n">
        <v>0.33</v>
      </c>
      <c r="J261" s="17" t="n">
        <v>0.23</v>
      </c>
      <c r="K261" s="19" t="n">
        <f aca="false">IF(E261="Discontinued",H261,ROUND(ROUNDUP(ROUND(G261/(1-IF(J261="",I261,J261))/0.05,6),0)*0.05,2))</f>
        <v>156.65</v>
      </c>
      <c r="L261" s="19" t="n">
        <f aca="false">IF(OR(E261="Discontinued",P261="Held at old sell"),H261,IF(LEFT(P261,15)="Approved, cappe",ROUND(ROUNDUP(ROUND(H261*1.1/0.05,6),0)*0.05,2),K261))</f>
        <v>156.65</v>
      </c>
      <c r="M261" s="17" t="n">
        <f aca="false">ROUND((H261-G261)/H261,3)</f>
        <v>0.161</v>
      </c>
      <c r="N261" s="17" t="n">
        <f aca="false">IF(E261="Discontinued","",ROUND((L261-G261)/L261,3))</f>
        <v>0.23</v>
      </c>
      <c r="O261" s="21" t="str">
        <f aca="false">IF(E261="Discontinued","Archive",IF(AND(ROUND(K261/H261-1,6)&lt;=0.1,K261-H261&lt;=100),"Auto","Approval"))</f>
        <v>Auto</v>
      </c>
      <c r="P261" s="21" t="s">
        <v>111</v>
      </c>
      <c r="Q261" s="21" t="s">
        <v>139</v>
      </c>
      <c r="R261" s="21" t="str">
        <f aca="false">IF(E261="Superseded",MID(INDEX('Import file'!$E$2:$E$1384,MATCH(A261,'Import file'!$A$2:$A$1384,0)),23,30),A261)</f>
        <v>EWA-1781</v>
      </c>
      <c r="S261" s="19" t="n">
        <f aca="false">IF(E261="Discontinued","",IFERROR(INDEX('Supplier file A'!$D$2:$D$677,MATCH(R261,'Supplier file A'!$A$2:$A$677,0)),IFERROR(INDEX('Supplier file B'!$D$2:$D$386,MATCH(R261,'Supplier file B'!$A$2:$A$386,0)),INDEX('Supplier file C'!$D$2:$D$383,MATCH(R261,'Supplier file C'!$A$2:$A$383,0)))))</f>
        <v>120.59</v>
      </c>
      <c r="T261" s="21" t="str">
        <f aca="false">IF(E261="Discontinued","",IF(ABS(G261-S261)&lt;0.005,"Yes","No"))</f>
        <v>Yes</v>
      </c>
      <c r="U261" s="21" t="str">
        <f aca="false">IF(E261="Discontinued","",IF(ABS(F261-G261)&lt;=0.01*G261,"Yes","No"))</f>
        <v>No</v>
      </c>
      <c r="V261" s="17" t="n">
        <f aca="false">IF(E261="Discontinued","",K261/H261-1)</f>
        <v>0.0893602225312935</v>
      </c>
      <c r="W261" s="21" t="str">
        <f aca="false">IF(E261="Discontinued","Archived",IF(ROUND((L261-G261)/L261,3)&gt;=ROUND(I261,3),"At or above target",IF(Q261&lt;&gt;"","Below target, reason recorded","Below target, no reason")))</f>
        <v>Below target, reason recorded</v>
      </c>
      <c r="X261" s="21" t="str">
        <f aca="false">IF(E261="Discontinued","",IF(ROUND(M261-I261,3)&lt;-0.01,"Yes","No"))</f>
        <v>Yes</v>
      </c>
    </row>
    <row r="262" customFormat="false" ht="15" hidden="false" customHeight="false" outlineLevel="0" collapsed="false">
      <c r="A262" s="21" t="s">
        <v>649</v>
      </c>
      <c r="B262" s="21" t="s">
        <v>650</v>
      </c>
      <c r="C262" s="21" t="s">
        <v>366</v>
      </c>
      <c r="D262" s="21" t="s">
        <v>109</v>
      </c>
      <c r="E262" s="21" t="s">
        <v>110</v>
      </c>
      <c r="F262" s="19" t="n">
        <v>51</v>
      </c>
      <c r="G262" s="19" t="n">
        <v>54.73</v>
      </c>
      <c r="H262" s="19" t="n">
        <v>76.15</v>
      </c>
      <c r="I262" s="17" t="n">
        <v>0.33</v>
      </c>
      <c r="J262" s="17"/>
      <c r="K262" s="19" t="n">
        <f aca="false">IF(E262="Discontinued",H262,ROUND(ROUNDUP(ROUND(G262/(1-IF(J262="",I262,J262))/0.05,6),0)*0.05,2))</f>
        <v>81.7</v>
      </c>
      <c r="L262" s="19" t="n">
        <f aca="false">IF(OR(E262="Discontinued",P262="Held at old sell"),H262,IF(LEFT(P262,15)="Approved, cappe",ROUND(ROUNDUP(ROUND(H262*1.1/0.05,6),0)*0.05,2),K262))</f>
        <v>81.7</v>
      </c>
      <c r="M262" s="17" t="n">
        <f aca="false">ROUND((H262-G262)/H262,3)</f>
        <v>0.281</v>
      </c>
      <c r="N262" s="17" t="n">
        <f aca="false">IF(E262="Discontinued","",ROUND((L262-G262)/L262,3))</f>
        <v>0.33</v>
      </c>
      <c r="O262" s="21" t="str">
        <f aca="false">IF(E262="Discontinued","Archive",IF(AND(ROUND(K262/H262-1,6)&lt;=0.1,K262-H262&lt;=100),"Auto","Approval"))</f>
        <v>Auto</v>
      </c>
      <c r="P262" s="21" t="s">
        <v>111</v>
      </c>
      <c r="Q262" s="21"/>
      <c r="R262" s="21" t="str">
        <f aca="false">IF(E262="Superseded",MID(INDEX('Import file'!$E$2:$E$1384,MATCH(A262,'Import file'!$A$2:$A$1384,0)),23,30),A262)</f>
        <v>EWA-1784</v>
      </c>
      <c r="S262" s="19" t="n">
        <f aca="false">IF(E262="Discontinued","",IFERROR(INDEX('Supplier file A'!$D$2:$D$677,MATCH(R262,'Supplier file A'!$A$2:$A$677,0)),IFERROR(INDEX('Supplier file B'!$D$2:$D$386,MATCH(R262,'Supplier file B'!$A$2:$A$386,0)),INDEX('Supplier file C'!$D$2:$D$383,MATCH(R262,'Supplier file C'!$A$2:$A$383,0)))))</f>
        <v>54.73</v>
      </c>
      <c r="T262" s="21" t="str">
        <f aca="false">IF(E262="Discontinued","",IF(ABS(G262-S262)&lt;0.005,"Yes","No"))</f>
        <v>Yes</v>
      </c>
      <c r="U262" s="21" t="str">
        <f aca="false">IF(E262="Discontinued","",IF(ABS(F262-G262)&lt;=0.01*G262,"Yes","No"))</f>
        <v>No</v>
      </c>
      <c r="V262" s="17" t="n">
        <f aca="false">IF(E262="Discontinued","",K262/H262-1)</f>
        <v>0.0728824688115561</v>
      </c>
      <c r="W262" s="21" t="str">
        <f aca="false">IF(E262="Discontinued","Archived",IF(ROUND((L262-G262)/L262,3)&gt;=ROUND(I262,3),"At or above target",IF(Q262&lt;&gt;"","Below target, reason recorded","Below target, no reason")))</f>
        <v>At or above target</v>
      </c>
      <c r="X262" s="21" t="str">
        <f aca="false">IF(E262="Discontinued","",IF(ROUND(M262-I262,3)&lt;-0.01,"Yes","No"))</f>
        <v>Yes</v>
      </c>
    </row>
    <row r="263" customFormat="false" ht="15" hidden="false" customHeight="false" outlineLevel="0" collapsed="false">
      <c r="A263" s="21" t="s">
        <v>651</v>
      </c>
      <c r="B263" s="21" t="s">
        <v>652</v>
      </c>
      <c r="C263" s="21" t="s">
        <v>366</v>
      </c>
      <c r="D263" s="21" t="s">
        <v>109</v>
      </c>
      <c r="E263" s="21" t="s">
        <v>110</v>
      </c>
      <c r="F263" s="19" t="n">
        <v>112.7</v>
      </c>
      <c r="G263" s="19" t="n">
        <v>121.02</v>
      </c>
      <c r="H263" s="19" t="n">
        <v>168.25</v>
      </c>
      <c r="I263" s="17" t="n">
        <v>0.33</v>
      </c>
      <c r="J263" s="17"/>
      <c r="K263" s="19" t="n">
        <f aca="false">IF(E263="Discontinued",H263,ROUND(ROUNDUP(ROUND(G263/(1-IF(J263="",I263,J263))/0.05,6),0)*0.05,2))</f>
        <v>180.65</v>
      </c>
      <c r="L263" s="19" t="n">
        <f aca="false">IF(OR(E263="Discontinued",P263="Held at old sell"),H263,IF(LEFT(P263,15)="Approved, cappe",ROUND(ROUNDUP(ROUND(H263*1.1/0.05,6),0)*0.05,2),K263))</f>
        <v>180.65</v>
      </c>
      <c r="M263" s="17" t="n">
        <f aca="false">ROUND((H263-G263)/H263,3)</f>
        <v>0.281</v>
      </c>
      <c r="N263" s="17" t="n">
        <f aca="false">IF(E263="Discontinued","",ROUND((L263-G263)/L263,3))</f>
        <v>0.33</v>
      </c>
      <c r="O263" s="21" t="str">
        <f aca="false">IF(E263="Discontinued","Archive",IF(AND(ROUND(K263/H263-1,6)&lt;=0.1,K263-H263&lt;=100),"Auto","Approval"))</f>
        <v>Auto</v>
      </c>
      <c r="P263" s="21" t="s">
        <v>111</v>
      </c>
      <c r="Q263" s="21"/>
      <c r="R263" s="21" t="str">
        <f aca="false">IF(E263="Superseded",MID(INDEX('Import file'!$E$2:$E$1384,MATCH(A263,'Import file'!$A$2:$A$1384,0)),23,30),A263)</f>
        <v>EWA-1788</v>
      </c>
      <c r="S263" s="19" t="n">
        <f aca="false">IF(E263="Discontinued","",IFERROR(INDEX('Supplier file A'!$D$2:$D$677,MATCH(R263,'Supplier file A'!$A$2:$A$677,0)),IFERROR(INDEX('Supplier file B'!$D$2:$D$386,MATCH(R263,'Supplier file B'!$A$2:$A$386,0)),INDEX('Supplier file C'!$D$2:$D$383,MATCH(R263,'Supplier file C'!$A$2:$A$383,0)))))</f>
        <v>121.02</v>
      </c>
      <c r="T263" s="21" t="str">
        <f aca="false">IF(E263="Discontinued","",IF(ABS(G263-S263)&lt;0.005,"Yes","No"))</f>
        <v>Yes</v>
      </c>
      <c r="U263" s="21" t="str">
        <f aca="false">IF(E263="Discontinued","",IF(ABS(F263-G263)&lt;=0.01*G263,"Yes","No"))</f>
        <v>No</v>
      </c>
      <c r="V263" s="17" t="n">
        <f aca="false">IF(E263="Discontinued","",K263/H263-1)</f>
        <v>0.0736998514115899</v>
      </c>
      <c r="W263" s="21" t="str">
        <f aca="false">IF(E263="Discontinued","Archived",IF(ROUND((L263-G263)/L263,3)&gt;=ROUND(I263,3),"At or above target",IF(Q263&lt;&gt;"","Below target, reason recorded","Below target, no reason")))</f>
        <v>At or above target</v>
      </c>
      <c r="X263" s="21" t="str">
        <f aca="false">IF(E263="Discontinued","",IF(ROUND(M263-I263,3)&lt;-0.01,"Yes","No"))</f>
        <v>Yes</v>
      </c>
    </row>
    <row r="264" customFormat="false" ht="15" hidden="false" customHeight="false" outlineLevel="0" collapsed="false">
      <c r="A264" s="21" t="s">
        <v>653</v>
      </c>
      <c r="B264" s="21" t="s">
        <v>654</v>
      </c>
      <c r="C264" s="21" t="s">
        <v>366</v>
      </c>
      <c r="D264" s="21" t="s">
        <v>109</v>
      </c>
      <c r="E264" s="21" t="s">
        <v>110</v>
      </c>
      <c r="F264" s="19" t="n">
        <v>9.2</v>
      </c>
      <c r="G264" s="19" t="n">
        <v>10.02</v>
      </c>
      <c r="H264" s="19" t="n">
        <v>13.75</v>
      </c>
      <c r="I264" s="17" t="n">
        <v>0.33</v>
      </c>
      <c r="J264" s="17"/>
      <c r="K264" s="19" t="n">
        <f aca="false">IF(E264="Discontinued",H264,ROUND(ROUNDUP(ROUND(G264/(1-IF(J264="",I264,J264))/0.05,6),0)*0.05,2))</f>
        <v>15</v>
      </c>
      <c r="L264" s="19" t="n">
        <f aca="false">IF(OR(E264="Discontinued",P264="Held at old sell"),H264,IF(LEFT(P264,15)="Approved, cappe",ROUND(ROUNDUP(ROUND(H264*1.1/0.05,6),0)*0.05,2),K264))</f>
        <v>15</v>
      </c>
      <c r="M264" s="17" t="n">
        <f aca="false">ROUND((H264-G264)/H264,3)</f>
        <v>0.271</v>
      </c>
      <c r="N264" s="17" t="n">
        <f aca="false">IF(E264="Discontinued","",ROUND((L264-G264)/L264,3))</f>
        <v>0.332</v>
      </c>
      <c r="O264" s="21" t="str">
        <f aca="false">IF(E264="Discontinued","Archive",IF(AND(ROUND(K264/H264-1,6)&lt;=0.1,K264-H264&lt;=100),"Auto","Approval"))</f>
        <v>Auto</v>
      </c>
      <c r="P264" s="21" t="s">
        <v>111</v>
      </c>
      <c r="Q264" s="21"/>
      <c r="R264" s="21" t="str">
        <f aca="false">IF(E264="Superseded",MID(INDEX('Import file'!$E$2:$E$1384,MATCH(A264,'Import file'!$A$2:$A$1384,0)),23,30),A264)</f>
        <v>EWA-1791</v>
      </c>
      <c r="S264" s="19" t="n">
        <f aca="false">IF(E264="Discontinued","",IFERROR(INDEX('Supplier file A'!$D$2:$D$677,MATCH(R264,'Supplier file A'!$A$2:$A$677,0)),IFERROR(INDEX('Supplier file B'!$D$2:$D$386,MATCH(R264,'Supplier file B'!$A$2:$A$386,0)),INDEX('Supplier file C'!$D$2:$D$383,MATCH(R264,'Supplier file C'!$A$2:$A$383,0)))))</f>
        <v>10.02</v>
      </c>
      <c r="T264" s="21" t="str">
        <f aca="false">IF(E264="Discontinued","",IF(ABS(G264-S264)&lt;0.005,"Yes","No"))</f>
        <v>Yes</v>
      </c>
      <c r="U264" s="21" t="str">
        <f aca="false">IF(E264="Discontinued","",IF(ABS(F264-G264)&lt;=0.01*G264,"Yes","No"))</f>
        <v>No</v>
      </c>
      <c r="V264" s="17" t="n">
        <f aca="false">IF(E264="Discontinued","",K264/H264-1)</f>
        <v>0.0909090909090908</v>
      </c>
      <c r="W264" s="21" t="str">
        <f aca="false">IF(E264="Discontinued","Archived",IF(ROUND((L264-G264)/L264,3)&gt;=ROUND(I264,3),"At or above target",IF(Q264&lt;&gt;"","Below target, reason recorded","Below target, no reason")))</f>
        <v>At or above target</v>
      </c>
      <c r="X264" s="21" t="str">
        <f aca="false">IF(E264="Discontinued","",IF(ROUND(M264-I264,3)&lt;-0.01,"Yes","No"))</f>
        <v>Yes</v>
      </c>
    </row>
    <row r="265" customFormat="false" ht="15" hidden="false" customHeight="false" outlineLevel="0" collapsed="false">
      <c r="A265" s="21" t="s">
        <v>655</v>
      </c>
      <c r="B265" s="21" t="s">
        <v>656</v>
      </c>
      <c r="C265" s="21" t="s">
        <v>366</v>
      </c>
      <c r="D265" s="21" t="s">
        <v>109</v>
      </c>
      <c r="E265" s="21" t="s">
        <v>110</v>
      </c>
      <c r="F265" s="19" t="n">
        <v>8.84</v>
      </c>
      <c r="G265" s="19" t="n">
        <v>9.44</v>
      </c>
      <c r="H265" s="19" t="n">
        <v>12.15</v>
      </c>
      <c r="I265" s="17" t="n">
        <v>0.33</v>
      </c>
      <c r="J265" s="17" t="n">
        <v>0.27</v>
      </c>
      <c r="K265" s="19" t="n">
        <f aca="false">IF(E265="Discontinued",H265,ROUND(ROUNDUP(ROUND(G265/(1-IF(J265="",I265,J265))/0.05,6),0)*0.05,2))</f>
        <v>12.95</v>
      </c>
      <c r="L265" s="19" t="n">
        <f aca="false">IF(OR(E265="Discontinued",P265="Held at old sell"),H265,IF(LEFT(P265,15)="Approved, cappe",ROUND(ROUNDUP(ROUND(H265*1.1/0.05,6),0)*0.05,2),K265))</f>
        <v>12.95</v>
      </c>
      <c r="M265" s="17" t="n">
        <f aca="false">ROUND((H265-G265)/H265,3)</f>
        <v>0.223</v>
      </c>
      <c r="N265" s="17" t="n">
        <f aca="false">IF(E265="Discontinued","",ROUND((L265-G265)/L265,3))</f>
        <v>0.271</v>
      </c>
      <c r="O265" s="21" t="str">
        <f aca="false">IF(E265="Discontinued","Archive",IF(AND(ROUND(K265/H265-1,6)&lt;=0.1,K265-H265&lt;=100),"Auto","Approval"))</f>
        <v>Auto</v>
      </c>
      <c r="P265" s="21" t="s">
        <v>111</v>
      </c>
      <c r="Q265" s="21" t="s">
        <v>452</v>
      </c>
      <c r="R265" s="21" t="str">
        <f aca="false">IF(E265="Superseded",MID(INDEX('Import file'!$E$2:$E$1384,MATCH(A265,'Import file'!$A$2:$A$1384,0)),23,30),A265)</f>
        <v>EWA-1792</v>
      </c>
      <c r="S265" s="19" t="n">
        <f aca="false">IF(E265="Discontinued","",IFERROR(INDEX('Supplier file A'!$D$2:$D$677,MATCH(R265,'Supplier file A'!$A$2:$A$677,0)),IFERROR(INDEX('Supplier file B'!$D$2:$D$386,MATCH(R265,'Supplier file B'!$A$2:$A$386,0)),INDEX('Supplier file C'!$D$2:$D$383,MATCH(R265,'Supplier file C'!$A$2:$A$383,0)))))</f>
        <v>9.44</v>
      </c>
      <c r="T265" s="21" t="str">
        <f aca="false">IF(E265="Discontinued","",IF(ABS(G265-S265)&lt;0.005,"Yes","No"))</f>
        <v>Yes</v>
      </c>
      <c r="U265" s="21" t="str">
        <f aca="false">IF(E265="Discontinued","",IF(ABS(F265-G265)&lt;=0.01*G265,"Yes","No"))</f>
        <v>No</v>
      </c>
      <c r="V265" s="17" t="n">
        <f aca="false">IF(E265="Discontinued","",K265/H265-1)</f>
        <v>0.0658436213991769</v>
      </c>
      <c r="W265" s="21" t="str">
        <f aca="false">IF(E265="Discontinued","Archived",IF(ROUND((L265-G265)/L265,3)&gt;=ROUND(I265,3),"At or above target",IF(Q265&lt;&gt;"","Below target, reason recorded","Below target, no reason")))</f>
        <v>Below target, reason recorded</v>
      </c>
      <c r="X265" s="21" t="str">
        <f aca="false">IF(E265="Discontinued","",IF(ROUND(M265-I265,3)&lt;-0.01,"Yes","No"))</f>
        <v>Yes</v>
      </c>
    </row>
    <row r="266" customFormat="false" ht="15" hidden="false" customHeight="false" outlineLevel="0" collapsed="false">
      <c r="A266" s="21" t="s">
        <v>657</v>
      </c>
      <c r="B266" s="21" t="s">
        <v>658</v>
      </c>
      <c r="C266" s="21" t="s">
        <v>366</v>
      </c>
      <c r="D266" s="21" t="s">
        <v>109</v>
      </c>
      <c r="E266" s="21" t="s">
        <v>110</v>
      </c>
      <c r="F266" s="19" t="n">
        <v>36.8</v>
      </c>
      <c r="G266" s="19" t="n">
        <v>40.06</v>
      </c>
      <c r="H266" s="19" t="n">
        <v>54.95</v>
      </c>
      <c r="I266" s="17" t="n">
        <v>0.33</v>
      </c>
      <c r="J266" s="17"/>
      <c r="K266" s="19" t="n">
        <f aca="false">IF(E266="Discontinued",H266,ROUND(ROUNDUP(ROUND(G266/(1-IF(J266="",I266,J266))/0.05,6),0)*0.05,2))</f>
        <v>59.8</v>
      </c>
      <c r="L266" s="19" t="n">
        <f aca="false">IF(OR(E266="Discontinued",P266="Held at old sell"),H266,IF(LEFT(P266,15)="Approved, cappe",ROUND(ROUNDUP(ROUND(H266*1.1/0.05,6),0)*0.05,2),K266))</f>
        <v>59.8</v>
      </c>
      <c r="M266" s="17" t="n">
        <f aca="false">ROUND((H266-G266)/H266,3)</f>
        <v>0.271</v>
      </c>
      <c r="N266" s="17" t="n">
        <f aca="false">IF(E266="Discontinued","",ROUND((L266-G266)/L266,3))</f>
        <v>0.33</v>
      </c>
      <c r="O266" s="21" t="str">
        <f aca="false">IF(E266="Discontinued","Archive",IF(AND(ROUND(K266/H266-1,6)&lt;=0.1,K266-H266&lt;=100),"Auto","Approval"))</f>
        <v>Auto</v>
      </c>
      <c r="P266" s="21" t="s">
        <v>111</v>
      </c>
      <c r="Q266" s="21"/>
      <c r="R266" s="21" t="str">
        <f aca="false">IF(E266="Superseded",MID(INDEX('Import file'!$E$2:$E$1384,MATCH(A266,'Import file'!$A$2:$A$1384,0)),23,30),A266)</f>
        <v>EWA-1797</v>
      </c>
      <c r="S266" s="19" t="n">
        <f aca="false">IF(E266="Discontinued","",IFERROR(INDEX('Supplier file A'!$D$2:$D$677,MATCH(R266,'Supplier file A'!$A$2:$A$677,0)),IFERROR(INDEX('Supplier file B'!$D$2:$D$386,MATCH(R266,'Supplier file B'!$A$2:$A$386,0)),INDEX('Supplier file C'!$D$2:$D$383,MATCH(R266,'Supplier file C'!$A$2:$A$383,0)))))</f>
        <v>40.06</v>
      </c>
      <c r="T266" s="21" t="str">
        <f aca="false">IF(E266="Discontinued","",IF(ABS(G266-S266)&lt;0.005,"Yes","No"))</f>
        <v>Yes</v>
      </c>
      <c r="U266" s="21" t="str">
        <f aca="false">IF(E266="Discontinued","",IF(ABS(F266-G266)&lt;=0.01*G266,"Yes","No"))</f>
        <v>No</v>
      </c>
      <c r="V266" s="17" t="n">
        <f aca="false">IF(E266="Discontinued","",K266/H266-1)</f>
        <v>0.0882620564149226</v>
      </c>
      <c r="W266" s="21" t="str">
        <f aca="false">IF(E266="Discontinued","Archived",IF(ROUND((L266-G266)/L266,3)&gt;=ROUND(I266,3),"At or above target",IF(Q266&lt;&gt;"","Below target, reason recorded","Below target, no reason")))</f>
        <v>At or above target</v>
      </c>
      <c r="X266" s="21" t="str">
        <f aca="false">IF(E266="Discontinued","",IF(ROUND(M266-I266,3)&lt;-0.01,"Yes","No"))</f>
        <v>Yes</v>
      </c>
    </row>
    <row r="267" customFormat="false" ht="15" hidden="false" customHeight="false" outlineLevel="0" collapsed="false">
      <c r="A267" s="21" t="s">
        <v>659</v>
      </c>
      <c r="B267" s="21" t="s">
        <v>660</v>
      </c>
      <c r="C267" s="21" t="s">
        <v>366</v>
      </c>
      <c r="D267" s="21" t="s">
        <v>109</v>
      </c>
      <c r="E267" s="21" t="s">
        <v>110</v>
      </c>
      <c r="F267" s="19" t="n">
        <v>11.05</v>
      </c>
      <c r="G267" s="19" t="n">
        <v>11.83</v>
      </c>
      <c r="H267" s="19" t="n">
        <v>16.5</v>
      </c>
      <c r="I267" s="17" t="n">
        <v>0.33</v>
      </c>
      <c r="J267" s="17"/>
      <c r="K267" s="19" t="n">
        <f aca="false">IF(E267="Discontinued",H267,ROUND(ROUNDUP(ROUND(G267/(1-IF(J267="",I267,J267))/0.05,6),0)*0.05,2))</f>
        <v>17.7</v>
      </c>
      <c r="L267" s="19" t="n">
        <f aca="false">IF(OR(E267="Discontinued",P267="Held at old sell"),H267,IF(LEFT(P267,15)="Approved, cappe",ROUND(ROUNDUP(ROUND(H267*1.1/0.05,6),0)*0.05,2),K267))</f>
        <v>17.7</v>
      </c>
      <c r="M267" s="17" t="n">
        <f aca="false">ROUND((H267-G267)/H267,3)</f>
        <v>0.283</v>
      </c>
      <c r="N267" s="17" t="n">
        <f aca="false">IF(E267="Discontinued","",ROUND((L267-G267)/L267,3))</f>
        <v>0.332</v>
      </c>
      <c r="O267" s="21" t="str">
        <f aca="false">IF(E267="Discontinued","Archive",IF(AND(ROUND(K267/H267-1,6)&lt;=0.1,K267-H267&lt;=100),"Auto","Approval"))</f>
        <v>Auto</v>
      </c>
      <c r="P267" s="21" t="s">
        <v>111</v>
      </c>
      <c r="Q267" s="21"/>
      <c r="R267" s="21" t="str">
        <f aca="false">IF(E267="Superseded",MID(INDEX('Import file'!$E$2:$E$1384,MATCH(A267,'Import file'!$A$2:$A$1384,0)),23,30),A267)</f>
        <v>EWA-1799</v>
      </c>
      <c r="S267" s="19" t="n">
        <f aca="false">IF(E267="Discontinued","",IFERROR(INDEX('Supplier file A'!$D$2:$D$677,MATCH(R267,'Supplier file A'!$A$2:$A$677,0)),IFERROR(INDEX('Supplier file B'!$D$2:$D$386,MATCH(R267,'Supplier file B'!$A$2:$A$386,0)),INDEX('Supplier file C'!$D$2:$D$383,MATCH(R267,'Supplier file C'!$A$2:$A$383,0)))))</f>
        <v>11.83</v>
      </c>
      <c r="T267" s="21" t="str">
        <f aca="false">IF(E267="Discontinued","",IF(ABS(G267-S267)&lt;0.005,"Yes","No"))</f>
        <v>Yes</v>
      </c>
      <c r="U267" s="21" t="str">
        <f aca="false">IF(E267="Discontinued","",IF(ABS(F267-G267)&lt;=0.01*G267,"Yes","No"))</f>
        <v>No</v>
      </c>
      <c r="V267" s="17" t="n">
        <f aca="false">IF(E267="Discontinued","",K267/H267-1)</f>
        <v>0.0727272727272728</v>
      </c>
      <c r="W267" s="21" t="str">
        <f aca="false">IF(E267="Discontinued","Archived",IF(ROUND((L267-G267)/L267,3)&gt;=ROUND(I267,3),"At or above target",IF(Q267&lt;&gt;"","Below target, reason recorded","Below target, no reason")))</f>
        <v>At or above target</v>
      </c>
      <c r="X267" s="21" t="str">
        <f aca="false">IF(E267="Discontinued","",IF(ROUND(M267-I267,3)&lt;-0.01,"Yes","No"))</f>
        <v>Yes</v>
      </c>
    </row>
    <row r="268" customFormat="false" ht="15" hidden="false" customHeight="false" outlineLevel="0" collapsed="false">
      <c r="A268" s="21" t="s">
        <v>661</v>
      </c>
      <c r="B268" s="21" t="s">
        <v>662</v>
      </c>
      <c r="C268" s="21" t="s">
        <v>366</v>
      </c>
      <c r="D268" s="21" t="s">
        <v>109</v>
      </c>
      <c r="E268" s="21" t="s">
        <v>110</v>
      </c>
      <c r="F268" s="19" t="n">
        <v>61.2</v>
      </c>
      <c r="G268" s="19" t="n">
        <v>65.71</v>
      </c>
      <c r="H268" s="19" t="n">
        <v>83.85</v>
      </c>
      <c r="I268" s="17" t="n">
        <v>0.33</v>
      </c>
      <c r="J268" s="17" t="n">
        <v>0.27</v>
      </c>
      <c r="K268" s="19" t="n">
        <f aca="false">IF(E268="Discontinued",H268,ROUND(ROUNDUP(ROUND(G268/(1-IF(J268="",I268,J268))/0.05,6),0)*0.05,2))</f>
        <v>90.05</v>
      </c>
      <c r="L268" s="19" t="n">
        <f aca="false">IF(OR(E268="Discontinued",P268="Held at old sell"),H268,IF(LEFT(P268,15)="Approved, cappe",ROUND(ROUNDUP(ROUND(H268*1.1/0.05,6),0)*0.05,2),K268))</f>
        <v>90.05</v>
      </c>
      <c r="M268" s="17" t="n">
        <f aca="false">ROUND((H268-G268)/H268,3)</f>
        <v>0.216</v>
      </c>
      <c r="N268" s="17" t="n">
        <f aca="false">IF(E268="Discontinued","",ROUND((L268-G268)/L268,3))</f>
        <v>0.27</v>
      </c>
      <c r="O268" s="21" t="str">
        <f aca="false">IF(E268="Discontinued","Archive",IF(AND(ROUND(K268/H268-1,6)&lt;=0.1,K268-H268&lt;=100),"Auto","Approval"))</f>
        <v>Auto</v>
      </c>
      <c r="P268" s="21" t="s">
        <v>111</v>
      </c>
      <c r="Q268" s="21" t="s">
        <v>452</v>
      </c>
      <c r="R268" s="21" t="str">
        <f aca="false">IF(E268="Superseded",MID(INDEX('Import file'!$E$2:$E$1384,MATCH(A268,'Import file'!$A$2:$A$1384,0)),23,30),A268)</f>
        <v>EWA-1801</v>
      </c>
      <c r="S268" s="19" t="n">
        <f aca="false">IF(E268="Discontinued","",IFERROR(INDEX('Supplier file A'!$D$2:$D$677,MATCH(R268,'Supplier file A'!$A$2:$A$677,0)),IFERROR(INDEX('Supplier file B'!$D$2:$D$386,MATCH(R268,'Supplier file B'!$A$2:$A$386,0)),INDEX('Supplier file C'!$D$2:$D$383,MATCH(R268,'Supplier file C'!$A$2:$A$383,0)))))</f>
        <v>65.71</v>
      </c>
      <c r="T268" s="21" t="str">
        <f aca="false">IF(E268="Discontinued","",IF(ABS(G268-S268)&lt;0.005,"Yes","No"))</f>
        <v>Yes</v>
      </c>
      <c r="U268" s="21" t="str">
        <f aca="false">IF(E268="Discontinued","",IF(ABS(F268-G268)&lt;=0.01*G268,"Yes","No"))</f>
        <v>No</v>
      </c>
      <c r="V268" s="17" t="n">
        <f aca="false">IF(E268="Discontinued","",K268/H268-1)</f>
        <v>0.0739415623136555</v>
      </c>
      <c r="W268" s="21" t="str">
        <f aca="false">IF(E268="Discontinued","Archived",IF(ROUND((L268-G268)/L268,3)&gt;=ROUND(I268,3),"At or above target",IF(Q268&lt;&gt;"","Below target, reason recorded","Below target, no reason")))</f>
        <v>Below target, reason recorded</v>
      </c>
      <c r="X268" s="21" t="str">
        <f aca="false">IF(E268="Discontinued","",IF(ROUND(M268-I268,3)&lt;-0.01,"Yes","No"))</f>
        <v>Yes</v>
      </c>
    </row>
    <row r="269" customFormat="false" ht="15" hidden="false" customHeight="false" outlineLevel="0" collapsed="false">
      <c r="A269" s="21" t="s">
        <v>663</v>
      </c>
      <c r="B269" s="21" t="s">
        <v>664</v>
      </c>
      <c r="C269" s="21" t="s">
        <v>366</v>
      </c>
      <c r="D269" s="21" t="s">
        <v>109</v>
      </c>
      <c r="E269" s="21" t="s">
        <v>110</v>
      </c>
      <c r="F269" s="19" t="n">
        <v>283.5</v>
      </c>
      <c r="G269" s="19" t="n">
        <v>302.61</v>
      </c>
      <c r="H269" s="19" t="n">
        <v>423.15</v>
      </c>
      <c r="I269" s="17" t="n">
        <v>0.33</v>
      </c>
      <c r="J269" s="17"/>
      <c r="K269" s="19" t="n">
        <f aca="false">IF(E269="Discontinued",H269,ROUND(ROUNDUP(ROUND(G269/(1-IF(J269="",I269,J269))/0.05,6),0)*0.05,2))</f>
        <v>451.7</v>
      </c>
      <c r="L269" s="19" t="n">
        <f aca="false">IF(OR(E269="Discontinued",P269="Held at old sell"),H269,IF(LEFT(P269,15)="Approved, cappe",ROUND(ROUNDUP(ROUND(H269*1.1/0.05,6),0)*0.05,2),K269))</f>
        <v>451.7</v>
      </c>
      <c r="M269" s="17" t="n">
        <f aca="false">ROUND((H269-G269)/H269,3)</f>
        <v>0.285</v>
      </c>
      <c r="N269" s="17" t="n">
        <f aca="false">IF(E269="Discontinued","",ROUND((L269-G269)/L269,3))</f>
        <v>0.33</v>
      </c>
      <c r="O269" s="21" t="str">
        <f aca="false">IF(E269="Discontinued","Archive",IF(AND(ROUND(K269/H269-1,6)&lt;=0.1,K269-H269&lt;=100),"Auto","Approval"))</f>
        <v>Auto</v>
      </c>
      <c r="P269" s="21" t="s">
        <v>111</v>
      </c>
      <c r="Q269" s="21"/>
      <c r="R269" s="21" t="str">
        <f aca="false">IF(E269="Superseded",MID(INDEX('Import file'!$E$2:$E$1384,MATCH(A269,'Import file'!$A$2:$A$1384,0)),23,30),A269)</f>
        <v>EWA-1806</v>
      </c>
      <c r="S269" s="19" t="n">
        <f aca="false">IF(E269="Discontinued","",IFERROR(INDEX('Supplier file A'!$D$2:$D$677,MATCH(R269,'Supplier file A'!$A$2:$A$677,0)),IFERROR(INDEX('Supplier file B'!$D$2:$D$386,MATCH(R269,'Supplier file B'!$A$2:$A$386,0)),INDEX('Supplier file C'!$D$2:$D$383,MATCH(R269,'Supplier file C'!$A$2:$A$383,0)))))</f>
        <v>302.61</v>
      </c>
      <c r="T269" s="21" t="str">
        <f aca="false">IF(E269="Discontinued","",IF(ABS(G269-S269)&lt;0.005,"Yes","No"))</f>
        <v>Yes</v>
      </c>
      <c r="U269" s="21" t="str">
        <f aca="false">IF(E269="Discontinued","",IF(ABS(F269-G269)&lt;=0.01*G269,"Yes","No"))</f>
        <v>No</v>
      </c>
      <c r="V269" s="17" t="n">
        <f aca="false">IF(E269="Discontinued","",K269/H269-1)</f>
        <v>0.0674701642443578</v>
      </c>
      <c r="W269" s="21" t="str">
        <f aca="false">IF(E269="Discontinued","Archived",IF(ROUND((L269-G269)/L269,3)&gt;=ROUND(I269,3),"At or above target",IF(Q269&lt;&gt;"","Below target, reason recorded","Below target, no reason")))</f>
        <v>At or above target</v>
      </c>
      <c r="X269" s="21" t="str">
        <f aca="false">IF(E269="Discontinued","",IF(ROUND(M269-I269,3)&lt;-0.01,"Yes","No"))</f>
        <v>Yes</v>
      </c>
    </row>
    <row r="270" customFormat="false" ht="15" hidden="false" customHeight="false" outlineLevel="0" collapsed="false">
      <c r="A270" s="21" t="s">
        <v>665</v>
      </c>
      <c r="B270" s="21" t="s">
        <v>666</v>
      </c>
      <c r="C270" s="21" t="s">
        <v>366</v>
      </c>
      <c r="D270" s="21" t="s">
        <v>109</v>
      </c>
      <c r="E270" s="21" t="s">
        <v>110</v>
      </c>
      <c r="F270" s="19" t="n">
        <v>18.9</v>
      </c>
      <c r="G270" s="19" t="n">
        <v>20.57</v>
      </c>
      <c r="H270" s="19" t="n">
        <v>28.25</v>
      </c>
      <c r="I270" s="17" t="n">
        <v>0.33</v>
      </c>
      <c r="J270" s="17"/>
      <c r="K270" s="19" t="n">
        <f aca="false">IF(E270="Discontinued",H270,ROUND(ROUNDUP(ROUND(G270/(1-IF(J270="",I270,J270))/0.05,6),0)*0.05,2))</f>
        <v>30.75</v>
      </c>
      <c r="L270" s="19" t="n">
        <f aca="false">IF(OR(E270="Discontinued",P270="Held at old sell"),H270,IF(LEFT(P270,15)="Approved, cappe",ROUND(ROUNDUP(ROUND(H270*1.1/0.05,6),0)*0.05,2),K270))</f>
        <v>30.75</v>
      </c>
      <c r="M270" s="17" t="n">
        <f aca="false">ROUND((H270-G270)/H270,3)</f>
        <v>0.272</v>
      </c>
      <c r="N270" s="17" t="n">
        <f aca="false">IF(E270="Discontinued","",ROUND((L270-G270)/L270,3))</f>
        <v>0.331</v>
      </c>
      <c r="O270" s="21" t="str">
        <f aca="false">IF(E270="Discontinued","Archive",IF(AND(ROUND(K270/H270-1,6)&lt;=0.1,K270-H270&lt;=100),"Auto","Approval"))</f>
        <v>Auto</v>
      </c>
      <c r="P270" s="21" t="s">
        <v>111</v>
      </c>
      <c r="Q270" s="21"/>
      <c r="R270" s="21" t="str">
        <f aca="false">IF(E270="Superseded",MID(INDEX('Import file'!$E$2:$E$1384,MATCH(A270,'Import file'!$A$2:$A$1384,0)),23,30),A270)</f>
        <v>EWA-1809</v>
      </c>
      <c r="S270" s="19" t="n">
        <f aca="false">IF(E270="Discontinued","",IFERROR(INDEX('Supplier file A'!$D$2:$D$677,MATCH(R270,'Supplier file A'!$A$2:$A$677,0)),IFERROR(INDEX('Supplier file B'!$D$2:$D$386,MATCH(R270,'Supplier file B'!$A$2:$A$386,0)),INDEX('Supplier file C'!$D$2:$D$383,MATCH(R270,'Supplier file C'!$A$2:$A$383,0)))))</f>
        <v>20.57</v>
      </c>
      <c r="T270" s="21" t="str">
        <f aca="false">IF(E270="Discontinued","",IF(ABS(G270-S270)&lt;0.005,"Yes","No"))</f>
        <v>Yes</v>
      </c>
      <c r="U270" s="21" t="str">
        <f aca="false">IF(E270="Discontinued","",IF(ABS(F270-G270)&lt;=0.01*G270,"Yes","No"))</f>
        <v>No</v>
      </c>
      <c r="V270" s="17" t="n">
        <f aca="false">IF(E270="Discontinued","",K270/H270-1)</f>
        <v>0.0884955752212389</v>
      </c>
      <c r="W270" s="21" t="str">
        <f aca="false">IF(E270="Discontinued","Archived",IF(ROUND((L270-G270)/L270,3)&gt;=ROUND(I270,3),"At or above target",IF(Q270&lt;&gt;"","Below target, reason recorded","Below target, no reason")))</f>
        <v>At or above target</v>
      </c>
      <c r="X270" s="21" t="str">
        <f aca="false">IF(E270="Discontinued","",IF(ROUND(M270-I270,3)&lt;-0.01,"Yes","No"))</f>
        <v>Yes</v>
      </c>
    </row>
    <row r="271" customFormat="false" ht="15" hidden="false" customHeight="false" outlineLevel="0" collapsed="false">
      <c r="A271" s="21" t="s">
        <v>667</v>
      </c>
      <c r="B271" s="21" t="s">
        <v>668</v>
      </c>
      <c r="C271" s="21" t="s">
        <v>366</v>
      </c>
      <c r="D271" s="21" t="s">
        <v>109</v>
      </c>
      <c r="E271" s="21" t="s">
        <v>110</v>
      </c>
      <c r="F271" s="19" t="n">
        <v>132.3</v>
      </c>
      <c r="G271" s="19" t="n">
        <v>141.04</v>
      </c>
      <c r="H271" s="19" t="n">
        <v>197.5</v>
      </c>
      <c r="I271" s="17" t="n">
        <v>0.33</v>
      </c>
      <c r="J271" s="17"/>
      <c r="K271" s="19" t="n">
        <f aca="false">IF(E271="Discontinued",H271,ROUND(ROUNDUP(ROUND(G271/(1-IF(J271="",I271,J271))/0.05,6),0)*0.05,2))</f>
        <v>210.55</v>
      </c>
      <c r="L271" s="19" t="n">
        <f aca="false">IF(OR(E271="Discontinued",P271="Held at old sell"),H271,IF(LEFT(P271,15)="Approved, cappe",ROUND(ROUNDUP(ROUND(H271*1.1/0.05,6),0)*0.05,2),K271))</f>
        <v>210.55</v>
      </c>
      <c r="M271" s="17" t="n">
        <f aca="false">ROUND((H271-G271)/H271,3)</f>
        <v>0.286</v>
      </c>
      <c r="N271" s="17" t="n">
        <f aca="false">IF(E271="Discontinued","",ROUND((L271-G271)/L271,3))</f>
        <v>0.33</v>
      </c>
      <c r="O271" s="21" t="str">
        <f aca="false">IF(E271="Discontinued","Archive",IF(AND(ROUND(K271/H271-1,6)&lt;=0.1,K271-H271&lt;=100),"Auto","Approval"))</f>
        <v>Auto</v>
      </c>
      <c r="P271" s="21" t="s">
        <v>111</v>
      </c>
      <c r="Q271" s="21"/>
      <c r="R271" s="21" t="str">
        <f aca="false">IF(E271="Superseded",MID(INDEX('Import file'!$E$2:$E$1384,MATCH(A271,'Import file'!$A$2:$A$1384,0)),23,30),A271)</f>
        <v>EWA-1811</v>
      </c>
      <c r="S271" s="19" t="n">
        <f aca="false">IF(E271="Discontinued","",IFERROR(INDEX('Supplier file A'!$D$2:$D$677,MATCH(R271,'Supplier file A'!$A$2:$A$677,0)),IFERROR(INDEX('Supplier file B'!$D$2:$D$386,MATCH(R271,'Supplier file B'!$A$2:$A$386,0)),INDEX('Supplier file C'!$D$2:$D$383,MATCH(R271,'Supplier file C'!$A$2:$A$383,0)))))</f>
        <v>141.04</v>
      </c>
      <c r="T271" s="21" t="str">
        <f aca="false">IF(E271="Discontinued","",IF(ABS(G271-S271)&lt;0.005,"Yes","No"))</f>
        <v>Yes</v>
      </c>
      <c r="U271" s="21" t="str">
        <f aca="false">IF(E271="Discontinued","",IF(ABS(F271-G271)&lt;=0.01*G271,"Yes","No"))</f>
        <v>No</v>
      </c>
      <c r="V271" s="17" t="n">
        <f aca="false">IF(E271="Discontinued","",K271/H271-1)</f>
        <v>0.0660759493670886</v>
      </c>
      <c r="W271" s="21" t="str">
        <f aca="false">IF(E271="Discontinued","Archived",IF(ROUND((L271-G271)/L271,3)&gt;=ROUND(I271,3),"At or above target",IF(Q271&lt;&gt;"","Below target, reason recorded","Below target, no reason")))</f>
        <v>At or above target</v>
      </c>
      <c r="X271" s="21" t="str">
        <f aca="false">IF(E271="Discontinued","",IF(ROUND(M271-I271,3)&lt;-0.01,"Yes","No"))</f>
        <v>Yes</v>
      </c>
    </row>
    <row r="272" customFormat="false" ht="15" hidden="false" customHeight="false" outlineLevel="0" collapsed="false">
      <c r="A272" s="21" t="s">
        <v>669</v>
      </c>
      <c r="B272" s="21" t="s">
        <v>670</v>
      </c>
      <c r="C272" s="21" t="s">
        <v>366</v>
      </c>
      <c r="D272" s="21" t="s">
        <v>109</v>
      </c>
      <c r="E272" s="21" t="s">
        <v>110</v>
      </c>
      <c r="F272" s="19" t="n">
        <v>9.6</v>
      </c>
      <c r="G272" s="19" t="n">
        <v>10.45</v>
      </c>
      <c r="H272" s="19" t="n">
        <v>14.35</v>
      </c>
      <c r="I272" s="17" t="n">
        <v>0.33</v>
      </c>
      <c r="J272" s="17"/>
      <c r="K272" s="19" t="n">
        <f aca="false">IF(E272="Discontinued",H272,ROUND(ROUNDUP(ROUND(G272/(1-IF(J272="",I272,J272))/0.05,6),0)*0.05,2))</f>
        <v>15.6</v>
      </c>
      <c r="L272" s="19" t="n">
        <f aca="false">IF(OR(E272="Discontinued",P272="Held at old sell"),H272,IF(LEFT(P272,15)="Approved, cappe",ROUND(ROUNDUP(ROUND(H272*1.1/0.05,6),0)*0.05,2),K272))</f>
        <v>15.6</v>
      </c>
      <c r="M272" s="17" t="n">
        <f aca="false">ROUND((H272-G272)/H272,3)</f>
        <v>0.272</v>
      </c>
      <c r="N272" s="17" t="n">
        <f aca="false">IF(E272="Discontinued","",ROUND((L272-G272)/L272,3))</f>
        <v>0.33</v>
      </c>
      <c r="O272" s="21" t="str">
        <f aca="false">IF(E272="Discontinued","Archive",IF(AND(ROUND(K272/H272-1,6)&lt;=0.1,K272-H272&lt;=100),"Auto","Approval"))</f>
        <v>Auto</v>
      </c>
      <c r="P272" s="21" t="s">
        <v>111</v>
      </c>
      <c r="Q272" s="21"/>
      <c r="R272" s="21" t="str">
        <f aca="false">IF(E272="Superseded",MID(INDEX('Import file'!$E$2:$E$1384,MATCH(A272,'Import file'!$A$2:$A$1384,0)),23,30),A272)</f>
        <v>EWA-1815</v>
      </c>
      <c r="S272" s="19" t="n">
        <f aca="false">IF(E272="Discontinued","",IFERROR(INDEX('Supplier file A'!$D$2:$D$677,MATCH(R272,'Supplier file A'!$A$2:$A$677,0)),IFERROR(INDEX('Supplier file B'!$D$2:$D$386,MATCH(R272,'Supplier file B'!$A$2:$A$386,0)),INDEX('Supplier file C'!$D$2:$D$383,MATCH(R272,'Supplier file C'!$A$2:$A$383,0)))))</f>
        <v>10.45</v>
      </c>
      <c r="T272" s="21" t="str">
        <f aca="false">IF(E272="Discontinued","",IF(ABS(G272-S272)&lt;0.005,"Yes","No"))</f>
        <v>Yes</v>
      </c>
      <c r="U272" s="21" t="str">
        <f aca="false">IF(E272="Discontinued","",IF(ABS(F272-G272)&lt;=0.01*G272,"Yes","No"))</f>
        <v>No</v>
      </c>
      <c r="V272" s="17" t="n">
        <f aca="false">IF(E272="Discontinued","",K272/H272-1)</f>
        <v>0.0871080139372822</v>
      </c>
      <c r="W272" s="21" t="str">
        <f aca="false">IF(E272="Discontinued","Archived",IF(ROUND((L272-G272)/L272,3)&gt;=ROUND(I272,3),"At or above target",IF(Q272&lt;&gt;"","Below target, reason recorded","Below target, no reason")))</f>
        <v>At or above target</v>
      </c>
      <c r="X272" s="21" t="str">
        <f aca="false">IF(E272="Discontinued","",IF(ROUND(M272-I272,3)&lt;-0.01,"Yes","No"))</f>
        <v>Yes</v>
      </c>
    </row>
    <row r="273" customFormat="false" ht="15" hidden="false" customHeight="false" outlineLevel="0" collapsed="false">
      <c r="A273" s="21" t="s">
        <v>671</v>
      </c>
      <c r="B273" s="21" t="s">
        <v>672</v>
      </c>
      <c r="C273" s="21" t="s">
        <v>366</v>
      </c>
      <c r="D273" s="21" t="s">
        <v>109</v>
      </c>
      <c r="E273" s="21" t="s">
        <v>110</v>
      </c>
      <c r="F273" s="19" t="n">
        <v>14.04</v>
      </c>
      <c r="G273" s="19" t="n">
        <v>15.16</v>
      </c>
      <c r="H273" s="19" t="n">
        <v>21</v>
      </c>
      <c r="I273" s="17" t="n">
        <v>0.33</v>
      </c>
      <c r="J273" s="17"/>
      <c r="K273" s="19" t="n">
        <f aca="false">IF(E273="Discontinued",H273,ROUND(ROUNDUP(ROUND(G273/(1-IF(J273="",I273,J273))/0.05,6),0)*0.05,2))</f>
        <v>22.65</v>
      </c>
      <c r="L273" s="19" t="n">
        <f aca="false">IF(OR(E273="Discontinued",P273="Held at old sell"),H273,IF(LEFT(P273,15)="Approved, cappe",ROUND(ROUNDUP(ROUND(H273*1.1/0.05,6),0)*0.05,2),K273))</f>
        <v>22.65</v>
      </c>
      <c r="M273" s="17" t="n">
        <f aca="false">ROUND((H273-G273)/H273,3)</f>
        <v>0.278</v>
      </c>
      <c r="N273" s="17" t="n">
        <f aca="false">IF(E273="Discontinued","",ROUND((L273-G273)/L273,3))</f>
        <v>0.331</v>
      </c>
      <c r="O273" s="21" t="str">
        <f aca="false">IF(E273="Discontinued","Archive",IF(AND(ROUND(K273/H273-1,6)&lt;=0.1,K273-H273&lt;=100),"Auto","Approval"))</f>
        <v>Auto</v>
      </c>
      <c r="P273" s="21" t="s">
        <v>111</v>
      </c>
      <c r="Q273" s="21"/>
      <c r="R273" s="21" t="str">
        <f aca="false">IF(E273="Superseded",MID(INDEX('Import file'!$E$2:$E$1384,MATCH(A273,'Import file'!$A$2:$A$1384,0)),23,30),A273)</f>
        <v>EWA-1818</v>
      </c>
      <c r="S273" s="19" t="n">
        <f aca="false">IF(E273="Discontinued","",IFERROR(INDEX('Supplier file A'!$D$2:$D$677,MATCH(R273,'Supplier file A'!$A$2:$A$677,0)),IFERROR(INDEX('Supplier file B'!$D$2:$D$386,MATCH(R273,'Supplier file B'!$A$2:$A$386,0)),INDEX('Supplier file C'!$D$2:$D$383,MATCH(R273,'Supplier file C'!$A$2:$A$383,0)))))</f>
        <v>15.16</v>
      </c>
      <c r="T273" s="21" t="str">
        <f aca="false">IF(E273="Discontinued","",IF(ABS(G273-S273)&lt;0.005,"Yes","No"))</f>
        <v>Yes</v>
      </c>
      <c r="U273" s="21" t="str">
        <f aca="false">IF(E273="Discontinued","",IF(ABS(F273-G273)&lt;=0.01*G273,"Yes","No"))</f>
        <v>No</v>
      </c>
      <c r="V273" s="17" t="n">
        <f aca="false">IF(E273="Discontinued","",K273/H273-1)</f>
        <v>0.0785714285714285</v>
      </c>
      <c r="W273" s="21" t="str">
        <f aca="false">IF(E273="Discontinued","Archived",IF(ROUND((L273-G273)/L273,3)&gt;=ROUND(I273,3),"At or above target",IF(Q273&lt;&gt;"","Below target, reason recorded","Below target, no reason")))</f>
        <v>At or above target</v>
      </c>
      <c r="X273" s="21" t="str">
        <f aca="false">IF(E273="Discontinued","",IF(ROUND(M273-I273,3)&lt;-0.01,"Yes","No"))</f>
        <v>Yes</v>
      </c>
    </row>
    <row r="274" customFormat="false" ht="15" hidden="false" customHeight="false" outlineLevel="0" collapsed="false">
      <c r="A274" s="21" t="s">
        <v>673</v>
      </c>
      <c r="B274" s="21" t="s">
        <v>674</v>
      </c>
      <c r="C274" s="21" t="s">
        <v>366</v>
      </c>
      <c r="D274" s="21" t="s">
        <v>109</v>
      </c>
      <c r="E274" s="21" t="s">
        <v>110</v>
      </c>
      <c r="F274" s="19" t="n">
        <v>29</v>
      </c>
      <c r="G274" s="19" t="n">
        <v>30.85</v>
      </c>
      <c r="H274" s="19" t="n">
        <v>43.3</v>
      </c>
      <c r="I274" s="17" t="n">
        <v>0.33</v>
      </c>
      <c r="J274" s="17"/>
      <c r="K274" s="19" t="n">
        <f aca="false">IF(E274="Discontinued",H274,ROUND(ROUNDUP(ROUND(G274/(1-IF(J274="",I274,J274))/0.05,6),0)*0.05,2))</f>
        <v>46.05</v>
      </c>
      <c r="L274" s="19" t="n">
        <f aca="false">IF(OR(E274="Discontinued",P274="Held at old sell"),H274,IF(LEFT(P274,15)="Approved, cappe",ROUND(ROUNDUP(ROUND(H274*1.1/0.05,6),0)*0.05,2),K274))</f>
        <v>46.05</v>
      </c>
      <c r="M274" s="17" t="n">
        <f aca="false">ROUND((H274-G274)/H274,3)</f>
        <v>0.288</v>
      </c>
      <c r="N274" s="17" t="n">
        <f aca="false">IF(E274="Discontinued","",ROUND((L274-G274)/L274,3))</f>
        <v>0.33</v>
      </c>
      <c r="O274" s="21" t="str">
        <f aca="false">IF(E274="Discontinued","Archive",IF(AND(ROUND(K274/H274-1,6)&lt;=0.1,K274-H274&lt;=100),"Auto","Approval"))</f>
        <v>Auto</v>
      </c>
      <c r="P274" s="21" t="s">
        <v>111</v>
      </c>
      <c r="Q274" s="21"/>
      <c r="R274" s="21" t="str">
        <f aca="false">IF(E274="Superseded",MID(INDEX('Import file'!$E$2:$E$1384,MATCH(A274,'Import file'!$A$2:$A$1384,0)),23,30),A274)</f>
        <v>EWA-1819</v>
      </c>
      <c r="S274" s="19" t="n">
        <f aca="false">IF(E274="Discontinued","",IFERROR(INDEX('Supplier file A'!$D$2:$D$677,MATCH(R274,'Supplier file A'!$A$2:$A$677,0)),IFERROR(INDEX('Supplier file B'!$D$2:$D$386,MATCH(R274,'Supplier file B'!$A$2:$A$386,0)),INDEX('Supplier file C'!$D$2:$D$383,MATCH(R274,'Supplier file C'!$A$2:$A$383,0)))))</f>
        <v>30.85</v>
      </c>
      <c r="T274" s="21" t="str">
        <f aca="false">IF(E274="Discontinued","",IF(ABS(G274-S274)&lt;0.005,"Yes","No"))</f>
        <v>Yes</v>
      </c>
      <c r="U274" s="21" t="str">
        <f aca="false">IF(E274="Discontinued","",IF(ABS(F274-G274)&lt;=0.01*G274,"Yes","No"))</f>
        <v>No</v>
      </c>
      <c r="V274" s="17" t="n">
        <f aca="false">IF(E274="Discontinued","",K274/H274-1)</f>
        <v>0.0635103926096998</v>
      </c>
      <c r="W274" s="21" t="str">
        <f aca="false">IF(E274="Discontinued","Archived",IF(ROUND((L274-G274)/L274,3)&gt;=ROUND(I274,3),"At or above target",IF(Q274&lt;&gt;"","Below target, reason recorded","Below target, no reason")))</f>
        <v>At or above target</v>
      </c>
      <c r="X274" s="21" t="str">
        <f aca="false">IF(E274="Discontinued","",IF(ROUND(M274-I274,3)&lt;-0.01,"Yes","No"))</f>
        <v>Yes</v>
      </c>
    </row>
    <row r="275" customFormat="false" ht="15" hidden="false" customHeight="false" outlineLevel="0" collapsed="false">
      <c r="A275" s="21" t="s">
        <v>675</v>
      </c>
      <c r="B275" s="21" t="s">
        <v>676</v>
      </c>
      <c r="C275" s="21" t="s">
        <v>366</v>
      </c>
      <c r="D275" s="21" t="s">
        <v>109</v>
      </c>
      <c r="E275" s="21" t="s">
        <v>110</v>
      </c>
      <c r="F275" s="19" t="n">
        <v>80.5</v>
      </c>
      <c r="G275" s="19" t="n">
        <v>87.22</v>
      </c>
      <c r="H275" s="19" t="n">
        <v>120.15</v>
      </c>
      <c r="I275" s="17" t="n">
        <v>0.33</v>
      </c>
      <c r="J275" s="17"/>
      <c r="K275" s="19" t="n">
        <f aca="false">IF(E275="Discontinued",H275,ROUND(ROUNDUP(ROUND(G275/(1-IF(J275="",I275,J275))/0.05,6),0)*0.05,2))</f>
        <v>130.2</v>
      </c>
      <c r="L275" s="19" t="n">
        <f aca="false">IF(OR(E275="Discontinued",P275="Held at old sell"),H275,IF(LEFT(P275,15)="Approved, cappe",ROUND(ROUNDUP(ROUND(H275*1.1/0.05,6),0)*0.05,2),K275))</f>
        <v>130.2</v>
      </c>
      <c r="M275" s="17" t="n">
        <f aca="false">ROUND((H275-G275)/H275,3)</f>
        <v>0.274</v>
      </c>
      <c r="N275" s="17" t="n">
        <f aca="false">IF(E275="Discontinued","",ROUND((L275-G275)/L275,3))</f>
        <v>0.33</v>
      </c>
      <c r="O275" s="21" t="str">
        <f aca="false">IF(E275="Discontinued","Archive",IF(AND(ROUND(K275/H275-1,6)&lt;=0.1,K275-H275&lt;=100),"Auto","Approval"))</f>
        <v>Auto</v>
      </c>
      <c r="P275" s="21" t="s">
        <v>111</v>
      </c>
      <c r="Q275" s="21"/>
      <c r="R275" s="21" t="str">
        <f aca="false">IF(E275="Superseded",MID(INDEX('Import file'!$E$2:$E$1384,MATCH(A275,'Import file'!$A$2:$A$1384,0)),23,30),A275)</f>
        <v>EWA-1823</v>
      </c>
      <c r="S275" s="19" t="n">
        <f aca="false">IF(E275="Discontinued","",IFERROR(INDEX('Supplier file A'!$D$2:$D$677,MATCH(R275,'Supplier file A'!$A$2:$A$677,0)),IFERROR(INDEX('Supplier file B'!$D$2:$D$386,MATCH(R275,'Supplier file B'!$A$2:$A$386,0)),INDEX('Supplier file C'!$D$2:$D$383,MATCH(R275,'Supplier file C'!$A$2:$A$383,0)))))</f>
        <v>87.22</v>
      </c>
      <c r="T275" s="21" t="str">
        <f aca="false">IF(E275="Discontinued","",IF(ABS(G275-S275)&lt;0.005,"Yes","No"))</f>
        <v>Yes</v>
      </c>
      <c r="U275" s="21" t="str">
        <f aca="false">IF(E275="Discontinued","",IF(ABS(F275-G275)&lt;=0.01*G275,"Yes","No"))</f>
        <v>No</v>
      </c>
      <c r="V275" s="17" t="n">
        <f aca="false">IF(E275="Discontinued","",K275/H275-1)</f>
        <v>0.0836454431960048</v>
      </c>
      <c r="W275" s="21" t="str">
        <f aca="false">IF(E275="Discontinued","Archived",IF(ROUND((L275-G275)/L275,3)&gt;=ROUND(I275,3),"At or above target",IF(Q275&lt;&gt;"","Below target, reason recorded","Below target, no reason")))</f>
        <v>At or above target</v>
      </c>
      <c r="X275" s="21" t="str">
        <f aca="false">IF(E275="Discontinued","",IF(ROUND(M275-I275,3)&lt;-0.01,"Yes","No"))</f>
        <v>Yes</v>
      </c>
    </row>
    <row r="276" customFormat="false" ht="15" hidden="false" customHeight="false" outlineLevel="0" collapsed="false">
      <c r="A276" s="21" t="s">
        <v>677</v>
      </c>
      <c r="B276" s="21" t="s">
        <v>678</v>
      </c>
      <c r="C276" s="21" t="s">
        <v>366</v>
      </c>
      <c r="D276" s="21" t="s">
        <v>109</v>
      </c>
      <c r="E276" s="21" t="s">
        <v>110</v>
      </c>
      <c r="F276" s="19" t="n">
        <v>44</v>
      </c>
      <c r="G276" s="19" t="n">
        <v>46.95</v>
      </c>
      <c r="H276" s="19" t="n">
        <v>65.7</v>
      </c>
      <c r="I276" s="17" t="n">
        <v>0.33</v>
      </c>
      <c r="J276" s="17"/>
      <c r="K276" s="19" t="n">
        <f aca="false">IF(E276="Discontinued",H276,ROUND(ROUNDUP(ROUND(G276/(1-IF(J276="",I276,J276))/0.05,6),0)*0.05,2))</f>
        <v>70.1</v>
      </c>
      <c r="L276" s="19" t="n">
        <f aca="false">IF(OR(E276="Discontinued",P276="Held at old sell"),H276,IF(LEFT(P276,15)="Approved, cappe",ROUND(ROUNDUP(ROUND(H276*1.1/0.05,6),0)*0.05,2),K276))</f>
        <v>70.1</v>
      </c>
      <c r="M276" s="17" t="n">
        <f aca="false">ROUND((H276-G276)/H276,3)</f>
        <v>0.285</v>
      </c>
      <c r="N276" s="17" t="n">
        <f aca="false">IF(E276="Discontinued","",ROUND((L276-G276)/L276,3))</f>
        <v>0.33</v>
      </c>
      <c r="O276" s="21" t="str">
        <f aca="false">IF(E276="Discontinued","Archive",IF(AND(ROUND(K276/H276-1,6)&lt;=0.1,K276-H276&lt;=100),"Auto","Approval"))</f>
        <v>Auto</v>
      </c>
      <c r="P276" s="21" t="s">
        <v>111</v>
      </c>
      <c r="Q276" s="21"/>
      <c r="R276" s="21" t="str">
        <f aca="false">IF(E276="Superseded",MID(INDEX('Import file'!$E$2:$E$1384,MATCH(A276,'Import file'!$A$2:$A$1384,0)),23,30),A276)</f>
        <v>EWA-1826</v>
      </c>
      <c r="S276" s="19" t="n">
        <f aca="false">IF(E276="Discontinued","",IFERROR(INDEX('Supplier file A'!$D$2:$D$677,MATCH(R276,'Supplier file A'!$A$2:$A$677,0)),IFERROR(INDEX('Supplier file B'!$D$2:$D$386,MATCH(R276,'Supplier file B'!$A$2:$A$386,0)),INDEX('Supplier file C'!$D$2:$D$383,MATCH(R276,'Supplier file C'!$A$2:$A$383,0)))))</f>
        <v>46.95</v>
      </c>
      <c r="T276" s="21" t="str">
        <f aca="false">IF(E276="Discontinued","",IF(ABS(G276-S276)&lt;0.005,"Yes","No"))</f>
        <v>Yes</v>
      </c>
      <c r="U276" s="21" t="str">
        <f aca="false">IF(E276="Discontinued","",IF(ABS(F276-G276)&lt;=0.01*G276,"Yes","No"))</f>
        <v>No</v>
      </c>
      <c r="V276" s="17" t="n">
        <f aca="false">IF(E276="Discontinued","",K276/H276-1)</f>
        <v>0.0669710806697106</v>
      </c>
      <c r="W276" s="21" t="str">
        <f aca="false">IF(E276="Discontinued","Archived",IF(ROUND((L276-G276)/L276,3)&gt;=ROUND(I276,3),"At or above target",IF(Q276&lt;&gt;"","Below target, reason recorded","Below target, no reason")))</f>
        <v>At or above target</v>
      </c>
      <c r="X276" s="21" t="str">
        <f aca="false">IF(E276="Discontinued","",IF(ROUND(M276-I276,3)&lt;-0.01,"Yes","No"))</f>
        <v>Yes</v>
      </c>
    </row>
    <row r="277" customFormat="false" ht="15" hidden="false" customHeight="false" outlineLevel="0" collapsed="false">
      <c r="A277" s="21" t="s">
        <v>679</v>
      </c>
      <c r="B277" s="21" t="s">
        <v>680</v>
      </c>
      <c r="C277" s="21" t="s">
        <v>366</v>
      </c>
      <c r="D277" s="21" t="s">
        <v>109</v>
      </c>
      <c r="E277" s="21" t="s">
        <v>110</v>
      </c>
      <c r="F277" s="19" t="n">
        <v>41.4</v>
      </c>
      <c r="G277" s="19" t="n">
        <v>44.88</v>
      </c>
      <c r="H277" s="19" t="n">
        <v>59.15</v>
      </c>
      <c r="I277" s="17" t="n">
        <v>0.33</v>
      </c>
      <c r="J277" s="17" t="n">
        <v>0.3</v>
      </c>
      <c r="K277" s="19" t="n">
        <f aca="false">IF(E277="Discontinued",H277,ROUND(ROUNDUP(ROUND(G277/(1-IF(J277="",I277,J277))/0.05,6),0)*0.05,2))</f>
        <v>64.15</v>
      </c>
      <c r="L277" s="19" t="n">
        <f aca="false">IF(OR(E277="Discontinued",P277="Held at old sell"),H277,IF(LEFT(P277,15)="Approved, cappe",ROUND(ROUNDUP(ROUND(H277*1.1/0.05,6),0)*0.05,2),K277))</f>
        <v>64.15</v>
      </c>
      <c r="M277" s="17" t="n">
        <f aca="false">ROUND((H277-G277)/H277,3)</f>
        <v>0.241</v>
      </c>
      <c r="N277" s="17" t="n">
        <f aca="false">IF(E277="Discontinued","",ROUND((L277-G277)/L277,3))</f>
        <v>0.3</v>
      </c>
      <c r="O277" s="21" t="str">
        <f aca="false">IF(E277="Discontinued","Archive",IF(AND(ROUND(K277/H277-1,6)&lt;=0.1,K277-H277&lt;=100),"Auto","Approval"))</f>
        <v>Auto</v>
      </c>
      <c r="P277" s="21" t="s">
        <v>111</v>
      </c>
      <c r="Q277" s="21" t="s">
        <v>392</v>
      </c>
      <c r="R277" s="21" t="str">
        <f aca="false">IF(E277="Superseded",MID(INDEX('Import file'!$E$2:$E$1384,MATCH(A277,'Import file'!$A$2:$A$1384,0)),23,30),A277)</f>
        <v>EWA-1829</v>
      </c>
      <c r="S277" s="19" t="n">
        <f aca="false">IF(E277="Discontinued","",IFERROR(INDEX('Supplier file A'!$D$2:$D$677,MATCH(R277,'Supplier file A'!$A$2:$A$677,0)),IFERROR(INDEX('Supplier file B'!$D$2:$D$386,MATCH(R277,'Supplier file B'!$A$2:$A$386,0)),INDEX('Supplier file C'!$D$2:$D$383,MATCH(R277,'Supplier file C'!$A$2:$A$383,0)))))</f>
        <v>44.88</v>
      </c>
      <c r="T277" s="21" t="str">
        <f aca="false">IF(E277="Discontinued","",IF(ABS(G277-S277)&lt;0.005,"Yes","No"))</f>
        <v>Yes</v>
      </c>
      <c r="U277" s="21" t="str">
        <f aca="false">IF(E277="Discontinued","",IF(ABS(F277-G277)&lt;=0.01*G277,"Yes","No"))</f>
        <v>No</v>
      </c>
      <c r="V277" s="17" t="n">
        <f aca="false">IF(E277="Discontinued","",K277/H277-1)</f>
        <v>0.0845308537616232</v>
      </c>
      <c r="W277" s="21" t="str">
        <f aca="false">IF(E277="Discontinued","Archived",IF(ROUND((L277-G277)/L277,3)&gt;=ROUND(I277,3),"At or above target",IF(Q277&lt;&gt;"","Below target, reason recorded","Below target, no reason")))</f>
        <v>Below target, reason recorded</v>
      </c>
      <c r="X277" s="21" t="str">
        <f aca="false">IF(E277="Discontinued","",IF(ROUND(M277-I277,3)&lt;-0.01,"Yes","No"))</f>
        <v>Yes</v>
      </c>
    </row>
    <row r="278" customFormat="false" ht="15" hidden="false" customHeight="false" outlineLevel="0" collapsed="false">
      <c r="A278" s="21" t="s">
        <v>681</v>
      </c>
      <c r="B278" s="21" t="s">
        <v>682</v>
      </c>
      <c r="C278" s="21" t="s">
        <v>366</v>
      </c>
      <c r="D278" s="21" t="s">
        <v>109</v>
      </c>
      <c r="E278" s="21" t="s">
        <v>110</v>
      </c>
      <c r="F278" s="19" t="n">
        <v>26.35</v>
      </c>
      <c r="G278" s="19" t="n">
        <v>28.51</v>
      </c>
      <c r="H278" s="19" t="n">
        <v>39.35</v>
      </c>
      <c r="I278" s="17" t="n">
        <v>0.33</v>
      </c>
      <c r="J278" s="17"/>
      <c r="K278" s="19" t="n">
        <f aca="false">IF(E278="Discontinued",H278,ROUND(ROUNDUP(ROUND(G278/(1-IF(J278="",I278,J278))/0.05,6),0)*0.05,2))</f>
        <v>42.6</v>
      </c>
      <c r="L278" s="19" t="n">
        <f aca="false">IF(OR(E278="Discontinued",P278="Held at old sell"),H278,IF(LEFT(P278,15)="Approved, cappe",ROUND(ROUNDUP(ROUND(H278*1.1/0.05,6),0)*0.05,2),K278))</f>
        <v>42.6</v>
      </c>
      <c r="M278" s="17" t="n">
        <f aca="false">ROUND((H278-G278)/H278,3)</f>
        <v>0.275</v>
      </c>
      <c r="N278" s="17" t="n">
        <f aca="false">IF(E278="Discontinued","",ROUND((L278-G278)/L278,3))</f>
        <v>0.331</v>
      </c>
      <c r="O278" s="21" t="str">
        <f aca="false">IF(E278="Discontinued","Archive",IF(AND(ROUND(K278/H278-1,6)&lt;=0.1,K278-H278&lt;=100),"Auto","Approval"))</f>
        <v>Auto</v>
      </c>
      <c r="P278" s="21" t="s">
        <v>111</v>
      </c>
      <c r="Q278" s="21"/>
      <c r="R278" s="21" t="str">
        <f aca="false">IF(E278="Superseded",MID(INDEX('Import file'!$E$2:$E$1384,MATCH(A278,'Import file'!$A$2:$A$1384,0)),23,30),A278)</f>
        <v>EWA-1832</v>
      </c>
      <c r="S278" s="19" t="n">
        <f aca="false">IF(E278="Discontinued","",IFERROR(INDEX('Supplier file A'!$D$2:$D$677,MATCH(R278,'Supplier file A'!$A$2:$A$677,0)),IFERROR(INDEX('Supplier file B'!$D$2:$D$386,MATCH(R278,'Supplier file B'!$A$2:$A$386,0)),INDEX('Supplier file C'!$D$2:$D$383,MATCH(R278,'Supplier file C'!$A$2:$A$383,0)))))</f>
        <v>28.51</v>
      </c>
      <c r="T278" s="21" t="str">
        <f aca="false">IF(E278="Discontinued","",IF(ABS(G278-S278)&lt;0.005,"Yes","No"))</f>
        <v>Yes</v>
      </c>
      <c r="U278" s="21" t="str">
        <f aca="false">IF(E278="Discontinued","",IF(ABS(F278-G278)&lt;=0.01*G278,"Yes","No"))</f>
        <v>No</v>
      </c>
      <c r="V278" s="17" t="n">
        <f aca="false">IF(E278="Discontinued","",K278/H278-1)</f>
        <v>0.082592121982211</v>
      </c>
      <c r="W278" s="21" t="str">
        <f aca="false">IF(E278="Discontinued","Archived",IF(ROUND((L278-G278)/L278,3)&gt;=ROUND(I278,3),"At or above target",IF(Q278&lt;&gt;"","Below target, reason recorded","Below target, no reason")))</f>
        <v>At or above target</v>
      </c>
      <c r="X278" s="21" t="str">
        <f aca="false">IF(E278="Discontinued","",IF(ROUND(M278-I278,3)&lt;-0.01,"Yes","No"))</f>
        <v>Yes</v>
      </c>
    </row>
    <row r="279" customFormat="false" ht="15" hidden="false" customHeight="false" outlineLevel="0" collapsed="false">
      <c r="A279" s="21" t="s">
        <v>683</v>
      </c>
      <c r="B279" s="21" t="s">
        <v>684</v>
      </c>
      <c r="C279" s="21" t="s">
        <v>366</v>
      </c>
      <c r="D279" s="21" t="s">
        <v>109</v>
      </c>
      <c r="E279" s="21" t="s">
        <v>110</v>
      </c>
      <c r="F279" s="19" t="n">
        <v>7.36</v>
      </c>
      <c r="G279" s="19" t="n">
        <v>7.87</v>
      </c>
      <c r="H279" s="19" t="n">
        <v>11</v>
      </c>
      <c r="I279" s="17" t="n">
        <v>0.33</v>
      </c>
      <c r="J279" s="17"/>
      <c r="K279" s="19" t="n">
        <f aca="false">IF(E279="Discontinued",H279,ROUND(ROUNDUP(ROUND(G279/(1-IF(J279="",I279,J279))/0.05,6),0)*0.05,2))</f>
        <v>11.75</v>
      </c>
      <c r="L279" s="19" t="n">
        <f aca="false">IF(OR(E279="Discontinued",P279="Held at old sell"),H279,IF(LEFT(P279,15)="Approved, cappe",ROUND(ROUNDUP(ROUND(H279*1.1/0.05,6),0)*0.05,2),K279))</f>
        <v>11.75</v>
      </c>
      <c r="M279" s="17" t="n">
        <f aca="false">ROUND((H279-G279)/H279,3)</f>
        <v>0.285</v>
      </c>
      <c r="N279" s="17" t="n">
        <f aca="false">IF(E279="Discontinued","",ROUND((L279-G279)/L279,3))</f>
        <v>0.33</v>
      </c>
      <c r="O279" s="21" t="str">
        <f aca="false">IF(E279="Discontinued","Archive",IF(AND(ROUND(K279/H279-1,6)&lt;=0.1,K279-H279&lt;=100),"Auto","Approval"))</f>
        <v>Auto</v>
      </c>
      <c r="P279" s="21" t="s">
        <v>111</v>
      </c>
      <c r="Q279" s="21"/>
      <c r="R279" s="21" t="str">
        <f aca="false">IF(E279="Superseded",MID(INDEX('Import file'!$E$2:$E$1384,MATCH(A279,'Import file'!$A$2:$A$1384,0)),23,30),A279)</f>
        <v>EWA-1836</v>
      </c>
      <c r="S279" s="19" t="n">
        <f aca="false">IF(E279="Discontinued","",IFERROR(INDEX('Supplier file A'!$D$2:$D$677,MATCH(R279,'Supplier file A'!$A$2:$A$677,0)),IFERROR(INDEX('Supplier file B'!$D$2:$D$386,MATCH(R279,'Supplier file B'!$A$2:$A$386,0)),INDEX('Supplier file C'!$D$2:$D$383,MATCH(R279,'Supplier file C'!$A$2:$A$383,0)))))</f>
        <v>7.87</v>
      </c>
      <c r="T279" s="21" t="str">
        <f aca="false">IF(E279="Discontinued","",IF(ABS(G279-S279)&lt;0.005,"Yes","No"))</f>
        <v>Yes</v>
      </c>
      <c r="U279" s="21" t="str">
        <f aca="false">IF(E279="Discontinued","",IF(ABS(F279-G279)&lt;=0.01*G279,"Yes","No"))</f>
        <v>No</v>
      </c>
      <c r="V279" s="17" t="n">
        <f aca="false">IF(E279="Discontinued","",K279/H279-1)</f>
        <v>0.0681818181818181</v>
      </c>
      <c r="W279" s="21" t="str">
        <f aca="false">IF(E279="Discontinued","Archived",IF(ROUND((L279-G279)/L279,3)&gt;=ROUND(I279,3),"At or above target",IF(Q279&lt;&gt;"","Below target, reason recorded","Below target, no reason")))</f>
        <v>At or above target</v>
      </c>
      <c r="X279" s="21" t="str">
        <f aca="false">IF(E279="Discontinued","",IF(ROUND(M279-I279,3)&lt;-0.01,"Yes","No"))</f>
        <v>Yes</v>
      </c>
    </row>
    <row r="280" customFormat="false" ht="15" hidden="false" customHeight="false" outlineLevel="0" collapsed="false">
      <c r="A280" s="21" t="s">
        <v>685</v>
      </c>
      <c r="B280" s="21" t="s">
        <v>686</v>
      </c>
      <c r="C280" s="21" t="s">
        <v>366</v>
      </c>
      <c r="D280" s="21" t="s">
        <v>109</v>
      </c>
      <c r="E280" s="21" t="s">
        <v>110</v>
      </c>
      <c r="F280" s="19" t="n">
        <v>35.7</v>
      </c>
      <c r="G280" s="19" t="n">
        <v>38.63</v>
      </c>
      <c r="H280" s="19" t="n">
        <v>53.3</v>
      </c>
      <c r="I280" s="17" t="n">
        <v>0.33</v>
      </c>
      <c r="J280" s="17"/>
      <c r="K280" s="19" t="n">
        <f aca="false">IF(E280="Discontinued",H280,ROUND(ROUNDUP(ROUND(G280/(1-IF(J280="",I280,J280))/0.05,6),0)*0.05,2))</f>
        <v>57.7</v>
      </c>
      <c r="L280" s="19" t="n">
        <f aca="false">IF(OR(E280="Discontinued",P280="Held at old sell"),H280,IF(LEFT(P280,15)="Approved, cappe",ROUND(ROUNDUP(ROUND(H280*1.1/0.05,6),0)*0.05,2),K280))</f>
        <v>57.7</v>
      </c>
      <c r="M280" s="17" t="n">
        <f aca="false">ROUND((H280-G280)/H280,3)</f>
        <v>0.275</v>
      </c>
      <c r="N280" s="17" t="n">
        <f aca="false">IF(E280="Discontinued","",ROUND((L280-G280)/L280,3))</f>
        <v>0.331</v>
      </c>
      <c r="O280" s="21" t="str">
        <f aca="false">IF(E280="Discontinued","Archive",IF(AND(ROUND(K280/H280-1,6)&lt;=0.1,K280-H280&lt;=100),"Auto","Approval"))</f>
        <v>Auto</v>
      </c>
      <c r="P280" s="21" t="s">
        <v>111</v>
      </c>
      <c r="Q280" s="21"/>
      <c r="R280" s="21" t="str">
        <f aca="false">IF(E280="Superseded",MID(INDEX('Import file'!$E$2:$E$1384,MATCH(A280,'Import file'!$A$2:$A$1384,0)),23,30),A280)</f>
        <v>EWA-1839</v>
      </c>
      <c r="S280" s="19" t="n">
        <f aca="false">IF(E280="Discontinued","",IFERROR(INDEX('Supplier file A'!$D$2:$D$677,MATCH(R280,'Supplier file A'!$A$2:$A$677,0)),IFERROR(INDEX('Supplier file B'!$D$2:$D$386,MATCH(R280,'Supplier file B'!$A$2:$A$386,0)),INDEX('Supplier file C'!$D$2:$D$383,MATCH(R280,'Supplier file C'!$A$2:$A$383,0)))))</f>
        <v>38.63</v>
      </c>
      <c r="T280" s="21" t="str">
        <f aca="false">IF(E280="Discontinued","",IF(ABS(G280-S280)&lt;0.005,"Yes","No"))</f>
        <v>Yes</v>
      </c>
      <c r="U280" s="21" t="str">
        <f aca="false">IF(E280="Discontinued","",IF(ABS(F280-G280)&lt;=0.01*G280,"Yes","No"))</f>
        <v>No</v>
      </c>
      <c r="V280" s="17" t="n">
        <f aca="false">IF(E280="Discontinued","",K280/H280-1)</f>
        <v>0.0825515947467168</v>
      </c>
      <c r="W280" s="21" t="str">
        <f aca="false">IF(E280="Discontinued","Archived",IF(ROUND((L280-G280)/L280,3)&gt;=ROUND(I280,3),"At or above target",IF(Q280&lt;&gt;"","Below target, reason recorded","Below target, no reason")))</f>
        <v>At or above target</v>
      </c>
      <c r="X280" s="21" t="str">
        <f aca="false">IF(E280="Discontinued","",IF(ROUND(M280-I280,3)&lt;-0.01,"Yes","No"))</f>
        <v>Yes</v>
      </c>
    </row>
    <row r="281" customFormat="false" ht="15" hidden="false" customHeight="false" outlineLevel="0" collapsed="false">
      <c r="A281" s="21" t="s">
        <v>687</v>
      </c>
      <c r="B281" s="21" t="s">
        <v>688</v>
      </c>
      <c r="C281" s="21" t="s">
        <v>366</v>
      </c>
      <c r="D281" s="21" t="s">
        <v>109</v>
      </c>
      <c r="E281" s="21" t="s">
        <v>110</v>
      </c>
      <c r="F281" s="19" t="n">
        <v>12.96</v>
      </c>
      <c r="G281" s="19" t="n">
        <v>13.9</v>
      </c>
      <c r="H281" s="19" t="n">
        <v>19.35</v>
      </c>
      <c r="I281" s="17" t="n">
        <v>0.33</v>
      </c>
      <c r="J281" s="17"/>
      <c r="K281" s="19" t="n">
        <f aca="false">IF(E281="Discontinued",H281,ROUND(ROUNDUP(ROUND(G281/(1-IF(J281="",I281,J281))/0.05,6),0)*0.05,2))</f>
        <v>20.75</v>
      </c>
      <c r="L281" s="19" t="n">
        <f aca="false">IF(OR(E281="Discontinued",P281="Held at old sell"),H281,IF(LEFT(P281,15)="Approved, cappe",ROUND(ROUNDUP(ROUND(H281*1.1/0.05,6),0)*0.05,2),K281))</f>
        <v>20.75</v>
      </c>
      <c r="M281" s="17" t="n">
        <f aca="false">ROUND((H281-G281)/H281,3)</f>
        <v>0.282</v>
      </c>
      <c r="N281" s="17" t="n">
        <f aca="false">IF(E281="Discontinued","",ROUND((L281-G281)/L281,3))</f>
        <v>0.33</v>
      </c>
      <c r="O281" s="21" t="str">
        <f aca="false">IF(E281="Discontinued","Archive",IF(AND(ROUND(K281/H281-1,6)&lt;=0.1,K281-H281&lt;=100),"Auto","Approval"))</f>
        <v>Auto</v>
      </c>
      <c r="P281" s="21" t="s">
        <v>111</v>
      </c>
      <c r="Q281" s="21"/>
      <c r="R281" s="21" t="str">
        <f aca="false">IF(E281="Superseded",MID(INDEX('Import file'!$E$2:$E$1384,MATCH(A281,'Import file'!$A$2:$A$1384,0)),23,30),A281)</f>
        <v>EWA-1840</v>
      </c>
      <c r="S281" s="19" t="n">
        <f aca="false">IF(E281="Discontinued","",IFERROR(INDEX('Supplier file A'!$D$2:$D$677,MATCH(R281,'Supplier file A'!$A$2:$A$677,0)),IFERROR(INDEX('Supplier file B'!$D$2:$D$386,MATCH(R281,'Supplier file B'!$A$2:$A$386,0)),INDEX('Supplier file C'!$D$2:$D$383,MATCH(R281,'Supplier file C'!$A$2:$A$383,0)))))</f>
        <v>13.9</v>
      </c>
      <c r="T281" s="21" t="str">
        <f aca="false">IF(E281="Discontinued","",IF(ABS(G281-S281)&lt;0.005,"Yes","No"))</f>
        <v>Yes</v>
      </c>
      <c r="U281" s="21" t="str">
        <f aca="false">IF(E281="Discontinued","",IF(ABS(F281-G281)&lt;=0.01*G281,"Yes","No"))</f>
        <v>No</v>
      </c>
      <c r="V281" s="17" t="n">
        <f aca="false">IF(E281="Discontinued","",K281/H281-1)</f>
        <v>0.0723514211886305</v>
      </c>
      <c r="W281" s="21" t="str">
        <f aca="false">IF(E281="Discontinued","Archived",IF(ROUND((L281-G281)/L281,3)&gt;=ROUND(I281,3),"At or above target",IF(Q281&lt;&gt;"","Below target, reason recorded","Below target, no reason")))</f>
        <v>At or above target</v>
      </c>
      <c r="X281" s="21" t="str">
        <f aca="false">IF(E281="Discontinued","",IF(ROUND(M281-I281,3)&lt;-0.01,"Yes","No"))</f>
        <v>Yes</v>
      </c>
    </row>
    <row r="282" customFormat="false" ht="15" hidden="false" customHeight="false" outlineLevel="0" collapsed="false">
      <c r="A282" s="21" t="s">
        <v>689</v>
      </c>
      <c r="B282" s="21" t="s">
        <v>690</v>
      </c>
      <c r="C282" s="21" t="s">
        <v>366</v>
      </c>
      <c r="D282" s="21" t="s">
        <v>109</v>
      </c>
      <c r="E282" s="21" t="s">
        <v>131</v>
      </c>
      <c r="F282" s="19" t="n">
        <v>36</v>
      </c>
      <c r="G282" s="19" t="n">
        <v>38.69</v>
      </c>
      <c r="H282" s="19" t="n">
        <v>53.75</v>
      </c>
      <c r="I282" s="17" t="n">
        <v>0.33</v>
      </c>
      <c r="J282" s="17"/>
      <c r="K282" s="19" t="n">
        <f aca="false">IF(E282="Discontinued",H282,ROUND(ROUNDUP(ROUND(G282/(1-IF(J282="",I282,J282))/0.05,6),0)*0.05,2))</f>
        <v>57.75</v>
      </c>
      <c r="L282" s="19" t="n">
        <f aca="false">IF(OR(E282="Discontinued",P282="Held at old sell"),H282,IF(LEFT(P282,15)="Approved, cappe",ROUND(ROUNDUP(ROUND(H282*1.1/0.05,6),0)*0.05,2),K282))</f>
        <v>57.75</v>
      </c>
      <c r="M282" s="17" t="n">
        <f aca="false">ROUND((H282-G282)/H282,3)</f>
        <v>0.28</v>
      </c>
      <c r="N282" s="17" t="n">
        <f aca="false">IF(E282="Discontinued","",ROUND((L282-G282)/L282,3))</f>
        <v>0.33</v>
      </c>
      <c r="O282" s="21" t="str">
        <f aca="false">IF(E282="Discontinued","Archive",IF(AND(ROUND(K282/H282-1,6)&lt;=0.1,K282-H282&lt;=100),"Auto","Approval"))</f>
        <v>Auto</v>
      </c>
      <c r="P282" s="21" t="s">
        <v>111</v>
      </c>
      <c r="Q282" s="21"/>
      <c r="R282" s="21" t="str">
        <f aca="false">IF(E282="Superseded",MID(INDEX('Import file'!$E$2:$E$1384,MATCH(A282,'Import file'!$A$2:$A$1384,0)),23,30),A282)</f>
        <v>EWA-6845</v>
      </c>
      <c r="S282" s="19" t="n">
        <f aca="false">IF(E282="Discontinued","",IFERROR(INDEX('Supplier file A'!$D$2:$D$677,MATCH(R282,'Supplier file A'!$A$2:$A$677,0)),IFERROR(INDEX('Supplier file B'!$D$2:$D$386,MATCH(R282,'Supplier file B'!$A$2:$A$386,0)),INDEX('Supplier file C'!$D$2:$D$383,MATCH(R282,'Supplier file C'!$A$2:$A$383,0)))))</f>
        <v>38.69</v>
      </c>
      <c r="T282" s="21" t="str">
        <f aca="false">IF(E282="Discontinued","",IF(ABS(G282-S282)&lt;0.005,"Yes","No"))</f>
        <v>Yes</v>
      </c>
      <c r="U282" s="21" t="str">
        <f aca="false">IF(E282="Discontinued","",IF(ABS(F282-G282)&lt;=0.01*G282,"Yes","No"))</f>
        <v>No</v>
      </c>
      <c r="V282" s="17" t="n">
        <f aca="false">IF(E282="Discontinued","",K282/H282-1)</f>
        <v>0.0744186046511628</v>
      </c>
      <c r="W282" s="21" t="str">
        <f aca="false">IF(E282="Discontinued","Archived",IF(ROUND((L282-G282)/L282,3)&gt;=ROUND(I282,3),"At or above target",IF(Q282&lt;&gt;"","Below target, reason recorded","Below target, no reason")))</f>
        <v>At or above target</v>
      </c>
      <c r="X282" s="21" t="str">
        <f aca="false">IF(E282="Discontinued","",IF(ROUND(M282-I282,3)&lt;-0.01,"Yes","No"))</f>
        <v>Yes</v>
      </c>
    </row>
    <row r="283" customFormat="false" ht="15" hidden="false" customHeight="false" outlineLevel="0" collapsed="false">
      <c r="A283" s="21" t="s">
        <v>691</v>
      </c>
      <c r="B283" s="21" t="s">
        <v>692</v>
      </c>
      <c r="C283" s="21" t="s">
        <v>366</v>
      </c>
      <c r="D283" s="21" t="s">
        <v>109</v>
      </c>
      <c r="E283" s="21" t="s">
        <v>110</v>
      </c>
      <c r="F283" s="19" t="n">
        <v>117.3</v>
      </c>
      <c r="G283" s="19" t="n">
        <v>127.24</v>
      </c>
      <c r="H283" s="19" t="n">
        <v>175.1</v>
      </c>
      <c r="I283" s="17" t="n">
        <v>0.33</v>
      </c>
      <c r="J283" s="17"/>
      <c r="K283" s="19" t="n">
        <f aca="false">IF(E283="Discontinued",H283,ROUND(ROUNDUP(ROUND(G283/(1-IF(J283="",I283,J283))/0.05,6),0)*0.05,2))</f>
        <v>189.95</v>
      </c>
      <c r="L283" s="19" t="n">
        <f aca="false">IF(OR(E283="Discontinued",P283="Held at old sell"),H283,IF(LEFT(P283,15)="Approved, cappe",ROUND(ROUNDUP(ROUND(H283*1.1/0.05,6),0)*0.05,2),K283))</f>
        <v>189.95</v>
      </c>
      <c r="M283" s="17" t="n">
        <f aca="false">ROUND((H283-G283)/H283,3)</f>
        <v>0.273</v>
      </c>
      <c r="N283" s="17" t="n">
        <f aca="false">IF(E283="Discontinued","",ROUND((L283-G283)/L283,3))</f>
        <v>0.33</v>
      </c>
      <c r="O283" s="21" t="str">
        <f aca="false">IF(E283="Discontinued","Archive",IF(AND(ROUND(K283/H283-1,6)&lt;=0.1,K283-H283&lt;=100),"Auto","Approval"))</f>
        <v>Auto</v>
      </c>
      <c r="P283" s="21" t="s">
        <v>111</v>
      </c>
      <c r="Q283" s="21"/>
      <c r="R283" s="21" t="str">
        <f aca="false">IF(E283="Superseded",MID(INDEX('Import file'!$E$2:$E$1384,MATCH(A283,'Import file'!$A$2:$A$1384,0)),23,30),A283)</f>
        <v>EWA-1847</v>
      </c>
      <c r="S283" s="19" t="n">
        <f aca="false">IF(E283="Discontinued","",IFERROR(INDEX('Supplier file A'!$D$2:$D$677,MATCH(R283,'Supplier file A'!$A$2:$A$677,0)),IFERROR(INDEX('Supplier file B'!$D$2:$D$386,MATCH(R283,'Supplier file B'!$A$2:$A$386,0)),INDEX('Supplier file C'!$D$2:$D$383,MATCH(R283,'Supplier file C'!$A$2:$A$383,0)))))</f>
        <v>127.24</v>
      </c>
      <c r="T283" s="21" t="str">
        <f aca="false">IF(E283="Discontinued","",IF(ABS(G283-S283)&lt;0.005,"Yes","No"))</f>
        <v>Yes</v>
      </c>
      <c r="U283" s="21" t="str">
        <f aca="false">IF(E283="Discontinued","",IF(ABS(F283-G283)&lt;=0.01*G283,"Yes","No"))</f>
        <v>No</v>
      </c>
      <c r="V283" s="17" t="n">
        <f aca="false">IF(E283="Discontinued","",K283/H283-1)</f>
        <v>0.0848086807538548</v>
      </c>
      <c r="W283" s="21" t="str">
        <f aca="false">IF(E283="Discontinued","Archived",IF(ROUND((L283-G283)/L283,3)&gt;=ROUND(I283,3),"At or above target",IF(Q283&lt;&gt;"","Below target, reason recorded","Below target, no reason")))</f>
        <v>At or above target</v>
      </c>
      <c r="X283" s="21" t="str">
        <f aca="false">IF(E283="Discontinued","",IF(ROUND(M283-I283,3)&lt;-0.01,"Yes","No"))</f>
        <v>Yes</v>
      </c>
    </row>
    <row r="284" customFormat="false" ht="15" hidden="false" customHeight="false" outlineLevel="0" collapsed="false">
      <c r="A284" s="21" t="s">
        <v>693</v>
      </c>
      <c r="B284" s="21" t="s">
        <v>694</v>
      </c>
      <c r="C284" s="21" t="s">
        <v>366</v>
      </c>
      <c r="D284" s="21" t="s">
        <v>109</v>
      </c>
      <c r="E284" s="21" t="s">
        <v>110</v>
      </c>
      <c r="F284" s="19" t="n">
        <v>6.21</v>
      </c>
      <c r="G284" s="19" t="n">
        <v>6.64</v>
      </c>
      <c r="H284" s="19" t="n">
        <v>8.9</v>
      </c>
      <c r="I284" s="17" t="n">
        <v>0.33</v>
      </c>
      <c r="J284" s="17" t="n">
        <v>0.3</v>
      </c>
      <c r="K284" s="19" t="n">
        <f aca="false">IF(E284="Discontinued",H284,ROUND(ROUNDUP(ROUND(G284/(1-IF(J284="",I284,J284))/0.05,6),0)*0.05,2))</f>
        <v>9.5</v>
      </c>
      <c r="L284" s="19" t="n">
        <f aca="false">IF(OR(E284="Discontinued",P284="Held at old sell"),H284,IF(LEFT(P284,15)="Approved, cappe",ROUND(ROUNDUP(ROUND(H284*1.1/0.05,6),0)*0.05,2),K284))</f>
        <v>9.5</v>
      </c>
      <c r="M284" s="17" t="n">
        <f aca="false">ROUND((H284-G284)/H284,3)</f>
        <v>0.254</v>
      </c>
      <c r="N284" s="17" t="n">
        <f aca="false">IF(E284="Discontinued","",ROUND((L284-G284)/L284,3))</f>
        <v>0.301</v>
      </c>
      <c r="O284" s="21" t="str">
        <f aca="false">IF(E284="Discontinued","Archive",IF(AND(ROUND(K284/H284-1,6)&lt;=0.1,K284-H284&lt;=100),"Auto","Approval"))</f>
        <v>Auto</v>
      </c>
      <c r="P284" s="21" t="s">
        <v>111</v>
      </c>
      <c r="Q284" s="21" t="s">
        <v>392</v>
      </c>
      <c r="R284" s="21" t="str">
        <f aca="false">IF(E284="Superseded",MID(INDEX('Import file'!$E$2:$E$1384,MATCH(A284,'Import file'!$A$2:$A$1384,0)),23,30),A284)</f>
        <v>EWA-1849</v>
      </c>
      <c r="S284" s="19" t="n">
        <f aca="false">IF(E284="Discontinued","",IFERROR(INDEX('Supplier file A'!$D$2:$D$677,MATCH(R284,'Supplier file A'!$A$2:$A$677,0)),IFERROR(INDEX('Supplier file B'!$D$2:$D$386,MATCH(R284,'Supplier file B'!$A$2:$A$386,0)),INDEX('Supplier file C'!$D$2:$D$383,MATCH(R284,'Supplier file C'!$A$2:$A$383,0)))))</f>
        <v>6.64</v>
      </c>
      <c r="T284" s="21" t="str">
        <f aca="false">IF(E284="Discontinued","",IF(ABS(G284-S284)&lt;0.005,"Yes","No"))</f>
        <v>Yes</v>
      </c>
      <c r="U284" s="21" t="str">
        <f aca="false">IF(E284="Discontinued","",IF(ABS(F284-G284)&lt;=0.01*G284,"Yes","No"))</f>
        <v>No</v>
      </c>
      <c r="V284" s="17" t="n">
        <f aca="false">IF(E284="Discontinued","",K284/H284-1)</f>
        <v>0.0674157303370786</v>
      </c>
      <c r="W284" s="21" t="str">
        <f aca="false">IF(E284="Discontinued","Archived",IF(ROUND((L284-G284)/L284,3)&gt;=ROUND(I284,3),"At or above target",IF(Q284&lt;&gt;"","Below target, reason recorded","Below target, no reason")))</f>
        <v>Below target, reason recorded</v>
      </c>
      <c r="X284" s="21" t="str">
        <f aca="false">IF(E284="Discontinued","",IF(ROUND(M284-I284,3)&lt;-0.01,"Yes","No"))</f>
        <v>Yes</v>
      </c>
    </row>
    <row r="285" customFormat="false" ht="15" hidden="false" customHeight="false" outlineLevel="0" collapsed="false">
      <c r="A285" s="21" t="s">
        <v>695</v>
      </c>
      <c r="B285" s="21" t="s">
        <v>696</v>
      </c>
      <c r="C285" s="21" t="s">
        <v>366</v>
      </c>
      <c r="D285" s="21" t="s">
        <v>109</v>
      </c>
      <c r="E285" s="21" t="s">
        <v>110</v>
      </c>
      <c r="F285" s="19" t="n">
        <v>8.07</v>
      </c>
      <c r="G285" s="19" t="n">
        <v>8.71</v>
      </c>
      <c r="H285" s="19" t="n">
        <v>12.05</v>
      </c>
      <c r="I285" s="17" t="n">
        <v>0.33</v>
      </c>
      <c r="J285" s="17"/>
      <c r="K285" s="19" t="n">
        <f aca="false">IF(E285="Discontinued",H285,ROUND(ROUNDUP(ROUND(G285/(1-IF(J285="",I285,J285))/0.05,6),0)*0.05,2))</f>
        <v>13</v>
      </c>
      <c r="L285" s="19" t="n">
        <f aca="false">IF(OR(E285="Discontinued",P285="Held at old sell"),H285,IF(LEFT(P285,15)="Approved, cappe",ROUND(ROUNDUP(ROUND(H285*1.1/0.05,6),0)*0.05,2),K285))</f>
        <v>13</v>
      </c>
      <c r="M285" s="17" t="n">
        <f aca="false">ROUND((H285-G285)/H285,3)</f>
        <v>0.277</v>
      </c>
      <c r="N285" s="17" t="n">
        <f aca="false">IF(E285="Discontinued","",ROUND((L285-G285)/L285,3))</f>
        <v>0.33</v>
      </c>
      <c r="O285" s="21" t="str">
        <f aca="false">IF(E285="Discontinued","Archive",IF(AND(ROUND(K285/H285-1,6)&lt;=0.1,K285-H285&lt;=100),"Auto","Approval"))</f>
        <v>Auto</v>
      </c>
      <c r="P285" s="21" t="s">
        <v>111</v>
      </c>
      <c r="Q285" s="21"/>
      <c r="R285" s="21" t="str">
        <f aca="false">IF(E285="Superseded",MID(INDEX('Import file'!$E$2:$E$1384,MATCH(A285,'Import file'!$A$2:$A$1384,0)),23,30),A285)</f>
        <v>EWA-1853</v>
      </c>
      <c r="S285" s="19" t="n">
        <f aca="false">IF(E285="Discontinued","",IFERROR(INDEX('Supplier file A'!$D$2:$D$677,MATCH(R285,'Supplier file A'!$A$2:$A$677,0)),IFERROR(INDEX('Supplier file B'!$D$2:$D$386,MATCH(R285,'Supplier file B'!$A$2:$A$386,0)),INDEX('Supplier file C'!$D$2:$D$383,MATCH(R285,'Supplier file C'!$A$2:$A$383,0)))))</f>
        <v>8.71</v>
      </c>
      <c r="T285" s="21" t="str">
        <f aca="false">IF(E285="Discontinued","",IF(ABS(G285-S285)&lt;0.005,"Yes","No"))</f>
        <v>Yes</v>
      </c>
      <c r="U285" s="21" t="str">
        <f aca="false">IF(E285="Discontinued","",IF(ABS(F285-G285)&lt;=0.01*G285,"Yes","No"))</f>
        <v>No</v>
      </c>
      <c r="V285" s="17" t="n">
        <f aca="false">IF(E285="Discontinued","",K285/H285-1)</f>
        <v>0.0788381742738589</v>
      </c>
      <c r="W285" s="21" t="str">
        <f aca="false">IF(E285="Discontinued","Archived",IF(ROUND((L285-G285)/L285,3)&gt;=ROUND(I285,3),"At or above target",IF(Q285&lt;&gt;"","Below target, reason recorded","Below target, no reason")))</f>
        <v>At or above target</v>
      </c>
      <c r="X285" s="21" t="str">
        <f aca="false">IF(E285="Discontinued","",IF(ROUND(M285-I285,3)&lt;-0.01,"Yes","No"))</f>
        <v>Yes</v>
      </c>
    </row>
    <row r="286" customFormat="false" ht="15" hidden="false" customHeight="false" outlineLevel="0" collapsed="false">
      <c r="A286" s="21" t="s">
        <v>697</v>
      </c>
      <c r="B286" s="21" t="s">
        <v>698</v>
      </c>
      <c r="C286" s="21" t="s">
        <v>366</v>
      </c>
      <c r="D286" s="21" t="s">
        <v>109</v>
      </c>
      <c r="E286" s="21" t="s">
        <v>110</v>
      </c>
      <c r="F286" s="19" t="n">
        <v>8.4</v>
      </c>
      <c r="G286" s="19" t="n">
        <v>8.97</v>
      </c>
      <c r="H286" s="19" t="n">
        <v>12.55</v>
      </c>
      <c r="I286" s="17" t="n">
        <v>0.33</v>
      </c>
      <c r="J286" s="17"/>
      <c r="K286" s="19" t="n">
        <f aca="false">IF(E286="Discontinued",H286,ROUND(ROUNDUP(ROUND(G286/(1-IF(J286="",I286,J286))/0.05,6),0)*0.05,2))</f>
        <v>13.4</v>
      </c>
      <c r="L286" s="19" t="n">
        <f aca="false">IF(OR(E286="Discontinued",P286="Held at old sell"),H286,IF(LEFT(P286,15)="Approved, cappe",ROUND(ROUNDUP(ROUND(H286*1.1/0.05,6),0)*0.05,2),K286))</f>
        <v>13.4</v>
      </c>
      <c r="M286" s="17" t="n">
        <f aca="false">ROUND((H286-G286)/H286,3)</f>
        <v>0.285</v>
      </c>
      <c r="N286" s="17" t="n">
        <f aca="false">IF(E286="Discontinued","",ROUND((L286-G286)/L286,3))</f>
        <v>0.331</v>
      </c>
      <c r="O286" s="21" t="str">
        <f aca="false">IF(E286="Discontinued","Archive",IF(AND(ROUND(K286/H286-1,6)&lt;=0.1,K286-H286&lt;=100),"Auto","Approval"))</f>
        <v>Auto</v>
      </c>
      <c r="P286" s="21" t="s">
        <v>111</v>
      </c>
      <c r="Q286" s="21"/>
      <c r="R286" s="21" t="str">
        <f aca="false">IF(E286="Superseded",MID(INDEX('Import file'!$E$2:$E$1384,MATCH(A286,'Import file'!$A$2:$A$1384,0)),23,30),A286)</f>
        <v>EWA-1856</v>
      </c>
      <c r="S286" s="19" t="n">
        <f aca="false">IF(E286="Discontinued","",IFERROR(INDEX('Supplier file A'!$D$2:$D$677,MATCH(R286,'Supplier file A'!$A$2:$A$677,0)),IFERROR(INDEX('Supplier file B'!$D$2:$D$386,MATCH(R286,'Supplier file B'!$A$2:$A$386,0)),INDEX('Supplier file C'!$D$2:$D$383,MATCH(R286,'Supplier file C'!$A$2:$A$383,0)))))</f>
        <v>8.97</v>
      </c>
      <c r="T286" s="21" t="str">
        <f aca="false">IF(E286="Discontinued","",IF(ABS(G286-S286)&lt;0.005,"Yes","No"))</f>
        <v>Yes</v>
      </c>
      <c r="U286" s="21" t="str">
        <f aca="false">IF(E286="Discontinued","",IF(ABS(F286-G286)&lt;=0.01*G286,"Yes","No"))</f>
        <v>No</v>
      </c>
      <c r="V286" s="17" t="n">
        <f aca="false">IF(E286="Discontinued","",K286/H286-1)</f>
        <v>0.0677290836653386</v>
      </c>
      <c r="W286" s="21" t="str">
        <f aca="false">IF(E286="Discontinued","Archived",IF(ROUND((L286-G286)/L286,3)&gt;=ROUND(I286,3),"At or above target",IF(Q286&lt;&gt;"","Below target, reason recorded","Below target, no reason")))</f>
        <v>At or above target</v>
      </c>
      <c r="X286" s="21" t="str">
        <f aca="false">IF(E286="Discontinued","",IF(ROUND(M286-I286,3)&lt;-0.01,"Yes","No"))</f>
        <v>Yes</v>
      </c>
    </row>
    <row r="287" customFormat="false" ht="15" hidden="false" customHeight="false" outlineLevel="0" collapsed="false">
      <c r="A287" s="21" t="s">
        <v>699</v>
      </c>
      <c r="B287" s="21" t="s">
        <v>700</v>
      </c>
      <c r="C287" s="21" t="s">
        <v>366</v>
      </c>
      <c r="D287" s="21" t="s">
        <v>109</v>
      </c>
      <c r="E287" s="21" t="s">
        <v>110</v>
      </c>
      <c r="F287" s="19" t="n">
        <v>168</v>
      </c>
      <c r="G287" s="19" t="n">
        <v>182.74</v>
      </c>
      <c r="H287" s="19" t="n">
        <v>236.65</v>
      </c>
      <c r="I287" s="17" t="n">
        <v>0.33</v>
      </c>
      <c r="J287" s="17" t="n">
        <v>0.29</v>
      </c>
      <c r="K287" s="19" t="n">
        <f aca="false">IF(E287="Discontinued",H287,ROUND(ROUNDUP(ROUND(G287/(1-IF(J287="",I287,J287))/0.05,6),0)*0.05,2))</f>
        <v>257.4</v>
      </c>
      <c r="L287" s="19" t="n">
        <f aca="false">IF(OR(E287="Discontinued",P287="Held at old sell"),H287,IF(LEFT(P287,15)="Approved, cappe",ROUND(ROUNDUP(ROUND(H287*1.1/0.05,6),0)*0.05,2),K287))</f>
        <v>257.4</v>
      </c>
      <c r="M287" s="17" t="n">
        <f aca="false">ROUND((H287-G287)/H287,3)</f>
        <v>0.228</v>
      </c>
      <c r="N287" s="17" t="n">
        <f aca="false">IF(E287="Discontinued","",ROUND((L287-G287)/L287,3))</f>
        <v>0.29</v>
      </c>
      <c r="O287" s="21" t="str">
        <f aca="false">IF(E287="Discontinued","Archive",IF(AND(ROUND(K287/H287-1,6)&lt;=0.1,K287-H287&lt;=100),"Auto","Approval"))</f>
        <v>Auto</v>
      </c>
      <c r="P287" s="21" t="s">
        <v>111</v>
      </c>
      <c r="Q287" s="21" t="s">
        <v>405</v>
      </c>
      <c r="R287" s="21" t="str">
        <f aca="false">IF(E287="Superseded",MID(INDEX('Import file'!$E$2:$E$1384,MATCH(A287,'Import file'!$A$2:$A$1384,0)),23,30),A287)</f>
        <v>EWA-1859</v>
      </c>
      <c r="S287" s="19" t="n">
        <f aca="false">IF(E287="Discontinued","",IFERROR(INDEX('Supplier file A'!$D$2:$D$677,MATCH(R287,'Supplier file A'!$A$2:$A$677,0)),IFERROR(INDEX('Supplier file B'!$D$2:$D$386,MATCH(R287,'Supplier file B'!$A$2:$A$386,0)),INDEX('Supplier file C'!$D$2:$D$383,MATCH(R287,'Supplier file C'!$A$2:$A$383,0)))))</f>
        <v>182.74</v>
      </c>
      <c r="T287" s="21" t="str">
        <f aca="false">IF(E287="Discontinued","",IF(ABS(G287-S287)&lt;0.005,"Yes","No"))</f>
        <v>Yes</v>
      </c>
      <c r="U287" s="21" t="str">
        <f aca="false">IF(E287="Discontinued","",IF(ABS(F287-G287)&lt;=0.01*G287,"Yes","No"))</f>
        <v>No</v>
      </c>
      <c r="V287" s="17" t="n">
        <f aca="false">IF(E287="Discontinued","",K287/H287-1)</f>
        <v>0.0876822311430381</v>
      </c>
      <c r="W287" s="21" t="str">
        <f aca="false">IF(E287="Discontinued","Archived",IF(ROUND((L287-G287)/L287,3)&gt;=ROUND(I287,3),"At or above target",IF(Q287&lt;&gt;"","Below target, reason recorded","Below target, no reason")))</f>
        <v>Below target, reason recorded</v>
      </c>
      <c r="X287" s="21" t="str">
        <f aca="false">IF(E287="Discontinued","",IF(ROUND(M287-I287,3)&lt;-0.01,"Yes","No"))</f>
        <v>Yes</v>
      </c>
    </row>
    <row r="288" customFormat="false" ht="15" hidden="false" customHeight="false" outlineLevel="0" collapsed="false">
      <c r="A288" s="21" t="s">
        <v>701</v>
      </c>
      <c r="B288" s="21" t="s">
        <v>702</v>
      </c>
      <c r="C288" s="21" t="s">
        <v>366</v>
      </c>
      <c r="D288" s="21" t="s">
        <v>109</v>
      </c>
      <c r="E288" s="21" t="s">
        <v>110</v>
      </c>
      <c r="F288" s="19" t="n">
        <v>5.98</v>
      </c>
      <c r="G288" s="19" t="n">
        <v>6.44</v>
      </c>
      <c r="H288" s="19" t="n">
        <v>8.95</v>
      </c>
      <c r="I288" s="17" t="n">
        <v>0.33</v>
      </c>
      <c r="J288" s="17"/>
      <c r="K288" s="19" t="n">
        <f aca="false">IF(E288="Discontinued",H288,ROUND(ROUNDUP(ROUND(G288/(1-IF(J288="",I288,J288))/0.05,6),0)*0.05,2))</f>
        <v>9.65</v>
      </c>
      <c r="L288" s="19" t="n">
        <f aca="false">IF(OR(E288="Discontinued",P288="Held at old sell"),H288,IF(LEFT(P288,15)="Approved, cappe",ROUND(ROUNDUP(ROUND(H288*1.1/0.05,6),0)*0.05,2),K288))</f>
        <v>9.65</v>
      </c>
      <c r="M288" s="17" t="n">
        <f aca="false">ROUND((H288-G288)/H288,3)</f>
        <v>0.28</v>
      </c>
      <c r="N288" s="17" t="n">
        <f aca="false">IF(E288="Discontinued","",ROUND((L288-G288)/L288,3))</f>
        <v>0.333</v>
      </c>
      <c r="O288" s="21" t="str">
        <f aca="false">IF(E288="Discontinued","Archive",IF(AND(ROUND(K288/H288-1,6)&lt;=0.1,K288-H288&lt;=100),"Auto","Approval"))</f>
        <v>Auto</v>
      </c>
      <c r="P288" s="21" t="s">
        <v>111</v>
      </c>
      <c r="Q288" s="21"/>
      <c r="R288" s="21" t="str">
        <f aca="false">IF(E288="Superseded",MID(INDEX('Import file'!$E$2:$E$1384,MATCH(A288,'Import file'!$A$2:$A$1384,0)),23,30),A288)</f>
        <v>EWA-1861</v>
      </c>
      <c r="S288" s="19" t="n">
        <f aca="false">IF(E288="Discontinued","",IFERROR(INDEX('Supplier file A'!$D$2:$D$677,MATCH(R288,'Supplier file A'!$A$2:$A$677,0)),IFERROR(INDEX('Supplier file B'!$D$2:$D$386,MATCH(R288,'Supplier file B'!$A$2:$A$386,0)),INDEX('Supplier file C'!$D$2:$D$383,MATCH(R288,'Supplier file C'!$A$2:$A$383,0)))))</f>
        <v>6.44</v>
      </c>
      <c r="T288" s="21" t="str">
        <f aca="false">IF(E288="Discontinued","",IF(ABS(G288-S288)&lt;0.005,"Yes","No"))</f>
        <v>Yes</v>
      </c>
      <c r="U288" s="21" t="str">
        <f aca="false">IF(E288="Discontinued","",IF(ABS(F288-G288)&lt;=0.01*G288,"Yes","No"))</f>
        <v>No</v>
      </c>
      <c r="V288" s="17" t="n">
        <f aca="false">IF(E288="Discontinued","",K288/H288-1)</f>
        <v>0.0782122905027933</v>
      </c>
      <c r="W288" s="21" t="str">
        <f aca="false">IF(E288="Discontinued","Archived",IF(ROUND((L288-G288)/L288,3)&gt;=ROUND(I288,3),"At or above target",IF(Q288&lt;&gt;"","Below target, reason recorded","Below target, no reason")))</f>
        <v>At or above target</v>
      </c>
      <c r="X288" s="21" t="str">
        <f aca="false">IF(E288="Discontinued","",IF(ROUND(M288-I288,3)&lt;-0.01,"Yes","No"))</f>
        <v>Yes</v>
      </c>
    </row>
    <row r="289" customFormat="false" ht="15" hidden="false" customHeight="false" outlineLevel="0" collapsed="false">
      <c r="A289" s="21" t="s">
        <v>703</v>
      </c>
      <c r="B289" s="21" t="s">
        <v>704</v>
      </c>
      <c r="C289" s="21" t="s">
        <v>366</v>
      </c>
      <c r="D289" s="21" t="s">
        <v>109</v>
      </c>
      <c r="E289" s="21" t="s">
        <v>110</v>
      </c>
      <c r="F289" s="19" t="n">
        <v>18.9</v>
      </c>
      <c r="G289" s="19" t="n">
        <v>20.52</v>
      </c>
      <c r="H289" s="19" t="n">
        <v>28.25</v>
      </c>
      <c r="I289" s="17" t="n">
        <v>0.33</v>
      </c>
      <c r="J289" s="17"/>
      <c r="K289" s="19" t="n">
        <f aca="false">IF(E289="Discontinued",H289,ROUND(ROUNDUP(ROUND(G289/(1-IF(J289="",I289,J289))/0.05,6),0)*0.05,2))</f>
        <v>30.65</v>
      </c>
      <c r="L289" s="19" t="n">
        <f aca="false">IF(OR(E289="Discontinued",P289="Held at old sell"),H289,IF(LEFT(P289,15)="Approved, cappe",ROUND(ROUNDUP(ROUND(H289*1.1/0.05,6),0)*0.05,2),K289))</f>
        <v>30.65</v>
      </c>
      <c r="M289" s="17" t="n">
        <f aca="false">ROUND((H289-G289)/H289,3)</f>
        <v>0.274</v>
      </c>
      <c r="N289" s="17" t="n">
        <f aca="false">IF(E289="Discontinued","",ROUND((L289-G289)/L289,3))</f>
        <v>0.331</v>
      </c>
      <c r="O289" s="21" t="str">
        <f aca="false">IF(E289="Discontinued","Archive",IF(AND(ROUND(K289/H289-1,6)&lt;=0.1,K289-H289&lt;=100),"Auto","Approval"))</f>
        <v>Auto</v>
      </c>
      <c r="P289" s="21" t="s">
        <v>111</v>
      </c>
      <c r="Q289" s="21"/>
      <c r="R289" s="21" t="str">
        <f aca="false">IF(E289="Superseded",MID(INDEX('Import file'!$E$2:$E$1384,MATCH(A289,'Import file'!$A$2:$A$1384,0)),23,30),A289)</f>
        <v>EWA-1864</v>
      </c>
      <c r="S289" s="19" t="n">
        <f aca="false">IF(E289="Discontinued","",IFERROR(INDEX('Supplier file A'!$D$2:$D$677,MATCH(R289,'Supplier file A'!$A$2:$A$677,0)),IFERROR(INDEX('Supplier file B'!$D$2:$D$386,MATCH(R289,'Supplier file B'!$A$2:$A$386,0)),INDEX('Supplier file C'!$D$2:$D$383,MATCH(R289,'Supplier file C'!$A$2:$A$383,0)))))</f>
        <v>20.52</v>
      </c>
      <c r="T289" s="21" t="str">
        <f aca="false">IF(E289="Discontinued","",IF(ABS(G289-S289)&lt;0.005,"Yes","No"))</f>
        <v>Yes</v>
      </c>
      <c r="U289" s="21" t="str">
        <f aca="false">IF(E289="Discontinued","",IF(ABS(F289-G289)&lt;=0.01*G289,"Yes","No"))</f>
        <v>No</v>
      </c>
      <c r="V289" s="17" t="n">
        <f aca="false">IF(E289="Discontinued","",K289/H289-1)</f>
        <v>0.0849557522123894</v>
      </c>
      <c r="W289" s="21" t="str">
        <f aca="false">IF(E289="Discontinued","Archived",IF(ROUND((L289-G289)/L289,3)&gt;=ROUND(I289,3),"At or above target",IF(Q289&lt;&gt;"","Below target, reason recorded","Below target, no reason")))</f>
        <v>At or above target</v>
      </c>
      <c r="X289" s="21" t="str">
        <f aca="false">IF(E289="Discontinued","",IF(ROUND(M289-I289,3)&lt;-0.01,"Yes","No"))</f>
        <v>Yes</v>
      </c>
    </row>
    <row r="290" customFormat="false" ht="15" hidden="false" customHeight="false" outlineLevel="0" collapsed="false">
      <c r="A290" s="21" t="s">
        <v>705</v>
      </c>
      <c r="B290" s="21" t="s">
        <v>706</v>
      </c>
      <c r="C290" s="21" t="s">
        <v>366</v>
      </c>
      <c r="D290" s="21" t="s">
        <v>109</v>
      </c>
      <c r="E290" s="21" t="s">
        <v>110</v>
      </c>
      <c r="F290" s="19" t="n">
        <v>17.55</v>
      </c>
      <c r="G290" s="19" t="n">
        <v>19.13</v>
      </c>
      <c r="H290" s="19" t="n">
        <v>23.4</v>
      </c>
      <c r="I290" s="17" t="n">
        <v>0.33</v>
      </c>
      <c r="J290" s="17" t="n">
        <v>0.25</v>
      </c>
      <c r="K290" s="19" t="n">
        <f aca="false">IF(E290="Discontinued",H290,ROUND(ROUNDUP(ROUND(G290/(1-IF(J290="",I290,J290))/0.05,6),0)*0.05,2))</f>
        <v>25.55</v>
      </c>
      <c r="L290" s="19" t="n">
        <f aca="false">IF(OR(E290="Discontinued",P290="Held at old sell"),H290,IF(LEFT(P290,15)="Approved, cappe",ROUND(ROUNDUP(ROUND(H290*1.1/0.05,6),0)*0.05,2),K290))</f>
        <v>25.55</v>
      </c>
      <c r="M290" s="17" t="n">
        <f aca="false">ROUND((H290-G290)/H290,3)</f>
        <v>0.182</v>
      </c>
      <c r="N290" s="17" t="n">
        <f aca="false">IF(E290="Discontinued","",ROUND((L290-G290)/L290,3))</f>
        <v>0.251</v>
      </c>
      <c r="O290" s="21" t="str">
        <f aca="false">IF(E290="Discontinued","Archive",IF(AND(ROUND(K290/H290-1,6)&lt;=0.1,K290-H290&lt;=100),"Auto","Approval"))</f>
        <v>Auto</v>
      </c>
      <c r="P290" s="21" t="s">
        <v>111</v>
      </c>
      <c r="Q290" s="21" t="s">
        <v>134</v>
      </c>
      <c r="R290" s="21" t="str">
        <f aca="false">IF(E290="Superseded",MID(INDEX('Import file'!$E$2:$E$1384,MATCH(A290,'Import file'!$A$2:$A$1384,0)),23,30),A290)</f>
        <v>EWA-1869</v>
      </c>
      <c r="S290" s="19" t="n">
        <f aca="false">IF(E290="Discontinued","",IFERROR(INDEX('Supplier file A'!$D$2:$D$677,MATCH(R290,'Supplier file A'!$A$2:$A$677,0)),IFERROR(INDEX('Supplier file B'!$D$2:$D$386,MATCH(R290,'Supplier file B'!$A$2:$A$386,0)),INDEX('Supplier file C'!$D$2:$D$383,MATCH(R290,'Supplier file C'!$A$2:$A$383,0)))))</f>
        <v>19.13</v>
      </c>
      <c r="T290" s="21" t="str">
        <f aca="false">IF(E290="Discontinued","",IF(ABS(G290-S290)&lt;0.005,"Yes","No"))</f>
        <v>Yes</v>
      </c>
      <c r="U290" s="21" t="str">
        <f aca="false">IF(E290="Discontinued","",IF(ABS(F290-G290)&lt;=0.01*G290,"Yes","No"))</f>
        <v>No</v>
      </c>
      <c r="V290" s="17" t="n">
        <f aca="false">IF(E290="Discontinued","",K290/H290-1)</f>
        <v>0.091880341880342</v>
      </c>
      <c r="W290" s="21" t="str">
        <f aca="false">IF(E290="Discontinued","Archived",IF(ROUND((L290-G290)/L290,3)&gt;=ROUND(I290,3),"At or above target",IF(Q290&lt;&gt;"","Below target, reason recorded","Below target, no reason")))</f>
        <v>Below target, reason recorded</v>
      </c>
      <c r="X290" s="21" t="str">
        <f aca="false">IF(E290="Discontinued","",IF(ROUND(M290-I290,3)&lt;-0.01,"Yes","No"))</f>
        <v>Yes</v>
      </c>
    </row>
    <row r="291" customFormat="false" ht="15" hidden="false" customHeight="false" outlineLevel="0" collapsed="false">
      <c r="A291" s="21" t="s">
        <v>707</v>
      </c>
      <c r="B291" s="21" t="s">
        <v>708</v>
      </c>
      <c r="C291" s="21" t="s">
        <v>366</v>
      </c>
      <c r="D291" s="21" t="s">
        <v>109</v>
      </c>
      <c r="E291" s="21" t="s">
        <v>110</v>
      </c>
      <c r="F291" s="19" t="n">
        <v>24.3</v>
      </c>
      <c r="G291" s="19" t="n">
        <v>26.41</v>
      </c>
      <c r="H291" s="19" t="n">
        <v>36.3</v>
      </c>
      <c r="I291" s="17" t="n">
        <v>0.33</v>
      </c>
      <c r="J291" s="17"/>
      <c r="K291" s="19" t="n">
        <f aca="false">IF(E291="Discontinued",H291,ROUND(ROUNDUP(ROUND(G291/(1-IF(J291="",I291,J291))/0.05,6),0)*0.05,2))</f>
        <v>39.45</v>
      </c>
      <c r="L291" s="19" t="n">
        <f aca="false">IF(OR(E291="Discontinued",P291="Held at old sell"),H291,IF(LEFT(P291,15)="Approved, cappe",ROUND(ROUNDUP(ROUND(H291*1.1/0.05,6),0)*0.05,2),K291))</f>
        <v>39.45</v>
      </c>
      <c r="M291" s="17" t="n">
        <f aca="false">ROUND((H291-G291)/H291,3)</f>
        <v>0.272</v>
      </c>
      <c r="N291" s="17" t="n">
        <f aca="false">IF(E291="Discontinued","",ROUND((L291-G291)/L291,3))</f>
        <v>0.331</v>
      </c>
      <c r="O291" s="21" t="str">
        <f aca="false">IF(E291="Discontinued","Archive",IF(AND(ROUND(K291/H291-1,6)&lt;=0.1,K291-H291&lt;=100),"Auto","Approval"))</f>
        <v>Auto</v>
      </c>
      <c r="P291" s="21" t="s">
        <v>111</v>
      </c>
      <c r="Q291" s="21"/>
      <c r="R291" s="21" t="str">
        <f aca="false">IF(E291="Superseded",MID(INDEX('Import file'!$E$2:$E$1384,MATCH(A291,'Import file'!$A$2:$A$1384,0)),23,30),A291)</f>
        <v>EWA-1872</v>
      </c>
      <c r="S291" s="19" t="n">
        <f aca="false">IF(E291="Discontinued","",IFERROR(INDEX('Supplier file A'!$D$2:$D$677,MATCH(R291,'Supplier file A'!$A$2:$A$677,0)),IFERROR(INDEX('Supplier file B'!$D$2:$D$386,MATCH(R291,'Supplier file B'!$A$2:$A$386,0)),INDEX('Supplier file C'!$D$2:$D$383,MATCH(R291,'Supplier file C'!$A$2:$A$383,0)))))</f>
        <v>26.41</v>
      </c>
      <c r="T291" s="21" t="str">
        <f aca="false">IF(E291="Discontinued","",IF(ABS(G291-S291)&lt;0.005,"Yes","No"))</f>
        <v>Yes</v>
      </c>
      <c r="U291" s="21" t="str">
        <f aca="false">IF(E291="Discontinued","",IF(ABS(F291-G291)&lt;=0.01*G291,"Yes","No"))</f>
        <v>No</v>
      </c>
      <c r="V291" s="17" t="n">
        <f aca="false">IF(E291="Discontinued","",K291/H291-1)</f>
        <v>0.0867768595041325</v>
      </c>
      <c r="W291" s="21" t="str">
        <f aca="false">IF(E291="Discontinued","Archived",IF(ROUND((L291-G291)/L291,3)&gt;=ROUND(I291,3),"At or above target",IF(Q291&lt;&gt;"","Below target, reason recorded","Below target, no reason")))</f>
        <v>At or above target</v>
      </c>
      <c r="X291" s="21" t="str">
        <f aca="false">IF(E291="Discontinued","",IF(ROUND(M291-I291,3)&lt;-0.01,"Yes","No"))</f>
        <v>Yes</v>
      </c>
    </row>
    <row r="292" customFormat="false" ht="15" hidden="false" customHeight="false" outlineLevel="0" collapsed="false">
      <c r="A292" s="21" t="s">
        <v>709</v>
      </c>
      <c r="B292" s="21" t="s">
        <v>710</v>
      </c>
      <c r="C292" s="21" t="s">
        <v>366</v>
      </c>
      <c r="D292" s="21" t="s">
        <v>109</v>
      </c>
      <c r="E292" s="21" t="s">
        <v>110</v>
      </c>
      <c r="F292" s="19" t="n">
        <v>41.85</v>
      </c>
      <c r="G292" s="19" t="n">
        <v>45.23</v>
      </c>
      <c r="H292" s="19" t="n">
        <v>62.5</v>
      </c>
      <c r="I292" s="17" t="n">
        <v>0.33</v>
      </c>
      <c r="J292" s="17"/>
      <c r="K292" s="19" t="n">
        <f aca="false">IF(E292="Discontinued",H292,ROUND(ROUNDUP(ROUND(G292/(1-IF(J292="",I292,J292))/0.05,6),0)*0.05,2))</f>
        <v>67.55</v>
      </c>
      <c r="L292" s="19" t="n">
        <f aca="false">IF(OR(E292="Discontinued",P292="Held at old sell"),H292,IF(LEFT(P292,15)="Approved, cappe",ROUND(ROUNDUP(ROUND(H292*1.1/0.05,6),0)*0.05,2),K292))</f>
        <v>67.55</v>
      </c>
      <c r="M292" s="17" t="n">
        <f aca="false">ROUND((H292-G292)/H292,3)</f>
        <v>0.276</v>
      </c>
      <c r="N292" s="17" t="n">
        <f aca="false">IF(E292="Discontinued","",ROUND((L292-G292)/L292,3))</f>
        <v>0.33</v>
      </c>
      <c r="O292" s="21" t="str">
        <f aca="false">IF(E292="Discontinued","Archive",IF(AND(ROUND(K292/H292-1,6)&lt;=0.1,K292-H292&lt;=100),"Auto","Approval"))</f>
        <v>Auto</v>
      </c>
      <c r="P292" s="21" t="s">
        <v>111</v>
      </c>
      <c r="Q292" s="21"/>
      <c r="R292" s="21" t="str">
        <f aca="false">IF(E292="Superseded",MID(INDEX('Import file'!$E$2:$E$1384,MATCH(A292,'Import file'!$A$2:$A$1384,0)),23,30),A292)</f>
        <v>EWA-1873</v>
      </c>
      <c r="S292" s="19" t="n">
        <f aca="false">IF(E292="Discontinued","",IFERROR(INDEX('Supplier file A'!$D$2:$D$677,MATCH(R292,'Supplier file A'!$A$2:$A$677,0)),IFERROR(INDEX('Supplier file B'!$D$2:$D$386,MATCH(R292,'Supplier file B'!$A$2:$A$386,0)),INDEX('Supplier file C'!$D$2:$D$383,MATCH(R292,'Supplier file C'!$A$2:$A$383,0)))))</f>
        <v>45.23</v>
      </c>
      <c r="T292" s="21" t="str">
        <f aca="false">IF(E292="Discontinued","",IF(ABS(G292-S292)&lt;0.005,"Yes","No"))</f>
        <v>Yes</v>
      </c>
      <c r="U292" s="21" t="str">
        <f aca="false">IF(E292="Discontinued","",IF(ABS(F292-G292)&lt;=0.01*G292,"Yes","No"))</f>
        <v>No</v>
      </c>
      <c r="V292" s="17" t="n">
        <f aca="false">IF(E292="Discontinued","",K292/H292-1)</f>
        <v>0.0808</v>
      </c>
      <c r="W292" s="21" t="str">
        <f aca="false">IF(E292="Discontinued","Archived",IF(ROUND((L292-G292)/L292,3)&gt;=ROUND(I292,3),"At or above target",IF(Q292&lt;&gt;"","Below target, reason recorded","Below target, no reason")))</f>
        <v>At or above target</v>
      </c>
      <c r="X292" s="21" t="str">
        <f aca="false">IF(E292="Discontinued","",IF(ROUND(M292-I292,3)&lt;-0.01,"Yes","No"))</f>
        <v>Yes</v>
      </c>
    </row>
    <row r="293" customFormat="false" ht="15" hidden="false" customHeight="false" outlineLevel="0" collapsed="false">
      <c r="A293" s="21" t="s">
        <v>711</v>
      </c>
      <c r="B293" s="21" t="s">
        <v>712</v>
      </c>
      <c r="C293" s="21" t="s">
        <v>366</v>
      </c>
      <c r="D293" s="21" t="s">
        <v>109</v>
      </c>
      <c r="E293" s="21" t="s">
        <v>110</v>
      </c>
      <c r="F293" s="19" t="n">
        <v>24</v>
      </c>
      <c r="G293" s="19" t="n">
        <v>26</v>
      </c>
      <c r="H293" s="19" t="n">
        <v>35.85</v>
      </c>
      <c r="I293" s="17" t="n">
        <v>0.33</v>
      </c>
      <c r="J293" s="17"/>
      <c r="K293" s="19" t="n">
        <f aca="false">IF(E293="Discontinued",H293,ROUND(ROUNDUP(ROUND(G293/(1-IF(J293="",I293,J293))/0.05,6),0)*0.05,2))</f>
        <v>38.85</v>
      </c>
      <c r="L293" s="19" t="n">
        <f aca="false">IF(OR(E293="Discontinued",P293="Held at old sell"),H293,IF(LEFT(P293,15)="Approved, cappe",ROUND(ROUNDUP(ROUND(H293*1.1/0.05,6),0)*0.05,2),K293))</f>
        <v>38.85</v>
      </c>
      <c r="M293" s="17" t="n">
        <f aca="false">ROUND((H293-G293)/H293,3)</f>
        <v>0.275</v>
      </c>
      <c r="N293" s="17" t="n">
        <f aca="false">IF(E293="Discontinued","",ROUND((L293-G293)/L293,3))</f>
        <v>0.331</v>
      </c>
      <c r="O293" s="21" t="str">
        <f aca="false">IF(E293="Discontinued","Archive",IF(AND(ROUND(K293/H293-1,6)&lt;=0.1,K293-H293&lt;=100),"Auto","Approval"))</f>
        <v>Auto</v>
      </c>
      <c r="P293" s="21" t="s">
        <v>111</v>
      </c>
      <c r="Q293" s="21"/>
      <c r="R293" s="21" t="str">
        <f aca="false">IF(E293="Superseded",MID(INDEX('Import file'!$E$2:$E$1384,MATCH(A293,'Import file'!$A$2:$A$1384,0)),23,30),A293)</f>
        <v>EWA-1876</v>
      </c>
      <c r="S293" s="19" t="n">
        <f aca="false">IF(E293="Discontinued","",IFERROR(INDEX('Supplier file A'!$D$2:$D$677,MATCH(R293,'Supplier file A'!$A$2:$A$677,0)),IFERROR(INDEX('Supplier file B'!$D$2:$D$386,MATCH(R293,'Supplier file B'!$A$2:$A$386,0)),INDEX('Supplier file C'!$D$2:$D$383,MATCH(R293,'Supplier file C'!$A$2:$A$383,0)))))</f>
        <v>26</v>
      </c>
      <c r="T293" s="21" t="str">
        <f aca="false">IF(E293="Discontinued","",IF(ABS(G293-S293)&lt;0.005,"Yes","No"))</f>
        <v>Yes</v>
      </c>
      <c r="U293" s="21" t="str">
        <f aca="false">IF(E293="Discontinued","",IF(ABS(F293-G293)&lt;=0.01*G293,"Yes","No"))</f>
        <v>No</v>
      </c>
      <c r="V293" s="17" t="n">
        <f aca="false">IF(E293="Discontinued","",K293/H293-1)</f>
        <v>0.0836820083682008</v>
      </c>
      <c r="W293" s="21" t="str">
        <f aca="false">IF(E293="Discontinued","Archived",IF(ROUND((L293-G293)/L293,3)&gt;=ROUND(I293,3),"At or above target",IF(Q293&lt;&gt;"","Below target, reason recorded","Below target, no reason")))</f>
        <v>At or above target</v>
      </c>
      <c r="X293" s="21" t="str">
        <f aca="false">IF(E293="Discontinued","",IF(ROUND(M293-I293,3)&lt;-0.01,"Yes","No"))</f>
        <v>Yes</v>
      </c>
    </row>
    <row r="294" customFormat="false" ht="15" hidden="false" customHeight="false" outlineLevel="0" collapsed="false">
      <c r="A294" s="21" t="s">
        <v>713</v>
      </c>
      <c r="B294" s="21" t="s">
        <v>714</v>
      </c>
      <c r="C294" s="21" t="s">
        <v>366</v>
      </c>
      <c r="D294" s="21" t="s">
        <v>109</v>
      </c>
      <c r="E294" s="21" t="s">
        <v>110</v>
      </c>
      <c r="F294" s="19" t="n">
        <v>15</v>
      </c>
      <c r="G294" s="19" t="n">
        <v>16.09</v>
      </c>
      <c r="H294" s="19" t="n">
        <v>22.4</v>
      </c>
      <c r="I294" s="17" t="n">
        <v>0.33</v>
      </c>
      <c r="J294" s="17"/>
      <c r="K294" s="19" t="n">
        <f aca="false">IF(E294="Discontinued",H294,ROUND(ROUNDUP(ROUND(G294/(1-IF(J294="",I294,J294))/0.05,6),0)*0.05,2))</f>
        <v>24.05</v>
      </c>
      <c r="L294" s="19" t="n">
        <f aca="false">IF(OR(E294="Discontinued",P294="Held at old sell"),H294,IF(LEFT(P294,15)="Approved, cappe",ROUND(ROUNDUP(ROUND(H294*1.1/0.05,6),0)*0.05,2),K294))</f>
        <v>24.05</v>
      </c>
      <c r="M294" s="17" t="n">
        <f aca="false">ROUND((H294-G294)/H294,3)</f>
        <v>0.282</v>
      </c>
      <c r="N294" s="17" t="n">
        <f aca="false">IF(E294="Discontinued","",ROUND((L294-G294)/L294,3))</f>
        <v>0.331</v>
      </c>
      <c r="O294" s="21" t="str">
        <f aca="false">IF(E294="Discontinued","Archive",IF(AND(ROUND(K294/H294-1,6)&lt;=0.1,K294-H294&lt;=100),"Auto","Approval"))</f>
        <v>Auto</v>
      </c>
      <c r="P294" s="21" t="s">
        <v>111</v>
      </c>
      <c r="Q294" s="21"/>
      <c r="R294" s="21" t="str">
        <f aca="false">IF(E294="Superseded",MID(INDEX('Import file'!$E$2:$E$1384,MATCH(A294,'Import file'!$A$2:$A$1384,0)),23,30),A294)</f>
        <v>EWA-1880</v>
      </c>
      <c r="S294" s="19" t="n">
        <f aca="false">IF(E294="Discontinued","",IFERROR(INDEX('Supplier file A'!$D$2:$D$677,MATCH(R294,'Supplier file A'!$A$2:$A$677,0)),IFERROR(INDEX('Supplier file B'!$D$2:$D$386,MATCH(R294,'Supplier file B'!$A$2:$A$386,0)),INDEX('Supplier file C'!$D$2:$D$383,MATCH(R294,'Supplier file C'!$A$2:$A$383,0)))))</f>
        <v>16.09</v>
      </c>
      <c r="T294" s="21" t="str">
        <f aca="false">IF(E294="Discontinued","",IF(ABS(G294-S294)&lt;0.005,"Yes","No"))</f>
        <v>Yes</v>
      </c>
      <c r="U294" s="21" t="str">
        <f aca="false">IF(E294="Discontinued","",IF(ABS(F294-G294)&lt;=0.01*G294,"Yes","No"))</f>
        <v>No</v>
      </c>
      <c r="V294" s="17" t="n">
        <f aca="false">IF(E294="Discontinued","",K294/H294-1)</f>
        <v>0.0736607142857144</v>
      </c>
      <c r="W294" s="21" t="str">
        <f aca="false">IF(E294="Discontinued","Archived",IF(ROUND((L294-G294)/L294,3)&gt;=ROUND(I294,3),"At or above target",IF(Q294&lt;&gt;"","Below target, reason recorded","Below target, no reason")))</f>
        <v>At or above target</v>
      </c>
      <c r="X294" s="21" t="str">
        <f aca="false">IF(E294="Discontinued","",IF(ROUND(M294-I294,3)&lt;-0.01,"Yes","No"))</f>
        <v>Yes</v>
      </c>
    </row>
    <row r="295" customFormat="false" ht="15" hidden="false" customHeight="false" outlineLevel="0" collapsed="false">
      <c r="A295" s="21" t="s">
        <v>715</v>
      </c>
      <c r="B295" s="21" t="s">
        <v>716</v>
      </c>
      <c r="C295" s="21" t="s">
        <v>366</v>
      </c>
      <c r="D295" s="21" t="s">
        <v>109</v>
      </c>
      <c r="E295" s="21" t="s">
        <v>110</v>
      </c>
      <c r="F295" s="19" t="n">
        <v>193.2</v>
      </c>
      <c r="G295" s="19" t="n">
        <v>209.25</v>
      </c>
      <c r="H295" s="19" t="n">
        <v>250.95</v>
      </c>
      <c r="I295" s="17" t="n">
        <v>0.33</v>
      </c>
      <c r="J295" s="17" t="n">
        <v>0.23</v>
      </c>
      <c r="K295" s="19" t="n">
        <f aca="false">IF(E295="Discontinued",H295,ROUND(ROUNDUP(ROUND(G295/(1-IF(J295="",I295,J295))/0.05,6),0)*0.05,2))</f>
        <v>271.8</v>
      </c>
      <c r="L295" s="19" t="n">
        <f aca="false">IF(OR(E295="Discontinued",P295="Held at old sell"),H295,IF(LEFT(P295,15)="Approved, cappe",ROUND(ROUNDUP(ROUND(H295*1.1/0.05,6),0)*0.05,2),K295))</f>
        <v>271.8</v>
      </c>
      <c r="M295" s="17" t="n">
        <f aca="false">ROUND((H295-G295)/H295,3)</f>
        <v>0.166</v>
      </c>
      <c r="N295" s="17" t="n">
        <f aca="false">IF(E295="Discontinued","",ROUND((L295-G295)/L295,3))</f>
        <v>0.23</v>
      </c>
      <c r="O295" s="21" t="str">
        <f aca="false">IF(E295="Discontinued","Archive",IF(AND(ROUND(K295/H295-1,6)&lt;=0.1,K295-H295&lt;=100),"Auto","Approval"))</f>
        <v>Auto</v>
      </c>
      <c r="P295" s="21" t="s">
        <v>111</v>
      </c>
      <c r="Q295" s="21" t="s">
        <v>139</v>
      </c>
      <c r="R295" s="21" t="str">
        <f aca="false">IF(E295="Superseded",MID(INDEX('Import file'!$E$2:$E$1384,MATCH(A295,'Import file'!$A$2:$A$1384,0)),23,30),A295)</f>
        <v>EWA-1884</v>
      </c>
      <c r="S295" s="19" t="n">
        <f aca="false">IF(E295="Discontinued","",IFERROR(INDEX('Supplier file A'!$D$2:$D$677,MATCH(R295,'Supplier file A'!$A$2:$A$677,0)),IFERROR(INDEX('Supplier file B'!$D$2:$D$386,MATCH(R295,'Supplier file B'!$A$2:$A$386,0)),INDEX('Supplier file C'!$D$2:$D$383,MATCH(R295,'Supplier file C'!$A$2:$A$383,0)))))</f>
        <v>209.25</v>
      </c>
      <c r="T295" s="21" t="str">
        <f aca="false">IF(E295="Discontinued","",IF(ABS(G295-S295)&lt;0.005,"Yes","No"))</f>
        <v>Yes</v>
      </c>
      <c r="U295" s="21" t="str">
        <f aca="false">IF(E295="Discontinued","",IF(ABS(F295-G295)&lt;=0.01*G295,"Yes","No"))</f>
        <v>No</v>
      </c>
      <c r="V295" s="17" t="n">
        <f aca="false">IF(E295="Discontinued","",K295/H295-1)</f>
        <v>0.0830842797369995</v>
      </c>
      <c r="W295" s="21" t="str">
        <f aca="false">IF(E295="Discontinued","Archived",IF(ROUND((L295-G295)/L295,3)&gt;=ROUND(I295,3),"At or above target",IF(Q295&lt;&gt;"","Below target, reason recorded","Below target, no reason")))</f>
        <v>Below target, reason recorded</v>
      </c>
      <c r="X295" s="21" t="str">
        <f aca="false">IF(E295="Discontinued","",IF(ROUND(M295-I295,3)&lt;-0.01,"Yes","No"))</f>
        <v>Yes</v>
      </c>
    </row>
    <row r="296" customFormat="false" ht="15" hidden="false" customHeight="false" outlineLevel="0" collapsed="false">
      <c r="A296" s="21" t="s">
        <v>717</v>
      </c>
      <c r="B296" s="21" t="s">
        <v>718</v>
      </c>
      <c r="C296" s="21" t="s">
        <v>366</v>
      </c>
      <c r="D296" s="21" t="s">
        <v>109</v>
      </c>
      <c r="E296" s="21" t="s">
        <v>110</v>
      </c>
      <c r="F296" s="19" t="n">
        <v>8.07</v>
      </c>
      <c r="G296" s="19" t="n">
        <v>8.67</v>
      </c>
      <c r="H296" s="19" t="n">
        <v>12.05</v>
      </c>
      <c r="I296" s="17" t="n">
        <v>0.33</v>
      </c>
      <c r="J296" s="17"/>
      <c r="K296" s="19" t="n">
        <f aca="false">IF(E296="Discontinued",H296,ROUND(ROUNDUP(ROUND(G296/(1-IF(J296="",I296,J296))/0.05,6),0)*0.05,2))</f>
        <v>12.95</v>
      </c>
      <c r="L296" s="19" t="n">
        <f aca="false">IF(OR(E296="Discontinued",P296="Held at old sell"),H296,IF(LEFT(P296,15)="Approved, cappe",ROUND(ROUNDUP(ROUND(H296*1.1/0.05,6),0)*0.05,2),K296))</f>
        <v>12.95</v>
      </c>
      <c r="M296" s="17" t="n">
        <f aca="false">ROUND((H296-G296)/H296,3)</f>
        <v>0.28</v>
      </c>
      <c r="N296" s="17" t="n">
        <f aca="false">IF(E296="Discontinued","",ROUND((L296-G296)/L296,3))</f>
        <v>0.331</v>
      </c>
      <c r="O296" s="21" t="str">
        <f aca="false">IF(E296="Discontinued","Archive",IF(AND(ROUND(K296/H296-1,6)&lt;=0.1,K296-H296&lt;=100),"Auto","Approval"))</f>
        <v>Auto</v>
      </c>
      <c r="P296" s="21" t="s">
        <v>111</v>
      </c>
      <c r="Q296" s="21"/>
      <c r="R296" s="21" t="str">
        <f aca="false">IF(E296="Superseded",MID(INDEX('Import file'!$E$2:$E$1384,MATCH(A296,'Import file'!$A$2:$A$1384,0)),23,30),A296)</f>
        <v>EWA-1886</v>
      </c>
      <c r="S296" s="19" t="n">
        <f aca="false">IF(E296="Discontinued","",IFERROR(INDEX('Supplier file A'!$D$2:$D$677,MATCH(R296,'Supplier file A'!$A$2:$A$677,0)),IFERROR(INDEX('Supplier file B'!$D$2:$D$386,MATCH(R296,'Supplier file B'!$A$2:$A$386,0)),INDEX('Supplier file C'!$D$2:$D$383,MATCH(R296,'Supplier file C'!$A$2:$A$383,0)))))</f>
        <v>8.67</v>
      </c>
      <c r="T296" s="21" t="str">
        <f aca="false">IF(E296="Discontinued","",IF(ABS(G296-S296)&lt;0.005,"Yes","No"))</f>
        <v>Yes</v>
      </c>
      <c r="U296" s="21" t="str">
        <f aca="false">IF(E296="Discontinued","",IF(ABS(F296-G296)&lt;=0.01*G296,"Yes","No"))</f>
        <v>No</v>
      </c>
      <c r="V296" s="17" t="n">
        <f aca="false">IF(E296="Discontinued","",K296/H296-1)</f>
        <v>0.0746887966804979</v>
      </c>
      <c r="W296" s="21" t="str">
        <f aca="false">IF(E296="Discontinued","Archived",IF(ROUND((L296-G296)/L296,3)&gt;=ROUND(I296,3),"At or above target",IF(Q296&lt;&gt;"","Below target, reason recorded","Below target, no reason")))</f>
        <v>At or above target</v>
      </c>
      <c r="X296" s="21" t="str">
        <f aca="false">IF(E296="Discontinued","",IF(ROUND(M296-I296,3)&lt;-0.01,"Yes","No"))</f>
        <v>Yes</v>
      </c>
    </row>
    <row r="297" customFormat="false" ht="15" hidden="false" customHeight="false" outlineLevel="0" collapsed="false">
      <c r="A297" s="21" t="s">
        <v>719</v>
      </c>
      <c r="B297" s="21" t="s">
        <v>720</v>
      </c>
      <c r="C297" s="21" t="s">
        <v>366</v>
      </c>
      <c r="D297" s="21" t="s">
        <v>109</v>
      </c>
      <c r="E297" s="21" t="s">
        <v>110</v>
      </c>
      <c r="F297" s="19" t="n">
        <v>9.2</v>
      </c>
      <c r="G297" s="19" t="n">
        <v>9.85</v>
      </c>
      <c r="H297" s="19" t="n">
        <v>12.15</v>
      </c>
      <c r="I297" s="17" t="n">
        <v>0.33</v>
      </c>
      <c r="J297" s="17" t="n">
        <v>0.24</v>
      </c>
      <c r="K297" s="19" t="n">
        <f aca="false">IF(E297="Discontinued",H297,ROUND(ROUNDUP(ROUND(G297/(1-IF(J297="",I297,J297))/0.05,6),0)*0.05,2))</f>
        <v>13</v>
      </c>
      <c r="L297" s="19" t="n">
        <f aca="false">IF(OR(E297="Discontinued",P297="Held at old sell"),H297,IF(LEFT(P297,15)="Approved, cappe",ROUND(ROUNDUP(ROUND(H297*1.1/0.05,6),0)*0.05,2),K297))</f>
        <v>13</v>
      </c>
      <c r="M297" s="17" t="n">
        <f aca="false">ROUND((H297-G297)/H297,3)</f>
        <v>0.189</v>
      </c>
      <c r="N297" s="17" t="n">
        <f aca="false">IF(E297="Discontinued","",ROUND((L297-G297)/L297,3))</f>
        <v>0.242</v>
      </c>
      <c r="O297" s="21" t="str">
        <f aca="false">IF(E297="Discontinued","Archive",IF(AND(ROUND(K297/H297-1,6)&lt;=0.1,K297-H297&lt;=100),"Auto","Approval"))</f>
        <v>Auto</v>
      </c>
      <c r="P297" s="21" t="s">
        <v>111</v>
      </c>
      <c r="Q297" s="21" t="s">
        <v>209</v>
      </c>
      <c r="R297" s="21" t="str">
        <f aca="false">IF(E297="Superseded",MID(INDEX('Import file'!$E$2:$E$1384,MATCH(A297,'Import file'!$A$2:$A$1384,0)),23,30),A297)</f>
        <v>EWA-1889</v>
      </c>
      <c r="S297" s="19" t="n">
        <f aca="false">IF(E297="Discontinued","",IFERROR(INDEX('Supplier file A'!$D$2:$D$677,MATCH(R297,'Supplier file A'!$A$2:$A$677,0)),IFERROR(INDEX('Supplier file B'!$D$2:$D$386,MATCH(R297,'Supplier file B'!$A$2:$A$386,0)),INDEX('Supplier file C'!$D$2:$D$383,MATCH(R297,'Supplier file C'!$A$2:$A$383,0)))))</f>
        <v>9.85</v>
      </c>
      <c r="T297" s="21" t="str">
        <f aca="false">IF(E297="Discontinued","",IF(ABS(G297-S297)&lt;0.005,"Yes","No"))</f>
        <v>Yes</v>
      </c>
      <c r="U297" s="21" t="str">
        <f aca="false">IF(E297="Discontinued","",IF(ABS(F297-G297)&lt;=0.01*G297,"Yes","No"))</f>
        <v>No</v>
      </c>
      <c r="V297" s="17" t="n">
        <f aca="false">IF(E297="Discontinued","",K297/H297-1)</f>
        <v>0.0699588477366255</v>
      </c>
      <c r="W297" s="21" t="str">
        <f aca="false">IF(E297="Discontinued","Archived",IF(ROUND((L297-G297)/L297,3)&gt;=ROUND(I297,3),"At or above target",IF(Q297&lt;&gt;"","Below target, reason recorded","Below target, no reason")))</f>
        <v>Below target, reason recorded</v>
      </c>
      <c r="X297" s="21" t="str">
        <f aca="false">IF(E297="Discontinued","",IF(ROUND(M297-I297,3)&lt;-0.01,"Yes","No"))</f>
        <v>Yes</v>
      </c>
    </row>
    <row r="298" customFormat="false" ht="15" hidden="false" customHeight="false" outlineLevel="0" collapsed="false">
      <c r="A298" s="21" t="s">
        <v>721</v>
      </c>
      <c r="B298" s="21" t="s">
        <v>722</v>
      </c>
      <c r="C298" s="21" t="s">
        <v>366</v>
      </c>
      <c r="D298" s="21" t="s">
        <v>109</v>
      </c>
      <c r="E298" s="21" t="s">
        <v>110</v>
      </c>
      <c r="F298" s="19" t="n">
        <v>20.4</v>
      </c>
      <c r="G298" s="19" t="n">
        <v>22.04</v>
      </c>
      <c r="H298" s="19" t="n">
        <v>30.45</v>
      </c>
      <c r="I298" s="17" t="n">
        <v>0.33</v>
      </c>
      <c r="J298" s="17"/>
      <c r="K298" s="19" t="n">
        <f aca="false">IF(E298="Discontinued",H298,ROUND(ROUNDUP(ROUND(G298/(1-IF(J298="",I298,J298))/0.05,6),0)*0.05,2))</f>
        <v>32.9</v>
      </c>
      <c r="L298" s="19" t="n">
        <f aca="false">IF(OR(E298="Discontinued",P298="Held at old sell"),H298,IF(LEFT(P298,15)="Approved, cappe",ROUND(ROUNDUP(ROUND(H298*1.1/0.05,6),0)*0.05,2),K298))</f>
        <v>32.9</v>
      </c>
      <c r="M298" s="17" t="n">
        <f aca="false">ROUND((H298-G298)/H298,3)</f>
        <v>0.276</v>
      </c>
      <c r="N298" s="17" t="n">
        <f aca="false">IF(E298="Discontinued","",ROUND((L298-G298)/L298,3))</f>
        <v>0.33</v>
      </c>
      <c r="O298" s="21" t="str">
        <f aca="false">IF(E298="Discontinued","Archive",IF(AND(ROUND(K298/H298-1,6)&lt;=0.1,K298-H298&lt;=100),"Auto","Approval"))</f>
        <v>Auto</v>
      </c>
      <c r="P298" s="21" t="s">
        <v>111</v>
      </c>
      <c r="Q298" s="21"/>
      <c r="R298" s="21" t="str">
        <f aca="false">IF(E298="Superseded",MID(INDEX('Import file'!$E$2:$E$1384,MATCH(A298,'Import file'!$A$2:$A$1384,0)),23,30),A298)</f>
        <v>EWA-1893</v>
      </c>
      <c r="S298" s="19" t="n">
        <f aca="false">IF(E298="Discontinued","",IFERROR(INDEX('Supplier file A'!$D$2:$D$677,MATCH(R298,'Supplier file A'!$A$2:$A$677,0)),IFERROR(INDEX('Supplier file B'!$D$2:$D$386,MATCH(R298,'Supplier file B'!$A$2:$A$386,0)),INDEX('Supplier file C'!$D$2:$D$383,MATCH(R298,'Supplier file C'!$A$2:$A$383,0)))))</f>
        <v>22.04</v>
      </c>
      <c r="T298" s="21" t="str">
        <f aca="false">IF(E298="Discontinued","",IF(ABS(G298-S298)&lt;0.005,"Yes","No"))</f>
        <v>Yes</v>
      </c>
      <c r="U298" s="21" t="str">
        <f aca="false">IF(E298="Discontinued","",IF(ABS(F298-G298)&lt;=0.01*G298,"Yes","No"))</f>
        <v>No</v>
      </c>
      <c r="V298" s="17" t="n">
        <f aca="false">IF(E298="Discontinued","",K298/H298-1)</f>
        <v>0.0804597701149425</v>
      </c>
      <c r="W298" s="21" t="str">
        <f aca="false">IF(E298="Discontinued","Archived",IF(ROUND((L298-G298)/L298,3)&gt;=ROUND(I298,3),"At or above target",IF(Q298&lt;&gt;"","Below target, reason recorded","Below target, no reason")))</f>
        <v>At or above target</v>
      </c>
      <c r="X298" s="21" t="str">
        <f aca="false">IF(E298="Discontinued","",IF(ROUND(M298-I298,3)&lt;-0.01,"Yes","No"))</f>
        <v>Yes</v>
      </c>
    </row>
    <row r="299" customFormat="false" ht="15" hidden="false" customHeight="false" outlineLevel="0" collapsed="false">
      <c r="A299" s="21" t="s">
        <v>723</v>
      </c>
      <c r="B299" s="21" t="s">
        <v>724</v>
      </c>
      <c r="C299" s="21" t="s">
        <v>366</v>
      </c>
      <c r="D299" s="21" t="s">
        <v>109</v>
      </c>
      <c r="E299" s="21" t="s">
        <v>110</v>
      </c>
      <c r="F299" s="19" t="n">
        <v>172.5</v>
      </c>
      <c r="G299" s="19" t="n">
        <v>186.47</v>
      </c>
      <c r="H299" s="19" t="n">
        <v>257.5</v>
      </c>
      <c r="I299" s="17" t="n">
        <v>0.33</v>
      </c>
      <c r="J299" s="17"/>
      <c r="K299" s="19" t="n">
        <f aca="false">IF(E299="Discontinued",H299,ROUND(ROUNDUP(ROUND(G299/(1-IF(J299="",I299,J299))/0.05,6),0)*0.05,2))</f>
        <v>278.35</v>
      </c>
      <c r="L299" s="19" t="n">
        <f aca="false">IF(OR(E299="Discontinued",P299="Held at old sell"),H299,IF(LEFT(P299,15)="Approved, cappe",ROUND(ROUNDUP(ROUND(H299*1.1/0.05,6),0)*0.05,2),K299))</f>
        <v>278.35</v>
      </c>
      <c r="M299" s="17" t="n">
        <f aca="false">ROUND((H299-G299)/H299,3)</f>
        <v>0.276</v>
      </c>
      <c r="N299" s="17" t="n">
        <f aca="false">IF(E299="Discontinued","",ROUND((L299-G299)/L299,3))</f>
        <v>0.33</v>
      </c>
      <c r="O299" s="21" t="str">
        <f aca="false">IF(E299="Discontinued","Archive",IF(AND(ROUND(K299/H299-1,6)&lt;=0.1,K299-H299&lt;=100),"Auto","Approval"))</f>
        <v>Auto</v>
      </c>
      <c r="P299" s="21" t="s">
        <v>111</v>
      </c>
      <c r="Q299" s="21"/>
      <c r="R299" s="21" t="str">
        <f aca="false">IF(E299="Superseded",MID(INDEX('Import file'!$E$2:$E$1384,MATCH(A299,'Import file'!$A$2:$A$1384,0)),23,30),A299)</f>
        <v>EWA-1896</v>
      </c>
      <c r="S299" s="19" t="n">
        <f aca="false">IF(E299="Discontinued","",IFERROR(INDEX('Supplier file A'!$D$2:$D$677,MATCH(R299,'Supplier file A'!$A$2:$A$677,0)),IFERROR(INDEX('Supplier file B'!$D$2:$D$386,MATCH(R299,'Supplier file B'!$A$2:$A$386,0)),INDEX('Supplier file C'!$D$2:$D$383,MATCH(R299,'Supplier file C'!$A$2:$A$383,0)))))</f>
        <v>186.47</v>
      </c>
      <c r="T299" s="21" t="str">
        <f aca="false">IF(E299="Discontinued","",IF(ABS(G299-S299)&lt;0.005,"Yes","No"))</f>
        <v>Yes</v>
      </c>
      <c r="U299" s="21" t="str">
        <f aca="false">IF(E299="Discontinued","",IF(ABS(F299-G299)&lt;=0.01*G299,"Yes","No"))</f>
        <v>No</v>
      </c>
      <c r="V299" s="17" t="n">
        <f aca="false">IF(E299="Discontinued","",K299/H299-1)</f>
        <v>0.0809708737864079</v>
      </c>
      <c r="W299" s="21" t="str">
        <f aca="false">IF(E299="Discontinued","Archived",IF(ROUND((L299-G299)/L299,3)&gt;=ROUND(I299,3),"At or above target",IF(Q299&lt;&gt;"","Below target, reason recorded","Below target, no reason")))</f>
        <v>At or above target</v>
      </c>
      <c r="X299" s="21" t="str">
        <f aca="false">IF(E299="Discontinued","",IF(ROUND(M299-I299,3)&lt;-0.01,"Yes","No"))</f>
        <v>Yes</v>
      </c>
    </row>
    <row r="300" customFormat="false" ht="15" hidden="false" customHeight="false" outlineLevel="0" collapsed="false">
      <c r="A300" s="21" t="s">
        <v>725</v>
      </c>
      <c r="B300" s="21" t="s">
        <v>726</v>
      </c>
      <c r="C300" s="21" t="s">
        <v>366</v>
      </c>
      <c r="D300" s="21" t="s">
        <v>109</v>
      </c>
      <c r="E300" s="21" t="s">
        <v>110</v>
      </c>
      <c r="F300" s="19" t="n">
        <v>35.7</v>
      </c>
      <c r="G300" s="19" t="n">
        <v>38.44</v>
      </c>
      <c r="H300" s="19" t="n">
        <v>53.3</v>
      </c>
      <c r="I300" s="17" t="n">
        <v>0.33</v>
      </c>
      <c r="J300" s="17"/>
      <c r="K300" s="19" t="n">
        <f aca="false">IF(E300="Discontinued",H300,ROUND(ROUNDUP(ROUND(G300/(1-IF(J300="",I300,J300))/0.05,6),0)*0.05,2))</f>
        <v>57.4</v>
      </c>
      <c r="L300" s="19" t="n">
        <f aca="false">IF(OR(E300="Discontinued",P300="Held at old sell"),H300,IF(LEFT(P300,15)="Approved, cappe",ROUND(ROUNDUP(ROUND(H300*1.1/0.05,6),0)*0.05,2),K300))</f>
        <v>57.4</v>
      </c>
      <c r="M300" s="17" t="n">
        <f aca="false">ROUND((H300-G300)/H300,3)</f>
        <v>0.279</v>
      </c>
      <c r="N300" s="17" t="n">
        <f aca="false">IF(E300="Discontinued","",ROUND((L300-G300)/L300,3))</f>
        <v>0.33</v>
      </c>
      <c r="O300" s="21" t="str">
        <f aca="false">IF(E300="Discontinued","Archive",IF(AND(ROUND(K300/H300-1,6)&lt;=0.1,K300-H300&lt;=100),"Auto","Approval"))</f>
        <v>Auto</v>
      </c>
      <c r="P300" s="21" t="s">
        <v>111</v>
      </c>
      <c r="Q300" s="21"/>
      <c r="R300" s="21" t="str">
        <f aca="false">IF(E300="Superseded",MID(INDEX('Import file'!$E$2:$E$1384,MATCH(A300,'Import file'!$A$2:$A$1384,0)),23,30),A300)</f>
        <v>EWA-1897</v>
      </c>
      <c r="S300" s="19" t="n">
        <f aca="false">IF(E300="Discontinued","",IFERROR(INDEX('Supplier file A'!$D$2:$D$677,MATCH(R300,'Supplier file A'!$A$2:$A$677,0)),IFERROR(INDEX('Supplier file B'!$D$2:$D$386,MATCH(R300,'Supplier file B'!$A$2:$A$386,0)),INDEX('Supplier file C'!$D$2:$D$383,MATCH(R300,'Supplier file C'!$A$2:$A$383,0)))))</f>
        <v>38.44</v>
      </c>
      <c r="T300" s="21" t="str">
        <f aca="false">IF(E300="Discontinued","",IF(ABS(G300-S300)&lt;0.005,"Yes","No"))</f>
        <v>Yes</v>
      </c>
      <c r="U300" s="21" t="str">
        <f aca="false">IF(E300="Discontinued","",IF(ABS(F300-G300)&lt;=0.01*G300,"Yes","No"))</f>
        <v>No</v>
      </c>
      <c r="V300" s="17" t="n">
        <f aca="false">IF(E300="Discontinued","",K300/H300-1)</f>
        <v>0.0769230769230769</v>
      </c>
      <c r="W300" s="21" t="str">
        <f aca="false">IF(E300="Discontinued","Archived",IF(ROUND((L300-G300)/L300,3)&gt;=ROUND(I300,3),"At or above target",IF(Q300&lt;&gt;"","Below target, reason recorded","Below target, no reason")))</f>
        <v>At or above target</v>
      </c>
      <c r="X300" s="21" t="str">
        <f aca="false">IF(E300="Discontinued","",IF(ROUND(M300-I300,3)&lt;-0.01,"Yes","No"))</f>
        <v>Yes</v>
      </c>
    </row>
    <row r="301" customFormat="false" ht="15" hidden="false" customHeight="false" outlineLevel="0" collapsed="false">
      <c r="A301" s="21" t="s">
        <v>727</v>
      </c>
      <c r="B301" s="21" t="s">
        <v>728</v>
      </c>
      <c r="C301" s="21" t="s">
        <v>366</v>
      </c>
      <c r="D301" s="21" t="s">
        <v>109</v>
      </c>
      <c r="E301" s="21" t="s">
        <v>110</v>
      </c>
      <c r="F301" s="19" t="n">
        <v>27.2</v>
      </c>
      <c r="G301" s="19" t="n">
        <v>29.48</v>
      </c>
      <c r="H301" s="19" t="n">
        <v>40.6</v>
      </c>
      <c r="I301" s="17" t="n">
        <v>0.33</v>
      </c>
      <c r="J301" s="17"/>
      <c r="K301" s="19" t="n">
        <f aca="false">IF(E301="Discontinued",H301,ROUND(ROUNDUP(ROUND(G301/(1-IF(J301="",I301,J301))/0.05,6),0)*0.05,2))</f>
        <v>44</v>
      </c>
      <c r="L301" s="19" t="n">
        <f aca="false">IF(OR(E301="Discontinued",P301="Held at old sell"),H301,IF(LEFT(P301,15)="Approved, cappe",ROUND(ROUNDUP(ROUND(H301*1.1/0.05,6),0)*0.05,2),K301))</f>
        <v>44</v>
      </c>
      <c r="M301" s="17" t="n">
        <f aca="false">ROUND((H301-G301)/H301,3)</f>
        <v>0.274</v>
      </c>
      <c r="N301" s="17" t="n">
        <f aca="false">IF(E301="Discontinued","",ROUND((L301-G301)/L301,3))</f>
        <v>0.33</v>
      </c>
      <c r="O301" s="21" t="str">
        <f aca="false">IF(E301="Discontinued","Archive",IF(AND(ROUND(K301/H301-1,6)&lt;=0.1,K301-H301&lt;=100),"Auto","Approval"))</f>
        <v>Auto</v>
      </c>
      <c r="P301" s="21" t="s">
        <v>111</v>
      </c>
      <c r="Q301" s="21"/>
      <c r="R301" s="21" t="str">
        <f aca="false">IF(E301="Superseded",MID(INDEX('Import file'!$E$2:$E$1384,MATCH(A301,'Import file'!$A$2:$A$1384,0)),23,30),A301)</f>
        <v>EWA-1900</v>
      </c>
      <c r="S301" s="19" t="n">
        <f aca="false">IF(E301="Discontinued","",IFERROR(INDEX('Supplier file A'!$D$2:$D$677,MATCH(R301,'Supplier file A'!$A$2:$A$677,0)),IFERROR(INDEX('Supplier file B'!$D$2:$D$386,MATCH(R301,'Supplier file B'!$A$2:$A$386,0)),INDEX('Supplier file C'!$D$2:$D$383,MATCH(R301,'Supplier file C'!$A$2:$A$383,0)))))</f>
        <v>29.48</v>
      </c>
      <c r="T301" s="21" t="str">
        <f aca="false">IF(E301="Discontinued","",IF(ABS(G301-S301)&lt;0.005,"Yes","No"))</f>
        <v>Yes</v>
      </c>
      <c r="U301" s="21" t="str">
        <f aca="false">IF(E301="Discontinued","",IF(ABS(F301-G301)&lt;=0.01*G301,"Yes","No"))</f>
        <v>No</v>
      </c>
      <c r="V301" s="17" t="n">
        <f aca="false">IF(E301="Discontinued","",K301/H301-1)</f>
        <v>0.083743842364532</v>
      </c>
      <c r="W301" s="21" t="str">
        <f aca="false">IF(E301="Discontinued","Archived",IF(ROUND((L301-G301)/L301,3)&gt;=ROUND(I301,3),"At or above target",IF(Q301&lt;&gt;"","Below target, reason recorded","Below target, no reason")))</f>
        <v>At or above target</v>
      </c>
      <c r="X301" s="21" t="str">
        <f aca="false">IF(E301="Discontinued","",IF(ROUND(M301-I301,3)&lt;-0.01,"Yes","No"))</f>
        <v>Yes</v>
      </c>
    </row>
    <row r="302" customFormat="false" ht="15" hidden="false" customHeight="false" outlineLevel="0" collapsed="false">
      <c r="A302" s="21" t="s">
        <v>729</v>
      </c>
      <c r="B302" s="21" t="s">
        <v>730</v>
      </c>
      <c r="C302" s="21" t="s">
        <v>366</v>
      </c>
      <c r="D302" s="21" t="s">
        <v>109</v>
      </c>
      <c r="E302" s="21" t="s">
        <v>110</v>
      </c>
      <c r="F302" s="19" t="n">
        <v>8</v>
      </c>
      <c r="G302" s="19" t="n">
        <v>8.69</v>
      </c>
      <c r="H302" s="19" t="n">
        <v>11.95</v>
      </c>
      <c r="I302" s="17" t="n">
        <v>0.33</v>
      </c>
      <c r="J302" s="17"/>
      <c r="K302" s="19" t="n">
        <f aca="false">IF(E302="Discontinued",H302,ROUND(ROUNDUP(ROUND(G302/(1-IF(J302="",I302,J302))/0.05,6),0)*0.05,2))</f>
        <v>13</v>
      </c>
      <c r="L302" s="19" t="n">
        <f aca="false">IF(OR(E302="Discontinued",P302="Held at old sell"),H302,IF(LEFT(P302,15)="Approved, cappe",ROUND(ROUNDUP(ROUND(H302*1.1/0.05,6),0)*0.05,2),K302))</f>
        <v>13</v>
      </c>
      <c r="M302" s="17" t="n">
        <f aca="false">ROUND((H302-G302)/H302,3)</f>
        <v>0.273</v>
      </c>
      <c r="N302" s="17" t="n">
        <f aca="false">IF(E302="Discontinued","",ROUND((L302-G302)/L302,3))</f>
        <v>0.332</v>
      </c>
      <c r="O302" s="21" t="str">
        <f aca="false">IF(E302="Discontinued","Archive",IF(AND(ROUND(K302/H302-1,6)&lt;=0.1,K302-H302&lt;=100),"Auto","Approval"))</f>
        <v>Auto</v>
      </c>
      <c r="P302" s="21" t="s">
        <v>111</v>
      </c>
      <c r="Q302" s="21"/>
      <c r="R302" s="21" t="str">
        <f aca="false">IF(E302="Superseded",MID(INDEX('Import file'!$E$2:$E$1384,MATCH(A302,'Import file'!$A$2:$A$1384,0)),23,30),A302)</f>
        <v>EWA-1903</v>
      </c>
      <c r="S302" s="19" t="n">
        <f aca="false">IF(E302="Discontinued","",IFERROR(INDEX('Supplier file A'!$D$2:$D$677,MATCH(R302,'Supplier file A'!$A$2:$A$677,0)),IFERROR(INDEX('Supplier file B'!$D$2:$D$386,MATCH(R302,'Supplier file B'!$A$2:$A$386,0)),INDEX('Supplier file C'!$D$2:$D$383,MATCH(R302,'Supplier file C'!$A$2:$A$383,0)))))</f>
        <v>8.69</v>
      </c>
      <c r="T302" s="21" t="str">
        <f aca="false">IF(E302="Discontinued","",IF(ABS(G302-S302)&lt;0.005,"Yes","No"))</f>
        <v>Yes</v>
      </c>
      <c r="U302" s="21" t="str">
        <f aca="false">IF(E302="Discontinued","",IF(ABS(F302-G302)&lt;=0.01*G302,"Yes","No"))</f>
        <v>No</v>
      </c>
      <c r="V302" s="17" t="n">
        <f aca="false">IF(E302="Discontinued","",K302/H302-1)</f>
        <v>0.0878661087866111</v>
      </c>
      <c r="W302" s="21" t="str">
        <f aca="false">IF(E302="Discontinued","Archived",IF(ROUND((L302-G302)/L302,3)&gt;=ROUND(I302,3),"At or above target",IF(Q302&lt;&gt;"","Below target, reason recorded","Below target, no reason")))</f>
        <v>At or above target</v>
      </c>
      <c r="X302" s="21" t="str">
        <f aca="false">IF(E302="Discontinued","",IF(ROUND(M302-I302,3)&lt;-0.01,"Yes","No"))</f>
        <v>Yes</v>
      </c>
    </row>
    <row r="303" customFormat="false" ht="15" hidden="false" customHeight="false" outlineLevel="0" collapsed="false">
      <c r="A303" s="21" t="s">
        <v>731</v>
      </c>
      <c r="B303" s="21" t="s">
        <v>732</v>
      </c>
      <c r="C303" s="21" t="s">
        <v>366</v>
      </c>
      <c r="D303" s="21" t="s">
        <v>109</v>
      </c>
      <c r="E303" s="21" t="s">
        <v>110</v>
      </c>
      <c r="F303" s="19" t="n">
        <v>135.7</v>
      </c>
      <c r="G303" s="19" t="n">
        <v>144.86</v>
      </c>
      <c r="H303" s="19" t="n">
        <v>191.15</v>
      </c>
      <c r="I303" s="17" t="n">
        <v>0.33</v>
      </c>
      <c r="J303" s="17" t="n">
        <v>0.29</v>
      </c>
      <c r="K303" s="19" t="n">
        <f aca="false">IF(E303="Discontinued",H303,ROUND(ROUNDUP(ROUND(G303/(1-IF(J303="",I303,J303))/0.05,6),0)*0.05,2))</f>
        <v>204.05</v>
      </c>
      <c r="L303" s="19" t="n">
        <f aca="false">IF(OR(E303="Discontinued",P303="Held at old sell"),H303,IF(LEFT(P303,15)="Approved, cappe",ROUND(ROUNDUP(ROUND(H303*1.1/0.05,6),0)*0.05,2),K303))</f>
        <v>204.05</v>
      </c>
      <c r="M303" s="17" t="n">
        <f aca="false">ROUND((H303-G303)/H303,3)</f>
        <v>0.242</v>
      </c>
      <c r="N303" s="17" t="n">
        <f aca="false">IF(E303="Discontinued","",ROUND((L303-G303)/L303,3))</f>
        <v>0.29</v>
      </c>
      <c r="O303" s="21" t="str">
        <f aca="false">IF(E303="Discontinued","Archive",IF(AND(ROUND(K303/H303-1,6)&lt;=0.1,K303-H303&lt;=100),"Auto","Approval"))</f>
        <v>Auto</v>
      </c>
      <c r="P303" s="21" t="s">
        <v>111</v>
      </c>
      <c r="Q303" s="21" t="s">
        <v>405</v>
      </c>
      <c r="R303" s="21" t="str">
        <f aca="false">IF(E303="Superseded",MID(INDEX('Import file'!$E$2:$E$1384,MATCH(A303,'Import file'!$A$2:$A$1384,0)),23,30),A303)</f>
        <v>EWA-1908</v>
      </c>
      <c r="S303" s="19" t="n">
        <f aca="false">IF(E303="Discontinued","",IFERROR(INDEX('Supplier file A'!$D$2:$D$677,MATCH(R303,'Supplier file A'!$A$2:$A$677,0)),IFERROR(INDEX('Supplier file B'!$D$2:$D$386,MATCH(R303,'Supplier file B'!$A$2:$A$386,0)),INDEX('Supplier file C'!$D$2:$D$383,MATCH(R303,'Supplier file C'!$A$2:$A$383,0)))))</f>
        <v>144.86</v>
      </c>
      <c r="T303" s="21" t="str">
        <f aca="false">IF(E303="Discontinued","",IF(ABS(G303-S303)&lt;0.005,"Yes","No"))</f>
        <v>Yes</v>
      </c>
      <c r="U303" s="21" t="str">
        <f aca="false">IF(E303="Discontinued","",IF(ABS(F303-G303)&lt;=0.01*G303,"Yes","No"))</f>
        <v>No</v>
      </c>
      <c r="V303" s="17" t="n">
        <f aca="false">IF(E303="Discontinued","",K303/H303-1)</f>
        <v>0.0674862673293226</v>
      </c>
      <c r="W303" s="21" t="str">
        <f aca="false">IF(E303="Discontinued","Archived",IF(ROUND((L303-G303)/L303,3)&gt;=ROUND(I303,3),"At or above target",IF(Q303&lt;&gt;"","Below target, reason recorded","Below target, no reason")))</f>
        <v>Below target, reason recorded</v>
      </c>
      <c r="X303" s="21" t="str">
        <f aca="false">IF(E303="Discontinued","",IF(ROUND(M303-I303,3)&lt;-0.01,"Yes","No"))</f>
        <v>Yes</v>
      </c>
    </row>
    <row r="304" customFormat="false" ht="15" hidden="false" customHeight="false" outlineLevel="0" collapsed="false">
      <c r="A304" s="21" t="s">
        <v>733</v>
      </c>
      <c r="B304" s="21" t="s">
        <v>734</v>
      </c>
      <c r="C304" s="21" t="s">
        <v>366</v>
      </c>
      <c r="D304" s="21" t="s">
        <v>109</v>
      </c>
      <c r="E304" s="21" t="s">
        <v>110</v>
      </c>
      <c r="F304" s="19" t="n">
        <v>6.4</v>
      </c>
      <c r="G304" s="19" t="n">
        <v>6.85</v>
      </c>
      <c r="H304" s="19" t="n">
        <v>9.15</v>
      </c>
      <c r="I304" s="17" t="n">
        <v>0.33</v>
      </c>
      <c r="J304" s="17" t="n">
        <v>0.3</v>
      </c>
      <c r="K304" s="19" t="n">
        <f aca="false">IF(E304="Discontinued",H304,ROUND(ROUNDUP(ROUND(G304/(1-IF(J304="",I304,J304))/0.05,6),0)*0.05,2))</f>
        <v>9.8</v>
      </c>
      <c r="L304" s="19" t="n">
        <f aca="false">IF(OR(E304="Discontinued",P304="Held at old sell"),H304,IF(LEFT(P304,15)="Approved, cappe",ROUND(ROUNDUP(ROUND(H304*1.1/0.05,6),0)*0.05,2),K304))</f>
        <v>9.8</v>
      </c>
      <c r="M304" s="17" t="n">
        <f aca="false">ROUND((H304-G304)/H304,3)</f>
        <v>0.251</v>
      </c>
      <c r="N304" s="17" t="n">
        <f aca="false">IF(E304="Discontinued","",ROUND((L304-G304)/L304,3))</f>
        <v>0.301</v>
      </c>
      <c r="O304" s="21" t="str">
        <f aca="false">IF(E304="Discontinued","Archive",IF(AND(ROUND(K304/H304-1,6)&lt;=0.1,K304-H304&lt;=100),"Auto","Approval"))</f>
        <v>Auto</v>
      </c>
      <c r="P304" s="21" t="s">
        <v>111</v>
      </c>
      <c r="Q304" s="21" t="s">
        <v>392</v>
      </c>
      <c r="R304" s="21" t="str">
        <f aca="false">IF(E304="Superseded",MID(INDEX('Import file'!$E$2:$E$1384,MATCH(A304,'Import file'!$A$2:$A$1384,0)),23,30),A304)</f>
        <v>EWA-1910</v>
      </c>
      <c r="S304" s="19" t="n">
        <f aca="false">IF(E304="Discontinued","",IFERROR(INDEX('Supplier file A'!$D$2:$D$677,MATCH(R304,'Supplier file A'!$A$2:$A$677,0)),IFERROR(INDEX('Supplier file B'!$D$2:$D$386,MATCH(R304,'Supplier file B'!$A$2:$A$386,0)),INDEX('Supplier file C'!$D$2:$D$383,MATCH(R304,'Supplier file C'!$A$2:$A$383,0)))))</f>
        <v>6.85</v>
      </c>
      <c r="T304" s="21" t="str">
        <f aca="false">IF(E304="Discontinued","",IF(ABS(G304-S304)&lt;0.005,"Yes","No"))</f>
        <v>Yes</v>
      </c>
      <c r="U304" s="21" t="str">
        <f aca="false">IF(E304="Discontinued","",IF(ABS(F304-G304)&lt;=0.01*G304,"Yes","No"))</f>
        <v>No</v>
      </c>
      <c r="V304" s="17" t="n">
        <f aca="false">IF(E304="Discontinued","",K304/H304-1)</f>
        <v>0.0710382513661203</v>
      </c>
      <c r="W304" s="21" t="str">
        <f aca="false">IF(E304="Discontinued","Archived",IF(ROUND((L304-G304)/L304,3)&gt;=ROUND(I304,3),"At or above target",IF(Q304&lt;&gt;"","Below target, reason recorded","Below target, no reason")))</f>
        <v>Below target, reason recorded</v>
      </c>
      <c r="X304" s="21" t="str">
        <f aca="false">IF(E304="Discontinued","",IF(ROUND(M304-I304,3)&lt;-0.01,"Yes","No"))</f>
        <v>Yes</v>
      </c>
    </row>
    <row r="305" customFormat="false" ht="15" hidden="false" customHeight="false" outlineLevel="0" collapsed="false">
      <c r="A305" s="21" t="s">
        <v>735</v>
      </c>
      <c r="B305" s="21" t="s">
        <v>736</v>
      </c>
      <c r="C305" s="21" t="s">
        <v>366</v>
      </c>
      <c r="D305" s="21" t="s">
        <v>109</v>
      </c>
      <c r="E305" s="21" t="s">
        <v>245</v>
      </c>
      <c r="F305" s="19" t="n">
        <v>7.29</v>
      </c>
      <c r="G305" s="19" t="n">
        <v>7.78</v>
      </c>
      <c r="H305" s="19" t="n">
        <v>10.9</v>
      </c>
      <c r="I305" s="17" t="n">
        <v>0.33</v>
      </c>
      <c r="J305" s="17"/>
      <c r="K305" s="19" t="n">
        <f aca="false">IF(E305="Discontinued",H305,ROUND(ROUNDUP(ROUND(G305/(1-IF(J305="",I305,J305))/0.05,6),0)*0.05,2))</f>
        <v>10.9</v>
      </c>
      <c r="L305" s="19" t="n">
        <f aca="false">IF(OR(E305="Discontinued",P305="Held at old sell"),H305,IF(LEFT(P305,15)="Approved, cappe",ROUND(ROUNDUP(ROUND(H305*1.1/0.05,6),0)*0.05,2),K305))</f>
        <v>10.9</v>
      </c>
      <c r="M305" s="17" t="n">
        <f aca="false">ROUND((H305-G305)/H305,3)</f>
        <v>0.286</v>
      </c>
      <c r="N305" s="17" t="str">
        <f aca="false">IF(E305="Discontinued","",ROUND((L305-G305)/L305,3))</f>
        <v/>
      </c>
      <c r="O305" s="21" t="str">
        <f aca="false">IF(E305="Discontinued","Archive",IF(AND(ROUND(K305/H305-1,6)&lt;=0.1,K305-H305&lt;=100),"Auto","Approval"))</f>
        <v>Archive</v>
      </c>
      <c r="P305" s="21" t="s">
        <v>246</v>
      </c>
      <c r="Q305" s="21" t="s">
        <v>247</v>
      </c>
      <c r="R305" s="21" t="str">
        <f aca="false">IF(E305="Superseded",MID(INDEX('Import file'!$E$2:$E$1384,MATCH(A305,'Import file'!$A$2:$A$1384,0)),23,30),A305)</f>
        <v>EWA-1912</v>
      </c>
      <c r="S305" s="19" t="str">
        <f aca="false">IF(E305="Discontinued","",IFERROR(INDEX('Supplier file A'!$D$2:$D$677,MATCH(R305,'Supplier file A'!$A$2:$A$677,0)),IFERROR(INDEX('Supplier file B'!$D$2:$D$386,MATCH(R305,'Supplier file B'!$A$2:$A$386,0)),INDEX('Supplier file C'!$D$2:$D$383,MATCH(R305,'Supplier file C'!$A$2:$A$383,0)))))</f>
        <v/>
      </c>
      <c r="T305" s="21" t="str">
        <f aca="false">IF(E305="Discontinued","",IF(ABS(G305-S305)&lt;0.005,"Yes","No"))</f>
        <v/>
      </c>
      <c r="U305" s="21" t="str">
        <f aca="false">IF(E305="Discontinued","",IF(ABS(F305-G305)&lt;=0.01*G305,"Yes","No"))</f>
        <v/>
      </c>
      <c r="V305" s="17" t="str">
        <f aca="false">IF(E305="Discontinued","",K305/H305-1)</f>
        <v/>
      </c>
      <c r="W305" s="21" t="str">
        <f aca="false">IF(E305="Discontinued","Archived",IF(ROUND((L305-G305)/L305,3)&gt;=ROUND(I305,3),"At or above target",IF(Q305&lt;&gt;"","Below target, reason recorded","Below target, no reason")))</f>
        <v>Archived</v>
      </c>
      <c r="X305" s="21" t="str">
        <f aca="false">IF(E305="Discontinued","",IF(ROUND(M305-I305,3)&lt;-0.01,"Yes","No"))</f>
        <v/>
      </c>
    </row>
    <row r="306" customFormat="false" ht="15" hidden="false" customHeight="false" outlineLevel="0" collapsed="false">
      <c r="A306" s="21" t="s">
        <v>737</v>
      </c>
      <c r="B306" s="21" t="s">
        <v>738</v>
      </c>
      <c r="C306" s="21" t="s">
        <v>366</v>
      </c>
      <c r="D306" s="21" t="s">
        <v>109</v>
      </c>
      <c r="E306" s="21" t="s">
        <v>110</v>
      </c>
      <c r="F306" s="19" t="n">
        <v>7.65</v>
      </c>
      <c r="G306" s="19" t="n">
        <v>8.23</v>
      </c>
      <c r="H306" s="19" t="n">
        <v>11.45</v>
      </c>
      <c r="I306" s="17" t="n">
        <v>0.33</v>
      </c>
      <c r="J306" s="17"/>
      <c r="K306" s="19" t="n">
        <f aca="false">IF(E306="Discontinued",H306,ROUND(ROUNDUP(ROUND(G306/(1-IF(J306="",I306,J306))/0.05,6),0)*0.05,2))</f>
        <v>12.3</v>
      </c>
      <c r="L306" s="19" t="n">
        <f aca="false">IF(OR(E306="Discontinued",P306="Held at old sell"),H306,IF(LEFT(P306,15)="Approved, cappe",ROUND(ROUNDUP(ROUND(H306*1.1/0.05,6),0)*0.05,2),K306))</f>
        <v>12.3</v>
      </c>
      <c r="M306" s="17" t="n">
        <f aca="false">ROUND((H306-G306)/H306,3)</f>
        <v>0.281</v>
      </c>
      <c r="N306" s="17" t="n">
        <f aca="false">IF(E306="Discontinued","",ROUND((L306-G306)/L306,3))</f>
        <v>0.331</v>
      </c>
      <c r="O306" s="21" t="str">
        <f aca="false">IF(E306="Discontinued","Archive",IF(AND(ROUND(K306/H306-1,6)&lt;=0.1,K306-H306&lt;=100),"Auto","Approval"))</f>
        <v>Auto</v>
      </c>
      <c r="P306" s="21" t="s">
        <v>111</v>
      </c>
      <c r="Q306" s="21"/>
      <c r="R306" s="21" t="str">
        <f aca="false">IF(E306="Superseded",MID(INDEX('Import file'!$E$2:$E$1384,MATCH(A306,'Import file'!$A$2:$A$1384,0)),23,30),A306)</f>
        <v>EWA-1915</v>
      </c>
      <c r="S306" s="19" t="n">
        <f aca="false">IF(E306="Discontinued","",IFERROR(INDEX('Supplier file A'!$D$2:$D$677,MATCH(R306,'Supplier file A'!$A$2:$A$677,0)),IFERROR(INDEX('Supplier file B'!$D$2:$D$386,MATCH(R306,'Supplier file B'!$A$2:$A$386,0)),INDEX('Supplier file C'!$D$2:$D$383,MATCH(R306,'Supplier file C'!$A$2:$A$383,0)))))</f>
        <v>8.23</v>
      </c>
      <c r="T306" s="21" t="str">
        <f aca="false">IF(E306="Discontinued","",IF(ABS(G306-S306)&lt;0.005,"Yes","No"))</f>
        <v>Yes</v>
      </c>
      <c r="U306" s="21" t="str">
        <f aca="false">IF(E306="Discontinued","",IF(ABS(F306-G306)&lt;=0.01*G306,"Yes","No"))</f>
        <v>No</v>
      </c>
      <c r="V306" s="17" t="n">
        <f aca="false">IF(E306="Discontinued","",K306/H306-1)</f>
        <v>0.0742358078602621</v>
      </c>
      <c r="W306" s="21" t="str">
        <f aca="false">IF(E306="Discontinued","Archived",IF(ROUND((L306-G306)/L306,3)&gt;=ROUND(I306,3),"At or above target",IF(Q306&lt;&gt;"","Below target, reason recorded","Below target, no reason")))</f>
        <v>At or above target</v>
      </c>
      <c r="X306" s="21" t="str">
        <f aca="false">IF(E306="Discontinued","",IF(ROUND(M306-I306,3)&lt;-0.01,"Yes","No"))</f>
        <v>Yes</v>
      </c>
    </row>
    <row r="307" customFormat="false" ht="15" hidden="false" customHeight="false" outlineLevel="0" collapsed="false">
      <c r="A307" s="21" t="s">
        <v>739</v>
      </c>
      <c r="B307" s="21" t="s">
        <v>740</v>
      </c>
      <c r="C307" s="21" t="s">
        <v>366</v>
      </c>
      <c r="D307" s="21" t="s">
        <v>109</v>
      </c>
      <c r="E307" s="21" t="s">
        <v>110</v>
      </c>
      <c r="F307" s="19" t="n">
        <v>71.3</v>
      </c>
      <c r="G307" s="19" t="n">
        <v>76.53</v>
      </c>
      <c r="H307" s="19" t="n">
        <v>106.45</v>
      </c>
      <c r="I307" s="17" t="n">
        <v>0.33</v>
      </c>
      <c r="J307" s="17"/>
      <c r="K307" s="19" t="n">
        <f aca="false">IF(E307="Discontinued",H307,ROUND(ROUNDUP(ROUND(G307/(1-IF(J307="",I307,J307))/0.05,6),0)*0.05,2))</f>
        <v>114.25</v>
      </c>
      <c r="L307" s="19" t="n">
        <f aca="false">IF(OR(E307="Discontinued",P307="Held at old sell"),H307,IF(LEFT(P307,15)="Approved, cappe",ROUND(ROUNDUP(ROUND(H307*1.1/0.05,6),0)*0.05,2),K307))</f>
        <v>114.25</v>
      </c>
      <c r="M307" s="17" t="n">
        <f aca="false">ROUND((H307-G307)/H307,3)</f>
        <v>0.281</v>
      </c>
      <c r="N307" s="17" t="n">
        <f aca="false">IF(E307="Discontinued","",ROUND((L307-G307)/L307,3))</f>
        <v>0.33</v>
      </c>
      <c r="O307" s="21" t="str">
        <f aca="false">IF(E307="Discontinued","Archive",IF(AND(ROUND(K307/H307-1,6)&lt;=0.1,K307-H307&lt;=100),"Auto","Approval"))</f>
        <v>Auto</v>
      </c>
      <c r="P307" s="21" t="s">
        <v>111</v>
      </c>
      <c r="Q307" s="21"/>
      <c r="R307" s="21" t="str">
        <f aca="false">IF(E307="Superseded",MID(INDEX('Import file'!$E$2:$E$1384,MATCH(A307,'Import file'!$A$2:$A$1384,0)),23,30),A307)</f>
        <v>EWA-1919</v>
      </c>
      <c r="S307" s="19" t="n">
        <f aca="false">IF(E307="Discontinued","",IFERROR(INDEX('Supplier file A'!$D$2:$D$677,MATCH(R307,'Supplier file A'!$A$2:$A$677,0)),IFERROR(INDEX('Supplier file B'!$D$2:$D$386,MATCH(R307,'Supplier file B'!$A$2:$A$386,0)),INDEX('Supplier file C'!$D$2:$D$383,MATCH(R307,'Supplier file C'!$A$2:$A$383,0)))))</f>
        <v>76.53</v>
      </c>
      <c r="T307" s="21" t="str">
        <f aca="false">IF(E307="Discontinued","",IF(ABS(G307-S307)&lt;0.005,"Yes","No"))</f>
        <v>Yes</v>
      </c>
      <c r="U307" s="21" t="str">
        <f aca="false">IF(E307="Discontinued","",IF(ABS(F307-G307)&lt;=0.01*G307,"Yes","No"))</f>
        <v>No</v>
      </c>
      <c r="V307" s="17" t="n">
        <f aca="false">IF(E307="Discontinued","",K307/H307-1)</f>
        <v>0.073273837482386</v>
      </c>
      <c r="W307" s="21" t="str">
        <f aca="false">IF(E307="Discontinued","Archived",IF(ROUND((L307-G307)/L307,3)&gt;=ROUND(I307,3),"At or above target",IF(Q307&lt;&gt;"","Below target, reason recorded","Below target, no reason")))</f>
        <v>At or above target</v>
      </c>
      <c r="X307" s="21" t="str">
        <f aca="false">IF(E307="Discontinued","",IF(ROUND(M307-I307,3)&lt;-0.01,"Yes","No"))</f>
        <v>Yes</v>
      </c>
    </row>
    <row r="308" customFormat="false" ht="15" hidden="false" customHeight="false" outlineLevel="0" collapsed="false">
      <c r="A308" s="21" t="s">
        <v>741</v>
      </c>
      <c r="B308" s="21" t="s">
        <v>742</v>
      </c>
      <c r="C308" s="21" t="s">
        <v>366</v>
      </c>
      <c r="D308" s="21" t="s">
        <v>109</v>
      </c>
      <c r="E308" s="21" t="s">
        <v>110</v>
      </c>
      <c r="F308" s="19" t="n">
        <v>5.2</v>
      </c>
      <c r="G308" s="19" t="n">
        <v>5.61</v>
      </c>
      <c r="H308" s="19" t="n">
        <v>7.8</v>
      </c>
      <c r="I308" s="17" t="n">
        <v>0.33</v>
      </c>
      <c r="J308" s="17"/>
      <c r="K308" s="19" t="n">
        <f aca="false">IF(E308="Discontinued",H308,ROUND(ROUNDUP(ROUND(G308/(1-IF(J308="",I308,J308))/0.05,6),0)*0.05,2))</f>
        <v>8.4</v>
      </c>
      <c r="L308" s="19" t="n">
        <f aca="false">IF(OR(E308="Discontinued",P308="Held at old sell"),H308,IF(LEFT(P308,15)="Approved, cappe",ROUND(ROUNDUP(ROUND(H308*1.1/0.05,6),0)*0.05,2),K308))</f>
        <v>8.4</v>
      </c>
      <c r="M308" s="17" t="n">
        <f aca="false">ROUND((H308-G308)/H308,3)</f>
        <v>0.281</v>
      </c>
      <c r="N308" s="17" t="n">
        <f aca="false">IF(E308="Discontinued","",ROUND((L308-G308)/L308,3))</f>
        <v>0.332</v>
      </c>
      <c r="O308" s="21" t="str">
        <f aca="false">IF(E308="Discontinued","Archive",IF(AND(ROUND(K308/H308-1,6)&lt;=0.1,K308-H308&lt;=100),"Auto","Approval"))</f>
        <v>Auto</v>
      </c>
      <c r="P308" s="21" t="s">
        <v>111</v>
      </c>
      <c r="Q308" s="21"/>
      <c r="R308" s="21" t="str">
        <f aca="false">IF(E308="Superseded",MID(INDEX('Import file'!$E$2:$E$1384,MATCH(A308,'Import file'!$A$2:$A$1384,0)),23,30),A308)</f>
        <v>EWA-1922</v>
      </c>
      <c r="S308" s="19" t="n">
        <f aca="false">IF(E308="Discontinued","",IFERROR(INDEX('Supplier file A'!$D$2:$D$677,MATCH(R308,'Supplier file A'!$A$2:$A$677,0)),IFERROR(INDEX('Supplier file B'!$D$2:$D$386,MATCH(R308,'Supplier file B'!$A$2:$A$386,0)),INDEX('Supplier file C'!$D$2:$D$383,MATCH(R308,'Supplier file C'!$A$2:$A$383,0)))))</f>
        <v>5.61</v>
      </c>
      <c r="T308" s="21" t="str">
        <f aca="false">IF(E308="Discontinued","",IF(ABS(G308-S308)&lt;0.005,"Yes","No"))</f>
        <v>Yes</v>
      </c>
      <c r="U308" s="21" t="str">
        <f aca="false">IF(E308="Discontinued","",IF(ABS(F308-G308)&lt;=0.01*G308,"Yes","No"))</f>
        <v>No</v>
      </c>
      <c r="V308" s="17" t="n">
        <f aca="false">IF(E308="Discontinued","",K308/H308-1)</f>
        <v>0.0769230769230771</v>
      </c>
      <c r="W308" s="21" t="str">
        <f aca="false">IF(E308="Discontinued","Archived",IF(ROUND((L308-G308)/L308,3)&gt;=ROUND(I308,3),"At or above target",IF(Q308&lt;&gt;"","Below target, reason recorded","Below target, no reason")))</f>
        <v>At or above target</v>
      </c>
      <c r="X308" s="21" t="str">
        <f aca="false">IF(E308="Discontinued","",IF(ROUND(M308-I308,3)&lt;-0.01,"Yes","No"))</f>
        <v>Yes</v>
      </c>
    </row>
    <row r="309" customFormat="false" ht="15" hidden="false" customHeight="false" outlineLevel="0" collapsed="false">
      <c r="A309" s="21" t="s">
        <v>743</v>
      </c>
      <c r="B309" s="21" t="s">
        <v>744</v>
      </c>
      <c r="C309" s="21" t="s">
        <v>366</v>
      </c>
      <c r="D309" s="21" t="s">
        <v>109</v>
      </c>
      <c r="E309" s="21" t="s">
        <v>110</v>
      </c>
      <c r="F309" s="19" t="n">
        <v>5.44</v>
      </c>
      <c r="G309" s="19" t="n">
        <v>5.83</v>
      </c>
      <c r="H309" s="19" t="n">
        <v>7.4</v>
      </c>
      <c r="I309" s="17" t="n">
        <v>0.33</v>
      </c>
      <c r="J309" s="17" t="n">
        <v>0.26</v>
      </c>
      <c r="K309" s="19" t="n">
        <f aca="false">IF(E309="Discontinued",H309,ROUND(ROUNDUP(ROUND(G309/(1-IF(J309="",I309,J309))/0.05,6),0)*0.05,2))</f>
        <v>7.9</v>
      </c>
      <c r="L309" s="19" t="n">
        <f aca="false">IF(OR(E309="Discontinued",P309="Held at old sell"),H309,IF(LEFT(P309,15)="Approved, cappe",ROUND(ROUNDUP(ROUND(H309*1.1/0.05,6),0)*0.05,2),K309))</f>
        <v>7.9</v>
      </c>
      <c r="M309" s="17" t="n">
        <f aca="false">ROUND((H309-G309)/H309,3)</f>
        <v>0.212</v>
      </c>
      <c r="N309" s="17" t="n">
        <f aca="false">IF(E309="Discontinued","",ROUND((L309-G309)/L309,3))</f>
        <v>0.262</v>
      </c>
      <c r="O309" s="21" t="str">
        <f aca="false">IF(E309="Discontinued","Archive",IF(AND(ROUND(K309/H309-1,6)&lt;=0.1,K309-H309&lt;=100),"Auto","Approval"))</f>
        <v>Auto</v>
      </c>
      <c r="P309" s="21" t="s">
        <v>111</v>
      </c>
      <c r="Q309" s="21" t="s">
        <v>274</v>
      </c>
      <c r="R309" s="21" t="str">
        <f aca="false">IF(E309="Superseded",MID(INDEX('Import file'!$E$2:$E$1384,MATCH(A309,'Import file'!$A$2:$A$1384,0)),23,30),A309)</f>
        <v>EWA-1926</v>
      </c>
      <c r="S309" s="19" t="n">
        <f aca="false">IF(E309="Discontinued","",IFERROR(INDEX('Supplier file A'!$D$2:$D$677,MATCH(R309,'Supplier file A'!$A$2:$A$677,0)),IFERROR(INDEX('Supplier file B'!$D$2:$D$386,MATCH(R309,'Supplier file B'!$A$2:$A$386,0)),INDEX('Supplier file C'!$D$2:$D$383,MATCH(R309,'Supplier file C'!$A$2:$A$383,0)))))</f>
        <v>5.83</v>
      </c>
      <c r="T309" s="21" t="str">
        <f aca="false">IF(E309="Discontinued","",IF(ABS(G309-S309)&lt;0.005,"Yes","No"))</f>
        <v>Yes</v>
      </c>
      <c r="U309" s="21" t="str">
        <f aca="false">IF(E309="Discontinued","",IF(ABS(F309-G309)&lt;=0.01*G309,"Yes","No"))</f>
        <v>No</v>
      </c>
      <c r="V309" s="17" t="n">
        <f aca="false">IF(E309="Discontinued","",K309/H309-1)</f>
        <v>0.0675675675675675</v>
      </c>
      <c r="W309" s="21" t="str">
        <f aca="false">IF(E309="Discontinued","Archived",IF(ROUND((L309-G309)/L309,3)&gt;=ROUND(I309,3),"At or above target",IF(Q309&lt;&gt;"","Below target, reason recorded","Below target, no reason")))</f>
        <v>Below target, reason recorded</v>
      </c>
      <c r="X309" s="21" t="str">
        <f aca="false">IF(E309="Discontinued","",IF(ROUND(M309-I309,3)&lt;-0.01,"Yes","No"))</f>
        <v>Yes</v>
      </c>
    </row>
    <row r="310" customFormat="false" ht="15" hidden="false" customHeight="false" outlineLevel="0" collapsed="false">
      <c r="A310" s="21" t="s">
        <v>745</v>
      </c>
      <c r="B310" s="21" t="s">
        <v>746</v>
      </c>
      <c r="C310" s="21" t="s">
        <v>366</v>
      </c>
      <c r="D310" s="21" t="s">
        <v>109</v>
      </c>
      <c r="E310" s="21" t="s">
        <v>110</v>
      </c>
      <c r="F310" s="19" t="n">
        <v>98</v>
      </c>
      <c r="G310" s="19" t="n">
        <v>104.27</v>
      </c>
      <c r="H310" s="19" t="n">
        <v>146.3</v>
      </c>
      <c r="I310" s="17" t="n">
        <v>0.33</v>
      </c>
      <c r="J310" s="17"/>
      <c r="K310" s="19" t="n">
        <f aca="false">IF(E310="Discontinued",H310,ROUND(ROUNDUP(ROUND(G310/(1-IF(J310="",I310,J310))/0.05,6),0)*0.05,2))</f>
        <v>155.65</v>
      </c>
      <c r="L310" s="19" t="n">
        <f aca="false">IF(OR(E310="Discontinued",P310="Held at old sell"),H310,IF(LEFT(P310,15)="Approved, cappe",ROUND(ROUNDUP(ROUND(H310*1.1/0.05,6),0)*0.05,2),K310))</f>
        <v>155.65</v>
      </c>
      <c r="M310" s="17" t="n">
        <f aca="false">ROUND((H310-G310)/H310,3)</f>
        <v>0.287</v>
      </c>
      <c r="N310" s="17" t="n">
        <f aca="false">IF(E310="Discontinued","",ROUND((L310-G310)/L310,3))</f>
        <v>0.33</v>
      </c>
      <c r="O310" s="21" t="str">
        <f aca="false">IF(E310="Discontinued","Archive",IF(AND(ROUND(K310/H310-1,6)&lt;=0.1,K310-H310&lt;=100),"Auto","Approval"))</f>
        <v>Auto</v>
      </c>
      <c r="P310" s="21" t="s">
        <v>111</v>
      </c>
      <c r="Q310" s="21"/>
      <c r="R310" s="21" t="str">
        <f aca="false">IF(E310="Superseded",MID(INDEX('Import file'!$E$2:$E$1384,MATCH(A310,'Import file'!$A$2:$A$1384,0)),23,30),A310)</f>
        <v>EWA-1928</v>
      </c>
      <c r="S310" s="19" t="n">
        <f aca="false">IF(E310="Discontinued","",IFERROR(INDEX('Supplier file A'!$D$2:$D$677,MATCH(R310,'Supplier file A'!$A$2:$A$677,0)),IFERROR(INDEX('Supplier file B'!$D$2:$D$386,MATCH(R310,'Supplier file B'!$A$2:$A$386,0)),INDEX('Supplier file C'!$D$2:$D$383,MATCH(R310,'Supplier file C'!$A$2:$A$383,0)))))</f>
        <v>104.27</v>
      </c>
      <c r="T310" s="21" t="str">
        <f aca="false">IF(E310="Discontinued","",IF(ABS(G310-S310)&lt;0.005,"Yes","No"))</f>
        <v>Yes</v>
      </c>
      <c r="U310" s="21" t="str">
        <f aca="false">IF(E310="Discontinued","",IF(ABS(F310-G310)&lt;=0.01*G310,"Yes","No"))</f>
        <v>No</v>
      </c>
      <c r="V310" s="17" t="n">
        <f aca="false">IF(E310="Discontinued","",K310/H310-1)</f>
        <v>0.0639097744360901</v>
      </c>
      <c r="W310" s="21" t="str">
        <f aca="false">IF(E310="Discontinued","Archived",IF(ROUND((L310-G310)/L310,3)&gt;=ROUND(I310,3),"At or above target",IF(Q310&lt;&gt;"","Below target, reason recorded","Below target, no reason")))</f>
        <v>At or above target</v>
      </c>
      <c r="X310" s="21" t="str">
        <f aca="false">IF(E310="Discontinued","",IF(ROUND(M310-I310,3)&lt;-0.01,"Yes","No"))</f>
        <v>Yes</v>
      </c>
    </row>
    <row r="311" customFormat="false" ht="15" hidden="false" customHeight="false" outlineLevel="0" collapsed="false">
      <c r="A311" s="21" t="s">
        <v>747</v>
      </c>
      <c r="B311" s="21" t="s">
        <v>748</v>
      </c>
      <c r="C311" s="21" t="s">
        <v>366</v>
      </c>
      <c r="D311" s="21" t="s">
        <v>109</v>
      </c>
      <c r="E311" s="21" t="s">
        <v>110</v>
      </c>
      <c r="F311" s="19" t="n">
        <v>14.04</v>
      </c>
      <c r="G311" s="19" t="n">
        <v>15.3</v>
      </c>
      <c r="H311" s="19" t="n">
        <v>21</v>
      </c>
      <c r="I311" s="17" t="n">
        <v>0.33</v>
      </c>
      <c r="J311" s="17"/>
      <c r="K311" s="19" t="n">
        <f aca="false">IF(E311="Discontinued",H311,ROUND(ROUNDUP(ROUND(G311/(1-IF(J311="",I311,J311))/0.05,6),0)*0.05,2))</f>
        <v>22.85</v>
      </c>
      <c r="L311" s="19" t="n">
        <f aca="false">IF(OR(E311="Discontinued",P311="Held at old sell"),H311,IF(LEFT(P311,15)="Approved, cappe",ROUND(ROUNDUP(ROUND(H311*1.1/0.05,6),0)*0.05,2),K311))</f>
        <v>22.85</v>
      </c>
      <c r="M311" s="17" t="n">
        <f aca="false">ROUND((H311-G311)/H311,3)</f>
        <v>0.271</v>
      </c>
      <c r="N311" s="17" t="n">
        <f aca="false">IF(E311="Discontinued","",ROUND((L311-G311)/L311,3))</f>
        <v>0.33</v>
      </c>
      <c r="O311" s="21" t="str">
        <f aca="false">IF(E311="Discontinued","Archive",IF(AND(ROUND(K311/H311-1,6)&lt;=0.1,K311-H311&lt;=100),"Auto","Approval"))</f>
        <v>Auto</v>
      </c>
      <c r="P311" s="21" t="s">
        <v>111</v>
      </c>
      <c r="Q311" s="21"/>
      <c r="R311" s="21" t="str">
        <f aca="false">IF(E311="Superseded",MID(INDEX('Import file'!$E$2:$E$1384,MATCH(A311,'Import file'!$A$2:$A$1384,0)),23,30),A311)</f>
        <v>EWA-1932</v>
      </c>
      <c r="S311" s="19" t="n">
        <f aca="false">IF(E311="Discontinued","",IFERROR(INDEX('Supplier file A'!$D$2:$D$677,MATCH(R311,'Supplier file A'!$A$2:$A$677,0)),IFERROR(INDEX('Supplier file B'!$D$2:$D$386,MATCH(R311,'Supplier file B'!$A$2:$A$386,0)),INDEX('Supplier file C'!$D$2:$D$383,MATCH(R311,'Supplier file C'!$A$2:$A$383,0)))))</f>
        <v>15.3</v>
      </c>
      <c r="T311" s="21" t="str">
        <f aca="false">IF(E311="Discontinued","",IF(ABS(G311-S311)&lt;0.005,"Yes","No"))</f>
        <v>Yes</v>
      </c>
      <c r="U311" s="21" t="str">
        <f aca="false">IF(E311="Discontinued","",IF(ABS(F311-G311)&lt;=0.01*G311,"Yes","No"))</f>
        <v>No</v>
      </c>
      <c r="V311" s="17" t="n">
        <f aca="false">IF(E311="Discontinued","",K311/H311-1)</f>
        <v>0.0880952380952382</v>
      </c>
      <c r="W311" s="21" t="str">
        <f aca="false">IF(E311="Discontinued","Archived",IF(ROUND((L311-G311)/L311,3)&gt;=ROUND(I311,3),"At or above target",IF(Q311&lt;&gt;"","Below target, reason recorded","Below target, no reason")))</f>
        <v>At or above target</v>
      </c>
      <c r="X311" s="21" t="str">
        <f aca="false">IF(E311="Discontinued","",IF(ROUND(M311-I311,3)&lt;-0.01,"Yes","No"))</f>
        <v>Yes</v>
      </c>
    </row>
    <row r="312" customFormat="false" ht="15" hidden="false" customHeight="false" outlineLevel="0" collapsed="false">
      <c r="A312" s="21" t="s">
        <v>749</v>
      </c>
      <c r="B312" s="21" t="s">
        <v>750</v>
      </c>
      <c r="C312" s="21" t="s">
        <v>366</v>
      </c>
      <c r="D312" s="21" t="s">
        <v>109</v>
      </c>
      <c r="E312" s="21" t="s">
        <v>110</v>
      </c>
      <c r="F312" s="19" t="n">
        <v>132.3</v>
      </c>
      <c r="G312" s="19" t="n">
        <v>142.05</v>
      </c>
      <c r="H312" s="19" t="n">
        <v>197.5</v>
      </c>
      <c r="I312" s="17" t="n">
        <v>0.33</v>
      </c>
      <c r="J312" s="17"/>
      <c r="K312" s="19" t="n">
        <f aca="false">IF(E312="Discontinued",H312,ROUND(ROUNDUP(ROUND(G312/(1-IF(J312="",I312,J312))/0.05,6),0)*0.05,2))</f>
        <v>212.05</v>
      </c>
      <c r="L312" s="19" t="n">
        <f aca="false">IF(OR(E312="Discontinued",P312="Held at old sell"),H312,IF(LEFT(P312,15)="Approved, cappe",ROUND(ROUNDUP(ROUND(H312*1.1/0.05,6),0)*0.05,2),K312))</f>
        <v>212.05</v>
      </c>
      <c r="M312" s="17" t="n">
        <f aca="false">ROUND((H312-G312)/H312,3)</f>
        <v>0.281</v>
      </c>
      <c r="N312" s="17" t="n">
        <f aca="false">IF(E312="Discontinued","",ROUND((L312-G312)/L312,3))</f>
        <v>0.33</v>
      </c>
      <c r="O312" s="21" t="str">
        <f aca="false">IF(E312="Discontinued","Archive",IF(AND(ROUND(K312/H312-1,6)&lt;=0.1,K312-H312&lt;=100),"Auto","Approval"))</f>
        <v>Auto</v>
      </c>
      <c r="P312" s="21" t="s">
        <v>111</v>
      </c>
      <c r="Q312" s="21"/>
      <c r="R312" s="21" t="str">
        <f aca="false">IF(E312="Superseded",MID(INDEX('Import file'!$E$2:$E$1384,MATCH(A312,'Import file'!$A$2:$A$1384,0)),23,30),A312)</f>
        <v>EWA-1933</v>
      </c>
      <c r="S312" s="19" t="n">
        <f aca="false">IF(E312="Discontinued","",IFERROR(INDEX('Supplier file A'!$D$2:$D$677,MATCH(R312,'Supplier file A'!$A$2:$A$677,0)),IFERROR(INDEX('Supplier file B'!$D$2:$D$386,MATCH(R312,'Supplier file B'!$A$2:$A$386,0)),INDEX('Supplier file C'!$D$2:$D$383,MATCH(R312,'Supplier file C'!$A$2:$A$383,0)))))</f>
        <v>142.05</v>
      </c>
      <c r="T312" s="21" t="str">
        <f aca="false">IF(E312="Discontinued","",IF(ABS(G312-S312)&lt;0.005,"Yes","No"))</f>
        <v>Yes</v>
      </c>
      <c r="U312" s="21" t="str">
        <f aca="false">IF(E312="Discontinued","",IF(ABS(F312-G312)&lt;=0.01*G312,"Yes","No"))</f>
        <v>No</v>
      </c>
      <c r="V312" s="17" t="n">
        <f aca="false">IF(E312="Discontinued","",K312/H312-1)</f>
        <v>0.0736708860759494</v>
      </c>
      <c r="W312" s="21" t="str">
        <f aca="false">IF(E312="Discontinued","Archived",IF(ROUND((L312-G312)/L312,3)&gt;=ROUND(I312,3),"At or above target",IF(Q312&lt;&gt;"","Below target, reason recorded","Below target, no reason")))</f>
        <v>At or above target</v>
      </c>
      <c r="X312" s="21" t="str">
        <f aca="false">IF(E312="Discontinued","",IF(ROUND(M312-I312,3)&lt;-0.01,"Yes","No"))</f>
        <v>Yes</v>
      </c>
    </row>
    <row r="313" customFormat="false" ht="15" hidden="false" customHeight="false" outlineLevel="0" collapsed="false">
      <c r="A313" s="21" t="s">
        <v>751</v>
      </c>
      <c r="B313" s="21" t="s">
        <v>752</v>
      </c>
      <c r="C313" s="21" t="s">
        <v>366</v>
      </c>
      <c r="D313" s="21" t="s">
        <v>109</v>
      </c>
      <c r="E313" s="21" t="s">
        <v>110</v>
      </c>
      <c r="F313" s="19" t="n">
        <v>13.8</v>
      </c>
      <c r="G313" s="19" t="n">
        <v>14.84</v>
      </c>
      <c r="H313" s="19" t="n">
        <v>20.6</v>
      </c>
      <c r="I313" s="17" t="n">
        <v>0.33</v>
      </c>
      <c r="J313" s="17"/>
      <c r="K313" s="19" t="n">
        <f aca="false">IF(E313="Discontinued",H313,ROUND(ROUNDUP(ROUND(G313/(1-IF(J313="",I313,J313))/0.05,6),0)*0.05,2))</f>
        <v>22.15</v>
      </c>
      <c r="L313" s="19" t="n">
        <f aca="false">IF(OR(E313="Discontinued",P313="Held at old sell"),H313,IF(LEFT(P313,15)="Approved, cappe",ROUND(ROUNDUP(ROUND(H313*1.1/0.05,6),0)*0.05,2),K313))</f>
        <v>22.15</v>
      </c>
      <c r="M313" s="17" t="n">
        <f aca="false">ROUND((H313-G313)/H313,3)</f>
        <v>0.28</v>
      </c>
      <c r="N313" s="17" t="n">
        <f aca="false">IF(E313="Discontinued","",ROUND((L313-G313)/L313,3))</f>
        <v>0.33</v>
      </c>
      <c r="O313" s="21" t="str">
        <f aca="false">IF(E313="Discontinued","Archive",IF(AND(ROUND(K313/H313-1,6)&lt;=0.1,K313-H313&lt;=100),"Auto","Approval"))</f>
        <v>Auto</v>
      </c>
      <c r="P313" s="21" t="s">
        <v>111</v>
      </c>
      <c r="Q313" s="21"/>
      <c r="R313" s="21" t="str">
        <f aca="false">IF(E313="Superseded",MID(INDEX('Import file'!$E$2:$E$1384,MATCH(A313,'Import file'!$A$2:$A$1384,0)),23,30),A313)</f>
        <v>EWA-1938</v>
      </c>
      <c r="S313" s="19" t="n">
        <f aca="false">IF(E313="Discontinued","",IFERROR(INDEX('Supplier file A'!$D$2:$D$677,MATCH(R313,'Supplier file A'!$A$2:$A$677,0)),IFERROR(INDEX('Supplier file B'!$D$2:$D$386,MATCH(R313,'Supplier file B'!$A$2:$A$386,0)),INDEX('Supplier file C'!$D$2:$D$383,MATCH(R313,'Supplier file C'!$A$2:$A$383,0)))))</f>
        <v>14.84</v>
      </c>
      <c r="T313" s="21" t="str">
        <f aca="false">IF(E313="Discontinued","",IF(ABS(G313-S313)&lt;0.005,"Yes","No"))</f>
        <v>Yes</v>
      </c>
      <c r="U313" s="21" t="str">
        <f aca="false">IF(E313="Discontinued","",IF(ABS(F313-G313)&lt;=0.01*G313,"Yes","No"))</f>
        <v>No</v>
      </c>
      <c r="V313" s="17" t="n">
        <f aca="false">IF(E313="Discontinued","",K313/H313-1)</f>
        <v>0.0752427184466018</v>
      </c>
      <c r="W313" s="21" t="str">
        <f aca="false">IF(E313="Discontinued","Archived",IF(ROUND((L313-G313)/L313,3)&gt;=ROUND(I313,3),"At or above target",IF(Q313&lt;&gt;"","Below target, reason recorded","Below target, no reason")))</f>
        <v>At or above target</v>
      </c>
      <c r="X313" s="21" t="str">
        <f aca="false">IF(E313="Discontinued","",IF(ROUND(M313-I313,3)&lt;-0.01,"Yes","No"))</f>
        <v>Yes</v>
      </c>
    </row>
    <row r="314" customFormat="false" ht="15" hidden="false" customHeight="false" outlineLevel="0" collapsed="false">
      <c r="A314" s="21" t="s">
        <v>753</v>
      </c>
      <c r="B314" s="21" t="s">
        <v>754</v>
      </c>
      <c r="C314" s="21" t="s">
        <v>366</v>
      </c>
      <c r="D314" s="21" t="s">
        <v>109</v>
      </c>
      <c r="E314" s="21" t="s">
        <v>110</v>
      </c>
      <c r="F314" s="19" t="n">
        <v>59.4</v>
      </c>
      <c r="G314" s="19" t="n">
        <v>64.17</v>
      </c>
      <c r="H314" s="19" t="n">
        <v>88.7</v>
      </c>
      <c r="I314" s="17" t="n">
        <v>0.33</v>
      </c>
      <c r="J314" s="17"/>
      <c r="K314" s="19" t="n">
        <f aca="false">IF(E314="Discontinued",H314,ROUND(ROUNDUP(ROUND(G314/(1-IF(J314="",I314,J314))/0.05,6),0)*0.05,2))</f>
        <v>95.8</v>
      </c>
      <c r="L314" s="19" t="n">
        <f aca="false">IF(OR(E314="Discontinued",P314="Held at old sell"),H314,IF(LEFT(P314,15)="Approved, cappe",ROUND(ROUNDUP(ROUND(H314*1.1/0.05,6),0)*0.05,2),K314))</f>
        <v>95.8</v>
      </c>
      <c r="M314" s="17" t="n">
        <f aca="false">ROUND((H314-G314)/H314,3)</f>
        <v>0.277</v>
      </c>
      <c r="N314" s="17" t="n">
        <f aca="false">IF(E314="Discontinued","",ROUND((L314-G314)/L314,3))</f>
        <v>0.33</v>
      </c>
      <c r="O314" s="21" t="str">
        <f aca="false">IF(E314="Discontinued","Archive",IF(AND(ROUND(K314/H314-1,6)&lt;=0.1,K314-H314&lt;=100),"Auto","Approval"))</f>
        <v>Auto</v>
      </c>
      <c r="P314" s="21" t="s">
        <v>111</v>
      </c>
      <c r="Q314" s="21"/>
      <c r="R314" s="21" t="str">
        <f aca="false">IF(E314="Superseded",MID(INDEX('Import file'!$E$2:$E$1384,MATCH(A314,'Import file'!$A$2:$A$1384,0)),23,30),A314)</f>
        <v>EWA-1939</v>
      </c>
      <c r="S314" s="19" t="n">
        <f aca="false">IF(E314="Discontinued","",IFERROR(INDEX('Supplier file A'!$D$2:$D$677,MATCH(R314,'Supplier file A'!$A$2:$A$677,0)),IFERROR(INDEX('Supplier file B'!$D$2:$D$386,MATCH(R314,'Supplier file B'!$A$2:$A$386,0)),INDEX('Supplier file C'!$D$2:$D$383,MATCH(R314,'Supplier file C'!$A$2:$A$383,0)))))</f>
        <v>64.17</v>
      </c>
      <c r="T314" s="21" t="str">
        <f aca="false">IF(E314="Discontinued","",IF(ABS(G314-S314)&lt;0.005,"Yes","No"))</f>
        <v>Yes</v>
      </c>
      <c r="U314" s="21" t="str">
        <f aca="false">IF(E314="Discontinued","",IF(ABS(F314-G314)&lt;=0.01*G314,"Yes","No"))</f>
        <v>No</v>
      </c>
      <c r="V314" s="17" t="n">
        <f aca="false">IF(E314="Discontinued","",K314/H314-1)</f>
        <v>0.0800450958286358</v>
      </c>
      <c r="W314" s="21" t="str">
        <f aca="false">IF(E314="Discontinued","Archived",IF(ROUND((L314-G314)/L314,3)&gt;=ROUND(I314,3),"At or above target",IF(Q314&lt;&gt;"","Below target, reason recorded","Below target, no reason")))</f>
        <v>At or above target</v>
      </c>
      <c r="X314" s="21" t="str">
        <f aca="false">IF(E314="Discontinued","",IF(ROUND(M314-I314,3)&lt;-0.01,"Yes","No"))</f>
        <v>Yes</v>
      </c>
    </row>
    <row r="315" customFormat="false" ht="15" hidden="false" customHeight="false" outlineLevel="0" collapsed="false">
      <c r="A315" s="21" t="s">
        <v>755</v>
      </c>
      <c r="B315" s="21" t="s">
        <v>756</v>
      </c>
      <c r="C315" s="21" t="s">
        <v>366</v>
      </c>
      <c r="D315" s="21" t="s">
        <v>109</v>
      </c>
      <c r="E315" s="21" t="s">
        <v>110</v>
      </c>
      <c r="F315" s="19" t="n">
        <v>9.2</v>
      </c>
      <c r="G315" s="19" t="n">
        <v>9.85</v>
      </c>
      <c r="H315" s="19" t="n">
        <v>13.75</v>
      </c>
      <c r="I315" s="17" t="n">
        <v>0.33</v>
      </c>
      <c r="J315" s="17"/>
      <c r="K315" s="19" t="n">
        <f aca="false">IF(E315="Discontinued",H315,ROUND(ROUNDUP(ROUND(G315/(1-IF(J315="",I315,J315))/0.05,6),0)*0.05,2))</f>
        <v>14.75</v>
      </c>
      <c r="L315" s="19" t="n">
        <f aca="false">IF(OR(E315="Discontinued",P315="Held at old sell"),H315,IF(LEFT(P315,15)="Approved, cappe",ROUND(ROUNDUP(ROUND(H315*1.1/0.05,6),0)*0.05,2),K315))</f>
        <v>14.75</v>
      </c>
      <c r="M315" s="17" t="n">
        <f aca="false">ROUND((H315-G315)/H315,3)</f>
        <v>0.284</v>
      </c>
      <c r="N315" s="17" t="n">
        <f aca="false">IF(E315="Discontinued","",ROUND((L315-G315)/L315,3))</f>
        <v>0.332</v>
      </c>
      <c r="O315" s="21" t="str">
        <f aca="false">IF(E315="Discontinued","Archive",IF(AND(ROUND(K315/H315-1,6)&lt;=0.1,K315-H315&lt;=100),"Auto","Approval"))</f>
        <v>Auto</v>
      </c>
      <c r="P315" s="21" t="s">
        <v>111</v>
      </c>
      <c r="Q315" s="21"/>
      <c r="R315" s="21" t="str">
        <f aca="false">IF(E315="Superseded",MID(INDEX('Import file'!$E$2:$E$1384,MATCH(A315,'Import file'!$A$2:$A$1384,0)),23,30),A315)</f>
        <v>EWA-1943</v>
      </c>
      <c r="S315" s="19" t="n">
        <f aca="false">IF(E315="Discontinued","",IFERROR(INDEX('Supplier file A'!$D$2:$D$677,MATCH(R315,'Supplier file A'!$A$2:$A$677,0)),IFERROR(INDEX('Supplier file B'!$D$2:$D$386,MATCH(R315,'Supplier file B'!$A$2:$A$386,0)),INDEX('Supplier file C'!$D$2:$D$383,MATCH(R315,'Supplier file C'!$A$2:$A$383,0)))))</f>
        <v>9.85</v>
      </c>
      <c r="T315" s="21" t="str">
        <f aca="false">IF(E315="Discontinued","",IF(ABS(G315-S315)&lt;0.005,"Yes","No"))</f>
        <v>Yes</v>
      </c>
      <c r="U315" s="21" t="str">
        <f aca="false">IF(E315="Discontinued","",IF(ABS(F315-G315)&lt;=0.01*G315,"Yes","No"))</f>
        <v>No</v>
      </c>
      <c r="V315" s="17" t="n">
        <f aca="false">IF(E315="Discontinued","",K315/H315-1)</f>
        <v>0.0727272727272728</v>
      </c>
      <c r="W315" s="21" t="str">
        <f aca="false">IF(E315="Discontinued","Archived",IF(ROUND((L315-G315)/L315,3)&gt;=ROUND(I315,3),"At or above target",IF(Q315&lt;&gt;"","Below target, reason recorded","Below target, no reason")))</f>
        <v>At or above target</v>
      </c>
      <c r="X315" s="21" t="str">
        <f aca="false">IF(E315="Discontinued","",IF(ROUND(M315-I315,3)&lt;-0.01,"Yes","No"))</f>
        <v>Yes</v>
      </c>
    </row>
    <row r="316" customFormat="false" ht="15" hidden="false" customHeight="false" outlineLevel="0" collapsed="false">
      <c r="A316" s="21" t="s">
        <v>757</v>
      </c>
      <c r="B316" s="21" t="s">
        <v>758</v>
      </c>
      <c r="C316" s="21" t="s">
        <v>366</v>
      </c>
      <c r="D316" s="21" t="s">
        <v>109</v>
      </c>
      <c r="E316" s="21" t="s">
        <v>110</v>
      </c>
      <c r="F316" s="19" t="n">
        <v>7.83</v>
      </c>
      <c r="G316" s="19" t="n">
        <v>8.45</v>
      </c>
      <c r="H316" s="19" t="n">
        <v>11.7</v>
      </c>
      <c r="I316" s="17" t="n">
        <v>0.33</v>
      </c>
      <c r="J316" s="17"/>
      <c r="K316" s="19" t="n">
        <f aca="false">IF(E316="Discontinued",H316,ROUND(ROUNDUP(ROUND(G316/(1-IF(J316="",I316,J316))/0.05,6),0)*0.05,2))</f>
        <v>12.65</v>
      </c>
      <c r="L316" s="19" t="n">
        <f aca="false">IF(OR(E316="Discontinued",P316="Held at old sell"),H316,IF(LEFT(P316,15)="Approved, cappe",ROUND(ROUNDUP(ROUND(H316*1.1/0.05,6),0)*0.05,2),K316))</f>
        <v>12.65</v>
      </c>
      <c r="M316" s="17" t="n">
        <f aca="false">ROUND((H316-G316)/H316,3)</f>
        <v>0.278</v>
      </c>
      <c r="N316" s="17" t="n">
        <f aca="false">IF(E316="Discontinued","",ROUND((L316-G316)/L316,3))</f>
        <v>0.332</v>
      </c>
      <c r="O316" s="21" t="str">
        <f aca="false">IF(E316="Discontinued","Archive",IF(AND(ROUND(K316/H316-1,6)&lt;=0.1,K316-H316&lt;=100),"Auto","Approval"))</f>
        <v>Auto</v>
      </c>
      <c r="P316" s="21" t="s">
        <v>111</v>
      </c>
      <c r="Q316" s="21"/>
      <c r="R316" s="21" t="str">
        <f aca="false">IF(E316="Superseded",MID(INDEX('Import file'!$E$2:$E$1384,MATCH(A316,'Import file'!$A$2:$A$1384,0)),23,30),A316)</f>
        <v>EWA-1945</v>
      </c>
      <c r="S316" s="19" t="n">
        <f aca="false">IF(E316="Discontinued","",IFERROR(INDEX('Supplier file A'!$D$2:$D$677,MATCH(R316,'Supplier file A'!$A$2:$A$677,0)),IFERROR(INDEX('Supplier file B'!$D$2:$D$386,MATCH(R316,'Supplier file B'!$A$2:$A$386,0)),INDEX('Supplier file C'!$D$2:$D$383,MATCH(R316,'Supplier file C'!$A$2:$A$383,0)))))</f>
        <v>8.45</v>
      </c>
      <c r="T316" s="21" t="str">
        <f aca="false">IF(E316="Discontinued","",IF(ABS(G316-S316)&lt;0.005,"Yes","No"))</f>
        <v>Yes</v>
      </c>
      <c r="U316" s="21" t="str">
        <f aca="false">IF(E316="Discontinued","",IF(ABS(F316-G316)&lt;=0.01*G316,"Yes","No"))</f>
        <v>No</v>
      </c>
      <c r="V316" s="17" t="n">
        <f aca="false">IF(E316="Discontinued","",K316/H316-1)</f>
        <v>0.0811965811965814</v>
      </c>
      <c r="W316" s="21" t="str">
        <f aca="false">IF(E316="Discontinued","Archived",IF(ROUND((L316-G316)/L316,3)&gt;=ROUND(I316,3),"At or above target",IF(Q316&lt;&gt;"","Below target, reason recorded","Below target, no reason")))</f>
        <v>At or above target</v>
      </c>
      <c r="X316" s="21" t="str">
        <f aca="false">IF(E316="Discontinued","",IF(ROUND(M316-I316,3)&lt;-0.01,"Yes","No"))</f>
        <v>Yes</v>
      </c>
    </row>
    <row r="317" customFormat="false" ht="15" hidden="false" customHeight="false" outlineLevel="0" collapsed="false">
      <c r="A317" s="21" t="s">
        <v>759</v>
      </c>
      <c r="B317" s="21" t="s">
        <v>760</v>
      </c>
      <c r="C317" s="21" t="s">
        <v>366</v>
      </c>
      <c r="D317" s="21" t="s">
        <v>109</v>
      </c>
      <c r="E317" s="21" t="s">
        <v>110</v>
      </c>
      <c r="F317" s="19" t="n">
        <v>27.6</v>
      </c>
      <c r="G317" s="19" t="n">
        <v>29.68</v>
      </c>
      <c r="H317" s="19" t="n">
        <v>41.2</v>
      </c>
      <c r="I317" s="17" t="n">
        <v>0.33</v>
      </c>
      <c r="J317" s="17"/>
      <c r="K317" s="19" t="n">
        <f aca="false">IF(E317="Discontinued",H317,ROUND(ROUNDUP(ROUND(G317/(1-IF(J317="",I317,J317))/0.05,6),0)*0.05,2))</f>
        <v>44.3</v>
      </c>
      <c r="L317" s="19" t="n">
        <f aca="false">IF(OR(E317="Discontinued",P317="Held at old sell"),H317,IF(LEFT(P317,15)="Approved, cappe",ROUND(ROUNDUP(ROUND(H317*1.1/0.05,6),0)*0.05,2),K317))</f>
        <v>44.3</v>
      </c>
      <c r="M317" s="17" t="n">
        <f aca="false">ROUND((H317-G317)/H317,3)</f>
        <v>0.28</v>
      </c>
      <c r="N317" s="17" t="n">
        <f aca="false">IF(E317="Discontinued","",ROUND((L317-G317)/L317,3))</f>
        <v>0.33</v>
      </c>
      <c r="O317" s="21" t="str">
        <f aca="false">IF(E317="Discontinued","Archive",IF(AND(ROUND(K317/H317-1,6)&lt;=0.1,K317-H317&lt;=100),"Auto","Approval"))</f>
        <v>Auto</v>
      </c>
      <c r="P317" s="21" t="s">
        <v>111</v>
      </c>
      <c r="Q317" s="21"/>
      <c r="R317" s="21" t="str">
        <f aca="false">IF(E317="Superseded",MID(INDEX('Import file'!$E$2:$E$1384,MATCH(A317,'Import file'!$A$2:$A$1384,0)),23,30),A317)</f>
        <v>EWA-1949</v>
      </c>
      <c r="S317" s="19" t="n">
        <f aca="false">IF(E317="Discontinued","",IFERROR(INDEX('Supplier file A'!$D$2:$D$677,MATCH(R317,'Supplier file A'!$A$2:$A$677,0)),IFERROR(INDEX('Supplier file B'!$D$2:$D$386,MATCH(R317,'Supplier file B'!$A$2:$A$386,0)),INDEX('Supplier file C'!$D$2:$D$383,MATCH(R317,'Supplier file C'!$A$2:$A$383,0)))))</f>
        <v>29.68</v>
      </c>
      <c r="T317" s="21" t="str">
        <f aca="false">IF(E317="Discontinued","",IF(ABS(G317-S317)&lt;0.005,"Yes","No"))</f>
        <v>Yes</v>
      </c>
      <c r="U317" s="21" t="str">
        <f aca="false">IF(E317="Discontinued","",IF(ABS(F317-G317)&lt;=0.01*G317,"Yes","No"))</f>
        <v>No</v>
      </c>
      <c r="V317" s="17" t="n">
        <f aca="false">IF(E317="Discontinued","",K317/H317-1)</f>
        <v>0.0752427184466018</v>
      </c>
      <c r="W317" s="21" t="str">
        <f aca="false">IF(E317="Discontinued","Archived",IF(ROUND((L317-G317)/L317,3)&gt;=ROUND(I317,3),"At or above target",IF(Q317&lt;&gt;"","Below target, reason recorded","Below target, no reason")))</f>
        <v>At or above target</v>
      </c>
      <c r="X317" s="21" t="str">
        <f aca="false">IF(E317="Discontinued","",IF(ROUND(M317-I317,3)&lt;-0.01,"Yes","No"))</f>
        <v>Yes</v>
      </c>
    </row>
    <row r="318" customFormat="false" ht="15" hidden="false" customHeight="false" outlineLevel="0" collapsed="false">
      <c r="A318" s="21" t="s">
        <v>761</v>
      </c>
      <c r="B318" s="21" t="s">
        <v>762</v>
      </c>
      <c r="C318" s="21" t="s">
        <v>366</v>
      </c>
      <c r="D318" s="21" t="s">
        <v>109</v>
      </c>
      <c r="E318" s="21" t="s">
        <v>110</v>
      </c>
      <c r="F318" s="19" t="n">
        <v>51.75</v>
      </c>
      <c r="G318" s="19" t="n">
        <v>55.53</v>
      </c>
      <c r="H318" s="19" t="n">
        <v>77.25</v>
      </c>
      <c r="I318" s="17" t="n">
        <v>0.33</v>
      </c>
      <c r="J318" s="17"/>
      <c r="K318" s="19" t="n">
        <f aca="false">IF(E318="Discontinued",H318,ROUND(ROUNDUP(ROUND(G318/(1-IF(J318="",I318,J318))/0.05,6),0)*0.05,2))</f>
        <v>82.9</v>
      </c>
      <c r="L318" s="19" t="n">
        <f aca="false">IF(OR(E318="Discontinued",P318="Held at old sell"),H318,IF(LEFT(P318,15)="Approved, cappe",ROUND(ROUNDUP(ROUND(H318*1.1/0.05,6),0)*0.05,2),K318))</f>
        <v>82.9</v>
      </c>
      <c r="M318" s="17" t="n">
        <f aca="false">ROUND((H318-G318)/H318,3)</f>
        <v>0.281</v>
      </c>
      <c r="N318" s="17" t="n">
        <f aca="false">IF(E318="Discontinued","",ROUND((L318-G318)/L318,3))</f>
        <v>0.33</v>
      </c>
      <c r="O318" s="21" t="str">
        <f aca="false">IF(E318="Discontinued","Archive",IF(AND(ROUND(K318/H318-1,6)&lt;=0.1,K318-H318&lt;=100),"Auto","Approval"))</f>
        <v>Auto</v>
      </c>
      <c r="P318" s="21" t="s">
        <v>111</v>
      </c>
      <c r="Q318" s="21"/>
      <c r="R318" s="21" t="str">
        <f aca="false">IF(E318="Superseded",MID(INDEX('Import file'!$E$2:$E$1384,MATCH(A318,'Import file'!$A$2:$A$1384,0)),23,30),A318)</f>
        <v>EWA-1953</v>
      </c>
      <c r="S318" s="19" t="n">
        <f aca="false">IF(E318="Discontinued","",IFERROR(INDEX('Supplier file A'!$D$2:$D$677,MATCH(R318,'Supplier file A'!$A$2:$A$677,0)),IFERROR(INDEX('Supplier file B'!$D$2:$D$386,MATCH(R318,'Supplier file B'!$A$2:$A$386,0)),INDEX('Supplier file C'!$D$2:$D$383,MATCH(R318,'Supplier file C'!$A$2:$A$383,0)))))</f>
        <v>55.53</v>
      </c>
      <c r="T318" s="21" t="str">
        <f aca="false">IF(E318="Discontinued","",IF(ABS(G318-S318)&lt;0.005,"Yes","No"))</f>
        <v>Yes</v>
      </c>
      <c r="U318" s="21" t="str">
        <f aca="false">IF(E318="Discontinued","",IF(ABS(F318-G318)&lt;=0.01*G318,"Yes","No"))</f>
        <v>No</v>
      </c>
      <c r="V318" s="17" t="n">
        <f aca="false">IF(E318="Discontinued","",K318/H318-1)</f>
        <v>0.0731391585760519</v>
      </c>
      <c r="W318" s="21" t="str">
        <f aca="false">IF(E318="Discontinued","Archived",IF(ROUND((L318-G318)/L318,3)&gt;=ROUND(I318,3),"At or above target",IF(Q318&lt;&gt;"","Below target, reason recorded","Below target, no reason")))</f>
        <v>At or above target</v>
      </c>
      <c r="X318" s="21" t="str">
        <f aca="false">IF(E318="Discontinued","",IF(ROUND(M318-I318,3)&lt;-0.01,"Yes","No"))</f>
        <v>Yes</v>
      </c>
    </row>
    <row r="319" customFormat="false" ht="15" hidden="false" customHeight="false" outlineLevel="0" collapsed="false">
      <c r="A319" s="21" t="s">
        <v>763</v>
      </c>
      <c r="B319" s="21" t="s">
        <v>764</v>
      </c>
      <c r="C319" s="21" t="s">
        <v>366</v>
      </c>
      <c r="D319" s="21" t="s">
        <v>109</v>
      </c>
      <c r="E319" s="21" t="s">
        <v>110</v>
      </c>
      <c r="F319" s="19" t="n">
        <v>25.3</v>
      </c>
      <c r="G319" s="19" t="n">
        <v>27.11</v>
      </c>
      <c r="H319" s="19" t="n">
        <v>37.8</v>
      </c>
      <c r="I319" s="17" t="n">
        <v>0.33</v>
      </c>
      <c r="J319" s="17"/>
      <c r="K319" s="19" t="n">
        <f aca="false">IF(E319="Discontinued",H319,ROUND(ROUNDUP(ROUND(G319/(1-IF(J319="",I319,J319))/0.05,6),0)*0.05,2))</f>
        <v>40.5</v>
      </c>
      <c r="L319" s="19" t="n">
        <f aca="false">IF(OR(E319="Discontinued",P319="Held at old sell"),H319,IF(LEFT(P319,15)="Approved, cappe",ROUND(ROUNDUP(ROUND(H319*1.1/0.05,6),0)*0.05,2),K319))</f>
        <v>40.5</v>
      </c>
      <c r="M319" s="17" t="n">
        <f aca="false">ROUND((H319-G319)/H319,3)</f>
        <v>0.283</v>
      </c>
      <c r="N319" s="17" t="n">
        <f aca="false">IF(E319="Discontinued","",ROUND((L319-G319)/L319,3))</f>
        <v>0.331</v>
      </c>
      <c r="O319" s="21" t="str">
        <f aca="false">IF(E319="Discontinued","Archive",IF(AND(ROUND(K319/H319-1,6)&lt;=0.1,K319-H319&lt;=100),"Auto","Approval"))</f>
        <v>Auto</v>
      </c>
      <c r="P319" s="21" t="s">
        <v>111</v>
      </c>
      <c r="Q319" s="21"/>
      <c r="R319" s="21" t="str">
        <f aca="false">IF(E319="Superseded",MID(INDEX('Import file'!$E$2:$E$1384,MATCH(A319,'Import file'!$A$2:$A$1384,0)),23,30),A319)</f>
        <v>EWA-1954</v>
      </c>
      <c r="S319" s="19" t="n">
        <f aca="false">IF(E319="Discontinued","",IFERROR(INDEX('Supplier file A'!$D$2:$D$677,MATCH(R319,'Supplier file A'!$A$2:$A$677,0)),IFERROR(INDEX('Supplier file B'!$D$2:$D$386,MATCH(R319,'Supplier file B'!$A$2:$A$386,0)),INDEX('Supplier file C'!$D$2:$D$383,MATCH(R319,'Supplier file C'!$A$2:$A$383,0)))))</f>
        <v>27.11</v>
      </c>
      <c r="T319" s="21" t="str">
        <f aca="false">IF(E319="Discontinued","",IF(ABS(G319-S319)&lt;0.005,"Yes","No"))</f>
        <v>Yes</v>
      </c>
      <c r="U319" s="21" t="str">
        <f aca="false">IF(E319="Discontinued","",IF(ABS(F319-G319)&lt;=0.01*G319,"Yes","No"))</f>
        <v>No</v>
      </c>
      <c r="V319" s="17" t="n">
        <f aca="false">IF(E319="Discontinued","",K319/H319-1)</f>
        <v>0.0714285714285716</v>
      </c>
      <c r="W319" s="21" t="str">
        <f aca="false">IF(E319="Discontinued","Archived",IF(ROUND((L319-G319)/L319,3)&gt;=ROUND(I319,3),"At or above target",IF(Q319&lt;&gt;"","Below target, reason recorded","Below target, no reason")))</f>
        <v>At or above target</v>
      </c>
      <c r="X319" s="21" t="str">
        <f aca="false">IF(E319="Discontinued","",IF(ROUND(M319-I319,3)&lt;-0.01,"Yes","No"))</f>
        <v>Yes</v>
      </c>
    </row>
    <row r="320" customFormat="false" ht="15" hidden="false" customHeight="false" outlineLevel="0" collapsed="false">
      <c r="A320" s="21" t="s">
        <v>765</v>
      </c>
      <c r="B320" s="21" t="s">
        <v>766</v>
      </c>
      <c r="C320" s="21" t="s">
        <v>366</v>
      </c>
      <c r="D320" s="21" t="s">
        <v>109</v>
      </c>
      <c r="E320" s="21" t="s">
        <v>110</v>
      </c>
      <c r="F320" s="19" t="n">
        <v>14</v>
      </c>
      <c r="G320" s="19" t="n">
        <v>15.07</v>
      </c>
      <c r="H320" s="19" t="n">
        <v>19.45</v>
      </c>
      <c r="I320" s="17" t="n">
        <v>0.33</v>
      </c>
      <c r="J320" s="17" t="n">
        <v>0.28</v>
      </c>
      <c r="K320" s="19" t="n">
        <f aca="false">IF(E320="Discontinued",H320,ROUND(ROUNDUP(ROUND(G320/(1-IF(J320="",I320,J320))/0.05,6),0)*0.05,2))</f>
        <v>20.95</v>
      </c>
      <c r="L320" s="19" t="n">
        <f aca="false">IF(OR(E320="Discontinued",P320="Held at old sell"),H320,IF(LEFT(P320,15)="Approved, cappe",ROUND(ROUNDUP(ROUND(H320*1.1/0.05,6),0)*0.05,2),K320))</f>
        <v>20.95</v>
      </c>
      <c r="M320" s="17" t="n">
        <f aca="false">ROUND((H320-G320)/H320,3)</f>
        <v>0.225</v>
      </c>
      <c r="N320" s="17" t="n">
        <f aca="false">IF(E320="Discontinued","",ROUND((L320-G320)/L320,3))</f>
        <v>0.281</v>
      </c>
      <c r="O320" s="21" t="str">
        <f aca="false">IF(E320="Discontinued","Archive",IF(AND(ROUND(K320/H320-1,6)&lt;=0.1,K320-H320&lt;=100),"Auto","Approval"))</f>
        <v>Auto</v>
      </c>
      <c r="P320" s="21" t="s">
        <v>111</v>
      </c>
      <c r="Q320" s="21" t="s">
        <v>373</v>
      </c>
      <c r="R320" s="21" t="str">
        <f aca="false">IF(E320="Superseded",MID(INDEX('Import file'!$E$2:$E$1384,MATCH(A320,'Import file'!$A$2:$A$1384,0)),23,30),A320)</f>
        <v>EWA-1957</v>
      </c>
      <c r="S320" s="19" t="n">
        <f aca="false">IF(E320="Discontinued","",IFERROR(INDEX('Supplier file A'!$D$2:$D$677,MATCH(R320,'Supplier file A'!$A$2:$A$677,0)),IFERROR(INDEX('Supplier file B'!$D$2:$D$386,MATCH(R320,'Supplier file B'!$A$2:$A$386,0)),INDEX('Supplier file C'!$D$2:$D$383,MATCH(R320,'Supplier file C'!$A$2:$A$383,0)))))</f>
        <v>15.07</v>
      </c>
      <c r="T320" s="21" t="str">
        <f aca="false">IF(E320="Discontinued","",IF(ABS(G320-S320)&lt;0.005,"Yes","No"))</f>
        <v>Yes</v>
      </c>
      <c r="U320" s="21" t="str">
        <f aca="false">IF(E320="Discontinued","",IF(ABS(F320-G320)&lt;=0.01*G320,"Yes","No"))</f>
        <v>No</v>
      </c>
      <c r="V320" s="17" t="n">
        <f aca="false">IF(E320="Discontinued","",K320/H320-1)</f>
        <v>0.0771208226221081</v>
      </c>
      <c r="W320" s="21" t="str">
        <f aca="false">IF(E320="Discontinued","Archived",IF(ROUND((L320-G320)/L320,3)&gt;=ROUND(I320,3),"At or above target",IF(Q320&lt;&gt;"","Below target, reason recorded","Below target, no reason")))</f>
        <v>Below target, reason recorded</v>
      </c>
      <c r="X320" s="21" t="str">
        <f aca="false">IF(E320="Discontinued","",IF(ROUND(M320-I320,3)&lt;-0.01,"Yes","No"))</f>
        <v>Yes</v>
      </c>
    </row>
    <row r="321" customFormat="false" ht="15" hidden="false" customHeight="false" outlineLevel="0" collapsed="false">
      <c r="A321" s="21" t="s">
        <v>767</v>
      </c>
      <c r="B321" s="21" t="s">
        <v>768</v>
      </c>
      <c r="C321" s="21" t="s">
        <v>366</v>
      </c>
      <c r="D321" s="21" t="s">
        <v>109</v>
      </c>
      <c r="E321" s="21" t="s">
        <v>110</v>
      </c>
      <c r="F321" s="19" t="n">
        <v>28.9</v>
      </c>
      <c r="G321" s="19" t="n">
        <v>30.8</v>
      </c>
      <c r="H321" s="19" t="n">
        <v>43.15</v>
      </c>
      <c r="I321" s="17" t="n">
        <v>0.33</v>
      </c>
      <c r="J321" s="17"/>
      <c r="K321" s="19" t="n">
        <f aca="false">IF(E321="Discontinued",H321,ROUND(ROUNDUP(ROUND(G321/(1-IF(J321="",I321,J321))/0.05,6),0)*0.05,2))</f>
        <v>46</v>
      </c>
      <c r="L321" s="19" t="n">
        <f aca="false">IF(OR(E321="Discontinued",P321="Held at old sell"),H321,IF(LEFT(P321,15)="Approved, cappe",ROUND(ROUNDUP(ROUND(H321*1.1/0.05,6),0)*0.05,2),K321))</f>
        <v>46</v>
      </c>
      <c r="M321" s="17" t="n">
        <f aca="false">ROUND((H321-G321)/H321,3)</f>
        <v>0.286</v>
      </c>
      <c r="N321" s="17" t="n">
        <f aca="false">IF(E321="Discontinued","",ROUND((L321-G321)/L321,3))</f>
        <v>0.33</v>
      </c>
      <c r="O321" s="21" t="str">
        <f aca="false">IF(E321="Discontinued","Archive",IF(AND(ROUND(K321/H321-1,6)&lt;=0.1,K321-H321&lt;=100),"Auto","Approval"))</f>
        <v>Auto</v>
      </c>
      <c r="P321" s="21" t="s">
        <v>111</v>
      </c>
      <c r="Q321" s="21"/>
      <c r="R321" s="21" t="str">
        <f aca="false">IF(E321="Superseded",MID(INDEX('Import file'!$E$2:$E$1384,MATCH(A321,'Import file'!$A$2:$A$1384,0)),23,30),A321)</f>
        <v>EWA-1960</v>
      </c>
      <c r="S321" s="19" t="n">
        <f aca="false">IF(E321="Discontinued","",IFERROR(INDEX('Supplier file A'!$D$2:$D$677,MATCH(R321,'Supplier file A'!$A$2:$A$677,0)),IFERROR(INDEX('Supplier file B'!$D$2:$D$386,MATCH(R321,'Supplier file B'!$A$2:$A$386,0)),INDEX('Supplier file C'!$D$2:$D$383,MATCH(R321,'Supplier file C'!$A$2:$A$383,0)))))</f>
        <v>30.8</v>
      </c>
      <c r="T321" s="21" t="str">
        <f aca="false">IF(E321="Discontinued","",IF(ABS(G321-S321)&lt;0.005,"Yes","No"))</f>
        <v>Yes</v>
      </c>
      <c r="U321" s="21" t="str">
        <f aca="false">IF(E321="Discontinued","",IF(ABS(F321-G321)&lt;=0.01*G321,"Yes","No"))</f>
        <v>No</v>
      </c>
      <c r="V321" s="17" t="n">
        <f aca="false">IF(E321="Discontinued","",K321/H321-1)</f>
        <v>0.0660486674391658</v>
      </c>
      <c r="W321" s="21" t="str">
        <f aca="false">IF(E321="Discontinued","Archived",IF(ROUND((L321-G321)/L321,3)&gt;=ROUND(I321,3),"At or above target",IF(Q321&lt;&gt;"","Below target, reason recorded","Below target, no reason")))</f>
        <v>At or above target</v>
      </c>
      <c r="X321" s="21" t="str">
        <f aca="false">IF(E321="Discontinued","",IF(ROUND(M321-I321,3)&lt;-0.01,"Yes","No"))</f>
        <v>Yes</v>
      </c>
    </row>
    <row r="322" customFormat="false" ht="15" hidden="false" customHeight="false" outlineLevel="0" collapsed="false">
      <c r="A322" s="21" t="s">
        <v>769</v>
      </c>
      <c r="B322" s="21" t="s">
        <v>770</v>
      </c>
      <c r="C322" s="21" t="s">
        <v>366</v>
      </c>
      <c r="D322" s="21" t="s">
        <v>109</v>
      </c>
      <c r="E322" s="21" t="s">
        <v>110</v>
      </c>
      <c r="F322" s="19" t="n">
        <v>32.4</v>
      </c>
      <c r="G322" s="19" t="n">
        <v>35.02</v>
      </c>
      <c r="H322" s="19" t="n">
        <v>48.4</v>
      </c>
      <c r="I322" s="17" t="n">
        <v>0.33</v>
      </c>
      <c r="J322" s="17"/>
      <c r="K322" s="19" t="n">
        <f aca="false">IF(E322="Discontinued",H322,ROUND(ROUNDUP(ROUND(G322/(1-IF(J322="",I322,J322))/0.05,6),0)*0.05,2))</f>
        <v>52.3</v>
      </c>
      <c r="L322" s="19" t="n">
        <f aca="false">IF(OR(E322="Discontinued",P322="Held at old sell"),H322,IF(LEFT(P322,15)="Approved, cappe",ROUND(ROUNDUP(ROUND(H322*1.1/0.05,6),0)*0.05,2),K322))</f>
        <v>52.3</v>
      </c>
      <c r="M322" s="17" t="n">
        <f aca="false">ROUND((H322-G322)/H322,3)</f>
        <v>0.276</v>
      </c>
      <c r="N322" s="17" t="n">
        <f aca="false">IF(E322="Discontinued","",ROUND((L322-G322)/L322,3))</f>
        <v>0.33</v>
      </c>
      <c r="O322" s="21" t="str">
        <f aca="false">IF(E322="Discontinued","Archive",IF(AND(ROUND(K322/H322-1,6)&lt;=0.1,K322-H322&lt;=100),"Auto","Approval"))</f>
        <v>Auto</v>
      </c>
      <c r="P322" s="21" t="s">
        <v>111</v>
      </c>
      <c r="Q322" s="21"/>
      <c r="R322" s="21" t="str">
        <f aca="false">IF(E322="Superseded",MID(INDEX('Import file'!$E$2:$E$1384,MATCH(A322,'Import file'!$A$2:$A$1384,0)),23,30),A322)</f>
        <v>EWA-1964</v>
      </c>
      <c r="S322" s="19" t="n">
        <f aca="false">IF(E322="Discontinued","",IFERROR(INDEX('Supplier file A'!$D$2:$D$677,MATCH(R322,'Supplier file A'!$A$2:$A$677,0)),IFERROR(INDEX('Supplier file B'!$D$2:$D$386,MATCH(R322,'Supplier file B'!$A$2:$A$386,0)),INDEX('Supplier file C'!$D$2:$D$383,MATCH(R322,'Supplier file C'!$A$2:$A$383,0)))))</f>
        <v>35.02</v>
      </c>
      <c r="T322" s="21" t="str">
        <f aca="false">IF(E322="Discontinued","",IF(ABS(G322-S322)&lt;0.005,"Yes","No"))</f>
        <v>Yes</v>
      </c>
      <c r="U322" s="21" t="str">
        <f aca="false">IF(E322="Discontinued","",IF(ABS(F322-G322)&lt;=0.01*G322,"Yes","No"))</f>
        <v>No</v>
      </c>
      <c r="V322" s="17" t="n">
        <f aca="false">IF(E322="Discontinued","",K322/H322-1)</f>
        <v>0.0805785123966942</v>
      </c>
      <c r="W322" s="21" t="str">
        <f aca="false">IF(E322="Discontinued","Archived",IF(ROUND((L322-G322)/L322,3)&gt;=ROUND(I322,3),"At or above target",IF(Q322&lt;&gt;"","Below target, reason recorded","Below target, no reason")))</f>
        <v>At or above target</v>
      </c>
      <c r="X322" s="21" t="str">
        <f aca="false">IF(E322="Discontinued","",IF(ROUND(M322-I322,3)&lt;-0.01,"Yes","No"))</f>
        <v>Yes</v>
      </c>
    </row>
    <row r="323" customFormat="false" ht="15" hidden="false" customHeight="false" outlineLevel="0" collapsed="false">
      <c r="A323" s="21" t="s">
        <v>771</v>
      </c>
      <c r="B323" s="21" t="s">
        <v>772</v>
      </c>
      <c r="C323" s="21" t="s">
        <v>366</v>
      </c>
      <c r="D323" s="21" t="s">
        <v>109</v>
      </c>
      <c r="E323" s="21" t="s">
        <v>110</v>
      </c>
      <c r="F323" s="19" t="n">
        <v>87.4</v>
      </c>
      <c r="G323" s="19" t="n">
        <v>94.73</v>
      </c>
      <c r="H323" s="19" t="n">
        <v>116.55</v>
      </c>
      <c r="I323" s="17" t="n">
        <v>0.33</v>
      </c>
      <c r="J323" s="17" t="n">
        <v>0.25</v>
      </c>
      <c r="K323" s="19" t="n">
        <f aca="false">IF(E323="Discontinued",H323,ROUND(ROUNDUP(ROUND(G323/(1-IF(J323="",I323,J323))/0.05,6),0)*0.05,2))</f>
        <v>126.35</v>
      </c>
      <c r="L323" s="19" t="n">
        <f aca="false">IF(OR(E323="Discontinued",P323="Held at old sell"),H323,IF(LEFT(P323,15)="Approved, cappe",ROUND(ROUNDUP(ROUND(H323*1.1/0.05,6),0)*0.05,2),K323))</f>
        <v>126.35</v>
      </c>
      <c r="M323" s="17" t="n">
        <f aca="false">ROUND((H323-G323)/H323,3)</f>
        <v>0.187</v>
      </c>
      <c r="N323" s="17" t="n">
        <f aca="false">IF(E323="Discontinued","",ROUND((L323-G323)/L323,3))</f>
        <v>0.25</v>
      </c>
      <c r="O323" s="21" t="str">
        <f aca="false">IF(E323="Discontinued","Archive",IF(AND(ROUND(K323/H323-1,6)&lt;=0.1,K323-H323&lt;=100),"Auto","Approval"))</f>
        <v>Auto</v>
      </c>
      <c r="P323" s="21" t="s">
        <v>111</v>
      </c>
      <c r="Q323" s="21" t="s">
        <v>134</v>
      </c>
      <c r="R323" s="21" t="str">
        <f aca="false">IF(E323="Superseded",MID(INDEX('Import file'!$E$2:$E$1384,MATCH(A323,'Import file'!$A$2:$A$1384,0)),23,30),A323)</f>
        <v>EWA-1968</v>
      </c>
      <c r="S323" s="19" t="n">
        <f aca="false">IF(E323="Discontinued","",IFERROR(INDEX('Supplier file A'!$D$2:$D$677,MATCH(R323,'Supplier file A'!$A$2:$A$677,0)),IFERROR(INDEX('Supplier file B'!$D$2:$D$386,MATCH(R323,'Supplier file B'!$A$2:$A$386,0)),INDEX('Supplier file C'!$D$2:$D$383,MATCH(R323,'Supplier file C'!$A$2:$A$383,0)))))</f>
        <v>94.73</v>
      </c>
      <c r="T323" s="21" t="str">
        <f aca="false">IF(E323="Discontinued","",IF(ABS(G323-S323)&lt;0.005,"Yes","No"))</f>
        <v>Yes</v>
      </c>
      <c r="U323" s="21" t="str">
        <f aca="false">IF(E323="Discontinued","",IF(ABS(F323-G323)&lt;=0.01*G323,"Yes","No"))</f>
        <v>No</v>
      </c>
      <c r="V323" s="17" t="n">
        <f aca="false">IF(E323="Discontinued","",K323/H323-1)</f>
        <v>0.084084084084084</v>
      </c>
      <c r="W323" s="21" t="str">
        <f aca="false">IF(E323="Discontinued","Archived",IF(ROUND((L323-G323)/L323,3)&gt;=ROUND(I323,3),"At or above target",IF(Q323&lt;&gt;"","Below target, reason recorded","Below target, no reason")))</f>
        <v>Below target, reason recorded</v>
      </c>
      <c r="X323" s="21" t="str">
        <f aca="false">IF(E323="Discontinued","",IF(ROUND(M323-I323,3)&lt;-0.01,"Yes","No"))</f>
        <v>Yes</v>
      </c>
    </row>
    <row r="324" customFormat="false" ht="15" hidden="false" customHeight="false" outlineLevel="0" collapsed="false">
      <c r="A324" s="21" t="s">
        <v>773</v>
      </c>
      <c r="B324" s="21" t="s">
        <v>774</v>
      </c>
      <c r="C324" s="21" t="s">
        <v>366</v>
      </c>
      <c r="D324" s="21" t="s">
        <v>109</v>
      </c>
      <c r="E324" s="21" t="s">
        <v>110</v>
      </c>
      <c r="F324" s="19" t="n">
        <v>58</v>
      </c>
      <c r="G324" s="19" t="n">
        <v>62.8</v>
      </c>
      <c r="H324" s="19" t="n">
        <v>78.4</v>
      </c>
      <c r="I324" s="17" t="n">
        <v>0.33</v>
      </c>
      <c r="J324" s="17" t="n">
        <v>0.26</v>
      </c>
      <c r="K324" s="19" t="n">
        <f aca="false">IF(E324="Discontinued",H324,ROUND(ROUNDUP(ROUND(G324/(1-IF(J324="",I324,J324))/0.05,6),0)*0.05,2))</f>
        <v>84.9</v>
      </c>
      <c r="L324" s="19" t="n">
        <f aca="false">IF(OR(E324="Discontinued",P324="Held at old sell"),H324,IF(LEFT(P324,15)="Approved, cappe",ROUND(ROUNDUP(ROUND(H324*1.1/0.05,6),0)*0.05,2),K324))</f>
        <v>84.9</v>
      </c>
      <c r="M324" s="17" t="n">
        <f aca="false">ROUND((H324-G324)/H324,3)</f>
        <v>0.199</v>
      </c>
      <c r="N324" s="17" t="n">
        <f aca="false">IF(E324="Discontinued","",ROUND((L324-G324)/L324,3))</f>
        <v>0.26</v>
      </c>
      <c r="O324" s="21" t="str">
        <f aca="false">IF(E324="Discontinued","Archive",IF(AND(ROUND(K324/H324-1,6)&lt;=0.1,K324-H324&lt;=100),"Auto","Approval"))</f>
        <v>Auto</v>
      </c>
      <c r="P324" s="21" t="s">
        <v>111</v>
      </c>
      <c r="Q324" s="21" t="s">
        <v>274</v>
      </c>
      <c r="R324" s="21" t="str">
        <f aca="false">IF(E324="Superseded",MID(INDEX('Import file'!$E$2:$E$1384,MATCH(A324,'Import file'!$A$2:$A$1384,0)),23,30),A324)</f>
        <v>EWA-1970</v>
      </c>
      <c r="S324" s="19" t="n">
        <f aca="false">IF(E324="Discontinued","",IFERROR(INDEX('Supplier file A'!$D$2:$D$677,MATCH(R324,'Supplier file A'!$A$2:$A$677,0)),IFERROR(INDEX('Supplier file B'!$D$2:$D$386,MATCH(R324,'Supplier file B'!$A$2:$A$386,0)),INDEX('Supplier file C'!$D$2:$D$383,MATCH(R324,'Supplier file C'!$A$2:$A$383,0)))))</f>
        <v>62.8</v>
      </c>
      <c r="T324" s="21" t="str">
        <f aca="false">IF(E324="Discontinued","",IF(ABS(G324-S324)&lt;0.005,"Yes","No"))</f>
        <v>Yes</v>
      </c>
      <c r="U324" s="21" t="str">
        <f aca="false">IF(E324="Discontinued","",IF(ABS(F324-G324)&lt;=0.01*G324,"Yes","No"))</f>
        <v>No</v>
      </c>
      <c r="V324" s="17" t="n">
        <f aca="false">IF(E324="Discontinued","",K324/H324-1)</f>
        <v>0.0829081632653062</v>
      </c>
      <c r="W324" s="21" t="str">
        <f aca="false">IF(E324="Discontinued","Archived",IF(ROUND((L324-G324)/L324,3)&gt;=ROUND(I324,3),"At or above target",IF(Q324&lt;&gt;"","Below target, reason recorded","Below target, no reason")))</f>
        <v>Below target, reason recorded</v>
      </c>
      <c r="X324" s="21" t="str">
        <f aca="false">IF(E324="Discontinued","",IF(ROUND(M324-I324,3)&lt;-0.01,"Yes","No"))</f>
        <v>Yes</v>
      </c>
    </row>
    <row r="325" customFormat="false" ht="15" hidden="false" customHeight="false" outlineLevel="0" collapsed="false">
      <c r="A325" s="21" t="s">
        <v>775</v>
      </c>
      <c r="B325" s="21" t="s">
        <v>776</v>
      </c>
      <c r="C325" s="21" t="s">
        <v>366</v>
      </c>
      <c r="D325" s="21" t="s">
        <v>109</v>
      </c>
      <c r="E325" s="21" t="s">
        <v>110</v>
      </c>
      <c r="F325" s="19" t="n">
        <v>148.5</v>
      </c>
      <c r="G325" s="19" t="n">
        <v>160.08</v>
      </c>
      <c r="H325" s="19" t="n">
        <v>221.65</v>
      </c>
      <c r="I325" s="17" t="n">
        <v>0.33</v>
      </c>
      <c r="J325" s="17"/>
      <c r="K325" s="19" t="n">
        <f aca="false">IF(E325="Discontinued",H325,ROUND(ROUNDUP(ROUND(G325/(1-IF(J325="",I325,J325))/0.05,6),0)*0.05,2))</f>
        <v>238.95</v>
      </c>
      <c r="L325" s="19" t="n">
        <f aca="false">IF(OR(E325="Discontinued",P325="Held at old sell"),H325,IF(LEFT(P325,15)="Approved, cappe",ROUND(ROUNDUP(ROUND(H325*1.1/0.05,6),0)*0.05,2),K325))</f>
        <v>238.95</v>
      </c>
      <c r="M325" s="17" t="n">
        <f aca="false">ROUND((H325-G325)/H325,3)</f>
        <v>0.278</v>
      </c>
      <c r="N325" s="17" t="n">
        <f aca="false">IF(E325="Discontinued","",ROUND((L325-G325)/L325,3))</f>
        <v>0.33</v>
      </c>
      <c r="O325" s="21" t="str">
        <f aca="false">IF(E325="Discontinued","Archive",IF(AND(ROUND(K325/H325-1,6)&lt;=0.1,K325-H325&lt;=100),"Auto","Approval"))</f>
        <v>Auto</v>
      </c>
      <c r="P325" s="21" t="s">
        <v>111</v>
      </c>
      <c r="Q325" s="21"/>
      <c r="R325" s="21" t="str">
        <f aca="false">IF(E325="Superseded",MID(INDEX('Import file'!$E$2:$E$1384,MATCH(A325,'Import file'!$A$2:$A$1384,0)),23,30),A325)</f>
        <v>EWA-1973</v>
      </c>
      <c r="S325" s="19" t="n">
        <f aca="false">IF(E325="Discontinued","",IFERROR(INDEX('Supplier file A'!$D$2:$D$677,MATCH(R325,'Supplier file A'!$A$2:$A$677,0)),IFERROR(INDEX('Supplier file B'!$D$2:$D$386,MATCH(R325,'Supplier file B'!$A$2:$A$386,0)),INDEX('Supplier file C'!$D$2:$D$383,MATCH(R325,'Supplier file C'!$A$2:$A$383,0)))))</f>
        <v>160.08</v>
      </c>
      <c r="T325" s="21" t="str">
        <f aca="false">IF(E325="Discontinued","",IF(ABS(G325-S325)&lt;0.005,"Yes","No"))</f>
        <v>Yes</v>
      </c>
      <c r="U325" s="21" t="str">
        <f aca="false">IF(E325="Discontinued","",IF(ABS(F325-G325)&lt;=0.01*G325,"Yes","No"))</f>
        <v>No</v>
      </c>
      <c r="V325" s="17" t="n">
        <f aca="false">IF(E325="Discontinued","",K325/H325-1)</f>
        <v>0.0780509812767876</v>
      </c>
      <c r="W325" s="21" t="str">
        <f aca="false">IF(E325="Discontinued","Archived",IF(ROUND((L325-G325)/L325,3)&gt;=ROUND(I325,3),"At or above target",IF(Q325&lt;&gt;"","Below target, reason recorded","Below target, no reason")))</f>
        <v>At or above target</v>
      </c>
      <c r="X325" s="21" t="str">
        <f aca="false">IF(E325="Discontinued","",IF(ROUND(M325-I325,3)&lt;-0.01,"Yes","No"))</f>
        <v>Yes</v>
      </c>
    </row>
    <row r="326" customFormat="false" ht="15" hidden="false" customHeight="false" outlineLevel="0" collapsed="false">
      <c r="A326" s="21" t="s">
        <v>777</v>
      </c>
      <c r="B326" s="21" t="s">
        <v>778</v>
      </c>
      <c r="C326" s="21" t="s">
        <v>366</v>
      </c>
      <c r="D326" s="21" t="s">
        <v>109</v>
      </c>
      <c r="E326" s="21" t="s">
        <v>110</v>
      </c>
      <c r="F326" s="19" t="n">
        <v>12.83</v>
      </c>
      <c r="G326" s="19" t="n">
        <v>13.81</v>
      </c>
      <c r="H326" s="19" t="n">
        <v>19.15</v>
      </c>
      <c r="I326" s="17" t="n">
        <v>0.33</v>
      </c>
      <c r="J326" s="17"/>
      <c r="K326" s="19" t="n">
        <f aca="false">IF(E326="Discontinued",H326,ROUND(ROUNDUP(ROUND(G326/(1-IF(J326="",I326,J326))/0.05,6),0)*0.05,2))</f>
        <v>20.65</v>
      </c>
      <c r="L326" s="19" t="n">
        <f aca="false">IF(OR(E326="Discontinued",P326="Held at old sell"),H326,IF(LEFT(P326,15)="Approved, cappe",ROUND(ROUNDUP(ROUND(H326*1.1/0.05,6),0)*0.05,2),K326))</f>
        <v>20.65</v>
      </c>
      <c r="M326" s="17" t="n">
        <f aca="false">ROUND((H326-G326)/H326,3)</f>
        <v>0.279</v>
      </c>
      <c r="N326" s="17" t="n">
        <f aca="false">IF(E326="Discontinued","",ROUND((L326-G326)/L326,3))</f>
        <v>0.331</v>
      </c>
      <c r="O326" s="21" t="str">
        <f aca="false">IF(E326="Discontinued","Archive",IF(AND(ROUND(K326/H326-1,6)&lt;=0.1,K326-H326&lt;=100),"Auto","Approval"))</f>
        <v>Auto</v>
      </c>
      <c r="P326" s="21" t="s">
        <v>111</v>
      </c>
      <c r="Q326" s="21"/>
      <c r="R326" s="21" t="str">
        <f aca="false">IF(E326="Superseded",MID(INDEX('Import file'!$E$2:$E$1384,MATCH(A326,'Import file'!$A$2:$A$1384,0)),23,30),A326)</f>
        <v>EWA-1977</v>
      </c>
      <c r="S326" s="19" t="n">
        <f aca="false">IF(E326="Discontinued","",IFERROR(INDEX('Supplier file A'!$D$2:$D$677,MATCH(R326,'Supplier file A'!$A$2:$A$677,0)),IFERROR(INDEX('Supplier file B'!$D$2:$D$386,MATCH(R326,'Supplier file B'!$A$2:$A$386,0)),INDEX('Supplier file C'!$D$2:$D$383,MATCH(R326,'Supplier file C'!$A$2:$A$383,0)))))</f>
        <v>13.81</v>
      </c>
      <c r="T326" s="21" t="str">
        <f aca="false">IF(E326="Discontinued","",IF(ABS(G326-S326)&lt;0.005,"Yes","No"))</f>
        <v>Yes</v>
      </c>
      <c r="U326" s="21" t="str">
        <f aca="false">IF(E326="Discontinued","",IF(ABS(F326-G326)&lt;=0.01*G326,"Yes","No"))</f>
        <v>No</v>
      </c>
      <c r="V326" s="17" t="n">
        <f aca="false">IF(E326="Discontinued","",K326/H326-1)</f>
        <v>0.0783289817232376</v>
      </c>
      <c r="W326" s="21" t="str">
        <f aca="false">IF(E326="Discontinued","Archived",IF(ROUND((L326-G326)/L326,3)&gt;=ROUND(I326,3),"At or above target",IF(Q326&lt;&gt;"","Below target, reason recorded","Below target, no reason")))</f>
        <v>At or above target</v>
      </c>
      <c r="X326" s="21" t="str">
        <f aca="false">IF(E326="Discontinued","",IF(ROUND(M326-I326,3)&lt;-0.01,"Yes","No"))</f>
        <v>Yes</v>
      </c>
    </row>
    <row r="327" customFormat="false" ht="15" hidden="false" customHeight="false" outlineLevel="0" collapsed="false">
      <c r="A327" s="21" t="s">
        <v>779</v>
      </c>
      <c r="B327" s="21" t="s">
        <v>780</v>
      </c>
      <c r="C327" s="21" t="s">
        <v>366</v>
      </c>
      <c r="D327" s="21" t="s">
        <v>109</v>
      </c>
      <c r="E327" s="21" t="s">
        <v>110</v>
      </c>
      <c r="F327" s="19" t="n">
        <v>95</v>
      </c>
      <c r="G327" s="19" t="n">
        <v>102.01</v>
      </c>
      <c r="H327" s="19" t="n">
        <v>141.8</v>
      </c>
      <c r="I327" s="17" t="n">
        <v>0.33</v>
      </c>
      <c r="J327" s="17"/>
      <c r="K327" s="19" t="n">
        <f aca="false">IF(E327="Discontinued",H327,ROUND(ROUNDUP(ROUND(G327/(1-IF(J327="",I327,J327))/0.05,6),0)*0.05,2))</f>
        <v>152.3</v>
      </c>
      <c r="L327" s="19" t="n">
        <f aca="false">IF(OR(E327="Discontinued",P327="Held at old sell"),H327,IF(LEFT(P327,15)="Approved, cappe",ROUND(ROUNDUP(ROUND(H327*1.1/0.05,6),0)*0.05,2),K327))</f>
        <v>152.3</v>
      </c>
      <c r="M327" s="17" t="n">
        <f aca="false">ROUND((H327-G327)/H327,3)</f>
        <v>0.281</v>
      </c>
      <c r="N327" s="17" t="n">
        <f aca="false">IF(E327="Discontinued","",ROUND((L327-G327)/L327,3))</f>
        <v>0.33</v>
      </c>
      <c r="O327" s="21" t="str">
        <f aca="false">IF(E327="Discontinued","Archive",IF(AND(ROUND(K327/H327-1,6)&lt;=0.1,K327-H327&lt;=100),"Auto","Approval"))</f>
        <v>Auto</v>
      </c>
      <c r="P327" s="21" t="s">
        <v>111</v>
      </c>
      <c r="Q327" s="21"/>
      <c r="R327" s="21" t="str">
        <f aca="false">IF(E327="Superseded",MID(INDEX('Import file'!$E$2:$E$1384,MATCH(A327,'Import file'!$A$2:$A$1384,0)),23,30),A327)</f>
        <v>EWA-1980</v>
      </c>
      <c r="S327" s="19" t="n">
        <f aca="false">IF(E327="Discontinued","",IFERROR(INDEX('Supplier file A'!$D$2:$D$677,MATCH(R327,'Supplier file A'!$A$2:$A$677,0)),IFERROR(INDEX('Supplier file B'!$D$2:$D$386,MATCH(R327,'Supplier file B'!$A$2:$A$386,0)),INDEX('Supplier file C'!$D$2:$D$383,MATCH(R327,'Supplier file C'!$A$2:$A$383,0)))))</f>
        <v>102.01</v>
      </c>
      <c r="T327" s="21" t="str">
        <f aca="false">IF(E327="Discontinued","",IF(ABS(G327-S327)&lt;0.005,"Yes","No"))</f>
        <v>Yes</v>
      </c>
      <c r="U327" s="21" t="str">
        <f aca="false">IF(E327="Discontinued","",IF(ABS(F327-G327)&lt;=0.01*G327,"Yes","No"))</f>
        <v>No</v>
      </c>
      <c r="V327" s="17" t="n">
        <f aca="false">IF(E327="Discontinued","",K327/H327-1)</f>
        <v>0.0740479548660085</v>
      </c>
      <c r="W327" s="21" t="str">
        <f aca="false">IF(E327="Discontinued","Archived",IF(ROUND((L327-G327)/L327,3)&gt;=ROUND(I327,3),"At or above target",IF(Q327&lt;&gt;"","Below target, reason recorded","Below target, no reason")))</f>
        <v>At or above target</v>
      </c>
      <c r="X327" s="21" t="str">
        <f aca="false">IF(E327="Discontinued","",IF(ROUND(M327-I327,3)&lt;-0.01,"Yes","No"))</f>
        <v>Yes</v>
      </c>
    </row>
    <row r="328" customFormat="false" ht="15" hidden="false" customHeight="false" outlineLevel="0" collapsed="false">
      <c r="A328" s="21" t="s">
        <v>781</v>
      </c>
      <c r="B328" s="21" t="s">
        <v>782</v>
      </c>
      <c r="C328" s="21" t="s">
        <v>366</v>
      </c>
      <c r="D328" s="21" t="s">
        <v>109</v>
      </c>
      <c r="E328" s="21" t="s">
        <v>110</v>
      </c>
      <c r="F328" s="19" t="n">
        <v>158.7</v>
      </c>
      <c r="G328" s="19" t="n">
        <v>172.5</v>
      </c>
      <c r="H328" s="19" t="n">
        <v>236.9</v>
      </c>
      <c r="I328" s="17" t="n">
        <v>0.33</v>
      </c>
      <c r="J328" s="17"/>
      <c r="K328" s="19" t="n">
        <f aca="false">IF(E328="Discontinued",H328,ROUND(ROUNDUP(ROUND(G328/(1-IF(J328="",I328,J328))/0.05,6),0)*0.05,2))</f>
        <v>257.5</v>
      </c>
      <c r="L328" s="19" t="n">
        <f aca="false">IF(OR(E328="Discontinued",P328="Held at old sell"),H328,IF(LEFT(P328,15)="Approved, cappe",ROUND(ROUNDUP(ROUND(H328*1.1/0.05,6),0)*0.05,2),K328))</f>
        <v>257.5</v>
      </c>
      <c r="M328" s="17" t="n">
        <f aca="false">ROUND((H328-G328)/H328,3)</f>
        <v>0.272</v>
      </c>
      <c r="N328" s="17" t="n">
        <f aca="false">IF(E328="Discontinued","",ROUND((L328-G328)/L328,3))</f>
        <v>0.33</v>
      </c>
      <c r="O328" s="21" t="str">
        <f aca="false">IF(E328="Discontinued","Archive",IF(AND(ROUND(K328/H328-1,6)&lt;=0.1,K328-H328&lt;=100),"Auto","Approval"))</f>
        <v>Auto</v>
      </c>
      <c r="P328" s="21" t="s">
        <v>111</v>
      </c>
      <c r="Q328" s="21"/>
      <c r="R328" s="21" t="str">
        <f aca="false">IF(E328="Superseded",MID(INDEX('Import file'!$E$2:$E$1384,MATCH(A328,'Import file'!$A$2:$A$1384,0)),23,30),A328)</f>
        <v>EWA-1983</v>
      </c>
      <c r="S328" s="19" t="n">
        <f aca="false">IF(E328="Discontinued","",IFERROR(INDEX('Supplier file A'!$D$2:$D$677,MATCH(R328,'Supplier file A'!$A$2:$A$677,0)),IFERROR(INDEX('Supplier file B'!$D$2:$D$386,MATCH(R328,'Supplier file B'!$A$2:$A$386,0)),INDEX('Supplier file C'!$D$2:$D$383,MATCH(R328,'Supplier file C'!$A$2:$A$383,0)))))</f>
        <v>172.5</v>
      </c>
      <c r="T328" s="21" t="str">
        <f aca="false">IF(E328="Discontinued","",IF(ABS(G328-S328)&lt;0.005,"Yes","No"))</f>
        <v>Yes</v>
      </c>
      <c r="U328" s="21" t="str">
        <f aca="false">IF(E328="Discontinued","",IF(ABS(F328-G328)&lt;=0.01*G328,"Yes","No"))</f>
        <v>No</v>
      </c>
      <c r="V328" s="17" t="n">
        <f aca="false">IF(E328="Discontinued","",K328/H328-1)</f>
        <v>0.0869565217391304</v>
      </c>
      <c r="W328" s="21" t="str">
        <f aca="false">IF(E328="Discontinued","Archived",IF(ROUND((L328-G328)/L328,3)&gt;=ROUND(I328,3),"At or above target",IF(Q328&lt;&gt;"","Below target, reason recorded","Below target, no reason")))</f>
        <v>At or above target</v>
      </c>
      <c r="X328" s="21" t="str">
        <f aca="false">IF(E328="Discontinued","",IF(ROUND(M328-I328,3)&lt;-0.01,"Yes","No"))</f>
        <v>Yes</v>
      </c>
    </row>
    <row r="329" customFormat="false" ht="15" hidden="false" customHeight="false" outlineLevel="0" collapsed="false">
      <c r="A329" s="21" t="s">
        <v>783</v>
      </c>
      <c r="B329" s="21" t="s">
        <v>784</v>
      </c>
      <c r="C329" s="21" t="s">
        <v>366</v>
      </c>
      <c r="D329" s="21" t="s">
        <v>109</v>
      </c>
      <c r="E329" s="21" t="s">
        <v>110</v>
      </c>
      <c r="F329" s="19" t="n">
        <v>56</v>
      </c>
      <c r="G329" s="19" t="n">
        <v>60.55</v>
      </c>
      <c r="H329" s="19" t="n">
        <v>80</v>
      </c>
      <c r="I329" s="17" t="n">
        <v>0.33</v>
      </c>
      <c r="J329" s="17" t="n">
        <v>0.3</v>
      </c>
      <c r="K329" s="19" t="n">
        <f aca="false">IF(E329="Discontinued",H329,ROUND(ROUNDUP(ROUND(G329/(1-IF(J329="",I329,J329))/0.05,6),0)*0.05,2))</f>
        <v>86.5</v>
      </c>
      <c r="L329" s="19" t="n">
        <f aca="false">IF(OR(E329="Discontinued",P329="Held at old sell"),H329,IF(LEFT(P329,15)="Approved, cappe",ROUND(ROUNDUP(ROUND(H329*1.1/0.05,6),0)*0.05,2),K329))</f>
        <v>86.5</v>
      </c>
      <c r="M329" s="17" t="n">
        <f aca="false">ROUND((H329-G329)/H329,3)</f>
        <v>0.243</v>
      </c>
      <c r="N329" s="17" t="n">
        <f aca="false">IF(E329="Discontinued","",ROUND((L329-G329)/L329,3))</f>
        <v>0.3</v>
      </c>
      <c r="O329" s="21" t="str">
        <f aca="false">IF(E329="Discontinued","Archive",IF(AND(ROUND(K329/H329-1,6)&lt;=0.1,K329-H329&lt;=100),"Auto","Approval"))</f>
        <v>Auto</v>
      </c>
      <c r="P329" s="21" t="s">
        <v>111</v>
      </c>
      <c r="Q329" s="21" t="s">
        <v>392</v>
      </c>
      <c r="R329" s="21" t="str">
        <f aca="false">IF(E329="Superseded",MID(INDEX('Import file'!$E$2:$E$1384,MATCH(A329,'Import file'!$A$2:$A$1384,0)),23,30),A329)</f>
        <v>EWA-1986</v>
      </c>
      <c r="S329" s="19" t="n">
        <f aca="false">IF(E329="Discontinued","",IFERROR(INDEX('Supplier file A'!$D$2:$D$677,MATCH(R329,'Supplier file A'!$A$2:$A$677,0)),IFERROR(INDEX('Supplier file B'!$D$2:$D$386,MATCH(R329,'Supplier file B'!$A$2:$A$386,0)),INDEX('Supplier file C'!$D$2:$D$383,MATCH(R329,'Supplier file C'!$A$2:$A$383,0)))))</f>
        <v>60.55</v>
      </c>
      <c r="T329" s="21" t="str">
        <f aca="false">IF(E329="Discontinued","",IF(ABS(G329-S329)&lt;0.005,"Yes","No"))</f>
        <v>Yes</v>
      </c>
      <c r="U329" s="21" t="str">
        <f aca="false">IF(E329="Discontinued","",IF(ABS(F329-G329)&lt;=0.01*G329,"Yes","No"))</f>
        <v>No</v>
      </c>
      <c r="V329" s="17" t="n">
        <f aca="false">IF(E329="Discontinued","",K329/H329-1)</f>
        <v>0.08125</v>
      </c>
      <c r="W329" s="21" t="str">
        <f aca="false">IF(E329="Discontinued","Archived",IF(ROUND((L329-G329)/L329,3)&gt;=ROUND(I329,3),"At or above target",IF(Q329&lt;&gt;"","Below target, reason recorded","Below target, no reason")))</f>
        <v>Below target, reason recorded</v>
      </c>
      <c r="X329" s="21" t="str">
        <f aca="false">IF(E329="Discontinued","",IF(ROUND(M329-I329,3)&lt;-0.01,"Yes","No"))</f>
        <v>Yes</v>
      </c>
    </row>
    <row r="330" customFormat="false" ht="15" hidden="false" customHeight="false" outlineLevel="0" collapsed="false">
      <c r="A330" s="21" t="s">
        <v>785</v>
      </c>
      <c r="B330" s="21" t="s">
        <v>786</v>
      </c>
      <c r="C330" s="21" t="s">
        <v>366</v>
      </c>
      <c r="D330" s="21" t="s">
        <v>109</v>
      </c>
      <c r="E330" s="21" t="s">
        <v>110</v>
      </c>
      <c r="F330" s="19" t="n">
        <v>5.98</v>
      </c>
      <c r="G330" s="19" t="n">
        <v>6.37</v>
      </c>
      <c r="H330" s="19" t="n">
        <v>8.95</v>
      </c>
      <c r="I330" s="17" t="n">
        <v>0.33</v>
      </c>
      <c r="J330" s="17"/>
      <c r="K330" s="19" t="n">
        <f aca="false">IF(E330="Discontinued",H330,ROUND(ROUNDUP(ROUND(G330/(1-IF(J330="",I330,J330))/0.05,6),0)*0.05,2))</f>
        <v>9.55</v>
      </c>
      <c r="L330" s="19" t="n">
        <f aca="false">IF(OR(E330="Discontinued",P330="Held at old sell"),H330,IF(LEFT(P330,15)="Approved, cappe",ROUND(ROUNDUP(ROUND(H330*1.1/0.05,6),0)*0.05,2),K330))</f>
        <v>9.55</v>
      </c>
      <c r="M330" s="17" t="n">
        <f aca="false">ROUND((H330-G330)/H330,3)</f>
        <v>0.288</v>
      </c>
      <c r="N330" s="17" t="n">
        <f aca="false">IF(E330="Discontinued","",ROUND((L330-G330)/L330,3))</f>
        <v>0.333</v>
      </c>
      <c r="O330" s="21" t="str">
        <f aca="false">IF(E330="Discontinued","Archive",IF(AND(ROUND(K330/H330-1,6)&lt;=0.1,K330-H330&lt;=100),"Auto","Approval"))</f>
        <v>Auto</v>
      </c>
      <c r="P330" s="21" t="s">
        <v>111</v>
      </c>
      <c r="Q330" s="21"/>
      <c r="R330" s="21" t="str">
        <f aca="false">IF(E330="Superseded",MID(INDEX('Import file'!$E$2:$E$1384,MATCH(A330,'Import file'!$A$2:$A$1384,0)),23,30),A330)</f>
        <v>EWA-1989</v>
      </c>
      <c r="S330" s="19" t="n">
        <f aca="false">IF(E330="Discontinued","",IFERROR(INDEX('Supplier file A'!$D$2:$D$677,MATCH(R330,'Supplier file A'!$A$2:$A$677,0)),IFERROR(INDEX('Supplier file B'!$D$2:$D$386,MATCH(R330,'Supplier file B'!$A$2:$A$386,0)),INDEX('Supplier file C'!$D$2:$D$383,MATCH(R330,'Supplier file C'!$A$2:$A$383,0)))))</f>
        <v>6.37</v>
      </c>
      <c r="T330" s="21" t="str">
        <f aca="false">IF(E330="Discontinued","",IF(ABS(G330-S330)&lt;0.005,"Yes","No"))</f>
        <v>Yes</v>
      </c>
      <c r="U330" s="21" t="str">
        <f aca="false">IF(E330="Discontinued","",IF(ABS(F330-G330)&lt;=0.01*G330,"Yes","No"))</f>
        <v>No</v>
      </c>
      <c r="V330" s="17" t="n">
        <f aca="false">IF(E330="Discontinued","",K330/H330-1)</f>
        <v>0.0670391061452516</v>
      </c>
      <c r="W330" s="21" t="str">
        <f aca="false">IF(E330="Discontinued","Archived",IF(ROUND((L330-G330)/L330,3)&gt;=ROUND(I330,3),"At or above target",IF(Q330&lt;&gt;"","Below target, reason recorded","Below target, no reason")))</f>
        <v>At or above target</v>
      </c>
      <c r="X330" s="21" t="str">
        <f aca="false">IF(E330="Discontinued","",IF(ROUND(M330-I330,3)&lt;-0.01,"Yes","No"))</f>
        <v>Yes</v>
      </c>
    </row>
    <row r="331" customFormat="false" ht="15" hidden="false" customHeight="false" outlineLevel="0" collapsed="false">
      <c r="A331" s="21" t="s">
        <v>787</v>
      </c>
      <c r="B331" s="21" t="s">
        <v>788</v>
      </c>
      <c r="C331" s="21" t="s">
        <v>366</v>
      </c>
      <c r="D331" s="21" t="s">
        <v>109</v>
      </c>
      <c r="E331" s="21" t="s">
        <v>110</v>
      </c>
      <c r="F331" s="19" t="n">
        <v>8</v>
      </c>
      <c r="G331" s="19" t="n">
        <v>8.65</v>
      </c>
      <c r="H331" s="19" t="n">
        <v>11.95</v>
      </c>
      <c r="I331" s="17" t="n">
        <v>0.33</v>
      </c>
      <c r="J331" s="17"/>
      <c r="K331" s="19" t="n">
        <f aca="false">IF(E331="Discontinued",H331,ROUND(ROUNDUP(ROUND(G331/(1-IF(J331="",I331,J331))/0.05,6),0)*0.05,2))</f>
        <v>12.95</v>
      </c>
      <c r="L331" s="19" t="n">
        <f aca="false">IF(OR(E331="Discontinued",P331="Held at old sell"),H331,IF(LEFT(P331,15)="Approved, cappe",ROUND(ROUNDUP(ROUND(H331*1.1/0.05,6),0)*0.05,2),K331))</f>
        <v>12.95</v>
      </c>
      <c r="M331" s="17" t="n">
        <f aca="false">ROUND((H331-G331)/H331,3)</f>
        <v>0.276</v>
      </c>
      <c r="N331" s="17" t="n">
        <f aca="false">IF(E331="Discontinued","",ROUND((L331-G331)/L331,3))</f>
        <v>0.332</v>
      </c>
      <c r="O331" s="21" t="str">
        <f aca="false">IF(E331="Discontinued","Archive",IF(AND(ROUND(K331/H331-1,6)&lt;=0.1,K331-H331&lt;=100),"Auto","Approval"))</f>
        <v>Auto</v>
      </c>
      <c r="P331" s="21" t="s">
        <v>111</v>
      </c>
      <c r="Q331" s="21"/>
      <c r="R331" s="21" t="str">
        <f aca="false">IF(E331="Superseded",MID(INDEX('Import file'!$E$2:$E$1384,MATCH(A331,'Import file'!$A$2:$A$1384,0)),23,30),A331)</f>
        <v>EWA-1991</v>
      </c>
      <c r="S331" s="19" t="n">
        <f aca="false">IF(E331="Discontinued","",IFERROR(INDEX('Supplier file A'!$D$2:$D$677,MATCH(R331,'Supplier file A'!$A$2:$A$677,0)),IFERROR(INDEX('Supplier file B'!$D$2:$D$386,MATCH(R331,'Supplier file B'!$A$2:$A$386,0)),INDEX('Supplier file C'!$D$2:$D$383,MATCH(R331,'Supplier file C'!$A$2:$A$383,0)))))</f>
        <v>8.65</v>
      </c>
      <c r="T331" s="21" t="str">
        <f aca="false">IF(E331="Discontinued","",IF(ABS(G331-S331)&lt;0.005,"Yes","No"))</f>
        <v>Yes</v>
      </c>
      <c r="U331" s="21" t="str">
        <f aca="false">IF(E331="Discontinued","",IF(ABS(F331-G331)&lt;=0.01*G331,"Yes","No"))</f>
        <v>No</v>
      </c>
      <c r="V331" s="17" t="n">
        <f aca="false">IF(E331="Discontinued","",K331/H331-1)</f>
        <v>0.0836820083682008</v>
      </c>
      <c r="W331" s="21" t="str">
        <f aca="false">IF(E331="Discontinued","Archived",IF(ROUND((L331-G331)/L331,3)&gt;=ROUND(I331,3),"At or above target",IF(Q331&lt;&gt;"","Below target, reason recorded","Below target, no reason")))</f>
        <v>At or above target</v>
      </c>
      <c r="X331" s="21" t="str">
        <f aca="false">IF(E331="Discontinued","",IF(ROUND(M331-I331,3)&lt;-0.01,"Yes","No"))</f>
        <v>Yes</v>
      </c>
    </row>
    <row r="332" customFormat="false" ht="15" hidden="false" customHeight="false" outlineLevel="0" collapsed="false">
      <c r="A332" s="21" t="s">
        <v>789</v>
      </c>
      <c r="B332" s="21" t="s">
        <v>790</v>
      </c>
      <c r="C332" s="21" t="s">
        <v>366</v>
      </c>
      <c r="D332" s="21" t="s">
        <v>109</v>
      </c>
      <c r="E332" s="21" t="s">
        <v>110</v>
      </c>
      <c r="F332" s="19" t="n">
        <v>4.76</v>
      </c>
      <c r="G332" s="19" t="n">
        <v>5.09</v>
      </c>
      <c r="H332" s="19" t="n">
        <v>7.15</v>
      </c>
      <c r="I332" s="17" t="n">
        <v>0.33</v>
      </c>
      <c r="J332" s="17"/>
      <c r="K332" s="19" t="n">
        <f aca="false">IF(E332="Discontinued",H332,ROUND(ROUNDUP(ROUND(G332/(1-IF(J332="",I332,J332))/0.05,6),0)*0.05,2))</f>
        <v>7.6</v>
      </c>
      <c r="L332" s="19" t="n">
        <f aca="false">IF(OR(E332="Discontinued",P332="Held at old sell"),H332,IF(LEFT(P332,15)="Approved, cappe",ROUND(ROUNDUP(ROUND(H332*1.1/0.05,6),0)*0.05,2),K332))</f>
        <v>7.6</v>
      </c>
      <c r="M332" s="17" t="n">
        <f aca="false">ROUND((H332-G332)/H332,3)</f>
        <v>0.288</v>
      </c>
      <c r="N332" s="17" t="n">
        <f aca="false">IF(E332="Discontinued","",ROUND((L332-G332)/L332,3))</f>
        <v>0.33</v>
      </c>
      <c r="O332" s="21" t="str">
        <f aca="false">IF(E332="Discontinued","Archive",IF(AND(ROUND(K332/H332-1,6)&lt;=0.1,K332-H332&lt;=100),"Auto","Approval"))</f>
        <v>Auto</v>
      </c>
      <c r="P332" s="21" t="s">
        <v>111</v>
      </c>
      <c r="Q332" s="21"/>
      <c r="R332" s="21" t="str">
        <f aca="false">IF(E332="Superseded",MID(INDEX('Import file'!$E$2:$E$1384,MATCH(A332,'Import file'!$A$2:$A$1384,0)),23,30),A332)</f>
        <v>EWA-1995</v>
      </c>
      <c r="S332" s="19" t="n">
        <f aca="false">IF(E332="Discontinued","",IFERROR(INDEX('Supplier file A'!$D$2:$D$677,MATCH(R332,'Supplier file A'!$A$2:$A$677,0)),IFERROR(INDEX('Supplier file B'!$D$2:$D$386,MATCH(R332,'Supplier file B'!$A$2:$A$386,0)),INDEX('Supplier file C'!$D$2:$D$383,MATCH(R332,'Supplier file C'!$A$2:$A$383,0)))))</f>
        <v>5.09</v>
      </c>
      <c r="T332" s="21" t="str">
        <f aca="false">IF(E332="Discontinued","",IF(ABS(G332-S332)&lt;0.005,"Yes","No"))</f>
        <v>Yes</v>
      </c>
      <c r="U332" s="21" t="str">
        <f aca="false">IF(E332="Discontinued","",IF(ABS(F332-G332)&lt;=0.01*G332,"Yes","No"))</f>
        <v>No</v>
      </c>
      <c r="V332" s="17" t="n">
        <f aca="false">IF(E332="Discontinued","",K332/H332-1)</f>
        <v>0.0629370629370629</v>
      </c>
      <c r="W332" s="21" t="str">
        <f aca="false">IF(E332="Discontinued","Archived",IF(ROUND((L332-G332)/L332,3)&gt;=ROUND(I332,3),"At or above target",IF(Q332&lt;&gt;"","Below target, reason recorded","Below target, no reason")))</f>
        <v>At or above target</v>
      </c>
      <c r="X332" s="21" t="str">
        <f aca="false">IF(E332="Discontinued","",IF(ROUND(M332-I332,3)&lt;-0.01,"Yes","No"))</f>
        <v>Yes</v>
      </c>
    </row>
    <row r="333" customFormat="false" ht="15" hidden="false" customHeight="false" outlineLevel="0" collapsed="false">
      <c r="A333" s="21" t="s">
        <v>791</v>
      </c>
      <c r="B333" s="21" t="s">
        <v>792</v>
      </c>
      <c r="C333" s="21" t="s">
        <v>366</v>
      </c>
      <c r="D333" s="21" t="s">
        <v>109</v>
      </c>
      <c r="E333" s="21" t="s">
        <v>110</v>
      </c>
      <c r="F333" s="19" t="n">
        <v>69.7</v>
      </c>
      <c r="G333" s="19" t="n">
        <v>74.5</v>
      </c>
      <c r="H333" s="19" t="n">
        <v>99.6</v>
      </c>
      <c r="I333" s="17" t="n">
        <v>0.33</v>
      </c>
      <c r="J333" s="17" t="n">
        <v>0.3</v>
      </c>
      <c r="K333" s="19" t="n">
        <f aca="false">IF(E333="Discontinued",H333,ROUND(ROUNDUP(ROUND(G333/(1-IF(J333="",I333,J333))/0.05,6),0)*0.05,2))</f>
        <v>106.45</v>
      </c>
      <c r="L333" s="19" t="n">
        <f aca="false">IF(OR(E333="Discontinued",P333="Held at old sell"),H333,IF(LEFT(P333,15)="Approved, cappe",ROUND(ROUNDUP(ROUND(H333*1.1/0.05,6),0)*0.05,2),K333))</f>
        <v>106.45</v>
      </c>
      <c r="M333" s="17" t="n">
        <f aca="false">ROUND((H333-G333)/H333,3)</f>
        <v>0.252</v>
      </c>
      <c r="N333" s="17" t="n">
        <f aca="false">IF(E333="Discontinued","",ROUND((L333-G333)/L333,3))</f>
        <v>0.3</v>
      </c>
      <c r="O333" s="21" t="str">
        <f aca="false">IF(E333="Discontinued","Archive",IF(AND(ROUND(K333/H333-1,6)&lt;=0.1,K333-H333&lt;=100),"Auto","Approval"))</f>
        <v>Auto</v>
      </c>
      <c r="P333" s="21" t="s">
        <v>111</v>
      </c>
      <c r="Q333" s="21" t="s">
        <v>392</v>
      </c>
      <c r="R333" s="21" t="str">
        <f aca="false">IF(E333="Superseded",MID(INDEX('Import file'!$E$2:$E$1384,MATCH(A333,'Import file'!$A$2:$A$1384,0)),23,30),A333)</f>
        <v>EWA-1998</v>
      </c>
      <c r="S333" s="19" t="n">
        <f aca="false">IF(E333="Discontinued","",IFERROR(INDEX('Supplier file A'!$D$2:$D$677,MATCH(R333,'Supplier file A'!$A$2:$A$677,0)),IFERROR(INDEX('Supplier file B'!$D$2:$D$386,MATCH(R333,'Supplier file B'!$A$2:$A$386,0)),INDEX('Supplier file C'!$D$2:$D$383,MATCH(R333,'Supplier file C'!$A$2:$A$383,0)))))</f>
        <v>74.5</v>
      </c>
      <c r="T333" s="21" t="str">
        <f aca="false">IF(E333="Discontinued","",IF(ABS(G333-S333)&lt;0.005,"Yes","No"))</f>
        <v>Yes</v>
      </c>
      <c r="U333" s="21" t="str">
        <f aca="false">IF(E333="Discontinued","",IF(ABS(F333-G333)&lt;=0.01*G333,"Yes","No"))</f>
        <v>No</v>
      </c>
      <c r="V333" s="17" t="n">
        <f aca="false">IF(E333="Discontinued","",K333/H333-1)</f>
        <v>0.0687751004016066</v>
      </c>
      <c r="W333" s="21" t="str">
        <f aca="false">IF(E333="Discontinued","Archived",IF(ROUND((L333-G333)/L333,3)&gt;=ROUND(I333,3),"At or above target",IF(Q333&lt;&gt;"","Below target, reason recorded","Below target, no reason")))</f>
        <v>Below target, reason recorded</v>
      </c>
      <c r="X333" s="21" t="str">
        <f aca="false">IF(E333="Discontinued","",IF(ROUND(M333-I333,3)&lt;-0.01,"Yes","No"))</f>
        <v>Yes</v>
      </c>
    </row>
    <row r="334" customFormat="false" ht="15" hidden="false" customHeight="false" outlineLevel="0" collapsed="false">
      <c r="A334" s="21" t="s">
        <v>793</v>
      </c>
      <c r="B334" s="21" t="s">
        <v>794</v>
      </c>
      <c r="C334" s="21" t="s">
        <v>366</v>
      </c>
      <c r="D334" s="21" t="s">
        <v>109</v>
      </c>
      <c r="E334" s="21" t="s">
        <v>110</v>
      </c>
      <c r="F334" s="19" t="n">
        <v>11.88</v>
      </c>
      <c r="G334" s="19" t="n">
        <v>12.81</v>
      </c>
      <c r="H334" s="19" t="n">
        <v>17.75</v>
      </c>
      <c r="I334" s="17" t="n">
        <v>0.33</v>
      </c>
      <c r="J334" s="17"/>
      <c r="K334" s="19" t="n">
        <f aca="false">IF(E334="Discontinued",H334,ROUND(ROUNDUP(ROUND(G334/(1-IF(J334="",I334,J334))/0.05,6),0)*0.05,2))</f>
        <v>19.15</v>
      </c>
      <c r="L334" s="19" t="n">
        <f aca="false">IF(OR(E334="Discontinued",P334="Held at old sell"),H334,IF(LEFT(P334,15)="Approved, cappe",ROUND(ROUNDUP(ROUND(H334*1.1/0.05,6),0)*0.05,2),K334))</f>
        <v>19.15</v>
      </c>
      <c r="M334" s="17" t="n">
        <f aca="false">ROUND((H334-G334)/H334,3)</f>
        <v>0.278</v>
      </c>
      <c r="N334" s="17" t="n">
        <f aca="false">IF(E334="Discontinued","",ROUND((L334-G334)/L334,3))</f>
        <v>0.331</v>
      </c>
      <c r="O334" s="21" t="str">
        <f aca="false">IF(E334="Discontinued","Archive",IF(AND(ROUND(K334/H334-1,6)&lt;=0.1,K334-H334&lt;=100),"Auto","Approval"))</f>
        <v>Auto</v>
      </c>
      <c r="P334" s="21" t="s">
        <v>111</v>
      </c>
      <c r="Q334" s="21"/>
      <c r="R334" s="21" t="str">
        <f aca="false">IF(E334="Superseded",MID(INDEX('Import file'!$E$2:$E$1384,MATCH(A334,'Import file'!$A$2:$A$1384,0)),23,30),A334)</f>
        <v>EWA-2001</v>
      </c>
      <c r="S334" s="19" t="n">
        <f aca="false">IF(E334="Discontinued","",IFERROR(INDEX('Supplier file A'!$D$2:$D$677,MATCH(R334,'Supplier file A'!$A$2:$A$677,0)),IFERROR(INDEX('Supplier file B'!$D$2:$D$386,MATCH(R334,'Supplier file B'!$A$2:$A$386,0)),INDEX('Supplier file C'!$D$2:$D$383,MATCH(R334,'Supplier file C'!$A$2:$A$383,0)))))</f>
        <v>12.81</v>
      </c>
      <c r="T334" s="21" t="str">
        <f aca="false">IF(E334="Discontinued","",IF(ABS(G334-S334)&lt;0.005,"Yes","No"))</f>
        <v>Yes</v>
      </c>
      <c r="U334" s="21" t="str">
        <f aca="false">IF(E334="Discontinued","",IF(ABS(F334-G334)&lt;=0.01*G334,"Yes","No"))</f>
        <v>No</v>
      </c>
      <c r="V334" s="17" t="n">
        <f aca="false">IF(E334="Discontinued","",K334/H334-1)</f>
        <v>0.0788732394366196</v>
      </c>
      <c r="W334" s="21" t="str">
        <f aca="false">IF(E334="Discontinued","Archived",IF(ROUND((L334-G334)/L334,3)&gt;=ROUND(I334,3),"At or above target",IF(Q334&lt;&gt;"","Below target, reason recorded","Below target, no reason")))</f>
        <v>At or above target</v>
      </c>
      <c r="X334" s="21" t="str">
        <f aca="false">IF(E334="Discontinued","",IF(ROUND(M334-I334,3)&lt;-0.01,"Yes","No"))</f>
        <v>Yes</v>
      </c>
    </row>
    <row r="335" customFormat="false" ht="15" hidden="false" customHeight="false" outlineLevel="0" collapsed="false">
      <c r="A335" s="21" t="s">
        <v>795</v>
      </c>
      <c r="B335" s="21" t="s">
        <v>796</v>
      </c>
      <c r="C335" s="21" t="s">
        <v>366</v>
      </c>
      <c r="D335" s="21" t="s">
        <v>109</v>
      </c>
      <c r="E335" s="21" t="s">
        <v>110</v>
      </c>
      <c r="F335" s="19" t="n">
        <v>32</v>
      </c>
      <c r="G335" s="19" t="n">
        <v>34.14</v>
      </c>
      <c r="H335" s="19" t="n">
        <v>47.8</v>
      </c>
      <c r="I335" s="17" t="n">
        <v>0.33</v>
      </c>
      <c r="J335" s="17"/>
      <c r="K335" s="19" t="n">
        <f aca="false">IF(E335="Discontinued",H335,ROUND(ROUNDUP(ROUND(G335/(1-IF(J335="",I335,J335))/0.05,6),0)*0.05,2))</f>
        <v>51</v>
      </c>
      <c r="L335" s="19" t="n">
        <f aca="false">IF(OR(E335="Discontinued",P335="Held at old sell"),H335,IF(LEFT(P335,15)="Approved, cappe",ROUND(ROUNDUP(ROUND(H335*1.1/0.05,6),0)*0.05,2),K335))</f>
        <v>51</v>
      </c>
      <c r="M335" s="17" t="n">
        <f aca="false">ROUND((H335-G335)/H335,3)</f>
        <v>0.286</v>
      </c>
      <c r="N335" s="17" t="n">
        <f aca="false">IF(E335="Discontinued","",ROUND((L335-G335)/L335,3))</f>
        <v>0.331</v>
      </c>
      <c r="O335" s="21" t="str">
        <f aca="false">IF(E335="Discontinued","Archive",IF(AND(ROUND(K335/H335-1,6)&lt;=0.1,K335-H335&lt;=100),"Auto","Approval"))</f>
        <v>Auto</v>
      </c>
      <c r="P335" s="21" t="s">
        <v>111</v>
      </c>
      <c r="Q335" s="21"/>
      <c r="R335" s="21" t="str">
        <f aca="false">IF(E335="Superseded",MID(INDEX('Import file'!$E$2:$E$1384,MATCH(A335,'Import file'!$A$2:$A$1384,0)),23,30),A335)</f>
        <v>EWA-2002</v>
      </c>
      <c r="S335" s="19" t="n">
        <f aca="false">IF(E335="Discontinued","",IFERROR(INDEX('Supplier file A'!$D$2:$D$677,MATCH(R335,'Supplier file A'!$A$2:$A$677,0)),IFERROR(INDEX('Supplier file B'!$D$2:$D$386,MATCH(R335,'Supplier file B'!$A$2:$A$386,0)),INDEX('Supplier file C'!$D$2:$D$383,MATCH(R335,'Supplier file C'!$A$2:$A$383,0)))))</f>
        <v>34.14</v>
      </c>
      <c r="T335" s="21" t="str">
        <f aca="false">IF(E335="Discontinued","",IF(ABS(G335-S335)&lt;0.005,"Yes","No"))</f>
        <v>Yes</v>
      </c>
      <c r="U335" s="21" t="str">
        <f aca="false">IF(E335="Discontinued","",IF(ABS(F335-G335)&lt;=0.01*G335,"Yes","No"))</f>
        <v>No</v>
      </c>
      <c r="V335" s="17" t="n">
        <f aca="false">IF(E335="Discontinued","",K335/H335-1)</f>
        <v>0.0669456066945606</v>
      </c>
      <c r="W335" s="21" t="str">
        <f aca="false">IF(E335="Discontinued","Archived",IF(ROUND((L335-G335)/L335,3)&gt;=ROUND(I335,3),"At or above target",IF(Q335&lt;&gt;"","Below target, reason recorded","Below target, no reason")))</f>
        <v>At or above target</v>
      </c>
      <c r="X335" s="21" t="str">
        <f aca="false">IF(E335="Discontinued","",IF(ROUND(M335-I335,3)&lt;-0.01,"Yes","No"))</f>
        <v>Yes</v>
      </c>
    </row>
    <row r="336" customFormat="false" ht="15" hidden="false" customHeight="false" outlineLevel="0" collapsed="false">
      <c r="A336" s="21" t="s">
        <v>797</v>
      </c>
      <c r="B336" s="21" t="s">
        <v>798</v>
      </c>
      <c r="C336" s="21" t="s">
        <v>366</v>
      </c>
      <c r="D336" s="21" t="s">
        <v>109</v>
      </c>
      <c r="E336" s="21" t="s">
        <v>110</v>
      </c>
      <c r="F336" s="19" t="n">
        <v>5.6</v>
      </c>
      <c r="G336" s="19" t="n">
        <v>6.05</v>
      </c>
      <c r="H336" s="19" t="n">
        <v>7.3</v>
      </c>
      <c r="I336" s="17" t="n">
        <v>0.33</v>
      </c>
      <c r="J336" s="17" t="n">
        <v>0.23</v>
      </c>
      <c r="K336" s="19" t="n">
        <f aca="false">IF(E336="Discontinued",H336,ROUND(ROUNDUP(ROUND(G336/(1-IF(J336="",I336,J336))/0.05,6),0)*0.05,2))</f>
        <v>7.9</v>
      </c>
      <c r="L336" s="19" t="n">
        <f aca="false">IF(OR(E336="Discontinued",P336="Held at old sell"),H336,IF(LEFT(P336,15)="Approved, cappe",ROUND(ROUNDUP(ROUND(H336*1.1/0.05,6),0)*0.05,2),K336))</f>
        <v>7.9</v>
      </c>
      <c r="M336" s="17" t="n">
        <f aca="false">ROUND((H336-G336)/H336,3)</f>
        <v>0.171</v>
      </c>
      <c r="N336" s="17" t="n">
        <f aca="false">IF(E336="Discontinued","",ROUND((L336-G336)/L336,3))</f>
        <v>0.234</v>
      </c>
      <c r="O336" s="21" t="str">
        <f aca="false">IF(E336="Discontinued","Archive",IF(AND(ROUND(K336/H336-1,6)&lt;=0.1,K336-H336&lt;=100),"Auto","Approval"))</f>
        <v>Auto</v>
      </c>
      <c r="P336" s="21" t="s">
        <v>111</v>
      </c>
      <c r="Q336" s="21" t="s">
        <v>139</v>
      </c>
      <c r="R336" s="21" t="str">
        <f aca="false">IF(E336="Superseded",MID(INDEX('Import file'!$E$2:$E$1384,MATCH(A336,'Import file'!$A$2:$A$1384,0)),23,30),A336)</f>
        <v>EWA-2006</v>
      </c>
      <c r="S336" s="19" t="n">
        <f aca="false">IF(E336="Discontinued","",IFERROR(INDEX('Supplier file A'!$D$2:$D$677,MATCH(R336,'Supplier file A'!$A$2:$A$677,0)),IFERROR(INDEX('Supplier file B'!$D$2:$D$386,MATCH(R336,'Supplier file B'!$A$2:$A$386,0)),INDEX('Supplier file C'!$D$2:$D$383,MATCH(R336,'Supplier file C'!$A$2:$A$383,0)))))</f>
        <v>6.05</v>
      </c>
      <c r="T336" s="21" t="str">
        <f aca="false">IF(E336="Discontinued","",IF(ABS(G336-S336)&lt;0.005,"Yes","No"))</f>
        <v>Yes</v>
      </c>
      <c r="U336" s="21" t="str">
        <f aca="false">IF(E336="Discontinued","",IF(ABS(F336-G336)&lt;=0.01*G336,"Yes","No"))</f>
        <v>No</v>
      </c>
      <c r="V336" s="17" t="n">
        <f aca="false">IF(E336="Discontinued","",K336/H336-1)</f>
        <v>0.0821917808219179</v>
      </c>
      <c r="W336" s="21" t="str">
        <f aca="false">IF(E336="Discontinued","Archived",IF(ROUND((L336-G336)/L336,3)&gt;=ROUND(I336,3),"At or above target",IF(Q336&lt;&gt;"","Below target, reason recorded","Below target, no reason")))</f>
        <v>Below target, reason recorded</v>
      </c>
      <c r="X336" s="21" t="str">
        <f aca="false">IF(E336="Discontinued","",IF(ROUND(M336-I336,3)&lt;-0.01,"Yes","No"))</f>
        <v>Yes</v>
      </c>
    </row>
    <row r="337" customFormat="false" ht="15" hidden="false" customHeight="false" outlineLevel="0" collapsed="false">
      <c r="A337" s="21" t="s">
        <v>799</v>
      </c>
      <c r="B337" s="21" t="s">
        <v>800</v>
      </c>
      <c r="C337" s="21" t="s">
        <v>366</v>
      </c>
      <c r="D337" s="21" t="s">
        <v>109</v>
      </c>
      <c r="E337" s="21" t="s">
        <v>110</v>
      </c>
      <c r="F337" s="19" t="n">
        <v>43.2</v>
      </c>
      <c r="G337" s="19" t="n">
        <v>46.23</v>
      </c>
      <c r="H337" s="19" t="n">
        <v>64.5</v>
      </c>
      <c r="I337" s="17" t="n">
        <v>0.33</v>
      </c>
      <c r="J337" s="17"/>
      <c r="K337" s="19" t="n">
        <f aca="false">IF(E337="Discontinued",H337,ROUND(ROUNDUP(ROUND(G337/(1-IF(J337="",I337,J337))/0.05,6),0)*0.05,2))</f>
        <v>69</v>
      </c>
      <c r="L337" s="19" t="n">
        <f aca="false">IF(OR(E337="Discontinued",P337="Held at old sell"),H337,IF(LEFT(P337,15)="Approved, cappe",ROUND(ROUNDUP(ROUND(H337*1.1/0.05,6),0)*0.05,2),K337))</f>
        <v>69</v>
      </c>
      <c r="M337" s="17" t="n">
        <f aca="false">ROUND((H337-G337)/H337,3)</f>
        <v>0.283</v>
      </c>
      <c r="N337" s="17" t="n">
        <f aca="false">IF(E337="Discontinued","",ROUND((L337-G337)/L337,3))</f>
        <v>0.33</v>
      </c>
      <c r="O337" s="21" t="str">
        <f aca="false">IF(E337="Discontinued","Archive",IF(AND(ROUND(K337/H337-1,6)&lt;=0.1,K337-H337&lt;=100),"Auto","Approval"))</f>
        <v>Auto</v>
      </c>
      <c r="P337" s="21" t="s">
        <v>111</v>
      </c>
      <c r="Q337" s="21"/>
      <c r="R337" s="21" t="str">
        <f aca="false">IF(E337="Superseded",MID(INDEX('Import file'!$E$2:$E$1384,MATCH(A337,'Import file'!$A$2:$A$1384,0)),23,30),A337)</f>
        <v>EWA-2008</v>
      </c>
      <c r="S337" s="19" t="n">
        <f aca="false">IF(E337="Discontinued","",IFERROR(INDEX('Supplier file A'!$D$2:$D$677,MATCH(R337,'Supplier file A'!$A$2:$A$677,0)),IFERROR(INDEX('Supplier file B'!$D$2:$D$386,MATCH(R337,'Supplier file B'!$A$2:$A$386,0)),INDEX('Supplier file C'!$D$2:$D$383,MATCH(R337,'Supplier file C'!$A$2:$A$383,0)))))</f>
        <v>46.23</v>
      </c>
      <c r="T337" s="21" t="str">
        <f aca="false">IF(E337="Discontinued","",IF(ABS(G337-S337)&lt;0.005,"Yes","No"))</f>
        <v>Yes</v>
      </c>
      <c r="U337" s="21" t="str">
        <f aca="false">IF(E337="Discontinued","",IF(ABS(F337-G337)&lt;=0.01*G337,"Yes","No"))</f>
        <v>No</v>
      </c>
      <c r="V337" s="17" t="n">
        <f aca="false">IF(E337="Discontinued","",K337/H337-1)</f>
        <v>0.069767441860465</v>
      </c>
      <c r="W337" s="21" t="str">
        <f aca="false">IF(E337="Discontinued","Archived",IF(ROUND((L337-G337)/L337,3)&gt;=ROUND(I337,3),"At or above target",IF(Q337&lt;&gt;"","Below target, reason recorded","Below target, no reason")))</f>
        <v>At or above target</v>
      </c>
      <c r="X337" s="21" t="str">
        <f aca="false">IF(E337="Discontinued","",IF(ROUND(M337-I337,3)&lt;-0.01,"Yes","No"))</f>
        <v>Yes</v>
      </c>
    </row>
    <row r="338" customFormat="false" ht="15" hidden="false" customHeight="false" outlineLevel="0" collapsed="false">
      <c r="A338" s="21" t="s">
        <v>801</v>
      </c>
      <c r="B338" s="21" t="s">
        <v>802</v>
      </c>
      <c r="C338" s="21" t="s">
        <v>366</v>
      </c>
      <c r="D338" s="21" t="s">
        <v>109</v>
      </c>
      <c r="E338" s="21" t="s">
        <v>110</v>
      </c>
      <c r="F338" s="19" t="n">
        <v>7.29</v>
      </c>
      <c r="G338" s="19" t="n">
        <v>7.83</v>
      </c>
      <c r="H338" s="19" t="n">
        <v>10.9</v>
      </c>
      <c r="I338" s="17" t="n">
        <v>0.33</v>
      </c>
      <c r="J338" s="17"/>
      <c r="K338" s="19" t="n">
        <f aca="false">IF(E338="Discontinued",H338,ROUND(ROUNDUP(ROUND(G338/(1-IF(J338="",I338,J338))/0.05,6),0)*0.05,2))</f>
        <v>11.7</v>
      </c>
      <c r="L338" s="19" t="n">
        <f aca="false">IF(OR(E338="Discontinued",P338="Held at old sell"),H338,IF(LEFT(P338,15)="Approved, cappe",ROUND(ROUNDUP(ROUND(H338*1.1/0.05,6),0)*0.05,2),K338))</f>
        <v>11.7</v>
      </c>
      <c r="M338" s="17" t="n">
        <f aca="false">ROUND((H338-G338)/H338,3)</f>
        <v>0.282</v>
      </c>
      <c r="N338" s="17" t="n">
        <f aca="false">IF(E338="Discontinued","",ROUND((L338-G338)/L338,3))</f>
        <v>0.331</v>
      </c>
      <c r="O338" s="21" t="str">
        <f aca="false">IF(E338="Discontinued","Archive",IF(AND(ROUND(K338/H338-1,6)&lt;=0.1,K338-H338&lt;=100),"Auto","Approval"))</f>
        <v>Auto</v>
      </c>
      <c r="P338" s="21" t="s">
        <v>111</v>
      </c>
      <c r="Q338" s="21"/>
      <c r="R338" s="21" t="str">
        <f aca="false">IF(E338="Superseded",MID(INDEX('Import file'!$E$2:$E$1384,MATCH(A338,'Import file'!$A$2:$A$1384,0)),23,30),A338)</f>
        <v>EWA-2011</v>
      </c>
      <c r="S338" s="19" t="n">
        <f aca="false">IF(E338="Discontinued","",IFERROR(INDEX('Supplier file A'!$D$2:$D$677,MATCH(R338,'Supplier file A'!$A$2:$A$677,0)),IFERROR(INDEX('Supplier file B'!$D$2:$D$386,MATCH(R338,'Supplier file B'!$A$2:$A$386,0)),INDEX('Supplier file C'!$D$2:$D$383,MATCH(R338,'Supplier file C'!$A$2:$A$383,0)))))</f>
        <v>7.83</v>
      </c>
      <c r="T338" s="21" t="str">
        <f aca="false">IF(E338="Discontinued","",IF(ABS(G338-S338)&lt;0.005,"Yes","No"))</f>
        <v>Yes</v>
      </c>
      <c r="U338" s="21" t="str">
        <f aca="false">IF(E338="Discontinued","",IF(ABS(F338-G338)&lt;=0.01*G338,"Yes","No"))</f>
        <v>No</v>
      </c>
      <c r="V338" s="17" t="n">
        <f aca="false">IF(E338="Discontinued","",K338/H338-1)</f>
        <v>0.073394495412844</v>
      </c>
      <c r="W338" s="21" t="str">
        <f aca="false">IF(E338="Discontinued","Archived",IF(ROUND((L338-G338)/L338,3)&gt;=ROUND(I338,3),"At or above target",IF(Q338&lt;&gt;"","Below target, reason recorded","Below target, no reason")))</f>
        <v>At or above target</v>
      </c>
      <c r="X338" s="21" t="str">
        <f aca="false">IF(E338="Discontinued","",IF(ROUND(M338-I338,3)&lt;-0.01,"Yes","No"))</f>
        <v>Yes</v>
      </c>
    </row>
    <row r="339" customFormat="false" ht="15" hidden="false" customHeight="false" outlineLevel="0" collapsed="false">
      <c r="A339" s="21" t="s">
        <v>803</v>
      </c>
      <c r="B339" s="21" t="s">
        <v>804</v>
      </c>
      <c r="C339" s="21" t="s">
        <v>366</v>
      </c>
      <c r="D339" s="21" t="s">
        <v>109</v>
      </c>
      <c r="E339" s="21" t="s">
        <v>110</v>
      </c>
      <c r="F339" s="19" t="n">
        <v>110.4</v>
      </c>
      <c r="G339" s="19" t="n">
        <v>117.81</v>
      </c>
      <c r="H339" s="19" t="n">
        <v>164.8</v>
      </c>
      <c r="I339" s="17" t="n">
        <v>0.33</v>
      </c>
      <c r="J339" s="17"/>
      <c r="K339" s="19" t="n">
        <f aca="false">IF(E339="Discontinued",H339,ROUND(ROUNDUP(ROUND(G339/(1-IF(J339="",I339,J339))/0.05,6),0)*0.05,2))</f>
        <v>175.85</v>
      </c>
      <c r="L339" s="19" t="n">
        <f aca="false">IF(OR(E339="Discontinued",P339="Held at old sell"),H339,IF(LEFT(P339,15)="Approved, cappe",ROUND(ROUNDUP(ROUND(H339*1.1/0.05,6),0)*0.05,2),K339))</f>
        <v>175.85</v>
      </c>
      <c r="M339" s="17" t="n">
        <f aca="false">ROUND((H339-G339)/H339,3)</f>
        <v>0.285</v>
      </c>
      <c r="N339" s="17" t="n">
        <f aca="false">IF(E339="Discontinued","",ROUND((L339-G339)/L339,3))</f>
        <v>0.33</v>
      </c>
      <c r="O339" s="21" t="str">
        <f aca="false">IF(E339="Discontinued","Archive",IF(AND(ROUND(K339/H339-1,6)&lt;=0.1,K339-H339&lt;=100),"Auto","Approval"))</f>
        <v>Auto</v>
      </c>
      <c r="P339" s="21" t="s">
        <v>111</v>
      </c>
      <c r="Q339" s="21"/>
      <c r="R339" s="21" t="str">
        <f aca="false">IF(E339="Superseded",MID(INDEX('Import file'!$E$2:$E$1384,MATCH(A339,'Import file'!$A$2:$A$1384,0)),23,30),A339)</f>
        <v>EWA-2015</v>
      </c>
      <c r="S339" s="19" t="n">
        <f aca="false">IF(E339="Discontinued","",IFERROR(INDEX('Supplier file A'!$D$2:$D$677,MATCH(R339,'Supplier file A'!$A$2:$A$677,0)),IFERROR(INDEX('Supplier file B'!$D$2:$D$386,MATCH(R339,'Supplier file B'!$A$2:$A$386,0)),INDEX('Supplier file C'!$D$2:$D$383,MATCH(R339,'Supplier file C'!$A$2:$A$383,0)))))</f>
        <v>117.81</v>
      </c>
      <c r="T339" s="21" t="str">
        <f aca="false">IF(E339="Discontinued","",IF(ABS(G339-S339)&lt;0.005,"Yes","No"))</f>
        <v>Yes</v>
      </c>
      <c r="U339" s="21" t="str">
        <f aca="false">IF(E339="Discontinued","",IF(ABS(F339-G339)&lt;=0.01*G339,"Yes","No"))</f>
        <v>No</v>
      </c>
      <c r="V339" s="17" t="n">
        <f aca="false">IF(E339="Discontinued","",K339/H339-1)</f>
        <v>0.0670509708737863</v>
      </c>
      <c r="W339" s="21" t="str">
        <f aca="false">IF(E339="Discontinued","Archived",IF(ROUND((L339-G339)/L339,3)&gt;=ROUND(I339,3),"At or above target",IF(Q339&lt;&gt;"","Below target, reason recorded","Below target, no reason")))</f>
        <v>At or above target</v>
      </c>
      <c r="X339" s="21" t="str">
        <f aca="false">IF(E339="Discontinued","",IF(ROUND(M339-I339,3)&lt;-0.01,"Yes","No"))</f>
        <v>Yes</v>
      </c>
    </row>
    <row r="340" customFormat="false" ht="15" hidden="false" customHeight="false" outlineLevel="0" collapsed="false">
      <c r="A340" s="21" t="s">
        <v>805</v>
      </c>
      <c r="B340" s="21" t="s">
        <v>806</v>
      </c>
      <c r="C340" s="21" t="s">
        <v>366</v>
      </c>
      <c r="D340" s="21" t="s">
        <v>109</v>
      </c>
      <c r="E340" s="21" t="s">
        <v>110</v>
      </c>
      <c r="F340" s="19" t="n">
        <v>20.7</v>
      </c>
      <c r="G340" s="19" t="n">
        <v>22.14</v>
      </c>
      <c r="H340" s="19" t="n">
        <v>30.9</v>
      </c>
      <c r="I340" s="17" t="n">
        <v>0.33</v>
      </c>
      <c r="J340" s="17"/>
      <c r="K340" s="19" t="n">
        <f aca="false">IF(E340="Discontinued",H340,ROUND(ROUNDUP(ROUND(G340/(1-IF(J340="",I340,J340))/0.05,6),0)*0.05,2))</f>
        <v>33.05</v>
      </c>
      <c r="L340" s="19" t="n">
        <f aca="false">IF(OR(E340="Discontinued",P340="Held at old sell"),H340,IF(LEFT(P340,15)="Approved, cappe",ROUND(ROUNDUP(ROUND(H340*1.1/0.05,6),0)*0.05,2),K340))</f>
        <v>33.05</v>
      </c>
      <c r="M340" s="17" t="n">
        <f aca="false">ROUND((H340-G340)/H340,3)</f>
        <v>0.283</v>
      </c>
      <c r="N340" s="17" t="n">
        <f aca="false">IF(E340="Discontinued","",ROUND((L340-G340)/L340,3))</f>
        <v>0.33</v>
      </c>
      <c r="O340" s="21" t="str">
        <f aca="false">IF(E340="Discontinued","Archive",IF(AND(ROUND(K340/H340-1,6)&lt;=0.1,K340-H340&lt;=100),"Auto","Approval"))</f>
        <v>Auto</v>
      </c>
      <c r="P340" s="21" t="s">
        <v>111</v>
      </c>
      <c r="Q340" s="21"/>
      <c r="R340" s="21" t="str">
        <f aca="false">IF(E340="Superseded",MID(INDEX('Import file'!$E$2:$E$1384,MATCH(A340,'Import file'!$A$2:$A$1384,0)),23,30),A340)</f>
        <v>EWA-2018</v>
      </c>
      <c r="S340" s="19" t="n">
        <f aca="false">IF(E340="Discontinued","",IFERROR(INDEX('Supplier file A'!$D$2:$D$677,MATCH(R340,'Supplier file A'!$A$2:$A$677,0)),IFERROR(INDEX('Supplier file B'!$D$2:$D$386,MATCH(R340,'Supplier file B'!$A$2:$A$386,0)),INDEX('Supplier file C'!$D$2:$D$383,MATCH(R340,'Supplier file C'!$A$2:$A$383,0)))))</f>
        <v>22.14</v>
      </c>
      <c r="T340" s="21" t="str">
        <f aca="false">IF(E340="Discontinued","",IF(ABS(G340-S340)&lt;0.005,"Yes","No"))</f>
        <v>Yes</v>
      </c>
      <c r="U340" s="21" t="str">
        <f aca="false">IF(E340="Discontinued","",IF(ABS(F340-G340)&lt;=0.01*G340,"Yes","No"))</f>
        <v>No</v>
      </c>
      <c r="V340" s="17" t="n">
        <f aca="false">IF(E340="Discontinued","",K340/H340-1)</f>
        <v>0.0695792880258899</v>
      </c>
      <c r="W340" s="21" t="str">
        <f aca="false">IF(E340="Discontinued","Archived",IF(ROUND((L340-G340)/L340,3)&gt;=ROUND(I340,3),"At or above target",IF(Q340&lt;&gt;"","Below target, reason recorded","Below target, no reason")))</f>
        <v>At or above target</v>
      </c>
      <c r="X340" s="21" t="str">
        <f aca="false">IF(E340="Discontinued","",IF(ROUND(M340-I340,3)&lt;-0.01,"Yes","No"))</f>
        <v>Yes</v>
      </c>
    </row>
    <row r="341" customFormat="false" ht="15" hidden="false" customHeight="false" outlineLevel="0" collapsed="false">
      <c r="A341" s="21" t="s">
        <v>807</v>
      </c>
      <c r="B341" s="21" t="s">
        <v>808</v>
      </c>
      <c r="C341" s="21" t="s">
        <v>366</v>
      </c>
      <c r="D341" s="21" t="s">
        <v>109</v>
      </c>
      <c r="E341" s="21" t="s">
        <v>110</v>
      </c>
      <c r="F341" s="19" t="n">
        <v>5.8</v>
      </c>
      <c r="G341" s="19" t="n">
        <v>6.29</v>
      </c>
      <c r="H341" s="19" t="n">
        <v>8.7</v>
      </c>
      <c r="I341" s="17" t="n">
        <v>0.33</v>
      </c>
      <c r="J341" s="17"/>
      <c r="K341" s="19" t="n">
        <f aca="false">IF(E341="Discontinued",H341,ROUND(ROUNDUP(ROUND(G341/(1-IF(J341="",I341,J341))/0.05,6),0)*0.05,2))</f>
        <v>9.4</v>
      </c>
      <c r="L341" s="19" t="n">
        <f aca="false">IF(OR(E341="Discontinued",P341="Held at old sell"),H341,IF(LEFT(P341,15)="Approved, cappe",ROUND(ROUNDUP(ROUND(H341*1.1/0.05,6),0)*0.05,2),K341))</f>
        <v>9.4</v>
      </c>
      <c r="M341" s="17" t="n">
        <f aca="false">ROUND((H341-G341)/H341,3)</f>
        <v>0.277</v>
      </c>
      <c r="N341" s="17" t="n">
        <f aca="false">IF(E341="Discontinued","",ROUND((L341-G341)/L341,3))</f>
        <v>0.331</v>
      </c>
      <c r="O341" s="21" t="str">
        <f aca="false">IF(E341="Discontinued","Archive",IF(AND(ROUND(K341/H341-1,6)&lt;=0.1,K341-H341&lt;=100),"Auto","Approval"))</f>
        <v>Auto</v>
      </c>
      <c r="P341" s="21" t="s">
        <v>111</v>
      </c>
      <c r="Q341" s="21"/>
      <c r="R341" s="21" t="str">
        <f aca="false">IF(E341="Superseded",MID(INDEX('Import file'!$E$2:$E$1384,MATCH(A341,'Import file'!$A$2:$A$1384,0)),23,30),A341)</f>
        <v>EWA-2022</v>
      </c>
      <c r="S341" s="19" t="n">
        <f aca="false">IF(E341="Discontinued","",IFERROR(INDEX('Supplier file A'!$D$2:$D$677,MATCH(R341,'Supplier file A'!$A$2:$A$677,0)),IFERROR(INDEX('Supplier file B'!$D$2:$D$386,MATCH(R341,'Supplier file B'!$A$2:$A$386,0)),INDEX('Supplier file C'!$D$2:$D$383,MATCH(R341,'Supplier file C'!$A$2:$A$383,0)))))</f>
        <v>6.29</v>
      </c>
      <c r="T341" s="21" t="str">
        <f aca="false">IF(E341="Discontinued","",IF(ABS(G341-S341)&lt;0.005,"Yes","No"))</f>
        <v>Yes</v>
      </c>
      <c r="U341" s="21" t="str">
        <f aca="false">IF(E341="Discontinued","",IF(ABS(F341-G341)&lt;=0.01*G341,"Yes","No"))</f>
        <v>No</v>
      </c>
      <c r="V341" s="17" t="n">
        <f aca="false">IF(E341="Discontinued","",K341/H341-1)</f>
        <v>0.0804597701149428</v>
      </c>
      <c r="W341" s="21" t="str">
        <f aca="false">IF(E341="Discontinued","Archived",IF(ROUND((L341-G341)/L341,3)&gt;=ROUND(I341,3),"At or above target",IF(Q341&lt;&gt;"","Below target, reason recorded","Below target, no reason")))</f>
        <v>At or above target</v>
      </c>
      <c r="X341" s="21" t="str">
        <f aca="false">IF(E341="Discontinued","",IF(ROUND(M341-I341,3)&lt;-0.01,"Yes","No"))</f>
        <v>Yes</v>
      </c>
    </row>
    <row r="342" customFormat="false" ht="15" hidden="false" customHeight="false" outlineLevel="0" collapsed="false">
      <c r="A342" s="21" t="s">
        <v>809</v>
      </c>
      <c r="B342" s="21" t="s">
        <v>810</v>
      </c>
      <c r="C342" s="21" t="s">
        <v>366</v>
      </c>
      <c r="D342" s="21" t="s">
        <v>109</v>
      </c>
      <c r="E342" s="21" t="s">
        <v>110</v>
      </c>
      <c r="F342" s="19" t="n">
        <v>80.75</v>
      </c>
      <c r="G342" s="19" t="n">
        <v>86.81</v>
      </c>
      <c r="H342" s="19" t="n">
        <v>120.55</v>
      </c>
      <c r="I342" s="17" t="n">
        <v>0.33</v>
      </c>
      <c r="J342" s="17"/>
      <c r="K342" s="19" t="n">
        <f aca="false">IF(E342="Discontinued",H342,ROUND(ROUNDUP(ROUND(G342/(1-IF(J342="",I342,J342))/0.05,6),0)*0.05,2))</f>
        <v>129.6</v>
      </c>
      <c r="L342" s="19" t="n">
        <f aca="false">IF(OR(E342="Discontinued",P342="Held at old sell"),H342,IF(LEFT(P342,15)="Approved, cappe",ROUND(ROUNDUP(ROUND(H342*1.1/0.05,6),0)*0.05,2),K342))</f>
        <v>129.6</v>
      </c>
      <c r="M342" s="17" t="n">
        <f aca="false">ROUND((H342-G342)/H342,3)</f>
        <v>0.28</v>
      </c>
      <c r="N342" s="17" t="n">
        <f aca="false">IF(E342="Discontinued","",ROUND((L342-G342)/L342,3))</f>
        <v>0.33</v>
      </c>
      <c r="O342" s="21" t="str">
        <f aca="false">IF(E342="Discontinued","Archive",IF(AND(ROUND(K342/H342-1,6)&lt;=0.1,K342-H342&lt;=100),"Auto","Approval"))</f>
        <v>Auto</v>
      </c>
      <c r="P342" s="21" t="s">
        <v>111</v>
      </c>
      <c r="Q342" s="21"/>
      <c r="R342" s="21" t="str">
        <f aca="false">IF(E342="Superseded",MID(INDEX('Import file'!$E$2:$E$1384,MATCH(A342,'Import file'!$A$2:$A$1384,0)),23,30),A342)</f>
        <v>EWA-2025</v>
      </c>
      <c r="S342" s="19" t="n">
        <f aca="false">IF(E342="Discontinued","",IFERROR(INDEX('Supplier file A'!$D$2:$D$677,MATCH(R342,'Supplier file A'!$A$2:$A$677,0)),IFERROR(INDEX('Supplier file B'!$D$2:$D$386,MATCH(R342,'Supplier file B'!$A$2:$A$386,0)),INDEX('Supplier file C'!$D$2:$D$383,MATCH(R342,'Supplier file C'!$A$2:$A$383,0)))))</f>
        <v>86.81</v>
      </c>
      <c r="T342" s="21" t="str">
        <f aca="false">IF(E342="Discontinued","",IF(ABS(G342-S342)&lt;0.005,"Yes","No"))</f>
        <v>Yes</v>
      </c>
      <c r="U342" s="21" t="str">
        <f aca="false">IF(E342="Discontinued","",IF(ABS(F342-G342)&lt;=0.01*G342,"Yes","No"))</f>
        <v>No</v>
      </c>
      <c r="V342" s="17" t="n">
        <f aca="false">IF(E342="Discontinued","",K342/H342-1)</f>
        <v>0.0750725839900457</v>
      </c>
      <c r="W342" s="21" t="str">
        <f aca="false">IF(E342="Discontinued","Archived",IF(ROUND((L342-G342)/L342,3)&gt;=ROUND(I342,3),"At or above target",IF(Q342&lt;&gt;"","Below target, reason recorded","Below target, no reason")))</f>
        <v>At or above target</v>
      </c>
      <c r="X342" s="21" t="str">
        <f aca="false">IF(E342="Discontinued","",IF(ROUND(M342-I342,3)&lt;-0.01,"Yes","No"))</f>
        <v>Yes</v>
      </c>
    </row>
    <row r="343" customFormat="false" ht="15" hidden="false" customHeight="false" outlineLevel="0" collapsed="false">
      <c r="A343" s="21" t="s">
        <v>811</v>
      </c>
      <c r="B343" s="21" t="s">
        <v>812</v>
      </c>
      <c r="C343" s="21" t="s">
        <v>366</v>
      </c>
      <c r="D343" s="21" t="s">
        <v>109</v>
      </c>
      <c r="E343" s="21" t="s">
        <v>110</v>
      </c>
      <c r="F343" s="19" t="n">
        <v>36.8</v>
      </c>
      <c r="G343" s="19" t="n">
        <v>39.51</v>
      </c>
      <c r="H343" s="19" t="n">
        <v>54.95</v>
      </c>
      <c r="I343" s="17" t="n">
        <v>0.33</v>
      </c>
      <c r="J343" s="17"/>
      <c r="K343" s="19" t="n">
        <f aca="false">IF(E343="Discontinued",H343,ROUND(ROUNDUP(ROUND(G343/(1-IF(J343="",I343,J343))/0.05,6),0)*0.05,2))</f>
        <v>59</v>
      </c>
      <c r="L343" s="19" t="n">
        <f aca="false">IF(OR(E343="Discontinued",P343="Held at old sell"),H343,IF(LEFT(P343,15)="Approved, cappe",ROUND(ROUNDUP(ROUND(H343*1.1/0.05,6),0)*0.05,2),K343))</f>
        <v>59</v>
      </c>
      <c r="M343" s="17" t="n">
        <f aca="false">ROUND((H343-G343)/H343,3)</f>
        <v>0.281</v>
      </c>
      <c r="N343" s="17" t="n">
        <f aca="false">IF(E343="Discontinued","",ROUND((L343-G343)/L343,3))</f>
        <v>0.33</v>
      </c>
      <c r="O343" s="21" t="str">
        <f aca="false">IF(E343="Discontinued","Archive",IF(AND(ROUND(K343/H343-1,6)&lt;=0.1,K343-H343&lt;=100),"Auto","Approval"))</f>
        <v>Auto</v>
      </c>
      <c r="P343" s="21" t="s">
        <v>111</v>
      </c>
      <c r="Q343" s="21"/>
      <c r="R343" s="21" t="str">
        <f aca="false">IF(E343="Superseded",MID(INDEX('Import file'!$E$2:$E$1384,MATCH(A343,'Import file'!$A$2:$A$1384,0)),23,30),A343)</f>
        <v>EWA-2027</v>
      </c>
      <c r="S343" s="19" t="n">
        <f aca="false">IF(E343="Discontinued","",IFERROR(INDEX('Supplier file A'!$D$2:$D$677,MATCH(R343,'Supplier file A'!$A$2:$A$677,0)),IFERROR(INDEX('Supplier file B'!$D$2:$D$386,MATCH(R343,'Supplier file B'!$A$2:$A$386,0)),INDEX('Supplier file C'!$D$2:$D$383,MATCH(R343,'Supplier file C'!$A$2:$A$383,0)))))</f>
        <v>39.51</v>
      </c>
      <c r="T343" s="21" t="str">
        <f aca="false">IF(E343="Discontinued","",IF(ABS(G343-S343)&lt;0.005,"Yes","No"))</f>
        <v>Yes</v>
      </c>
      <c r="U343" s="21" t="str">
        <f aca="false">IF(E343="Discontinued","",IF(ABS(F343-G343)&lt;=0.01*G343,"Yes","No"))</f>
        <v>No</v>
      </c>
      <c r="V343" s="17" t="n">
        <f aca="false">IF(E343="Discontinued","",K343/H343-1)</f>
        <v>0.0737033666969973</v>
      </c>
      <c r="W343" s="21" t="str">
        <f aca="false">IF(E343="Discontinued","Archived",IF(ROUND((L343-G343)/L343,3)&gt;=ROUND(I343,3),"At or above target",IF(Q343&lt;&gt;"","Below target, reason recorded","Below target, no reason")))</f>
        <v>At or above target</v>
      </c>
      <c r="X343" s="21" t="str">
        <f aca="false">IF(E343="Discontinued","",IF(ROUND(M343-I343,3)&lt;-0.01,"Yes","No"))</f>
        <v>Yes</v>
      </c>
    </row>
    <row r="344" customFormat="false" ht="15" hidden="false" customHeight="false" outlineLevel="0" collapsed="false">
      <c r="A344" s="21" t="s">
        <v>813</v>
      </c>
      <c r="B344" s="21" t="s">
        <v>814</v>
      </c>
      <c r="C344" s="21" t="s">
        <v>366</v>
      </c>
      <c r="D344" s="21" t="s">
        <v>109</v>
      </c>
      <c r="E344" s="21" t="s">
        <v>110</v>
      </c>
      <c r="F344" s="19" t="n">
        <v>12</v>
      </c>
      <c r="G344" s="19" t="n">
        <v>12.87</v>
      </c>
      <c r="H344" s="19" t="n">
        <v>17.95</v>
      </c>
      <c r="I344" s="17" t="n">
        <v>0.33</v>
      </c>
      <c r="J344" s="17"/>
      <c r="K344" s="19" t="n">
        <f aca="false">IF(E344="Discontinued",H344,ROUND(ROUNDUP(ROUND(G344/(1-IF(J344="",I344,J344))/0.05,6),0)*0.05,2))</f>
        <v>19.25</v>
      </c>
      <c r="L344" s="19" t="n">
        <f aca="false">IF(OR(E344="Discontinued",P344="Held at old sell"),H344,IF(LEFT(P344,15)="Approved, cappe",ROUND(ROUNDUP(ROUND(H344*1.1/0.05,6),0)*0.05,2),K344))</f>
        <v>19.25</v>
      </c>
      <c r="M344" s="17" t="n">
        <f aca="false">ROUND((H344-G344)/H344,3)</f>
        <v>0.283</v>
      </c>
      <c r="N344" s="17" t="n">
        <f aca="false">IF(E344="Discontinued","",ROUND((L344-G344)/L344,3))</f>
        <v>0.331</v>
      </c>
      <c r="O344" s="21" t="str">
        <f aca="false">IF(E344="Discontinued","Archive",IF(AND(ROUND(K344/H344-1,6)&lt;=0.1,K344-H344&lt;=100),"Auto","Approval"))</f>
        <v>Auto</v>
      </c>
      <c r="P344" s="21" t="s">
        <v>111</v>
      </c>
      <c r="Q344" s="21"/>
      <c r="R344" s="21" t="str">
        <f aca="false">IF(E344="Superseded",MID(INDEX('Import file'!$E$2:$E$1384,MATCH(A344,'Import file'!$A$2:$A$1384,0)),23,30),A344)</f>
        <v>EWA-2029</v>
      </c>
      <c r="S344" s="19" t="n">
        <f aca="false">IF(E344="Discontinued","",IFERROR(INDEX('Supplier file A'!$D$2:$D$677,MATCH(R344,'Supplier file A'!$A$2:$A$677,0)),IFERROR(INDEX('Supplier file B'!$D$2:$D$386,MATCH(R344,'Supplier file B'!$A$2:$A$386,0)),INDEX('Supplier file C'!$D$2:$D$383,MATCH(R344,'Supplier file C'!$A$2:$A$383,0)))))</f>
        <v>12.87</v>
      </c>
      <c r="T344" s="21" t="str">
        <f aca="false">IF(E344="Discontinued","",IF(ABS(G344-S344)&lt;0.005,"Yes","No"))</f>
        <v>Yes</v>
      </c>
      <c r="U344" s="21" t="str">
        <f aca="false">IF(E344="Discontinued","",IF(ABS(F344-G344)&lt;=0.01*G344,"Yes","No"))</f>
        <v>No</v>
      </c>
      <c r="V344" s="17" t="n">
        <f aca="false">IF(E344="Discontinued","",K344/H344-1)</f>
        <v>0.0724233983286908</v>
      </c>
      <c r="W344" s="21" t="str">
        <f aca="false">IF(E344="Discontinued","Archived",IF(ROUND((L344-G344)/L344,3)&gt;=ROUND(I344,3),"At or above target",IF(Q344&lt;&gt;"","Below target, reason recorded","Below target, no reason")))</f>
        <v>At or above target</v>
      </c>
      <c r="X344" s="21" t="str">
        <f aca="false">IF(E344="Discontinued","",IF(ROUND(M344-I344,3)&lt;-0.01,"Yes","No"))</f>
        <v>Yes</v>
      </c>
    </row>
    <row r="345" customFormat="false" ht="15" hidden="false" customHeight="false" outlineLevel="0" collapsed="false">
      <c r="A345" s="21" t="s">
        <v>815</v>
      </c>
      <c r="B345" s="21" t="s">
        <v>816</v>
      </c>
      <c r="C345" s="21" t="s">
        <v>366</v>
      </c>
      <c r="D345" s="21" t="s">
        <v>109</v>
      </c>
      <c r="E345" s="21" t="s">
        <v>110</v>
      </c>
      <c r="F345" s="19" t="n">
        <v>157.25</v>
      </c>
      <c r="G345" s="19" t="n">
        <v>168.6</v>
      </c>
      <c r="H345" s="19" t="n">
        <v>221.5</v>
      </c>
      <c r="I345" s="17" t="n">
        <v>0.33</v>
      </c>
      <c r="J345" s="17" t="n">
        <v>0.29</v>
      </c>
      <c r="K345" s="19" t="n">
        <f aca="false">IF(E345="Discontinued",H345,ROUND(ROUNDUP(ROUND(G345/(1-IF(J345="",I345,J345))/0.05,6),0)*0.05,2))</f>
        <v>237.5</v>
      </c>
      <c r="L345" s="19" t="n">
        <f aca="false">IF(OR(E345="Discontinued",P345="Held at old sell"),H345,IF(LEFT(P345,15)="Approved, cappe",ROUND(ROUNDUP(ROUND(H345*1.1/0.05,6),0)*0.05,2),K345))</f>
        <v>237.5</v>
      </c>
      <c r="M345" s="17" t="n">
        <f aca="false">ROUND((H345-G345)/H345,3)</f>
        <v>0.239</v>
      </c>
      <c r="N345" s="17" t="n">
        <f aca="false">IF(E345="Discontinued","",ROUND((L345-G345)/L345,3))</f>
        <v>0.29</v>
      </c>
      <c r="O345" s="21" t="str">
        <f aca="false">IF(E345="Discontinued","Archive",IF(AND(ROUND(K345/H345-1,6)&lt;=0.1,K345-H345&lt;=100),"Auto","Approval"))</f>
        <v>Auto</v>
      </c>
      <c r="P345" s="21" t="s">
        <v>111</v>
      </c>
      <c r="Q345" s="21" t="s">
        <v>405</v>
      </c>
      <c r="R345" s="21" t="str">
        <f aca="false">IF(E345="Superseded",MID(INDEX('Import file'!$E$2:$E$1384,MATCH(A345,'Import file'!$A$2:$A$1384,0)),23,30),A345)</f>
        <v>EWA-2034</v>
      </c>
      <c r="S345" s="19" t="n">
        <f aca="false">IF(E345="Discontinued","",IFERROR(INDEX('Supplier file A'!$D$2:$D$677,MATCH(R345,'Supplier file A'!$A$2:$A$677,0)),IFERROR(INDEX('Supplier file B'!$D$2:$D$386,MATCH(R345,'Supplier file B'!$A$2:$A$386,0)),INDEX('Supplier file C'!$D$2:$D$383,MATCH(R345,'Supplier file C'!$A$2:$A$383,0)))))</f>
        <v>168.6</v>
      </c>
      <c r="T345" s="21" t="str">
        <f aca="false">IF(E345="Discontinued","",IF(ABS(G345-S345)&lt;0.005,"Yes","No"))</f>
        <v>Yes</v>
      </c>
      <c r="U345" s="21" t="str">
        <f aca="false">IF(E345="Discontinued","",IF(ABS(F345-G345)&lt;=0.01*G345,"Yes","No"))</f>
        <v>No</v>
      </c>
      <c r="V345" s="17" t="n">
        <f aca="false">IF(E345="Discontinued","",K345/H345-1)</f>
        <v>0.072234762979684</v>
      </c>
      <c r="W345" s="21" t="str">
        <f aca="false">IF(E345="Discontinued","Archived",IF(ROUND((L345-G345)/L345,3)&gt;=ROUND(I345,3),"At or above target",IF(Q345&lt;&gt;"","Below target, reason recorded","Below target, no reason")))</f>
        <v>Below target, reason recorded</v>
      </c>
      <c r="X345" s="21" t="str">
        <f aca="false">IF(E345="Discontinued","",IF(ROUND(M345-I345,3)&lt;-0.01,"Yes","No"))</f>
        <v>Yes</v>
      </c>
    </row>
    <row r="346" customFormat="false" ht="15" hidden="false" customHeight="false" outlineLevel="0" collapsed="false">
      <c r="A346" s="21" t="s">
        <v>817</v>
      </c>
      <c r="B346" s="21" t="s">
        <v>818</v>
      </c>
      <c r="C346" s="21" t="s">
        <v>366</v>
      </c>
      <c r="D346" s="21" t="s">
        <v>109</v>
      </c>
      <c r="E346" s="21" t="s">
        <v>110</v>
      </c>
      <c r="F346" s="19" t="n">
        <v>8.64</v>
      </c>
      <c r="G346" s="19" t="n">
        <v>9.33</v>
      </c>
      <c r="H346" s="19" t="n">
        <v>11.25</v>
      </c>
      <c r="I346" s="17" t="n">
        <v>0.33</v>
      </c>
      <c r="J346" s="17" t="n">
        <v>0.23</v>
      </c>
      <c r="K346" s="19" t="n">
        <f aca="false">IF(E346="Discontinued",H346,ROUND(ROUNDUP(ROUND(G346/(1-IF(J346="",I346,J346))/0.05,6),0)*0.05,2))</f>
        <v>12.15</v>
      </c>
      <c r="L346" s="19" t="n">
        <f aca="false">IF(OR(E346="Discontinued",P346="Held at old sell"),H346,IF(LEFT(P346,15)="Approved, cappe",ROUND(ROUNDUP(ROUND(H346*1.1/0.05,6),0)*0.05,2),K346))</f>
        <v>12.15</v>
      </c>
      <c r="M346" s="17" t="n">
        <f aca="false">ROUND((H346-G346)/H346,3)</f>
        <v>0.171</v>
      </c>
      <c r="N346" s="17" t="n">
        <f aca="false">IF(E346="Discontinued","",ROUND((L346-G346)/L346,3))</f>
        <v>0.232</v>
      </c>
      <c r="O346" s="21" t="str">
        <f aca="false">IF(E346="Discontinued","Archive",IF(AND(ROUND(K346/H346-1,6)&lt;=0.1,K346-H346&lt;=100),"Auto","Approval"))</f>
        <v>Auto</v>
      </c>
      <c r="P346" s="21" t="s">
        <v>111</v>
      </c>
      <c r="Q346" s="21" t="s">
        <v>139</v>
      </c>
      <c r="R346" s="21" t="str">
        <f aca="false">IF(E346="Superseded",MID(INDEX('Import file'!$E$2:$E$1384,MATCH(A346,'Import file'!$A$2:$A$1384,0)),23,30),A346)</f>
        <v>EWA-2036</v>
      </c>
      <c r="S346" s="19" t="n">
        <f aca="false">IF(E346="Discontinued","",IFERROR(INDEX('Supplier file A'!$D$2:$D$677,MATCH(R346,'Supplier file A'!$A$2:$A$677,0)),IFERROR(INDEX('Supplier file B'!$D$2:$D$386,MATCH(R346,'Supplier file B'!$A$2:$A$386,0)),INDEX('Supplier file C'!$D$2:$D$383,MATCH(R346,'Supplier file C'!$A$2:$A$383,0)))))</f>
        <v>9.33</v>
      </c>
      <c r="T346" s="21" t="str">
        <f aca="false">IF(E346="Discontinued","",IF(ABS(G346-S346)&lt;0.005,"Yes","No"))</f>
        <v>Yes</v>
      </c>
      <c r="U346" s="21" t="str">
        <f aca="false">IF(E346="Discontinued","",IF(ABS(F346-G346)&lt;=0.01*G346,"Yes","No"))</f>
        <v>No</v>
      </c>
      <c r="V346" s="17" t="n">
        <f aca="false">IF(E346="Discontinued","",K346/H346-1)</f>
        <v>0.0800000000000001</v>
      </c>
      <c r="W346" s="21" t="str">
        <f aca="false">IF(E346="Discontinued","Archived",IF(ROUND((L346-G346)/L346,3)&gt;=ROUND(I346,3),"At or above target",IF(Q346&lt;&gt;"","Below target, reason recorded","Below target, no reason")))</f>
        <v>Below target, reason recorded</v>
      </c>
      <c r="X346" s="21" t="str">
        <f aca="false">IF(E346="Discontinued","",IF(ROUND(M346-I346,3)&lt;-0.01,"Yes","No"))</f>
        <v>Yes</v>
      </c>
    </row>
    <row r="347" customFormat="false" ht="15" hidden="false" customHeight="false" outlineLevel="0" collapsed="false">
      <c r="A347" s="21" t="s">
        <v>819</v>
      </c>
      <c r="B347" s="21" t="s">
        <v>820</v>
      </c>
      <c r="C347" s="21" t="s">
        <v>366</v>
      </c>
      <c r="D347" s="21" t="s">
        <v>109</v>
      </c>
      <c r="E347" s="21" t="s">
        <v>131</v>
      </c>
      <c r="F347" s="19" t="n">
        <v>11.34</v>
      </c>
      <c r="G347" s="19" t="n">
        <v>12.16</v>
      </c>
      <c r="H347" s="19" t="n">
        <v>16</v>
      </c>
      <c r="I347" s="17" t="n">
        <v>0.33</v>
      </c>
      <c r="J347" s="17" t="n">
        <v>0.29</v>
      </c>
      <c r="K347" s="19" t="n">
        <f aca="false">IF(E347="Discontinued",H347,ROUND(ROUNDUP(ROUND(G347/(1-IF(J347="",I347,J347))/0.05,6),0)*0.05,2))</f>
        <v>17.15</v>
      </c>
      <c r="L347" s="19" t="n">
        <f aca="false">IF(OR(E347="Discontinued",P347="Held at old sell"),H347,IF(LEFT(P347,15)="Approved, cappe",ROUND(ROUNDUP(ROUND(H347*1.1/0.05,6),0)*0.05,2),K347))</f>
        <v>17.15</v>
      </c>
      <c r="M347" s="17" t="n">
        <f aca="false">ROUND((H347-G347)/H347,3)</f>
        <v>0.24</v>
      </c>
      <c r="N347" s="17" t="n">
        <f aca="false">IF(E347="Discontinued","",ROUND((L347-G347)/L347,3))</f>
        <v>0.291</v>
      </c>
      <c r="O347" s="21" t="str">
        <f aca="false">IF(E347="Discontinued","Archive",IF(AND(ROUND(K347/H347-1,6)&lt;=0.1,K347-H347&lt;=100),"Auto","Approval"))</f>
        <v>Auto</v>
      </c>
      <c r="P347" s="21" t="s">
        <v>111</v>
      </c>
      <c r="Q347" s="21" t="s">
        <v>405</v>
      </c>
      <c r="R347" s="21" t="str">
        <f aca="false">IF(E347="Superseded",MID(INDEX('Import file'!$E$2:$E$1384,MATCH(A347,'Import file'!$A$2:$A$1384,0)),23,30),A347)</f>
        <v>EWA-7040</v>
      </c>
      <c r="S347" s="19" t="n">
        <f aca="false">IF(E347="Discontinued","",IFERROR(INDEX('Supplier file A'!$D$2:$D$677,MATCH(R347,'Supplier file A'!$A$2:$A$677,0)),IFERROR(INDEX('Supplier file B'!$D$2:$D$386,MATCH(R347,'Supplier file B'!$A$2:$A$386,0)),INDEX('Supplier file C'!$D$2:$D$383,MATCH(R347,'Supplier file C'!$A$2:$A$383,0)))))</f>
        <v>12.16</v>
      </c>
      <c r="T347" s="21" t="str">
        <f aca="false">IF(E347="Discontinued","",IF(ABS(G347-S347)&lt;0.005,"Yes","No"))</f>
        <v>Yes</v>
      </c>
      <c r="U347" s="21" t="str">
        <f aca="false">IF(E347="Discontinued","",IF(ABS(F347-G347)&lt;=0.01*G347,"Yes","No"))</f>
        <v>No</v>
      </c>
      <c r="V347" s="17" t="n">
        <f aca="false">IF(E347="Discontinued","",K347/H347-1)</f>
        <v>0.0718749999999999</v>
      </c>
      <c r="W347" s="21" t="str">
        <f aca="false">IF(E347="Discontinued","Archived",IF(ROUND((L347-G347)/L347,3)&gt;=ROUND(I347,3),"At or above target",IF(Q347&lt;&gt;"","Below target, reason recorded","Below target, no reason")))</f>
        <v>Below target, reason recorded</v>
      </c>
      <c r="X347" s="21" t="str">
        <f aca="false">IF(E347="Discontinued","",IF(ROUND(M347-I347,3)&lt;-0.01,"Yes","No"))</f>
        <v>Yes</v>
      </c>
    </row>
    <row r="348" customFormat="false" ht="15" hidden="false" customHeight="false" outlineLevel="0" collapsed="false">
      <c r="A348" s="21" t="s">
        <v>821</v>
      </c>
      <c r="B348" s="21" t="s">
        <v>822</v>
      </c>
      <c r="C348" s="21" t="s">
        <v>366</v>
      </c>
      <c r="D348" s="21" t="s">
        <v>109</v>
      </c>
      <c r="E348" s="21" t="s">
        <v>110</v>
      </c>
      <c r="F348" s="19" t="n">
        <v>62.1</v>
      </c>
      <c r="G348" s="19" t="n">
        <v>66.73</v>
      </c>
      <c r="H348" s="19" t="n">
        <v>92.7</v>
      </c>
      <c r="I348" s="17" t="n">
        <v>0.33</v>
      </c>
      <c r="J348" s="17"/>
      <c r="K348" s="19" t="n">
        <f aca="false">IF(E348="Discontinued",H348,ROUND(ROUNDUP(ROUND(G348/(1-IF(J348="",I348,J348))/0.05,6),0)*0.05,2))</f>
        <v>99.6</v>
      </c>
      <c r="L348" s="19" t="n">
        <f aca="false">IF(OR(E348="Discontinued",P348="Held at old sell"),H348,IF(LEFT(P348,15)="Approved, cappe",ROUND(ROUNDUP(ROUND(H348*1.1/0.05,6),0)*0.05,2),K348))</f>
        <v>99.6</v>
      </c>
      <c r="M348" s="17" t="n">
        <f aca="false">ROUND((H348-G348)/H348,3)</f>
        <v>0.28</v>
      </c>
      <c r="N348" s="17" t="n">
        <f aca="false">IF(E348="Discontinued","",ROUND((L348-G348)/L348,3))</f>
        <v>0.33</v>
      </c>
      <c r="O348" s="21" t="str">
        <f aca="false">IF(E348="Discontinued","Archive",IF(AND(ROUND(K348/H348-1,6)&lt;=0.1,K348-H348&lt;=100),"Auto","Approval"))</f>
        <v>Auto</v>
      </c>
      <c r="P348" s="21" t="s">
        <v>111</v>
      </c>
      <c r="Q348" s="21"/>
      <c r="R348" s="21" t="str">
        <f aca="false">IF(E348="Superseded",MID(INDEX('Import file'!$E$2:$E$1384,MATCH(A348,'Import file'!$A$2:$A$1384,0)),23,30),A348)</f>
        <v>EWA-2041</v>
      </c>
      <c r="S348" s="19" t="n">
        <f aca="false">IF(E348="Discontinued","",IFERROR(INDEX('Supplier file A'!$D$2:$D$677,MATCH(R348,'Supplier file A'!$A$2:$A$677,0)),IFERROR(INDEX('Supplier file B'!$D$2:$D$386,MATCH(R348,'Supplier file B'!$A$2:$A$386,0)),INDEX('Supplier file C'!$D$2:$D$383,MATCH(R348,'Supplier file C'!$A$2:$A$383,0)))))</f>
        <v>66.73</v>
      </c>
      <c r="T348" s="21" t="str">
        <f aca="false">IF(E348="Discontinued","",IF(ABS(G348-S348)&lt;0.005,"Yes","No"))</f>
        <v>Yes</v>
      </c>
      <c r="U348" s="21" t="str">
        <f aca="false">IF(E348="Discontinued","",IF(ABS(F348-G348)&lt;=0.01*G348,"Yes","No"))</f>
        <v>No</v>
      </c>
      <c r="V348" s="17" t="n">
        <f aca="false">IF(E348="Discontinued","",K348/H348-1)</f>
        <v>0.0744336569579287</v>
      </c>
      <c r="W348" s="21" t="str">
        <f aca="false">IF(E348="Discontinued","Archived",IF(ROUND((L348-G348)/L348,3)&gt;=ROUND(I348,3),"At or above target",IF(Q348&lt;&gt;"","Below target, reason recorded","Below target, no reason")))</f>
        <v>At or above target</v>
      </c>
      <c r="X348" s="21" t="str">
        <f aca="false">IF(E348="Discontinued","",IF(ROUND(M348-I348,3)&lt;-0.01,"Yes","No"))</f>
        <v>Yes</v>
      </c>
    </row>
    <row r="349" customFormat="false" ht="15" hidden="false" customHeight="false" outlineLevel="0" collapsed="false">
      <c r="A349" s="21" t="s">
        <v>823</v>
      </c>
      <c r="B349" s="21" t="s">
        <v>824</v>
      </c>
      <c r="C349" s="21" t="s">
        <v>366</v>
      </c>
      <c r="D349" s="21" t="s">
        <v>109</v>
      </c>
      <c r="E349" s="21" t="s">
        <v>110</v>
      </c>
      <c r="F349" s="19" t="n">
        <v>5.98</v>
      </c>
      <c r="G349" s="19" t="n">
        <v>6.5</v>
      </c>
      <c r="H349" s="19" t="n">
        <v>8.95</v>
      </c>
      <c r="I349" s="17" t="n">
        <v>0.33</v>
      </c>
      <c r="J349" s="17"/>
      <c r="K349" s="19" t="n">
        <f aca="false">IF(E349="Discontinued",H349,ROUND(ROUNDUP(ROUND(G349/(1-IF(J349="",I349,J349))/0.05,6),0)*0.05,2))</f>
        <v>9.75</v>
      </c>
      <c r="L349" s="19" t="n">
        <f aca="false">IF(OR(E349="Discontinued",P349="Held at old sell"),H349,IF(LEFT(P349,15)="Approved, cappe",ROUND(ROUNDUP(ROUND(H349*1.1/0.05,6),0)*0.05,2),K349))</f>
        <v>9.75</v>
      </c>
      <c r="M349" s="17" t="n">
        <f aca="false">ROUND((H349-G349)/H349,3)</f>
        <v>0.274</v>
      </c>
      <c r="N349" s="17" t="n">
        <f aca="false">IF(E349="Discontinued","",ROUND((L349-G349)/L349,3))</f>
        <v>0.333</v>
      </c>
      <c r="O349" s="21" t="str">
        <f aca="false">IF(E349="Discontinued","Archive",IF(AND(ROUND(K349/H349-1,6)&lt;=0.1,K349-H349&lt;=100),"Auto","Approval"))</f>
        <v>Auto</v>
      </c>
      <c r="P349" s="21" t="s">
        <v>111</v>
      </c>
      <c r="Q349" s="21"/>
      <c r="R349" s="21" t="str">
        <f aca="false">IF(E349="Superseded",MID(INDEX('Import file'!$E$2:$E$1384,MATCH(A349,'Import file'!$A$2:$A$1384,0)),23,30),A349)</f>
        <v>EWA-2046</v>
      </c>
      <c r="S349" s="19" t="n">
        <f aca="false">IF(E349="Discontinued","",IFERROR(INDEX('Supplier file A'!$D$2:$D$677,MATCH(R349,'Supplier file A'!$A$2:$A$677,0)),IFERROR(INDEX('Supplier file B'!$D$2:$D$386,MATCH(R349,'Supplier file B'!$A$2:$A$386,0)),INDEX('Supplier file C'!$D$2:$D$383,MATCH(R349,'Supplier file C'!$A$2:$A$383,0)))))</f>
        <v>6.5</v>
      </c>
      <c r="T349" s="21" t="str">
        <f aca="false">IF(E349="Discontinued","",IF(ABS(G349-S349)&lt;0.005,"Yes","No"))</f>
        <v>Yes</v>
      </c>
      <c r="U349" s="21" t="str">
        <f aca="false">IF(E349="Discontinued","",IF(ABS(F349-G349)&lt;=0.01*G349,"Yes","No"))</f>
        <v>No</v>
      </c>
      <c r="V349" s="17" t="n">
        <f aca="false">IF(E349="Discontinued","",K349/H349-1)</f>
        <v>0.0893854748603353</v>
      </c>
      <c r="W349" s="21" t="str">
        <f aca="false">IF(E349="Discontinued","Archived",IF(ROUND((L349-G349)/L349,3)&gt;=ROUND(I349,3),"At or above target",IF(Q349&lt;&gt;"","Below target, reason recorded","Below target, no reason")))</f>
        <v>At or above target</v>
      </c>
      <c r="X349" s="21" t="str">
        <f aca="false">IF(E349="Discontinued","",IF(ROUND(M349-I349,3)&lt;-0.01,"Yes","No"))</f>
        <v>Yes</v>
      </c>
    </row>
    <row r="350" customFormat="false" ht="15" hidden="false" customHeight="false" outlineLevel="0" collapsed="false">
      <c r="A350" s="21" t="s">
        <v>825</v>
      </c>
      <c r="B350" s="21" t="s">
        <v>826</v>
      </c>
      <c r="C350" s="21" t="s">
        <v>366</v>
      </c>
      <c r="D350" s="21" t="s">
        <v>109</v>
      </c>
      <c r="E350" s="21" t="s">
        <v>110</v>
      </c>
      <c r="F350" s="19" t="n">
        <v>7.83</v>
      </c>
      <c r="G350" s="19" t="n">
        <v>8.49</v>
      </c>
      <c r="H350" s="19" t="n">
        <v>11.2</v>
      </c>
      <c r="I350" s="17" t="n">
        <v>0.33</v>
      </c>
      <c r="J350" s="17" t="n">
        <v>0.3</v>
      </c>
      <c r="K350" s="19" t="n">
        <f aca="false">IF(E350="Discontinued",H350,ROUND(ROUNDUP(ROUND(G350/(1-IF(J350="",I350,J350))/0.05,6),0)*0.05,2))</f>
        <v>12.15</v>
      </c>
      <c r="L350" s="19" t="n">
        <f aca="false">IF(OR(E350="Discontinued",P350="Held at old sell"),H350,IF(LEFT(P350,15)="Approved, cappe",ROUND(ROUNDUP(ROUND(H350*1.1/0.05,6),0)*0.05,2),K350))</f>
        <v>12.15</v>
      </c>
      <c r="M350" s="17" t="n">
        <f aca="false">ROUND((H350-G350)/H350,3)</f>
        <v>0.242</v>
      </c>
      <c r="N350" s="17" t="n">
        <f aca="false">IF(E350="Discontinued","",ROUND((L350-G350)/L350,3))</f>
        <v>0.301</v>
      </c>
      <c r="O350" s="21" t="str">
        <f aca="false">IF(E350="Discontinued","Archive",IF(AND(ROUND(K350/H350-1,6)&lt;=0.1,K350-H350&lt;=100),"Auto","Approval"))</f>
        <v>Auto</v>
      </c>
      <c r="P350" s="21" t="s">
        <v>111</v>
      </c>
      <c r="Q350" s="21" t="s">
        <v>392</v>
      </c>
      <c r="R350" s="21" t="str">
        <f aca="false">IF(E350="Superseded",MID(INDEX('Import file'!$E$2:$E$1384,MATCH(A350,'Import file'!$A$2:$A$1384,0)),23,30),A350)</f>
        <v>EWA-2049</v>
      </c>
      <c r="S350" s="19" t="n">
        <f aca="false">IF(E350="Discontinued","",IFERROR(INDEX('Supplier file A'!$D$2:$D$677,MATCH(R350,'Supplier file A'!$A$2:$A$677,0)),IFERROR(INDEX('Supplier file B'!$D$2:$D$386,MATCH(R350,'Supplier file B'!$A$2:$A$386,0)),INDEX('Supplier file C'!$D$2:$D$383,MATCH(R350,'Supplier file C'!$A$2:$A$383,0)))))</f>
        <v>8.49</v>
      </c>
      <c r="T350" s="21" t="str">
        <f aca="false">IF(E350="Discontinued","",IF(ABS(G350-S350)&lt;0.005,"Yes","No"))</f>
        <v>Yes</v>
      </c>
      <c r="U350" s="21" t="str">
        <f aca="false">IF(E350="Discontinued","",IF(ABS(F350-G350)&lt;=0.01*G350,"Yes","No"))</f>
        <v>No</v>
      </c>
      <c r="V350" s="17" t="n">
        <f aca="false">IF(E350="Discontinued","",K350/H350-1)</f>
        <v>0.0848214285714286</v>
      </c>
      <c r="W350" s="21" t="str">
        <f aca="false">IF(E350="Discontinued","Archived",IF(ROUND((L350-G350)/L350,3)&gt;=ROUND(I350,3),"At or above target",IF(Q350&lt;&gt;"","Below target, reason recorded","Below target, no reason")))</f>
        <v>Below target, reason recorded</v>
      </c>
      <c r="X350" s="21" t="str">
        <f aca="false">IF(E350="Discontinued","",IF(ROUND(M350-I350,3)&lt;-0.01,"Yes","No"))</f>
        <v>Yes</v>
      </c>
    </row>
    <row r="351" customFormat="false" ht="15" hidden="false" customHeight="false" outlineLevel="0" collapsed="false">
      <c r="A351" s="21" t="s">
        <v>827</v>
      </c>
      <c r="B351" s="21" t="s">
        <v>828</v>
      </c>
      <c r="C351" s="21" t="s">
        <v>366</v>
      </c>
      <c r="D351" s="21" t="s">
        <v>109</v>
      </c>
      <c r="E351" s="21" t="s">
        <v>110</v>
      </c>
      <c r="F351" s="19" t="n">
        <v>39.1</v>
      </c>
      <c r="G351" s="19" t="n">
        <v>42.02</v>
      </c>
      <c r="H351" s="19" t="n">
        <v>58.4</v>
      </c>
      <c r="I351" s="17" t="n">
        <v>0.33</v>
      </c>
      <c r="J351" s="17"/>
      <c r="K351" s="19" t="n">
        <f aca="false">IF(E351="Discontinued",H351,ROUND(ROUNDUP(ROUND(G351/(1-IF(J351="",I351,J351))/0.05,6),0)*0.05,2))</f>
        <v>62.75</v>
      </c>
      <c r="L351" s="19" t="n">
        <f aca="false">IF(OR(E351="Discontinued",P351="Held at old sell"),H351,IF(LEFT(P351,15)="Approved, cappe",ROUND(ROUNDUP(ROUND(H351*1.1/0.05,6),0)*0.05,2),K351))</f>
        <v>62.75</v>
      </c>
      <c r="M351" s="17" t="n">
        <f aca="false">ROUND((H351-G351)/H351,3)</f>
        <v>0.28</v>
      </c>
      <c r="N351" s="17" t="n">
        <f aca="false">IF(E351="Discontinued","",ROUND((L351-G351)/L351,3))</f>
        <v>0.33</v>
      </c>
      <c r="O351" s="21" t="str">
        <f aca="false">IF(E351="Discontinued","Archive",IF(AND(ROUND(K351/H351-1,6)&lt;=0.1,K351-H351&lt;=100),"Auto","Approval"))</f>
        <v>Auto</v>
      </c>
      <c r="P351" s="21" t="s">
        <v>111</v>
      </c>
      <c r="Q351" s="21"/>
      <c r="R351" s="21" t="str">
        <f aca="false">IF(E351="Superseded",MID(INDEX('Import file'!$E$2:$E$1384,MATCH(A351,'Import file'!$A$2:$A$1384,0)),23,30),A351)</f>
        <v>EWA-2052</v>
      </c>
      <c r="S351" s="19" t="n">
        <f aca="false">IF(E351="Discontinued","",IFERROR(INDEX('Supplier file A'!$D$2:$D$677,MATCH(R351,'Supplier file A'!$A$2:$A$677,0)),IFERROR(INDEX('Supplier file B'!$D$2:$D$386,MATCH(R351,'Supplier file B'!$A$2:$A$386,0)),INDEX('Supplier file C'!$D$2:$D$383,MATCH(R351,'Supplier file C'!$A$2:$A$383,0)))))</f>
        <v>42.02</v>
      </c>
      <c r="T351" s="21" t="str">
        <f aca="false">IF(E351="Discontinued","",IF(ABS(G351-S351)&lt;0.005,"Yes","No"))</f>
        <v>Yes</v>
      </c>
      <c r="U351" s="21" t="str">
        <f aca="false">IF(E351="Discontinued","",IF(ABS(F351-G351)&lt;=0.01*G351,"Yes","No"))</f>
        <v>No</v>
      </c>
      <c r="V351" s="17" t="n">
        <f aca="false">IF(E351="Discontinued","",K351/H351-1)</f>
        <v>0.0744863013698631</v>
      </c>
      <c r="W351" s="21" t="str">
        <f aca="false">IF(E351="Discontinued","Archived",IF(ROUND((L351-G351)/L351,3)&gt;=ROUND(I351,3),"At or above target",IF(Q351&lt;&gt;"","Below target, reason recorded","Below target, no reason")))</f>
        <v>At or above target</v>
      </c>
      <c r="X351" s="21" t="str">
        <f aca="false">IF(E351="Discontinued","",IF(ROUND(M351-I351,3)&lt;-0.01,"Yes","No"))</f>
        <v>Yes</v>
      </c>
    </row>
    <row r="352" customFormat="false" ht="15" hidden="false" customHeight="false" outlineLevel="0" collapsed="false">
      <c r="A352" s="21" t="s">
        <v>829</v>
      </c>
      <c r="B352" s="21" t="s">
        <v>830</v>
      </c>
      <c r="C352" s="21" t="s">
        <v>366</v>
      </c>
      <c r="D352" s="21" t="s">
        <v>109</v>
      </c>
      <c r="E352" s="21" t="s">
        <v>110</v>
      </c>
      <c r="F352" s="19" t="n">
        <v>12.42</v>
      </c>
      <c r="G352" s="19" t="n">
        <v>13.38</v>
      </c>
      <c r="H352" s="19" t="n">
        <v>18.55</v>
      </c>
      <c r="I352" s="17" t="n">
        <v>0.33</v>
      </c>
      <c r="J352" s="17"/>
      <c r="K352" s="19" t="n">
        <f aca="false">IF(E352="Discontinued",H352,ROUND(ROUNDUP(ROUND(G352/(1-IF(J352="",I352,J352))/0.05,6),0)*0.05,2))</f>
        <v>20</v>
      </c>
      <c r="L352" s="19" t="n">
        <f aca="false">IF(OR(E352="Discontinued",P352="Held at old sell"),H352,IF(LEFT(P352,15)="Approved, cappe",ROUND(ROUNDUP(ROUND(H352*1.1/0.05,6),0)*0.05,2),K352))</f>
        <v>20</v>
      </c>
      <c r="M352" s="17" t="n">
        <f aca="false">ROUND((H352-G352)/H352,3)</f>
        <v>0.279</v>
      </c>
      <c r="N352" s="17" t="n">
        <f aca="false">IF(E352="Discontinued","",ROUND((L352-G352)/L352,3))</f>
        <v>0.331</v>
      </c>
      <c r="O352" s="21" t="str">
        <f aca="false">IF(E352="Discontinued","Archive",IF(AND(ROUND(K352/H352-1,6)&lt;=0.1,K352-H352&lt;=100),"Auto","Approval"))</f>
        <v>Auto</v>
      </c>
      <c r="P352" s="21" t="s">
        <v>111</v>
      </c>
      <c r="Q352" s="21"/>
      <c r="R352" s="21" t="str">
        <f aca="false">IF(E352="Superseded",MID(INDEX('Import file'!$E$2:$E$1384,MATCH(A352,'Import file'!$A$2:$A$1384,0)),23,30),A352)</f>
        <v>EWA-2054</v>
      </c>
      <c r="S352" s="19" t="n">
        <f aca="false">IF(E352="Discontinued","",IFERROR(INDEX('Supplier file A'!$D$2:$D$677,MATCH(R352,'Supplier file A'!$A$2:$A$677,0)),IFERROR(INDEX('Supplier file B'!$D$2:$D$386,MATCH(R352,'Supplier file B'!$A$2:$A$386,0)),INDEX('Supplier file C'!$D$2:$D$383,MATCH(R352,'Supplier file C'!$A$2:$A$383,0)))))</f>
        <v>13.38</v>
      </c>
      <c r="T352" s="21" t="str">
        <f aca="false">IF(E352="Discontinued","",IF(ABS(G352-S352)&lt;0.005,"Yes","No"))</f>
        <v>Yes</v>
      </c>
      <c r="U352" s="21" t="str">
        <f aca="false">IF(E352="Discontinued","",IF(ABS(F352-G352)&lt;=0.01*G352,"Yes","No"))</f>
        <v>No</v>
      </c>
      <c r="V352" s="17" t="n">
        <f aca="false">IF(E352="Discontinued","",K352/H352-1)</f>
        <v>0.0781671159029649</v>
      </c>
      <c r="W352" s="21" t="str">
        <f aca="false">IF(E352="Discontinued","Archived",IF(ROUND((L352-G352)/L352,3)&gt;=ROUND(I352,3),"At or above target",IF(Q352&lt;&gt;"","Below target, reason recorded","Below target, no reason")))</f>
        <v>At or above target</v>
      </c>
      <c r="X352" s="21" t="str">
        <f aca="false">IF(E352="Discontinued","",IF(ROUND(M352-I352,3)&lt;-0.01,"Yes","No"))</f>
        <v>Yes</v>
      </c>
    </row>
    <row r="353" customFormat="false" ht="15" hidden="false" customHeight="false" outlineLevel="0" collapsed="false">
      <c r="A353" s="21" t="s">
        <v>831</v>
      </c>
      <c r="B353" s="21" t="s">
        <v>832</v>
      </c>
      <c r="C353" s="21" t="s">
        <v>366</v>
      </c>
      <c r="D353" s="21" t="s">
        <v>109</v>
      </c>
      <c r="E353" s="21" t="s">
        <v>110</v>
      </c>
      <c r="F353" s="19" t="n">
        <v>45.9</v>
      </c>
      <c r="G353" s="19" t="n">
        <v>49.81</v>
      </c>
      <c r="H353" s="19" t="n">
        <v>68.55</v>
      </c>
      <c r="I353" s="17" t="n">
        <v>0.33</v>
      </c>
      <c r="J353" s="17"/>
      <c r="K353" s="19" t="n">
        <f aca="false">IF(E353="Discontinued",H353,ROUND(ROUNDUP(ROUND(G353/(1-IF(J353="",I353,J353))/0.05,6),0)*0.05,2))</f>
        <v>74.35</v>
      </c>
      <c r="L353" s="19" t="n">
        <f aca="false">IF(OR(E353="Discontinued",P353="Held at old sell"),H353,IF(LEFT(P353,15)="Approved, cappe",ROUND(ROUNDUP(ROUND(H353*1.1/0.05,6),0)*0.05,2),K353))</f>
        <v>74.35</v>
      </c>
      <c r="M353" s="17" t="n">
        <f aca="false">ROUND((H353-G353)/H353,3)</f>
        <v>0.273</v>
      </c>
      <c r="N353" s="17" t="n">
        <f aca="false">IF(E353="Discontinued","",ROUND((L353-G353)/L353,3))</f>
        <v>0.33</v>
      </c>
      <c r="O353" s="21" t="str">
        <f aca="false">IF(E353="Discontinued","Archive",IF(AND(ROUND(K353/H353-1,6)&lt;=0.1,K353-H353&lt;=100),"Auto","Approval"))</f>
        <v>Auto</v>
      </c>
      <c r="P353" s="21" t="s">
        <v>111</v>
      </c>
      <c r="Q353" s="21"/>
      <c r="R353" s="21" t="str">
        <f aca="false">IF(E353="Superseded",MID(INDEX('Import file'!$E$2:$E$1384,MATCH(A353,'Import file'!$A$2:$A$1384,0)),23,30),A353)</f>
        <v>EWA-2056</v>
      </c>
      <c r="S353" s="19" t="n">
        <f aca="false">IF(E353="Discontinued","",IFERROR(INDEX('Supplier file A'!$D$2:$D$677,MATCH(R353,'Supplier file A'!$A$2:$A$677,0)),IFERROR(INDEX('Supplier file B'!$D$2:$D$386,MATCH(R353,'Supplier file B'!$A$2:$A$386,0)),INDEX('Supplier file C'!$D$2:$D$383,MATCH(R353,'Supplier file C'!$A$2:$A$383,0)))))</f>
        <v>49.81</v>
      </c>
      <c r="T353" s="21" t="str">
        <f aca="false">IF(E353="Discontinued","",IF(ABS(G353-S353)&lt;0.005,"Yes","No"))</f>
        <v>Yes</v>
      </c>
      <c r="U353" s="21" t="str">
        <f aca="false">IF(E353="Discontinued","",IF(ABS(F353-G353)&lt;=0.01*G353,"Yes","No"))</f>
        <v>No</v>
      </c>
      <c r="V353" s="17" t="n">
        <f aca="false">IF(E353="Discontinued","",K353/H353-1)</f>
        <v>0.0846097738876732</v>
      </c>
      <c r="W353" s="21" t="str">
        <f aca="false">IF(E353="Discontinued","Archived",IF(ROUND((L353-G353)/L353,3)&gt;=ROUND(I353,3),"At or above target",IF(Q353&lt;&gt;"","Below target, reason recorded","Below target, no reason")))</f>
        <v>At or above target</v>
      </c>
      <c r="X353" s="21" t="str">
        <f aca="false">IF(E353="Discontinued","",IF(ROUND(M353-I353,3)&lt;-0.01,"Yes","No"))</f>
        <v>Yes</v>
      </c>
    </row>
    <row r="354" customFormat="false" ht="15" hidden="false" customHeight="false" outlineLevel="0" collapsed="false">
      <c r="A354" s="21" t="s">
        <v>833</v>
      </c>
      <c r="B354" s="21" t="s">
        <v>834</v>
      </c>
      <c r="C354" s="21" t="s">
        <v>366</v>
      </c>
      <c r="D354" s="21" t="s">
        <v>109</v>
      </c>
      <c r="E354" s="21" t="s">
        <v>110</v>
      </c>
      <c r="F354" s="19" t="n">
        <v>37.8</v>
      </c>
      <c r="G354" s="19" t="n">
        <v>40.31</v>
      </c>
      <c r="H354" s="19" t="n">
        <v>56.45</v>
      </c>
      <c r="I354" s="17" t="n">
        <v>0.33</v>
      </c>
      <c r="J354" s="17"/>
      <c r="K354" s="19" t="n">
        <f aca="false">IF(E354="Discontinued",H354,ROUND(ROUNDUP(ROUND(G354/(1-IF(J354="",I354,J354))/0.05,6),0)*0.05,2))</f>
        <v>60.2</v>
      </c>
      <c r="L354" s="19" t="n">
        <f aca="false">IF(OR(E354="Discontinued",P354="Held at old sell"),H354,IF(LEFT(P354,15)="Approved, cappe",ROUND(ROUNDUP(ROUND(H354*1.1/0.05,6),0)*0.05,2),K354))</f>
        <v>60.2</v>
      </c>
      <c r="M354" s="17" t="n">
        <f aca="false">ROUND((H354-G354)/H354,3)</f>
        <v>0.286</v>
      </c>
      <c r="N354" s="17" t="n">
        <f aca="false">IF(E354="Discontinued","",ROUND((L354-G354)/L354,3))</f>
        <v>0.33</v>
      </c>
      <c r="O354" s="21" t="str">
        <f aca="false">IF(E354="Discontinued","Archive",IF(AND(ROUND(K354/H354-1,6)&lt;=0.1,K354-H354&lt;=100),"Auto","Approval"))</f>
        <v>Auto</v>
      </c>
      <c r="P354" s="21" t="s">
        <v>111</v>
      </c>
      <c r="Q354" s="21"/>
      <c r="R354" s="21" t="str">
        <f aca="false">IF(E354="Superseded",MID(INDEX('Import file'!$E$2:$E$1384,MATCH(A354,'Import file'!$A$2:$A$1384,0)),23,30),A354)</f>
        <v>EWA-2061</v>
      </c>
      <c r="S354" s="19" t="n">
        <f aca="false">IF(E354="Discontinued","",IFERROR(INDEX('Supplier file A'!$D$2:$D$677,MATCH(R354,'Supplier file A'!$A$2:$A$677,0)),IFERROR(INDEX('Supplier file B'!$D$2:$D$386,MATCH(R354,'Supplier file B'!$A$2:$A$386,0)),INDEX('Supplier file C'!$D$2:$D$383,MATCH(R354,'Supplier file C'!$A$2:$A$383,0)))))</f>
        <v>40.31</v>
      </c>
      <c r="T354" s="21" t="str">
        <f aca="false">IF(E354="Discontinued","",IF(ABS(G354-S354)&lt;0.005,"Yes","No"))</f>
        <v>Yes</v>
      </c>
      <c r="U354" s="21" t="str">
        <f aca="false">IF(E354="Discontinued","",IF(ABS(F354-G354)&lt;=0.01*G354,"Yes","No"))</f>
        <v>No</v>
      </c>
      <c r="V354" s="17" t="n">
        <f aca="false">IF(E354="Discontinued","",K354/H354-1)</f>
        <v>0.0664304694419842</v>
      </c>
      <c r="W354" s="21" t="str">
        <f aca="false">IF(E354="Discontinued","Archived",IF(ROUND((L354-G354)/L354,3)&gt;=ROUND(I354,3),"At or above target",IF(Q354&lt;&gt;"","Below target, reason recorded","Below target, no reason")))</f>
        <v>At or above target</v>
      </c>
      <c r="X354" s="21" t="str">
        <f aca="false">IF(E354="Discontinued","",IF(ROUND(M354-I354,3)&lt;-0.01,"Yes","No"))</f>
        <v>Yes</v>
      </c>
    </row>
    <row r="355" customFormat="false" ht="15" hidden="false" customHeight="false" outlineLevel="0" collapsed="false">
      <c r="A355" s="21" t="s">
        <v>835</v>
      </c>
      <c r="B355" s="21" t="s">
        <v>836</v>
      </c>
      <c r="C355" s="21" t="s">
        <v>366</v>
      </c>
      <c r="D355" s="21" t="s">
        <v>109</v>
      </c>
      <c r="E355" s="21" t="s">
        <v>110</v>
      </c>
      <c r="F355" s="19" t="n">
        <v>5.4</v>
      </c>
      <c r="G355" s="19" t="n">
        <v>5.88</v>
      </c>
      <c r="H355" s="19" t="n">
        <v>8.1</v>
      </c>
      <c r="I355" s="17" t="n">
        <v>0.33</v>
      </c>
      <c r="J355" s="17"/>
      <c r="K355" s="19" t="n">
        <f aca="false">IF(E355="Discontinued",H355,ROUND(ROUNDUP(ROUND(G355/(1-IF(J355="",I355,J355))/0.05,6),0)*0.05,2))</f>
        <v>8.8</v>
      </c>
      <c r="L355" s="19" t="n">
        <f aca="false">IF(OR(E355="Discontinued",P355="Held at old sell"),H355,IF(LEFT(P355,15)="Approved, cappe",ROUND(ROUNDUP(ROUND(H355*1.1/0.05,6),0)*0.05,2),K355))</f>
        <v>8.8</v>
      </c>
      <c r="M355" s="17" t="n">
        <f aca="false">ROUND((H355-G355)/H355,3)</f>
        <v>0.274</v>
      </c>
      <c r="N355" s="17" t="n">
        <f aca="false">IF(E355="Discontinued","",ROUND((L355-G355)/L355,3))</f>
        <v>0.332</v>
      </c>
      <c r="O355" s="21" t="str">
        <f aca="false">IF(E355="Discontinued","Archive",IF(AND(ROUND(K355/H355-1,6)&lt;=0.1,K355-H355&lt;=100),"Auto","Approval"))</f>
        <v>Auto</v>
      </c>
      <c r="P355" s="21" t="s">
        <v>111</v>
      </c>
      <c r="Q355" s="21"/>
      <c r="R355" s="21" t="str">
        <f aca="false">IF(E355="Superseded",MID(INDEX('Import file'!$E$2:$E$1384,MATCH(A355,'Import file'!$A$2:$A$1384,0)),23,30),A355)</f>
        <v>EWA-2062</v>
      </c>
      <c r="S355" s="19" t="n">
        <f aca="false">IF(E355="Discontinued","",IFERROR(INDEX('Supplier file A'!$D$2:$D$677,MATCH(R355,'Supplier file A'!$A$2:$A$677,0)),IFERROR(INDEX('Supplier file B'!$D$2:$D$386,MATCH(R355,'Supplier file B'!$A$2:$A$386,0)),INDEX('Supplier file C'!$D$2:$D$383,MATCH(R355,'Supplier file C'!$A$2:$A$383,0)))))</f>
        <v>5.88</v>
      </c>
      <c r="T355" s="21" t="str">
        <f aca="false">IF(E355="Discontinued","",IF(ABS(G355-S355)&lt;0.005,"Yes","No"))</f>
        <v>Yes</v>
      </c>
      <c r="U355" s="21" t="str">
        <f aca="false">IF(E355="Discontinued","",IF(ABS(F355-G355)&lt;=0.01*G355,"Yes","No"))</f>
        <v>No</v>
      </c>
      <c r="V355" s="17" t="n">
        <f aca="false">IF(E355="Discontinued","",K355/H355-1)</f>
        <v>0.0864197530864199</v>
      </c>
      <c r="W355" s="21" t="str">
        <f aca="false">IF(E355="Discontinued","Archived",IF(ROUND((L355-G355)/L355,3)&gt;=ROUND(I355,3),"At or above target",IF(Q355&lt;&gt;"","Below target, reason recorded","Below target, no reason")))</f>
        <v>At or above target</v>
      </c>
      <c r="X355" s="21" t="str">
        <f aca="false">IF(E355="Discontinued","",IF(ROUND(M355-I355,3)&lt;-0.01,"Yes","No"))</f>
        <v>Yes</v>
      </c>
    </row>
    <row r="356" customFormat="false" ht="15" hidden="false" customHeight="false" outlineLevel="0" collapsed="false">
      <c r="A356" s="21" t="s">
        <v>837</v>
      </c>
      <c r="B356" s="21" t="s">
        <v>838</v>
      </c>
      <c r="C356" s="21" t="s">
        <v>366</v>
      </c>
      <c r="D356" s="21" t="s">
        <v>109</v>
      </c>
      <c r="E356" s="21" t="s">
        <v>110</v>
      </c>
      <c r="F356" s="19" t="n">
        <v>78</v>
      </c>
      <c r="G356" s="19" t="n">
        <v>84.69</v>
      </c>
      <c r="H356" s="19" t="n">
        <v>116.45</v>
      </c>
      <c r="I356" s="17" t="n">
        <v>0.33</v>
      </c>
      <c r="J356" s="17"/>
      <c r="K356" s="19" t="n">
        <f aca="false">IF(E356="Discontinued",H356,ROUND(ROUNDUP(ROUND(G356/(1-IF(J356="",I356,J356))/0.05,6),0)*0.05,2))</f>
        <v>126.45</v>
      </c>
      <c r="L356" s="19" t="n">
        <f aca="false">IF(OR(E356="Discontinued",P356="Held at old sell"),H356,IF(LEFT(P356,15)="Approved, cappe",ROUND(ROUNDUP(ROUND(H356*1.1/0.05,6),0)*0.05,2),K356))</f>
        <v>126.45</v>
      </c>
      <c r="M356" s="17" t="n">
        <f aca="false">ROUND((H356-G356)/H356,3)</f>
        <v>0.273</v>
      </c>
      <c r="N356" s="17" t="n">
        <f aca="false">IF(E356="Discontinued","",ROUND((L356-G356)/L356,3))</f>
        <v>0.33</v>
      </c>
      <c r="O356" s="21" t="str">
        <f aca="false">IF(E356="Discontinued","Archive",IF(AND(ROUND(K356/H356-1,6)&lt;=0.1,K356-H356&lt;=100),"Auto","Approval"))</f>
        <v>Auto</v>
      </c>
      <c r="P356" s="21" t="s">
        <v>111</v>
      </c>
      <c r="Q356" s="21"/>
      <c r="R356" s="21" t="str">
        <f aca="false">IF(E356="Superseded",MID(INDEX('Import file'!$E$2:$E$1384,MATCH(A356,'Import file'!$A$2:$A$1384,0)),23,30),A356)</f>
        <v>EWA-2066</v>
      </c>
      <c r="S356" s="19" t="n">
        <f aca="false">IF(E356="Discontinued","",IFERROR(INDEX('Supplier file A'!$D$2:$D$677,MATCH(R356,'Supplier file A'!$A$2:$A$677,0)),IFERROR(INDEX('Supplier file B'!$D$2:$D$386,MATCH(R356,'Supplier file B'!$A$2:$A$386,0)),INDEX('Supplier file C'!$D$2:$D$383,MATCH(R356,'Supplier file C'!$A$2:$A$383,0)))))</f>
        <v>84.69</v>
      </c>
      <c r="T356" s="21" t="str">
        <f aca="false">IF(E356="Discontinued","",IF(ABS(G356-S356)&lt;0.005,"Yes","No"))</f>
        <v>Yes</v>
      </c>
      <c r="U356" s="21" t="str">
        <f aca="false">IF(E356="Discontinued","",IF(ABS(F356-G356)&lt;=0.01*G356,"Yes","No"))</f>
        <v>No</v>
      </c>
      <c r="V356" s="17" t="n">
        <f aca="false">IF(E356="Discontinued","",K356/H356-1)</f>
        <v>0.08587376556462</v>
      </c>
      <c r="W356" s="21" t="str">
        <f aca="false">IF(E356="Discontinued","Archived",IF(ROUND((L356-G356)/L356,3)&gt;=ROUND(I356,3),"At or above target",IF(Q356&lt;&gt;"","Below target, reason recorded","Below target, no reason")))</f>
        <v>At or above target</v>
      </c>
      <c r="X356" s="21" t="str">
        <f aca="false">IF(E356="Discontinued","",IF(ROUND(M356-I356,3)&lt;-0.01,"Yes","No"))</f>
        <v>Yes</v>
      </c>
    </row>
    <row r="357" customFormat="false" ht="15" hidden="false" customHeight="false" outlineLevel="0" collapsed="false">
      <c r="A357" s="21" t="s">
        <v>839</v>
      </c>
      <c r="B357" s="21" t="s">
        <v>840</v>
      </c>
      <c r="C357" s="21" t="s">
        <v>366</v>
      </c>
      <c r="D357" s="21" t="s">
        <v>109</v>
      </c>
      <c r="E357" s="21" t="s">
        <v>245</v>
      </c>
      <c r="F357" s="19" t="n">
        <v>50.6</v>
      </c>
      <c r="G357" s="19" t="n">
        <v>53.94</v>
      </c>
      <c r="H357" s="19" t="n">
        <v>66.6</v>
      </c>
      <c r="I357" s="17" t="n">
        <v>0.33</v>
      </c>
      <c r="J357" s="17" t="n">
        <v>0.24</v>
      </c>
      <c r="K357" s="19" t="n">
        <f aca="false">IF(E357="Discontinued",H357,ROUND(ROUNDUP(ROUND(G357/(1-IF(J357="",I357,J357))/0.05,6),0)*0.05,2))</f>
        <v>66.6</v>
      </c>
      <c r="L357" s="19" t="n">
        <f aca="false">IF(OR(E357="Discontinued",P357="Held at old sell"),H357,IF(LEFT(P357,15)="Approved, cappe",ROUND(ROUNDUP(ROUND(H357*1.1/0.05,6),0)*0.05,2),K357))</f>
        <v>66.6</v>
      </c>
      <c r="M357" s="17" t="n">
        <f aca="false">ROUND((H357-G357)/H357,3)</f>
        <v>0.19</v>
      </c>
      <c r="N357" s="17" t="str">
        <f aca="false">IF(E357="Discontinued","",ROUND((L357-G357)/L357,3))</f>
        <v/>
      </c>
      <c r="O357" s="21" t="str">
        <f aca="false">IF(E357="Discontinued","Archive",IF(AND(ROUND(K357/H357-1,6)&lt;=0.1,K357-H357&lt;=100),"Auto","Approval"))</f>
        <v>Archive</v>
      </c>
      <c r="P357" s="21" t="s">
        <v>246</v>
      </c>
      <c r="Q357" s="21" t="s">
        <v>247</v>
      </c>
      <c r="R357" s="21" t="str">
        <f aca="false">IF(E357="Superseded",MID(INDEX('Import file'!$E$2:$E$1384,MATCH(A357,'Import file'!$A$2:$A$1384,0)),23,30),A357)</f>
        <v>EWA-2070</v>
      </c>
      <c r="S357" s="19" t="str">
        <f aca="false">IF(E357="Discontinued","",IFERROR(INDEX('Supplier file A'!$D$2:$D$677,MATCH(R357,'Supplier file A'!$A$2:$A$677,0)),IFERROR(INDEX('Supplier file B'!$D$2:$D$386,MATCH(R357,'Supplier file B'!$A$2:$A$386,0)),INDEX('Supplier file C'!$D$2:$D$383,MATCH(R357,'Supplier file C'!$A$2:$A$383,0)))))</f>
        <v/>
      </c>
      <c r="T357" s="21" t="str">
        <f aca="false">IF(E357="Discontinued","",IF(ABS(G357-S357)&lt;0.005,"Yes","No"))</f>
        <v/>
      </c>
      <c r="U357" s="21" t="str">
        <f aca="false">IF(E357="Discontinued","",IF(ABS(F357-G357)&lt;=0.01*G357,"Yes","No"))</f>
        <v/>
      </c>
      <c r="V357" s="17" t="str">
        <f aca="false">IF(E357="Discontinued","",K357/H357-1)</f>
        <v/>
      </c>
      <c r="W357" s="21" t="str">
        <f aca="false">IF(E357="Discontinued","Archived",IF(ROUND((L357-G357)/L357,3)&gt;=ROUND(I357,3),"At or above target",IF(Q357&lt;&gt;"","Below target, reason recorded","Below target, no reason")))</f>
        <v>Archived</v>
      </c>
      <c r="X357" s="21" t="str">
        <f aca="false">IF(E357="Discontinued","",IF(ROUND(M357-I357,3)&lt;-0.01,"Yes","No"))</f>
        <v/>
      </c>
    </row>
    <row r="358" customFormat="false" ht="15" hidden="false" customHeight="false" outlineLevel="0" collapsed="false">
      <c r="A358" s="21" t="s">
        <v>841</v>
      </c>
      <c r="B358" s="21" t="s">
        <v>842</v>
      </c>
      <c r="C358" s="21" t="s">
        <v>366</v>
      </c>
      <c r="D358" s="21" t="s">
        <v>109</v>
      </c>
      <c r="E358" s="21" t="s">
        <v>110</v>
      </c>
      <c r="F358" s="19" t="n">
        <v>56.7</v>
      </c>
      <c r="G358" s="19" t="n">
        <v>61.17</v>
      </c>
      <c r="H358" s="19" t="n">
        <v>84.65</v>
      </c>
      <c r="I358" s="17" t="n">
        <v>0.33</v>
      </c>
      <c r="J358" s="17"/>
      <c r="K358" s="19" t="n">
        <f aca="false">IF(E358="Discontinued",H358,ROUND(ROUNDUP(ROUND(G358/(1-IF(J358="",I358,J358))/0.05,6),0)*0.05,2))</f>
        <v>91.3</v>
      </c>
      <c r="L358" s="19" t="n">
        <f aca="false">IF(OR(E358="Discontinued",P358="Held at old sell"),H358,IF(LEFT(P358,15)="Approved, cappe",ROUND(ROUNDUP(ROUND(H358*1.1/0.05,6),0)*0.05,2),K358))</f>
        <v>91.3</v>
      </c>
      <c r="M358" s="17" t="n">
        <f aca="false">ROUND((H358-G358)/H358,3)</f>
        <v>0.277</v>
      </c>
      <c r="N358" s="17" t="n">
        <f aca="false">IF(E358="Discontinued","",ROUND((L358-G358)/L358,3))</f>
        <v>0.33</v>
      </c>
      <c r="O358" s="21" t="str">
        <f aca="false">IF(E358="Discontinued","Archive",IF(AND(ROUND(K358/H358-1,6)&lt;=0.1,K358-H358&lt;=100),"Auto","Approval"))</f>
        <v>Auto</v>
      </c>
      <c r="P358" s="21" t="s">
        <v>111</v>
      </c>
      <c r="Q358" s="21"/>
      <c r="R358" s="21" t="str">
        <f aca="false">IF(E358="Superseded",MID(INDEX('Import file'!$E$2:$E$1384,MATCH(A358,'Import file'!$A$2:$A$1384,0)),23,30),A358)</f>
        <v>EWA-2073</v>
      </c>
      <c r="S358" s="19" t="n">
        <f aca="false">IF(E358="Discontinued","",IFERROR(INDEX('Supplier file A'!$D$2:$D$677,MATCH(R358,'Supplier file A'!$A$2:$A$677,0)),IFERROR(INDEX('Supplier file B'!$D$2:$D$386,MATCH(R358,'Supplier file B'!$A$2:$A$386,0)),INDEX('Supplier file C'!$D$2:$D$383,MATCH(R358,'Supplier file C'!$A$2:$A$383,0)))))</f>
        <v>61.17</v>
      </c>
      <c r="T358" s="21" t="str">
        <f aca="false">IF(E358="Discontinued","",IF(ABS(G358-S358)&lt;0.005,"Yes","No"))</f>
        <v>Yes</v>
      </c>
      <c r="U358" s="21" t="str">
        <f aca="false">IF(E358="Discontinued","",IF(ABS(F358-G358)&lt;=0.01*G358,"Yes","No"))</f>
        <v>No</v>
      </c>
      <c r="V358" s="17" t="n">
        <f aca="false">IF(E358="Discontinued","",K358/H358-1)</f>
        <v>0.0785587714116951</v>
      </c>
      <c r="W358" s="21" t="str">
        <f aca="false">IF(E358="Discontinued","Archived",IF(ROUND((L358-G358)/L358,3)&gt;=ROUND(I358,3),"At or above target",IF(Q358&lt;&gt;"","Below target, reason recorded","Below target, no reason")))</f>
        <v>At or above target</v>
      </c>
      <c r="X358" s="21" t="str">
        <f aca="false">IF(E358="Discontinued","",IF(ROUND(M358-I358,3)&lt;-0.01,"Yes","No"))</f>
        <v>Yes</v>
      </c>
    </row>
    <row r="359" customFormat="false" ht="15" hidden="false" customHeight="false" outlineLevel="0" collapsed="false">
      <c r="A359" s="21" t="s">
        <v>843</v>
      </c>
      <c r="B359" s="21" t="s">
        <v>844</v>
      </c>
      <c r="C359" s="21" t="s">
        <v>366</v>
      </c>
      <c r="D359" s="21" t="s">
        <v>109</v>
      </c>
      <c r="E359" s="21" t="s">
        <v>110</v>
      </c>
      <c r="F359" s="19" t="n">
        <v>212.75</v>
      </c>
      <c r="G359" s="19" t="n">
        <v>228.92</v>
      </c>
      <c r="H359" s="19" t="n">
        <v>299.65</v>
      </c>
      <c r="I359" s="17" t="n">
        <v>0.33</v>
      </c>
      <c r="J359" s="17" t="n">
        <v>0.29</v>
      </c>
      <c r="K359" s="19" t="n">
        <f aca="false">IF(E359="Discontinued",H359,ROUND(ROUNDUP(ROUND(G359/(1-IF(J359="",I359,J359))/0.05,6),0)*0.05,2))</f>
        <v>322.45</v>
      </c>
      <c r="L359" s="19" t="n">
        <f aca="false">IF(OR(E359="Discontinued",P359="Held at old sell"),H359,IF(LEFT(P359,15)="Approved, cappe",ROUND(ROUNDUP(ROUND(H359*1.1/0.05,6),0)*0.05,2),K359))</f>
        <v>322.45</v>
      </c>
      <c r="M359" s="17" t="n">
        <f aca="false">ROUND((H359-G359)/H359,3)</f>
        <v>0.236</v>
      </c>
      <c r="N359" s="17" t="n">
        <f aca="false">IF(E359="Discontinued","",ROUND((L359-G359)/L359,3))</f>
        <v>0.29</v>
      </c>
      <c r="O359" s="21" t="str">
        <f aca="false">IF(E359="Discontinued","Archive",IF(AND(ROUND(K359/H359-1,6)&lt;=0.1,K359-H359&lt;=100),"Auto","Approval"))</f>
        <v>Auto</v>
      </c>
      <c r="P359" s="21" t="s">
        <v>111</v>
      </c>
      <c r="Q359" s="21" t="s">
        <v>405</v>
      </c>
      <c r="R359" s="21" t="str">
        <f aca="false">IF(E359="Superseded",MID(INDEX('Import file'!$E$2:$E$1384,MATCH(A359,'Import file'!$A$2:$A$1384,0)),23,30),A359)</f>
        <v>EWA-2074</v>
      </c>
      <c r="S359" s="19" t="n">
        <f aca="false">IF(E359="Discontinued","",IFERROR(INDEX('Supplier file A'!$D$2:$D$677,MATCH(R359,'Supplier file A'!$A$2:$A$677,0)),IFERROR(INDEX('Supplier file B'!$D$2:$D$386,MATCH(R359,'Supplier file B'!$A$2:$A$386,0)),INDEX('Supplier file C'!$D$2:$D$383,MATCH(R359,'Supplier file C'!$A$2:$A$383,0)))))</f>
        <v>228.92</v>
      </c>
      <c r="T359" s="21" t="str">
        <f aca="false">IF(E359="Discontinued","",IF(ABS(G359-S359)&lt;0.005,"Yes","No"))</f>
        <v>Yes</v>
      </c>
      <c r="U359" s="21" t="str">
        <f aca="false">IF(E359="Discontinued","",IF(ABS(F359-G359)&lt;=0.01*G359,"Yes","No"))</f>
        <v>No</v>
      </c>
      <c r="V359" s="17" t="n">
        <f aca="false">IF(E359="Discontinued","",K359/H359-1)</f>
        <v>0.0760887702319373</v>
      </c>
      <c r="W359" s="21" t="str">
        <f aca="false">IF(E359="Discontinued","Archived",IF(ROUND((L359-G359)/L359,3)&gt;=ROUND(I359,3),"At or above target",IF(Q359&lt;&gt;"","Below target, reason recorded","Below target, no reason")))</f>
        <v>Below target, reason recorded</v>
      </c>
      <c r="X359" s="21" t="str">
        <f aca="false">IF(E359="Discontinued","",IF(ROUND(M359-I359,3)&lt;-0.01,"Yes","No"))</f>
        <v>Yes</v>
      </c>
    </row>
    <row r="360" customFormat="false" ht="15" hidden="false" customHeight="false" outlineLevel="0" collapsed="false">
      <c r="A360" s="21" t="s">
        <v>845</v>
      </c>
      <c r="B360" s="21" t="s">
        <v>846</v>
      </c>
      <c r="C360" s="21" t="s">
        <v>366</v>
      </c>
      <c r="D360" s="21" t="s">
        <v>109</v>
      </c>
      <c r="E360" s="21" t="s">
        <v>110</v>
      </c>
      <c r="F360" s="19" t="n">
        <v>32.3</v>
      </c>
      <c r="G360" s="19" t="n">
        <v>34.67</v>
      </c>
      <c r="H360" s="19" t="n">
        <v>48.25</v>
      </c>
      <c r="I360" s="17" t="n">
        <v>0.33</v>
      </c>
      <c r="J360" s="17"/>
      <c r="K360" s="19" t="n">
        <f aca="false">IF(E360="Discontinued",H360,ROUND(ROUNDUP(ROUND(G360/(1-IF(J360="",I360,J360))/0.05,6),0)*0.05,2))</f>
        <v>51.75</v>
      </c>
      <c r="L360" s="19" t="n">
        <f aca="false">IF(OR(E360="Discontinued",P360="Held at old sell"),H360,IF(LEFT(P360,15)="Approved, cappe",ROUND(ROUNDUP(ROUND(H360*1.1/0.05,6),0)*0.05,2),K360))</f>
        <v>51.75</v>
      </c>
      <c r="M360" s="17" t="n">
        <f aca="false">ROUND((H360-G360)/H360,3)</f>
        <v>0.281</v>
      </c>
      <c r="N360" s="17" t="n">
        <f aca="false">IF(E360="Discontinued","",ROUND((L360-G360)/L360,3))</f>
        <v>0.33</v>
      </c>
      <c r="O360" s="21" t="str">
        <f aca="false">IF(E360="Discontinued","Archive",IF(AND(ROUND(K360/H360-1,6)&lt;=0.1,K360-H360&lt;=100),"Auto","Approval"))</f>
        <v>Auto</v>
      </c>
      <c r="P360" s="21" t="s">
        <v>111</v>
      </c>
      <c r="Q360" s="21"/>
      <c r="R360" s="21" t="str">
        <f aca="false">IF(E360="Superseded",MID(INDEX('Import file'!$E$2:$E$1384,MATCH(A360,'Import file'!$A$2:$A$1384,0)),23,30),A360)</f>
        <v>EWA-2079</v>
      </c>
      <c r="S360" s="19" t="n">
        <f aca="false">IF(E360="Discontinued","",IFERROR(INDEX('Supplier file A'!$D$2:$D$677,MATCH(R360,'Supplier file A'!$A$2:$A$677,0)),IFERROR(INDEX('Supplier file B'!$D$2:$D$386,MATCH(R360,'Supplier file B'!$A$2:$A$386,0)),INDEX('Supplier file C'!$D$2:$D$383,MATCH(R360,'Supplier file C'!$A$2:$A$383,0)))))</f>
        <v>34.67</v>
      </c>
      <c r="T360" s="21" t="str">
        <f aca="false">IF(E360="Discontinued","",IF(ABS(G360-S360)&lt;0.005,"Yes","No"))</f>
        <v>Yes</v>
      </c>
      <c r="U360" s="21" t="str">
        <f aca="false">IF(E360="Discontinued","",IF(ABS(F360-G360)&lt;=0.01*G360,"Yes","No"))</f>
        <v>No</v>
      </c>
      <c r="V360" s="17" t="n">
        <f aca="false">IF(E360="Discontinued","",K360/H360-1)</f>
        <v>0.072538860103627</v>
      </c>
      <c r="W360" s="21" t="str">
        <f aca="false">IF(E360="Discontinued","Archived",IF(ROUND((L360-G360)/L360,3)&gt;=ROUND(I360,3),"At or above target",IF(Q360&lt;&gt;"","Below target, reason recorded","Below target, no reason")))</f>
        <v>At or above target</v>
      </c>
      <c r="X360" s="21" t="str">
        <f aca="false">IF(E360="Discontinued","",IF(ROUND(M360-I360,3)&lt;-0.01,"Yes","No"))</f>
        <v>Yes</v>
      </c>
    </row>
    <row r="361" customFormat="false" ht="15" hidden="false" customHeight="false" outlineLevel="0" collapsed="false">
      <c r="A361" s="21" t="s">
        <v>847</v>
      </c>
      <c r="B361" s="21" t="s">
        <v>848</v>
      </c>
      <c r="C361" s="21" t="s">
        <v>366</v>
      </c>
      <c r="D361" s="21" t="s">
        <v>109</v>
      </c>
      <c r="E361" s="21" t="s">
        <v>110</v>
      </c>
      <c r="F361" s="19" t="n">
        <v>37.4</v>
      </c>
      <c r="G361" s="19" t="n">
        <v>39.94</v>
      </c>
      <c r="H361" s="19" t="n">
        <v>55.85</v>
      </c>
      <c r="I361" s="17" t="n">
        <v>0.33</v>
      </c>
      <c r="J361" s="17"/>
      <c r="K361" s="19" t="n">
        <f aca="false">IF(E361="Discontinued",H361,ROUND(ROUNDUP(ROUND(G361/(1-IF(J361="",I361,J361))/0.05,6),0)*0.05,2))</f>
        <v>59.65</v>
      </c>
      <c r="L361" s="19" t="n">
        <f aca="false">IF(OR(E361="Discontinued",P361="Held at old sell"),H361,IF(LEFT(P361,15)="Approved, cappe",ROUND(ROUNDUP(ROUND(H361*1.1/0.05,6),0)*0.05,2),K361))</f>
        <v>59.65</v>
      </c>
      <c r="M361" s="17" t="n">
        <f aca="false">ROUND((H361-G361)/H361,3)</f>
        <v>0.285</v>
      </c>
      <c r="N361" s="17" t="n">
        <f aca="false">IF(E361="Discontinued","",ROUND((L361-G361)/L361,3))</f>
        <v>0.33</v>
      </c>
      <c r="O361" s="21" t="str">
        <f aca="false">IF(E361="Discontinued","Archive",IF(AND(ROUND(K361/H361-1,6)&lt;=0.1,K361-H361&lt;=100),"Auto","Approval"))</f>
        <v>Auto</v>
      </c>
      <c r="P361" s="21" t="s">
        <v>111</v>
      </c>
      <c r="Q361" s="21"/>
      <c r="R361" s="21" t="str">
        <f aca="false">IF(E361="Superseded",MID(INDEX('Import file'!$E$2:$E$1384,MATCH(A361,'Import file'!$A$2:$A$1384,0)),23,30),A361)</f>
        <v>EWA-2081</v>
      </c>
      <c r="S361" s="19" t="n">
        <f aca="false">IF(E361="Discontinued","",IFERROR(INDEX('Supplier file A'!$D$2:$D$677,MATCH(R361,'Supplier file A'!$A$2:$A$677,0)),IFERROR(INDEX('Supplier file B'!$D$2:$D$386,MATCH(R361,'Supplier file B'!$A$2:$A$386,0)),INDEX('Supplier file C'!$D$2:$D$383,MATCH(R361,'Supplier file C'!$A$2:$A$383,0)))))</f>
        <v>39.94</v>
      </c>
      <c r="T361" s="21" t="str">
        <f aca="false">IF(E361="Discontinued","",IF(ABS(G361-S361)&lt;0.005,"Yes","No"))</f>
        <v>Yes</v>
      </c>
      <c r="U361" s="21" t="str">
        <f aca="false">IF(E361="Discontinued","",IF(ABS(F361-G361)&lt;=0.01*G361,"Yes","No"))</f>
        <v>No</v>
      </c>
      <c r="V361" s="17" t="n">
        <f aca="false">IF(E361="Discontinued","",K361/H361-1)</f>
        <v>0.0680393912264996</v>
      </c>
      <c r="W361" s="21" t="str">
        <f aca="false">IF(E361="Discontinued","Archived",IF(ROUND((L361-G361)/L361,3)&gt;=ROUND(I361,3),"At or above target",IF(Q361&lt;&gt;"","Below target, reason recorded","Below target, no reason")))</f>
        <v>At or above target</v>
      </c>
      <c r="X361" s="21" t="str">
        <f aca="false">IF(E361="Discontinued","",IF(ROUND(M361-I361,3)&lt;-0.01,"Yes","No"))</f>
        <v>Yes</v>
      </c>
    </row>
    <row r="362" customFormat="false" ht="15" hidden="false" customHeight="false" outlineLevel="0" collapsed="false">
      <c r="A362" s="21" t="s">
        <v>849</v>
      </c>
      <c r="B362" s="21" t="s">
        <v>850</v>
      </c>
      <c r="C362" s="21" t="s">
        <v>366</v>
      </c>
      <c r="D362" s="21" t="s">
        <v>109</v>
      </c>
      <c r="E362" s="21" t="s">
        <v>110</v>
      </c>
      <c r="F362" s="19" t="n">
        <v>94.3</v>
      </c>
      <c r="G362" s="19" t="n">
        <v>102.3</v>
      </c>
      <c r="H362" s="19" t="n">
        <v>140.75</v>
      </c>
      <c r="I362" s="17" t="n">
        <v>0.33</v>
      </c>
      <c r="J362" s="17"/>
      <c r="K362" s="19" t="n">
        <f aca="false">IF(E362="Discontinued",H362,ROUND(ROUNDUP(ROUND(G362/(1-IF(J362="",I362,J362))/0.05,6),0)*0.05,2))</f>
        <v>152.7</v>
      </c>
      <c r="L362" s="19" t="n">
        <f aca="false">IF(OR(E362="Discontinued",P362="Held at old sell"),H362,IF(LEFT(P362,15)="Approved, cappe",ROUND(ROUNDUP(ROUND(H362*1.1/0.05,6),0)*0.05,2),K362))</f>
        <v>152.7</v>
      </c>
      <c r="M362" s="17" t="n">
        <f aca="false">ROUND((H362-G362)/H362,3)</f>
        <v>0.273</v>
      </c>
      <c r="N362" s="17" t="n">
        <f aca="false">IF(E362="Discontinued","",ROUND((L362-G362)/L362,3))</f>
        <v>0.33</v>
      </c>
      <c r="O362" s="21" t="str">
        <f aca="false">IF(E362="Discontinued","Archive",IF(AND(ROUND(K362/H362-1,6)&lt;=0.1,K362-H362&lt;=100),"Auto","Approval"))</f>
        <v>Auto</v>
      </c>
      <c r="P362" s="21" t="s">
        <v>111</v>
      </c>
      <c r="Q362" s="21"/>
      <c r="R362" s="21" t="str">
        <f aca="false">IF(E362="Superseded",MID(INDEX('Import file'!$E$2:$E$1384,MATCH(A362,'Import file'!$A$2:$A$1384,0)),23,30),A362)</f>
        <v>EWA-2083</v>
      </c>
      <c r="S362" s="19" t="n">
        <f aca="false">IF(E362="Discontinued","",IFERROR(INDEX('Supplier file A'!$D$2:$D$677,MATCH(R362,'Supplier file A'!$A$2:$A$677,0)),IFERROR(INDEX('Supplier file B'!$D$2:$D$386,MATCH(R362,'Supplier file B'!$A$2:$A$386,0)),INDEX('Supplier file C'!$D$2:$D$383,MATCH(R362,'Supplier file C'!$A$2:$A$383,0)))))</f>
        <v>102.3</v>
      </c>
      <c r="T362" s="21" t="str">
        <f aca="false">IF(E362="Discontinued","",IF(ABS(G362-S362)&lt;0.005,"Yes","No"))</f>
        <v>Yes</v>
      </c>
      <c r="U362" s="21" t="str">
        <f aca="false">IF(E362="Discontinued","",IF(ABS(F362-G362)&lt;=0.01*G362,"Yes","No"))</f>
        <v>No</v>
      </c>
      <c r="V362" s="17" t="n">
        <f aca="false">IF(E362="Discontinued","",K362/H362-1)</f>
        <v>0.0849023090586145</v>
      </c>
      <c r="W362" s="21" t="str">
        <f aca="false">IF(E362="Discontinued","Archived",IF(ROUND((L362-G362)/L362,3)&gt;=ROUND(I362,3),"At or above target",IF(Q362&lt;&gt;"","Below target, reason recorded","Below target, no reason")))</f>
        <v>At or above target</v>
      </c>
      <c r="X362" s="21" t="str">
        <f aca="false">IF(E362="Discontinued","",IF(ROUND(M362-I362,3)&lt;-0.01,"Yes","No"))</f>
        <v>Yes</v>
      </c>
    </row>
    <row r="363" customFormat="false" ht="15" hidden="false" customHeight="false" outlineLevel="0" collapsed="false">
      <c r="A363" s="21" t="s">
        <v>851</v>
      </c>
      <c r="B363" s="21" t="s">
        <v>852</v>
      </c>
      <c r="C363" s="21" t="s">
        <v>366</v>
      </c>
      <c r="D363" s="21" t="s">
        <v>109</v>
      </c>
      <c r="E363" s="21" t="s">
        <v>110</v>
      </c>
      <c r="F363" s="19" t="n">
        <v>31</v>
      </c>
      <c r="G363" s="19" t="n">
        <v>33.2</v>
      </c>
      <c r="H363" s="19" t="n">
        <v>46.3</v>
      </c>
      <c r="I363" s="17" t="n">
        <v>0.33</v>
      </c>
      <c r="J363" s="17"/>
      <c r="K363" s="19" t="n">
        <f aca="false">IF(E363="Discontinued",H363,ROUND(ROUNDUP(ROUND(G363/(1-IF(J363="",I363,J363))/0.05,6),0)*0.05,2))</f>
        <v>49.6</v>
      </c>
      <c r="L363" s="19" t="n">
        <f aca="false">IF(OR(E363="Discontinued",P363="Held at old sell"),H363,IF(LEFT(P363,15)="Approved, cappe",ROUND(ROUNDUP(ROUND(H363*1.1/0.05,6),0)*0.05,2),K363))</f>
        <v>49.6</v>
      </c>
      <c r="M363" s="17" t="n">
        <f aca="false">ROUND((H363-G363)/H363,3)</f>
        <v>0.283</v>
      </c>
      <c r="N363" s="17" t="n">
        <f aca="false">IF(E363="Discontinued","",ROUND((L363-G363)/L363,3))</f>
        <v>0.331</v>
      </c>
      <c r="O363" s="21" t="str">
        <f aca="false">IF(E363="Discontinued","Archive",IF(AND(ROUND(K363/H363-1,6)&lt;=0.1,K363-H363&lt;=100),"Auto","Approval"))</f>
        <v>Auto</v>
      </c>
      <c r="P363" s="21" t="s">
        <v>111</v>
      </c>
      <c r="Q363" s="21"/>
      <c r="R363" s="21" t="str">
        <f aca="false">IF(E363="Superseded",MID(INDEX('Import file'!$E$2:$E$1384,MATCH(A363,'Import file'!$A$2:$A$1384,0)),23,30),A363)</f>
        <v>EWA-2088</v>
      </c>
      <c r="S363" s="19" t="n">
        <f aca="false">IF(E363="Discontinued","",IFERROR(INDEX('Supplier file A'!$D$2:$D$677,MATCH(R363,'Supplier file A'!$A$2:$A$677,0)),IFERROR(INDEX('Supplier file B'!$D$2:$D$386,MATCH(R363,'Supplier file B'!$A$2:$A$386,0)),INDEX('Supplier file C'!$D$2:$D$383,MATCH(R363,'Supplier file C'!$A$2:$A$383,0)))))</f>
        <v>33.2</v>
      </c>
      <c r="T363" s="21" t="str">
        <f aca="false">IF(E363="Discontinued","",IF(ABS(G363-S363)&lt;0.005,"Yes","No"))</f>
        <v>Yes</v>
      </c>
      <c r="U363" s="21" t="str">
        <f aca="false">IF(E363="Discontinued","",IF(ABS(F363-G363)&lt;=0.01*G363,"Yes","No"))</f>
        <v>No</v>
      </c>
      <c r="V363" s="17" t="n">
        <f aca="false">IF(E363="Discontinued","",K363/H363-1)</f>
        <v>0.0712742980561556</v>
      </c>
      <c r="W363" s="21" t="str">
        <f aca="false">IF(E363="Discontinued","Archived",IF(ROUND((L363-G363)/L363,3)&gt;=ROUND(I363,3),"At or above target",IF(Q363&lt;&gt;"","Below target, reason recorded","Below target, no reason")))</f>
        <v>At or above target</v>
      </c>
      <c r="X363" s="21" t="str">
        <f aca="false">IF(E363="Discontinued","",IF(ROUND(M363-I363,3)&lt;-0.01,"Yes","No"))</f>
        <v>Yes</v>
      </c>
    </row>
    <row r="364" customFormat="false" ht="15" hidden="false" customHeight="false" outlineLevel="0" collapsed="false">
      <c r="A364" s="21" t="s">
        <v>853</v>
      </c>
      <c r="B364" s="21" t="s">
        <v>854</v>
      </c>
      <c r="C364" s="21" t="s">
        <v>366</v>
      </c>
      <c r="D364" s="21" t="s">
        <v>109</v>
      </c>
      <c r="E364" s="21" t="s">
        <v>110</v>
      </c>
      <c r="F364" s="19" t="n">
        <v>60</v>
      </c>
      <c r="G364" s="19" t="n">
        <v>64.26</v>
      </c>
      <c r="H364" s="19" t="n">
        <v>89.6</v>
      </c>
      <c r="I364" s="17" t="n">
        <v>0.33</v>
      </c>
      <c r="J364" s="17"/>
      <c r="K364" s="19" t="n">
        <f aca="false">IF(E364="Discontinued",H364,ROUND(ROUNDUP(ROUND(G364/(1-IF(J364="",I364,J364))/0.05,6),0)*0.05,2))</f>
        <v>95.95</v>
      </c>
      <c r="L364" s="19" t="n">
        <f aca="false">IF(OR(E364="Discontinued",P364="Held at old sell"),H364,IF(LEFT(P364,15)="Approved, cappe",ROUND(ROUNDUP(ROUND(H364*1.1/0.05,6),0)*0.05,2),K364))</f>
        <v>95.95</v>
      </c>
      <c r="M364" s="17" t="n">
        <f aca="false">ROUND((H364-G364)/H364,3)</f>
        <v>0.283</v>
      </c>
      <c r="N364" s="17" t="n">
        <f aca="false">IF(E364="Discontinued","",ROUND((L364-G364)/L364,3))</f>
        <v>0.33</v>
      </c>
      <c r="O364" s="21" t="str">
        <f aca="false">IF(E364="Discontinued","Archive",IF(AND(ROUND(K364/H364-1,6)&lt;=0.1,K364-H364&lt;=100),"Auto","Approval"))</f>
        <v>Auto</v>
      </c>
      <c r="P364" s="21" t="s">
        <v>111</v>
      </c>
      <c r="Q364" s="21"/>
      <c r="R364" s="21" t="str">
        <f aca="false">IF(E364="Superseded",MID(INDEX('Import file'!$E$2:$E$1384,MATCH(A364,'Import file'!$A$2:$A$1384,0)),23,30),A364)</f>
        <v>EWA-2089</v>
      </c>
      <c r="S364" s="19" t="n">
        <f aca="false">IF(E364="Discontinued","",IFERROR(INDEX('Supplier file A'!$D$2:$D$677,MATCH(R364,'Supplier file A'!$A$2:$A$677,0)),IFERROR(INDEX('Supplier file B'!$D$2:$D$386,MATCH(R364,'Supplier file B'!$A$2:$A$386,0)),INDEX('Supplier file C'!$D$2:$D$383,MATCH(R364,'Supplier file C'!$A$2:$A$383,0)))))</f>
        <v>64.26</v>
      </c>
      <c r="T364" s="21" t="str">
        <f aca="false">IF(E364="Discontinued","",IF(ABS(G364-S364)&lt;0.005,"Yes","No"))</f>
        <v>Yes</v>
      </c>
      <c r="U364" s="21" t="str">
        <f aca="false">IF(E364="Discontinued","",IF(ABS(F364-G364)&lt;=0.01*G364,"Yes","No"))</f>
        <v>No</v>
      </c>
      <c r="V364" s="17" t="n">
        <f aca="false">IF(E364="Discontinued","",K364/H364-1)</f>
        <v>0.0708705357142858</v>
      </c>
      <c r="W364" s="21" t="str">
        <f aca="false">IF(E364="Discontinued","Archived",IF(ROUND((L364-G364)/L364,3)&gt;=ROUND(I364,3),"At or above target",IF(Q364&lt;&gt;"","Below target, reason recorded","Below target, no reason")))</f>
        <v>At or above target</v>
      </c>
      <c r="X364" s="21" t="str">
        <f aca="false">IF(E364="Discontinued","",IF(ROUND(M364-I364,3)&lt;-0.01,"Yes","No"))</f>
        <v>Yes</v>
      </c>
    </row>
    <row r="365" customFormat="false" ht="15" hidden="false" customHeight="false" outlineLevel="0" collapsed="false">
      <c r="A365" s="21" t="s">
        <v>855</v>
      </c>
      <c r="B365" s="21" t="s">
        <v>856</v>
      </c>
      <c r="C365" s="21" t="s">
        <v>366</v>
      </c>
      <c r="D365" s="21" t="s">
        <v>109</v>
      </c>
      <c r="E365" s="21" t="s">
        <v>110</v>
      </c>
      <c r="F365" s="19" t="n">
        <v>4.42</v>
      </c>
      <c r="G365" s="19" t="n">
        <v>4.8</v>
      </c>
      <c r="H365" s="19" t="n">
        <v>5.85</v>
      </c>
      <c r="I365" s="17" t="n">
        <v>0.33</v>
      </c>
      <c r="J365" s="17" t="n">
        <v>0.24</v>
      </c>
      <c r="K365" s="19" t="n">
        <f aca="false">IF(E365="Discontinued",H365,ROUND(ROUNDUP(ROUND(G365/(1-IF(J365="",I365,J365))/0.05,6),0)*0.05,2))</f>
        <v>6.35</v>
      </c>
      <c r="L365" s="19" t="n">
        <f aca="false">IF(OR(E365="Discontinued",P365="Held at old sell"),H365,IF(LEFT(P365,15)="Approved, cappe",ROUND(ROUNDUP(ROUND(H365*1.1/0.05,6),0)*0.05,2),K365))</f>
        <v>6.35</v>
      </c>
      <c r="M365" s="17" t="n">
        <f aca="false">ROUND((H365-G365)/H365,3)</f>
        <v>0.179</v>
      </c>
      <c r="N365" s="17" t="n">
        <f aca="false">IF(E365="Discontinued","",ROUND((L365-G365)/L365,3))</f>
        <v>0.244</v>
      </c>
      <c r="O365" s="21" t="str">
        <f aca="false">IF(E365="Discontinued","Archive",IF(AND(ROUND(K365/H365-1,6)&lt;=0.1,K365-H365&lt;=100),"Auto","Approval"))</f>
        <v>Auto</v>
      </c>
      <c r="P365" s="21" t="s">
        <v>111</v>
      </c>
      <c r="Q365" s="21" t="s">
        <v>209</v>
      </c>
      <c r="R365" s="21" t="str">
        <f aca="false">IF(E365="Superseded",MID(INDEX('Import file'!$E$2:$E$1384,MATCH(A365,'Import file'!$A$2:$A$1384,0)),23,30),A365)</f>
        <v>EWA-2092</v>
      </c>
      <c r="S365" s="19" t="n">
        <f aca="false">IF(E365="Discontinued","",IFERROR(INDEX('Supplier file A'!$D$2:$D$677,MATCH(R365,'Supplier file A'!$A$2:$A$677,0)),IFERROR(INDEX('Supplier file B'!$D$2:$D$386,MATCH(R365,'Supplier file B'!$A$2:$A$386,0)),INDEX('Supplier file C'!$D$2:$D$383,MATCH(R365,'Supplier file C'!$A$2:$A$383,0)))))</f>
        <v>4.8</v>
      </c>
      <c r="T365" s="21" t="str">
        <f aca="false">IF(E365="Discontinued","",IF(ABS(G365-S365)&lt;0.005,"Yes","No"))</f>
        <v>Yes</v>
      </c>
      <c r="U365" s="21" t="str">
        <f aca="false">IF(E365="Discontinued","",IF(ABS(F365-G365)&lt;=0.01*G365,"Yes","No"))</f>
        <v>No</v>
      </c>
      <c r="V365" s="17" t="n">
        <f aca="false">IF(E365="Discontinued","",K365/H365-1)</f>
        <v>0.0854700854700854</v>
      </c>
      <c r="W365" s="21" t="str">
        <f aca="false">IF(E365="Discontinued","Archived",IF(ROUND((L365-G365)/L365,3)&gt;=ROUND(I365,3),"At or above target",IF(Q365&lt;&gt;"","Below target, reason recorded","Below target, no reason")))</f>
        <v>Below target, reason recorded</v>
      </c>
      <c r="X365" s="21" t="str">
        <f aca="false">IF(E365="Discontinued","",IF(ROUND(M365-I365,3)&lt;-0.01,"Yes","No"))</f>
        <v>Yes</v>
      </c>
    </row>
    <row r="366" customFormat="false" ht="15" hidden="false" customHeight="false" outlineLevel="0" collapsed="false">
      <c r="A366" s="21" t="s">
        <v>857</v>
      </c>
      <c r="B366" s="21" t="s">
        <v>858</v>
      </c>
      <c r="C366" s="21" t="s">
        <v>366</v>
      </c>
      <c r="D366" s="21" t="s">
        <v>109</v>
      </c>
      <c r="E366" s="21" t="s">
        <v>110</v>
      </c>
      <c r="F366" s="19" t="n">
        <v>5.6</v>
      </c>
      <c r="G366" s="19" t="n">
        <v>6.02</v>
      </c>
      <c r="H366" s="19" t="n">
        <v>8.4</v>
      </c>
      <c r="I366" s="17" t="n">
        <v>0.33</v>
      </c>
      <c r="J366" s="17"/>
      <c r="K366" s="19" t="n">
        <f aca="false">IF(E366="Discontinued",H366,ROUND(ROUNDUP(ROUND(G366/(1-IF(J366="",I366,J366))/0.05,6),0)*0.05,2))</f>
        <v>9</v>
      </c>
      <c r="L366" s="19" t="n">
        <f aca="false">IF(OR(E366="Discontinued",P366="Held at old sell"),H366,IF(LEFT(P366,15)="Approved, cappe",ROUND(ROUNDUP(ROUND(H366*1.1/0.05,6),0)*0.05,2),K366))</f>
        <v>9</v>
      </c>
      <c r="M366" s="17" t="n">
        <f aca="false">ROUND((H366-G366)/H366,3)</f>
        <v>0.283</v>
      </c>
      <c r="N366" s="17" t="n">
        <f aca="false">IF(E366="Discontinued","",ROUND((L366-G366)/L366,3))</f>
        <v>0.331</v>
      </c>
      <c r="O366" s="21" t="str">
        <f aca="false">IF(E366="Discontinued","Archive",IF(AND(ROUND(K366/H366-1,6)&lt;=0.1,K366-H366&lt;=100),"Auto","Approval"))</f>
        <v>Auto</v>
      </c>
      <c r="P366" s="21" t="s">
        <v>111</v>
      </c>
      <c r="Q366" s="21"/>
      <c r="R366" s="21" t="str">
        <f aca="false">IF(E366="Superseded",MID(INDEX('Import file'!$E$2:$E$1384,MATCH(A366,'Import file'!$A$2:$A$1384,0)),23,30),A366)</f>
        <v>EWA-2095</v>
      </c>
      <c r="S366" s="19" t="n">
        <f aca="false">IF(E366="Discontinued","",IFERROR(INDEX('Supplier file A'!$D$2:$D$677,MATCH(R366,'Supplier file A'!$A$2:$A$677,0)),IFERROR(INDEX('Supplier file B'!$D$2:$D$386,MATCH(R366,'Supplier file B'!$A$2:$A$386,0)),INDEX('Supplier file C'!$D$2:$D$383,MATCH(R366,'Supplier file C'!$A$2:$A$383,0)))))</f>
        <v>6.02</v>
      </c>
      <c r="T366" s="21" t="str">
        <f aca="false">IF(E366="Discontinued","",IF(ABS(G366-S366)&lt;0.005,"Yes","No"))</f>
        <v>Yes</v>
      </c>
      <c r="U366" s="21" t="str">
        <f aca="false">IF(E366="Discontinued","",IF(ABS(F366-G366)&lt;=0.01*G366,"Yes","No"))</f>
        <v>No</v>
      </c>
      <c r="V366" s="17" t="n">
        <f aca="false">IF(E366="Discontinued","",K366/H366-1)</f>
        <v>0.0714285714285714</v>
      </c>
      <c r="W366" s="21" t="str">
        <f aca="false">IF(E366="Discontinued","Archived",IF(ROUND((L366-G366)/L366,3)&gt;=ROUND(I366,3),"At or above target",IF(Q366&lt;&gt;"","Below target, reason recorded","Below target, no reason")))</f>
        <v>At or above target</v>
      </c>
      <c r="X366" s="21" t="str">
        <f aca="false">IF(E366="Discontinued","",IF(ROUND(M366-I366,3)&lt;-0.01,"Yes","No"))</f>
        <v>Yes</v>
      </c>
    </row>
    <row r="367" customFormat="false" ht="15" hidden="false" customHeight="false" outlineLevel="0" collapsed="false">
      <c r="A367" s="21" t="s">
        <v>859</v>
      </c>
      <c r="B367" s="21" t="s">
        <v>860</v>
      </c>
      <c r="C367" s="21" t="s">
        <v>366</v>
      </c>
      <c r="D367" s="21" t="s">
        <v>109</v>
      </c>
      <c r="E367" s="21" t="s">
        <v>110</v>
      </c>
      <c r="F367" s="19" t="n">
        <v>12.83</v>
      </c>
      <c r="G367" s="19" t="n">
        <v>13.74</v>
      </c>
      <c r="H367" s="19" t="n">
        <v>19.15</v>
      </c>
      <c r="I367" s="17" t="n">
        <v>0.33</v>
      </c>
      <c r="J367" s="17"/>
      <c r="K367" s="19" t="n">
        <f aca="false">IF(E367="Discontinued",H367,ROUND(ROUNDUP(ROUND(G367/(1-IF(J367="",I367,J367))/0.05,6),0)*0.05,2))</f>
        <v>20.55</v>
      </c>
      <c r="L367" s="19" t="n">
        <f aca="false">IF(OR(E367="Discontinued",P367="Held at old sell"),H367,IF(LEFT(P367,15)="Approved, cappe",ROUND(ROUNDUP(ROUND(H367*1.1/0.05,6),0)*0.05,2),K367))</f>
        <v>20.55</v>
      </c>
      <c r="M367" s="17" t="n">
        <f aca="false">ROUND((H367-G367)/H367,3)</f>
        <v>0.283</v>
      </c>
      <c r="N367" s="17" t="n">
        <f aca="false">IF(E367="Discontinued","",ROUND((L367-G367)/L367,3))</f>
        <v>0.331</v>
      </c>
      <c r="O367" s="21" t="str">
        <f aca="false">IF(E367="Discontinued","Archive",IF(AND(ROUND(K367/H367-1,6)&lt;=0.1,K367-H367&lt;=100),"Auto","Approval"))</f>
        <v>Auto</v>
      </c>
      <c r="P367" s="21" t="s">
        <v>111</v>
      </c>
      <c r="Q367" s="21"/>
      <c r="R367" s="21" t="str">
        <f aca="false">IF(E367="Superseded",MID(INDEX('Import file'!$E$2:$E$1384,MATCH(A367,'Import file'!$A$2:$A$1384,0)),23,30),A367)</f>
        <v>EWA-2099</v>
      </c>
      <c r="S367" s="19" t="n">
        <f aca="false">IF(E367="Discontinued","",IFERROR(INDEX('Supplier file A'!$D$2:$D$677,MATCH(R367,'Supplier file A'!$A$2:$A$677,0)),IFERROR(INDEX('Supplier file B'!$D$2:$D$386,MATCH(R367,'Supplier file B'!$A$2:$A$386,0)),INDEX('Supplier file C'!$D$2:$D$383,MATCH(R367,'Supplier file C'!$A$2:$A$383,0)))))</f>
        <v>13.74</v>
      </c>
      <c r="T367" s="21" t="str">
        <f aca="false">IF(E367="Discontinued","",IF(ABS(G367-S367)&lt;0.005,"Yes","No"))</f>
        <v>Yes</v>
      </c>
      <c r="U367" s="21" t="str">
        <f aca="false">IF(E367="Discontinued","",IF(ABS(F367-G367)&lt;=0.01*G367,"Yes","No"))</f>
        <v>No</v>
      </c>
      <c r="V367" s="17" t="n">
        <f aca="false">IF(E367="Discontinued","",K367/H367-1)</f>
        <v>0.0731070496083552</v>
      </c>
      <c r="W367" s="21" t="str">
        <f aca="false">IF(E367="Discontinued","Archived",IF(ROUND((L367-G367)/L367,3)&gt;=ROUND(I367,3),"At or above target",IF(Q367&lt;&gt;"","Below target, reason recorded","Below target, no reason")))</f>
        <v>At or above target</v>
      </c>
      <c r="X367" s="21" t="str">
        <f aca="false">IF(E367="Discontinued","",IF(ROUND(M367-I367,3)&lt;-0.01,"Yes","No"))</f>
        <v>Yes</v>
      </c>
    </row>
    <row r="368" customFormat="false" ht="15" hidden="false" customHeight="false" outlineLevel="0" collapsed="false">
      <c r="A368" s="21" t="s">
        <v>861</v>
      </c>
      <c r="B368" s="21" t="s">
        <v>862</v>
      </c>
      <c r="C368" s="21" t="s">
        <v>366</v>
      </c>
      <c r="D368" s="21" t="s">
        <v>109</v>
      </c>
      <c r="E368" s="21" t="s">
        <v>110</v>
      </c>
      <c r="F368" s="19" t="n">
        <v>8.8</v>
      </c>
      <c r="G368" s="19" t="n">
        <v>9.41</v>
      </c>
      <c r="H368" s="19" t="n">
        <v>13.15</v>
      </c>
      <c r="I368" s="17" t="n">
        <v>0.33</v>
      </c>
      <c r="J368" s="17"/>
      <c r="K368" s="19" t="n">
        <f aca="false">IF(E368="Discontinued",H368,ROUND(ROUNDUP(ROUND(G368/(1-IF(J368="",I368,J368))/0.05,6),0)*0.05,2))</f>
        <v>14.05</v>
      </c>
      <c r="L368" s="19" t="n">
        <f aca="false">IF(OR(E368="Discontinued",P368="Held at old sell"),H368,IF(LEFT(P368,15)="Approved, cappe",ROUND(ROUNDUP(ROUND(H368*1.1/0.05,6),0)*0.05,2),K368))</f>
        <v>14.05</v>
      </c>
      <c r="M368" s="17" t="n">
        <f aca="false">ROUND((H368-G368)/H368,3)</f>
        <v>0.284</v>
      </c>
      <c r="N368" s="17" t="n">
        <f aca="false">IF(E368="Discontinued","",ROUND((L368-G368)/L368,3))</f>
        <v>0.33</v>
      </c>
      <c r="O368" s="21" t="str">
        <f aca="false">IF(E368="Discontinued","Archive",IF(AND(ROUND(K368/H368-1,6)&lt;=0.1,K368-H368&lt;=100),"Auto","Approval"))</f>
        <v>Auto</v>
      </c>
      <c r="P368" s="21" t="s">
        <v>111</v>
      </c>
      <c r="Q368" s="21"/>
      <c r="R368" s="21" t="str">
        <f aca="false">IF(E368="Superseded",MID(INDEX('Import file'!$E$2:$E$1384,MATCH(A368,'Import file'!$A$2:$A$1384,0)),23,30),A368)</f>
        <v>EWA-2102</v>
      </c>
      <c r="S368" s="19" t="n">
        <f aca="false">IF(E368="Discontinued","",IFERROR(INDEX('Supplier file A'!$D$2:$D$677,MATCH(R368,'Supplier file A'!$A$2:$A$677,0)),IFERROR(INDEX('Supplier file B'!$D$2:$D$386,MATCH(R368,'Supplier file B'!$A$2:$A$386,0)),INDEX('Supplier file C'!$D$2:$D$383,MATCH(R368,'Supplier file C'!$A$2:$A$383,0)))))</f>
        <v>9.41</v>
      </c>
      <c r="T368" s="21" t="str">
        <f aca="false">IF(E368="Discontinued","",IF(ABS(G368-S368)&lt;0.005,"Yes","No"))</f>
        <v>Yes</v>
      </c>
      <c r="U368" s="21" t="str">
        <f aca="false">IF(E368="Discontinued","",IF(ABS(F368-G368)&lt;=0.01*G368,"Yes","No"))</f>
        <v>No</v>
      </c>
      <c r="V368" s="17" t="n">
        <f aca="false">IF(E368="Discontinued","",K368/H368-1)</f>
        <v>0.0684410646387832</v>
      </c>
      <c r="W368" s="21" t="str">
        <f aca="false">IF(E368="Discontinued","Archived",IF(ROUND((L368-G368)/L368,3)&gt;=ROUND(I368,3),"At or above target",IF(Q368&lt;&gt;"","Below target, reason recorded","Below target, no reason")))</f>
        <v>At or above target</v>
      </c>
      <c r="X368" s="21" t="str">
        <f aca="false">IF(E368="Discontinued","",IF(ROUND(M368-I368,3)&lt;-0.01,"Yes","No"))</f>
        <v>Yes</v>
      </c>
    </row>
    <row r="369" customFormat="false" ht="15" hidden="false" customHeight="false" outlineLevel="0" collapsed="false">
      <c r="A369" s="21" t="s">
        <v>863</v>
      </c>
      <c r="B369" s="21" t="s">
        <v>864</v>
      </c>
      <c r="C369" s="21" t="s">
        <v>366</v>
      </c>
      <c r="D369" s="21" t="s">
        <v>109</v>
      </c>
      <c r="E369" s="21" t="s">
        <v>110</v>
      </c>
      <c r="F369" s="19" t="n">
        <v>93.5</v>
      </c>
      <c r="G369" s="19" t="n">
        <v>101.41</v>
      </c>
      <c r="H369" s="19" t="n">
        <v>126.4</v>
      </c>
      <c r="I369" s="17" t="n">
        <v>0.33</v>
      </c>
      <c r="J369" s="17" t="n">
        <v>0.26</v>
      </c>
      <c r="K369" s="19" t="n">
        <f aca="false">IF(E369="Discontinued",H369,ROUND(ROUNDUP(ROUND(G369/(1-IF(J369="",I369,J369))/0.05,6),0)*0.05,2))</f>
        <v>137.05</v>
      </c>
      <c r="L369" s="19" t="n">
        <f aca="false">IF(OR(E369="Discontinued",P369="Held at old sell"),H369,IF(LEFT(P369,15)="Approved, cappe",ROUND(ROUNDUP(ROUND(H369*1.1/0.05,6),0)*0.05,2),K369))</f>
        <v>137.05</v>
      </c>
      <c r="M369" s="17" t="n">
        <f aca="false">ROUND((H369-G369)/H369,3)</f>
        <v>0.198</v>
      </c>
      <c r="N369" s="17" t="n">
        <f aca="false">IF(E369="Discontinued","",ROUND((L369-G369)/L369,3))</f>
        <v>0.26</v>
      </c>
      <c r="O369" s="21" t="str">
        <f aca="false">IF(E369="Discontinued","Archive",IF(AND(ROUND(K369/H369-1,6)&lt;=0.1,K369-H369&lt;=100),"Auto","Approval"))</f>
        <v>Auto</v>
      </c>
      <c r="P369" s="21" t="s">
        <v>111</v>
      </c>
      <c r="Q369" s="21" t="s">
        <v>274</v>
      </c>
      <c r="R369" s="21" t="str">
        <f aca="false">IF(E369="Superseded",MID(INDEX('Import file'!$E$2:$E$1384,MATCH(A369,'Import file'!$A$2:$A$1384,0)),23,30),A369)</f>
        <v>EWA-2106</v>
      </c>
      <c r="S369" s="19" t="n">
        <f aca="false">IF(E369="Discontinued","",IFERROR(INDEX('Supplier file A'!$D$2:$D$677,MATCH(R369,'Supplier file A'!$A$2:$A$677,0)),IFERROR(INDEX('Supplier file B'!$D$2:$D$386,MATCH(R369,'Supplier file B'!$A$2:$A$386,0)),INDEX('Supplier file C'!$D$2:$D$383,MATCH(R369,'Supplier file C'!$A$2:$A$383,0)))))</f>
        <v>101.41</v>
      </c>
      <c r="T369" s="21" t="str">
        <f aca="false">IF(E369="Discontinued","",IF(ABS(G369-S369)&lt;0.005,"Yes","No"))</f>
        <v>Yes</v>
      </c>
      <c r="U369" s="21" t="str">
        <f aca="false">IF(E369="Discontinued","",IF(ABS(F369-G369)&lt;=0.01*G369,"Yes","No"))</f>
        <v>No</v>
      </c>
      <c r="V369" s="17" t="n">
        <f aca="false">IF(E369="Discontinued","",K369/H369-1)</f>
        <v>0.084256329113924</v>
      </c>
      <c r="W369" s="21" t="str">
        <f aca="false">IF(E369="Discontinued","Archived",IF(ROUND((L369-G369)/L369,3)&gt;=ROUND(I369,3),"At or above target",IF(Q369&lt;&gt;"","Below target, reason recorded","Below target, no reason")))</f>
        <v>Below target, reason recorded</v>
      </c>
      <c r="X369" s="21" t="str">
        <f aca="false">IF(E369="Discontinued","",IF(ROUND(M369-I369,3)&lt;-0.01,"Yes","No"))</f>
        <v>Yes</v>
      </c>
    </row>
    <row r="370" customFormat="false" ht="15" hidden="false" customHeight="false" outlineLevel="0" collapsed="false">
      <c r="A370" s="21" t="s">
        <v>865</v>
      </c>
      <c r="B370" s="21" t="s">
        <v>866</v>
      </c>
      <c r="C370" s="21" t="s">
        <v>366</v>
      </c>
      <c r="D370" s="21" t="s">
        <v>109</v>
      </c>
      <c r="E370" s="21" t="s">
        <v>110</v>
      </c>
      <c r="F370" s="19" t="n">
        <v>44.2</v>
      </c>
      <c r="G370" s="19" t="n">
        <v>48.05</v>
      </c>
      <c r="H370" s="19" t="n">
        <v>66</v>
      </c>
      <c r="I370" s="17" t="n">
        <v>0.33</v>
      </c>
      <c r="J370" s="17"/>
      <c r="K370" s="19" t="n">
        <f aca="false">IF(E370="Discontinued",H370,ROUND(ROUNDUP(ROUND(G370/(1-IF(J370="",I370,J370))/0.05,6),0)*0.05,2))</f>
        <v>71.75</v>
      </c>
      <c r="L370" s="19" t="n">
        <f aca="false">IF(OR(E370="Discontinued",P370="Held at old sell"),H370,IF(LEFT(P370,15)="Approved, cappe",ROUND(ROUNDUP(ROUND(H370*1.1/0.05,6),0)*0.05,2),K370))</f>
        <v>71.75</v>
      </c>
      <c r="M370" s="17" t="n">
        <f aca="false">ROUND((H370-G370)/H370,3)</f>
        <v>0.272</v>
      </c>
      <c r="N370" s="17" t="n">
        <f aca="false">IF(E370="Discontinued","",ROUND((L370-G370)/L370,3))</f>
        <v>0.33</v>
      </c>
      <c r="O370" s="21" t="str">
        <f aca="false">IF(E370="Discontinued","Archive",IF(AND(ROUND(K370/H370-1,6)&lt;=0.1,K370-H370&lt;=100),"Auto","Approval"))</f>
        <v>Auto</v>
      </c>
      <c r="P370" s="21" t="s">
        <v>111</v>
      </c>
      <c r="Q370" s="21"/>
      <c r="R370" s="21" t="str">
        <f aca="false">IF(E370="Superseded",MID(INDEX('Import file'!$E$2:$E$1384,MATCH(A370,'Import file'!$A$2:$A$1384,0)),23,30),A370)</f>
        <v>EWA-2107</v>
      </c>
      <c r="S370" s="19" t="n">
        <f aca="false">IF(E370="Discontinued","",IFERROR(INDEX('Supplier file A'!$D$2:$D$677,MATCH(R370,'Supplier file A'!$A$2:$A$677,0)),IFERROR(INDEX('Supplier file B'!$D$2:$D$386,MATCH(R370,'Supplier file B'!$A$2:$A$386,0)),INDEX('Supplier file C'!$D$2:$D$383,MATCH(R370,'Supplier file C'!$A$2:$A$383,0)))))</f>
        <v>48.05</v>
      </c>
      <c r="T370" s="21" t="str">
        <f aca="false">IF(E370="Discontinued","",IF(ABS(G370-S370)&lt;0.005,"Yes","No"))</f>
        <v>Yes</v>
      </c>
      <c r="U370" s="21" t="str">
        <f aca="false">IF(E370="Discontinued","",IF(ABS(F370-G370)&lt;=0.01*G370,"Yes","No"))</f>
        <v>No</v>
      </c>
      <c r="V370" s="17" t="n">
        <f aca="false">IF(E370="Discontinued","",K370/H370-1)</f>
        <v>0.0871212121212122</v>
      </c>
      <c r="W370" s="21" t="str">
        <f aca="false">IF(E370="Discontinued","Archived",IF(ROUND((L370-G370)/L370,3)&gt;=ROUND(I370,3),"At or above target",IF(Q370&lt;&gt;"","Below target, reason recorded","Below target, no reason")))</f>
        <v>At or above target</v>
      </c>
      <c r="X370" s="21" t="str">
        <f aca="false">IF(E370="Discontinued","",IF(ROUND(M370-I370,3)&lt;-0.01,"Yes","No"))</f>
        <v>Yes</v>
      </c>
    </row>
    <row r="371" customFormat="false" ht="15" hidden="false" customHeight="false" outlineLevel="0" collapsed="false">
      <c r="A371" s="21" t="s">
        <v>867</v>
      </c>
      <c r="B371" s="21" t="s">
        <v>868</v>
      </c>
      <c r="C371" s="21" t="s">
        <v>366</v>
      </c>
      <c r="D371" s="21" t="s">
        <v>109</v>
      </c>
      <c r="E371" s="21" t="s">
        <v>110</v>
      </c>
      <c r="F371" s="19" t="n">
        <v>11.96</v>
      </c>
      <c r="G371" s="19" t="n">
        <v>12.9</v>
      </c>
      <c r="H371" s="19" t="n">
        <v>17.9</v>
      </c>
      <c r="I371" s="17" t="n">
        <v>0.33</v>
      </c>
      <c r="J371" s="17"/>
      <c r="K371" s="19" t="n">
        <f aca="false">IF(E371="Discontinued",H371,ROUND(ROUNDUP(ROUND(G371/(1-IF(J371="",I371,J371))/0.05,6),0)*0.05,2))</f>
        <v>19.3</v>
      </c>
      <c r="L371" s="19" t="n">
        <f aca="false">IF(OR(E371="Discontinued",P371="Held at old sell"),H371,IF(LEFT(P371,15)="Approved, cappe",ROUND(ROUNDUP(ROUND(H371*1.1/0.05,6),0)*0.05,2),K371))</f>
        <v>19.3</v>
      </c>
      <c r="M371" s="17" t="n">
        <f aca="false">ROUND((H371-G371)/H371,3)</f>
        <v>0.279</v>
      </c>
      <c r="N371" s="17" t="n">
        <f aca="false">IF(E371="Discontinued","",ROUND((L371-G371)/L371,3))</f>
        <v>0.332</v>
      </c>
      <c r="O371" s="21" t="str">
        <f aca="false">IF(E371="Discontinued","Archive",IF(AND(ROUND(K371/H371-1,6)&lt;=0.1,K371-H371&lt;=100),"Auto","Approval"))</f>
        <v>Auto</v>
      </c>
      <c r="P371" s="21" t="s">
        <v>111</v>
      </c>
      <c r="Q371" s="21"/>
      <c r="R371" s="21" t="str">
        <f aca="false">IF(E371="Superseded",MID(INDEX('Import file'!$E$2:$E$1384,MATCH(A371,'Import file'!$A$2:$A$1384,0)),23,30),A371)</f>
        <v>EWA-2110</v>
      </c>
      <c r="S371" s="19" t="n">
        <f aca="false">IF(E371="Discontinued","",IFERROR(INDEX('Supplier file A'!$D$2:$D$677,MATCH(R371,'Supplier file A'!$A$2:$A$677,0)),IFERROR(INDEX('Supplier file B'!$D$2:$D$386,MATCH(R371,'Supplier file B'!$A$2:$A$386,0)),INDEX('Supplier file C'!$D$2:$D$383,MATCH(R371,'Supplier file C'!$A$2:$A$383,0)))))</f>
        <v>12.9</v>
      </c>
      <c r="T371" s="21" t="str">
        <f aca="false">IF(E371="Discontinued","",IF(ABS(G371-S371)&lt;0.005,"Yes","No"))</f>
        <v>Yes</v>
      </c>
      <c r="U371" s="21" t="str">
        <f aca="false">IF(E371="Discontinued","",IF(ABS(F371-G371)&lt;=0.01*G371,"Yes","No"))</f>
        <v>No</v>
      </c>
      <c r="V371" s="17" t="n">
        <f aca="false">IF(E371="Discontinued","",K371/H371-1)</f>
        <v>0.0782122905027933</v>
      </c>
      <c r="W371" s="21" t="str">
        <f aca="false">IF(E371="Discontinued","Archived",IF(ROUND((L371-G371)/L371,3)&gt;=ROUND(I371,3),"At or above target",IF(Q371&lt;&gt;"","Below target, reason recorded","Below target, no reason")))</f>
        <v>At or above target</v>
      </c>
      <c r="X371" s="21" t="str">
        <f aca="false">IF(E371="Discontinued","",IF(ROUND(M371-I371,3)&lt;-0.01,"Yes","No"))</f>
        <v>Yes</v>
      </c>
    </row>
    <row r="372" customFormat="false" ht="15" hidden="false" customHeight="false" outlineLevel="0" collapsed="false">
      <c r="A372" s="21" t="s">
        <v>869</v>
      </c>
      <c r="B372" s="21" t="s">
        <v>870</v>
      </c>
      <c r="C372" s="21" t="s">
        <v>366</v>
      </c>
      <c r="D372" s="21" t="s">
        <v>109</v>
      </c>
      <c r="E372" s="21" t="s">
        <v>110</v>
      </c>
      <c r="F372" s="19" t="n">
        <v>18.7</v>
      </c>
      <c r="G372" s="19" t="n">
        <v>20.09</v>
      </c>
      <c r="H372" s="19" t="n">
        <v>27.95</v>
      </c>
      <c r="I372" s="17" t="n">
        <v>0.33</v>
      </c>
      <c r="J372" s="17"/>
      <c r="K372" s="19" t="n">
        <f aca="false">IF(E372="Discontinued",H372,ROUND(ROUNDUP(ROUND(G372/(1-IF(J372="",I372,J372))/0.05,6),0)*0.05,2))</f>
        <v>30</v>
      </c>
      <c r="L372" s="19" t="n">
        <f aca="false">IF(OR(E372="Discontinued",P372="Held at old sell"),H372,IF(LEFT(P372,15)="Approved, cappe",ROUND(ROUNDUP(ROUND(H372*1.1/0.05,6),0)*0.05,2),K372))</f>
        <v>30</v>
      </c>
      <c r="M372" s="17" t="n">
        <f aca="false">ROUND((H372-G372)/H372,3)</f>
        <v>0.281</v>
      </c>
      <c r="N372" s="17" t="n">
        <f aca="false">IF(E372="Discontinued","",ROUND((L372-G372)/L372,3))</f>
        <v>0.33</v>
      </c>
      <c r="O372" s="21" t="str">
        <f aca="false">IF(E372="Discontinued","Archive",IF(AND(ROUND(K372/H372-1,6)&lt;=0.1,K372-H372&lt;=100),"Auto","Approval"))</f>
        <v>Auto</v>
      </c>
      <c r="P372" s="21" t="s">
        <v>111</v>
      </c>
      <c r="Q372" s="21"/>
      <c r="R372" s="21" t="str">
        <f aca="false">IF(E372="Superseded",MID(INDEX('Import file'!$E$2:$E$1384,MATCH(A372,'Import file'!$A$2:$A$1384,0)),23,30),A372)</f>
        <v>EWA-2114</v>
      </c>
      <c r="S372" s="19" t="n">
        <f aca="false">IF(E372="Discontinued","",IFERROR(INDEX('Supplier file A'!$D$2:$D$677,MATCH(R372,'Supplier file A'!$A$2:$A$677,0)),IFERROR(INDEX('Supplier file B'!$D$2:$D$386,MATCH(R372,'Supplier file B'!$A$2:$A$386,0)),INDEX('Supplier file C'!$D$2:$D$383,MATCH(R372,'Supplier file C'!$A$2:$A$383,0)))))</f>
        <v>20.09</v>
      </c>
      <c r="T372" s="21" t="str">
        <f aca="false">IF(E372="Discontinued","",IF(ABS(G372-S372)&lt;0.005,"Yes","No"))</f>
        <v>Yes</v>
      </c>
      <c r="U372" s="21" t="str">
        <f aca="false">IF(E372="Discontinued","",IF(ABS(F372-G372)&lt;=0.01*G372,"Yes","No"))</f>
        <v>No</v>
      </c>
      <c r="V372" s="17" t="n">
        <f aca="false">IF(E372="Discontinued","",K372/H372-1)</f>
        <v>0.073345259391771</v>
      </c>
      <c r="W372" s="21" t="str">
        <f aca="false">IF(E372="Discontinued","Archived",IF(ROUND((L372-G372)/L372,3)&gt;=ROUND(I372,3),"At or above target",IF(Q372&lt;&gt;"","Below target, reason recorded","Below target, no reason")))</f>
        <v>At or above target</v>
      </c>
      <c r="X372" s="21" t="str">
        <f aca="false">IF(E372="Discontinued","",IF(ROUND(M372-I372,3)&lt;-0.01,"Yes","No"))</f>
        <v>Yes</v>
      </c>
    </row>
    <row r="373" customFormat="false" ht="15" hidden="false" customHeight="false" outlineLevel="0" collapsed="false">
      <c r="A373" s="21" t="s">
        <v>871</v>
      </c>
      <c r="B373" s="21" t="s">
        <v>872</v>
      </c>
      <c r="C373" s="21" t="s">
        <v>366</v>
      </c>
      <c r="D373" s="21" t="s">
        <v>109</v>
      </c>
      <c r="E373" s="21" t="s">
        <v>110</v>
      </c>
      <c r="F373" s="19" t="n">
        <v>20.25</v>
      </c>
      <c r="G373" s="19" t="n">
        <v>21.9</v>
      </c>
      <c r="H373" s="19" t="n">
        <v>28.55</v>
      </c>
      <c r="I373" s="17" t="n">
        <v>0.33</v>
      </c>
      <c r="J373" s="17" t="n">
        <v>0.29</v>
      </c>
      <c r="K373" s="19" t="n">
        <f aca="false">IF(E373="Discontinued",H373,ROUND(ROUNDUP(ROUND(G373/(1-IF(J373="",I373,J373))/0.05,6),0)*0.05,2))</f>
        <v>30.85</v>
      </c>
      <c r="L373" s="19" t="n">
        <f aca="false">IF(OR(E373="Discontinued",P373="Held at old sell"),H373,IF(LEFT(P373,15)="Approved, cappe",ROUND(ROUNDUP(ROUND(H373*1.1/0.05,6),0)*0.05,2),K373))</f>
        <v>30.85</v>
      </c>
      <c r="M373" s="17" t="n">
        <f aca="false">ROUND((H373-G373)/H373,3)</f>
        <v>0.233</v>
      </c>
      <c r="N373" s="17" t="n">
        <f aca="false">IF(E373="Discontinued","",ROUND((L373-G373)/L373,3))</f>
        <v>0.29</v>
      </c>
      <c r="O373" s="21" t="str">
        <f aca="false">IF(E373="Discontinued","Archive",IF(AND(ROUND(K373/H373-1,6)&lt;=0.1,K373-H373&lt;=100),"Auto","Approval"))</f>
        <v>Auto</v>
      </c>
      <c r="P373" s="21" t="s">
        <v>111</v>
      </c>
      <c r="Q373" s="21" t="s">
        <v>405</v>
      </c>
      <c r="R373" s="21" t="str">
        <f aca="false">IF(E373="Superseded",MID(INDEX('Import file'!$E$2:$E$1384,MATCH(A373,'Import file'!$A$2:$A$1384,0)),23,30),A373)</f>
        <v>EWA-2117</v>
      </c>
      <c r="S373" s="19" t="n">
        <f aca="false">IF(E373="Discontinued","",IFERROR(INDEX('Supplier file A'!$D$2:$D$677,MATCH(R373,'Supplier file A'!$A$2:$A$677,0)),IFERROR(INDEX('Supplier file B'!$D$2:$D$386,MATCH(R373,'Supplier file B'!$A$2:$A$386,0)),INDEX('Supplier file C'!$D$2:$D$383,MATCH(R373,'Supplier file C'!$A$2:$A$383,0)))))</f>
        <v>21.9</v>
      </c>
      <c r="T373" s="21" t="str">
        <f aca="false">IF(E373="Discontinued","",IF(ABS(G373-S373)&lt;0.005,"Yes","No"))</f>
        <v>Yes</v>
      </c>
      <c r="U373" s="21" t="str">
        <f aca="false">IF(E373="Discontinued","",IF(ABS(F373-G373)&lt;=0.01*G373,"Yes","No"))</f>
        <v>No</v>
      </c>
      <c r="V373" s="17" t="n">
        <f aca="false">IF(E373="Discontinued","",K373/H373-1)</f>
        <v>0.0805604203152364</v>
      </c>
      <c r="W373" s="21" t="str">
        <f aca="false">IF(E373="Discontinued","Archived",IF(ROUND((L373-G373)/L373,3)&gt;=ROUND(I373,3),"At or above target",IF(Q373&lt;&gt;"","Below target, reason recorded","Below target, no reason")))</f>
        <v>Below target, reason recorded</v>
      </c>
      <c r="X373" s="21" t="str">
        <f aca="false">IF(E373="Discontinued","",IF(ROUND(M373-I373,3)&lt;-0.01,"Yes","No"))</f>
        <v>Yes</v>
      </c>
    </row>
    <row r="374" customFormat="false" ht="15" hidden="false" customHeight="false" outlineLevel="0" collapsed="false">
      <c r="A374" s="21" t="s">
        <v>873</v>
      </c>
      <c r="B374" s="21" t="s">
        <v>874</v>
      </c>
      <c r="C374" s="21" t="s">
        <v>366</v>
      </c>
      <c r="D374" s="21" t="s">
        <v>109</v>
      </c>
      <c r="E374" s="21" t="s">
        <v>110</v>
      </c>
      <c r="F374" s="19" t="n">
        <v>178.5</v>
      </c>
      <c r="G374" s="19" t="n">
        <v>189.94</v>
      </c>
      <c r="H374" s="19" t="n">
        <v>266.45</v>
      </c>
      <c r="I374" s="17" t="n">
        <v>0.33</v>
      </c>
      <c r="J374" s="17"/>
      <c r="K374" s="19" t="n">
        <f aca="false">IF(E374="Discontinued",H374,ROUND(ROUNDUP(ROUND(G374/(1-IF(J374="",I374,J374))/0.05,6),0)*0.05,2))</f>
        <v>283.5</v>
      </c>
      <c r="L374" s="19" t="n">
        <f aca="false">IF(OR(E374="Discontinued",P374="Held at old sell"),H374,IF(LEFT(P374,15)="Approved, cappe",ROUND(ROUNDUP(ROUND(H374*1.1/0.05,6),0)*0.05,2),K374))</f>
        <v>283.5</v>
      </c>
      <c r="M374" s="17" t="n">
        <f aca="false">ROUND((H374-G374)/H374,3)</f>
        <v>0.287</v>
      </c>
      <c r="N374" s="17" t="n">
        <f aca="false">IF(E374="Discontinued","",ROUND((L374-G374)/L374,3))</f>
        <v>0.33</v>
      </c>
      <c r="O374" s="21" t="str">
        <f aca="false">IF(E374="Discontinued","Archive",IF(AND(ROUND(K374/H374-1,6)&lt;=0.1,K374-H374&lt;=100),"Auto","Approval"))</f>
        <v>Auto</v>
      </c>
      <c r="P374" s="21" t="s">
        <v>111</v>
      </c>
      <c r="Q374" s="21"/>
      <c r="R374" s="21" t="str">
        <f aca="false">IF(E374="Superseded",MID(INDEX('Import file'!$E$2:$E$1384,MATCH(A374,'Import file'!$A$2:$A$1384,0)),23,30),A374)</f>
        <v>EWA-2121</v>
      </c>
      <c r="S374" s="19" t="n">
        <f aca="false">IF(E374="Discontinued","",IFERROR(INDEX('Supplier file A'!$D$2:$D$677,MATCH(R374,'Supplier file A'!$A$2:$A$677,0)),IFERROR(INDEX('Supplier file B'!$D$2:$D$386,MATCH(R374,'Supplier file B'!$A$2:$A$386,0)),INDEX('Supplier file C'!$D$2:$D$383,MATCH(R374,'Supplier file C'!$A$2:$A$383,0)))))</f>
        <v>189.94</v>
      </c>
      <c r="T374" s="21" t="str">
        <f aca="false">IF(E374="Discontinued","",IF(ABS(G374-S374)&lt;0.005,"Yes","No"))</f>
        <v>Yes</v>
      </c>
      <c r="U374" s="21" t="str">
        <f aca="false">IF(E374="Discontinued","",IF(ABS(F374-G374)&lt;=0.01*G374,"Yes","No"))</f>
        <v>No</v>
      </c>
      <c r="V374" s="17" t="n">
        <f aca="false">IF(E374="Discontinued","",K374/H374-1)</f>
        <v>0.0639894914618129</v>
      </c>
      <c r="W374" s="21" t="str">
        <f aca="false">IF(E374="Discontinued","Archived",IF(ROUND((L374-G374)/L374,3)&gt;=ROUND(I374,3),"At or above target",IF(Q374&lt;&gt;"","Below target, reason recorded","Below target, no reason")))</f>
        <v>At or above target</v>
      </c>
      <c r="X374" s="21" t="str">
        <f aca="false">IF(E374="Discontinued","",IF(ROUND(M374-I374,3)&lt;-0.01,"Yes","No"))</f>
        <v>Yes</v>
      </c>
    </row>
    <row r="375" customFormat="false" ht="15" hidden="false" customHeight="false" outlineLevel="0" collapsed="false">
      <c r="A375" s="21" t="s">
        <v>875</v>
      </c>
      <c r="B375" s="21" t="s">
        <v>876</v>
      </c>
      <c r="C375" s="21" t="s">
        <v>366</v>
      </c>
      <c r="D375" s="21" t="s">
        <v>109</v>
      </c>
      <c r="E375" s="21" t="s">
        <v>110</v>
      </c>
      <c r="F375" s="19" t="n">
        <v>16.2</v>
      </c>
      <c r="G375" s="19" t="n">
        <v>17.54</v>
      </c>
      <c r="H375" s="19" t="n">
        <v>24.2</v>
      </c>
      <c r="I375" s="17" t="n">
        <v>0.33</v>
      </c>
      <c r="J375" s="17"/>
      <c r="K375" s="19" t="n">
        <f aca="false">IF(E375="Discontinued",H375,ROUND(ROUNDUP(ROUND(G375/(1-IF(J375="",I375,J375))/0.05,6),0)*0.05,2))</f>
        <v>26.2</v>
      </c>
      <c r="L375" s="19" t="n">
        <f aca="false">IF(OR(E375="Discontinued",P375="Held at old sell"),H375,IF(LEFT(P375,15)="Approved, cappe",ROUND(ROUNDUP(ROUND(H375*1.1/0.05,6),0)*0.05,2),K375))</f>
        <v>26.2</v>
      </c>
      <c r="M375" s="17" t="n">
        <f aca="false">ROUND((H375-G375)/H375,3)</f>
        <v>0.275</v>
      </c>
      <c r="N375" s="17" t="n">
        <f aca="false">IF(E375="Discontinued","",ROUND((L375-G375)/L375,3))</f>
        <v>0.331</v>
      </c>
      <c r="O375" s="21" t="str">
        <f aca="false">IF(E375="Discontinued","Archive",IF(AND(ROUND(K375/H375-1,6)&lt;=0.1,K375-H375&lt;=100),"Auto","Approval"))</f>
        <v>Auto</v>
      </c>
      <c r="P375" s="21" t="s">
        <v>111</v>
      </c>
      <c r="Q375" s="21"/>
      <c r="R375" s="21" t="str">
        <f aca="false">IF(E375="Superseded",MID(INDEX('Import file'!$E$2:$E$1384,MATCH(A375,'Import file'!$A$2:$A$1384,0)),23,30),A375)</f>
        <v>EWA-2124</v>
      </c>
      <c r="S375" s="19" t="n">
        <f aca="false">IF(E375="Discontinued","",IFERROR(INDEX('Supplier file A'!$D$2:$D$677,MATCH(R375,'Supplier file A'!$A$2:$A$677,0)),IFERROR(INDEX('Supplier file B'!$D$2:$D$386,MATCH(R375,'Supplier file B'!$A$2:$A$386,0)),INDEX('Supplier file C'!$D$2:$D$383,MATCH(R375,'Supplier file C'!$A$2:$A$383,0)))))</f>
        <v>17.54</v>
      </c>
      <c r="T375" s="21" t="str">
        <f aca="false">IF(E375="Discontinued","",IF(ABS(G375-S375)&lt;0.005,"Yes","No"))</f>
        <v>Yes</v>
      </c>
      <c r="U375" s="21" t="str">
        <f aca="false">IF(E375="Discontinued","",IF(ABS(F375-G375)&lt;=0.01*G375,"Yes","No"))</f>
        <v>No</v>
      </c>
      <c r="V375" s="17" t="n">
        <f aca="false">IF(E375="Discontinued","",K375/H375-1)</f>
        <v>0.0826446280991735</v>
      </c>
      <c r="W375" s="21" t="str">
        <f aca="false">IF(E375="Discontinued","Archived",IF(ROUND((L375-G375)/L375,3)&gt;=ROUND(I375,3),"At or above target",IF(Q375&lt;&gt;"","Below target, reason recorded","Below target, no reason")))</f>
        <v>At or above target</v>
      </c>
      <c r="X375" s="21" t="str">
        <f aca="false">IF(E375="Discontinued","",IF(ROUND(M375-I375,3)&lt;-0.01,"Yes","No"))</f>
        <v>Yes</v>
      </c>
    </row>
    <row r="376" customFormat="false" ht="15" hidden="false" customHeight="false" outlineLevel="0" collapsed="false">
      <c r="A376" s="21" t="s">
        <v>877</v>
      </c>
      <c r="B376" s="21" t="s">
        <v>878</v>
      </c>
      <c r="C376" s="21" t="s">
        <v>366</v>
      </c>
      <c r="D376" s="21" t="s">
        <v>109</v>
      </c>
      <c r="E376" s="21" t="s">
        <v>110</v>
      </c>
      <c r="F376" s="19" t="n">
        <v>42</v>
      </c>
      <c r="G376" s="19" t="n">
        <v>45.48</v>
      </c>
      <c r="H376" s="19" t="n">
        <v>59.2</v>
      </c>
      <c r="I376" s="17" t="n">
        <v>0.33</v>
      </c>
      <c r="J376" s="17" t="n">
        <v>0.29</v>
      </c>
      <c r="K376" s="19" t="n">
        <f aca="false">IF(E376="Discontinued",H376,ROUND(ROUNDUP(ROUND(G376/(1-IF(J376="",I376,J376))/0.05,6),0)*0.05,2))</f>
        <v>64.1</v>
      </c>
      <c r="L376" s="19" t="n">
        <f aca="false">IF(OR(E376="Discontinued",P376="Held at old sell"),H376,IF(LEFT(P376,15)="Approved, cappe",ROUND(ROUNDUP(ROUND(H376*1.1/0.05,6),0)*0.05,2),K376))</f>
        <v>64.1</v>
      </c>
      <c r="M376" s="17" t="n">
        <f aca="false">ROUND((H376-G376)/H376,3)</f>
        <v>0.232</v>
      </c>
      <c r="N376" s="17" t="n">
        <f aca="false">IF(E376="Discontinued","",ROUND((L376-G376)/L376,3))</f>
        <v>0.29</v>
      </c>
      <c r="O376" s="21" t="str">
        <f aca="false">IF(E376="Discontinued","Archive",IF(AND(ROUND(K376/H376-1,6)&lt;=0.1,K376-H376&lt;=100),"Auto","Approval"))</f>
        <v>Auto</v>
      </c>
      <c r="P376" s="21" t="s">
        <v>111</v>
      </c>
      <c r="Q376" s="21" t="s">
        <v>405</v>
      </c>
      <c r="R376" s="21" t="str">
        <f aca="false">IF(E376="Superseded",MID(INDEX('Import file'!$E$2:$E$1384,MATCH(A376,'Import file'!$A$2:$A$1384,0)),23,30),A376)</f>
        <v>EWA-2127</v>
      </c>
      <c r="S376" s="19" t="n">
        <f aca="false">IF(E376="Discontinued","",IFERROR(INDEX('Supplier file A'!$D$2:$D$677,MATCH(R376,'Supplier file A'!$A$2:$A$677,0)),IFERROR(INDEX('Supplier file B'!$D$2:$D$386,MATCH(R376,'Supplier file B'!$A$2:$A$386,0)),INDEX('Supplier file C'!$D$2:$D$383,MATCH(R376,'Supplier file C'!$A$2:$A$383,0)))))</f>
        <v>45.48</v>
      </c>
      <c r="T376" s="21" t="str">
        <f aca="false">IF(E376="Discontinued","",IF(ABS(G376-S376)&lt;0.005,"Yes","No"))</f>
        <v>Yes</v>
      </c>
      <c r="U376" s="21" t="str">
        <f aca="false">IF(E376="Discontinued","",IF(ABS(F376-G376)&lt;=0.01*G376,"Yes","No"))</f>
        <v>No</v>
      </c>
      <c r="V376" s="17" t="n">
        <f aca="false">IF(E376="Discontinued","",K376/H376-1)</f>
        <v>0.0827702702702702</v>
      </c>
      <c r="W376" s="21" t="str">
        <f aca="false">IF(E376="Discontinued","Archived",IF(ROUND((L376-G376)/L376,3)&gt;=ROUND(I376,3),"At or above target",IF(Q376&lt;&gt;"","Below target, reason recorded","Below target, no reason")))</f>
        <v>Below target, reason recorded</v>
      </c>
      <c r="X376" s="21" t="str">
        <f aca="false">IF(E376="Discontinued","",IF(ROUND(M376-I376,3)&lt;-0.01,"Yes","No"))</f>
        <v>Yes</v>
      </c>
    </row>
    <row r="377" customFormat="false" ht="15" hidden="false" customHeight="false" outlineLevel="0" collapsed="false">
      <c r="A377" s="21" t="s">
        <v>879</v>
      </c>
      <c r="B377" s="21" t="s">
        <v>880</v>
      </c>
      <c r="C377" s="21" t="s">
        <v>366</v>
      </c>
      <c r="D377" s="21" t="s">
        <v>109</v>
      </c>
      <c r="E377" s="21" t="s">
        <v>110</v>
      </c>
      <c r="F377" s="19" t="n">
        <v>41.4</v>
      </c>
      <c r="G377" s="19" t="n">
        <v>44.23</v>
      </c>
      <c r="H377" s="19" t="n">
        <v>61.8</v>
      </c>
      <c r="I377" s="17" t="n">
        <v>0.33</v>
      </c>
      <c r="J377" s="17"/>
      <c r="K377" s="19" t="n">
        <f aca="false">IF(E377="Discontinued",H377,ROUND(ROUNDUP(ROUND(G377/(1-IF(J377="",I377,J377))/0.05,6),0)*0.05,2))</f>
        <v>66.05</v>
      </c>
      <c r="L377" s="19" t="n">
        <f aca="false">IF(OR(E377="Discontinued",P377="Held at old sell"),H377,IF(LEFT(P377,15)="Approved, cappe",ROUND(ROUNDUP(ROUND(H377*1.1/0.05,6),0)*0.05,2),K377))</f>
        <v>66.05</v>
      </c>
      <c r="M377" s="17" t="n">
        <f aca="false">ROUND((H377-G377)/H377,3)</f>
        <v>0.284</v>
      </c>
      <c r="N377" s="17" t="n">
        <f aca="false">IF(E377="Discontinued","",ROUND((L377-G377)/L377,3))</f>
        <v>0.33</v>
      </c>
      <c r="O377" s="21" t="str">
        <f aca="false">IF(E377="Discontinued","Archive",IF(AND(ROUND(K377/H377-1,6)&lt;=0.1,K377-H377&lt;=100),"Auto","Approval"))</f>
        <v>Auto</v>
      </c>
      <c r="P377" s="21" t="s">
        <v>111</v>
      </c>
      <c r="Q377" s="21"/>
      <c r="R377" s="21" t="str">
        <f aca="false">IF(E377="Superseded",MID(INDEX('Import file'!$E$2:$E$1384,MATCH(A377,'Import file'!$A$2:$A$1384,0)),23,30),A377)</f>
        <v>EWA-2130</v>
      </c>
      <c r="S377" s="19" t="n">
        <f aca="false">IF(E377="Discontinued","",IFERROR(INDEX('Supplier file A'!$D$2:$D$677,MATCH(R377,'Supplier file A'!$A$2:$A$677,0)),IFERROR(INDEX('Supplier file B'!$D$2:$D$386,MATCH(R377,'Supplier file B'!$A$2:$A$386,0)),INDEX('Supplier file C'!$D$2:$D$383,MATCH(R377,'Supplier file C'!$A$2:$A$383,0)))))</f>
        <v>44.23</v>
      </c>
      <c r="T377" s="21" t="str">
        <f aca="false">IF(E377="Discontinued","",IF(ABS(G377-S377)&lt;0.005,"Yes","No"))</f>
        <v>Yes</v>
      </c>
      <c r="U377" s="21" t="str">
        <f aca="false">IF(E377="Discontinued","",IF(ABS(F377-G377)&lt;=0.01*G377,"Yes","No"))</f>
        <v>No</v>
      </c>
      <c r="V377" s="17" t="n">
        <f aca="false">IF(E377="Discontinued","",K377/H377-1)</f>
        <v>0.0687702265372168</v>
      </c>
      <c r="W377" s="21" t="str">
        <f aca="false">IF(E377="Discontinued","Archived",IF(ROUND((L377-G377)/L377,3)&gt;=ROUND(I377,3),"At or above target",IF(Q377&lt;&gt;"","Below target, reason recorded","Below target, no reason")))</f>
        <v>At or above target</v>
      </c>
      <c r="X377" s="21" t="str">
        <f aca="false">IF(E377="Discontinued","",IF(ROUND(M377-I377,3)&lt;-0.01,"Yes","No"))</f>
        <v>Yes</v>
      </c>
    </row>
    <row r="378" customFormat="false" ht="15" hidden="false" customHeight="false" outlineLevel="0" collapsed="false">
      <c r="A378" s="21" t="s">
        <v>881</v>
      </c>
      <c r="B378" s="21" t="s">
        <v>882</v>
      </c>
      <c r="C378" s="21" t="s">
        <v>366</v>
      </c>
      <c r="D378" s="21" t="s">
        <v>109</v>
      </c>
      <c r="E378" s="21" t="s">
        <v>110</v>
      </c>
      <c r="F378" s="19" t="n">
        <v>50.6</v>
      </c>
      <c r="G378" s="19" t="n">
        <v>54.03</v>
      </c>
      <c r="H378" s="19" t="n">
        <v>72.3</v>
      </c>
      <c r="I378" s="17" t="n">
        <v>0.33</v>
      </c>
      <c r="J378" s="17" t="n">
        <v>0.3</v>
      </c>
      <c r="K378" s="19" t="n">
        <f aca="false">IF(E378="Discontinued",H378,ROUND(ROUNDUP(ROUND(G378/(1-IF(J378="",I378,J378))/0.05,6),0)*0.05,2))</f>
        <v>77.2</v>
      </c>
      <c r="L378" s="19" t="n">
        <f aca="false">IF(OR(E378="Discontinued",P378="Held at old sell"),H378,IF(LEFT(P378,15)="Approved, cappe",ROUND(ROUNDUP(ROUND(H378*1.1/0.05,6),0)*0.05,2),K378))</f>
        <v>77.2</v>
      </c>
      <c r="M378" s="17" t="n">
        <f aca="false">ROUND((H378-G378)/H378,3)</f>
        <v>0.253</v>
      </c>
      <c r="N378" s="17" t="n">
        <f aca="false">IF(E378="Discontinued","",ROUND((L378-G378)/L378,3))</f>
        <v>0.3</v>
      </c>
      <c r="O378" s="21" t="str">
        <f aca="false">IF(E378="Discontinued","Archive",IF(AND(ROUND(K378/H378-1,6)&lt;=0.1,K378-H378&lt;=100),"Auto","Approval"))</f>
        <v>Auto</v>
      </c>
      <c r="P378" s="21" t="s">
        <v>111</v>
      </c>
      <c r="Q378" s="21" t="s">
        <v>392</v>
      </c>
      <c r="R378" s="21" t="str">
        <f aca="false">IF(E378="Superseded",MID(INDEX('Import file'!$E$2:$E$1384,MATCH(A378,'Import file'!$A$2:$A$1384,0)),23,30),A378)</f>
        <v>EWA-2133</v>
      </c>
      <c r="S378" s="19" t="n">
        <f aca="false">IF(E378="Discontinued","",IFERROR(INDEX('Supplier file A'!$D$2:$D$677,MATCH(R378,'Supplier file A'!$A$2:$A$677,0)),IFERROR(INDEX('Supplier file B'!$D$2:$D$386,MATCH(R378,'Supplier file B'!$A$2:$A$386,0)),INDEX('Supplier file C'!$D$2:$D$383,MATCH(R378,'Supplier file C'!$A$2:$A$383,0)))))</f>
        <v>54.03</v>
      </c>
      <c r="T378" s="21" t="str">
        <f aca="false">IF(E378="Discontinued","",IF(ABS(G378-S378)&lt;0.005,"Yes","No"))</f>
        <v>Yes</v>
      </c>
      <c r="U378" s="21" t="str">
        <f aca="false">IF(E378="Discontinued","",IF(ABS(F378-G378)&lt;=0.01*G378,"Yes","No"))</f>
        <v>No</v>
      </c>
      <c r="V378" s="17" t="n">
        <f aca="false">IF(E378="Discontinued","",K378/H378-1)</f>
        <v>0.0677731673582296</v>
      </c>
      <c r="W378" s="21" t="str">
        <f aca="false">IF(E378="Discontinued","Archived",IF(ROUND((L378-G378)/L378,3)&gt;=ROUND(I378,3),"At or above target",IF(Q378&lt;&gt;"","Below target, reason recorded","Below target, no reason")))</f>
        <v>Below target, reason recorded</v>
      </c>
      <c r="X378" s="21" t="str">
        <f aca="false">IF(E378="Discontinued","",IF(ROUND(M378-I378,3)&lt;-0.01,"Yes","No"))</f>
        <v>Yes</v>
      </c>
    </row>
    <row r="379" customFormat="false" ht="15" hidden="false" customHeight="false" outlineLevel="0" collapsed="false">
      <c r="A379" s="21" t="s">
        <v>883</v>
      </c>
      <c r="B379" s="21" t="s">
        <v>884</v>
      </c>
      <c r="C379" s="21" t="s">
        <v>366</v>
      </c>
      <c r="D379" s="21" t="s">
        <v>109</v>
      </c>
      <c r="E379" s="21" t="s">
        <v>110</v>
      </c>
      <c r="F379" s="19" t="n">
        <v>249.75</v>
      </c>
      <c r="G379" s="19" t="n">
        <v>267.77</v>
      </c>
      <c r="H379" s="19" t="n">
        <v>372.8</v>
      </c>
      <c r="I379" s="17" t="n">
        <v>0.33</v>
      </c>
      <c r="J379" s="17"/>
      <c r="K379" s="19" t="n">
        <f aca="false">IF(E379="Discontinued",H379,ROUND(ROUNDUP(ROUND(G379/(1-IF(J379="",I379,J379))/0.05,6),0)*0.05,2))</f>
        <v>399.7</v>
      </c>
      <c r="L379" s="19" t="n">
        <f aca="false">IF(OR(E379="Discontinued",P379="Held at old sell"),H379,IF(LEFT(P379,15)="Approved, cappe",ROUND(ROUNDUP(ROUND(H379*1.1/0.05,6),0)*0.05,2),K379))</f>
        <v>399.7</v>
      </c>
      <c r="M379" s="17" t="n">
        <f aca="false">ROUND((H379-G379)/H379,3)</f>
        <v>0.282</v>
      </c>
      <c r="N379" s="17" t="n">
        <f aca="false">IF(E379="Discontinued","",ROUND((L379-G379)/L379,3))</f>
        <v>0.33</v>
      </c>
      <c r="O379" s="21" t="str">
        <f aca="false">IF(E379="Discontinued","Archive",IF(AND(ROUND(K379/H379-1,6)&lt;=0.1,K379-H379&lt;=100),"Auto","Approval"))</f>
        <v>Auto</v>
      </c>
      <c r="P379" s="21" t="s">
        <v>111</v>
      </c>
      <c r="Q379" s="21"/>
      <c r="R379" s="21" t="str">
        <f aca="false">IF(E379="Superseded",MID(INDEX('Import file'!$E$2:$E$1384,MATCH(A379,'Import file'!$A$2:$A$1384,0)),23,30),A379)</f>
        <v>EWA-2135</v>
      </c>
      <c r="S379" s="19" t="n">
        <f aca="false">IF(E379="Discontinued","",IFERROR(INDEX('Supplier file A'!$D$2:$D$677,MATCH(R379,'Supplier file A'!$A$2:$A$677,0)),IFERROR(INDEX('Supplier file B'!$D$2:$D$386,MATCH(R379,'Supplier file B'!$A$2:$A$386,0)),INDEX('Supplier file C'!$D$2:$D$383,MATCH(R379,'Supplier file C'!$A$2:$A$383,0)))))</f>
        <v>267.77</v>
      </c>
      <c r="T379" s="21" t="str">
        <f aca="false">IF(E379="Discontinued","",IF(ABS(G379-S379)&lt;0.005,"Yes","No"))</f>
        <v>Yes</v>
      </c>
      <c r="U379" s="21" t="str">
        <f aca="false">IF(E379="Discontinued","",IF(ABS(F379-G379)&lt;=0.01*G379,"Yes","No"))</f>
        <v>No</v>
      </c>
      <c r="V379" s="17" t="n">
        <f aca="false">IF(E379="Discontinued","",K379/H379-1)</f>
        <v>0.0721566523605151</v>
      </c>
      <c r="W379" s="21" t="str">
        <f aca="false">IF(E379="Discontinued","Archived",IF(ROUND((L379-G379)/L379,3)&gt;=ROUND(I379,3),"At or above target",IF(Q379&lt;&gt;"","Below target, reason recorded","Below target, no reason")))</f>
        <v>At or above target</v>
      </c>
      <c r="X379" s="21" t="str">
        <f aca="false">IF(E379="Discontinued","",IF(ROUND(M379-I379,3)&lt;-0.01,"Yes","No"))</f>
        <v>Yes</v>
      </c>
    </row>
    <row r="380" customFormat="false" ht="15" hidden="false" customHeight="false" outlineLevel="0" collapsed="false">
      <c r="A380" s="21" t="s">
        <v>885</v>
      </c>
      <c r="B380" s="21" t="s">
        <v>886</v>
      </c>
      <c r="C380" s="21" t="s">
        <v>366</v>
      </c>
      <c r="D380" s="21" t="s">
        <v>109</v>
      </c>
      <c r="E380" s="21" t="s">
        <v>110</v>
      </c>
      <c r="F380" s="19" t="n">
        <v>15.3</v>
      </c>
      <c r="G380" s="19" t="n">
        <v>16.48</v>
      </c>
      <c r="H380" s="19" t="n">
        <v>22.85</v>
      </c>
      <c r="I380" s="17" t="n">
        <v>0.33</v>
      </c>
      <c r="J380" s="17"/>
      <c r="K380" s="19" t="n">
        <f aca="false">IF(E380="Discontinued",H380,ROUND(ROUNDUP(ROUND(G380/(1-IF(J380="",I380,J380))/0.05,6),0)*0.05,2))</f>
        <v>24.6</v>
      </c>
      <c r="L380" s="19" t="n">
        <f aca="false">IF(OR(E380="Discontinued",P380="Held at old sell"),H380,IF(LEFT(P380,15)="Approved, cappe",ROUND(ROUNDUP(ROUND(H380*1.1/0.05,6),0)*0.05,2),K380))</f>
        <v>24.6</v>
      </c>
      <c r="M380" s="17" t="n">
        <f aca="false">ROUND((H380-G380)/H380,3)</f>
        <v>0.279</v>
      </c>
      <c r="N380" s="17" t="n">
        <f aca="false">IF(E380="Discontinued","",ROUND((L380-G380)/L380,3))</f>
        <v>0.33</v>
      </c>
      <c r="O380" s="21" t="str">
        <f aca="false">IF(E380="Discontinued","Archive",IF(AND(ROUND(K380/H380-1,6)&lt;=0.1,K380-H380&lt;=100),"Auto","Approval"))</f>
        <v>Auto</v>
      </c>
      <c r="P380" s="21" t="s">
        <v>111</v>
      </c>
      <c r="Q380" s="21"/>
      <c r="R380" s="21" t="str">
        <f aca="false">IF(E380="Superseded",MID(INDEX('Import file'!$E$2:$E$1384,MATCH(A380,'Import file'!$A$2:$A$1384,0)),23,30),A380)</f>
        <v>EWA-2139</v>
      </c>
      <c r="S380" s="19" t="n">
        <f aca="false">IF(E380="Discontinued","",IFERROR(INDEX('Supplier file A'!$D$2:$D$677,MATCH(R380,'Supplier file A'!$A$2:$A$677,0)),IFERROR(INDEX('Supplier file B'!$D$2:$D$386,MATCH(R380,'Supplier file B'!$A$2:$A$386,0)),INDEX('Supplier file C'!$D$2:$D$383,MATCH(R380,'Supplier file C'!$A$2:$A$383,0)))))</f>
        <v>16.48</v>
      </c>
      <c r="T380" s="21" t="str">
        <f aca="false">IF(E380="Discontinued","",IF(ABS(G380-S380)&lt;0.005,"Yes","No"))</f>
        <v>Yes</v>
      </c>
      <c r="U380" s="21" t="str">
        <f aca="false">IF(E380="Discontinued","",IF(ABS(F380-G380)&lt;=0.01*G380,"Yes","No"))</f>
        <v>No</v>
      </c>
      <c r="V380" s="17" t="n">
        <f aca="false">IF(E380="Discontinued","",K380/H380-1)</f>
        <v>0.0765864332603938</v>
      </c>
      <c r="W380" s="21" t="str">
        <f aca="false">IF(E380="Discontinued","Archived",IF(ROUND((L380-G380)/L380,3)&gt;=ROUND(I380,3),"At or above target",IF(Q380&lt;&gt;"","Below target, reason recorded","Below target, no reason")))</f>
        <v>At or above target</v>
      </c>
      <c r="X380" s="21" t="str">
        <f aca="false">IF(E380="Discontinued","",IF(ROUND(M380-I380,3)&lt;-0.01,"Yes","No"))</f>
        <v>Yes</v>
      </c>
    </row>
    <row r="381" customFormat="false" ht="15" hidden="false" customHeight="false" outlineLevel="0" collapsed="false">
      <c r="A381" s="21" t="s">
        <v>887</v>
      </c>
      <c r="B381" s="21" t="s">
        <v>888</v>
      </c>
      <c r="C381" s="21" t="s">
        <v>366</v>
      </c>
      <c r="D381" s="21" t="s">
        <v>109</v>
      </c>
      <c r="E381" s="21" t="s">
        <v>110</v>
      </c>
      <c r="F381" s="19" t="n">
        <v>43.7</v>
      </c>
      <c r="G381" s="19" t="n">
        <v>46.71</v>
      </c>
      <c r="H381" s="19" t="n">
        <v>65.25</v>
      </c>
      <c r="I381" s="17" t="n">
        <v>0.33</v>
      </c>
      <c r="J381" s="17"/>
      <c r="K381" s="19" t="n">
        <f aca="false">IF(E381="Discontinued",H381,ROUND(ROUNDUP(ROUND(G381/(1-IF(J381="",I381,J381))/0.05,6),0)*0.05,2))</f>
        <v>69.75</v>
      </c>
      <c r="L381" s="19" t="n">
        <f aca="false">IF(OR(E381="Discontinued",P381="Held at old sell"),H381,IF(LEFT(P381,15)="Approved, cappe",ROUND(ROUNDUP(ROUND(H381*1.1/0.05,6),0)*0.05,2),K381))</f>
        <v>69.75</v>
      </c>
      <c r="M381" s="17" t="n">
        <f aca="false">ROUND((H381-G381)/H381,3)</f>
        <v>0.284</v>
      </c>
      <c r="N381" s="17" t="n">
        <f aca="false">IF(E381="Discontinued","",ROUND((L381-G381)/L381,3))</f>
        <v>0.33</v>
      </c>
      <c r="O381" s="21" t="str">
        <f aca="false">IF(E381="Discontinued","Archive",IF(AND(ROUND(K381/H381-1,6)&lt;=0.1,K381-H381&lt;=100),"Auto","Approval"))</f>
        <v>Auto</v>
      </c>
      <c r="P381" s="21" t="s">
        <v>111</v>
      </c>
      <c r="Q381" s="21"/>
      <c r="R381" s="21" t="str">
        <f aca="false">IF(E381="Superseded",MID(INDEX('Import file'!$E$2:$E$1384,MATCH(A381,'Import file'!$A$2:$A$1384,0)),23,30),A381)</f>
        <v>EWA-2142</v>
      </c>
      <c r="S381" s="19" t="n">
        <f aca="false">IF(E381="Discontinued","",IFERROR(INDEX('Supplier file A'!$D$2:$D$677,MATCH(R381,'Supplier file A'!$A$2:$A$677,0)),IFERROR(INDEX('Supplier file B'!$D$2:$D$386,MATCH(R381,'Supplier file B'!$A$2:$A$386,0)),INDEX('Supplier file C'!$D$2:$D$383,MATCH(R381,'Supplier file C'!$A$2:$A$383,0)))))</f>
        <v>46.71</v>
      </c>
      <c r="T381" s="21" t="str">
        <f aca="false">IF(E381="Discontinued","",IF(ABS(G381-S381)&lt;0.005,"Yes","No"))</f>
        <v>Yes</v>
      </c>
      <c r="U381" s="21" t="str">
        <f aca="false">IF(E381="Discontinued","",IF(ABS(F381-G381)&lt;=0.01*G381,"Yes","No"))</f>
        <v>No</v>
      </c>
      <c r="V381" s="17" t="n">
        <f aca="false">IF(E381="Discontinued","",K381/H381-1)</f>
        <v>0.0689655172413792</v>
      </c>
      <c r="W381" s="21" t="str">
        <f aca="false">IF(E381="Discontinued","Archived",IF(ROUND((L381-G381)/L381,3)&gt;=ROUND(I381,3),"At or above target",IF(Q381&lt;&gt;"","Below target, reason recorded","Below target, no reason")))</f>
        <v>At or above target</v>
      </c>
      <c r="X381" s="21" t="str">
        <f aca="false">IF(E381="Discontinued","",IF(ROUND(M381-I381,3)&lt;-0.01,"Yes","No"))</f>
        <v>Yes</v>
      </c>
    </row>
    <row r="382" customFormat="false" ht="15" hidden="false" customHeight="false" outlineLevel="0" collapsed="false">
      <c r="A382" s="21" t="s">
        <v>889</v>
      </c>
      <c r="B382" s="21" t="s">
        <v>890</v>
      </c>
      <c r="C382" s="21" t="s">
        <v>366</v>
      </c>
      <c r="D382" s="21" t="s">
        <v>109</v>
      </c>
      <c r="E382" s="21" t="s">
        <v>110</v>
      </c>
      <c r="F382" s="19" t="n">
        <v>67.5</v>
      </c>
      <c r="G382" s="19" t="n">
        <v>71.92</v>
      </c>
      <c r="H382" s="19" t="n">
        <v>100.75</v>
      </c>
      <c r="I382" s="17" t="n">
        <v>0.33</v>
      </c>
      <c r="J382" s="17"/>
      <c r="K382" s="19" t="n">
        <f aca="false">IF(E382="Discontinued",H382,ROUND(ROUNDUP(ROUND(G382/(1-IF(J382="",I382,J382))/0.05,6),0)*0.05,2))</f>
        <v>107.35</v>
      </c>
      <c r="L382" s="19" t="n">
        <f aca="false">IF(OR(E382="Discontinued",P382="Held at old sell"),H382,IF(LEFT(P382,15)="Approved, cappe",ROUND(ROUNDUP(ROUND(H382*1.1/0.05,6),0)*0.05,2),K382))</f>
        <v>107.35</v>
      </c>
      <c r="M382" s="17" t="n">
        <f aca="false">ROUND((H382-G382)/H382,3)</f>
        <v>0.286</v>
      </c>
      <c r="N382" s="17" t="n">
        <f aca="false">IF(E382="Discontinued","",ROUND((L382-G382)/L382,3))</f>
        <v>0.33</v>
      </c>
      <c r="O382" s="21" t="str">
        <f aca="false">IF(E382="Discontinued","Archive",IF(AND(ROUND(K382/H382-1,6)&lt;=0.1,K382-H382&lt;=100),"Auto","Approval"))</f>
        <v>Auto</v>
      </c>
      <c r="P382" s="21" t="s">
        <v>111</v>
      </c>
      <c r="Q382" s="21"/>
      <c r="R382" s="21" t="str">
        <f aca="false">IF(E382="Superseded",MID(INDEX('Import file'!$E$2:$E$1384,MATCH(A382,'Import file'!$A$2:$A$1384,0)),23,30),A382)</f>
        <v>EWA-2144</v>
      </c>
      <c r="S382" s="19" t="n">
        <f aca="false">IF(E382="Discontinued","",IFERROR(INDEX('Supplier file A'!$D$2:$D$677,MATCH(R382,'Supplier file A'!$A$2:$A$677,0)),IFERROR(INDEX('Supplier file B'!$D$2:$D$386,MATCH(R382,'Supplier file B'!$A$2:$A$386,0)),INDEX('Supplier file C'!$D$2:$D$383,MATCH(R382,'Supplier file C'!$A$2:$A$383,0)))))</f>
        <v>71.92</v>
      </c>
      <c r="T382" s="21" t="str">
        <f aca="false">IF(E382="Discontinued","",IF(ABS(G382-S382)&lt;0.005,"Yes","No"))</f>
        <v>Yes</v>
      </c>
      <c r="U382" s="21" t="str">
        <f aca="false">IF(E382="Discontinued","",IF(ABS(F382-G382)&lt;=0.01*G382,"Yes","No"))</f>
        <v>No</v>
      </c>
      <c r="V382" s="17" t="n">
        <f aca="false">IF(E382="Discontinued","",K382/H382-1)</f>
        <v>0.0655086848635236</v>
      </c>
      <c r="W382" s="21" t="str">
        <f aca="false">IF(E382="Discontinued","Archived",IF(ROUND((L382-G382)/L382,3)&gt;=ROUND(I382,3),"At or above target",IF(Q382&lt;&gt;"","Below target, reason recorded","Below target, no reason")))</f>
        <v>At or above target</v>
      </c>
      <c r="X382" s="21" t="str">
        <f aca="false">IF(E382="Discontinued","",IF(ROUND(M382-I382,3)&lt;-0.01,"Yes","No"))</f>
        <v>Yes</v>
      </c>
    </row>
    <row r="383" customFormat="false" ht="15" hidden="false" customHeight="false" outlineLevel="0" collapsed="false">
      <c r="A383" s="21" t="s">
        <v>891</v>
      </c>
      <c r="B383" s="21" t="s">
        <v>892</v>
      </c>
      <c r="C383" s="21" t="s">
        <v>366</v>
      </c>
      <c r="D383" s="21" t="s">
        <v>109</v>
      </c>
      <c r="E383" s="21" t="s">
        <v>110</v>
      </c>
      <c r="F383" s="19" t="n">
        <v>52.9</v>
      </c>
      <c r="G383" s="19" t="n">
        <v>56.44</v>
      </c>
      <c r="H383" s="19" t="n">
        <v>75.6</v>
      </c>
      <c r="I383" s="17" t="n">
        <v>0.33</v>
      </c>
      <c r="J383" s="17" t="n">
        <v>0.3</v>
      </c>
      <c r="K383" s="19" t="n">
        <f aca="false">IF(E383="Discontinued",H383,ROUND(ROUNDUP(ROUND(G383/(1-IF(J383="",I383,J383))/0.05,6),0)*0.05,2))</f>
        <v>80.65</v>
      </c>
      <c r="L383" s="19" t="n">
        <f aca="false">IF(OR(E383="Discontinued",P383="Held at old sell"),H383,IF(LEFT(P383,15)="Approved, cappe",ROUND(ROUNDUP(ROUND(H383*1.1/0.05,6),0)*0.05,2),K383))</f>
        <v>80.65</v>
      </c>
      <c r="M383" s="17" t="n">
        <f aca="false">ROUND((H383-G383)/H383,3)</f>
        <v>0.253</v>
      </c>
      <c r="N383" s="17" t="n">
        <f aca="false">IF(E383="Discontinued","",ROUND((L383-G383)/L383,3))</f>
        <v>0.3</v>
      </c>
      <c r="O383" s="21" t="str">
        <f aca="false">IF(E383="Discontinued","Archive",IF(AND(ROUND(K383/H383-1,6)&lt;=0.1,K383-H383&lt;=100),"Auto","Approval"))</f>
        <v>Auto</v>
      </c>
      <c r="P383" s="21" t="s">
        <v>111</v>
      </c>
      <c r="Q383" s="21" t="s">
        <v>392</v>
      </c>
      <c r="R383" s="21" t="str">
        <f aca="false">IF(E383="Superseded",MID(INDEX('Import file'!$E$2:$E$1384,MATCH(A383,'Import file'!$A$2:$A$1384,0)),23,30),A383)</f>
        <v>EWA-2148</v>
      </c>
      <c r="S383" s="19" t="n">
        <f aca="false">IF(E383="Discontinued","",IFERROR(INDEX('Supplier file A'!$D$2:$D$677,MATCH(R383,'Supplier file A'!$A$2:$A$677,0)),IFERROR(INDEX('Supplier file B'!$D$2:$D$386,MATCH(R383,'Supplier file B'!$A$2:$A$386,0)),INDEX('Supplier file C'!$D$2:$D$383,MATCH(R383,'Supplier file C'!$A$2:$A$383,0)))))</f>
        <v>56.44</v>
      </c>
      <c r="T383" s="21" t="str">
        <f aca="false">IF(E383="Discontinued","",IF(ABS(G383-S383)&lt;0.005,"Yes","No"))</f>
        <v>Yes</v>
      </c>
      <c r="U383" s="21" t="str">
        <f aca="false">IF(E383="Discontinued","",IF(ABS(F383-G383)&lt;=0.01*G383,"Yes","No"))</f>
        <v>No</v>
      </c>
      <c r="V383" s="17" t="n">
        <f aca="false">IF(E383="Discontinued","",K383/H383-1)</f>
        <v>0.0667989417989419</v>
      </c>
      <c r="W383" s="21" t="str">
        <f aca="false">IF(E383="Discontinued","Archived",IF(ROUND((L383-G383)/L383,3)&gt;=ROUND(I383,3),"At or above target",IF(Q383&lt;&gt;"","Below target, reason recorded","Below target, no reason")))</f>
        <v>Below target, reason recorded</v>
      </c>
      <c r="X383" s="21" t="str">
        <f aca="false">IF(E383="Discontinued","",IF(ROUND(M383-I383,3)&lt;-0.01,"Yes","No"))</f>
        <v>Yes</v>
      </c>
    </row>
    <row r="384" customFormat="false" ht="15" hidden="false" customHeight="false" outlineLevel="0" collapsed="false">
      <c r="A384" s="21" t="s">
        <v>893</v>
      </c>
      <c r="B384" s="21" t="s">
        <v>894</v>
      </c>
      <c r="C384" s="21" t="s">
        <v>366</v>
      </c>
      <c r="D384" s="21" t="s">
        <v>109</v>
      </c>
      <c r="E384" s="21" t="s">
        <v>110</v>
      </c>
      <c r="F384" s="19" t="n">
        <v>29.7</v>
      </c>
      <c r="G384" s="19" t="n">
        <v>32.23</v>
      </c>
      <c r="H384" s="19" t="n">
        <v>44.35</v>
      </c>
      <c r="I384" s="17" t="n">
        <v>0.33</v>
      </c>
      <c r="J384" s="17"/>
      <c r="K384" s="19" t="n">
        <f aca="false">IF(E384="Discontinued",H384,ROUND(ROUNDUP(ROUND(G384/(1-IF(J384="",I384,J384))/0.05,6),0)*0.05,2))</f>
        <v>48.15</v>
      </c>
      <c r="L384" s="19" t="n">
        <f aca="false">IF(OR(E384="Discontinued",P384="Held at old sell"),H384,IF(LEFT(P384,15)="Approved, cappe",ROUND(ROUNDUP(ROUND(H384*1.1/0.05,6),0)*0.05,2),K384))</f>
        <v>48.15</v>
      </c>
      <c r="M384" s="17" t="n">
        <f aca="false">ROUND((H384-G384)/H384,3)</f>
        <v>0.273</v>
      </c>
      <c r="N384" s="17" t="n">
        <f aca="false">IF(E384="Discontinued","",ROUND((L384-G384)/L384,3))</f>
        <v>0.331</v>
      </c>
      <c r="O384" s="21" t="str">
        <f aca="false">IF(E384="Discontinued","Archive",IF(AND(ROUND(K384/H384-1,6)&lt;=0.1,K384-H384&lt;=100),"Auto","Approval"))</f>
        <v>Auto</v>
      </c>
      <c r="P384" s="21" t="s">
        <v>111</v>
      </c>
      <c r="Q384" s="21"/>
      <c r="R384" s="21" t="str">
        <f aca="false">IF(E384="Superseded",MID(INDEX('Import file'!$E$2:$E$1384,MATCH(A384,'Import file'!$A$2:$A$1384,0)),23,30),A384)</f>
        <v>EWA-2150</v>
      </c>
      <c r="S384" s="19" t="n">
        <f aca="false">IF(E384="Discontinued","",IFERROR(INDEX('Supplier file A'!$D$2:$D$677,MATCH(R384,'Supplier file A'!$A$2:$A$677,0)),IFERROR(INDEX('Supplier file B'!$D$2:$D$386,MATCH(R384,'Supplier file B'!$A$2:$A$386,0)),INDEX('Supplier file C'!$D$2:$D$383,MATCH(R384,'Supplier file C'!$A$2:$A$383,0)))))</f>
        <v>32.23</v>
      </c>
      <c r="T384" s="21" t="str">
        <f aca="false">IF(E384="Discontinued","",IF(ABS(G384-S384)&lt;0.005,"Yes","No"))</f>
        <v>Yes</v>
      </c>
      <c r="U384" s="21" t="str">
        <f aca="false">IF(E384="Discontinued","",IF(ABS(F384-G384)&lt;=0.01*G384,"Yes","No"))</f>
        <v>No</v>
      </c>
      <c r="V384" s="17" t="n">
        <f aca="false">IF(E384="Discontinued","",K384/H384-1)</f>
        <v>0.0856820744081173</v>
      </c>
      <c r="W384" s="21" t="str">
        <f aca="false">IF(E384="Discontinued","Archived",IF(ROUND((L384-G384)/L384,3)&gt;=ROUND(I384,3),"At or above target",IF(Q384&lt;&gt;"","Below target, reason recorded","Below target, no reason")))</f>
        <v>At or above target</v>
      </c>
      <c r="X384" s="21" t="str">
        <f aca="false">IF(E384="Discontinued","",IF(ROUND(M384-I384,3)&lt;-0.01,"Yes","No"))</f>
        <v>Yes</v>
      </c>
    </row>
    <row r="385" customFormat="false" ht="15" hidden="false" customHeight="false" outlineLevel="0" collapsed="false">
      <c r="A385" s="21" t="s">
        <v>895</v>
      </c>
      <c r="B385" s="21" t="s">
        <v>896</v>
      </c>
      <c r="C385" s="21" t="s">
        <v>366</v>
      </c>
      <c r="D385" s="21" t="s">
        <v>109</v>
      </c>
      <c r="E385" s="21" t="s">
        <v>110</v>
      </c>
      <c r="F385" s="19" t="n">
        <v>12.96</v>
      </c>
      <c r="G385" s="19" t="n">
        <v>14.01</v>
      </c>
      <c r="H385" s="19" t="n">
        <v>19.35</v>
      </c>
      <c r="I385" s="17" t="n">
        <v>0.33</v>
      </c>
      <c r="J385" s="17"/>
      <c r="K385" s="19" t="n">
        <f aca="false">IF(E385="Discontinued",H385,ROUND(ROUNDUP(ROUND(G385/(1-IF(J385="",I385,J385))/0.05,6),0)*0.05,2))</f>
        <v>20.95</v>
      </c>
      <c r="L385" s="19" t="n">
        <f aca="false">IF(OR(E385="Discontinued",P385="Held at old sell"),H385,IF(LEFT(P385,15)="Approved, cappe",ROUND(ROUNDUP(ROUND(H385*1.1/0.05,6),0)*0.05,2),K385))</f>
        <v>20.95</v>
      </c>
      <c r="M385" s="17" t="n">
        <f aca="false">ROUND((H385-G385)/H385,3)</f>
        <v>0.276</v>
      </c>
      <c r="N385" s="17" t="n">
        <f aca="false">IF(E385="Discontinued","",ROUND((L385-G385)/L385,3))</f>
        <v>0.331</v>
      </c>
      <c r="O385" s="21" t="str">
        <f aca="false">IF(E385="Discontinued","Archive",IF(AND(ROUND(K385/H385-1,6)&lt;=0.1,K385-H385&lt;=100),"Auto","Approval"))</f>
        <v>Auto</v>
      </c>
      <c r="P385" s="21" t="s">
        <v>111</v>
      </c>
      <c r="Q385" s="21"/>
      <c r="R385" s="21" t="str">
        <f aca="false">IF(E385="Superseded",MID(INDEX('Import file'!$E$2:$E$1384,MATCH(A385,'Import file'!$A$2:$A$1384,0)),23,30),A385)</f>
        <v>EWA-2154</v>
      </c>
      <c r="S385" s="19" t="n">
        <f aca="false">IF(E385="Discontinued","",IFERROR(INDEX('Supplier file A'!$D$2:$D$677,MATCH(R385,'Supplier file A'!$A$2:$A$677,0)),IFERROR(INDEX('Supplier file B'!$D$2:$D$386,MATCH(R385,'Supplier file B'!$A$2:$A$386,0)),INDEX('Supplier file C'!$D$2:$D$383,MATCH(R385,'Supplier file C'!$A$2:$A$383,0)))))</f>
        <v>14.01</v>
      </c>
      <c r="T385" s="21" t="str">
        <f aca="false">IF(E385="Discontinued","",IF(ABS(G385-S385)&lt;0.005,"Yes","No"))</f>
        <v>Yes</v>
      </c>
      <c r="U385" s="21" t="str">
        <f aca="false">IF(E385="Discontinued","",IF(ABS(F385-G385)&lt;=0.01*G385,"Yes","No"))</f>
        <v>No</v>
      </c>
      <c r="V385" s="17" t="n">
        <f aca="false">IF(E385="Discontinued","",K385/H385-1)</f>
        <v>0.0826873385012918</v>
      </c>
      <c r="W385" s="21" t="str">
        <f aca="false">IF(E385="Discontinued","Archived",IF(ROUND((L385-G385)/L385,3)&gt;=ROUND(I385,3),"At or above target",IF(Q385&lt;&gt;"","Below target, reason recorded","Below target, no reason")))</f>
        <v>At or above target</v>
      </c>
      <c r="X385" s="21" t="str">
        <f aca="false">IF(E385="Discontinued","",IF(ROUND(M385-I385,3)&lt;-0.01,"Yes","No"))</f>
        <v>Yes</v>
      </c>
    </row>
    <row r="386" customFormat="false" ht="15" hidden="false" customHeight="false" outlineLevel="0" collapsed="false">
      <c r="A386" s="21" t="s">
        <v>897</v>
      </c>
      <c r="B386" s="21" t="s">
        <v>898</v>
      </c>
      <c r="C386" s="21" t="s">
        <v>366</v>
      </c>
      <c r="D386" s="21" t="s">
        <v>109</v>
      </c>
      <c r="E386" s="21" t="s">
        <v>110</v>
      </c>
      <c r="F386" s="19" t="n">
        <v>72</v>
      </c>
      <c r="G386" s="19" t="n">
        <v>76.91</v>
      </c>
      <c r="H386" s="19" t="n">
        <v>107.5</v>
      </c>
      <c r="I386" s="17" t="n">
        <v>0.33</v>
      </c>
      <c r="J386" s="17"/>
      <c r="K386" s="19" t="n">
        <f aca="false">IF(E386="Discontinued",H386,ROUND(ROUNDUP(ROUND(G386/(1-IF(J386="",I386,J386))/0.05,6),0)*0.05,2))</f>
        <v>114.8</v>
      </c>
      <c r="L386" s="19" t="n">
        <f aca="false">IF(OR(E386="Discontinued",P386="Held at old sell"),H386,IF(LEFT(P386,15)="Approved, cappe",ROUND(ROUNDUP(ROUND(H386*1.1/0.05,6),0)*0.05,2),K386))</f>
        <v>114.8</v>
      </c>
      <c r="M386" s="17" t="n">
        <f aca="false">ROUND((H386-G386)/H386,3)</f>
        <v>0.285</v>
      </c>
      <c r="N386" s="17" t="n">
        <f aca="false">IF(E386="Discontinued","",ROUND((L386-G386)/L386,3))</f>
        <v>0.33</v>
      </c>
      <c r="O386" s="21" t="str">
        <f aca="false">IF(E386="Discontinued","Archive",IF(AND(ROUND(K386/H386-1,6)&lt;=0.1,K386-H386&lt;=100),"Auto","Approval"))</f>
        <v>Auto</v>
      </c>
      <c r="P386" s="21" t="s">
        <v>111</v>
      </c>
      <c r="Q386" s="21"/>
      <c r="R386" s="21" t="str">
        <f aca="false">IF(E386="Superseded",MID(INDEX('Import file'!$E$2:$E$1384,MATCH(A386,'Import file'!$A$2:$A$1384,0)),23,30),A386)</f>
        <v>EWA-2155</v>
      </c>
      <c r="S386" s="19" t="n">
        <f aca="false">IF(E386="Discontinued","",IFERROR(INDEX('Supplier file A'!$D$2:$D$677,MATCH(R386,'Supplier file A'!$A$2:$A$677,0)),IFERROR(INDEX('Supplier file B'!$D$2:$D$386,MATCH(R386,'Supplier file B'!$A$2:$A$386,0)),INDEX('Supplier file C'!$D$2:$D$383,MATCH(R386,'Supplier file C'!$A$2:$A$383,0)))))</f>
        <v>76.91</v>
      </c>
      <c r="T386" s="21" t="str">
        <f aca="false">IF(E386="Discontinued","",IF(ABS(G386-S386)&lt;0.005,"Yes","No"))</f>
        <v>Yes</v>
      </c>
      <c r="U386" s="21" t="str">
        <f aca="false">IF(E386="Discontinued","",IF(ABS(F386-G386)&lt;=0.01*G386,"Yes","No"))</f>
        <v>No</v>
      </c>
      <c r="V386" s="17" t="n">
        <f aca="false">IF(E386="Discontinued","",K386/H386-1)</f>
        <v>0.067906976744186</v>
      </c>
      <c r="W386" s="21" t="str">
        <f aca="false">IF(E386="Discontinued","Archived",IF(ROUND((L386-G386)/L386,3)&gt;=ROUND(I386,3),"At or above target",IF(Q386&lt;&gt;"","Below target, reason recorded","Below target, no reason")))</f>
        <v>At or above target</v>
      </c>
      <c r="X386" s="21" t="str">
        <f aca="false">IF(E386="Discontinued","",IF(ROUND(M386-I386,3)&lt;-0.01,"Yes","No"))</f>
        <v>Yes</v>
      </c>
    </row>
    <row r="387" customFormat="false" ht="15" hidden="false" customHeight="false" outlineLevel="0" collapsed="false">
      <c r="A387" s="21" t="s">
        <v>899</v>
      </c>
      <c r="B387" s="21" t="s">
        <v>900</v>
      </c>
      <c r="C387" s="21" t="s">
        <v>366</v>
      </c>
      <c r="D387" s="21" t="s">
        <v>109</v>
      </c>
      <c r="E387" s="21" t="s">
        <v>110</v>
      </c>
      <c r="F387" s="19" t="n">
        <v>8.16</v>
      </c>
      <c r="G387" s="19" t="n">
        <v>8.82</v>
      </c>
      <c r="H387" s="19" t="n">
        <v>12.2</v>
      </c>
      <c r="I387" s="17" t="n">
        <v>0.33</v>
      </c>
      <c r="J387" s="17"/>
      <c r="K387" s="19" t="n">
        <f aca="false">IF(E387="Discontinued",H387,ROUND(ROUNDUP(ROUND(G387/(1-IF(J387="",I387,J387))/0.05,6),0)*0.05,2))</f>
        <v>13.2</v>
      </c>
      <c r="L387" s="19" t="n">
        <f aca="false">IF(OR(E387="Discontinued",P387="Held at old sell"),H387,IF(LEFT(P387,15)="Approved, cappe",ROUND(ROUNDUP(ROUND(H387*1.1/0.05,6),0)*0.05,2),K387))</f>
        <v>13.2</v>
      </c>
      <c r="M387" s="17" t="n">
        <f aca="false">ROUND((H387-G387)/H387,3)</f>
        <v>0.277</v>
      </c>
      <c r="N387" s="17" t="n">
        <f aca="false">IF(E387="Discontinued","",ROUND((L387-G387)/L387,3))</f>
        <v>0.332</v>
      </c>
      <c r="O387" s="21" t="str">
        <f aca="false">IF(E387="Discontinued","Archive",IF(AND(ROUND(K387/H387-1,6)&lt;=0.1,K387-H387&lt;=100),"Auto","Approval"))</f>
        <v>Auto</v>
      </c>
      <c r="P387" s="21" t="s">
        <v>111</v>
      </c>
      <c r="Q387" s="21"/>
      <c r="R387" s="21" t="str">
        <f aca="false">IF(E387="Superseded",MID(INDEX('Import file'!$E$2:$E$1384,MATCH(A387,'Import file'!$A$2:$A$1384,0)),23,30),A387)</f>
        <v>EWA-2158</v>
      </c>
      <c r="S387" s="19" t="n">
        <f aca="false">IF(E387="Discontinued","",IFERROR(INDEX('Supplier file A'!$D$2:$D$677,MATCH(R387,'Supplier file A'!$A$2:$A$677,0)),IFERROR(INDEX('Supplier file B'!$D$2:$D$386,MATCH(R387,'Supplier file B'!$A$2:$A$386,0)),INDEX('Supplier file C'!$D$2:$D$383,MATCH(R387,'Supplier file C'!$A$2:$A$383,0)))))</f>
        <v>8.82</v>
      </c>
      <c r="T387" s="21" t="str">
        <f aca="false">IF(E387="Discontinued","",IF(ABS(G387-S387)&lt;0.005,"Yes","No"))</f>
        <v>Yes</v>
      </c>
      <c r="U387" s="21" t="str">
        <f aca="false">IF(E387="Discontinued","",IF(ABS(F387-G387)&lt;=0.01*G387,"Yes","No"))</f>
        <v>No</v>
      </c>
      <c r="V387" s="17" t="n">
        <f aca="false">IF(E387="Discontinued","",K387/H387-1)</f>
        <v>0.0819672131147542</v>
      </c>
      <c r="W387" s="21" t="str">
        <f aca="false">IF(E387="Discontinued","Archived",IF(ROUND((L387-G387)/L387,3)&gt;=ROUND(I387,3),"At or above target",IF(Q387&lt;&gt;"","Below target, reason recorded","Below target, no reason")))</f>
        <v>At or above target</v>
      </c>
      <c r="X387" s="21" t="str">
        <f aca="false">IF(E387="Discontinued","",IF(ROUND(M387-I387,3)&lt;-0.01,"Yes","No"))</f>
        <v>Yes</v>
      </c>
    </row>
    <row r="388" customFormat="false" ht="15" hidden="false" customHeight="false" outlineLevel="0" collapsed="false">
      <c r="A388" s="21" t="s">
        <v>901</v>
      </c>
      <c r="B388" s="21" t="s">
        <v>902</v>
      </c>
      <c r="C388" s="21" t="s">
        <v>366</v>
      </c>
      <c r="D388" s="21" t="s">
        <v>109</v>
      </c>
      <c r="E388" s="21" t="s">
        <v>110</v>
      </c>
      <c r="F388" s="19" t="n">
        <v>9.66</v>
      </c>
      <c r="G388" s="19" t="n">
        <v>10.4</v>
      </c>
      <c r="H388" s="19" t="n">
        <v>14.45</v>
      </c>
      <c r="I388" s="17" t="n">
        <v>0.33</v>
      </c>
      <c r="J388" s="17"/>
      <c r="K388" s="19" t="n">
        <f aca="false">IF(E388="Discontinued",H388,ROUND(ROUNDUP(ROUND(G388/(1-IF(J388="",I388,J388))/0.05,6),0)*0.05,2))</f>
        <v>15.55</v>
      </c>
      <c r="L388" s="19" t="n">
        <f aca="false">IF(OR(E388="Discontinued",P388="Held at old sell"),H388,IF(LEFT(P388,15)="Approved, cappe",ROUND(ROUNDUP(ROUND(H388*1.1/0.05,6),0)*0.05,2),K388))</f>
        <v>15.55</v>
      </c>
      <c r="M388" s="17" t="n">
        <f aca="false">ROUND((H388-G388)/H388,3)</f>
        <v>0.28</v>
      </c>
      <c r="N388" s="17" t="n">
        <f aca="false">IF(E388="Discontinued","",ROUND((L388-G388)/L388,3))</f>
        <v>0.331</v>
      </c>
      <c r="O388" s="21" t="str">
        <f aca="false">IF(E388="Discontinued","Archive",IF(AND(ROUND(K388/H388-1,6)&lt;=0.1,K388-H388&lt;=100),"Auto","Approval"))</f>
        <v>Auto</v>
      </c>
      <c r="P388" s="21" t="s">
        <v>111</v>
      </c>
      <c r="Q388" s="21"/>
      <c r="R388" s="21" t="str">
        <f aca="false">IF(E388="Superseded",MID(INDEX('Import file'!$E$2:$E$1384,MATCH(A388,'Import file'!$A$2:$A$1384,0)),23,30),A388)</f>
        <v>EWA-2162</v>
      </c>
      <c r="S388" s="19" t="n">
        <f aca="false">IF(E388="Discontinued","",IFERROR(INDEX('Supplier file A'!$D$2:$D$677,MATCH(R388,'Supplier file A'!$A$2:$A$677,0)),IFERROR(INDEX('Supplier file B'!$D$2:$D$386,MATCH(R388,'Supplier file B'!$A$2:$A$386,0)),INDEX('Supplier file C'!$D$2:$D$383,MATCH(R388,'Supplier file C'!$A$2:$A$383,0)))))</f>
        <v>10.4</v>
      </c>
      <c r="T388" s="21" t="str">
        <f aca="false">IF(E388="Discontinued","",IF(ABS(G388-S388)&lt;0.005,"Yes","No"))</f>
        <v>Yes</v>
      </c>
      <c r="U388" s="21" t="str">
        <f aca="false">IF(E388="Discontinued","",IF(ABS(F388-G388)&lt;=0.01*G388,"Yes","No"))</f>
        <v>No</v>
      </c>
      <c r="V388" s="17" t="n">
        <f aca="false">IF(E388="Discontinued","",K388/H388-1)</f>
        <v>0.0761245674740485</v>
      </c>
      <c r="W388" s="21" t="str">
        <f aca="false">IF(E388="Discontinued","Archived",IF(ROUND((L388-G388)/L388,3)&gt;=ROUND(I388,3),"At or above target",IF(Q388&lt;&gt;"","Below target, reason recorded","Below target, no reason")))</f>
        <v>At or above target</v>
      </c>
      <c r="X388" s="21" t="str">
        <f aca="false">IF(E388="Discontinued","",IF(ROUND(M388-I388,3)&lt;-0.01,"Yes","No"))</f>
        <v>Yes</v>
      </c>
    </row>
    <row r="389" customFormat="false" ht="15" hidden="false" customHeight="false" outlineLevel="0" collapsed="false">
      <c r="A389" s="21" t="s">
        <v>903</v>
      </c>
      <c r="B389" s="21" t="s">
        <v>904</v>
      </c>
      <c r="C389" s="21" t="s">
        <v>366</v>
      </c>
      <c r="D389" s="21" t="s">
        <v>109</v>
      </c>
      <c r="E389" s="21" t="s">
        <v>131</v>
      </c>
      <c r="F389" s="19" t="n">
        <v>8.16</v>
      </c>
      <c r="G389" s="19" t="n">
        <v>8.79</v>
      </c>
      <c r="H389" s="19" t="n">
        <v>12.2</v>
      </c>
      <c r="I389" s="17" t="n">
        <v>0.33</v>
      </c>
      <c r="J389" s="17"/>
      <c r="K389" s="19" t="n">
        <f aca="false">IF(E389="Discontinued",H389,ROUND(ROUNDUP(ROUND(G389/(1-IF(J389="",I389,J389))/0.05,6),0)*0.05,2))</f>
        <v>13.15</v>
      </c>
      <c r="L389" s="19" t="n">
        <f aca="false">IF(OR(E389="Discontinued",P389="Held at old sell"),H389,IF(LEFT(P389,15)="Approved, cappe",ROUND(ROUNDUP(ROUND(H389*1.1/0.05,6),0)*0.05,2),K389))</f>
        <v>13.15</v>
      </c>
      <c r="M389" s="17" t="n">
        <f aca="false">ROUND((H389-G389)/H389,3)</f>
        <v>0.28</v>
      </c>
      <c r="N389" s="17" t="n">
        <f aca="false">IF(E389="Discontinued","",ROUND((L389-G389)/L389,3))</f>
        <v>0.332</v>
      </c>
      <c r="O389" s="21" t="str">
        <f aca="false">IF(E389="Discontinued","Archive",IF(AND(ROUND(K389/H389-1,6)&lt;=0.1,K389-H389&lt;=100),"Auto","Approval"))</f>
        <v>Auto</v>
      </c>
      <c r="P389" s="21" t="s">
        <v>111</v>
      </c>
      <c r="Q389" s="21"/>
      <c r="R389" s="21" t="str">
        <f aca="false">IF(E389="Superseded",MID(INDEX('Import file'!$E$2:$E$1384,MATCH(A389,'Import file'!$A$2:$A$1384,0)),23,30),A389)</f>
        <v>EWA-7164</v>
      </c>
      <c r="S389" s="19" t="n">
        <f aca="false">IF(E389="Discontinued","",IFERROR(INDEX('Supplier file A'!$D$2:$D$677,MATCH(R389,'Supplier file A'!$A$2:$A$677,0)),IFERROR(INDEX('Supplier file B'!$D$2:$D$386,MATCH(R389,'Supplier file B'!$A$2:$A$386,0)),INDEX('Supplier file C'!$D$2:$D$383,MATCH(R389,'Supplier file C'!$A$2:$A$383,0)))))</f>
        <v>8.79</v>
      </c>
      <c r="T389" s="21" t="str">
        <f aca="false">IF(E389="Discontinued","",IF(ABS(G389-S389)&lt;0.005,"Yes","No"))</f>
        <v>Yes</v>
      </c>
      <c r="U389" s="21" t="str">
        <f aca="false">IF(E389="Discontinued","",IF(ABS(F389-G389)&lt;=0.01*G389,"Yes","No"))</f>
        <v>No</v>
      </c>
      <c r="V389" s="17" t="n">
        <f aca="false">IF(E389="Discontinued","",K389/H389-1)</f>
        <v>0.0778688524590165</v>
      </c>
      <c r="W389" s="21" t="str">
        <f aca="false">IF(E389="Discontinued","Archived",IF(ROUND((L389-G389)/L389,3)&gt;=ROUND(I389,3),"At or above target",IF(Q389&lt;&gt;"","Below target, reason recorded","Below target, no reason")))</f>
        <v>At or above target</v>
      </c>
      <c r="X389" s="21" t="str">
        <f aca="false">IF(E389="Discontinued","",IF(ROUND(M389-I389,3)&lt;-0.01,"Yes","No"))</f>
        <v>Yes</v>
      </c>
    </row>
    <row r="390" customFormat="false" ht="15" hidden="false" customHeight="false" outlineLevel="0" collapsed="false">
      <c r="A390" s="21" t="s">
        <v>905</v>
      </c>
      <c r="B390" s="21" t="s">
        <v>906</v>
      </c>
      <c r="C390" s="21" t="s">
        <v>366</v>
      </c>
      <c r="D390" s="21" t="s">
        <v>109</v>
      </c>
      <c r="E390" s="21" t="s">
        <v>110</v>
      </c>
      <c r="F390" s="19" t="n">
        <v>118</v>
      </c>
      <c r="G390" s="19" t="n">
        <v>126.9</v>
      </c>
      <c r="H390" s="19" t="n">
        <v>176.15</v>
      </c>
      <c r="I390" s="17" t="n">
        <v>0.33</v>
      </c>
      <c r="J390" s="17"/>
      <c r="K390" s="19" t="n">
        <f aca="false">IF(E390="Discontinued",H390,ROUND(ROUNDUP(ROUND(G390/(1-IF(J390="",I390,J390))/0.05,6),0)*0.05,2))</f>
        <v>189.45</v>
      </c>
      <c r="L390" s="19" t="n">
        <f aca="false">IF(OR(E390="Discontinued",P390="Held at old sell"),H390,IF(LEFT(P390,15)="Approved, cappe",ROUND(ROUNDUP(ROUND(H390*1.1/0.05,6),0)*0.05,2),K390))</f>
        <v>189.45</v>
      </c>
      <c r="M390" s="17" t="n">
        <f aca="false">ROUND((H390-G390)/H390,3)</f>
        <v>0.28</v>
      </c>
      <c r="N390" s="17" t="n">
        <f aca="false">IF(E390="Discontinued","",ROUND((L390-G390)/L390,3))</f>
        <v>0.33</v>
      </c>
      <c r="O390" s="21" t="str">
        <f aca="false">IF(E390="Discontinued","Archive",IF(AND(ROUND(K390/H390-1,6)&lt;=0.1,K390-H390&lt;=100),"Auto","Approval"))</f>
        <v>Auto</v>
      </c>
      <c r="P390" s="21" t="s">
        <v>111</v>
      </c>
      <c r="Q390" s="21"/>
      <c r="R390" s="21" t="str">
        <f aca="false">IF(E390="Superseded",MID(INDEX('Import file'!$E$2:$E$1384,MATCH(A390,'Import file'!$A$2:$A$1384,0)),23,30),A390)</f>
        <v>EWA-2168</v>
      </c>
      <c r="S390" s="19" t="n">
        <f aca="false">IF(E390="Discontinued","",IFERROR(INDEX('Supplier file A'!$D$2:$D$677,MATCH(R390,'Supplier file A'!$A$2:$A$677,0)),IFERROR(INDEX('Supplier file B'!$D$2:$D$386,MATCH(R390,'Supplier file B'!$A$2:$A$386,0)),INDEX('Supplier file C'!$D$2:$D$383,MATCH(R390,'Supplier file C'!$A$2:$A$383,0)))))</f>
        <v>126.9</v>
      </c>
      <c r="T390" s="21" t="str">
        <f aca="false">IF(E390="Discontinued","",IF(ABS(G390-S390)&lt;0.005,"Yes","No"))</f>
        <v>Yes</v>
      </c>
      <c r="U390" s="21" t="str">
        <f aca="false">IF(E390="Discontinued","",IF(ABS(F390-G390)&lt;=0.01*G390,"Yes","No"))</f>
        <v>No</v>
      </c>
      <c r="V390" s="17" t="n">
        <f aca="false">IF(E390="Discontinued","",K390/H390-1)</f>
        <v>0.0755038319613965</v>
      </c>
      <c r="W390" s="21" t="str">
        <f aca="false">IF(E390="Discontinued","Archived",IF(ROUND((L390-G390)/L390,3)&gt;=ROUND(I390,3),"At or above target",IF(Q390&lt;&gt;"","Below target, reason recorded","Below target, no reason")))</f>
        <v>At or above target</v>
      </c>
      <c r="X390" s="21" t="str">
        <f aca="false">IF(E390="Discontinued","",IF(ROUND(M390-I390,3)&lt;-0.01,"Yes","No"))</f>
        <v>Yes</v>
      </c>
    </row>
    <row r="391" customFormat="false" ht="15" hidden="false" customHeight="false" outlineLevel="0" collapsed="false">
      <c r="A391" s="21" t="s">
        <v>907</v>
      </c>
      <c r="B391" s="21" t="s">
        <v>908</v>
      </c>
      <c r="C391" s="21" t="s">
        <v>366</v>
      </c>
      <c r="D391" s="21" t="s">
        <v>109</v>
      </c>
      <c r="E391" s="21" t="s">
        <v>110</v>
      </c>
      <c r="F391" s="19" t="n">
        <v>94.5</v>
      </c>
      <c r="G391" s="19" t="n">
        <v>100.61</v>
      </c>
      <c r="H391" s="19" t="n">
        <v>141.05</v>
      </c>
      <c r="I391" s="17" t="n">
        <v>0.33</v>
      </c>
      <c r="J391" s="17"/>
      <c r="K391" s="19" t="n">
        <f aca="false">IF(E391="Discontinued",H391,ROUND(ROUNDUP(ROUND(G391/(1-IF(J391="",I391,J391))/0.05,6),0)*0.05,2))</f>
        <v>150.2</v>
      </c>
      <c r="L391" s="19" t="n">
        <f aca="false">IF(OR(E391="Discontinued",P391="Held at old sell"),H391,IF(LEFT(P391,15)="Approved, cappe",ROUND(ROUNDUP(ROUND(H391*1.1/0.05,6),0)*0.05,2),K391))</f>
        <v>150.2</v>
      </c>
      <c r="M391" s="17" t="n">
        <f aca="false">ROUND((H391-G391)/H391,3)</f>
        <v>0.287</v>
      </c>
      <c r="N391" s="17" t="n">
        <f aca="false">IF(E391="Discontinued","",ROUND((L391-G391)/L391,3))</f>
        <v>0.33</v>
      </c>
      <c r="O391" s="21" t="str">
        <f aca="false">IF(E391="Discontinued","Archive",IF(AND(ROUND(K391/H391-1,6)&lt;=0.1,K391-H391&lt;=100),"Auto","Approval"))</f>
        <v>Auto</v>
      </c>
      <c r="P391" s="21" t="s">
        <v>111</v>
      </c>
      <c r="Q391" s="21"/>
      <c r="R391" s="21" t="str">
        <f aca="false">IF(E391="Superseded",MID(INDEX('Import file'!$E$2:$E$1384,MATCH(A391,'Import file'!$A$2:$A$1384,0)),23,30),A391)</f>
        <v>EWA-2172</v>
      </c>
      <c r="S391" s="19" t="n">
        <f aca="false">IF(E391="Discontinued","",IFERROR(INDEX('Supplier file A'!$D$2:$D$677,MATCH(R391,'Supplier file A'!$A$2:$A$677,0)),IFERROR(INDEX('Supplier file B'!$D$2:$D$386,MATCH(R391,'Supplier file B'!$A$2:$A$386,0)),INDEX('Supplier file C'!$D$2:$D$383,MATCH(R391,'Supplier file C'!$A$2:$A$383,0)))))</f>
        <v>100.61</v>
      </c>
      <c r="T391" s="21" t="str">
        <f aca="false">IF(E391="Discontinued","",IF(ABS(G391-S391)&lt;0.005,"Yes","No"))</f>
        <v>Yes</v>
      </c>
      <c r="U391" s="21" t="str">
        <f aca="false">IF(E391="Discontinued","",IF(ABS(F391-G391)&lt;=0.01*G391,"Yes","No"))</f>
        <v>No</v>
      </c>
      <c r="V391" s="17" t="n">
        <f aca="false">IF(E391="Discontinued","",K391/H391-1)</f>
        <v>0.0648706132577099</v>
      </c>
      <c r="W391" s="21" t="str">
        <f aca="false">IF(E391="Discontinued","Archived",IF(ROUND((L391-G391)/L391,3)&gt;=ROUND(I391,3),"At or above target",IF(Q391&lt;&gt;"","Below target, reason recorded","Below target, no reason")))</f>
        <v>At or above target</v>
      </c>
      <c r="X391" s="21" t="str">
        <f aca="false">IF(E391="Discontinued","",IF(ROUND(M391-I391,3)&lt;-0.01,"Yes","No"))</f>
        <v>Yes</v>
      </c>
    </row>
    <row r="392" customFormat="false" ht="15" hidden="false" customHeight="false" outlineLevel="0" collapsed="false">
      <c r="A392" s="21" t="s">
        <v>909</v>
      </c>
      <c r="B392" s="21" t="s">
        <v>910</v>
      </c>
      <c r="C392" s="21" t="s">
        <v>366</v>
      </c>
      <c r="D392" s="21" t="s">
        <v>109</v>
      </c>
      <c r="E392" s="21" t="s">
        <v>110</v>
      </c>
      <c r="F392" s="19" t="n">
        <v>29.7</v>
      </c>
      <c r="G392" s="19" t="n">
        <v>32.21</v>
      </c>
      <c r="H392" s="19" t="n">
        <v>38.6</v>
      </c>
      <c r="I392" s="17" t="n">
        <v>0.33</v>
      </c>
      <c r="J392" s="17" t="n">
        <v>0.23</v>
      </c>
      <c r="K392" s="19" t="n">
        <f aca="false">IF(E392="Discontinued",H392,ROUND(ROUNDUP(ROUND(G392/(1-IF(J392="",I392,J392))/0.05,6),0)*0.05,2))</f>
        <v>41.85</v>
      </c>
      <c r="L392" s="19" t="n">
        <f aca="false">IF(OR(E392="Discontinued",P392="Held at old sell"),H392,IF(LEFT(P392,15)="Approved, cappe",ROUND(ROUNDUP(ROUND(H392*1.1/0.05,6),0)*0.05,2),K392))</f>
        <v>41.85</v>
      </c>
      <c r="M392" s="17" t="n">
        <f aca="false">ROUND((H392-G392)/H392,3)</f>
        <v>0.166</v>
      </c>
      <c r="N392" s="17" t="n">
        <f aca="false">IF(E392="Discontinued","",ROUND((L392-G392)/L392,3))</f>
        <v>0.23</v>
      </c>
      <c r="O392" s="21" t="str">
        <f aca="false">IF(E392="Discontinued","Archive",IF(AND(ROUND(K392/H392-1,6)&lt;=0.1,K392-H392&lt;=100),"Auto","Approval"))</f>
        <v>Auto</v>
      </c>
      <c r="P392" s="21" t="s">
        <v>111</v>
      </c>
      <c r="Q392" s="21" t="s">
        <v>139</v>
      </c>
      <c r="R392" s="21" t="str">
        <f aca="false">IF(E392="Superseded",MID(INDEX('Import file'!$E$2:$E$1384,MATCH(A392,'Import file'!$A$2:$A$1384,0)),23,30),A392)</f>
        <v>EWA-2174</v>
      </c>
      <c r="S392" s="19" t="n">
        <f aca="false">IF(E392="Discontinued","",IFERROR(INDEX('Supplier file A'!$D$2:$D$677,MATCH(R392,'Supplier file A'!$A$2:$A$677,0)),IFERROR(INDEX('Supplier file B'!$D$2:$D$386,MATCH(R392,'Supplier file B'!$A$2:$A$386,0)),INDEX('Supplier file C'!$D$2:$D$383,MATCH(R392,'Supplier file C'!$A$2:$A$383,0)))))</f>
        <v>32.21</v>
      </c>
      <c r="T392" s="21" t="str">
        <f aca="false">IF(E392="Discontinued","",IF(ABS(G392-S392)&lt;0.005,"Yes","No"))</f>
        <v>Yes</v>
      </c>
      <c r="U392" s="21" t="str">
        <f aca="false">IF(E392="Discontinued","",IF(ABS(F392-G392)&lt;=0.01*G392,"Yes","No"))</f>
        <v>No</v>
      </c>
      <c r="V392" s="17" t="n">
        <f aca="false">IF(E392="Discontinued","",K392/H392-1)</f>
        <v>0.0841968911917099</v>
      </c>
      <c r="W392" s="21" t="str">
        <f aca="false">IF(E392="Discontinued","Archived",IF(ROUND((L392-G392)/L392,3)&gt;=ROUND(I392,3),"At or above target",IF(Q392&lt;&gt;"","Below target, reason recorded","Below target, no reason")))</f>
        <v>Below target, reason recorded</v>
      </c>
      <c r="X392" s="21" t="str">
        <f aca="false">IF(E392="Discontinued","",IF(ROUND(M392-I392,3)&lt;-0.01,"Yes","No"))</f>
        <v>Yes</v>
      </c>
    </row>
    <row r="393" customFormat="false" ht="15" hidden="false" customHeight="false" outlineLevel="0" collapsed="false">
      <c r="A393" s="21" t="s">
        <v>911</v>
      </c>
      <c r="B393" s="21" t="s">
        <v>912</v>
      </c>
      <c r="C393" s="21" t="s">
        <v>366</v>
      </c>
      <c r="D393" s="21" t="s">
        <v>109</v>
      </c>
      <c r="E393" s="21" t="s">
        <v>110</v>
      </c>
      <c r="F393" s="19" t="n">
        <v>96</v>
      </c>
      <c r="G393" s="19" t="n">
        <v>104.47</v>
      </c>
      <c r="H393" s="19" t="n">
        <v>143.3</v>
      </c>
      <c r="I393" s="17" t="n">
        <v>0.33</v>
      </c>
      <c r="J393" s="17"/>
      <c r="K393" s="19" t="n">
        <f aca="false">IF(E393="Discontinued",H393,ROUND(ROUNDUP(ROUND(G393/(1-IF(J393="",I393,J393))/0.05,6),0)*0.05,2))</f>
        <v>155.95</v>
      </c>
      <c r="L393" s="19" t="n">
        <f aca="false">IF(OR(E393="Discontinued",P393="Held at old sell"),H393,IF(LEFT(P393,15)="Approved, cappe",ROUND(ROUNDUP(ROUND(H393*1.1/0.05,6),0)*0.05,2),K393))</f>
        <v>155.95</v>
      </c>
      <c r="M393" s="17" t="n">
        <f aca="false">ROUND((H393-G393)/H393,3)</f>
        <v>0.271</v>
      </c>
      <c r="N393" s="17" t="n">
        <f aca="false">IF(E393="Discontinued","",ROUND((L393-G393)/L393,3))</f>
        <v>0.33</v>
      </c>
      <c r="O393" s="21" t="str">
        <f aca="false">IF(E393="Discontinued","Archive",IF(AND(ROUND(K393/H393-1,6)&lt;=0.1,K393-H393&lt;=100),"Auto","Approval"))</f>
        <v>Auto</v>
      </c>
      <c r="P393" s="21" t="s">
        <v>111</v>
      </c>
      <c r="Q393" s="21"/>
      <c r="R393" s="21" t="str">
        <f aca="false">IF(E393="Superseded",MID(INDEX('Import file'!$E$2:$E$1384,MATCH(A393,'Import file'!$A$2:$A$1384,0)),23,30),A393)</f>
        <v>EWA-2178</v>
      </c>
      <c r="S393" s="19" t="n">
        <f aca="false">IF(E393="Discontinued","",IFERROR(INDEX('Supplier file A'!$D$2:$D$677,MATCH(R393,'Supplier file A'!$A$2:$A$677,0)),IFERROR(INDEX('Supplier file B'!$D$2:$D$386,MATCH(R393,'Supplier file B'!$A$2:$A$386,0)),INDEX('Supplier file C'!$D$2:$D$383,MATCH(R393,'Supplier file C'!$A$2:$A$383,0)))))</f>
        <v>104.47</v>
      </c>
      <c r="T393" s="21" t="str">
        <f aca="false">IF(E393="Discontinued","",IF(ABS(G393-S393)&lt;0.005,"Yes","No"))</f>
        <v>Yes</v>
      </c>
      <c r="U393" s="21" t="str">
        <f aca="false">IF(E393="Discontinued","",IF(ABS(F393-G393)&lt;=0.01*G393,"Yes","No"))</f>
        <v>No</v>
      </c>
      <c r="V393" s="17" t="n">
        <f aca="false">IF(E393="Discontinued","",K393/H393-1)</f>
        <v>0.0882763433356593</v>
      </c>
      <c r="W393" s="21" t="str">
        <f aca="false">IF(E393="Discontinued","Archived",IF(ROUND((L393-G393)/L393,3)&gt;=ROUND(I393,3),"At or above target",IF(Q393&lt;&gt;"","Below target, reason recorded","Below target, no reason")))</f>
        <v>At or above target</v>
      </c>
      <c r="X393" s="21" t="str">
        <f aca="false">IF(E393="Discontinued","",IF(ROUND(M393-I393,3)&lt;-0.01,"Yes","No"))</f>
        <v>Yes</v>
      </c>
    </row>
    <row r="394" customFormat="false" ht="15" hidden="false" customHeight="false" outlineLevel="0" collapsed="false">
      <c r="A394" s="21" t="s">
        <v>913</v>
      </c>
      <c r="B394" s="21" t="s">
        <v>914</v>
      </c>
      <c r="C394" s="21" t="s">
        <v>366</v>
      </c>
      <c r="D394" s="21" t="s">
        <v>109</v>
      </c>
      <c r="E394" s="21" t="s">
        <v>110</v>
      </c>
      <c r="F394" s="19" t="n">
        <v>15.3</v>
      </c>
      <c r="G394" s="19" t="n">
        <v>16.34</v>
      </c>
      <c r="H394" s="19" t="n">
        <v>22.85</v>
      </c>
      <c r="I394" s="17" t="n">
        <v>0.33</v>
      </c>
      <c r="J394" s="17"/>
      <c r="K394" s="19" t="n">
        <f aca="false">IF(E394="Discontinued",H394,ROUND(ROUNDUP(ROUND(G394/(1-IF(J394="",I394,J394))/0.05,6),0)*0.05,2))</f>
        <v>24.4</v>
      </c>
      <c r="L394" s="19" t="n">
        <f aca="false">IF(OR(E394="Discontinued",P394="Held at old sell"),H394,IF(LEFT(P394,15)="Approved, cappe",ROUND(ROUNDUP(ROUND(H394*1.1/0.05,6),0)*0.05,2),K394))</f>
        <v>24.4</v>
      </c>
      <c r="M394" s="17" t="n">
        <f aca="false">ROUND((H394-G394)/H394,3)</f>
        <v>0.285</v>
      </c>
      <c r="N394" s="17" t="n">
        <f aca="false">IF(E394="Discontinued","",ROUND((L394-G394)/L394,3))</f>
        <v>0.33</v>
      </c>
      <c r="O394" s="21" t="str">
        <f aca="false">IF(E394="Discontinued","Archive",IF(AND(ROUND(K394/H394-1,6)&lt;=0.1,K394-H394&lt;=100),"Auto","Approval"))</f>
        <v>Auto</v>
      </c>
      <c r="P394" s="21" t="s">
        <v>111</v>
      </c>
      <c r="Q394" s="21"/>
      <c r="R394" s="21" t="str">
        <f aca="false">IF(E394="Superseded",MID(INDEX('Import file'!$E$2:$E$1384,MATCH(A394,'Import file'!$A$2:$A$1384,0)),23,30),A394)</f>
        <v>EWA-2179</v>
      </c>
      <c r="S394" s="19" t="n">
        <f aca="false">IF(E394="Discontinued","",IFERROR(INDEX('Supplier file A'!$D$2:$D$677,MATCH(R394,'Supplier file A'!$A$2:$A$677,0)),IFERROR(INDEX('Supplier file B'!$D$2:$D$386,MATCH(R394,'Supplier file B'!$A$2:$A$386,0)),INDEX('Supplier file C'!$D$2:$D$383,MATCH(R394,'Supplier file C'!$A$2:$A$383,0)))))</f>
        <v>16.34</v>
      </c>
      <c r="T394" s="21" t="str">
        <f aca="false">IF(E394="Discontinued","",IF(ABS(G394-S394)&lt;0.005,"Yes","No"))</f>
        <v>Yes</v>
      </c>
      <c r="U394" s="21" t="str">
        <f aca="false">IF(E394="Discontinued","",IF(ABS(F394-G394)&lt;=0.01*G394,"Yes","No"))</f>
        <v>No</v>
      </c>
      <c r="V394" s="17" t="n">
        <f aca="false">IF(E394="Discontinued","",K394/H394-1)</f>
        <v>0.0678336980306344</v>
      </c>
      <c r="W394" s="21" t="str">
        <f aca="false">IF(E394="Discontinued","Archived",IF(ROUND((L394-G394)/L394,3)&gt;=ROUND(I394,3),"At or above target",IF(Q394&lt;&gt;"","Below target, reason recorded","Below target, no reason")))</f>
        <v>At or above target</v>
      </c>
      <c r="X394" s="21" t="str">
        <f aca="false">IF(E394="Discontinued","",IF(ROUND(M394-I394,3)&lt;-0.01,"Yes","No"))</f>
        <v>Yes</v>
      </c>
    </row>
    <row r="395" customFormat="false" ht="15" hidden="false" customHeight="false" outlineLevel="0" collapsed="false">
      <c r="A395" s="21" t="s">
        <v>915</v>
      </c>
      <c r="B395" s="21" t="s">
        <v>916</v>
      </c>
      <c r="C395" s="21" t="s">
        <v>366</v>
      </c>
      <c r="D395" s="21" t="s">
        <v>109</v>
      </c>
      <c r="E395" s="21" t="s">
        <v>110</v>
      </c>
      <c r="F395" s="19" t="n">
        <v>105.3</v>
      </c>
      <c r="G395" s="19" t="n">
        <v>112.91</v>
      </c>
      <c r="H395" s="19" t="n">
        <v>157.2</v>
      </c>
      <c r="I395" s="17" t="n">
        <v>0.33</v>
      </c>
      <c r="J395" s="17"/>
      <c r="K395" s="19" t="n">
        <f aca="false">IF(E395="Discontinued",H395,ROUND(ROUNDUP(ROUND(G395/(1-IF(J395="",I395,J395))/0.05,6),0)*0.05,2))</f>
        <v>168.55</v>
      </c>
      <c r="L395" s="19" t="n">
        <f aca="false">IF(OR(E395="Discontinued",P395="Held at old sell"),H395,IF(LEFT(P395,15)="Approved, cappe",ROUND(ROUNDUP(ROUND(H395*1.1/0.05,6),0)*0.05,2),K395))</f>
        <v>168.55</v>
      </c>
      <c r="M395" s="17" t="n">
        <f aca="false">ROUND((H395-G395)/H395,3)</f>
        <v>0.282</v>
      </c>
      <c r="N395" s="17" t="n">
        <f aca="false">IF(E395="Discontinued","",ROUND((L395-G395)/L395,3))</f>
        <v>0.33</v>
      </c>
      <c r="O395" s="21" t="str">
        <f aca="false">IF(E395="Discontinued","Archive",IF(AND(ROUND(K395/H395-1,6)&lt;=0.1,K395-H395&lt;=100),"Auto","Approval"))</f>
        <v>Auto</v>
      </c>
      <c r="P395" s="21" t="s">
        <v>111</v>
      </c>
      <c r="Q395" s="21"/>
      <c r="R395" s="21" t="str">
        <f aca="false">IF(E395="Superseded",MID(INDEX('Import file'!$E$2:$E$1384,MATCH(A395,'Import file'!$A$2:$A$1384,0)),23,30),A395)</f>
        <v>EWA-2183</v>
      </c>
      <c r="S395" s="19" t="n">
        <f aca="false">IF(E395="Discontinued","",IFERROR(INDEX('Supplier file A'!$D$2:$D$677,MATCH(R395,'Supplier file A'!$A$2:$A$677,0)),IFERROR(INDEX('Supplier file B'!$D$2:$D$386,MATCH(R395,'Supplier file B'!$A$2:$A$386,0)),INDEX('Supplier file C'!$D$2:$D$383,MATCH(R395,'Supplier file C'!$A$2:$A$383,0)))))</f>
        <v>112.91</v>
      </c>
      <c r="T395" s="21" t="str">
        <f aca="false">IF(E395="Discontinued","",IF(ABS(G395-S395)&lt;0.005,"Yes","No"))</f>
        <v>Yes</v>
      </c>
      <c r="U395" s="21" t="str">
        <f aca="false">IF(E395="Discontinued","",IF(ABS(F395-G395)&lt;=0.01*G395,"Yes","No"))</f>
        <v>No</v>
      </c>
      <c r="V395" s="17" t="n">
        <f aca="false">IF(E395="Discontinued","",K395/H395-1)</f>
        <v>0.072201017811705</v>
      </c>
      <c r="W395" s="21" t="str">
        <f aca="false">IF(E395="Discontinued","Archived",IF(ROUND((L395-G395)/L395,3)&gt;=ROUND(I395,3),"At or above target",IF(Q395&lt;&gt;"","Below target, reason recorded","Below target, no reason")))</f>
        <v>At or above target</v>
      </c>
      <c r="X395" s="21" t="str">
        <f aca="false">IF(E395="Discontinued","",IF(ROUND(M395-I395,3)&lt;-0.01,"Yes","No"))</f>
        <v>Yes</v>
      </c>
    </row>
    <row r="396" customFormat="false" ht="15" hidden="false" customHeight="false" outlineLevel="0" collapsed="false">
      <c r="A396" s="21" t="s">
        <v>917</v>
      </c>
      <c r="B396" s="21" t="s">
        <v>918</v>
      </c>
      <c r="C396" s="21" t="s">
        <v>366</v>
      </c>
      <c r="D396" s="21" t="s">
        <v>109</v>
      </c>
      <c r="E396" s="21" t="s">
        <v>110</v>
      </c>
      <c r="F396" s="19" t="n">
        <v>30.6</v>
      </c>
      <c r="G396" s="19" t="n">
        <v>33.25</v>
      </c>
      <c r="H396" s="19" t="n">
        <v>45.7</v>
      </c>
      <c r="I396" s="17" t="n">
        <v>0.33</v>
      </c>
      <c r="J396" s="17"/>
      <c r="K396" s="19" t="n">
        <f aca="false">IF(E396="Discontinued",H396,ROUND(ROUNDUP(ROUND(G396/(1-IF(J396="",I396,J396))/0.05,6),0)*0.05,2))</f>
        <v>49.65</v>
      </c>
      <c r="L396" s="19" t="n">
        <f aca="false">IF(OR(E396="Discontinued",P396="Held at old sell"),H396,IF(LEFT(P396,15)="Approved, cappe",ROUND(ROUNDUP(ROUND(H396*1.1/0.05,6),0)*0.05,2),K396))</f>
        <v>49.65</v>
      </c>
      <c r="M396" s="17" t="n">
        <f aca="false">ROUND((H396-G396)/H396,3)</f>
        <v>0.272</v>
      </c>
      <c r="N396" s="17" t="n">
        <f aca="false">IF(E396="Discontinued","",ROUND((L396-G396)/L396,3))</f>
        <v>0.33</v>
      </c>
      <c r="O396" s="21" t="str">
        <f aca="false">IF(E396="Discontinued","Archive",IF(AND(ROUND(K396/H396-1,6)&lt;=0.1,K396-H396&lt;=100),"Auto","Approval"))</f>
        <v>Auto</v>
      </c>
      <c r="P396" s="21" t="s">
        <v>111</v>
      </c>
      <c r="Q396" s="21"/>
      <c r="R396" s="21" t="str">
        <f aca="false">IF(E396="Superseded",MID(INDEX('Import file'!$E$2:$E$1384,MATCH(A396,'Import file'!$A$2:$A$1384,0)),23,30),A396)</f>
        <v>EWA-2185</v>
      </c>
      <c r="S396" s="19" t="n">
        <f aca="false">IF(E396="Discontinued","",IFERROR(INDEX('Supplier file A'!$D$2:$D$677,MATCH(R396,'Supplier file A'!$A$2:$A$677,0)),IFERROR(INDEX('Supplier file B'!$D$2:$D$386,MATCH(R396,'Supplier file B'!$A$2:$A$386,0)),INDEX('Supplier file C'!$D$2:$D$383,MATCH(R396,'Supplier file C'!$A$2:$A$383,0)))))</f>
        <v>33.25</v>
      </c>
      <c r="T396" s="21" t="str">
        <f aca="false">IF(E396="Discontinued","",IF(ABS(G396-S396)&lt;0.005,"Yes","No"))</f>
        <v>Yes</v>
      </c>
      <c r="U396" s="21" t="str">
        <f aca="false">IF(E396="Discontinued","",IF(ABS(F396-G396)&lt;=0.01*G396,"Yes","No"))</f>
        <v>No</v>
      </c>
      <c r="V396" s="17" t="n">
        <f aca="false">IF(E396="Discontinued","",K396/H396-1)</f>
        <v>0.0864332603938729</v>
      </c>
      <c r="W396" s="21" t="str">
        <f aca="false">IF(E396="Discontinued","Archived",IF(ROUND((L396-G396)/L396,3)&gt;=ROUND(I396,3),"At or above target",IF(Q396&lt;&gt;"","Below target, reason recorded","Below target, no reason")))</f>
        <v>At or above target</v>
      </c>
      <c r="X396" s="21" t="str">
        <f aca="false">IF(E396="Discontinued","",IF(ROUND(M396-I396,3)&lt;-0.01,"Yes","No"))</f>
        <v>Yes</v>
      </c>
    </row>
    <row r="397" customFormat="false" ht="15" hidden="false" customHeight="false" outlineLevel="0" collapsed="false">
      <c r="A397" s="21" t="s">
        <v>919</v>
      </c>
      <c r="B397" s="21" t="s">
        <v>920</v>
      </c>
      <c r="C397" s="21" t="s">
        <v>366</v>
      </c>
      <c r="D397" s="21" t="s">
        <v>109</v>
      </c>
      <c r="E397" s="21" t="s">
        <v>110</v>
      </c>
      <c r="F397" s="19" t="n">
        <v>66.3</v>
      </c>
      <c r="G397" s="19" t="n">
        <v>71.8</v>
      </c>
      <c r="H397" s="19" t="n">
        <v>99</v>
      </c>
      <c r="I397" s="17" t="n">
        <v>0.33</v>
      </c>
      <c r="J397" s="17"/>
      <c r="K397" s="19" t="n">
        <f aca="false">IF(E397="Discontinued",H397,ROUND(ROUNDUP(ROUND(G397/(1-IF(J397="",I397,J397))/0.05,6),0)*0.05,2))</f>
        <v>107.2</v>
      </c>
      <c r="L397" s="19" t="n">
        <f aca="false">IF(OR(E397="Discontinued",P397="Held at old sell"),H397,IF(LEFT(P397,15)="Approved, cappe",ROUND(ROUNDUP(ROUND(H397*1.1/0.05,6),0)*0.05,2),K397))</f>
        <v>107.2</v>
      </c>
      <c r="M397" s="17" t="n">
        <f aca="false">ROUND((H397-G397)/H397,3)</f>
        <v>0.275</v>
      </c>
      <c r="N397" s="17" t="n">
        <f aca="false">IF(E397="Discontinued","",ROUND((L397-G397)/L397,3))</f>
        <v>0.33</v>
      </c>
      <c r="O397" s="21" t="str">
        <f aca="false">IF(E397="Discontinued","Archive",IF(AND(ROUND(K397/H397-1,6)&lt;=0.1,K397-H397&lt;=100),"Auto","Approval"))</f>
        <v>Auto</v>
      </c>
      <c r="P397" s="21" t="s">
        <v>111</v>
      </c>
      <c r="Q397" s="21"/>
      <c r="R397" s="21" t="str">
        <f aca="false">IF(E397="Superseded",MID(INDEX('Import file'!$E$2:$E$1384,MATCH(A397,'Import file'!$A$2:$A$1384,0)),23,30),A397)</f>
        <v>EWA-2188</v>
      </c>
      <c r="S397" s="19" t="n">
        <f aca="false">IF(E397="Discontinued","",IFERROR(INDEX('Supplier file A'!$D$2:$D$677,MATCH(R397,'Supplier file A'!$A$2:$A$677,0)),IFERROR(INDEX('Supplier file B'!$D$2:$D$386,MATCH(R397,'Supplier file B'!$A$2:$A$386,0)),INDEX('Supplier file C'!$D$2:$D$383,MATCH(R397,'Supplier file C'!$A$2:$A$383,0)))))</f>
        <v>71.8</v>
      </c>
      <c r="T397" s="21" t="str">
        <f aca="false">IF(E397="Discontinued","",IF(ABS(G397-S397)&lt;0.005,"Yes","No"))</f>
        <v>Yes</v>
      </c>
      <c r="U397" s="21" t="str">
        <f aca="false">IF(E397="Discontinued","",IF(ABS(F397-G397)&lt;=0.01*G397,"Yes","No"))</f>
        <v>No</v>
      </c>
      <c r="V397" s="17" t="n">
        <f aca="false">IF(E397="Discontinued","",K397/H397-1)</f>
        <v>0.0828282828282829</v>
      </c>
      <c r="W397" s="21" t="str">
        <f aca="false">IF(E397="Discontinued","Archived",IF(ROUND((L397-G397)/L397,3)&gt;=ROUND(I397,3),"At or above target",IF(Q397&lt;&gt;"","Below target, reason recorded","Below target, no reason")))</f>
        <v>At or above target</v>
      </c>
      <c r="X397" s="21" t="str">
        <f aca="false">IF(E397="Discontinued","",IF(ROUND(M397-I397,3)&lt;-0.01,"Yes","No"))</f>
        <v>Yes</v>
      </c>
    </row>
    <row r="398" customFormat="false" ht="15" hidden="false" customHeight="false" outlineLevel="0" collapsed="false">
      <c r="A398" s="21" t="s">
        <v>921</v>
      </c>
      <c r="B398" s="21" t="s">
        <v>922</v>
      </c>
      <c r="C398" s="21" t="s">
        <v>366</v>
      </c>
      <c r="D398" s="21" t="s">
        <v>109</v>
      </c>
      <c r="E398" s="21" t="s">
        <v>110</v>
      </c>
      <c r="F398" s="19" t="n">
        <v>23.8</v>
      </c>
      <c r="G398" s="19" t="n">
        <v>25.55</v>
      </c>
      <c r="H398" s="19" t="n">
        <v>30.95</v>
      </c>
      <c r="I398" s="17" t="n">
        <v>0.33</v>
      </c>
      <c r="J398" s="17" t="n">
        <v>0.23</v>
      </c>
      <c r="K398" s="19" t="n">
        <f aca="false">IF(E398="Discontinued",H398,ROUND(ROUNDUP(ROUND(G398/(1-IF(J398="",I398,J398))/0.05,6),0)*0.05,2))</f>
        <v>33.2</v>
      </c>
      <c r="L398" s="19" t="n">
        <f aca="false">IF(OR(E398="Discontinued",P398="Held at old sell"),H398,IF(LEFT(P398,15)="Approved, cappe",ROUND(ROUNDUP(ROUND(H398*1.1/0.05,6),0)*0.05,2),K398))</f>
        <v>33.2</v>
      </c>
      <c r="M398" s="17" t="n">
        <f aca="false">ROUND((H398-G398)/H398,3)</f>
        <v>0.174</v>
      </c>
      <c r="N398" s="17" t="n">
        <f aca="false">IF(E398="Discontinued","",ROUND((L398-G398)/L398,3))</f>
        <v>0.23</v>
      </c>
      <c r="O398" s="21" t="str">
        <f aca="false">IF(E398="Discontinued","Archive",IF(AND(ROUND(K398/H398-1,6)&lt;=0.1,K398-H398&lt;=100),"Auto","Approval"))</f>
        <v>Auto</v>
      </c>
      <c r="P398" s="21" t="s">
        <v>111</v>
      </c>
      <c r="Q398" s="21" t="s">
        <v>139</v>
      </c>
      <c r="R398" s="21" t="str">
        <f aca="false">IF(E398="Superseded",MID(INDEX('Import file'!$E$2:$E$1384,MATCH(A398,'Import file'!$A$2:$A$1384,0)),23,30),A398)</f>
        <v>EWA-2193</v>
      </c>
      <c r="S398" s="19" t="n">
        <f aca="false">IF(E398="Discontinued","",IFERROR(INDEX('Supplier file A'!$D$2:$D$677,MATCH(R398,'Supplier file A'!$A$2:$A$677,0)),IFERROR(INDEX('Supplier file B'!$D$2:$D$386,MATCH(R398,'Supplier file B'!$A$2:$A$386,0)),INDEX('Supplier file C'!$D$2:$D$383,MATCH(R398,'Supplier file C'!$A$2:$A$383,0)))))</f>
        <v>25.55</v>
      </c>
      <c r="T398" s="21" t="str">
        <f aca="false">IF(E398="Discontinued","",IF(ABS(G398-S398)&lt;0.005,"Yes","No"))</f>
        <v>Yes</v>
      </c>
      <c r="U398" s="21" t="str">
        <f aca="false">IF(E398="Discontinued","",IF(ABS(F398-G398)&lt;=0.01*G398,"Yes","No"))</f>
        <v>No</v>
      </c>
      <c r="V398" s="17" t="n">
        <f aca="false">IF(E398="Discontinued","",K398/H398-1)</f>
        <v>0.0726978998384493</v>
      </c>
      <c r="W398" s="21" t="str">
        <f aca="false">IF(E398="Discontinued","Archived",IF(ROUND((L398-G398)/L398,3)&gt;=ROUND(I398,3),"At or above target",IF(Q398&lt;&gt;"","Below target, reason recorded","Below target, no reason")))</f>
        <v>Below target, reason recorded</v>
      </c>
      <c r="X398" s="21" t="str">
        <f aca="false">IF(E398="Discontinued","",IF(ROUND(M398-I398,3)&lt;-0.01,"Yes","No"))</f>
        <v>Yes</v>
      </c>
    </row>
    <row r="399" customFormat="false" ht="15" hidden="false" customHeight="false" outlineLevel="0" collapsed="false">
      <c r="A399" s="21" t="s">
        <v>923</v>
      </c>
      <c r="B399" s="21" t="s">
        <v>924</v>
      </c>
      <c r="C399" s="21" t="s">
        <v>366</v>
      </c>
      <c r="D399" s="21" t="s">
        <v>109</v>
      </c>
      <c r="E399" s="21" t="s">
        <v>110</v>
      </c>
      <c r="F399" s="19" t="n">
        <v>186.3</v>
      </c>
      <c r="G399" s="19" t="n">
        <v>202.83</v>
      </c>
      <c r="H399" s="19" t="n">
        <v>278.1</v>
      </c>
      <c r="I399" s="17" t="n">
        <v>0.33</v>
      </c>
      <c r="J399" s="17"/>
      <c r="K399" s="19" t="n">
        <f aca="false">IF(E399="Discontinued",H399,ROUND(ROUNDUP(ROUND(G399/(1-IF(J399="",I399,J399))/0.05,6),0)*0.05,2))</f>
        <v>302.75</v>
      </c>
      <c r="L399" s="19" t="n">
        <f aca="false">IF(OR(E399="Discontinued",P399="Held at old sell"),H399,IF(LEFT(P399,15)="Approved, cappe",ROUND(ROUNDUP(ROUND(H399*1.1/0.05,6),0)*0.05,2),K399))</f>
        <v>302.75</v>
      </c>
      <c r="M399" s="17" t="n">
        <f aca="false">ROUND((H399-G399)/H399,3)</f>
        <v>0.271</v>
      </c>
      <c r="N399" s="17" t="n">
        <f aca="false">IF(E399="Discontinued","",ROUND((L399-G399)/L399,3))</f>
        <v>0.33</v>
      </c>
      <c r="O399" s="21" t="str">
        <f aca="false">IF(E399="Discontinued","Archive",IF(AND(ROUND(K399/H399-1,6)&lt;=0.1,K399-H399&lt;=100),"Auto","Approval"))</f>
        <v>Auto</v>
      </c>
      <c r="P399" s="21" t="s">
        <v>111</v>
      </c>
      <c r="Q399" s="21"/>
      <c r="R399" s="21" t="str">
        <f aca="false">IF(E399="Superseded",MID(INDEX('Import file'!$E$2:$E$1384,MATCH(A399,'Import file'!$A$2:$A$1384,0)),23,30),A399)</f>
        <v>EWA-2195</v>
      </c>
      <c r="S399" s="19" t="n">
        <f aca="false">IF(E399="Discontinued","",IFERROR(INDEX('Supplier file A'!$D$2:$D$677,MATCH(R399,'Supplier file A'!$A$2:$A$677,0)),IFERROR(INDEX('Supplier file B'!$D$2:$D$386,MATCH(R399,'Supplier file B'!$A$2:$A$386,0)),INDEX('Supplier file C'!$D$2:$D$383,MATCH(R399,'Supplier file C'!$A$2:$A$383,0)))))</f>
        <v>202.83</v>
      </c>
      <c r="T399" s="21" t="str">
        <f aca="false">IF(E399="Discontinued","",IF(ABS(G399-S399)&lt;0.005,"Yes","No"))</f>
        <v>Yes</v>
      </c>
      <c r="U399" s="21" t="str">
        <f aca="false">IF(E399="Discontinued","",IF(ABS(F399-G399)&lt;=0.01*G399,"Yes","No"))</f>
        <v>No</v>
      </c>
      <c r="V399" s="17" t="n">
        <f aca="false">IF(E399="Discontinued","",K399/H399-1)</f>
        <v>0.0886371808701905</v>
      </c>
      <c r="W399" s="21" t="str">
        <f aca="false">IF(E399="Discontinued","Archived",IF(ROUND((L399-G399)/L399,3)&gt;=ROUND(I399,3),"At or above target",IF(Q399&lt;&gt;"","Below target, reason recorded","Below target, no reason")))</f>
        <v>At or above target</v>
      </c>
      <c r="X399" s="21" t="str">
        <f aca="false">IF(E399="Discontinued","",IF(ROUND(M399-I399,3)&lt;-0.01,"Yes","No"))</f>
        <v>Yes</v>
      </c>
    </row>
    <row r="400" customFormat="false" ht="15" hidden="false" customHeight="false" outlineLevel="0" collapsed="false">
      <c r="A400" s="21" t="s">
        <v>925</v>
      </c>
      <c r="B400" s="21" t="s">
        <v>926</v>
      </c>
      <c r="C400" s="21" t="s">
        <v>366</v>
      </c>
      <c r="D400" s="21" t="s">
        <v>109</v>
      </c>
      <c r="E400" s="21" t="s">
        <v>110</v>
      </c>
      <c r="F400" s="19" t="n">
        <v>59.4</v>
      </c>
      <c r="G400" s="19" t="n">
        <v>64.49</v>
      </c>
      <c r="H400" s="19" t="n">
        <v>81.4</v>
      </c>
      <c r="I400" s="17" t="n">
        <v>0.33</v>
      </c>
      <c r="J400" s="17" t="n">
        <v>0.27</v>
      </c>
      <c r="K400" s="19" t="n">
        <f aca="false">IF(E400="Discontinued",H400,ROUND(ROUNDUP(ROUND(G400/(1-IF(J400="",I400,J400))/0.05,6),0)*0.05,2))</f>
        <v>88.35</v>
      </c>
      <c r="L400" s="19" t="n">
        <f aca="false">IF(OR(E400="Discontinued",P400="Held at old sell"),H400,IF(LEFT(P400,15)="Approved, cappe",ROUND(ROUNDUP(ROUND(H400*1.1/0.05,6),0)*0.05,2),K400))</f>
        <v>88.35</v>
      </c>
      <c r="M400" s="17" t="n">
        <f aca="false">ROUND((H400-G400)/H400,3)</f>
        <v>0.208</v>
      </c>
      <c r="N400" s="17" t="n">
        <f aca="false">IF(E400="Discontinued","",ROUND((L400-G400)/L400,3))</f>
        <v>0.27</v>
      </c>
      <c r="O400" s="21" t="str">
        <f aca="false">IF(E400="Discontinued","Archive",IF(AND(ROUND(K400/H400-1,6)&lt;=0.1,K400-H400&lt;=100),"Auto","Approval"))</f>
        <v>Auto</v>
      </c>
      <c r="P400" s="21" t="s">
        <v>111</v>
      </c>
      <c r="Q400" s="21" t="s">
        <v>452</v>
      </c>
      <c r="R400" s="21" t="str">
        <f aca="false">IF(E400="Superseded",MID(INDEX('Import file'!$E$2:$E$1384,MATCH(A400,'Import file'!$A$2:$A$1384,0)),23,30),A400)</f>
        <v>EWA-2198</v>
      </c>
      <c r="S400" s="19" t="n">
        <f aca="false">IF(E400="Discontinued","",IFERROR(INDEX('Supplier file A'!$D$2:$D$677,MATCH(R400,'Supplier file A'!$A$2:$A$677,0)),IFERROR(INDEX('Supplier file B'!$D$2:$D$386,MATCH(R400,'Supplier file B'!$A$2:$A$386,0)),INDEX('Supplier file C'!$D$2:$D$383,MATCH(R400,'Supplier file C'!$A$2:$A$383,0)))))</f>
        <v>64.49</v>
      </c>
      <c r="T400" s="21" t="str">
        <f aca="false">IF(E400="Discontinued","",IF(ABS(G400-S400)&lt;0.005,"Yes","No"))</f>
        <v>Yes</v>
      </c>
      <c r="U400" s="21" t="str">
        <f aca="false">IF(E400="Discontinued","",IF(ABS(F400-G400)&lt;=0.01*G400,"Yes","No"))</f>
        <v>No</v>
      </c>
      <c r="V400" s="17" t="n">
        <f aca="false">IF(E400="Discontinued","",K400/H400-1)</f>
        <v>0.0853808353808352</v>
      </c>
      <c r="W400" s="21" t="str">
        <f aca="false">IF(E400="Discontinued","Archived",IF(ROUND((L400-G400)/L400,3)&gt;=ROUND(I400,3),"At or above target",IF(Q400&lt;&gt;"","Below target, reason recorded","Below target, no reason")))</f>
        <v>Below target, reason recorded</v>
      </c>
      <c r="X400" s="21" t="str">
        <f aca="false">IF(E400="Discontinued","",IF(ROUND(M400-I400,3)&lt;-0.01,"Yes","No"))</f>
        <v>Yes</v>
      </c>
    </row>
    <row r="401" customFormat="false" ht="15" hidden="false" customHeight="false" outlineLevel="0" collapsed="false">
      <c r="A401" s="21" t="s">
        <v>927</v>
      </c>
      <c r="B401" s="21" t="s">
        <v>928</v>
      </c>
      <c r="C401" s="21" t="s">
        <v>366</v>
      </c>
      <c r="D401" s="21" t="s">
        <v>109</v>
      </c>
      <c r="E401" s="21" t="s">
        <v>110</v>
      </c>
      <c r="F401" s="19" t="n">
        <v>18</v>
      </c>
      <c r="G401" s="19" t="n">
        <v>19.39</v>
      </c>
      <c r="H401" s="19" t="n">
        <v>26.9</v>
      </c>
      <c r="I401" s="17" t="n">
        <v>0.33</v>
      </c>
      <c r="J401" s="17"/>
      <c r="K401" s="19" t="n">
        <f aca="false">IF(E401="Discontinued",H401,ROUND(ROUNDUP(ROUND(G401/(1-IF(J401="",I401,J401))/0.05,6),0)*0.05,2))</f>
        <v>28.95</v>
      </c>
      <c r="L401" s="19" t="n">
        <f aca="false">IF(OR(E401="Discontinued",P401="Held at old sell"),H401,IF(LEFT(P401,15)="Approved, cappe",ROUND(ROUNDUP(ROUND(H401*1.1/0.05,6),0)*0.05,2),K401))</f>
        <v>28.95</v>
      </c>
      <c r="M401" s="17" t="n">
        <f aca="false">ROUND((H401-G401)/H401,3)</f>
        <v>0.279</v>
      </c>
      <c r="N401" s="17" t="n">
        <f aca="false">IF(E401="Discontinued","",ROUND((L401-G401)/L401,3))</f>
        <v>0.33</v>
      </c>
      <c r="O401" s="21" t="str">
        <f aca="false">IF(E401="Discontinued","Archive",IF(AND(ROUND(K401/H401-1,6)&lt;=0.1,K401-H401&lt;=100),"Auto","Approval"))</f>
        <v>Auto</v>
      </c>
      <c r="P401" s="21" t="s">
        <v>111</v>
      </c>
      <c r="Q401" s="21"/>
      <c r="R401" s="21" t="str">
        <f aca="false">IF(E401="Superseded",MID(INDEX('Import file'!$E$2:$E$1384,MATCH(A401,'Import file'!$A$2:$A$1384,0)),23,30),A401)</f>
        <v>EWA-2200</v>
      </c>
      <c r="S401" s="19" t="n">
        <f aca="false">IF(E401="Discontinued","",IFERROR(INDEX('Supplier file A'!$D$2:$D$677,MATCH(R401,'Supplier file A'!$A$2:$A$677,0)),IFERROR(INDEX('Supplier file B'!$D$2:$D$386,MATCH(R401,'Supplier file B'!$A$2:$A$386,0)),INDEX('Supplier file C'!$D$2:$D$383,MATCH(R401,'Supplier file C'!$A$2:$A$383,0)))))</f>
        <v>19.39</v>
      </c>
      <c r="T401" s="21" t="str">
        <f aca="false">IF(E401="Discontinued","",IF(ABS(G401-S401)&lt;0.005,"Yes","No"))</f>
        <v>Yes</v>
      </c>
      <c r="U401" s="21" t="str">
        <f aca="false">IF(E401="Discontinued","",IF(ABS(F401-G401)&lt;=0.01*G401,"Yes","No"))</f>
        <v>No</v>
      </c>
      <c r="V401" s="17" t="n">
        <f aca="false">IF(E401="Discontinued","",K401/H401-1)</f>
        <v>0.0762081784386617</v>
      </c>
      <c r="W401" s="21" t="str">
        <f aca="false">IF(E401="Discontinued","Archived",IF(ROUND((L401-G401)/L401,3)&gt;=ROUND(I401,3),"At or above target",IF(Q401&lt;&gt;"","Below target, reason recorded","Below target, no reason")))</f>
        <v>At or above target</v>
      </c>
      <c r="X401" s="21" t="str">
        <f aca="false">IF(E401="Discontinued","",IF(ROUND(M401-I401,3)&lt;-0.01,"Yes","No"))</f>
        <v>Yes</v>
      </c>
    </row>
    <row r="402" customFormat="false" ht="15" hidden="false" customHeight="false" outlineLevel="0" collapsed="false">
      <c r="A402" s="21" t="s">
        <v>929</v>
      </c>
      <c r="B402" s="21" t="s">
        <v>930</v>
      </c>
      <c r="C402" s="21" t="s">
        <v>366</v>
      </c>
      <c r="D402" s="21" t="s">
        <v>109</v>
      </c>
      <c r="E402" s="21" t="s">
        <v>245</v>
      </c>
      <c r="F402" s="19" t="n">
        <v>45.9</v>
      </c>
      <c r="G402" s="19" t="n">
        <v>49.17</v>
      </c>
      <c r="H402" s="19" t="n">
        <v>68.55</v>
      </c>
      <c r="I402" s="17" t="n">
        <v>0.33</v>
      </c>
      <c r="J402" s="17"/>
      <c r="K402" s="19" t="n">
        <f aca="false">IF(E402="Discontinued",H402,ROUND(ROUNDUP(ROUND(G402/(1-IF(J402="",I402,J402))/0.05,6),0)*0.05,2))</f>
        <v>68.55</v>
      </c>
      <c r="L402" s="19" t="n">
        <f aca="false">IF(OR(E402="Discontinued",P402="Held at old sell"),H402,IF(LEFT(P402,15)="Approved, cappe",ROUND(ROUNDUP(ROUND(H402*1.1/0.05,6),0)*0.05,2),K402))</f>
        <v>68.55</v>
      </c>
      <c r="M402" s="17" t="n">
        <f aca="false">ROUND((H402-G402)/H402,3)</f>
        <v>0.283</v>
      </c>
      <c r="N402" s="17" t="str">
        <f aca="false">IF(E402="Discontinued","",ROUND((L402-G402)/L402,3))</f>
        <v/>
      </c>
      <c r="O402" s="21" t="str">
        <f aca="false">IF(E402="Discontinued","Archive",IF(AND(ROUND(K402/H402-1,6)&lt;=0.1,K402-H402&lt;=100),"Auto","Approval"))</f>
        <v>Archive</v>
      </c>
      <c r="P402" s="21" t="s">
        <v>246</v>
      </c>
      <c r="Q402" s="21" t="s">
        <v>247</v>
      </c>
      <c r="R402" s="21" t="str">
        <f aca="false">IF(E402="Superseded",MID(INDEX('Import file'!$E$2:$E$1384,MATCH(A402,'Import file'!$A$2:$A$1384,0)),23,30),A402)</f>
        <v>EWA-2203</v>
      </c>
      <c r="S402" s="19" t="str">
        <f aca="false">IF(E402="Discontinued","",IFERROR(INDEX('Supplier file A'!$D$2:$D$677,MATCH(R402,'Supplier file A'!$A$2:$A$677,0)),IFERROR(INDEX('Supplier file B'!$D$2:$D$386,MATCH(R402,'Supplier file B'!$A$2:$A$386,0)),INDEX('Supplier file C'!$D$2:$D$383,MATCH(R402,'Supplier file C'!$A$2:$A$383,0)))))</f>
        <v/>
      </c>
      <c r="T402" s="21" t="str">
        <f aca="false">IF(E402="Discontinued","",IF(ABS(G402-S402)&lt;0.005,"Yes","No"))</f>
        <v/>
      </c>
      <c r="U402" s="21" t="str">
        <f aca="false">IF(E402="Discontinued","",IF(ABS(F402-G402)&lt;=0.01*G402,"Yes","No"))</f>
        <v/>
      </c>
      <c r="V402" s="17" t="str">
        <f aca="false">IF(E402="Discontinued","",K402/H402-1)</f>
        <v/>
      </c>
      <c r="W402" s="21" t="str">
        <f aca="false">IF(E402="Discontinued","Archived",IF(ROUND((L402-G402)/L402,3)&gt;=ROUND(I402,3),"At or above target",IF(Q402&lt;&gt;"","Below target, reason recorded","Below target, no reason")))</f>
        <v>Archived</v>
      </c>
      <c r="X402" s="21" t="str">
        <f aca="false">IF(E402="Discontinued","",IF(ROUND(M402-I402,3)&lt;-0.01,"Yes","No"))</f>
        <v/>
      </c>
    </row>
    <row r="403" customFormat="false" ht="15" hidden="false" customHeight="false" outlineLevel="0" collapsed="false">
      <c r="A403" s="21" t="s">
        <v>931</v>
      </c>
      <c r="B403" s="21" t="s">
        <v>932</v>
      </c>
      <c r="C403" s="21" t="s">
        <v>366</v>
      </c>
      <c r="D403" s="21" t="s">
        <v>109</v>
      </c>
      <c r="E403" s="21" t="s">
        <v>110</v>
      </c>
      <c r="F403" s="19" t="n">
        <v>25.3</v>
      </c>
      <c r="G403" s="19" t="n">
        <v>27.43</v>
      </c>
      <c r="H403" s="19" t="n">
        <v>37.8</v>
      </c>
      <c r="I403" s="17" t="n">
        <v>0.33</v>
      </c>
      <c r="J403" s="17"/>
      <c r="K403" s="19" t="n">
        <f aca="false">IF(E403="Discontinued",H403,ROUND(ROUNDUP(ROUND(G403/(1-IF(J403="",I403,J403))/0.05,6),0)*0.05,2))</f>
        <v>40.95</v>
      </c>
      <c r="L403" s="19" t="n">
        <f aca="false">IF(OR(E403="Discontinued",P403="Held at old sell"),H403,IF(LEFT(P403,15)="Approved, cappe",ROUND(ROUNDUP(ROUND(H403*1.1/0.05,6),0)*0.05,2),K403))</f>
        <v>40.95</v>
      </c>
      <c r="M403" s="17" t="n">
        <f aca="false">ROUND((H403-G403)/H403,3)</f>
        <v>0.274</v>
      </c>
      <c r="N403" s="17" t="n">
        <f aca="false">IF(E403="Discontinued","",ROUND((L403-G403)/L403,3))</f>
        <v>0.33</v>
      </c>
      <c r="O403" s="21" t="str">
        <f aca="false">IF(E403="Discontinued","Archive",IF(AND(ROUND(K403/H403-1,6)&lt;=0.1,K403-H403&lt;=100),"Auto","Approval"))</f>
        <v>Auto</v>
      </c>
      <c r="P403" s="21" t="s">
        <v>111</v>
      </c>
      <c r="Q403" s="21"/>
      <c r="R403" s="21" t="str">
        <f aca="false">IF(E403="Superseded",MID(INDEX('Import file'!$E$2:$E$1384,MATCH(A403,'Import file'!$A$2:$A$1384,0)),23,30),A403)</f>
        <v>EWA-2207</v>
      </c>
      <c r="S403" s="19" t="n">
        <f aca="false">IF(E403="Discontinued","",IFERROR(INDEX('Supplier file A'!$D$2:$D$677,MATCH(R403,'Supplier file A'!$A$2:$A$677,0)),IFERROR(INDEX('Supplier file B'!$D$2:$D$386,MATCH(R403,'Supplier file B'!$A$2:$A$386,0)),INDEX('Supplier file C'!$D$2:$D$383,MATCH(R403,'Supplier file C'!$A$2:$A$383,0)))))</f>
        <v>27.43</v>
      </c>
      <c r="T403" s="21" t="str">
        <f aca="false">IF(E403="Discontinued","",IF(ABS(G403-S403)&lt;0.005,"Yes","No"))</f>
        <v>Yes</v>
      </c>
      <c r="U403" s="21" t="str">
        <f aca="false">IF(E403="Discontinued","",IF(ABS(F403-G403)&lt;=0.01*G403,"Yes","No"))</f>
        <v>No</v>
      </c>
      <c r="V403" s="17" t="n">
        <f aca="false">IF(E403="Discontinued","",K403/H403-1)</f>
        <v>0.0833333333333335</v>
      </c>
      <c r="W403" s="21" t="str">
        <f aca="false">IF(E403="Discontinued","Archived",IF(ROUND((L403-G403)/L403,3)&gt;=ROUND(I403,3),"At or above target",IF(Q403&lt;&gt;"","Below target, reason recorded","Below target, no reason")))</f>
        <v>At or above target</v>
      </c>
      <c r="X403" s="21" t="str">
        <f aca="false">IF(E403="Discontinued","",IF(ROUND(M403-I403,3)&lt;-0.01,"Yes","No"))</f>
        <v>Yes</v>
      </c>
    </row>
    <row r="404" customFormat="false" ht="15" hidden="false" customHeight="false" outlineLevel="0" collapsed="false">
      <c r="A404" s="21" t="s">
        <v>933</v>
      </c>
      <c r="B404" s="21" t="s">
        <v>934</v>
      </c>
      <c r="C404" s="21" t="s">
        <v>366</v>
      </c>
      <c r="D404" s="21" t="s">
        <v>109</v>
      </c>
      <c r="E404" s="21" t="s">
        <v>110</v>
      </c>
      <c r="F404" s="19" t="n">
        <v>159.3</v>
      </c>
      <c r="G404" s="19" t="n">
        <v>170.09</v>
      </c>
      <c r="H404" s="19" t="n">
        <v>237.8</v>
      </c>
      <c r="I404" s="17" t="n">
        <v>0.33</v>
      </c>
      <c r="J404" s="17"/>
      <c r="K404" s="19" t="n">
        <f aca="false">IF(E404="Discontinued",H404,ROUND(ROUNDUP(ROUND(G404/(1-IF(J404="",I404,J404))/0.05,6),0)*0.05,2))</f>
        <v>253.9</v>
      </c>
      <c r="L404" s="19" t="n">
        <f aca="false">IF(OR(E404="Discontinued",P404="Held at old sell"),H404,IF(LEFT(P404,15)="Approved, cappe",ROUND(ROUNDUP(ROUND(H404*1.1/0.05,6),0)*0.05,2),K404))</f>
        <v>253.9</v>
      </c>
      <c r="M404" s="17" t="n">
        <f aca="false">ROUND((H404-G404)/H404,3)</f>
        <v>0.285</v>
      </c>
      <c r="N404" s="17" t="n">
        <f aca="false">IF(E404="Discontinued","",ROUND((L404-G404)/L404,3))</f>
        <v>0.33</v>
      </c>
      <c r="O404" s="21" t="str">
        <f aca="false">IF(E404="Discontinued","Archive",IF(AND(ROUND(K404/H404-1,6)&lt;=0.1,K404-H404&lt;=100),"Auto","Approval"))</f>
        <v>Auto</v>
      </c>
      <c r="P404" s="21" t="s">
        <v>111</v>
      </c>
      <c r="Q404" s="21"/>
      <c r="R404" s="21" t="str">
        <f aca="false">IF(E404="Superseded",MID(INDEX('Import file'!$E$2:$E$1384,MATCH(A404,'Import file'!$A$2:$A$1384,0)),23,30),A404)</f>
        <v>EWA-2210</v>
      </c>
      <c r="S404" s="19" t="n">
        <f aca="false">IF(E404="Discontinued","",IFERROR(INDEX('Supplier file A'!$D$2:$D$677,MATCH(R404,'Supplier file A'!$A$2:$A$677,0)),IFERROR(INDEX('Supplier file B'!$D$2:$D$386,MATCH(R404,'Supplier file B'!$A$2:$A$386,0)),INDEX('Supplier file C'!$D$2:$D$383,MATCH(R404,'Supplier file C'!$A$2:$A$383,0)))))</f>
        <v>170.09</v>
      </c>
      <c r="T404" s="21" t="str">
        <f aca="false">IF(E404="Discontinued","",IF(ABS(G404-S404)&lt;0.005,"Yes","No"))</f>
        <v>Yes</v>
      </c>
      <c r="U404" s="21" t="str">
        <f aca="false">IF(E404="Discontinued","",IF(ABS(F404-G404)&lt;=0.01*G404,"Yes","No"))</f>
        <v>No</v>
      </c>
      <c r="V404" s="17" t="n">
        <f aca="false">IF(E404="Discontinued","",K404/H404-1)</f>
        <v>0.0677039529015979</v>
      </c>
      <c r="W404" s="21" t="str">
        <f aca="false">IF(E404="Discontinued","Archived",IF(ROUND((L404-G404)/L404,3)&gt;=ROUND(I404,3),"At or above target",IF(Q404&lt;&gt;"","Below target, reason recorded","Below target, no reason")))</f>
        <v>At or above target</v>
      </c>
      <c r="X404" s="21" t="str">
        <f aca="false">IF(E404="Discontinued","",IF(ROUND(M404-I404,3)&lt;-0.01,"Yes","No"))</f>
        <v>Yes</v>
      </c>
    </row>
    <row r="405" customFormat="false" ht="15" hidden="false" customHeight="false" outlineLevel="0" collapsed="false">
      <c r="A405" s="21" t="s">
        <v>935</v>
      </c>
      <c r="B405" s="21" t="s">
        <v>936</v>
      </c>
      <c r="C405" s="21" t="s">
        <v>366</v>
      </c>
      <c r="D405" s="21" t="s">
        <v>109</v>
      </c>
      <c r="E405" s="21" t="s">
        <v>110</v>
      </c>
      <c r="F405" s="19" t="n">
        <v>15</v>
      </c>
      <c r="G405" s="19" t="n">
        <v>16.22</v>
      </c>
      <c r="H405" s="19" t="n">
        <v>22.4</v>
      </c>
      <c r="I405" s="17" t="n">
        <v>0.33</v>
      </c>
      <c r="J405" s="17"/>
      <c r="K405" s="19" t="n">
        <f aca="false">IF(E405="Discontinued",H405,ROUND(ROUNDUP(ROUND(G405/(1-IF(J405="",I405,J405))/0.05,6),0)*0.05,2))</f>
        <v>24.25</v>
      </c>
      <c r="L405" s="19" t="n">
        <f aca="false">IF(OR(E405="Discontinued",P405="Held at old sell"),H405,IF(LEFT(P405,15)="Approved, cappe",ROUND(ROUNDUP(ROUND(H405*1.1/0.05,6),0)*0.05,2),K405))</f>
        <v>24.25</v>
      </c>
      <c r="M405" s="17" t="n">
        <f aca="false">ROUND((H405-G405)/H405,3)</f>
        <v>0.276</v>
      </c>
      <c r="N405" s="17" t="n">
        <f aca="false">IF(E405="Discontinued","",ROUND((L405-G405)/L405,3))</f>
        <v>0.331</v>
      </c>
      <c r="O405" s="21" t="str">
        <f aca="false">IF(E405="Discontinued","Archive",IF(AND(ROUND(K405/H405-1,6)&lt;=0.1,K405-H405&lt;=100),"Auto","Approval"))</f>
        <v>Auto</v>
      </c>
      <c r="P405" s="21" t="s">
        <v>111</v>
      </c>
      <c r="Q405" s="21"/>
      <c r="R405" s="21" t="str">
        <f aca="false">IF(E405="Superseded",MID(INDEX('Import file'!$E$2:$E$1384,MATCH(A405,'Import file'!$A$2:$A$1384,0)),23,30),A405)</f>
        <v>EWA-2213</v>
      </c>
      <c r="S405" s="19" t="n">
        <f aca="false">IF(E405="Discontinued","",IFERROR(INDEX('Supplier file A'!$D$2:$D$677,MATCH(R405,'Supplier file A'!$A$2:$A$677,0)),IFERROR(INDEX('Supplier file B'!$D$2:$D$386,MATCH(R405,'Supplier file B'!$A$2:$A$386,0)),INDEX('Supplier file C'!$D$2:$D$383,MATCH(R405,'Supplier file C'!$A$2:$A$383,0)))))</f>
        <v>16.22</v>
      </c>
      <c r="T405" s="21" t="str">
        <f aca="false">IF(E405="Discontinued","",IF(ABS(G405-S405)&lt;0.005,"Yes","No"))</f>
        <v>Yes</v>
      </c>
      <c r="U405" s="21" t="str">
        <f aca="false">IF(E405="Discontinued","",IF(ABS(F405-G405)&lt;=0.01*G405,"Yes","No"))</f>
        <v>No</v>
      </c>
      <c r="V405" s="17" t="n">
        <f aca="false">IF(E405="Discontinued","",K405/H405-1)</f>
        <v>0.0825892857142858</v>
      </c>
      <c r="W405" s="21" t="str">
        <f aca="false">IF(E405="Discontinued","Archived",IF(ROUND((L405-G405)/L405,3)&gt;=ROUND(I405,3),"At or above target",IF(Q405&lt;&gt;"","Below target, reason recorded","Below target, no reason")))</f>
        <v>At or above target</v>
      </c>
      <c r="X405" s="21" t="str">
        <f aca="false">IF(E405="Discontinued","",IF(ROUND(M405-I405,3)&lt;-0.01,"Yes","No"))</f>
        <v>Yes</v>
      </c>
    </row>
    <row r="406" customFormat="false" ht="15" hidden="false" customHeight="false" outlineLevel="0" collapsed="false">
      <c r="A406" s="21" t="s">
        <v>937</v>
      </c>
      <c r="B406" s="21" t="s">
        <v>938</v>
      </c>
      <c r="C406" s="21" t="s">
        <v>366</v>
      </c>
      <c r="D406" s="21" t="s">
        <v>109</v>
      </c>
      <c r="E406" s="21" t="s">
        <v>110</v>
      </c>
      <c r="F406" s="19" t="n">
        <v>4.42</v>
      </c>
      <c r="G406" s="19" t="n">
        <v>4.76</v>
      </c>
      <c r="H406" s="19" t="n">
        <v>6.6</v>
      </c>
      <c r="I406" s="17" t="n">
        <v>0.33</v>
      </c>
      <c r="J406" s="17"/>
      <c r="K406" s="19" t="n">
        <f aca="false">IF(E406="Discontinued",H406,ROUND(ROUNDUP(ROUND(G406/(1-IF(J406="",I406,J406))/0.05,6),0)*0.05,2))</f>
        <v>7.15</v>
      </c>
      <c r="L406" s="19" t="n">
        <f aca="false">IF(OR(E406="Discontinued",P406="Held at old sell"),H406,IF(LEFT(P406,15)="Approved, cappe",ROUND(ROUNDUP(ROUND(H406*1.1/0.05,6),0)*0.05,2),K406))</f>
        <v>7.15</v>
      </c>
      <c r="M406" s="17" t="n">
        <f aca="false">ROUND((H406-G406)/H406,3)</f>
        <v>0.279</v>
      </c>
      <c r="N406" s="17" t="n">
        <f aca="false">IF(E406="Discontinued","",ROUND((L406-G406)/L406,3))</f>
        <v>0.334</v>
      </c>
      <c r="O406" s="21" t="str">
        <f aca="false">IF(E406="Discontinued","Archive",IF(AND(ROUND(K406/H406-1,6)&lt;=0.1,K406-H406&lt;=100),"Auto","Approval"))</f>
        <v>Auto</v>
      </c>
      <c r="P406" s="21" t="s">
        <v>111</v>
      </c>
      <c r="Q406" s="21"/>
      <c r="R406" s="21" t="str">
        <f aca="false">IF(E406="Superseded",MID(INDEX('Import file'!$E$2:$E$1384,MATCH(A406,'Import file'!$A$2:$A$1384,0)),23,30),A406)</f>
        <v>EWA-2217</v>
      </c>
      <c r="S406" s="19" t="n">
        <f aca="false">IF(E406="Discontinued","",IFERROR(INDEX('Supplier file A'!$D$2:$D$677,MATCH(R406,'Supplier file A'!$A$2:$A$677,0)),IFERROR(INDEX('Supplier file B'!$D$2:$D$386,MATCH(R406,'Supplier file B'!$A$2:$A$386,0)),INDEX('Supplier file C'!$D$2:$D$383,MATCH(R406,'Supplier file C'!$A$2:$A$383,0)))))</f>
        <v>4.76</v>
      </c>
      <c r="T406" s="21" t="str">
        <f aca="false">IF(E406="Discontinued","",IF(ABS(G406-S406)&lt;0.005,"Yes","No"))</f>
        <v>Yes</v>
      </c>
      <c r="U406" s="21" t="str">
        <f aca="false">IF(E406="Discontinued","",IF(ABS(F406-G406)&lt;=0.01*G406,"Yes","No"))</f>
        <v>No</v>
      </c>
      <c r="V406" s="17" t="n">
        <f aca="false">IF(E406="Discontinued","",K406/H406-1)</f>
        <v>0.0833333333333335</v>
      </c>
      <c r="W406" s="21" t="str">
        <f aca="false">IF(E406="Discontinued","Archived",IF(ROUND((L406-G406)/L406,3)&gt;=ROUND(I406,3),"At or above target",IF(Q406&lt;&gt;"","Below target, reason recorded","Below target, no reason")))</f>
        <v>At or above target</v>
      </c>
      <c r="X406" s="21" t="str">
        <f aca="false">IF(E406="Discontinued","",IF(ROUND(M406-I406,3)&lt;-0.01,"Yes","No"))</f>
        <v>Yes</v>
      </c>
    </row>
    <row r="407" customFormat="false" ht="15" hidden="false" customHeight="false" outlineLevel="0" collapsed="false">
      <c r="A407" s="21" t="s">
        <v>939</v>
      </c>
      <c r="B407" s="21" t="s">
        <v>940</v>
      </c>
      <c r="C407" s="21" t="s">
        <v>366</v>
      </c>
      <c r="D407" s="21" t="s">
        <v>109</v>
      </c>
      <c r="E407" s="21" t="s">
        <v>110</v>
      </c>
      <c r="F407" s="19" t="n">
        <v>30.6</v>
      </c>
      <c r="G407" s="19" t="n">
        <v>32.74</v>
      </c>
      <c r="H407" s="19" t="n">
        <v>40.3</v>
      </c>
      <c r="I407" s="17" t="n">
        <v>0.33</v>
      </c>
      <c r="J407" s="17" t="n">
        <v>0.24</v>
      </c>
      <c r="K407" s="19" t="n">
        <f aca="false">IF(E407="Discontinued",H407,ROUND(ROUNDUP(ROUND(G407/(1-IF(J407="",I407,J407))/0.05,6),0)*0.05,2))</f>
        <v>43.1</v>
      </c>
      <c r="L407" s="19" t="n">
        <f aca="false">IF(OR(E407="Discontinued",P407="Held at old sell"),H407,IF(LEFT(P407,15)="Approved, cappe",ROUND(ROUNDUP(ROUND(H407*1.1/0.05,6),0)*0.05,2),K407))</f>
        <v>43.1</v>
      </c>
      <c r="M407" s="17" t="n">
        <f aca="false">ROUND((H407-G407)/H407,3)</f>
        <v>0.188</v>
      </c>
      <c r="N407" s="17" t="n">
        <f aca="false">IF(E407="Discontinued","",ROUND((L407-G407)/L407,3))</f>
        <v>0.24</v>
      </c>
      <c r="O407" s="21" t="str">
        <f aca="false">IF(E407="Discontinued","Archive",IF(AND(ROUND(K407/H407-1,6)&lt;=0.1,K407-H407&lt;=100),"Auto","Approval"))</f>
        <v>Auto</v>
      </c>
      <c r="P407" s="21" t="s">
        <v>111</v>
      </c>
      <c r="Q407" s="21" t="s">
        <v>209</v>
      </c>
      <c r="R407" s="21" t="str">
        <f aca="false">IF(E407="Superseded",MID(INDEX('Import file'!$E$2:$E$1384,MATCH(A407,'Import file'!$A$2:$A$1384,0)),23,30),A407)</f>
        <v>EWA-2219</v>
      </c>
      <c r="S407" s="19" t="n">
        <f aca="false">IF(E407="Discontinued","",IFERROR(INDEX('Supplier file A'!$D$2:$D$677,MATCH(R407,'Supplier file A'!$A$2:$A$677,0)),IFERROR(INDEX('Supplier file B'!$D$2:$D$386,MATCH(R407,'Supplier file B'!$A$2:$A$386,0)),INDEX('Supplier file C'!$D$2:$D$383,MATCH(R407,'Supplier file C'!$A$2:$A$383,0)))))</f>
        <v>32.74</v>
      </c>
      <c r="T407" s="21" t="str">
        <f aca="false">IF(E407="Discontinued","",IF(ABS(G407-S407)&lt;0.005,"Yes","No"))</f>
        <v>Yes</v>
      </c>
      <c r="U407" s="21" t="str">
        <f aca="false">IF(E407="Discontinued","",IF(ABS(F407-G407)&lt;=0.01*G407,"Yes","No"))</f>
        <v>No</v>
      </c>
      <c r="V407" s="17" t="n">
        <f aca="false">IF(E407="Discontinued","",K407/H407-1)</f>
        <v>0.0694789081885858</v>
      </c>
      <c r="W407" s="21" t="str">
        <f aca="false">IF(E407="Discontinued","Archived",IF(ROUND((L407-G407)/L407,3)&gt;=ROUND(I407,3),"At or above target",IF(Q407&lt;&gt;"","Below target, reason recorded","Below target, no reason")))</f>
        <v>Below target, reason recorded</v>
      </c>
      <c r="X407" s="21" t="str">
        <f aca="false">IF(E407="Discontinued","",IF(ROUND(M407-I407,3)&lt;-0.01,"Yes","No"))</f>
        <v>Yes</v>
      </c>
    </row>
    <row r="408" customFormat="false" ht="15" hidden="false" customHeight="false" outlineLevel="0" collapsed="false">
      <c r="A408" s="21" t="s">
        <v>941</v>
      </c>
      <c r="B408" s="21" t="s">
        <v>942</v>
      </c>
      <c r="C408" s="21" t="s">
        <v>366</v>
      </c>
      <c r="D408" s="21" t="s">
        <v>109</v>
      </c>
      <c r="E408" s="21" t="s">
        <v>110</v>
      </c>
      <c r="F408" s="19" t="n">
        <v>76</v>
      </c>
      <c r="G408" s="19" t="n">
        <v>81.78</v>
      </c>
      <c r="H408" s="19" t="n">
        <v>113.45</v>
      </c>
      <c r="I408" s="17" t="n">
        <v>0.33</v>
      </c>
      <c r="J408" s="17"/>
      <c r="K408" s="19" t="n">
        <f aca="false">IF(E408="Discontinued",H408,ROUND(ROUNDUP(ROUND(G408/(1-IF(J408="",I408,J408))/0.05,6),0)*0.05,2))</f>
        <v>122.1</v>
      </c>
      <c r="L408" s="19" t="n">
        <f aca="false">IF(OR(E408="Discontinued",P408="Held at old sell"),H408,IF(LEFT(P408,15)="Approved, cappe",ROUND(ROUNDUP(ROUND(H408*1.1/0.05,6),0)*0.05,2),K408))</f>
        <v>122.1</v>
      </c>
      <c r="M408" s="17" t="n">
        <f aca="false">ROUND((H408-G408)/H408,3)</f>
        <v>0.279</v>
      </c>
      <c r="N408" s="17" t="n">
        <f aca="false">IF(E408="Discontinued","",ROUND((L408-G408)/L408,3))</f>
        <v>0.33</v>
      </c>
      <c r="O408" s="21" t="str">
        <f aca="false">IF(E408="Discontinued","Archive",IF(AND(ROUND(K408/H408-1,6)&lt;=0.1,K408-H408&lt;=100),"Auto","Approval"))</f>
        <v>Auto</v>
      </c>
      <c r="P408" s="21" t="s">
        <v>111</v>
      </c>
      <c r="Q408" s="21"/>
      <c r="R408" s="21" t="str">
        <f aca="false">IF(E408="Superseded",MID(INDEX('Import file'!$E$2:$E$1384,MATCH(A408,'Import file'!$A$2:$A$1384,0)),23,30),A408)</f>
        <v>EWA-2223</v>
      </c>
      <c r="S408" s="19" t="n">
        <f aca="false">IF(E408="Discontinued","",IFERROR(INDEX('Supplier file A'!$D$2:$D$677,MATCH(R408,'Supplier file A'!$A$2:$A$677,0)),IFERROR(INDEX('Supplier file B'!$D$2:$D$386,MATCH(R408,'Supplier file B'!$A$2:$A$386,0)),INDEX('Supplier file C'!$D$2:$D$383,MATCH(R408,'Supplier file C'!$A$2:$A$383,0)))))</f>
        <v>81.78</v>
      </c>
      <c r="T408" s="21" t="str">
        <f aca="false">IF(E408="Discontinued","",IF(ABS(G408-S408)&lt;0.005,"Yes","No"))</f>
        <v>Yes</v>
      </c>
      <c r="U408" s="21" t="str">
        <f aca="false">IF(E408="Discontinued","",IF(ABS(F408-G408)&lt;=0.01*G408,"Yes","No"))</f>
        <v>No</v>
      </c>
      <c r="V408" s="17" t="n">
        <f aca="false">IF(E408="Discontinued","",K408/H408-1)</f>
        <v>0.0762450418686644</v>
      </c>
      <c r="W408" s="21" t="str">
        <f aca="false">IF(E408="Discontinued","Archived",IF(ROUND((L408-G408)/L408,3)&gt;=ROUND(I408,3),"At or above target",IF(Q408&lt;&gt;"","Below target, reason recorded","Below target, no reason")))</f>
        <v>At or above target</v>
      </c>
      <c r="X408" s="21" t="str">
        <f aca="false">IF(E408="Discontinued","",IF(ROUND(M408-I408,3)&lt;-0.01,"Yes","No"))</f>
        <v>Yes</v>
      </c>
    </row>
    <row r="409" customFormat="false" ht="15" hidden="false" customHeight="false" outlineLevel="0" collapsed="false">
      <c r="A409" s="21" t="s">
        <v>943</v>
      </c>
      <c r="B409" s="21" t="s">
        <v>944</v>
      </c>
      <c r="C409" s="21" t="s">
        <v>366</v>
      </c>
      <c r="D409" s="21" t="s">
        <v>109</v>
      </c>
      <c r="E409" s="21" t="s">
        <v>110</v>
      </c>
      <c r="F409" s="19" t="n">
        <v>4.59</v>
      </c>
      <c r="G409" s="19" t="n">
        <v>5</v>
      </c>
      <c r="H409" s="19" t="n">
        <v>6.5</v>
      </c>
      <c r="I409" s="17" t="n">
        <v>0.33</v>
      </c>
      <c r="J409" s="17" t="n">
        <v>0.29</v>
      </c>
      <c r="K409" s="19" t="n">
        <f aca="false">IF(E409="Discontinued",H409,ROUND(ROUNDUP(ROUND(G409/(1-IF(J409="",I409,J409))/0.05,6),0)*0.05,2))</f>
        <v>7.05</v>
      </c>
      <c r="L409" s="19" t="n">
        <f aca="false">IF(OR(E409="Discontinued",P409="Held at old sell"),H409,IF(LEFT(P409,15)="Approved, cappe",ROUND(ROUNDUP(ROUND(H409*1.1/0.05,6),0)*0.05,2),K409))</f>
        <v>7.05</v>
      </c>
      <c r="M409" s="17" t="n">
        <f aca="false">ROUND((H409-G409)/H409,3)</f>
        <v>0.231</v>
      </c>
      <c r="N409" s="17" t="n">
        <f aca="false">IF(E409="Discontinued","",ROUND((L409-G409)/L409,3))</f>
        <v>0.291</v>
      </c>
      <c r="O409" s="21" t="str">
        <f aca="false">IF(E409="Discontinued","Archive",IF(AND(ROUND(K409/H409-1,6)&lt;=0.1,K409-H409&lt;=100),"Auto","Approval"))</f>
        <v>Auto</v>
      </c>
      <c r="P409" s="21" t="s">
        <v>111</v>
      </c>
      <c r="Q409" s="21" t="s">
        <v>405</v>
      </c>
      <c r="R409" s="21" t="str">
        <f aca="false">IF(E409="Superseded",MID(INDEX('Import file'!$E$2:$E$1384,MATCH(A409,'Import file'!$A$2:$A$1384,0)),23,30),A409)</f>
        <v>EWA-2226</v>
      </c>
      <c r="S409" s="19" t="n">
        <f aca="false">IF(E409="Discontinued","",IFERROR(INDEX('Supplier file A'!$D$2:$D$677,MATCH(R409,'Supplier file A'!$A$2:$A$677,0)),IFERROR(INDEX('Supplier file B'!$D$2:$D$386,MATCH(R409,'Supplier file B'!$A$2:$A$386,0)),INDEX('Supplier file C'!$D$2:$D$383,MATCH(R409,'Supplier file C'!$A$2:$A$383,0)))))</f>
        <v>5</v>
      </c>
      <c r="T409" s="21" t="str">
        <f aca="false">IF(E409="Discontinued","",IF(ABS(G409-S409)&lt;0.005,"Yes","No"))</f>
        <v>Yes</v>
      </c>
      <c r="U409" s="21" t="str">
        <f aca="false">IF(E409="Discontinued","",IF(ABS(F409-G409)&lt;=0.01*G409,"Yes","No"))</f>
        <v>No</v>
      </c>
      <c r="V409" s="17" t="n">
        <f aca="false">IF(E409="Discontinued","",K409/H409-1)</f>
        <v>0.0846153846153845</v>
      </c>
      <c r="W409" s="21" t="str">
        <f aca="false">IF(E409="Discontinued","Archived",IF(ROUND((L409-G409)/L409,3)&gt;=ROUND(I409,3),"At or above target",IF(Q409&lt;&gt;"","Below target, reason recorded","Below target, no reason")))</f>
        <v>Below target, reason recorded</v>
      </c>
      <c r="X409" s="21" t="str">
        <f aca="false">IF(E409="Discontinued","",IF(ROUND(M409-I409,3)&lt;-0.01,"Yes","No"))</f>
        <v>Yes</v>
      </c>
    </row>
    <row r="410" customFormat="false" ht="15" hidden="false" customHeight="false" outlineLevel="0" collapsed="false">
      <c r="A410" s="21" t="s">
        <v>945</v>
      </c>
      <c r="B410" s="21" t="s">
        <v>946</v>
      </c>
      <c r="C410" s="21" t="s">
        <v>366</v>
      </c>
      <c r="D410" s="21" t="s">
        <v>109</v>
      </c>
      <c r="E410" s="21" t="s">
        <v>110</v>
      </c>
      <c r="F410" s="19" t="n">
        <v>82</v>
      </c>
      <c r="G410" s="19" t="n">
        <v>87.55</v>
      </c>
      <c r="H410" s="19" t="n">
        <v>122.4</v>
      </c>
      <c r="I410" s="17" t="n">
        <v>0.33</v>
      </c>
      <c r="J410" s="17"/>
      <c r="K410" s="19" t="n">
        <f aca="false">IF(E410="Discontinued",H410,ROUND(ROUNDUP(ROUND(G410/(1-IF(J410="",I410,J410))/0.05,6),0)*0.05,2))</f>
        <v>130.7</v>
      </c>
      <c r="L410" s="19" t="n">
        <f aca="false">IF(OR(E410="Discontinued",P410="Held at old sell"),H410,IF(LEFT(P410,15)="Approved, cappe",ROUND(ROUNDUP(ROUND(H410*1.1/0.05,6),0)*0.05,2),K410))</f>
        <v>130.7</v>
      </c>
      <c r="M410" s="17" t="n">
        <f aca="false">ROUND((H410-G410)/H410,3)</f>
        <v>0.285</v>
      </c>
      <c r="N410" s="17" t="n">
        <f aca="false">IF(E410="Discontinued","",ROUND((L410-G410)/L410,3))</f>
        <v>0.33</v>
      </c>
      <c r="O410" s="21" t="str">
        <f aca="false">IF(E410="Discontinued","Archive",IF(AND(ROUND(K410/H410-1,6)&lt;=0.1,K410-H410&lt;=100),"Auto","Approval"))</f>
        <v>Auto</v>
      </c>
      <c r="P410" s="21" t="s">
        <v>111</v>
      </c>
      <c r="Q410" s="21"/>
      <c r="R410" s="21" t="str">
        <f aca="false">IF(E410="Superseded",MID(INDEX('Import file'!$E$2:$E$1384,MATCH(A410,'Import file'!$A$2:$A$1384,0)),23,30),A410)</f>
        <v>EWA-2227</v>
      </c>
      <c r="S410" s="19" t="n">
        <f aca="false">IF(E410="Discontinued","",IFERROR(INDEX('Supplier file A'!$D$2:$D$677,MATCH(R410,'Supplier file A'!$A$2:$A$677,0)),IFERROR(INDEX('Supplier file B'!$D$2:$D$386,MATCH(R410,'Supplier file B'!$A$2:$A$386,0)),INDEX('Supplier file C'!$D$2:$D$383,MATCH(R410,'Supplier file C'!$A$2:$A$383,0)))))</f>
        <v>87.55</v>
      </c>
      <c r="T410" s="21" t="str">
        <f aca="false">IF(E410="Discontinued","",IF(ABS(G410-S410)&lt;0.005,"Yes","No"))</f>
        <v>Yes</v>
      </c>
      <c r="U410" s="21" t="str">
        <f aca="false">IF(E410="Discontinued","",IF(ABS(F410-G410)&lt;=0.01*G410,"Yes","No"))</f>
        <v>No</v>
      </c>
      <c r="V410" s="17" t="n">
        <f aca="false">IF(E410="Discontinued","",K410/H410-1)</f>
        <v>0.0678104575163396</v>
      </c>
      <c r="W410" s="21" t="str">
        <f aca="false">IF(E410="Discontinued","Archived",IF(ROUND((L410-G410)/L410,3)&gt;=ROUND(I410,3),"At or above target",IF(Q410&lt;&gt;"","Below target, reason recorded","Below target, no reason")))</f>
        <v>At or above target</v>
      </c>
      <c r="X410" s="21" t="str">
        <f aca="false">IF(E410="Discontinued","",IF(ROUND(M410-I410,3)&lt;-0.01,"Yes","No"))</f>
        <v>Yes</v>
      </c>
    </row>
    <row r="411" customFormat="false" ht="15" hidden="false" customHeight="false" outlineLevel="0" collapsed="false">
      <c r="A411" s="21" t="s">
        <v>947</v>
      </c>
      <c r="B411" s="21" t="s">
        <v>948</v>
      </c>
      <c r="C411" s="21" t="s">
        <v>366</v>
      </c>
      <c r="D411" s="21" t="s">
        <v>109</v>
      </c>
      <c r="E411" s="21" t="s">
        <v>110</v>
      </c>
      <c r="F411" s="19" t="n">
        <v>27.6</v>
      </c>
      <c r="G411" s="19" t="n">
        <v>29.51</v>
      </c>
      <c r="H411" s="19" t="n">
        <v>41.2</v>
      </c>
      <c r="I411" s="17" t="n">
        <v>0.33</v>
      </c>
      <c r="J411" s="17"/>
      <c r="K411" s="19" t="n">
        <f aca="false">IF(E411="Discontinued",H411,ROUND(ROUNDUP(ROUND(G411/(1-IF(J411="",I411,J411))/0.05,6),0)*0.05,2))</f>
        <v>44.05</v>
      </c>
      <c r="L411" s="19" t="n">
        <f aca="false">IF(OR(E411="Discontinued",P411="Held at old sell"),H411,IF(LEFT(P411,15)="Approved, cappe",ROUND(ROUNDUP(ROUND(H411*1.1/0.05,6),0)*0.05,2),K411))</f>
        <v>44.05</v>
      </c>
      <c r="M411" s="17" t="n">
        <f aca="false">ROUND((H411-G411)/H411,3)</f>
        <v>0.284</v>
      </c>
      <c r="N411" s="17" t="n">
        <f aca="false">IF(E411="Discontinued","",ROUND((L411-G411)/L411,3))</f>
        <v>0.33</v>
      </c>
      <c r="O411" s="21" t="str">
        <f aca="false">IF(E411="Discontinued","Archive",IF(AND(ROUND(K411/H411-1,6)&lt;=0.1,K411-H411&lt;=100),"Auto","Approval"))</f>
        <v>Auto</v>
      </c>
      <c r="P411" s="21" t="s">
        <v>111</v>
      </c>
      <c r="Q411" s="21"/>
      <c r="R411" s="21" t="str">
        <f aca="false">IF(E411="Superseded",MID(INDEX('Import file'!$E$2:$E$1384,MATCH(A411,'Import file'!$A$2:$A$1384,0)),23,30),A411)</f>
        <v>EWA-2231</v>
      </c>
      <c r="S411" s="19" t="n">
        <f aca="false">IF(E411="Discontinued","",IFERROR(INDEX('Supplier file A'!$D$2:$D$677,MATCH(R411,'Supplier file A'!$A$2:$A$677,0)),IFERROR(INDEX('Supplier file B'!$D$2:$D$386,MATCH(R411,'Supplier file B'!$A$2:$A$386,0)),INDEX('Supplier file C'!$D$2:$D$383,MATCH(R411,'Supplier file C'!$A$2:$A$383,0)))))</f>
        <v>29.51</v>
      </c>
      <c r="T411" s="21" t="str">
        <f aca="false">IF(E411="Discontinued","",IF(ABS(G411-S411)&lt;0.005,"Yes","No"))</f>
        <v>Yes</v>
      </c>
      <c r="U411" s="21" t="str">
        <f aca="false">IF(E411="Discontinued","",IF(ABS(F411-G411)&lt;=0.01*G411,"Yes","No"))</f>
        <v>No</v>
      </c>
      <c r="V411" s="17" t="n">
        <f aca="false">IF(E411="Discontinued","",K411/H411-1)</f>
        <v>0.0691747572815533</v>
      </c>
      <c r="W411" s="21" t="str">
        <f aca="false">IF(E411="Discontinued","Archived",IF(ROUND((L411-G411)/L411,3)&gt;=ROUND(I411,3),"At or above target",IF(Q411&lt;&gt;"","Below target, reason recorded","Below target, no reason")))</f>
        <v>At or above target</v>
      </c>
      <c r="X411" s="21" t="str">
        <f aca="false">IF(E411="Discontinued","",IF(ROUND(M411-I411,3)&lt;-0.01,"Yes","No"))</f>
        <v>Yes</v>
      </c>
    </row>
    <row r="412" customFormat="false" ht="15" hidden="false" customHeight="false" outlineLevel="0" collapsed="false">
      <c r="A412" s="21" t="s">
        <v>949</v>
      </c>
      <c r="B412" s="21" t="s">
        <v>950</v>
      </c>
      <c r="C412" s="21" t="s">
        <v>366</v>
      </c>
      <c r="D412" s="21" t="s">
        <v>109</v>
      </c>
      <c r="E412" s="21" t="s">
        <v>110</v>
      </c>
      <c r="F412" s="19" t="n">
        <v>11.88</v>
      </c>
      <c r="G412" s="19" t="n">
        <v>12.65</v>
      </c>
      <c r="H412" s="19" t="n">
        <v>17.75</v>
      </c>
      <c r="I412" s="17" t="n">
        <v>0.33</v>
      </c>
      <c r="J412" s="17"/>
      <c r="K412" s="19" t="n">
        <f aca="false">IF(E412="Discontinued",H412,ROUND(ROUNDUP(ROUND(G412/(1-IF(J412="",I412,J412))/0.05,6),0)*0.05,2))</f>
        <v>18.9</v>
      </c>
      <c r="L412" s="19" t="n">
        <f aca="false">IF(OR(E412="Discontinued",P412="Held at old sell"),H412,IF(LEFT(P412,15)="Approved, cappe",ROUND(ROUNDUP(ROUND(H412*1.1/0.05,6),0)*0.05,2),K412))</f>
        <v>18.9</v>
      </c>
      <c r="M412" s="17" t="n">
        <f aca="false">ROUND((H412-G412)/H412,3)</f>
        <v>0.287</v>
      </c>
      <c r="N412" s="17" t="n">
        <f aca="false">IF(E412="Discontinued","",ROUND((L412-G412)/L412,3))</f>
        <v>0.331</v>
      </c>
      <c r="O412" s="21" t="str">
        <f aca="false">IF(E412="Discontinued","Archive",IF(AND(ROUND(K412/H412-1,6)&lt;=0.1,K412-H412&lt;=100),"Auto","Approval"))</f>
        <v>Auto</v>
      </c>
      <c r="P412" s="21" t="s">
        <v>111</v>
      </c>
      <c r="Q412" s="21"/>
      <c r="R412" s="21" t="str">
        <f aca="false">IF(E412="Superseded",MID(INDEX('Import file'!$E$2:$E$1384,MATCH(A412,'Import file'!$A$2:$A$1384,0)),23,30),A412)</f>
        <v>EWA-2234</v>
      </c>
      <c r="S412" s="19" t="n">
        <f aca="false">IF(E412="Discontinued","",IFERROR(INDEX('Supplier file A'!$D$2:$D$677,MATCH(R412,'Supplier file A'!$A$2:$A$677,0)),IFERROR(INDEX('Supplier file B'!$D$2:$D$386,MATCH(R412,'Supplier file B'!$A$2:$A$386,0)),INDEX('Supplier file C'!$D$2:$D$383,MATCH(R412,'Supplier file C'!$A$2:$A$383,0)))))</f>
        <v>12.65</v>
      </c>
      <c r="T412" s="21" t="str">
        <f aca="false">IF(E412="Discontinued","",IF(ABS(G412-S412)&lt;0.005,"Yes","No"))</f>
        <v>Yes</v>
      </c>
      <c r="U412" s="21" t="str">
        <f aca="false">IF(E412="Discontinued","",IF(ABS(F412-G412)&lt;=0.01*G412,"Yes","No"))</f>
        <v>No</v>
      </c>
      <c r="V412" s="17" t="n">
        <f aca="false">IF(E412="Discontinued","",K412/H412-1)</f>
        <v>0.0647887323943661</v>
      </c>
      <c r="W412" s="21" t="str">
        <f aca="false">IF(E412="Discontinued","Archived",IF(ROUND((L412-G412)/L412,3)&gt;=ROUND(I412,3),"At or above target",IF(Q412&lt;&gt;"","Below target, reason recorded","Below target, no reason")))</f>
        <v>At or above target</v>
      </c>
      <c r="X412" s="21" t="str">
        <f aca="false">IF(E412="Discontinued","",IF(ROUND(M412-I412,3)&lt;-0.01,"Yes","No"))</f>
        <v>Yes</v>
      </c>
    </row>
    <row r="413" customFormat="false" ht="15" hidden="false" customHeight="false" outlineLevel="0" collapsed="false">
      <c r="A413" s="21" t="s">
        <v>951</v>
      </c>
      <c r="B413" s="21" t="s">
        <v>952</v>
      </c>
      <c r="C413" s="21" t="s">
        <v>366</v>
      </c>
      <c r="D413" s="21" t="s">
        <v>109</v>
      </c>
      <c r="E413" s="21" t="s">
        <v>110</v>
      </c>
      <c r="F413" s="19" t="n">
        <v>23.8</v>
      </c>
      <c r="G413" s="19" t="n">
        <v>25.93</v>
      </c>
      <c r="H413" s="19" t="n">
        <v>35.55</v>
      </c>
      <c r="I413" s="17" t="n">
        <v>0.33</v>
      </c>
      <c r="J413" s="17"/>
      <c r="K413" s="19" t="n">
        <f aca="false">IF(E413="Discontinued",H413,ROUND(ROUNDUP(ROUND(G413/(1-IF(J413="",I413,J413))/0.05,6),0)*0.05,2))</f>
        <v>38.75</v>
      </c>
      <c r="L413" s="19" t="n">
        <f aca="false">IF(OR(E413="Discontinued",P413="Held at old sell"),H413,IF(LEFT(P413,15)="Approved, cappe",ROUND(ROUNDUP(ROUND(H413*1.1/0.05,6),0)*0.05,2),K413))</f>
        <v>38.75</v>
      </c>
      <c r="M413" s="17" t="n">
        <f aca="false">ROUND((H413-G413)/H413,3)</f>
        <v>0.271</v>
      </c>
      <c r="N413" s="17" t="n">
        <f aca="false">IF(E413="Discontinued","",ROUND((L413-G413)/L413,3))</f>
        <v>0.331</v>
      </c>
      <c r="O413" s="21" t="str">
        <f aca="false">IF(E413="Discontinued","Archive",IF(AND(ROUND(K413/H413-1,6)&lt;=0.1,K413-H413&lt;=100),"Auto","Approval"))</f>
        <v>Auto</v>
      </c>
      <c r="P413" s="21" t="s">
        <v>111</v>
      </c>
      <c r="Q413" s="21"/>
      <c r="R413" s="21" t="str">
        <f aca="false">IF(E413="Superseded",MID(INDEX('Import file'!$E$2:$E$1384,MATCH(A413,'Import file'!$A$2:$A$1384,0)),23,30),A413)</f>
        <v>EWA-2238</v>
      </c>
      <c r="S413" s="19" t="n">
        <f aca="false">IF(E413="Discontinued","",IFERROR(INDEX('Supplier file A'!$D$2:$D$677,MATCH(R413,'Supplier file A'!$A$2:$A$677,0)),IFERROR(INDEX('Supplier file B'!$D$2:$D$386,MATCH(R413,'Supplier file B'!$A$2:$A$386,0)),INDEX('Supplier file C'!$D$2:$D$383,MATCH(R413,'Supplier file C'!$A$2:$A$383,0)))))</f>
        <v>25.93</v>
      </c>
      <c r="T413" s="21" t="str">
        <f aca="false">IF(E413="Discontinued","",IF(ABS(G413-S413)&lt;0.005,"Yes","No"))</f>
        <v>Yes</v>
      </c>
      <c r="U413" s="21" t="str">
        <f aca="false">IF(E413="Discontinued","",IF(ABS(F413-G413)&lt;=0.01*G413,"Yes","No"))</f>
        <v>No</v>
      </c>
      <c r="V413" s="17" t="n">
        <f aca="false">IF(E413="Discontinued","",K413/H413-1)</f>
        <v>0.0900140646976091</v>
      </c>
      <c r="W413" s="21" t="str">
        <f aca="false">IF(E413="Discontinued","Archived",IF(ROUND((L413-G413)/L413,3)&gt;=ROUND(I413,3),"At or above target",IF(Q413&lt;&gt;"","Below target, reason recorded","Below target, no reason")))</f>
        <v>At or above target</v>
      </c>
      <c r="X413" s="21" t="str">
        <f aca="false">IF(E413="Discontinued","",IF(ROUND(M413-I413,3)&lt;-0.01,"Yes","No"))</f>
        <v>Yes</v>
      </c>
    </row>
    <row r="414" customFormat="false" ht="15" hidden="false" customHeight="false" outlineLevel="0" collapsed="false">
      <c r="A414" s="21" t="s">
        <v>953</v>
      </c>
      <c r="B414" s="21" t="s">
        <v>954</v>
      </c>
      <c r="C414" s="21" t="s">
        <v>366</v>
      </c>
      <c r="D414" s="21" t="s">
        <v>109</v>
      </c>
      <c r="E414" s="21" t="s">
        <v>110</v>
      </c>
      <c r="F414" s="19" t="n">
        <v>42</v>
      </c>
      <c r="G414" s="19" t="n">
        <v>44.74</v>
      </c>
      <c r="H414" s="19" t="n">
        <v>62.7</v>
      </c>
      <c r="I414" s="17" t="n">
        <v>0.33</v>
      </c>
      <c r="J414" s="17"/>
      <c r="K414" s="19" t="n">
        <f aca="false">IF(E414="Discontinued",H414,ROUND(ROUNDUP(ROUND(G414/(1-IF(J414="",I414,J414))/0.05,6),0)*0.05,2))</f>
        <v>66.8</v>
      </c>
      <c r="L414" s="19" t="n">
        <f aca="false">IF(OR(E414="Discontinued",P414="Held at old sell"),H414,IF(LEFT(P414,15)="Approved, cappe",ROUND(ROUNDUP(ROUND(H414*1.1/0.05,6),0)*0.05,2),K414))</f>
        <v>66.8</v>
      </c>
      <c r="M414" s="17" t="n">
        <f aca="false">ROUND((H414-G414)/H414,3)</f>
        <v>0.286</v>
      </c>
      <c r="N414" s="17" t="n">
        <f aca="false">IF(E414="Discontinued","",ROUND((L414-G414)/L414,3))</f>
        <v>0.33</v>
      </c>
      <c r="O414" s="21" t="str">
        <f aca="false">IF(E414="Discontinued","Archive",IF(AND(ROUND(K414/H414-1,6)&lt;=0.1,K414-H414&lt;=100),"Auto","Approval"))</f>
        <v>Auto</v>
      </c>
      <c r="P414" s="21" t="s">
        <v>111</v>
      </c>
      <c r="Q414" s="21"/>
      <c r="R414" s="21" t="str">
        <f aca="false">IF(E414="Superseded",MID(INDEX('Import file'!$E$2:$E$1384,MATCH(A414,'Import file'!$A$2:$A$1384,0)),23,30),A414)</f>
        <v>EWA-2241</v>
      </c>
      <c r="S414" s="19" t="n">
        <f aca="false">IF(E414="Discontinued","",IFERROR(INDEX('Supplier file A'!$D$2:$D$677,MATCH(R414,'Supplier file A'!$A$2:$A$677,0)),IFERROR(INDEX('Supplier file B'!$D$2:$D$386,MATCH(R414,'Supplier file B'!$A$2:$A$386,0)),INDEX('Supplier file C'!$D$2:$D$383,MATCH(R414,'Supplier file C'!$A$2:$A$383,0)))))</f>
        <v>44.74</v>
      </c>
      <c r="T414" s="21" t="str">
        <f aca="false">IF(E414="Discontinued","",IF(ABS(G414-S414)&lt;0.005,"Yes","No"))</f>
        <v>Yes</v>
      </c>
      <c r="U414" s="21" t="str">
        <f aca="false">IF(E414="Discontinued","",IF(ABS(F414-G414)&lt;=0.01*G414,"Yes","No"))</f>
        <v>No</v>
      </c>
      <c r="V414" s="17" t="n">
        <f aca="false">IF(E414="Discontinued","",K414/H414-1)</f>
        <v>0.0653907496012758</v>
      </c>
      <c r="W414" s="21" t="str">
        <f aca="false">IF(E414="Discontinued","Archived",IF(ROUND((L414-G414)/L414,3)&gt;=ROUND(I414,3),"At or above target",IF(Q414&lt;&gt;"","Below target, reason recorded","Below target, no reason")))</f>
        <v>At or above target</v>
      </c>
      <c r="X414" s="21" t="str">
        <f aca="false">IF(E414="Discontinued","",IF(ROUND(M414-I414,3)&lt;-0.01,"Yes","No"))</f>
        <v>Yes</v>
      </c>
    </row>
    <row r="415" customFormat="false" ht="15" hidden="false" customHeight="false" outlineLevel="0" collapsed="false">
      <c r="A415" s="21" t="s">
        <v>955</v>
      </c>
      <c r="B415" s="21" t="s">
        <v>956</v>
      </c>
      <c r="C415" s="21" t="s">
        <v>366</v>
      </c>
      <c r="D415" s="21" t="s">
        <v>109</v>
      </c>
      <c r="E415" s="21" t="s">
        <v>110</v>
      </c>
      <c r="F415" s="19" t="n">
        <v>11.34</v>
      </c>
      <c r="G415" s="19" t="n">
        <v>12.13</v>
      </c>
      <c r="H415" s="19" t="n">
        <v>16.95</v>
      </c>
      <c r="I415" s="17" t="n">
        <v>0.33</v>
      </c>
      <c r="J415" s="17"/>
      <c r="K415" s="19" t="n">
        <f aca="false">IF(E415="Discontinued",H415,ROUND(ROUNDUP(ROUND(G415/(1-IF(J415="",I415,J415))/0.05,6),0)*0.05,2))</f>
        <v>18.15</v>
      </c>
      <c r="L415" s="19" t="n">
        <f aca="false">IF(OR(E415="Discontinued",P415="Held at old sell"),H415,IF(LEFT(P415,15)="Approved, cappe",ROUND(ROUNDUP(ROUND(H415*1.1/0.05,6),0)*0.05,2),K415))</f>
        <v>18.15</v>
      </c>
      <c r="M415" s="17" t="n">
        <f aca="false">ROUND((H415-G415)/H415,3)</f>
        <v>0.284</v>
      </c>
      <c r="N415" s="17" t="n">
        <f aca="false">IF(E415="Discontinued","",ROUND((L415-G415)/L415,3))</f>
        <v>0.332</v>
      </c>
      <c r="O415" s="21" t="str">
        <f aca="false">IF(E415="Discontinued","Archive",IF(AND(ROUND(K415/H415-1,6)&lt;=0.1,K415-H415&lt;=100),"Auto","Approval"))</f>
        <v>Auto</v>
      </c>
      <c r="P415" s="21" t="s">
        <v>111</v>
      </c>
      <c r="Q415" s="21"/>
      <c r="R415" s="21" t="str">
        <f aca="false">IF(E415="Superseded",MID(INDEX('Import file'!$E$2:$E$1384,MATCH(A415,'Import file'!$A$2:$A$1384,0)),23,30),A415)</f>
        <v>EWA-2243</v>
      </c>
      <c r="S415" s="19" t="n">
        <f aca="false">IF(E415="Discontinued","",IFERROR(INDEX('Supplier file A'!$D$2:$D$677,MATCH(R415,'Supplier file A'!$A$2:$A$677,0)),IFERROR(INDEX('Supplier file B'!$D$2:$D$386,MATCH(R415,'Supplier file B'!$A$2:$A$386,0)),INDEX('Supplier file C'!$D$2:$D$383,MATCH(R415,'Supplier file C'!$A$2:$A$383,0)))))</f>
        <v>12.13</v>
      </c>
      <c r="T415" s="21" t="str">
        <f aca="false">IF(E415="Discontinued","",IF(ABS(G415-S415)&lt;0.005,"Yes","No"))</f>
        <v>Yes</v>
      </c>
      <c r="U415" s="21" t="str">
        <f aca="false">IF(E415="Discontinued","",IF(ABS(F415-G415)&lt;=0.01*G415,"Yes","No"))</f>
        <v>No</v>
      </c>
      <c r="V415" s="17" t="n">
        <f aca="false">IF(E415="Discontinued","",K415/H415-1)</f>
        <v>0.070796460176991</v>
      </c>
      <c r="W415" s="21" t="str">
        <f aca="false">IF(E415="Discontinued","Archived",IF(ROUND((L415-G415)/L415,3)&gt;=ROUND(I415,3),"At or above target",IF(Q415&lt;&gt;"","Below target, reason recorded","Below target, no reason")))</f>
        <v>At or above target</v>
      </c>
      <c r="X415" s="21" t="str">
        <f aca="false">IF(E415="Discontinued","",IF(ROUND(M415-I415,3)&lt;-0.01,"Yes","No"))</f>
        <v>Yes</v>
      </c>
    </row>
    <row r="416" customFormat="false" ht="15" hidden="false" customHeight="false" outlineLevel="0" collapsed="false">
      <c r="A416" s="21" t="s">
        <v>957</v>
      </c>
      <c r="B416" s="21" t="s">
        <v>958</v>
      </c>
      <c r="C416" s="21" t="s">
        <v>366</v>
      </c>
      <c r="D416" s="21" t="s">
        <v>109</v>
      </c>
      <c r="E416" s="21" t="s">
        <v>110</v>
      </c>
      <c r="F416" s="19" t="n">
        <v>14</v>
      </c>
      <c r="G416" s="19" t="n">
        <v>14.96</v>
      </c>
      <c r="H416" s="19" t="n">
        <v>20.9</v>
      </c>
      <c r="I416" s="17" t="n">
        <v>0.33</v>
      </c>
      <c r="J416" s="17"/>
      <c r="K416" s="19" t="n">
        <f aca="false">IF(E416="Discontinued",H416,ROUND(ROUNDUP(ROUND(G416/(1-IF(J416="",I416,J416))/0.05,6),0)*0.05,2))</f>
        <v>22.35</v>
      </c>
      <c r="L416" s="19" t="n">
        <f aca="false">IF(OR(E416="Discontinued",P416="Held at old sell"),H416,IF(LEFT(P416,15)="Approved, cappe",ROUND(ROUNDUP(ROUND(H416*1.1/0.05,6),0)*0.05,2),K416))</f>
        <v>22.35</v>
      </c>
      <c r="M416" s="17" t="n">
        <f aca="false">ROUND((H416-G416)/H416,3)</f>
        <v>0.284</v>
      </c>
      <c r="N416" s="17" t="n">
        <f aca="false">IF(E416="Discontinued","",ROUND((L416-G416)/L416,3))</f>
        <v>0.331</v>
      </c>
      <c r="O416" s="21" t="str">
        <f aca="false">IF(E416="Discontinued","Archive",IF(AND(ROUND(K416/H416-1,6)&lt;=0.1,K416-H416&lt;=100),"Auto","Approval"))</f>
        <v>Auto</v>
      </c>
      <c r="P416" s="21" t="s">
        <v>111</v>
      </c>
      <c r="Q416" s="21"/>
      <c r="R416" s="21" t="str">
        <f aca="false">IF(E416="Superseded",MID(INDEX('Import file'!$E$2:$E$1384,MATCH(A416,'Import file'!$A$2:$A$1384,0)),23,30),A416)</f>
        <v>EWA-2245</v>
      </c>
      <c r="S416" s="19" t="n">
        <f aca="false">IF(E416="Discontinued","",IFERROR(INDEX('Supplier file A'!$D$2:$D$677,MATCH(R416,'Supplier file A'!$A$2:$A$677,0)),IFERROR(INDEX('Supplier file B'!$D$2:$D$386,MATCH(R416,'Supplier file B'!$A$2:$A$386,0)),INDEX('Supplier file C'!$D$2:$D$383,MATCH(R416,'Supplier file C'!$A$2:$A$383,0)))))</f>
        <v>14.96</v>
      </c>
      <c r="T416" s="21" t="str">
        <f aca="false">IF(E416="Discontinued","",IF(ABS(G416-S416)&lt;0.005,"Yes","No"))</f>
        <v>Yes</v>
      </c>
      <c r="U416" s="21" t="str">
        <f aca="false">IF(E416="Discontinued","",IF(ABS(F416-G416)&lt;=0.01*G416,"Yes","No"))</f>
        <v>No</v>
      </c>
      <c r="V416" s="17" t="n">
        <f aca="false">IF(E416="Discontinued","",K416/H416-1)</f>
        <v>0.0693779904306222</v>
      </c>
      <c r="W416" s="21" t="str">
        <f aca="false">IF(E416="Discontinued","Archived",IF(ROUND((L416-G416)/L416,3)&gt;=ROUND(I416,3),"At or above target",IF(Q416&lt;&gt;"","Below target, reason recorded","Below target, no reason")))</f>
        <v>At or above target</v>
      </c>
      <c r="X416" s="21" t="str">
        <f aca="false">IF(E416="Discontinued","",IF(ROUND(M416-I416,3)&lt;-0.01,"Yes","No"))</f>
        <v>Yes</v>
      </c>
    </row>
    <row r="417" customFormat="false" ht="15" hidden="false" customHeight="false" outlineLevel="0" collapsed="false">
      <c r="A417" s="21" t="s">
        <v>959</v>
      </c>
      <c r="B417" s="21" t="s">
        <v>960</v>
      </c>
      <c r="C417" s="21" t="s">
        <v>366</v>
      </c>
      <c r="D417" s="21" t="s">
        <v>109</v>
      </c>
      <c r="E417" s="21" t="s">
        <v>110</v>
      </c>
      <c r="F417" s="19" t="n">
        <v>9.2</v>
      </c>
      <c r="G417" s="19" t="n">
        <v>9.93</v>
      </c>
      <c r="H417" s="19" t="n">
        <v>12.15</v>
      </c>
      <c r="I417" s="17" t="n">
        <v>0.33</v>
      </c>
      <c r="J417" s="17" t="n">
        <v>0.24</v>
      </c>
      <c r="K417" s="19" t="n">
        <f aca="false">IF(E417="Discontinued",H417,ROUND(ROUNDUP(ROUND(G417/(1-IF(J417="",I417,J417))/0.05,6),0)*0.05,2))</f>
        <v>13.1</v>
      </c>
      <c r="L417" s="19" t="n">
        <f aca="false">IF(OR(E417="Discontinued",P417="Held at old sell"),H417,IF(LEFT(P417,15)="Approved, cappe",ROUND(ROUNDUP(ROUND(H417*1.1/0.05,6),0)*0.05,2),K417))</f>
        <v>13.1</v>
      </c>
      <c r="M417" s="17" t="n">
        <f aca="false">ROUND((H417-G417)/H417,3)</f>
        <v>0.183</v>
      </c>
      <c r="N417" s="17" t="n">
        <f aca="false">IF(E417="Discontinued","",ROUND((L417-G417)/L417,3))</f>
        <v>0.242</v>
      </c>
      <c r="O417" s="21" t="str">
        <f aca="false">IF(E417="Discontinued","Archive",IF(AND(ROUND(K417/H417-1,6)&lt;=0.1,K417-H417&lt;=100),"Auto","Approval"))</f>
        <v>Auto</v>
      </c>
      <c r="P417" s="21" t="s">
        <v>111</v>
      </c>
      <c r="Q417" s="21" t="s">
        <v>209</v>
      </c>
      <c r="R417" s="21" t="str">
        <f aca="false">IF(E417="Superseded",MID(INDEX('Import file'!$E$2:$E$1384,MATCH(A417,'Import file'!$A$2:$A$1384,0)),23,30),A417)</f>
        <v>EWA-2248</v>
      </c>
      <c r="S417" s="19" t="n">
        <f aca="false">IF(E417="Discontinued","",IFERROR(INDEX('Supplier file A'!$D$2:$D$677,MATCH(R417,'Supplier file A'!$A$2:$A$677,0)),IFERROR(INDEX('Supplier file B'!$D$2:$D$386,MATCH(R417,'Supplier file B'!$A$2:$A$386,0)),INDEX('Supplier file C'!$D$2:$D$383,MATCH(R417,'Supplier file C'!$A$2:$A$383,0)))))</f>
        <v>9.93</v>
      </c>
      <c r="T417" s="21" t="str">
        <f aca="false">IF(E417="Discontinued","",IF(ABS(G417-S417)&lt;0.005,"Yes","No"))</f>
        <v>Yes</v>
      </c>
      <c r="U417" s="21" t="str">
        <f aca="false">IF(E417="Discontinued","",IF(ABS(F417-G417)&lt;=0.01*G417,"Yes","No"))</f>
        <v>No</v>
      </c>
      <c r="V417" s="17" t="n">
        <f aca="false">IF(E417="Discontinued","",K417/H417-1)</f>
        <v>0.0781893004115226</v>
      </c>
      <c r="W417" s="21" t="str">
        <f aca="false">IF(E417="Discontinued","Archived",IF(ROUND((L417-G417)/L417,3)&gt;=ROUND(I417,3),"At or above target",IF(Q417&lt;&gt;"","Below target, reason recorded","Below target, no reason")))</f>
        <v>Below target, reason recorded</v>
      </c>
      <c r="X417" s="21" t="str">
        <f aca="false">IF(E417="Discontinued","",IF(ROUND(M417-I417,3)&lt;-0.01,"Yes","No"))</f>
        <v>Yes</v>
      </c>
    </row>
    <row r="418" customFormat="false" ht="15" hidden="false" customHeight="false" outlineLevel="0" collapsed="false">
      <c r="A418" s="21" t="s">
        <v>961</v>
      </c>
      <c r="B418" s="21" t="s">
        <v>962</v>
      </c>
      <c r="C418" s="21" t="s">
        <v>366</v>
      </c>
      <c r="D418" s="21" t="s">
        <v>109</v>
      </c>
      <c r="E418" s="21" t="s">
        <v>110</v>
      </c>
      <c r="F418" s="19" t="n">
        <v>64.6</v>
      </c>
      <c r="G418" s="19" t="n">
        <v>69.43</v>
      </c>
      <c r="H418" s="19" t="n">
        <v>96.45</v>
      </c>
      <c r="I418" s="17" t="n">
        <v>0.33</v>
      </c>
      <c r="J418" s="17"/>
      <c r="K418" s="19" t="n">
        <f aca="false">IF(E418="Discontinued",H418,ROUND(ROUNDUP(ROUND(G418/(1-IF(J418="",I418,J418))/0.05,6),0)*0.05,2))</f>
        <v>103.65</v>
      </c>
      <c r="L418" s="19" t="n">
        <f aca="false">IF(OR(E418="Discontinued",P418="Held at old sell"),H418,IF(LEFT(P418,15)="Approved, cappe",ROUND(ROUNDUP(ROUND(H418*1.1/0.05,6),0)*0.05,2),K418))</f>
        <v>103.65</v>
      </c>
      <c r="M418" s="17" t="n">
        <f aca="false">ROUND((H418-G418)/H418,3)</f>
        <v>0.28</v>
      </c>
      <c r="N418" s="17" t="n">
        <f aca="false">IF(E418="Discontinued","",ROUND((L418-G418)/L418,3))</f>
        <v>0.33</v>
      </c>
      <c r="O418" s="21" t="str">
        <f aca="false">IF(E418="Discontinued","Archive",IF(AND(ROUND(K418/H418-1,6)&lt;=0.1,K418-H418&lt;=100),"Auto","Approval"))</f>
        <v>Auto</v>
      </c>
      <c r="P418" s="21" t="s">
        <v>111</v>
      </c>
      <c r="Q418" s="21"/>
      <c r="R418" s="21" t="str">
        <f aca="false">IF(E418="Superseded",MID(INDEX('Import file'!$E$2:$E$1384,MATCH(A418,'Import file'!$A$2:$A$1384,0)),23,30),A418)</f>
        <v>EWA-2251</v>
      </c>
      <c r="S418" s="19" t="n">
        <f aca="false">IF(E418="Discontinued","",IFERROR(INDEX('Supplier file A'!$D$2:$D$677,MATCH(R418,'Supplier file A'!$A$2:$A$677,0)),IFERROR(INDEX('Supplier file B'!$D$2:$D$386,MATCH(R418,'Supplier file B'!$A$2:$A$386,0)),INDEX('Supplier file C'!$D$2:$D$383,MATCH(R418,'Supplier file C'!$A$2:$A$383,0)))))</f>
        <v>69.43</v>
      </c>
      <c r="T418" s="21" t="str">
        <f aca="false">IF(E418="Discontinued","",IF(ABS(G418-S418)&lt;0.005,"Yes","No"))</f>
        <v>Yes</v>
      </c>
      <c r="U418" s="21" t="str">
        <f aca="false">IF(E418="Discontinued","",IF(ABS(F418-G418)&lt;=0.01*G418,"Yes","No"))</f>
        <v>No</v>
      </c>
      <c r="V418" s="17" t="n">
        <f aca="false">IF(E418="Discontinued","",K418/H418-1)</f>
        <v>0.0746500777604977</v>
      </c>
      <c r="W418" s="21" t="str">
        <f aca="false">IF(E418="Discontinued","Archived",IF(ROUND((L418-G418)/L418,3)&gt;=ROUND(I418,3),"At or above target",IF(Q418&lt;&gt;"","Below target, reason recorded","Below target, no reason")))</f>
        <v>At or above target</v>
      </c>
      <c r="X418" s="21" t="str">
        <f aca="false">IF(E418="Discontinued","",IF(ROUND(M418-I418,3)&lt;-0.01,"Yes","No"))</f>
        <v>Yes</v>
      </c>
    </row>
    <row r="419" customFormat="false" ht="15" hidden="false" customHeight="false" outlineLevel="0" collapsed="false">
      <c r="A419" s="21" t="s">
        <v>963</v>
      </c>
      <c r="B419" s="21" t="s">
        <v>964</v>
      </c>
      <c r="C419" s="21" t="s">
        <v>366</v>
      </c>
      <c r="D419" s="21" t="s">
        <v>109</v>
      </c>
      <c r="E419" s="21" t="s">
        <v>110</v>
      </c>
      <c r="F419" s="19" t="n">
        <v>34</v>
      </c>
      <c r="G419" s="19" t="n">
        <v>36.64</v>
      </c>
      <c r="H419" s="19" t="n">
        <v>44.2</v>
      </c>
      <c r="I419" s="17" t="n">
        <v>0.33</v>
      </c>
      <c r="J419" s="17" t="n">
        <v>0.23</v>
      </c>
      <c r="K419" s="19" t="n">
        <f aca="false">IF(E419="Discontinued",H419,ROUND(ROUNDUP(ROUND(G419/(1-IF(J419="",I419,J419))/0.05,6),0)*0.05,2))</f>
        <v>47.6</v>
      </c>
      <c r="L419" s="19" t="n">
        <f aca="false">IF(OR(E419="Discontinued",P419="Held at old sell"),H419,IF(LEFT(P419,15)="Approved, cappe",ROUND(ROUNDUP(ROUND(H419*1.1/0.05,6),0)*0.05,2),K419))</f>
        <v>47.6</v>
      </c>
      <c r="M419" s="17" t="n">
        <f aca="false">ROUND((H419-G419)/H419,3)</f>
        <v>0.171</v>
      </c>
      <c r="N419" s="17" t="n">
        <f aca="false">IF(E419="Discontinued","",ROUND((L419-G419)/L419,3))</f>
        <v>0.23</v>
      </c>
      <c r="O419" s="21" t="str">
        <f aca="false">IF(E419="Discontinued","Archive",IF(AND(ROUND(K419/H419-1,6)&lt;=0.1,K419-H419&lt;=100),"Auto","Approval"))</f>
        <v>Auto</v>
      </c>
      <c r="P419" s="21" t="s">
        <v>111</v>
      </c>
      <c r="Q419" s="21" t="s">
        <v>139</v>
      </c>
      <c r="R419" s="21" t="str">
        <f aca="false">IF(E419="Superseded",MID(INDEX('Import file'!$E$2:$E$1384,MATCH(A419,'Import file'!$A$2:$A$1384,0)),23,30),A419)</f>
        <v>EWA-2255</v>
      </c>
      <c r="S419" s="19" t="n">
        <f aca="false">IF(E419="Discontinued","",IFERROR(INDEX('Supplier file A'!$D$2:$D$677,MATCH(R419,'Supplier file A'!$A$2:$A$677,0)),IFERROR(INDEX('Supplier file B'!$D$2:$D$386,MATCH(R419,'Supplier file B'!$A$2:$A$386,0)),INDEX('Supplier file C'!$D$2:$D$383,MATCH(R419,'Supplier file C'!$A$2:$A$383,0)))))</f>
        <v>36.64</v>
      </c>
      <c r="T419" s="21" t="str">
        <f aca="false">IF(E419="Discontinued","",IF(ABS(G419-S419)&lt;0.005,"Yes","No"))</f>
        <v>Yes</v>
      </c>
      <c r="U419" s="21" t="str">
        <f aca="false">IF(E419="Discontinued","",IF(ABS(F419-G419)&lt;=0.01*G419,"Yes","No"))</f>
        <v>No</v>
      </c>
      <c r="V419" s="17" t="n">
        <f aca="false">IF(E419="Discontinued","",K419/H419-1)</f>
        <v>0.0769230769230769</v>
      </c>
      <c r="W419" s="21" t="str">
        <f aca="false">IF(E419="Discontinued","Archived",IF(ROUND((L419-G419)/L419,3)&gt;=ROUND(I419,3),"At or above target",IF(Q419&lt;&gt;"","Below target, reason recorded","Below target, no reason")))</f>
        <v>Below target, reason recorded</v>
      </c>
      <c r="X419" s="21" t="str">
        <f aca="false">IF(E419="Discontinued","",IF(ROUND(M419-I419,3)&lt;-0.01,"Yes","No"))</f>
        <v>Yes</v>
      </c>
    </row>
    <row r="420" customFormat="false" ht="15" hidden="false" customHeight="false" outlineLevel="0" collapsed="false">
      <c r="A420" s="21" t="s">
        <v>965</v>
      </c>
      <c r="B420" s="21" t="s">
        <v>966</v>
      </c>
      <c r="C420" s="21" t="s">
        <v>366</v>
      </c>
      <c r="D420" s="21" t="s">
        <v>109</v>
      </c>
      <c r="E420" s="21" t="s">
        <v>110</v>
      </c>
      <c r="F420" s="19" t="n">
        <v>10.8</v>
      </c>
      <c r="G420" s="19" t="n">
        <v>11.54</v>
      </c>
      <c r="H420" s="19" t="n">
        <v>16.15</v>
      </c>
      <c r="I420" s="17" t="n">
        <v>0.33</v>
      </c>
      <c r="J420" s="17"/>
      <c r="K420" s="19" t="n">
        <f aca="false">IF(E420="Discontinued",H420,ROUND(ROUNDUP(ROUND(G420/(1-IF(J420="",I420,J420))/0.05,6),0)*0.05,2))</f>
        <v>17.25</v>
      </c>
      <c r="L420" s="19" t="n">
        <f aca="false">IF(OR(E420="Discontinued",P420="Held at old sell"),H420,IF(LEFT(P420,15)="Approved, cappe",ROUND(ROUNDUP(ROUND(H420*1.1/0.05,6),0)*0.05,2),K420))</f>
        <v>17.25</v>
      </c>
      <c r="M420" s="17" t="n">
        <f aca="false">ROUND((H420-G420)/H420,3)</f>
        <v>0.285</v>
      </c>
      <c r="N420" s="17" t="n">
        <f aca="false">IF(E420="Discontinued","",ROUND((L420-G420)/L420,3))</f>
        <v>0.331</v>
      </c>
      <c r="O420" s="21" t="str">
        <f aca="false">IF(E420="Discontinued","Archive",IF(AND(ROUND(K420/H420-1,6)&lt;=0.1,K420-H420&lt;=100),"Auto","Approval"))</f>
        <v>Auto</v>
      </c>
      <c r="P420" s="21" t="s">
        <v>111</v>
      </c>
      <c r="Q420" s="21"/>
      <c r="R420" s="21" t="str">
        <f aca="false">IF(E420="Superseded",MID(INDEX('Import file'!$E$2:$E$1384,MATCH(A420,'Import file'!$A$2:$A$1384,0)),23,30),A420)</f>
        <v>EWA-2257</v>
      </c>
      <c r="S420" s="19" t="n">
        <f aca="false">IF(E420="Discontinued","",IFERROR(INDEX('Supplier file A'!$D$2:$D$677,MATCH(R420,'Supplier file A'!$A$2:$A$677,0)),IFERROR(INDEX('Supplier file B'!$D$2:$D$386,MATCH(R420,'Supplier file B'!$A$2:$A$386,0)),INDEX('Supplier file C'!$D$2:$D$383,MATCH(R420,'Supplier file C'!$A$2:$A$383,0)))))</f>
        <v>11.54</v>
      </c>
      <c r="T420" s="21" t="str">
        <f aca="false">IF(E420="Discontinued","",IF(ABS(G420-S420)&lt;0.005,"Yes","No"))</f>
        <v>Yes</v>
      </c>
      <c r="U420" s="21" t="str">
        <f aca="false">IF(E420="Discontinued","",IF(ABS(F420-G420)&lt;=0.01*G420,"Yes","No"))</f>
        <v>No</v>
      </c>
      <c r="V420" s="17" t="n">
        <f aca="false">IF(E420="Discontinued","",K420/H420-1)</f>
        <v>0.0681114551083593</v>
      </c>
      <c r="W420" s="21" t="str">
        <f aca="false">IF(E420="Discontinued","Archived",IF(ROUND((L420-G420)/L420,3)&gt;=ROUND(I420,3),"At or above target",IF(Q420&lt;&gt;"","Below target, reason recorded","Below target, no reason")))</f>
        <v>At or above target</v>
      </c>
      <c r="X420" s="21" t="str">
        <f aca="false">IF(E420="Discontinued","",IF(ROUND(M420-I420,3)&lt;-0.01,"Yes","No"))</f>
        <v>Yes</v>
      </c>
    </row>
    <row r="421" customFormat="false" ht="15" hidden="false" customHeight="false" outlineLevel="0" collapsed="false">
      <c r="A421" s="21" t="s">
        <v>967</v>
      </c>
      <c r="B421" s="21" t="s">
        <v>968</v>
      </c>
      <c r="C421" s="21" t="s">
        <v>366</v>
      </c>
      <c r="D421" s="21" t="s">
        <v>109</v>
      </c>
      <c r="E421" s="21" t="s">
        <v>110</v>
      </c>
      <c r="F421" s="19" t="n">
        <v>9.66</v>
      </c>
      <c r="G421" s="19" t="n">
        <v>10.38</v>
      </c>
      <c r="H421" s="19" t="n">
        <v>14.45</v>
      </c>
      <c r="I421" s="17" t="n">
        <v>0.33</v>
      </c>
      <c r="J421" s="17"/>
      <c r="K421" s="19" t="n">
        <f aca="false">IF(E421="Discontinued",H421,ROUND(ROUNDUP(ROUND(G421/(1-IF(J421="",I421,J421))/0.05,6),0)*0.05,2))</f>
        <v>15.5</v>
      </c>
      <c r="L421" s="19" t="n">
        <f aca="false">IF(OR(E421="Discontinued",P421="Held at old sell"),H421,IF(LEFT(P421,15)="Approved, cappe",ROUND(ROUNDUP(ROUND(H421*1.1/0.05,6),0)*0.05,2),K421))</f>
        <v>15.5</v>
      </c>
      <c r="M421" s="17" t="n">
        <f aca="false">ROUND((H421-G421)/H421,3)</f>
        <v>0.282</v>
      </c>
      <c r="N421" s="17" t="n">
        <f aca="false">IF(E421="Discontinued","",ROUND((L421-G421)/L421,3))</f>
        <v>0.33</v>
      </c>
      <c r="O421" s="21" t="str">
        <f aca="false">IF(E421="Discontinued","Archive",IF(AND(ROUND(K421/H421-1,6)&lt;=0.1,K421-H421&lt;=100),"Auto","Approval"))</f>
        <v>Auto</v>
      </c>
      <c r="P421" s="21" t="s">
        <v>111</v>
      </c>
      <c r="Q421" s="21"/>
      <c r="R421" s="21" t="str">
        <f aca="false">IF(E421="Superseded",MID(INDEX('Import file'!$E$2:$E$1384,MATCH(A421,'Import file'!$A$2:$A$1384,0)),23,30),A421)</f>
        <v>EWA-2262</v>
      </c>
      <c r="S421" s="19" t="n">
        <f aca="false">IF(E421="Discontinued","",IFERROR(INDEX('Supplier file A'!$D$2:$D$677,MATCH(R421,'Supplier file A'!$A$2:$A$677,0)),IFERROR(INDEX('Supplier file B'!$D$2:$D$386,MATCH(R421,'Supplier file B'!$A$2:$A$386,0)),INDEX('Supplier file C'!$D$2:$D$383,MATCH(R421,'Supplier file C'!$A$2:$A$383,0)))))</f>
        <v>10.38</v>
      </c>
      <c r="T421" s="21" t="str">
        <f aca="false">IF(E421="Discontinued","",IF(ABS(G421-S421)&lt;0.005,"Yes","No"))</f>
        <v>Yes</v>
      </c>
      <c r="U421" s="21" t="str">
        <f aca="false">IF(E421="Discontinued","",IF(ABS(F421-G421)&lt;=0.01*G421,"Yes","No"))</f>
        <v>No</v>
      </c>
      <c r="V421" s="17" t="n">
        <f aca="false">IF(E421="Discontinued","",K421/H421-1)</f>
        <v>0.0726643598615917</v>
      </c>
      <c r="W421" s="21" t="str">
        <f aca="false">IF(E421="Discontinued","Archived",IF(ROUND((L421-G421)/L421,3)&gt;=ROUND(I421,3),"At or above target",IF(Q421&lt;&gt;"","Below target, reason recorded","Below target, no reason")))</f>
        <v>At or above target</v>
      </c>
      <c r="X421" s="21" t="str">
        <f aca="false">IF(E421="Discontinued","",IF(ROUND(M421-I421,3)&lt;-0.01,"Yes","No"))</f>
        <v>Yes</v>
      </c>
    </row>
    <row r="422" customFormat="false" ht="15" hidden="false" customHeight="false" outlineLevel="0" collapsed="false">
      <c r="A422" s="21" t="s">
        <v>969</v>
      </c>
      <c r="B422" s="21" t="s">
        <v>970</v>
      </c>
      <c r="C422" s="21" t="s">
        <v>971</v>
      </c>
      <c r="D422" s="21" t="s">
        <v>109</v>
      </c>
      <c r="E422" s="21" t="s">
        <v>110</v>
      </c>
      <c r="F422" s="19" t="n">
        <v>66.15</v>
      </c>
      <c r="G422" s="19" t="n">
        <v>77.47</v>
      </c>
      <c r="H422" s="19" t="n">
        <v>94.5</v>
      </c>
      <c r="I422" s="17" t="n">
        <v>0.3</v>
      </c>
      <c r="J422" s="17"/>
      <c r="K422" s="19" t="n">
        <f aca="false">IF(E422="Discontinued",H422,ROUND(ROUNDUP(ROUND(G422/(1-IF(J422="",I422,J422))/0.05,6),0)*0.05,2))</f>
        <v>110.7</v>
      </c>
      <c r="L422" s="19" t="n">
        <f aca="false">IF(OR(E422="Discontinued",P422="Held at old sell"),H422,IF(LEFT(P422,15)="Approved, cappe",ROUND(ROUNDUP(ROUND(H422*1.1/0.05,6),0)*0.05,2),K422))</f>
        <v>110.7</v>
      </c>
      <c r="M422" s="17" t="n">
        <f aca="false">ROUND((H422-G422)/H422,3)</f>
        <v>0.18</v>
      </c>
      <c r="N422" s="17" t="n">
        <f aca="false">IF(E422="Discontinued","",ROUND((L422-G422)/L422,3))</f>
        <v>0.3</v>
      </c>
      <c r="O422" s="21" t="str">
        <f aca="false">IF(E422="Discontinued","Archive",IF(AND(ROUND(K422/H422-1,6)&lt;=0.1,K422-H422&lt;=100),"Auto","Approval"))</f>
        <v>Approval</v>
      </c>
      <c r="P422" s="21" t="s">
        <v>44</v>
      </c>
      <c r="Q422" s="21"/>
      <c r="R422" s="21" t="str">
        <f aca="false">IF(E422="Superseded",MID(INDEX('Import file'!$E$2:$E$1384,MATCH(A422,'Import file'!$A$2:$A$1384,0)),23,30),A422)</f>
        <v>EWA-2263</v>
      </c>
      <c r="S422" s="19" t="n">
        <f aca="false">IF(E422="Discontinued","",IFERROR(INDEX('Supplier file A'!$D$2:$D$677,MATCH(R422,'Supplier file A'!$A$2:$A$677,0)),IFERROR(INDEX('Supplier file B'!$D$2:$D$386,MATCH(R422,'Supplier file B'!$A$2:$A$386,0)),INDEX('Supplier file C'!$D$2:$D$383,MATCH(R422,'Supplier file C'!$A$2:$A$383,0)))))</f>
        <v>77.47</v>
      </c>
      <c r="T422" s="21" t="str">
        <f aca="false">IF(E422="Discontinued","",IF(ABS(G422-S422)&lt;0.005,"Yes","No"))</f>
        <v>Yes</v>
      </c>
      <c r="U422" s="21" t="str">
        <f aca="false">IF(E422="Discontinued","",IF(ABS(F422-G422)&lt;=0.01*G422,"Yes","No"))</f>
        <v>No</v>
      </c>
      <c r="V422" s="17" t="n">
        <f aca="false">IF(E422="Discontinued","",K422/H422-1)</f>
        <v>0.171428571428571</v>
      </c>
      <c r="W422" s="21" t="str">
        <f aca="false">IF(E422="Discontinued","Archived",IF(ROUND((L422-G422)/L422,3)&gt;=ROUND(I422,3),"At or above target",IF(Q422&lt;&gt;"","Below target, reason recorded","Below target, no reason")))</f>
        <v>At or above target</v>
      </c>
      <c r="X422" s="21" t="str">
        <f aca="false">IF(E422="Discontinued","",IF(ROUND(M422-I422,3)&lt;-0.01,"Yes","No"))</f>
        <v>Yes</v>
      </c>
    </row>
    <row r="423" customFormat="false" ht="15" hidden="false" customHeight="false" outlineLevel="0" collapsed="false">
      <c r="A423" s="21" t="s">
        <v>972</v>
      </c>
      <c r="B423" s="21" t="s">
        <v>973</v>
      </c>
      <c r="C423" s="21" t="s">
        <v>971</v>
      </c>
      <c r="D423" s="21" t="s">
        <v>109</v>
      </c>
      <c r="E423" s="21" t="s">
        <v>110</v>
      </c>
      <c r="F423" s="19" t="n">
        <v>32.4</v>
      </c>
      <c r="G423" s="19" t="n">
        <v>37.24</v>
      </c>
      <c r="H423" s="19" t="n">
        <v>46.3</v>
      </c>
      <c r="I423" s="17" t="n">
        <v>0.3</v>
      </c>
      <c r="J423" s="17"/>
      <c r="K423" s="19" t="n">
        <f aca="false">IF(E423="Discontinued",H423,ROUND(ROUNDUP(ROUND(G423/(1-IF(J423="",I423,J423))/0.05,6),0)*0.05,2))</f>
        <v>53.2</v>
      </c>
      <c r="L423" s="19" t="n">
        <f aca="false">IF(OR(E423="Discontinued",P423="Held at old sell"),H423,IF(LEFT(P423,15)="Approved, cappe",ROUND(ROUNDUP(ROUND(H423*1.1/0.05,6),0)*0.05,2),K423))</f>
        <v>53.2</v>
      </c>
      <c r="M423" s="17" t="n">
        <f aca="false">ROUND((H423-G423)/H423,3)</f>
        <v>0.196</v>
      </c>
      <c r="N423" s="17" t="n">
        <f aca="false">IF(E423="Discontinued","",ROUND((L423-G423)/L423,3))</f>
        <v>0.3</v>
      </c>
      <c r="O423" s="21" t="str">
        <f aca="false">IF(E423="Discontinued","Archive",IF(AND(ROUND(K423/H423-1,6)&lt;=0.1,K423-H423&lt;=100),"Auto","Approval"))</f>
        <v>Approval</v>
      </c>
      <c r="P423" s="21" t="s">
        <v>44</v>
      </c>
      <c r="Q423" s="21"/>
      <c r="R423" s="21" t="str">
        <f aca="false">IF(E423="Superseded",MID(INDEX('Import file'!$E$2:$E$1384,MATCH(A423,'Import file'!$A$2:$A$1384,0)),23,30),A423)</f>
        <v>EWA-2268</v>
      </c>
      <c r="S423" s="19" t="n">
        <f aca="false">IF(E423="Discontinued","",IFERROR(INDEX('Supplier file A'!$D$2:$D$677,MATCH(R423,'Supplier file A'!$A$2:$A$677,0)),IFERROR(INDEX('Supplier file B'!$D$2:$D$386,MATCH(R423,'Supplier file B'!$A$2:$A$386,0)),INDEX('Supplier file C'!$D$2:$D$383,MATCH(R423,'Supplier file C'!$A$2:$A$383,0)))))</f>
        <v>37.24</v>
      </c>
      <c r="T423" s="21" t="str">
        <f aca="false">IF(E423="Discontinued","",IF(ABS(G423-S423)&lt;0.005,"Yes","No"))</f>
        <v>Yes</v>
      </c>
      <c r="U423" s="21" t="str">
        <f aca="false">IF(E423="Discontinued","",IF(ABS(F423-G423)&lt;=0.01*G423,"Yes","No"))</f>
        <v>No</v>
      </c>
      <c r="V423" s="17" t="n">
        <f aca="false">IF(E423="Discontinued","",K423/H423-1)</f>
        <v>0.14902807775378</v>
      </c>
      <c r="W423" s="21" t="str">
        <f aca="false">IF(E423="Discontinued","Archived",IF(ROUND((L423-G423)/L423,3)&gt;=ROUND(I423,3),"At or above target",IF(Q423&lt;&gt;"","Below target, reason recorded","Below target, no reason")))</f>
        <v>At or above target</v>
      </c>
      <c r="X423" s="21" t="str">
        <f aca="false">IF(E423="Discontinued","",IF(ROUND(M423-I423,3)&lt;-0.01,"Yes","No"))</f>
        <v>Yes</v>
      </c>
    </row>
    <row r="424" customFormat="false" ht="15" hidden="false" customHeight="false" outlineLevel="0" collapsed="false">
      <c r="A424" s="21" t="s">
        <v>974</v>
      </c>
      <c r="B424" s="21" t="s">
        <v>975</v>
      </c>
      <c r="C424" s="21" t="s">
        <v>971</v>
      </c>
      <c r="D424" s="21" t="s">
        <v>109</v>
      </c>
      <c r="E424" s="21" t="s">
        <v>110</v>
      </c>
      <c r="F424" s="19" t="n">
        <v>3.44</v>
      </c>
      <c r="G424" s="19" t="n">
        <v>4.01</v>
      </c>
      <c r="H424" s="19" t="n">
        <v>4.95</v>
      </c>
      <c r="I424" s="17" t="n">
        <v>0.3</v>
      </c>
      <c r="J424" s="17"/>
      <c r="K424" s="19" t="n">
        <f aca="false">IF(E424="Discontinued",H424,ROUND(ROUNDUP(ROUND(G424/(1-IF(J424="",I424,J424))/0.05,6),0)*0.05,2))</f>
        <v>5.75</v>
      </c>
      <c r="L424" s="19" t="n">
        <f aca="false">IF(OR(E424="Discontinued",P424="Held at old sell"),H424,IF(LEFT(P424,15)="Approved, cappe",ROUND(ROUNDUP(ROUND(H424*1.1/0.05,6),0)*0.05,2),K424))</f>
        <v>5.75</v>
      </c>
      <c r="M424" s="17" t="n">
        <f aca="false">ROUND((H424-G424)/H424,3)</f>
        <v>0.19</v>
      </c>
      <c r="N424" s="17" t="n">
        <f aca="false">IF(E424="Discontinued","",ROUND((L424-G424)/L424,3))</f>
        <v>0.303</v>
      </c>
      <c r="O424" s="21" t="str">
        <f aca="false">IF(E424="Discontinued","Archive",IF(AND(ROUND(K424/H424-1,6)&lt;=0.1,K424-H424&lt;=100),"Auto","Approval"))</f>
        <v>Approval</v>
      </c>
      <c r="P424" s="21" t="s">
        <v>44</v>
      </c>
      <c r="Q424" s="21"/>
      <c r="R424" s="21" t="str">
        <f aca="false">IF(E424="Superseded",MID(INDEX('Import file'!$E$2:$E$1384,MATCH(A424,'Import file'!$A$2:$A$1384,0)),23,30),A424)</f>
        <v>EWA-2269</v>
      </c>
      <c r="S424" s="19" t="n">
        <f aca="false">IF(E424="Discontinued","",IFERROR(INDEX('Supplier file A'!$D$2:$D$677,MATCH(R424,'Supplier file A'!$A$2:$A$677,0)),IFERROR(INDEX('Supplier file B'!$D$2:$D$386,MATCH(R424,'Supplier file B'!$A$2:$A$386,0)),INDEX('Supplier file C'!$D$2:$D$383,MATCH(R424,'Supplier file C'!$A$2:$A$383,0)))))</f>
        <v>4.01</v>
      </c>
      <c r="T424" s="21" t="str">
        <f aca="false">IF(E424="Discontinued","",IF(ABS(G424-S424)&lt;0.005,"Yes","No"))</f>
        <v>Yes</v>
      </c>
      <c r="U424" s="21" t="str">
        <f aca="false">IF(E424="Discontinued","",IF(ABS(F424-G424)&lt;=0.01*G424,"Yes","No"))</f>
        <v>No</v>
      </c>
      <c r="V424" s="17" t="n">
        <f aca="false">IF(E424="Discontinued","",K424/H424-1)</f>
        <v>0.161616161616162</v>
      </c>
      <c r="W424" s="21" t="str">
        <f aca="false">IF(E424="Discontinued","Archived",IF(ROUND((L424-G424)/L424,3)&gt;=ROUND(I424,3),"At or above target",IF(Q424&lt;&gt;"","Below target, reason recorded","Below target, no reason")))</f>
        <v>At or above target</v>
      </c>
      <c r="X424" s="21" t="str">
        <f aca="false">IF(E424="Discontinued","",IF(ROUND(M424-I424,3)&lt;-0.01,"Yes","No"))</f>
        <v>Yes</v>
      </c>
    </row>
    <row r="425" customFormat="false" ht="15" hidden="false" customHeight="false" outlineLevel="0" collapsed="false">
      <c r="A425" s="21" t="s">
        <v>976</v>
      </c>
      <c r="B425" s="21" t="s">
        <v>977</v>
      </c>
      <c r="C425" s="21" t="s">
        <v>971</v>
      </c>
      <c r="D425" s="21" t="s">
        <v>109</v>
      </c>
      <c r="E425" s="21" t="s">
        <v>245</v>
      </c>
      <c r="F425" s="19" t="n">
        <v>8.62</v>
      </c>
      <c r="G425" s="19" t="n">
        <v>10.03</v>
      </c>
      <c r="H425" s="19" t="n">
        <v>12.35</v>
      </c>
      <c r="I425" s="17" t="n">
        <v>0.3</v>
      </c>
      <c r="J425" s="17"/>
      <c r="K425" s="19" t="n">
        <f aca="false">IF(E425="Discontinued",H425,ROUND(ROUNDUP(ROUND(G425/(1-IF(J425="",I425,J425))/0.05,6),0)*0.05,2))</f>
        <v>12.35</v>
      </c>
      <c r="L425" s="19" t="n">
        <f aca="false">IF(OR(E425="Discontinued",P425="Held at old sell"),H425,IF(LEFT(P425,15)="Approved, cappe",ROUND(ROUNDUP(ROUND(H425*1.1/0.05,6),0)*0.05,2),K425))</f>
        <v>12.35</v>
      </c>
      <c r="M425" s="17" t="n">
        <f aca="false">ROUND((H425-G425)/H425,3)</f>
        <v>0.188</v>
      </c>
      <c r="N425" s="17" t="str">
        <f aca="false">IF(E425="Discontinued","",ROUND((L425-G425)/L425,3))</f>
        <v/>
      </c>
      <c r="O425" s="21" t="str">
        <f aca="false">IF(E425="Discontinued","Archive",IF(AND(ROUND(K425/H425-1,6)&lt;=0.1,K425-H425&lt;=100),"Auto","Approval"))</f>
        <v>Archive</v>
      </c>
      <c r="P425" s="21" t="s">
        <v>246</v>
      </c>
      <c r="Q425" s="21" t="s">
        <v>247</v>
      </c>
      <c r="R425" s="21" t="str">
        <f aca="false">IF(E425="Superseded",MID(INDEX('Import file'!$E$2:$E$1384,MATCH(A425,'Import file'!$A$2:$A$1384,0)),23,30),A425)</f>
        <v>EWA-2273</v>
      </c>
      <c r="S425" s="19" t="str">
        <f aca="false">IF(E425="Discontinued","",IFERROR(INDEX('Supplier file A'!$D$2:$D$677,MATCH(R425,'Supplier file A'!$A$2:$A$677,0)),IFERROR(INDEX('Supplier file B'!$D$2:$D$386,MATCH(R425,'Supplier file B'!$A$2:$A$386,0)),INDEX('Supplier file C'!$D$2:$D$383,MATCH(R425,'Supplier file C'!$A$2:$A$383,0)))))</f>
        <v/>
      </c>
      <c r="T425" s="21" t="str">
        <f aca="false">IF(E425="Discontinued","",IF(ABS(G425-S425)&lt;0.005,"Yes","No"))</f>
        <v/>
      </c>
      <c r="U425" s="21" t="str">
        <f aca="false">IF(E425="Discontinued","",IF(ABS(F425-G425)&lt;=0.01*G425,"Yes","No"))</f>
        <v/>
      </c>
      <c r="V425" s="17" t="str">
        <f aca="false">IF(E425="Discontinued","",K425/H425-1)</f>
        <v/>
      </c>
      <c r="W425" s="21" t="str">
        <f aca="false">IF(E425="Discontinued","Archived",IF(ROUND((L425-G425)/L425,3)&gt;=ROUND(I425,3),"At or above target",IF(Q425&lt;&gt;"","Below target, reason recorded","Below target, no reason")))</f>
        <v>Archived</v>
      </c>
      <c r="X425" s="21" t="str">
        <f aca="false">IF(E425="Discontinued","",IF(ROUND(M425-I425,3)&lt;-0.01,"Yes","No"))</f>
        <v/>
      </c>
    </row>
    <row r="426" customFormat="false" ht="15" hidden="false" customHeight="false" outlineLevel="0" collapsed="false">
      <c r="A426" s="21" t="s">
        <v>978</v>
      </c>
      <c r="B426" s="21" t="s">
        <v>979</v>
      </c>
      <c r="C426" s="21" t="s">
        <v>971</v>
      </c>
      <c r="D426" s="21" t="s">
        <v>109</v>
      </c>
      <c r="E426" s="21" t="s">
        <v>110</v>
      </c>
      <c r="F426" s="19" t="n">
        <v>4.14</v>
      </c>
      <c r="G426" s="19" t="n">
        <v>4.78</v>
      </c>
      <c r="H426" s="19" t="n">
        <v>5.95</v>
      </c>
      <c r="I426" s="17" t="n">
        <v>0.3</v>
      </c>
      <c r="J426" s="17"/>
      <c r="K426" s="19" t="n">
        <f aca="false">IF(E426="Discontinued",H426,ROUND(ROUNDUP(ROUND(G426/(1-IF(J426="",I426,J426))/0.05,6),0)*0.05,2))</f>
        <v>6.85</v>
      </c>
      <c r="L426" s="19" t="n">
        <f aca="false">IF(OR(E426="Discontinued",P426="Held at old sell"),H426,IF(LEFT(P426,15)="Approved, cappe",ROUND(ROUNDUP(ROUND(H426*1.1/0.05,6),0)*0.05,2),K426))</f>
        <v>6.85</v>
      </c>
      <c r="M426" s="17" t="n">
        <f aca="false">ROUND((H426-G426)/H426,3)</f>
        <v>0.197</v>
      </c>
      <c r="N426" s="17" t="n">
        <f aca="false">IF(E426="Discontinued","",ROUND((L426-G426)/L426,3))</f>
        <v>0.302</v>
      </c>
      <c r="O426" s="21" t="str">
        <f aca="false">IF(E426="Discontinued","Archive",IF(AND(ROUND(K426/H426-1,6)&lt;=0.1,K426-H426&lt;=100),"Auto","Approval"))</f>
        <v>Approval</v>
      </c>
      <c r="P426" s="21" t="s">
        <v>44</v>
      </c>
      <c r="Q426" s="21"/>
      <c r="R426" s="21" t="str">
        <f aca="false">IF(E426="Superseded",MID(INDEX('Import file'!$E$2:$E$1384,MATCH(A426,'Import file'!$A$2:$A$1384,0)),23,30),A426)</f>
        <v>EWA-2277</v>
      </c>
      <c r="S426" s="19" t="n">
        <f aca="false">IF(E426="Discontinued","",IFERROR(INDEX('Supplier file A'!$D$2:$D$677,MATCH(R426,'Supplier file A'!$A$2:$A$677,0)),IFERROR(INDEX('Supplier file B'!$D$2:$D$386,MATCH(R426,'Supplier file B'!$A$2:$A$386,0)),INDEX('Supplier file C'!$D$2:$D$383,MATCH(R426,'Supplier file C'!$A$2:$A$383,0)))))</f>
        <v>4.78</v>
      </c>
      <c r="T426" s="21" t="str">
        <f aca="false">IF(E426="Discontinued","",IF(ABS(G426-S426)&lt;0.005,"Yes","No"))</f>
        <v>Yes</v>
      </c>
      <c r="U426" s="21" t="str">
        <f aca="false">IF(E426="Discontinued","",IF(ABS(F426-G426)&lt;=0.01*G426,"Yes","No"))</f>
        <v>No</v>
      </c>
      <c r="V426" s="17" t="n">
        <f aca="false">IF(E426="Discontinued","",K426/H426-1)</f>
        <v>0.151260504201681</v>
      </c>
      <c r="W426" s="21" t="str">
        <f aca="false">IF(E426="Discontinued","Archived",IF(ROUND((L426-G426)/L426,3)&gt;=ROUND(I426,3),"At or above target",IF(Q426&lt;&gt;"","Below target, reason recorded","Below target, no reason")))</f>
        <v>At or above target</v>
      </c>
      <c r="X426" s="21" t="str">
        <f aca="false">IF(E426="Discontinued","",IF(ROUND(M426-I426,3)&lt;-0.01,"Yes","No"))</f>
        <v>Yes</v>
      </c>
    </row>
    <row r="427" customFormat="false" ht="15" hidden="false" customHeight="false" outlineLevel="0" collapsed="false">
      <c r="A427" s="21" t="s">
        <v>980</v>
      </c>
      <c r="B427" s="21" t="s">
        <v>981</v>
      </c>
      <c r="C427" s="21" t="s">
        <v>971</v>
      </c>
      <c r="D427" s="21" t="s">
        <v>109</v>
      </c>
      <c r="E427" s="21" t="s">
        <v>110</v>
      </c>
      <c r="F427" s="19" t="n">
        <v>2.94</v>
      </c>
      <c r="G427" s="19" t="n">
        <v>3.46</v>
      </c>
      <c r="H427" s="19" t="n">
        <v>4.2</v>
      </c>
      <c r="I427" s="17" t="n">
        <v>0.3</v>
      </c>
      <c r="J427" s="17"/>
      <c r="K427" s="19" t="n">
        <f aca="false">IF(E427="Discontinued",H427,ROUND(ROUNDUP(ROUND(G427/(1-IF(J427="",I427,J427))/0.05,6),0)*0.05,2))</f>
        <v>4.95</v>
      </c>
      <c r="L427" s="19" t="n">
        <f aca="false">IF(OR(E427="Discontinued",P427="Held at old sell"),H427,IF(LEFT(P427,15)="Approved, cappe",ROUND(ROUNDUP(ROUND(H427*1.1/0.05,6),0)*0.05,2),K427))</f>
        <v>4.95</v>
      </c>
      <c r="M427" s="17" t="n">
        <f aca="false">ROUND((H427-G427)/H427,3)</f>
        <v>0.176</v>
      </c>
      <c r="N427" s="17" t="n">
        <f aca="false">IF(E427="Discontinued","",ROUND((L427-G427)/L427,3))</f>
        <v>0.301</v>
      </c>
      <c r="O427" s="21" t="str">
        <f aca="false">IF(E427="Discontinued","Archive",IF(AND(ROUND(K427/H427-1,6)&lt;=0.1,K427-H427&lt;=100),"Auto","Approval"))</f>
        <v>Approval</v>
      </c>
      <c r="P427" s="21" t="s">
        <v>44</v>
      </c>
      <c r="Q427" s="21"/>
      <c r="R427" s="21" t="str">
        <f aca="false">IF(E427="Superseded",MID(INDEX('Import file'!$E$2:$E$1384,MATCH(A427,'Import file'!$A$2:$A$1384,0)),23,30),A427)</f>
        <v>EWA-2279</v>
      </c>
      <c r="S427" s="19" t="n">
        <f aca="false">IF(E427="Discontinued","",IFERROR(INDEX('Supplier file A'!$D$2:$D$677,MATCH(R427,'Supplier file A'!$A$2:$A$677,0)),IFERROR(INDEX('Supplier file B'!$D$2:$D$386,MATCH(R427,'Supplier file B'!$A$2:$A$386,0)),INDEX('Supplier file C'!$D$2:$D$383,MATCH(R427,'Supplier file C'!$A$2:$A$383,0)))))</f>
        <v>3.46</v>
      </c>
      <c r="T427" s="21" t="str">
        <f aca="false">IF(E427="Discontinued","",IF(ABS(G427-S427)&lt;0.005,"Yes","No"))</f>
        <v>Yes</v>
      </c>
      <c r="U427" s="21" t="str">
        <f aca="false">IF(E427="Discontinued","",IF(ABS(F427-G427)&lt;=0.01*G427,"Yes","No"))</f>
        <v>No</v>
      </c>
      <c r="V427" s="17" t="n">
        <f aca="false">IF(E427="Discontinued","",K427/H427-1)</f>
        <v>0.178571428571429</v>
      </c>
      <c r="W427" s="21" t="str">
        <f aca="false">IF(E427="Discontinued","Archived",IF(ROUND((L427-G427)/L427,3)&gt;=ROUND(I427,3),"At or above target",IF(Q427&lt;&gt;"","Below target, reason recorded","Below target, no reason")))</f>
        <v>At or above target</v>
      </c>
      <c r="X427" s="21" t="str">
        <f aca="false">IF(E427="Discontinued","",IF(ROUND(M427-I427,3)&lt;-0.01,"Yes","No"))</f>
        <v>Yes</v>
      </c>
    </row>
    <row r="428" customFormat="false" ht="15" hidden="false" customHeight="false" outlineLevel="0" collapsed="false">
      <c r="A428" s="21" t="s">
        <v>982</v>
      </c>
      <c r="B428" s="21" t="s">
        <v>983</v>
      </c>
      <c r="C428" s="21" t="s">
        <v>971</v>
      </c>
      <c r="D428" s="21" t="s">
        <v>109</v>
      </c>
      <c r="E428" s="21" t="s">
        <v>110</v>
      </c>
      <c r="F428" s="19" t="n">
        <v>28.05</v>
      </c>
      <c r="G428" s="19" t="n">
        <v>32.56</v>
      </c>
      <c r="H428" s="19" t="n">
        <v>40.1</v>
      </c>
      <c r="I428" s="17" t="n">
        <v>0.3</v>
      </c>
      <c r="J428" s="17"/>
      <c r="K428" s="19" t="n">
        <f aca="false">IF(E428="Discontinued",H428,ROUND(ROUNDUP(ROUND(G428/(1-IF(J428="",I428,J428))/0.05,6),0)*0.05,2))</f>
        <v>46.55</v>
      </c>
      <c r="L428" s="19" t="n">
        <f aca="false">IF(OR(E428="Discontinued",P428="Held at old sell"),H428,IF(LEFT(P428,15)="Approved, cappe",ROUND(ROUNDUP(ROUND(H428*1.1/0.05,6),0)*0.05,2),K428))</f>
        <v>46.55</v>
      </c>
      <c r="M428" s="17" t="n">
        <f aca="false">ROUND((H428-G428)/H428,3)</f>
        <v>0.188</v>
      </c>
      <c r="N428" s="17" t="n">
        <f aca="false">IF(E428="Discontinued","",ROUND((L428-G428)/L428,3))</f>
        <v>0.301</v>
      </c>
      <c r="O428" s="21" t="str">
        <f aca="false">IF(E428="Discontinued","Archive",IF(AND(ROUND(K428/H428-1,6)&lt;=0.1,K428-H428&lt;=100),"Auto","Approval"))</f>
        <v>Approval</v>
      </c>
      <c r="P428" s="21" t="s">
        <v>44</v>
      </c>
      <c r="Q428" s="21"/>
      <c r="R428" s="21" t="str">
        <f aca="false">IF(E428="Superseded",MID(INDEX('Import file'!$E$2:$E$1384,MATCH(A428,'Import file'!$A$2:$A$1384,0)),23,30),A428)</f>
        <v>EWA-2282</v>
      </c>
      <c r="S428" s="19" t="n">
        <f aca="false">IF(E428="Discontinued","",IFERROR(INDEX('Supplier file A'!$D$2:$D$677,MATCH(R428,'Supplier file A'!$A$2:$A$677,0)),IFERROR(INDEX('Supplier file B'!$D$2:$D$386,MATCH(R428,'Supplier file B'!$A$2:$A$386,0)),INDEX('Supplier file C'!$D$2:$D$383,MATCH(R428,'Supplier file C'!$A$2:$A$383,0)))))</f>
        <v>32.56</v>
      </c>
      <c r="T428" s="21" t="str">
        <f aca="false">IF(E428="Discontinued","",IF(ABS(G428-S428)&lt;0.005,"Yes","No"))</f>
        <v>Yes</v>
      </c>
      <c r="U428" s="21" t="str">
        <f aca="false">IF(E428="Discontinued","",IF(ABS(F428-G428)&lt;=0.01*G428,"Yes","No"))</f>
        <v>No</v>
      </c>
      <c r="V428" s="17" t="n">
        <f aca="false">IF(E428="Discontinued","",K428/H428-1)</f>
        <v>0.160847880299252</v>
      </c>
      <c r="W428" s="21" t="str">
        <f aca="false">IF(E428="Discontinued","Archived",IF(ROUND((L428-G428)/L428,3)&gt;=ROUND(I428,3),"At or above target",IF(Q428&lt;&gt;"","Below target, reason recorded","Below target, no reason")))</f>
        <v>At or above target</v>
      </c>
      <c r="X428" s="21" t="str">
        <f aca="false">IF(E428="Discontinued","",IF(ROUND(M428-I428,3)&lt;-0.01,"Yes","No"))</f>
        <v>Yes</v>
      </c>
    </row>
    <row r="429" customFormat="false" ht="15" hidden="false" customHeight="false" outlineLevel="0" collapsed="false">
      <c r="A429" s="21" t="s">
        <v>984</v>
      </c>
      <c r="B429" s="21" t="s">
        <v>985</v>
      </c>
      <c r="C429" s="21" t="s">
        <v>971</v>
      </c>
      <c r="D429" s="21" t="s">
        <v>109</v>
      </c>
      <c r="E429" s="21" t="s">
        <v>110</v>
      </c>
      <c r="F429" s="19" t="n">
        <v>690</v>
      </c>
      <c r="G429" s="19" t="n">
        <v>809.02</v>
      </c>
      <c r="H429" s="19" t="n">
        <v>985.75</v>
      </c>
      <c r="I429" s="17" t="n">
        <v>0.3</v>
      </c>
      <c r="J429" s="17"/>
      <c r="K429" s="19" t="n">
        <f aca="false">IF(E429="Discontinued",H429,ROUND(ROUNDUP(ROUND(G429/(1-IF(J429="",I429,J429))/0.05,6),0)*0.05,2))</f>
        <v>1155.75</v>
      </c>
      <c r="L429" s="19" t="n">
        <f aca="false">IF(OR(E429="Discontinued",P429="Held at old sell"),H429,IF(LEFT(P429,15)="Approved, cappe",ROUND(ROUNDUP(ROUND(H429*1.1/0.05,6),0)*0.05,2),K429))</f>
        <v>1155.75</v>
      </c>
      <c r="M429" s="17" t="n">
        <f aca="false">ROUND((H429-G429)/H429,3)</f>
        <v>0.179</v>
      </c>
      <c r="N429" s="17" t="n">
        <f aca="false">IF(E429="Discontinued","",ROUND((L429-G429)/L429,3))</f>
        <v>0.3</v>
      </c>
      <c r="O429" s="21" t="str">
        <f aca="false">IF(E429="Discontinued","Archive",IF(AND(ROUND(K429/H429-1,6)&lt;=0.1,K429-H429&lt;=100),"Auto","Approval"))</f>
        <v>Approval</v>
      </c>
      <c r="P429" s="21" t="s">
        <v>44</v>
      </c>
      <c r="Q429" s="21"/>
      <c r="R429" s="21" t="str">
        <f aca="false">IF(E429="Superseded",MID(INDEX('Import file'!$E$2:$E$1384,MATCH(A429,'Import file'!$A$2:$A$1384,0)),23,30),A429)</f>
        <v>EWA-2286</v>
      </c>
      <c r="S429" s="19" t="n">
        <f aca="false">IF(E429="Discontinued","",IFERROR(INDEX('Supplier file A'!$D$2:$D$677,MATCH(R429,'Supplier file A'!$A$2:$A$677,0)),IFERROR(INDEX('Supplier file B'!$D$2:$D$386,MATCH(R429,'Supplier file B'!$A$2:$A$386,0)),INDEX('Supplier file C'!$D$2:$D$383,MATCH(R429,'Supplier file C'!$A$2:$A$383,0)))))</f>
        <v>809.02</v>
      </c>
      <c r="T429" s="21" t="str">
        <f aca="false">IF(E429="Discontinued","",IF(ABS(G429-S429)&lt;0.005,"Yes","No"))</f>
        <v>Yes</v>
      </c>
      <c r="U429" s="21" t="str">
        <f aca="false">IF(E429="Discontinued","",IF(ABS(F429-G429)&lt;=0.01*G429,"Yes","No"))</f>
        <v>No</v>
      </c>
      <c r="V429" s="17" t="n">
        <f aca="false">IF(E429="Discontinued","",K429/H429-1)</f>
        <v>0.172457519655085</v>
      </c>
      <c r="W429" s="21" t="str">
        <f aca="false">IF(E429="Discontinued","Archived",IF(ROUND((L429-G429)/L429,3)&gt;=ROUND(I429,3),"At or above target",IF(Q429&lt;&gt;"","Below target, reason recorded","Below target, no reason")))</f>
        <v>At or above target</v>
      </c>
      <c r="X429" s="21" t="str">
        <f aca="false">IF(E429="Discontinued","",IF(ROUND(M429-I429,3)&lt;-0.01,"Yes","No"))</f>
        <v>Yes</v>
      </c>
    </row>
    <row r="430" customFormat="false" ht="15" hidden="false" customHeight="false" outlineLevel="0" collapsed="false">
      <c r="A430" s="21" t="s">
        <v>986</v>
      </c>
      <c r="B430" s="21" t="s">
        <v>987</v>
      </c>
      <c r="C430" s="21" t="s">
        <v>971</v>
      </c>
      <c r="D430" s="21" t="s">
        <v>109</v>
      </c>
      <c r="E430" s="21" t="s">
        <v>110</v>
      </c>
      <c r="F430" s="19" t="n">
        <v>2.65</v>
      </c>
      <c r="G430" s="19" t="n">
        <v>3.1</v>
      </c>
      <c r="H430" s="19" t="n">
        <v>3.35</v>
      </c>
      <c r="I430" s="17" t="n">
        <v>0.3</v>
      </c>
      <c r="J430" s="17" t="n">
        <v>0.2</v>
      </c>
      <c r="K430" s="19" t="n">
        <f aca="false">IF(E430="Discontinued",H430,ROUND(ROUNDUP(ROUND(G430/(1-IF(J430="",I430,J430))/0.05,6),0)*0.05,2))</f>
        <v>3.9</v>
      </c>
      <c r="L430" s="19" t="n">
        <f aca="false">IF(OR(E430="Discontinued",P430="Held at old sell"),H430,IF(LEFT(P430,15)="Approved, cappe",ROUND(ROUNDUP(ROUND(H430*1.1/0.05,6),0)*0.05,2),K430))</f>
        <v>3.9</v>
      </c>
      <c r="M430" s="17" t="n">
        <f aca="false">ROUND((H430-G430)/H430,3)</f>
        <v>0.075</v>
      </c>
      <c r="N430" s="17" t="n">
        <f aca="false">IF(E430="Discontinued","",ROUND((L430-G430)/L430,3))</f>
        <v>0.205</v>
      </c>
      <c r="O430" s="21" t="str">
        <f aca="false">IF(E430="Discontinued","Archive",IF(AND(ROUND(K430/H430-1,6)&lt;=0.1,K430-H430&lt;=100),"Auto","Approval"))</f>
        <v>Approval</v>
      </c>
      <c r="P430" s="21" t="s">
        <v>44</v>
      </c>
      <c r="Q430" s="21" t="s">
        <v>144</v>
      </c>
      <c r="R430" s="21" t="str">
        <f aca="false">IF(E430="Superseded",MID(INDEX('Import file'!$E$2:$E$1384,MATCH(A430,'Import file'!$A$2:$A$1384,0)),23,30),A430)</f>
        <v>EWA-2288</v>
      </c>
      <c r="S430" s="19" t="n">
        <f aca="false">IF(E430="Discontinued","",IFERROR(INDEX('Supplier file A'!$D$2:$D$677,MATCH(R430,'Supplier file A'!$A$2:$A$677,0)),IFERROR(INDEX('Supplier file B'!$D$2:$D$386,MATCH(R430,'Supplier file B'!$A$2:$A$386,0)),INDEX('Supplier file C'!$D$2:$D$383,MATCH(R430,'Supplier file C'!$A$2:$A$383,0)))))</f>
        <v>3.1</v>
      </c>
      <c r="T430" s="21" t="str">
        <f aca="false">IF(E430="Discontinued","",IF(ABS(G430-S430)&lt;0.005,"Yes","No"))</f>
        <v>Yes</v>
      </c>
      <c r="U430" s="21" t="str">
        <f aca="false">IF(E430="Discontinued","",IF(ABS(F430-G430)&lt;=0.01*G430,"Yes","No"))</f>
        <v>No</v>
      </c>
      <c r="V430" s="17" t="n">
        <f aca="false">IF(E430="Discontinued","",K430/H430-1)</f>
        <v>0.164179104477612</v>
      </c>
      <c r="W430" s="21" t="str">
        <f aca="false">IF(E430="Discontinued","Archived",IF(ROUND((L430-G430)/L430,3)&gt;=ROUND(I430,3),"At or above target",IF(Q430&lt;&gt;"","Below target, reason recorded","Below target, no reason")))</f>
        <v>Below target, reason recorded</v>
      </c>
      <c r="X430" s="21" t="str">
        <f aca="false">IF(E430="Discontinued","",IF(ROUND(M430-I430,3)&lt;-0.01,"Yes","No"))</f>
        <v>Yes</v>
      </c>
    </row>
    <row r="431" customFormat="false" ht="15" hidden="false" customHeight="false" outlineLevel="0" collapsed="false">
      <c r="A431" s="21" t="s">
        <v>988</v>
      </c>
      <c r="B431" s="21" t="s">
        <v>989</v>
      </c>
      <c r="C431" s="21" t="s">
        <v>971</v>
      </c>
      <c r="D431" s="21" t="s">
        <v>109</v>
      </c>
      <c r="E431" s="21" t="s">
        <v>110</v>
      </c>
      <c r="F431" s="19" t="n">
        <v>1010</v>
      </c>
      <c r="G431" s="19" t="n">
        <v>1171.72</v>
      </c>
      <c r="H431" s="19" t="n">
        <v>1442.9</v>
      </c>
      <c r="I431" s="17" t="n">
        <v>0.3</v>
      </c>
      <c r="J431" s="17"/>
      <c r="K431" s="19" t="n">
        <f aca="false">IF(E431="Discontinued",H431,ROUND(ROUNDUP(ROUND(G431/(1-IF(J431="",I431,J431))/0.05,6),0)*0.05,2))</f>
        <v>1673.9</v>
      </c>
      <c r="L431" s="19" t="n">
        <f aca="false">IF(OR(E431="Discontinued",P431="Held at old sell"),H431,IF(LEFT(P431,15)="Approved, cappe",ROUND(ROUNDUP(ROUND(H431*1.1/0.05,6),0)*0.05,2),K431))</f>
        <v>1673.9</v>
      </c>
      <c r="M431" s="17" t="n">
        <f aca="false">ROUND((H431-G431)/H431,3)</f>
        <v>0.188</v>
      </c>
      <c r="N431" s="17" t="n">
        <f aca="false">IF(E431="Discontinued","",ROUND((L431-G431)/L431,3))</f>
        <v>0.3</v>
      </c>
      <c r="O431" s="21" t="str">
        <f aca="false">IF(E431="Discontinued","Archive",IF(AND(ROUND(K431/H431-1,6)&lt;=0.1,K431-H431&lt;=100),"Auto","Approval"))</f>
        <v>Approval</v>
      </c>
      <c r="P431" s="21" t="s">
        <v>44</v>
      </c>
      <c r="Q431" s="21"/>
      <c r="R431" s="21" t="str">
        <f aca="false">IF(E431="Superseded",MID(INDEX('Import file'!$E$2:$E$1384,MATCH(A431,'Import file'!$A$2:$A$1384,0)),23,30),A431)</f>
        <v>EWA-2290</v>
      </c>
      <c r="S431" s="19" t="n">
        <f aca="false">IF(E431="Discontinued","",IFERROR(INDEX('Supplier file A'!$D$2:$D$677,MATCH(R431,'Supplier file A'!$A$2:$A$677,0)),IFERROR(INDEX('Supplier file B'!$D$2:$D$386,MATCH(R431,'Supplier file B'!$A$2:$A$386,0)),INDEX('Supplier file C'!$D$2:$D$383,MATCH(R431,'Supplier file C'!$A$2:$A$383,0)))))</f>
        <v>1171.72</v>
      </c>
      <c r="T431" s="21" t="str">
        <f aca="false">IF(E431="Discontinued","",IF(ABS(G431-S431)&lt;0.005,"Yes","No"))</f>
        <v>Yes</v>
      </c>
      <c r="U431" s="21" t="str">
        <f aca="false">IF(E431="Discontinued","",IF(ABS(F431-G431)&lt;=0.01*G431,"Yes","No"))</f>
        <v>No</v>
      </c>
      <c r="V431" s="17" t="n">
        <f aca="false">IF(E431="Discontinued","",K431/H431-1)</f>
        <v>0.1600942546261</v>
      </c>
      <c r="W431" s="21" t="str">
        <f aca="false">IF(E431="Discontinued","Archived",IF(ROUND((L431-G431)/L431,3)&gt;=ROUND(I431,3),"At or above target",IF(Q431&lt;&gt;"","Below target, reason recorded","Below target, no reason")))</f>
        <v>At or above target</v>
      </c>
      <c r="X431" s="21" t="str">
        <f aca="false">IF(E431="Discontinued","",IF(ROUND(M431-I431,3)&lt;-0.01,"Yes","No"))</f>
        <v>Yes</v>
      </c>
    </row>
    <row r="432" customFormat="false" ht="15" hidden="false" customHeight="false" outlineLevel="0" collapsed="false">
      <c r="A432" s="21" t="s">
        <v>990</v>
      </c>
      <c r="B432" s="21" t="s">
        <v>991</v>
      </c>
      <c r="C432" s="21" t="s">
        <v>971</v>
      </c>
      <c r="D432" s="21" t="s">
        <v>109</v>
      </c>
      <c r="E432" s="21" t="s">
        <v>110</v>
      </c>
      <c r="F432" s="19" t="n">
        <v>7.31</v>
      </c>
      <c r="G432" s="19" t="n">
        <v>8.58</v>
      </c>
      <c r="H432" s="19" t="n">
        <v>10.45</v>
      </c>
      <c r="I432" s="17" t="n">
        <v>0.3</v>
      </c>
      <c r="J432" s="17"/>
      <c r="K432" s="19" t="n">
        <f aca="false">IF(E432="Discontinued",H432,ROUND(ROUNDUP(ROUND(G432/(1-IF(J432="",I432,J432))/0.05,6),0)*0.05,2))</f>
        <v>12.3</v>
      </c>
      <c r="L432" s="19" t="n">
        <f aca="false">IF(OR(E432="Discontinued",P432="Held at old sell"),H432,IF(LEFT(P432,15)="Approved, cappe",ROUND(ROUNDUP(ROUND(H432*1.1/0.05,6),0)*0.05,2),K432))</f>
        <v>12.3</v>
      </c>
      <c r="M432" s="17" t="n">
        <f aca="false">ROUND((H432-G432)/H432,3)</f>
        <v>0.179</v>
      </c>
      <c r="N432" s="17" t="n">
        <f aca="false">IF(E432="Discontinued","",ROUND((L432-G432)/L432,3))</f>
        <v>0.302</v>
      </c>
      <c r="O432" s="21" t="str">
        <f aca="false">IF(E432="Discontinued","Archive",IF(AND(ROUND(K432/H432-1,6)&lt;=0.1,K432-H432&lt;=100),"Auto","Approval"))</f>
        <v>Approval</v>
      </c>
      <c r="P432" s="21" t="s">
        <v>44</v>
      </c>
      <c r="Q432" s="21"/>
      <c r="R432" s="21" t="str">
        <f aca="false">IF(E432="Superseded",MID(INDEX('Import file'!$E$2:$E$1384,MATCH(A432,'Import file'!$A$2:$A$1384,0)),23,30),A432)</f>
        <v>EWA-2295</v>
      </c>
      <c r="S432" s="19" t="n">
        <f aca="false">IF(E432="Discontinued","",IFERROR(INDEX('Supplier file A'!$D$2:$D$677,MATCH(R432,'Supplier file A'!$A$2:$A$677,0)),IFERROR(INDEX('Supplier file B'!$D$2:$D$386,MATCH(R432,'Supplier file B'!$A$2:$A$386,0)),INDEX('Supplier file C'!$D$2:$D$383,MATCH(R432,'Supplier file C'!$A$2:$A$383,0)))))</f>
        <v>8.58</v>
      </c>
      <c r="T432" s="21" t="str">
        <f aca="false">IF(E432="Discontinued","",IF(ABS(G432-S432)&lt;0.005,"Yes","No"))</f>
        <v>Yes</v>
      </c>
      <c r="U432" s="21" t="str">
        <f aca="false">IF(E432="Discontinued","",IF(ABS(F432-G432)&lt;=0.01*G432,"Yes","No"))</f>
        <v>No</v>
      </c>
      <c r="V432" s="17" t="n">
        <f aca="false">IF(E432="Discontinued","",K432/H432-1)</f>
        <v>0.177033492822967</v>
      </c>
      <c r="W432" s="21" t="str">
        <f aca="false">IF(E432="Discontinued","Archived",IF(ROUND((L432-G432)/L432,3)&gt;=ROUND(I432,3),"At or above target",IF(Q432&lt;&gt;"","Below target, reason recorded","Below target, no reason")))</f>
        <v>At or above target</v>
      </c>
      <c r="X432" s="21" t="str">
        <f aca="false">IF(E432="Discontinued","",IF(ROUND(M432-I432,3)&lt;-0.01,"Yes","No"))</f>
        <v>Yes</v>
      </c>
    </row>
    <row r="433" customFormat="false" ht="15" hidden="false" customHeight="false" outlineLevel="0" collapsed="false">
      <c r="A433" s="21" t="s">
        <v>992</v>
      </c>
      <c r="B433" s="21" t="s">
        <v>993</v>
      </c>
      <c r="C433" s="21" t="s">
        <v>971</v>
      </c>
      <c r="D433" s="21" t="s">
        <v>109</v>
      </c>
      <c r="E433" s="21" t="s">
        <v>110</v>
      </c>
      <c r="F433" s="19" t="n">
        <v>4.93</v>
      </c>
      <c r="G433" s="19" t="n">
        <v>5.78</v>
      </c>
      <c r="H433" s="19" t="n">
        <v>7.05</v>
      </c>
      <c r="I433" s="17" t="n">
        <v>0.3</v>
      </c>
      <c r="J433" s="17"/>
      <c r="K433" s="19" t="n">
        <f aca="false">IF(E433="Discontinued",H433,ROUND(ROUNDUP(ROUND(G433/(1-IF(J433="",I433,J433))/0.05,6),0)*0.05,2))</f>
        <v>8.3</v>
      </c>
      <c r="L433" s="19" t="n">
        <f aca="false">IF(OR(E433="Discontinued",P433="Held at old sell"),H433,IF(LEFT(P433,15)="Approved, cappe",ROUND(ROUNDUP(ROUND(H433*1.1/0.05,6),0)*0.05,2),K433))</f>
        <v>8.3</v>
      </c>
      <c r="M433" s="17" t="n">
        <f aca="false">ROUND((H433-G433)/H433,3)</f>
        <v>0.18</v>
      </c>
      <c r="N433" s="17" t="n">
        <f aca="false">IF(E433="Discontinued","",ROUND((L433-G433)/L433,3))</f>
        <v>0.304</v>
      </c>
      <c r="O433" s="21" t="str">
        <f aca="false">IF(E433="Discontinued","Archive",IF(AND(ROUND(K433/H433-1,6)&lt;=0.1,K433-H433&lt;=100),"Auto","Approval"))</f>
        <v>Approval</v>
      </c>
      <c r="P433" s="21" t="s">
        <v>44</v>
      </c>
      <c r="Q433" s="21"/>
      <c r="R433" s="21" t="str">
        <f aca="false">IF(E433="Superseded",MID(INDEX('Import file'!$E$2:$E$1384,MATCH(A433,'Import file'!$A$2:$A$1384,0)),23,30),A433)</f>
        <v>EWA-2297</v>
      </c>
      <c r="S433" s="19" t="n">
        <f aca="false">IF(E433="Discontinued","",IFERROR(INDEX('Supplier file A'!$D$2:$D$677,MATCH(R433,'Supplier file A'!$A$2:$A$677,0)),IFERROR(INDEX('Supplier file B'!$D$2:$D$386,MATCH(R433,'Supplier file B'!$A$2:$A$386,0)),INDEX('Supplier file C'!$D$2:$D$383,MATCH(R433,'Supplier file C'!$A$2:$A$383,0)))))</f>
        <v>5.78</v>
      </c>
      <c r="T433" s="21" t="str">
        <f aca="false">IF(E433="Discontinued","",IF(ABS(G433-S433)&lt;0.005,"Yes","No"))</f>
        <v>Yes</v>
      </c>
      <c r="U433" s="21" t="str">
        <f aca="false">IF(E433="Discontinued","",IF(ABS(F433-G433)&lt;=0.01*G433,"Yes","No"))</f>
        <v>No</v>
      </c>
      <c r="V433" s="17" t="n">
        <f aca="false">IF(E433="Discontinued","",K433/H433-1)</f>
        <v>0.177304964539007</v>
      </c>
      <c r="W433" s="21" t="str">
        <f aca="false">IF(E433="Discontinued","Archived",IF(ROUND((L433-G433)/L433,3)&gt;=ROUND(I433,3),"At or above target",IF(Q433&lt;&gt;"","Below target, reason recorded","Below target, no reason")))</f>
        <v>At or above target</v>
      </c>
      <c r="X433" s="21" t="str">
        <f aca="false">IF(E433="Discontinued","",IF(ROUND(M433-I433,3)&lt;-0.01,"Yes","No"))</f>
        <v>Yes</v>
      </c>
    </row>
    <row r="434" customFormat="false" ht="15" hidden="false" customHeight="false" outlineLevel="0" collapsed="false">
      <c r="A434" s="21" t="s">
        <v>994</v>
      </c>
      <c r="B434" s="21" t="s">
        <v>995</v>
      </c>
      <c r="C434" s="21" t="s">
        <v>971</v>
      </c>
      <c r="D434" s="21" t="s">
        <v>109</v>
      </c>
      <c r="E434" s="21" t="s">
        <v>110</v>
      </c>
      <c r="F434" s="19" t="n">
        <v>275</v>
      </c>
      <c r="G434" s="19" t="n">
        <v>322.36</v>
      </c>
      <c r="H434" s="19" t="n">
        <v>371.65</v>
      </c>
      <c r="I434" s="17" t="n">
        <v>0.3</v>
      </c>
      <c r="J434" s="17" t="n">
        <v>0.26</v>
      </c>
      <c r="K434" s="19" t="n">
        <f aca="false">IF(E434="Discontinued",H434,ROUND(ROUNDUP(ROUND(G434/(1-IF(J434="",I434,J434))/0.05,6),0)*0.05,2))</f>
        <v>435.65</v>
      </c>
      <c r="L434" s="19" t="n">
        <f aca="false">IF(OR(E434="Discontinued",P434="Held at old sell"),H434,IF(LEFT(P434,15)="Approved, cappe",ROUND(ROUNDUP(ROUND(H434*1.1/0.05,6),0)*0.05,2),K434))</f>
        <v>435.65</v>
      </c>
      <c r="M434" s="17" t="n">
        <f aca="false">ROUND((H434-G434)/H434,3)</f>
        <v>0.133</v>
      </c>
      <c r="N434" s="17" t="n">
        <f aca="false">IF(E434="Discontinued","",ROUND((L434-G434)/L434,3))</f>
        <v>0.26</v>
      </c>
      <c r="O434" s="21" t="str">
        <f aca="false">IF(E434="Discontinued","Archive",IF(AND(ROUND(K434/H434-1,6)&lt;=0.1,K434-H434&lt;=100),"Auto","Approval"))</f>
        <v>Approval</v>
      </c>
      <c r="P434" s="21" t="s">
        <v>44</v>
      </c>
      <c r="Q434" s="21" t="s">
        <v>274</v>
      </c>
      <c r="R434" s="21" t="str">
        <f aca="false">IF(E434="Superseded",MID(INDEX('Import file'!$E$2:$E$1384,MATCH(A434,'Import file'!$A$2:$A$1384,0)),23,30),A434)</f>
        <v>EWA-2301</v>
      </c>
      <c r="S434" s="19" t="n">
        <f aca="false">IF(E434="Discontinued","",IFERROR(INDEX('Supplier file A'!$D$2:$D$677,MATCH(R434,'Supplier file A'!$A$2:$A$677,0)),IFERROR(INDEX('Supplier file B'!$D$2:$D$386,MATCH(R434,'Supplier file B'!$A$2:$A$386,0)),INDEX('Supplier file C'!$D$2:$D$383,MATCH(R434,'Supplier file C'!$A$2:$A$383,0)))))</f>
        <v>322.36</v>
      </c>
      <c r="T434" s="21" t="str">
        <f aca="false">IF(E434="Discontinued","",IF(ABS(G434-S434)&lt;0.005,"Yes","No"))</f>
        <v>Yes</v>
      </c>
      <c r="U434" s="21" t="str">
        <f aca="false">IF(E434="Discontinued","",IF(ABS(F434-G434)&lt;=0.01*G434,"Yes","No"))</f>
        <v>No</v>
      </c>
      <c r="V434" s="17" t="n">
        <f aca="false">IF(E434="Discontinued","",K434/H434-1)</f>
        <v>0.172205031615768</v>
      </c>
      <c r="W434" s="21" t="str">
        <f aca="false">IF(E434="Discontinued","Archived",IF(ROUND((L434-G434)/L434,3)&gt;=ROUND(I434,3),"At or above target",IF(Q434&lt;&gt;"","Below target, reason recorded","Below target, no reason")))</f>
        <v>Below target, reason recorded</v>
      </c>
      <c r="X434" s="21" t="str">
        <f aca="false">IF(E434="Discontinued","",IF(ROUND(M434-I434,3)&lt;-0.01,"Yes","No"))</f>
        <v>Yes</v>
      </c>
    </row>
    <row r="435" customFormat="false" ht="15" hidden="false" customHeight="false" outlineLevel="0" collapsed="false">
      <c r="A435" s="21" t="s">
        <v>996</v>
      </c>
      <c r="B435" s="21" t="s">
        <v>997</v>
      </c>
      <c r="C435" s="21" t="s">
        <v>971</v>
      </c>
      <c r="D435" s="21" t="s">
        <v>109</v>
      </c>
      <c r="E435" s="21" t="s">
        <v>245</v>
      </c>
      <c r="F435" s="19" t="n">
        <v>6.67</v>
      </c>
      <c r="G435" s="19" t="n">
        <v>7.77</v>
      </c>
      <c r="H435" s="19" t="n">
        <v>9.55</v>
      </c>
      <c r="I435" s="17" t="n">
        <v>0.3</v>
      </c>
      <c r="J435" s="17"/>
      <c r="K435" s="19" t="n">
        <f aca="false">IF(E435="Discontinued",H435,ROUND(ROUNDUP(ROUND(G435/(1-IF(J435="",I435,J435))/0.05,6),0)*0.05,2))</f>
        <v>9.55</v>
      </c>
      <c r="L435" s="19" t="n">
        <f aca="false">IF(OR(E435="Discontinued",P435="Held at old sell"),H435,IF(LEFT(P435,15)="Approved, cappe",ROUND(ROUNDUP(ROUND(H435*1.1/0.05,6),0)*0.05,2),K435))</f>
        <v>9.55</v>
      </c>
      <c r="M435" s="17" t="n">
        <f aca="false">ROUND((H435-G435)/H435,3)</f>
        <v>0.186</v>
      </c>
      <c r="N435" s="17" t="str">
        <f aca="false">IF(E435="Discontinued","",ROUND((L435-G435)/L435,3))</f>
        <v/>
      </c>
      <c r="O435" s="21" t="str">
        <f aca="false">IF(E435="Discontinued","Archive",IF(AND(ROUND(K435/H435-1,6)&lt;=0.1,K435-H435&lt;=100),"Auto","Approval"))</f>
        <v>Archive</v>
      </c>
      <c r="P435" s="21" t="s">
        <v>246</v>
      </c>
      <c r="Q435" s="21" t="s">
        <v>247</v>
      </c>
      <c r="R435" s="21" t="str">
        <f aca="false">IF(E435="Superseded",MID(INDEX('Import file'!$E$2:$E$1384,MATCH(A435,'Import file'!$A$2:$A$1384,0)),23,30),A435)</f>
        <v>EWA-2304</v>
      </c>
      <c r="S435" s="19" t="str">
        <f aca="false">IF(E435="Discontinued","",IFERROR(INDEX('Supplier file A'!$D$2:$D$677,MATCH(R435,'Supplier file A'!$A$2:$A$677,0)),IFERROR(INDEX('Supplier file B'!$D$2:$D$386,MATCH(R435,'Supplier file B'!$A$2:$A$386,0)),INDEX('Supplier file C'!$D$2:$D$383,MATCH(R435,'Supplier file C'!$A$2:$A$383,0)))))</f>
        <v/>
      </c>
      <c r="T435" s="21" t="str">
        <f aca="false">IF(E435="Discontinued","",IF(ABS(G435-S435)&lt;0.005,"Yes","No"))</f>
        <v/>
      </c>
      <c r="U435" s="21" t="str">
        <f aca="false">IF(E435="Discontinued","",IF(ABS(F435-G435)&lt;=0.01*G435,"Yes","No"))</f>
        <v/>
      </c>
      <c r="V435" s="17" t="str">
        <f aca="false">IF(E435="Discontinued","",K435/H435-1)</f>
        <v/>
      </c>
      <c r="W435" s="21" t="str">
        <f aca="false">IF(E435="Discontinued","Archived",IF(ROUND((L435-G435)/L435,3)&gt;=ROUND(I435,3),"At or above target",IF(Q435&lt;&gt;"","Below target, reason recorded","Below target, no reason")))</f>
        <v>Archived</v>
      </c>
      <c r="X435" s="21" t="str">
        <f aca="false">IF(E435="Discontinued","",IF(ROUND(M435-I435,3)&lt;-0.01,"Yes","No"))</f>
        <v/>
      </c>
    </row>
    <row r="436" customFormat="false" ht="15" hidden="false" customHeight="false" outlineLevel="0" collapsed="false">
      <c r="A436" s="21" t="s">
        <v>998</v>
      </c>
      <c r="B436" s="21" t="s">
        <v>999</v>
      </c>
      <c r="C436" s="21" t="s">
        <v>971</v>
      </c>
      <c r="D436" s="21" t="s">
        <v>109</v>
      </c>
      <c r="E436" s="21" t="s">
        <v>110</v>
      </c>
      <c r="F436" s="19" t="n">
        <v>12.62</v>
      </c>
      <c r="G436" s="19" t="n">
        <v>14.68</v>
      </c>
      <c r="H436" s="19" t="n">
        <v>15.8</v>
      </c>
      <c r="I436" s="17" t="n">
        <v>0.3</v>
      </c>
      <c r="J436" s="17" t="n">
        <v>0.2</v>
      </c>
      <c r="K436" s="19" t="n">
        <f aca="false">IF(E436="Discontinued",H436,ROUND(ROUNDUP(ROUND(G436/(1-IF(J436="",I436,J436))/0.05,6),0)*0.05,2))</f>
        <v>18.35</v>
      </c>
      <c r="L436" s="19" t="n">
        <f aca="false">IF(OR(E436="Discontinued",P436="Held at old sell"),H436,IF(LEFT(P436,15)="Approved, cappe",ROUND(ROUNDUP(ROUND(H436*1.1/0.05,6),0)*0.05,2),K436))</f>
        <v>18.35</v>
      </c>
      <c r="M436" s="17" t="n">
        <f aca="false">ROUND((H436-G436)/H436,3)</f>
        <v>0.071</v>
      </c>
      <c r="N436" s="17" t="n">
        <f aca="false">IF(E436="Discontinued","",ROUND((L436-G436)/L436,3))</f>
        <v>0.2</v>
      </c>
      <c r="O436" s="21" t="str">
        <f aca="false">IF(E436="Discontinued","Archive",IF(AND(ROUND(K436/H436-1,6)&lt;=0.1,K436-H436&lt;=100),"Auto","Approval"))</f>
        <v>Approval</v>
      </c>
      <c r="P436" s="21" t="s">
        <v>44</v>
      </c>
      <c r="Q436" s="21" t="s">
        <v>144</v>
      </c>
      <c r="R436" s="21" t="str">
        <f aca="false">IF(E436="Superseded",MID(INDEX('Import file'!$E$2:$E$1384,MATCH(A436,'Import file'!$A$2:$A$1384,0)),23,30),A436)</f>
        <v>EWA-2306</v>
      </c>
      <c r="S436" s="19" t="n">
        <f aca="false">IF(E436="Discontinued","",IFERROR(INDEX('Supplier file A'!$D$2:$D$677,MATCH(R436,'Supplier file A'!$A$2:$A$677,0)),IFERROR(INDEX('Supplier file B'!$D$2:$D$386,MATCH(R436,'Supplier file B'!$A$2:$A$386,0)),INDEX('Supplier file C'!$D$2:$D$383,MATCH(R436,'Supplier file C'!$A$2:$A$383,0)))))</f>
        <v>14.68</v>
      </c>
      <c r="T436" s="21" t="str">
        <f aca="false">IF(E436="Discontinued","",IF(ABS(G436-S436)&lt;0.005,"Yes","No"))</f>
        <v>Yes</v>
      </c>
      <c r="U436" s="21" t="str">
        <f aca="false">IF(E436="Discontinued","",IF(ABS(F436-G436)&lt;=0.01*G436,"Yes","No"))</f>
        <v>No</v>
      </c>
      <c r="V436" s="17" t="n">
        <f aca="false">IF(E436="Discontinued","",K436/H436-1)</f>
        <v>0.161392405063291</v>
      </c>
      <c r="W436" s="21" t="str">
        <f aca="false">IF(E436="Discontinued","Archived",IF(ROUND((L436-G436)/L436,3)&gt;=ROUND(I436,3),"At or above target",IF(Q436&lt;&gt;"","Below target, reason recorded","Below target, no reason")))</f>
        <v>Below target, reason recorded</v>
      </c>
      <c r="X436" s="21" t="str">
        <f aca="false">IF(E436="Discontinued","",IF(ROUND(M436-I436,3)&lt;-0.01,"Yes","No"))</f>
        <v>Yes</v>
      </c>
    </row>
    <row r="437" customFormat="false" ht="15" hidden="false" customHeight="false" outlineLevel="0" collapsed="false">
      <c r="A437" s="21" t="s">
        <v>1000</v>
      </c>
      <c r="B437" s="21" t="s">
        <v>1001</v>
      </c>
      <c r="C437" s="21" t="s">
        <v>971</v>
      </c>
      <c r="D437" s="21" t="s">
        <v>109</v>
      </c>
      <c r="E437" s="21" t="s">
        <v>110</v>
      </c>
      <c r="F437" s="19" t="n">
        <v>1.98</v>
      </c>
      <c r="G437" s="19" t="n">
        <v>2.28</v>
      </c>
      <c r="H437" s="19" t="n">
        <v>2.55</v>
      </c>
      <c r="I437" s="17" t="n">
        <v>0.3</v>
      </c>
      <c r="J437" s="17" t="n">
        <v>0.21</v>
      </c>
      <c r="K437" s="19" t="n">
        <f aca="false">IF(E437="Discontinued",H437,ROUND(ROUNDUP(ROUND(G437/(1-IF(J437="",I437,J437))/0.05,6),0)*0.05,2))</f>
        <v>2.9</v>
      </c>
      <c r="L437" s="19" t="n">
        <f aca="false">IF(OR(E437="Discontinued",P437="Held at old sell"),H437,IF(LEFT(P437,15)="Approved, cappe",ROUND(ROUNDUP(ROUND(H437*1.1/0.05,6),0)*0.05,2),K437))</f>
        <v>2.85</v>
      </c>
      <c r="M437" s="17" t="n">
        <f aca="false">ROUND((H437-G437)/H437,3)</f>
        <v>0.106</v>
      </c>
      <c r="N437" s="17" t="n">
        <f aca="false">IF(E437="Discontinued","",ROUND((L437-G437)/L437,3))</f>
        <v>0.2</v>
      </c>
      <c r="O437" s="21" t="str">
        <f aca="false">IF(E437="Discontinued","Archive",IF(AND(ROUND(K437/H437-1,6)&lt;=0.1,K437-H437&lt;=100),"Auto","Approval"))</f>
        <v>Approval</v>
      </c>
      <c r="P437" s="21" t="s">
        <v>45</v>
      </c>
      <c r="Q437" s="21" t="s">
        <v>289</v>
      </c>
      <c r="R437" s="21" t="str">
        <f aca="false">IF(E437="Superseded",MID(INDEX('Import file'!$E$2:$E$1384,MATCH(A437,'Import file'!$A$2:$A$1384,0)),23,30),A437)</f>
        <v>EWA-2308</v>
      </c>
      <c r="S437" s="19" t="n">
        <f aca="false">IF(E437="Discontinued","",IFERROR(INDEX('Supplier file A'!$D$2:$D$677,MATCH(R437,'Supplier file A'!$A$2:$A$677,0)),IFERROR(INDEX('Supplier file B'!$D$2:$D$386,MATCH(R437,'Supplier file B'!$A$2:$A$386,0)),INDEX('Supplier file C'!$D$2:$D$383,MATCH(R437,'Supplier file C'!$A$2:$A$383,0)))))</f>
        <v>2.28</v>
      </c>
      <c r="T437" s="21" t="str">
        <f aca="false">IF(E437="Discontinued","",IF(ABS(G437-S437)&lt;0.005,"Yes","No"))</f>
        <v>Yes</v>
      </c>
      <c r="U437" s="21" t="str">
        <f aca="false">IF(E437="Discontinued","",IF(ABS(F437-G437)&lt;=0.01*G437,"Yes","No"))</f>
        <v>No</v>
      </c>
      <c r="V437" s="17" t="n">
        <f aca="false">IF(E437="Discontinued","",K437/H437-1)</f>
        <v>0.137254901960784</v>
      </c>
      <c r="W437" s="21" t="str">
        <f aca="false">IF(E437="Discontinued","Archived",IF(ROUND((L437-G437)/L437,3)&gt;=ROUND(I437,3),"At or above target",IF(Q437&lt;&gt;"","Below target, reason recorded","Below target, no reason")))</f>
        <v>Below target, reason recorded</v>
      </c>
      <c r="X437" s="21" t="str">
        <f aca="false">IF(E437="Discontinued","",IF(ROUND(M437-I437,3)&lt;-0.01,"Yes","No"))</f>
        <v>Yes</v>
      </c>
    </row>
    <row r="438" customFormat="false" ht="15" hidden="false" customHeight="false" outlineLevel="0" collapsed="false">
      <c r="A438" s="21" t="s">
        <v>1002</v>
      </c>
      <c r="B438" s="21" t="s">
        <v>1003</v>
      </c>
      <c r="C438" s="21" t="s">
        <v>971</v>
      </c>
      <c r="D438" s="21" t="s">
        <v>109</v>
      </c>
      <c r="E438" s="21" t="s">
        <v>110</v>
      </c>
      <c r="F438" s="19" t="n">
        <v>1010</v>
      </c>
      <c r="G438" s="19" t="n">
        <v>1164.89</v>
      </c>
      <c r="H438" s="19" t="n">
        <v>1442.9</v>
      </c>
      <c r="I438" s="17" t="n">
        <v>0.3</v>
      </c>
      <c r="J438" s="17"/>
      <c r="K438" s="19" t="n">
        <f aca="false">IF(E438="Discontinued",H438,ROUND(ROUNDUP(ROUND(G438/(1-IF(J438="",I438,J438))/0.05,6),0)*0.05,2))</f>
        <v>1664.15</v>
      </c>
      <c r="L438" s="19" t="n">
        <f aca="false">IF(OR(E438="Discontinued",P438="Held at old sell"),H438,IF(LEFT(P438,15)="Approved, cappe",ROUND(ROUNDUP(ROUND(H438*1.1/0.05,6),0)*0.05,2),K438))</f>
        <v>1664.15</v>
      </c>
      <c r="M438" s="17" t="n">
        <f aca="false">ROUND((H438-G438)/H438,3)</f>
        <v>0.193</v>
      </c>
      <c r="N438" s="17" t="n">
        <f aca="false">IF(E438="Discontinued","",ROUND((L438-G438)/L438,3))</f>
        <v>0.3</v>
      </c>
      <c r="O438" s="21" t="str">
        <f aca="false">IF(E438="Discontinued","Archive",IF(AND(ROUND(K438/H438-1,6)&lt;=0.1,K438-H438&lt;=100),"Auto","Approval"))</f>
        <v>Approval</v>
      </c>
      <c r="P438" s="21" t="s">
        <v>44</v>
      </c>
      <c r="Q438" s="21"/>
      <c r="R438" s="21" t="str">
        <f aca="false">IF(E438="Superseded",MID(INDEX('Import file'!$E$2:$E$1384,MATCH(A438,'Import file'!$A$2:$A$1384,0)),23,30),A438)</f>
        <v>EWA-2311</v>
      </c>
      <c r="S438" s="19" t="n">
        <f aca="false">IF(E438="Discontinued","",IFERROR(INDEX('Supplier file A'!$D$2:$D$677,MATCH(R438,'Supplier file A'!$A$2:$A$677,0)),IFERROR(INDEX('Supplier file B'!$D$2:$D$386,MATCH(R438,'Supplier file B'!$A$2:$A$386,0)),INDEX('Supplier file C'!$D$2:$D$383,MATCH(R438,'Supplier file C'!$A$2:$A$383,0)))))</f>
        <v>1164.89</v>
      </c>
      <c r="T438" s="21" t="str">
        <f aca="false">IF(E438="Discontinued","",IF(ABS(G438-S438)&lt;0.005,"Yes","No"))</f>
        <v>Yes</v>
      </c>
      <c r="U438" s="21" t="str">
        <f aca="false">IF(E438="Discontinued","",IF(ABS(F438-G438)&lt;=0.01*G438,"Yes","No"))</f>
        <v>No</v>
      </c>
      <c r="V438" s="17" t="n">
        <f aca="false">IF(E438="Discontinued","",K438/H438-1)</f>
        <v>0.15333702959318</v>
      </c>
      <c r="W438" s="21" t="str">
        <f aca="false">IF(E438="Discontinued","Archived",IF(ROUND((L438-G438)/L438,3)&gt;=ROUND(I438,3),"At or above target",IF(Q438&lt;&gt;"","Below target, reason recorded","Below target, no reason")))</f>
        <v>At or above target</v>
      </c>
      <c r="X438" s="21" t="str">
        <f aca="false">IF(E438="Discontinued","",IF(ROUND(M438-I438,3)&lt;-0.01,"Yes","No"))</f>
        <v>Yes</v>
      </c>
    </row>
    <row r="439" customFormat="false" ht="15" hidden="false" customHeight="false" outlineLevel="0" collapsed="false">
      <c r="A439" s="21" t="s">
        <v>1004</v>
      </c>
      <c r="B439" s="21" t="s">
        <v>1005</v>
      </c>
      <c r="C439" s="21" t="s">
        <v>971</v>
      </c>
      <c r="D439" s="21" t="s">
        <v>109</v>
      </c>
      <c r="E439" s="21" t="s">
        <v>110</v>
      </c>
      <c r="F439" s="19" t="n">
        <v>78</v>
      </c>
      <c r="G439" s="19" t="n">
        <v>91.65</v>
      </c>
      <c r="H439" s="19" t="n">
        <v>111.45</v>
      </c>
      <c r="I439" s="17" t="n">
        <v>0.3</v>
      </c>
      <c r="J439" s="17"/>
      <c r="K439" s="19" t="n">
        <f aca="false">IF(E439="Discontinued",H439,ROUND(ROUNDUP(ROUND(G439/(1-IF(J439="",I439,J439))/0.05,6),0)*0.05,2))</f>
        <v>130.95</v>
      </c>
      <c r="L439" s="19" t="n">
        <f aca="false">IF(OR(E439="Discontinued",P439="Held at old sell"),H439,IF(LEFT(P439,15)="Approved, cappe",ROUND(ROUNDUP(ROUND(H439*1.1/0.05,6),0)*0.05,2),K439))</f>
        <v>130.95</v>
      </c>
      <c r="M439" s="17" t="n">
        <f aca="false">ROUND((H439-G439)/H439,3)</f>
        <v>0.178</v>
      </c>
      <c r="N439" s="17" t="n">
        <f aca="false">IF(E439="Discontinued","",ROUND((L439-G439)/L439,3))</f>
        <v>0.3</v>
      </c>
      <c r="O439" s="21" t="str">
        <f aca="false">IF(E439="Discontinued","Archive",IF(AND(ROUND(K439/H439-1,6)&lt;=0.1,K439-H439&lt;=100),"Auto","Approval"))</f>
        <v>Approval</v>
      </c>
      <c r="P439" s="21" t="s">
        <v>44</v>
      </c>
      <c r="Q439" s="21"/>
      <c r="R439" s="21" t="str">
        <f aca="false">IF(E439="Superseded",MID(INDEX('Import file'!$E$2:$E$1384,MATCH(A439,'Import file'!$A$2:$A$1384,0)),23,30),A439)</f>
        <v>EWA-2316</v>
      </c>
      <c r="S439" s="19" t="n">
        <f aca="false">IF(E439="Discontinued","",IFERROR(INDEX('Supplier file A'!$D$2:$D$677,MATCH(R439,'Supplier file A'!$A$2:$A$677,0)),IFERROR(INDEX('Supplier file B'!$D$2:$D$386,MATCH(R439,'Supplier file B'!$A$2:$A$386,0)),INDEX('Supplier file C'!$D$2:$D$383,MATCH(R439,'Supplier file C'!$A$2:$A$383,0)))))</f>
        <v>91.65</v>
      </c>
      <c r="T439" s="21" t="str">
        <f aca="false">IF(E439="Discontinued","",IF(ABS(G439-S439)&lt;0.005,"Yes","No"))</f>
        <v>Yes</v>
      </c>
      <c r="U439" s="21" t="str">
        <f aca="false">IF(E439="Discontinued","",IF(ABS(F439-G439)&lt;=0.01*G439,"Yes","No"))</f>
        <v>No</v>
      </c>
      <c r="V439" s="17" t="n">
        <f aca="false">IF(E439="Discontinued","",K439/H439-1)</f>
        <v>0.174966352624495</v>
      </c>
      <c r="W439" s="21" t="str">
        <f aca="false">IF(E439="Discontinued","Archived",IF(ROUND((L439-G439)/L439,3)&gt;=ROUND(I439,3),"At or above target",IF(Q439&lt;&gt;"","Below target, reason recorded","Below target, no reason")))</f>
        <v>At or above target</v>
      </c>
      <c r="X439" s="21" t="str">
        <f aca="false">IF(E439="Discontinued","",IF(ROUND(M439-I439,3)&lt;-0.01,"Yes","No"))</f>
        <v>Yes</v>
      </c>
    </row>
    <row r="440" customFormat="false" ht="15" hidden="false" customHeight="false" outlineLevel="0" collapsed="false">
      <c r="A440" s="21" t="s">
        <v>1006</v>
      </c>
      <c r="B440" s="21" t="s">
        <v>1007</v>
      </c>
      <c r="C440" s="21" t="s">
        <v>971</v>
      </c>
      <c r="D440" s="21" t="s">
        <v>109</v>
      </c>
      <c r="E440" s="21" t="s">
        <v>110</v>
      </c>
      <c r="F440" s="19" t="n">
        <v>3.44</v>
      </c>
      <c r="G440" s="19" t="n">
        <v>3.98</v>
      </c>
      <c r="H440" s="19" t="n">
        <v>4.6</v>
      </c>
      <c r="I440" s="17" t="n">
        <v>0.3</v>
      </c>
      <c r="J440" s="17" t="n">
        <v>0.25</v>
      </c>
      <c r="K440" s="19" t="n">
        <f aca="false">IF(E440="Discontinued",H440,ROUND(ROUNDUP(ROUND(G440/(1-IF(J440="",I440,J440))/0.05,6),0)*0.05,2))</f>
        <v>5.35</v>
      </c>
      <c r="L440" s="19" t="n">
        <f aca="false">IF(OR(E440="Discontinued",P440="Held at old sell"),H440,IF(LEFT(P440,15)="Approved, cappe",ROUND(ROUNDUP(ROUND(H440*1.1/0.05,6),0)*0.05,2),K440))</f>
        <v>5.35</v>
      </c>
      <c r="M440" s="17" t="n">
        <f aca="false">ROUND((H440-G440)/H440,3)</f>
        <v>0.135</v>
      </c>
      <c r="N440" s="17" t="n">
        <f aca="false">IF(E440="Discontinued","",ROUND((L440-G440)/L440,3))</f>
        <v>0.256</v>
      </c>
      <c r="O440" s="21" t="str">
        <f aca="false">IF(E440="Discontinued","Archive",IF(AND(ROUND(K440/H440-1,6)&lt;=0.1,K440-H440&lt;=100),"Auto","Approval"))</f>
        <v>Approval</v>
      </c>
      <c r="P440" s="21" t="s">
        <v>44</v>
      </c>
      <c r="Q440" s="21" t="s">
        <v>134</v>
      </c>
      <c r="R440" s="21" t="str">
        <f aca="false">IF(E440="Superseded",MID(INDEX('Import file'!$E$2:$E$1384,MATCH(A440,'Import file'!$A$2:$A$1384,0)),23,30),A440)</f>
        <v>EWA-2319</v>
      </c>
      <c r="S440" s="19" t="n">
        <f aca="false">IF(E440="Discontinued","",IFERROR(INDEX('Supplier file A'!$D$2:$D$677,MATCH(R440,'Supplier file A'!$A$2:$A$677,0)),IFERROR(INDEX('Supplier file B'!$D$2:$D$386,MATCH(R440,'Supplier file B'!$A$2:$A$386,0)),INDEX('Supplier file C'!$D$2:$D$383,MATCH(R440,'Supplier file C'!$A$2:$A$383,0)))))</f>
        <v>3.98</v>
      </c>
      <c r="T440" s="21" t="str">
        <f aca="false">IF(E440="Discontinued","",IF(ABS(G440-S440)&lt;0.005,"Yes","No"))</f>
        <v>Yes</v>
      </c>
      <c r="U440" s="21" t="str">
        <f aca="false">IF(E440="Discontinued","",IF(ABS(F440-G440)&lt;=0.01*G440,"Yes","No"))</f>
        <v>No</v>
      </c>
      <c r="V440" s="17" t="n">
        <f aca="false">IF(E440="Discontinued","",K440/H440-1)</f>
        <v>0.16304347826087</v>
      </c>
      <c r="W440" s="21" t="str">
        <f aca="false">IF(E440="Discontinued","Archived",IF(ROUND((L440-G440)/L440,3)&gt;=ROUND(I440,3),"At or above target",IF(Q440&lt;&gt;"","Below target, reason recorded","Below target, no reason")))</f>
        <v>Below target, reason recorded</v>
      </c>
      <c r="X440" s="21" t="str">
        <f aca="false">IF(E440="Discontinued","",IF(ROUND(M440-I440,3)&lt;-0.01,"Yes","No"))</f>
        <v>Yes</v>
      </c>
    </row>
    <row r="441" customFormat="false" ht="15" hidden="false" customHeight="false" outlineLevel="0" collapsed="false">
      <c r="A441" s="21" t="s">
        <v>1008</v>
      </c>
      <c r="B441" s="21" t="s">
        <v>1009</v>
      </c>
      <c r="C441" s="21" t="s">
        <v>971</v>
      </c>
      <c r="D441" s="21" t="s">
        <v>109</v>
      </c>
      <c r="E441" s="21" t="s">
        <v>110</v>
      </c>
      <c r="F441" s="19" t="n">
        <v>75</v>
      </c>
      <c r="G441" s="19" t="n">
        <v>87.18</v>
      </c>
      <c r="H441" s="19" t="n">
        <v>107.15</v>
      </c>
      <c r="I441" s="17" t="n">
        <v>0.3</v>
      </c>
      <c r="J441" s="17"/>
      <c r="K441" s="19" t="n">
        <f aca="false">IF(E441="Discontinued",H441,ROUND(ROUNDUP(ROUND(G441/(1-IF(J441="",I441,J441))/0.05,6),0)*0.05,2))</f>
        <v>124.55</v>
      </c>
      <c r="L441" s="19" t="n">
        <f aca="false">IF(OR(E441="Discontinued",P441="Held at old sell"),H441,IF(LEFT(P441,15)="Approved, cappe",ROUND(ROUNDUP(ROUND(H441*1.1/0.05,6),0)*0.05,2),K441))</f>
        <v>124.55</v>
      </c>
      <c r="M441" s="17" t="n">
        <f aca="false">ROUND((H441-G441)/H441,3)</f>
        <v>0.186</v>
      </c>
      <c r="N441" s="17" t="n">
        <f aca="false">IF(E441="Discontinued","",ROUND((L441-G441)/L441,3))</f>
        <v>0.3</v>
      </c>
      <c r="O441" s="21" t="str">
        <f aca="false">IF(E441="Discontinued","Archive",IF(AND(ROUND(K441/H441-1,6)&lt;=0.1,K441-H441&lt;=100),"Auto","Approval"))</f>
        <v>Approval</v>
      </c>
      <c r="P441" s="21" t="s">
        <v>44</v>
      </c>
      <c r="Q441" s="21"/>
      <c r="R441" s="21" t="str">
        <f aca="false">IF(E441="Superseded",MID(INDEX('Import file'!$E$2:$E$1384,MATCH(A441,'Import file'!$A$2:$A$1384,0)),23,30),A441)</f>
        <v>EWA-2322</v>
      </c>
      <c r="S441" s="19" t="n">
        <f aca="false">IF(E441="Discontinued","",IFERROR(INDEX('Supplier file A'!$D$2:$D$677,MATCH(R441,'Supplier file A'!$A$2:$A$677,0)),IFERROR(INDEX('Supplier file B'!$D$2:$D$386,MATCH(R441,'Supplier file B'!$A$2:$A$386,0)),INDEX('Supplier file C'!$D$2:$D$383,MATCH(R441,'Supplier file C'!$A$2:$A$383,0)))))</f>
        <v>87.18</v>
      </c>
      <c r="T441" s="21" t="str">
        <f aca="false">IF(E441="Discontinued","",IF(ABS(G441-S441)&lt;0.005,"Yes","No"))</f>
        <v>Yes</v>
      </c>
      <c r="U441" s="21" t="str">
        <f aca="false">IF(E441="Discontinued","",IF(ABS(F441-G441)&lt;=0.01*G441,"Yes","No"))</f>
        <v>No</v>
      </c>
      <c r="V441" s="17" t="n">
        <f aca="false">IF(E441="Discontinued","",K441/H441-1)</f>
        <v>0.162389174055063</v>
      </c>
      <c r="W441" s="21" t="str">
        <f aca="false">IF(E441="Discontinued","Archived",IF(ROUND((L441-G441)/L441,3)&gt;=ROUND(I441,3),"At or above target",IF(Q441&lt;&gt;"","Below target, reason recorded","Below target, no reason")))</f>
        <v>At or above target</v>
      </c>
      <c r="X441" s="21" t="str">
        <f aca="false">IF(E441="Discontinued","",IF(ROUND(M441-I441,3)&lt;-0.01,"Yes","No"))</f>
        <v>Yes</v>
      </c>
    </row>
    <row r="442" customFormat="false" ht="15" hidden="false" customHeight="false" outlineLevel="0" collapsed="false">
      <c r="A442" s="21" t="s">
        <v>1010</v>
      </c>
      <c r="B442" s="21" t="s">
        <v>1011</v>
      </c>
      <c r="C442" s="21" t="s">
        <v>971</v>
      </c>
      <c r="D442" s="21" t="s">
        <v>109</v>
      </c>
      <c r="E442" s="21" t="s">
        <v>110</v>
      </c>
      <c r="F442" s="19" t="n">
        <v>27.6</v>
      </c>
      <c r="G442" s="19" t="n">
        <v>32.07</v>
      </c>
      <c r="H442" s="19" t="n">
        <v>39.45</v>
      </c>
      <c r="I442" s="17" t="n">
        <v>0.3</v>
      </c>
      <c r="J442" s="17"/>
      <c r="K442" s="19" t="n">
        <f aca="false">IF(E442="Discontinued",H442,ROUND(ROUNDUP(ROUND(G442/(1-IF(J442="",I442,J442))/0.05,6),0)*0.05,2))</f>
        <v>45.85</v>
      </c>
      <c r="L442" s="19" t="n">
        <f aca="false">IF(OR(E442="Discontinued",P442="Held at old sell"),H442,IF(LEFT(P442,15)="Approved, cappe",ROUND(ROUNDUP(ROUND(H442*1.1/0.05,6),0)*0.05,2),K442))</f>
        <v>43.4</v>
      </c>
      <c r="M442" s="17" t="n">
        <f aca="false">ROUND((H442-G442)/H442,3)</f>
        <v>0.187</v>
      </c>
      <c r="N442" s="17" t="n">
        <f aca="false">IF(E442="Discontinued","",ROUND((L442-G442)/L442,3))</f>
        <v>0.261</v>
      </c>
      <c r="O442" s="21" t="str">
        <f aca="false">IF(E442="Discontinued","Archive",IF(AND(ROUND(K442/H442-1,6)&lt;=0.1,K442-H442&lt;=100),"Auto","Approval"))</f>
        <v>Approval</v>
      </c>
      <c r="P442" s="21" t="s">
        <v>45</v>
      </c>
      <c r="Q442" s="21" t="s">
        <v>289</v>
      </c>
      <c r="R442" s="21" t="str">
        <f aca="false">IF(E442="Superseded",MID(INDEX('Import file'!$E$2:$E$1384,MATCH(A442,'Import file'!$A$2:$A$1384,0)),23,30),A442)</f>
        <v>EWA-2324</v>
      </c>
      <c r="S442" s="19" t="n">
        <f aca="false">IF(E442="Discontinued","",IFERROR(INDEX('Supplier file A'!$D$2:$D$677,MATCH(R442,'Supplier file A'!$A$2:$A$677,0)),IFERROR(INDEX('Supplier file B'!$D$2:$D$386,MATCH(R442,'Supplier file B'!$A$2:$A$386,0)),INDEX('Supplier file C'!$D$2:$D$383,MATCH(R442,'Supplier file C'!$A$2:$A$383,0)))))</f>
        <v>32.07</v>
      </c>
      <c r="T442" s="21" t="str">
        <f aca="false">IF(E442="Discontinued","",IF(ABS(G442-S442)&lt;0.005,"Yes","No"))</f>
        <v>Yes</v>
      </c>
      <c r="U442" s="21" t="str">
        <f aca="false">IF(E442="Discontinued","",IF(ABS(F442-G442)&lt;=0.01*G442,"Yes","No"))</f>
        <v>No</v>
      </c>
      <c r="V442" s="17" t="n">
        <f aca="false">IF(E442="Discontinued","",K442/H442-1)</f>
        <v>0.162230671736375</v>
      </c>
      <c r="W442" s="21" t="str">
        <f aca="false">IF(E442="Discontinued","Archived",IF(ROUND((L442-G442)/L442,3)&gt;=ROUND(I442,3),"At or above target",IF(Q442&lt;&gt;"","Below target, reason recorded","Below target, no reason")))</f>
        <v>Below target, reason recorded</v>
      </c>
      <c r="X442" s="21" t="str">
        <f aca="false">IF(E442="Discontinued","",IF(ROUND(M442-I442,3)&lt;-0.01,"Yes","No"))</f>
        <v>Yes</v>
      </c>
    </row>
    <row r="443" customFormat="false" ht="15" hidden="false" customHeight="false" outlineLevel="0" collapsed="false">
      <c r="A443" s="21" t="s">
        <v>1012</v>
      </c>
      <c r="B443" s="21" t="s">
        <v>1013</v>
      </c>
      <c r="C443" s="21" t="s">
        <v>971</v>
      </c>
      <c r="D443" s="21" t="s">
        <v>109</v>
      </c>
      <c r="E443" s="21" t="s">
        <v>110</v>
      </c>
      <c r="F443" s="19" t="n">
        <v>1.7</v>
      </c>
      <c r="G443" s="19" t="n">
        <v>1.99</v>
      </c>
      <c r="H443" s="19" t="n">
        <v>2.45</v>
      </c>
      <c r="I443" s="17" t="n">
        <v>0.3</v>
      </c>
      <c r="J443" s="17"/>
      <c r="K443" s="19" t="n">
        <f aca="false">IF(E443="Discontinued",H443,ROUND(ROUNDUP(ROUND(G443/(1-IF(J443="",I443,J443))/0.05,6),0)*0.05,2))</f>
        <v>2.85</v>
      </c>
      <c r="L443" s="19" t="n">
        <f aca="false">IF(OR(E443="Discontinued",P443="Held at old sell"),H443,IF(LEFT(P443,15)="Approved, cappe",ROUND(ROUNDUP(ROUND(H443*1.1/0.05,6),0)*0.05,2),K443))</f>
        <v>2.85</v>
      </c>
      <c r="M443" s="17" t="n">
        <f aca="false">ROUND((H443-G443)/H443,3)</f>
        <v>0.188</v>
      </c>
      <c r="N443" s="17" t="n">
        <f aca="false">IF(E443="Discontinued","",ROUND((L443-G443)/L443,3))</f>
        <v>0.302</v>
      </c>
      <c r="O443" s="21" t="str">
        <f aca="false">IF(E443="Discontinued","Archive",IF(AND(ROUND(K443/H443-1,6)&lt;=0.1,K443-H443&lt;=100),"Auto","Approval"))</f>
        <v>Approval</v>
      </c>
      <c r="P443" s="21" t="s">
        <v>44</v>
      </c>
      <c r="Q443" s="21"/>
      <c r="R443" s="21" t="str">
        <f aca="false">IF(E443="Superseded",MID(INDEX('Import file'!$E$2:$E$1384,MATCH(A443,'Import file'!$A$2:$A$1384,0)),23,30),A443)</f>
        <v>EWA-2326</v>
      </c>
      <c r="S443" s="19" t="n">
        <f aca="false">IF(E443="Discontinued","",IFERROR(INDEX('Supplier file A'!$D$2:$D$677,MATCH(R443,'Supplier file A'!$A$2:$A$677,0)),IFERROR(INDEX('Supplier file B'!$D$2:$D$386,MATCH(R443,'Supplier file B'!$A$2:$A$386,0)),INDEX('Supplier file C'!$D$2:$D$383,MATCH(R443,'Supplier file C'!$A$2:$A$383,0)))))</f>
        <v>1.99</v>
      </c>
      <c r="T443" s="21" t="str">
        <f aca="false">IF(E443="Discontinued","",IF(ABS(G443-S443)&lt;0.005,"Yes","No"))</f>
        <v>Yes</v>
      </c>
      <c r="U443" s="21" t="str">
        <f aca="false">IF(E443="Discontinued","",IF(ABS(F443-G443)&lt;=0.01*G443,"Yes","No"))</f>
        <v>No</v>
      </c>
      <c r="V443" s="17" t="n">
        <f aca="false">IF(E443="Discontinued","",K443/H443-1)</f>
        <v>0.163265306122449</v>
      </c>
      <c r="W443" s="21" t="str">
        <f aca="false">IF(E443="Discontinued","Archived",IF(ROUND((L443-G443)/L443,3)&gt;=ROUND(I443,3),"At or above target",IF(Q443&lt;&gt;"","Below target, reason recorded","Below target, no reason")))</f>
        <v>At or above target</v>
      </c>
      <c r="X443" s="21" t="str">
        <f aca="false">IF(E443="Discontinued","",IF(ROUND(M443-I443,3)&lt;-0.01,"Yes","No"))</f>
        <v>Yes</v>
      </c>
    </row>
    <row r="444" customFormat="false" ht="15" hidden="false" customHeight="false" outlineLevel="0" collapsed="false">
      <c r="A444" s="21" t="s">
        <v>1014</v>
      </c>
      <c r="B444" s="21" t="s">
        <v>1015</v>
      </c>
      <c r="C444" s="21" t="s">
        <v>971</v>
      </c>
      <c r="D444" s="21" t="s">
        <v>109</v>
      </c>
      <c r="E444" s="21" t="s">
        <v>110</v>
      </c>
      <c r="F444" s="19" t="n">
        <v>113.1</v>
      </c>
      <c r="G444" s="19" t="n">
        <v>130.47</v>
      </c>
      <c r="H444" s="19" t="n">
        <v>161.6</v>
      </c>
      <c r="I444" s="17" t="n">
        <v>0.3</v>
      </c>
      <c r="J444" s="17"/>
      <c r="K444" s="19" t="n">
        <f aca="false">IF(E444="Discontinued",H444,ROUND(ROUNDUP(ROUND(G444/(1-IF(J444="",I444,J444))/0.05,6),0)*0.05,2))</f>
        <v>186.4</v>
      </c>
      <c r="L444" s="19" t="n">
        <f aca="false">IF(OR(E444="Discontinued",P444="Held at old sell"),H444,IF(LEFT(P444,15)="Approved, cappe",ROUND(ROUNDUP(ROUND(H444*1.1/0.05,6),0)*0.05,2),K444))</f>
        <v>186.4</v>
      </c>
      <c r="M444" s="17" t="n">
        <f aca="false">ROUND((H444-G444)/H444,3)</f>
        <v>0.193</v>
      </c>
      <c r="N444" s="17" t="n">
        <f aca="false">IF(E444="Discontinued","",ROUND((L444-G444)/L444,3))</f>
        <v>0.3</v>
      </c>
      <c r="O444" s="21" t="str">
        <f aca="false">IF(E444="Discontinued","Archive",IF(AND(ROUND(K444/H444-1,6)&lt;=0.1,K444-H444&lt;=100),"Auto","Approval"))</f>
        <v>Approval</v>
      </c>
      <c r="P444" s="21" t="s">
        <v>44</v>
      </c>
      <c r="Q444" s="21"/>
      <c r="R444" s="21" t="str">
        <f aca="false">IF(E444="Superseded",MID(INDEX('Import file'!$E$2:$E$1384,MATCH(A444,'Import file'!$A$2:$A$1384,0)),23,30),A444)</f>
        <v>EWA-2329</v>
      </c>
      <c r="S444" s="19" t="n">
        <f aca="false">IF(E444="Discontinued","",IFERROR(INDEX('Supplier file A'!$D$2:$D$677,MATCH(R444,'Supplier file A'!$A$2:$A$677,0)),IFERROR(INDEX('Supplier file B'!$D$2:$D$386,MATCH(R444,'Supplier file B'!$A$2:$A$386,0)),INDEX('Supplier file C'!$D$2:$D$383,MATCH(R444,'Supplier file C'!$A$2:$A$383,0)))))</f>
        <v>130.47</v>
      </c>
      <c r="T444" s="21" t="str">
        <f aca="false">IF(E444="Discontinued","",IF(ABS(G444-S444)&lt;0.005,"Yes","No"))</f>
        <v>Yes</v>
      </c>
      <c r="U444" s="21" t="str">
        <f aca="false">IF(E444="Discontinued","",IF(ABS(F444-G444)&lt;=0.01*G444,"Yes","No"))</f>
        <v>No</v>
      </c>
      <c r="V444" s="17" t="n">
        <f aca="false">IF(E444="Discontinued","",K444/H444-1)</f>
        <v>0.153465346534654</v>
      </c>
      <c r="W444" s="21" t="str">
        <f aca="false">IF(E444="Discontinued","Archived",IF(ROUND((L444-G444)/L444,3)&gt;=ROUND(I444,3),"At or above target",IF(Q444&lt;&gt;"","Below target, reason recorded","Below target, no reason")))</f>
        <v>At or above target</v>
      </c>
      <c r="X444" s="21" t="str">
        <f aca="false">IF(E444="Discontinued","",IF(ROUND(M444-I444,3)&lt;-0.01,"Yes","No"))</f>
        <v>Yes</v>
      </c>
    </row>
    <row r="445" customFormat="false" ht="15" hidden="false" customHeight="false" outlineLevel="0" collapsed="false">
      <c r="A445" s="21" t="s">
        <v>1016</v>
      </c>
      <c r="B445" s="21" t="s">
        <v>1017</v>
      </c>
      <c r="C445" s="21" t="s">
        <v>971</v>
      </c>
      <c r="D445" s="21" t="s">
        <v>109</v>
      </c>
      <c r="E445" s="21" t="s">
        <v>110</v>
      </c>
      <c r="F445" s="19" t="n">
        <v>1.98</v>
      </c>
      <c r="G445" s="19" t="n">
        <v>2.28</v>
      </c>
      <c r="H445" s="19" t="n">
        <v>2.85</v>
      </c>
      <c r="I445" s="17" t="n">
        <v>0.3</v>
      </c>
      <c r="J445" s="17"/>
      <c r="K445" s="19" t="n">
        <f aca="false">IF(E445="Discontinued",H445,ROUND(ROUNDUP(ROUND(G445/(1-IF(J445="",I445,J445))/0.05,6),0)*0.05,2))</f>
        <v>3.3</v>
      </c>
      <c r="L445" s="19" t="n">
        <f aca="false">IF(OR(E445="Discontinued",P445="Held at old sell"),H445,IF(LEFT(P445,15)="Approved, cappe",ROUND(ROUNDUP(ROUND(H445*1.1/0.05,6),0)*0.05,2),K445))</f>
        <v>3.3</v>
      </c>
      <c r="M445" s="17" t="n">
        <f aca="false">ROUND((H445-G445)/H445,3)</f>
        <v>0.2</v>
      </c>
      <c r="N445" s="17" t="n">
        <f aca="false">IF(E445="Discontinued","",ROUND((L445-G445)/L445,3))</f>
        <v>0.309</v>
      </c>
      <c r="O445" s="21" t="str">
        <f aca="false">IF(E445="Discontinued","Archive",IF(AND(ROUND(K445/H445-1,6)&lt;=0.1,K445-H445&lt;=100),"Auto","Approval"))</f>
        <v>Approval</v>
      </c>
      <c r="P445" s="21" t="s">
        <v>44</v>
      </c>
      <c r="Q445" s="21"/>
      <c r="R445" s="21" t="str">
        <f aca="false">IF(E445="Superseded",MID(INDEX('Import file'!$E$2:$E$1384,MATCH(A445,'Import file'!$A$2:$A$1384,0)),23,30),A445)</f>
        <v>EWA-2334</v>
      </c>
      <c r="S445" s="19" t="n">
        <f aca="false">IF(E445="Discontinued","",IFERROR(INDEX('Supplier file A'!$D$2:$D$677,MATCH(R445,'Supplier file A'!$A$2:$A$677,0)),IFERROR(INDEX('Supplier file B'!$D$2:$D$386,MATCH(R445,'Supplier file B'!$A$2:$A$386,0)),INDEX('Supplier file C'!$D$2:$D$383,MATCH(R445,'Supplier file C'!$A$2:$A$383,0)))))</f>
        <v>2.28</v>
      </c>
      <c r="T445" s="21" t="str">
        <f aca="false">IF(E445="Discontinued","",IF(ABS(G445-S445)&lt;0.005,"Yes","No"))</f>
        <v>Yes</v>
      </c>
      <c r="U445" s="21" t="str">
        <f aca="false">IF(E445="Discontinued","",IF(ABS(F445-G445)&lt;=0.01*G445,"Yes","No"))</f>
        <v>No</v>
      </c>
      <c r="V445" s="17" t="n">
        <f aca="false">IF(E445="Discontinued","",K445/H445-1)</f>
        <v>0.157894736842105</v>
      </c>
      <c r="W445" s="21" t="str">
        <f aca="false">IF(E445="Discontinued","Archived",IF(ROUND((L445-G445)/L445,3)&gt;=ROUND(I445,3),"At or above target",IF(Q445&lt;&gt;"","Below target, reason recorded","Below target, no reason")))</f>
        <v>At or above target</v>
      </c>
      <c r="X445" s="21" t="str">
        <f aca="false">IF(E445="Discontinued","",IF(ROUND(M445-I445,3)&lt;-0.01,"Yes","No"))</f>
        <v>Yes</v>
      </c>
    </row>
    <row r="446" customFormat="false" ht="15" hidden="false" customHeight="false" outlineLevel="0" collapsed="false">
      <c r="A446" s="21" t="s">
        <v>1018</v>
      </c>
      <c r="B446" s="21" t="s">
        <v>1019</v>
      </c>
      <c r="C446" s="21" t="s">
        <v>971</v>
      </c>
      <c r="D446" s="21" t="s">
        <v>109</v>
      </c>
      <c r="E446" s="21" t="s">
        <v>131</v>
      </c>
      <c r="F446" s="19" t="n">
        <v>44.2</v>
      </c>
      <c r="G446" s="19" t="n">
        <v>51.16</v>
      </c>
      <c r="H446" s="19" t="n">
        <v>63.15</v>
      </c>
      <c r="I446" s="17" t="n">
        <v>0.3</v>
      </c>
      <c r="J446" s="17"/>
      <c r="K446" s="19" t="n">
        <f aca="false">IF(E446="Discontinued",H446,ROUND(ROUNDUP(ROUND(G446/(1-IF(J446="",I446,J446))/0.05,6),0)*0.05,2))</f>
        <v>73.1</v>
      </c>
      <c r="L446" s="19" t="n">
        <f aca="false">IF(OR(E446="Discontinued",P446="Held at old sell"),H446,IF(LEFT(P446,15)="Approved, cappe",ROUND(ROUNDUP(ROUND(H446*1.1/0.05,6),0)*0.05,2),K446))</f>
        <v>73.1</v>
      </c>
      <c r="M446" s="17" t="n">
        <f aca="false">ROUND((H446-G446)/H446,3)</f>
        <v>0.19</v>
      </c>
      <c r="N446" s="17" t="n">
        <f aca="false">IF(E446="Discontinued","",ROUND((L446-G446)/L446,3))</f>
        <v>0.3</v>
      </c>
      <c r="O446" s="21" t="str">
        <f aca="false">IF(E446="Discontinued","Archive",IF(AND(ROUND(K446/H446-1,6)&lt;=0.1,K446-H446&lt;=100),"Auto","Approval"))</f>
        <v>Approval</v>
      </c>
      <c r="P446" s="21" t="s">
        <v>44</v>
      </c>
      <c r="Q446" s="21"/>
      <c r="R446" s="21" t="str">
        <f aca="false">IF(E446="Superseded",MID(INDEX('Import file'!$E$2:$E$1384,MATCH(A446,'Import file'!$A$2:$A$1384,0)),23,30),A446)</f>
        <v>EWA-7336</v>
      </c>
      <c r="S446" s="19" t="n">
        <f aca="false">IF(E446="Discontinued","",IFERROR(INDEX('Supplier file A'!$D$2:$D$677,MATCH(R446,'Supplier file A'!$A$2:$A$677,0)),IFERROR(INDEX('Supplier file B'!$D$2:$D$386,MATCH(R446,'Supplier file B'!$A$2:$A$386,0)),INDEX('Supplier file C'!$D$2:$D$383,MATCH(R446,'Supplier file C'!$A$2:$A$383,0)))))</f>
        <v>51.16</v>
      </c>
      <c r="T446" s="21" t="str">
        <f aca="false">IF(E446="Discontinued","",IF(ABS(G446-S446)&lt;0.005,"Yes","No"))</f>
        <v>Yes</v>
      </c>
      <c r="U446" s="21" t="str">
        <f aca="false">IF(E446="Discontinued","",IF(ABS(F446-G446)&lt;=0.01*G446,"Yes","No"))</f>
        <v>No</v>
      </c>
      <c r="V446" s="17" t="n">
        <f aca="false">IF(E446="Discontinued","",K446/H446-1)</f>
        <v>0.157561361836896</v>
      </c>
      <c r="W446" s="21" t="str">
        <f aca="false">IF(E446="Discontinued","Archived",IF(ROUND((L446-G446)/L446,3)&gt;=ROUND(I446,3),"At or above target",IF(Q446&lt;&gt;"","Below target, reason recorded","Below target, no reason")))</f>
        <v>At or above target</v>
      </c>
      <c r="X446" s="21" t="str">
        <f aca="false">IF(E446="Discontinued","",IF(ROUND(M446-I446,3)&lt;-0.01,"Yes","No"))</f>
        <v>Yes</v>
      </c>
    </row>
    <row r="447" customFormat="false" ht="15" hidden="false" customHeight="false" outlineLevel="0" collapsed="false">
      <c r="A447" s="21" t="s">
        <v>1020</v>
      </c>
      <c r="B447" s="21" t="s">
        <v>1021</v>
      </c>
      <c r="C447" s="21" t="s">
        <v>971</v>
      </c>
      <c r="D447" s="21" t="s">
        <v>109</v>
      </c>
      <c r="E447" s="21" t="s">
        <v>110</v>
      </c>
      <c r="F447" s="19" t="n">
        <v>2.4</v>
      </c>
      <c r="G447" s="19" t="n">
        <v>2.77</v>
      </c>
      <c r="H447" s="19" t="n">
        <v>3.45</v>
      </c>
      <c r="I447" s="17" t="n">
        <v>0.3</v>
      </c>
      <c r="J447" s="17"/>
      <c r="K447" s="19" t="n">
        <f aca="false">IF(E447="Discontinued",H447,ROUND(ROUNDUP(ROUND(G447/(1-IF(J447="",I447,J447))/0.05,6),0)*0.05,2))</f>
        <v>4</v>
      </c>
      <c r="L447" s="19" t="n">
        <f aca="false">IF(OR(E447="Discontinued",P447="Held at old sell"),H447,IF(LEFT(P447,15)="Approved, cappe",ROUND(ROUNDUP(ROUND(H447*1.1/0.05,6),0)*0.05,2),K447))</f>
        <v>3.8</v>
      </c>
      <c r="M447" s="17" t="n">
        <f aca="false">ROUND((H447-G447)/H447,3)</f>
        <v>0.197</v>
      </c>
      <c r="N447" s="17" t="n">
        <f aca="false">IF(E447="Discontinued","",ROUND((L447-G447)/L447,3))</f>
        <v>0.271</v>
      </c>
      <c r="O447" s="21" t="str">
        <f aca="false">IF(E447="Discontinued","Archive",IF(AND(ROUND(K447/H447-1,6)&lt;=0.1,K447-H447&lt;=100),"Auto","Approval"))</f>
        <v>Approval</v>
      </c>
      <c r="P447" s="21" t="s">
        <v>45</v>
      </c>
      <c r="Q447" s="21" t="s">
        <v>289</v>
      </c>
      <c r="R447" s="21" t="str">
        <f aca="false">IF(E447="Superseded",MID(INDEX('Import file'!$E$2:$E$1384,MATCH(A447,'Import file'!$A$2:$A$1384,0)),23,30),A447)</f>
        <v>EWA-2339</v>
      </c>
      <c r="S447" s="19" t="n">
        <f aca="false">IF(E447="Discontinued","",IFERROR(INDEX('Supplier file A'!$D$2:$D$677,MATCH(R447,'Supplier file A'!$A$2:$A$677,0)),IFERROR(INDEX('Supplier file B'!$D$2:$D$386,MATCH(R447,'Supplier file B'!$A$2:$A$386,0)),INDEX('Supplier file C'!$D$2:$D$383,MATCH(R447,'Supplier file C'!$A$2:$A$383,0)))))</f>
        <v>2.77</v>
      </c>
      <c r="T447" s="21" t="str">
        <f aca="false">IF(E447="Discontinued","",IF(ABS(G447-S447)&lt;0.005,"Yes","No"))</f>
        <v>Yes</v>
      </c>
      <c r="U447" s="21" t="str">
        <f aca="false">IF(E447="Discontinued","",IF(ABS(F447-G447)&lt;=0.01*G447,"Yes","No"))</f>
        <v>No</v>
      </c>
      <c r="V447" s="17" t="n">
        <f aca="false">IF(E447="Discontinued","",K447/H447-1)</f>
        <v>0.159420289855073</v>
      </c>
      <c r="W447" s="21" t="str">
        <f aca="false">IF(E447="Discontinued","Archived",IF(ROUND((L447-G447)/L447,3)&gt;=ROUND(I447,3),"At or above target",IF(Q447&lt;&gt;"","Below target, reason recorded","Below target, no reason")))</f>
        <v>Below target, reason recorded</v>
      </c>
      <c r="X447" s="21" t="str">
        <f aca="false">IF(E447="Discontinued","",IF(ROUND(M447-I447,3)&lt;-0.01,"Yes","No"))</f>
        <v>Yes</v>
      </c>
    </row>
    <row r="448" customFormat="false" ht="15" hidden="false" customHeight="false" outlineLevel="0" collapsed="false">
      <c r="A448" s="21" t="s">
        <v>1022</v>
      </c>
      <c r="B448" s="21" t="s">
        <v>1023</v>
      </c>
      <c r="C448" s="21" t="s">
        <v>971</v>
      </c>
      <c r="D448" s="21" t="s">
        <v>109</v>
      </c>
      <c r="E448" s="21" t="s">
        <v>110</v>
      </c>
      <c r="F448" s="19" t="n">
        <v>48</v>
      </c>
      <c r="G448" s="19" t="n">
        <v>56.1</v>
      </c>
      <c r="H448" s="19" t="n">
        <v>68.6</v>
      </c>
      <c r="I448" s="17" t="n">
        <v>0.3</v>
      </c>
      <c r="J448" s="17"/>
      <c r="K448" s="19" t="n">
        <f aca="false">IF(E448="Discontinued",H448,ROUND(ROUNDUP(ROUND(G448/(1-IF(J448="",I448,J448))/0.05,6),0)*0.05,2))</f>
        <v>80.15</v>
      </c>
      <c r="L448" s="19" t="n">
        <f aca="false">IF(OR(E448="Discontinued",P448="Held at old sell"),H448,IF(LEFT(P448,15)="Approved, cappe",ROUND(ROUNDUP(ROUND(H448*1.1/0.05,6),0)*0.05,2),K448))</f>
        <v>68.6</v>
      </c>
      <c r="M448" s="17" t="n">
        <f aca="false">ROUND((H448-G448)/H448,3)</f>
        <v>0.182</v>
      </c>
      <c r="N448" s="17" t="n">
        <f aca="false">IF(E448="Discontinued","",ROUND((L448-G448)/L448,3))</f>
        <v>0.182</v>
      </c>
      <c r="O448" s="21" t="str">
        <f aca="false">IF(E448="Discontinued","Archive",IF(AND(ROUND(K448/H448-1,6)&lt;=0.1,K448-H448&lt;=100),"Auto","Approval"))</f>
        <v>Approval</v>
      </c>
      <c r="P448" s="21" t="s">
        <v>122</v>
      </c>
      <c r="Q448" s="21" t="s">
        <v>123</v>
      </c>
      <c r="R448" s="21" t="str">
        <f aca="false">IF(E448="Superseded",MID(INDEX('Import file'!$E$2:$E$1384,MATCH(A448,'Import file'!$A$2:$A$1384,0)),23,30),A448)</f>
        <v>EWA-2342</v>
      </c>
      <c r="S448" s="19" t="n">
        <f aca="false">IF(E448="Discontinued","",IFERROR(INDEX('Supplier file A'!$D$2:$D$677,MATCH(R448,'Supplier file A'!$A$2:$A$677,0)),IFERROR(INDEX('Supplier file B'!$D$2:$D$386,MATCH(R448,'Supplier file B'!$A$2:$A$386,0)),INDEX('Supplier file C'!$D$2:$D$383,MATCH(R448,'Supplier file C'!$A$2:$A$383,0)))))</f>
        <v>56.1</v>
      </c>
      <c r="T448" s="21" t="str">
        <f aca="false">IF(E448="Discontinued","",IF(ABS(G448-S448)&lt;0.005,"Yes","No"))</f>
        <v>Yes</v>
      </c>
      <c r="U448" s="21" t="str">
        <f aca="false">IF(E448="Discontinued","",IF(ABS(F448-G448)&lt;=0.01*G448,"Yes","No"))</f>
        <v>No</v>
      </c>
      <c r="V448" s="17" t="n">
        <f aca="false">IF(E448="Discontinued","",K448/H448-1)</f>
        <v>0.168367346938776</v>
      </c>
      <c r="W448" s="21" t="str">
        <f aca="false">IF(E448="Discontinued","Archived",IF(ROUND((L448-G448)/L448,3)&gt;=ROUND(I448,3),"At or above target",IF(Q448&lt;&gt;"","Below target, reason recorded","Below target, no reason")))</f>
        <v>Below target, reason recorded</v>
      </c>
      <c r="X448" s="21" t="str">
        <f aca="false">IF(E448="Discontinued","",IF(ROUND(M448-I448,3)&lt;-0.01,"Yes","No"))</f>
        <v>Yes</v>
      </c>
    </row>
    <row r="449" customFormat="false" ht="15" hidden="false" customHeight="false" outlineLevel="0" collapsed="false">
      <c r="A449" s="21" t="s">
        <v>1024</v>
      </c>
      <c r="B449" s="21" t="s">
        <v>1025</v>
      </c>
      <c r="C449" s="21" t="s">
        <v>971</v>
      </c>
      <c r="D449" s="21" t="s">
        <v>109</v>
      </c>
      <c r="E449" s="21" t="s">
        <v>110</v>
      </c>
      <c r="F449" s="19" t="n">
        <v>37.95</v>
      </c>
      <c r="G449" s="19" t="n">
        <v>43.96</v>
      </c>
      <c r="H449" s="19" t="n">
        <v>54.25</v>
      </c>
      <c r="I449" s="17" t="n">
        <v>0.3</v>
      </c>
      <c r="J449" s="17"/>
      <c r="K449" s="19" t="n">
        <f aca="false">IF(E449="Discontinued",H449,ROUND(ROUNDUP(ROUND(G449/(1-IF(J449="",I449,J449))/0.05,6),0)*0.05,2))</f>
        <v>62.8</v>
      </c>
      <c r="L449" s="19" t="n">
        <f aca="false">IF(OR(E449="Discontinued",P449="Held at old sell"),H449,IF(LEFT(P449,15)="Approved, cappe",ROUND(ROUNDUP(ROUND(H449*1.1/0.05,6),0)*0.05,2),K449))</f>
        <v>59.7</v>
      </c>
      <c r="M449" s="17" t="n">
        <f aca="false">ROUND((H449-G449)/H449,3)</f>
        <v>0.19</v>
      </c>
      <c r="N449" s="17" t="n">
        <f aca="false">IF(E449="Discontinued","",ROUND((L449-G449)/L449,3))</f>
        <v>0.264</v>
      </c>
      <c r="O449" s="21" t="str">
        <f aca="false">IF(E449="Discontinued","Archive",IF(AND(ROUND(K449/H449-1,6)&lt;=0.1,K449-H449&lt;=100),"Auto","Approval"))</f>
        <v>Approval</v>
      </c>
      <c r="P449" s="21" t="s">
        <v>45</v>
      </c>
      <c r="Q449" s="21" t="s">
        <v>289</v>
      </c>
      <c r="R449" s="21" t="str">
        <f aca="false">IF(E449="Superseded",MID(INDEX('Import file'!$E$2:$E$1384,MATCH(A449,'Import file'!$A$2:$A$1384,0)),23,30),A449)</f>
        <v>EWA-2345</v>
      </c>
      <c r="S449" s="19" t="n">
        <f aca="false">IF(E449="Discontinued","",IFERROR(INDEX('Supplier file A'!$D$2:$D$677,MATCH(R449,'Supplier file A'!$A$2:$A$677,0)),IFERROR(INDEX('Supplier file B'!$D$2:$D$386,MATCH(R449,'Supplier file B'!$A$2:$A$386,0)),INDEX('Supplier file C'!$D$2:$D$383,MATCH(R449,'Supplier file C'!$A$2:$A$383,0)))))</f>
        <v>43.96</v>
      </c>
      <c r="T449" s="21" t="str">
        <f aca="false">IF(E449="Discontinued","",IF(ABS(G449-S449)&lt;0.005,"Yes","No"))</f>
        <v>Yes</v>
      </c>
      <c r="U449" s="21" t="str">
        <f aca="false">IF(E449="Discontinued","",IF(ABS(F449-G449)&lt;=0.01*G449,"Yes","No"))</f>
        <v>No</v>
      </c>
      <c r="V449" s="17" t="n">
        <f aca="false">IF(E449="Discontinued","",K449/H449-1)</f>
        <v>0.157603686635945</v>
      </c>
      <c r="W449" s="21" t="str">
        <f aca="false">IF(E449="Discontinued","Archived",IF(ROUND((L449-G449)/L449,3)&gt;=ROUND(I449,3),"At or above target",IF(Q449&lt;&gt;"","Below target, reason recorded","Below target, no reason")))</f>
        <v>Below target, reason recorded</v>
      </c>
      <c r="X449" s="21" t="str">
        <f aca="false">IF(E449="Discontinued","",IF(ROUND(M449-I449,3)&lt;-0.01,"Yes","No"))</f>
        <v>Yes</v>
      </c>
    </row>
    <row r="450" customFormat="false" ht="15" hidden="false" customHeight="false" outlineLevel="0" collapsed="false">
      <c r="A450" s="21" t="s">
        <v>1026</v>
      </c>
      <c r="B450" s="21" t="s">
        <v>1027</v>
      </c>
      <c r="C450" s="21" t="s">
        <v>971</v>
      </c>
      <c r="D450" s="21" t="s">
        <v>109</v>
      </c>
      <c r="E450" s="21" t="s">
        <v>110</v>
      </c>
      <c r="F450" s="19" t="n">
        <v>48</v>
      </c>
      <c r="G450" s="19" t="n">
        <v>55.55</v>
      </c>
      <c r="H450" s="19" t="n">
        <v>65.8</v>
      </c>
      <c r="I450" s="17" t="n">
        <v>0.3</v>
      </c>
      <c r="J450" s="17" t="n">
        <v>0.27</v>
      </c>
      <c r="K450" s="19" t="n">
        <f aca="false">IF(E450="Discontinued",H450,ROUND(ROUNDUP(ROUND(G450/(1-IF(J450="",I450,J450))/0.05,6),0)*0.05,2))</f>
        <v>76.1</v>
      </c>
      <c r="L450" s="19" t="n">
        <f aca="false">IF(OR(E450="Discontinued",P450="Held at old sell"),H450,IF(LEFT(P450,15)="Approved, cappe",ROUND(ROUNDUP(ROUND(H450*1.1/0.05,6),0)*0.05,2),K450))</f>
        <v>72.4</v>
      </c>
      <c r="M450" s="17" t="n">
        <f aca="false">ROUND((H450-G450)/H450,3)</f>
        <v>0.156</v>
      </c>
      <c r="N450" s="17" t="n">
        <f aca="false">IF(E450="Discontinued","",ROUND((L450-G450)/L450,3))</f>
        <v>0.233</v>
      </c>
      <c r="O450" s="21" t="str">
        <f aca="false">IF(E450="Discontinued","Archive",IF(AND(ROUND(K450/H450-1,6)&lt;=0.1,K450-H450&lt;=100),"Auto","Approval"))</f>
        <v>Approval</v>
      </c>
      <c r="P450" s="21" t="s">
        <v>45</v>
      </c>
      <c r="Q450" s="21" t="s">
        <v>289</v>
      </c>
      <c r="R450" s="21" t="str">
        <f aca="false">IF(E450="Superseded",MID(INDEX('Import file'!$E$2:$E$1384,MATCH(A450,'Import file'!$A$2:$A$1384,0)),23,30),A450)</f>
        <v>EWA-2348</v>
      </c>
      <c r="S450" s="19" t="n">
        <f aca="false">IF(E450="Discontinued","",IFERROR(INDEX('Supplier file A'!$D$2:$D$677,MATCH(R450,'Supplier file A'!$A$2:$A$677,0)),IFERROR(INDEX('Supplier file B'!$D$2:$D$386,MATCH(R450,'Supplier file B'!$A$2:$A$386,0)),INDEX('Supplier file C'!$D$2:$D$383,MATCH(R450,'Supplier file C'!$A$2:$A$383,0)))))</f>
        <v>55.55</v>
      </c>
      <c r="T450" s="21" t="str">
        <f aca="false">IF(E450="Discontinued","",IF(ABS(G450-S450)&lt;0.005,"Yes","No"))</f>
        <v>Yes</v>
      </c>
      <c r="U450" s="21" t="str">
        <f aca="false">IF(E450="Discontinued","",IF(ABS(F450-G450)&lt;=0.01*G450,"Yes","No"))</f>
        <v>No</v>
      </c>
      <c r="V450" s="17" t="n">
        <f aca="false">IF(E450="Discontinued","",K450/H450-1)</f>
        <v>0.156534954407295</v>
      </c>
      <c r="W450" s="21" t="str">
        <f aca="false">IF(E450="Discontinued","Archived",IF(ROUND((L450-G450)/L450,3)&gt;=ROUND(I450,3),"At or above target",IF(Q450&lt;&gt;"","Below target, reason recorded","Below target, no reason")))</f>
        <v>Below target, reason recorded</v>
      </c>
      <c r="X450" s="21" t="str">
        <f aca="false">IF(E450="Discontinued","",IF(ROUND(M450-I450,3)&lt;-0.01,"Yes","No"))</f>
        <v>Yes</v>
      </c>
    </row>
    <row r="451" customFormat="false" ht="15" hidden="false" customHeight="false" outlineLevel="0" collapsed="false">
      <c r="A451" s="21" t="s">
        <v>1028</v>
      </c>
      <c r="B451" s="21" t="s">
        <v>1029</v>
      </c>
      <c r="C451" s="21" t="s">
        <v>971</v>
      </c>
      <c r="D451" s="21" t="s">
        <v>109</v>
      </c>
      <c r="E451" s="21" t="s">
        <v>110</v>
      </c>
      <c r="F451" s="19" t="n">
        <v>28.35</v>
      </c>
      <c r="G451" s="19" t="n">
        <v>33.1</v>
      </c>
      <c r="H451" s="19" t="n">
        <v>40.5</v>
      </c>
      <c r="I451" s="17" t="n">
        <v>0.3</v>
      </c>
      <c r="J451" s="17"/>
      <c r="K451" s="19" t="n">
        <f aca="false">IF(E451="Discontinued",H451,ROUND(ROUNDUP(ROUND(G451/(1-IF(J451="",I451,J451))/0.05,6),0)*0.05,2))</f>
        <v>47.3</v>
      </c>
      <c r="L451" s="19" t="n">
        <f aca="false">IF(OR(E451="Discontinued",P451="Held at old sell"),H451,IF(LEFT(P451,15)="Approved, cappe",ROUND(ROUNDUP(ROUND(H451*1.1/0.05,6),0)*0.05,2),K451))</f>
        <v>47.3</v>
      </c>
      <c r="M451" s="17" t="n">
        <f aca="false">ROUND((H451-G451)/H451,3)</f>
        <v>0.183</v>
      </c>
      <c r="N451" s="17" t="n">
        <f aca="false">IF(E451="Discontinued","",ROUND((L451-G451)/L451,3))</f>
        <v>0.3</v>
      </c>
      <c r="O451" s="21" t="str">
        <f aca="false">IF(E451="Discontinued","Archive",IF(AND(ROUND(K451/H451-1,6)&lt;=0.1,K451-H451&lt;=100),"Auto","Approval"))</f>
        <v>Approval</v>
      </c>
      <c r="P451" s="21" t="s">
        <v>44</v>
      </c>
      <c r="Q451" s="21"/>
      <c r="R451" s="21" t="str">
        <f aca="false">IF(E451="Superseded",MID(INDEX('Import file'!$E$2:$E$1384,MATCH(A451,'Import file'!$A$2:$A$1384,0)),23,30),A451)</f>
        <v>EWA-2352</v>
      </c>
      <c r="S451" s="19" t="n">
        <f aca="false">IF(E451="Discontinued","",IFERROR(INDEX('Supplier file A'!$D$2:$D$677,MATCH(R451,'Supplier file A'!$A$2:$A$677,0)),IFERROR(INDEX('Supplier file B'!$D$2:$D$386,MATCH(R451,'Supplier file B'!$A$2:$A$386,0)),INDEX('Supplier file C'!$D$2:$D$383,MATCH(R451,'Supplier file C'!$A$2:$A$383,0)))))</f>
        <v>33.1</v>
      </c>
      <c r="T451" s="21" t="str">
        <f aca="false">IF(E451="Discontinued","",IF(ABS(G451-S451)&lt;0.005,"Yes","No"))</f>
        <v>Yes</v>
      </c>
      <c r="U451" s="21" t="str">
        <f aca="false">IF(E451="Discontinued","",IF(ABS(F451-G451)&lt;=0.01*G451,"Yes","No"))</f>
        <v>No</v>
      </c>
      <c r="V451" s="17" t="n">
        <f aca="false">IF(E451="Discontinued","",K451/H451-1)</f>
        <v>0.167901234567901</v>
      </c>
      <c r="W451" s="21" t="str">
        <f aca="false">IF(E451="Discontinued","Archived",IF(ROUND((L451-G451)/L451,3)&gt;=ROUND(I451,3),"At or above target",IF(Q451&lt;&gt;"","Below target, reason recorded","Below target, no reason")))</f>
        <v>At or above target</v>
      </c>
      <c r="X451" s="21" t="str">
        <f aca="false">IF(E451="Discontinued","",IF(ROUND(M451-I451,3)&lt;-0.01,"Yes","No"))</f>
        <v>Yes</v>
      </c>
    </row>
    <row r="452" customFormat="false" ht="15" hidden="false" customHeight="false" outlineLevel="0" collapsed="false">
      <c r="A452" s="21" t="s">
        <v>1030</v>
      </c>
      <c r="B452" s="21" t="s">
        <v>1031</v>
      </c>
      <c r="C452" s="21" t="s">
        <v>971</v>
      </c>
      <c r="D452" s="21" t="s">
        <v>109</v>
      </c>
      <c r="E452" s="21" t="s">
        <v>110</v>
      </c>
      <c r="F452" s="19" t="n">
        <v>1.61</v>
      </c>
      <c r="G452" s="19" t="n">
        <v>1.87</v>
      </c>
      <c r="H452" s="19" t="n">
        <v>2.3</v>
      </c>
      <c r="I452" s="17" t="n">
        <v>0.3</v>
      </c>
      <c r="J452" s="17"/>
      <c r="K452" s="19" t="n">
        <f aca="false">IF(E452="Discontinued",H452,ROUND(ROUNDUP(ROUND(G452/(1-IF(J452="",I452,J452))/0.05,6),0)*0.05,2))</f>
        <v>2.7</v>
      </c>
      <c r="L452" s="19" t="n">
        <f aca="false">IF(OR(E452="Discontinued",P452="Held at old sell"),H452,IF(LEFT(P452,15)="Approved, cappe",ROUND(ROUNDUP(ROUND(H452*1.1/0.05,6),0)*0.05,2),K452))</f>
        <v>2.7</v>
      </c>
      <c r="M452" s="17" t="n">
        <f aca="false">ROUND((H452-G452)/H452,3)</f>
        <v>0.187</v>
      </c>
      <c r="N452" s="17" t="n">
        <f aca="false">IF(E452="Discontinued","",ROUND((L452-G452)/L452,3))</f>
        <v>0.307</v>
      </c>
      <c r="O452" s="21" t="str">
        <f aca="false">IF(E452="Discontinued","Archive",IF(AND(ROUND(K452/H452-1,6)&lt;=0.1,K452-H452&lt;=100),"Auto","Approval"))</f>
        <v>Approval</v>
      </c>
      <c r="P452" s="21" t="s">
        <v>44</v>
      </c>
      <c r="Q452" s="21"/>
      <c r="R452" s="21" t="str">
        <f aca="false">IF(E452="Superseded",MID(INDEX('Import file'!$E$2:$E$1384,MATCH(A452,'Import file'!$A$2:$A$1384,0)),23,30),A452)</f>
        <v>EWA-2353</v>
      </c>
      <c r="S452" s="19" t="n">
        <f aca="false">IF(E452="Discontinued","",IFERROR(INDEX('Supplier file A'!$D$2:$D$677,MATCH(R452,'Supplier file A'!$A$2:$A$677,0)),IFERROR(INDEX('Supplier file B'!$D$2:$D$386,MATCH(R452,'Supplier file B'!$A$2:$A$386,0)),INDEX('Supplier file C'!$D$2:$D$383,MATCH(R452,'Supplier file C'!$A$2:$A$383,0)))))</f>
        <v>1.87</v>
      </c>
      <c r="T452" s="21" t="str">
        <f aca="false">IF(E452="Discontinued","",IF(ABS(G452-S452)&lt;0.005,"Yes","No"))</f>
        <v>Yes</v>
      </c>
      <c r="U452" s="21" t="str">
        <f aca="false">IF(E452="Discontinued","",IF(ABS(F452-G452)&lt;=0.01*G452,"Yes","No"))</f>
        <v>No</v>
      </c>
      <c r="V452" s="17" t="n">
        <f aca="false">IF(E452="Discontinued","",K452/H452-1)</f>
        <v>0.173913043478261</v>
      </c>
      <c r="W452" s="21" t="str">
        <f aca="false">IF(E452="Discontinued","Archived",IF(ROUND((L452-G452)/L452,3)&gt;=ROUND(I452,3),"At or above target",IF(Q452&lt;&gt;"","Below target, reason recorded","Below target, no reason")))</f>
        <v>At or above target</v>
      </c>
      <c r="X452" s="21" t="str">
        <f aca="false">IF(E452="Discontinued","",IF(ROUND(M452-I452,3)&lt;-0.01,"Yes","No"))</f>
        <v>Yes</v>
      </c>
    </row>
    <row r="453" customFormat="false" ht="15" hidden="false" customHeight="false" outlineLevel="0" collapsed="false">
      <c r="A453" s="21" t="s">
        <v>1032</v>
      </c>
      <c r="B453" s="21" t="s">
        <v>1033</v>
      </c>
      <c r="C453" s="21" t="s">
        <v>971</v>
      </c>
      <c r="D453" s="21" t="s">
        <v>109</v>
      </c>
      <c r="E453" s="21" t="s">
        <v>110</v>
      </c>
      <c r="F453" s="19" t="n">
        <v>1.89</v>
      </c>
      <c r="G453" s="19" t="n">
        <v>2.2</v>
      </c>
      <c r="H453" s="19" t="n">
        <v>2.7</v>
      </c>
      <c r="I453" s="17" t="n">
        <v>0.3</v>
      </c>
      <c r="J453" s="17"/>
      <c r="K453" s="19" t="n">
        <f aca="false">IF(E453="Discontinued",H453,ROUND(ROUNDUP(ROUND(G453/(1-IF(J453="",I453,J453))/0.05,6),0)*0.05,2))</f>
        <v>3.15</v>
      </c>
      <c r="L453" s="19" t="n">
        <f aca="false">IF(OR(E453="Discontinued",P453="Held at old sell"),H453,IF(LEFT(P453,15)="Approved, cappe",ROUND(ROUNDUP(ROUND(H453*1.1/0.05,6),0)*0.05,2),K453))</f>
        <v>3.15</v>
      </c>
      <c r="M453" s="17" t="n">
        <f aca="false">ROUND((H453-G453)/H453,3)</f>
        <v>0.185</v>
      </c>
      <c r="N453" s="17" t="n">
        <f aca="false">IF(E453="Discontinued","",ROUND((L453-G453)/L453,3))</f>
        <v>0.302</v>
      </c>
      <c r="O453" s="21" t="str">
        <f aca="false">IF(E453="Discontinued","Archive",IF(AND(ROUND(K453/H453-1,6)&lt;=0.1,K453-H453&lt;=100),"Auto","Approval"))</f>
        <v>Approval</v>
      </c>
      <c r="P453" s="21" t="s">
        <v>44</v>
      </c>
      <c r="Q453" s="21"/>
      <c r="R453" s="21" t="str">
        <f aca="false">IF(E453="Superseded",MID(INDEX('Import file'!$E$2:$E$1384,MATCH(A453,'Import file'!$A$2:$A$1384,0)),23,30),A453)</f>
        <v>EWA-2358</v>
      </c>
      <c r="S453" s="19" t="n">
        <f aca="false">IF(E453="Discontinued","",IFERROR(INDEX('Supplier file A'!$D$2:$D$677,MATCH(R453,'Supplier file A'!$A$2:$A$677,0)),IFERROR(INDEX('Supplier file B'!$D$2:$D$386,MATCH(R453,'Supplier file B'!$A$2:$A$386,0)),INDEX('Supplier file C'!$D$2:$D$383,MATCH(R453,'Supplier file C'!$A$2:$A$383,0)))))</f>
        <v>2.2</v>
      </c>
      <c r="T453" s="21" t="str">
        <f aca="false">IF(E453="Discontinued","",IF(ABS(G453-S453)&lt;0.005,"Yes","No"))</f>
        <v>Yes</v>
      </c>
      <c r="U453" s="21" t="str">
        <f aca="false">IF(E453="Discontinued","",IF(ABS(F453-G453)&lt;=0.01*G453,"Yes","No"))</f>
        <v>No</v>
      </c>
      <c r="V453" s="17" t="n">
        <f aca="false">IF(E453="Discontinued","",K453/H453-1)</f>
        <v>0.166666666666667</v>
      </c>
      <c r="W453" s="21" t="str">
        <f aca="false">IF(E453="Discontinued","Archived",IF(ROUND((L453-G453)/L453,3)&gt;=ROUND(I453,3),"At or above target",IF(Q453&lt;&gt;"","Below target, reason recorded","Below target, no reason")))</f>
        <v>At or above target</v>
      </c>
      <c r="X453" s="21" t="str">
        <f aca="false">IF(E453="Discontinued","",IF(ROUND(M453-I453,3)&lt;-0.01,"Yes","No"))</f>
        <v>Yes</v>
      </c>
    </row>
    <row r="454" customFormat="false" ht="15" hidden="false" customHeight="false" outlineLevel="0" collapsed="false">
      <c r="A454" s="21" t="s">
        <v>1034</v>
      </c>
      <c r="B454" s="21" t="s">
        <v>1035</v>
      </c>
      <c r="C454" s="21" t="s">
        <v>971</v>
      </c>
      <c r="D454" s="21" t="s">
        <v>109</v>
      </c>
      <c r="E454" s="21" t="s">
        <v>110</v>
      </c>
      <c r="F454" s="19" t="n">
        <v>11.61</v>
      </c>
      <c r="G454" s="19" t="n">
        <v>13.45</v>
      </c>
      <c r="H454" s="19" t="n">
        <v>16.6</v>
      </c>
      <c r="I454" s="17" t="n">
        <v>0.3</v>
      </c>
      <c r="J454" s="17"/>
      <c r="K454" s="19" t="n">
        <f aca="false">IF(E454="Discontinued",H454,ROUND(ROUNDUP(ROUND(G454/(1-IF(J454="",I454,J454))/0.05,6),0)*0.05,2))</f>
        <v>19.25</v>
      </c>
      <c r="L454" s="19" t="n">
        <f aca="false">IF(OR(E454="Discontinued",P454="Held at old sell"),H454,IF(LEFT(P454,15)="Approved, cappe",ROUND(ROUNDUP(ROUND(H454*1.1/0.05,6),0)*0.05,2),K454))</f>
        <v>19.25</v>
      </c>
      <c r="M454" s="17" t="n">
        <f aca="false">ROUND((H454-G454)/H454,3)</f>
        <v>0.19</v>
      </c>
      <c r="N454" s="17" t="n">
        <f aca="false">IF(E454="Discontinued","",ROUND((L454-G454)/L454,3))</f>
        <v>0.301</v>
      </c>
      <c r="O454" s="21" t="str">
        <f aca="false">IF(E454="Discontinued","Archive",IF(AND(ROUND(K454/H454-1,6)&lt;=0.1,K454-H454&lt;=100),"Auto","Approval"))</f>
        <v>Approval</v>
      </c>
      <c r="P454" s="21" t="s">
        <v>44</v>
      </c>
      <c r="Q454" s="21"/>
      <c r="R454" s="21" t="str">
        <f aca="false">IF(E454="Superseded",MID(INDEX('Import file'!$E$2:$E$1384,MATCH(A454,'Import file'!$A$2:$A$1384,0)),23,30),A454)</f>
        <v>EWA-2360</v>
      </c>
      <c r="S454" s="19" t="n">
        <f aca="false">IF(E454="Discontinued","",IFERROR(INDEX('Supplier file A'!$D$2:$D$677,MATCH(R454,'Supplier file A'!$A$2:$A$677,0)),IFERROR(INDEX('Supplier file B'!$D$2:$D$386,MATCH(R454,'Supplier file B'!$A$2:$A$386,0)),INDEX('Supplier file C'!$D$2:$D$383,MATCH(R454,'Supplier file C'!$A$2:$A$383,0)))))</f>
        <v>13.45</v>
      </c>
      <c r="T454" s="21" t="str">
        <f aca="false">IF(E454="Discontinued","",IF(ABS(G454-S454)&lt;0.005,"Yes","No"))</f>
        <v>Yes</v>
      </c>
      <c r="U454" s="21" t="str">
        <f aca="false">IF(E454="Discontinued","",IF(ABS(F454-G454)&lt;=0.01*G454,"Yes","No"))</f>
        <v>No</v>
      </c>
      <c r="V454" s="17" t="n">
        <f aca="false">IF(E454="Discontinued","",K454/H454-1)</f>
        <v>0.159638554216867</v>
      </c>
      <c r="W454" s="21" t="str">
        <f aca="false">IF(E454="Discontinued","Archived",IF(ROUND((L454-G454)/L454,3)&gt;=ROUND(I454,3),"At or above target",IF(Q454&lt;&gt;"","Below target, reason recorded","Below target, no reason")))</f>
        <v>At or above target</v>
      </c>
      <c r="X454" s="21" t="str">
        <f aca="false">IF(E454="Discontinued","",IF(ROUND(M454-I454,3)&lt;-0.01,"Yes","No"))</f>
        <v>Yes</v>
      </c>
    </row>
    <row r="455" customFormat="false" ht="15" hidden="false" customHeight="false" outlineLevel="0" collapsed="false">
      <c r="A455" s="21" t="s">
        <v>1036</v>
      </c>
      <c r="B455" s="21" t="s">
        <v>1037</v>
      </c>
      <c r="C455" s="21" t="s">
        <v>971</v>
      </c>
      <c r="D455" s="21" t="s">
        <v>109</v>
      </c>
      <c r="E455" s="21" t="s">
        <v>110</v>
      </c>
      <c r="F455" s="19" t="n">
        <v>5.8</v>
      </c>
      <c r="G455" s="19" t="n">
        <v>6.74</v>
      </c>
      <c r="H455" s="19" t="n">
        <v>8.3</v>
      </c>
      <c r="I455" s="17" t="n">
        <v>0.3</v>
      </c>
      <c r="J455" s="17"/>
      <c r="K455" s="19" t="n">
        <f aca="false">IF(E455="Discontinued",H455,ROUND(ROUNDUP(ROUND(G455/(1-IF(J455="",I455,J455))/0.05,6),0)*0.05,2))</f>
        <v>9.65</v>
      </c>
      <c r="L455" s="19" t="n">
        <f aca="false">IF(OR(E455="Discontinued",P455="Held at old sell"),H455,IF(LEFT(P455,15)="Approved, cappe",ROUND(ROUNDUP(ROUND(H455*1.1/0.05,6),0)*0.05,2),K455))</f>
        <v>8.3</v>
      </c>
      <c r="M455" s="17" t="n">
        <f aca="false">ROUND((H455-G455)/H455,3)</f>
        <v>0.188</v>
      </c>
      <c r="N455" s="17" t="n">
        <f aca="false">IF(E455="Discontinued","",ROUND((L455-G455)/L455,3))</f>
        <v>0.188</v>
      </c>
      <c r="O455" s="21" t="str">
        <f aca="false">IF(E455="Discontinued","Archive",IF(AND(ROUND(K455/H455-1,6)&lt;=0.1,K455-H455&lt;=100),"Auto","Approval"))</f>
        <v>Approval</v>
      </c>
      <c r="P455" s="21" t="s">
        <v>122</v>
      </c>
      <c r="Q455" s="21" t="s">
        <v>123</v>
      </c>
      <c r="R455" s="21" t="str">
        <f aca="false">IF(E455="Superseded",MID(INDEX('Import file'!$E$2:$E$1384,MATCH(A455,'Import file'!$A$2:$A$1384,0)),23,30),A455)</f>
        <v>EWA-2364</v>
      </c>
      <c r="S455" s="19" t="n">
        <f aca="false">IF(E455="Discontinued","",IFERROR(INDEX('Supplier file A'!$D$2:$D$677,MATCH(R455,'Supplier file A'!$A$2:$A$677,0)),IFERROR(INDEX('Supplier file B'!$D$2:$D$386,MATCH(R455,'Supplier file B'!$A$2:$A$386,0)),INDEX('Supplier file C'!$D$2:$D$383,MATCH(R455,'Supplier file C'!$A$2:$A$383,0)))))</f>
        <v>6.74</v>
      </c>
      <c r="T455" s="21" t="str">
        <f aca="false">IF(E455="Discontinued","",IF(ABS(G455-S455)&lt;0.005,"Yes","No"))</f>
        <v>Yes</v>
      </c>
      <c r="U455" s="21" t="str">
        <f aca="false">IF(E455="Discontinued","",IF(ABS(F455-G455)&lt;=0.01*G455,"Yes","No"))</f>
        <v>No</v>
      </c>
      <c r="V455" s="17" t="n">
        <f aca="false">IF(E455="Discontinued","",K455/H455-1)</f>
        <v>0.162650602409639</v>
      </c>
      <c r="W455" s="21" t="str">
        <f aca="false">IF(E455="Discontinued","Archived",IF(ROUND((L455-G455)/L455,3)&gt;=ROUND(I455,3),"At or above target",IF(Q455&lt;&gt;"","Below target, reason recorded","Below target, no reason")))</f>
        <v>Below target, reason recorded</v>
      </c>
      <c r="X455" s="21" t="str">
        <f aca="false">IF(E455="Discontinued","",IF(ROUND(M455-I455,3)&lt;-0.01,"Yes","No"))</f>
        <v>Yes</v>
      </c>
    </row>
    <row r="456" customFormat="false" ht="15" hidden="false" customHeight="false" outlineLevel="0" collapsed="false">
      <c r="A456" s="21" t="s">
        <v>1038</v>
      </c>
      <c r="B456" s="21" t="s">
        <v>1039</v>
      </c>
      <c r="C456" s="21" t="s">
        <v>971</v>
      </c>
      <c r="D456" s="21" t="s">
        <v>109</v>
      </c>
      <c r="E456" s="21" t="s">
        <v>110</v>
      </c>
      <c r="F456" s="19" t="n">
        <v>3.44</v>
      </c>
      <c r="G456" s="19" t="n">
        <v>3.98</v>
      </c>
      <c r="H456" s="19" t="n">
        <v>4.95</v>
      </c>
      <c r="I456" s="17" t="n">
        <v>0.3</v>
      </c>
      <c r="J456" s="17"/>
      <c r="K456" s="19" t="n">
        <f aca="false">IF(E456="Discontinued",H456,ROUND(ROUNDUP(ROUND(G456/(1-IF(J456="",I456,J456))/0.05,6),0)*0.05,2))</f>
        <v>5.7</v>
      </c>
      <c r="L456" s="19" t="n">
        <f aca="false">IF(OR(E456="Discontinued",P456="Held at old sell"),H456,IF(LEFT(P456,15)="Approved, cappe",ROUND(ROUNDUP(ROUND(H456*1.1/0.05,6),0)*0.05,2),K456))</f>
        <v>5.7</v>
      </c>
      <c r="M456" s="17" t="n">
        <f aca="false">ROUND((H456-G456)/H456,3)</f>
        <v>0.196</v>
      </c>
      <c r="N456" s="17" t="n">
        <f aca="false">IF(E456="Discontinued","",ROUND((L456-G456)/L456,3))</f>
        <v>0.302</v>
      </c>
      <c r="O456" s="21" t="str">
        <f aca="false">IF(E456="Discontinued","Archive",IF(AND(ROUND(K456/H456-1,6)&lt;=0.1,K456-H456&lt;=100),"Auto","Approval"))</f>
        <v>Approval</v>
      </c>
      <c r="P456" s="21" t="s">
        <v>44</v>
      </c>
      <c r="Q456" s="21"/>
      <c r="R456" s="21" t="str">
        <f aca="false">IF(E456="Superseded",MID(INDEX('Import file'!$E$2:$E$1384,MATCH(A456,'Import file'!$A$2:$A$1384,0)),23,30),A456)</f>
        <v>EWA-2366</v>
      </c>
      <c r="S456" s="19" t="n">
        <f aca="false">IF(E456="Discontinued","",IFERROR(INDEX('Supplier file A'!$D$2:$D$677,MATCH(R456,'Supplier file A'!$A$2:$A$677,0)),IFERROR(INDEX('Supplier file B'!$D$2:$D$386,MATCH(R456,'Supplier file B'!$A$2:$A$386,0)),INDEX('Supplier file C'!$D$2:$D$383,MATCH(R456,'Supplier file C'!$A$2:$A$383,0)))))</f>
        <v>3.98</v>
      </c>
      <c r="T456" s="21" t="str">
        <f aca="false">IF(E456="Discontinued","",IF(ABS(G456-S456)&lt;0.005,"Yes","No"))</f>
        <v>Yes</v>
      </c>
      <c r="U456" s="21" t="str">
        <f aca="false">IF(E456="Discontinued","",IF(ABS(F456-G456)&lt;=0.01*G456,"Yes","No"))</f>
        <v>No</v>
      </c>
      <c r="V456" s="17" t="n">
        <f aca="false">IF(E456="Discontinued","",K456/H456-1)</f>
        <v>0.151515151515152</v>
      </c>
      <c r="W456" s="21" t="str">
        <f aca="false">IF(E456="Discontinued","Archived",IF(ROUND((L456-G456)/L456,3)&gt;=ROUND(I456,3),"At or above target",IF(Q456&lt;&gt;"","Below target, reason recorded","Below target, no reason")))</f>
        <v>At or above target</v>
      </c>
      <c r="X456" s="21" t="str">
        <f aca="false">IF(E456="Discontinued","",IF(ROUND(M456-I456,3)&lt;-0.01,"Yes","No"))</f>
        <v>Yes</v>
      </c>
    </row>
    <row r="457" customFormat="false" ht="15" hidden="false" customHeight="false" outlineLevel="0" collapsed="false">
      <c r="A457" s="21" t="s">
        <v>1040</v>
      </c>
      <c r="B457" s="21" t="s">
        <v>1041</v>
      </c>
      <c r="C457" s="21" t="s">
        <v>971</v>
      </c>
      <c r="D457" s="21" t="s">
        <v>109</v>
      </c>
      <c r="E457" s="21" t="s">
        <v>110</v>
      </c>
      <c r="F457" s="19" t="n">
        <v>50.6</v>
      </c>
      <c r="G457" s="19" t="n">
        <v>58.94</v>
      </c>
      <c r="H457" s="19" t="n">
        <v>72.3</v>
      </c>
      <c r="I457" s="17" t="n">
        <v>0.3</v>
      </c>
      <c r="J457" s="17"/>
      <c r="K457" s="19" t="n">
        <f aca="false">IF(E457="Discontinued",H457,ROUND(ROUNDUP(ROUND(G457/(1-IF(J457="",I457,J457))/0.05,6),0)*0.05,2))</f>
        <v>84.2</v>
      </c>
      <c r="L457" s="19" t="n">
        <f aca="false">IF(OR(E457="Discontinued",P457="Held at old sell"),H457,IF(LEFT(P457,15)="Approved, cappe",ROUND(ROUNDUP(ROUND(H457*1.1/0.05,6),0)*0.05,2),K457))</f>
        <v>79.55</v>
      </c>
      <c r="M457" s="17" t="n">
        <f aca="false">ROUND((H457-G457)/H457,3)</f>
        <v>0.185</v>
      </c>
      <c r="N457" s="17" t="n">
        <f aca="false">IF(E457="Discontinued","",ROUND((L457-G457)/L457,3))</f>
        <v>0.259</v>
      </c>
      <c r="O457" s="21" t="str">
        <f aca="false">IF(E457="Discontinued","Archive",IF(AND(ROUND(K457/H457-1,6)&lt;=0.1,K457-H457&lt;=100),"Auto","Approval"))</f>
        <v>Approval</v>
      </c>
      <c r="P457" s="21" t="s">
        <v>45</v>
      </c>
      <c r="Q457" s="21" t="s">
        <v>289</v>
      </c>
      <c r="R457" s="21" t="str">
        <f aca="false">IF(E457="Superseded",MID(INDEX('Import file'!$E$2:$E$1384,MATCH(A457,'Import file'!$A$2:$A$1384,0)),23,30),A457)</f>
        <v>EWA-2369</v>
      </c>
      <c r="S457" s="19" t="n">
        <f aca="false">IF(E457="Discontinued","",IFERROR(INDEX('Supplier file A'!$D$2:$D$677,MATCH(R457,'Supplier file A'!$A$2:$A$677,0)),IFERROR(INDEX('Supplier file B'!$D$2:$D$386,MATCH(R457,'Supplier file B'!$A$2:$A$386,0)),INDEX('Supplier file C'!$D$2:$D$383,MATCH(R457,'Supplier file C'!$A$2:$A$383,0)))))</f>
        <v>58.94</v>
      </c>
      <c r="T457" s="21" t="str">
        <f aca="false">IF(E457="Discontinued","",IF(ABS(G457-S457)&lt;0.005,"Yes","No"))</f>
        <v>Yes</v>
      </c>
      <c r="U457" s="21" t="str">
        <f aca="false">IF(E457="Discontinued","",IF(ABS(F457-G457)&lt;=0.01*G457,"Yes","No"))</f>
        <v>No</v>
      </c>
      <c r="V457" s="17" t="n">
        <f aca="false">IF(E457="Discontinued","",K457/H457-1)</f>
        <v>0.164591977869986</v>
      </c>
      <c r="W457" s="21" t="str">
        <f aca="false">IF(E457="Discontinued","Archived",IF(ROUND((L457-G457)/L457,3)&gt;=ROUND(I457,3),"At or above target",IF(Q457&lt;&gt;"","Below target, reason recorded","Below target, no reason")))</f>
        <v>Below target, reason recorded</v>
      </c>
      <c r="X457" s="21" t="str">
        <f aca="false">IF(E457="Discontinued","",IF(ROUND(M457-I457,3)&lt;-0.01,"Yes","No"))</f>
        <v>Yes</v>
      </c>
    </row>
    <row r="458" customFormat="false" ht="15" hidden="false" customHeight="false" outlineLevel="0" collapsed="false">
      <c r="A458" s="21" t="s">
        <v>1042</v>
      </c>
      <c r="B458" s="21" t="s">
        <v>1043</v>
      </c>
      <c r="C458" s="21" t="s">
        <v>971</v>
      </c>
      <c r="D458" s="21" t="s">
        <v>109</v>
      </c>
      <c r="E458" s="21" t="s">
        <v>110</v>
      </c>
      <c r="F458" s="19" t="n">
        <v>5.38</v>
      </c>
      <c r="G458" s="19" t="n">
        <v>6.24</v>
      </c>
      <c r="H458" s="19" t="n">
        <v>7.7</v>
      </c>
      <c r="I458" s="17" t="n">
        <v>0.3</v>
      </c>
      <c r="J458" s="17"/>
      <c r="K458" s="19" t="n">
        <f aca="false">IF(E458="Discontinued",H458,ROUND(ROUNDUP(ROUND(G458/(1-IF(J458="",I458,J458))/0.05,6),0)*0.05,2))</f>
        <v>8.95</v>
      </c>
      <c r="L458" s="19" t="n">
        <f aca="false">IF(OR(E458="Discontinued",P458="Held at old sell"),H458,IF(LEFT(P458,15)="Approved, cappe",ROUND(ROUNDUP(ROUND(H458*1.1/0.05,6),0)*0.05,2),K458))</f>
        <v>8.5</v>
      </c>
      <c r="M458" s="17" t="n">
        <f aca="false">ROUND((H458-G458)/H458,3)</f>
        <v>0.19</v>
      </c>
      <c r="N458" s="17" t="n">
        <f aca="false">IF(E458="Discontinued","",ROUND((L458-G458)/L458,3))</f>
        <v>0.266</v>
      </c>
      <c r="O458" s="21" t="str">
        <f aca="false">IF(E458="Discontinued","Archive",IF(AND(ROUND(K458/H458-1,6)&lt;=0.1,K458-H458&lt;=100),"Auto","Approval"))</f>
        <v>Approval</v>
      </c>
      <c r="P458" s="21" t="s">
        <v>45</v>
      </c>
      <c r="Q458" s="21" t="s">
        <v>289</v>
      </c>
      <c r="R458" s="21" t="str">
        <f aca="false">IF(E458="Superseded",MID(INDEX('Import file'!$E$2:$E$1384,MATCH(A458,'Import file'!$A$2:$A$1384,0)),23,30),A458)</f>
        <v>EWA-2371</v>
      </c>
      <c r="S458" s="19" t="n">
        <f aca="false">IF(E458="Discontinued","",IFERROR(INDEX('Supplier file A'!$D$2:$D$677,MATCH(R458,'Supplier file A'!$A$2:$A$677,0)),IFERROR(INDEX('Supplier file B'!$D$2:$D$386,MATCH(R458,'Supplier file B'!$A$2:$A$386,0)),INDEX('Supplier file C'!$D$2:$D$383,MATCH(R458,'Supplier file C'!$A$2:$A$383,0)))))</f>
        <v>6.24</v>
      </c>
      <c r="T458" s="21" t="str">
        <f aca="false">IF(E458="Discontinued","",IF(ABS(G458-S458)&lt;0.005,"Yes","No"))</f>
        <v>Yes</v>
      </c>
      <c r="U458" s="21" t="str">
        <f aca="false">IF(E458="Discontinued","",IF(ABS(F458-G458)&lt;=0.01*G458,"Yes","No"))</f>
        <v>No</v>
      </c>
      <c r="V458" s="17" t="n">
        <f aca="false">IF(E458="Discontinued","",K458/H458-1)</f>
        <v>0.162337662337662</v>
      </c>
      <c r="W458" s="21" t="str">
        <f aca="false">IF(E458="Discontinued","Archived",IF(ROUND((L458-G458)/L458,3)&gt;=ROUND(I458,3),"At or above target",IF(Q458&lt;&gt;"","Below target, reason recorded","Below target, no reason")))</f>
        <v>Below target, reason recorded</v>
      </c>
      <c r="X458" s="21" t="str">
        <f aca="false">IF(E458="Discontinued","",IF(ROUND(M458-I458,3)&lt;-0.01,"Yes","No"))</f>
        <v>Yes</v>
      </c>
    </row>
    <row r="459" customFormat="false" ht="15" hidden="false" customHeight="false" outlineLevel="0" collapsed="false">
      <c r="A459" s="21" t="s">
        <v>1044</v>
      </c>
      <c r="B459" s="21" t="s">
        <v>1045</v>
      </c>
      <c r="C459" s="21" t="s">
        <v>971</v>
      </c>
      <c r="D459" s="21" t="s">
        <v>109</v>
      </c>
      <c r="E459" s="21" t="s">
        <v>110</v>
      </c>
      <c r="F459" s="19" t="n">
        <v>41.65</v>
      </c>
      <c r="G459" s="19" t="n">
        <v>48.17</v>
      </c>
      <c r="H459" s="19" t="n">
        <v>59.5</v>
      </c>
      <c r="I459" s="17" t="n">
        <v>0.3</v>
      </c>
      <c r="J459" s="17"/>
      <c r="K459" s="19" t="n">
        <f aca="false">IF(E459="Discontinued",H459,ROUND(ROUNDUP(ROUND(G459/(1-IF(J459="",I459,J459))/0.05,6),0)*0.05,2))</f>
        <v>68.85</v>
      </c>
      <c r="L459" s="19" t="n">
        <f aca="false">IF(OR(E459="Discontinued",P459="Held at old sell"),H459,IF(LEFT(P459,15)="Approved, cappe",ROUND(ROUNDUP(ROUND(H459*1.1/0.05,6),0)*0.05,2),K459))</f>
        <v>68.85</v>
      </c>
      <c r="M459" s="17" t="n">
        <f aca="false">ROUND((H459-G459)/H459,3)</f>
        <v>0.19</v>
      </c>
      <c r="N459" s="17" t="n">
        <f aca="false">IF(E459="Discontinued","",ROUND((L459-G459)/L459,3))</f>
        <v>0.3</v>
      </c>
      <c r="O459" s="21" t="str">
        <f aca="false">IF(E459="Discontinued","Archive",IF(AND(ROUND(K459/H459-1,6)&lt;=0.1,K459-H459&lt;=100),"Auto","Approval"))</f>
        <v>Approval</v>
      </c>
      <c r="P459" s="21" t="s">
        <v>44</v>
      </c>
      <c r="Q459" s="21"/>
      <c r="R459" s="21" t="str">
        <f aca="false">IF(E459="Superseded",MID(INDEX('Import file'!$E$2:$E$1384,MATCH(A459,'Import file'!$A$2:$A$1384,0)),23,30),A459)</f>
        <v>EWA-2374</v>
      </c>
      <c r="S459" s="19" t="n">
        <f aca="false">IF(E459="Discontinued","",IFERROR(INDEX('Supplier file A'!$D$2:$D$677,MATCH(R459,'Supplier file A'!$A$2:$A$677,0)),IFERROR(INDEX('Supplier file B'!$D$2:$D$386,MATCH(R459,'Supplier file B'!$A$2:$A$386,0)),INDEX('Supplier file C'!$D$2:$D$383,MATCH(R459,'Supplier file C'!$A$2:$A$383,0)))))</f>
        <v>48.17</v>
      </c>
      <c r="T459" s="21" t="str">
        <f aca="false">IF(E459="Discontinued","",IF(ABS(G459-S459)&lt;0.005,"Yes","No"))</f>
        <v>Yes</v>
      </c>
      <c r="U459" s="21" t="str">
        <f aca="false">IF(E459="Discontinued","",IF(ABS(F459-G459)&lt;=0.01*G459,"Yes","No"))</f>
        <v>No</v>
      </c>
      <c r="V459" s="17" t="n">
        <f aca="false">IF(E459="Discontinued","",K459/H459-1)</f>
        <v>0.157142857142857</v>
      </c>
      <c r="W459" s="21" t="str">
        <f aca="false">IF(E459="Discontinued","Archived",IF(ROUND((L459-G459)/L459,3)&gt;=ROUND(I459,3),"At or above target",IF(Q459&lt;&gt;"","Below target, reason recorded","Below target, no reason")))</f>
        <v>At or above target</v>
      </c>
      <c r="X459" s="21" t="str">
        <f aca="false">IF(E459="Discontinued","",IF(ROUND(M459-I459,3)&lt;-0.01,"Yes","No"))</f>
        <v>Yes</v>
      </c>
    </row>
    <row r="460" customFormat="false" ht="15" hidden="false" customHeight="false" outlineLevel="0" collapsed="false">
      <c r="A460" s="21" t="s">
        <v>1046</v>
      </c>
      <c r="B460" s="21" t="s">
        <v>1047</v>
      </c>
      <c r="C460" s="21" t="s">
        <v>971</v>
      </c>
      <c r="D460" s="21" t="s">
        <v>109</v>
      </c>
      <c r="E460" s="21" t="s">
        <v>110</v>
      </c>
      <c r="F460" s="19" t="n">
        <v>3.6</v>
      </c>
      <c r="G460" s="19" t="n">
        <v>4.18</v>
      </c>
      <c r="H460" s="19" t="n">
        <v>5.15</v>
      </c>
      <c r="I460" s="17" t="n">
        <v>0.3</v>
      </c>
      <c r="J460" s="17"/>
      <c r="K460" s="19" t="n">
        <f aca="false">IF(E460="Discontinued",H460,ROUND(ROUNDUP(ROUND(G460/(1-IF(J460="",I460,J460))/0.05,6),0)*0.05,2))</f>
        <v>6</v>
      </c>
      <c r="L460" s="19" t="n">
        <f aca="false">IF(OR(E460="Discontinued",P460="Held at old sell"),H460,IF(LEFT(P460,15)="Approved, cappe",ROUND(ROUNDUP(ROUND(H460*1.1/0.05,6),0)*0.05,2),K460))</f>
        <v>5.7</v>
      </c>
      <c r="M460" s="17" t="n">
        <f aca="false">ROUND((H460-G460)/H460,3)</f>
        <v>0.188</v>
      </c>
      <c r="N460" s="17" t="n">
        <f aca="false">IF(E460="Discontinued","",ROUND((L460-G460)/L460,3))</f>
        <v>0.267</v>
      </c>
      <c r="O460" s="21" t="str">
        <f aca="false">IF(E460="Discontinued","Archive",IF(AND(ROUND(K460/H460-1,6)&lt;=0.1,K460-H460&lt;=100),"Auto","Approval"))</f>
        <v>Approval</v>
      </c>
      <c r="P460" s="21" t="s">
        <v>45</v>
      </c>
      <c r="Q460" s="21" t="s">
        <v>289</v>
      </c>
      <c r="R460" s="21" t="str">
        <f aca="false">IF(E460="Superseded",MID(INDEX('Import file'!$E$2:$E$1384,MATCH(A460,'Import file'!$A$2:$A$1384,0)),23,30),A460)</f>
        <v>EWA-2377</v>
      </c>
      <c r="S460" s="19" t="n">
        <f aca="false">IF(E460="Discontinued","",IFERROR(INDEX('Supplier file A'!$D$2:$D$677,MATCH(R460,'Supplier file A'!$A$2:$A$677,0)),IFERROR(INDEX('Supplier file B'!$D$2:$D$386,MATCH(R460,'Supplier file B'!$A$2:$A$386,0)),INDEX('Supplier file C'!$D$2:$D$383,MATCH(R460,'Supplier file C'!$A$2:$A$383,0)))))</f>
        <v>4.18</v>
      </c>
      <c r="T460" s="21" t="str">
        <f aca="false">IF(E460="Discontinued","",IF(ABS(G460-S460)&lt;0.005,"Yes","No"))</f>
        <v>Yes</v>
      </c>
      <c r="U460" s="21" t="str">
        <f aca="false">IF(E460="Discontinued","",IF(ABS(F460-G460)&lt;=0.01*G460,"Yes","No"))</f>
        <v>No</v>
      </c>
      <c r="V460" s="17" t="n">
        <f aca="false">IF(E460="Discontinued","",K460/H460-1)</f>
        <v>0.16504854368932</v>
      </c>
      <c r="W460" s="21" t="str">
        <f aca="false">IF(E460="Discontinued","Archived",IF(ROUND((L460-G460)/L460,3)&gt;=ROUND(I460,3),"At or above target",IF(Q460&lt;&gt;"","Below target, reason recorded","Below target, no reason")))</f>
        <v>Below target, reason recorded</v>
      </c>
      <c r="X460" s="21" t="str">
        <f aca="false">IF(E460="Discontinued","",IF(ROUND(M460-I460,3)&lt;-0.01,"Yes","No"))</f>
        <v>Yes</v>
      </c>
    </row>
    <row r="461" customFormat="false" ht="15" hidden="false" customHeight="false" outlineLevel="0" collapsed="false">
      <c r="A461" s="21" t="s">
        <v>1048</v>
      </c>
      <c r="B461" s="21" t="s">
        <v>1049</v>
      </c>
      <c r="C461" s="21" t="s">
        <v>971</v>
      </c>
      <c r="D461" s="21" t="s">
        <v>109</v>
      </c>
      <c r="E461" s="21" t="s">
        <v>110</v>
      </c>
      <c r="F461" s="19" t="n">
        <v>14</v>
      </c>
      <c r="G461" s="19" t="n">
        <v>16.13</v>
      </c>
      <c r="H461" s="19" t="n">
        <v>20</v>
      </c>
      <c r="I461" s="17" t="n">
        <v>0.3</v>
      </c>
      <c r="J461" s="17"/>
      <c r="K461" s="19" t="n">
        <f aca="false">IF(E461="Discontinued",H461,ROUND(ROUNDUP(ROUND(G461/(1-IF(J461="",I461,J461))/0.05,6),0)*0.05,2))</f>
        <v>23.05</v>
      </c>
      <c r="L461" s="19" t="n">
        <f aca="false">IF(OR(E461="Discontinued",P461="Held at old sell"),H461,IF(LEFT(P461,15)="Approved, cappe",ROUND(ROUNDUP(ROUND(H461*1.1/0.05,6),0)*0.05,2),K461))</f>
        <v>23.05</v>
      </c>
      <c r="M461" s="17" t="n">
        <f aca="false">ROUND((H461-G461)/H461,3)</f>
        <v>0.194</v>
      </c>
      <c r="N461" s="17" t="n">
        <f aca="false">IF(E461="Discontinued","",ROUND((L461-G461)/L461,3))</f>
        <v>0.3</v>
      </c>
      <c r="O461" s="21" t="str">
        <f aca="false">IF(E461="Discontinued","Archive",IF(AND(ROUND(K461/H461-1,6)&lt;=0.1,K461-H461&lt;=100),"Auto","Approval"))</f>
        <v>Approval</v>
      </c>
      <c r="P461" s="21" t="s">
        <v>44</v>
      </c>
      <c r="Q461" s="21"/>
      <c r="R461" s="21" t="str">
        <f aca="false">IF(E461="Superseded",MID(INDEX('Import file'!$E$2:$E$1384,MATCH(A461,'Import file'!$A$2:$A$1384,0)),23,30),A461)</f>
        <v>EWA-2380</v>
      </c>
      <c r="S461" s="19" t="n">
        <f aca="false">IF(E461="Discontinued","",IFERROR(INDEX('Supplier file A'!$D$2:$D$677,MATCH(R461,'Supplier file A'!$A$2:$A$677,0)),IFERROR(INDEX('Supplier file B'!$D$2:$D$386,MATCH(R461,'Supplier file B'!$A$2:$A$386,0)),INDEX('Supplier file C'!$D$2:$D$383,MATCH(R461,'Supplier file C'!$A$2:$A$383,0)))))</f>
        <v>16.13</v>
      </c>
      <c r="T461" s="21" t="str">
        <f aca="false">IF(E461="Discontinued","",IF(ABS(G461-S461)&lt;0.005,"Yes","No"))</f>
        <v>Yes</v>
      </c>
      <c r="U461" s="21" t="str">
        <f aca="false">IF(E461="Discontinued","",IF(ABS(F461-G461)&lt;=0.01*G461,"Yes","No"))</f>
        <v>No</v>
      </c>
      <c r="V461" s="17" t="n">
        <f aca="false">IF(E461="Discontinued","",K461/H461-1)</f>
        <v>0.1525</v>
      </c>
      <c r="W461" s="21" t="str">
        <f aca="false">IF(E461="Discontinued","Archived",IF(ROUND((L461-G461)/L461,3)&gt;=ROUND(I461,3),"At or above target",IF(Q461&lt;&gt;"","Below target, reason recorded","Below target, no reason")))</f>
        <v>At or above target</v>
      </c>
      <c r="X461" s="21" t="str">
        <f aca="false">IF(E461="Discontinued","",IF(ROUND(M461-I461,3)&lt;-0.01,"Yes","No"))</f>
        <v>Yes</v>
      </c>
    </row>
    <row r="462" customFormat="false" ht="15" hidden="false" customHeight="false" outlineLevel="0" collapsed="false">
      <c r="A462" s="21" t="s">
        <v>1050</v>
      </c>
      <c r="B462" s="21" t="s">
        <v>1051</v>
      </c>
      <c r="C462" s="21" t="s">
        <v>971</v>
      </c>
      <c r="D462" s="21" t="s">
        <v>109</v>
      </c>
      <c r="E462" s="21" t="s">
        <v>110</v>
      </c>
      <c r="F462" s="19" t="n">
        <v>5.04</v>
      </c>
      <c r="G462" s="19" t="n">
        <v>5.83</v>
      </c>
      <c r="H462" s="19" t="n">
        <v>7.2</v>
      </c>
      <c r="I462" s="17" t="n">
        <v>0.3</v>
      </c>
      <c r="J462" s="17"/>
      <c r="K462" s="19" t="n">
        <f aca="false">IF(E462="Discontinued",H462,ROUND(ROUNDUP(ROUND(G462/(1-IF(J462="",I462,J462))/0.05,6),0)*0.05,2))</f>
        <v>8.35</v>
      </c>
      <c r="L462" s="19" t="n">
        <f aca="false">IF(OR(E462="Discontinued",P462="Held at old sell"),H462,IF(LEFT(P462,15)="Approved, cappe",ROUND(ROUNDUP(ROUND(H462*1.1/0.05,6),0)*0.05,2),K462))</f>
        <v>8.35</v>
      </c>
      <c r="M462" s="17" t="n">
        <f aca="false">ROUND((H462-G462)/H462,3)</f>
        <v>0.19</v>
      </c>
      <c r="N462" s="17" t="n">
        <f aca="false">IF(E462="Discontinued","",ROUND((L462-G462)/L462,3))</f>
        <v>0.302</v>
      </c>
      <c r="O462" s="21" t="str">
        <f aca="false">IF(E462="Discontinued","Archive",IF(AND(ROUND(K462/H462-1,6)&lt;=0.1,K462-H462&lt;=100),"Auto","Approval"))</f>
        <v>Approval</v>
      </c>
      <c r="P462" s="21" t="s">
        <v>44</v>
      </c>
      <c r="Q462" s="21"/>
      <c r="R462" s="21" t="str">
        <f aca="false">IF(E462="Superseded",MID(INDEX('Import file'!$E$2:$E$1384,MATCH(A462,'Import file'!$A$2:$A$1384,0)),23,30),A462)</f>
        <v>EWA-2383</v>
      </c>
      <c r="S462" s="19" t="n">
        <f aca="false">IF(E462="Discontinued","",IFERROR(INDEX('Supplier file A'!$D$2:$D$677,MATCH(R462,'Supplier file A'!$A$2:$A$677,0)),IFERROR(INDEX('Supplier file B'!$D$2:$D$386,MATCH(R462,'Supplier file B'!$A$2:$A$386,0)),INDEX('Supplier file C'!$D$2:$D$383,MATCH(R462,'Supplier file C'!$A$2:$A$383,0)))))</f>
        <v>5.83</v>
      </c>
      <c r="T462" s="21" t="str">
        <f aca="false">IF(E462="Discontinued","",IF(ABS(G462-S462)&lt;0.005,"Yes","No"))</f>
        <v>Yes</v>
      </c>
      <c r="U462" s="21" t="str">
        <f aca="false">IF(E462="Discontinued","",IF(ABS(F462-G462)&lt;=0.01*G462,"Yes","No"))</f>
        <v>No</v>
      </c>
      <c r="V462" s="17" t="n">
        <f aca="false">IF(E462="Discontinued","",K462/H462-1)</f>
        <v>0.159722222222222</v>
      </c>
      <c r="W462" s="21" t="str">
        <f aca="false">IF(E462="Discontinued","Archived",IF(ROUND((L462-G462)/L462,3)&gt;=ROUND(I462,3),"At or above target",IF(Q462&lt;&gt;"","Below target, reason recorded","Below target, no reason")))</f>
        <v>At or above target</v>
      </c>
      <c r="X462" s="21" t="str">
        <f aca="false">IF(E462="Discontinued","",IF(ROUND(M462-I462,3)&lt;-0.01,"Yes","No"))</f>
        <v>Yes</v>
      </c>
    </row>
    <row r="463" customFormat="false" ht="15" hidden="false" customHeight="false" outlineLevel="0" collapsed="false">
      <c r="A463" s="21" t="s">
        <v>1052</v>
      </c>
      <c r="B463" s="21" t="s">
        <v>1053</v>
      </c>
      <c r="C463" s="21" t="s">
        <v>971</v>
      </c>
      <c r="D463" s="21" t="s">
        <v>109</v>
      </c>
      <c r="E463" s="21" t="s">
        <v>110</v>
      </c>
      <c r="F463" s="19" t="n">
        <v>12.62</v>
      </c>
      <c r="G463" s="19" t="n">
        <v>14.5</v>
      </c>
      <c r="H463" s="19" t="n">
        <v>18.05</v>
      </c>
      <c r="I463" s="17" t="n">
        <v>0.3</v>
      </c>
      <c r="J463" s="17"/>
      <c r="K463" s="19" t="n">
        <f aca="false">IF(E463="Discontinued",H463,ROUND(ROUNDUP(ROUND(G463/(1-IF(J463="",I463,J463))/0.05,6),0)*0.05,2))</f>
        <v>20.75</v>
      </c>
      <c r="L463" s="19" t="n">
        <f aca="false">IF(OR(E463="Discontinued",P463="Held at old sell"),H463,IF(LEFT(P463,15)="Approved, cappe",ROUND(ROUNDUP(ROUND(H463*1.1/0.05,6),0)*0.05,2),K463))</f>
        <v>20.75</v>
      </c>
      <c r="M463" s="17" t="n">
        <f aca="false">ROUND((H463-G463)/H463,3)</f>
        <v>0.197</v>
      </c>
      <c r="N463" s="17" t="n">
        <f aca="false">IF(E463="Discontinued","",ROUND((L463-G463)/L463,3))</f>
        <v>0.301</v>
      </c>
      <c r="O463" s="21" t="str">
        <f aca="false">IF(E463="Discontinued","Archive",IF(AND(ROUND(K463/H463-1,6)&lt;=0.1,K463-H463&lt;=100),"Auto","Approval"))</f>
        <v>Approval</v>
      </c>
      <c r="P463" s="21" t="s">
        <v>44</v>
      </c>
      <c r="Q463" s="21"/>
      <c r="R463" s="21" t="str">
        <f aca="false">IF(E463="Superseded",MID(INDEX('Import file'!$E$2:$E$1384,MATCH(A463,'Import file'!$A$2:$A$1384,0)),23,30),A463)</f>
        <v>EWA-2388</v>
      </c>
      <c r="S463" s="19" t="n">
        <f aca="false">IF(E463="Discontinued","",IFERROR(INDEX('Supplier file A'!$D$2:$D$677,MATCH(R463,'Supplier file A'!$A$2:$A$677,0)),IFERROR(INDEX('Supplier file B'!$D$2:$D$386,MATCH(R463,'Supplier file B'!$A$2:$A$386,0)),INDEX('Supplier file C'!$D$2:$D$383,MATCH(R463,'Supplier file C'!$A$2:$A$383,0)))))</f>
        <v>14.5</v>
      </c>
      <c r="T463" s="21" t="str">
        <f aca="false">IF(E463="Discontinued","",IF(ABS(G463-S463)&lt;0.005,"Yes","No"))</f>
        <v>Yes</v>
      </c>
      <c r="U463" s="21" t="str">
        <f aca="false">IF(E463="Discontinued","",IF(ABS(F463-G463)&lt;=0.01*G463,"Yes","No"))</f>
        <v>No</v>
      </c>
      <c r="V463" s="17" t="n">
        <f aca="false">IF(E463="Discontinued","",K463/H463-1)</f>
        <v>0.149584487534626</v>
      </c>
      <c r="W463" s="21" t="str">
        <f aca="false">IF(E463="Discontinued","Archived",IF(ROUND((L463-G463)/L463,3)&gt;=ROUND(I463,3),"At or above target",IF(Q463&lt;&gt;"","Below target, reason recorded","Below target, no reason")))</f>
        <v>At or above target</v>
      </c>
      <c r="X463" s="21" t="str">
        <f aca="false">IF(E463="Discontinued","",IF(ROUND(M463-I463,3)&lt;-0.01,"Yes","No"))</f>
        <v>Yes</v>
      </c>
    </row>
    <row r="464" customFormat="false" ht="15" hidden="false" customHeight="false" outlineLevel="0" collapsed="false">
      <c r="A464" s="21" t="s">
        <v>1054</v>
      </c>
      <c r="B464" s="21" t="s">
        <v>1055</v>
      </c>
      <c r="C464" s="21" t="s">
        <v>971</v>
      </c>
      <c r="D464" s="21" t="s">
        <v>109</v>
      </c>
      <c r="E464" s="21" t="s">
        <v>110</v>
      </c>
      <c r="F464" s="19" t="n">
        <v>12.62</v>
      </c>
      <c r="G464" s="19" t="n">
        <v>14.61</v>
      </c>
      <c r="H464" s="19" t="n">
        <v>18.05</v>
      </c>
      <c r="I464" s="17" t="n">
        <v>0.3</v>
      </c>
      <c r="J464" s="17"/>
      <c r="K464" s="19" t="n">
        <f aca="false">IF(E464="Discontinued",H464,ROUND(ROUNDUP(ROUND(G464/(1-IF(J464="",I464,J464))/0.05,6),0)*0.05,2))</f>
        <v>20.9</v>
      </c>
      <c r="L464" s="19" t="n">
        <f aca="false">IF(OR(E464="Discontinued",P464="Held at old sell"),H464,IF(LEFT(P464,15)="Approved, cappe",ROUND(ROUNDUP(ROUND(H464*1.1/0.05,6),0)*0.05,2),K464))</f>
        <v>18.05</v>
      </c>
      <c r="M464" s="17" t="n">
        <f aca="false">ROUND((H464-G464)/H464,3)</f>
        <v>0.191</v>
      </c>
      <c r="N464" s="17" t="n">
        <f aca="false">IF(E464="Discontinued","",ROUND((L464-G464)/L464,3))</f>
        <v>0.191</v>
      </c>
      <c r="O464" s="21" t="str">
        <f aca="false">IF(E464="Discontinued","Archive",IF(AND(ROUND(K464/H464-1,6)&lt;=0.1,K464-H464&lt;=100),"Auto","Approval"))</f>
        <v>Approval</v>
      </c>
      <c r="P464" s="21" t="s">
        <v>122</v>
      </c>
      <c r="Q464" s="21" t="s">
        <v>123</v>
      </c>
      <c r="R464" s="21" t="str">
        <f aca="false">IF(E464="Superseded",MID(INDEX('Import file'!$E$2:$E$1384,MATCH(A464,'Import file'!$A$2:$A$1384,0)),23,30),A464)</f>
        <v>EWA-2391</v>
      </c>
      <c r="S464" s="19" t="n">
        <f aca="false">IF(E464="Discontinued","",IFERROR(INDEX('Supplier file A'!$D$2:$D$677,MATCH(R464,'Supplier file A'!$A$2:$A$677,0)),IFERROR(INDEX('Supplier file B'!$D$2:$D$386,MATCH(R464,'Supplier file B'!$A$2:$A$386,0)),INDEX('Supplier file C'!$D$2:$D$383,MATCH(R464,'Supplier file C'!$A$2:$A$383,0)))))</f>
        <v>14.61</v>
      </c>
      <c r="T464" s="21" t="str">
        <f aca="false">IF(E464="Discontinued","",IF(ABS(G464-S464)&lt;0.005,"Yes","No"))</f>
        <v>Yes</v>
      </c>
      <c r="U464" s="21" t="str">
        <f aca="false">IF(E464="Discontinued","",IF(ABS(F464-G464)&lt;=0.01*G464,"Yes","No"))</f>
        <v>No</v>
      </c>
      <c r="V464" s="17" t="n">
        <f aca="false">IF(E464="Discontinued","",K464/H464-1)</f>
        <v>0.157894736842105</v>
      </c>
      <c r="W464" s="21" t="str">
        <f aca="false">IF(E464="Discontinued","Archived",IF(ROUND((L464-G464)/L464,3)&gt;=ROUND(I464,3),"At or above target",IF(Q464&lt;&gt;"","Below target, reason recorded","Below target, no reason")))</f>
        <v>Below target, reason recorded</v>
      </c>
      <c r="X464" s="21" t="str">
        <f aca="false">IF(E464="Discontinued","",IF(ROUND(M464-I464,3)&lt;-0.01,"Yes","No"))</f>
        <v>Yes</v>
      </c>
    </row>
    <row r="465" customFormat="false" ht="15" hidden="false" customHeight="false" outlineLevel="0" collapsed="false">
      <c r="A465" s="21" t="s">
        <v>1056</v>
      </c>
      <c r="B465" s="21" t="s">
        <v>1057</v>
      </c>
      <c r="C465" s="21" t="s">
        <v>971</v>
      </c>
      <c r="D465" s="21" t="s">
        <v>109</v>
      </c>
      <c r="E465" s="21" t="s">
        <v>110</v>
      </c>
      <c r="F465" s="19" t="n">
        <v>20.4</v>
      </c>
      <c r="G465" s="19" t="n">
        <v>23.6</v>
      </c>
      <c r="H465" s="19" t="n">
        <v>29.15</v>
      </c>
      <c r="I465" s="17" t="n">
        <v>0.3</v>
      </c>
      <c r="J465" s="17"/>
      <c r="K465" s="19" t="n">
        <f aca="false">IF(E465="Discontinued",H465,ROUND(ROUNDUP(ROUND(G465/(1-IF(J465="",I465,J465))/0.05,6),0)*0.05,2))</f>
        <v>33.75</v>
      </c>
      <c r="L465" s="19" t="n">
        <f aca="false">IF(OR(E465="Discontinued",P465="Held at old sell"),H465,IF(LEFT(P465,15)="Approved, cappe",ROUND(ROUNDUP(ROUND(H465*1.1/0.05,6),0)*0.05,2),K465))</f>
        <v>33.75</v>
      </c>
      <c r="M465" s="17" t="n">
        <f aca="false">ROUND((H465-G465)/H465,3)</f>
        <v>0.19</v>
      </c>
      <c r="N465" s="17" t="n">
        <f aca="false">IF(E465="Discontinued","",ROUND((L465-G465)/L465,3))</f>
        <v>0.301</v>
      </c>
      <c r="O465" s="21" t="str">
        <f aca="false">IF(E465="Discontinued","Archive",IF(AND(ROUND(K465/H465-1,6)&lt;=0.1,K465-H465&lt;=100),"Auto","Approval"))</f>
        <v>Approval</v>
      </c>
      <c r="P465" s="21" t="s">
        <v>44</v>
      </c>
      <c r="Q465" s="21"/>
      <c r="R465" s="21" t="str">
        <f aca="false">IF(E465="Superseded",MID(INDEX('Import file'!$E$2:$E$1384,MATCH(A465,'Import file'!$A$2:$A$1384,0)),23,30),A465)</f>
        <v>EWA-2392</v>
      </c>
      <c r="S465" s="19" t="n">
        <f aca="false">IF(E465="Discontinued","",IFERROR(INDEX('Supplier file A'!$D$2:$D$677,MATCH(R465,'Supplier file A'!$A$2:$A$677,0)),IFERROR(INDEX('Supplier file B'!$D$2:$D$386,MATCH(R465,'Supplier file B'!$A$2:$A$386,0)),INDEX('Supplier file C'!$D$2:$D$383,MATCH(R465,'Supplier file C'!$A$2:$A$383,0)))))</f>
        <v>23.6</v>
      </c>
      <c r="T465" s="21" t="str">
        <f aca="false">IF(E465="Discontinued","",IF(ABS(G465-S465)&lt;0.005,"Yes","No"))</f>
        <v>Yes</v>
      </c>
      <c r="U465" s="21" t="str">
        <f aca="false">IF(E465="Discontinued","",IF(ABS(F465-G465)&lt;=0.01*G465,"Yes","No"))</f>
        <v>No</v>
      </c>
      <c r="V465" s="17" t="n">
        <f aca="false">IF(E465="Discontinued","",K465/H465-1)</f>
        <v>0.157804459691252</v>
      </c>
      <c r="W465" s="21" t="str">
        <f aca="false">IF(E465="Discontinued","Archived",IF(ROUND((L465-G465)/L465,3)&gt;=ROUND(I465,3),"At or above target",IF(Q465&lt;&gt;"","Below target, reason recorded","Below target, no reason")))</f>
        <v>At or above target</v>
      </c>
      <c r="X465" s="21" t="str">
        <f aca="false">IF(E465="Discontinued","",IF(ROUND(M465-I465,3)&lt;-0.01,"Yes","No"))</f>
        <v>Yes</v>
      </c>
    </row>
    <row r="466" customFormat="false" ht="15" hidden="false" customHeight="false" outlineLevel="0" collapsed="false">
      <c r="A466" s="21" t="s">
        <v>1058</v>
      </c>
      <c r="B466" s="21" t="s">
        <v>1059</v>
      </c>
      <c r="C466" s="21" t="s">
        <v>971</v>
      </c>
      <c r="D466" s="21" t="s">
        <v>109</v>
      </c>
      <c r="E466" s="21" t="s">
        <v>110</v>
      </c>
      <c r="F466" s="19" t="n">
        <v>75</v>
      </c>
      <c r="G466" s="19" t="n">
        <v>87.18</v>
      </c>
      <c r="H466" s="19" t="n">
        <v>107.15</v>
      </c>
      <c r="I466" s="17" t="n">
        <v>0.3</v>
      </c>
      <c r="J466" s="17"/>
      <c r="K466" s="19" t="n">
        <f aca="false">IF(E466="Discontinued",H466,ROUND(ROUNDUP(ROUND(G466/(1-IF(J466="",I466,J466))/0.05,6),0)*0.05,2))</f>
        <v>124.55</v>
      </c>
      <c r="L466" s="19" t="n">
        <f aca="false">IF(OR(E466="Discontinued",P466="Held at old sell"),H466,IF(LEFT(P466,15)="Approved, cappe",ROUND(ROUNDUP(ROUND(H466*1.1/0.05,6),0)*0.05,2),K466))</f>
        <v>117.9</v>
      </c>
      <c r="M466" s="17" t="n">
        <f aca="false">ROUND((H466-G466)/H466,3)</f>
        <v>0.186</v>
      </c>
      <c r="N466" s="17" t="n">
        <f aca="false">IF(E466="Discontinued","",ROUND((L466-G466)/L466,3))</f>
        <v>0.261</v>
      </c>
      <c r="O466" s="21" t="str">
        <f aca="false">IF(E466="Discontinued","Archive",IF(AND(ROUND(K466/H466-1,6)&lt;=0.1,K466-H466&lt;=100),"Auto","Approval"))</f>
        <v>Approval</v>
      </c>
      <c r="P466" s="21" t="s">
        <v>45</v>
      </c>
      <c r="Q466" s="21" t="s">
        <v>289</v>
      </c>
      <c r="R466" s="21" t="str">
        <f aca="false">IF(E466="Superseded",MID(INDEX('Import file'!$E$2:$E$1384,MATCH(A466,'Import file'!$A$2:$A$1384,0)),23,30),A466)</f>
        <v>EWA-2397</v>
      </c>
      <c r="S466" s="19" t="n">
        <f aca="false">IF(E466="Discontinued","",IFERROR(INDEX('Supplier file A'!$D$2:$D$677,MATCH(R466,'Supplier file A'!$A$2:$A$677,0)),IFERROR(INDEX('Supplier file B'!$D$2:$D$386,MATCH(R466,'Supplier file B'!$A$2:$A$386,0)),INDEX('Supplier file C'!$D$2:$D$383,MATCH(R466,'Supplier file C'!$A$2:$A$383,0)))))</f>
        <v>87.18</v>
      </c>
      <c r="T466" s="21" t="str">
        <f aca="false">IF(E466="Discontinued","",IF(ABS(G466-S466)&lt;0.005,"Yes","No"))</f>
        <v>Yes</v>
      </c>
      <c r="U466" s="21" t="str">
        <f aca="false">IF(E466="Discontinued","",IF(ABS(F466-G466)&lt;=0.01*G466,"Yes","No"))</f>
        <v>No</v>
      </c>
      <c r="V466" s="17" t="n">
        <f aca="false">IF(E466="Discontinued","",K466/H466-1)</f>
        <v>0.162389174055063</v>
      </c>
      <c r="W466" s="21" t="str">
        <f aca="false">IF(E466="Discontinued","Archived",IF(ROUND((L466-G466)/L466,3)&gt;=ROUND(I466,3),"At or above target",IF(Q466&lt;&gt;"","Below target, reason recorded","Below target, no reason")))</f>
        <v>Below target, reason recorded</v>
      </c>
      <c r="X466" s="21" t="str">
        <f aca="false">IF(E466="Discontinued","",IF(ROUND(M466-I466,3)&lt;-0.01,"Yes","No"))</f>
        <v>Yes</v>
      </c>
    </row>
    <row r="467" customFormat="false" ht="15" hidden="false" customHeight="false" outlineLevel="0" collapsed="false">
      <c r="A467" s="21" t="s">
        <v>1060</v>
      </c>
      <c r="B467" s="21" t="s">
        <v>1061</v>
      </c>
      <c r="C467" s="21" t="s">
        <v>971</v>
      </c>
      <c r="D467" s="21" t="s">
        <v>109</v>
      </c>
      <c r="E467" s="21" t="s">
        <v>110</v>
      </c>
      <c r="F467" s="19" t="n">
        <v>9</v>
      </c>
      <c r="G467" s="19" t="n">
        <v>10.59</v>
      </c>
      <c r="H467" s="19" t="n">
        <v>12.9</v>
      </c>
      <c r="I467" s="17" t="n">
        <v>0.3</v>
      </c>
      <c r="J467" s="17"/>
      <c r="K467" s="19" t="n">
        <f aca="false">IF(E467="Discontinued",H467,ROUND(ROUNDUP(ROUND(G467/(1-IF(J467="",I467,J467))/0.05,6),0)*0.05,2))</f>
        <v>15.15</v>
      </c>
      <c r="L467" s="19" t="n">
        <f aca="false">IF(OR(E467="Discontinued",P467="Held at old sell"),H467,IF(LEFT(P467,15)="Approved, cappe",ROUND(ROUNDUP(ROUND(H467*1.1/0.05,6),0)*0.05,2),K467))</f>
        <v>15.15</v>
      </c>
      <c r="M467" s="17" t="n">
        <f aca="false">ROUND((H467-G467)/H467,3)</f>
        <v>0.179</v>
      </c>
      <c r="N467" s="17" t="n">
        <f aca="false">IF(E467="Discontinued","",ROUND((L467-G467)/L467,3))</f>
        <v>0.301</v>
      </c>
      <c r="O467" s="21" t="str">
        <f aca="false">IF(E467="Discontinued","Archive",IF(AND(ROUND(K467/H467-1,6)&lt;=0.1,K467-H467&lt;=100),"Auto","Approval"))</f>
        <v>Approval</v>
      </c>
      <c r="P467" s="21" t="s">
        <v>44</v>
      </c>
      <c r="Q467" s="21"/>
      <c r="R467" s="21" t="str">
        <f aca="false">IF(E467="Superseded",MID(INDEX('Import file'!$E$2:$E$1384,MATCH(A467,'Import file'!$A$2:$A$1384,0)),23,30),A467)</f>
        <v>EWA-2400</v>
      </c>
      <c r="S467" s="19" t="n">
        <f aca="false">IF(E467="Discontinued","",IFERROR(INDEX('Supplier file A'!$D$2:$D$677,MATCH(R467,'Supplier file A'!$A$2:$A$677,0)),IFERROR(INDEX('Supplier file B'!$D$2:$D$386,MATCH(R467,'Supplier file B'!$A$2:$A$386,0)),INDEX('Supplier file C'!$D$2:$D$383,MATCH(R467,'Supplier file C'!$A$2:$A$383,0)))))</f>
        <v>10.59</v>
      </c>
      <c r="T467" s="21" t="str">
        <f aca="false">IF(E467="Discontinued","",IF(ABS(G467-S467)&lt;0.005,"Yes","No"))</f>
        <v>Yes</v>
      </c>
      <c r="U467" s="21" t="str">
        <f aca="false">IF(E467="Discontinued","",IF(ABS(F467-G467)&lt;=0.01*G467,"Yes","No"))</f>
        <v>No</v>
      </c>
      <c r="V467" s="17" t="n">
        <f aca="false">IF(E467="Discontinued","",K467/H467-1)</f>
        <v>0.174418604651163</v>
      </c>
      <c r="W467" s="21" t="str">
        <f aca="false">IF(E467="Discontinued","Archived",IF(ROUND((L467-G467)/L467,3)&gt;=ROUND(I467,3),"At or above target",IF(Q467&lt;&gt;"","Below target, reason recorded","Below target, no reason")))</f>
        <v>At or above target</v>
      </c>
      <c r="X467" s="21" t="str">
        <f aca="false">IF(E467="Discontinued","",IF(ROUND(M467-I467,3)&lt;-0.01,"Yes","No"))</f>
        <v>Yes</v>
      </c>
    </row>
    <row r="468" customFormat="false" ht="15" hidden="false" customHeight="false" outlineLevel="0" collapsed="false">
      <c r="A468" s="21" t="s">
        <v>1062</v>
      </c>
      <c r="B468" s="21" t="s">
        <v>1063</v>
      </c>
      <c r="C468" s="21" t="s">
        <v>971</v>
      </c>
      <c r="D468" s="21" t="s">
        <v>109</v>
      </c>
      <c r="E468" s="21" t="s">
        <v>110</v>
      </c>
      <c r="F468" s="19" t="n">
        <v>54.6</v>
      </c>
      <c r="G468" s="19" t="n">
        <v>63.75</v>
      </c>
      <c r="H468" s="19" t="n">
        <v>78</v>
      </c>
      <c r="I468" s="17" t="n">
        <v>0.3</v>
      </c>
      <c r="J468" s="17"/>
      <c r="K468" s="19" t="n">
        <f aca="false">IF(E468="Discontinued",H468,ROUND(ROUNDUP(ROUND(G468/(1-IF(J468="",I468,J468))/0.05,6),0)*0.05,2))</f>
        <v>91.1</v>
      </c>
      <c r="L468" s="19" t="n">
        <f aca="false">IF(OR(E468="Discontinued",P468="Held at old sell"),H468,IF(LEFT(P468,15)="Approved, cappe",ROUND(ROUNDUP(ROUND(H468*1.1/0.05,6),0)*0.05,2),K468))</f>
        <v>91.1</v>
      </c>
      <c r="M468" s="17" t="n">
        <f aca="false">ROUND((H468-G468)/H468,3)</f>
        <v>0.183</v>
      </c>
      <c r="N468" s="17" t="n">
        <f aca="false">IF(E468="Discontinued","",ROUND((L468-G468)/L468,3))</f>
        <v>0.3</v>
      </c>
      <c r="O468" s="21" t="str">
        <f aca="false">IF(E468="Discontinued","Archive",IF(AND(ROUND(K468/H468-1,6)&lt;=0.1,K468-H468&lt;=100),"Auto","Approval"))</f>
        <v>Approval</v>
      </c>
      <c r="P468" s="21" t="s">
        <v>44</v>
      </c>
      <c r="Q468" s="21"/>
      <c r="R468" s="21" t="str">
        <f aca="false">IF(E468="Superseded",MID(INDEX('Import file'!$E$2:$E$1384,MATCH(A468,'Import file'!$A$2:$A$1384,0)),23,30),A468)</f>
        <v>EWA-2403</v>
      </c>
      <c r="S468" s="19" t="n">
        <f aca="false">IF(E468="Discontinued","",IFERROR(INDEX('Supplier file A'!$D$2:$D$677,MATCH(R468,'Supplier file A'!$A$2:$A$677,0)),IFERROR(INDEX('Supplier file B'!$D$2:$D$386,MATCH(R468,'Supplier file B'!$A$2:$A$386,0)),INDEX('Supplier file C'!$D$2:$D$383,MATCH(R468,'Supplier file C'!$A$2:$A$383,0)))))</f>
        <v>63.75</v>
      </c>
      <c r="T468" s="21" t="str">
        <f aca="false">IF(E468="Discontinued","",IF(ABS(G468-S468)&lt;0.005,"Yes","No"))</f>
        <v>Yes</v>
      </c>
      <c r="U468" s="21" t="str">
        <f aca="false">IF(E468="Discontinued","",IF(ABS(F468-G468)&lt;=0.01*G468,"Yes","No"))</f>
        <v>No</v>
      </c>
      <c r="V468" s="17" t="n">
        <f aca="false">IF(E468="Discontinued","",K468/H468-1)</f>
        <v>0.167948717948718</v>
      </c>
      <c r="W468" s="21" t="str">
        <f aca="false">IF(E468="Discontinued","Archived",IF(ROUND((L468-G468)/L468,3)&gt;=ROUND(I468,3),"At or above target",IF(Q468&lt;&gt;"","Below target, reason recorded","Below target, no reason")))</f>
        <v>At or above target</v>
      </c>
      <c r="X468" s="21" t="str">
        <f aca="false">IF(E468="Discontinued","",IF(ROUND(M468-I468,3)&lt;-0.01,"Yes","No"))</f>
        <v>Yes</v>
      </c>
    </row>
    <row r="469" customFormat="false" ht="15" hidden="false" customHeight="false" outlineLevel="0" collapsed="false">
      <c r="A469" s="21" t="s">
        <v>1064</v>
      </c>
      <c r="B469" s="21" t="s">
        <v>1065</v>
      </c>
      <c r="C469" s="21" t="s">
        <v>971</v>
      </c>
      <c r="D469" s="21" t="s">
        <v>109</v>
      </c>
      <c r="E469" s="21" t="s">
        <v>110</v>
      </c>
      <c r="F469" s="19" t="n">
        <v>3.97</v>
      </c>
      <c r="G469" s="19" t="n">
        <v>4.61</v>
      </c>
      <c r="H469" s="19" t="n">
        <v>5.7</v>
      </c>
      <c r="I469" s="17" t="n">
        <v>0.3</v>
      </c>
      <c r="J469" s="17"/>
      <c r="K469" s="19" t="n">
        <f aca="false">IF(E469="Discontinued",H469,ROUND(ROUNDUP(ROUND(G469/(1-IF(J469="",I469,J469))/0.05,6),0)*0.05,2))</f>
        <v>6.6</v>
      </c>
      <c r="L469" s="19" t="n">
        <f aca="false">IF(OR(E469="Discontinued",P469="Held at old sell"),H469,IF(LEFT(P469,15)="Approved, cappe",ROUND(ROUNDUP(ROUND(H469*1.1/0.05,6),0)*0.05,2),K469))</f>
        <v>6.3</v>
      </c>
      <c r="M469" s="17" t="n">
        <f aca="false">ROUND((H469-G469)/H469,3)</f>
        <v>0.191</v>
      </c>
      <c r="N469" s="17" t="n">
        <f aca="false">IF(E469="Discontinued","",ROUND((L469-G469)/L469,3))</f>
        <v>0.268</v>
      </c>
      <c r="O469" s="21" t="str">
        <f aca="false">IF(E469="Discontinued","Archive",IF(AND(ROUND(K469/H469-1,6)&lt;=0.1,K469-H469&lt;=100),"Auto","Approval"))</f>
        <v>Approval</v>
      </c>
      <c r="P469" s="21" t="s">
        <v>45</v>
      </c>
      <c r="Q469" s="21" t="s">
        <v>289</v>
      </c>
      <c r="R469" s="21" t="str">
        <f aca="false">IF(E469="Superseded",MID(INDEX('Import file'!$E$2:$E$1384,MATCH(A469,'Import file'!$A$2:$A$1384,0)),23,30),A469)</f>
        <v>EWA-2405</v>
      </c>
      <c r="S469" s="19" t="n">
        <f aca="false">IF(E469="Discontinued","",IFERROR(INDEX('Supplier file A'!$D$2:$D$677,MATCH(R469,'Supplier file A'!$A$2:$A$677,0)),IFERROR(INDEX('Supplier file B'!$D$2:$D$386,MATCH(R469,'Supplier file B'!$A$2:$A$386,0)),INDEX('Supplier file C'!$D$2:$D$383,MATCH(R469,'Supplier file C'!$A$2:$A$383,0)))))</f>
        <v>4.61</v>
      </c>
      <c r="T469" s="21" t="str">
        <f aca="false">IF(E469="Discontinued","",IF(ABS(G469-S469)&lt;0.005,"Yes","No"))</f>
        <v>Yes</v>
      </c>
      <c r="U469" s="21" t="str">
        <f aca="false">IF(E469="Discontinued","",IF(ABS(F469-G469)&lt;=0.01*G469,"Yes","No"))</f>
        <v>No</v>
      </c>
      <c r="V469" s="17" t="n">
        <f aca="false">IF(E469="Discontinued","",K469/H469-1)</f>
        <v>0.157894736842105</v>
      </c>
      <c r="W469" s="21" t="str">
        <f aca="false">IF(E469="Discontinued","Archived",IF(ROUND((L469-G469)/L469,3)&gt;=ROUND(I469,3),"At or above target",IF(Q469&lt;&gt;"","Below target, reason recorded","Below target, no reason")))</f>
        <v>Below target, reason recorded</v>
      </c>
      <c r="X469" s="21" t="str">
        <f aca="false">IF(E469="Discontinued","",IF(ROUND(M469-I469,3)&lt;-0.01,"Yes","No"))</f>
        <v>Yes</v>
      </c>
    </row>
    <row r="470" customFormat="false" ht="15" hidden="false" customHeight="false" outlineLevel="0" collapsed="false">
      <c r="A470" s="21" t="s">
        <v>1066</v>
      </c>
      <c r="B470" s="21" t="s">
        <v>1067</v>
      </c>
      <c r="C470" s="21" t="s">
        <v>971</v>
      </c>
      <c r="D470" s="21" t="s">
        <v>109</v>
      </c>
      <c r="E470" s="21" t="s">
        <v>110</v>
      </c>
      <c r="F470" s="19" t="n">
        <v>275</v>
      </c>
      <c r="G470" s="19" t="n">
        <v>317.96</v>
      </c>
      <c r="H470" s="19" t="n">
        <v>392.9</v>
      </c>
      <c r="I470" s="17" t="n">
        <v>0.3</v>
      </c>
      <c r="J470" s="17"/>
      <c r="K470" s="19" t="n">
        <f aca="false">IF(E470="Discontinued",H470,ROUND(ROUNDUP(ROUND(G470/(1-IF(J470="",I470,J470))/0.05,6),0)*0.05,2))</f>
        <v>454.25</v>
      </c>
      <c r="L470" s="19" t="n">
        <f aca="false">IF(OR(E470="Discontinued",P470="Held at old sell"),H470,IF(LEFT(P470,15)="Approved, cappe",ROUND(ROUNDUP(ROUND(H470*1.1/0.05,6),0)*0.05,2),K470))</f>
        <v>454.25</v>
      </c>
      <c r="M470" s="17" t="n">
        <f aca="false">ROUND((H470-G470)/H470,3)</f>
        <v>0.191</v>
      </c>
      <c r="N470" s="17" t="n">
        <f aca="false">IF(E470="Discontinued","",ROUND((L470-G470)/L470,3))</f>
        <v>0.3</v>
      </c>
      <c r="O470" s="21" t="str">
        <f aca="false">IF(E470="Discontinued","Archive",IF(AND(ROUND(K470/H470-1,6)&lt;=0.1,K470-H470&lt;=100),"Auto","Approval"))</f>
        <v>Approval</v>
      </c>
      <c r="P470" s="21" t="s">
        <v>44</v>
      </c>
      <c r="Q470" s="21"/>
      <c r="R470" s="21" t="str">
        <f aca="false">IF(E470="Superseded",MID(INDEX('Import file'!$E$2:$E$1384,MATCH(A470,'Import file'!$A$2:$A$1384,0)),23,30),A470)</f>
        <v>EWA-2409</v>
      </c>
      <c r="S470" s="19" t="n">
        <f aca="false">IF(E470="Discontinued","",IFERROR(INDEX('Supplier file A'!$D$2:$D$677,MATCH(R470,'Supplier file A'!$A$2:$A$677,0)),IFERROR(INDEX('Supplier file B'!$D$2:$D$386,MATCH(R470,'Supplier file B'!$A$2:$A$386,0)),INDEX('Supplier file C'!$D$2:$D$383,MATCH(R470,'Supplier file C'!$A$2:$A$383,0)))))</f>
        <v>317.96</v>
      </c>
      <c r="T470" s="21" t="str">
        <f aca="false">IF(E470="Discontinued","",IF(ABS(G470-S470)&lt;0.005,"Yes","No"))</f>
        <v>Yes</v>
      </c>
      <c r="U470" s="21" t="str">
        <f aca="false">IF(E470="Discontinued","",IF(ABS(F470-G470)&lt;=0.01*G470,"Yes","No"))</f>
        <v>No</v>
      </c>
      <c r="V470" s="17" t="n">
        <f aca="false">IF(E470="Discontinued","",K470/H470-1)</f>
        <v>0.156146602188852</v>
      </c>
      <c r="W470" s="21" t="str">
        <f aca="false">IF(E470="Discontinued","Archived",IF(ROUND((L470-G470)/L470,3)&gt;=ROUND(I470,3),"At or above target",IF(Q470&lt;&gt;"","Below target, reason recorded","Below target, no reason")))</f>
        <v>At or above target</v>
      </c>
      <c r="X470" s="21" t="str">
        <f aca="false">IF(E470="Discontinued","",IF(ROUND(M470-I470,3)&lt;-0.01,"Yes","No"))</f>
        <v>Yes</v>
      </c>
    </row>
    <row r="471" customFormat="false" ht="15" hidden="false" customHeight="false" outlineLevel="0" collapsed="false">
      <c r="A471" s="21" t="s">
        <v>1068</v>
      </c>
      <c r="B471" s="21" t="s">
        <v>1069</v>
      </c>
      <c r="C471" s="21" t="s">
        <v>971</v>
      </c>
      <c r="D471" s="21" t="s">
        <v>109</v>
      </c>
      <c r="E471" s="21" t="s">
        <v>110</v>
      </c>
      <c r="F471" s="19" t="n">
        <v>8.62</v>
      </c>
      <c r="G471" s="19" t="n">
        <v>10.04</v>
      </c>
      <c r="H471" s="19" t="n">
        <v>12.35</v>
      </c>
      <c r="I471" s="17" t="n">
        <v>0.3</v>
      </c>
      <c r="J471" s="17"/>
      <c r="K471" s="19" t="n">
        <f aca="false">IF(E471="Discontinued",H471,ROUND(ROUNDUP(ROUND(G471/(1-IF(J471="",I471,J471))/0.05,6),0)*0.05,2))</f>
        <v>14.35</v>
      </c>
      <c r="L471" s="19" t="n">
        <f aca="false">IF(OR(E471="Discontinued",P471="Held at old sell"),H471,IF(LEFT(P471,15)="Approved, cappe",ROUND(ROUNDUP(ROUND(H471*1.1/0.05,6),0)*0.05,2),K471))</f>
        <v>14.35</v>
      </c>
      <c r="M471" s="17" t="n">
        <f aca="false">ROUND((H471-G471)/H471,3)</f>
        <v>0.187</v>
      </c>
      <c r="N471" s="17" t="n">
        <f aca="false">IF(E471="Discontinued","",ROUND((L471-G471)/L471,3))</f>
        <v>0.3</v>
      </c>
      <c r="O471" s="21" t="str">
        <f aca="false">IF(E471="Discontinued","Archive",IF(AND(ROUND(K471/H471-1,6)&lt;=0.1,K471-H471&lt;=100),"Auto","Approval"))</f>
        <v>Approval</v>
      </c>
      <c r="P471" s="21" t="s">
        <v>44</v>
      </c>
      <c r="Q471" s="21"/>
      <c r="R471" s="21" t="str">
        <f aca="false">IF(E471="Superseded",MID(INDEX('Import file'!$E$2:$E$1384,MATCH(A471,'Import file'!$A$2:$A$1384,0)),23,30),A471)</f>
        <v>EWA-2411</v>
      </c>
      <c r="S471" s="19" t="n">
        <f aca="false">IF(E471="Discontinued","",IFERROR(INDEX('Supplier file A'!$D$2:$D$677,MATCH(R471,'Supplier file A'!$A$2:$A$677,0)),IFERROR(INDEX('Supplier file B'!$D$2:$D$386,MATCH(R471,'Supplier file B'!$A$2:$A$386,0)),INDEX('Supplier file C'!$D$2:$D$383,MATCH(R471,'Supplier file C'!$A$2:$A$383,0)))))</f>
        <v>10.04</v>
      </c>
      <c r="T471" s="21" t="str">
        <f aca="false">IF(E471="Discontinued","",IF(ABS(G471-S471)&lt;0.005,"Yes","No"))</f>
        <v>Yes</v>
      </c>
      <c r="U471" s="21" t="str">
        <f aca="false">IF(E471="Discontinued","",IF(ABS(F471-G471)&lt;=0.01*G471,"Yes","No"))</f>
        <v>No</v>
      </c>
      <c r="V471" s="17" t="n">
        <f aca="false">IF(E471="Discontinued","",K471/H471-1)</f>
        <v>0.161943319838057</v>
      </c>
      <c r="W471" s="21" t="str">
        <f aca="false">IF(E471="Discontinued","Archived",IF(ROUND((L471-G471)/L471,3)&gt;=ROUND(I471,3),"At or above target",IF(Q471&lt;&gt;"","Below target, reason recorded","Below target, no reason")))</f>
        <v>At or above target</v>
      </c>
      <c r="X471" s="21" t="str">
        <f aca="false">IF(E471="Discontinued","",IF(ROUND(M471-I471,3)&lt;-0.01,"Yes","No"))</f>
        <v>Yes</v>
      </c>
    </row>
    <row r="472" customFormat="false" ht="15" hidden="false" customHeight="false" outlineLevel="0" collapsed="false">
      <c r="A472" s="21" t="s">
        <v>1070</v>
      </c>
      <c r="B472" s="21" t="s">
        <v>1071</v>
      </c>
      <c r="C472" s="21" t="s">
        <v>971</v>
      </c>
      <c r="D472" s="21" t="s">
        <v>109</v>
      </c>
      <c r="E472" s="21" t="s">
        <v>110</v>
      </c>
      <c r="F472" s="19" t="n">
        <v>3.44</v>
      </c>
      <c r="G472" s="19" t="n">
        <v>4.01</v>
      </c>
      <c r="H472" s="19" t="n">
        <v>4.3</v>
      </c>
      <c r="I472" s="17" t="n">
        <v>0.3</v>
      </c>
      <c r="J472" s="17" t="n">
        <v>0.2</v>
      </c>
      <c r="K472" s="19" t="n">
        <f aca="false">IF(E472="Discontinued",H472,ROUND(ROUNDUP(ROUND(G472/(1-IF(J472="",I472,J472))/0.05,6),0)*0.05,2))</f>
        <v>5.05</v>
      </c>
      <c r="L472" s="19" t="n">
        <f aca="false">IF(OR(E472="Discontinued",P472="Held at old sell"),H472,IF(LEFT(P472,15)="Approved, cappe",ROUND(ROUNDUP(ROUND(H472*1.1/0.05,6),0)*0.05,2),K472))</f>
        <v>5.05</v>
      </c>
      <c r="M472" s="17" t="n">
        <f aca="false">ROUND((H472-G472)/H472,3)</f>
        <v>0.067</v>
      </c>
      <c r="N472" s="17" t="n">
        <f aca="false">IF(E472="Discontinued","",ROUND((L472-G472)/L472,3))</f>
        <v>0.206</v>
      </c>
      <c r="O472" s="21" t="str">
        <f aca="false">IF(E472="Discontinued","Archive",IF(AND(ROUND(K472/H472-1,6)&lt;=0.1,K472-H472&lt;=100),"Auto","Approval"))</f>
        <v>Approval</v>
      </c>
      <c r="P472" s="21" t="s">
        <v>44</v>
      </c>
      <c r="Q472" s="21" t="s">
        <v>144</v>
      </c>
      <c r="R472" s="21" t="str">
        <f aca="false">IF(E472="Superseded",MID(INDEX('Import file'!$E$2:$E$1384,MATCH(A472,'Import file'!$A$2:$A$1384,0)),23,30),A472)</f>
        <v>EWA-2413</v>
      </c>
      <c r="S472" s="19" t="n">
        <f aca="false">IF(E472="Discontinued","",IFERROR(INDEX('Supplier file A'!$D$2:$D$677,MATCH(R472,'Supplier file A'!$A$2:$A$677,0)),IFERROR(INDEX('Supplier file B'!$D$2:$D$386,MATCH(R472,'Supplier file B'!$A$2:$A$386,0)),INDEX('Supplier file C'!$D$2:$D$383,MATCH(R472,'Supplier file C'!$A$2:$A$383,0)))))</f>
        <v>4.01</v>
      </c>
      <c r="T472" s="21" t="str">
        <f aca="false">IF(E472="Discontinued","",IF(ABS(G472-S472)&lt;0.005,"Yes","No"))</f>
        <v>Yes</v>
      </c>
      <c r="U472" s="21" t="str">
        <f aca="false">IF(E472="Discontinued","",IF(ABS(F472-G472)&lt;=0.01*G472,"Yes","No"))</f>
        <v>No</v>
      </c>
      <c r="V472" s="17" t="n">
        <f aca="false">IF(E472="Discontinued","",K472/H472-1)</f>
        <v>0.174418604651163</v>
      </c>
      <c r="W472" s="21" t="str">
        <f aca="false">IF(E472="Discontinued","Archived",IF(ROUND((L472-G472)/L472,3)&gt;=ROUND(I472,3),"At or above target",IF(Q472&lt;&gt;"","Below target, reason recorded","Below target, no reason")))</f>
        <v>Below target, reason recorded</v>
      </c>
      <c r="X472" s="21" t="str">
        <f aca="false">IF(E472="Discontinued","",IF(ROUND(M472-I472,3)&lt;-0.01,"Yes","No"))</f>
        <v>Yes</v>
      </c>
    </row>
    <row r="473" customFormat="false" ht="15" hidden="false" customHeight="false" outlineLevel="0" collapsed="false">
      <c r="A473" s="21" t="s">
        <v>1072</v>
      </c>
      <c r="B473" s="21" t="s">
        <v>1073</v>
      </c>
      <c r="C473" s="21" t="s">
        <v>971</v>
      </c>
      <c r="D473" s="21" t="s">
        <v>109</v>
      </c>
      <c r="E473" s="21" t="s">
        <v>110</v>
      </c>
      <c r="F473" s="19" t="n">
        <v>34</v>
      </c>
      <c r="G473" s="19" t="n">
        <v>39.1</v>
      </c>
      <c r="H473" s="19" t="n">
        <v>48.6</v>
      </c>
      <c r="I473" s="17" t="n">
        <v>0.3</v>
      </c>
      <c r="J473" s="17"/>
      <c r="K473" s="19" t="n">
        <f aca="false">IF(E473="Discontinued",H473,ROUND(ROUNDUP(ROUND(G473/(1-IF(J473="",I473,J473))/0.05,6),0)*0.05,2))</f>
        <v>55.9</v>
      </c>
      <c r="L473" s="19" t="n">
        <f aca="false">IF(OR(E473="Discontinued",P473="Held at old sell"),H473,IF(LEFT(P473,15)="Approved, cappe",ROUND(ROUNDUP(ROUND(H473*1.1/0.05,6),0)*0.05,2),K473))</f>
        <v>55.9</v>
      </c>
      <c r="M473" s="17" t="n">
        <f aca="false">ROUND((H473-G473)/H473,3)</f>
        <v>0.195</v>
      </c>
      <c r="N473" s="17" t="n">
        <f aca="false">IF(E473="Discontinued","",ROUND((L473-G473)/L473,3))</f>
        <v>0.301</v>
      </c>
      <c r="O473" s="21" t="str">
        <f aca="false">IF(E473="Discontinued","Archive",IF(AND(ROUND(K473/H473-1,6)&lt;=0.1,K473-H473&lt;=100),"Auto","Approval"))</f>
        <v>Approval</v>
      </c>
      <c r="P473" s="21" t="s">
        <v>44</v>
      </c>
      <c r="Q473" s="21"/>
      <c r="R473" s="21" t="str">
        <f aca="false">IF(E473="Superseded",MID(INDEX('Import file'!$E$2:$E$1384,MATCH(A473,'Import file'!$A$2:$A$1384,0)),23,30),A473)</f>
        <v>EWA-2416</v>
      </c>
      <c r="S473" s="19" t="n">
        <f aca="false">IF(E473="Discontinued","",IFERROR(INDEX('Supplier file A'!$D$2:$D$677,MATCH(R473,'Supplier file A'!$A$2:$A$677,0)),IFERROR(INDEX('Supplier file B'!$D$2:$D$386,MATCH(R473,'Supplier file B'!$A$2:$A$386,0)),INDEX('Supplier file C'!$D$2:$D$383,MATCH(R473,'Supplier file C'!$A$2:$A$383,0)))))</f>
        <v>39.1</v>
      </c>
      <c r="T473" s="21" t="str">
        <f aca="false">IF(E473="Discontinued","",IF(ABS(G473-S473)&lt;0.005,"Yes","No"))</f>
        <v>Yes</v>
      </c>
      <c r="U473" s="21" t="str">
        <f aca="false">IF(E473="Discontinued","",IF(ABS(F473-G473)&lt;=0.01*G473,"Yes","No"))</f>
        <v>No</v>
      </c>
      <c r="V473" s="17" t="n">
        <f aca="false">IF(E473="Discontinued","",K473/H473-1)</f>
        <v>0.150205761316872</v>
      </c>
      <c r="W473" s="21" t="str">
        <f aca="false">IF(E473="Discontinued","Archived",IF(ROUND((L473-G473)/L473,3)&gt;=ROUND(I473,3),"At or above target",IF(Q473&lt;&gt;"","Below target, reason recorded","Below target, no reason")))</f>
        <v>At or above target</v>
      </c>
      <c r="X473" s="21" t="str">
        <f aca="false">IF(E473="Discontinued","",IF(ROUND(M473-I473,3)&lt;-0.01,"Yes","No"))</f>
        <v>Yes</v>
      </c>
    </row>
    <row r="474" customFormat="false" ht="15" hidden="false" customHeight="false" outlineLevel="0" collapsed="false">
      <c r="A474" s="21" t="s">
        <v>1074</v>
      </c>
      <c r="B474" s="21" t="s">
        <v>1075</v>
      </c>
      <c r="C474" s="21" t="s">
        <v>971</v>
      </c>
      <c r="D474" s="21" t="s">
        <v>109</v>
      </c>
      <c r="E474" s="21" t="s">
        <v>110</v>
      </c>
      <c r="F474" s="19" t="n">
        <v>430</v>
      </c>
      <c r="G474" s="19" t="n">
        <v>505.53</v>
      </c>
      <c r="H474" s="19" t="n">
        <v>614.3</v>
      </c>
      <c r="I474" s="17" t="n">
        <v>0.3</v>
      </c>
      <c r="J474" s="17"/>
      <c r="K474" s="19" t="n">
        <f aca="false">IF(E474="Discontinued",H474,ROUND(ROUNDUP(ROUND(G474/(1-IF(J474="",I474,J474))/0.05,6),0)*0.05,2))</f>
        <v>722.2</v>
      </c>
      <c r="L474" s="19" t="n">
        <f aca="false">IF(OR(E474="Discontinued",P474="Held at old sell"),H474,IF(LEFT(P474,15)="Approved, cappe",ROUND(ROUNDUP(ROUND(H474*1.1/0.05,6),0)*0.05,2),K474))</f>
        <v>722.2</v>
      </c>
      <c r="M474" s="17" t="n">
        <f aca="false">ROUND((H474-G474)/H474,3)</f>
        <v>0.177</v>
      </c>
      <c r="N474" s="17" t="n">
        <f aca="false">IF(E474="Discontinued","",ROUND((L474-G474)/L474,3))</f>
        <v>0.3</v>
      </c>
      <c r="O474" s="21" t="str">
        <f aca="false">IF(E474="Discontinued","Archive",IF(AND(ROUND(K474/H474-1,6)&lt;=0.1,K474-H474&lt;=100),"Auto","Approval"))</f>
        <v>Approval</v>
      </c>
      <c r="P474" s="21" t="s">
        <v>44</v>
      </c>
      <c r="Q474" s="21"/>
      <c r="R474" s="21" t="str">
        <f aca="false">IF(E474="Superseded",MID(INDEX('Import file'!$E$2:$E$1384,MATCH(A474,'Import file'!$A$2:$A$1384,0)),23,30),A474)</f>
        <v>EWA-2419</v>
      </c>
      <c r="S474" s="19" t="n">
        <f aca="false">IF(E474="Discontinued","",IFERROR(INDEX('Supplier file A'!$D$2:$D$677,MATCH(R474,'Supplier file A'!$A$2:$A$677,0)),IFERROR(INDEX('Supplier file B'!$D$2:$D$386,MATCH(R474,'Supplier file B'!$A$2:$A$386,0)),INDEX('Supplier file C'!$D$2:$D$383,MATCH(R474,'Supplier file C'!$A$2:$A$383,0)))))</f>
        <v>505.53</v>
      </c>
      <c r="T474" s="21" t="str">
        <f aca="false">IF(E474="Discontinued","",IF(ABS(G474-S474)&lt;0.005,"Yes","No"))</f>
        <v>Yes</v>
      </c>
      <c r="U474" s="21" t="str">
        <f aca="false">IF(E474="Discontinued","",IF(ABS(F474-G474)&lt;=0.01*G474,"Yes","No"))</f>
        <v>No</v>
      </c>
      <c r="V474" s="17" t="n">
        <f aca="false">IF(E474="Discontinued","",K474/H474-1)</f>
        <v>0.175647077974931</v>
      </c>
      <c r="W474" s="21" t="str">
        <f aca="false">IF(E474="Discontinued","Archived",IF(ROUND((L474-G474)/L474,3)&gt;=ROUND(I474,3),"At or above target",IF(Q474&lt;&gt;"","Below target, reason recorded","Below target, no reason")))</f>
        <v>At or above target</v>
      </c>
      <c r="X474" s="21" t="str">
        <f aca="false">IF(E474="Discontinued","",IF(ROUND(M474-I474,3)&lt;-0.01,"Yes","No"))</f>
        <v>Yes</v>
      </c>
    </row>
    <row r="475" customFormat="false" ht="15" hidden="false" customHeight="false" outlineLevel="0" collapsed="false">
      <c r="A475" s="21" t="s">
        <v>1076</v>
      </c>
      <c r="B475" s="21" t="s">
        <v>1077</v>
      </c>
      <c r="C475" s="21" t="s">
        <v>971</v>
      </c>
      <c r="D475" s="21" t="s">
        <v>109</v>
      </c>
      <c r="E475" s="21" t="s">
        <v>110</v>
      </c>
      <c r="F475" s="19" t="n">
        <v>2.25</v>
      </c>
      <c r="G475" s="19" t="n">
        <v>2.6</v>
      </c>
      <c r="H475" s="19" t="n">
        <v>3.25</v>
      </c>
      <c r="I475" s="17" t="n">
        <v>0.3</v>
      </c>
      <c r="J475" s="17"/>
      <c r="K475" s="19" t="n">
        <f aca="false">IF(E475="Discontinued",H475,ROUND(ROUNDUP(ROUND(G475/(1-IF(J475="",I475,J475))/0.05,6),0)*0.05,2))</f>
        <v>3.75</v>
      </c>
      <c r="L475" s="19" t="n">
        <f aca="false">IF(OR(E475="Discontinued",P475="Held at old sell"),H475,IF(LEFT(P475,15)="Approved, cappe",ROUND(ROUNDUP(ROUND(H475*1.1/0.05,6),0)*0.05,2),K475))</f>
        <v>3.75</v>
      </c>
      <c r="M475" s="17" t="n">
        <f aca="false">ROUND((H475-G475)/H475,3)</f>
        <v>0.2</v>
      </c>
      <c r="N475" s="17" t="n">
        <f aca="false">IF(E475="Discontinued","",ROUND((L475-G475)/L475,3))</f>
        <v>0.307</v>
      </c>
      <c r="O475" s="21" t="str">
        <f aca="false">IF(E475="Discontinued","Archive",IF(AND(ROUND(K475/H475-1,6)&lt;=0.1,K475-H475&lt;=100),"Auto","Approval"))</f>
        <v>Approval</v>
      </c>
      <c r="P475" s="21" t="s">
        <v>44</v>
      </c>
      <c r="Q475" s="21"/>
      <c r="R475" s="21" t="str">
        <f aca="false">IF(E475="Superseded",MID(INDEX('Import file'!$E$2:$E$1384,MATCH(A475,'Import file'!$A$2:$A$1384,0)),23,30),A475)</f>
        <v>EWA-2422</v>
      </c>
      <c r="S475" s="19" t="n">
        <f aca="false">IF(E475="Discontinued","",IFERROR(INDEX('Supplier file A'!$D$2:$D$677,MATCH(R475,'Supplier file A'!$A$2:$A$677,0)),IFERROR(INDEX('Supplier file B'!$D$2:$D$386,MATCH(R475,'Supplier file B'!$A$2:$A$386,0)),INDEX('Supplier file C'!$D$2:$D$383,MATCH(R475,'Supplier file C'!$A$2:$A$383,0)))))</f>
        <v>2.6</v>
      </c>
      <c r="T475" s="21" t="str">
        <f aca="false">IF(E475="Discontinued","",IF(ABS(G475-S475)&lt;0.005,"Yes","No"))</f>
        <v>Yes</v>
      </c>
      <c r="U475" s="21" t="str">
        <f aca="false">IF(E475="Discontinued","",IF(ABS(F475-G475)&lt;=0.01*G475,"Yes","No"))</f>
        <v>No</v>
      </c>
      <c r="V475" s="17" t="n">
        <f aca="false">IF(E475="Discontinued","",K475/H475-1)</f>
        <v>0.153846153846154</v>
      </c>
      <c r="W475" s="21" t="str">
        <f aca="false">IF(E475="Discontinued","Archived",IF(ROUND((L475-G475)/L475,3)&gt;=ROUND(I475,3),"At or above target",IF(Q475&lt;&gt;"","Below target, reason recorded","Below target, no reason")))</f>
        <v>At or above target</v>
      </c>
      <c r="X475" s="21" t="str">
        <f aca="false">IF(E475="Discontinued","",IF(ROUND(M475-I475,3)&lt;-0.01,"Yes","No"))</f>
        <v>Yes</v>
      </c>
    </row>
    <row r="476" customFormat="false" ht="15" hidden="false" customHeight="false" outlineLevel="0" collapsed="false">
      <c r="A476" s="21" t="s">
        <v>1078</v>
      </c>
      <c r="B476" s="21" t="s">
        <v>1079</v>
      </c>
      <c r="C476" s="21" t="s">
        <v>971</v>
      </c>
      <c r="D476" s="21" t="s">
        <v>109</v>
      </c>
      <c r="E476" s="21" t="s">
        <v>110</v>
      </c>
      <c r="F476" s="19" t="n">
        <v>430</v>
      </c>
      <c r="G476" s="19" t="n">
        <v>502.59</v>
      </c>
      <c r="H476" s="19" t="n">
        <v>614.3</v>
      </c>
      <c r="I476" s="17" t="n">
        <v>0.3</v>
      </c>
      <c r="J476" s="17"/>
      <c r="K476" s="19" t="n">
        <f aca="false">IF(E476="Discontinued",H476,ROUND(ROUNDUP(ROUND(G476/(1-IF(J476="",I476,J476))/0.05,6),0)*0.05,2))</f>
        <v>718</v>
      </c>
      <c r="L476" s="19" t="n">
        <f aca="false">IF(OR(E476="Discontinued",P476="Held at old sell"),H476,IF(LEFT(P476,15)="Approved, cappe",ROUND(ROUNDUP(ROUND(H476*1.1/0.05,6),0)*0.05,2),K476))</f>
        <v>718</v>
      </c>
      <c r="M476" s="17" t="n">
        <f aca="false">ROUND((H476-G476)/H476,3)</f>
        <v>0.182</v>
      </c>
      <c r="N476" s="17" t="n">
        <f aca="false">IF(E476="Discontinued","",ROUND((L476-G476)/L476,3))</f>
        <v>0.3</v>
      </c>
      <c r="O476" s="21" t="str">
        <f aca="false">IF(E476="Discontinued","Archive",IF(AND(ROUND(K476/H476-1,6)&lt;=0.1,K476-H476&lt;=100),"Auto","Approval"))</f>
        <v>Approval</v>
      </c>
      <c r="P476" s="21" t="s">
        <v>44</v>
      </c>
      <c r="Q476" s="21"/>
      <c r="R476" s="21" t="str">
        <f aca="false">IF(E476="Superseded",MID(INDEX('Import file'!$E$2:$E$1384,MATCH(A476,'Import file'!$A$2:$A$1384,0)),23,30),A476)</f>
        <v>EWA-2426</v>
      </c>
      <c r="S476" s="19" t="n">
        <f aca="false">IF(E476="Discontinued","",IFERROR(INDEX('Supplier file A'!$D$2:$D$677,MATCH(R476,'Supplier file A'!$A$2:$A$677,0)),IFERROR(INDEX('Supplier file B'!$D$2:$D$386,MATCH(R476,'Supplier file B'!$A$2:$A$386,0)),INDEX('Supplier file C'!$D$2:$D$383,MATCH(R476,'Supplier file C'!$A$2:$A$383,0)))))</f>
        <v>502.59</v>
      </c>
      <c r="T476" s="21" t="str">
        <f aca="false">IF(E476="Discontinued","",IF(ABS(G476-S476)&lt;0.005,"Yes","No"))</f>
        <v>Yes</v>
      </c>
      <c r="U476" s="21" t="str">
        <f aca="false">IF(E476="Discontinued","",IF(ABS(F476-G476)&lt;=0.01*G476,"Yes","No"))</f>
        <v>No</v>
      </c>
      <c r="V476" s="17" t="n">
        <f aca="false">IF(E476="Discontinued","",K476/H476-1)</f>
        <v>0.168810027673775</v>
      </c>
      <c r="W476" s="21" t="str">
        <f aca="false">IF(E476="Discontinued","Archived",IF(ROUND((L476-G476)/L476,3)&gt;=ROUND(I476,3),"At or above target",IF(Q476&lt;&gt;"","Below target, reason recorded","Below target, no reason")))</f>
        <v>At or above target</v>
      </c>
      <c r="X476" s="21" t="str">
        <f aca="false">IF(E476="Discontinued","",IF(ROUND(M476-I476,3)&lt;-0.01,"Yes","No"))</f>
        <v>Yes</v>
      </c>
    </row>
    <row r="477" customFormat="false" ht="15" hidden="false" customHeight="false" outlineLevel="0" collapsed="false">
      <c r="A477" s="21" t="s">
        <v>1080</v>
      </c>
      <c r="B477" s="21" t="s">
        <v>1081</v>
      </c>
      <c r="C477" s="21" t="s">
        <v>971</v>
      </c>
      <c r="D477" s="21" t="s">
        <v>109</v>
      </c>
      <c r="E477" s="21" t="s">
        <v>110</v>
      </c>
      <c r="F477" s="19" t="n">
        <v>165</v>
      </c>
      <c r="G477" s="19" t="n">
        <v>191.49</v>
      </c>
      <c r="H477" s="19" t="n">
        <v>235.75</v>
      </c>
      <c r="I477" s="17" t="n">
        <v>0.3</v>
      </c>
      <c r="J477" s="17"/>
      <c r="K477" s="19" t="n">
        <f aca="false">IF(E477="Discontinued",H477,ROUND(ROUNDUP(ROUND(G477/(1-IF(J477="",I477,J477))/0.05,6),0)*0.05,2))</f>
        <v>273.6</v>
      </c>
      <c r="L477" s="19" t="n">
        <f aca="false">IF(OR(E477="Discontinued",P477="Held at old sell"),H477,IF(LEFT(P477,15)="Approved, cappe",ROUND(ROUNDUP(ROUND(H477*1.1/0.05,6),0)*0.05,2),K477))</f>
        <v>273.6</v>
      </c>
      <c r="M477" s="17" t="n">
        <f aca="false">ROUND((H477-G477)/H477,3)</f>
        <v>0.188</v>
      </c>
      <c r="N477" s="17" t="n">
        <f aca="false">IF(E477="Discontinued","",ROUND((L477-G477)/L477,3))</f>
        <v>0.3</v>
      </c>
      <c r="O477" s="21" t="str">
        <f aca="false">IF(E477="Discontinued","Archive",IF(AND(ROUND(K477/H477-1,6)&lt;=0.1,K477-H477&lt;=100),"Auto","Approval"))</f>
        <v>Approval</v>
      </c>
      <c r="P477" s="21" t="s">
        <v>44</v>
      </c>
      <c r="Q477" s="21"/>
      <c r="R477" s="21" t="str">
        <f aca="false">IF(E477="Superseded",MID(INDEX('Import file'!$E$2:$E$1384,MATCH(A477,'Import file'!$A$2:$A$1384,0)),23,30),A477)</f>
        <v>EWA-2428</v>
      </c>
      <c r="S477" s="19" t="n">
        <f aca="false">IF(E477="Discontinued","",IFERROR(INDEX('Supplier file A'!$D$2:$D$677,MATCH(R477,'Supplier file A'!$A$2:$A$677,0)),IFERROR(INDEX('Supplier file B'!$D$2:$D$386,MATCH(R477,'Supplier file B'!$A$2:$A$386,0)),INDEX('Supplier file C'!$D$2:$D$383,MATCH(R477,'Supplier file C'!$A$2:$A$383,0)))))</f>
        <v>191.49</v>
      </c>
      <c r="T477" s="21" t="str">
        <f aca="false">IF(E477="Discontinued","",IF(ABS(G477-S477)&lt;0.005,"Yes","No"))</f>
        <v>Yes</v>
      </c>
      <c r="U477" s="21" t="str">
        <f aca="false">IF(E477="Discontinued","",IF(ABS(F477-G477)&lt;=0.01*G477,"Yes","No"))</f>
        <v>No</v>
      </c>
      <c r="V477" s="17" t="n">
        <f aca="false">IF(E477="Discontinued","",K477/H477-1)</f>
        <v>0.160551431601273</v>
      </c>
      <c r="W477" s="21" t="str">
        <f aca="false">IF(E477="Discontinued","Archived",IF(ROUND((L477-G477)/L477,3)&gt;=ROUND(I477,3),"At or above target",IF(Q477&lt;&gt;"","Below target, reason recorded","Below target, no reason")))</f>
        <v>At or above target</v>
      </c>
      <c r="X477" s="21" t="str">
        <f aca="false">IF(E477="Discontinued","",IF(ROUND(M477-I477,3)&lt;-0.01,"Yes","No"))</f>
        <v>Yes</v>
      </c>
    </row>
    <row r="478" customFormat="false" ht="15" hidden="false" customHeight="false" outlineLevel="0" collapsed="false">
      <c r="A478" s="21" t="s">
        <v>1082</v>
      </c>
      <c r="B478" s="21" t="s">
        <v>1083</v>
      </c>
      <c r="C478" s="21" t="s">
        <v>971</v>
      </c>
      <c r="D478" s="21" t="s">
        <v>109</v>
      </c>
      <c r="E478" s="21" t="s">
        <v>110</v>
      </c>
      <c r="F478" s="19" t="n">
        <v>1.44</v>
      </c>
      <c r="G478" s="19" t="n">
        <v>1.66</v>
      </c>
      <c r="H478" s="19" t="n">
        <v>2.1</v>
      </c>
      <c r="I478" s="17" t="n">
        <v>0.3</v>
      </c>
      <c r="J478" s="17"/>
      <c r="K478" s="19" t="n">
        <f aca="false">IF(E478="Discontinued",H478,ROUND(ROUNDUP(ROUND(G478/(1-IF(J478="",I478,J478))/0.05,6),0)*0.05,2))</f>
        <v>2.4</v>
      </c>
      <c r="L478" s="19" t="n">
        <f aca="false">IF(OR(E478="Discontinued",P478="Held at old sell"),H478,IF(LEFT(P478,15)="Approved, cappe",ROUND(ROUNDUP(ROUND(H478*1.1/0.05,6),0)*0.05,2),K478))</f>
        <v>2.4</v>
      </c>
      <c r="M478" s="17" t="n">
        <f aca="false">ROUND((H478-G478)/H478,3)</f>
        <v>0.21</v>
      </c>
      <c r="N478" s="17" t="n">
        <f aca="false">IF(E478="Discontinued","",ROUND((L478-G478)/L478,3))</f>
        <v>0.308</v>
      </c>
      <c r="O478" s="21" t="str">
        <f aca="false">IF(E478="Discontinued","Archive",IF(AND(ROUND(K478/H478-1,6)&lt;=0.1,K478-H478&lt;=100),"Auto","Approval"))</f>
        <v>Approval</v>
      </c>
      <c r="P478" s="21" t="s">
        <v>44</v>
      </c>
      <c r="Q478" s="21"/>
      <c r="R478" s="21" t="str">
        <f aca="false">IF(E478="Superseded",MID(INDEX('Import file'!$E$2:$E$1384,MATCH(A478,'Import file'!$A$2:$A$1384,0)),23,30),A478)</f>
        <v>EWA-2432</v>
      </c>
      <c r="S478" s="19" t="n">
        <f aca="false">IF(E478="Discontinued","",IFERROR(INDEX('Supplier file A'!$D$2:$D$677,MATCH(R478,'Supplier file A'!$A$2:$A$677,0)),IFERROR(INDEX('Supplier file B'!$D$2:$D$386,MATCH(R478,'Supplier file B'!$A$2:$A$386,0)),INDEX('Supplier file C'!$D$2:$D$383,MATCH(R478,'Supplier file C'!$A$2:$A$383,0)))))</f>
        <v>1.66</v>
      </c>
      <c r="T478" s="21" t="str">
        <f aca="false">IF(E478="Discontinued","",IF(ABS(G478-S478)&lt;0.005,"Yes","No"))</f>
        <v>Yes</v>
      </c>
      <c r="U478" s="21" t="str">
        <f aca="false">IF(E478="Discontinued","",IF(ABS(F478-G478)&lt;=0.01*G478,"Yes","No"))</f>
        <v>No</v>
      </c>
      <c r="V478" s="17" t="n">
        <f aca="false">IF(E478="Discontinued","",K478/H478-1)</f>
        <v>0.142857142857143</v>
      </c>
      <c r="W478" s="21" t="str">
        <f aca="false">IF(E478="Discontinued","Archived",IF(ROUND((L478-G478)/L478,3)&gt;=ROUND(I478,3),"At or above target",IF(Q478&lt;&gt;"","Below target, reason recorded","Below target, no reason")))</f>
        <v>At or above target</v>
      </c>
      <c r="X478" s="21" t="str">
        <f aca="false">IF(E478="Discontinued","",IF(ROUND(M478-I478,3)&lt;-0.01,"Yes","No"))</f>
        <v>Yes</v>
      </c>
    </row>
    <row r="479" customFormat="false" ht="15" hidden="false" customHeight="false" outlineLevel="0" collapsed="false">
      <c r="A479" s="21" t="s">
        <v>1084</v>
      </c>
      <c r="B479" s="21" t="s">
        <v>1085</v>
      </c>
      <c r="C479" s="21" t="s">
        <v>971</v>
      </c>
      <c r="D479" s="21" t="s">
        <v>109</v>
      </c>
      <c r="E479" s="21" t="s">
        <v>110</v>
      </c>
      <c r="F479" s="19" t="n">
        <v>5.38</v>
      </c>
      <c r="G479" s="19" t="n">
        <v>6.29</v>
      </c>
      <c r="H479" s="19" t="n">
        <v>7.7</v>
      </c>
      <c r="I479" s="17" t="n">
        <v>0.3</v>
      </c>
      <c r="J479" s="17"/>
      <c r="K479" s="19" t="n">
        <f aca="false">IF(E479="Discontinued",H479,ROUND(ROUNDUP(ROUND(G479/(1-IF(J479="",I479,J479))/0.05,6),0)*0.05,2))</f>
        <v>9</v>
      </c>
      <c r="L479" s="19" t="n">
        <f aca="false">IF(OR(E479="Discontinued",P479="Held at old sell"),H479,IF(LEFT(P479,15)="Approved, cappe",ROUND(ROUNDUP(ROUND(H479*1.1/0.05,6),0)*0.05,2),K479))</f>
        <v>9</v>
      </c>
      <c r="M479" s="17" t="n">
        <f aca="false">ROUND((H479-G479)/H479,3)</f>
        <v>0.183</v>
      </c>
      <c r="N479" s="17" t="n">
        <f aca="false">IF(E479="Discontinued","",ROUND((L479-G479)/L479,3))</f>
        <v>0.301</v>
      </c>
      <c r="O479" s="21" t="str">
        <f aca="false">IF(E479="Discontinued","Archive",IF(AND(ROUND(K479/H479-1,6)&lt;=0.1,K479-H479&lt;=100),"Auto","Approval"))</f>
        <v>Approval</v>
      </c>
      <c r="P479" s="21" t="s">
        <v>44</v>
      </c>
      <c r="Q479" s="21"/>
      <c r="R479" s="21" t="str">
        <f aca="false">IF(E479="Superseded",MID(INDEX('Import file'!$E$2:$E$1384,MATCH(A479,'Import file'!$A$2:$A$1384,0)),23,30),A479)</f>
        <v>EWA-2435</v>
      </c>
      <c r="S479" s="19" t="n">
        <f aca="false">IF(E479="Discontinued","",IFERROR(INDEX('Supplier file A'!$D$2:$D$677,MATCH(R479,'Supplier file A'!$A$2:$A$677,0)),IFERROR(INDEX('Supplier file B'!$D$2:$D$386,MATCH(R479,'Supplier file B'!$A$2:$A$386,0)),INDEX('Supplier file C'!$D$2:$D$383,MATCH(R479,'Supplier file C'!$A$2:$A$383,0)))))</f>
        <v>6.29</v>
      </c>
      <c r="T479" s="21" t="str">
        <f aca="false">IF(E479="Discontinued","",IF(ABS(G479-S479)&lt;0.005,"Yes","No"))</f>
        <v>Yes</v>
      </c>
      <c r="U479" s="21" t="str">
        <f aca="false">IF(E479="Discontinued","",IF(ABS(F479-G479)&lt;=0.01*G479,"Yes","No"))</f>
        <v>No</v>
      </c>
      <c r="V479" s="17" t="n">
        <f aca="false">IF(E479="Discontinued","",K479/H479-1)</f>
        <v>0.168831168831169</v>
      </c>
      <c r="W479" s="21" t="str">
        <f aca="false">IF(E479="Discontinued","Archived",IF(ROUND((L479-G479)/L479,3)&gt;=ROUND(I479,3),"At or above target",IF(Q479&lt;&gt;"","Below target, reason recorded","Below target, no reason")))</f>
        <v>At or above target</v>
      </c>
      <c r="X479" s="21" t="str">
        <f aca="false">IF(E479="Discontinued","",IF(ROUND(M479-I479,3)&lt;-0.01,"Yes","No"))</f>
        <v>Yes</v>
      </c>
    </row>
    <row r="480" customFormat="false" ht="15" hidden="false" customHeight="false" outlineLevel="0" collapsed="false">
      <c r="A480" s="21" t="s">
        <v>1086</v>
      </c>
      <c r="B480" s="21" t="s">
        <v>1087</v>
      </c>
      <c r="C480" s="21" t="s">
        <v>971</v>
      </c>
      <c r="D480" s="21" t="s">
        <v>109</v>
      </c>
      <c r="E480" s="21" t="s">
        <v>110</v>
      </c>
      <c r="F480" s="19" t="n">
        <v>27.6</v>
      </c>
      <c r="G480" s="19" t="n">
        <v>32.27</v>
      </c>
      <c r="H480" s="19" t="n">
        <v>39.45</v>
      </c>
      <c r="I480" s="17" t="n">
        <v>0.3</v>
      </c>
      <c r="J480" s="17"/>
      <c r="K480" s="19" t="n">
        <f aca="false">IF(E480="Discontinued",H480,ROUND(ROUNDUP(ROUND(G480/(1-IF(J480="",I480,J480))/0.05,6),0)*0.05,2))</f>
        <v>46.1</v>
      </c>
      <c r="L480" s="19" t="n">
        <f aca="false">IF(OR(E480="Discontinued",P480="Held at old sell"),H480,IF(LEFT(P480,15)="Approved, cappe",ROUND(ROUNDUP(ROUND(H480*1.1/0.05,6),0)*0.05,2),K480))</f>
        <v>46.1</v>
      </c>
      <c r="M480" s="17" t="n">
        <f aca="false">ROUND((H480-G480)/H480,3)</f>
        <v>0.182</v>
      </c>
      <c r="N480" s="17" t="n">
        <f aca="false">IF(E480="Discontinued","",ROUND((L480-G480)/L480,3))</f>
        <v>0.3</v>
      </c>
      <c r="O480" s="21" t="str">
        <f aca="false">IF(E480="Discontinued","Archive",IF(AND(ROUND(K480/H480-1,6)&lt;=0.1,K480-H480&lt;=100),"Auto","Approval"))</f>
        <v>Approval</v>
      </c>
      <c r="P480" s="21" t="s">
        <v>44</v>
      </c>
      <c r="Q480" s="21"/>
      <c r="R480" s="21" t="str">
        <f aca="false">IF(E480="Superseded",MID(INDEX('Import file'!$E$2:$E$1384,MATCH(A480,'Import file'!$A$2:$A$1384,0)),23,30),A480)</f>
        <v>EWA-2437</v>
      </c>
      <c r="S480" s="19" t="n">
        <f aca="false">IF(E480="Discontinued","",IFERROR(INDEX('Supplier file A'!$D$2:$D$677,MATCH(R480,'Supplier file A'!$A$2:$A$677,0)),IFERROR(INDEX('Supplier file B'!$D$2:$D$386,MATCH(R480,'Supplier file B'!$A$2:$A$386,0)),INDEX('Supplier file C'!$D$2:$D$383,MATCH(R480,'Supplier file C'!$A$2:$A$383,0)))))</f>
        <v>32.27</v>
      </c>
      <c r="T480" s="21" t="str">
        <f aca="false">IF(E480="Discontinued","",IF(ABS(G480-S480)&lt;0.005,"Yes","No"))</f>
        <v>Yes</v>
      </c>
      <c r="U480" s="21" t="str">
        <f aca="false">IF(E480="Discontinued","",IF(ABS(F480-G480)&lt;=0.01*G480,"Yes","No"))</f>
        <v>No</v>
      </c>
      <c r="V480" s="17" t="n">
        <f aca="false">IF(E480="Discontinued","",K480/H480-1)</f>
        <v>0.168567807351077</v>
      </c>
      <c r="W480" s="21" t="str">
        <f aca="false">IF(E480="Discontinued","Archived",IF(ROUND((L480-G480)/L480,3)&gt;=ROUND(I480,3),"At or above target",IF(Q480&lt;&gt;"","Below target, reason recorded","Below target, no reason")))</f>
        <v>At or above target</v>
      </c>
      <c r="X480" s="21" t="str">
        <f aca="false">IF(E480="Discontinued","",IF(ROUND(M480-I480,3)&lt;-0.01,"Yes","No"))</f>
        <v>Yes</v>
      </c>
    </row>
    <row r="481" customFormat="false" ht="15" hidden="false" customHeight="false" outlineLevel="0" collapsed="false">
      <c r="A481" s="21" t="s">
        <v>1088</v>
      </c>
      <c r="B481" s="21" t="s">
        <v>1089</v>
      </c>
      <c r="C481" s="21" t="s">
        <v>971</v>
      </c>
      <c r="D481" s="21" t="s">
        <v>109</v>
      </c>
      <c r="E481" s="21" t="s">
        <v>110</v>
      </c>
      <c r="F481" s="19" t="n">
        <v>50.83</v>
      </c>
      <c r="G481" s="19" t="n">
        <v>59.54</v>
      </c>
      <c r="H481" s="19" t="n">
        <v>72.65</v>
      </c>
      <c r="I481" s="17" t="n">
        <v>0.3</v>
      </c>
      <c r="J481" s="17"/>
      <c r="K481" s="19" t="n">
        <f aca="false">IF(E481="Discontinued",H481,ROUND(ROUNDUP(ROUND(G481/(1-IF(J481="",I481,J481))/0.05,6),0)*0.05,2))</f>
        <v>85.1</v>
      </c>
      <c r="L481" s="19" t="n">
        <f aca="false">IF(OR(E481="Discontinued",P481="Held at old sell"),H481,IF(LEFT(P481,15)="Approved, cappe",ROUND(ROUNDUP(ROUND(H481*1.1/0.05,6),0)*0.05,2),K481))</f>
        <v>79.95</v>
      </c>
      <c r="M481" s="17" t="n">
        <f aca="false">ROUND((H481-G481)/H481,3)</f>
        <v>0.18</v>
      </c>
      <c r="N481" s="17" t="n">
        <f aca="false">IF(E481="Discontinued","",ROUND((L481-G481)/L481,3))</f>
        <v>0.255</v>
      </c>
      <c r="O481" s="21" t="str">
        <f aca="false">IF(E481="Discontinued","Archive",IF(AND(ROUND(K481/H481-1,6)&lt;=0.1,K481-H481&lt;=100),"Auto","Approval"))</f>
        <v>Approval</v>
      </c>
      <c r="P481" s="21" t="s">
        <v>45</v>
      </c>
      <c r="Q481" s="21" t="s">
        <v>289</v>
      </c>
      <c r="R481" s="21" t="str">
        <f aca="false">IF(E481="Superseded",MID(INDEX('Import file'!$E$2:$E$1384,MATCH(A481,'Import file'!$A$2:$A$1384,0)),23,30),A481)</f>
        <v>EWA-2442</v>
      </c>
      <c r="S481" s="19" t="n">
        <f aca="false">IF(E481="Discontinued","",IFERROR(INDEX('Supplier file A'!$D$2:$D$677,MATCH(R481,'Supplier file A'!$A$2:$A$677,0)),IFERROR(INDEX('Supplier file B'!$D$2:$D$386,MATCH(R481,'Supplier file B'!$A$2:$A$386,0)),INDEX('Supplier file C'!$D$2:$D$383,MATCH(R481,'Supplier file C'!$A$2:$A$383,0)))))</f>
        <v>59.54</v>
      </c>
      <c r="T481" s="21" t="str">
        <f aca="false">IF(E481="Discontinued","",IF(ABS(G481-S481)&lt;0.005,"Yes","No"))</f>
        <v>Yes</v>
      </c>
      <c r="U481" s="21" t="str">
        <f aca="false">IF(E481="Discontinued","",IF(ABS(F481-G481)&lt;=0.01*G481,"Yes","No"))</f>
        <v>No</v>
      </c>
      <c r="V481" s="17" t="n">
        <f aca="false">IF(E481="Discontinued","",K481/H481-1)</f>
        <v>0.17136958017894</v>
      </c>
      <c r="W481" s="21" t="str">
        <f aca="false">IF(E481="Discontinued","Archived",IF(ROUND((L481-G481)/L481,3)&gt;=ROUND(I481,3),"At or above target",IF(Q481&lt;&gt;"","Below target, reason recorded","Below target, no reason")))</f>
        <v>Below target, reason recorded</v>
      </c>
      <c r="X481" s="21" t="str">
        <f aca="false">IF(E481="Discontinued","",IF(ROUND(M481-I481,3)&lt;-0.01,"Yes","No"))</f>
        <v>Yes</v>
      </c>
    </row>
    <row r="482" customFormat="false" ht="15" hidden="false" customHeight="false" outlineLevel="0" collapsed="false">
      <c r="A482" s="21" t="s">
        <v>1090</v>
      </c>
      <c r="B482" s="21" t="s">
        <v>1091</v>
      </c>
      <c r="C482" s="21" t="s">
        <v>971</v>
      </c>
      <c r="D482" s="21" t="s">
        <v>109</v>
      </c>
      <c r="E482" s="21" t="s">
        <v>245</v>
      </c>
      <c r="F482" s="19" t="n">
        <v>24</v>
      </c>
      <c r="G482" s="19" t="n">
        <v>28.15</v>
      </c>
      <c r="H482" s="19" t="n">
        <v>34.3</v>
      </c>
      <c r="I482" s="17" t="n">
        <v>0.3</v>
      </c>
      <c r="J482" s="17"/>
      <c r="K482" s="19" t="n">
        <f aca="false">IF(E482="Discontinued",H482,ROUND(ROUNDUP(ROUND(G482/(1-IF(J482="",I482,J482))/0.05,6),0)*0.05,2))</f>
        <v>34.3</v>
      </c>
      <c r="L482" s="19" t="n">
        <f aca="false">IF(OR(E482="Discontinued",P482="Held at old sell"),H482,IF(LEFT(P482,15)="Approved, cappe",ROUND(ROUNDUP(ROUND(H482*1.1/0.05,6),0)*0.05,2),K482))</f>
        <v>34.3</v>
      </c>
      <c r="M482" s="17" t="n">
        <f aca="false">ROUND((H482-G482)/H482,3)</f>
        <v>0.179</v>
      </c>
      <c r="N482" s="17" t="str">
        <f aca="false">IF(E482="Discontinued","",ROUND((L482-G482)/L482,3))</f>
        <v/>
      </c>
      <c r="O482" s="21" t="str">
        <f aca="false">IF(E482="Discontinued","Archive",IF(AND(ROUND(K482/H482-1,6)&lt;=0.1,K482-H482&lt;=100),"Auto","Approval"))</f>
        <v>Archive</v>
      </c>
      <c r="P482" s="21" t="s">
        <v>246</v>
      </c>
      <c r="Q482" s="21" t="s">
        <v>247</v>
      </c>
      <c r="R482" s="21" t="str">
        <f aca="false">IF(E482="Superseded",MID(INDEX('Import file'!$E$2:$E$1384,MATCH(A482,'Import file'!$A$2:$A$1384,0)),23,30),A482)</f>
        <v>EWA-2445</v>
      </c>
      <c r="S482" s="19" t="str">
        <f aca="false">IF(E482="Discontinued","",IFERROR(INDEX('Supplier file A'!$D$2:$D$677,MATCH(R482,'Supplier file A'!$A$2:$A$677,0)),IFERROR(INDEX('Supplier file B'!$D$2:$D$386,MATCH(R482,'Supplier file B'!$A$2:$A$386,0)),INDEX('Supplier file C'!$D$2:$D$383,MATCH(R482,'Supplier file C'!$A$2:$A$383,0)))))</f>
        <v/>
      </c>
      <c r="T482" s="21" t="str">
        <f aca="false">IF(E482="Discontinued","",IF(ABS(G482-S482)&lt;0.005,"Yes","No"))</f>
        <v/>
      </c>
      <c r="U482" s="21" t="str">
        <f aca="false">IF(E482="Discontinued","",IF(ABS(F482-G482)&lt;=0.01*G482,"Yes","No"))</f>
        <v/>
      </c>
      <c r="V482" s="17" t="str">
        <f aca="false">IF(E482="Discontinued","",K482/H482-1)</f>
        <v/>
      </c>
      <c r="W482" s="21" t="str">
        <f aca="false">IF(E482="Discontinued","Archived",IF(ROUND((L482-G482)/L482,3)&gt;=ROUND(I482,3),"At or above target",IF(Q482&lt;&gt;"","Below target, reason recorded","Below target, no reason")))</f>
        <v>Archived</v>
      </c>
      <c r="X482" s="21" t="str">
        <f aca="false">IF(E482="Discontinued","",IF(ROUND(M482-I482,3)&lt;-0.01,"Yes","No"))</f>
        <v/>
      </c>
    </row>
    <row r="483" customFormat="false" ht="15" hidden="false" customHeight="false" outlineLevel="0" collapsed="false">
      <c r="A483" s="21" t="s">
        <v>1092</v>
      </c>
      <c r="B483" s="21" t="s">
        <v>1093</v>
      </c>
      <c r="C483" s="21" t="s">
        <v>971</v>
      </c>
      <c r="D483" s="21" t="s">
        <v>109</v>
      </c>
      <c r="E483" s="21" t="s">
        <v>110</v>
      </c>
      <c r="F483" s="19" t="n">
        <v>222.75</v>
      </c>
      <c r="G483" s="19" t="n">
        <v>260.7</v>
      </c>
      <c r="H483" s="19" t="n">
        <v>318.25</v>
      </c>
      <c r="I483" s="17" t="n">
        <v>0.3</v>
      </c>
      <c r="J483" s="17"/>
      <c r="K483" s="19" t="n">
        <f aca="false">IF(E483="Discontinued",H483,ROUND(ROUNDUP(ROUND(G483/(1-IF(J483="",I483,J483))/0.05,6),0)*0.05,2))</f>
        <v>372.45</v>
      </c>
      <c r="L483" s="19" t="n">
        <f aca="false">IF(OR(E483="Discontinued",P483="Held at old sell"),H483,IF(LEFT(P483,15)="Approved, cappe",ROUND(ROUNDUP(ROUND(H483*1.1/0.05,6),0)*0.05,2),K483))</f>
        <v>318.25</v>
      </c>
      <c r="M483" s="17" t="n">
        <f aca="false">ROUND((H483-G483)/H483,3)</f>
        <v>0.181</v>
      </c>
      <c r="N483" s="17" t="n">
        <f aca="false">IF(E483="Discontinued","",ROUND((L483-G483)/L483,3))</f>
        <v>0.181</v>
      </c>
      <c r="O483" s="21" t="str">
        <f aca="false">IF(E483="Discontinued","Archive",IF(AND(ROUND(K483/H483-1,6)&lt;=0.1,K483-H483&lt;=100),"Auto","Approval"))</f>
        <v>Approval</v>
      </c>
      <c r="P483" s="21" t="s">
        <v>122</v>
      </c>
      <c r="Q483" s="21" t="s">
        <v>123</v>
      </c>
      <c r="R483" s="21" t="str">
        <f aca="false">IF(E483="Superseded",MID(INDEX('Import file'!$E$2:$E$1384,MATCH(A483,'Import file'!$A$2:$A$1384,0)),23,30),A483)</f>
        <v>EWA-2446</v>
      </c>
      <c r="S483" s="19" t="n">
        <f aca="false">IF(E483="Discontinued","",IFERROR(INDEX('Supplier file A'!$D$2:$D$677,MATCH(R483,'Supplier file A'!$A$2:$A$677,0)),IFERROR(INDEX('Supplier file B'!$D$2:$D$386,MATCH(R483,'Supplier file B'!$A$2:$A$386,0)),INDEX('Supplier file C'!$D$2:$D$383,MATCH(R483,'Supplier file C'!$A$2:$A$383,0)))))</f>
        <v>260.7</v>
      </c>
      <c r="T483" s="21" t="str">
        <f aca="false">IF(E483="Discontinued","",IF(ABS(G483-S483)&lt;0.005,"Yes","No"))</f>
        <v>Yes</v>
      </c>
      <c r="U483" s="21" t="str">
        <f aca="false">IF(E483="Discontinued","",IF(ABS(F483-G483)&lt;=0.01*G483,"Yes","No"))</f>
        <v>No</v>
      </c>
      <c r="V483" s="17" t="n">
        <f aca="false">IF(E483="Discontinued","",K483/H483-1)</f>
        <v>0.170306362922231</v>
      </c>
      <c r="W483" s="21" t="str">
        <f aca="false">IF(E483="Discontinued","Archived",IF(ROUND((L483-G483)/L483,3)&gt;=ROUND(I483,3),"At or above target",IF(Q483&lt;&gt;"","Below target, reason recorded","Below target, no reason")))</f>
        <v>Below target, reason recorded</v>
      </c>
      <c r="X483" s="21" t="str">
        <f aca="false">IF(E483="Discontinued","",IF(ROUND(M483-I483,3)&lt;-0.01,"Yes","No"))</f>
        <v>Yes</v>
      </c>
    </row>
    <row r="484" customFormat="false" ht="15" hidden="false" customHeight="false" outlineLevel="0" collapsed="false">
      <c r="A484" s="21" t="s">
        <v>1094</v>
      </c>
      <c r="B484" s="21" t="s">
        <v>1095</v>
      </c>
      <c r="C484" s="21" t="s">
        <v>971</v>
      </c>
      <c r="D484" s="21" t="s">
        <v>109</v>
      </c>
      <c r="E484" s="21" t="s">
        <v>110</v>
      </c>
      <c r="F484" s="19" t="n">
        <v>115</v>
      </c>
      <c r="G484" s="19" t="n">
        <v>132.3</v>
      </c>
      <c r="H484" s="19" t="n">
        <v>164.3</v>
      </c>
      <c r="I484" s="17" t="n">
        <v>0.3</v>
      </c>
      <c r="J484" s="17"/>
      <c r="K484" s="19" t="n">
        <f aca="false">IF(E484="Discontinued",H484,ROUND(ROUNDUP(ROUND(G484/(1-IF(J484="",I484,J484))/0.05,6),0)*0.05,2))</f>
        <v>189</v>
      </c>
      <c r="L484" s="19" t="n">
        <f aca="false">IF(OR(E484="Discontinued",P484="Held at old sell"),H484,IF(LEFT(P484,15)="Approved, cappe",ROUND(ROUNDUP(ROUND(H484*1.1/0.05,6),0)*0.05,2),K484))</f>
        <v>180.75</v>
      </c>
      <c r="M484" s="17" t="n">
        <f aca="false">ROUND((H484-G484)/H484,3)</f>
        <v>0.195</v>
      </c>
      <c r="N484" s="17" t="n">
        <f aca="false">IF(E484="Discontinued","",ROUND((L484-G484)/L484,3))</f>
        <v>0.268</v>
      </c>
      <c r="O484" s="21" t="str">
        <f aca="false">IF(E484="Discontinued","Archive",IF(AND(ROUND(K484/H484-1,6)&lt;=0.1,K484-H484&lt;=100),"Auto","Approval"))</f>
        <v>Approval</v>
      </c>
      <c r="P484" s="21" t="s">
        <v>45</v>
      </c>
      <c r="Q484" s="21" t="s">
        <v>289</v>
      </c>
      <c r="R484" s="21" t="str">
        <f aca="false">IF(E484="Superseded",MID(INDEX('Import file'!$E$2:$E$1384,MATCH(A484,'Import file'!$A$2:$A$1384,0)),23,30),A484)</f>
        <v>EWA-2449</v>
      </c>
      <c r="S484" s="19" t="n">
        <f aca="false">IF(E484="Discontinued","",IFERROR(INDEX('Supplier file A'!$D$2:$D$677,MATCH(R484,'Supplier file A'!$A$2:$A$677,0)),IFERROR(INDEX('Supplier file B'!$D$2:$D$386,MATCH(R484,'Supplier file B'!$A$2:$A$386,0)),INDEX('Supplier file C'!$D$2:$D$383,MATCH(R484,'Supplier file C'!$A$2:$A$383,0)))))</f>
        <v>132.3</v>
      </c>
      <c r="T484" s="21" t="str">
        <f aca="false">IF(E484="Discontinued","",IF(ABS(G484-S484)&lt;0.005,"Yes","No"))</f>
        <v>Yes</v>
      </c>
      <c r="U484" s="21" t="str">
        <f aca="false">IF(E484="Discontinued","",IF(ABS(F484-G484)&lt;=0.01*G484,"Yes","No"))</f>
        <v>No</v>
      </c>
      <c r="V484" s="17" t="n">
        <f aca="false">IF(E484="Discontinued","",K484/H484-1)</f>
        <v>0.150334753499696</v>
      </c>
      <c r="W484" s="21" t="str">
        <f aca="false">IF(E484="Discontinued","Archived",IF(ROUND((L484-G484)/L484,3)&gt;=ROUND(I484,3),"At or above target",IF(Q484&lt;&gt;"","Below target, reason recorded","Below target, no reason")))</f>
        <v>Below target, reason recorded</v>
      </c>
      <c r="X484" s="21" t="str">
        <f aca="false">IF(E484="Discontinued","",IF(ROUND(M484-I484,3)&lt;-0.01,"Yes","No"))</f>
        <v>Yes</v>
      </c>
    </row>
    <row r="485" customFormat="false" ht="15" hidden="false" customHeight="false" outlineLevel="0" collapsed="false">
      <c r="A485" s="21" t="s">
        <v>1096</v>
      </c>
      <c r="B485" s="21" t="s">
        <v>1097</v>
      </c>
      <c r="C485" s="21" t="s">
        <v>971</v>
      </c>
      <c r="D485" s="21" t="s">
        <v>109</v>
      </c>
      <c r="E485" s="21" t="s">
        <v>110</v>
      </c>
      <c r="F485" s="19" t="n">
        <v>115</v>
      </c>
      <c r="G485" s="19" t="n">
        <v>134.78</v>
      </c>
      <c r="H485" s="19" t="n">
        <v>164.3</v>
      </c>
      <c r="I485" s="17" t="n">
        <v>0.3</v>
      </c>
      <c r="J485" s="17"/>
      <c r="K485" s="19" t="n">
        <f aca="false">IF(E485="Discontinued",H485,ROUND(ROUNDUP(ROUND(G485/(1-IF(J485="",I485,J485))/0.05,6),0)*0.05,2))</f>
        <v>192.55</v>
      </c>
      <c r="L485" s="19" t="n">
        <f aca="false">IF(OR(E485="Discontinued",P485="Held at old sell"),H485,IF(LEFT(P485,15)="Approved, cappe",ROUND(ROUNDUP(ROUND(H485*1.1/0.05,6),0)*0.05,2),K485))</f>
        <v>192.55</v>
      </c>
      <c r="M485" s="17" t="n">
        <f aca="false">ROUND((H485-G485)/H485,3)</f>
        <v>0.18</v>
      </c>
      <c r="N485" s="17" t="n">
        <f aca="false">IF(E485="Discontinued","",ROUND((L485-G485)/L485,3))</f>
        <v>0.3</v>
      </c>
      <c r="O485" s="21" t="str">
        <f aca="false">IF(E485="Discontinued","Archive",IF(AND(ROUND(K485/H485-1,6)&lt;=0.1,K485-H485&lt;=100),"Auto","Approval"))</f>
        <v>Approval</v>
      </c>
      <c r="P485" s="21" t="s">
        <v>44</v>
      </c>
      <c r="Q485" s="21"/>
      <c r="R485" s="21" t="str">
        <f aca="false">IF(E485="Superseded",MID(INDEX('Import file'!$E$2:$E$1384,MATCH(A485,'Import file'!$A$2:$A$1384,0)),23,30),A485)</f>
        <v>EWA-2454</v>
      </c>
      <c r="S485" s="19" t="n">
        <f aca="false">IF(E485="Discontinued","",IFERROR(INDEX('Supplier file A'!$D$2:$D$677,MATCH(R485,'Supplier file A'!$A$2:$A$677,0)),IFERROR(INDEX('Supplier file B'!$D$2:$D$386,MATCH(R485,'Supplier file B'!$A$2:$A$386,0)),INDEX('Supplier file C'!$D$2:$D$383,MATCH(R485,'Supplier file C'!$A$2:$A$383,0)))))</f>
        <v>134.78</v>
      </c>
      <c r="T485" s="21" t="str">
        <f aca="false">IF(E485="Discontinued","",IF(ABS(G485-S485)&lt;0.005,"Yes","No"))</f>
        <v>Yes</v>
      </c>
      <c r="U485" s="21" t="str">
        <f aca="false">IF(E485="Discontinued","",IF(ABS(F485-G485)&lt;=0.01*G485,"Yes","No"))</f>
        <v>No</v>
      </c>
      <c r="V485" s="17" t="n">
        <f aca="false">IF(E485="Discontinued","",K485/H485-1)</f>
        <v>0.171941570298235</v>
      </c>
      <c r="W485" s="21" t="str">
        <f aca="false">IF(E485="Discontinued","Archived",IF(ROUND((L485-G485)/L485,3)&gt;=ROUND(I485,3),"At or above target",IF(Q485&lt;&gt;"","Below target, reason recorded","Below target, no reason")))</f>
        <v>At or above target</v>
      </c>
      <c r="X485" s="21" t="str">
        <f aca="false">IF(E485="Discontinued","",IF(ROUND(M485-I485,3)&lt;-0.01,"Yes","No"))</f>
        <v>Yes</v>
      </c>
    </row>
    <row r="486" customFormat="false" ht="15" hidden="false" customHeight="false" outlineLevel="0" collapsed="false">
      <c r="A486" s="21" t="s">
        <v>1098</v>
      </c>
      <c r="B486" s="21" t="s">
        <v>1099</v>
      </c>
      <c r="C486" s="21" t="s">
        <v>971</v>
      </c>
      <c r="D486" s="21" t="s">
        <v>109</v>
      </c>
      <c r="E486" s="21" t="s">
        <v>110</v>
      </c>
      <c r="F486" s="19" t="n">
        <v>0.7</v>
      </c>
      <c r="G486" s="19" t="n">
        <v>0.82</v>
      </c>
      <c r="H486" s="19" t="n">
        <v>1</v>
      </c>
      <c r="I486" s="17" t="n">
        <v>0.3</v>
      </c>
      <c r="J486" s="17" t="n">
        <v>0.27</v>
      </c>
      <c r="K486" s="19" t="n">
        <f aca="false">IF(E486="Discontinued",H486,ROUND(ROUNDUP(ROUND(G486/(1-IF(J486="",I486,J486))/0.05,6),0)*0.05,2))</f>
        <v>1.15</v>
      </c>
      <c r="L486" s="19" t="n">
        <f aca="false">IF(OR(E486="Discontinued",P486="Held at old sell"),H486,IF(LEFT(P486,15)="Approved, cappe",ROUND(ROUNDUP(ROUND(H486*1.1/0.05,6),0)*0.05,2),K486))</f>
        <v>1.1</v>
      </c>
      <c r="M486" s="17" t="n">
        <f aca="false">ROUND((H486-G486)/H486,3)</f>
        <v>0.18</v>
      </c>
      <c r="N486" s="17" t="n">
        <f aca="false">IF(E486="Discontinued","",ROUND((L486-G486)/L486,3))</f>
        <v>0.255</v>
      </c>
      <c r="O486" s="21" t="str">
        <f aca="false">IF(E486="Discontinued","Archive",IF(AND(ROUND(K486/H486-1,6)&lt;=0.1,K486-H486&lt;=100),"Auto","Approval"))</f>
        <v>Approval</v>
      </c>
      <c r="P486" s="21" t="s">
        <v>45</v>
      </c>
      <c r="Q486" s="21" t="s">
        <v>289</v>
      </c>
      <c r="R486" s="21" t="str">
        <f aca="false">IF(E486="Superseded",MID(INDEX('Import file'!$E$2:$E$1384,MATCH(A486,'Import file'!$A$2:$A$1384,0)),23,30),A486)</f>
        <v>EWA-2456</v>
      </c>
      <c r="S486" s="19" t="n">
        <f aca="false">IF(E486="Discontinued","",IFERROR(INDEX('Supplier file A'!$D$2:$D$677,MATCH(R486,'Supplier file A'!$A$2:$A$677,0)),IFERROR(INDEX('Supplier file B'!$D$2:$D$386,MATCH(R486,'Supplier file B'!$A$2:$A$386,0)),INDEX('Supplier file C'!$D$2:$D$383,MATCH(R486,'Supplier file C'!$A$2:$A$383,0)))))</f>
        <v>0.82</v>
      </c>
      <c r="T486" s="21" t="str">
        <f aca="false">IF(E486="Discontinued","",IF(ABS(G486-S486)&lt;0.005,"Yes","No"))</f>
        <v>Yes</v>
      </c>
      <c r="U486" s="21" t="str">
        <f aca="false">IF(E486="Discontinued","",IF(ABS(F486-G486)&lt;=0.01*G486,"Yes","No"))</f>
        <v>No</v>
      </c>
      <c r="V486" s="17" t="n">
        <f aca="false">IF(E486="Discontinued","",K486/H486-1)</f>
        <v>0.15</v>
      </c>
      <c r="W486" s="21" t="str">
        <f aca="false">IF(E486="Discontinued","Archived",IF(ROUND((L486-G486)/L486,3)&gt;=ROUND(I486,3),"At or above target",IF(Q486&lt;&gt;"","Below target, reason recorded","Below target, no reason")))</f>
        <v>Below target, reason recorded</v>
      </c>
      <c r="X486" s="21" t="str">
        <f aca="false">IF(E486="Discontinued","",IF(ROUND(M486-I486,3)&lt;-0.01,"Yes","No"))</f>
        <v>Yes</v>
      </c>
    </row>
    <row r="487" customFormat="false" ht="15" hidden="false" customHeight="false" outlineLevel="0" collapsed="false">
      <c r="A487" s="21" t="s">
        <v>1100</v>
      </c>
      <c r="B487" s="21" t="s">
        <v>1101</v>
      </c>
      <c r="C487" s="21" t="s">
        <v>971</v>
      </c>
      <c r="D487" s="21" t="s">
        <v>109</v>
      </c>
      <c r="E487" s="21" t="s">
        <v>110</v>
      </c>
      <c r="F487" s="19" t="n">
        <v>2.67</v>
      </c>
      <c r="G487" s="19" t="n">
        <v>3.08</v>
      </c>
      <c r="H487" s="19" t="n">
        <v>3.85</v>
      </c>
      <c r="I487" s="17" t="n">
        <v>0.3</v>
      </c>
      <c r="J487" s="17"/>
      <c r="K487" s="19" t="n">
        <f aca="false">IF(E487="Discontinued",H487,ROUND(ROUNDUP(ROUND(G487/(1-IF(J487="",I487,J487))/0.05,6),0)*0.05,2))</f>
        <v>4.4</v>
      </c>
      <c r="L487" s="19" t="n">
        <f aca="false">IF(OR(E487="Discontinued",P487="Held at old sell"),H487,IF(LEFT(P487,15)="Approved, cappe",ROUND(ROUNDUP(ROUND(H487*1.1/0.05,6),0)*0.05,2),K487))</f>
        <v>4.4</v>
      </c>
      <c r="M487" s="17" t="n">
        <f aca="false">ROUND((H487-G487)/H487,3)</f>
        <v>0.2</v>
      </c>
      <c r="N487" s="17" t="n">
        <f aca="false">IF(E487="Discontinued","",ROUND((L487-G487)/L487,3))</f>
        <v>0.3</v>
      </c>
      <c r="O487" s="21" t="str">
        <f aca="false">IF(E487="Discontinued","Archive",IF(AND(ROUND(K487/H487-1,6)&lt;=0.1,K487-H487&lt;=100),"Auto","Approval"))</f>
        <v>Approval</v>
      </c>
      <c r="P487" s="21" t="s">
        <v>44</v>
      </c>
      <c r="Q487" s="21"/>
      <c r="R487" s="21" t="str">
        <f aca="false">IF(E487="Superseded",MID(INDEX('Import file'!$E$2:$E$1384,MATCH(A487,'Import file'!$A$2:$A$1384,0)),23,30),A487)</f>
        <v>EWA-2458</v>
      </c>
      <c r="S487" s="19" t="n">
        <f aca="false">IF(E487="Discontinued","",IFERROR(INDEX('Supplier file A'!$D$2:$D$677,MATCH(R487,'Supplier file A'!$A$2:$A$677,0)),IFERROR(INDEX('Supplier file B'!$D$2:$D$386,MATCH(R487,'Supplier file B'!$A$2:$A$386,0)),INDEX('Supplier file C'!$D$2:$D$383,MATCH(R487,'Supplier file C'!$A$2:$A$383,0)))))</f>
        <v>3.08</v>
      </c>
      <c r="T487" s="21" t="str">
        <f aca="false">IF(E487="Discontinued","",IF(ABS(G487-S487)&lt;0.005,"Yes","No"))</f>
        <v>Yes</v>
      </c>
      <c r="U487" s="21" t="str">
        <f aca="false">IF(E487="Discontinued","",IF(ABS(F487-G487)&lt;=0.01*G487,"Yes","No"))</f>
        <v>No</v>
      </c>
      <c r="V487" s="17" t="n">
        <f aca="false">IF(E487="Discontinued","",K487/H487-1)</f>
        <v>0.142857142857143</v>
      </c>
      <c r="W487" s="21" t="str">
        <f aca="false">IF(E487="Discontinued","Archived",IF(ROUND((L487-G487)/L487,3)&gt;=ROUND(I487,3),"At or above target",IF(Q487&lt;&gt;"","Below target, reason recorded","Below target, no reason")))</f>
        <v>At or above target</v>
      </c>
      <c r="X487" s="21" t="str">
        <f aca="false">IF(E487="Discontinued","",IF(ROUND(M487-I487,3)&lt;-0.01,"Yes","No"))</f>
        <v>Yes</v>
      </c>
    </row>
    <row r="488" customFormat="false" ht="15" hidden="false" customHeight="false" outlineLevel="0" collapsed="false">
      <c r="A488" s="21" t="s">
        <v>1102</v>
      </c>
      <c r="B488" s="21" t="s">
        <v>1103</v>
      </c>
      <c r="C488" s="21" t="s">
        <v>971</v>
      </c>
      <c r="D488" s="21" t="s">
        <v>109</v>
      </c>
      <c r="E488" s="21" t="s">
        <v>110</v>
      </c>
      <c r="F488" s="19" t="n">
        <v>8.6</v>
      </c>
      <c r="G488" s="19" t="n">
        <v>10.02</v>
      </c>
      <c r="H488" s="19" t="n">
        <v>12.3</v>
      </c>
      <c r="I488" s="17" t="n">
        <v>0.3</v>
      </c>
      <c r="J488" s="17"/>
      <c r="K488" s="19" t="n">
        <f aca="false">IF(E488="Discontinued",H488,ROUND(ROUNDUP(ROUND(G488/(1-IF(J488="",I488,J488))/0.05,6),0)*0.05,2))</f>
        <v>14.35</v>
      </c>
      <c r="L488" s="19" t="n">
        <f aca="false">IF(OR(E488="Discontinued",P488="Held at old sell"),H488,IF(LEFT(P488,15)="Approved, cappe",ROUND(ROUNDUP(ROUND(H488*1.1/0.05,6),0)*0.05,2),K488))</f>
        <v>14.35</v>
      </c>
      <c r="M488" s="17" t="n">
        <f aca="false">ROUND((H488-G488)/H488,3)</f>
        <v>0.185</v>
      </c>
      <c r="N488" s="17" t="n">
        <f aca="false">IF(E488="Discontinued","",ROUND((L488-G488)/L488,3))</f>
        <v>0.302</v>
      </c>
      <c r="O488" s="21" t="str">
        <f aca="false">IF(E488="Discontinued","Archive",IF(AND(ROUND(K488/H488-1,6)&lt;=0.1,K488-H488&lt;=100),"Auto","Approval"))</f>
        <v>Approval</v>
      </c>
      <c r="P488" s="21" t="s">
        <v>44</v>
      </c>
      <c r="Q488" s="21"/>
      <c r="R488" s="21" t="str">
        <f aca="false">IF(E488="Superseded",MID(INDEX('Import file'!$E$2:$E$1384,MATCH(A488,'Import file'!$A$2:$A$1384,0)),23,30),A488)</f>
        <v>EWA-2462</v>
      </c>
      <c r="S488" s="19" t="n">
        <f aca="false">IF(E488="Discontinued","",IFERROR(INDEX('Supplier file A'!$D$2:$D$677,MATCH(R488,'Supplier file A'!$A$2:$A$677,0)),IFERROR(INDEX('Supplier file B'!$D$2:$D$386,MATCH(R488,'Supplier file B'!$A$2:$A$386,0)),INDEX('Supplier file C'!$D$2:$D$383,MATCH(R488,'Supplier file C'!$A$2:$A$383,0)))))</f>
        <v>10.02</v>
      </c>
      <c r="T488" s="21" t="str">
        <f aca="false">IF(E488="Discontinued","",IF(ABS(G488-S488)&lt;0.005,"Yes","No"))</f>
        <v>Yes</v>
      </c>
      <c r="U488" s="21" t="str">
        <f aca="false">IF(E488="Discontinued","",IF(ABS(F488-G488)&lt;=0.01*G488,"Yes","No"))</f>
        <v>No</v>
      </c>
      <c r="V488" s="17" t="n">
        <f aca="false">IF(E488="Discontinued","",K488/H488-1)</f>
        <v>0.166666666666667</v>
      </c>
      <c r="W488" s="21" t="str">
        <f aca="false">IF(E488="Discontinued","Archived",IF(ROUND((L488-G488)/L488,3)&gt;=ROUND(I488,3),"At or above target",IF(Q488&lt;&gt;"","Below target, reason recorded","Below target, no reason")))</f>
        <v>At or above target</v>
      </c>
      <c r="X488" s="21" t="str">
        <f aca="false">IF(E488="Discontinued","",IF(ROUND(M488-I488,3)&lt;-0.01,"Yes","No"))</f>
        <v>Yes</v>
      </c>
    </row>
    <row r="489" customFormat="false" ht="15" hidden="false" customHeight="false" outlineLevel="0" collapsed="false">
      <c r="A489" s="21" t="s">
        <v>1104</v>
      </c>
      <c r="B489" s="21" t="s">
        <v>1105</v>
      </c>
      <c r="C489" s="21" t="s">
        <v>971</v>
      </c>
      <c r="D489" s="21" t="s">
        <v>109</v>
      </c>
      <c r="E489" s="21" t="s">
        <v>110</v>
      </c>
      <c r="F489" s="19" t="n">
        <v>44.55</v>
      </c>
      <c r="G489" s="19" t="n">
        <v>52.43</v>
      </c>
      <c r="H489" s="19" t="n">
        <v>63.65</v>
      </c>
      <c r="I489" s="17" t="n">
        <v>0.3</v>
      </c>
      <c r="J489" s="17"/>
      <c r="K489" s="19" t="n">
        <f aca="false">IF(E489="Discontinued",H489,ROUND(ROUNDUP(ROUND(G489/(1-IF(J489="",I489,J489))/0.05,6),0)*0.05,2))</f>
        <v>74.9</v>
      </c>
      <c r="L489" s="19" t="n">
        <f aca="false">IF(OR(E489="Discontinued",P489="Held at old sell"),H489,IF(LEFT(P489,15)="Approved, cappe",ROUND(ROUNDUP(ROUND(H489*1.1/0.05,6),0)*0.05,2),K489))</f>
        <v>74.9</v>
      </c>
      <c r="M489" s="17" t="n">
        <f aca="false">ROUND((H489-G489)/H489,3)</f>
        <v>0.176</v>
      </c>
      <c r="N489" s="17" t="n">
        <f aca="false">IF(E489="Discontinued","",ROUND((L489-G489)/L489,3))</f>
        <v>0.3</v>
      </c>
      <c r="O489" s="21" t="str">
        <f aca="false">IF(E489="Discontinued","Archive",IF(AND(ROUND(K489/H489-1,6)&lt;=0.1,K489-H489&lt;=100),"Auto","Approval"))</f>
        <v>Approval</v>
      </c>
      <c r="P489" s="21" t="s">
        <v>44</v>
      </c>
      <c r="Q489" s="21"/>
      <c r="R489" s="21" t="str">
        <f aca="false">IF(E489="Superseded",MID(INDEX('Import file'!$E$2:$E$1384,MATCH(A489,'Import file'!$A$2:$A$1384,0)),23,30),A489)</f>
        <v>EWA-2465</v>
      </c>
      <c r="S489" s="19" t="n">
        <f aca="false">IF(E489="Discontinued","",IFERROR(INDEX('Supplier file A'!$D$2:$D$677,MATCH(R489,'Supplier file A'!$A$2:$A$677,0)),IFERROR(INDEX('Supplier file B'!$D$2:$D$386,MATCH(R489,'Supplier file B'!$A$2:$A$386,0)),INDEX('Supplier file C'!$D$2:$D$383,MATCH(R489,'Supplier file C'!$A$2:$A$383,0)))))</f>
        <v>52.43</v>
      </c>
      <c r="T489" s="21" t="str">
        <f aca="false">IF(E489="Discontinued","",IF(ABS(G489-S489)&lt;0.005,"Yes","No"))</f>
        <v>Yes</v>
      </c>
      <c r="U489" s="21" t="str">
        <f aca="false">IF(E489="Discontinued","",IF(ABS(F489-G489)&lt;=0.01*G489,"Yes","No"))</f>
        <v>No</v>
      </c>
      <c r="V489" s="17" t="n">
        <f aca="false">IF(E489="Discontinued","",K489/H489-1)</f>
        <v>0.176747839748626</v>
      </c>
      <c r="W489" s="21" t="str">
        <f aca="false">IF(E489="Discontinued","Archived",IF(ROUND((L489-G489)/L489,3)&gt;=ROUND(I489,3),"At or above target",IF(Q489&lt;&gt;"","Below target, reason recorded","Below target, no reason")))</f>
        <v>At or above target</v>
      </c>
      <c r="X489" s="21" t="str">
        <f aca="false">IF(E489="Discontinued","",IF(ROUND(M489-I489,3)&lt;-0.01,"Yes","No"))</f>
        <v>Yes</v>
      </c>
    </row>
    <row r="490" customFormat="false" ht="15" hidden="false" customHeight="false" outlineLevel="0" collapsed="false">
      <c r="A490" s="21" t="s">
        <v>1106</v>
      </c>
      <c r="B490" s="21" t="s">
        <v>1107</v>
      </c>
      <c r="C490" s="21" t="s">
        <v>971</v>
      </c>
      <c r="D490" s="21" t="s">
        <v>109</v>
      </c>
      <c r="E490" s="21" t="s">
        <v>110</v>
      </c>
      <c r="F490" s="19" t="n">
        <v>40</v>
      </c>
      <c r="G490" s="19" t="n">
        <v>46.63</v>
      </c>
      <c r="H490" s="19" t="n">
        <v>57.15</v>
      </c>
      <c r="I490" s="17" t="n">
        <v>0.3</v>
      </c>
      <c r="J490" s="17"/>
      <c r="K490" s="19" t="n">
        <f aca="false">IF(E490="Discontinued",H490,ROUND(ROUNDUP(ROUND(G490/(1-IF(J490="",I490,J490))/0.05,6),0)*0.05,2))</f>
        <v>66.65</v>
      </c>
      <c r="L490" s="19" t="n">
        <f aca="false">IF(OR(E490="Discontinued",P490="Held at old sell"),H490,IF(LEFT(P490,15)="Approved, cappe",ROUND(ROUNDUP(ROUND(H490*1.1/0.05,6),0)*0.05,2),K490))</f>
        <v>66.65</v>
      </c>
      <c r="M490" s="17" t="n">
        <f aca="false">ROUND((H490-G490)/H490,3)</f>
        <v>0.184</v>
      </c>
      <c r="N490" s="17" t="n">
        <f aca="false">IF(E490="Discontinued","",ROUND((L490-G490)/L490,3))</f>
        <v>0.3</v>
      </c>
      <c r="O490" s="21" t="str">
        <f aca="false">IF(E490="Discontinued","Archive",IF(AND(ROUND(K490/H490-1,6)&lt;=0.1,K490-H490&lt;=100),"Auto","Approval"))</f>
        <v>Approval</v>
      </c>
      <c r="P490" s="21" t="s">
        <v>44</v>
      </c>
      <c r="Q490" s="21"/>
      <c r="R490" s="21" t="str">
        <f aca="false">IF(E490="Superseded",MID(INDEX('Import file'!$E$2:$E$1384,MATCH(A490,'Import file'!$A$2:$A$1384,0)),23,30),A490)</f>
        <v>EWA-2468</v>
      </c>
      <c r="S490" s="19" t="n">
        <f aca="false">IF(E490="Discontinued","",IFERROR(INDEX('Supplier file A'!$D$2:$D$677,MATCH(R490,'Supplier file A'!$A$2:$A$677,0)),IFERROR(INDEX('Supplier file B'!$D$2:$D$386,MATCH(R490,'Supplier file B'!$A$2:$A$386,0)),INDEX('Supplier file C'!$D$2:$D$383,MATCH(R490,'Supplier file C'!$A$2:$A$383,0)))))</f>
        <v>46.63</v>
      </c>
      <c r="T490" s="21" t="str">
        <f aca="false">IF(E490="Discontinued","",IF(ABS(G490-S490)&lt;0.005,"Yes","No"))</f>
        <v>Yes</v>
      </c>
      <c r="U490" s="21" t="str">
        <f aca="false">IF(E490="Discontinued","",IF(ABS(F490-G490)&lt;=0.01*G490,"Yes","No"))</f>
        <v>No</v>
      </c>
      <c r="V490" s="17" t="n">
        <f aca="false">IF(E490="Discontinued","",K490/H490-1)</f>
        <v>0.166229221347332</v>
      </c>
      <c r="W490" s="21" t="str">
        <f aca="false">IF(E490="Discontinued","Archived",IF(ROUND((L490-G490)/L490,3)&gt;=ROUND(I490,3),"At or above target",IF(Q490&lt;&gt;"","Below target, reason recorded","Below target, no reason")))</f>
        <v>At or above target</v>
      </c>
      <c r="X490" s="21" t="str">
        <f aca="false">IF(E490="Discontinued","",IF(ROUND(M490-I490,3)&lt;-0.01,"Yes","No"))</f>
        <v>Yes</v>
      </c>
    </row>
    <row r="491" customFormat="false" ht="15" hidden="false" customHeight="false" outlineLevel="0" collapsed="false">
      <c r="A491" s="21" t="s">
        <v>1108</v>
      </c>
      <c r="B491" s="21" t="s">
        <v>1109</v>
      </c>
      <c r="C491" s="21" t="s">
        <v>971</v>
      </c>
      <c r="D491" s="21" t="s">
        <v>109</v>
      </c>
      <c r="E491" s="21" t="s">
        <v>110</v>
      </c>
      <c r="F491" s="19" t="n">
        <v>1.44</v>
      </c>
      <c r="G491" s="19" t="n">
        <v>1.67</v>
      </c>
      <c r="H491" s="19" t="n">
        <v>1.8</v>
      </c>
      <c r="I491" s="17" t="n">
        <v>0.3</v>
      </c>
      <c r="J491" s="17" t="n">
        <v>0.2</v>
      </c>
      <c r="K491" s="19" t="n">
        <f aca="false">IF(E491="Discontinued",H491,ROUND(ROUNDUP(ROUND(G491/(1-IF(J491="",I491,J491))/0.05,6),0)*0.05,2))</f>
        <v>2.1</v>
      </c>
      <c r="L491" s="19" t="n">
        <f aca="false">IF(OR(E491="Discontinued",P491="Held at old sell"),H491,IF(LEFT(P491,15)="Approved, cappe",ROUND(ROUNDUP(ROUND(H491*1.1/0.05,6),0)*0.05,2),K491))</f>
        <v>2.1</v>
      </c>
      <c r="M491" s="17" t="n">
        <f aca="false">ROUND((H491-G491)/H491,3)</f>
        <v>0.072</v>
      </c>
      <c r="N491" s="17" t="n">
        <f aca="false">IF(E491="Discontinued","",ROUND((L491-G491)/L491,3))</f>
        <v>0.205</v>
      </c>
      <c r="O491" s="21" t="str">
        <f aca="false">IF(E491="Discontinued","Archive",IF(AND(ROUND(K491/H491-1,6)&lt;=0.1,K491-H491&lt;=100),"Auto","Approval"))</f>
        <v>Approval</v>
      </c>
      <c r="P491" s="21" t="s">
        <v>44</v>
      </c>
      <c r="Q491" s="21" t="s">
        <v>144</v>
      </c>
      <c r="R491" s="21" t="str">
        <f aca="false">IF(E491="Superseded",MID(INDEX('Import file'!$E$2:$E$1384,MATCH(A491,'Import file'!$A$2:$A$1384,0)),23,30),A491)</f>
        <v>EWA-2470</v>
      </c>
      <c r="S491" s="19" t="n">
        <f aca="false">IF(E491="Discontinued","",IFERROR(INDEX('Supplier file A'!$D$2:$D$677,MATCH(R491,'Supplier file A'!$A$2:$A$677,0)),IFERROR(INDEX('Supplier file B'!$D$2:$D$386,MATCH(R491,'Supplier file B'!$A$2:$A$386,0)),INDEX('Supplier file C'!$D$2:$D$383,MATCH(R491,'Supplier file C'!$A$2:$A$383,0)))))</f>
        <v>1.67</v>
      </c>
      <c r="T491" s="21" t="str">
        <f aca="false">IF(E491="Discontinued","",IF(ABS(G491-S491)&lt;0.005,"Yes","No"))</f>
        <v>Yes</v>
      </c>
      <c r="U491" s="21" t="str">
        <f aca="false">IF(E491="Discontinued","",IF(ABS(F491-G491)&lt;=0.01*G491,"Yes","No"))</f>
        <v>No</v>
      </c>
      <c r="V491" s="17" t="n">
        <f aca="false">IF(E491="Discontinued","",K491/H491-1)</f>
        <v>0.166666666666667</v>
      </c>
      <c r="W491" s="21" t="str">
        <f aca="false">IF(E491="Discontinued","Archived",IF(ROUND((L491-G491)/L491,3)&gt;=ROUND(I491,3),"At or above target",IF(Q491&lt;&gt;"","Below target, reason recorded","Below target, no reason")))</f>
        <v>Below target, reason recorded</v>
      </c>
      <c r="X491" s="21" t="str">
        <f aca="false">IF(E491="Discontinued","",IF(ROUND(M491-I491,3)&lt;-0.01,"Yes","No"))</f>
        <v>Yes</v>
      </c>
    </row>
    <row r="492" customFormat="false" ht="15" hidden="false" customHeight="false" outlineLevel="0" collapsed="false">
      <c r="A492" s="21" t="s">
        <v>1110</v>
      </c>
      <c r="B492" s="21" t="s">
        <v>1111</v>
      </c>
      <c r="C492" s="21" t="s">
        <v>971</v>
      </c>
      <c r="D492" s="21" t="s">
        <v>109</v>
      </c>
      <c r="E492" s="21" t="s">
        <v>110</v>
      </c>
      <c r="F492" s="19" t="n">
        <v>187.2</v>
      </c>
      <c r="G492" s="19" t="n">
        <v>218.63</v>
      </c>
      <c r="H492" s="19" t="n">
        <v>267.45</v>
      </c>
      <c r="I492" s="17" t="n">
        <v>0.3</v>
      </c>
      <c r="J492" s="17"/>
      <c r="K492" s="19" t="n">
        <f aca="false">IF(E492="Discontinued",H492,ROUND(ROUNDUP(ROUND(G492/(1-IF(J492="",I492,J492))/0.05,6),0)*0.05,2))</f>
        <v>312.35</v>
      </c>
      <c r="L492" s="19" t="n">
        <f aca="false">IF(OR(E492="Discontinued",P492="Held at old sell"),H492,IF(LEFT(P492,15)="Approved, cappe",ROUND(ROUNDUP(ROUND(H492*1.1/0.05,6),0)*0.05,2),K492))</f>
        <v>312.35</v>
      </c>
      <c r="M492" s="17" t="n">
        <f aca="false">ROUND((H492-G492)/H492,3)</f>
        <v>0.183</v>
      </c>
      <c r="N492" s="17" t="n">
        <f aca="false">IF(E492="Discontinued","",ROUND((L492-G492)/L492,3))</f>
        <v>0.3</v>
      </c>
      <c r="O492" s="21" t="str">
        <f aca="false">IF(E492="Discontinued","Archive",IF(AND(ROUND(K492/H492-1,6)&lt;=0.1,K492-H492&lt;=100),"Auto","Approval"))</f>
        <v>Approval</v>
      </c>
      <c r="P492" s="21" t="s">
        <v>44</v>
      </c>
      <c r="Q492" s="21"/>
      <c r="R492" s="21" t="str">
        <f aca="false">IF(E492="Superseded",MID(INDEX('Import file'!$E$2:$E$1384,MATCH(A492,'Import file'!$A$2:$A$1384,0)),23,30),A492)</f>
        <v>EWA-2474</v>
      </c>
      <c r="S492" s="19" t="n">
        <f aca="false">IF(E492="Discontinued","",IFERROR(INDEX('Supplier file A'!$D$2:$D$677,MATCH(R492,'Supplier file A'!$A$2:$A$677,0)),IFERROR(INDEX('Supplier file B'!$D$2:$D$386,MATCH(R492,'Supplier file B'!$A$2:$A$386,0)),INDEX('Supplier file C'!$D$2:$D$383,MATCH(R492,'Supplier file C'!$A$2:$A$383,0)))))</f>
        <v>218.63</v>
      </c>
      <c r="T492" s="21" t="str">
        <f aca="false">IF(E492="Discontinued","",IF(ABS(G492-S492)&lt;0.005,"Yes","No"))</f>
        <v>Yes</v>
      </c>
      <c r="U492" s="21" t="str">
        <f aca="false">IF(E492="Discontinued","",IF(ABS(F492-G492)&lt;=0.01*G492,"Yes","No"))</f>
        <v>No</v>
      </c>
      <c r="V492" s="17" t="n">
        <f aca="false">IF(E492="Discontinued","",K492/H492-1)</f>
        <v>0.16788184707422</v>
      </c>
      <c r="W492" s="21" t="str">
        <f aca="false">IF(E492="Discontinued","Archived",IF(ROUND((L492-G492)/L492,3)&gt;=ROUND(I492,3),"At or above target",IF(Q492&lt;&gt;"","Below target, reason recorded","Below target, no reason")))</f>
        <v>At or above target</v>
      </c>
      <c r="X492" s="21" t="str">
        <f aca="false">IF(E492="Discontinued","",IF(ROUND(M492-I492,3)&lt;-0.01,"Yes","No"))</f>
        <v>Yes</v>
      </c>
    </row>
    <row r="493" customFormat="false" ht="15" hidden="false" customHeight="false" outlineLevel="0" collapsed="false">
      <c r="A493" s="21" t="s">
        <v>1112</v>
      </c>
      <c r="B493" s="21" t="s">
        <v>1113</v>
      </c>
      <c r="C493" s="21" t="s">
        <v>971</v>
      </c>
      <c r="D493" s="21" t="s">
        <v>109</v>
      </c>
      <c r="E493" s="21" t="s">
        <v>110</v>
      </c>
      <c r="F493" s="19" t="n">
        <v>2.1</v>
      </c>
      <c r="G493" s="19" t="n">
        <v>2.42</v>
      </c>
      <c r="H493" s="19" t="n">
        <v>3</v>
      </c>
      <c r="I493" s="17" t="n">
        <v>0.3</v>
      </c>
      <c r="J493" s="17"/>
      <c r="K493" s="19" t="n">
        <f aca="false">IF(E493="Discontinued",H493,ROUND(ROUNDUP(ROUND(G493/(1-IF(J493="",I493,J493))/0.05,6),0)*0.05,2))</f>
        <v>3.5</v>
      </c>
      <c r="L493" s="19" t="n">
        <f aca="false">IF(OR(E493="Discontinued",P493="Held at old sell"),H493,IF(LEFT(P493,15)="Approved, cappe",ROUND(ROUNDUP(ROUND(H493*1.1/0.05,6),0)*0.05,2),K493))</f>
        <v>3</v>
      </c>
      <c r="M493" s="17" t="n">
        <f aca="false">ROUND((H493-G493)/H493,3)</f>
        <v>0.193</v>
      </c>
      <c r="N493" s="17" t="n">
        <f aca="false">IF(E493="Discontinued","",ROUND((L493-G493)/L493,3))</f>
        <v>0.193</v>
      </c>
      <c r="O493" s="21" t="str">
        <f aca="false">IF(E493="Discontinued","Archive",IF(AND(ROUND(K493/H493-1,6)&lt;=0.1,K493-H493&lt;=100),"Auto","Approval"))</f>
        <v>Approval</v>
      </c>
      <c r="P493" s="21" t="s">
        <v>122</v>
      </c>
      <c r="Q493" s="21" t="s">
        <v>123</v>
      </c>
      <c r="R493" s="21" t="str">
        <f aca="false">IF(E493="Superseded",MID(INDEX('Import file'!$E$2:$E$1384,MATCH(A493,'Import file'!$A$2:$A$1384,0)),23,30),A493)</f>
        <v>EWA-2476</v>
      </c>
      <c r="S493" s="19" t="n">
        <f aca="false">IF(E493="Discontinued","",IFERROR(INDEX('Supplier file A'!$D$2:$D$677,MATCH(R493,'Supplier file A'!$A$2:$A$677,0)),IFERROR(INDEX('Supplier file B'!$D$2:$D$386,MATCH(R493,'Supplier file B'!$A$2:$A$386,0)),INDEX('Supplier file C'!$D$2:$D$383,MATCH(R493,'Supplier file C'!$A$2:$A$383,0)))))</f>
        <v>2.42</v>
      </c>
      <c r="T493" s="21" t="str">
        <f aca="false">IF(E493="Discontinued","",IF(ABS(G493-S493)&lt;0.005,"Yes","No"))</f>
        <v>Yes</v>
      </c>
      <c r="U493" s="21" t="str">
        <f aca="false">IF(E493="Discontinued","",IF(ABS(F493-G493)&lt;=0.01*G493,"Yes","No"))</f>
        <v>No</v>
      </c>
      <c r="V493" s="17" t="n">
        <f aca="false">IF(E493="Discontinued","",K493/H493-1)</f>
        <v>0.166666666666667</v>
      </c>
      <c r="W493" s="21" t="str">
        <f aca="false">IF(E493="Discontinued","Archived",IF(ROUND((L493-G493)/L493,3)&gt;=ROUND(I493,3),"At or above target",IF(Q493&lt;&gt;"","Below target, reason recorded","Below target, no reason")))</f>
        <v>Below target, reason recorded</v>
      </c>
      <c r="X493" s="21" t="str">
        <f aca="false">IF(E493="Discontinued","",IF(ROUND(M493-I493,3)&lt;-0.01,"Yes","No"))</f>
        <v>Yes</v>
      </c>
    </row>
    <row r="494" customFormat="false" ht="15" hidden="false" customHeight="false" outlineLevel="0" collapsed="false">
      <c r="A494" s="21" t="s">
        <v>1114</v>
      </c>
      <c r="B494" s="21" t="s">
        <v>1115</v>
      </c>
      <c r="C494" s="21" t="s">
        <v>971</v>
      </c>
      <c r="D494" s="21" t="s">
        <v>109</v>
      </c>
      <c r="E494" s="21" t="s">
        <v>110</v>
      </c>
      <c r="F494" s="19" t="n">
        <v>0.83</v>
      </c>
      <c r="G494" s="19" t="n">
        <v>0.96</v>
      </c>
      <c r="H494" s="19" t="n">
        <v>1.2</v>
      </c>
      <c r="I494" s="17" t="n">
        <v>0.3</v>
      </c>
      <c r="J494" s="17"/>
      <c r="K494" s="19" t="n">
        <f aca="false">IF(E494="Discontinued",H494,ROUND(ROUNDUP(ROUND(G494/(1-IF(J494="",I494,J494))/0.05,6),0)*0.05,2))</f>
        <v>1.4</v>
      </c>
      <c r="L494" s="19" t="n">
        <f aca="false">IF(OR(E494="Discontinued",P494="Held at old sell"),H494,IF(LEFT(P494,15)="Approved, cappe",ROUND(ROUNDUP(ROUND(H494*1.1/0.05,6),0)*0.05,2),K494))</f>
        <v>1.4</v>
      </c>
      <c r="M494" s="17" t="n">
        <f aca="false">ROUND((H494-G494)/H494,3)</f>
        <v>0.2</v>
      </c>
      <c r="N494" s="17" t="n">
        <f aca="false">IF(E494="Discontinued","",ROUND((L494-G494)/L494,3))</f>
        <v>0.314</v>
      </c>
      <c r="O494" s="21" t="str">
        <f aca="false">IF(E494="Discontinued","Archive",IF(AND(ROUND(K494/H494-1,6)&lt;=0.1,K494-H494&lt;=100),"Auto","Approval"))</f>
        <v>Approval</v>
      </c>
      <c r="P494" s="21" t="s">
        <v>44</v>
      </c>
      <c r="Q494" s="21"/>
      <c r="R494" s="21" t="str">
        <f aca="false">IF(E494="Superseded",MID(INDEX('Import file'!$E$2:$E$1384,MATCH(A494,'Import file'!$A$2:$A$1384,0)),23,30),A494)</f>
        <v>EWA-2479</v>
      </c>
      <c r="S494" s="19" t="n">
        <f aca="false">IF(E494="Discontinued","",IFERROR(INDEX('Supplier file A'!$D$2:$D$677,MATCH(R494,'Supplier file A'!$A$2:$A$677,0)),IFERROR(INDEX('Supplier file B'!$D$2:$D$386,MATCH(R494,'Supplier file B'!$A$2:$A$386,0)),INDEX('Supplier file C'!$D$2:$D$383,MATCH(R494,'Supplier file C'!$A$2:$A$383,0)))))</f>
        <v>0.96</v>
      </c>
      <c r="T494" s="21" t="str">
        <f aca="false">IF(E494="Discontinued","",IF(ABS(G494-S494)&lt;0.005,"Yes","No"))</f>
        <v>Yes</v>
      </c>
      <c r="U494" s="21" t="str">
        <f aca="false">IF(E494="Discontinued","",IF(ABS(F494-G494)&lt;=0.01*G494,"Yes","No"))</f>
        <v>No</v>
      </c>
      <c r="V494" s="17" t="n">
        <f aca="false">IF(E494="Discontinued","",K494/H494-1)</f>
        <v>0.166666666666667</v>
      </c>
      <c r="W494" s="21" t="str">
        <f aca="false">IF(E494="Discontinued","Archived",IF(ROUND((L494-G494)/L494,3)&gt;=ROUND(I494,3),"At or above target",IF(Q494&lt;&gt;"","Below target, reason recorded","Below target, no reason")))</f>
        <v>At or above target</v>
      </c>
      <c r="X494" s="21" t="str">
        <f aca="false">IF(E494="Discontinued","",IF(ROUND(M494-I494,3)&lt;-0.01,"Yes","No"))</f>
        <v>Yes</v>
      </c>
    </row>
    <row r="495" customFormat="false" ht="15" hidden="false" customHeight="false" outlineLevel="0" collapsed="false">
      <c r="A495" s="21" t="s">
        <v>1116</v>
      </c>
      <c r="B495" s="21" t="s">
        <v>1117</v>
      </c>
      <c r="C495" s="21" t="s">
        <v>971</v>
      </c>
      <c r="D495" s="21" t="s">
        <v>109</v>
      </c>
      <c r="E495" s="21" t="s">
        <v>110</v>
      </c>
      <c r="F495" s="19" t="n">
        <v>105.3</v>
      </c>
      <c r="G495" s="19" t="n">
        <v>123.51</v>
      </c>
      <c r="H495" s="19" t="n">
        <v>150.45</v>
      </c>
      <c r="I495" s="17" t="n">
        <v>0.3</v>
      </c>
      <c r="J495" s="17"/>
      <c r="K495" s="19" t="n">
        <f aca="false">IF(E495="Discontinued",H495,ROUND(ROUNDUP(ROUND(G495/(1-IF(J495="",I495,J495))/0.05,6),0)*0.05,2))</f>
        <v>176.45</v>
      </c>
      <c r="L495" s="19" t="n">
        <f aca="false">IF(OR(E495="Discontinued",P495="Held at old sell"),H495,IF(LEFT(P495,15)="Approved, cappe",ROUND(ROUNDUP(ROUND(H495*1.1/0.05,6),0)*0.05,2),K495))</f>
        <v>176.45</v>
      </c>
      <c r="M495" s="17" t="n">
        <f aca="false">ROUND((H495-G495)/H495,3)</f>
        <v>0.179</v>
      </c>
      <c r="N495" s="17" t="n">
        <f aca="false">IF(E495="Discontinued","",ROUND((L495-G495)/L495,3))</f>
        <v>0.3</v>
      </c>
      <c r="O495" s="21" t="str">
        <f aca="false">IF(E495="Discontinued","Archive",IF(AND(ROUND(K495/H495-1,6)&lt;=0.1,K495-H495&lt;=100),"Auto","Approval"))</f>
        <v>Approval</v>
      </c>
      <c r="P495" s="21" t="s">
        <v>44</v>
      </c>
      <c r="Q495" s="21"/>
      <c r="R495" s="21" t="str">
        <f aca="false">IF(E495="Superseded",MID(INDEX('Import file'!$E$2:$E$1384,MATCH(A495,'Import file'!$A$2:$A$1384,0)),23,30),A495)</f>
        <v>EWA-2482</v>
      </c>
      <c r="S495" s="19" t="n">
        <f aca="false">IF(E495="Discontinued","",IFERROR(INDEX('Supplier file A'!$D$2:$D$677,MATCH(R495,'Supplier file A'!$A$2:$A$677,0)),IFERROR(INDEX('Supplier file B'!$D$2:$D$386,MATCH(R495,'Supplier file B'!$A$2:$A$386,0)),INDEX('Supplier file C'!$D$2:$D$383,MATCH(R495,'Supplier file C'!$A$2:$A$383,0)))))</f>
        <v>123.51</v>
      </c>
      <c r="T495" s="21" t="str">
        <f aca="false">IF(E495="Discontinued","",IF(ABS(G495-S495)&lt;0.005,"Yes","No"))</f>
        <v>Yes</v>
      </c>
      <c r="U495" s="21" t="str">
        <f aca="false">IF(E495="Discontinued","",IF(ABS(F495-G495)&lt;=0.01*G495,"Yes","No"))</f>
        <v>No</v>
      </c>
      <c r="V495" s="17" t="n">
        <f aca="false">IF(E495="Discontinued","",K495/H495-1)</f>
        <v>0.172814888667331</v>
      </c>
      <c r="W495" s="21" t="str">
        <f aca="false">IF(E495="Discontinued","Archived",IF(ROUND((L495-G495)/L495,3)&gt;=ROUND(I495,3),"At or above target",IF(Q495&lt;&gt;"","Below target, reason recorded","Below target, no reason")))</f>
        <v>At or above target</v>
      </c>
      <c r="X495" s="21" t="str">
        <f aca="false">IF(E495="Discontinued","",IF(ROUND(M495-I495,3)&lt;-0.01,"Yes","No"))</f>
        <v>Yes</v>
      </c>
    </row>
    <row r="496" customFormat="false" ht="15" hidden="false" customHeight="false" outlineLevel="0" collapsed="false">
      <c r="A496" s="21" t="s">
        <v>1118</v>
      </c>
      <c r="B496" s="21" t="s">
        <v>1119</v>
      </c>
      <c r="C496" s="21" t="s">
        <v>971</v>
      </c>
      <c r="D496" s="21" t="s">
        <v>109</v>
      </c>
      <c r="E496" s="21" t="s">
        <v>110</v>
      </c>
      <c r="F496" s="19" t="n">
        <v>1.44</v>
      </c>
      <c r="G496" s="19" t="n">
        <v>1.69</v>
      </c>
      <c r="H496" s="19" t="n">
        <v>2.1</v>
      </c>
      <c r="I496" s="17" t="n">
        <v>0.3</v>
      </c>
      <c r="J496" s="17"/>
      <c r="K496" s="19" t="n">
        <f aca="false">IF(E496="Discontinued",H496,ROUND(ROUNDUP(ROUND(G496/(1-IF(J496="",I496,J496))/0.05,6),0)*0.05,2))</f>
        <v>2.45</v>
      </c>
      <c r="L496" s="19" t="n">
        <f aca="false">IF(OR(E496="Discontinued",P496="Held at old sell"),H496,IF(LEFT(P496,15)="Approved, cappe",ROUND(ROUNDUP(ROUND(H496*1.1/0.05,6),0)*0.05,2),K496))</f>
        <v>2.1</v>
      </c>
      <c r="M496" s="17" t="n">
        <f aca="false">ROUND((H496-G496)/H496,3)</f>
        <v>0.195</v>
      </c>
      <c r="N496" s="17" t="n">
        <f aca="false">IF(E496="Discontinued","",ROUND((L496-G496)/L496,3))</f>
        <v>0.195</v>
      </c>
      <c r="O496" s="21" t="str">
        <f aca="false">IF(E496="Discontinued","Archive",IF(AND(ROUND(K496/H496-1,6)&lt;=0.1,K496-H496&lt;=100),"Auto","Approval"))</f>
        <v>Approval</v>
      </c>
      <c r="P496" s="21" t="s">
        <v>122</v>
      </c>
      <c r="Q496" s="21" t="s">
        <v>123</v>
      </c>
      <c r="R496" s="21" t="str">
        <f aca="false">IF(E496="Superseded",MID(INDEX('Import file'!$E$2:$E$1384,MATCH(A496,'Import file'!$A$2:$A$1384,0)),23,30),A496)</f>
        <v>EWA-2485</v>
      </c>
      <c r="S496" s="19" t="n">
        <f aca="false">IF(E496="Discontinued","",IFERROR(INDEX('Supplier file A'!$D$2:$D$677,MATCH(R496,'Supplier file A'!$A$2:$A$677,0)),IFERROR(INDEX('Supplier file B'!$D$2:$D$386,MATCH(R496,'Supplier file B'!$A$2:$A$386,0)),INDEX('Supplier file C'!$D$2:$D$383,MATCH(R496,'Supplier file C'!$A$2:$A$383,0)))))</f>
        <v>1.69</v>
      </c>
      <c r="T496" s="21" t="str">
        <f aca="false">IF(E496="Discontinued","",IF(ABS(G496-S496)&lt;0.005,"Yes","No"))</f>
        <v>Yes</v>
      </c>
      <c r="U496" s="21" t="str">
        <f aca="false">IF(E496="Discontinued","",IF(ABS(F496-G496)&lt;=0.01*G496,"Yes","No"))</f>
        <v>No</v>
      </c>
      <c r="V496" s="17" t="n">
        <f aca="false">IF(E496="Discontinued","",K496/H496-1)</f>
        <v>0.166666666666667</v>
      </c>
      <c r="W496" s="21" t="str">
        <f aca="false">IF(E496="Discontinued","Archived",IF(ROUND((L496-G496)/L496,3)&gt;=ROUND(I496,3),"At or above target",IF(Q496&lt;&gt;"","Below target, reason recorded","Below target, no reason")))</f>
        <v>Below target, reason recorded</v>
      </c>
      <c r="X496" s="21" t="str">
        <f aca="false">IF(E496="Discontinued","",IF(ROUND(M496-I496,3)&lt;-0.01,"Yes","No"))</f>
        <v>Yes</v>
      </c>
    </row>
    <row r="497" customFormat="false" ht="15" hidden="false" customHeight="false" outlineLevel="0" collapsed="false">
      <c r="A497" s="21" t="s">
        <v>1120</v>
      </c>
      <c r="B497" s="21" t="s">
        <v>1121</v>
      </c>
      <c r="C497" s="21" t="s">
        <v>971</v>
      </c>
      <c r="D497" s="21" t="s">
        <v>109</v>
      </c>
      <c r="E497" s="21" t="s">
        <v>110</v>
      </c>
      <c r="F497" s="19" t="n">
        <v>17.25</v>
      </c>
      <c r="G497" s="19" t="n">
        <v>19.86</v>
      </c>
      <c r="H497" s="19" t="n">
        <v>24.65</v>
      </c>
      <c r="I497" s="17" t="n">
        <v>0.3</v>
      </c>
      <c r="J497" s="17"/>
      <c r="K497" s="19" t="n">
        <f aca="false">IF(E497="Discontinued",H497,ROUND(ROUNDUP(ROUND(G497/(1-IF(J497="",I497,J497))/0.05,6),0)*0.05,2))</f>
        <v>28.4</v>
      </c>
      <c r="L497" s="19" t="n">
        <f aca="false">IF(OR(E497="Discontinued",P497="Held at old sell"),H497,IF(LEFT(P497,15)="Approved, cappe",ROUND(ROUNDUP(ROUND(H497*1.1/0.05,6),0)*0.05,2),K497))</f>
        <v>28.4</v>
      </c>
      <c r="M497" s="17" t="n">
        <f aca="false">ROUND((H497-G497)/H497,3)</f>
        <v>0.194</v>
      </c>
      <c r="N497" s="17" t="n">
        <f aca="false">IF(E497="Discontinued","",ROUND((L497-G497)/L497,3))</f>
        <v>0.301</v>
      </c>
      <c r="O497" s="21" t="str">
        <f aca="false">IF(E497="Discontinued","Archive",IF(AND(ROUND(K497/H497-1,6)&lt;=0.1,K497-H497&lt;=100),"Auto","Approval"))</f>
        <v>Approval</v>
      </c>
      <c r="P497" s="21" t="s">
        <v>44</v>
      </c>
      <c r="Q497" s="21"/>
      <c r="R497" s="21" t="str">
        <f aca="false">IF(E497="Superseded",MID(INDEX('Import file'!$E$2:$E$1384,MATCH(A497,'Import file'!$A$2:$A$1384,0)),23,30),A497)</f>
        <v>EWA-2488</v>
      </c>
      <c r="S497" s="19" t="n">
        <f aca="false">IF(E497="Discontinued","",IFERROR(INDEX('Supplier file A'!$D$2:$D$677,MATCH(R497,'Supplier file A'!$A$2:$A$677,0)),IFERROR(INDEX('Supplier file B'!$D$2:$D$386,MATCH(R497,'Supplier file B'!$A$2:$A$386,0)),INDEX('Supplier file C'!$D$2:$D$383,MATCH(R497,'Supplier file C'!$A$2:$A$383,0)))))</f>
        <v>19.86</v>
      </c>
      <c r="T497" s="21" t="str">
        <f aca="false">IF(E497="Discontinued","",IF(ABS(G497-S497)&lt;0.005,"Yes","No"))</f>
        <v>Yes</v>
      </c>
      <c r="U497" s="21" t="str">
        <f aca="false">IF(E497="Discontinued","",IF(ABS(F497-G497)&lt;=0.01*G497,"Yes","No"))</f>
        <v>No</v>
      </c>
      <c r="V497" s="17" t="n">
        <f aca="false">IF(E497="Discontinued","",K497/H497-1)</f>
        <v>0.152129817444219</v>
      </c>
      <c r="W497" s="21" t="str">
        <f aca="false">IF(E497="Discontinued","Archived",IF(ROUND((L497-G497)/L497,3)&gt;=ROUND(I497,3),"At or above target",IF(Q497&lt;&gt;"","Below target, reason recorded","Below target, no reason")))</f>
        <v>At or above target</v>
      </c>
      <c r="X497" s="21" t="str">
        <f aca="false">IF(E497="Discontinued","",IF(ROUND(M497-I497,3)&lt;-0.01,"Yes","No"))</f>
        <v>Yes</v>
      </c>
    </row>
    <row r="498" customFormat="false" ht="15" hidden="false" customHeight="false" outlineLevel="0" collapsed="false">
      <c r="A498" s="21" t="s">
        <v>1122</v>
      </c>
      <c r="B498" s="21" t="s">
        <v>1123</v>
      </c>
      <c r="C498" s="21" t="s">
        <v>971</v>
      </c>
      <c r="D498" s="21" t="s">
        <v>109</v>
      </c>
      <c r="E498" s="21" t="s">
        <v>110</v>
      </c>
      <c r="F498" s="19" t="n">
        <v>8.62</v>
      </c>
      <c r="G498" s="19" t="n">
        <v>9.98</v>
      </c>
      <c r="H498" s="19" t="n">
        <v>11.35</v>
      </c>
      <c r="I498" s="17" t="n">
        <v>0.3</v>
      </c>
      <c r="J498" s="17" t="n">
        <v>0.24</v>
      </c>
      <c r="K498" s="19" t="n">
        <f aca="false">IF(E498="Discontinued",H498,ROUND(ROUNDUP(ROUND(G498/(1-IF(J498="",I498,J498))/0.05,6),0)*0.05,2))</f>
        <v>13.15</v>
      </c>
      <c r="L498" s="19" t="n">
        <f aca="false">IF(OR(E498="Discontinued",P498="Held at old sell"),H498,IF(LEFT(P498,15)="Approved, cappe",ROUND(ROUNDUP(ROUND(H498*1.1/0.05,6),0)*0.05,2),K498))</f>
        <v>13.15</v>
      </c>
      <c r="M498" s="17" t="n">
        <f aca="false">ROUND((H498-G498)/H498,3)</f>
        <v>0.121</v>
      </c>
      <c r="N498" s="17" t="n">
        <f aca="false">IF(E498="Discontinued","",ROUND((L498-G498)/L498,3))</f>
        <v>0.241</v>
      </c>
      <c r="O498" s="21" t="str">
        <f aca="false">IF(E498="Discontinued","Archive",IF(AND(ROUND(K498/H498-1,6)&lt;=0.1,K498-H498&lt;=100),"Auto","Approval"))</f>
        <v>Approval</v>
      </c>
      <c r="P498" s="21" t="s">
        <v>44</v>
      </c>
      <c r="Q498" s="21" t="s">
        <v>209</v>
      </c>
      <c r="R498" s="21" t="str">
        <f aca="false">IF(E498="Superseded",MID(INDEX('Import file'!$E$2:$E$1384,MATCH(A498,'Import file'!$A$2:$A$1384,0)),23,30),A498)</f>
        <v>EWA-2492</v>
      </c>
      <c r="S498" s="19" t="n">
        <f aca="false">IF(E498="Discontinued","",IFERROR(INDEX('Supplier file A'!$D$2:$D$677,MATCH(R498,'Supplier file A'!$A$2:$A$677,0)),IFERROR(INDEX('Supplier file B'!$D$2:$D$386,MATCH(R498,'Supplier file B'!$A$2:$A$386,0)),INDEX('Supplier file C'!$D$2:$D$383,MATCH(R498,'Supplier file C'!$A$2:$A$383,0)))))</f>
        <v>9.98</v>
      </c>
      <c r="T498" s="21" t="str">
        <f aca="false">IF(E498="Discontinued","",IF(ABS(G498-S498)&lt;0.005,"Yes","No"))</f>
        <v>Yes</v>
      </c>
      <c r="U498" s="21" t="str">
        <f aca="false">IF(E498="Discontinued","",IF(ABS(F498-G498)&lt;=0.01*G498,"Yes","No"))</f>
        <v>No</v>
      </c>
      <c r="V498" s="17" t="n">
        <f aca="false">IF(E498="Discontinued","",K498/H498-1)</f>
        <v>0.158590308370044</v>
      </c>
      <c r="W498" s="21" t="str">
        <f aca="false">IF(E498="Discontinued","Archived",IF(ROUND((L498-G498)/L498,3)&gt;=ROUND(I498,3),"At or above target",IF(Q498&lt;&gt;"","Below target, reason recorded","Below target, no reason")))</f>
        <v>Below target, reason recorded</v>
      </c>
      <c r="X498" s="21" t="str">
        <f aca="false">IF(E498="Discontinued","",IF(ROUND(M498-I498,3)&lt;-0.01,"Yes","No"))</f>
        <v>Yes</v>
      </c>
    </row>
    <row r="499" customFormat="false" ht="15" hidden="false" customHeight="false" outlineLevel="0" collapsed="false">
      <c r="A499" s="21" t="s">
        <v>1124</v>
      </c>
      <c r="B499" s="21" t="s">
        <v>1125</v>
      </c>
      <c r="C499" s="21" t="s">
        <v>971</v>
      </c>
      <c r="D499" s="21" t="s">
        <v>109</v>
      </c>
      <c r="E499" s="21" t="s">
        <v>110</v>
      </c>
      <c r="F499" s="19" t="n">
        <v>5.38</v>
      </c>
      <c r="G499" s="19" t="n">
        <v>6.29</v>
      </c>
      <c r="H499" s="19" t="n">
        <v>7.7</v>
      </c>
      <c r="I499" s="17" t="n">
        <v>0.3</v>
      </c>
      <c r="J499" s="17"/>
      <c r="K499" s="19" t="n">
        <f aca="false">IF(E499="Discontinued",H499,ROUND(ROUNDUP(ROUND(G499/(1-IF(J499="",I499,J499))/0.05,6),0)*0.05,2))</f>
        <v>9</v>
      </c>
      <c r="L499" s="19" t="n">
        <f aca="false">IF(OR(E499="Discontinued",P499="Held at old sell"),H499,IF(LEFT(P499,15)="Approved, cappe",ROUND(ROUNDUP(ROUND(H499*1.1/0.05,6),0)*0.05,2),K499))</f>
        <v>9</v>
      </c>
      <c r="M499" s="17" t="n">
        <f aca="false">ROUND((H499-G499)/H499,3)</f>
        <v>0.183</v>
      </c>
      <c r="N499" s="17" t="n">
        <f aca="false">IF(E499="Discontinued","",ROUND((L499-G499)/L499,3))</f>
        <v>0.301</v>
      </c>
      <c r="O499" s="21" t="str">
        <f aca="false">IF(E499="Discontinued","Archive",IF(AND(ROUND(K499/H499-1,6)&lt;=0.1,K499-H499&lt;=100),"Auto","Approval"))</f>
        <v>Approval</v>
      </c>
      <c r="P499" s="21" t="s">
        <v>44</v>
      </c>
      <c r="Q499" s="21"/>
      <c r="R499" s="21" t="str">
        <f aca="false">IF(E499="Superseded",MID(INDEX('Import file'!$E$2:$E$1384,MATCH(A499,'Import file'!$A$2:$A$1384,0)),23,30),A499)</f>
        <v>EWA-2495</v>
      </c>
      <c r="S499" s="19" t="n">
        <f aca="false">IF(E499="Discontinued","",IFERROR(INDEX('Supplier file A'!$D$2:$D$677,MATCH(R499,'Supplier file A'!$A$2:$A$677,0)),IFERROR(INDEX('Supplier file B'!$D$2:$D$386,MATCH(R499,'Supplier file B'!$A$2:$A$386,0)),INDEX('Supplier file C'!$D$2:$D$383,MATCH(R499,'Supplier file C'!$A$2:$A$383,0)))))</f>
        <v>6.29</v>
      </c>
      <c r="T499" s="21" t="str">
        <f aca="false">IF(E499="Discontinued","",IF(ABS(G499-S499)&lt;0.005,"Yes","No"))</f>
        <v>Yes</v>
      </c>
      <c r="U499" s="21" t="str">
        <f aca="false">IF(E499="Discontinued","",IF(ABS(F499-G499)&lt;=0.01*G499,"Yes","No"))</f>
        <v>No</v>
      </c>
      <c r="V499" s="17" t="n">
        <f aca="false">IF(E499="Discontinued","",K499/H499-1)</f>
        <v>0.168831168831169</v>
      </c>
      <c r="W499" s="21" t="str">
        <f aca="false">IF(E499="Discontinued","Archived",IF(ROUND((L499-G499)/L499,3)&gt;=ROUND(I499,3),"At or above target",IF(Q499&lt;&gt;"","Below target, reason recorded","Below target, no reason")))</f>
        <v>At or above target</v>
      </c>
      <c r="X499" s="21" t="str">
        <f aca="false">IF(E499="Discontinued","",IF(ROUND(M499-I499,3)&lt;-0.01,"Yes","No"))</f>
        <v>Yes</v>
      </c>
    </row>
    <row r="500" customFormat="false" ht="15" hidden="false" customHeight="false" outlineLevel="0" collapsed="false">
      <c r="A500" s="21" t="s">
        <v>1126</v>
      </c>
      <c r="B500" s="21" t="s">
        <v>1127</v>
      </c>
      <c r="C500" s="21" t="s">
        <v>971</v>
      </c>
      <c r="D500" s="21" t="s">
        <v>109</v>
      </c>
      <c r="E500" s="21" t="s">
        <v>110</v>
      </c>
      <c r="F500" s="19" t="n">
        <v>1.25</v>
      </c>
      <c r="G500" s="19" t="n">
        <v>1.47</v>
      </c>
      <c r="H500" s="19" t="n">
        <v>1.8</v>
      </c>
      <c r="I500" s="17" t="n">
        <v>0.3</v>
      </c>
      <c r="J500" s="17"/>
      <c r="K500" s="19" t="n">
        <f aca="false">IF(E500="Discontinued",H500,ROUND(ROUNDUP(ROUND(G500/(1-IF(J500="",I500,J500))/0.05,6),0)*0.05,2))</f>
        <v>2.1</v>
      </c>
      <c r="L500" s="19" t="n">
        <f aca="false">IF(OR(E500="Discontinued",P500="Held at old sell"),H500,IF(LEFT(P500,15)="Approved, cappe",ROUND(ROUNDUP(ROUND(H500*1.1/0.05,6),0)*0.05,2),K500))</f>
        <v>2</v>
      </c>
      <c r="M500" s="17" t="n">
        <f aca="false">ROUND((H500-G500)/H500,3)</f>
        <v>0.183</v>
      </c>
      <c r="N500" s="17" t="n">
        <f aca="false">IF(E500="Discontinued","",ROUND((L500-G500)/L500,3))</f>
        <v>0.265</v>
      </c>
      <c r="O500" s="21" t="str">
        <f aca="false">IF(E500="Discontinued","Archive",IF(AND(ROUND(K500/H500-1,6)&lt;=0.1,K500-H500&lt;=100),"Auto","Approval"))</f>
        <v>Approval</v>
      </c>
      <c r="P500" s="21" t="s">
        <v>45</v>
      </c>
      <c r="Q500" s="21" t="s">
        <v>289</v>
      </c>
      <c r="R500" s="21" t="str">
        <f aca="false">IF(E500="Superseded",MID(INDEX('Import file'!$E$2:$E$1384,MATCH(A500,'Import file'!$A$2:$A$1384,0)),23,30),A500)</f>
        <v>EWA-2498</v>
      </c>
      <c r="S500" s="19" t="n">
        <f aca="false">IF(E500="Discontinued","",IFERROR(INDEX('Supplier file A'!$D$2:$D$677,MATCH(R500,'Supplier file A'!$A$2:$A$677,0)),IFERROR(INDEX('Supplier file B'!$D$2:$D$386,MATCH(R500,'Supplier file B'!$A$2:$A$386,0)),INDEX('Supplier file C'!$D$2:$D$383,MATCH(R500,'Supplier file C'!$A$2:$A$383,0)))))</f>
        <v>1.47</v>
      </c>
      <c r="T500" s="21" t="str">
        <f aca="false">IF(E500="Discontinued","",IF(ABS(G500-S500)&lt;0.005,"Yes","No"))</f>
        <v>Yes</v>
      </c>
      <c r="U500" s="21" t="str">
        <f aca="false">IF(E500="Discontinued","",IF(ABS(F500-G500)&lt;=0.01*G500,"Yes","No"))</f>
        <v>No</v>
      </c>
      <c r="V500" s="17" t="n">
        <f aca="false">IF(E500="Discontinued","",K500/H500-1)</f>
        <v>0.166666666666667</v>
      </c>
      <c r="W500" s="21" t="str">
        <f aca="false">IF(E500="Discontinued","Archived",IF(ROUND((L500-G500)/L500,3)&gt;=ROUND(I500,3),"At or above target",IF(Q500&lt;&gt;"","Below target, reason recorded","Below target, no reason")))</f>
        <v>Below target, reason recorded</v>
      </c>
      <c r="X500" s="21" t="str">
        <f aca="false">IF(E500="Discontinued","",IF(ROUND(M500-I500,3)&lt;-0.01,"Yes","No"))</f>
        <v>Yes</v>
      </c>
    </row>
    <row r="501" customFormat="false" ht="15" hidden="false" customHeight="false" outlineLevel="0" collapsed="false">
      <c r="A501" s="21" t="s">
        <v>1128</v>
      </c>
      <c r="B501" s="21" t="s">
        <v>1129</v>
      </c>
      <c r="C501" s="21" t="s">
        <v>971</v>
      </c>
      <c r="D501" s="21" t="s">
        <v>109</v>
      </c>
      <c r="E501" s="21" t="s">
        <v>110</v>
      </c>
      <c r="F501" s="19" t="n">
        <v>1010</v>
      </c>
      <c r="G501" s="19" t="n">
        <v>1181.16</v>
      </c>
      <c r="H501" s="19" t="n">
        <v>1442.9</v>
      </c>
      <c r="I501" s="17" t="n">
        <v>0.3</v>
      </c>
      <c r="J501" s="17"/>
      <c r="K501" s="19" t="n">
        <f aca="false">IF(E501="Discontinued",H501,ROUND(ROUNDUP(ROUND(G501/(1-IF(J501="",I501,J501))/0.05,6),0)*0.05,2))</f>
        <v>1687.4</v>
      </c>
      <c r="L501" s="19" t="n">
        <f aca="false">IF(OR(E501="Discontinued",P501="Held at old sell"),H501,IF(LEFT(P501,15)="Approved, cappe",ROUND(ROUNDUP(ROUND(H501*1.1/0.05,6),0)*0.05,2),K501))</f>
        <v>1442.9</v>
      </c>
      <c r="M501" s="17" t="n">
        <f aca="false">ROUND((H501-G501)/H501,3)</f>
        <v>0.181</v>
      </c>
      <c r="N501" s="17" t="n">
        <f aca="false">IF(E501="Discontinued","",ROUND((L501-G501)/L501,3))</f>
        <v>0.181</v>
      </c>
      <c r="O501" s="21" t="str">
        <f aca="false">IF(E501="Discontinued","Archive",IF(AND(ROUND(K501/H501-1,6)&lt;=0.1,K501-H501&lt;=100),"Auto","Approval"))</f>
        <v>Approval</v>
      </c>
      <c r="P501" s="21" t="s">
        <v>122</v>
      </c>
      <c r="Q501" s="21" t="s">
        <v>123</v>
      </c>
      <c r="R501" s="21" t="str">
        <f aca="false">IF(E501="Superseded",MID(INDEX('Import file'!$E$2:$E$1384,MATCH(A501,'Import file'!$A$2:$A$1384,0)),23,30),A501)</f>
        <v>EWA-2501</v>
      </c>
      <c r="S501" s="19" t="n">
        <f aca="false">IF(E501="Discontinued","",IFERROR(INDEX('Supplier file A'!$D$2:$D$677,MATCH(R501,'Supplier file A'!$A$2:$A$677,0)),IFERROR(INDEX('Supplier file B'!$D$2:$D$386,MATCH(R501,'Supplier file B'!$A$2:$A$386,0)),INDEX('Supplier file C'!$D$2:$D$383,MATCH(R501,'Supplier file C'!$A$2:$A$383,0)))))</f>
        <v>1181.16</v>
      </c>
      <c r="T501" s="21" t="str">
        <f aca="false">IF(E501="Discontinued","",IF(ABS(G501-S501)&lt;0.005,"Yes","No"))</f>
        <v>Yes</v>
      </c>
      <c r="U501" s="21" t="str">
        <f aca="false">IF(E501="Discontinued","",IF(ABS(F501-G501)&lt;=0.01*G501,"Yes","No"))</f>
        <v>No</v>
      </c>
      <c r="V501" s="17" t="n">
        <f aca="false">IF(E501="Discontinued","",K501/H501-1)</f>
        <v>0.169450412363989</v>
      </c>
      <c r="W501" s="21" t="str">
        <f aca="false">IF(E501="Discontinued","Archived",IF(ROUND((L501-G501)/L501,3)&gt;=ROUND(I501,3),"At or above target",IF(Q501&lt;&gt;"","Below target, reason recorded","Below target, no reason")))</f>
        <v>Below target, reason recorded</v>
      </c>
      <c r="X501" s="21" t="str">
        <f aca="false">IF(E501="Discontinued","",IF(ROUND(M501-I501,3)&lt;-0.01,"Yes","No"))</f>
        <v>Yes</v>
      </c>
    </row>
    <row r="502" customFormat="false" ht="15" hidden="false" customHeight="false" outlineLevel="0" collapsed="false">
      <c r="A502" s="21" t="s">
        <v>1130</v>
      </c>
      <c r="B502" s="21" t="s">
        <v>1131</v>
      </c>
      <c r="C502" s="21" t="s">
        <v>971</v>
      </c>
      <c r="D502" s="21" t="s">
        <v>109</v>
      </c>
      <c r="E502" s="21" t="s">
        <v>110</v>
      </c>
      <c r="F502" s="19" t="n">
        <v>1.19</v>
      </c>
      <c r="G502" s="19" t="n">
        <v>1.39</v>
      </c>
      <c r="H502" s="19" t="n">
        <v>1.7</v>
      </c>
      <c r="I502" s="17" t="n">
        <v>0.3</v>
      </c>
      <c r="J502" s="17"/>
      <c r="K502" s="19" t="n">
        <f aca="false">IF(E502="Discontinued",H502,ROUND(ROUNDUP(ROUND(G502/(1-IF(J502="",I502,J502))/0.05,6),0)*0.05,2))</f>
        <v>2</v>
      </c>
      <c r="L502" s="19" t="n">
        <f aca="false">IF(OR(E502="Discontinued",P502="Held at old sell"),H502,IF(LEFT(P502,15)="Approved, cappe",ROUND(ROUNDUP(ROUND(H502*1.1/0.05,6),0)*0.05,2),K502))</f>
        <v>2</v>
      </c>
      <c r="M502" s="17" t="n">
        <f aca="false">ROUND((H502-G502)/H502,3)</f>
        <v>0.182</v>
      </c>
      <c r="N502" s="17" t="n">
        <f aca="false">IF(E502="Discontinued","",ROUND((L502-G502)/L502,3))</f>
        <v>0.305</v>
      </c>
      <c r="O502" s="21" t="str">
        <f aca="false">IF(E502="Discontinued","Archive",IF(AND(ROUND(K502/H502-1,6)&lt;=0.1,K502-H502&lt;=100),"Auto","Approval"))</f>
        <v>Approval</v>
      </c>
      <c r="P502" s="21" t="s">
        <v>44</v>
      </c>
      <c r="Q502" s="21"/>
      <c r="R502" s="21" t="str">
        <f aca="false">IF(E502="Superseded",MID(INDEX('Import file'!$E$2:$E$1384,MATCH(A502,'Import file'!$A$2:$A$1384,0)),23,30),A502)</f>
        <v>EWA-2503</v>
      </c>
      <c r="S502" s="19" t="n">
        <f aca="false">IF(E502="Discontinued","",IFERROR(INDEX('Supplier file A'!$D$2:$D$677,MATCH(R502,'Supplier file A'!$A$2:$A$677,0)),IFERROR(INDEX('Supplier file B'!$D$2:$D$386,MATCH(R502,'Supplier file B'!$A$2:$A$386,0)),INDEX('Supplier file C'!$D$2:$D$383,MATCH(R502,'Supplier file C'!$A$2:$A$383,0)))))</f>
        <v>1.39</v>
      </c>
      <c r="T502" s="21" t="str">
        <f aca="false">IF(E502="Discontinued","",IF(ABS(G502-S502)&lt;0.005,"Yes","No"))</f>
        <v>Yes</v>
      </c>
      <c r="U502" s="21" t="str">
        <f aca="false">IF(E502="Discontinued","",IF(ABS(F502-G502)&lt;=0.01*G502,"Yes","No"))</f>
        <v>No</v>
      </c>
      <c r="V502" s="17" t="n">
        <f aca="false">IF(E502="Discontinued","",K502/H502-1)</f>
        <v>0.176470588235294</v>
      </c>
      <c r="W502" s="21" t="str">
        <f aca="false">IF(E502="Discontinued","Archived",IF(ROUND((L502-G502)/L502,3)&gt;=ROUND(I502,3),"At or above target",IF(Q502&lt;&gt;"","Below target, reason recorded","Below target, no reason")))</f>
        <v>At or above target</v>
      </c>
      <c r="X502" s="21" t="str">
        <f aca="false">IF(E502="Discontinued","",IF(ROUND(M502-I502,3)&lt;-0.01,"Yes","No"))</f>
        <v>Yes</v>
      </c>
    </row>
    <row r="503" customFormat="false" ht="15" hidden="false" customHeight="false" outlineLevel="0" collapsed="false">
      <c r="A503" s="21" t="s">
        <v>1132</v>
      </c>
      <c r="B503" s="21" t="s">
        <v>1133</v>
      </c>
      <c r="C503" s="21" t="s">
        <v>971</v>
      </c>
      <c r="D503" s="21" t="s">
        <v>109</v>
      </c>
      <c r="E503" s="21" t="s">
        <v>110</v>
      </c>
      <c r="F503" s="19" t="n">
        <v>1.61</v>
      </c>
      <c r="G503" s="19" t="n">
        <v>1.88</v>
      </c>
      <c r="H503" s="19" t="n">
        <v>2.3</v>
      </c>
      <c r="I503" s="17" t="n">
        <v>0.3</v>
      </c>
      <c r="J503" s="17"/>
      <c r="K503" s="19" t="n">
        <f aca="false">IF(E503="Discontinued",H503,ROUND(ROUNDUP(ROUND(G503/(1-IF(J503="",I503,J503))/0.05,6),0)*0.05,2))</f>
        <v>2.7</v>
      </c>
      <c r="L503" s="19" t="n">
        <f aca="false">IF(OR(E503="Discontinued",P503="Held at old sell"),H503,IF(LEFT(P503,15)="Approved, cappe",ROUND(ROUNDUP(ROUND(H503*1.1/0.05,6),0)*0.05,2),K503))</f>
        <v>2.55</v>
      </c>
      <c r="M503" s="17" t="n">
        <f aca="false">ROUND((H503-G503)/H503,3)</f>
        <v>0.183</v>
      </c>
      <c r="N503" s="17" t="n">
        <f aca="false">IF(E503="Discontinued","",ROUND((L503-G503)/L503,3))</f>
        <v>0.263</v>
      </c>
      <c r="O503" s="21" t="str">
        <f aca="false">IF(E503="Discontinued","Archive",IF(AND(ROUND(K503/H503-1,6)&lt;=0.1,K503-H503&lt;=100),"Auto","Approval"))</f>
        <v>Approval</v>
      </c>
      <c r="P503" s="21" t="s">
        <v>45</v>
      </c>
      <c r="Q503" s="21" t="s">
        <v>289</v>
      </c>
      <c r="R503" s="21" t="str">
        <f aca="false">IF(E503="Superseded",MID(INDEX('Import file'!$E$2:$E$1384,MATCH(A503,'Import file'!$A$2:$A$1384,0)),23,30),A503)</f>
        <v>EWA-2506</v>
      </c>
      <c r="S503" s="19" t="n">
        <f aca="false">IF(E503="Discontinued","",IFERROR(INDEX('Supplier file A'!$D$2:$D$677,MATCH(R503,'Supplier file A'!$A$2:$A$677,0)),IFERROR(INDEX('Supplier file B'!$D$2:$D$386,MATCH(R503,'Supplier file B'!$A$2:$A$386,0)),INDEX('Supplier file C'!$D$2:$D$383,MATCH(R503,'Supplier file C'!$A$2:$A$383,0)))))</f>
        <v>1.88</v>
      </c>
      <c r="T503" s="21" t="str">
        <f aca="false">IF(E503="Discontinued","",IF(ABS(G503-S503)&lt;0.005,"Yes","No"))</f>
        <v>Yes</v>
      </c>
      <c r="U503" s="21" t="str">
        <f aca="false">IF(E503="Discontinued","",IF(ABS(F503-G503)&lt;=0.01*G503,"Yes","No"))</f>
        <v>No</v>
      </c>
      <c r="V503" s="17" t="n">
        <f aca="false">IF(E503="Discontinued","",K503/H503-1)</f>
        <v>0.173913043478261</v>
      </c>
      <c r="W503" s="21" t="str">
        <f aca="false">IF(E503="Discontinued","Archived",IF(ROUND((L503-G503)/L503,3)&gt;=ROUND(I503,3),"At or above target",IF(Q503&lt;&gt;"","Below target, reason recorded","Below target, no reason")))</f>
        <v>Below target, reason recorded</v>
      </c>
      <c r="X503" s="21" t="str">
        <f aca="false">IF(E503="Discontinued","",IF(ROUND(M503-I503,3)&lt;-0.01,"Yes","No"))</f>
        <v>Yes</v>
      </c>
    </row>
    <row r="504" customFormat="false" ht="15" hidden="false" customHeight="false" outlineLevel="0" collapsed="false">
      <c r="A504" s="21" t="s">
        <v>1134</v>
      </c>
      <c r="B504" s="21" t="s">
        <v>1135</v>
      </c>
      <c r="C504" s="21" t="s">
        <v>971</v>
      </c>
      <c r="D504" s="21" t="s">
        <v>109</v>
      </c>
      <c r="E504" s="21" t="s">
        <v>110</v>
      </c>
      <c r="F504" s="19" t="n">
        <v>21</v>
      </c>
      <c r="G504" s="19" t="n">
        <v>24.52</v>
      </c>
      <c r="H504" s="19" t="n">
        <v>26.95</v>
      </c>
      <c r="I504" s="17" t="n">
        <v>0.3</v>
      </c>
      <c r="J504" s="17" t="n">
        <v>0.22</v>
      </c>
      <c r="K504" s="19" t="n">
        <f aca="false">IF(E504="Discontinued",H504,ROUND(ROUNDUP(ROUND(G504/(1-IF(J504="",I504,J504))/0.05,6),0)*0.05,2))</f>
        <v>31.45</v>
      </c>
      <c r="L504" s="19" t="n">
        <f aca="false">IF(OR(E504="Discontinued",P504="Held at old sell"),H504,IF(LEFT(P504,15)="Approved, cappe",ROUND(ROUNDUP(ROUND(H504*1.1/0.05,6),0)*0.05,2),K504))</f>
        <v>26.95</v>
      </c>
      <c r="M504" s="17" t="n">
        <f aca="false">ROUND((H504-G504)/H504,3)</f>
        <v>0.09</v>
      </c>
      <c r="N504" s="17" t="n">
        <f aca="false">IF(E504="Discontinued","",ROUND((L504-G504)/L504,3))</f>
        <v>0.09</v>
      </c>
      <c r="O504" s="21" t="str">
        <f aca="false">IF(E504="Discontinued","Archive",IF(AND(ROUND(K504/H504-1,6)&lt;=0.1,K504-H504&lt;=100),"Auto","Approval"))</f>
        <v>Approval</v>
      </c>
      <c r="P504" s="21" t="s">
        <v>122</v>
      </c>
      <c r="Q504" s="21" t="s">
        <v>123</v>
      </c>
      <c r="R504" s="21" t="str">
        <f aca="false">IF(E504="Superseded",MID(INDEX('Import file'!$E$2:$E$1384,MATCH(A504,'Import file'!$A$2:$A$1384,0)),23,30),A504)</f>
        <v>EWA-2509</v>
      </c>
      <c r="S504" s="19" t="n">
        <f aca="false">IF(E504="Discontinued","",IFERROR(INDEX('Supplier file A'!$D$2:$D$677,MATCH(R504,'Supplier file A'!$A$2:$A$677,0)),IFERROR(INDEX('Supplier file B'!$D$2:$D$386,MATCH(R504,'Supplier file B'!$A$2:$A$386,0)),INDEX('Supplier file C'!$D$2:$D$383,MATCH(R504,'Supplier file C'!$A$2:$A$383,0)))))</f>
        <v>24.52</v>
      </c>
      <c r="T504" s="21" t="str">
        <f aca="false">IF(E504="Discontinued","",IF(ABS(G504-S504)&lt;0.005,"Yes","No"))</f>
        <v>Yes</v>
      </c>
      <c r="U504" s="21" t="str">
        <f aca="false">IF(E504="Discontinued","",IF(ABS(F504-G504)&lt;=0.01*G504,"Yes","No"))</f>
        <v>No</v>
      </c>
      <c r="V504" s="17" t="n">
        <f aca="false">IF(E504="Discontinued","",K504/H504-1)</f>
        <v>0.166975881261596</v>
      </c>
      <c r="W504" s="21" t="str">
        <f aca="false">IF(E504="Discontinued","Archived",IF(ROUND((L504-G504)/L504,3)&gt;=ROUND(I504,3),"At or above target",IF(Q504&lt;&gt;"","Below target, reason recorded","Below target, no reason")))</f>
        <v>Below target, reason recorded</v>
      </c>
      <c r="X504" s="21" t="str">
        <f aca="false">IF(E504="Discontinued","",IF(ROUND(M504-I504,3)&lt;-0.01,"Yes","No"))</f>
        <v>Yes</v>
      </c>
    </row>
    <row r="505" customFormat="false" ht="15" hidden="false" customHeight="false" outlineLevel="0" collapsed="false">
      <c r="A505" s="21" t="s">
        <v>1136</v>
      </c>
      <c r="B505" s="21" t="s">
        <v>1137</v>
      </c>
      <c r="C505" s="21" t="s">
        <v>971</v>
      </c>
      <c r="D505" s="21" t="s">
        <v>109</v>
      </c>
      <c r="E505" s="21" t="s">
        <v>110</v>
      </c>
      <c r="F505" s="19" t="n">
        <v>187.2</v>
      </c>
      <c r="G505" s="19" t="n">
        <v>219.94</v>
      </c>
      <c r="H505" s="19" t="n">
        <v>267.45</v>
      </c>
      <c r="I505" s="17" t="n">
        <v>0.3</v>
      </c>
      <c r="J505" s="17"/>
      <c r="K505" s="19" t="n">
        <f aca="false">IF(E505="Discontinued",H505,ROUND(ROUNDUP(ROUND(G505/(1-IF(J505="",I505,J505))/0.05,6),0)*0.05,2))</f>
        <v>314.2</v>
      </c>
      <c r="L505" s="19" t="n">
        <f aca="false">IF(OR(E505="Discontinued",P505="Held at old sell"),H505,IF(LEFT(P505,15)="Approved, cappe",ROUND(ROUNDUP(ROUND(H505*1.1/0.05,6),0)*0.05,2),K505))</f>
        <v>294.2</v>
      </c>
      <c r="M505" s="17" t="n">
        <f aca="false">ROUND((H505-G505)/H505,3)</f>
        <v>0.178</v>
      </c>
      <c r="N505" s="17" t="n">
        <f aca="false">IF(E505="Discontinued","",ROUND((L505-G505)/L505,3))</f>
        <v>0.252</v>
      </c>
      <c r="O505" s="21" t="str">
        <f aca="false">IF(E505="Discontinued","Archive",IF(AND(ROUND(K505/H505-1,6)&lt;=0.1,K505-H505&lt;=100),"Auto","Approval"))</f>
        <v>Approval</v>
      </c>
      <c r="P505" s="21" t="s">
        <v>45</v>
      </c>
      <c r="Q505" s="21" t="s">
        <v>289</v>
      </c>
      <c r="R505" s="21" t="str">
        <f aca="false">IF(E505="Superseded",MID(INDEX('Import file'!$E$2:$E$1384,MATCH(A505,'Import file'!$A$2:$A$1384,0)),23,30),A505)</f>
        <v>EWA-2513</v>
      </c>
      <c r="S505" s="19" t="n">
        <f aca="false">IF(E505="Discontinued","",IFERROR(INDEX('Supplier file A'!$D$2:$D$677,MATCH(R505,'Supplier file A'!$A$2:$A$677,0)),IFERROR(INDEX('Supplier file B'!$D$2:$D$386,MATCH(R505,'Supplier file B'!$A$2:$A$386,0)),INDEX('Supplier file C'!$D$2:$D$383,MATCH(R505,'Supplier file C'!$A$2:$A$383,0)))))</f>
        <v>219.94</v>
      </c>
      <c r="T505" s="21" t="str">
        <f aca="false">IF(E505="Discontinued","",IF(ABS(G505-S505)&lt;0.005,"Yes","No"))</f>
        <v>Yes</v>
      </c>
      <c r="U505" s="21" t="str">
        <f aca="false">IF(E505="Discontinued","",IF(ABS(F505-G505)&lt;=0.01*G505,"Yes","No"))</f>
        <v>No</v>
      </c>
      <c r="V505" s="17" t="n">
        <f aca="false">IF(E505="Discontinued","",K505/H505-1)</f>
        <v>0.174799027855674</v>
      </c>
      <c r="W505" s="21" t="str">
        <f aca="false">IF(E505="Discontinued","Archived",IF(ROUND((L505-G505)/L505,3)&gt;=ROUND(I505,3),"At or above target",IF(Q505&lt;&gt;"","Below target, reason recorded","Below target, no reason")))</f>
        <v>Below target, reason recorded</v>
      </c>
      <c r="X505" s="21" t="str">
        <f aca="false">IF(E505="Discontinued","",IF(ROUND(M505-I505,3)&lt;-0.01,"Yes","No"))</f>
        <v>Yes</v>
      </c>
    </row>
    <row r="506" customFormat="false" ht="15" hidden="false" customHeight="false" outlineLevel="0" collapsed="false">
      <c r="A506" s="21" t="s">
        <v>1138</v>
      </c>
      <c r="B506" s="21" t="s">
        <v>1139</v>
      </c>
      <c r="C506" s="21" t="s">
        <v>971</v>
      </c>
      <c r="D506" s="21" t="s">
        <v>109</v>
      </c>
      <c r="E506" s="21" t="s">
        <v>110</v>
      </c>
      <c r="F506" s="19" t="n">
        <v>9.89</v>
      </c>
      <c r="G506" s="19" t="n">
        <v>11.62</v>
      </c>
      <c r="H506" s="19" t="n">
        <v>14.15</v>
      </c>
      <c r="I506" s="17" t="n">
        <v>0.3</v>
      </c>
      <c r="J506" s="17"/>
      <c r="K506" s="19" t="n">
        <f aca="false">IF(E506="Discontinued",H506,ROUND(ROUNDUP(ROUND(G506/(1-IF(J506="",I506,J506))/0.05,6),0)*0.05,2))</f>
        <v>16.6</v>
      </c>
      <c r="L506" s="19" t="n">
        <f aca="false">IF(OR(E506="Discontinued",P506="Held at old sell"),H506,IF(LEFT(P506,15)="Approved, cappe",ROUND(ROUNDUP(ROUND(H506*1.1/0.05,6),0)*0.05,2),K506))</f>
        <v>16.6</v>
      </c>
      <c r="M506" s="17" t="n">
        <f aca="false">ROUND((H506-G506)/H506,3)</f>
        <v>0.179</v>
      </c>
      <c r="N506" s="17" t="n">
        <f aca="false">IF(E506="Discontinued","",ROUND((L506-G506)/L506,3))</f>
        <v>0.3</v>
      </c>
      <c r="O506" s="21" t="str">
        <f aca="false">IF(E506="Discontinued","Archive",IF(AND(ROUND(K506/H506-1,6)&lt;=0.1,K506-H506&lt;=100),"Auto","Approval"))</f>
        <v>Approval</v>
      </c>
      <c r="P506" s="21" t="s">
        <v>44</v>
      </c>
      <c r="Q506" s="21"/>
      <c r="R506" s="21" t="str">
        <f aca="false">IF(E506="Superseded",MID(INDEX('Import file'!$E$2:$E$1384,MATCH(A506,'Import file'!$A$2:$A$1384,0)),23,30),A506)</f>
        <v>EWA-2516</v>
      </c>
      <c r="S506" s="19" t="n">
        <f aca="false">IF(E506="Discontinued","",IFERROR(INDEX('Supplier file A'!$D$2:$D$677,MATCH(R506,'Supplier file A'!$A$2:$A$677,0)),IFERROR(INDEX('Supplier file B'!$D$2:$D$386,MATCH(R506,'Supplier file B'!$A$2:$A$386,0)),INDEX('Supplier file C'!$D$2:$D$383,MATCH(R506,'Supplier file C'!$A$2:$A$383,0)))))</f>
        <v>11.62</v>
      </c>
      <c r="T506" s="21" t="str">
        <f aca="false">IF(E506="Discontinued","",IF(ABS(G506-S506)&lt;0.005,"Yes","No"))</f>
        <v>Yes</v>
      </c>
      <c r="U506" s="21" t="str">
        <f aca="false">IF(E506="Discontinued","",IF(ABS(F506-G506)&lt;=0.01*G506,"Yes","No"))</f>
        <v>No</v>
      </c>
      <c r="V506" s="17" t="n">
        <f aca="false">IF(E506="Discontinued","",K506/H506-1)</f>
        <v>0.173144876325088</v>
      </c>
      <c r="W506" s="21" t="str">
        <f aca="false">IF(E506="Discontinued","Archived",IF(ROUND((L506-G506)/L506,3)&gt;=ROUND(I506,3),"At or above target",IF(Q506&lt;&gt;"","Below target, reason recorded","Below target, no reason")))</f>
        <v>At or above target</v>
      </c>
      <c r="X506" s="21" t="str">
        <f aca="false">IF(E506="Discontinued","",IF(ROUND(M506-I506,3)&lt;-0.01,"Yes","No"))</f>
        <v>Yes</v>
      </c>
    </row>
    <row r="507" customFormat="false" ht="15" hidden="false" customHeight="false" outlineLevel="0" collapsed="false">
      <c r="A507" s="21" t="s">
        <v>1140</v>
      </c>
      <c r="B507" s="21" t="s">
        <v>1141</v>
      </c>
      <c r="C507" s="21" t="s">
        <v>971</v>
      </c>
      <c r="D507" s="21" t="s">
        <v>109</v>
      </c>
      <c r="E507" s="21" t="s">
        <v>110</v>
      </c>
      <c r="F507" s="19" t="n">
        <v>3.06</v>
      </c>
      <c r="G507" s="19" t="n">
        <v>3.6</v>
      </c>
      <c r="H507" s="19" t="n">
        <v>4.4</v>
      </c>
      <c r="I507" s="17" t="n">
        <v>0.3</v>
      </c>
      <c r="J507" s="17"/>
      <c r="K507" s="19" t="n">
        <f aca="false">IF(E507="Discontinued",H507,ROUND(ROUNDUP(ROUND(G507/(1-IF(J507="",I507,J507))/0.05,6),0)*0.05,2))</f>
        <v>5.15</v>
      </c>
      <c r="L507" s="19" t="n">
        <f aca="false">IF(OR(E507="Discontinued",P507="Held at old sell"),H507,IF(LEFT(P507,15)="Approved, cappe",ROUND(ROUNDUP(ROUND(H507*1.1/0.05,6),0)*0.05,2),K507))</f>
        <v>5.15</v>
      </c>
      <c r="M507" s="17" t="n">
        <f aca="false">ROUND((H507-G507)/H507,3)</f>
        <v>0.182</v>
      </c>
      <c r="N507" s="17" t="n">
        <f aca="false">IF(E507="Discontinued","",ROUND((L507-G507)/L507,3))</f>
        <v>0.301</v>
      </c>
      <c r="O507" s="21" t="str">
        <f aca="false">IF(E507="Discontinued","Archive",IF(AND(ROUND(K507/H507-1,6)&lt;=0.1,K507-H507&lt;=100),"Auto","Approval"))</f>
        <v>Approval</v>
      </c>
      <c r="P507" s="21" t="s">
        <v>44</v>
      </c>
      <c r="Q507" s="21"/>
      <c r="R507" s="21" t="str">
        <f aca="false">IF(E507="Superseded",MID(INDEX('Import file'!$E$2:$E$1384,MATCH(A507,'Import file'!$A$2:$A$1384,0)),23,30),A507)</f>
        <v>EWA-2519</v>
      </c>
      <c r="S507" s="19" t="n">
        <f aca="false">IF(E507="Discontinued","",IFERROR(INDEX('Supplier file A'!$D$2:$D$677,MATCH(R507,'Supplier file A'!$A$2:$A$677,0)),IFERROR(INDEX('Supplier file B'!$D$2:$D$386,MATCH(R507,'Supplier file B'!$A$2:$A$386,0)),INDEX('Supplier file C'!$D$2:$D$383,MATCH(R507,'Supplier file C'!$A$2:$A$383,0)))))</f>
        <v>3.6</v>
      </c>
      <c r="T507" s="21" t="str">
        <f aca="false">IF(E507="Discontinued","",IF(ABS(G507-S507)&lt;0.005,"Yes","No"))</f>
        <v>Yes</v>
      </c>
      <c r="U507" s="21" t="str">
        <f aca="false">IF(E507="Discontinued","",IF(ABS(F507-G507)&lt;=0.01*G507,"Yes","No"))</f>
        <v>No</v>
      </c>
      <c r="V507" s="17" t="n">
        <f aca="false">IF(E507="Discontinued","",K507/H507-1)</f>
        <v>0.170454545454545</v>
      </c>
      <c r="W507" s="21" t="str">
        <f aca="false">IF(E507="Discontinued","Archived",IF(ROUND((L507-G507)/L507,3)&gt;=ROUND(I507,3),"At or above target",IF(Q507&lt;&gt;"","Below target, reason recorded","Below target, no reason")))</f>
        <v>At or above target</v>
      </c>
      <c r="X507" s="21" t="str">
        <f aca="false">IF(E507="Discontinued","",IF(ROUND(M507-I507,3)&lt;-0.01,"Yes","No"))</f>
        <v>Yes</v>
      </c>
    </row>
    <row r="508" customFormat="false" ht="15" hidden="false" customHeight="false" outlineLevel="0" collapsed="false">
      <c r="A508" s="21" t="s">
        <v>1142</v>
      </c>
      <c r="B508" s="21" t="s">
        <v>1143</v>
      </c>
      <c r="C508" s="21" t="s">
        <v>971</v>
      </c>
      <c r="D508" s="21" t="s">
        <v>109</v>
      </c>
      <c r="E508" s="21" t="s">
        <v>110</v>
      </c>
      <c r="F508" s="19" t="n">
        <v>2.1</v>
      </c>
      <c r="G508" s="19" t="n">
        <v>2.42</v>
      </c>
      <c r="H508" s="19" t="n">
        <v>3</v>
      </c>
      <c r="I508" s="17" t="n">
        <v>0.3</v>
      </c>
      <c r="J508" s="17"/>
      <c r="K508" s="19" t="n">
        <f aca="false">IF(E508="Discontinued",H508,ROUND(ROUNDUP(ROUND(G508/(1-IF(J508="",I508,J508))/0.05,6),0)*0.05,2))</f>
        <v>3.5</v>
      </c>
      <c r="L508" s="19" t="n">
        <f aca="false">IF(OR(E508="Discontinued",P508="Held at old sell"),H508,IF(LEFT(P508,15)="Approved, cappe",ROUND(ROUNDUP(ROUND(H508*1.1/0.05,6),0)*0.05,2),K508))</f>
        <v>3.5</v>
      </c>
      <c r="M508" s="17" t="n">
        <f aca="false">ROUND((H508-G508)/H508,3)</f>
        <v>0.193</v>
      </c>
      <c r="N508" s="17" t="n">
        <f aca="false">IF(E508="Discontinued","",ROUND((L508-G508)/L508,3))</f>
        <v>0.309</v>
      </c>
      <c r="O508" s="21" t="str">
        <f aca="false">IF(E508="Discontinued","Archive",IF(AND(ROUND(K508/H508-1,6)&lt;=0.1,K508-H508&lt;=100),"Auto","Approval"))</f>
        <v>Approval</v>
      </c>
      <c r="P508" s="21" t="s">
        <v>44</v>
      </c>
      <c r="Q508" s="21"/>
      <c r="R508" s="21" t="str">
        <f aca="false">IF(E508="Superseded",MID(INDEX('Import file'!$E$2:$E$1384,MATCH(A508,'Import file'!$A$2:$A$1384,0)),23,30),A508)</f>
        <v>EWA-2523</v>
      </c>
      <c r="S508" s="19" t="n">
        <f aca="false">IF(E508="Discontinued","",IFERROR(INDEX('Supplier file A'!$D$2:$D$677,MATCH(R508,'Supplier file A'!$A$2:$A$677,0)),IFERROR(INDEX('Supplier file B'!$D$2:$D$386,MATCH(R508,'Supplier file B'!$A$2:$A$386,0)),INDEX('Supplier file C'!$D$2:$D$383,MATCH(R508,'Supplier file C'!$A$2:$A$383,0)))))</f>
        <v>2.42</v>
      </c>
      <c r="T508" s="21" t="str">
        <f aca="false">IF(E508="Discontinued","",IF(ABS(G508-S508)&lt;0.005,"Yes","No"))</f>
        <v>Yes</v>
      </c>
      <c r="U508" s="21" t="str">
        <f aca="false">IF(E508="Discontinued","",IF(ABS(F508-G508)&lt;=0.01*G508,"Yes","No"))</f>
        <v>No</v>
      </c>
      <c r="V508" s="17" t="n">
        <f aca="false">IF(E508="Discontinued","",K508/H508-1)</f>
        <v>0.166666666666667</v>
      </c>
      <c r="W508" s="21" t="str">
        <f aca="false">IF(E508="Discontinued","Archived",IF(ROUND((L508-G508)/L508,3)&gt;=ROUND(I508,3),"At or above target",IF(Q508&lt;&gt;"","Below target, reason recorded","Below target, no reason")))</f>
        <v>At or above target</v>
      </c>
      <c r="X508" s="21" t="str">
        <f aca="false">IF(E508="Discontinued","",IF(ROUND(M508-I508,3)&lt;-0.01,"Yes","No"))</f>
        <v>Yes</v>
      </c>
    </row>
    <row r="509" customFormat="false" ht="15" hidden="false" customHeight="false" outlineLevel="0" collapsed="false">
      <c r="A509" s="21" t="s">
        <v>1144</v>
      </c>
      <c r="B509" s="21" t="s">
        <v>1145</v>
      </c>
      <c r="C509" s="21" t="s">
        <v>971</v>
      </c>
      <c r="D509" s="21" t="s">
        <v>109</v>
      </c>
      <c r="E509" s="21" t="s">
        <v>110</v>
      </c>
      <c r="F509" s="19" t="n">
        <v>2.42</v>
      </c>
      <c r="G509" s="19" t="n">
        <v>2.82</v>
      </c>
      <c r="H509" s="19" t="n">
        <v>3.5</v>
      </c>
      <c r="I509" s="17" t="n">
        <v>0.3</v>
      </c>
      <c r="J509" s="17"/>
      <c r="K509" s="19" t="n">
        <f aca="false">IF(E509="Discontinued",H509,ROUND(ROUNDUP(ROUND(G509/(1-IF(J509="",I509,J509))/0.05,6),0)*0.05,2))</f>
        <v>4.05</v>
      </c>
      <c r="L509" s="19" t="n">
        <f aca="false">IF(OR(E509="Discontinued",P509="Held at old sell"),H509,IF(LEFT(P509,15)="Approved, cappe",ROUND(ROUNDUP(ROUND(H509*1.1/0.05,6),0)*0.05,2),K509))</f>
        <v>3.85</v>
      </c>
      <c r="M509" s="17" t="n">
        <f aca="false">ROUND((H509-G509)/H509,3)</f>
        <v>0.194</v>
      </c>
      <c r="N509" s="17" t="n">
        <f aca="false">IF(E509="Discontinued","",ROUND((L509-G509)/L509,3))</f>
        <v>0.268</v>
      </c>
      <c r="O509" s="21" t="str">
        <f aca="false">IF(E509="Discontinued","Archive",IF(AND(ROUND(K509/H509-1,6)&lt;=0.1,K509-H509&lt;=100),"Auto","Approval"))</f>
        <v>Approval</v>
      </c>
      <c r="P509" s="21" t="s">
        <v>45</v>
      </c>
      <c r="Q509" s="21" t="s">
        <v>289</v>
      </c>
      <c r="R509" s="21" t="str">
        <f aca="false">IF(E509="Superseded",MID(INDEX('Import file'!$E$2:$E$1384,MATCH(A509,'Import file'!$A$2:$A$1384,0)),23,30),A509)</f>
        <v>EWA-2525</v>
      </c>
      <c r="S509" s="19" t="n">
        <f aca="false">IF(E509="Discontinued","",IFERROR(INDEX('Supplier file A'!$D$2:$D$677,MATCH(R509,'Supplier file A'!$A$2:$A$677,0)),IFERROR(INDEX('Supplier file B'!$D$2:$D$386,MATCH(R509,'Supplier file B'!$A$2:$A$386,0)),INDEX('Supplier file C'!$D$2:$D$383,MATCH(R509,'Supplier file C'!$A$2:$A$383,0)))))</f>
        <v>2.82</v>
      </c>
      <c r="T509" s="21" t="str">
        <f aca="false">IF(E509="Discontinued","",IF(ABS(G509-S509)&lt;0.005,"Yes","No"))</f>
        <v>Yes</v>
      </c>
      <c r="U509" s="21" t="str">
        <f aca="false">IF(E509="Discontinued","",IF(ABS(F509-G509)&lt;=0.01*G509,"Yes","No"))</f>
        <v>No</v>
      </c>
      <c r="V509" s="17" t="n">
        <f aca="false">IF(E509="Discontinued","",K509/H509-1)</f>
        <v>0.157142857142857</v>
      </c>
      <c r="W509" s="21" t="str">
        <f aca="false">IF(E509="Discontinued","Archived",IF(ROUND((L509-G509)/L509,3)&gt;=ROUND(I509,3),"At or above target",IF(Q509&lt;&gt;"","Below target, reason recorded","Below target, no reason")))</f>
        <v>Below target, reason recorded</v>
      </c>
      <c r="X509" s="21" t="str">
        <f aca="false">IF(E509="Discontinued","",IF(ROUND(M509-I509,3)&lt;-0.01,"Yes","No"))</f>
        <v>Yes</v>
      </c>
    </row>
    <row r="510" customFormat="false" ht="15" hidden="false" customHeight="false" outlineLevel="0" collapsed="false">
      <c r="A510" s="21" t="s">
        <v>1146</v>
      </c>
      <c r="B510" s="21" t="s">
        <v>1147</v>
      </c>
      <c r="C510" s="21" t="s">
        <v>971</v>
      </c>
      <c r="D510" s="21" t="s">
        <v>109</v>
      </c>
      <c r="E510" s="21" t="s">
        <v>110</v>
      </c>
      <c r="F510" s="19" t="n">
        <v>5.8</v>
      </c>
      <c r="G510" s="19" t="n">
        <v>6.77</v>
      </c>
      <c r="H510" s="19" t="n">
        <v>8.3</v>
      </c>
      <c r="I510" s="17" t="n">
        <v>0.3</v>
      </c>
      <c r="J510" s="17"/>
      <c r="K510" s="19" t="n">
        <f aca="false">IF(E510="Discontinued",H510,ROUND(ROUNDUP(ROUND(G510/(1-IF(J510="",I510,J510))/0.05,6),0)*0.05,2))</f>
        <v>9.7</v>
      </c>
      <c r="L510" s="19" t="n">
        <f aca="false">IF(OR(E510="Discontinued",P510="Held at old sell"),H510,IF(LEFT(P510,15)="Approved, cappe",ROUND(ROUNDUP(ROUND(H510*1.1/0.05,6),0)*0.05,2),K510))</f>
        <v>9.7</v>
      </c>
      <c r="M510" s="17" t="n">
        <f aca="false">ROUND((H510-G510)/H510,3)</f>
        <v>0.184</v>
      </c>
      <c r="N510" s="17" t="n">
        <f aca="false">IF(E510="Discontinued","",ROUND((L510-G510)/L510,3))</f>
        <v>0.302</v>
      </c>
      <c r="O510" s="21" t="str">
        <f aca="false">IF(E510="Discontinued","Archive",IF(AND(ROUND(K510/H510-1,6)&lt;=0.1,K510-H510&lt;=100),"Auto","Approval"))</f>
        <v>Approval</v>
      </c>
      <c r="P510" s="21" t="s">
        <v>44</v>
      </c>
      <c r="Q510" s="21"/>
      <c r="R510" s="21" t="str">
        <f aca="false">IF(E510="Superseded",MID(INDEX('Import file'!$E$2:$E$1384,MATCH(A510,'Import file'!$A$2:$A$1384,0)),23,30),A510)</f>
        <v>EWA-2528</v>
      </c>
      <c r="S510" s="19" t="n">
        <f aca="false">IF(E510="Discontinued","",IFERROR(INDEX('Supplier file A'!$D$2:$D$677,MATCH(R510,'Supplier file A'!$A$2:$A$677,0)),IFERROR(INDEX('Supplier file B'!$D$2:$D$386,MATCH(R510,'Supplier file B'!$A$2:$A$386,0)),INDEX('Supplier file C'!$D$2:$D$383,MATCH(R510,'Supplier file C'!$A$2:$A$383,0)))))</f>
        <v>6.77</v>
      </c>
      <c r="T510" s="21" t="str">
        <f aca="false">IF(E510="Discontinued","",IF(ABS(G510-S510)&lt;0.005,"Yes","No"))</f>
        <v>Yes</v>
      </c>
      <c r="U510" s="21" t="str">
        <f aca="false">IF(E510="Discontinued","",IF(ABS(F510-G510)&lt;=0.01*G510,"Yes","No"))</f>
        <v>No</v>
      </c>
      <c r="V510" s="17" t="n">
        <f aca="false">IF(E510="Discontinued","",K510/H510-1)</f>
        <v>0.168674698795181</v>
      </c>
      <c r="W510" s="21" t="str">
        <f aca="false">IF(E510="Discontinued","Archived",IF(ROUND((L510-G510)/L510,3)&gt;=ROUND(I510,3),"At or above target",IF(Q510&lt;&gt;"","Below target, reason recorded","Below target, no reason")))</f>
        <v>At or above target</v>
      </c>
      <c r="X510" s="21" t="str">
        <f aca="false">IF(E510="Discontinued","",IF(ROUND(M510-I510,3)&lt;-0.01,"Yes","No"))</f>
        <v>Yes</v>
      </c>
    </row>
    <row r="511" customFormat="false" ht="15" hidden="false" customHeight="false" outlineLevel="0" collapsed="false">
      <c r="A511" s="21" t="s">
        <v>1148</v>
      </c>
      <c r="B511" s="21" t="s">
        <v>1149</v>
      </c>
      <c r="C511" s="21" t="s">
        <v>971</v>
      </c>
      <c r="D511" s="21" t="s">
        <v>109</v>
      </c>
      <c r="E511" s="21" t="s">
        <v>110</v>
      </c>
      <c r="F511" s="19" t="n">
        <v>255</v>
      </c>
      <c r="G511" s="19" t="n">
        <v>298.19</v>
      </c>
      <c r="H511" s="19" t="n">
        <v>364.3</v>
      </c>
      <c r="I511" s="17" t="n">
        <v>0.3</v>
      </c>
      <c r="J511" s="17"/>
      <c r="K511" s="19" t="n">
        <f aca="false">IF(E511="Discontinued",H511,ROUND(ROUNDUP(ROUND(G511/(1-IF(J511="",I511,J511))/0.05,6),0)*0.05,2))</f>
        <v>426</v>
      </c>
      <c r="L511" s="19" t="n">
        <f aca="false">IF(OR(E511="Discontinued",P511="Held at old sell"),H511,IF(LEFT(P511,15)="Approved, cappe",ROUND(ROUNDUP(ROUND(H511*1.1/0.05,6),0)*0.05,2),K511))</f>
        <v>426</v>
      </c>
      <c r="M511" s="17" t="n">
        <f aca="false">ROUND((H511-G511)/H511,3)</f>
        <v>0.181</v>
      </c>
      <c r="N511" s="17" t="n">
        <f aca="false">IF(E511="Discontinued","",ROUND((L511-G511)/L511,3))</f>
        <v>0.3</v>
      </c>
      <c r="O511" s="21" t="str">
        <f aca="false">IF(E511="Discontinued","Archive",IF(AND(ROUND(K511/H511-1,6)&lt;=0.1,K511-H511&lt;=100),"Auto","Approval"))</f>
        <v>Approval</v>
      </c>
      <c r="P511" s="21" t="s">
        <v>44</v>
      </c>
      <c r="Q511" s="21"/>
      <c r="R511" s="21" t="str">
        <f aca="false">IF(E511="Superseded",MID(INDEX('Import file'!$E$2:$E$1384,MATCH(A511,'Import file'!$A$2:$A$1384,0)),23,30),A511)</f>
        <v>EWA-2530</v>
      </c>
      <c r="S511" s="19" t="n">
        <f aca="false">IF(E511="Discontinued","",IFERROR(INDEX('Supplier file A'!$D$2:$D$677,MATCH(R511,'Supplier file A'!$A$2:$A$677,0)),IFERROR(INDEX('Supplier file B'!$D$2:$D$386,MATCH(R511,'Supplier file B'!$A$2:$A$386,0)),INDEX('Supplier file C'!$D$2:$D$383,MATCH(R511,'Supplier file C'!$A$2:$A$383,0)))))</f>
        <v>298.19</v>
      </c>
      <c r="T511" s="21" t="str">
        <f aca="false">IF(E511="Discontinued","",IF(ABS(G511-S511)&lt;0.005,"Yes","No"))</f>
        <v>Yes</v>
      </c>
      <c r="U511" s="21" t="str">
        <f aca="false">IF(E511="Discontinued","",IF(ABS(F511-G511)&lt;=0.01*G511,"Yes","No"))</f>
        <v>No</v>
      </c>
      <c r="V511" s="17" t="n">
        <f aca="false">IF(E511="Discontinued","",K511/H511-1)</f>
        <v>0.169365907219325</v>
      </c>
      <c r="W511" s="21" t="str">
        <f aca="false">IF(E511="Discontinued","Archived",IF(ROUND((L511-G511)/L511,3)&gt;=ROUND(I511,3),"At or above target",IF(Q511&lt;&gt;"","Below target, reason recorded","Below target, no reason")))</f>
        <v>At or above target</v>
      </c>
      <c r="X511" s="21" t="str">
        <f aca="false">IF(E511="Discontinued","",IF(ROUND(M511-I511,3)&lt;-0.01,"Yes","No"))</f>
        <v>Yes</v>
      </c>
    </row>
    <row r="512" customFormat="false" ht="15" hidden="false" customHeight="false" outlineLevel="0" collapsed="false">
      <c r="A512" s="21" t="s">
        <v>1150</v>
      </c>
      <c r="B512" s="21" t="s">
        <v>1151</v>
      </c>
      <c r="C512" s="21" t="s">
        <v>971</v>
      </c>
      <c r="D512" s="21" t="s">
        <v>109</v>
      </c>
      <c r="E512" s="21" t="s">
        <v>110</v>
      </c>
      <c r="F512" s="19" t="n">
        <v>3.3</v>
      </c>
      <c r="G512" s="19" t="n">
        <v>3.85</v>
      </c>
      <c r="H512" s="19" t="n">
        <v>4.75</v>
      </c>
      <c r="I512" s="17" t="n">
        <v>0.3</v>
      </c>
      <c r="J512" s="17"/>
      <c r="K512" s="19" t="n">
        <f aca="false">IF(E512="Discontinued",H512,ROUND(ROUNDUP(ROUND(G512/(1-IF(J512="",I512,J512))/0.05,6),0)*0.05,2))</f>
        <v>5.5</v>
      </c>
      <c r="L512" s="19" t="n">
        <f aca="false">IF(OR(E512="Discontinued",P512="Held at old sell"),H512,IF(LEFT(P512,15)="Approved, cappe",ROUND(ROUNDUP(ROUND(H512*1.1/0.05,6),0)*0.05,2),K512))</f>
        <v>4.75</v>
      </c>
      <c r="M512" s="17" t="n">
        <f aca="false">ROUND((H512-G512)/H512,3)</f>
        <v>0.189</v>
      </c>
      <c r="N512" s="17" t="n">
        <f aca="false">IF(E512="Discontinued","",ROUND((L512-G512)/L512,3))</f>
        <v>0.189</v>
      </c>
      <c r="O512" s="21" t="str">
        <f aca="false">IF(E512="Discontinued","Archive",IF(AND(ROUND(K512/H512-1,6)&lt;=0.1,K512-H512&lt;=100),"Auto","Approval"))</f>
        <v>Approval</v>
      </c>
      <c r="P512" s="21" t="s">
        <v>122</v>
      </c>
      <c r="Q512" s="21" t="s">
        <v>123</v>
      </c>
      <c r="R512" s="21" t="str">
        <f aca="false">IF(E512="Superseded",MID(INDEX('Import file'!$E$2:$E$1384,MATCH(A512,'Import file'!$A$2:$A$1384,0)),23,30),A512)</f>
        <v>EWA-2535</v>
      </c>
      <c r="S512" s="19" t="n">
        <f aca="false">IF(E512="Discontinued","",IFERROR(INDEX('Supplier file A'!$D$2:$D$677,MATCH(R512,'Supplier file A'!$A$2:$A$677,0)),IFERROR(INDEX('Supplier file B'!$D$2:$D$386,MATCH(R512,'Supplier file B'!$A$2:$A$386,0)),INDEX('Supplier file C'!$D$2:$D$383,MATCH(R512,'Supplier file C'!$A$2:$A$383,0)))))</f>
        <v>3.85</v>
      </c>
      <c r="T512" s="21" t="str">
        <f aca="false">IF(E512="Discontinued","",IF(ABS(G512-S512)&lt;0.005,"Yes","No"))</f>
        <v>Yes</v>
      </c>
      <c r="U512" s="21" t="str">
        <f aca="false">IF(E512="Discontinued","",IF(ABS(F512-G512)&lt;=0.01*G512,"Yes","No"))</f>
        <v>No</v>
      </c>
      <c r="V512" s="17" t="n">
        <f aca="false">IF(E512="Discontinued","",K512/H512-1)</f>
        <v>0.157894736842105</v>
      </c>
      <c r="W512" s="21" t="str">
        <f aca="false">IF(E512="Discontinued","Archived",IF(ROUND((L512-G512)/L512,3)&gt;=ROUND(I512,3),"At or above target",IF(Q512&lt;&gt;"","Below target, reason recorded","Below target, no reason")))</f>
        <v>Below target, reason recorded</v>
      </c>
      <c r="X512" s="21" t="str">
        <f aca="false">IF(E512="Discontinued","",IF(ROUND(M512-I512,3)&lt;-0.01,"Yes","No"))</f>
        <v>Yes</v>
      </c>
    </row>
    <row r="513" customFormat="false" ht="15" hidden="false" customHeight="false" outlineLevel="0" collapsed="false">
      <c r="A513" s="21" t="s">
        <v>1152</v>
      </c>
      <c r="B513" s="21" t="s">
        <v>1153</v>
      </c>
      <c r="C513" s="21" t="s">
        <v>971</v>
      </c>
      <c r="D513" s="21" t="s">
        <v>109</v>
      </c>
      <c r="E513" s="21" t="s">
        <v>110</v>
      </c>
      <c r="F513" s="19" t="n">
        <v>56.35</v>
      </c>
      <c r="G513" s="19" t="n">
        <v>65.87</v>
      </c>
      <c r="H513" s="19" t="n">
        <v>76.15</v>
      </c>
      <c r="I513" s="17" t="n">
        <v>0.3</v>
      </c>
      <c r="J513" s="17" t="n">
        <v>0.26</v>
      </c>
      <c r="K513" s="19" t="n">
        <f aca="false">IF(E513="Discontinued",H513,ROUND(ROUNDUP(ROUND(G513/(1-IF(J513="",I513,J513))/0.05,6),0)*0.05,2))</f>
        <v>89.05</v>
      </c>
      <c r="L513" s="19" t="n">
        <f aca="false">IF(OR(E513="Discontinued",P513="Held at old sell"),H513,IF(LEFT(P513,15)="Approved, cappe",ROUND(ROUNDUP(ROUND(H513*1.1/0.05,6),0)*0.05,2),K513))</f>
        <v>89.05</v>
      </c>
      <c r="M513" s="17" t="n">
        <f aca="false">ROUND((H513-G513)/H513,3)</f>
        <v>0.135</v>
      </c>
      <c r="N513" s="17" t="n">
        <f aca="false">IF(E513="Discontinued","",ROUND((L513-G513)/L513,3))</f>
        <v>0.26</v>
      </c>
      <c r="O513" s="21" t="str">
        <f aca="false">IF(E513="Discontinued","Archive",IF(AND(ROUND(K513/H513-1,6)&lt;=0.1,K513-H513&lt;=100),"Auto","Approval"))</f>
        <v>Approval</v>
      </c>
      <c r="P513" s="21" t="s">
        <v>44</v>
      </c>
      <c r="Q513" s="21" t="s">
        <v>274</v>
      </c>
      <c r="R513" s="21" t="str">
        <f aca="false">IF(E513="Superseded",MID(INDEX('Import file'!$E$2:$E$1384,MATCH(A513,'Import file'!$A$2:$A$1384,0)),23,30),A513)</f>
        <v>EWA-2538</v>
      </c>
      <c r="S513" s="19" t="n">
        <f aca="false">IF(E513="Discontinued","",IFERROR(INDEX('Supplier file A'!$D$2:$D$677,MATCH(R513,'Supplier file A'!$A$2:$A$677,0)),IFERROR(INDEX('Supplier file B'!$D$2:$D$386,MATCH(R513,'Supplier file B'!$A$2:$A$386,0)),INDEX('Supplier file C'!$D$2:$D$383,MATCH(R513,'Supplier file C'!$A$2:$A$383,0)))))</f>
        <v>65.87</v>
      </c>
      <c r="T513" s="21" t="str">
        <f aca="false">IF(E513="Discontinued","",IF(ABS(G513-S513)&lt;0.005,"Yes","No"))</f>
        <v>Yes</v>
      </c>
      <c r="U513" s="21" t="str">
        <f aca="false">IF(E513="Discontinued","",IF(ABS(F513-G513)&lt;=0.01*G513,"Yes","No"))</f>
        <v>No</v>
      </c>
      <c r="V513" s="17" t="n">
        <f aca="false">IF(E513="Discontinued","",K513/H513-1)</f>
        <v>0.169402495075509</v>
      </c>
      <c r="W513" s="21" t="str">
        <f aca="false">IF(E513="Discontinued","Archived",IF(ROUND((L513-G513)/L513,3)&gt;=ROUND(I513,3),"At or above target",IF(Q513&lt;&gt;"","Below target, reason recorded","Below target, no reason")))</f>
        <v>Below target, reason recorded</v>
      </c>
      <c r="X513" s="21" t="str">
        <f aca="false">IF(E513="Discontinued","",IF(ROUND(M513-I513,3)&lt;-0.01,"Yes","No"))</f>
        <v>Yes</v>
      </c>
    </row>
    <row r="514" customFormat="false" ht="15" hidden="false" customHeight="false" outlineLevel="0" collapsed="false">
      <c r="A514" s="21" t="s">
        <v>1154</v>
      </c>
      <c r="B514" s="21" t="s">
        <v>1155</v>
      </c>
      <c r="C514" s="21" t="s">
        <v>971</v>
      </c>
      <c r="D514" s="21" t="s">
        <v>109</v>
      </c>
      <c r="E514" s="21" t="s">
        <v>110</v>
      </c>
      <c r="F514" s="19" t="n">
        <v>28.05</v>
      </c>
      <c r="G514" s="19" t="n">
        <v>32.93</v>
      </c>
      <c r="H514" s="19" t="n">
        <v>40.1</v>
      </c>
      <c r="I514" s="17" t="n">
        <v>0.3</v>
      </c>
      <c r="J514" s="17"/>
      <c r="K514" s="19" t="n">
        <f aca="false">IF(E514="Discontinued",H514,ROUND(ROUNDUP(ROUND(G514/(1-IF(J514="",I514,J514))/0.05,6),0)*0.05,2))</f>
        <v>47.05</v>
      </c>
      <c r="L514" s="19" t="n">
        <f aca="false">IF(OR(E514="Discontinued",P514="Held at old sell"),H514,IF(LEFT(P514,15)="Approved, cappe",ROUND(ROUNDUP(ROUND(H514*1.1/0.05,6),0)*0.05,2),K514))</f>
        <v>47.05</v>
      </c>
      <c r="M514" s="17" t="n">
        <f aca="false">ROUND((H514-G514)/H514,3)</f>
        <v>0.179</v>
      </c>
      <c r="N514" s="17" t="n">
        <f aca="false">IF(E514="Discontinued","",ROUND((L514-G514)/L514,3))</f>
        <v>0.3</v>
      </c>
      <c r="O514" s="21" t="str">
        <f aca="false">IF(E514="Discontinued","Archive",IF(AND(ROUND(K514/H514-1,6)&lt;=0.1,K514-H514&lt;=100),"Auto","Approval"))</f>
        <v>Approval</v>
      </c>
      <c r="P514" s="21" t="s">
        <v>44</v>
      </c>
      <c r="Q514" s="21"/>
      <c r="R514" s="21" t="str">
        <f aca="false">IF(E514="Superseded",MID(INDEX('Import file'!$E$2:$E$1384,MATCH(A514,'Import file'!$A$2:$A$1384,0)),23,30),A514)</f>
        <v>EWA-2541</v>
      </c>
      <c r="S514" s="19" t="n">
        <f aca="false">IF(E514="Discontinued","",IFERROR(INDEX('Supplier file A'!$D$2:$D$677,MATCH(R514,'Supplier file A'!$A$2:$A$677,0)),IFERROR(INDEX('Supplier file B'!$D$2:$D$386,MATCH(R514,'Supplier file B'!$A$2:$A$386,0)),INDEX('Supplier file C'!$D$2:$D$383,MATCH(R514,'Supplier file C'!$A$2:$A$383,0)))))</f>
        <v>32.93</v>
      </c>
      <c r="T514" s="21" t="str">
        <f aca="false">IF(E514="Discontinued","",IF(ABS(G514-S514)&lt;0.005,"Yes","No"))</f>
        <v>Yes</v>
      </c>
      <c r="U514" s="21" t="str">
        <f aca="false">IF(E514="Discontinued","",IF(ABS(F514-G514)&lt;=0.01*G514,"Yes","No"))</f>
        <v>No</v>
      </c>
      <c r="V514" s="17" t="n">
        <f aca="false">IF(E514="Discontinued","",K514/H514-1)</f>
        <v>0.173316708229426</v>
      </c>
      <c r="W514" s="21" t="str">
        <f aca="false">IF(E514="Discontinued","Archived",IF(ROUND((L514-G514)/L514,3)&gt;=ROUND(I514,3),"At or above target",IF(Q514&lt;&gt;"","Below target, reason recorded","Below target, no reason")))</f>
        <v>At or above target</v>
      </c>
      <c r="X514" s="21" t="str">
        <f aca="false">IF(E514="Discontinued","",IF(ROUND(M514-I514,3)&lt;-0.01,"Yes","No"))</f>
        <v>Yes</v>
      </c>
    </row>
    <row r="515" customFormat="false" ht="15" hidden="false" customHeight="false" outlineLevel="0" collapsed="false">
      <c r="A515" s="21" t="s">
        <v>1156</v>
      </c>
      <c r="B515" s="21" t="s">
        <v>1157</v>
      </c>
      <c r="C515" s="21" t="s">
        <v>971</v>
      </c>
      <c r="D515" s="21" t="s">
        <v>109</v>
      </c>
      <c r="E515" s="21" t="s">
        <v>110</v>
      </c>
      <c r="F515" s="19" t="n">
        <v>17.25</v>
      </c>
      <c r="G515" s="19" t="n">
        <v>19.96</v>
      </c>
      <c r="H515" s="19" t="n">
        <v>24.65</v>
      </c>
      <c r="I515" s="17" t="n">
        <v>0.3</v>
      </c>
      <c r="J515" s="17"/>
      <c r="K515" s="19" t="n">
        <f aca="false">IF(E515="Discontinued",H515,ROUND(ROUNDUP(ROUND(G515/(1-IF(J515="",I515,J515))/0.05,6),0)*0.05,2))</f>
        <v>28.55</v>
      </c>
      <c r="L515" s="19" t="n">
        <f aca="false">IF(OR(E515="Discontinued",P515="Held at old sell"),H515,IF(LEFT(P515,15)="Approved, cappe",ROUND(ROUNDUP(ROUND(H515*1.1/0.05,6),0)*0.05,2),K515))</f>
        <v>24.65</v>
      </c>
      <c r="M515" s="17" t="n">
        <f aca="false">ROUND((H515-G515)/H515,3)</f>
        <v>0.19</v>
      </c>
      <c r="N515" s="17" t="n">
        <f aca="false">IF(E515="Discontinued","",ROUND((L515-G515)/L515,3))</f>
        <v>0.19</v>
      </c>
      <c r="O515" s="21" t="str">
        <f aca="false">IF(E515="Discontinued","Archive",IF(AND(ROUND(K515/H515-1,6)&lt;=0.1,K515-H515&lt;=100),"Auto","Approval"))</f>
        <v>Approval</v>
      </c>
      <c r="P515" s="21" t="s">
        <v>122</v>
      </c>
      <c r="Q515" s="21" t="s">
        <v>123</v>
      </c>
      <c r="R515" s="21" t="str">
        <f aca="false">IF(E515="Superseded",MID(INDEX('Import file'!$E$2:$E$1384,MATCH(A515,'Import file'!$A$2:$A$1384,0)),23,30),A515)</f>
        <v>EWA-2543</v>
      </c>
      <c r="S515" s="19" t="n">
        <f aca="false">IF(E515="Discontinued","",IFERROR(INDEX('Supplier file A'!$D$2:$D$677,MATCH(R515,'Supplier file A'!$A$2:$A$677,0)),IFERROR(INDEX('Supplier file B'!$D$2:$D$386,MATCH(R515,'Supplier file B'!$A$2:$A$386,0)),INDEX('Supplier file C'!$D$2:$D$383,MATCH(R515,'Supplier file C'!$A$2:$A$383,0)))))</f>
        <v>19.96</v>
      </c>
      <c r="T515" s="21" t="str">
        <f aca="false">IF(E515="Discontinued","",IF(ABS(G515-S515)&lt;0.005,"Yes","No"))</f>
        <v>Yes</v>
      </c>
      <c r="U515" s="21" t="str">
        <f aca="false">IF(E515="Discontinued","",IF(ABS(F515-G515)&lt;=0.01*G515,"Yes","No"))</f>
        <v>No</v>
      </c>
      <c r="V515" s="17" t="n">
        <f aca="false">IF(E515="Discontinued","",K515/H515-1)</f>
        <v>0.158215010141988</v>
      </c>
      <c r="W515" s="21" t="str">
        <f aca="false">IF(E515="Discontinued","Archived",IF(ROUND((L515-G515)/L515,3)&gt;=ROUND(I515,3),"At or above target",IF(Q515&lt;&gt;"","Below target, reason recorded","Below target, no reason")))</f>
        <v>Below target, reason recorded</v>
      </c>
      <c r="X515" s="21" t="str">
        <f aca="false">IF(E515="Discontinued","",IF(ROUND(M515-I515,3)&lt;-0.01,"Yes","No"))</f>
        <v>Yes</v>
      </c>
    </row>
    <row r="516" customFormat="false" ht="15" hidden="false" customHeight="false" outlineLevel="0" collapsed="false">
      <c r="A516" s="21" t="s">
        <v>1158</v>
      </c>
      <c r="B516" s="21" t="s">
        <v>1159</v>
      </c>
      <c r="C516" s="21" t="s">
        <v>971</v>
      </c>
      <c r="D516" s="21" t="s">
        <v>109</v>
      </c>
      <c r="E516" s="21" t="s">
        <v>110</v>
      </c>
      <c r="F516" s="19" t="n">
        <v>0.95</v>
      </c>
      <c r="G516" s="19" t="n">
        <v>1.12</v>
      </c>
      <c r="H516" s="19" t="n">
        <v>1.25</v>
      </c>
      <c r="I516" s="17" t="n">
        <v>0.3</v>
      </c>
      <c r="J516" s="17" t="n">
        <v>0.24</v>
      </c>
      <c r="K516" s="19" t="n">
        <f aca="false">IF(E516="Discontinued",H516,ROUND(ROUNDUP(ROUND(G516/(1-IF(J516="",I516,J516))/0.05,6),0)*0.05,2))</f>
        <v>1.5</v>
      </c>
      <c r="L516" s="19" t="n">
        <f aca="false">IF(OR(E516="Discontinued",P516="Held at old sell"),H516,IF(LEFT(P516,15)="Approved, cappe",ROUND(ROUNDUP(ROUND(H516*1.1/0.05,6),0)*0.05,2),K516))</f>
        <v>1.5</v>
      </c>
      <c r="M516" s="17" t="n">
        <f aca="false">ROUND((H516-G516)/H516,3)</f>
        <v>0.104</v>
      </c>
      <c r="N516" s="17" t="n">
        <f aca="false">IF(E516="Discontinued","",ROUND((L516-G516)/L516,3))</f>
        <v>0.253</v>
      </c>
      <c r="O516" s="21" t="str">
        <f aca="false">IF(E516="Discontinued","Archive",IF(AND(ROUND(K516/H516-1,6)&lt;=0.1,K516-H516&lt;=100),"Auto","Approval"))</f>
        <v>Approval</v>
      </c>
      <c r="P516" s="21" t="s">
        <v>44</v>
      </c>
      <c r="Q516" s="21" t="s">
        <v>209</v>
      </c>
      <c r="R516" s="21" t="str">
        <f aca="false">IF(E516="Superseded",MID(INDEX('Import file'!$E$2:$E$1384,MATCH(A516,'Import file'!$A$2:$A$1384,0)),23,30),A516)</f>
        <v>EWA-2546</v>
      </c>
      <c r="S516" s="19" t="n">
        <f aca="false">IF(E516="Discontinued","",IFERROR(INDEX('Supplier file A'!$D$2:$D$677,MATCH(R516,'Supplier file A'!$A$2:$A$677,0)),IFERROR(INDEX('Supplier file B'!$D$2:$D$386,MATCH(R516,'Supplier file B'!$A$2:$A$386,0)),INDEX('Supplier file C'!$D$2:$D$383,MATCH(R516,'Supplier file C'!$A$2:$A$383,0)))))</f>
        <v>1.12</v>
      </c>
      <c r="T516" s="21" t="str">
        <f aca="false">IF(E516="Discontinued","",IF(ABS(G516-S516)&lt;0.005,"Yes","No"))</f>
        <v>Yes</v>
      </c>
      <c r="U516" s="21" t="str">
        <f aca="false">IF(E516="Discontinued","",IF(ABS(F516-G516)&lt;=0.01*G516,"Yes","No"))</f>
        <v>No</v>
      </c>
      <c r="V516" s="17" t="n">
        <f aca="false">IF(E516="Discontinued","",K516/H516-1)</f>
        <v>0.2</v>
      </c>
      <c r="W516" s="21" t="str">
        <f aca="false">IF(E516="Discontinued","Archived",IF(ROUND((L516-G516)/L516,3)&gt;=ROUND(I516,3),"At or above target",IF(Q516&lt;&gt;"","Below target, reason recorded","Below target, no reason")))</f>
        <v>Below target, reason recorded</v>
      </c>
      <c r="X516" s="21" t="str">
        <f aca="false">IF(E516="Discontinued","",IF(ROUND(M516-I516,3)&lt;-0.01,"Yes","No"))</f>
        <v>Yes</v>
      </c>
    </row>
    <row r="517" customFormat="false" ht="15" hidden="false" customHeight="false" outlineLevel="0" collapsed="false">
      <c r="A517" s="21" t="s">
        <v>1160</v>
      </c>
      <c r="B517" s="21" t="s">
        <v>1161</v>
      </c>
      <c r="C517" s="21" t="s">
        <v>971</v>
      </c>
      <c r="D517" s="21" t="s">
        <v>109</v>
      </c>
      <c r="E517" s="21" t="s">
        <v>110</v>
      </c>
      <c r="F517" s="19" t="n">
        <v>6.8</v>
      </c>
      <c r="G517" s="19" t="n">
        <v>7.97</v>
      </c>
      <c r="H517" s="19" t="n">
        <v>9.75</v>
      </c>
      <c r="I517" s="17" t="n">
        <v>0.3</v>
      </c>
      <c r="J517" s="17"/>
      <c r="K517" s="19" t="n">
        <f aca="false">IF(E517="Discontinued",H517,ROUND(ROUNDUP(ROUND(G517/(1-IF(J517="",I517,J517))/0.05,6),0)*0.05,2))</f>
        <v>11.4</v>
      </c>
      <c r="L517" s="19" t="n">
        <f aca="false">IF(OR(E517="Discontinued",P517="Held at old sell"),H517,IF(LEFT(P517,15)="Approved, cappe",ROUND(ROUNDUP(ROUND(H517*1.1/0.05,6),0)*0.05,2),K517))</f>
        <v>11.4</v>
      </c>
      <c r="M517" s="17" t="n">
        <f aca="false">ROUND((H517-G517)/H517,3)</f>
        <v>0.183</v>
      </c>
      <c r="N517" s="17" t="n">
        <f aca="false">IF(E517="Discontinued","",ROUND((L517-G517)/L517,3))</f>
        <v>0.301</v>
      </c>
      <c r="O517" s="21" t="str">
        <f aca="false">IF(E517="Discontinued","Archive",IF(AND(ROUND(K517/H517-1,6)&lt;=0.1,K517-H517&lt;=100),"Auto","Approval"))</f>
        <v>Approval</v>
      </c>
      <c r="P517" s="21" t="s">
        <v>44</v>
      </c>
      <c r="Q517" s="21"/>
      <c r="R517" s="21" t="str">
        <f aca="false">IF(E517="Superseded",MID(INDEX('Import file'!$E$2:$E$1384,MATCH(A517,'Import file'!$A$2:$A$1384,0)),23,30),A517)</f>
        <v>EWA-2548</v>
      </c>
      <c r="S517" s="19" t="n">
        <f aca="false">IF(E517="Discontinued","",IFERROR(INDEX('Supplier file A'!$D$2:$D$677,MATCH(R517,'Supplier file A'!$A$2:$A$677,0)),IFERROR(INDEX('Supplier file B'!$D$2:$D$386,MATCH(R517,'Supplier file B'!$A$2:$A$386,0)),INDEX('Supplier file C'!$D$2:$D$383,MATCH(R517,'Supplier file C'!$A$2:$A$383,0)))))</f>
        <v>7.97</v>
      </c>
      <c r="T517" s="21" t="str">
        <f aca="false">IF(E517="Discontinued","",IF(ABS(G517-S517)&lt;0.005,"Yes","No"))</f>
        <v>Yes</v>
      </c>
      <c r="U517" s="21" t="str">
        <f aca="false">IF(E517="Discontinued","",IF(ABS(F517-G517)&lt;=0.01*G517,"Yes","No"))</f>
        <v>No</v>
      </c>
      <c r="V517" s="17" t="n">
        <f aca="false">IF(E517="Discontinued","",K517/H517-1)</f>
        <v>0.169230769230769</v>
      </c>
      <c r="W517" s="21" t="str">
        <f aca="false">IF(E517="Discontinued","Archived",IF(ROUND((L517-G517)/L517,3)&gt;=ROUND(I517,3),"At or above target",IF(Q517&lt;&gt;"","Below target, reason recorded","Below target, no reason")))</f>
        <v>At or above target</v>
      </c>
      <c r="X517" s="21" t="str">
        <f aca="false">IF(E517="Discontinued","",IF(ROUND(M517-I517,3)&lt;-0.01,"Yes","No"))</f>
        <v>Yes</v>
      </c>
    </row>
    <row r="518" customFormat="false" ht="15" hidden="false" customHeight="false" outlineLevel="0" collapsed="false">
      <c r="A518" s="21" t="s">
        <v>1162</v>
      </c>
      <c r="B518" s="21" t="s">
        <v>1163</v>
      </c>
      <c r="C518" s="21" t="s">
        <v>971</v>
      </c>
      <c r="D518" s="21" t="s">
        <v>109</v>
      </c>
      <c r="E518" s="21" t="s">
        <v>110</v>
      </c>
      <c r="F518" s="19" t="n">
        <v>5.8</v>
      </c>
      <c r="G518" s="19" t="n">
        <v>6.81</v>
      </c>
      <c r="H518" s="19" t="n">
        <v>8.3</v>
      </c>
      <c r="I518" s="17" t="n">
        <v>0.3</v>
      </c>
      <c r="J518" s="17"/>
      <c r="K518" s="19" t="n">
        <f aca="false">IF(E518="Discontinued",H518,ROUND(ROUNDUP(ROUND(G518/(1-IF(J518="",I518,J518))/0.05,6),0)*0.05,2))</f>
        <v>9.75</v>
      </c>
      <c r="L518" s="19" t="n">
        <f aca="false">IF(OR(E518="Discontinued",P518="Held at old sell"),H518,IF(LEFT(P518,15)="Approved, cappe",ROUND(ROUNDUP(ROUND(H518*1.1/0.05,6),0)*0.05,2),K518))</f>
        <v>9.75</v>
      </c>
      <c r="M518" s="17" t="n">
        <f aca="false">ROUND((H518-G518)/H518,3)</f>
        <v>0.18</v>
      </c>
      <c r="N518" s="17" t="n">
        <f aca="false">IF(E518="Discontinued","",ROUND((L518-G518)/L518,3))</f>
        <v>0.302</v>
      </c>
      <c r="O518" s="21" t="str">
        <f aca="false">IF(E518="Discontinued","Archive",IF(AND(ROUND(K518/H518-1,6)&lt;=0.1,K518-H518&lt;=100),"Auto","Approval"))</f>
        <v>Approval</v>
      </c>
      <c r="P518" s="21" t="s">
        <v>44</v>
      </c>
      <c r="Q518" s="21"/>
      <c r="R518" s="21" t="str">
        <f aca="false">IF(E518="Superseded",MID(INDEX('Import file'!$E$2:$E$1384,MATCH(A518,'Import file'!$A$2:$A$1384,0)),23,30),A518)</f>
        <v>EWA-2552</v>
      </c>
      <c r="S518" s="19" t="n">
        <f aca="false">IF(E518="Discontinued","",IFERROR(INDEX('Supplier file A'!$D$2:$D$677,MATCH(R518,'Supplier file A'!$A$2:$A$677,0)),IFERROR(INDEX('Supplier file B'!$D$2:$D$386,MATCH(R518,'Supplier file B'!$A$2:$A$386,0)),INDEX('Supplier file C'!$D$2:$D$383,MATCH(R518,'Supplier file C'!$A$2:$A$383,0)))))</f>
        <v>6.81</v>
      </c>
      <c r="T518" s="21" t="str">
        <f aca="false">IF(E518="Discontinued","",IF(ABS(G518-S518)&lt;0.005,"Yes","No"))</f>
        <v>Yes</v>
      </c>
      <c r="U518" s="21" t="str">
        <f aca="false">IF(E518="Discontinued","",IF(ABS(F518-G518)&lt;=0.01*G518,"Yes","No"))</f>
        <v>No</v>
      </c>
      <c r="V518" s="17" t="n">
        <f aca="false">IF(E518="Discontinued","",K518/H518-1)</f>
        <v>0.174698795180723</v>
      </c>
      <c r="W518" s="21" t="str">
        <f aca="false">IF(E518="Discontinued","Archived",IF(ROUND((L518-G518)/L518,3)&gt;=ROUND(I518,3),"At or above target",IF(Q518&lt;&gt;"","Below target, reason recorded","Below target, no reason")))</f>
        <v>At or above target</v>
      </c>
      <c r="X518" s="21" t="str">
        <f aca="false">IF(E518="Discontinued","",IF(ROUND(M518-I518,3)&lt;-0.01,"Yes","No"))</f>
        <v>Yes</v>
      </c>
    </row>
    <row r="519" customFormat="false" ht="15" hidden="false" customHeight="false" outlineLevel="0" collapsed="false">
      <c r="A519" s="21" t="s">
        <v>1164</v>
      </c>
      <c r="B519" s="21" t="s">
        <v>1165</v>
      </c>
      <c r="C519" s="21" t="s">
        <v>971</v>
      </c>
      <c r="D519" s="21" t="s">
        <v>109</v>
      </c>
      <c r="E519" s="21" t="s">
        <v>110</v>
      </c>
      <c r="F519" s="19" t="n">
        <v>115</v>
      </c>
      <c r="G519" s="19" t="n">
        <v>132.77</v>
      </c>
      <c r="H519" s="19" t="n">
        <v>151.35</v>
      </c>
      <c r="I519" s="17" t="n">
        <v>0.3</v>
      </c>
      <c r="J519" s="17" t="n">
        <v>0.24</v>
      </c>
      <c r="K519" s="19" t="n">
        <f aca="false">IF(E519="Discontinued",H519,ROUND(ROUNDUP(ROUND(G519/(1-IF(J519="",I519,J519))/0.05,6),0)*0.05,2))</f>
        <v>174.7</v>
      </c>
      <c r="L519" s="19" t="n">
        <f aca="false">IF(OR(E519="Discontinued",P519="Held at old sell"),H519,IF(LEFT(P519,15)="Approved, cappe",ROUND(ROUNDUP(ROUND(H519*1.1/0.05,6),0)*0.05,2),K519))</f>
        <v>174.7</v>
      </c>
      <c r="M519" s="17" t="n">
        <f aca="false">ROUND((H519-G519)/H519,3)</f>
        <v>0.123</v>
      </c>
      <c r="N519" s="17" t="n">
        <f aca="false">IF(E519="Discontinued","",ROUND((L519-G519)/L519,3))</f>
        <v>0.24</v>
      </c>
      <c r="O519" s="21" t="str">
        <f aca="false">IF(E519="Discontinued","Archive",IF(AND(ROUND(K519/H519-1,6)&lt;=0.1,K519-H519&lt;=100),"Auto","Approval"))</f>
        <v>Approval</v>
      </c>
      <c r="P519" s="21" t="s">
        <v>44</v>
      </c>
      <c r="Q519" s="21" t="s">
        <v>209</v>
      </c>
      <c r="R519" s="21" t="str">
        <f aca="false">IF(E519="Superseded",MID(INDEX('Import file'!$E$2:$E$1384,MATCH(A519,'Import file'!$A$2:$A$1384,0)),23,30),A519)</f>
        <v>EWA-2554</v>
      </c>
      <c r="S519" s="19" t="n">
        <f aca="false">IF(E519="Discontinued","",IFERROR(INDEX('Supplier file A'!$D$2:$D$677,MATCH(R519,'Supplier file A'!$A$2:$A$677,0)),IFERROR(INDEX('Supplier file B'!$D$2:$D$386,MATCH(R519,'Supplier file B'!$A$2:$A$386,0)),INDEX('Supplier file C'!$D$2:$D$383,MATCH(R519,'Supplier file C'!$A$2:$A$383,0)))))</f>
        <v>132.77</v>
      </c>
      <c r="T519" s="21" t="str">
        <f aca="false">IF(E519="Discontinued","",IF(ABS(G519-S519)&lt;0.005,"Yes","No"))</f>
        <v>Yes</v>
      </c>
      <c r="U519" s="21" t="str">
        <f aca="false">IF(E519="Discontinued","",IF(ABS(F519-G519)&lt;=0.01*G519,"Yes","No"))</f>
        <v>No</v>
      </c>
      <c r="V519" s="17" t="n">
        <f aca="false">IF(E519="Discontinued","",K519/H519-1)</f>
        <v>0.154278163197886</v>
      </c>
      <c r="W519" s="21" t="str">
        <f aca="false">IF(E519="Discontinued","Archived",IF(ROUND((L519-G519)/L519,3)&gt;=ROUND(I519,3),"At or above target",IF(Q519&lt;&gt;"","Below target, reason recorded","Below target, no reason")))</f>
        <v>Below target, reason recorded</v>
      </c>
      <c r="X519" s="21" t="str">
        <f aca="false">IF(E519="Discontinued","",IF(ROUND(M519-I519,3)&lt;-0.01,"Yes","No"))</f>
        <v>Yes</v>
      </c>
    </row>
    <row r="520" customFormat="false" ht="15" hidden="false" customHeight="false" outlineLevel="0" collapsed="false">
      <c r="A520" s="21" t="s">
        <v>1166</v>
      </c>
      <c r="B520" s="21" t="s">
        <v>1167</v>
      </c>
      <c r="C520" s="21" t="s">
        <v>971</v>
      </c>
      <c r="D520" s="21" t="s">
        <v>109</v>
      </c>
      <c r="E520" s="21" t="s">
        <v>110</v>
      </c>
      <c r="F520" s="19" t="n">
        <v>1.4</v>
      </c>
      <c r="G520" s="19" t="n">
        <v>1.64</v>
      </c>
      <c r="H520" s="19" t="n">
        <v>2</v>
      </c>
      <c r="I520" s="17" t="n">
        <v>0.3</v>
      </c>
      <c r="J520" s="17"/>
      <c r="K520" s="19" t="n">
        <f aca="false">IF(E520="Discontinued",H520,ROUND(ROUNDUP(ROUND(G520/(1-IF(J520="",I520,J520))/0.05,6),0)*0.05,2))</f>
        <v>2.35</v>
      </c>
      <c r="L520" s="19" t="n">
        <f aca="false">IF(OR(E520="Discontinued",P520="Held at old sell"),H520,IF(LEFT(P520,15)="Approved, cappe",ROUND(ROUNDUP(ROUND(H520*1.1/0.05,6),0)*0.05,2),K520))</f>
        <v>2.35</v>
      </c>
      <c r="M520" s="17" t="n">
        <f aca="false">ROUND((H520-G520)/H520,3)</f>
        <v>0.18</v>
      </c>
      <c r="N520" s="17" t="n">
        <f aca="false">IF(E520="Discontinued","",ROUND((L520-G520)/L520,3))</f>
        <v>0.302</v>
      </c>
      <c r="O520" s="21" t="str">
        <f aca="false">IF(E520="Discontinued","Archive",IF(AND(ROUND(K520/H520-1,6)&lt;=0.1,K520-H520&lt;=100),"Auto","Approval"))</f>
        <v>Approval</v>
      </c>
      <c r="P520" s="21" t="s">
        <v>44</v>
      </c>
      <c r="Q520" s="21"/>
      <c r="R520" s="21" t="str">
        <f aca="false">IF(E520="Superseded",MID(INDEX('Import file'!$E$2:$E$1384,MATCH(A520,'Import file'!$A$2:$A$1384,0)),23,30),A520)</f>
        <v>EWA-2557</v>
      </c>
      <c r="S520" s="19" t="n">
        <f aca="false">IF(E520="Discontinued","",IFERROR(INDEX('Supplier file A'!$D$2:$D$677,MATCH(R520,'Supplier file A'!$A$2:$A$677,0)),IFERROR(INDEX('Supplier file B'!$D$2:$D$386,MATCH(R520,'Supplier file B'!$A$2:$A$386,0)),INDEX('Supplier file C'!$D$2:$D$383,MATCH(R520,'Supplier file C'!$A$2:$A$383,0)))))</f>
        <v>1.64</v>
      </c>
      <c r="T520" s="21" t="str">
        <f aca="false">IF(E520="Discontinued","",IF(ABS(G520-S520)&lt;0.005,"Yes","No"))</f>
        <v>Yes</v>
      </c>
      <c r="U520" s="21" t="str">
        <f aca="false">IF(E520="Discontinued","",IF(ABS(F520-G520)&lt;=0.01*G520,"Yes","No"))</f>
        <v>No</v>
      </c>
      <c r="V520" s="17" t="n">
        <f aca="false">IF(E520="Discontinued","",K520/H520-1)</f>
        <v>0.175</v>
      </c>
      <c r="W520" s="21" t="str">
        <f aca="false">IF(E520="Discontinued","Archived",IF(ROUND((L520-G520)/L520,3)&gt;=ROUND(I520,3),"At or above target",IF(Q520&lt;&gt;"","Below target, reason recorded","Below target, no reason")))</f>
        <v>At or above target</v>
      </c>
      <c r="X520" s="21" t="str">
        <f aca="false">IF(E520="Discontinued","",IF(ROUND(M520-I520,3)&lt;-0.01,"Yes","No"))</f>
        <v>Yes</v>
      </c>
    </row>
    <row r="521" customFormat="false" ht="15" hidden="false" customHeight="false" outlineLevel="0" collapsed="false">
      <c r="A521" s="21" t="s">
        <v>1168</v>
      </c>
      <c r="B521" s="21" t="s">
        <v>1169</v>
      </c>
      <c r="C521" s="21" t="s">
        <v>971</v>
      </c>
      <c r="D521" s="21" t="s">
        <v>109</v>
      </c>
      <c r="E521" s="21" t="s">
        <v>110</v>
      </c>
      <c r="F521" s="19" t="n">
        <v>17.25</v>
      </c>
      <c r="G521" s="19" t="n">
        <v>19.85</v>
      </c>
      <c r="H521" s="19" t="n">
        <v>24.65</v>
      </c>
      <c r="I521" s="17" t="n">
        <v>0.3</v>
      </c>
      <c r="J521" s="17"/>
      <c r="K521" s="19" t="n">
        <f aca="false">IF(E521="Discontinued",H521,ROUND(ROUNDUP(ROUND(G521/(1-IF(J521="",I521,J521))/0.05,6),0)*0.05,2))</f>
        <v>28.4</v>
      </c>
      <c r="L521" s="19" t="n">
        <f aca="false">IF(OR(E521="Discontinued",P521="Held at old sell"),H521,IF(LEFT(P521,15)="Approved, cappe",ROUND(ROUNDUP(ROUND(H521*1.1/0.05,6),0)*0.05,2),K521))</f>
        <v>28.4</v>
      </c>
      <c r="M521" s="17" t="n">
        <f aca="false">ROUND((H521-G521)/H521,3)</f>
        <v>0.195</v>
      </c>
      <c r="N521" s="17" t="n">
        <f aca="false">IF(E521="Discontinued","",ROUND((L521-G521)/L521,3))</f>
        <v>0.301</v>
      </c>
      <c r="O521" s="21" t="str">
        <f aca="false">IF(E521="Discontinued","Archive",IF(AND(ROUND(K521/H521-1,6)&lt;=0.1,K521-H521&lt;=100),"Auto","Approval"))</f>
        <v>Approval</v>
      </c>
      <c r="P521" s="21" t="s">
        <v>44</v>
      </c>
      <c r="Q521" s="21"/>
      <c r="R521" s="21" t="str">
        <f aca="false">IF(E521="Superseded",MID(INDEX('Import file'!$E$2:$E$1384,MATCH(A521,'Import file'!$A$2:$A$1384,0)),23,30),A521)</f>
        <v>EWA-2561</v>
      </c>
      <c r="S521" s="19" t="n">
        <f aca="false">IF(E521="Discontinued","",IFERROR(INDEX('Supplier file A'!$D$2:$D$677,MATCH(R521,'Supplier file A'!$A$2:$A$677,0)),IFERROR(INDEX('Supplier file B'!$D$2:$D$386,MATCH(R521,'Supplier file B'!$A$2:$A$386,0)),INDEX('Supplier file C'!$D$2:$D$383,MATCH(R521,'Supplier file C'!$A$2:$A$383,0)))))</f>
        <v>19.85</v>
      </c>
      <c r="T521" s="21" t="str">
        <f aca="false">IF(E521="Discontinued","",IF(ABS(G521-S521)&lt;0.005,"Yes","No"))</f>
        <v>Yes</v>
      </c>
      <c r="U521" s="21" t="str">
        <f aca="false">IF(E521="Discontinued","",IF(ABS(F521-G521)&lt;=0.01*G521,"Yes","No"))</f>
        <v>No</v>
      </c>
      <c r="V521" s="17" t="n">
        <f aca="false">IF(E521="Discontinued","",K521/H521-1)</f>
        <v>0.152129817444219</v>
      </c>
      <c r="W521" s="21" t="str">
        <f aca="false">IF(E521="Discontinued","Archived",IF(ROUND((L521-G521)/L521,3)&gt;=ROUND(I521,3),"At or above target",IF(Q521&lt;&gt;"","Below target, reason recorded","Below target, no reason")))</f>
        <v>At or above target</v>
      </c>
      <c r="X521" s="21" t="str">
        <f aca="false">IF(E521="Discontinued","",IF(ROUND(M521-I521,3)&lt;-0.01,"Yes","No"))</f>
        <v>Yes</v>
      </c>
    </row>
    <row r="522" customFormat="false" ht="15" hidden="false" customHeight="false" outlineLevel="0" collapsed="false">
      <c r="A522" s="21" t="s">
        <v>1170</v>
      </c>
      <c r="B522" s="21" t="s">
        <v>1171</v>
      </c>
      <c r="C522" s="21" t="s">
        <v>971</v>
      </c>
      <c r="D522" s="21" t="s">
        <v>109</v>
      </c>
      <c r="E522" s="21" t="s">
        <v>110</v>
      </c>
      <c r="F522" s="19" t="n">
        <v>759</v>
      </c>
      <c r="G522" s="19" t="n">
        <v>881.35</v>
      </c>
      <c r="H522" s="19" t="n">
        <v>1084.3</v>
      </c>
      <c r="I522" s="17" t="n">
        <v>0.3</v>
      </c>
      <c r="J522" s="17"/>
      <c r="K522" s="19" t="n">
        <f aca="false">IF(E522="Discontinued",H522,ROUND(ROUNDUP(ROUND(G522/(1-IF(J522="",I522,J522))/0.05,6),0)*0.05,2))</f>
        <v>1259.1</v>
      </c>
      <c r="L522" s="19" t="n">
        <f aca="false">IF(OR(E522="Discontinued",P522="Held at old sell"),H522,IF(LEFT(P522,15)="Approved, cappe",ROUND(ROUNDUP(ROUND(H522*1.1/0.05,6),0)*0.05,2),K522))</f>
        <v>1192.75</v>
      </c>
      <c r="M522" s="17" t="n">
        <f aca="false">ROUND((H522-G522)/H522,3)</f>
        <v>0.187</v>
      </c>
      <c r="N522" s="17" t="n">
        <f aca="false">IF(E522="Discontinued","",ROUND((L522-G522)/L522,3))</f>
        <v>0.261</v>
      </c>
      <c r="O522" s="21" t="str">
        <f aca="false">IF(E522="Discontinued","Archive",IF(AND(ROUND(K522/H522-1,6)&lt;=0.1,K522-H522&lt;=100),"Auto","Approval"))</f>
        <v>Approval</v>
      </c>
      <c r="P522" s="21" t="s">
        <v>45</v>
      </c>
      <c r="Q522" s="21" t="s">
        <v>289</v>
      </c>
      <c r="R522" s="21" t="str">
        <f aca="false">IF(E522="Superseded",MID(INDEX('Import file'!$E$2:$E$1384,MATCH(A522,'Import file'!$A$2:$A$1384,0)),23,30),A522)</f>
        <v>EWA-2564</v>
      </c>
      <c r="S522" s="19" t="n">
        <f aca="false">IF(E522="Discontinued","",IFERROR(INDEX('Supplier file A'!$D$2:$D$677,MATCH(R522,'Supplier file A'!$A$2:$A$677,0)),IFERROR(INDEX('Supplier file B'!$D$2:$D$386,MATCH(R522,'Supplier file B'!$A$2:$A$386,0)),INDEX('Supplier file C'!$D$2:$D$383,MATCH(R522,'Supplier file C'!$A$2:$A$383,0)))))</f>
        <v>881.35</v>
      </c>
      <c r="T522" s="21" t="str">
        <f aca="false">IF(E522="Discontinued","",IF(ABS(G522-S522)&lt;0.005,"Yes","No"))</f>
        <v>Yes</v>
      </c>
      <c r="U522" s="21" t="str">
        <f aca="false">IF(E522="Discontinued","",IF(ABS(F522-G522)&lt;=0.01*G522,"Yes","No"))</f>
        <v>No</v>
      </c>
      <c r="V522" s="17" t="n">
        <f aca="false">IF(E522="Discontinued","",K522/H522-1)</f>
        <v>0.161209997233238</v>
      </c>
      <c r="W522" s="21" t="str">
        <f aca="false">IF(E522="Discontinued","Archived",IF(ROUND((L522-G522)/L522,3)&gt;=ROUND(I522,3),"At or above target",IF(Q522&lt;&gt;"","Below target, reason recorded","Below target, no reason")))</f>
        <v>Below target, reason recorded</v>
      </c>
      <c r="X522" s="21" t="str">
        <f aca="false">IF(E522="Discontinued","",IF(ROUND(M522-I522,3)&lt;-0.01,"Yes","No"))</f>
        <v>Yes</v>
      </c>
    </row>
    <row r="523" customFormat="false" ht="15" hidden="false" customHeight="false" outlineLevel="0" collapsed="false">
      <c r="A523" s="21" t="s">
        <v>1172</v>
      </c>
      <c r="B523" s="21" t="s">
        <v>1173</v>
      </c>
      <c r="C523" s="21" t="s">
        <v>971</v>
      </c>
      <c r="D523" s="21" t="s">
        <v>109</v>
      </c>
      <c r="E523" s="21" t="s">
        <v>110</v>
      </c>
      <c r="F523" s="19" t="n">
        <v>21</v>
      </c>
      <c r="G523" s="19" t="n">
        <v>24.24</v>
      </c>
      <c r="H523" s="19" t="n">
        <v>30</v>
      </c>
      <c r="I523" s="17" t="n">
        <v>0.3</v>
      </c>
      <c r="J523" s="17"/>
      <c r="K523" s="19" t="n">
        <f aca="false">IF(E523="Discontinued",H523,ROUND(ROUNDUP(ROUND(G523/(1-IF(J523="",I523,J523))/0.05,6),0)*0.05,2))</f>
        <v>34.65</v>
      </c>
      <c r="L523" s="19" t="n">
        <f aca="false">IF(OR(E523="Discontinued",P523="Held at old sell"),H523,IF(LEFT(P523,15)="Approved, cappe",ROUND(ROUNDUP(ROUND(H523*1.1/0.05,6),0)*0.05,2),K523))</f>
        <v>30</v>
      </c>
      <c r="M523" s="17" t="n">
        <f aca="false">ROUND((H523-G523)/H523,3)</f>
        <v>0.192</v>
      </c>
      <c r="N523" s="17" t="n">
        <f aca="false">IF(E523="Discontinued","",ROUND((L523-G523)/L523,3))</f>
        <v>0.192</v>
      </c>
      <c r="O523" s="21" t="str">
        <f aca="false">IF(E523="Discontinued","Archive",IF(AND(ROUND(K523/H523-1,6)&lt;=0.1,K523-H523&lt;=100),"Auto","Approval"))</f>
        <v>Approval</v>
      </c>
      <c r="P523" s="21" t="s">
        <v>122</v>
      </c>
      <c r="Q523" s="21" t="s">
        <v>123</v>
      </c>
      <c r="R523" s="21" t="str">
        <f aca="false">IF(E523="Superseded",MID(INDEX('Import file'!$E$2:$E$1384,MATCH(A523,'Import file'!$A$2:$A$1384,0)),23,30),A523)</f>
        <v>EWA-2567</v>
      </c>
      <c r="S523" s="19" t="n">
        <f aca="false">IF(E523="Discontinued","",IFERROR(INDEX('Supplier file A'!$D$2:$D$677,MATCH(R523,'Supplier file A'!$A$2:$A$677,0)),IFERROR(INDEX('Supplier file B'!$D$2:$D$386,MATCH(R523,'Supplier file B'!$A$2:$A$386,0)),INDEX('Supplier file C'!$D$2:$D$383,MATCH(R523,'Supplier file C'!$A$2:$A$383,0)))))</f>
        <v>24.24</v>
      </c>
      <c r="T523" s="21" t="str">
        <f aca="false">IF(E523="Discontinued","",IF(ABS(G523-S523)&lt;0.005,"Yes","No"))</f>
        <v>Yes</v>
      </c>
      <c r="U523" s="21" t="str">
        <f aca="false">IF(E523="Discontinued","",IF(ABS(F523-G523)&lt;=0.01*G523,"Yes","No"))</f>
        <v>No</v>
      </c>
      <c r="V523" s="17" t="n">
        <f aca="false">IF(E523="Discontinued","",K523/H523-1)</f>
        <v>0.155</v>
      </c>
      <c r="W523" s="21" t="str">
        <f aca="false">IF(E523="Discontinued","Archived",IF(ROUND((L523-G523)/L523,3)&gt;=ROUND(I523,3),"At or above target",IF(Q523&lt;&gt;"","Below target, reason recorded","Below target, no reason")))</f>
        <v>Below target, reason recorded</v>
      </c>
      <c r="X523" s="21" t="str">
        <f aca="false">IF(E523="Discontinued","",IF(ROUND(M523-I523,3)&lt;-0.01,"Yes","No"))</f>
        <v>Yes</v>
      </c>
    </row>
    <row r="524" customFormat="false" ht="15" hidden="false" customHeight="false" outlineLevel="0" collapsed="false">
      <c r="A524" s="21" t="s">
        <v>1174</v>
      </c>
      <c r="B524" s="21" t="s">
        <v>1175</v>
      </c>
      <c r="C524" s="21" t="s">
        <v>971</v>
      </c>
      <c r="D524" s="21" t="s">
        <v>109</v>
      </c>
      <c r="E524" s="21" t="s">
        <v>110</v>
      </c>
      <c r="F524" s="19" t="n">
        <v>486</v>
      </c>
      <c r="G524" s="19" t="n">
        <v>567.06</v>
      </c>
      <c r="H524" s="19" t="n">
        <v>694.3</v>
      </c>
      <c r="I524" s="17" t="n">
        <v>0.3</v>
      </c>
      <c r="J524" s="17"/>
      <c r="K524" s="19" t="n">
        <f aca="false">IF(E524="Discontinued",H524,ROUND(ROUNDUP(ROUND(G524/(1-IF(J524="",I524,J524))/0.05,6),0)*0.05,2))</f>
        <v>810.1</v>
      </c>
      <c r="L524" s="19" t="n">
        <f aca="false">IF(OR(E524="Discontinued",P524="Held at old sell"),H524,IF(LEFT(P524,15)="Approved, cappe",ROUND(ROUNDUP(ROUND(H524*1.1/0.05,6),0)*0.05,2),K524))</f>
        <v>810.1</v>
      </c>
      <c r="M524" s="17" t="n">
        <f aca="false">ROUND((H524-G524)/H524,3)</f>
        <v>0.183</v>
      </c>
      <c r="N524" s="17" t="n">
        <f aca="false">IF(E524="Discontinued","",ROUND((L524-G524)/L524,3))</f>
        <v>0.3</v>
      </c>
      <c r="O524" s="21" t="str">
        <f aca="false">IF(E524="Discontinued","Archive",IF(AND(ROUND(K524/H524-1,6)&lt;=0.1,K524-H524&lt;=100),"Auto","Approval"))</f>
        <v>Approval</v>
      </c>
      <c r="P524" s="21" t="s">
        <v>44</v>
      </c>
      <c r="Q524" s="21"/>
      <c r="R524" s="21" t="str">
        <f aca="false">IF(E524="Superseded",MID(INDEX('Import file'!$E$2:$E$1384,MATCH(A524,'Import file'!$A$2:$A$1384,0)),23,30),A524)</f>
        <v>EWA-2569</v>
      </c>
      <c r="S524" s="19" t="n">
        <f aca="false">IF(E524="Discontinued","",IFERROR(INDEX('Supplier file A'!$D$2:$D$677,MATCH(R524,'Supplier file A'!$A$2:$A$677,0)),IFERROR(INDEX('Supplier file B'!$D$2:$D$386,MATCH(R524,'Supplier file B'!$A$2:$A$386,0)),INDEX('Supplier file C'!$D$2:$D$383,MATCH(R524,'Supplier file C'!$A$2:$A$383,0)))))</f>
        <v>567.06</v>
      </c>
      <c r="T524" s="21" t="str">
        <f aca="false">IF(E524="Discontinued","",IF(ABS(G524-S524)&lt;0.005,"Yes","No"))</f>
        <v>Yes</v>
      </c>
      <c r="U524" s="21" t="str">
        <f aca="false">IF(E524="Discontinued","",IF(ABS(F524-G524)&lt;=0.01*G524,"Yes","No"))</f>
        <v>No</v>
      </c>
      <c r="V524" s="17" t="n">
        <f aca="false">IF(E524="Discontinued","",K524/H524-1)</f>
        <v>0.166786691631859</v>
      </c>
      <c r="W524" s="21" t="str">
        <f aca="false">IF(E524="Discontinued","Archived",IF(ROUND((L524-G524)/L524,3)&gt;=ROUND(I524,3),"At or above target",IF(Q524&lt;&gt;"","Below target, reason recorded","Below target, no reason")))</f>
        <v>At or above target</v>
      </c>
      <c r="X524" s="21" t="str">
        <f aca="false">IF(E524="Discontinued","",IF(ROUND(M524-I524,3)&lt;-0.01,"Yes","No"))</f>
        <v>Yes</v>
      </c>
    </row>
    <row r="525" customFormat="false" ht="15" hidden="false" customHeight="false" outlineLevel="0" collapsed="false">
      <c r="A525" s="21" t="s">
        <v>1176</v>
      </c>
      <c r="B525" s="21" t="s">
        <v>1177</v>
      </c>
      <c r="C525" s="21" t="s">
        <v>971</v>
      </c>
      <c r="D525" s="21" t="s">
        <v>109</v>
      </c>
      <c r="E525" s="21" t="s">
        <v>110</v>
      </c>
      <c r="F525" s="19" t="n">
        <v>1.26</v>
      </c>
      <c r="G525" s="19" t="n">
        <v>1.47</v>
      </c>
      <c r="H525" s="19" t="n">
        <v>1.8</v>
      </c>
      <c r="I525" s="17" t="n">
        <v>0.3</v>
      </c>
      <c r="J525" s="17"/>
      <c r="K525" s="19" t="n">
        <f aca="false">IF(E525="Discontinued",H525,ROUND(ROUNDUP(ROUND(G525/(1-IF(J525="",I525,J525))/0.05,6),0)*0.05,2))</f>
        <v>2.1</v>
      </c>
      <c r="L525" s="19" t="n">
        <f aca="false">IF(OR(E525="Discontinued",P525="Held at old sell"),H525,IF(LEFT(P525,15)="Approved, cappe",ROUND(ROUNDUP(ROUND(H525*1.1/0.05,6),0)*0.05,2),K525))</f>
        <v>2.1</v>
      </c>
      <c r="M525" s="17" t="n">
        <f aca="false">ROUND((H525-G525)/H525,3)</f>
        <v>0.183</v>
      </c>
      <c r="N525" s="17" t="n">
        <f aca="false">IF(E525="Discontinued","",ROUND((L525-G525)/L525,3))</f>
        <v>0.3</v>
      </c>
      <c r="O525" s="21" t="str">
        <f aca="false">IF(E525="Discontinued","Archive",IF(AND(ROUND(K525/H525-1,6)&lt;=0.1,K525-H525&lt;=100),"Auto","Approval"))</f>
        <v>Approval</v>
      </c>
      <c r="P525" s="21" t="s">
        <v>44</v>
      </c>
      <c r="Q525" s="21"/>
      <c r="R525" s="21" t="str">
        <f aca="false">IF(E525="Superseded",MID(INDEX('Import file'!$E$2:$E$1384,MATCH(A525,'Import file'!$A$2:$A$1384,0)),23,30),A525)</f>
        <v>EWA-2572</v>
      </c>
      <c r="S525" s="19" t="n">
        <f aca="false">IF(E525="Discontinued","",IFERROR(INDEX('Supplier file A'!$D$2:$D$677,MATCH(R525,'Supplier file A'!$A$2:$A$677,0)),IFERROR(INDEX('Supplier file B'!$D$2:$D$386,MATCH(R525,'Supplier file B'!$A$2:$A$386,0)),INDEX('Supplier file C'!$D$2:$D$383,MATCH(R525,'Supplier file C'!$A$2:$A$383,0)))))</f>
        <v>1.47</v>
      </c>
      <c r="T525" s="21" t="str">
        <f aca="false">IF(E525="Discontinued","",IF(ABS(G525-S525)&lt;0.005,"Yes","No"))</f>
        <v>Yes</v>
      </c>
      <c r="U525" s="21" t="str">
        <f aca="false">IF(E525="Discontinued","",IF(ABS(F525-G525)&lt;=0.01*G525,"Yes","No"))</f>
        <v>No</v>
      </c>
      <c r="V525" s="17" t="n">
        <f aca="false">IF(E525="Discontinued","",K525/H525-1)</f>
        <v>0.166666666666667</v>
      </c>
      <c r="W525" s="21" t="str">
        <f aca="false">IF(E525="Discontinued","Archived",IF(ROUND((L525-G525)/L525,3)&gt;=ROUND(I525,3),"At or above target",IF(Q525&lt;&gt;"","Below target, reason recorded","Below target, no reason")))</f>
        <v>At or above target</v>
      </c>
      <c r="X525" s="21" t="str">
        <f aca="false">IF(E525="Discontinued","",IF(ROUND(M525-I525,3)&lt;-0.01,"Yes","No"))</f>
        <v>Yes</v>
      </c>
    </row>
    <row r="526" customFormat="false" ht="15" hidden="false" customHeight="false" outlineLevel="0" collapsed="false">
      <c r="A526" s="21" t="s">
        <v>1178</v>
      </c>
      <c r="B526" s="21" t="s">
        <v>1179</v>
      </c>
      <c r="C526" s="21" t="s">
        <v>971</v>
      </c>
      <c r="D526" s="21" t="s">
        <v>109</v>
      </c>
      <c r="E526" s="21" t="s">
        <v>110</v>
      </c>
      <c r="F526" s="19" t="n">
        <v>21</v>
      </c>
      <c r="G526" s="19" t="n">
        <v>24.69</v>
      </c>
      <c r="H526" s="19" t="n">
        <v>30</v>
      </c>
      <c r="I526" s="17" t="n">
        <v>0.3</v>
      </c>
      <c r="J526" s="17"/>
      <c r="K526" s="19" t="n">
        <f aca="false">IF(E526="Discontinued",H526,ROUND(ROUNDUP(ROUND(G526/(1-IF(J526="",I526,J526))/0.05,6),0)*0.05,2))</f>
        <v>35.3</v>
      </c>
      <c r="L526" s="19" t="n">
        <f aca="false">IF(OR(E526="Discontinued",P526="Held at old sell"),H526,IF(LEFT(P526,15)="Approved, cappe",ROUND(ROUNDUP(ROUND(H526*1.1/0.05,6),0)*0.05,2),K526))</f>
        <v>35.3</v>
      </c>
      <c r="M526" s="17" t="n">
        <f aca="false">ROUND((H526-G526)/H526,3)</f>
        <v>0.177</v>
      </c>
      <c r="N526" s="17" t="n">
        <f aca="false">IF(E526="Discontinued","",ROUND((L526-G526)/L526,3))</f>
        <v>0.301</v>
      </c>
      <c r="O526" s="21" t="str">
        <f aca="false">IF(E526="Discontinued","Archive",IF(AND(ROUND(K526/H526-1,6)&lt;=0.1,K526-H526&lt;=100),"Auto","Approval"))</f>
        <v>Approval</v>
      </c>
      <c r="P526" s="21" t="s">
        <v>44</v>
      </c>
      <c r="Q526" s="21"/>
      <c r="R526" s="21" t="str">
        <f aca="false">IF(E526="Superseded",MID(INDEX('Import file'!$E$2:$E$1384,MATCH(A526,'Import file'!$A$2:$A$1384,0)),23,30),A526)</f>
        <v>EWA-2575</v>
      </c>
      <c r="S526" s="19" t="n">
        <f aca="false">IF(E526="Discontinued","",IFERROR(INDEX('Supplier file A'!$D$2:$D$677,MATCH(R526,'Supplier file A'!$A$2:$A$677,0)),IFERROR(INDEX('Supplier file B'!$D$2:$D$386,MATCH(R526,'Supplier file B'!$A$2:$A$386,0)),INDEX('Supplier file C'!$D$2:$D$383,MATCH(R526,'Supplier file C'!$A$2:$A$383,0)))))</f>
        <v>24.69</v>
      </c>
      <c r="T526" s="21" t="str">
        <f aca="false">IF(E526="Discontinued","",IF(ABS(G526-S526)&lt;0.005,"Yes","No"))</f>
        <v>Yes</v>
      </c>
      <c r="U526" s="21" t="str">
        <f aca="false">IF(E526="Discontinued","",IF(ABS(F526-G526)&lt;=0.01*G526,"Yes","No"))</f>
        <v>No</v>
      </c>
      <c r="V526" s="17" t="n">
        <f aca="false">IF(E526="Discontinued","",K526/H526-1)</f>
        <v>0.176666666666667</v>
      </c>
      <c r="W526" s="21" t="str">
        <f aca="false">IF(E526="Discontinued","Archived",IF(ROUND((L526-G526)/L526,3)&gt;=ROUND(I526,3),"At or above target",IF(Q526&lt;&gt;"","Below target, reason recorded","Below target, no reason")))</f>
        <v>At or above target</v>
      </c>
      <c r="X526" s="21" t="str">
        <f aca="false">IF(E526="Discontinued","",IF(ROUND(M526-I526,3)&lt;-0.01,"Yes","No"))</f>
        <v>Yes</v>
      </c>
    </row>
    <row r="527" customFormat="false" ht="15" hidden="false" customHeight="false" outlineLevel="0" collapsed="false">
      <c r="A527" s="21" t="s">
        <v>1180</v>
      </c>
      <c r="B527" s="21" t="s">
        <v>1181</v>
      </c>
      <c r="C527" s="21" t="s">
        <v>971</v>
      </c>
      <c r="D527" s="21" t="s">
        <v>109</v>
      </c>
      <c r="E527" s="21" t="s">
        <v>110</v>
      </c>
      <c r="F527" s="19" t="n">
        <v>1.19</v>
      </c>
      <c r="G527" s="19" t="n">
        <v>1.39</v>
      </c>
      <c r="H527" s="19" t="n">
        <v>1.7</v>
      </c>
      <c r="I527" s="17" t="n">
        <v>0.3</v>
      </c>
      <c r="J527" s="17"/>
      <c r="K527" s="19" t="n">
        <f aca="false">IF(E527="Discontinued",H527,ROUND(ROUNDUP(ROUND(G527/(1-IF(J527="",I527,J527))/0.05,6),0)*0.05,2))</f>
        <v>2</v>
      </c>
      <c r="L527" s="19" t="n">
        <f aca="false">IF(OR(E527="Discontinued",P527="Held at old sell"),H527,IF(LEFT(P527,15)="Approved, cappe",ROUND(ROUNDUP(ROUND(H527*1.1/0.05,6),0)*0.05,2),K527))</f>
        <v>2</v>
      </c>
      <c r="M527" s="17" t="n">
        <f aca="false">ROUND((H527-G527)/H527,3)</f>
        <v>0.182</v>
      </c>
      <c r="N527" s="17" t="n">
        <f aca="false">IF(E527="Discontinued","",ROUND((L527-G527)/L527,3))</f>
        <v>0.305</v>
      </c>
      <c r="O527" s="21" t="str">
        <f aca="false">IF(E527="Discontinued","Archive",IF(AND(ROUND(K527/H527-1,6)&lt;=0.1,K527-H527&lt;=100),"Auto","Approval"))</f>
        <v>Approval</v>
      </c>
      <c r="P527" s="21" t="s">
        <v>44</v>
      </c>
      <c r="Q527" s="21"/>
      <c r="R527" s="21" t="str">
        <f aca="false">IF(E527="Superseded",MID(INDEX('Import file'!$E$2:$E$1384,MATCH(A527,'Import file'!$A$2:$A$1384,0)),23,30),A527)</f>
        <v>EWA-2579</v>
      </c>
      <c r="S527" s="19" t="n">
        <f aca="false">IF(E527="Discontinued","",IFERROR(INDEX('Supplier file A'!$D$2:$D$677,MATCH(R527,'Supplier file A'!$A$2:$A$677,0)),IFERROR(INDEX('Supplier file B'!$D$2:$D$386,MATCH(R527,'Supplier file B'!$A$2:$A$386,0)),INDEX('Supplier file C'!$D$2:$D$383,MATCH(R527,'Supplier file C'!$A$2:$A$383,0)))))</f>
        <v>1.39</v>
      </c>
      <c r="T527" s="21" t="str">
        <f aca="false">IF(E527="Discontinued","",IF(ABS(G527-S527)&lt;0.005,"Yes","No"))</f>
        <v>Yes</v>
      </c>
      <c r="U527" s="21" t="str">
        <f aca="false">IF(E527="Discontinued","",IF(ABS(F527-G527)&lt;=0.01*G527,"Yes","No"))</f>
        <v>No</v>
      </c>
      <c r="V527" s="17" t="n">
        <f aca="false">IF(E527="Discontinued","",K527/H527-1)</f>
        <v>0.176470588235294</v>
      </c>
      <c r="W527" s="21" t="str">
        <f aca="false">IF(E527="Discontinued","Archived",IF(ROUND((L527-G527)/L527,3)&gt;=ROUND(I527,3),"At or above target",IF(Q527&lt;&gt;"","Below target, reason recorded","Below target, no reason")))</f>
        <v>At or above target</v>
      </c>
      <c r="X527" s="21" t="str">
        <f aca="false">IF(E527="Discontinued","",IF(ROUND(M527-I527,3)&lt;-0.01,"Yes","No"))</f>
        <v>Yes</v>
      </c>
    </row>
    <row r="528" customFormat="false" ht="15" hidden="false" customHeight="false" outlineLevel="0" collapsed="false">
      <c r="A528" s="21" t="s">
        <v>1182</v>
      </c>
      <c r="B528" s="21" t="s">
        <v>1183</v>
      </c>
      <c r="C528" s="21" t="s">
        <v>971</v>
      </c>
      <c r="D528" s="21" t="s">
        <v>109</v>
      </c>
      <c r="E528" s="21" t="s">
        <v>110</v>
      </c>
      <c r="F528" s="19" t="n">
        <v>59.4</v>
      </c>
      <c r="G528" s="19" t="n">
        <v>69.88</v>
      </c>
      <c r="H528" s="19" t="n">
        <v>84.9</v>
      </c>
      <c r="I528" s="17" t="n">
        <v>0.3</v>
      </c>
      <c r="J528" s="17"/>
      <c r="K528" s="19" t="n">
        <f aca="false">IF(E528="Discontinued",H528,ROUND(ROUNDUP(ROUND(G528/(1-IF(J528="",I528,J528))/0.05,6),0)*0.05,2))</f>
        <v>99.85</v>
      </c>
      <c r="L528" s="19" t="n">
        <f aca="false">IF(OR(E528="Discontinued",P528="Held at old sell"),H528,IF(LEFT(P528,15)="Approved, cappe",ROUND(ROUNDUP(ROUND(H528*1.1/0.05,6),0)*0.05,2),K528))</f>
        <v>99.85</v>
      </c>
      <c r="M528" s="17" t="n">
        <f aca="false">ROUND((H528-G528)/H528,3)</f>
        <v>0.177</v>
      </c>
      <c r="N528" s="17" t="n">
        <f aca="false">IF(E528="Discontinued","",ROUND((L528-G528)/L528,3))</f>
        <v>0.3</v>
      </c>
      <c r="O528" s="21" t="str">
        <f aca="false">IF(E528="Discontinued","Archive",IF(AND(ROUND(K528/H528-1,6)&lt;=0.1,K528-H528&lt;=100),"Auto","Approval"))</f>
        <v>Approval</v>
      </c>
      <c r="P528" s="21" t="s">
        <v>44</v>
      </c>
      <c r="Q528" s="21"/>
      <c r="R528" s="21" t="str">
        <f aca="false">IF(E528="Superseded",MID(INDEX('Import file'!$E$2:$E$1384,MATCH(A528,'Import file'!$A$2:$A$1384,0)),23,30),A528)</f>
        <v>EWA-2582</v>
      </c>
      <c r="S528" s="19" t="n">
        <f aca="false">IF(E528="Discontinued","",IFERROR(INDEX('Supplier file A'!$D$2:$D$677,MATCH(R528,'Supplier file A'!$A$2:$A$677,0)),IFERROR(INDEX('Supplier file B'!$D$2:$D$386,MATCH(R528,'Supplier file B'!$A$2:$A$386,0)),INDEX('Supplier file C'!$D$2:$D$383,MATCH(R528,'Supplier file C'!$A$2:$A$383,0)))))</f>
        <v>69.88</v>
      </c>
      <c r="T528" s="21" t="str">
        <f aca="false">IF(E528="Discontinued","",IF(ABS(G528-S528)&lt;0.005,"Yes","No"))</f>
        <v>Yes</v>
      </c>
      <c r="U528" s="21" t="str">
        <f aca="false">IF(E528="Discontinued","",IF(ABS(F528-G528)&lt;=0.01*G528,"Yes","No"))</f>
        <v>No</v>
      </c>
      <c r="V528" s="17" t="n">
        <f aca="false">IF(E528="Discontinued","",K528/H528-1)</f>
        <v>0.176089517078916</v>
      </c>
      <c r="W528" s="21" t="str">
        <f aca="false">IF(E528="Discontinued","Archived",IF(ROUND((L528-G528)/L528,3)&gt;=ROUND(I528,3),"At or above target",IF(Q528&lt;&gt;"","Below target, reason recorded","Below target, no reason")))</f>
        <v>At or above target</v>
      </c>
      <c r="X528" s="21" t="str">
        <f aca="false">IF(E528="Discontinued","",IF(ROUND(M528-I528,3)&lt;-0.01,"Yes","No"))</f>
        <v>Yes</v>
      </c>
    </row>
    <row r="529" customFormat="false" ht="15" hidden="false" customHeight="false" outlineLevel="0" collapsed="false">
      <c r="A529" s="21" t="s">
        <v>1184</v>
      </c>
      <c r="B529" s="21" t="s">
        <v>1185</v>
      </c>
      <c r="C529" s="21" t="s">
        <v>971</v>
      </c>
      <c r="D529" s="21" t="s">
        <v>109</v>
      </c>
      <c r="E529" s="21" t="s">
        <v>110</v>
      </c>
      <c r="F529" s="19" t="n">
        <v>1380</v>
      </c>
      <c r="G529" s="19" t="n">
        <v>1589.04</v>
      </c>
      <c r="H529" s="19" t="n">
        <v>1971.45</v>
      </c>
      <c r="I529" s="17" t="n">
        <v>0.3</v>
      </c>
      <c r="J529" s="17"/>
      <c r="K529" s="19" t="n">
        <f aca="false">IF(E529="Discontinued",H529,ROUND(ROUNDUP(ROUND(G529/(1-IF(J529="",I529,J529))/0.05,6),0)*0.05,2))</f>
        <v>2270.1</v>
      </c>
      <c r="L529" s="19" t="n">
        <f aca="false">IF(OR(E529="Discontinued",P529="Held at old sell"),H529,IF(LEFT(P529,15)="Approved, cappe",ROUND(ROUNDUP(ROUND(H529*1.1/0.05,6),0)*0.05,2),K529))</f>
        <v>2270.1</v>
      </c>
      <c r="M529" s="17" t="n">
        <f aca="false">ROUND((H529-G529)/H529,3)</f>
        <v>0.194</v>
      </c>
      <c r="N529" s="17" t="n">
        <f aca="false">IF(E529="Discontinued","",ROUND((L529-G529)/L529,3))</f>
        <v>0.3</v>
      </c>
      <c r="O529" s="21" t="str">
        <f aca="false">IF(E529="Discontinued","Archive",IF(AND(ROUND(K529/H529-1,6)&lt;=0.1,K529-H529&lt;=100),"Auto","Approval"))</f>
        <v>Approval</v>
      </c>
      <c r="P529" s="21" t="s">
        <v>44</v>
      </c>
      <c r="Q529" s="21"/>
      <c r="R529" s="21" t="str">
        <f aca="false">IF(E529="Superseded",MID(INDEX('Import file'!$E$2:$E$1384,MATCH(A529,'Import file'!$A$2:$A$1384,0)),23,30),A529)</f>
        <v>EWA-2584</v>
      </c>
      <c r="S529" s="19" t="n">
        <f aca="false">IF(E529="Discontinued","",IFERROR(INDEX('Supplier file A'!$D$2:$D$677,MATCH(R529,'Supplier file A'!$A$2:$A$677,0)),IFERROR(INDEX('Supplier file B'!$D$2:$D$386,MATCH(R529,'Supplier file B'!$A$2:$A$386,0)),INDEX('Supplier file C'!$D$2:$D$383,MATCH(R529,'Supplier file C'!$A$2:$A$383,0)))))</f>
        <v>1589.04</v>
      </c>
      <c r="T529" s="21" t="str">
        <f aca="false">IF(E529="Discontinued","",IF(ABS(G529-S529)&lt;0.005,"Yes","No"))</f>
        <v>Yes</v>
      </c>
      <c r="U529" s="21" t="str">
        <f aca="false">IF(E529="Discontinued","",IF(ABS(F529-G529)&lt;=0.01*G529,"Yes","No"))</f>
        <v>No</v>
      </c>
      <c r="V529" s="17" t="n">
        <f aca="false">IF(E529="Discontinued","",K529/H529-1)</f>
        <v>0.151487483831697</v>
      </c>
      <c r="W529" s="21" t="str">
        <f aca="false">IF(E529="Discontinued","Archived",IF(ROUND((L529-G529)/L529,3)&gt;=ROUND(I529,3),"At or above target",IF(Q529&lt;&gt;"","Below target, reason recorded","Below target, no reason")))</f>
        <v>At or above target</v>
      </c>
      <c r="X529" s="21" t="str">
        <f aca="false">IF(E529="Discontinued","",IF(ROUND(M529-I529,3)&lt;-0.01,"Yes","No"))</f>
        <v>Yes</v>
      </c>
    </row>
    <row r="530" customFormat="false" ht="15" hidden="false" customHeight="false" outlineLevel="0" collapsed="false">
      <c r="A530" s="21" t="s">
        <v>1186</v>
      </c>
      <c r="B530" s="21" t="s">
        <v>1187</v>
      </c>
      <c r="C530" s="21" t="s">
        <v>971</v>
      </c>
      <c r="D530" s="21" t="s">
        <v>109</v>
      </c>
      <c r="E530" s="21" t="s">
        <v>110</v>
      </c>
      <c r="F530" s="19" t="n">
        <v>344.25</v>
      </c>
      <c r="G530" s="19" t="n">
        <v>399.25</v>
      </c>
      <c r="H530" s="19" t="n">
        <v>491.8</v>
      </c>
      <c r="I530" s="17" t="n">
        <v>0.3</v>
      </c>
      <c r="J530" s="17"/>
      <c r="K530" s="19" t="n">
        <f aca="false">IF(E530="Discontinued",H530,ROUND(ROUNDUP(ROUND(G530/(1-IF(J530="",I530,J530))/0.05,6),0)*0.05,2))</f>
        <v>570.4</v>
      </c>
      <c r="L530" s="19" t="n">
        <f aca="false">IF(OR(E530="Discontinued",P530="Held at old sell"),H530,IF(LEFT(P530,15)="Approved, cappe",ROUND(ROUNDUP(ROUND(H530*1.1/0.05,6),0)*0.05,2),K530))</f>
        <v>570.4</v>
      </c>
      <c r="M530" s="17" t="n">
        <f aca="false">ROUND((H530-G530)/H530,3)</f>
        <v>0.188</v>
      </c>
      <c r="N530" s="17" t="n">
        <f aca="false">IF(E530="Discontinued","",ROUND((L530-G530)/L530,3))</f>
        <v>0.3</v>
      </c>
      <c r="O530" s="21" t="str">
        <f aca="false">IF(E530="Discontinued","Archive",IF(AND(ROUND(K530/H530-1,6)&lt;=0.1,K530-H530&lt;=100),"Auto","Approval"))</f>
        <v>Approval</v>
      </c>
      <c r="P530" s="21" t="s">
        <v>44</v>
      </c>
      <c r="Q530" s="21"/>
      <c r="R530" s="21" t="str">
        <f aca="false">IF(E530="Superseded",MID(INDEX('Import file'!$E$2:$E$1384,MATCH(A530,'Import file'!$A$2:$A$1384,0)),23,30),A530)</f>
        <v>EWA-2589</v>
      </c>
      <c r="S530" s="19" t="n">
        <f aca="false">IF(E530="Discontinued","",IFERROR(INDEX('Supplier file A'!$D$2:$D$677,MATCH(R530,'Supplier file A'!$A$2:$A$677,0)),IFERROR(INDEX('Supplier file B'!$D$2:$D$386,MATCH(R530,'Supplier file B'!$A$2:$A$386,0)),INDEX('Supplier file C'!$D$2:$D$383,MATCH(R530,'Supplier file C'!$A$2:$A$383,0)))))</f>
        <v>399.25</v>
      </c>
      <c r="T530" s="21" t="str">
        <f aca="false">IF(E530="Discontinued","",IF(ABS(G530-S530)&lt;0.005,"Yes","No"))</f>
        <v>Yes</v>
      </c>
      <c r="U530" s="21" t="str">
        <f aca="false">IF(E530="Discontinued","",IF(ABS(F530-G530)&lt;=0.01*G530,"Yes","No"))</f>
        <v>No</v>
      </c>
      <c r="V530" s="17" t="n">
        <f aca="false">IF(E530="Discontinued","",K530/H530-1)</f>
        <v>0.15982106547377</v>
      </c>
      <c r="W530" s="21" t="str">
        <f aca="false">IF(E530="Discontinued","Archived",IF(ROUND((L530-G530)/L530,3)&gt;=ROUND(I530,3),"At or above target",IF(Q530&lt;&gt;"","Below target, reason recorded","Below target, no reason")))</f>
        <v>At or above target</v>
      </c>
      <c r="X530" s="21" t="str">
        <f aca="false">IF(E530="Discontinued","",IF(ROUND(M530-I530,3)&lt;-0.01,"Yes","No"))</f>
        <v>Yes</v>
      </c>
    </row>
    <row r="531" customFormat="false" ht="15" hidden="false" customHeight="false" outlineLevel="0" collapsed="false">
      <c r="A531" s="21" t="s">
        <v>1188</v>
      </c>
      <c r="B531" s="21" t="s">
        <v>1189</v>
      </c>
      <c r="C531" s="21" t="s">
        <v>971</v>
      </c>
      <c r="D531" s="21" t="s">
        <v>109</v>
      </c>
      <c r="E531" s="21" t="s">
        <v>131</v>
      </c>
      <c r="F531" s="19" t="n">
        <v>0.6</v>
      </c>
      <c r="G531" s="19" t="n">
        <v>0.7</v>
      </c>
      <c r="H531" s="19" t="n">
        <v>0.9</v>
      </c>
      <c r="I531" s="17" t="n">
        <v>0.3</v>
      </c>
      <c r="J531" s="17"/>
      <c r="K531" s="19" t="n">
        <f aca="false">IF(E531="Discontinued",H531,ROUND(ROUNDUP(ROUND(G531/(1-IF(J531="",I531,J531))/0.05,6),0)*0.05,2))</f>
        <v>1</v>
      </c>
      <c r="L531" s="19" t="n">
        <f aca="false">IF(OR(E531="Discontinued",P531="Held at old sell"),H531,IF(LEFT(P531,15)="Approved, cappe",ROUND(ROUNDUP(ROUND(H531*1.1/0.05,6),0)*0.05,2),K531))</f>
        <v>1</v>
      </c>
      <c r="M531" s="17" t="n">
        <f aca="false">ROUND((H531-G531)/H531,3)</f>
        <v>0.222</v>
      </c>
      <c r="N531" s="17" t="n">
        <f aca="false">IF(E531="Discontinued","",ROUND((L531-G531)/L531,3))</f>
        <v>0.3</v>
      </c>
      <c r="O531" s="21" t="str">
        <f aca="false">IF(E531="Discontinued","Archive",IF(AND(ROUND(K531/H531-1,6)&lt;=0.1,K531-H531&lt;=100),"Auto","Approval"))</f>
        <v>Approval</v>
      </c>
      <c r="P531" s="21" t="s">
        <v>44</v>
      </c>
      <c r="Q531" s="21"/>
      <c r="R531" s="21" t="str">
        <f aca="false">IF(E531="Superseded",MID(INDEX('Import file'!$E$2:$E$1384,MATCH(A531,'Import file'!$A$2:$A$1384,0)),23,30),A531)</f>
        <v>EWA-7592</v>
      </c>
      <c r="S531" s="19" t="n">
        <f aca="false">IF(E531="Discontinued","",IFERROR(INDEX('Supplier file A'!$D$2:$D$677,MATCH(R531,'Supplier file A'!$A$2:$A$677,0)),IFERROR(INDEX('Supplier file B'!$D$2:$D$386,MATCH(R531,'Supplier file B'!$A$2:$A$386,0)),INDEX('Supplier file C'!$D$2:$D$383,MATCH(R531,'Supplier file C'!$A$2:$A$383,0)))))</f>
        <v>0.7</v>
      </c>
      <c r="T531" s="21" t="str">
        <f aca="false">IF(E531="Discontinued","",IF(ABS(G531-S531)&lt;0.005,"Yes","No"))</f>
        <v>Yes</v>
      </c>
      <c r="U531" s="21" t="str">
        <f aca="false">IF(E531="Discontinued","",IF(ABS(F531-G531)&lt;=0.01*G531,"Yes","No"))</f>
        <v>No</v>
      </c>
      <c r="V531" s="17" t="n">
        <f aca="false">IF(E531="Discontinued","",K531/H531-1)</f>
        <v>0.111111111111111</v>
      </c>
      <c r="W531" s="21" t="str">
        <f aca="false">IF(E531="Discontinued","Archived",IF(ROUND((L531-G531)/L531,3)&gt;=ROUND(I531,3),"At or above target",IF(Q531&lt;&gt;"","Below target, reason recorded","Below target, no reason")))</f>
        <v>At or above target</v>
      </c>
      <c r="X531" s="21" t="str">
        <f aca="false">IF(E531="Discontinued","",IF(ROUND(M531-I531,3)&lt;-0.01,"Yes","No"))</f>
        <v>Yes</v>
      </c>
    </row>
    <row r="532" customFormat="false" ht="15" hidden="false" customHeight="false" outlineLevel="0" collapsed="false">
      <c r="A532" s="21" t="s">
        <v>1190</v>
      </c>
      <c r="B532" s="21" t="s">
        <v>1191</v>
      </c>
      <c r="C532" s="21" t="s">
        <v>971</v>
      </c>
      <c r="D532" s="21" t="s">
        <v>109</v>
      </c>
      <c r="E532" s="21" t="s">
        <v>110</v>
      </c>
      <c r="F532" s="19" t="n">
        <v>690</v>
      </c>
      <c r="G532" s="19" t="n">
        <v>808.77</v>
      </c>
      <c r="H532" s="19" t="n">
        <v>862.5</v>
      </c>
      <c r="I532" s="17" t="n">
        <v>0.3</v>
      </c>
      <c r="J532" s="17" t="n">
        <v>0.2</v>
      </c>
      <c r="K532" s="19" t="n">
        <f aca="false">IF(E532="Discontinued",H532,ROUND(ROUNDUP(ROUND(G532/(1-IF(J532="",I532,J532))/0.05,6),0)*0.05,2))</f>
        <v>1011</v>
      </c>
      <c r="L532" s="19" t="n">
        <f aca="false">IF(OR(E532="Discontinued",P532="Held at old sell"),H532,IF(LEFT(P532,15)="Approved, cappe",ROUND(ROUNDUP(ROUND(H532*1.1/0.05,6),0)*0.05,2),K532))</f>
        <v>1011</v>
      </c>
      <c r="M532" s="17" t="n">
        <f aca="false">ROUND((H532-G532)/H532,3)</f>
        <v>0.062</v>
      </c>
      <c r="N532" s="17" t="n">
        <f aca="false">IF(E532="Discontinued","",ROUND((L532-G532)/L532,3))</f>
        <v>0.2</v>
      </c>
      <c r="O532" s="21" t="str">
        <f aca="false">IF(E532="Discontinued","Archive",IF(AND(ROUND(K532/H532-1,6)&lt;=0.1,K532-H532&lt;=100),"Auto","Approval"))</f>
        <v>Approval</v>
      </c>
      <c r="P532" s="21" t="s">
        <v>44</v>
      </c>
      <c r="Q532" s="21" t="s">
        <v>144</v>
      </c>
      <c r="R532" s="21" t="str">
        <f aca="false">IF(E532="Superseded",MID(INDEX('Import file'!$E$2:$E$1384,MATCH(A532,'Import file'!$A$2:$A$1384,0)),23,30),A532)</f>
        <v>EWA-2593</v>
      </c>
      <c r="S532" s="19" t="n">
        <f aca="false">IF(E532="Discontinued","",IFERROR(INDEX('Supplier file A'!$D$2:$D$677,MATCH(R532,'Supplier file A'!$A$2:$A$677,0)),IFERROR(INDEX('Supplier file B'!$D$2:$D$386,MATCH(R532,'Supplier file B'!$A$2:$A$386,0)),INDEX('Supplier file C'!$D$2:$D$383,MATCH(R532,'Supplier file C'!$A$2:$A$383,0)))))</f>
        <v>808.77</v>
      </c>
      <c r="T532" s="21" t="str">
        <f aca="false">IF(E532="Discontinued","",IF(ABS(G532-S532)&lt;0.005,"Yes","No"))</f>
        <v>Yes</v>
      </c>
      <c r="U532" s="21" t="str">
        <f aca="false">IF(E532="Discontinued","",IF(ABS(F532-G532)&lt;=0.01*G532,"Yes","No"))</f>
        <v>No</v>
      </c>
      <c r="V532" s="17" t="n">
        <f aca="false">IF(E532="Discontinued","",K532/H532-1)</f>
        <v>0.172173913043478</v>
      </c>
      <c r="W532" s="21" t="str">
        <f aca="false">IF(E532="Discontinued","Archived",IF(ROUND((L532-G532)/L532,3)&gt;=ROUND(I532,3),"At or above target",IF(Q532&lt;&gt;"","Below target, reason recorded","Below target, no reason")))</f>
        <v>Below target, reason recorded</v>
      </c>
      <c r="X532" s="21" t="str">
        <f aca="false">IF(E532="Discontinued","",IF(ROUND(M532-I532,3)&lt;-0.01,"Yes","No"))</f>
        <v>Yes</v>
      </c>
    </row>
    <row r="533" customFormat="false" ht="15" hidden="false" customHeight="false" outlineLevel="0" collapsed="false">
      <c r="A533" s="21" t="s">
        <v>1192</v>
      </c>
      <c r="B533" s="21" t="s">
        <v>1193</v>
      </c>
      <c r="C533" s="21" t="s">
        <v>971</v>
      </c>
      <c r="D533" s="21" t="s">
        <v>109</v>
      </c>
      <c r="E533" s="21" t="s">
        <v>110</v>
      </c>
      <c r="F533" s="19" t="n">
        <v>2.52</v>
      </c>
      <c r="G533" s="19" t="n">
        <v>2.92</v>
      </c>
      <c r="H533" s="19" t="n">
        <v>3.6</v>
      </c>
      <c r="I533" s="17" t="n">
        <v>0.3</v>
      </c>
      <c r="J533" s="17"/>
      <c r="K533" s="19" t="n">
        <f aca="false">IF(E533="Discontinued",H533,ROUND(ROUNDUP(ROUND(G533/(1-IF(J533="",I533,J533))/0.05,6),0)*0.05,2))</f>
        <v>4.2</v>
      </c>
      <c r="L533" s="19" t="n">
        <f aca="false">IF(OR(E533="Discontinued",P533="Held at old sell"),H533,IF(LEFT(P533,15)="Approved, cappe",ROUND(ROUNDUP(ROUND(H533*1.1/0.05,6),0)*0.05,2),K533))</f>
        <v>4.2</v>
      </c>
      <c r="M533" s="17" t="n">
        <f aca="false">ROUND((H533-G533)/H533,3)</f>
        <v>0.189</v>
      </c>
      <c r="N533" s="17" t="n">
        <f aca="false">IF(E533="Discontinued","",ROUND((L533-G533)/L533,3))</f>
        <v>0.305</v>
      </c>
      <c r="O533" s="21" t="str">
        <f aca="false">IF(E533="Discontinued","Archive",IF(AND(ROUND(K533/H533-1,6)&lt;=0.1,K533-H533&lt;=100),"Auto","Approval"))</f>
        <v>Approval</v>
      </c>
      <c r="P533" s="21" t="s">
        <v>44</v>
      </c>
      <c r="Q533" s="21"/>
      <c r="R533" s="21" t="str">
        <f aca="false">IF(E533="Superseded",MID(INDEX('Import file'!$E$2:$E$1384,MATCH(A533,'Import file'!$A$2:$A$1384,0)),23,30),A533)</f>
        <v>EWA-2597</v>
      </c>
      <c r="S533" s="19" t="n">
        <f aca="false">IF(E533="Discontinued","",IFERROR(INDEX('Supplier file A'!$D$2:$D$677,MATCH(R533,'Supplier file A'!$A$2:$A$677,0)),IFERROR(INDEX('Supplier file B'!$D$2:$D$386,MATCH(R533,'Supplier file B'!$A$2:$A$386,0)),INDEX('Supplier file C'!$D$2:$D$383,MATCH(R533,'Supplier file C'!$A$2:$A$383,0)))))</f>
        <v>2.92</v>
      </c>
      <c r="T533" s="21" t="str">
        <f aca="false">IF(E533="Discontinued","",IF(ABS(G533-S533)&lt;0.005,"Yes","No"))</f>
        <v>Yes</v>
      </c>
      <c r="U533" s="21" t="str">
        <f aca="false">IF(E533="Discontinued","",IF(ABS(F533-G533)&lt;=0.01*G533,"Yes","No"))</f>
        <v>No</v>
      </c>
      <c r="V533" s="17" t="n">
        <f aca="false">IF(E533="Discontinued","",K533/H533-1)</f>
        <v>0.166666666666667</v>
      </c>
      <c r="W533" s="21" t="str">
        <f aca="false">IF(E533="Discontinued","Archived",IF(ROUND((L533-G533)/L533,3)&gt;=ROUND(I533,3),"At or above target",IF(Q533&lt;&gt;"","Below target, reason recorded","Below target, no reason")))</f>
        <v>At or above target</v>
      </c>
      <c r="X533" s="21" t="str">
        <f aca="false">IF(E533="Discontinued","",IF(ROUND(M533-I533,3)&lt;-0.01,"Yes","No"))</f>
        <v>Yes</v>
      </c>
    </row>
    <row r="534" customFormat="false" ht="15" hidden="false" customHeight="false" outlineLevel="0" collapsed="false">
      <c r="A534" s="21" t="s">
        <v>1194</v>
      </c>
      <c r="B534" s="21" t="s">
        <v>1195</v>
      </c>
      <c r="C534" s="21" t="s">
        <v>971</v>
      </c>
      <c r="D534" s="21" t="s">
        <v>109</v>
      </c>
      <c r="E534" s="21" t="s">
        <v>110</v>
      </c>
      <c r="F534" s="19" t="n">
        <v>17.25</v>
      </c>
      <c r="G534" s="19" t="n">
        <v>19.92</v>
      </c>
      <c r="H534" s="19" t="n">
        <v>24.65</v>
      </c>
      <c r="I534" s="17" t="n">
        <v>0.3</v>
      </c>
      <c r="J534" s="17"/>
      <c r="K534" s="19" t="n">
        <f aca="false">IF(E534="Discontinued",H534,ROUND(ROUNDUP(ROUND(G534/(1-IF(J534="",I534,J534))/0.05,6),0)*0.05,2))</f>
        <v>28.5</v>
      </c>
      <c r="L534" s="19" t="n">
        <f aca="false">IF(OR(E534="Discontinued",P534="Held at old sell"),H534,IF(LEFT(P534,15)="Approved, cappe",ROUND(ROUNDUP(ROUND(H534*1.1/0.05,6),0)*0.05,2),K534))</f>
        <v>28.5</v>
      </c>
      <c r="M534" s="17" t="n">
        <f aca="false">ROUND((H534-G534)/H534,3)</f>
        <v>0.192</v>
      </c>
      <c r="N534" s="17" t="n">
        <f aca="false">IF(E534="Discontinued","",ROUND((L534-G534)/L534,3))</f>
        <v>0.301</v>
      </c>
      <c r="O534" s="21" t="str">
        <f aca="false">IF(E534="Discontinued","Archive",IF(AND(ROUND(K534/H534-1,6)&lt;=0.1,K534-H534&lt;=100),"Auto","Approval"))</f>
        <v>Approval</v>
      </c>
      <c r="P534" s="21" t="s">
        <v>44</v>
      </c>
      <c r="Q534" s="21"/>
      <c r="R534" s="21" t="str">
        <f aca="false">IF(E534="Superseded",MID(INDEX('Import file'!$E$2:$E$1384,MATCH(A534,'Import file'!$A$2:$A$1384,0)),23,30),A534)</f>
        <v>EWA-2601</v>
      </c>
      <c r="S534" s="19" t="n">
        <f aca="false">IF(E534="Discontinued","",IFERROR(INDEX('Supplier file A'!$D$2:$D$677,MATCH(R534,'Supplier file A'!$A$2:$A$677,0)),IFERROR(INDEX('Supplier file B'!$D$2:$D$386,MATCH(R534,'Supplier file B'!$A$2:$A$386,0)),INDEX('Supplier file C'!$D$2:$D$383,MATCH(R534,'Supplier file C'!$A$2:$A$383,0)))))</f>
        <v>19.92</v>
      </c>
      <c r="T534" s="21" t="str">
        <f aca="false">IF(E534="Discontinued","",IF(ABS(G534-S534)&lt;0.005,"Yes","No"))</f>
        <v>Yes</v>
      </c>
      <c r="U534" s="21" t="str">
        <f aca="false">IF(E534="Discontinued","",IF(ABS(F534-G534)&lt;=0.01*G534,"Yes","No"))</f>
        <v>No</v>
      </c>
      <c r="V534" s="17" t="n">
        <f aca="false">IF(E534="Discontinued","",K534/H534-1)</f>
        <v>0.156186612576065</v>
      </c>
      <c r="W534" s="21" t="str">
        <f aca="false">IF(E534="Discontinued","Archived",IF(ROUND((L534-G534)/L534,3)&gt;=ROUND(I534,3),"At or above target",IF(Q534&lt;&gt;"","Below target, reason recorded","Below target, no reason")))</f>
        <v>At or above target</v>
      </c>
      <c r="X534" s="21" t="str">
        <f aca="false">IF(E534="Discontinued","",IF(ROUND(M534-I534,3)&lt;-0.01,"Yes","No"))</f>
        <v>Yes</v>
      </c>
    </row>
    <row r="535" customFormat="false" ht="15" hidden="false" customHeight="false" outlineLevel="0" collapsed="false">
      <c r="A535" s="21" t="s">
        <v>1196</v>
      </c>
      <c r="B535" s="21" t="s">
        <v>1197</v>
      </c>
      <c r="C535" s="21" t="s">
        <v>971</v>
      </c>
      <c r="D535" s="21" t="s">
        <v>109</v>
      </c>
      <c r="E535" s="21" t="s">
        <v>110</v>
      </c>
      <c r="F535" s="19" t="n">
        <v>690</v>
      </c>
      <c r="G535" s="19" t="n">
        <v>804.48</v>
      </c>
      <c r="H535" s="19" t="n">
        <v>985.75</v>
      </c>
      <c r="I535" s="17" t="n">
        <v>0.3</v>
      </c>
      <c r="J535" s="17"/>
      <c r="K535" s="19" t="n">
        <f aca="false">IF(E535="Discontinued",H535,ROUND(ROUNDUP(ROUND(G535/(1-IF(J535="",I535,J535))/0.05,6),0)*0.05,2))</f>
        <v>1149.3</v>
      </c>
      <c r="L535" s="19" t="n">
        <f aca="false">IF(OR(E535="Discontinued",P535="Held at old sell"),H535,IF(LEFT(P535,15)="Approved, cappe",ROUND(ROUNDUP(ROUND(H535*1.1/0.05,6),0)*0.05,2),K535))</f>
        <v>1084.35</v>
      </c>
      <c r="M535" s="17" t="n">
        <f aca="false">ROUND((H535-G535)/H535,3)</f>
        <v>0.184</v>
      </c>
      <c r="N535" s="17" t="n">
        <f aca="false">IF(E535="Discontinued","",ROUND((L535-G535)/L535,3))</f>
        <v>0.258</v>
      </c>
      <c r="O535" s="21" t="str">
        <f aca="false">IF(E535="Discontinued","Archive",IF(AND(ROUND(K535/H535-1,6)&lt;=0.1,K535-H535&lt;=100),"Auto","Approval"))</f>
        <v>Approval</v>
      </c>
      <c r="P535" s="21" t="s">
        <v>45</v>
      </c>
      <c r="Q535" s="21" t="s">
        <v>289</v>
      </c>
      <c r="R535" s="21" t="str">
        <f aca="false">IF(E535="Superseded",MID(INDEX('Import file'!$E$2:$E$1384,MATCH(A535,'Import file'!$A$2:$A$1384,0)),23,30),A535)</f>
        <v>EWA-2602</v>
      </c>
      <c r="S535" s="19" t="n">
        <f aca="false">IF(E535="Discontinued","",IFERROR(INDEX('Supplier file A'!$D$2:$D$677,MATCH(R535,'Supplier file A'!$A$2:$A$677,0)),IFERROR(INDEX('Supplier file B'!$D$2:$D$386,MATCH(R535,'Supplier file B'!$A$2:$A$386,0)),INDEX('Supplier file C'!$D$2:$D$383,MATCH(R535,'Supplier file C'!$A$2:$A$383,0)))))</f>
        <v>804.48</v>
      </c>
      <c r="T535" s="21" t="str">
        <f aca="false">IF(E535="Discontinued","",IF(ABS(G535-S535)&lt;0.005,"Yes","No"))</f>
        <v>Yes</v>
      </c>
      <c r="U535" s="21" t="str">
        <f aca="false">IF(E535="Discontinued","",IF(ABS(F535-G535)&lt;=0.01*G535,"Yes","No"))</f>
        <v>No</v>
      </c>
      <c r="V535" s="17" t="n">
        <f aca="false">IF(E535="Discontinued","",K535/H535-1)</f>
        <v>0.165914278468171</v>
      </c>
      <c r="W535" s="21" t="str">
        <f aca="false">IF(E535="Discontinued","Archived",IF(ROUND((L535-G535)/L535,3)&gt;=ROUND(I535,3),"At or above target",IF(Q535&lt;&gt;"","Below target, reason recorded","Below target, no reason")))</f>
        <v>Below target, reason recorded</v>
      </c>
      <c r="X535" s="21" t="str">
        <f aca="false">IF(E535="Discontinued","",IF(ROUND(M535-I535,3)&lt;-0.01,"Yes","No"))</f>
        <v>Yes</v>
      </c>
    </row>
    <row r="536" customFormat="false" ht="15" hidden="false" customHeight="false" outlineLevel="0" collapsed="false">
      <c r="A536" s="21" t="s">
        <v>1198</v>
      </c>
      <c r="B536" s="21" t="s">
        <v>1199</v>
      </c>
      <c r="C536" s="21" t="s">
        <v>971</v>
      </c>
      <c r="D536" s="21" t="s">
        <v>109</v>
      </c>
      <c r="E536" s="21" t="s">
        <v>110</v>
      </c>
      <c r="F536" s="19" t="n">
        <v>1.89</v>
      </c>
      <c r="G536" s="19" t="n">
        <v>2.22</v>
      </c>
      <c r="H536" s="19" t="n">
        <v>2.4</v>
      </c>
      <c r="I536" s="17" t="n">
        <v>0.3</v>
      </c>
      <c r="J536" s="17" t="n">
        <v>0.2</v>
      </c>
      <c r="K536" s="19" t="n">
        <f aca="false">IF(E536="Discontinued",H536,ROUND(ROUNDUP(ROUND(G536/(1-IF(J536="",I536,J536))/0.05,6),0)*0.05,2))</f>
        <v>2.8</v>
      </c>
      <c r="L536" s="19" t="n">
        <f aca="false">IF(OR(E536="Discontinued",P536="Held at old sell"),H536,IF(LEFT(P536,15)="Approved, cappe",ROUND(ROUNDUP(ROUND(H536*1.1/0.05,6),0)*0.05,2),K536))</f>
        <v>2.4</v>
      </c>
      <c r="M536" s="17" t="n">
        <f aca="false">ROUND((H536-G536)/H536,3)</f>
        <v>0.075</v>
      </c>
      <c r="N536" s="17" t="n">
        <f aca="false">IF(E536="Discontinued","",ROUND((L536-G536)/L536,3))</f>
        <v>0.075</v>
      </c>
      <c r="O536" s="21" t="str">
        <f aca="false">IF(E536="Discontinued","Archive",IF(AND(ROUND(K536/H536-1,6)&lt;=0.1,K536-H536&lt;=100),"Auto","Approval"))</f>
        <v>Approval</v>
      </c>
      <c r="P536" s="21" t="s">
        <v>122</v>
      </c>
      <c r="Q536" s="21" t="s">
        <v>123</v>
      </c>
      <c r="R536" s="21" t="str">
        <f aca="false">IF(E536="Superseded",MID(INDEX('Import file'!$E$2:$E$1384,MATCH(A536,'Import file'!$A$2:$A$1384,0)),23,30),A536)</f>
        <v>EWA-2607</v>
      </c>
      <c r="S536" s="19" t="n">
        <f aca="false">IF(E536="Discontinued","",IFERROR(INDEX('Supplier file A'!$D$2:$D$677,MATCH(R536,'Supplier file A'!$A$2:$A$677,0)),IFERROR(INDEX('Supplier file B'!$D$2:$D$386,MATCH(R536,'Supplier file B'!$A$2:$A$386,0)),INDEX('Supplier file C'!$D$2:$D$383,MATCH(R536,'Supplier file C'!$A$2:$A$383,0)))))</f>
        <v>2.22</v>
      </c>
      <c r="T536" s="21" t="str">
        <f aca="false">IF(E536="Discontinued","",IF(ABS(G536-S536)&lt;0.005,"Yes","No"))</f>
        <v>Yes</v>
      </c>
      <c r="U536" s="21" t="str">
        <f aca="false">IF(E536="Discontinued","",IF(ABS(F536-G536)&lt;=0.01*G536,"Yes","No"))</f>
        <v>No</v>
      </c>
      <c r="V536" s="17" t="n">
        <f aca="false">IF(E536="Discontinued","",K536/H536-1)</f>
        <v>0.166666666666667</v>
      </c>
      <c r="W536" s="21" t="str">
        <f aca="false">IF(E536="Discontinued","Archived",IF(ROUND((L536-G536)/L536,3)&gt;=ROUND(I536,3),"At or above target",IF(Q536&lt;&gt;"","Below target, reason recorded","Below target, no reason")))</f>
        <v>Below target, reason recorded</v>
      </c>
      <c r="X536" s="21" t="str">
        <f aca="false">IF(E536="Discontinued","",IF(ROUND(M536-I536,3)&lt;-0.01,"Yes","No"))</f>
        <v>Yes</v>
      </c>
    </row>
    <row r="537" customFormat="false" ht="15" hidden="false" customHeight="false" outlineLevel="0" collapsed="false">
      <c r="A537" s="21" t="s">
        <v>1200</v>
      </c>
      <c r="B537" s="21" t="s">
        <v>1201</v>
      </c>
      <c r="C537" s="21" t="s">
        <v>971</v>
      </c>
      <c r="D537" s="21" t="s">
        <v>109</v>
      </c>
      <c r="E537" s="21" t="s">
        <v>110</v>
      </c>
      <c r="F537" s="19" t="n">
        <v>3.06</v>
      </c>
      <c r="G537" s="19" t="n">
        <v>3.52</v>
      </c>
      <c r="H537" s="19" t="n">
        <v>4.4</v>
      </c>
      <c r="I537" s="17" t="n">
        <v>0.3</v>
      </c>
      <c r="J537" s="17"/>
      <c r="K537" s="19" t="n">
        <f aca="false">IF(E537="Discontinued",H537,ROUND(ROUNDUP(ROUND(G537/(1-IF(J537="",I537,J537))/0.05,6),0)*0.05,2))</f>
        <v>5.05</v>
      </c>
      <c r="L537" s="19" t="n">
        <f aca="false">IF(OR(E537="Discontinued",P537="Held at old sell"),H537,IF(LEFT(P537,15)="Approved, cappe",ROUND(ROUNDUP(ROUND(H537*1.1/0.05,6),0)*0.05,2),K537))</f>
        <v>5.05</v>
      </c>
      <c r="M537" s="17" t="n">
        <f aca="false">ROUND((H537-G537)/H537,3)</f>
        <v>0.2</v>
      </c>
      <c r="N537" s="17" t="n">
        <f aca="false">IF(E537="Discontinued","",ROUND((L537-G537)/L537,3))</f>
        <v>0.303</v>
      </c>
      <c r="O537" s="21" t="str">
        <f aca="false">IF(E537="Discontinued","Archive",IF(AND(ROUND(K537/H537-1,6)&lt;=0.1,K537-H537&lt;=100),"Auto","Approval"))</f>
        <v>Approval</v>
      </c>
      <c r="P537" s="21" t="s">
        <v>44</v>
      </c>
      <c r="Q537" s="21"/>
      <c r="R537" s="21" t="str">
        <f aca="false">IF(E537="Superseded",MID(INDEX('Import file'!$E$2:$E$1384,MATCH(A537,'Import file'!$A$2:$A$1384,0)),23,30),A537)</f>
        <v>EWA-2609</v>
      </c>
      <c r="S537" s="19" t="n">
        <f aca="false">IF(E537="Discontinued","",IFERROR(INDEX('Supplier file A'!$D$2:$D$677,MATCH(R537,'Supplier file A'!$A$2:$A$677,0)),IFERROR(INDEX('Supplier file B'!$D$2:$D$386,MATCH(R537,'Supplier file B'!$A$2:$A$386,0)),INDEX('Supplier file C'!$D$2:$D$383,MATCH(R537,'Supplier file C'!$A$2:$A$383,0)))))</f>
        <v>3.52</v>
      </c>
      <c r="T537" s="21" t="str">
        <f aca="false">IF(E537="Discontinued","",IF(ABS(G537-S537)&lt;0.005,"Yes","No"))</f>
        <v>Yes</v>
      </c>
      <c r="U537" s="21" t="str">
        <f aca="false">IF(E537="Discontinued","",IF(ABS(F537-G537)&lt;=0.01*G537,"Yes","No"))</f>
        <v>No</v>
      </c>
      <c r="V537" s="17" t="n">
        <f aca="false">IF(E537="Discontinued","",K537/H537-1)</f>
        <v>0.147727272727272</v>
      </c>
      <c r="W537" s="21" t="str">
        <f aca="false">IF(E537="Discontinued","Archived",IF(ROUND((L537-G537)/L537,3)&gt;=ROUND(I537,3),"At or above target",IF(Q537&lt;&gt;"","Below target, reason recorded","Below target, no reason")))</f>
        <v>At or above target</v>
      </c>
      <c r="X537" s="21" t="str">
        <f aca="false">IF(E537="Discontinued","",IF(ROUND(M537-I537,3)&lt;-0.01,"Yes","No"))</f>
        <v>Yes</v>
      </c>
    </row>
    <row r="538" customFormat="false" ht="15" hidden="false" customHeight="false" outlineLevel="0" collapsed="false">
      <c r="A538" s="21" t="s">
        <v>1202</v>
      </c>
      <c r="B538" s="21" t="s">
        <v>1203</v>
      </c>
      <c r="C538" s="21" t="s">
        <v>971</v>
      </c>
      <c r="D538" s="21" t="s">
        <v>109</v>
      </c>
      <c r="E538" s="21" t="s">
        <v>110</v>
      </c>
      <c r="F538" s="19" t="n">
        <v>18.9</v>
      </c>
      <c r="G538" s="19" t="n">
        <v>22.1</v>
      </c>
      <c r="H538" s="19" t="n">
        <v>27</v>
      </c>
      <c r="I538" s="17" t="n">
        <v>0.3</v>
      </c>
      <c r="J538" s="17"/>
      <c r="K538" s="19" t="n">
        <f aca="false">IF(E538="Discontinued",H538,ROUND(ROUNDUP(ROUND(G538/(1-IF(J538="",I538,J538))/0.05,6),0)*0.05,2))</f>
        <v>31.6</v>
      </c>
      <c r="L538" s="19" t="n">
        <f aca="false">IF(OR(E538="Discontinued",P538="Held at old sell"),H538,IF(LEFT(P538,15)="Approved, cappe",ROUND(ROUNDUP(ROUND(H538*1.1/0.05,6),0)*0.05,2),K538))</f>
        <v>31.6</v>
      </c>
      <c r="M538" s="17" t="n">
        <f aca="false">ROUND((H538-G538)/H538,3)</f>
        <v>0.181</v>
      </c>
      <c r="N538" s="17" t="n">
        <f aca="false">IF(E538="Discontinued","",ROUND((L538-G538)/L538,3))</f>
        <v>0.301</v>
      </c>
      <c r="O538" s="21" t="str">
        <f aca="false">IF(E538="Discontinued","Archive",IF(AND(ROUND(K538/H538-1,6)&lt;=0.1,K538-H538&lt;=100),"Auto","Approval"))</f>
        <v>Approval</v>
      </c>
      <c r="P538" s="21" t="s">
        <v>44</v>
      </c>
      <c r="Q538" s="21"/>
      <c r="R538" s="21" t="str">
        <f aca="false">IF(E538="Superseded",MID(INDEX('Import file'!$E$2:$E$1384,MATCH(A538,'Import file'!$A$2:$A$1384,0)),23,30),A538)</f>
        <v>EWA-2613</v>
      </c>
      <c r="S538" s="19" t="n">
        <f aca="false">IF(E538="Discontinued","",IFERROR(INDEX('Supplier file A'!$D$2:$D$677,MATCH(R538,'Supplier file A'!$A$2:$A$677,0)),IFERROR(INDEX('Supplier file B'!$D$2:$D$386,MATCH(R538,'Supplier file B'!$A$2:$A$386,0)),INDEX('Supplier file C'!$D$2:$D$383,MATCH(R538,'Supplier file C'!$A$2:$A$383,0)))))</f>
        <v>22.1</v>
      </c>
      <c r="T538" s="21" t="str">
        <f aca="false">IF(E538="Discontinued","",IF(ABS(G538-S538)&lt;0.005,"Yes","No"))</f>
        <v>Yes</v>
      </c>
      <c r="U538" s="21" t="str">
        <f aca="false">IF(E538="Discontinued","",IF(ABS(F538-G538)&lt;=0.01*G538,"Yes","No"))</f>
        <v>No</v>
      </c>
      <c r="V538" s="17" t="n">
        <f aca="false">IF(E538="Discontinued","",K538/H538-1)</f>
        <v>0.170370370370371</v>
      </c>
      <c r="W538" s="21" t="str">
        <f aca="false">IF(E538="Discontinued","Archived",IF(ROUND((L538-G538)/L538,3)&gt;=ROUND(I538,3),"At or above target",IF(Q538&lt;&gt;"","Below target, reason recorded","Below target, no reason")))</f>
        <v>At or above target</v>
      </c>
      <c r="X538" s="21" t="str">
        <f aca="false">IF(E538="Discontinued","",IF(ROUND(M538-I538,3)&lt;-0.01,"Yes","No"))</f>
        <v>Yes</v>
      </c>
    </row>
    <row r="539" customFormat="false" ht="15" hidden="false" customHeight="false" outlineLevel="0" collapsed="false">
      <c r="A539" s="21" t="s">
        <v>1204</v>
      </c>
      <c r="B539" s="21" t="s">
        <v>1205</v>
      </c>
      <c r="C539" s="21" t="s">
        <v>971</v>
      </c>
      <c r="D539" s="21" t="s">
        <v>109</v>
      </c>
      <c r="E539" s="21" t="s">
        <v>110</v>
      </c>
      <c r="F539" s="19" t="n">
        <v>11.61</v>
      </c>
      <c r="G539" s="19" t="n">
        <v>13.47</v>
      </c>
      <c r="H539" s="19" t="n">
        <v>16.6</v>
      </c>
      <c r="I539" s="17" t="n">
        <v>0.3</v>
      </c>
      <c r="J539" s="17"/>
      <c r="K539" s="19" t="n">
        <f aca="false">IF(E539="Discontinued",H539,ROUND(ROUNDUP(ROUND(G539/(1-IF(J539="",I539,J539))/0.05,6),0)*0.05,2))</f>
        <v>19.25</v>
      </c>
      <c r="L539" s="19" t="n">
        <f aca="false">IF(OR(E539="Discontinued",P539="Held at old sell"),H539,IF(LEFT(P539,15)="Approved, cappe",ROUND(ROUNDUP(ROUND(H539*1.1/0.05,6),0)*0.05,2),K539))</f>
        <v>19.25</v>
      </c>
      <c r="M539" s="17" t="n">
        <f aca="false">ROUND((H539-G539)/H539,3)</f>
        <v>0.189</v>
      </c>
      <c r="N539" s="17" t="n">
        <f aca="false">IF(E539="Discontinued","",ROUND((L539-G539)/L539,3))</f>
        <v>0.3</v>
      </c>
      <c r="O539" s="21" t="str">
        <f aca="false">IF(E539="Discontinued","Archive",IF(AND(ROUND(K539/H539-1,6)&lt;=0.1,K539-H539&lt;=100),"Auto","Approval"))</f>
        <v>Approval</v>
      </c>
      <c r="P539" s="21" t="s">
        <v>44</v>
      </c>
      <c r="Q539" s="21"/>
      <c r="R539" s="21" t="str">
        <f aca="false">IF(E539="Superseded",MID(INDEX('Import file'!$E$2:$E$1384,MATCH(A539,'Import file'!$A$2:$A$1384,0)),23,30),A539)</f>
        <v>EWA-2614</v>
      </c>
      <c r="S539" s="19" t="n">
        <f aca="false">IF(E539="Discontinued","",IFERROR(INDEX('Supplier file A'!$D$2:$D$677,MATCH(R539,'Supplier file A'!$A$2:$A$677,0)),IFERROR(INDEX('Supplier file B'!$D$2:$D$386,MATCH(R539,'Supplier file B'!$A$2:$A$386,0)),INDEX('Supplier file C'!$D$2:$D$383,MATCH(R539,'Supplier file C'!$A$2:$A$383,0)))))</f>
        <v>13.47</v>
      </c>
      <c r="T539" s="21" t="str">
        <f aca="false">IF(E539="Discontinued","",IF(ABS(G539-S539)&lt;0.005,"Yes","No"))</f>
        <v>Yes</v>
      </c>
      <c r="U539" s="21" t="str">
        <f aca="false">IF(E539="Discontinued","",IF(ABS(F539-G539)&lt;=0.01*G539,"Yes","No"))</f>
        <v>No</v>
      </c>
      <c r="V539" s="17" t="n">
        <f aca="false">IF(E539="Discontinued","",K539/H539-1)</f>
        <v>0.159638554216867</v>
      </c>
      <c r="W539" s="21" t="str">
        <f aca="false">IF(E539="Discontinued","Archived",IF(ROUND((L539-G539)/L539,3)&gt;=ROUND(I539,3),"At or above target",IF(Q539&lt;&gt;"","Below target, reason recorded","Below target, no reason")))</f>
        <v>At or above target</v>
      </c>
      <c r="X539" s="21" t="str">
        <f aca="false">IF(E539="Discontinued","",IF(ROUND(M539-I539,3)&lt;-0.01,"Yes","No"))</f>
        <v>Yes</v>
      </c>
    </row>
    <row r="540" customFormat="false" ht="15" hidden="false" customHeight="false" outlineLevel="0" collapsed="false">
      <c r="A540" s="21" t="s">
        <v>1206</v>
      </c>
      <c r="B540" s="21" t="s">
        <v>1207</v>
      </c>
      <c r="C540" s="21" t="s">
        <v>971</v>
      </c>
      <c r="D540" s="21" t="s">
        <v>109</v>
      </c>
      <c r="E540" s="21" t="s">
        <v>110</v>
      </c>
      <c r="F540" s="19" t="n">
        <v>10.86</v>
      </c>
      <c r="G540" s="19" t="n">
        <v>12.77</v>
      </c>
      <c r="H540" s="19" t="n">
        <v>15.55</v>
      </c>
      <c r="I540" s="17" t="n">
        <v>0.3</v>
      </c>
      <c r="J540" s="17"/>
      <c r="K540" s="19" t="n">
        <f aca="false">IF(E540="Discontinued",H540,ROUND(ROUNDUP(ROUND(G540/(1-IF(J540="",I540,J540))/0.05,6),0)*0.05,2))</f>
        <v>18.25</v>
      </c>
      <c r="L540" s="19" t="n">
        <f aca="false">IF(OR(E540="Discontinued",P540="Held at old sell"),H540,IF(LEFT(P540,15)="Approved, cappe",ROUND(ROUNDUP(ROUND(H540*1.1/0.05,6),0)*0.05,2),K540))</f>
        <v>18.25</v>
      </c>
      <c r="M540" s="17" t="n">
        <f aca="false">ROUND((H540-G540)/H540,3)</f>
        <v>0.179</v>
      </c>
      <c r="N540" s="17" t="n">
        <f aca="false">IF(E540="Discontinued","",ROUND((L540-G540)/L540,3))</f>
        <v>0.3</v>
      </c>
      <c r="O540" s="21" t="str">
        <f aca="false">IF(E540="Discontinued","Archive",IF(AND(ROUND(K540/H540-1,6)&lt;=0.1,K540-H540&lt;=100),"Auto","Approval"))</f>
        <v>Approval</v>
      </c>
      <c r="P540" s="21" t="s">
        <v>44</v>
      </c>
      <c r="Q540" s="21"/>
      <c r="R540" s="21" t="str">
        <f aca="false">IF(E540="Superseded",MID(INDEX('Import file'!$E$2:$E$1384,MATCH(A540,'Import file'!$A$2:$A$1384,0)),23,30),A540)</f>
        <v>EWA-2619</v>
      </c>
      <c r="S540" s="19" t="n">
        <f aca="false">IF(E540="Discontinued","",IFERROR(INDEX('Supplier file A'!$D$2:$D$677,MATCH(R540,'Supplier file A'!$A$2:$A$677,0)),IFERROR(INDEX('Supplier file B'!$D$2:$D$386,MATCH(R540,'Supplier file B'!$A$2:$A$386,0)),INDEX('Supplier file C'!$D$2:$D$383,MATCH(R540,'Supplier file C'!$A$2:$A$383,0)))))</f>
        <v>12.77</v>
      </c>
      <c r="T540" s="21" t="str">
        <f aca="false">IF(E540="Discontinued","",IF(ABS(G540-S540)&lt;0.005,"Yes","No"))</f>
        <v>Yes</v>
      </c>
      <c r="U540" s="21" t="str">
        <f aca="false">IF(E540="Discontinued","",IF(ABS(F540-G540)&lt;=0.01*G540,"Yes","No"))</f>
        <v>No</v>
      </c>
      <c r="V540" s="17" t="n">
        <f aca="false">IF(E540="Discontinued","",K540/H540-1)</f>
        <v>0.17363344051447</v>
      </c>
      <c r="W540" s="21" t="str">
        <f aca="false">IF(E540="Discontinued","Archived",IF(ROUND((L540-G540)/L540,3)&gt;=ROUND(I540,3),"At or above target",IF(Q540&lt;&gt;"","Below target, reason recorded","Below target, no reason")))</f>
        <v>At or above target</v>
      </c>
      <c r="X540" s="21" t="str">
        <f aca="false">IF(E540="Discontinued","",IF(ROUND(M540-I540,3)&lt;-0.01,"Yes","No"))</f>
        <v>Yes</v>
      </c>
    </row>
    <row r="541" customFormat="false" ht="15" hidden="false" customHeight="false" outlineLevel="0" collapsed="false">
      <c r="A541" s="21" t="s">
        <v>1208</v>
      </c>
      <c r="B541" s="21" t="s">
        <v>1209</v>
      </c>
      <c r="C541" s="21" t="s">
        <v>971</v>
      </c>
      <c r="D541" s="21" t="s">
        <v>109</v>
      </c>
      <c r="E541" s="21" t="s">
        <v>110</v>
      </c>
      <c r="F541" s="19" t="n">
        <v>17.25</v>
      </c>
      <c r="G541" s="19" t="n">
        <v>19.93</v>
      </c>
      <c r="H541" s="19" t="n">
        <v>24.65</v>
      </c>
      <c r="I541" s="17" t="n">
        <v>0.3</v>
      </c>
      <c r="J541" s="17"/>
      <c r="K541" s="19" t="n">
        <f aca="false">IF(E541="Discontinued",H541,ROUND(ROUNDUP(ROUND(G541/(1-IF(J541="",I541,J541))/0.05,6),0)*0.05,2))</f>
        <v>28.5</v>
      </c>
      <c r="L541" s="19" t="n">
        <f aca="false">IF(OR(E541="Discontinued",P541="Held at old sell"),H541,IF(LEFT(P541,15)="Approved, cappe",ROUND(ROUNDUP(ROUND(H541*1.1/0.05,6),0)*0.05,2),K541))</f>
        <v>28.5</v>
      </c>
      <c r="M541" s="17" t="n">
        <f aca="false">ROUND((H541-G541)/H541,3)</f>
        <v>0.191</v>
      </c>
      <c r="N541" s="17" t="n">
        <f aca="false">IF(E541="Discontinued","",ROUND((L541-G541)/L541,3))</f>
        <v>0.301</v>
      </c>
      <c r="O541" s="21" t="str">
        <f aca="false">IF(E541="Discontinued","Archive",IF(AND(ROUND(K541/H541-1,6)&lt;=0.1,K541-H541&lt;=100),"Auto","Approval"))</f>
        <v>Approval</v>
      </c>
      <c r="P541" s="21" t="s">
        <v>44</v>
      </c>
      <c r="Q541" s="21"/>
      <c r="R541" s="21" t="str">
        <f aca="false">IF(E541="Superseded",MID(INDEX('Import file'!$E$2:$E$1384,MATCH(A541,'Import file'!$A$2:$A$1384,0)),23,30),A541)</f>
        <v>EWA-2621</v>
      </c>
      <c r="S541" s="19" t="n">
        <f aca="false">IF(E541="Discontinued","",IFERROR(INDEX('Supplier file A'!$D$2:$D$677,MATCH(R541,'Supplier file A'!$A$2:$A$677,0)),IFERROR(INDEX('Supplier file B'!$D$2:$D$386,MATCH(R541,'Supplier file B'!$A$2:$A$386,0)),INDEX('Supplier file C'!$D$2:$D$383,MATCH(R541,'Supplier file C'!$A$2:$A$383,0)))))</f>
        <v>19.93</v>
      </c>
      <c r="T541" s="21" t="str">
        <f aca="false">IF(E541="Discontinued","",IF(ABS(G541-S541)&lt;0.005,"Yes","No"))</f>
        <v>Yes</v>
      </c>
      <c r="U541" s="21" t="str">
        <f aca="false">IF(E541="Discontinued","",IF(ABS(F541-G541)&lt;=0.01*G541,"Yes","No"))</f>
        <v>No</v>
      </c>
      <c r="V541" s="17" t="n">
        <f aca="false">IF(E541="Discontinued","",K541/H541-1)</f>
        <v>0.156186612576065</v>
      </c>
      <c r="W541" s="21" t="str">
        <f aca="false">IF(E541="Discontinued","Archived",IF(ROUND((L541-G541)/L541,3)&gt;=ROUND(I541,3),"At or above target",IF(Q541&lt;&gt;"","Below target, reason recorded","Below target, no reason")))</f>
        <v>At or above target</v>
      </c>
      <c r="X541" s="21" t="str">
        <f aca="false">IF(E541="Discontinued","",IF(ROUND(M541-I541,3)&lt;-0.01,"Yes","No"))</f>
        <v>Yes</v>
      </c>
    </row>
    <row r="542" customFormat="false" ht="15" hidden="false" customHeight="false" outlineLevel="0" collapsed="false">
      <c r="A542" s="21" t="s">
        <v>1210</v>
      </c>
      <c r="B542" s="21" t="s">
        <v>1211</v>
      </c>
      <c r="C542" s="21" t="s">
        <v>971</v>
      </c>
      <c r="D542" s="21" t="s">
        <v>109</v>
      </c>
      <c r="E542" s="21" t="s">
        <v>110</v>
      </c>
      <c r="F542" s="19" t="n">
        <v>37.4</v>
      </c>
      <c r="G542" s="19" t="n">
        <v>43.5</v>
      </c>
      <c r="H542" s="19" t="n">
        <v>47.35</v>
      </c>
      <c r="I542" s="17" t="n">
        <v>0.3</v>
      </c>
      <c r="J542" s="17" t="n">
        <v>0.21</v>
      </c>
      <c r="K542" s="19" t="n">
        <f aca="false">IF(E542="Discontinued",H542,ROUND(ROUNDUP(ROUND(G542/(1-IF(J542="",I542,J542))/0.05,6),0)*0.05,2))</f>
        <v>55.1</v>
      </c>
      <c r="L542" s="19" t="n">
        <f aca="false">IF(OR(E542="Discontinued",P542="Held at old sell"),H542,IF(LEFT(P542,15)="Approved, cappe",ROUND(ROUNDUP(ROUND(H542*1.1/0.05,6),0)*0.05,2),K542))</f>
        <v>55.1</v>
      </c>
      <c r="M542" s="17" t="n">
        <f aca="false">ROUND((H542-G542)/H542,3)</f>
        <v>0.081</v>
      </c>
      <c r="N542" s="17" t="n">
        <f aca="false">IF(E542="Discontinued","",ROUND((L542-G542)/L542,3))</f>
        <v>0.211</v>
      </c>
      <c r="O542" s="21" t="str">
        <f aca="false">IF(E542="Discontinued","Archive",IF(AND(ROUND(K542/H542-1,6)&lt;=0.1,K542-H542&lt;=100),"Auto","Approval"))</f>
        <v>Approval</v>
      </c>
      <c r="P542" s="21" t="s">
        <v>44</v>
      </c>
      <c r="Q542" s="21" t="s">
        <v>128</v>
      </c>
      <c r="R542" s="21" t="str">
        <f aca="false">IF(E542="Superseded",MID(INDEX('Import file'!$E$2:$E$1384,MATCH(A542,'Import file'!$A$2:$A$1384,0)),23,30),A542)</f>
        <v>EWA-2625</v>
      </c>
      <c r="S542" s="19" t="n">
        <f aca="false">IF(E542="Discontinued","",IFERROR(INDEX('Supplier file A'!$D$2:$D$677,MATCH(R542,'Supplier file A'!$A$2:$A$677,0)),IFERROR(INDEX('Supplier file B'!$D$2:$D$386,MATCH(R542,'Supplier file B'!$A$2:$A$386,0)),INDEX('Supplier file C'!$D$2:$D$383,MATCH(R542,'Supplier file C'!$A$2:$A$383,0)))))</f>
        <v>43.5</v>
      </c>
      <c r="T542" s="21" t="str">
        <f aca="false">IF(E542="Discontinued","",IF(ABS(G542-S542)&lt;0.005,"Yes","No"))</f>
        <v>Yes</v>
      </c>
      <c r="U542" s="21" t="str">
        <f aca="false">IF(E542="Discontinued","",IF(ABS(F542-G542)&lt;=0.01*G542,"Yes","No"))</f>
        <v>No</v>
      </c>
      <c r="V542" s="17" t="n">
        <f aca="false">IF(E542="Discontinued","",K542/H542-1)</f>
        <v>0.163674762407603</v>
      </c>
      <c r="W542" s="21" t="str">
        <f aca="false">IF(E542="Discontinued","Archived",IF(ROUND((L542-G542)/L542,3)&gt;=ROUND(I542,3),"At or above target",IF(Q542&lt;&gt;"","Below target, reason recorded","Below target, no reason")))</f>
        <v>Below target, reason recorded</v>
      </c>
      <c r="X542" s="21" t="str">
        <f aca="false">IF(E542="Discontinued","",IF(ROUND(M542-I542,3)&lt;-0.01,"Yes","No"))</f>
        <v>Yes</v>
      </c>
    </row>
    <row r="543" customFormat="false" ht="15" hidden="false" customHeight="false" outlineLevel="0" collapsed="false">
      <c r="A543" s="21" t="s">
        <v>1212</v>
      </c>
      <c r="B543" s="21" t="s">
        <v>1213</v>
      </c>
      <c r="C543" s="21" t="s">
        <v>971</v>
      </c>
      <c r="D543" s="21" t="s">
        <v>109</v>
      </c>
      <c r="E543" s="21" t="s">
        <v>110</v>
      </c>
      <c r="F543" s="19" t="n">
        <v>2.5</v>
      </c>
      <c r="G543" s="19" t="n">
        <v>2.88</v>
      </c>
      <c r="H543" s="19" t="n">
        <v>3.6</v>
      </c>
      <c r="I543" s="17" t="n">
        <v>0.3</v>
      </c>
      <c r="J543" s="17"/>
      <c r="K543" s="19" t="n">
        <f aca="false">IF(E543="Discontinued",H543,ROUND(ROUNDUP(ROUND(G543/(1-IF(J543="",I543,J543))/0.05,6),0)*0.05,2))</f>
        <v>4.15</v>
      </c>
      <c r="L543" s="19" t="n">
        <f aca="false">IF(OR(E543="Discontinued",P543="Held at old sell"),H543,IF(LEFT(P543,15)="Approved, cappe",ROUND(ROUNDUP(ROUND(H543*1.1/0.05,6),0)*0.05,2),K543))</f>
        <v>4.15</v>
      </c>
      <c r="M543" s="17" t="n">
        <f aca="false">ROUND((H543-G543)/H543,3)</f>
        <v>0.2</v>
      </c>
      <c r="N543" s="17" t="n">
        <f aca="false">IF(E543="Discontinued","",ROUND((L543-G543)/L543,3))</f>
        <v>0.306</v>
      </c>
      <c r="O543" s="21" t="str">
        <f aca="false">IF(E543="Discontinued","Archive",IF(AND(ROUND(K543/H543-1,6)&lt;=0.1,K543-H543&lt;=100),"Auto","Approval"))</f>
        <v>Approval</v>
      </c>
      <c r="P543" s="21" t="s">
        <v>44</v>
      </c>
      <c r="Q543" s="21"/>
      <c r="R543" s="21" t="str">
        <f aca="false">IF(E543="Superseded",MID(INDEX('Import file'!$E$2:$E$1384,MATCH(A543,'Import file'!$A$2:$A$1384,0)),23,30),A543)</f>
        <v>EWA-2627</v>
      </c>
      <c r="S543" s="19" t="n">
        <f aca="false">IF(E543="Discontinued","",IFERROR(INDEX('Supplier file A'!$D$2:$D$677,MATCH(R543,'Supplier file A'!$A$2:$A$677,0)),IFERROR(INDEX('Supplier file B'!$D$2:$D$386,MATCH(R543,'Supplier file B'!$A$2:$A$386,0)),INDEX('Supplier file C'!$D$2:$D$383,MATCH(R543,'Supplier file C'!$A$2:$A$383,0)))))</f>
        <v>2.88</v>
      </c>
      <c r="T543" s="21" t="str">
        <f aca="false">IF(E543="Discontinued","",IF(ABS(G543-S543)&lt;0.005,"Yes","No"))</f>
        <v>Yes</v>
      </c>
      <c r="U543" s="21" t="str">
        <f aca="false">IF(E543="Discontinued","",IF(ABS(F543-G543)&lt;=0.01*G543,"Yes","No"))</f>
        <v>No</v>
      </c>
      <c r="V543" s="17" t="n">
        <f aca="false">IF(E543="Discontinued","",K543/H543-1)</f>
        <v>0.152777777777778</v>
      </c>
      <c r="W543" s="21" t="str">
        <f aca="false">IF(E543="Discontinued","Archived",IF(ROUND((L543-G543)/L543,3)&gt;=ROUND(I543,3),"At or above target",IF(Q543&lt;&gt;"","Below target, reason recorded","Below target, no reason")))</f>
        <v>At or above target</v>
      </c>
      <c r="X543" s="21" t="str">
        <f aca="false">IF(E543="Discontinued","",IF(ROUND(M543-I543,3)&lt;-0.01,"Yes","No"))</f>
        <v>Yes</v>
      </c>
    </row>
    <row r="544" customFormat="false" ht="15" hidden="false" customHeight="false" outlineLevel="0" collapsed="false">
      <c r="A544" s="21" t="s">
        <v>1214</v>
      </c>
      <c r="B544" s="21" t="s">
        <v>1215</v>
      </c>
      <c r="C544" s="21" t="s">
        <v>971</v>
      </c>
      <c r="D544" s="21" t="s">
        <v>109</v>
      </c>
      <c r="E544" s="21" t="s">
        <v>110</v>
      </c>
      <c r="F544" s="19" t="n">
        <v>4.14</v>
      </c>
      <c r="G544" s="19" t="n">
        <v>4.86</v>
      </c>
      <c r="H544" s="19" t="n">
        <v>5.35</v>
      </c>
      <c r="I544" s="17" t="n">
        <v>0.3</v>
      </c>
      <c r="J544" s="17" t="n">
        <v>0.22</v>
      </c>
      <c r="K544" s="19" t="n">
        <f aca="false">IF(E544="Discontinued",H544,ROUND(ROUNDUP(ROUND(G544/(1-IF(J544="",I544,J544))/0.05,6),0)*0.05,2))</f>
        <v>6.25</v>
      </c>
      <c r="L544" s="19" t="n">
        <f aca="false">IF(OR(E544="Discontinued",P544="Held at old sell"),H544,IF(LEFT(P544,15)="Approved, cappe",ROUND(ROUNDUP(ROUND(H544*1.1/0.05,6),0)*0.05,2),K544))</f>
        <v>6.25</v>
      </c>
      <c r="M544" s="17" t="n">
        <f aca="false">ROUND((H544-G544)/H544,3)</f>
        <v>0.092</v>
      </c>
      <c r="N544" s="17" t="n">
        <f aca="false">IF(E544="Discontinued","",ROUND((L544-G544)/L544,3))</f>
        <v>0.222</v>
      </c>
      <c r="O544" s="21" t="str">
        <f aca="false">IF(E544="Discontinued","Archive",IF(AND(ROUND(K544/H544-1,6)&lt;=0.1,K544-H544&lt;=100),"Auto","Approval"))</f>
        <v>Approval</v>
      </c>
      <c r="P544" s="21" t="s">
        <v>44</v>
      </c>
      <c r="Q544" s="21" t="s">
        <v>218</v>
      </c>
      <c r="R544" s="21" t="str">
        <f aca="false">IF(E544="Superseded",MID(INDEX('Import file'!$E$2:$E$1384,MATCH(A544,'Import file'!$A$2:$A$1384,0)),23,30),A544)</f>
        <v>EWA-2629</v>
      </c>
      <c r="S544" s="19" t="n">
        <f aca="false">IF(E544="Discontinued","",IFERROR(INDEX('Supplier file A'!$D$2:$D$677,MATCH(R544,'Supplier file A'!$A$2:$A$677,0)),IFERROR(INDEX('Supplier file B'!$D$2:$D$386,MATCH(R544,'Supplier file B'!$A$2:$A$386,0)),INDEX('Supplier file C'!$D$2:$D$383,MATCH(R544,'Supplier file C'!$A$2:$A$383,0)))))</f>
        <v>4.86</v>
      </c>
      <c r="T544" s="21" t="str">
        <f aca="false">IF(E544="Discontinued","",IF(ABS(G544-S544)&lt;0.005,"Yes","No"))</f>
        <v>Yes</v>
      </c>
      <c r="U544" s="21" t="str">
        <f aca="false">IF(E544="Discontinued","",IF(ABS(F544-G544)&lt;=0.01*G544,"Yes","No"))</f>
        <v>No</v>
      </c>
      <c r="V544" s="17" t="n">
        <f aca="false">IF(E544="Discontinued","",K544/H544-1)</f>
        <v>0.168224299065421</v>
      </c>
      <c r="W544" s="21" t="str">
        <f aca="false">IF(E544="Discontinued","Archived",IF(ROUND((L544-G544)/L544,3)&gt;=ROUND(I544,3),"At or above target",IF(Q544&lt;&gt;"","Below target, reason recorded","Below target, no reason")))</f>
        <v>Below target, reason recorded</v>
      </c>
      <c r="X544" s="21" t="str">
        <f aca="false">IF(E544="Discontinued","",IF(ROUND(M544-I544,3)&lt;-0.01,"Yes","No"))</f>
        <v>Yes</v>
      </c>
    </row>
    <row r="545" customFormat="false" ht="15" hidden="false" customHeight="false" outlineLevel="0" collapsed="false">
      <c r="A545" s="21" t="s">
        <v>1216</v>
      </c>
      <c r="B545" s="21" t="s">
        <v>1217</v>
      </c>
      <c r="C545" s="21" t="s">
        <v>971</v>
      </c>
      <c r="D545" s="21" t="s">
        <v>109</v>
      </c>
      <c r="E545" s="21" t="s">
        <v>110</v>
      </c>
      <c r="F545" s="19" t="n">
        <v>113.1</v>
      </c>
      <c r="G545" s="19" t="n">
        <v>132.65</v>
      </c>
      <c r="H545" s="19" t="n">
        <v>161.6</v>
      </c>
      <c r="I545" s="17" t="n">
        <v>0.3</v>
      </c>
      <c r="J545" s="17"/>
      <c r="K545" s="19" t="n">
        <f aca="false">IF(E545="Discontinued",H545,ROUND(ROUNDUP(ROUND(G545/(1-IF(J545="",I545,J545))/0.05,6),0)*0.05,2))</f>
        <v>189.5</v>
      </c>
      <c r="L545" s="19" t="n">
        <f aca="false">IF(OR(E545="Discontinued",P545="Held at old sell"),H545,IF(LEFT(P545,15)="Approved, cappe",ROUND(ROUNDUP(ROUND(H545*1.1/0.05,6),0)*0.05,2),K545))</f>
        <v>189.5</v>
      </c>
      <c r="M545" s="17" t="n">
        <f aca="false">ROUND((H545-G545)/H545,3)</f>
        <v>0.179</v>
      </c>
      <c r="N545" s="17" t="n">
        <f aca="false">IF(E545="Discontinued","",ROUND((L545-G545)/L545,3))</f>
        <v>0.3</v>
      </c>
      <c r="O545" s="21" t="str">
        <f aca="false">IF(E545="Discontinued","Archive",IF(AND(ROUND(K545/H545-1,6)&lt;=0.1,K545-H545&lt;=100),"Auto","Approval"))</f>
        <v>Approval</v>
      </c>
      <c r="P545" s="21" t="s">
        <v>44</v>
      </c>
      <c r="Q545" s="21"/>
      <c r="R545" s="21" t="str">
        <f aca="false">IF(E545="Superseded",MID(INDEX('Import file'!$E$2:$E$1384,MATCH(A545,'Import file'!$A$2:$A$1384,0)),23,30),A545)</f>
        <v>EWA-2634</v>
      </c>
      <c r="S545" s="19" t="n">
        <f aca="false">IF(E545="Discontinued","",IFERROR(INDEX('Supplier file A'!$D$2:$D$677,MATCH(R545,'Supplier file A'!$A$2:$A$677,0)),IFERROR(INDEX('Supplier file B'!$D$2:$D$386,MATCH(R545,'Supplier file B'!$A$2:$A$386,0)),INDEX('Supplier file C'!$D$2:$D$383,MATCH(R545,'Supplier file C'!$A$2:$A$383,0)))))</f>
        <v>132.65</v>
      </c>
      <c r="T545" s="21" t="str">
        <f aca="false">IF(E545="Discontinued","",IF(ABS(G545-S545)&lt;0.005,"Yes","No"))</f>
        <v>Yes</v>
      </c>
      <c r="U545" s="21" t="str">
        <f aca="false">IF(E545="Discontinued","",IF(ABS(F545-G545)&lt;=0.01*G545,"Yes","No"))</f>
        <v>No</v>
      </c>
      <c r="V545" s="17" t="n">
        <f aca="false">IF(E545="Discontinued","",K545/H545-1)</f>
        <v>0.172648514851485</v>
      </c>
      <c r="W545" s="21" t="str">
        <f aca="false">IF(E545="Discontinued","Archived",IF(ROUND((L545-G545)/L545,3)&gt;=ROUND(I545,3),"At or above target",IF(Q545&lt;&gt;"","Below target, reason recorded","Below target, no reason")))</f>
        <v>At or above target</v>
      </c>
      <c r="X545" s="21" t="str">
        <f aca="false">IF(E545="Discontinued","",IF(ROUND(M545-I545,3)&lt;-0.01,"Yes","No"))</f>
        <v>Yes</v>
      </c>
    </row>
    <row r="546" customFormat="false" ht="15" hidden="false" customHeight="false" outlineLevel="0" collapsed="false">
      <c r="A546" s="21" t="s">
        <v>1218</v>
      </c>
      <c r="B546" s="21" t="s">
        <v>1219</v>
      </c>
      <c r="C546" s="21" t="s">
        <v>971</v>
      </c>
      <c r="D546" s="21" t="s">
        <v>109</v>
      </c>
      <c r="E546" s="21" t="s">
        <v>110</v>
      </c>
      <c r="F546" s="19" t="n">
        <v>2.84</v>
      </c>
      <c r="G546" s="19" t="n">
        <v>3.32</v>
      </c>
      <c r="H546" s="19" t="n">
        <v>3.65</v>
      </c>
      <c r="I546" s="17" t="n">
        <v>0.3</v>
      </c>
      <c r="J546" s="17" t="n">
        <v>0.22</v>
      </c>
      <c r="K546" s="19" t="n">
        <f aca="false">IF(E546="Discontinued",H546,ROUND(ROUNDUP(ROUND(G546/(1-IF(J546="",I546,J546))/0.05,6),0)*0.05,2))</f>
        <v>4.3</v>
      </c>
      <c r="L546" s="19" t="n">
        <f aca="false">IF(OR(E546="Discontinued",P546="Held at old sell"),H546,IF(LEFT(P546,15)="Approved, cappe",ROUND(ROUNDUP(ROUND(H546*1.1/0.05,6),0)*0.05,2),K546))</f>
        <v>4.3</v>
      </c>
      <c r="M546" s="17" t="n">
        <f aca="false">ROUND((H546-G546)/H546,3)</f>
        <v>0.09</v>
      </c>
      <c r="N546" s="17" t="n">
        <f aca="false">IF(E546="Discontinued","",ROUND((L546-G546)/L546,3))</f>
        <v>0.228</v>
      </c>
      <c r="O546" s="21" t="str">
        <f aca="false">IF(E546="Discontinued","Archive",IF(AND(ROUND(K546/H546-1,6)&lt;=0.1,K546-H546&lt;=100),"Auto","Approval"))</f>
        <v>Approval</v>
      </c>
      <c r="P546" s="21" t="s">
        <v>44</v>
      </c>
      <c r="Q546" s="21" t="s">
        <v>218</v>
      </c>
      <c r="R546" s="21" t="str">
        <f aca="false">IF(E546="Superseded",MID(INDEX('Import file'!$E$2:$E$1384,MATCH(A546,'Import file'!$A$2:$A$1384,0)),23,30),A546)</f>
        <v>EWA-2637</v>
      </c>
      <c r="S546" s="19" t="n">
        <f aca="false">IF(E546="Discontinued","",IFERROR(INDEX('Supplier file A'!$D$2:$D$677,MATCH(R546,'Supplier file A'!$A$2:$A$677,0)),IFERROR(INDEX('Supplier file B'!$D$2:$D$386,MATCH(R546,'Supplier file B'!$A$2:$A$386,0)),INDEX('Supplier file C'!$D$2:$D$383,MATCH(R546,'Supplier file C'!$A$2:$A$383,0)))))</f>
        <v>3.32</v>
      </c>
      <c r="T546" s="21" t="str">
        <f aca="false">IF(E546="Discontinued","",IF(ABS(G546-S546)&lt;0.005,"Yes","No"))</f>
        <v>Yes</v>
      </c>
      <c r="U546" s="21" t="str">
        <f aca="false">IF(E546="Discontinued","",IF(ABS(F546-G546)&lt;=0.01*G546,"Yes","No"))</f>
        <v>No</v>
      </c>
      <c r="V546" s="17" t="n">
        <f aca="false">IF(E546="Discontinued","",K546/H546-1)</f>
        <v>0.178082191780822</v>
      </c>
      <c r="W546" s="21" t="str">
        <f aca="false">IF(E546="Discontinued","Archived",IF(ROUND((L546-G546)/L546,3)&gt;=ROUND(I546,3),"At or above target",IF(Q546&lt;&gt;"","Below target, reason recorded","Below target, no reason")))</f>
        <v>Below target, reason recorded</v>
      </c>
      <c r="X546" s="21" t="str">
        <f aca="false">IF(E546="Discontinued","",IF(ROUND(M546-I546,3)&lt;-0.01,"Yes","No"))</f>
        <v>Yes</v>
      </c>
    </row>
    <row r="547" customFormat="false" ht="15" hidden="false" customHeight="false" outlineLevel="0" collapsed="false">
      <c r="A547" s="21" t="s">
        <v>1220</v>
      </c>
      <c r="B547" s="21" t="s">
        <v>1221</v>
      </c>
      <c r="C547" s="21" t="s">
        <v>971</v>
      </c>
      <c r="D547" s="21" t="s">
        <v>109</v>
      </c>
      <c r="E547" s="21" t="s">
        <v>110</v>
      </c>
      <c r="F547" s="19" t="n">
        <v>2.14</v>
      </c>
      <c r="G547" s="19" t="n">
        <v>2.46</v>
      </c>
      <c r="H547" s="19" t="n">
        <v>3.1</v>
      </c>
      <c r="I547" s="17" t="n">
        <v>0.3</v>
      </c>
      <c r="J547" s="17"/>
      <c r="K547" s="19" t="n">
        <f aca="false">IF(E547="Discontinued",H547,ROUND(ROUNDUP(ROUND(G547/(1-IF(J547="",I547,J547))/0.05,6),0)*0.05,2))</f>
        <v>3.55</v>
      </c>
      <c r="L547" s="19" t="n">
        <f aca="false">IF(OR(E547="Discontinued",P547="Held at old sell"),H547,IF(LEFT(P547,15)="Approved, cappe",ROUND(ROUNDUP(ROUND(H547*1.1/0.05,6),0)*0.05,2),K547))</f>
        <v>3.55</v>
      </c>
      <c r="M547" s="17" t="n">
        <f aca="false">ROUND((H547-G547)/H547,3)</f>
        <v>0.206</v>
      </c>
      <c r="N547" s="17" t="n">
        <f aca="false">IF(E547="Discontinued","",ROUND((L547-G547)/L547,3))</f>
        <v>0.307</v>
      </c>
      <c r="O547" s="21" t="str">
        <f aca="false">IF(E547="Discontinued","Archive",IF(AND(ROUND(K547/H547-1,6)&lt;=0.1,K547-H547&lt;=100),"Auto","Approval"))</f>
        <v>Approval</v>
      </c>
      <c r="P547" s="21" t="s">
        <v>44</v>
      </c>
      <c r="Q547" s="21"/>
      <c r="R547" s="21" t="str">
        <f aca="false">IF(E547="Superseded",MID(INDEX('Import file'!$E$2:$E$1384,MATCH(A547,'Import file'!$A$2:$A$1384,0)),23,30),A547)</f>
        <v>EWA-2639</v>
      </c>
      <c r="S547" s="19" t="n">
        <f aca="false">IF(E547="Discontinued","",IFERROR(INDEX('Supplier file A'!$D$2:$D$677,MATCH(R547,'Supplier file A'!$A$2:$A$677,0)),IFERROR(INDEX('Supplier file B'!$D$2:$D$386,MATCH(R547,'Supplier file B'!$A$2:$A$386,0)),INDEX('Supplier file C'!$D$2:$D$383,MATCH(R547,'Supplier file C'!$A$2:$A$383,0)))))</f>
        <v>2.46</v>
      </c>
      <c r="T547" s="21" t="str">
        <f aca="false">IF(E547="Discontinued","",IF(ABS(G547-S547)&lt;0.005,"Yes","No"))</f>
        <v>Yes</v>
      </c>
      <c r="U547" s="21" t="str">
        <f aca="false">IF(E547="Discontinued","",IF(ABS(F547-G547)&lt;=0.01*G547,"Yes","No"))</f>
        <v>No</v>
      </c>
      <c r="V547" s="17" t="n">
        <f aca="false">IF(E547="Discontinued","",K547/H547-1)</f>
        <v>0.145161290322581</v>
      </c>
      <c r="W547" s="21" t="str">
        <f aca="false">IF(E547="Discontinued","Archived",IF(ROUND((L547-G547)/L547,3)&gt;=ROUND(I547,3),"At or above target",IF(Q547&lt;&gt;"","Below target, reason recorded","Below target, no reason")))</f>
        <v>At or above target</v>
      </c>
      <c r="X547" s="21" t="str">
        <f aca="false">IF(E547="Discontinued","",IF(ROUND(M547-I547,3)&lt;-0.01,"Yes","No"))</f>
        <v>Yes</v>
      </c>
    </row>
    <row r="548" customFormat="false" ht="15" hidden="false" customHeight="false" outlineLevel="0" collapsed="false">
      <c r="A548" s="21" t="s">
        <v>1222</v>
      </c>
      <c r="B548" s="21" t="s">
        <v>1223</v>
      </c>
      <c r="C548" s="21" t="s">
        <v>971</v>
      </c>
      <c r="D548" s="21" t="s">
        <v>109</v>
      </c>
      <c r="E548" s="21" t="s">
        <v>110</v>
      </c>
      <c r="F548" s="19" t="n">
        <v>3.06</v>
      </c>
      <c r="G548" s="19" t="n">
        <v>3.55</v>
      </c>
      <c r="H548" s="19" t="n">
        <v>4.4</v>
      </c>
      <c r="I548" s="17" t="n">
        <v>0.3</v>
      </c>
      <c r="J548" s="17"/>
      <c r="K548" s="19" t="n">
        <f aca="false">IF(E548="Discontinued",H548,ROUND(ROUNDUP(ROUND(G548/(1-IF(J548="",I548,J548))/0.05,6),0)*0.05,2))</f>
        <v>5.1</v>
      </c>
      <c r="L548" s="19" t="n">
        <f aca="false">IF(OR(E548="Discontinued",P548="Held at old sell"),H548,IF(LEFT(P548,15)="Approved, cappe",ROUND(ROUNDUP(ROUND(H548*1.1/0.05,6),0)*0.05,2),K548))</f>
        <v>5.1</v>
      </c>
      <c r="M548" s="17" t="n">
        <f aca="false">ROUND((H548-G548)/H548,3)</f>
        <v>0.193</v>
      </c>
      <c r="N548" s="17" t="n">
        <f aca="false">IF(E548="Discontinued","",ROUND((L548-G548)/L548,3))</f>
        <v>0.304</v>
      </c>
      <c r="O548" s="21" t="str">
        <f aca="false">IF(E548="Discontinued","Archive",IF(AND(ROUND(K548/H548-1,6)&lt;=0.1,K548-H548&lt;=100),"Auto","Approval"))</f>
        <v>Approval</v>
      </c>
      <c r="P548" s="21" t="s">
        <v>44</v>
      </c>
      <c r="Q548" s="21"/>
      <c r="R548" s="21" t="str">
        <f aca="false">IF(E548="Superseded",MID(INDEX('Import file'!$E$2:$E$1384,MATCH(A548,'Import file'!$A$2:$A$1384,0)),23,30),A548)</f>
        <v>EWA-2642</v>
      </c>
      <c r="S548" s="19" t="n">
        <f aca="false">IF(E548="Discontinued","",IFERROR(INDEX('Supplier file A'!$D$2:$D$677,MATCH(R548,'Supplier file A'!$A$2:$A$677,0)),IFERROR(INDEX('Supplier file B'!$D$2:$D$386,MATCH(R548,'Supplier file B'!$A$2:$A$386,0)),INDEX('Supplier file C'!$D$2:$D$383,MATCH(R548,'Supplier file C'!$A$2:$A$383,0)))))</f>
        <v>3.55</v>
      </c>
      <c r="T548" s="21" t="str">
        <f aca="false">IF(E548="Discontinued","",IF(ABS(G548-S548)&lt;0.005,"Yes","No"))</f>
        <v>Yes</v>
      </c>
      <c r="U548" s="21" t="str">
        <f aca="false">IF(E548="Discontinued","",IF(ABS(F548-G548)&lt;=0.01*G548,"Yes","No"))</f>
        <v>No</v>
      </c>
      <c r="V548" s="17" t="n">
        <f aca="false">IF(E548="Discontinued","",K548/H548-1)</f>
        <v>0.159090909090909</v>
      </c>
      <c r="W548" s="21" t="str">
        <f aca="false">IF(E548="Discontinued","Archived",IF(ROUND((L548-G548)/L548,3)&gt;=ROUND(I548,3),"At or above target",IF(Q548&lt;&gt;"","Below target, reason recorded","Below target, no reason")))</f>
        <v>At or above target</v>
      </c>
      <c r="X548" s="21" t="str">
        <f aca="false">IF(E548="Discontinued","",IF(ROUND(M548-I548,3)&lt;-0.01,"Yes","No"))</f>
        <v>Yes</v>
      </c>
    </row>
    <row r="549" customFormat="false" ht="15" hidden="false" customHeight="false" outlineLevel="0" collapsed="false">
      <c r="A549" s="21" t="s">
        <v>1224</v>
      </c>
      <c r="B549" s="21" t="s">
        <v>1225</v>
      </c>
      <c r="C549" s="21" t="s">
        <v>971</v>
      </c>
      <c r="D549" s="21" t="s">
        <v>109</v>
      </c>
      <c r="E549" s="21" t="s">
        <v>110</v>
      </c>
      <c r="F549" s="19" t="n">
        <v>1010</v>
      </c>
      <c r="G549" s="19" t="n">
        <v>1181.87</v>
      </c>
      <c r="H549" s="19" t="n">
        <v>1442.9</v>
      </c>
      <c r="I549" s="17" t="n">
        <v>0.3</v>
      </c>
      <c r="J549" s="17"/>
      <c r="K549" s="19" t="n">
        <f aca="false">IF(E549="Discontinued",H549,ROUND(ROUNDUP(ROUND(G549/(1-IF(J549="",I549,J549))/0.05,6),0)*0.05,2))</f>
        <v>1688.4</v>
      </c>
      <c r="L549" s="19" t="n">
        <f aca="false">IF(OR(E549="Discontinued",P549="Held at old sell"),H549,IF(LEFT(P549,15)="Approved, cappe",ROUND(ROUNDUP(ROUND(H549*1.1/0.05,6),0)*0.05,2),K549))</f>
        <v>1688.4</v>
      </c>
      <c r="M549" s="17" t="n">
        <f aca="false">ROUND((H549-G549)/H549,3)</f>
        <v>0.181</v>
      </c>
      <c r="N549" s="17" t="n">
        <f aca="false">IF(E549="Discontinued","",ROUND((L549-G549)/L549,3))</f>
        <v>0.3</v>
      </c>
      <c r="O549" s="21" t="str">
        <f aca="false">IF(E549="Discontinued","Archive",IF(AND(ROUND(K549/H549-1,6)&lt;=0.1,K549-H549&lt;=100),"Auto","Approval"))</f>
        <v>Approval</v>
      </c>
      <c r="P549" s="21" t="s">
        <v>44</v>
      </c>
      <c r="Q549" s="21"/>
      <c r="R549" s="21" t="str">
        <f aca="false">IF(E549="Superseded",MID(INDEX('Import file'!$E$2:$E$1384,MATCH(A549,'Import file'!$A$2:$A$1384,0)),23,30),A549)</f>
        <v>EWA-2644</v>
      </c>
      <c r="S549" s="19" t="n">
        <f aca="false">IF(E549="Discontinued","",IFERROR(INDEX('Supplier file A'!$D$2:$D$677,MATCH(R549,'Supplier file A'!$A$2:$A$677,0)),IFERROR(INDEX('Supplier file B'!$D$2:$D$386,MATCH(R549,'Supplier file B'!$A$2:$A$386,0)),INDEX('Supplier file C'!$D$2:$D$383,MATCH(R549,'Supplier file C'!$A$2:$A$383,0)))))</f>
        <v>1181.87</v>
      </c>
      <c r="T549" s="21" t="str">
        <f aca="false">IF(E549="Discontinued","",IF(ABS(G549-S549)&lt;0.005,"Yes","No"))</f>
        <v>Yes</v>
      </c>
      <c r="U549" s="21" t="str">
        <f aca="false">IF(E549="Discontinued","",IF(ABS(F549-G549)&lt;=0.01*G549,"Yes","No"))</f>
        <v>No</v>
      </c>
      <c r="V549" s="17" t="n">
        <f aca="false">IF(E549="Discontinued","",K549/H549-1)</f>
        <v>0.170143461085314</v>
      </c>
      <c r="W549" s="21" t="str">
        <f aca="false">IF(E549="Discontinued","Archived",IF(ROUND((L549-G549)/L549,3)&gt;=ROUND(I549,3),"At or above target",IF(Q549&lt;&gt;"","Below target, reason recorded","Below target, no reason")))</f>
        <v>At or above target</v>
      </c>
      <c r="X549" s="21" t="str">
        <f aca="false">IF(E549="Discontinued","",IF(ROUND(M549-I549,3)&lt;-0.01,"Yes","No"))</f>
        <v>Yes</v>
      </c>
    </row>
    <row r="550" customFormat="false" ht="15" hidden="false" customHeight="false" outlineLevel="0" collapsed="false">
      <c r="A550" s="21" t="s">
        <v>1226</v>
      </c>
      <c r="B550" s="21" t="s">
        <v>1227</v>
      </c>
      <c r="C550" s="21" t="s">
        <v>971</v>
      </c>
      <c r="D550" s="21" t="s">
        <v>109</v>
      </c>
      <c r="E550" s="21" t="s">
        <v>110</v>
      </c>
      <c r="F550" s="19" t="n">
        <v>0.6</v>
      </c>
      <c r="G550" s="19" t="n">
        <v>0.7</v>
      </c>
      <c r="H550" s="19" t="n">
        <v>0.9</v>
      </c>
      <c r="I550" s="17" t="n">
        <v>0.3</v>
      </c>
      <c r="J550" s="17"/>
      <c r="K550" s="19" t="n">
        <f aca="false">IF(E550="Discontinued",H550,ROUND(ROUNDUP(ROUND(G550/(1-IF(J550="",I550,J550))/0.05,6),0)*0.05,2))</f>
        <v>1</v>
      </c>
      <c r="L550" s="19" t="n">
        <f aca="false">IF(OR(E550="Discontinued",P550="Held at old sell"),H550,IF(LEFT(P550,15)="Approved, cappe",ROUND(ROUNDUP(ROUND(H550*1.1/0.05,6),0)*0.05,2),K550))</f>
        <v>1</v>
      </c>
      <c r="M550" s="17" t="n">
        <f aca="false">ROUND((H550-G550)/H550,3)</f>
        <v>0.222</v>
      </c>
      <c r="N550" s="17" t="n">
        <f aca="false">IF(E550="Discontinued","",ROUND((L550-G550)/L550,3))</f>
        <v>0.3</v>
      </c>
      <c r="O550" s="21" t="str">
        <f aca="false">IF(E550="Discontinued","Archive",IF(AND(ROUND(K550/H550-1,6)&lt;=0.1,K550-H550&lt;=100),"Auto","Approval"))</f>
        <v>Approval</v>
      </c>
      <c r="P550" s="21" t="s">
        <v>44</v>
      </c>
      <c r="Q550" s="21"/>
      <c r="R550" s="21" t="str">
        <f aca="false">IF(E550="Superseded",MID(INDEX('Import file'!$E$2:$E$1384,MATCH(A550,'Import file'!$A$2:$A$1384,0)),23,30),A550)</f>
        <v>EWA-2649</v>
      </c>
      <c r="S550" s="19" t="n">
        <f aca="false">IF(E550="Discontinued","",IFERROR(INDEX('Supplier file A'!$D$2:$D$677,MATCH(R550,'Supplier file A'!$A$2:$A$677,0)),IFERROR(INDEX('Supplier file B'!$D$2:$D$386,MATCH(R550,'Supplier file B'!$A$2:$A$386,0)),INDEX('Supplier file C'!$D$2:$D$383,MATCH(R550,'Supplier file C'!$A$2:$A$383,0)))))</f>
        <v>0.7</v>
      </c>
      <c r="T550" s="21" t="str">
        <f aca="false">IF(E550="Discontinued","",IF(ABS(G550-S550)&lt;0.005,"Yes","No"))</f>
        <v>Yes</v>
      </c>
      <c r="U550" s="21" t="str">
        <f aca="false">IF(E550="Discontinued","",IF(ABS(F550-G550)&lt;=0.01*G550,"Yes","No"))</f>
        <v>No</v>
      </c>
      <c r="V550" s="17" t="n">
        <f aca="false">IF(E550="Discontinued","",K550/H550-1)</f>
        <v>0.111111111111111</v>
      </c>
      <c r="W550" s="21" t="str">
        <f aca="false">IF(E550="Discontinued","Archived",IF(ROUND((L550-G550)/L550,3)&gt;=ROUND(I550,3),"At or above target",IF(Q550&lt;&gt;"","Below target, reason recorded","Below target, no reason")))</f>
        <v>At or above target</v>
      </c>
      <c r="X550" s="21" t="str">
        <f aca="false">IF(E550="Discontinued","",IF(ROUND(M550-I550,3)&lt;-0.01,"Yes","No"))</f>
        <v>Yes</v>
      </c>
    </row>
    <row r="551" customFormat="false" ht="15" hidden="false" customHeight="false" outlineLevel="0" collapsed="false">
      <c r="A551" s="21" t="s">
        <v>1228</v>
      </c>
      <c r="B551" s="21" t="s">
        <v>1229</v>
      </c>
      <c r="C551" s="21" t="s">
        <v>971</v>
      </c>
      <c r="D551" s="21" t="s">
        <v>109</v>
      </c>
      <c r="E551" s="21" t="s">
        <v>110</v>
      </c>
      <c r="F551" s="19" t="n">
        <v>65.78</v>
      </c>
      <c r="G551" s="19" t="n">
        <v>76.36</v>
      </c>
      <c r="H551" s="19" t="n">
        <v>88.9</v>
      </c>
      <c r="I551" s="17" t="n">
        <v>0.3</v>
      </c>
      <c r="J551" s="17" t="n">
        <v>0.26</v>
      </c>
      <c r="K551" s="19" t="n">
        <f aca="false">IF(E551="Discontinued",H551,ROUND(ROUNDUP(ROUND(G551/(1-IF(J551="",I551,J551))/0.05,6),0)*0.05,2))</f>
        <v>103.2</v>
      </c>
      <c r="L551" s="19" t="n">
        <f aca="false">IF(OR(E551="Discontinued",P551="Held at old sell"),H551,IF(LEFT(P551,15)="Approved, cappe",ROUND(ROUNDUP(ROUND(H551*1.1/0.05,6),0)*0.05,2),K551))</f>
        <v>103.2</v>
      </c>
      <c r="M551" s="17" t="n">
        <f aca="false">ROUND((H551-G551)/H551,3)</f>
        <v>0.141</v>
      </c>
      <c r="N551" s="17" t="n">
        <f aca="false">IF(E551="Discontinued","",ROUND((L551-G551)/L551,3))</f>
        <v>0.26</v>
      </c>
      <c r="O551" s="21" t="str">
        <f aca="false">IF(E551="Discontinued","Archive",IF(AND(ROUND(K551/H551-1,6)&lt;=0.1,K551-H551&lt;=100),"Auto","Approval"))</f>
        <v>Approval</v>
      </c>
      <c r="P551" s="21" t="s">
        <v>44</v>
      </c>
      <c r="Q551" s="21" t="s">
        <v>274</v>
      </c>
      <c r="R551" s="21" t="str">
        <f aca="false">IF(E551="Superseded",MID(INDEX('Import file'!$E$2:$E$1384,MATCH(A551,'Import file'!$A$2:$A$1384,0)),23,30),A551)</f>
        <v>EWA-2651</v>
      </c>
      <c r="S551" s="19" t="n">
        <f aca="false">IF(E551="Discontinued","",IFERROR(INDEX('Supplier file A'!$D$2:$D$677,MATCH(R551,'Supplier file A'!$A$2:$A$677,0)),IFERROR(INDEX('Supplier file B'!$D$2:$D$386,MATCH(R551,'Supplier file B'!$A$2:$A$386,0)),INDEX('Supplier file C'!$D$2:$D$383,MATCH(R551,'Supplier file C'!$A$2:$A$383,0)))))</f>
        <v>76.36</v>
      </c>
      <c r="T551" s="21" t="str">
        <f aca="false">IF(E551="Discontinued","",IF(ABS(G551-S551)&lt;0.005,"Yes","No"))</f>
        <v>Yes</v>
      </c>
      <c r="U551" s="21" t="str">
        <f aca="false">IF(E551="Discontinued","",IF(ABS(F551-G551)&lt;=0.01*G551,"Yes","No"))</f>
        <v>No</v>
      </c>
      <c r="V551" s="17" t="n">
        <f aca="false">IF(E551="Discontinued","",K551/H551-1)</f>
        <v>0.160854893138358</v>
      </c>
      <c r="W551" s="21" t="str">
        <f aca="false">IF(E551="Discontinued","Archived",IF(ROUND((L551-G551)/L551,3)&gt;=ROUND(I551,3),"At or above target",IF(Q551&lt;&gt;"","Below target, reason recorded","Below target, no reason")))</f>
        <v>Below target, reason recorded</v>
      </c>
      <c r="X551" s="21" t="str">
        <f aca="false">IF(E551="Discontinued","",IF(ROUND(M551-I551,3)&lt;-0.01,"Yes","No"))</f>
        <v>Yes</v>
      </c>
    </row>
    <row r="552" customFormat="false" ht="15" hidden="false" customHeight="false" outlineLevel="0" collapsed="false">
      <c r="A552" s="21" t="s">
        <v>1230</v>
      </c>
      <c r="B552" s="21" t="s">
        <v>1231</v>
      </c>
      <c r="C552" s="21" t="s">
        <v>971</v>
      </c>
      <c r="D552" s="21" t="s">
        <v>109</v>
      </c>
      <c r="E552" s="21" t="s">
        <v>110</v>
      </c>
      <c r="F552" s="19" t="n">
        <v>115</v>
      </c>
      <c r="G552" s="19" t="n">
        <v>134.08</v>
      </c>
      <c r="H552" s="19" t="n">
        <v>164.3</v>
      </c>
      <c r="I552" s="17" t="n">
        <v>0.3</v>
      </c>
      <c r="J552" s="17"/>
      <c r="K552" s="19" t="n">
        <f aca="false">IF(E552="Discontinued",H552,ROUND(ROUNDUP(ROUND(G552/(1-IF(J552="",I552,J552))/0.05,6),0)*0.05,2))</f>
        <v>191.55</v>
      </c>
      <c r="L552" s="19" t="n">
        <f aca="false">IF(OR(E552="Discontinued",P552="Held at old sell"),H552,IF(LEFT(P552,15)="Approved, cappe",ROUND(ROUNDUP(ROUND(H552*1.1/0.05,6),0)*0.05,2),K552))</f>
        <v>180.75</v>
      </c>
      <c r="M552" s="17" t="n">
        <f aca="false">ROUND((H552-G552)/H552,3)</f>
        <v>0.184</v>
      </c>
      <c r="N552" s="17" t="n">
        <f aca="false">IF(E552="Discontinued","",ROUND((L552-G552)/L552,3))</f>
        <v>0.258</v>
      </c>
      <c r="O552" s="21" t="str">
        <f aca="false">IF(E552="Discontinued","Archive",IF(AND(ROUND(K552/H552-1,6)&lt;=0.1,K552-H552&lt;=100),"Auto","Approval"))</f>
        <v>Approval</v>
      </c>
      <c r="P552" s="21" t="s">
        <v>45</v>
      </c>
      <c r="Q552" s="21" t="s">
        <v>289</v>
      </c>
      <c r="R552" s="21" t="str">
        <f aca="false">IF(E552="Superseded",MID(INDEX('Import file'!$E$2:$E$1384,MATCH(A552,'Import file'!$A$2:$A$1384,0)),23,30),A552)</f>
        <v>EWA-2654</v>
      </c>
      <c r="S552" s="19" t="n">
        <f aca="false">IF(E552="Discontinued","",IFERROR(INDEX('Supplier file A'!$D$2:$D$677,MATCH(R552,'Supplier file A'!$A$2:$A$677,0)),IFERROR(INDEX('Supplier file B'!$D$2:$D$386,MATCH(R552,'Supplier file B'!$A$2:$A$386,0)),INDEX('Supplier file C'!$D$2:$D$383,MATCH(R552,'Supplier file C'!$A$2:$A$383,0)))))</f>
        <v>134.08</v>
      </c>
      <c r="T552" s="21" t="str">
        <f aca="false">IF(E552="Discontinued","",IF(ABS(G552-S552)&lt;0.005,"Yes","No"))</f>
        <v>Yes</v>
      </c>
      <c r="U552" s="21" t="str">
        <f aca="false">IF(E552="Discontinued","",IF(ABS(F552-G552)&lt;=0.01*G552,"Yes","No"))</f>
        <v>No</v>
      </c>
      <c r="V552" s="17" t="n">
        <f aca="false">IF(E552="Discontinued","",K552/H552-1)</f>
        <v>0.165855143031041</v>
      </c>
      <c r="W552" s="21" t="str">
        <f aca="false">IF(E552="Discontinued","Archived",IF(ROUND((L552-G552)/L552,3)&gt;=ROUND(I552,3),"At or above target",IF(Q552&lt;&gt;"","Below target, reason recorded","Below target, no reason")))</f>
        <v>Below target, reason recorded</v>
      </c>
      <c r="X552" s="21" t="str">
        <f aca="false">IF(E552="Discontinued","",IF(ROUND(M552-I552,3)&lt;-0.01,"Yes","No"))</f>
        <v>Yes</v>
      </c>
    </row>
    <row r="553" customFormat="false" ht="15" hidden="false" customHeight="false" outlineLevel="0" collapsed="false">
      <c r="A553" s="21" t="s">
        <v>1232</v>
      </c>
      <c r="B553" s="21" t="s">
        <v>1233</v>
      </c>
      <c r="C553" s="21" t="s">
        <v>971</v>
      </c>
      <c r="D553" s="21" t="s">
        <v>109</v>
      </c>
      <c r="E553" s="21" t="s">
        <v>110</v>
      </c>
      <c r="F553" s="19" t="n">
        <v>4.86</v>
      </c>
      <c r="G553" s="19" t="n">
        <v>5.58</v>
      </c>
      <c r="H553" s="19" t="n">
        <v>6.95</v>
      </c>
      <c r="I553" s="17" t="n">
        <v>0.3</v>
      </c>
      <c r="J553" s="17"/>
      <c r="K553" s="19" t="n">
        <f aca="false">IF(E553="Discontinued",H553,ROUND(ROUNDUP(ROUND(G553/(1-IF(J553="",I553,J553))/0.05,6),0)*0.05,2))</f>
        <v>8</v>
      </c>
      <c r="L553" s="19" t="n">
        <f aca="false">IF(OR(E553="Discontinued",P553="Held at old sell"),H553,IF(LEFT(P553,15)="Approved, cappe",ROUND(ROUNDUP(ROUND(H553*1.1/0.05,6),0)*0.05,2),K553))</f>
        <v>8</v>
      </c>
      <c r="M553" s="17" t="n">
        <f aca="false">ROUND((H553-G553)/H553,3)</f>
        <v>0.197</v>
      </c>
      <c r="N553" s="17" t="n">
        <f aca="false">IF(E553="Discontinued","",ROUND((L553-G553)/L553,3))</f>
        <v>0.303</v>
      </c>
      <c r="O553" s="21" t="str">
        <f aca="false">IF(E553="Discontinued","Archive",IF(AND(ROUND(K553/H553-1,6)&lt;=0.1,K553-H553&lt;=100),"Auto","Approval"))</f>
        <v>Approval</v>
      </c>
      <c r="P553" s="21" t="s">
        <v>44</v>
      </c>
      <c r="Q553" s="21"/>
      <c r="R553" s="21" t="str">
        <f aca="false">IF(E553="Superseded",MID(INDEX('Import file'!$E$2:$E$1384,MATCH(A553,'Import file'!$A$2:$A$1384,0)),23,30),A553)</f>
        <v>EWA-2658</v>
      </c>
      <c r="S553" s="19" t="n">
        <f aca="false">IF(E553="Discontinued","",IFERROR(INDEX('Supplier file A'!$D$2:$D$677,MATCH(R553,'Supplier file A'!$A$2:$A$677,0)),IFERROR(INDEX('Supplier file B'!$D$2:$D$386,MATCH(R553,'Supplier file B'!$A$2:$A$386,0)),INDEX('Supplier file C'!$D$2:$D$383,MATCH(R553,'Supplier file C'!$A$2:$A$383,0)))))</f>
        <v>5.58</v>
      </c>
      <c r="T553" s="21" t="str">
        <f aca="false">IF(E553="Discontinued","",IF(ABS(G553-S553)&lt;0.005,"Yes","No"))</f>
        <v>Yes</v>
      </c>
      <c r="U553" s="21" t="str">
        <f aca="false">IF(E553="Discontinued","",IF(ABS(F553-G553)&lt;=0.01*G553,"Yes","No"))</f>
        <v>No</v>
      </c>
      <c r="V553" s="17" t="n">
        <f aca="false">IF(E553="Discontinued","",K553/H553-1)</f>
        <v>0.151079136690647</v>
      </c>
      <c r="W553" s="21" t="str">
        <f aca="false">IF(E553="Discontinued","Archived",IF(ROUND((L553-G553)/L553,3)&gt;=ROUND(I553,3),"At or above target",IF(Q553&lt;&gt;"","Below target, reason recorded","Below target, no reason")))</f>
        <v>At or above target</v>
      </c>
      <c r="X553" s="21" t="str">
        <f aca="false">IF(E553="Discontinued","",IF(ROUND(M553-I553,3)&lt;-0.01,"Yes","No"))</f>
        <v>Yes</v>
      </c>
    </row>
    <row r="554" customFormat="false" ht="15" hidden="false" customHeight="false" outlineLevel="0" collapsed="false">
      <c r="A554" s="21" t="s">
        <v>1234</v>
      </c>
      <c r="B554" s="21" t="s">
        <v>1235</v>
      </c>
      <c r="C554" s="21" t="s">
        <v>971</v>
      </c>
      <c r="D554" s="21" t="s">
        <v>109</v>
      </c>
      <c r="E554" s="21" t="s">
        <v>110</v>
      </c>
      <c r="F554" s="19" t="n">
        <v>16.1</v>
      </c>
      <c r="G554" s="19" t="n">
        <v>18.77</v>
      </c>
      <c r="H554" s="19" t="n">
        <v>23</v>
      </c>
      <c r="I554" s="17" t="n">
        <v>0.3</v>
      </c>
      <c r="J554" s="17"/>
      <c r="K554" s="19" t="n">
        <f aca="false">IF(E554="Discontinued",H554,ROUND(ROUNDUP(ROUND(G554/(1-IF(J554="",I554,J554))/0.05,6),0)*0.05,2))</f>
        <v>26.85</v>
      </c>
      <c r="L554" s="19" t="n">
        <f aca="false">IF(OR(E554="Discontinued",P554="Held at old sell"),H554,IF(LEFT(P554,15)="Approved, cappe",ROUND(ROUNDUP(ROUND(H554*1.1/0.05,6),0)*0.05,2),K554))</f>
        <v>26.85</v>
      </c>
      <c r="M554" s="17" t="n">
        <f aca="false">ROUND((H554-G554)/H554,3)</f>
        <v>0.184</v>
      </c>
      <c r="N554" s="17" t="n">
        <f aca="false">IF(E554="Discontinued","",ROUND((L554-G554)/L554,3))</f>
        <v>0.301</v>
      </c>
      <c r="O554" s="21" t="str">
        <f aca="false">IF(E554="Discontinued","Archive",IF(AND(ROUND(K554/H554-1,6)&lt;=0.1,K554-H554&lt;=100),"Auto","Approval"))</f>
        <v>Approval</v>
      </c>
      <c r="P554" s="21" t="s">
        <v>44</v>
      </c>
      <c r="Q554" s="21"/>
      <c r="R554" s="21" t="str">
        <f aca="false">IF(E554="Superseded",MID(INDEX('Import file'!$E$2:$E$1384,MATCH(A554,'Import file'!$A$2:$A$1384,0)),23,30),A554)</f>
        <v>EWA-2660</v>
      </c>
      <c r="S554" s="19" t="n">
        <f aca="false">IF(E554="Discontinued","",IFERROR(INDEX('Supplier file A'!$D$2:$D$677,MATCH(R554,'Supplier file A'!$A$2:$A$677,0)),IFERROR(INDEX('Supplier file B'!$D$2:$D$386,MATCH(R554,'Supplier file B'!$A$2:$A$386,0)),INDEX('Supplier file C'!$D$2:$D$383,MATCH(R554,'Supplier file C'!$A$2:$A$383,0)))))</f>
        <v>18.77</v>
      </c>
      <c r="T554" s="21" t="str">
        <f aca="false">IF(E554="Discontinued","",IF(ABS(G554-S554)&lt;0.005,"Yes","No"))</f>
        <v>Yes</v>
      </c>
      <c r="U554" s="21" t="str">
        <f aca="false">IF(E554="Discontinued","",IF(ABS(F554-G554)&lt;=0.01*G554,"Yes","No"))</f>
        <v>No</v>
      </c>
      <c r="V554" s="17" t="n">
        <f aca="false">IF(E554="Discontinued","",K554/H554-1)</f>
        <v>0.167391304347826</v>
      </c>
      <c r="W554" s="21" t="str">
        <f aca="false">IF(E554="Discontinued","Archived",IF(ROUND((L554-G554)/L554,3)&gt;=ROUND(I554,3),"At or above target",IF(Q554&lt;&gt;"","Below target, reason recorded","Below target, no reason")))</f>
        <v>At or above target</v>
      </c>
      <c r="X554" s="21" t="str">
        <f aca="false">IF(E554="Discontinued","",IF(ROUND(M554-I554,3)&lt;-0.01,"Yes","No"))</f>
        <v>Yes</v>
      </c>
    </row>
    <row r="555" customFormat="false" ht="15" hidden="false" customHeight="false" outlineLevel="0" collapsed="false">
      <c r="A555" s="21" t="s">
        <v>1236</v>
      </c>
      <c r="B555" s="21" t="s">
        <v>1237</v>
      </c>
      <c r="C555" s="21" t="s">
        <v>971</v>
      </c>
      <c r="D555" s="21" t="s">
        <v>109</v>
      </c>
      <c r="E555" s="21" t="s">
        <v>131</v>
      </c>
      <c r="F555" s="19" t="n">
        <v>48</v>
      </c>
      <c r="G555" s="19" t="n">
        <v>55.95</v>
      </c>
      <c r="H555" s="19" t="n">
        <v>64</v>
      </c>
      <c r="I555" s="17" t="n">
        <v>0.3</v>
      </c>
      <c r="J555" s="17" t="n">
        <v>0.25</v>
      </c>
      <c r="K555" s="19" t="n">
        <f aca="false">IF(E555="Discontinued",H555,ROUND(ROUNDUP(ROUND(G555/(1-IF(J555="",I555,J555))/0.05,6),0)*0.05,2))</f>
        <v>74.6</v>
      </c>
      <c r="L555" s="19" t="n">
        <f aca="false">IF(OR(E555="Discontinued",P555="Held at old sell"),H555,IF(LEFT(P555,15)="Approved, cappe",ROUND(ROUNDUP(ROUND(H555*1.1/0.05,6),0)*0.05,2),K555))</f>
        <v>70.4</v>
      </c>
      <c r="M555" s="17" t="n">
        <f aca="false">ROUND((H555-G555)/H555,3)</f>
        <v>0.126</v>
      </c>
      <c r="N555" s="17" t="n">
        <f aca="false">IF(E555="Discontinued","",ROUND((L555-G555)/L555,3))</f>
        <v>0.205</v>
      </c>
      <c r="O555" s="21" t="str">
        <f aca="false">IF(E555="Discontinued","Archive",IF(AND(ROUND(K555/H555-1,6)&lt;=0.1,K555-H555&lt;=100),"Auto","Approval"))</f>
        <v>Approval</v>
      </c>
      <c r="P555" s="21" t="s">
        <v>45</v>
      </c>
      <c r="Q555" s="21" t="s">
        <v>289</v>
      </c>
      <c r="R555" s="21" t="str">
        <f aca="false">IF(E555="Superseded",MID(INDEX('Import file'!$E$2:$E$1384,MATCH(A555,'Import file'!$A$2:$A$1384,0)),23,30),A555)</f>
        <v>EWA-7662</v>
      </c>
      <c r="S555" s="19" t="n">
        <f aca="false">IF(E555="Discontinued","",IFERROR(INDEX('Supplier file A'!$D$2:$D$677,MATCH(R555,'Supplier file A'!$A$2:$A$677,0)),IFERROR(INDEX('Supplier file B'!$D$2:$D$386,MATCH(R555,'Supplier file B'!$A$2:$A$386,0)),INDEX('Supplier file C'!$D$2:$D$383,MATCH(R555,'Supplier file C'!$A$2:$A$383,0)))))</f>
        <v>55.95</v>
      </c>
      <c r="T555" s="21" t="str">
        <f aca="false">IF(E555="Discontinued","",IF(ABS(G555-S555)&lt;0.005,"Yes","No"))</f>
        <v>Yes</v>
      </c>
      <c r="U555" s="21" t="str">
        <f aca="false">IF(E555="Discontinued","",IF(ABS(F555-G555)&lt;=0.01*G555,"Yes","No"))</f>
        <v>No</v>
      </c>
      <c r="V555" s="17" t="n">
        <f aca="false">IF(E555="Discontinued","",K555/H555-1)</f>
        <v>0.165625</v>
      </c>
      <c r="W555" s="21" t="str">
        <f aca="false">IF(E555="Discontinued","Archived",IF(ROUND((L555-G555)/L555,3)&gt;=ROUND(I555,3),"At or above target",IF(Q555&lt;&gt;"","Below target, reason recorded","Below target, no reason")))</f>
        <v>Below target, reason recorded</v>
      </c>
      <c r="X555" s="21" t="str">
        <f aca="false">IF(E555="Discontinued","",IF(ROUND(M555-I555,3)&lt;-0.01,"Yes","No"))</f>
        <v>Yes</v>
      </c>
    </row>
    <row r="556" customFormat="false" ht="15" hidden="false" customHeight="false" outlineLevel="0" collapsed="false">
      <c r="A556" s="21" t="s">
        <v>1238</v>
      </c>
      <c r="B556" s="21" t="s">
        <v>1239</v>
      </c>
      <c r="C556" s="21" t="s">
        <v>971</v>
      </c>
      <c r="D556" s="21" t="s">
        <v>109</v>
      </c>
      <c r="E556" s="21" t="s">
        <v>110</v>
      </c>
      <c r="F556" s="19" t="n">
        <v>75</v>
      </c>
      <c r="G556" s="19" t="n">
        <v>88.05</v>
      </c>
      <c r="H556" s="19" t="n">
        <v>107.15</v>
      </c>
      <c r="I556" s="17" t="n">
        <v>0.3</v>
      </c>
      <c r="J556" s="17"/>
      <c r="K556" s="19" t="n">
        <f aca="false">IF(E556="Discontinued",H556,ROUND(ROUNDUP(ROUND(G556/(1-IF(J556="",I556,J556))/0.05,6),0)*0.05,2))</f>
        <v>125.8</v>
      </c>
      <c r="L556" s="19" t="n">
        <f aca="false">IF(OR(E556="Discontinued",P556="Held at old sell"),H556,IF(LEFT(P556,15)="Approved, cappe",ROUND(ROUNDUP(ROUND(H556*1.1/0.05,6),0)*0.05,2),K556))</f>
        <v>125.8</v>
      </c>
      <c r="M556" s="17" t="n">
        <f aca="false">ROUND((H556-G556)/H556,3)</f>
        <v>0.178</v>
      </c>
      <c r="N556" s="17" t="n">
        <f aca="false">IF(E556="Discontinued","",ROUND((L556-G556)/L556,3))</f>
        <v>0.3</v>
      </c>
      <c r="O556" s="21" t="str">
        <f aca="false">IF(E556="Discontinued","Archive",IF(AND(ROUND(K556/H556-1,6)&lt;=0.1,K556-H556&lt;=100),"Auto","Approval"))</f>
        <v>Approval</v>
      </c>
      <c r="P556" s="21" t="s">
        <v>44</v>
      </c>
      <c r="Q556" s="21"/>
      <c r="R556" s="21" t="str">
        <f aca="false">IF(E556="Superseded",MID(INDEX('Import file'!$E$2:$E$1384,MATCH(A556,'Import file'!$A$2:$A$1384,0)),23,30),A556)</f>
        <v>EWA-2665</v>
      </c>
      <c r="S556" s="19" t="n">
        <f aca="false">IF(E556="Discontinued","",IFERROR(INDEX('Supplier file A'!$D$2:$D$677,MATCH(R556,'Supplier file A'!$A$2:$A$677,0)),IFERROR(INDEX('Supplier file B'!$D$2:$D$386,MATCH(R556,'Supplier file B'!$A$2:$A$386,0)),INDEX('Supplier file C'!$D$2:$D$383,MATCH(R556,'Supplier file C'!$A$2:$A$383,0)))))</f>
        <v>88.05</v>
      </c>
      <c r="T556" s="21" t="str">
        <f aca="false">IF(E556="Discontinued","",IF(ABS(G556-S556)&lt;0.005,"Yes","No"))</f>
        <v>Yes</v>
      </c>
      <c r="U556" s="21" t="str">
        <f aca="false">IF(E556="Discontinued","",IF(ABS(F556-G556)&lt;=0.01*G556,"Yes","No"))</f>
        <v>No</v>
      </c>
      <c r="V556" s="17" t="n">
        <f aca="false">IF(E556="Discontinued","",K556/H556-1)</f>
        <v>0.1740550629958</v>
      </c>
      <c r="W556" s="21" t="str">
        <f aca="false">IF(E556="Discontinued","Archived",IF(ROUND((L556-G556)/L556,3)&gt;=ROUND(I556,3),"At or above target",IF(Q556&lt;&gt;"","Below target, reason recorded","Below target, no reason")))</f>
        <v>At or above target</v>
      </c>
      <c r="X556" s="21" t="str">
        <f aca="false">IF(E556="Discontinued","",IF(ROUND(M556-I556,3)&lt;-0.01,"Yes","No"))</f>
        <v>Yes</v>
      </c>
    </row>
    <row r="557" customFormat="false" ht="15" hidden="false" customHeight="false" outlineLevel="0" collapsed="false">
      <c r="A557" s="21" t="s">
        <v>1240</v>
      </c>
      <c r="B557" s="21" t="s">
        <v>1241</v>
      </c>
      <c r="C557" s="21" t="s">
        <v>971</v>
      </c>
      <c r="D557" s="21" t="s">
        <v>109</v>
      </c>
      <c r="E557" s="21" t="s">
        <v>110</v>
      </c>
      <c r="F557" s="19" t="n">
        <v>430</v>
      </c>
      <c r="G557" s="19" t="n">
        <v>497.75</v>
      </c>
      <c r="H557" s="19" t="n">
        <v>614.3</v>
      </c>
      <c r="I557" s="17" t="n">
        <v>0.3</v>
      </c>
      <c r="J557" s="17"/>
      <c r="K557" s="19" t="n">
        <f aca="false">IF(E557="Discontinued",H557,ROUND(ROUNDUP(ROUND(G557/(1-IF(J557="",I557,J557))/0.05,6),0)*0.05,2))</f>
        <v>711.1</v>
      </c>
      <c r="L557" s="19" t="n">
        <f aca="false">IF(OR(E557="Discontinued",P557="Held at old sell"),H557,IF(LEFT(P557,15)="Approved, cappe",ROUND(ROUNDUP(ROUND(H557*1.1/0.05,6),0)*0.05,2),K557))</f>
        <v>711.1</v>
      </c>
      <c r="M557" s="17" t="n">
        <f aca="false">ROUND((H557-G557)/H557,3)</f>
        <v>0.19</v>
      </c>
      <c r="N557" s="17" t="n">
        <f aca="false">IF(E557="Discontinued","",ROUND((L557-G557)/L557,3))</f>
        <v>0.3</v>
      </c>
      <c r="O557" s="21" t="str">
        <f aca="false">IF(E557="Discontinued","Archive",IF(AND(ROUND(K557/H557-1,6)&lt;=0.1,K557-H557&lt;=100),"Auto","Approval"))</f>
        <v>Approval</v>
      </c>
      <c r="P557" s="21" t="s">
        <v>44</v>
      </c>
      <c r="Q557" s="21"/>
      <c r="R557" s="21" t="str">
        <f aca="false">IF(E557="Superseded",MID(INDEX('Import file'!$E$2:$E$1384,MATCH(A557,'Import file'!$A$2:$A$1384,0)),23,30),A557)</f>
        <v>EWA-2670</v>
      </c>
      <c r="S557" s="19" t="n">
        <f aca="false">IF(E557="Discontinued","",IFERROR(INDEX('Supplier file A'!$D$2:$D$677,MATCH(R557,'Supplier file A'!$A$2:$A$677,0)),IFERROR(INDEX('Supplier file B'!$D$2:$D$386,MATCH(R557,'Supplier file B'!$A$2:$A$386,0)),INDEX('Supplier file C'!$D$2:$D$383,MATCH(R557,'Supplier file C'!$A$2:$A$383,0)))))</f>
        <v>497.75</v>
      </c>
      <c r="T557" s="21" t="str">
        <f aca="false">IF(E557="Discontinued","",IF(ABS(G557-S557)&lt;0.005,"Yes","No"))</f>
        <v>Yes</v>
      </c>
      <c r="U557" s="21" t="str">
        <f aca="false">IF(E557="Discontinued","",IF(ABS(F557-G557)&lt;=0.01*G557,"Yes","No"))</f>
        <v>No</v>
      </c>
      <c r="V557" s="17" t="n">
        <f aca="false">IF(E557="Discontinued","",K557/H557-1)</f>
        <v>0.157577730750448</v>
      </c>
      <c r="W557" s="21" t="str">
        <f aca="false">IF(E557="Discontinued","Archived",IF(ROUND((L557-G557)/L557,3)&gt;=ROUND(I557,3),"At or above target",IF(Q557&lt;&gt;"","Below target, reason recorded","Below target, no reason")))</f>
        <v>At or above target</v>
      </c>
      <c r="X557" s="21" t="str">
        <f aca="false">IF(E557="Discontinued","",IF(ROUND(M557-I557,3)&lt;-0.01,"Yes","No"))</f>
        <v>Yes</v>
      </c>
    </row>
    <row r="558" customFormat="false" ht="15" hidden="false" customHeight="false" outlineLevel="0" collapsed="false">
      <c r="A558" s="21" t="s">
        <v>1242</v>
      </c>
      <c r="B558" s="21" t="s">
        <v>1243</v>
      </c>
      <c r="C558" s="21" t="s">
        <v>971</v>
      </c>
      <c r="D558" s="21" t="s">
        <v>109</v>
      </c>
      <c r="E558" s="21" t="s">
        <v>110</v>
      </c>
      <c r="F558" s="19" t="n">
        <v>28.9</v>
      </c>
      <c r="G558" s="19" t="n">
        <v>33.84</v>
      </c>
      <c r="H558" s="19" t="n">
        <v>36.15</v>
      </c>
      <c r="I558" s="17" t="n">
        <v>0.3</v>
      </c>
      <c r="J558" s="17" t="n">
        <v>0.2</v>
      </c>
      <c r="K558" s="19" t="n">
        <f aca="false">IF(E558="Discontinued",H558,ROUND(ROUNDUP(ROUND(G558/(1-IF(J558="",I558,J558))/0.05,6),0)*0.05,2))</f>
        <v>42.3</v>
      </c>
      <c r="L558" s="19" t="n">
        <f aca="false">IF(OR(E558="Discontinued",P558="Held at old sell"),H558,IF(LEFT(P558,15)="Approved, cappe",ROUND(ROUNDUP(ROUND(H558*1.1/0.05,6),0)*0.05,2),K558))</f>
        <v>42.3</v>
      </c>
      <c r="M558" s="17" t="n">
        <f aca="false">ROUND((H558-G558)/H558,3)</f>
        <v>0.064</v>
      </c>
      <c r="N558" s="17" t="n">
        <f aca="false">IF(E558="Discontinued","",ROUND((L558-G558)/L558,3))</f>
        <v>0.2</v>
      </c>
      <c r="O558" s="21" t="str">
        <f aca="false">IF(E558="Discontinued","Archive",IF(AND(ROUND(K558/H558-1,6)&lt;=0.1,K558-H558&lt;=100),"Auto","Approval"))</f>
        <v>Approval</v>
      </c>
      <c r="P558" s="21" t="s">
        <v>44</v>
      </c>
      <c r="Q558" s="21" t="s">
        <v>144</v>
      </c>
      <c r="R558" s="21" t="str">
        <f aca="false">IF(E558="Superseded",MID(INDEX('Import file'!$E$2:$E$1384,MATCH(A558,'Import file'!$A$2:$A$1384,0)),23,30),A558)</f>
        <v>EWA-2672</v>
      </c>
      <c r="S558" s="19" t="n">
        <f aca="false">IF(E558="Discontinued","",IFERROR(INDEX('Supplier file A'!$D$2:$D$677,MATCH(R558,'Supplier file A'!$A$2:$A$677,0)),IFERROR(INDEX('Supplier file B'!$D$2:$D$386,MATCH(R558,'Supplier file B'!$A$2:$A$386,0)),INDEX('Supplier file C'!$D$2:$D$383,MATCH(R558,'Supplier file C'!$A$2:$A$383,0)))))</f>
        <v>33.84</v>
      </c>
      <c r="T558" s="21" t="str">
        <f aca="false">IF(E558="Discontinued","",IF(ABS(G558-S558)&lt;0.005,"Yes","No"))</f>
        <v>Yes</v>
      </c>
      <c r="U558" s="21" t="str">
        <f aca="false">IF(E558="Discontinued","",IF(ABS(F558-G558)&lt;=0.01*G558,"Yes","No"))</f>
        <v>No</v>
      </c>
      <c r="V558" s="17" t="n">
        <f aca="false">IF(E558="Discontinued","",K558/H558-1)</f>
        <v>0.170124481327801</v>
      </c>
      <c r="W558" s="21" t="str">
        <f aca="false">IF(E558="Discontinued","Archived",IF(ROUND((L558-G558)/L558,3)&gt;=ROUND(I558,3),"At or above target",IF(Q558&lt;&gt;"","Below target, reason recorded","Below target, no reason")))</f>
        <v>Below target, reason recorded</v>
      </c>
      <c r="X558" s="21" t="str">
        <f aca="false">IF(E558="Discontinued","",IF(ROUND(M558-I558,3)&lt;-0.01,"Yes","No"))</f>
        <v>Yes</v>
      </c>
    </row>
    <row r="559" customFormat="false" ht="15" hidden="false" customHeight="false" outlineLevel="0" collapsed="false">
      <c r="A559" s="21" t="s">
        <v>1244</v>
      </c>
      <c r="B559" s="21" t="s">
        <v>1245</v>
      </c>
      <c r="C559" s="21" t="s">
        <v>971</v>
      </c>
      <c r="D559" s="21" t="s">
        <v>109</v>
      </c>
      <c r="E559" s="21" t="s">
        <v>110</v>
      </c>
      <c r="F559" s="19" t="n">
        <v>275</v>
      </c>
      <c r="G559" s="19" t="n">
        <v>320.8</v>
      </c>
      <c r="H559" s="19" t="n">
        <v>352.6</v>
      </c>
      <c r="I559" s="17" t="n">
        <v>0.3</v>
      </c>
      <c r="J559" s="17" t="n">
        <v>0.22</v>
      </c>
      <c r="K559" s="19" t="n">
        <f aca="false">IF(E559="Discontinued",H559,ROUND(ROUNDUP(ROUND(G559/(1-IF(J559="",I559,J559))/0.05,6),0)*0.05,2))</f>
        <v>411.3</v>
      </c>
      <c r="L559" s="19" t="n">
        <f aca="false">IF(OR(E559="Discontinued",P559="Held at old sell"),H559,IF(LEFT(P559,15)="Approved, cappe",ROUND(ROUNDUP(ROUND(H559*1.1/0.05,6),0)*0.05,2),K559))</f>
        <v>411.3</v>
      </c>
      <c r="M559" s="17" t="n">
        <f aca="false">ROUND((H559-G559)/H559,3)</f>
        <v>0.09</v>
      </c>
      <c r="N559" s="17" t="n">
        <f aca="false">IF(E559="Discontinued","",ROUND((L559-G559)/L559,3))</f>
        <v>0.22</v>
      </c>
      <c r="O559" s="21" t="str">
        <f aca="false">IF(E559="Discontinued","Archive",IF(AND(ROUND(K559/H559-1,6)&lt;=0.1,K559-H559&lt;=100),"Auto","Approval"))</f>
        <v>Approval</v>
      </c>
      <c r="P559" s="21" t="s">
        <v>44</v>
      </c>
      <c r="Q559" s="21" t="s">
        <v>218</v>
      </c>
      <c r="R559" s="21" t="str">
        <f aca="false">IF(E559="Superseded",MID(INDEX('Import file'!$E$2:$E$1384,MATCH(A559,'Import file'!$A$2:$A$1384,0)),23,30),A559)</f>
        <v>EWA-2676</v>
      </c>
      <c r="S559" s="19" t="n">
        <f aca="false">IF(E559="Discontinued","",IFERROR(INDEX('Supplier file A'!$D$2:$D$677,MATCH(R559,'Supplier file A'!$A$2:$A$677,0)),IFERROR(INDEX('Supplier file B'!$D$2:$D$386,MATCH(R559,'Supplier file B'!$A$2:$A$386,0)),INDEX('Supplier file C'!$D$2:$D$383,MATCH(R559,'Supplier file C'!$A$2:$A$383,0)))))</f>
        <v>320.8</v>
      </c>
      <c r="T559" s="21" t="str">
        <f aca="false">IF(E559="Discontinued","",IF(ABS(G559-S559)&lt;0.005,"Yes","No"))</f>
        <v>Yes</v>
      </c>
      <c r="U559" s="21" t="str">
        <f aca="false">IF(E559="Discontinued","",IF(ABS(F559-G559)&lt;=0.01*G559,"Yes","No"))</f>
        <v>No</v>
      </c>
      <c r="V559" s="17" t="n">
        <f aca="false">IF(E559="Discontinued","",K559/H559-1)</f>
        <v>0.166477595008508</v>
      </c>
      <c r="W559" s="21" t="str">
        <f aca="false">IF(E559="Discontinued","Archived",IF(ROUND((L559-G559)/L559,3)&gt;=ROUND(I559,3),"At or above target",IF(Q559&lt;&gt;"","Below target, reason recorded","Below target, no reason")))</f>
        <v>Below target, reason recorded</v>
      </c>
      <c r="X559" s="21" t="str">
        <f aca="false">IF(E559="Discontinued","",IF(ROUND(M559-I559,3)&lt;-0.01,"Yes","No"))</f>
        <v>Yes</v>
      </c>
    </row>
    <row r="560" customFormat="false" ht="15" hidden="false" customHeight="false" outlineLevel="0" collapsed="false">
      <c r="A560" s="21" t="s">
        <v>1246</v>
      </c>
      <c r="B560" s="21" t="s">
        <v>1247</v>
      </c>
      <c r="C560" s="21" t="s">
        <v>971</v>
      </c>
      <c r="D560" s="21" t="s">
        <v>109</v>
      </c>
      <c r="E560" s="21" t="s">
        <v>110</v>
      </c>
      <c r="F560" s="19" t="n">
        <v>275</v>
      </c>
      <c r="G560" s="19" t="n">
        <v>320.59</v>
      </c>
      <c r="H560" s="19" t="n">
        <v>392.9</v>
      </c>
      <c r="I560" s="17" t="n">
        <v>0.3</v>
      </c>
      <c r="J560" s="17"/>
      <c r="K560" s="19" t="n">
        <f aca="false">IF(E560="Discontinued",H560,ROUND(ROUNDUP(ROUND(G560/(1-IF(J560="",I560,J560))/0.05,6),0)*0.05,2))</f>
        <v>458</v>
      </c>
      <c r="L560" s="19" t="n">
        <f aca="false">IF(OR(E560="Discontinued",P560="Held at old sell"),H560,IF(LEFT(P560,15)="Approved, cappe",ROUND(ROUNDUP(ROUND(H560*1.1/0.05,6),0)*0.05,2),K560))</f>
        <v>432.2</v>
      </c>
      <c r="M560" s="17" t="n">
        <f aca="false">ROUND((H560-G560)/H560,3)</f>
        <v>0.184</v>
      </c>
      <c r="N560" s="17" t="n">
        <f aca="false">IF(E560="Discontinued","",ROUND((L560-G560)/L560,3))</f>
        <v>0.258</v>
      </c>
      <c r="O560" s="21" t="str">
        <f aca="false">IF(E560="Discontinued","Archive",IF(AND(ROUND(K560/H560-1,6)&lt;=0.1,K560-H560&lt;=100),"Auto","Approval"))</f>
        <v>Approval</v>
      </c>
      <c r="P560" s="21" t="s">
        <v>45</v>
      </c>
      <c r="Q560" s="21" t="s">
        <v>289</v>
      </c>
      <c r="R560" s="21" t="str">
        <f aca="false">IF(E560="Superseded",MID(INDEX('Import file'!$E$2:$E$1384,MATCH(A560,'Import file'!$A$2:$A$1384,0)),23,30),A560)</f>
        <v>EWA-2679</v>
      </c>
      <c r="S560" s="19" t="n">
        <f aca="false">IF(E560="Discontinued","",IFERROR(INDEX('Supplier file A'!$D$2:$D$677,MATCH(R560,'Supplier file A'!$A$2:$A$677,0)),IFERROR(INDEX('Supplier file B'!$D$2:$D$386,MATCH(R560,'Supplier file B'!$A$2:$A$386,0)),INDEX('Supplier file C'!$D$2:$D$383,MATCH(R560,'Supplier file C'!$A$2:$A$383,0)))))</f>
        <v>320.59</v>
      </c>
      <c r="T560" s="21" t="str">
        <f aca="false">IF(E560="Discontinued","",IF(ABS(G560-S560)&lt;0.005,"Yes","No"))</f>
        <v>Yes</v>
      </c>
      <c r="U560" s="21" t="str">
        <f aca="false">IF(E560="Discontinued","",IF(ABS(F560-G560)&lt;=0.01*G560,"Yes","No"))</f>
        <v>No</v>
      </c>
      <c r="V560" s="17" t="n">
        <f aca="false">IF(E560="Discontinued","",K560/H560-1)</f>
        <v>0.165691015525579</v>
      </c>
      <c r="W560" s="21" t="str">
        <f aca="false">IF(E560="Discontinued","Archived",IF(ROUND((L560-G560)/L560,3)&gt;=ROUND(I560,3),"At or above target",IF(Q560&lt;&gt;"","Below target, reason recorded","Below target, no reason")))</f>
        <v>Below target, reason recorded</v>
      </c>
      <c r="X560" s="21" t="str">
        <f aca="false">IF(E560="Discontinued","",IF(ROUND(M560-I560,3)&lt;-0.01,"Yes","No"))</f>
        <v>Yes</v>
      </c>
    </row>
    <row r="561" customFormat="false" ht="15" hidden="false" customHeight="false" outlineLevel="0" collapsed="false">
      <c r="A561" s="21" t="s">
        <v>1248</v>
      </c>
      <c r="B561" s="21" t="s">
        <v>1249</v>
      </c>
      <c r="C561" s="21" t="s">
        <v>971</v>
      </c>
      <c r="D561" s="21" t="s">
        <v>109</v>
      </c>
      <c r="E561" s="21" t="s">
        <v>110</v>
      </c>
      <c r="F561" s="19" t="n">
        <v>1.13</v>
      </c>
      <c r="G561" s="19" t="n">
        <v>1.31</v>
      </c>
      <c r="H561" s="19" t="n">
        <v>1.55</v>
      </c>
      <c r="I561" s="17" t="n">
        <v>0.3</v>
      </c>
      <c r="J561" s="17" t="n">
        <v>0.25</v>
      </c>
      <c r="K561" s="19" t="n">
        <f aca="false">IF(E561="Discontinued",H561,ROUND(ROUNDUP(ROUND(G561/(1-IF(J561="",I561,J561))/0.05,6),0)*0.05,2))</f>
        <v>1.75</v>
      </c>
      <c r="L561" s="19" t="n">
        <f aca="false">IF(OR(E561="Discontinued",P561="Held at old sell"),H561,IF(LEFT(P561,15)="Approved, cappe",ROUND(ROUNDUP(ROUND(H561*1.1/0.05,6),0)*0.05,2),K561))</f>
        <v>1.75</v>
      </c>
      <c r="M561" s="17" t="n">
        <f aca="false">ROUND((H561-G561)/H561,3)</f>
        <v>0.155</v>
      </c>
      <c r="N561" s="17" t="n">
        <f aca="false">IF(E561="Discontinued","",ROUND((L561-G561)/L561,3))</f>
        <v>0.251</v>
      </c>
      <c r="O561" s="21" t="str">
        <f aca="false">IF(E561="Discontinued","Archive",IF(AND(ROUND(K561/H561-1,6)&lt;=0.1,K561-H561&lt;=100),"Auto","Approval"))</f>
        <v>Approval</v>
      </c>
      <c r="P561" s="21" t="s">
        <v>44</v>
      </c>
      <c r="Q561" s="21" t="s">
        <v>134</v>
      </c>
      <c r="R561" s="21" t="str">
        <f aca="false">IF(E561="Superseded",MID(INDEX('Import file'!$E$2:$E$1384,MATCH(A561,'Import file'!$A$2:$A$1384,0)),23,30),A561)</f>
        <v>EWA-2681</v>
      </c>
      <c r="S561" s="19" t="n">
        <f aca="false">IF(E561="Discontinued","",IFERROR(INDEX('Supplier file A'!$D$2:$D$677,MATCH(R561,'Supplier file A'!$A$2:$A$677,0)),IFERROR(INDEX('Supplier file B'!$D$2:$D$386,MATCH(R561,'Supplier file B'!$A$2:$A$386,0)),INDEX('Supplier file C'!$D$2:$D$383,MATCH(R561,'Supplier file C'!$A$2:$A$383,0)))))</f>
        <v>1.31</v>
      </c>
      <c r="T561" s="21" t="str">
        <f aca="false">IF(E561="Discontinued","",IF(ABS(G561-S561)&lt;0.005,"Yes","No"))</f>
        <v>Yes</v>
      </c>
      <c r="U561" s="21" t="str">
        <f aca="false">IF(E561="Discontinued","",IF(ABS(F561-G561)&lt;=0.01*G561,"Yes","No"))</f>
        <v>No</v>
      </c>
      <c r="V561" s="17" t="n">
        <f aca="false">IF(E561="Discontinued","",K561/H561-1)</f>
        <v>0.129032258064516</v>
      </c>
      <c r="W561" s="21" t="str">
        <f aca="false">IF(E561="Discontinued","Archived",IF(ROUND((L561-G561)/L561,3)&gt;=ROUND(I561,3),"At or above target",IF(Q561&lt;&gt;"","Below target, reason recorded","Below target, no reason")))</f>
        <v>Below target, reason recorded</v>
      </c>
      <c r="X561" s="21" t="str">
        <f aca="false">IF(E561="Discontinued","",IF(ROUND(M561-I561,3)&lt;-0.01,"Yes","No"))</f>
        <v>Yes</v>
      </c>
    </row>
    <row r="562" customFormat="false" ht="15" hidden="false" customHeight="false" outlineLevel="0" collapsed="false">
      <c r="A562" s="21" t="s">
        <v>1250</v>
      </c>
      <c r="B562" s="21" t="s">
        <v>1251</v>
      </c>
      <c r="C562" s="21" t="s">
        <v>971</v>
      </c>
      <c r="D562" s="21" t="s">
        <v>109</v>
      </c>
      <c r="E562" s="21" t="s">
        <v>110</v>
      </c>
      <c r="F562" s="19" t="n">
        <v>44.55</v>
      </c>
      <c r="G562" s="19" t="n">
        <v>51.65</v>
      </c>
      <c r="H562" s="19" t="n">
        <v>63.65</v>
      </c>
      <c r="I562" s="17" t="n">
        <v>0.3</v>
      </c>
      <c r="J562" s="17"/>
      <c r="K562" s="19" t="n">
        <f aca="false">IF(E562="Discontinued",H562,ROUND(ROUNDUP(ROUND(G562/(1-IF(J562="",I562,J562))/0.05,6),0)*0.05,2))</f>
        <v>73.8</v>
      </c>
      <c r="L562" s="19" t="n">
        <f aca="false">IF(OR(E562="Discontinued",P562="Held at old sell"),H562,IF(LEFT(P562,15)="Approved, cappe",ROUND(ROUNDUP(ROUND(H562*1.1/0.05,6),0)*0.05,2),K562))</f>
        <v>73.8</v>
      </c>
      <c r="M562" s="17" t="n">
        <f aca="false">ROUND((H562-G562)/H562,3)</f>
        <v>0.189</v>
      </c>
      <c r="N562" s="17" t="n">
        <f aca="false">IF(E562="Discontinued","",ROUND((L562-G562)/L562,3))</f>
        <v>0.3</v>
      </c>
      <c r="O562" s="21" t="str">
        <f aca="false">IF(E562="Discontinued","Archive",IF(AND(ROUND(K562/H562-1,6)&lt;=0.1,K562-H562&lt;=100),"Auto","Approval"))</f>
        <v>Approval</v>
      </c>
      <c r="P562" s="21" t="s">
        <v>44</v>
      </c>
      <c r="Q562" s="21"/>
      <c r="R562" s="21" t="str">
        <f aca="false">IF(E562="Superseded",MID(INDEX('Import file'!$E$2:$E$1384,MATCH(A562,'Import file'!$A$2:$A$1384,0)),23,30),A562)</f>
        <v>EWA-2683</v>
      </c>
      <c r="S562" s="19" t="n">
        <f aca="false">IF(E562="Discontinued","",IFERROR(INDEX('Supplier file A'!$D$2:$D$677,MATCH(R562,'Supplier file A'!$A$2:$A$677,0)),IFERROR(INDEX('Supplier file B'!$D$2:$D$386,MATCH(R562,'Supplier file B'!$A$2:$A$386,0)),INDEX('Supplier file C'!$D$2:$D$383,MATCH(R562,'Supplier file C'!$A$2:$A$383,0)))))</f>
        <v>51.65</v>
      </c>
      <c r="T562" s="21" t="str">
        <f aca="false">IF(E562="Discontinued","",IF(ABS(G562-S562)&lt;0.005,"Yes","No"))</f>
        <v>Yes</v>
      </c>
      <c r="U562" s="21" t="str">
        <f aca="false">IF(E562="Discontinued","",IF(ABS(F562-G562)&lt;=0.01*G562,"Yes","No"))</f>
        <v>No</v>
      </c>
      <c r="V562" s="17" t="n">
        <f aca="false">IF(E562="Discontinued","",K562/H562-1)</f>
        <v>0.159465828750982</v>
      </c>
      <c r="W562" s="21" t="str">
        <f aca="false">IF(E562="Discontinued","Archived",IF(ROUND((L562-G562)/L562,3)&gt;=ROUND(I562,3),"At or above target",IF(Q562&lt;&gt;"","Below target, reason recorded","Below target, no reason")))</f>
        <v>At or above target</v>
      </c>
      <c r="X562" s="21" t="str">
        <f aca="false">IF(E562="Discontinued","",IF(ROUND(M562-I562,3)&lt;-0.01,"Yes","No"))</f>
        <v>Yes</v>
      </c>
    </row>
    <row r="563" customFormat="false" ht="15" hidden="false" customHeight="false" outlineLevel="0" collapsed="false">
      <c r="A563" s="21" t="s">
        <v>1252</v>
      </c>
      <c r="B563" s="21" t="s">
        <v>1253</v>
      </c>
      <c r="C563" s="21" t="s">
        <v>971</v>
      </c>
      <c r="D563" s="21" t="s">
        <v>109</v>
      </c>
      <c r="E563" s="21" t="s">
        <v>110</v>
      </c>
      <c r="F563" s="19" t="n">
        <v>39.1</v>
      </c>
      <c r="G563" s="19" t="n">
        <v>45.08</v>
      </c>
      <c r="H563" s="19" t="n">
        <v>55.9</v>
      </c>
      <c r="I563" s="17" t="n">
        <v>0.3</v>
      </c>
      <c r="J563" s="17"/>
      <c r="K563" s="19" t="n">
        <f aca="false">IF(E563="Discontinued",H563,ROUND(ROUNDUP(ROUND(G563/(1-IF(J563="",I563,J563))/0.05,6),0)*0.05,2))</f>
        <v>64.4</v>
      </c>
      <c r="L563" s="19" t="n">
        <f aca="false">IF(OR(E563="Discontinued",P563="Held at old sell"),H563,IF(LEFT(P563,15)="Approved, cappe",ROUND(ROUNDUP(ROUND(H563*1.1/0.05,6),0)*0.05,2),K563))</f>
        <v>64.4</v>
      </c>
      <c r="M563" s="17" t="n">
        <f aca="false">ROUND((H563-G563)/H563,3)</f>
        <v>0.194</v>
      </c>
      <c r="N563" s="17" t="n">
        <f aca="false">IF(E563="Discontinued","",ROUND((L563-G563)/L563,3))</f>
        <v>0.3</v>
      </c>
      <c r="O563" s="21" t="str">
        <f aca="false">IF(E563="Discontinued","Archive",IF(AND(ROUND(K563/H563-1,6)&lt;=0.1,K563-H563&lt;=100),"Auto","Approval"))</f>
        <v>Approval</v>
      </c>
      <c r="P563" s="21" t="s">
        <v>44</v>
      </c>
      <c r="Q563" s="21"/>
      <c r="R563" s="21" t="str">
        <f aca="false">IF(E563="Superseded",MID(INDEX('Import file'!$E$2:$E$1384,MATCH(A563,'Import file'!$A$2:$A$1384,0)),23,30),A563)</f>
        <v>EWA-2686</v>
      </c>
      <c r="S563" s="19" t="n">
        <f aca="false">IF(E563="Discontinued","",IFERROR(INDEX('Supplier file A'!$D$2:$D$677,MATCH(R563,'Supplier file A'!$A$2:$A$677,0)),IFERROR(INDEX('Supplier file B'!$D$2:$D$386,MATCH(R563,'Supplier file B'!$A$2:$A$386,0)),INDEX('Supplier file C'!$D$2:$D$383,MATCH(R563,'Supplier file C'!$A$2:$A$383,0)))))</f>
        <v>45.08</v>
      </c>
      <c r="T563" s="21" t="str">
        <f aca="false">IF(E563="Discontinued","",IF(ABS(G563-S563)&lt;0.005,"Yes","No"))</f>
        <v>Yes</v>
      </c>
      <c r="U563" s="21" t="str">
        <f aca="false">IF(E563="Discontinued","",IF(ABS(F563-G563)&lt;=0.01*G563,"Yes","No"))</f>
        <v>No</v>
      </c>
      <c r="V563" s="17" t="n">
        <f aca="false">IF(E563="Discontinued","",K563/H563-1)</f>
        <v>0.152057245080501</v>
      </c>
      <c r="W563" s="21" t="str">
        <f aca="false">IF(E563="Discontinued","Archived",IF(ROUND((L563-G563)/L563,3)&gt;=ROUND(I563,3),"At or above target",IF(Q563&lt;&gt;"","Below target, reason recorded","Below target, no reason")))</f>
        <v>At or above target</v>
      </c>
      <c r="X563" s="21" t="str">
        <f aca="false">IF(E563="Discontinued","",IF(ROUND(M563-I563,3)&lt;-0.01,"Yes","No"))</f>
        <v>Yes</v>
      </c>
    </row>
    <row r="564" customFormat="false" ht="15" hidden="false" customHeight="false" outlineLevel="0" collapsed="false">
      <c r="A564" s="21" t="s">
        <v>1254</v>
      </c>
      <c r="B564" s="21" t="s">
        <v>1255</v>
      </c>
      <c r="C564" s="21" t="s">
        <v>971</v>
      </c>
      <c r="D564" s="21" t="s">
        <v>109</v>
      </c>
      <c r="E564" s="21" t="s">
        <v>110</v>
      </c>
      <c r="F564" s="19" t="n">
        <v>2.1</v>
      </c>
      <c r="G564" s="19" t="n">
        <v>2.42</v>
      </c>
      <c r="H564" s="19" t="n">
        <v>3</v>
      </c>
      <c r="I564" s="17" t="n">
        <v>0.3</v>
      </c>
      <c r="J564" s="17"/>
      <c r="K564" s="19" t="n">
        <f aca="false">IF(E564="Discontinued",H564,ROUND(ROUNDUP(ROUND(G564/(1-IF(J564="",I564,J564))/0.05,6),0)*0.05,2))</f>
        <v>3.5</v>
      </c>
      <c r="L564" s="19" t="n">
        <f aca="false">IF(OR(E564="Discontinued",P564="Held at old sell"),H564,IF(LEFT(P564,15)="Approved, cappe",ROUND(ROUNDUP(ROUND(H564*1.1/0.05,6),0)*0.05,2),K564))</f>
        <v>3.5</v>
      </c>
      <c r="M564" s="17" t="n">
        <f aca="false">ROUND((H564-G564)/H564,3)</f>
        <v>0.193</v>
      </c>
      <c r="N564" s="17" t="n">
        <f aca="false">IF(E564="Discontinued","",ROUND((L564-G564)/L564,3))</f>
        <v>0.309</v>
      </c>
      <c r="O564" s="21" t="str">
        <f aca="false">IF(E564="Discontinued","Archive",IF(AND(ROUND(K564/H564-1,6)&lt;=0.1,K564-H564&lt;=100),"Auto","Approval"))</f>
        <v>Approval</v>
      </c>
      <c r="P564" s="21" t="s">
        <v>44</v>
      </c>
      <c r="Q564" s="21"/>
      <c r="R564" s="21" t="str">
        <f aca="false">IF(E564="Superseded",MID(INDEX('Import file'!$E$2:$E$1384,MATCH(A564,'Import file'!$A$2:$A$1384,0)),23,30),A564)</f>
        <v>EWA-2689</v>
      </c>
      <c r="S564" s="19" t="n">
        <f aca="false">IF(E564="Discontinued","",IFERROR(INDEX('Supplier file A'!$D$2:$D$677,MATCH(R564,'Supplier file A'!$A$2:$A$677,0)),IFERROR(INDEX('Supplier file B'!$D$2:$D$386,MATCH(R564,'Supplier file B'!$A$2:$A$386,0)),INDEX('Supplier file C'!$D$2:$D$383,MATCH(R564,'Supplier file C'!$A$2:$A$383,0)))))</f>
        <v>2.42</v>
      </c>
      <c r="T564" s="21" t="str">
        <f aca="false">IF(E564="Discontinued","",IF(ABS(G564-S564)&lt;0.005,"Yes","No"))</f>
        <v>Yes</v>
      </c>
      <c r="U564" s="21" t="str">
        <f aca="false">IF(E564="Discontinued","",IF(ABS(F564-G564)&lt;=0.01*G564,"Yes","No"))</f>
        <v>No</v>
      </c>
      <c r="V564" s="17" t="n">
        <f aca="false">IF(E564="Discontinued","",K564/H564-1)</f>
        <v>0.166666666666667</v>
      </c>
      <c r="W564" s="21" t="str">
        <f aca="false">IF(E564="Discontinued","Archived",IF(ROUND((L564-G564)/L564,3)&gt;=ROUND(I564,3),"At or above target",IF(Q564&lt;&gt;"","Below target, reason recorded","Below target, no reason")))</f>
        <v>At or above target</v>
      </c>
      <c r="X564" s="21" t="str">
        <f aca="false">IF(E564="Discontinued","",IF(ROUND(M564-I564,3)&lt;-0.01,"Yes","No"))</f>
        <v>Yes</v>
      </c>
    </row>
    <row r="565" customFormat="false" ht="15" hidden="false" customHeight="false" outlineLevel="0" collapsed="false">
      <c r="A565" s="21" t="s">
        <v>1256</v>
      </c>
      <c r="B565" s="21" t="s">
        <v>1257</v>
      </c>
      <c r="C565" s="21" t="s">
        <v>971</v>
      </c>
      <c r="D565" s="21" t="s">
        <v>109</v>
      </c>
      <c r="E565" s="21" t="s">
        <v>110</v>
      </c>
      <c r="F565" s="19" t="n">
        <v>2.1</v>
      </c>
      <c r="G565" s="19" t="n">
        <v>2.44</v>
      </c>
      <c r="H565" s="19" t="n">
        <v>3</v>
      </c>
      <c r="I565" s="17" t="n">
        <v>0.3</v>
      </c>
      <c r="J565" s="17"/>
      <c r="K565" s="19" t="n">
        <f aca="false">IF(E565="Discontinued",H565,ROUND(ROUNDUP(ROUND(G565/(1-IF(J565="",I565,J565))/0.05,6),0)*0.05,2))</f>
        <v>3.5</v>
      </c>
      <c r="L565" s="19" t="n">
        <f aca="false">IF(OR(E565="Discontinued",P565="Held at old sell"),H565,IF(LEFT(P565,15)="Approved, cappe",ROUND(ROUNDUP(ROUND(H565*1.1/0.05,6),0)*0.05,2),K565))</f>
        <v>3.5</v>
      </c>
      <c r="M565" s="17" t="n">
        <f aca="false">ROUND((H565-G565)/H565,3)</f>
        <v>0.187</v>
      </c>
      <c r="N565" s="17" t="n">
        <f aca="false">IF(E565="Discontinued","",ROUND((L565-G565)/L565,3))</f>
        <v>0.303</v>
      </c>
      <c r="O565" s="21" t="str">
        <f aca="false">IF(E565="Discontinued","Archive",IF(AND(ROUND(K565/H565-1,6)&lt;=0.1,K565-H565&lt;=100),"Auto","Approval"))</f>
        <v>Approval</v>
      </c>
      <c r="P565" s="21" t="s">
        <v>44</v>
      </c>
      <c r="Q565" s="21"/>
      <c r="R565" s="21" t="str">
        <f aca="false">IF(E565="Superseded",MID(INDEX('Import file'!$E$2:$E$1384,MATCH(A565,'Import file'!$A$2:$A$1384,0)),23,30),A565)</f>
        <v>EWA-2694</v>
      </c>
      <c r="S565" s="19" t="n">
        <f aca="false">IF(E565="Discontinued","",IFERROR(INDEX('Supplier file A'!$D$2:$D$677,MATCH(R565,'Supplier file A'!$A$2:$A$677,0)),IFERROR(INDEX('Supplier file B'!$D$2:$D$386,MATCH(R565,'Supplier file B'!$A$2:$A$386,0)),INDEX('Supplier file C'!$D$2:$D$383,MATCH(R565,'Supplier file C'!$A$2:$A$383,0)))))</f>
        <v>2.44</v>
      </c>
      <c r="T565" s="21" t="str">
        <f aca="false">IF(E565="Discontinued","",IF(ABS(G565-S565)&lt;0.005,"Yes","No"))</f>
        <v>Yes</v>
      </c>
      <c r="U565" s="21" t="str">
        <f aca="false">IF(E565="Discontinued","",IF(ABS(F565-G565)&lt;=0.01*G565,"Yes","No"))</f>
        <v>No</v>
      </c>
      <c r="V565" s="17" t="n">
        <f aca="false">IF(E565="Discontinued","",K565/H565-1)</f>
        <v>0.166666666666667</v>
      </c>
      <c r="W565" s="21" t="str">
        <f aca="false">IF(E565="Discontinued","Archived",IF(ROUND((L565-G565)/L565,3)&gt;=ROUND(I565,3),"At or above target",IF(Q565&lt;&gt;"","Below target, reason recorded","Below target, no reason")))</f>
        <v>At or above target</v>
      </c>
      <c r="X565" s="21" t="str">
        <f aca="false">IF(E565="Discontinued","",IF(ROUND(M565-I565,3)&lt;-0.01,"Yes","No"))</f>
        <v>Yes</v>
      </c>
    </row>
    <row r="566" customFormat="false" ht="15" hidden="false" customHeight="false" outlineLevel="0" collapsed="false">
      <c r="A566" s="21" t="s">
        <v>1258</v>
      </c>
      <c r="B566" s="21" t="s">
        <v>1259</v>
      </c>
      <c r="C566" s="21" t="s">
        <v>971</v>
      </c>
      <c r="D566" s="21" t="s">
        <v>109</v>
      </c>
      <c r="E566" s="21" t="s">
        <v>110</v>
      </c>
      <c r="F566" s="19" t="n">
        <v>17.85</v>
      </c>
      <c r="G566" s="19" t="n">
        <v>20.72</v>
      </c>
      <c r="H566" s="19" t="n">
        <v>25.5</v>
      </c>
      <c r="I566" s="17" t="n">
        <v>0.3</v>
      </c>
      <c r="J566" s="17"/>
      <c r="K566" s="19" t="n">
        <f aca="false">IF(E566="Discontinued",H566,ROUND(ROUNDUP(ROUND(G566/(1-IF(J566="",I566,J566))/0.05,6),0)*0.05,2))</f>
        <v>29.6</v>
      </c>
      <c r="L566" s="19" t="n">
        <f aca="false">IF(OR(E566="Discontinued",P566="Held at old sell"),H566,IF(LEFT(P566,15)="Approved, cappe",ROUND(ROUNDUP(ROUND(H566*1.1/0.05,6),0)*0.05,2),K566))</f>
        <v>29.6</v>
      </c>
      <c r="M566" s="17" t="n">
        <f aca="false">ROUND((H566-G566)/H566,3)</f>
        <v>0.187</v>
      </c>
      <c r="N566" s="17" t="n">
        <f aca="false">IF(E566="Discontinued","",ROUND((L566-G566)/L566,3))</f>
        <v>0.3</v>
      </c>
      <c r="O566" s="21" t="str">
        <f aca="false">IF(E566="Discontinued","Archive",IF(AND(ROUND(K566/H566-1,6)&lt;=0.1,K566-H566&lt;=100),"Auto","Approval"))</f>
        <v>Approval</v>
      </c>
      <c r="P566" s="21" t="s">
        <v>44</v>
      </c>
      <c r="Q566" s="21"/>
      <c r="R566" s="21" t="str">
        <f aca="false">IF(E566="Superseded",MID(INDEX('Import file'!$E$2:$E$1384,MATCH(A566,'Import file'!$A$2:$A$1384,0)),23,30),A566)</f>
        <v>EWA-2697</v>
      </c>
      <c r="S566" s="19" t="n">
        <f aca="false">IF(E566="Discontinued","",IFERROR(INDEX('Supplier file A'!$D$2:$D$677,MATCH(R566,'Supplier file A'!$A$2:$A$677,0)),IFERROR(INDEX('Supplier file B'!$D$2:$D$386,MATCH(R566,'Supplier file B'!$A$2:$A$386,0)),INDEX('Supplier file C'!$D$2:$D$383,MATCH(R566,'Supplier file C'!$A$2:$A$383,0)))))</f>
        <v>20.72</v>
      </c>
      <c r="T566" s="21" t="str">
        <f aca="false">IF(E566="Discontinued","",IF(ABS(G566-S566)&lt;0.005,"Yes","No"))</f>
        <v>Yes</v>
      </c>
      <c r="U566" s="21" t="str">
        <f aca="false">IF(E566="Discontinued","",IF(ABS(F566-G566)&lt;=0.01*G566,"Yes","No"))</f>
        <v>No</v>
      </c>
      <c r="V566" s="17" t="n">
        <f aca="false">IF(E566="Discontinued","",K566/H566-1)</f>
        <v>0.16078431372549</v>
      </c>
      <c r="W566" s="21" t="str">
        <f aca="false">IF(E566="Discontinued","Archived",IF(ROUND((L566-G566)/L566,3)&gt;=ROUND(I566,3),"At or above target",IF(Q566&lt;&gt;"","Below target, reason recorded","Below target, no reason")))</f>
        <v>At or above target</v>
      </c>
      <c r="X566" s="21" t="str">
        <f aca="false">IF(E566="Discontinued","",IF(ROUND(M566-I566,3)&lt;-0.01,"Yes","No"))</f>
        <v>Yes</v>
      </c>
    </row>
    <row r="567" customFormat="false" ht="15" hidden="false" customHeight="false" outlineLevel="0" collapsed="false">
      <c r="A567" s="21" t="s">
        <v>1260</v>
      </c>
      <c r="B567" s="21" t="s">
        <v>1261</v>
      </c>
      <c r="C567" s="21" t="s">
        <v>971</v>
      </c>
      <c r="D567" s="21" t="s">
        <v>109</v>
      </c>
      <c r="E567" s="21" t="s">
        <v>110</v>
      </c>
      <c r="F567" s="19" t="n">
        <v>8.62</v>
      </c>
      <c r="G567" s="19" t="n">
        <v>10.08</v>
      </c>
      <c r="H567" s="19" t="n">
        <v>12.35</v>
      </c>
      <c r="I567" s="17" t="n">
        <v>0.3</v>
      </c>
      <c r="J567" s="17"/>
      <c r="K567" s="19" t="n">
        <f aca="false">IF(E567="Discontinued",H567,ROUND(ROUNDUP(ROUND(G567/(1-IF(J567="",I567,J567))/0.05,6),0)*0.05,2))</f>
        <v>14.4</v>
      </c>
      <c r="L567" s="19" t="n">
        <f aca="false">IF(OR(E567="Discontinued",P567="Held at old sell"),H567,IF(LEFT(P567,15)="Approved, cappe",ROUND(ROUNDUP(ROUND(H567*1.1/0.05,6),0)*0.05,2),K567))</f>
        <v>14.4</v>
      </c>
      <c r="M567" s="17" t="n">
        <f aca="false">ROUND((H567-G567)/H567,3)</f>
        <v>0.184</v>
      </c>
      <c r="N567" s="17" t="n">
        <f aca="false">IF(E567="Discontinued","",ROUND((L567-G567)/L567,3))</f>
        <v>0.3</v>
      </c>
      <c r="O567" s="21" t="str">
        <f aca="false">IF(E567="Discontinued","Archive",IF(AND(ROUND(K567/H567-1,6)&lt;=0.1,K567-H567&lt;=100),"Auto","Approval"))</f>
        <v>Approval</v>
      </c>
      <c r="P567" s="21" t="s">
        <v>44</v>
      </c>
      <c r="Q567" s="21"/>
      <c r="R567" s="21" t="str">
        <f aca="false">IF(E567="Superseded",MID(INDEX('Import file'!$E$2:$E$1384,MATCH(A567,'Import file'!$A$2:$A$1384,0)),23,30),A567)</f>
        <v>EWA-2698</v>
      </c>
      <c r="S567" s="19" t="n">
        <f aca="false">IF(E567="Discontinued","",IFERROR(INDEX('Supplier file A'!$D$2:$D$677,MATCH(R567,'Supplier file A'!$A$2:$A$677,0)),IFERROR(INDEX('Supplier file B'!$D$2:$D$386,MATCH(R567,'Supplier file B'!$A$2:$A$386,0)),INDEX('Supplier file C'!$D$2:$D$383,MATCH(R567,'Supplier file C'!$A$2:$A$383,0)))))</f>
        <v>10.08</v>
      </c>
      <c r="T567" s="21" t="str">
        <f aca="false">IF(E567="Discontinued","",IF(ABS(G567-S567)&lt;0.005,"Yes","No"))</f>
        <v>Yes</v>
      </c>
      <c r="U567" s="21" t="str">
        <f aca="false">IF(E567="Discontinued","",IF(ABS(F567-G567)&lt;=0.01*G567,"Yes","No"))</f>
        <v>No</v>
      </c>
      <c r="V567" s="17" t="n">
        <f aca="false">IF(E567="Discontinued","",K567/H567-1)</f>
        <v>0.165991902834008</v>
      </c>
      <c r="W567" s="21" t="str">
        <f aca="false">IF(E567="Discontinued","Archived",IF(ROUND((L567-G567)/L567,3)&gt;=ROUND(I567,3),"At or above target",IF(Q567&lt;&gt;"","Below target, reason recorded","Below target, no reason")))</f>
        <v>At or above target</v>
      </c>
      <c r="X567" s="21" t="str">
        <f aca="false">IF(E567="Discontinued","",IF(ROUND(M567-I567,3)&lt;-0.01,"Yes","No"))</f>
        <v>Yes</v>
      </c>
    </row>
    <row r="568" customFormat="false" ht="15" hidden="false" customHeight="false" outlineLevel="0" collapsed="false">
      <c r="A568" s="21" t="s">
        <v>1262</v>
      </c>
      <c r="B568" s="21" t="s">
        <v>1263</v>
      </c>
      <c r="C568" s="21" t="s">
        <v>971</v>
      </c>
      <c r="D568" s="21" t="s">
        <v>109</v>
      </c>
      <c r="E568" s="21" t="s">
        <v>110</v>
      </c>
      <c r="F568" s="19" t="n">
        <v>360</v>
      </c>
      <c r="G568" s="19" t="n">
        <v>417.36</v>
      </c>
      <c r="H568" s="19" t="n">
        <v>514.3</v>
      </c>
      <c r="I568" s="17" t="n">
        <v>0.3</v>
      </c>
      <c r="J568" s="17"/>
      <c r="K568" s="19" t="n">
        <f aca="false">IF(E568="Discontinued",H568,ROUND(ROUNDUP(ROUND(G568/(1-IF(J568="",I568,J568))/0.05,6),0)*0.05,2))</f>
        <v>596.25</v>
      </c>
      <c r="L568" s="19" t="n">
        <f aca="false">IF(OR(E568="Discontinued",P568="Held at old sell"),H568,IF(LEFT(P568,15)="Approved, cappe",ROUND(ROUNDUP(ROUND(H568*1.1/0.05,6),0)*0.05,2),K568))</f>
        <v>596.25</v>
      </c>
      <c r="M568" s="17" t="n">
        <f aca="false">ROUND((H568-G568)/H568,3)</f>
        <v>0.188</v>
      </c>
      <c r="N568" s="17" t="n">
        <f aca="false">IF(E568="Discontinued","",ROUND((L568-G568)/L568,3))</f>
        <v>0.3</v>
      </c>
      <c r="O568" s="21" t="str">
        <f aca="false">IF(E568="Discontinued","Archive",IF(AND(ROUND(K568/H568-1,6)&lt;=0.1,K568-H568&lt;=100),"Auto","Approval"))</f>
        <v>Approval</v>
      </c>
      <c r="P568" s="21" t="s">
        <v>44</v>
      </c>
      <c r="Q568" s="21"/>
      <c r="R568" s="21" t="str">
        <f aca="false">IF(E568="Superseded",MID(INDEX('Import file'!$E$2:$E$1384,MATCH(A568,'Import file'!$A$2:$A$1384,0)),23,30),A568)</f>
        <v>EWA-2702</v>
      </c>
      <c r="S568" s="19" t="n">
        <f aca="false">IF(E568="Discontinued","",IFERROR(INDEX('Supplier file A'!$D$2:$D$677,MATCH(R568,'Supplier file A'!$A$2:$A$677,0)),IFERROR(INDEX('Supplier file B'!$D$2:$D$386,MATCH(R568,'Supplier file B'!$A$2:$A$386,0)),INDEX('Supplier file C'!$D$2:$D$383,MATCH(R568,'Supplier file C'!$A$2:$A$383,0)))))</f>
        <v>417.36</v>
      </c>
      <c r="T568" s="21" t="str">
        <f aca="false">IF(E568="Discontinued","",IF(ABS(G568-S568)&lt;0.005,"Yes","No"))</f>
        <v>Yes</v>
      </c>
      <c r="U568" s="21" t="str">
        <f aca="false">IF(E568="Discontinued","",IF(ABS(F568-G568)&lt;=0.01*G568,"Yes","No"))</f>
        <v>No</v>
      </c>
      <c r="V568" s="17" t="n">
        <f aca="false">IF(E568="Discontinued","",K568/H568-1)</f>
        <v>0.159342796033444</v>
      </c>
      <c r="W568" s="21" t="str">
        <f aca="false">IF(E568="Discontinued","Archived",IF(ROUND((L568-G568)/L568,3)&gt;=ROUND(I568,3),"At or above target",IF(Q568&lt;&gt;"","Below target, reason recorded","Below target, no reason")))</f>
        <v>At or above target</v>
      </c>
      <c r="X568" s="21" t="str">
        <f aca="false">IF(E568="Discontinued","",IF(ROUND(M568-I568,3)&lt;-0.01,"Yes","No"))</f>
        <v>Yes</v>
      </c>
    </row>
    <row r="569" customFormat="false" ht="15" hidden="false" customHeight="false" outlineLevel="0" collapsed="false">
      <c r="A569" s="21" t="s">
        <v>1264</v>
      </c>
      <c r="B569" s="21" t="s">
        <v>1265</v>
      </c>
      <c r="C569" s="21" t="s">
        <v>971</v>
      </c>
      <c r="D569" s="21" t="s">
        <v>109</v>
      </c>
      <c r="E569" s="21" t="s">
        <v>110</v>
      </c>
      <c r="F569" s="19" t="n">
        <v>1.78</v>
      </c>
      <c r="G569" s="19" t="n">
        <v>2.09</v>
      </c>
      <c r="H569" s="19" t="n">
        <v>2.35</v>
      </c>
      <c r="I569" s="17" t="n">
        <v>0.3</v>
      </c>
      <c r="J569" s="17" t="n">
        <v>0.23</v>
      </c>
      <c r="K569" s="19" t="n">
        <f aca="false">IF(E569="Discontinued",H569,ROUND(ROUNDUP(ROUND(G569/(1-IF(J569="",I569,J569))/0.05,6),0)*0.05,2))</f>
        <v>2.75</v>
      </c>
      <c r="L569" s="19" t="n">
        <f aca="false">IF(OR(E569="Discontinued",P569="Held at old sell"),H569,IF(LEFT(P569,15)="Approved, cappe",ROUND(ROUNDUP(ROUND(H569*1.1/0.05,6),0)*0.05,2),K569))</f>
        <v>2.75</v>
      </c>
      <c r="M569" s="17" t="n">
        <f aca="false">ROUND((H569-G569)/H569,3)</f>
        <v>0.111</v>
      </c>
      <c r="N569" s="17" t="n">
        <f aca="false">IF(E569="Discontinued","",ROUND((L569-G569)/L569,3))</f>
        <v>0.24</v>
      </c>
      <c r="O569" s="21" t="str">
        <f aca="false">IF(E569="Discontinued","Archive",IF(AND(ROUND(K569/H569-1,6)&lt;=0.1,K569-H569&lt;=100),"Auto","Approval"))</f>
        <v>Approval</v>
      </c>
      <c r="P569" s="21" t="s">
        <v>44</v>
      </c>
      <c r="Q569" s="21" t="s">
        <v>139</v>
      </c>
      <c r="R569" s="21" t="str">
        <f aca="false">IF(E569="Superseded",MID(INDEX('Import file'!$E$2:$E$1384,MATCH(A569,'Import file'!$A$2:$A$1384,0)),23,30),A569)</f>
        <v>EWA-2705</v>
      </c>
      <c r="S569" s="19" t="n">
        <f aca="false">IF(E569="Discontinued","",IFERROR(INDEX('Supplier file A'!$D$2:$D$677,MATCH(R569,'Supplier file A'!$A$2:$A$677,0)),IFERROR(INDEX('Supplier file B'!$D$2:$D$386,MATCH(R569,'Supplier file B'!$A$2:$A$386,0)),INDEX('Supplier file C'!$D$2:$D$383,MATCH(R569,'Supplier file C'!$A$2:$A$383,0)))))</f>
        <v>2.09</v>
      </c>
      <c r="T569" s="21" t="str">
        <f aca="false">IF(E569="Discontinued","",IF(ABS(G569-S569)&lt;0.005,"Yes","No"))</f>
        <v>Yes</v>
      </c>
      <c r="U569" s="21" t="str">
        <f aca="false">IF(E569="Discontinued","",IF(ABS(F569-G569)&lt;=0.01*G569,"Yes","No"))</f>
        <v>No</v>
      </c>
      <c r="V569" s="17" t="n">
        <f aca="false">IF(E569="Discontinued","",K569/H569-1)</f>
        <v>0.170212765957447</v>
      </c>
      <c r="W569" s="21" t="str">
        <f aca="false">IF(E569="Discontinued","Archived",IF(ROUND((L569-G569)/L569,3)&gt;=ROUND(I569,3),"At or above target",IF(Q569&lt;&gt;"","Below target, reason recorded","Below target, no reason")))</f>
        <v>Below target, reason recorded</v>
      </c>
      <c r="X569" s="21" t="str">
        <f aca="false">IF(E569="Discontinued","",IF(ROUND(M569-I569,3)&lt;-0.01,"Yes","No"))</f>
        <v>Yes</v>
      </c>
    </row>
    <row r="570" customFormat="false" ht="15" hidden="false" customHeight="false" outlineLevel="0" collapsed="false">
      <c r="A570" s="21" t="s">
        <v>1266</v>
      </c>
      <c r="B570" s="21" t="s">
        <v>1267</v>
      </c>
      <c r="C570" s="21" t="s">
        <v>971</v>
      </c>
      <c r="D570" s="21" t="s">
        <v>109</v>
      </c>
      <c r="E570" s="21" t="s">
        <v>110</v>
      </c>
      <c r="F570" s="19" t="n">
        <v>56.35</v>
      </c>
      <c r="G570" s="19" t="n">
        <v>64.92</v>
      </c>
      <c r="H570" s="19" t="n">
        <v>80.5</v>
      </c>
      <c r="I570" s="17" t="n">
        <v>0.3</v>
      </c>
      <c r="J570" s="17"/>
      <c r="K570" s="19" t="n">
        <f aca="false">IF(E570="Discontinued",H570,ROUND(ROUNDUP(ROUND(G570/(1-IF(J570="",I570,J570))/0.05,6),0)*0.05,2))</f>
        <v>92.75</v>
      </c>
      <c r="L570" s="19" t="n">
        <f aca="false">IF(OR(E570="Discontinued",P570="Held at old sell"),H570,IF(LEFT(P570,15)="Approved, cappe",ROUND(ROUNDUP(ROUND(H570*1.1/0.05,6),0)*0.05,2),K570))</f>
        <v>80.5</v>
      </c>
      <c r="M570" s="17" t="n">
        <f aca="false">ROUND((H570-G570)/H570,3)</f>
        <v>0.194</v>
      </c>
      <c r="N570" s="17" t="n">
        <f aca="false">IF(E570="Discontinued","",ROUND((L570-G570)/L570,3))</f>
        <v>0.194</v>
      </c>
      <c r="O570" s="21" t="str">
        <f aca="false">IF(E570="Discontinued","Archive",IF(AND(ROUND(K570/H570-1,6)&lt;=0.1,K570-H570&lt;=100),"Auto","Approval"))</f>
        <v>Approval</v>
      </c>
      <c r="P570" s="21" t="s">
        <v>122</v>
      </c>
      <c r="Q570" s="21" t="s">
        <v>123</v>
      </c>
      <c r="R570" s="21" t="str">
        <f aca="false">IF(E570="Superseded",MID(INDEX('Import file'!$E$2:$E$1384,MATCH(A570,'Import file'!$A$2:$A$1384,0)),23,30),A570)</f>
        <v>EWA-2709</v>
      </c>
      <c r="S570" s="19" t="n">
        <f aca="false">IF(E570="Discontinued","",IFERROR(INDEX('Supplier file A'!$D$2:$D$677,MATCH(R570,'Supplier file A'!$A$2:$A$677,0)),IFERROR(INDEX('Supplier file B'!$D$2:$D$386,MATCH(R570,'Supplier file B'!$A$2:$A$386,0)),INDEX('Supplier file C'!$D$2:$D$383,MATCH(R570,'Supplier file C'!$A$2:$A$383,0)))))</f>
        <v>64.92</v>
      </c>
      <c r="T570" s="21" t="str">
        <f aca="false">IF(E570="Discontinued","",IF(ABS(G570-S570)&lt;0.005,"Yes","No"))</f>
        <v>Yes</v>
      </c>
      <c r="U570" s="21" t="str">
        <f aca="false">IF(E570="Discontinued","",IF(ABS(F570-G570)&lt;=0.01*G570,"Yes","No"))</f>
        <v>No</v>
      </c>
      <c r="V570" s="17" t="n">
        <f aca="false">IF(E570="Discontinued","",K570/H570-1)</f>
        <v>0.152173913043478</v>
      </c>
      <c r="W570" s="21" t="str">
        <f aca="false">IF(E570="Discontinued","Archived",IF(ROUND((L570-G570)/L570,3)&gt;=ROUND(I570,3),"At or above target",IF(Q570&lt;&gt;"","Below target, reason recorded","Below target, no reason")))</f>
        <v>Below target, reason recorded</v>
      </c>
      <c r="X570" s="21" t="str">
        <f aca="false">IF(E570="Discontinued","",IF(ROUND(M570-I570,3)&lt;-0.01,"Yes","No"))</f>
        <v>Yes</v>
      </c>
    </row>
    <row r="571" customFormat="false" ht="15" hidden="false" customHeight="false" outlineLevel="0" collapsed="false">
      <c r="A571" s="21" t="s">
        <v>1268</v>
      </c>
      <c r="B571" s="21" t="s">
        <v>1269</v>
      </c>
      <c r="C571" s="21" t="s">
        <v>971</v>
      </c>
      <c r="D571" s="21" t="s">
        <v>109</v>
      </c>
      <c r="E571" s="21" t="s">
        <v>110</v>
      </c>
      <c r="F571" s="19" t="n">
        <v>8.62</v>
      </c>
      <c r="G571" s="19" t="n">
        <v>10</v>
      </c>
      <c r="H571" s="19" t="n">
        <v>12.35</v>
      </c>
      <c r="I571" s="17" t="n">
        <v>0.3</v>
      </c>
      <c r="J571" s="17"/>
      <c r="K571" s="19" t="n">
        <f aca="false">IF(E571="Discontinued",H571,ROUND(ROUNDUP(ROUND(G571/(1-IF(J571="",I571,J571))/0.05,6),0)*0.05,2))</f>
        <v>14.3</v>
      </c>
      <c r="L571" s="19" t="n">
        <f aca="false">IF(OR(E571="Discontinued",P571="Held at old sell"),H571,IF(LEFT(P571,15)="Approved, cappe",ROUND(ROUNDUP(ROUND(H571*1.1/0.05,6),0)*0.05,2),K571))</f>
        <v>14.3</v>
      </c>
      <c r="M571" s="17" t="n">
        <f aca="false">ROUND((H571-G571)/H571,3)</f>
        <v>0.19</v>
      </c>
      <c r="N571" s="17" t="n">
        <f aca="false">IF(E571="Discontinued","",ROUND((L571-G571)/L571,3))</f>
        <v>0.301</v>
      </c>
      <c r="O571" s="21" t="str">
        <f aca="false">IF(E571="Discontinued","Archive",IF(AND(ROUND(K571/H571-1,6)&lt;=0.1,K571-H571&lt;=100),"Auto","Approval"))</f>
        <v>Approval</v>
      </c>
      <c r="P571" s="21" t="s">
        <v>44</v>
      </c>
      <c r="Q571" s="21"/>
      <c r="R571" s="21" t="str">
        <f aca="false">IF(E571="Superseded",MID(INDEX('Import file'!$E$2:$E$1384,MATCH(A571,'Import file'!$A$2:$A$1384,0)),23,30),A571)</f>
        <v>EWA-2711</v>
      </c>
      <c r="S571" s="19" t="n">
        <f aca="false">IF(E571="Discontinued","",IFERROR(INDEX('Supplier file A'!$D$2:$D$677,MATCH(R571,'Supplier file A'!$A$2:$A$677,0)),IFERROR(INDEX('Supplier file B'!$D$2:$D$386,MATCH(R571,'Supplier file B'!$A$2:$A$386,0)),INDEX('Supplier file C'!$D$2:$D$383,MATCH(R571,'Supplier file C'!$A$2:$A$383,0)))))</f>
        <v>10</v>
      </c>
      <c r="T571" s="21" t="str">
        <f aca="false">IF(E571="Discontinued","",IF(ABS(G571-S571)&lt;0.005,"Yes","No"))</f>
        <v>Yes</v>
      </c>
      <c r="U571" s="21" t="str">
        <f aca="false">IF(E571="Discontinued","",IF(ABS(F571-G571)&lt;=0.01*G571,"Yes","No"))</f>
        <v>No</v>
      </c>
      <c r="V571" s="17" t="n">
        <f aca="false">IF(E571="Discontinued","",K571/H571-1)</f>
        <v>0.157894736842105</v>
      </c>
      <c r="W571" s="21" t="str">
        <f aca="false">IF(E571="Discontinued","Archived",IF(ROUND((L571-G571)/L571,3)&gt;=ROUND(I571,3),"At or above target",IF(Q571&lt;&gt;"","Below target, reason recorded","Below target, no reason")))</f>
        <v>At or above target</v>
      </c>
      <c r="X571" s="21" t="str">
        <f aca="false">IF(E571="Discontinued","",IF(ROUND(M571-I571,3)&lt;-0.01,"Yes","No"))</f>
        <v>Yes</v>
      </c>
    </row>
    <row r="572" customFormat="false" ht="15" hidden="false" customHeight="false" outlineLevel="0" collapsed="false">
      <c r="A572" s="21" t="s">
        <v>1270</v>
      </c>
      <c r="B572" s="21" t="s">
        <v>1271</v>
      </c>
      <c r="C572" s="21" t="s">
        <v>971</v>
      </c>
      <c r="D572" s="21" t="s">
        <v>109</v>
      </c>
      <c r="E572" s="21" t="s">
        <v>110</v>
      </c>
      <c r="F572" s="19" t="n">
        <v>11.9</v>
      </c>
      <c r="G572" s="19" t="n">
        <v>13.9</v>
      </c>
      <c r="H572" s="19" t="n">
        <v>17</v>
      </c>
      <c r="I572" s="17" t="n">
        <v>0.3</v>
      </c>
      <c r="J572" s="17"/>
      <c r="K572" s="19" t="n">
        <f aca="false">IF(E572="Discontinued",H572,ROUND(ROUNDUP(ROUND(G572/(1-IF(J572="",I572,J572))/0.05,6),0)*0.05,2))</f>
        <v>19.9</v>
      </c>
      <c r="L572" s="19" t="n">
        <f aca="false">IF(OR(E572="Discontinued",P572="Held at old sell"),H572,IF(LEFT(P572,15)="Approved, cappe",ROUND(ROUNDUP(ROUND(H572*1.1/0.05,6),0)*0.05,2),K572))</f>
        <v>18.7</v>
      </c>
      <c r="M572" s="17" t="n">
        <f aca="false">ROUND((H572-G572)/H572,3)</f>
        <v>0.182</v>
      </c>
      <c r="N572" s="17" t="n">
        <f aca="false">IF(E572="Discontinued","",ROUND((L572-G572)/L572,3))</f>
        <v>0.257</v>
      </c>
      <c r="O572" s="21" t="str">
        <f aca="false">IF(E572="Discontinued","Archive",IF(AND(ROUND(K572/H572-1,6)&lt;=0.1,K572-H572&lt;=100),"Auto","Approval"))</f>
        <v>Approval</v>
      </c>
      <c r="P572" s="21" t="s">
        <v>45</v>
      </c>
      <c r="Q572" s="21" t="s">
        <v>289</v>
      </c>
      <c r="R572" s="21" t="str">
        <f aca="false">IF(E572="Superseded",MID(INDEX('Import file'!$E$2:$E$1384,MATCH(A572,'Import file'!$A$2:$A$1384,0)),23,30),A572)</f>
        <v>EWA-2713</v>
      </c>
      <c r="S572" s="19" t="n">
        <f aca="false">IF(E572="Discontinued","",IFERROR(INDEX('Supplier file A'!$D$2:$D$677,MATCH(R572,'Supplier file A'!$A$2:$A$677,0)),IFERROR(INDEX('Supplier file B'!$D$2:$D$386,MATCH(R572,'Supplier file B'!$A$2:$A$386,0)),INDEX('Supplier file C'!$D$2:$D$383,MATCH(R572,'Supplier file C'!$A$2:$A$383,0)))))</f>
        <v>13.9</v>
      </c>
      <c r="T572" s="21" t="str">
        <f aca="false">IF(E572="Discontinued","",IF(ABS(G572-S572)&lt;0.005,"Yes","No"))</f>
        <v>Yes</v>
      </c>
      <c r="U572" s="21" t="str">
        <f aca="false">IF(E572="Discontinued","",IF(ABS(F572-G572)&lt;=0.01*G572,"Yes","No"))</f>
        <v>No</v>
      </c>
      <c r="V572" s="17" t="n">
        <f aca="false">IF(E572="Discontinued","",K572/H572-1)</f>
        <v>0.170588235294117</v>
      </c>
      <c r="W572" s="21" t="str">
        <f aca="false">IF(E572="Discontinued","Archived",IF(ROUND((L572-G572)/L572,3)&gt;=ROUND(I572,3),"At or above target",IF(Q572&lt;&gt;"","Below target, reason recorded","Below target, no reason")))</f>
        <v>Below target, reason recorded</v>
      </c>
      <c r="X572" s="21" t="str">
        <f aca="false">IF(E572="Discontinued","",IF(ROUND(M572-I572,3)&lt;-0.01,"Yes","No"))</f>
        <v>Yes</v>
      </c>
    </row>
    <row r="573" customFormat="false" ht="15" hidden="false" customHeight="false" outlineLevel="0" collapsed="false">
      <c r="A573" s="21" t="s">
        <v>1272</v>
      </c>
      <c r="B573" s="21" t="s">
        <v>1273</v>
      </c>
      <c r="C573" s="21" t="s">
        <v>971</v>
      </c>
      <c r="D573" s="21" t="s">
        <v>109</v>
      </c>
      <c r="E573" s="21" t="s">
        <v>110</v>
      </c>
      <c r="F573" s="19" t="n">
        <v>75</v>
      </c>
      <c r="G573" s="19" t="n">
        <v>87.16</v>
      </c>
      <c r="H573" s="19" t="n">
        <v>107.15</v>
      </c>
      <c r="I573" s="17" t="n">
        <v>0.3</v>
      </c>
      <c r="J573" s="17"/>
      <c r="K573" s="19" t="n">
        <f aca="false">IF(E573="Discontinued",H573,ROUND(ROUNDUP(ROUND(G573/(1-IF(J573="",I573,J573))/0.05,6),0)*0.05,2))</f>
        <v>124.55</v>
      </c>
      <c r="L573" s="19" t="n">
        <f aca="false">IF(OR(E573="Discontinued",P573="Held at old sell"),H573,IF(LEFT(P573,15)="Approved, cappe",ROUND(ROUNDUP(ROUND(H573*1.1/0.05,6),0)*0.05,2),K573))</f>
        <v>124.55</v>
      </c>
      <c r="M573" s="17" t="n">
        <f aca="false">ROUND((H573-G573)/H573,3)</f>
        <v>0.187</v>
      </c>
      <c r="N573" s="17" t="n">
        <f aca="false">IF(E573="Discontinued","",ROUND((L573-G573)/L573,3))</f>
        <v>0.3</v>
      </c>
      <c r="O573" s="21" t="str">
        <f aca="false">IF(E573="Discontinued","Archive",IF(AND(ROUND(K573/H573-1,6)&lt;=0.1,K573-H573&lt;=100),"Auto","Approval"))</f>
        <v>Approval</v>
      </c>
      <c r="P573" s="21" t="s">
        <v>44</v>
      </c>
      <c r="Q573" s="21"/>
      <c r="R573" s="21" t="str">
        <f aca="false">IF(E573="Superseded",MID(INDEX('Import file'!$E$2:$E$1384,MATCH(A573,'Import file'!$A$2:$A$1384,0)),23,30),A573)</f>
        <v>EWA-2717</v>
      </c>
      <c r="S573" s="19" t="n">
        <f aca="false">IF(E573="Discontinued","",IFERROR(INDEX('Supplier file A'!$D$2:$D$677,MATCH(R573,'Supplier file A'!$A$2:$A$677,0)),IFERROR(INDEX('Supplier file B'!$D$2:$D$386,MATCH(R573,'Supplier file B'!$A$2:$A$386,0)),INDEX('Supplier file C'!$D$2:$D$383,MATCH(R573,'Supplier file C'!$A$2:$A$383,0)))))</f>
        <v>87.16</v>
      </c>
      <c r="T573" s="21" t="str">
        <f aca="false">IF(E573="Discontinued","",IF(ABS(G573-S573)&lt;0.005,"Yes","No"))</f>
        <v>Yes</v>
      </c>
      <c r="U573" s="21" t="str">
        <f aca="false">IF(E573="Discontinued","",IF(ABS(F573-G573)&lt;=0.01*G573,"Yes","No"))</f>
        <v>No</v>
      </c>
      <c r="V573" s="17" t="n">
        <f aca="false">IF(E573="Discontinued","",K573/H573-1)</f>
        <v>0.162389174055063</v>
      </c>
      <c r="W573" s="21" t="str">
        <f aca="false">IF(E573="Discontinued","Archived",IF(ROUND((L573-G573)/L573,3)&gt;=ROUND(I573,3),"At or above target",IF(Q573&lt;&gt;"","Below target, reason recorded","Below target, no reason")))</f>
        <v>At or above target</v>
      </c>
      <c r="X573" s="21" t="str">
        <f aca="false">IF(E573="Discontinued","",IF(ROUND(M573-I573,3)&lt;-0.01,"Yes","No"))</f>
        <v>Yes</v>
      </c>
    </row>
    <row r="574" customFormat="false" ht="15" hidden="false" customHeight="false" outlineLevel="0" collapsed="false">
      <c r="A574" s="21" t="s">
        <v>1274</v>
      </c>
      <c r="B574" s="21" t="s">
        <v>1275</v>
      </c>
      <c r="C574" s="21" t="s">
        <v>971</v>
      </c>
      <c r="D574" s="21" t="s">
        <v>109</v>
      </c>
      <c r="E574" s="21" t="s">
        <v>110</v>
      </c>
      <c r="F574" s="19" t="n">
        <v>49</v>
      </c>
      <c r="G574" s="19" t="n">
        <v>57.61</v>
      </c>
      <c r="H574" s="19" t="n">
        <v>70</v>
      </c>
      <c r="I574" s="17" t="n">
        <v>0.3</v>
      </c>
      <c r="J574" s="17"/>
      <c r="K574" s="19" t="n">
        <f aca="false">IF(E574="Discontinued",H574,ROUND(ROUNDUP(ROUND(G574/(1-IF(J574="",I574,J574))/0.05,6),0)*0.05,2))</f>
        <v>82.3</v>
      </c>
      <c r="L574" s="19" t="n">
        <f aca="false">IF(OR(E574="Discontinued",P574="Held at old sell"),H574,IF(LEFT(P574,15)="Approved, cappe",ROUND(ROUNDUP(ROUND(H574*1.1/0.05,6),0)*0.05,2),K574))</f>
        <v>82.3</v>
      </c>
      <c r="M574" s="17" t="n">
        <f aca="false">ROUND((H574-G574)/H574,3)</f>
        <v>0.177</v>
      </c>
      <c r="N574" s="17" t="n">
        <f aca="false">IF(E574="Discontinued","",ROUND((L574-G574)/L574,3))</f>
        <v>0.3</v>
      </c>
      <c r="O574" s="21" t="str">
        <f aca="false">IF(E574="Discontinued","Archive",IF(AND(ROUND(K574/H574-1,6)&lt;=0.1,K574-H574&lt;=100),"Auto","Approval"))</f>
        <v>Approval</v>
      </c>
      <c r="P574" s="21" t="s">
        <v>44</v>
      </c>
      <c r="Q574" s="21"/>
      <c r="R574" s="21" t="str">
        <f aca="false">IF(E574="Superseded",MID(INDEX('Import file'!$E$2:$E$1384,MATCH(A574,'Import file'!$A$2:$A$1384,0)),23,30),A574)</f>
        <v>EWA-2720</v>
      </c>
      <c r="S574" s="19" t="n">
        <f aca="false">IF(E574="Discontinued","",IFERROR(INDEX('Supplier file A'!$D$2:$D$677,MATCH(R574,'Supplier file A'!$A$2:$A$677,0)),IFERROR(INDEX('Supplier file B'!$D$2:$D$386,MATCH(R574,'Supplier file B'!$A$2:$A$386,0)),INDEX('Supplier file C'!$D$2:$D$383,MATCH(R574,'Supplier file C'!$A$2:$A$383,0)))))</f>
        <v>57.61</v>
      </c>
      <c r="T574" s="21" t="str">
        <f aca="false">IF(E574="Discontinued","",IF(ABS(G574-S574)&lt;0.005,"Yes","No"))</f>
        <v>Yes</v>
      </c>
      <c r="U574" s="21" t="str">
        <f aca="false">IF(E574="Discontinued","",IF(ABS(F574-G574)&lt;=0.01*G574,"Yes","No"))</f>
        <v>No</v>
      </c>
      <c r="V574" s="17" t="n">
        <f aca="false">IF(E574="Discontinued","",K574/H574-1)</f>
        <v>0.175714285714286</v>
      </c>
      <c r="W574" s="21" t="str">
        <f aca="false">IF(E574="Discontinued","Archived",IF(ROUND((L574-G574)/L574,3)&gt;=ROUND(I574,3),"At or above target",IF(Q574&lt;&gt;"","Below target, reason recorded","Below target, no reason")))</f>
        <v>At or above target</v>
      </c>
      <c r="X574" s="21" t="str">
        <f aca="false">IF(E574="Discontinued","",IF(ROUND(M574-I574,3)&lt;-0.01,"Yes","No"))</f>
        <v>Yes</v>
      </c>
    </row>
    <row r="575" customFormat="false" ht="15" hidden="false" customHeight="false" outlineLevel="0" collapsed="false">
      <c r="A575" s="21" t="s">
        <v>1276</v>
      </c>
      <c r="B575" s="21" t="s">
        <v>1277</v>
      </c>
      <c r="C575" s="21" t="s">
        <v>971</v>
      </c>
      <c r="D575" s="21" t="s">
        <v>109</v>
      </c>
      <c r="E575" s="21" t="s">
        <v>110</v>
      </c>
      <c r="F575" s="19" t="n">
        <v>1.45</v>
      </c>
      <c r="G575" s="19" t="n">
        <v>1.69</v>
      </c>
      <c r="H575" s="19" t="n">
        <v>2</v>
      </c>
      <c r="I575" s="17" t="n">
        <v>0.3</v>
      </c>
      <c r="J575" s="17" t="n">
        <v>0.26</v>
      </c>
      <c r="K575" s="19" t="n">
        <f aca="false">IF(E575="Discontinued",H575,ROUND(ROUNDUP(ROUND(G575/(1-IF(J575="",I575,J575))/0.05,6),0)*0.05,2))</f>
        <v>2.3</v>
      </c>
      <c r="L575" s="19" t="n">
        <f aca="false">IF(OR(E575="Discontinued",P575="Held at old sell"),H575,IF(LEFT(P575,15)="Approved, cappe",ROUND(ROUNDUP(ROUND(H575*1.1/0.05,6),0)*0.05,2),K575))</f>
        <v>2.2</v>
      </c>
      <c r="M575" s="17" t="n">
        <f aca="false">ROUND((H575-G575)/H575,3)</f>
        <v>0.155</v>
      </c>
      <c r="N575" s="17" t="n">
        <f aca="false">IF(E575="Discontinued","",ROUND((L575-G575)/L575,3))</f>
        <v>0.232</v>
      </c>
      <c r="O575" s="21" t="str">
        <f aca="false">IF(E575="Discontinued","Archive",IF(AND(ROUND(K575/H575-1,6)&lt;=0.1,K575-H575&lt;=100),"Auto","Approval"))</f>
        <v>Approval</v>
      </c>
      <c r="P575" s="21" t="s">
        <v>45</v>
      </c>
      <c r="Q575" s="21" t="s">
        <v>289</v>
      </c>
      <c r="R575" s="21" t="str">
        <f aca="false">IF(E575="Superseded",MID(INDEX('Import file'!$E$2:$E$1384,MATCH(A575,'Import file'!$A$2:$A$1384,0)),23,30),A575)</f>
        <v>EWA-2723</v>
      </c>
      <c r="S575" s="19" t="n">
        <f aca="false">IF(E575="Discontinued","",IFERROR(INDEX('Supplier file A'!$D$2:$D$677,MATCH(R575,'Supplier file A'!$A$2:$A$677,0)),IFERROR(INDEX('Supplier file B'!$D$2:$D$386,MATCH(R575,'Supplier file B'!$A$2:$A$386,0)),INDEX('Supplier file C'!$D$2:$D$383,MATCH(R575,'Supplier file C'!$A$2:$A$383,0)))))</f>
        <v>1.69</v>
      </c>
      <c r="T575" s="21" t="str">
        <f aca="false">IF(E575="Discontinued","",IF(ABS(G575-S575)&lt;0.005,"Yes","No"))</f>
        <v>Yes</v>
      </c>
      <c r="U575" s="21" t="str">
        <f aca="false">IF(E575="Discontinued","",IF(ABS(F575-G575)&lt;=0.01*G575,"Yes","No"))</f>
        <v>No</v>
      </c>
      <c r="V575" s="17" t="n">
        <f aca="false">IF(E575="Discontinued","",K575/H575-1)</f>
        <v>0.15</v>
      </c>
      <c r="W575" s="21" t="str">
        <f aca="false">IF(E575="Discontinued","Archived",IF(ROUND((L575-G575)/L575,3)&gt;=ROUND(I575,3),"At or above target",IF(Q575&lt;&gt;"","Below target, reason recorded","Below target, no reason")))</f>
        <v>Below target, reason recorded</v>
      </c>
      <c r="X575" s="21" t="str">
        <f aca="false">IF(E575="Discontinued","",IF(ROUND(M575-I575,3)&lt;-0.01,"Yes","No"))</f>
        <v>Yes</v>
      </c>
    </row>
    <row r="576" customFormat="false" ht="15" hidden="false" customHeight="false" outlineLevel="0" collapsed="false">
      <c r="A576" s="21" t="s">
        <v>1278</v>
      </c>
      <c r="B576" s="21" t="s">
        <v>1279</v>
      </c>
      <c r="C576" s="21" t="s">
        <v>971</v>
      </c>
      <c r="D576" s="21" t="s">
        <v>109</v>
      </c>
      <c r="E576" s="21" t="s">
        <v>110</v>
      </c>
      <c r="F576" s="19" t="n">
        <v>89.7</v>
      </c>
      <c r="G576" s="19" t="n">
        <v>103.62</v>
      </c>
      <c r="H576" s="19" t="n">
        <v>128.15</v>
      </c>
      <c r="I576" s="17" t="n">
        <v>0.3</v>
      </c>
      <c r="J576" s="17"/>
      <c r="K576" s="19" t="n">
        <f aca="false">IF(E576="Discontinued",H576,ROUND(ROUNDUP(ROUND(G576/(1-IF(J576="",I576,J576))/0.05,6),0)*0.05,2))</f>
        <v>148.05</v>
      </c>
      <c r="L576" s="19" t="n">
        <f aca="false">IF(OR(E576="Discontinued",P576="Held at old sell"),H576,IF(LEFT(P576,15)="Approved, cappe",ROUND(ROUNDUP(ROUND(H576*1.1/0.05,6),0)*0.05,2),K576))</f>
        <v>148.05</v>
      </c>
      <c r="M576" s="17" t="n">
        <f aca="false">ROUND((H576-G576)/H576,3)</f>
        <v>0.191</v>
      </c>
      <c r="N576" s="17" t="n">
        <f aca="false">IF(E576="Discontinued","",ROUND((L576-G576)/L576,3))</f>
        <v>0.3</v>
      </c>
      <c r="O576" s="21" t="str">
        <f aca="false">IF(E576="Discontinued","Archive",IF(AND(ROUND(K576/H576-1,6)&lt;=0.1,K576-H576&lt;=100),"Auto","Approval"))</f>
        <v>Approval</v>
      </c>
      <c r="P576" s="21" t="s">
        <v>44</v>
      </c>
      <c r="Q576" s="21"/>
      <c r="R576" s="21" t="str">
        <f aca="false">IF(E576="Superseded",MID(INDEX('Import file'!$E$2:$E$1384,MATCH(A576,'Import file'!$A$2:$A$1384,0)),23,30),A576)</f>
        <v>EWA-2725</v>
      </c>
      <c r="S576" s="19" t="n">
        <f aca="false">IF(E576="Discontinued","",IFERROR(INDEX('Supplier file A'!$D$2:$D$677,MATCH(R576,'Supplier file A'!$A$2:$A$677,0)),IFERROR(INDEX('Supplier file B'!$D$2:$D$386,MATCH(R576,'Supplier file B'!$A$2:$A$386,0)),INDEX('Supplier file C'!$D$2:$D$383,MATCH(R576,'Supplier file C'!$A$2:$A$383,0)))))</f>
        <v>103.62</v>
      </c>
      <c r="T576" s="21" t="str">
        <f aca="false">IF(E576="Discontinued","",IF(ABS(G576-S576)&lt;0.005,"Yes","No"))</f>
        <v>Yes</v>
      </c>
      <c r="U576" s="21" t="str">
        <f aca="false">IF(E576="Discontinued","",IF(ABS(F576-G576)&lt;=0.01*G576,"Yes","No"))</f>
        <v>No</v>
      </c>
      <c r="V576" s="17" t="n">
        <f aca="false">IF(E576="Discontinued","",K576/H576-1)</f>
        <v>0.155286773312525</v>
      </c>
      <c r="W576" s="21" t="str">
        <f aca="false">IF(E576="Discontinued","Archived",IF(ROUND((L576-G576)/L576,3)&gt;=ROUND(I576,3),"At or above target",IF(Q576&lt;&gt;"","Below target, reason recorded","Below target, no reason")))</f>
        <v>At or above target</v>
      </c>
      <c r="X576" s="21" t="str">
        <f aca="false">IF(E576="Discontinued","",IF(ROUND(M576-I576,3)&lt;-0.01,"Yes","No"))</f>
        <v>Yes</v>
      </c>
    </row>
    <row r="577" customFormat="false" ht="15" hidden="false" customHeight="false" outlineLevel="0" collapsed="false">
      <c r="A577" s="21" t="s">
        <v>1280</v>
      </c>
      <c r="B577" s="21" t="s">
        <v>1281</v>
      </c>
      <c r="C577" s="21" t="s">
        <v>971</v>
      </c>
      <c r="D577" s="21" t="s">
        <v>109</v>
      </c>
      <c r="E577" s="21" t="s">
        <v>110</v>
      </c>
      <c r="F577" s="19" t="n">
        <v>33</v>
      </c>
      <c r="G577" s="19" t="n">
        <v>38.46</v>
      </c>
      <c r="H577" s="19" t="n">
        <v>47.15</v>
      </c>
      <c r="I577" s="17" t="n">
        <v>0.3</v>
      </c>
      <c r="J577" s="17"/>
      <c r="K577" s="19" t="n">
        <f aca="false">IF(E577="Discontinued",H577,ROUND(ROUNDUP(ROUND(G577/(1-IF(J577="",I577,J577))/0.05,6),0)*0.05,2))</f>
        <v>54.95</v>
      </c>
      <c r="L577" s="19" t="n">
        <f aca="false">IF(OR(E577="Discontinued",P577="Held at old sell"),H577,IF(LEFT(P577,15)="Approved, cappe",ROUND(ROUNDUP(ROUND(H577*1.1/0.05,6),0)*0.05,2),K577))</f>
        <v>54.95</v>
      </c>
      <c r="M577" s="17" t="n">
        <f aca="false">ROUND((H577-G577)/H577,3)</f>
        <v>0.184</v>
      </c>
      <c r="N577" s="17" t="n">
        <f aca="false">IF(E577="Discontinued","",ROUND((L577-G577)/L577,3))</f>
        <v>0.3</v>
      </c>
      <c r="O577" s="21" t="str">
        <f aca="false">IF(E577="Discontinued","Archive",IF(AND(ROUND(K577/H577-1,6)&lt;=0.1,K577-H577&lt;=100),"Auto","Approval"))</f>
        <v>Approval</v>
      </c>
      <c r="P577" s="21" t="s">
        <v>44</v>
      </c>
      <c r="Q577" s="21"/>
      <c r="R577" s="21" t="str">
        <f aca="false">IF(E577="Superseded",MID(INDEX('Import file'!$E$2:$E$1384,MATCH(A577,'Import file'!$A$2:$A$1384,0)),23,30),A577)</f>
        <v>EWA-2729</v>
      </c>
      <c r="S577" s="19" t="n">
        <f aca="false">IF(E577="Discontinued","",IFERROR(INDEX('Supplier file A'!$D$2:$D$677,MATCH(R577,'Supplier file A'!$A$2:$A$677,0)),IFERROR(INDEX('Supplier file B'!$D$2:$D$386,MATCH(R577,'Supplier file B'!$A$2:$A$386,0)),INDEX('Supplier file C'!$D$2:$D$383,MATCH(R577,'Supplier file C'!$A$2:$A$383,0)))))</f>
        <v>38.46</v>
      </c>
      <c r="T577" s="21" t="str">
        <f aca="false">IF(E577="Discontinued","",IF(ABS(G577-S577)&lt;0.005,"Yes","No"))</f>
        <v>Yes</v>
      </c>
      <c r="U577" s="21" t="str">
        <f aca="false">IF(E577="Discontinued","",IF(ABS(F577-G577)&lt;=0.01*G577,"Yes","No"))</f>
        <v>No</v>
      </c>
      <c r="V577" s="17" t="n">
        <f aca="false">IF(E577="Discontinued","",K577/H577-1)</f>
        <v>0.16542948038176</v>
      </c>
      <c r="W577" s="21" t="str">
        <f aca="false">IF(E577="Discontinued","Archived",IF(ROUND((L577-G577)/L577,3)&gt;=ROUND(I577,3),"At or above target",IF(Q577&lt;&gt;"","Below target, reason recorded","Below target, no reason")))</f>
        <v>At or above target</v>
      </c>
      <c r="X577" s="21" t="str">
        <f aca="false">IF(E577="Discontinued","",IF(ROUND(M577-I577,3)&lt;-0.01,"Yes","No"))</f>
        <v>Yes</v>
      </c>
    </row>
    <row r="578" customFormat="false" ht="15" hidden="false" customHeight="false" outlineLevel="0" collapsed="false">
      <c r="A578" s="21" t="s">
        <v>1282</v>
      </c>
      <c r="B578" s="21" t="s">
        <v>1283</v>
      </c>
      <c r="C578" s="21" t="s">
        <v>971</v>
      </c>
      <c r="D578" s="21" t="s">
        <v>109</v>
      </c>
      <c r="E578" s="21" t="s">
        <v>110</v>
      </c>
      <c r="F578" s="19" t="n">
        <v>48</v>
      </c>
      <c r="G578" s="19" t="n">
        <v>55.75</v>
      </c>
      <c r="H578" s="19" t="n">
        <v>68.6</v>
      </c>
      <c r="I578" s="17" t="n">
        <v>0.3</v>
      </c>
      <c r="J578" s="17"/>
      <c r="K578" s="19" t="n">
        <f aca="false">IF(E578="Discontinued",H578,ROUND(ROUNDUP(ROUND(G578/(1-IF(J578="",I578,J578))/0.05,6),0)*0.05,2))</f>
        <v>79.65</v>
      </c>
      <c r="L578" s="19" t="n">
        <f aca="false">IF(OR(E578="Discontinued",P578="Held at old sell"),H578,IF(LEFT(P578,15)="Approved, cappe",ROUND(ROUNDUP(ROUND(H578*1.1/0.05,6),0)*0.05,2),K578))</f>
        <v>79.65</v>
      </c>
      <c r="M578" s="17" t="n">
        <f aca="false">ROUND((H578-G578)/H578,3)</f>
        <v>0.187</v>
      </c>
      <c r="N578" s="17" t="n">
        <f aca="false">IF(E578="Discontinued","",ROUND((L578-G578)/L578,3))</f>
        <v>0.3</v>
      </c>
      <c r="O578" s="21" t="str">
        <f aca="false">IF(E578="Discontinued","Archive",IF(AND(ROUND(K578/H578-1,6)&lt;=0.1,K578-H578&lt;=100),"Auto","Approval"))</f>
        <v>Approval</v>
      </c>
      <c r="P578" s="21" t="s">
        <v>44</v>
      </c>
      <c r="Q578" s="21"/>
      <c r="R578" s="21" t="str">
        <f aca="false">IF(E578="Superseded",MID(INDEX('Import file'!$E$2:$E$1384,MATCH(A578,'Import file'!$A$2:$A$1384,0)),23,30),A578)</f>
        <v>EWA-2733</v>
      </c>
      <c r="S578" s="19" t="n">
        <f aca="false">IF(E578="Discontinued","",IFERROR(INDEX('Supplier file A'!$D$2:$D$677,MATCH(R578,'Supplier file A'!$A$2:$A$677,0)),IFERROR(INDEX('Supplier file B'!$D$2:$D$386,MATCH(R578,'Supplier file B'!$A$2:$A$386,0)),INDEX('Supplier file C'!$D$2:$D$383,MATCH(R578,'Supplier file C'!$A$2:$A$383,0)))))</f>
        <v>55.75</v>
      </c>
      <c r="T578" s="21" t="str">
        <f aca="false">IF(E578="Discontinued","",IF(ABS(G578-S578)&lt;0.005,"Yes","No"))</f>
        <v>Yes</v>
      </c>
      <c r="U578" s="21" t="str">
        <f aca="false">IF(E578="Discontinued","",IF(ABS(F578-G578)&lt;=0.01*G578,"Yes","No"))</f>
        <v>No</v>
      </c>
      <c r="V578" s="17" t="n">
        <f aca="false">IF(E578="Discontinued","",K578/H578-1)</f>
        <v>0.161078717201166</v>
      </c>
      <c r="W578" s="21" t="str">
        <f aca="false">IF(E578="Discontinued","Archived",IF(ROUND((L578-G578)/L578,3)&gt;=ROUND(I578,3),"At or above target",IF(Q578&lt;&gt;"","Below target, reason recorded","Below target, no reason")))</f>
        <v>At or above target</v>
      </c>
      <c r="X578" s="21" t="str">
        <f aca="false">IF(E578="Discontinued","",IF(ROUND(M578-I578,3)&lt;-0.01,"Yes","No"))</f>
        <v>Yes</v>
      </c>
    </row>
    <row r="579" customFormat="false" ht="15" hidden="false" customHeight="false" outlineLevel="0" collapsed="false">
      <c r="A579" s="21" t="s">
        <v>1284</v>
      </c>
      <c r="B579" s="21" t="s">
        <v>1285</v>
      </c>
      <c r="C579" s="21" t="s">
        <v>971</v>
      </c>
      <c r="D579" s="21" t="s">
        <v>109</v>
      </c>
      <c r="E579" s="21" t="s">
        <v>110</v>
      </c>
      <c r="F579" s="19" t="n">
        <v>11.9</v>
      </c>
      <c r="G579" s="19" t="n">
        <v>13.88</v>
      </c>
      <c r="H579" s="19" t="n">
        <v>17</v>
      </c>
      <c r="I579" s="17" t="n">
        <v>0.3</v>
      </c>
      <c r="J579" s="17"/>
      <c r="K579" s="19" t="n">
        <f aca="false">IF(E579="Discontinued",H579,ROUND(ROUNDUP(ROUND(G579/(1-IF(J579="",I579,J579))/0.05,6),0)*0.05,2))</f>
        <v>19.85</v>
      </c>
      <c r="L579" s="19" t="n">
        <f aca="false">IF(OR(E579="Discontinued",P579="Held at old sell"),H579,IF(LEFT(P579,15)="Approved, cappe",ROUND(ROUNDUP(ROUND(H579*1.1/0.05,6),0)*0.05,2),K579))</f>
        <v>18.7</v>
      </c>
      <c r="M579" s="17" t="n">
        <f aca="false">ROUND((H579-G579)/H579,3)</f>
        <v>0.184</v>
      </c>
      <c r="N579" s="17" t="n">
        <f aca="false">IF(E579="Discontinued","",ROUND((L579-G579)/L579,3))</f>
        <v>0.258</v>
      </c>
      <c r="O579" s="21" t="str">
        <f aca="false">IF(E579="Discontinued","Archive",IF(AND(ROUND(K579/H579-1,6)&lt;=0.1,K579-H579&lt;=100),"Auto","Approval"))</f>
        <v>Approval</v>
      </c>
      <c r="P579" s="21" t="s">
        <v>45</v>
      </c>
      <c r="Q579" s="21" t="s">
        <v>289</v>
      </c>
      <c r="R579" s="21" t="str">
        <f aca="false">IF(E579="Superseded",MID(INDEX('Import file'!$E$2:$E$1384,MATCH(A579,'Import file'!$A$2:$A$1384,0)),23,30),A579)</f>
        <v>EWA-2735</v>
      </c>
      <c r="S579" s="19" t="n">
        <f aca="false">IF(E579="Discontinued","",IFERROR(INDEX('Supplier file A'!$D$2:$D$677,MATCH(R579,'Supplier file A'!$A$2:$A$677,0)),IFERROR(INDEX('Supplier file B'!$D$2:$D$386,MATCH(R579,'Supplier file B'!$A$2:$A$386,0)),INDEX('Supplier file C'!$D$2:$D$383,MATCH(R579,'Supplier file C'!$A$2:$A$383,0)))))</f>
        <v>13.88</v>
      </c>
      <c r="T579" s="21" t="str">
        <f aca="false">IF(E579="Discontinued","",IF(ABS(G579-S579)&lt;0.005,"Yes","No"))</f>
        <v>Yes</v>
      </c>
      <c r="U579" s="21" t="str">
        <f aca="false">IF(E579="Discontinued","",IF(ABS(F579-G579)&lt;=0.01*G579,"Yes","No"))</f>
        <v>No</v>
      </c>
      <c r="V579" s="17" t="n">
        <f aca="false">IF(E579="Discontinued","",K579/H579-1)</f>
        <v>0.167647058823529</v>
      </c>
      <c r="W579" s="21" t="str">
        <f aca="false">IF(E579="Discontinued","Archived",IF(ROUND((L579-G579)/L579,3)&gt;=ROUND(I579,3),"At or above target",IF(Q579&lt;&gt;"","Below target, reason recorded","Below target, no reason")))</f>
        <v>Below target, reason recorded</v>
      </c>
      <c r="X579" s="21" t="str">
        <f aca="false">IF(E579="Discontinued","",IF(ROUND(M579-I579,3)&lt;-0.01,"Yes","No"))</f>
        <v>Yes</v>
      </c>
    </row>
    <row r="580" customFormat="false" ht="15" hidden="false" customHeight="false" outlineLevel="0" collapsed="false">
      <c r="A580" s="21" t="s">
        <v>1286</v>
      </c>
      <c r="B580" s="21" t="s">
        <v>1287</v>
      </c>
      <c r="C580" s="21" t="s">
        <v>971</v>
      </c>
      <c r="D580" s="21" t="s">
        <v>109</v>
      </c>
      <c r="E580" s="21" t="s">
        <v>110</v>
      </c>
      <c r="F580" s="19" t="n">
        <v>2.2</v>
      </c>
      <c r="G580" s="19" t="n">
        <v>2.58</v>
      </c>
      <c r="H580" s="19" t="n">
        <v>3.15</v>
      </c>
      <c r="I580" s="17" t="n">
        <v>0.3</v>
      </c>
      <c r="J580" s="17"/>
      <c r="K580" s="19" t="n">
        <f aca="false">IF(E580="Discontinued",H580,ROUND(ROUNDUP(ROUND(G580/(1-IF(J580="",I580,J580))/0.05,6),0)*0.05,2))</f>
        <v>3.7</v>
      </c>
      <c r="L580" s="19" t="n">
        <f aca="false">IF(OR(E580="Discontinued",P580="Held at old sell"),H580,IF(LEFT(P580,15)="Approved, cappe",ROUND(ROUNDUP(ROUND(H580*1.1/0.05,6),0)*0.05,2),K580))</f>
        <v>3.7</v>
      </c>
      <c r="M580" s="17" t="n">
        <f aca="false">ROUND((H580-G580)/H580,3)</f>
        <v>0.181</v>
      </c>
      <c r="N580" s="17" t="n">
        <f aca="false">IF(E580="Discontinued","",ROUND((L580-G580)/L580,3))</f>
        <v>0.303</v>
      </c>
      <c r="O580" s="21" t="str">
        <f aca="false">IF(E580="Discontinued","Archive",IF(AND(ROUND(K580/H580-1,6)&lt;=0.1,K580-H580&lt;=100),"Auto","Approval"))</f>
        <v>Approval</v>
      </c>
      <c r="P580" s="21" t="s">
        <v>44</v>
      </c>
      <c r="Q580" s="21"/>
      <c r="R580" s="21" t="str">
        <f aca="false">IF(E580="Superseded",MID(INDEX('Import file'!$E$2:$E$1384,MATCH(A580,'Import file'!$A$2:$A$1384,0)),23,30),A580)</f>
        <v>EWA-2737</v>
      </c>
      <c r="S580" s="19" t="n">
        <f aca="false">IF(E580="Discontinued","",IFERROR(INDEX('Supplier file A'!$D$2:$D$677,MATCH(R580,'Supplier file A'!$A$2:$A$677,0)),IFERROR(INDEX('Supplier file B'!$D$2:$D$386,MATCH(R580,'Supplier file B'!$A$2:$A$386,0)),INDEX('Supplier file C'!$D$2:$D$383,MATCH(R580,'Supplier file C'!$A$2:$A$383,0)))))</f>
        <v>2.58</v>
      </c>
      <c r="T580" s="21" t="str">
        <f aca="false">IF(E580="Discontinued","",IF(ABS(G580-S580)&lt;0.005,"Yes","No"))</f>
        <v>Yes</v>
      </c>
      <c r="U580" s="21" t="str">
        <f aca="false">IF(E580="Discontinued","",IF(ABS(F580-G580)&lt;=0.01*G580,"Yes","No"))</f>
        <v>No</v>
      </c>
      <c r="V580" s="17" t="n">
        <f aca="false">IF(E580="Discontinued","",K580/H580-1)</f>
        <v>0.174603174603175</v>
      </c>
      <c r="W580" s="21" t="str">
        <f aca="false">IF(E580="Discontinued","Archived",IF(ROUND((L580-G580)/L580,3)&gt;=ROUND(I580,3),"At or above target",IF(Q580&lt;&gt;"","Below target, reason recorded","Below target, no reason")))</f>
        <v>At or above target</v>
      </c>
      <c r="X580" s="21" t="str">
        <f aca="false">IF(E580="Discontinued","",IF(ROUND(M580-I580,3)&lt;-0.01,"Yes","No"))</f>
        <v>Yes</v>
      </c>
    </row>
    <row r="581" customFormat="false" ht="15" hidden="false" customHeight="false" outlineLevel="0" collapsed="false">
      <c r="A581" s="21" t="s">
        <v>1288</v>
      </c>
      <c r="B581" s="21" t="s">
        <v>1289</v>
      </c>
      <c r="C581" s="21" t="s">
        <v>971</v>
      </c>
      <c r="D581" s="21" t="s">
        <v>109</v>
      </c>
      <c r="E581" s="21" t="s">
        <v>110</v>
      </c>
      <c r="F581" s="19" t="n">
        <v>5.83</v>
      </c>
      <c r="G581" s="19" t="n">
        <v>6.86</v>
      </c>
      <c r="H581" s="19" t="n">
        <v>8.35</v>
      </c>
      <c r="I581" s="17" t="n">
        <v>0.3</v>
      </c>
      <c r="J581" s="17"/>
      <c r="K581" s="19" t="n">
        <f aca="false">IF(E581="Discontinued",H581,ROUND(ROUNDUP(ROUND(G581/(1-IF(J581="",I581,J581))/0.05,6),0)*0.05,2))</f>
        <v>9.8</v>
      </c>
      <c r="L581" s="19" t="n">
        <f aca="false">IF(OR(E581="Discontinued",P581="Held at old sell"),H581,IF(LEFT(P581,15)="Approved, cappe",ROUND(ROUNDUP(ROUND(H581*1.1/0.05,6),0)*0.05,2),K581))</f>
        <v>9.8</v>
      </c>
      <c r="M581" s="17" t="n">
        <f aca="false">ROUND((H581-G581)/H581,3)</f>
        <v>0.178</v>
      </c>
      <c r="N581" s="17" t="n">
        <f aca="false">IF(E581="Discontinued","",ROUND((L581-G581)/L581,3))</f>
        <v>0.3</v>
      </c>
      <c r="O581" s="21" t="str">
        <f aca="false">IF(E581="Discontinued","Archive",IF(AND(ROUND(K581/H581-1,6)&lt;=0.1,K581-H581&lt;=100),"Auto","Approval"))</f>
        <v>Approval</v>
      </c>
      <c r="P581" s="21" t="s">
        <v>44</v>
      </c>
      <c r="Q581" s="21"/>
      <c r="R581" s="21" t="str">
        <f aca="false">IF(E581="Superseded",MID(INDEX('Import file'!$E$2:$E$1384,MATCH(A581,'Import file'!$A$2:$A$1384,0)),23,30),A581)</f>
        <v>EWA-2742</v>
      </c>
      <c r="S581" s="19" t="n">
        <f aca="false">IF(E581="Discontinued","",IFERROR(INDEX('Supplier file A'!$D$2:$D$677,MATCH(R581,'Supplier file A'!$A$2:$A$677,0)),IFERROR(INDEX('Supplier file B'!$D$2:$D$386,MATCH(R581,'Supplier file B'!$A$2:$A$386,0)),INDEX('Supplier file C'!$D$2:$D$383,MATCH(R581,'Supplier file C'!$A$2:$A$383,0)))))</f>
        <v>6.86</v>
      </c>
      <c r="T581" s="21" t="str">
        <f aca="false">IF(E581="Discontinued","",IF(ABS(G581-S581)&lt;0.005,"Yes","No"))</f>
        <v>Yes</v>
      </c>
      <c r="U581" s="21" t="str">
        <f aca="false">IF(E581="Discontinued","",IF(ABS(F581-G581)&lt;=0.01*G581,"Yes","No"))</f>
        <v>No</v>
      </c>
      <c r="V581" s="17" t="n">
        <f aca="false">IF(E581="Discontinued","",K581/H581-1)</f>
        <v>0.173652694610779</v>
      </c>
      <c r="W581" s="21" t="str">
        <f aca="false">IF(E581="Discontinued","Archived",IF(ROUND((L581-G581)/L581,3)&gt;=ROUND(I581,3),"At or above target",IF(Q581&lt;&gt;"","Below target, reason recorded","Below target, no reason")))</f>
        <v>At or above target</v>
      </c>
      <c r="X581" s="21" t="str">
        <f aca="false">IF(E581="Discontinued","",IF(ROUND(M581-I581,3)&lt;-0.01,"Yes","No"))</f>
        <v>Yes</v>
      </c>
    </row>
    <row r="582" customFormat="false" ht="15" hidden="false" customHeight="false" outlineLevel="0" collapsed="false">
      <c r="A582" s="21" t="s">
        <v>1290</v>
      </c>
      <c r="B582" s="21" t="s">
        <v>1291</v>
      </c>
      <c r="C582" s="21" t="s">
        <v>971</v>
      </c>
      <c r="D582" s="21" t="s">
        <v>109</v>
      </c>
      <c r="E582" s="21" t="s">
        <v>110</v>
      </c>
      <c r="F582" s="19" t="n">
        <v>49</v>
      </c>
      <c r="G582" s="19" t="n">
        <v>57.39</v>
      </c>
      <c r="H582" s="19" t="n">
        <v>62.05</v>
      </c>
      <c r="I582" s="17" t="n">
        <v>0.3</v>
      </c>
      <c r="J582" s="17" t="n">
        <v>0.21</v>
      </c>
      <c r="K582" s="19" t="n">
        <f aca="false">IF(E582="Discontinued",H582,ROUND(ROUNDUP(ROUND(G582/(1-IF(J582="",I582,J582))/0.05,6),0)*0.05,2))</f>
        <v>72.65</v>
      </c>
      <c r="L582" s="19" t="n">
        <f aca="false">IF(OR(E582="Discontinued",P582="Held at old sell"),H582,IF(LEFT(P582,15)="Approved, cappe",ROUND(ROUNDUP(ROUND(H582*1.1/0.05,6),0)*0.05,2),K582))</f>
        <v>68.3</v>
      </c>
      <c r="M582" s="17" t="n">
        <f aca="false">ROUND((H582-G582)/H582,3)</f>
        <v>0.075</v>
      </c>
      <c r="N582" s="17" t="n">
        <f aca="false">IF(E582="Discontinued","",ROUND((L582-G582)/L582,3))</f>
        <v>0.16</v>
      </c>
      <c r="O582" s="21" t="str">
        <f aca="false">IF(E582="Discontinued","Archive",IF(AND(ROUND(K582/H582-1,6)&lt;=0.1,K582-H582&lt;=100),"Auto","Approval"))</f>
        <v>Approval</v>
      </c>
      <c r="P582" s="21" t="s">
        <v>45</v>
      </c>
      <c r="Q582" s="21" t="s">
        <v>289</v>
      </c>
      <c r="R582" s="21" t="str">
        <f aca="false">IF(E582="Superseded",MID(INDEX('Import file'!$E$2:$E$1384,MATCH(A582,'Import file'!$A$2:$A$1384,0)),23,30),A582)</f>
        <v>EWA-2744</v>
      </c>
      <c r="S582" s="19" t="n">
        <f aca="false">IF(E582="Discontinued","",IFERROR(INDEX('Supplier file A'!$D$2:$D$677,MATCH(R582,'Supplier file A'!$A$2:$A$677,0)),IFERROR(INDEX('Supplier file B'!$D$2:$D$386,MATCH(R582,'Supplier file B'!$A$2:$A$386,0)),INDEX('Supplier file C'!$D$2:$D$383,MATCH(R582,'Supplier file C'!$A$2:$A$383,0)))))</f>
        <v>57.39</v>
      </c>
      <c r="T582" s="21" t="str">
        <f aca="false">IF(E582="Discontinued","",IF(ABS(G582-S582)&lt;0.005,"Yes","No"))</f>
        <v>Yes</v>
      </c>
      <c r="U582" s="21" t="str">
        <f aca="false">IF(E582="Discontinued","",IF(ABS(F582-G582)&lt;=0.01*G582,"Yes","No"))</f>
        <v>No</v>
      </c>
      <c r="V582" s="17" t="n">
        <f aca="false">IF(E582="Discontinued","",K582/H582-1)</f>
        <v>0.170829975825947</v>
      </c>
      <c r="W582" s="21" t="str">
        <f aca="false">IF(E582="Discontinued","Archived",IF(ROUND((L582-G582)/L582,3)&gt;=ROUND(I582,3),"At or above target",IF(Q582&lt;&gt;"","Below target, reason recorded","Below target, no reason")))</f>
        <v>Below target, reason recorded</v>
      </c>
      <c r="X582" s="21" t="str">
        <f aca="false">IF(E582="Discontinued","",IF(ROUND(M582-I582,3)&lt;-0.01,"Yes","No"))</f>
        <v>Yes</v>
      </c>
    </row>
    <row r="583" customFormat="false" ht="15" hidden="false" customHeight="false" outlineLevel="0" collapsed="false">
      <c r="A583" s="21" t="s">
        <v>1292</v>
      </c>
      <c r="B583" s="21" t="s">
        <v>1293</v>
      </c>
      <c r="C583" s="21" t="s">
        <v>971</v>
      </c>
      <c r="D583" s="21" t="s">
        <v>109</v>
      </c>
      <c r="E583" s="21" t="s">
        <v>110</v>
      </c>
      <c r="F583" s="19" t="n">
        <v>1.96</v>
      </c>
      <c r="G583" s="19" t="n">
        <v>2.29</v>
      </c>
      <c r="H583" s="19" t="n">
        <v>2.8</v>
      </c>
      <c r="I583" s="17" t="n">
        <v>0.3</v>
      </c>
      <c r="J583" s="17"/>
      <c r="K583" s="19" t="n">
        <f aca="false">IF(E583="Discontinued",H583,ROUND(ROUNDUP(ROUND(G583/(1-IF(J583="",I583,J583))/0.05,6),0)*0.05,2))</f>
        <v>3.3</v>
      </c>
      <c r="L583" s="19" t="n">
        <f aca="false">IF(OR(E583="Discontinued",P583="Held at old sell"),H583,IF(LEFT(P583,15)="Approved, cappe",ROUND(ROUNDUP(ROUND(H583*1.1/0.05,6),0)*0.05,2),K583))</f>
        <v>3.3</v>
      </c>
      <c r="M583" s="17" t="n">
        <f aca="false">ROUND((H583-G583)/H583,3)</f>
        <v>0.182</v>
      </c>
      <c r="N583" s="17" t="n">
        <f aca="false">IF(E583="Discontinued","",ROUND((L583-G583)/L583,3))</f>
        <v>0.306</v>
      </c>
      <c r="O583" s="21" t="str">
        <f aca="false">IF(E583="Discontinued","Archive",IF(AND(ROUND(K583/H583-1,6)&lt;=0.1,K583-H583&lt;=100),"Auto","Approval"))</f>
        <v>Approval</v>
      </c>
      <c r="P583" s="21" t="s">
        <v>44</v>
      </c>
      <c r="Q583" s="21"/>
      <c r="R583" s="21" t="str">
        <f aca="false">IF(E583="Superseded",MID(INDEX('Import file'!$E$2:$E$1384,MATCH(A583,'Import file'!$A$2:$A$1384,0)),23,30),A583)</f>
        <v>EWA-2747</v>
      </c>
      <c r="S583" s="19" t="n">
        <f aca="false">IF(E583="Discontinued","",IFERROR(INDEX('Supplier file A'!$D$2:$D$677,MATCH(R583,'Supplier file A'!$A$2:$A$677,0)),IFERROR(INDEX('Supplier file B'!$D$2:$D$386,MATCH(R583,'Supplier file B'!$A$2:$A$386,0)),INDEX('Supplier file C'!$D$2:$D$383,MATCH(R583,'Supplier file C'!$A$2:$A$383,0)))))</f>
        <v>2.29</v>
      </c>
      <c r="T583" s="21" t="str">
        <f aca="false">IF(E583="Discontinued","",IF(ABS(G583-S583)&lt;0.005,"Yes","No"))</f>
        <v>Yes</v>
      </c>
      <c r="U583" s="21" t="str">
        <f aca="false">IF(E583="Discontinued","",IF(ABS(F583-G583)&lt;=0.01*G583,"Yes","No"))</f>
        <v>No</v>
      </c>
      <c r="V583" s="17" t="n">
        <f aca="false">IF(E583="Discontinued","",K583/H583-1)</f>
        <v>0.178571428571429</v>
      </c>
      <c r="W583" s="21" t="str">
        <f aca="false">IF(E583="Discontinued","Archived",IF(ROUND((L583-G583)/L583,3)&gt;=ROUND(I583,3),"At or above target",IF(Q583&lt;&gt;"","Below target, reason recorded","Below target, no reason")))</f>
        <v>At or above target</v>
      </c>
      <c r="X583" s="21" t="str">
        <f aca="false">IF(E583="Discontinued","",IF(ROUND(M583-I583,3)&lt;-0.01,"Yes","No"))</f>
        <v>Yes</v>
      </c>
    </row>
    <row r="584" customFormat="false" ht="15" hidden="false" customHeight="false" outlineLevel="0" collapsed="false">
      <c r="A584" s="21" t="s">
        <v>1294</v>
      </c>
      <c r="B584" s="21" t="s">
        <v>1295</v>
      </c>
      <c r="C584" s="21" t="s">
        <v>971</v>
      </c>
      <c r="D584" s="21" t="s">
        <v>109</v>
      </c>
      <c r="E584" s="21" t="s">
        <v>110</v>
      </c>
      <c r="F584" s="19" t="n">
        <v>789.75</v>
      </c>
      <c r="G584" s="19" t="n">
        <v>928.75</v>
      </c>
      <c r="H584" s="19" t="n">
        <v>1039.15</v>
      </c>
      <c r="I584" s="17" t="n">
        <v>0.3</v>
      </c>
      <c r="J584" s="17" t="n">
        <v>0.24</v>
      </c>
      <c r="K584" s="19" t="n">
        <f aca="false">IF(E584="Discontinued",H584,ROUND(ROUNDUP(ROUND(G584/(1-IF(J584="",I584,J584))/0.05,6),0)*0.05,2))</f>
        <v>1222.05</v>
      </c>
      <c r="L584" s="19" t="n">
        <f aca="false">IF(OR(E584="Discontinued",P584="Held at old sell"),H584,IF(LEFT(P584,15)="Approved, cappe",ROUND(ROUNDUP(ROUND(H584*1.1/0.05,6),0)*0.05,2),K584))</f>
        <v>1222.05</v>
      </c>
      <c r="M584" s="17" t="n">
        <f aca="false">ROUND((H584-G584)/H584,3)</f>
        <v>0.106</v>
      </c>
      <c r="N584" s="17" t="n">
        <f aca="false">IF(E584="Discontinued","",ROUND((L584-G584)/L584,3))</f>
        <v>0.24</v>
      </c>
      <c r="O584" s="21" t="str">
        <f aca="false">IF(E584="Discontinued","Archive",IF(AND(ROUND(K584/H584-1,6)&lt;=0.1,K584-H584&lt;=100),"Auto","Approval"))</f>
        <v>Approval</v>
      </c>
      <c r="P584" s="21" t="s">
        <v>44</v>
      </c>
      <c r="Q584" s="21" t="s">
        <v>209</v>
      </c>
      <c r="R584" s="21" t="str">
        <f aca="false">IF(E584="Superseded",MID(INDEX('Import file'!$E$2:$E$1384,MATCH(A584,'Import file'!$A$2:$A$1384,0)),23,30),A584)</f>
        <v>EWA-2751</v>
      </c>
      <c r="S584" s="19" t="n">
        <f aca="false">IF(E584="Discontinued","",IFERROR(INDEX('Supplier file A'!$D$2:$D$677,MATCH(R584,'Supplier file A'!$A$2:$A$677,0)),IFERROR(INDEX('Supplier file B'!$D$2:$D$386,MATCH(R584,'Supplier file B'!$A$2:$A$386,0)),INDEX('Supplier file C'!$D$2:$D$383,MATCH(R584,'Supplier file C'!$A$2:$A$383,0)))))</f>
        <v>928.75</v>
      </c>
      <c r="T584" s="21" t="str">
        <f aca="false">IF(E584="Discontinued","",IF(ABS(G584-S584)&lt;0.005,"Yes","No"))</f>
        <v>Yes</v>
      </c>
      <c r="U584" s="21" t="str">
        <f aca="false">IF(E584="Discontinued","",IF(ABS(F584-G584)&lt;=0.01*G584,"Yes","No"))</f>
        <v>No</v>
      </c>
      <c r="V584" s="17" t="n">
        <f aca="false">IF(E584="Discontinued","",K584/H584-1)</f>
        <v>0.17600923831978</v>
      </c>
      <c r="W584" s="21" t="str">
        <f aca="false">IF(E584="Discontinued","Archived",IF(ROUND((L584-G584)/L584,3)&gt;=ROUND(I584,3),"At or above target",IF(Q584&lt;&gt;"","Below target, reason recorded","Below target, no reason")))</f>
        <v>Below target, reason recorded</v>
      </c>
      <c r="X584" s="21" t="str">
        <f aca="false">IF(E584="Discontinued","",IF(ROUND(M584-I584,3)&lt;-0.01,"Yes","No"))</f>
        <v>Yes</v>
      </c>
    </row>
    <row r="585" customFormat="false" ht="15" hidden="false" customHeight="false" outlineLevel="0" collapsed="false">
      <c r="A585" s="21" t="s">
        <v>1296</v>
      </c>
      <c r="B585" s="21" t="s">
        <v>1297</v>
      </c>
      <c r="C585" s="21" t="s">
        <v>971</v>
      </c>
      <c r="D585" s="21" t="s">
        <v>109</v>
      </c>
      <c r="E585" s="21" t="s">
        <v>110</v>
      </c>
      <c r="F585" s="19" t="n">
        <v>24.15</v>
      </c>
      <c r="G585" s="19" t="n">
        <v>27.96</v>
      </c>
      <c r="H585" s="19" t="n">
        <v>34.5</v>
      </c>
      <c r="I585" s="17" t="n">
        <v>0.3</v>
      </c>
      <c r="J585" s="17"/>
      <c r="K585" s="19" t="n">
        <f aca="false">IF(E585="Discontinued",H585,ROUND(ROUNDUP(ROUND(G585/(1-IF(J585="",I585,J585))/0.05,6),0)*0.05,2))</f>
        <v>39.95</v>
      </c>
      <c r="L585" s="19" t="n">
        <f aca="false">IF(OR(E585="Discontinued",P585="Held at old sell"),H585,IF(LEFT(P585,15)="Approved, cappe",ROUND(ROUNDUP(ROUND(H585*1.1/0.05,6),0)*0.05,2),K585))</f>
        <v>39.95</v>
      </c>
      <c r="M585" s="17" t="n">
        <f aca="false">ROUND((H585-G585)/H585,3)</f>
        <v>0.19</v>
      </c>
      <c r="N585" s="17" t="n">
        <f aca="false">IF(E585="Discontinued","",ROUND((L585-G585)/L585,3))</f>
        <v>0.3</v>
      </c>
      <c r="O585" s="21" t="str">
        <f aca="false">IF(E585="Discontinued","Archive",IF(AND(ROUND(K585/H585-1,6)&lt;=0.1,K585-H585&lt;=100),"Auto","Approval"))</f>
        <v>Approval</v>
      </c>
      <c r="P585" s="21" t="s">
        <v>44</v>
      </c>
      <c r="Q585" s="21"/>
      <c r="R585" s="21" t="str">
        <f aca="false">IF(E585="Superseded",MID(INDEX('Import file'!$E$2:$E$1384,MATCH(A585,'Import file'!$A$2:$A$1384,0)),23,30),A585)</f>
        <v>EWA-2752</v>
      </c>
      <c r="S585" s="19" t="n">
        <f aca="false">IF(E585="Discontinued","",IFERROR(INDEX('Supplier file A'!$D$2:$D$677,MATCH(R585,'Supplier file A'!$A$2:$A$677,0)),IFERROR(INDEX('Supplier file B'!$D$2:$D$386,MATCH(R585,'Supplier file B'!$A$2:$A$386,0)),INDEX('Supplier file C'!$D$2:$D$383,MATCH(R585,'Supplier file C'!$A$2:$A$383,0)))))</f>
        <v>27.96</v>
      </c>
      <c r="T585" s="21" t="str">
        <f aca="false">IF(E585="Discontinued","",IF(ABS(G585-S585)&lt;0.005,"Yes","No"))</f>
        <v>Yes</v>
      </c>
      <c r="U585" s="21" t="str">
        <f aca="false">IF(E585="Discontinued","",IF(ABS(F585-G585)&lt;=0.01*G585,"Yes","No"))</f>
        <v>No</v>
      </c>
      <c r="V585" s="17" t="n">
        <f aca="false">IF(E585="Discontinued","",K585/H585-1)</f>
        <v>0.157971014492754</v>
      </c>
      <c r="W585" s="21" t="str">
        <f aca="false">IF(E585="Discontinued","Archived",IF(ROUND((L585-G585)/L585,3)&gt;=ROUND(I585,3),"At or above target",IF(Q585&lt;&gt;"","Below target, reason recorded","Below target, no reason")))</f>
        <v>At or above target</v>
      </c>
      <c r="X585" s="21" t="str">
        <f aca="false">IF(E585="Discontinued","",IF(ROUND(M585-I585,3)&lt;-0.01,"Yes","No"))</f>
        <v>Yes</v>
      </c>
    </row>
    <row r="586" customFormat="false" ht="15" hidden="false" customHeight="false" outlineLevel="0" collapsed="false">
      <c r="A586" s="21" t="s">
        <v>1298</v>
      </c>
      <c r="B586" s="21" t="s">
        <v>1299</v>
      </c>
      <c r="C586" s="21" t="s">
        <v>971</v>
      </c>
      <c r="D586" s="21" t="s">
        <v>109</v>
      </c>
      <c r="E586" s="21" t="s">
        <v>110</v>
      </c>
      <c r="F586" s="19" t="n">
        <v>0.94</v>
      </c>
      <c r="G586" s="19" t="n">
        <v>1.09</v>
      </c>
      <c r="H586" s="19" t="n">
        <v>1.35</v>
      </c>
      <c r="I586" s="17" t="n">
        <v>0.3</v>
      </c>
      <c r="J586" s="17"/>
      <c r="K586" s="19" t="n">
        <f aca="false">IF(E586="Discontinued",H586,ROUND(ROUNDUP(ROUND(G586/(1-IF(J586="",I586,J586))/0.05,6),0)*0.05,2))</f>
        <v>1.6</v>
      </c>
      <c r="L586" s="19" t="n">
        <f aca="false">IF(OR(E586="Discontinued",P586="Held at old sell"),H586,IF(LEFT(P586,15)="Approved, cappe",ROUND(ROUNDUP(ROUND(H586*1.1/0.05,6),0)*0.05,2),K586))</f>
        <v>1.6</v>
      </c>
      <c r="M586" s="17" t="n">
        <f aca="false">ROUND((H586-G586)/H586,3)</f>
        <v>0.193</v>
      </c>
      <c r="N586" s="17" t="n">
        <f aca="false">IF(E586="Discontinued","",ROUND((L586-G586)/L586,3))</f>
        <v>0.319</v>
      </c>
      <c r="O586" s="21" t="str">
        <f aca="false">IF(E586="Discontinued","Archive",IF(AND(ROUND(K586/H586-1,6)&lt;=0.1,K586-H586&lt;=100),"Auto","Approval"))</f>
        <v>Approval</v>
      </c>
      <c r="P586" s="21" t="s">
        <v>44</v>
      </c>
      <c r="Q586" s="21"/>
      <c r="R586" s="21" t="str">
        <f aca="false">IF(E586="Superseded",MID(INDEX('Import file'!$E$2:$E$1384,MATCH(A586,'Import file'!$A$2:$A$1384,0)),23,30),A586)</f>
        <v>EWA-2755</v>
      </c>
      <c r="S586" s="19" t="n">
        <f aca="false">IF(E586="Discontinued","",IFERROR(INDEX('Supplier file A'!$D$2:$D$677,MATCH(R586,'Supplier file A'!$A$2:$A$677,0)),IFERROR(INDEX('Supplier file B'!$D$2:$D$386,MATCH(R586,'Supplier file B'!$A$2:$A$386,0)),INDEX('Supplier file C'!$D$2:$D$383,MATCH(R586,'Supplier file C'!$A$2:$A$383,0)))))</f>
        <v>1.09</v>
      </c>
      <c r="T586" s="21" t="str">
        <f aca="false">IF(E586="Discontinued","",IF(ABS(G586-S586)&lt;0.005,"Yes","No"))</f>
        <v>Yes</v>
      </c>
      <c r="U586" s="21" t="str">
        <f aca="false">IF(E586="Discontinued","",IF(ABS(F586-G586)&lt;=0.01*G586,"Yes","No"))</f>
        <v>No</v>
      </c>
      <c r="V586" s="17" t="n">
        <f aca="false">IF(E586="Discontinued","",K586/H586-1)</f>
        <v>0.185185185185185</v>
      </c>
      <c r="W586" s="21" t="str">
        <f aca="false">IF(E586="Discontinued","Archived",IF(ROUND((L586-G586)/L586,3)&gt;=ROUND(I586,3),"At or above target",IF(Q586&lt;&gt;"","Below target, reason recorded","Below target, no reason")))</f>
        <v>At or above target</v>
      </c>
      <c r="X586" s="21" t="str">
        <f aca="false">IF(E586="Discontinued","",IF(ROUND(M586-I586,3)&lt;-0.01,"Yes","No"))</f>
        <v>Yes</v>
      </c>
    </row>
    <row r="587" customFormat="false" ht="15" hidden="false" customHeight="false" outlineLevel="0" collapsed="false">
      <c r="A587" s="21" t="s">
        <v>1300</v>
      </c>
      <c r="B587" s="21" t="s">
        <v>1301</v>
      </c>
      <c r="C587" s="21" t="s">
        <v>971</v>
      </c>
      <c r="D587" s="21" t="s">
        <v>109</v>
      </c>
      <c r="E587" s="21" t="s">
        <v>110</v>
      </c>
      <c r="F587" s="19" t="n">
        <v>0.94</v>
      </c>
      <c r="G587" s="19" t="n">
        <v>1.09</v>
      </c>
      <c r="H587" s="19" t="n">
        <v>1.35</v>
      </c>
      <c r="I587" s="17" t="n">
        <v>0.3</v>
      </c>
      <c r="J587" s="17"/>
      <c r="K587" s="19" t="n">
        <f aca="false">IF(E587="Discontinued",H587,ROUND(ROUNDUP(ROUND(G587/(1-IF(J587="",I587,J587))/0.05,6),0)*0.05,2))</f>
        <v>1.6</v>
      </c>
      <c r="L587" s="19" t="n">
        <f aca="false">IF(OR(E587="Discontinued",P587="Held at old sell"),H587,IF(LEFT(P587,15)="Approved, cappe",ROUND(ROUNDUP(ROUND(H587*1.1/0.05,6),0)*0.05,2),K587))</f>
        <v>1.6</v>
      </c>
      <c r="M587" s="17" t="n">
        <f aca="false">ROUND((H587-G587)/H587,3)</f>
        <v>0.193</v>
      </c>
      <c r="N587" s="17" t="n">
        <f aca="false">IF(E587="Discontinued","",ROUND((L587-G587)/L587,3))</f>
        <v>0.319</v>
      </c>
      <c r="O587" s="21" t="str">
        <f aca="false">IF(E587="Discontinued","Archive",IF(AND(ROUND(K587/H587-1,6)&lt;=0.1,K587-H587&lt;=100),"Auto","Approval"))</f>
        <v>Approval</v>
      </c>
      <c r="P587" s="21" t="s">
        <v>44</v>
      </c>
      <c r="Q587" s="21"/>
      <c r="R587" s="21" t="str">
        <f aca="false">IF(E587="Superseded",MID(INDEX('Import file'!$E$2:$E$1384,MATCH(A587,'Import file'!$A$2:$A$1384,0)),23,30),A587)</f>
        <v>EWA-2760</v>
      </c>
      <c r="S587" s="19" t="n">
        <f aca="false">IF(E587="Discontinued","",IFERROR(INDEX('Supplier file A'!$D$2:$D$677,MATCH(R587,'Supplier file A'!$A$2:$A$677,0)),IFERROR(INDEX('Supplier file B'!$D$2:$D$386,MATCH(R587,'Supplier file B'!$A$2:$A$386,0)),INDEX('Supplier file C'!$D$2:$D$383,MATCH(R587,'Supplier file C'!$A$2:$A$383,0)))))</f>
        <v>1.09</v>
      </c>
      <c r="T587" s="21" t="str">
        <f aca="false">IF(E587="Discontinued","",IF(ABS(G587-S587)&lt;0.005,"Yes","No"))</f>
        <v>Yes</v>
      </c>
      <c r="U587" s="21" t="str">
        <f aca="false">IF(E587="Discontinued","",IF(ABS(F587-G587)&lt;=0.01*G587,"Yes","No"))</f>
        <v>No</v>
      </c>
      <c r="V587" s="17" t="n">
        <f aca="false">IF(E587="Discontinued","",K587/H587-1)</f>
        <v>0.185185185185185</v>
      </c>
      <c r="W587" s="21" t="str">
        <f aca="false">IF(E587="Discontinued","Archived",IF(ROUND((L587-G587)/L587,3)&gt;=ROUND(I587,3),"At or above target",IF(Q587&lt;&gt;"","Below target, reason recorded","Below target, no reason")))</f>
        <v>At or above target</v>
      </c>
      <c r="X587" s="21" t="str">
        <f aca="false">IF(E587="Discontinued","",IF(ROUND(M587-I587,3)&lt;-0.01,"Yes","No"))</f>
        <v>Yes</v>
      </c>
    </row>
    <row r="588" customFormat="false" ht="15" hidden="false" customHeight="false" outlineLevel="0" collapsed="false">
      <c r="A588" s="21" t="s">
        <v>1302</v>
      </c>
      <c r="B588" s="21" t="s">
        <v>1303</v>
      </c>
      <c r="C588" s="21" t="s">
        <v>971</v>
      </c>
      <c r="D588" s="21" t="s">
        <v>109</v>
      </c>
      <c r="E588" s="21" t="s">
        <v>110</v>
      </c>
      <c r="F588" s="19" t="n">
        <v>4.28</v>
      </c>
      <c r="G588" s="19" t="n">
        <v>4.99</v>
      </c>
      <c r="H588" s="19" t="n">
        <v>6.15</v>
      </c>
      <c r="I588" s="17" t="n">
        <v>0.3</v>
      </c>
      <c r="J588" s="17"/>
      <c r="K588" s="19" t="n">
        <f aca="false">IF(E588="Discontinued",H588,ROUND(ROUNDUP(ROUND(G588/(1-IF(J588="",I588,J588))/0.05,6),0)*0.05,2))</f>
        <v>7.15</v>
      </c>
      <c r="L588" s="19" t="n">
        <f aca="false">IF(OR(E588="Discontinued",P588="Held at old sell"),H588,IF(LEFT(P588,15)="Approved, cappe",ROUND(ROUNDUP(ROUND(H588*1.1/0.05,6),0)*0.05,2),K588))</f>
        <v>7.15</v>
      </c>
      <c r="M588" s="17" t="n">
        <f aca="false">ROUND((H588-G588)/H588,3)</f>
        <v>0.189</v>
      </c>
      <c r="N588" s="17" t="n">
        <f aca="false">IF(E588="Discontinued","",ROUND((L588-G588)/L588,3))</f>
        <v>0.302</v>
      </c>
      <c r="O588" s="21" t="str">
        <f aca="false">IF(E588="Discontinued","Archive",IF(AND(ROUND(K588/H588-1,6)&lt;=0.1,K588-H588&lt;=100),"Auto","Approval"))</f>
        <v>Approval</v>
      </c>
      <c r="P588" s="21" t="s">
        <v>44</v>
      </c>
      <c r="Q588" s="21"/>
      <c r="R588" s="21" t="str">
        <f aca="false">IF(E588="Superseded",MID(INDEX('Import file'!$E$2:$E$1384,MATCH(A588,'Import file'!$A$2:$A$1384,0)),23,30),A588)</f>
        <v>EWA-2763</v>
      </c>
      <c r="S588" s="19" t="n">
        <f aca="false">IF(E588="Discontinued","",IFERROR(INDEX('Supplier file A'!$D$2:$D$677,MATCH(R588,'Supplier file A'!$A$2:$A$677,0)),IFERROR(INDEX('Supplier file B'!$D$2:$D$386,MATCH(R588,'Supplier file B'!$A$2:$A$386,0)),INDEX('Supplier file C'!$D$2:$D$383,MATCH(R588,'Supplier file C'!$A$2:$A$383,0)))))</f>
        <v>4.99</v>
      </c>
      <c r="T588" s="21" t="str">
        <f aca="false">IF(E588="Discontinued","",IF(ABS(G588-S588)&lt;0.005,"Yes","No"))</f>
        <v>Yes</v>
      </c>
      <c r="U588" s="21" t="str">
        <f aca="false">IF(E588="Discontinued","",IF(ABS(F588-G588)&lt;=0.01*G588,"Yes","No"))</f>
        <v>No</v>
      </c>
      <c r="V588" s="17" t="n">
        <f aca="false">IF(E588="Discontinued","",K588/H588-1)</f>
        <v>0.16260162601626</v>
      </c>
      <c r="W588" s="21" t="str">
        <f aca="false">IF(E588="Discontinued","Archived",IF(ROUND((L588-G588)/L588,3)&gt;=ROUND(I588,3),"At or above target",IF(Q588&lt;&gt;"","Below target, reason recorded","Below target, no reason")))</f>
        <v>At or above target</v>
      </c>
      <c r="X588" s="21" t="str">
        <f aca="false">IF(E588="Discontinued","",IF(ROUND(M588-I588,3)&lt;-0.01,"Yes","No"))</f>
        <v>Yes</v>
      </c>
    </row>
    <row r="589" customFormat="false" ht="15" hidden="false" customHeight="false" outlineLevel="0" collapsed="false">
      <c r="A589" s="21" t="s">
        <v>1304</v>
      </c>
      <c r="B589" s="21" t="s">
        <v>1305</v>
      </c>
      <c r="C589" s="21" t="s">
        <v>971</v>
      </c>
      <c r="D589" s="21" t="s">
        <v>109</v>
      </c>
      <c r="E589" s="21" t="s">
        <v>110</v>
      </c>
      <c r="F589" s="19" t="n">
        <v>9</v>
      </c>
      <c r="G589" s="19" t="n">
        <v>10.46</v>
      </c>
      <c r="H589" s="19" t="n">
        <v>11.25</v>
      </c>
      <c r="I589" s="17" t="n">
        <v>0.3</v>
      </c>
      <c r="J589" s="17" t="n">
        <v>0.2</v>
      </c>
      <c r="K589" s="19" t="n">
        <f aca="false">IF(E589="Discontinued",H589,ROUND(ROUNDUP(ROUND(G589/(1-IF(J589="",I589,J589))/0.05,6),0)*0.05,2))</f>
        <v>13.1</v>
      </c>
      <c r="L589" s="19" t="n">
        <f aca="false">IF(OR(E589="Discontinued",P589="Held at old sell"),H589,IF(LEFT(P589,15)="Approved, cappe",ROUND(ROUNDUP(ROUND(H589*1.1/0.05,6),0)*0.05,2),K589))</f>
        <v>13.1</v>
      </c>
      <c r="M589" s="17" t="n">
        <f aca="false">ROUND((H589-G589)/H589,3)</f>
        <v>0.07</v>
      </c>
      <c r="N589" s="17" t="n">
        <f aca="false">IF(E589="Discontinued","",ROUND((L589-G589)/L589,3))</f>
        <v>0.202</v>
      </c>
      <c r="O589" s="21" t="str">
        <f aca="false">IF(E589="Discontinued","Archive",IF(AND(ROUND(K589/H589-1,6)&lt;=0.1,K589-H589&lt;=100),"Auto","Approval"))</f>
        <v>Approval</v>
      </c>
      <c r="P589" s="21" t="s">
        <v>44</v>
      </c>
      <c r="Q589" s="21" t="s">
        <v>144</v>
      </c>
      <c r="R589" s="21" t="str">
        <f aca="false">IF(E589="Superseded",MID(INDEX('Import file'!$E$2:$E$1384,MATCH(A589,'Import file'!$A$2:$A$1384,0)),23,30),A589)</f>
        <v>EWA-2765</v>
      </c>
      <c r="S589" s="19" t="n">
        <f aca="false">IF(E589="Discontinued","",IFERROR(INDEX('Supplier file A'!$D$2:$D$677,MATCH(R589,'Supplier file A'!$A$2:$A$677,0)),IFERROR(INDEX('Supplier file B'!$D$2:$D$386,MATCH(R589,'Supplier file B'!$A$2:$A$386,0)),INDEX('Supplier file C'!$D$2:$D$383,MATCH(R589,'Supplier file C'!$A$2:$A$383,0)))))</f>
        <v>10.46</v>
      </c>
      <c r="T589" s="21" t="str">
        <f aca="false">IF(E589="Discontinued","",IF(ABS(G589-S589)&lt;0.005,"Yes","No"))</f>
        <v>Yes</v>
      </c>
      <c r="U589" s="21" t="str">
        <f aca="false">IF(E589="Discontinued","",IF(ABS(F589-G589)&lt;=0.01*G589,"Yes","No"))</f>
        <v>No</v>
      </c>
      <c r="V589" s="17" t="n">
        <f aca="false">IF(E589="Discontinued","",K589/H589-1)</f>
        <v>0.164444444444444</v>
      </c>
      <c r="W589" s="21" t="str">
        <f aca="false">IF(E589="Discontinued","Archived",IF(ROUND((L589-G589)/L589,3)&gt;=ROUND(I589,3),"At or above target",IF(Q589&lt;&gt;"","Below target, reason recorded","Below target, no reason")))</f>
        <v>Below target, reason recorded</v>
      </c>
      <c r="X589" s="21" t="str">
        <f aca="false">IF(E589="Discontinued","",IF(ROUND(M589-I589,3)&lt;-0.01,"Yes","No"))</f>
        <v>Yes</v>
      </c>
    </row>
    <row r="590" customFormat="false" ht="15" hidden="false" customHeight="false" outlineLevel="0" collapsed="false">
      <c r="A590" s="21" t="s">
        <v>1306</v>
      </c>
      <c r="B590" s="21" t="s">
        <v>1307</v>
      </c>
      <c r="C590" s="21" t="s">
        <v>971</v>
      </c>
      <c r="D590" s="21" t="s">
        <v>109</v>
      </c>
      <c r="E590" s="21" t="s">
        <v>110</v>
      </c>
      <c r="F590" s="19" t="n">
        <v>2.9</v>
      </c>
      <c r="G590" s="19" t="n">
        <v>3.38</v>
      </c>
      <c r="H590" s="19" t="n">
        <v>4.15</v>
      </c>
      <c r="I590" s="17" t="n">
        <v>0.3</v>
      </c>
      <c r="J590" s="17"/>
      <c r="K590" s="19" t="n">
        <f aca="false">IF(E590="Discontinued",H590,ROUND(ROUNDUP(ROUND(G590/(1-IF(J590="",I590,J590))/0.05,6),0)*0.05,2))</f>
        <v>4.85</v>
      </c>
      <c r="L590" s="19" t="n">
        <f aca="false">IF(OR(E590="Discontinued",P590="Held at old sell"),H590,IF(LEFT(P590,15)="Approved, cappe",ROUND(ROUNDUP(ROUND(H590*1.1/0.05,6),0)*0.05,2),K590))</f>
        <v>4.85</v>
      </c>
      <c r="M590" s="17" t="n">
        <f aca="false">ROUND((H590-G590)/H590,3)</f>
        <v>0.186</v>
      </c>
      <c r="N590" s="17" t="n">
        <f aca="false">IF(E590="Discontinued","",ROUND((L590-G590)/L590,3))</f>
        <v>0.303</v>
      </c>
      <c r="O590" s="21" t="str">
        <f aca="false">IF(E590="Discontinued","Archive",IF(AND(ROUND(K590/H590-1,6)&lt;=0.1,K590-H590&lt;=100),"Auto","Approval"))</f>
        <v>Approval</v>
      </c>
      <c r="P590" s="21" t="s">
        <v>44</v>
      </c>
      <c r="Q590" s="21"/>
      <c r="R590" s="21" t="str">
        <f aca="false">IF(E590="Superseded",MID(INDEX('Import file'!$E$2:$E$1384,MATCH(A590,'Import file'!$A$2:$A$1384,0)),23,30),A590)</f>
        <v>EWA-2769</v>
      </c>
      <c r="S590" s="19" t="n">
        <f aca="false">IF(E590="Discontinued","",IFERROR(INDEX('Supplier file A'!$D$2:$D$677,MATCH(R590,'Supplier file A'!$A$2:$A$677,0)),IFERROR(INDEX('Supplier file B'!$D$2:$D$386,MATCH(R590,'Supplier file B'!$A$2:$A$386,0)),INDEX('Supplier file C'!$D$2:$D$383,MATCH(R590,'Supplier file C'!$A$2:$A$383,0)))))</f>
        <v>3.38</v>
      </c>
      <c r="T590" s="21" t="str">
        <f aca="false">IF(E590="Discontinued","",IF(ABS(G590-S590)&lt;0.005,"Yes","No"))</f>
        <v>Yes</v>
      </c>
      <c r="U590" s="21" t="str">
        <f aca="false">IF(E590="Discontinued","",IF(ABS(F590-G590)&lt;=0.01*G590,"Yes","No"))</f>
        <v>No</v>
      </c>
      <c r="V590" s="17" t="n">
        <f aca="false">IF(E590="Discontinued","",K590/H590-1)</f>
        <v>0.168674698795181</v>
      </c>
      <c r="W590" s="21" t="str">
        <f aca="false">IF(E590="Discontinued","Archived",IF(ROUND((L590-G590)/L590,3)&gt;=ROUND(I590,3),"At or above target",IF(Q590&lt;&gt;"","Below target, reason recorded","Below target, no reason")))</f>
        <v>At or above target</v>
      </c>
      <c r="X590" s="21" t="str">
        <f aca="false">IF(E590="Discontinued","",IF(ROUND(M590-I590,3)&lt;-0.01,"Yes","No"))</f>
        <v>Yes</v>
      </c>
    </row>
    <row r="591" customFormat="false" ht="15" hidden="false" customHeight="false" outlineLevel="0" collapsed="false">
      <c r="A591" s="21" t="s">
        <v>1308</v>
      </c>
      <c r="B591" s="21" t="s">
        <v>1309</v>
      </c>
      <c r="C591" s="21" t="s">
        <v>971</v>
      </c>
      <c r="D591" s="21" t="s">
        <v>109</v>
      </c>
      <c r="E591" s="21" t="s">
        <v>110</v>
      </c>
      <c r="F591" s="19" t="n">
        <v>116.61</v>
      </c>
      <c r="G591" s="19" t="n">
        <v>134.65</v>
      </c>
      <c r="H591" s="19" t="n">
        <v>166.6</v>
      </c>
      <c r="I591" s="17" t="n">
        <v>0.3</v>
      </c>
      <c r="J591" s="17"/>
      <c r="K591" s="19" t="n">
        <f aca="false">IF(E591="Discontinued",H591,ROUND(ROUNDUP(ROUND(G591/(1-IF(J591="",I591,J591))/0.05,6),0)*0.05,2))</f>
        <v>192.4</v>
      </c>
      <c r="L591" s="19" t="n">
        <f aca="false">IF(OR(E591="Discontinued",P591="Held at old sell"),H591,IF(LEFT(P591,15)="Approved, cappe",ROUND(ROUNDUP(ROUND(H591*1.1/0.05,6),0)*0.05,2),K591))</f>
        <v>183.3</v>
      </c>
      <c r="M591" s="17" t="n">
        <f aca="false">ROUND((H591-G591)/H591,3)</f>
        <v>0.192</v>
      </c>
      <c r="N591" s="17" t="n">
        <f aca="false">IF(E591="Discontinued","",ROUND((L591-G591)/L591,3))</f>
        <v>0.265</v>
      </c>
      <c r="O591" s="21" t="str">
        <f aca="false">IF(E591="Discontinued","Archive",IF(AND(ROUND(K591/H591-1,6)&lt;=0.1,K591-H591&lt;=100),"Auto","Approval"))</f>
        <v>Approval</v>
      </c>
      <c r="P591" s="21" t="s">
        <v>45</v>
      </c>
      <c r="Q591" s="21" t="s">
        <v>289</v>
      </c>
      <c r="R591" s="21" t="str">
        <f aca="false">IF(E591="Superseded",MID(INDEX('Import file'!$E$2:$E$1384,MATCH(A591,'Import file'!$A$2:$A$1384,0)),23,30),A591)</f>
        <v>EWA-2771</v>
      </c>
      <c r="S591" s="19" t="n">
        <f aca="false">IF(E591="Discontinued","",IFERROR(INDEX('Supplier file A'!$D$2:$D$677,MATCH(R591,'Supplier file A'!$A$2:$A$677,0)),IFERROR(INDEX('Supplier file B'!$D$2:$D$386,MATCH(R591,'Supplier file B'!$A$2:$A$386,0)),INDEX('Supplier file C'!$D$2:$D$383,MATCH(R591,'Supplier file C'!$A$2:$A$383,0)))))</f>
        <v>134.65</v>
      </c>
      <c r="T591" s="21" t="str">
        <f aca="false">IF(E591="Discontinued","",IF(ABS(G591-S591)&lt;0.005,"Yes","No"))</f>
        <v>Yes</v>
      </c>
      <c r="U591" s="21" t="str">
        <f aca="false">IF(E591="Discontinued","",IF(ABS(F591-G591)&lt;=0.01*G591,"Yes","No"))</f>
        <v>No</v>
      </c>
      <c r="V591" s="17" t="n">
        <f aca="false">IF(E591="Discontinued","",K591/H591-1)</f>
        <v>0.154861944777911</v>
      </c>
      <c r="W591" s="21" t="str">
        <f aca="false">IF(E591="Discontinued","Archived",IF(ROUND((L591-G591)/L591,3)&gt;=ROUND(I591,3),"At or above target",IF(Q591&lt;&gt;"","Below target, reason recorded","Below target, no reason")))</f>
        <v>Below target, reason recorded</v>
      </c>
      <c r="X591" s="21" t="str">
        <f aca="false">IF(E591="Discontinued","",IF(ROUND(M591-I591,3)&lt;-0.01,"Yes","No"))</f>
        <v>Yes</v>
      </c>
    </row>
    <row r="592" customFormat="false" ht="15" hidden="false" customHeight="false" outlineLevel="0" collapsed="false">
      <c r="A592" s="21" t="s">
        <v>1310</v>
      </c>
      <c r="B592" s="21" t="s">
        <v>1311</v>
      </c>
      <c r="C592" s="21" t="s">
        <v>971</v>
      </c>
      <c r="D592" s="21" t="s">
        <v>109</v>
      </c>
      <c r="E592" s="21" t="s">
        <v>110</v>
      </c>
      <c r="F592" s="19" t="n">
        <v>41.65</v>
      </c>
      <c r="G592" s="19" t="n">
        <v>48.35</v>
      </c>
      <c r="H592" s="19" t="n">
        <v>59.5</v>
      </c>
      <c r="I592" s="17" t="n">
        <v>0.3</v>
      </c>
      <c r="J592" s="17"/>
      <c r="K592" s="19" t="n">
        <f aca="false">IF(E592="Discontinued",H592,ROUND(ROUNDUP(ROUND(G592/(1-IF(J592="",I592,J592))/0.05,6),0)*0.05,2))</f>
        <v>69.1</v>
      </c>
      <c r="L592" s="19" t="n">
        <f aca="false">IF(OR(E592="Discontinued",P592="Held at old sell"),H592,IF(LEFT(P592,15)="Approved, cappe",ROUND(ROUNDUP(ROUND(H592*1.1/0.05,6),0)*0.05,2),K592))</f>
        <v>69.1</v>
      </c>
      <c r="M592" s="17" t="n">
        <f aca="false">ROUND((H592-G592)/H592,3)</f>
        <v>0.187</v>
      </c>
      <c r="N592" s="17" t="n">
        <f aca="false">IF(E592="Discontinued","",ROUND((L592-G592)/L592,3))</f>
        <v>0.3</v>
      </c>
      <c r="O592" s="21" t="str">
        <f aca="false">IF(E592="Discontinued","Archive",IF(AND(ROUND(K592/H592-1,6)&lt;=0.1,K592-H592&lt;=100),"Auto","Approval"))</f>
        <v>Approval</v>
      </c>
      <c r="P592" s="21" t="s">
        <v>44</v>
      </c>
      <c r="Q592" s="21"/>
      <c r="R592" s="21" t="str">
        <f aca="false">IF(E592="Superseded",MID(INDEX('Import file'!$E$2:$E$1384,MATCH(A592,'Import file'!$A$2:$A$1384,0)),23,30),A592)</f>
        <v>EWA-2775</v>
      </c>
      <c r="S592" s="19" t="n">
        <f aca="false">IF(E592="Discontinued","",IFERROR(INDEX('Supplier file A'!$D$2:$D$677,MATCH(R592,'Supplier file A'!$A$2:$A$677,0)),IFERROR(INDEX('Supplier file B'!$D$2:$D$386,MATCH(R592,'Supplier file B'!$A$2:$A$386,0)),INDEX('Supplier file C'!$D$2:$D$383,MATCH(R592,'Supplier file C'!$A$2:$A$383,0)))))</f>
        <v>48.35</v>
      </c>
      <c r="T592" s="21" t="str">
        <f aca="false">IF(E592="Discontinued","",IF(ABS(G592-S592)&lt;0.005,"Yes","No"))</f>
        <v>Yes</v>
      </c>
      <c r="U592" s="21" t="str">
        <f aca="false">IF(E592="Discontinued","",IF(ABS(F592-G592)&lt;=0.01*G592,"Yes","No"))</f>
        <v>No</v>
      </c>
      <c r="V592" s="17" t="n">
        <f aca="false">IF(E592="Discontinued","",K592/H592-1)</f>
        <v>0.161344537815126</v>
      </c>
      <c r="W592" s="21" t="str">
        <f aca="false">IF(E592="Discontinued","Archived",IF(ROUND((L592-G592)/L592,3)&gt;=ROUND(I592,3),"At or above target",IF(Q592&lt;&gt;"","Below target, reason recorded","Below target, no reason")))</f>
        <v>At or above target</v>
      </c>
      <c r="X592" s="21" t="str">
        <f aca="false">IF(E592="Discontinued","",IF(ROUND(M592-I592,3)&lt;-0.01,"Yes","No"))</f>
        <v>Yes</v>
      </c>
    </row>
    <row r="593" customFormat="false" ht="15" hidden="false" customHeight="false" outlineLevel="0" collapsed="false">
      <c r="A593" s="21" t="s">
        <v>1312</v>
      </c>
      <c r="B593" s="21" t="s">
        <v>1313</v>
      </c>
      <c r="C593" s="21" t="s">
        <v>971</v>
      </c>
      <c r="D593" s="21" t="s">
        <v>109</v>
      </c>
      <c r="E593" s="21" t="s">
        <v>110</v>
      </c>
      <c r="F593" s="19" t="n">
        <v>7.83</v>
      </c>
      <c r="G593" s="19" t="n">
        <v>9.17</v>
      </c>
      <c r="H593" s="19" t="n">
        <v>11.2</v>
      </c>
      <c r="I593" s="17" t="n">
        <v>0.3</v>
      </c>
      <c r="J593" s="17"/>
      <c r="K593" s="19" t="n">
        <f aca="false">IF(E593="Discontinued",H593,ROUND(ROUNDUP(ROUND(G593/(1-IF(J593="",I593,J593))/0.05,6),0)*0.05,2))</f>
        <v>13.1</v>
      </c>
      <c r="L593" s="19" t="n">
        <f aca="false">IF(OR(E593="Discontinued",P593="Held at old sell"),H593,IF(LEFT(P593,15)="Approved, cappe",ROUND(ROUNDUP(ROUND(H593*1.1/0.05,6),0)*0.05,2),K593))</f>
        <v>13.1</v>
      </c>
      <c r="M593" s="17" t="n">
        <f aca="false">ROUND((H593-G593)/H593,3)</f>
        <v>0.181</v>
      </c>
      <c r="N593" s="17" t="n">
        <f aca="false">IF(E593="Discontinued","",ROUND((L593-G593)/L593,3))</f>
        <v>0.3</v>
      </c>
      <c r="O593" s="21" t="str">
        <f aca="false">IF(E593="Discontinued","Archive",IF(AND(ROUND(K593/H593-1,6)&lt;=0.1,K593-H593&lt;=100),"Auto","Approval"))</f>
        <v>Approval</v>
      </c>
      <c r="P593" s="21" t="s">
        <v>44</v>
      </c>
      <c r="Q593" s="21"/>
      <c r="R593" s="21" t="str">
        <f aca="false">IF(E593="Superseded",MID(INDEX('Import file'!$E$2:$E$1384,MATCH(A593,'Import file'!$A$2:$A$1384,0)),23,30),A593)</f>
        <v>EWA-2777</v>
      </c>
      <c r="S593" s="19" t="n">
        <f aca="false">IF(E593="Discontinued","",IFERROR(INDEX('Supplier file A'!$D$2:$D$677,MATCH(R593,'Supplier file A'!$A$2:$A$677,0)),IFERROR(INDEX('Supplier file B'!$D$2:$D$386,MATCH(R593,'Supplier file B'!$A$2:$A$386,0)),INDEX('Supplier file C'!$D$2:$D$383,MATCH(R593,'Supplier file C'!$A$2:$A$383,0)))))</f>
        <v>9.17</v>
      </c>
      <c r="T593" s="21" t="str">
        <f aca="false">IF(E593="Discontinued","",IF(ABS(G593-S593)&lt;0.005,"Yes","No"))</f>
        <v>Yes</v>
      </c>
      <c r="U593" s="21" t="str">
        <f aca="false">IF(E593="Discontinued","",IF(ABS(F593-G593)&lt;=0.01*G593,"Yes","No"))</f>
        <v>No</v>
      </c>
      <c r="V593" s="17" t="n">
        <f aca="false">IF(E593="Discontinued","",K593/H593-1)</f>
        <v>0.169642857142857</v>
      </c>
      <c r="W593" s="21" t="str">
        <f aca="false">IF(E593="Discontinued","Archived",IF(ROUND((L593-G593)/L593,3)&gt;=ROUND(I593,3),"At or above target",IF(Q593&lt;&gt;"","Below target, reason recorded","Below target, no reason")))</f>
        <v>At or above target</v>
      </c>
      <c r="X593" s="21" t="str">
        <f aca="false">IF(E593="Discontinued","",IF(ROUND(M593-I593,3)&lt;-0.01,"Yes","No"))</f>
        <v>Yes</v>
      </c>
    </row>
    <row r="594" customFormat="false" ht="15" hidden="false" customHeight="false" outlineLevel="0" collapsed="false">
      <c r="A594" s="21" t="s">
        <v>1314</v>
      </c>
      <c r="B594" s="21" t="s">
        <v>1315</v>
      </c>
      <c r="C594" s="21" t="s">
        <v>971</v>
      </c>
      <c r="D594" s="21" t="s">
        <v>109</v>
      </c>
      <c r="E594" s="21" t="s">
        <v>110</v>
      </c>
      <c r="F594" s="19" t="n">
        <v>48</v>
      </c>
      <c r="G594" s="19" t="n">
        <v>56.1</v>
      </c>
      <c r="H594" s="19" t="n">
        <v>64.9</v>
      </c>
      <c r="I594" s="17" t="n">
        <v>0.3</v>
      </c>
      <c r="J594" s="17" t="n">
        <v>0.26</v>
      </c>
      <c r="K594" s="19" t="n">
        <f aca="false">IF(E594="Discontinued",H594,ROUND(ROUNDUP(ROUND(G594/(1-IF(J594="",I594,J594))/0.05,6),0)*0.05,2))</f>
        <v>75.85</v>
      </c>
      <c r="L594" s="19" t="n">
        <f aca="false">IF(OR(E594="Discontinued",P594="Held at old sell"),H594,IF(LEFT(P594,15)="Approved, cappe",ROUND(ROUNDUP(ROUND(H594*1.1/0.05,6),0)*0.05,2),K594))</f>
        <v>75.85</v>
      </c>
      <c r="M594" s="17" t="n">
        <f aca="false">ROUND((H594-G594)/H594,3)</f>
        <v>0.136</v>
      </c>
      <c r="N594" s="17" t="n">
        <f aca="false">IF(E594="Discontinued","",ROUND((L594-G594)/L594,3))</f>
        <v>0.26</v>
      </c>
      <c r="O594" s="21" t="str">
        <f aca="false">IF(E594="Discontinued","Archive",IF(AND(ROUND(K594/H594-1,6)&lt;=0.1,K594-H594&lt;=100),"Auto","Approval"))</f>
        <v>Approval</v>
      </c>
      <c r="P594" s="21" t="s">
        <v>44</v>
      </c>
      <c r="Q594" s="21" t="s">
        <v>274</v>
      </c>
      <c r="R594" s="21" t="str">
        <f aca="false">IF(E594="Superseded",MID(INDEX('Import file'!$E$2:$E$1384,MATCH(A594,'Import file'!$A$2:$A$1384,0)),23,30),A594)</f>
        <v>EWA-2780</v>
      </c>
      <c r="S594" s="19" t="n">
        <f aca="false">IF(E594="Discontinued","",IFERROR(INDEX('Supplier file A'!$D$2:$D$677,MATCH(R594,'Supplier file A'!$A$2:$A$677,0)),IFERROR(INDEX('Supplier file B'!$D$2:$D$386,MATCH(R594,'Supplier file B'!$A$2:$A$386,0)),INDEX('Supplier file C'!$D$2:$D$383,MATCH(R594,'Supplier file C'!$A$2:$A$383,0)))))</f>
        <v>56.1</v>
      </c>
      <c r="T594" s="21" t="str">
        <f aca="false">IF(E594="Discontinued","",IF(ABS(G594-S594)&lt;0.005,"Yes","No"))</f>
        <v>Yes</v>
      </c>
      <c r="U594" s="21" t="str">
        <f aca="false">IF(E594="Discontinued","",IF(ABS(F594-G594)&lt;=0.01*G594,"Yes","No"))</f>
        <v>No</v>
      </c>
      <c r="V594" s="17" t="n">
        <f aca="false">IF(E594="Discontinued","",K594/H594-1)</f>
        <v>0.168721109399075</v>
      </c>
      <c r="W594" s="21" t="str">
        <f aca="false">IF(E594="Discontinued","Archived",IF(ROUND((L594-G594)/L594,3)&gt;=ROUND(I594,3),"At or above target",IF(Q594&lt;&gt;"","Below target, reason recorded","Below target, no reason")))</f>
        <v>Below target, reason recorded</v>
      </c>
      <c r="X594" s="21" t="str">
        <f aca="false">IF(E594="Discontinued","",IF(ROUND(M594-I594,3)&lt;-0.01,"Yes","No"))</f>
        <v>Yes</v>
      </c>
    </row>
    <row r="595" customFormat="false" ht="15" hidden="false" customHeight="false" outlineLevel="0" collapsed="false">
      <c r="A595" s="21" t="s">
        <v>1316</v>
      </c>
      <c r="B595" s="21" t="s">
        <v>1317</v>
      </c>
      <c r="C595" s="21" t="s">
        <v>971</v>
      </c>
      <c r="D595" s="21" t="s">
        <v>109</v>
      </c>
      <c r="E595" s="21" t="s">
        <v>110</v>
      </c>
      <c r="F595" s="19" t="n">
        <v>115</v>
      </c>
      <c r="G595" s="19" t="n">
        <v>133.28</v>
      </c>
      <c r="H595" s="19" t="n">
        <v>164.3</v>
      </c>
      <c r="I595" s="17" t="n">
        <v>0.3</v>
      </c>
      <c r="J595" s="17"/>
      <c r="K595" s="19" t="n">
        <f aca="false">IF(E595="Discontinued",H595,ROUND(ROUNDUP(ROUND(G595/(1-IF(J595="",I595,J595))/0.05,6),0)*0.05,2))</f>
        <v>190.4</v>
      </c>
      <c r="L595" s="19" t="n">
        <f aca="false">IF(OR(E595="Discontinued",P595="Held at old sell"),H595,IF(LEFT(P595,15)="Approved, cappe",ROUND(ROUNDUP(ROUND(H595*1.1/0.05,6),0)*0.05,2),K595))</f>
        <v>190.4</v>
      </c>
      <c r="M595" s="17" t="n">
        <f aca="false">ROUND((H595-G595)/H595,3)</f>
        <v>0.189</v>
      </c>
      <c r="N595" s="17" t="n">
        <f aca="false">IF(E595="Discontinued","",ROUND((L595-G595)/L595,3))</f>
        <v>0.3</v>
      </c>
      <c r="O595" s="21" t="str">
        <f aca="false">IF(E595="Discontinued","Archive",IF(AND(ROUND(K595/H595-1,6)&lt;=0.1,K595-H595&lt;=100),"Auto","Approval"))</f>
        <v>Approval</v>
      </c>
      <c r="P595" s="21" t="s">
        <v>44</v>
      </c>
      <c r="Q595" s="21"/>
      <c r="R595" s="21" t="str">
        <f aca="false">IF(E595="Superseded",MID(INDEX('Import file'!$E$2:$E$1384,MATCH(A595,'Import file'!$A$2:$A$1384,0)),23,30),A595)</f>
        <v>EWA-2783</v>
      </c>
      <c r="S595" s="19" t="n">
        <f aca="false">IF(E595="Discontinued","",IFERROR(INDEX('Supplier file A'!$D$2:$D$677,MATCH(R595,'Supplier file A'!$A$2:$A$677,0)),IFERROR(INDEX('Supplier file B'!$D$2:$D$386,MATCH(R595,'Supplier file B'!$A$2:$A$386,0)),INDEX('Supplier file C'!$D$2:$D$383,MATCH(R595,'Supplier file C'!$A$2:$A$383,0)))))</f>
        <v>133.28</v>
      </c>
      <c r="T595" s="21" t="str">
        <f aca="false">IF(E595="Discontinued","",IF(ABS(G595-S595)&lt;0.005,"Yes","No"))</f>
        <v>Yes</v>
      </c>
      <c r="U595" s="21" t="str">
        <f aca="false">IF(E595="Discontinued","",IF(ABS(F595-G595)&lt;=0.01*G595,"Yes","No"))</f>
        <v>No</v>
      </c>
      <c r="V595" s="17" t="n">
        <f aca="false">IF(E595="Discontinued","",K595/H595-1)</f>
        <v>0.158855751673767</v>
      </c>
      <c r="W595" s="21" t="str">
        <f aca="false">IF(E595="Discontinued","Archived",IF(ROUND((L595-G595)/L595,3)&gt;=ROUND(I595,3),"At or above target",IF(Q595&lt;&gt;"","Below target, reason recorded","Below target, no reason")))</f>
        <v>At or above target</v>
      </c>
      <c r="X595" s="21" t="str">
        <f aca="false">IF(E595="Discontinued","",IF(ROUND(M595-I595,3)&lt;-0.01,"Yes","No"))</f>
        <v>Yes</v>
      </c>
    </row>
    <row r="596" customFormat="false" ht="15" hidden="false" customHeight="false" outlineLevel="0" collapsed="false">
      <c r="A596" s="21" t="s">
        <v>1318</v>
      </c>
      <c r="B596" s="21" t="s">
        <v>1319</v>
      </c>
      <c r="C596" s="21" t="s">
        <v>971</v>
      </c>
      <c r="D596" s="21" t="s">
        <v>109</v>
      </c>
      <c r="E596" s="21" t="s">
        <v>110</v>
      </c>
      <c r="F596" s="19" t="n">
        <v>1.69</v>
      </c>
      <c r="G596" s="19" t="n">
        <v>1.96</v>
      </c>
      <c r="H596" s="19" t="n">
        <v>2.45</v>
      </c>
      <c r="I596" s="17" t="n">
        <v>0.3</v>
      </c>
      <c r="J596" s="17"/>
      <c r="K596" s="19" t="n">
        <f aca="false">IF(E596="Discontinued",H596,ROUND(ROUNDUP(ROUND(G596/(1-IF(J596="",I596,J596))/0.05,6),0)*0.05,2))</f>
        <v>2.8</v>
      </c>
      <c r="L596" s="19" t="n">
        <f aca="false">IF(OR(E596="Discontinued",P596="Held at old sell"),H596,IF(LEFT(P596,15)="Approved, cappe",ROUND(ROUNDUP(ROUND(H596*1.1/0.05,6),0)*0.05,2),K596))</f>
        <v>2.8</v>
      </c>
      <c r="M596" s="17" t="n">
        <f aca="false">ROUND((H596-G596)/H596,3)</f>
        <v>0.2</v>
      </c>
      <c r="N596" s="17" t="n">
        <f aca="false">IF(E596="Discontinued","",ROUND((L596-G596)/L596,3))</f>
        <v>0.3</v>
      </c>
      <c r="O596" s="21" t="str">
        <f aca="false">IF(E596="Discontinued","Archive",IF(AND(ROUND(K596/H596-1,6)&lt;=0.1,K596-H596&lt;=100),"Auto","Approval"))</f>
        <v>Approval</v>
      </c>
      <c r="P596" s="21" t="s">
        <v>44</v>
      </c>
      <c r="Q596" s="21"/>
      <c r="R596" s="21" t="str">
        <f aca="false">IF(E596="Superseded",MID(INDEX('Import file'!$E$2:$E$1384,MATCH(A596,'Import file'!$A$2:$A$1384,0)),23,30),A596)</f>
        <v>EWA-2787</v>
      </c>
      <c r="S596" s="19" t="n">
        <f aca="false">IF(E596="Discontinued","",IFERROR(INDEX('Supplier file A'!$D$2:$D$677,MATCH(R596,'Supplier file A'!$A$2:$A$677,0)),IFERROR(INDEX('Supplier file B'!$D$2:$D$386,MATCH(R596,'Supplier file B'!$A$2:$A$386,0)),INDEX('Supplier file C'!$D$2:$D$383,MATCH(R596,'Supplier file C'!$A$2:$A$383,0)))))</f>
        <v>1.96</v>
      </c>
      <c r="T596" s="21" t="str">
        <f aca="false">IF(E596="Discontinued","",IF(ABS(G596-S596)&lt;0.005,"Yes","No"))</f>
        <v>Yes</v>
      </c>
      <c r="U596" s="21" t="str">
        <f aca="false">IF(E596="Discontinued","",IF(ABS(F596-G596)&lt;=0.01*G596,"Yes","No"))</f>
        <v>No</v>
      </c>
      <c r="V596" s="17" t="n">
        <f aca="false">IF(E596="Discontinued","",K596/H596-1)</f>
        <v>0.142857142857143</v>
      </c>
      <c r="W596" s="21" t="str">
        <f aca="false">IF(E596="Discontinued","Archived",IF(ROUND((L596-G596)/L596,3)&gt;=ROUND(I596,3),"At or above target",IF(Q596&lt;&gt;"","Below target, reason recorded","Below target, no reason")))</f>
        <v>At or above target</v>
      </c>
      <c r="X596" s="21" t="str">
        <f aca="false">IF(E596="Discontinued","",IF(ROUND(M596-I596,3)&lt;-0.01,"Yes","No"))</f>
        <v>Yes</v>
      </c>
    </row>
    <row r="597" customFormat="false" ht="15" hidden="false" customHeight="false" outlineLevel="0" collapsed="false">
      <c r="A597" s="21" t="s">
        <v>1320</v>
      </c>
      <c r="B597" s="21" t="s">
        <v>1321</v>
      </c>
      <c r="C597" s="21" t="s">
        <v>971</v>
      </c>
      <c r="D597" s="21" t="s">
        <v>109</v>
      </c>
      <c r="E597" s="21" t="s">
        <v>110</v>
      </c>
      <c r="F597" s="19" t="n">
        <v>4.93</v>
      </c>
      <c r="G597" s="19" t="n">
        <v>5.7</v>
      </c>
      <c r="H597" s="19" t="n">
        <v>7.05</v>
      </c>
      <c r="I597" s="17" t="n">
        <v>0.3</v>
      </c>
      <c r="J597" s="17"/>
      <c r="K597" s="19" t="n">
        <f aca="false">IF(E597="Discontinued",H597,ROUND(ROUNDUP(ROUND(G597/(1-IF(J597="",I597,J597))/0.05,6),0)*0.05,2))</f>
        <v>8.15</v>
      </c>
      <c r="L597" s="19" t="n">
        <f aca="false">IF(OR(E597="Discontinued",P597="Held at old sell"),H597,IF(LEFT(P597,15)="Approved, cappe",ROUND(ROUNDUP(ROUND(H597*1.1/0.05,6),0)*0.05,2),K597))</f>
        <v>7.8</v>
      </c>
      <c r="M597" s="17" t="n">
        <f aca="false">ROUND((H597-G597)/H597,3)</f>
        <v>0.191</v>
      </c>
      <c r="N597" s="17" t="n">
        <f aca="false">IF(E597="Discontinued","",ROUND((L597-G597)/L597,3))</f>
        <v>0.269</v>
      </c>
      <c r="O597" s="21" t="str">
        <f aca="false">IF(E597="Discontinued","Archive",IF(AND(ROUND(K597/H597-1,6)&lt;=0.1,K597-H597&lt;=100),"Auto","Approval"))</f>
        <v>Approval</v>
      </c>
      <c r="P597" s="21" t="s">
        <v>45</v>
      </c>
      <c r="Q597" s="21" t="s">
        <v>289</v>
      </c>
      <c r="R597" s="21" t="str">
        <f aca="false">IF(E597="Superseded",MID(INDEX('Import file'!$E$2:$E$1384,MATCH(A597,'Import file'!$A$2:$A$1384,0)),23,30),A597)</f>
        <v>EWA-2790</v>
      </c>
      <c r="S597" s="19" t="n">
        <f aca="false">IF(E597="Discontinued","",IFERROR(INDEX('Supplier file A'!$D$2:$D$677,MATCH(R597,'Supplier file A'!$A$2:$A$677,0)),IFERROR(INDEX('Supplier file B'!$D$2:$D$386,MATCH(R597,'Supplier file B'!$A$2:$A$386,0)),INDEX('Supplier file C'!$D$2:$D$383,MATCH(R597,'Supplier file C'!$A$2:$A$383,0)))))</f>
        <v>5.7</v>
      </c>
      <c r="T597" s="21" t="str">
        <f aca="false">IF(E597="Discontinued","",IF(ABS(G597-S597)&lt;0.005,"Yes","No"))</f>
        <v>Yes</v>
      </c>
      <c r="U597" s="21" t="str">
        <f aca="false">IF(E597="Discontinued","",IF(ABS(F597-G597)&lt;=0.01*G597,"Yes","No"))</f>
        <v>No</v>
      </c>
      <c r="V597" s="17" t="n">
        <f aca="false">IF(E597="Discontinued","",K597/H597-1)</f>
        <v>0.156028368794326</v>
      </c>
      <c r="W597" s="21" t="str">
        <f aca="false">IF(E597="Discontinued","Archived",IF(ROUND((L597-G597)/L597,3)&gt;=ROUND(I597,3),"At or above target",IF(Q597&lt;&gt;"","Below target, reason recorded","Below target, no reason")))</f>
        <v>Below target, reason recorded</v>
      </c>
      <c r="X597" s="21" t="str">
        <f aca="false">IF(E597="Discontinued","",IF(ROUND(M597-I597,3)&lt;-0.01,"Yes","No"))</f>
        <v>Yes</v>
      </c>
    </row>
    <row r="598" customFormat="false" ht="15" hidden="false" customHeight="false" outlineLevel="0" collapsed="false">
      <c r="A598" s="21" t="s">
        <v>1322</v>
      </c>
      <c r="B598" s="21" t="s">
        <v>1323</v>
      </c>
      <c r="C598" s="21" t="s">
        <v>971</v>
      </c>
      <c r="D598" s="21" t="s">
        <v>109</v>
      </c>
      <c r="E598" s="21" t="s">
        <v>110</v>
      </c>
      <c r="F598" s="19" t="n">
        <v>45.9</v>
      </c>
      <c r="G598" s="19" t="n">
        <v>52.88</v>
      </c>
      <c r="H598" s="19" t="n">
        <v>65.6</v>
      </c>
      <c r="I598" s="17" t="n">
        <v>0.3</v>
      </c>
      <c r="J598" s="17"/>
      <c r="K598" s="19" t="n">
        <f aca="false">IF(E598="Discontinued",H598,ROUND(ROUNDUP(ROUND(G598/(1-IF(J598="",I598,J598))/0.05,6),0)*0.05,2))</f>
        <v>75.55</v>
      </c>
      <c r="L598" s="19" t="n">
        <f aca="false">IF(OR(E598="Discontinued",P598="Held at old sell"),H598,IF(LEFT(P598,15)="Approved, cappe",ROUND(ROUNDUP(ROUND(H598*1.1/0.05,6),0)*0.05,2),K598))</f>
        <v>75.55</v>
      </c>
      <c r="M598" s="17" t="n">
        <f aca="false">ROUND((H598-G598)/H598,3)</f>
        <v>0.194</v>
      </c>
      <c r="N598" s="17" t="n">
        <f aca="false">IF(E598="Discontinued","",ROUND((L598-G598)/L598,3))</f>
        <v>0.3</v>
      </c>
      <c r="O598" s="21" t="str">
        <f aca="false">IF(E598="Discontinued","Archive",IF(AND(ROUND(K598/H598-1,6)&lt;=0.1,K598-H598&lt;=100),"Auto","Approval"))</f>
        <v>Approval</v>
      </c>
      <c r="P598" s="21" t="s">
        <v>44</v>
      </c>
      <c r="Q598" s="21"/>
      <c r="R598" s="21" t="str">
        <f aca="false">IF(E598="Superseded",MID(INDEX('Import file'!$E$2:$E$1384,MATCH(A598,'Import file'!$A$2:$A$1384,0)),23,30),A598)</f>
        <v>EWA-2793</v>
      </c>
      <c r="S598" s="19" t="n">
        <f aca="false">IF(E598="Discontinued","",IFERROR(INDEX('Supplier file A'!$D$2:$D$677,MATCH(R598,'Supplier file A'!$A$2:$A$677,0)),IFERROR(INDEX('Supplier file B'!$D$2:$D$386,MATCH(R598,'Supplier file B'!$A$2:$A$386,0)),INDEX('Supplier file C'!$D$2:$D$383,MATCH(R598,'Supplier file C'!$A$2:$A$383,0)))))</f>
        <v>52.88</v>
      </c>
      <c r="T598" s="21" t="str">
        <f aca="false">IF(E598="Discontinued","",IF(ABS(G598-S598)&lt;0.005,"Yes","No"))</f>
        <v>Yes</v>
      </c>
      <c r="U598" s="21" t="str">
        <f aca="false">IF(E598="Discontinued","",IF(ABS(F598-G598)&lt;=0.01*G598,"Yes","No"))</f>
        <v>No</v>
      </c>
      <c r="V598" s="17" t="n">
        <f aca="false">IF(E598="Discontinued","",K598/H598-1)</f>
        <v>0.151676829268293</v>
      </c>
      <c r="W598" s="21" t="str">
        <f aca="false">IF(E598="Discontinued","Archived",IF(ROUND((L598-G598)/L598,3)&gt;=ROUND(I598,3),"At or above target",IF(Q598&lt;&gt;"","Below target, reason recorded","Below target, no reason")))</f>
        <v>At or above target</v>
      </c>
      <c r="X598" s="21" t="str">
        <f aca="false">IF(E598="Discontinued","",IF(ROUND(M598-I598,3)&lt;-0.01,"Yes","No"))</f>
        <v>Yes</v>
      </c>
    </row>
    <row r="599" customFormat="false" ht="15" hidden="false" customHeight="false" outlineLevel="0" collapsed="false">
      <c r="A599" s="21" t="s">
        <v>1324</v>
      </c>
      <c r="B599" s="21" t="s">
        <v>1325</v>
      </c>
      <c r="C599" s="21" t="s">
        <v>971</v>
      </c>
      <c r="D599" s="21" t="s">
        <v>109</v>
      </c>
      <c r="E599" s="21" t="s">
        <v>110</v>
      </c>
      <c r="F599" s="19" t="n">
        <v>4.2</v>
      </c>
      <c r="G599" s="19" t="n">
        <v>4.83</v>
      </c>
      <c r="H599" s="19" t="n">
        <v>6</v>
      </c>
      <c r="I599" s="17" t="n">
        <v>0.3</v>
      </c>
      <c r="J599" s="17"/>
      <c r="K599" s="19" t="n">
        <f aca="false">IF(E599="Discontinued",H599,ROUND(ROUNDUP(ROUND(G599/(1-IF(J599="",I599,J599))/0.05,6),0)*0.05,2))</f>
        <v>6.9</v>
      </c>
      <c r="L599" s="19" t="n">
        <f aca="false">IF(OR(E599="Discontinued",P599="Held at old sell"),H599,IF(LEFT(P599,15)="Approved, cappe",ROUND(ROUNDUP(ROUND(H599*1.1/0.05,6),0)*0.05,2),K599))</f>
        <v>6.9</v>
      </c>
      <c r="M599" s="17" t="n">
        <f aca="false">ROUND((H599-G599)/H599,3)</f>
        <v>0.195</v>
      </c>
      <c r="N599" s="17" t="n">
        <f aca="false">IF(E599="Discontinued","",ROUND((L599-G599)/L599,3))</f>
        <v>0.3</v>
      </c>
      <c r="O599" s="21" t="str">
        <f aca="false">IF(E599="Discontinued","Archive",IF(AND(ROUND(K599/H599-1,6)&lt;=0.1,K599-H599&lt;=100),"Auto","Approval"))</f>
        <v>Approval</v>
      </c>
      <c r="P599" s="21" t="s">
        <v>44</v>
      </c>
      <c r="Q599" s="21"/>
      <c r="R599" s="21" t="str">
        <f aca="false">IF(E599="Superseded",MID(INDEX('Import file'!$E$2:$E$1384,MATCH(A599,'Import file'!$A$2:$A$1384,0)),23,30),A599)</f>
        <v>EWA-2794</v>
      </c>
      <c r="S599" s="19" t="n">
        <f aca="false">IF(E599="Discontinued","",IFERROR(INDEX('Supplier file A'!$D$2:$D$677,MATCH(R599,'Supplier file A'!$A$2:$A$677,0)),IFERROR(INDEX('Supplier file B'!$D$2:$D$386,MATCH(R599,'Supplier file B'!$A$2:$A$386,0)),INDEX('Supplier file C'!$D$2:$D$383,MATCH(R599,'Supplier file C'!$A$2:$A$383,0)))))</f>
        <v>4.83</v>
      </c>
      <c r="T599" s="21" t="str">
        <f aca="false">IF(E599="Discontinued","",IF(ABS(G599-S599)&lt;0.005,"Yes","No"))</f>
        <v>Yes</v>
      </c>
      <c r="U599" s="21" t="str">
        <f aca="false">IF(E599="Discontinued","",IF(ABS(F599-G599)&lt;=0.01*G599,"Yes","No"))</f>
        <v>No</v>
      </c>
      <c r="V599" s="17" t="n">
        <f aca="false">IF(E599="Discontinued","",K599/H599-1)</f>
        <v>0.15</v>
      </c>
      <c r="W599" s="21" t="str">
        <f aca="false">IF(E599="Discontinued","Archived",IF(ROUND((L599-G599)/L599,3)&gt;=ROUND(I599,3),"At or above target",IF(Q599&lt;&gt;"","Below target, reason recorded","Below target, no reason")))</f>
        <v>At or above target</v>
      </c>
      <c r="X599" s="21" t="str">
        <f aca="false">IF(E599="Discontinued","",IF(ROUND(M599-I599,3)&lt;-0.01,"Yes","No"))</f>
        <v>Yes</v>
      </c>
    </row>
    <row r="600" customFormat="false" ht="15" hidden="false" customHeight="false" outlineLevel="0" collapsed="false">
      <c r="A600" s="21" t="s">
        <v>1326</v>
      </c>
      <c r="B600" s="21" t="s">
        <v>1327</v>
      </c>
      <c r="C600" s="21" t="s">
        <v>971</v>
      </c>
      <c r="D600" s="21" t="s">
        <v>109</v>
      </c>
      <c r="E600" s="21" t="s">
        <v>110</v>
      </c>
      <c r="F600" s="19" t="n">
        <v>168</v>
      </c>
      <c r="G600" s="19" t="n">
        <v>195.96</v>
      </c>
      <c r="H600" s="19" t="n">
        <v>240</v>
      </c>
      <c r="I600" s="17" t="n">
        <v>0.3</v>
      </c>
      <c r="J600" s="17"/>
      <c r="K600" s="19" t="n">
        <f aca="false">IF(E600="Discontinued",H600,ROUND(ROUNDUP(ROUND(G600/(1-IF(J600="",I600,J600))/0.05,6),0)*0.05,2))</f>
        <v>279.95</v>
      </c>
      <c r="L600" s="19" t="n">
        <f aca="false">IF(OR(E600="Discontinued",P600="Held at old sell"),H600,IF(LEFT(P600,15)="Approved, cappe",ROUND(ROUNDUP(ROUND(H600*1.1/0.05,6),0)*0.05,2),K600))</f>
        <v>240</v>
      </c>
      <c r="M600" s="17" t="n">
        <f aca="false">ROUND((H600-G600)/H600,3)</f>
        <v>0.184</v>
      </c>
      <c r="N600" s="17" t="n">
        <f aca="false">IF(E600="Discontinued","",ROUND((L600-G600)/L600,3))</f>
        <v>0.184</v>
      </c>
      <c r="O600" s="21" t="str">
        <f aca="false">IF(E600="Discontinued","Archive",IF(AND(ROUND(K600/H600-1,6)&lt;=0.1,K600-H600&lt;=100),"Auto","Approval"))</f>
        <v>Approval</v>
      </c>
      <c r="P600" s="21" t="s">
        <v>122</v>
      </c>
      <c r="Q600" s="21" t="s">
        <v>123</v>
      </c>
      <c r="R600" s="21" t="str">
        <f aca="false">IF(E600="Superseded",MID(INDEX('Import file'!$E$2:$E$1384,MATCH(A600,'Import file'!$A$2:$A$1384,0)),23,30),A600)</f>
        <v>EWA-2799</v>
      </c>
      <c r="S600" s="19" t="n">
        <f aca="false">IF(E600="Discontinued","",IFERROR(INDEX('Supplier file A'!$D$2:$D$677,MATCH(R600,'Supplier file A'!$A$2:$A$677,0)),IFERROR(INDEX('Supplier file B'!$D$2:$D$386,MATCH(R600,'Supplier file B'!$A$2:$A$386,0)),INDEX('Supplier file C'!$D$2:$D$383,MATCH(R600,'Supplier file C'!$A$2:$A$383,0)))))</f>
        <v>195.96</v>
      </c>
      <c r="T600" s="21" t="str">
        <f aca="false">IF(E600="Discontinued","",IF(ABS(G600-S600)&lt;0.005,"Yes","No"))</f>
        <v>Yes</v>
      </c>
      <c r="U600" s="21" t="str">
        <f aca="false">IF(E600="Discontinued","",IF(ABS(F600-G600)&lt;=0.01*G600,"Yes","No"))</f>
        <v>No</v>
      </c>
      <c r="V600" s="17" t="n">
        <f aca="false">IF(E600="Discontinued","",K600/H600-1)</f>
        <v>0.166458333333333</v>
      </c>
      <c r="W600" s="21" t="str">
        <f aca="false">IF(E600="Discontinued","Archived",IF(ROUND((L600-G600)/L600,3)&gt;=ROUND(I600,3),"At or above target",IF(Q600&lt;&gt;"","Below target, reason recorded","Below target, no reason")))</f>
        <v>Below target, reason recorded</v>
      </c>
      <c r="X600" s="21" t="str">
        <f aca="false">IF(E600="Discontinued","",IF(ROUND(M600-I600,3)&lt;-0.01,"Yes","No"))</f>
        <v>Yes</v>
      </c>
    </row>
    <row r="601" customFormat="false" ht="15" hidden="false" customHeight="false" outlineLevel="0" collapsed="false">
      <c r="A601" s="21" t="s">
        <v>1328</v>
      </c>
      <c r="B601" s="21" t="s">
        <v>1329</v>
      </c>
      <c r="C601" s="21" t="s">
        <v>971</v>
      </c>
      <c r="D601" s="21" t="s">
        <v>109</v>
      </c>
      <c r="E601" s="21" t="s">
        <v>110</v>
      </c>
      <c r="F601" s="19" t="n">
        <v>430</v>
      </c>
      <c r="G601" s="19" t="n">
        <v>498.08</v>
      </c>
      <c r="H601" s="19" t="n">
        <v>614.3</v>
      </c>
      <c r="I601" s="17" t="n">
        <v>0.3</v>
      </c>
      <c r="J601" s="17"/>
      <c r="K601" s="19" t="n">
        <f aca="false">IF(E601="Discontinued",H601,ROUND(ROUNDUP(ROUND(G601/(1-IF(J601="",I601,J601))/0.05,6),0)*0.05,2))</f>
        <v>711.55</v>
      </c>
      <c r="L601" s="19" t="n">
        <f aca="false">IF(OR(E601="Discontinued",P601="Held at old sell"),H601,IF(LEFT(P601,15)="Approved, cappe",ROUND(ROUNDUP(ROUND(H601*1.1/0.05,6),0)*0.05,2),K601))</f>
        <v>711.55</v>
      </c>
      <c r="M601" s="17" t="n">
        <f aca="false">ROUND((H601-G601)/H601,3)</f>
        <v>0.189</v>
      </c>
      <c r="N601" s="17" t="n">
        <f aca="false">IF(E601="Discontinued","",ROUND((L601-G601)/L601,3))</f>
        <v>0.3</v>
      </c>
      <c r="O601" s="21" t="str">
        <f aca="false">IF(E601="Discontinued","Archive",IF(AND(ROUND(K601/H601-1,6)&lt;=0.1,K601-H601&lt;=100),"Auto","Approval"))</f>
        <v>Approval</v>
      </c>
      <c r="P601" s="21" t="s">
        <v>44</v>
      </c>
      <c r="Q601" s="21"/>
      <c r="R601" s="21" t="str">
        <f aca="false">IF(E601="Superseded",MID(INDEX('Import file'!$E$2:$E$1384,MATCH(A601,'Import file'!$A$2:$A$1384,0)),23,30),A601)</f>
        <v>EWA-2802</v>
      </c>
      <c r="S601" s="19" t="n">
        <f aca="false">IF(E601="Discontinued","",IFERROR(INDEX('Supplier file A'!$D$2:$D$677,MATCH(R601,'Supplier file A'!$A$2:$A$677,0)),IFERROR(INDEX('Supplier file B'!$D$2:$D$386,MATCH(R601,'Supplier file B'!$A$2:$A$386,0)),INDEX('Supplier file C'!$D$2:$D$383,MATCH(R601,'Supplier file C'!$A$2:$A$383,0)))))</f>
        <v>498.08</v>
      </c>
      <c r="T601" s="21" t="str">
        <f aca="false">IF(E601="Discontinued","",IF(ABS(G601-S601)&lt;0.005,"Yes","No"))</f>
        <v>Yes</v>
      </c>
      <c r="U601" s="21" t="str">
        <f aca="false">IF(E601="Discontinued","",IF(ABS(F601-G601)&lt;=0.01*G601,"Yes","No"))</f>
        <v>No</v>
      </c>
      <c r="V601" s="17" t="n">
        <f aca="false">IF(E601="Discontinued","",K601/H601-1)</f>
        <v>0.158310271854143</v>
      </c>
      <c r="W601" s="21" t="str">
        <f aca="false">IF(E601="Discontinued","Archived",IF(ROUND((L601-G601)/L601,3)&gt;=ROUND(I601,3),"At or above target",IF(Q601&lt;&gt;"","Below target, reason recorded","Below target, no reason")))</f>
        <v>At or above target</v>
      </c>
      <c r="X601" s="21" t="str">
        <f aca="false">IF(E601="Discontinued","",IF(ROUND(M601-I601,3)&lt;-0.01,"Yes","No"))</f>
        <v>Yes</v>
      </c>
    </row>
    <row r="602" customFormat="false" ht="15" hidden="false" customHeight="false" outlineLevel="0" collapsed="false">
      <c r="A602" s="21" t="s">
        <v>1330</v>
      </c>
      <c r="B602" s="21" t="s">
        <v>1331</v>
      </c>
      <c r="C602" s="21" t="s">
        <v>971</v>
      </c>
      <c r="D602" s="21" t="s">
        <v>109</v>
      </c>
      <c r="E602" s="21" t="s">
        <v>110</v>
      </c>
      <c r="F602" s="19" t="n">
        <v>33</v>
      </c>
      <c r="G602" s="19" t="n">
        <v>38.28</v>
      </c>
      <c r="H602" s="19" t="n">
        <v>45.25</v>
      </c>
      <c r="I602" s="17" t="n">
        <v>0.3</v>
      </c>
      <c r="J602" s="17" t="n">
        <v>0.27</v>
      </c>
      <c r="K602" s="19" t="n">
        <f aca="false">IF(E602="Discontinued",H602,ROUND(ROUNDUP(ROUND(G602/(1-IF(J602="",I602,J602))/0.05,6),0)*0.05,2))</f>
        <v>52.45</v>
      </c>
      <c r="L602" s="19" t="n">
        <f aca="false">IF(OR(E602="Discontinued",P602="Held at old sell"),H602,IF(LEFT(P602,15)="Approved, cappe",ROUND(ROUNDUP(ROUND(H602*1.1/0.05,6),0)*0.05,2),K602))</f>
        <v>45.25</v>
      </c>
      <c r="M602" s="17" t="n">
        <f aca="false">ROUND((H602-G602)/H602,3)</f>
        <v>0.154</v>
      </c>
      <c r="N602" s="17" t="n">
        <f aca="false">IF(E602="Discontinued","",ROUND((L602-G602)/L602,3))</f>
        <v>0.154</v>
      </c>
      <c r="O602" s="21" t="str">
        <f aca="false">IF(E602="Discontinued","Archive",IF(AND(ROUND(K602/H602-1,6)&lt;=0.1,K602-H602&lt;=100),"Auto","Approval"))</f>
        <v>Approval</v>
      </c>
      <c r="P602" s="21" t="s">
        <v>122</v>
      </c>
      <c r="Q602" s="21" t="s">
        <v>123</v>
      </c>
      <c r="R602" s="21" t="str">
        <f aca="false">IF(E602="Superseded",MID(INDEX('Import file'!$E$2:$E$1384,MATCH(A602,'Import file'!$A$2:$A$1384,0)),23,30),A602)</f>
        <v>EWA-2805</v>
      </c>
      <c r="S602" s="19" t="n">
        <f aca="false">IF(E602="Discontinued","",IFERROR(INDEX('Supplier file A'!$D$2:$D$677,MATCH(R602,'Supplier file A'!$A$2:$A$677,0)),IFERROR(INDEX('Supplier file B'!$D$2:$D$386,MATCH(R602,'Supplier file B'!$A$2:$A$386,0)),INDEX('Supplier file C'!$D$2:$D$383,MATCH(R602,'Supplier file C'!$A$2:$A$383,0)))))</f>
        <v>38.28</v>
      </c>
      <c r="T602" s="21" t="str">
        <f aca="false">IF(E602="Discontinued","",IF(ABS(G602-S602)&lt;0.005,"Yes","No"))</f>
        <v>Yes</v>
      </c>
      <c r="U602" s="21" t="str">
        <f aca="false">IF(E602="Discontinued","",IF(ABS(F602-G602)&lt;=0.01*G602,"Yes","No"))</f>
        <v>No</v>
      </c>
      <c r="V602" s="17" t="n">
        <f aca="false">IF(E602="Discontinued","",K602/H602-1)</f>
        <v>0.159116022099448</v>
      </c>
      <c r="W602" s="21" t="str">
        <f aca="false">IF(E602="Discontinued","Archived",IF(ROUND((L602-G602)/L602,3)&gt;=ROUND(I602,3),"At or above target",IF(Q602&lt;&gt;"","Below target, reason recorded","Below target, no reason")))</f>
        <v>Below target, reason recorded</v>
      </c>
      <c r="X602" s="21" t="str">
        <f aca="false">IF(E602="Discontinued","",IF(ROUND(M602-I602,3)&lt;-0.01,"Yes","No"))</f>
        <v>Yes</v>
      </c>
    </row>
    <row r="603" customFormat="false" ht="15" hidden="false" customHeight="false" outlineLevel="0" collapsed="false">
      <c r="A603" s="21" t="s">
        <v>1332</v>
      </c>
      <c r="B603" s="21" t="s">
        <v>1333</v>
      </c>
      <c r="C603" s="21" t="s">
        <v>971</v>
      </c>
      <c r="D603" s="21" t="s">
        <v>109</v>
      </c>
      <c r="E603" s="21" t="s">
        <v>110</v>
      </c>
      <c r="F603" s="19" t="n">
        <v>3.4</v>
      </c>
      <c r="G603" s="19" t="n">
        <v>3.98</v>
      </c>
      <c r="H603" s="19" t="n">
        <v>4.9</v>
      </c>
      <c r="I603" s="17" t="n">
        <v>0.3</v>
      </c>
      <c r="J603" s="17"/>
      <c r="K603" s="19" t="n">
        <f aca="false">IF(E603="Discontinued",H603,ROUND(ROUNDUP(ROUND(G603/(1-IF(J603="",I603,J603))/0.05,6),0)*0.05,2))</f>
        <v>5.7</v>
      </c>
      <c r="L603" s="19" t="n">
        <f aca="false">IF(OR(E603="Discontinued",P603="Held at old sell"),H603,IF(LEFT(P603,15)="Approved, cappe",ROUND(ROUNDUP(ROUND(H603*1.1/0.05,6),0)*0.05,2),K603))</f>
        <v>5.4</v>
      </c>
      <c r="M603" s="17" t="n">
        <f aca="false">ROUND((H603-G603)/H603,3)</f>
        <v>0.188</v>
      </c>
      <c r="N603" s="17" t="n">
        <f aca="false">IF(E603="Discontinued","",ROUND((L603-G603)/L603,3))</f>
        <v>0.263</v>
      </c>
      <c r="O603" s="21" t="str">
        <f aca="false">IF(E603="Discontinued","Archive",IF(AND(ROUND(K603/H603-1,6)&lt;=0.1,K603-H603&lt;=100),"Auto","Approval"))</f>
        <v>Approval</v>
      </c>
      <c r="P603" s="21" t="s">
        <v>45</v>
      </c>
      <c r="Q603" s="21" t="s">
        <v>289</v>
      </c>
      <c r="R603" s="21" t="str">
        <f aca="false">IF(E603="Superseded",MID(INDEX('Import file'!$E$2:$E$1384,MATCH(A603,'Import file'!$A$2:$A$1384,0)),23,30),A603)</f>
        <v>EWA-2807</v>
      </c>
      <c r="S603" s="19" t="n">
        <f aca="false">IF(E603="Discontinued","",IFERROR(INDEX('Supplier file A'!$D$2:$D$677,MATCH(R603,'Supplier file A'!$A$2:$A$677,0)),IFERROR(INDEX('Supplier file B'!$D$2:$D$386,MATCH(R603,'Supplier file B'!$A$2:$A$386,0)),INDEX('Supplier file C'!$D$2:$D$383,MATCH(R603,'Supplier file C'!$A$2:$A$383,0)))))</f>
        <v>3.98</v>
      </c>
      <c r="T603" s="21" t="str">
        <f aca="false">IF(E603="Discontinued","",IF(ABS(G603-S603)&lt;0.005,"Yes","No"))</f>
        <v>Yes</v>
      </c>
      <c r="U603" s="21" t="str">
        <f aca="false">IF(E603="Discontinued","",IF(ABS(F603-G603)&lt;=0.01*G603,"Yes","No"))</f>
        <v>No</v>
      </c>
      <c r="V603" s="17" t="n">
        <f aca="false">IF(E603="Discontinued","",K603/H603-1)</f>
        <v>0.163265306122449</v>
      </c>
      <c r="W603" s="21" t="str">
        <f aca="false">IF(E603="Discontinued","Archived",IF(ROUND((L603-G603)/L603,3)&gt;=ROUND(I603,3),"At or above target",IF(Q603&lt;&gt;"","Below target, reason recorded","Below target, no reason")))</f>
        <v>Below target, reason recorded</v>
      </c>
      <c r="X603" s="21" t="str">
        <f aca="false">IF(E603="Discontinued","",IF(ROUND(M603-I603,3)&lt;-0.01,"Yes","No"))</f>
        <v>Yes</v>
      </c>
    </row>
    <row r="604" customFormat="false" ht="15" hidden="false" customHeight="false" outlineLevel="0" collapsed="false">
      <c r="A604" s="21" t="s">
        <v>1334</v>
      </c>
      <c r="B604" s="21" t="s">
        <v>1335</v>
      </c>
      <c r="C604" s="21" t="s">
        <v>971</v>
      </c>
      <c r="D604" s="21" t="s">
        <v>109</v>
      </c>
      <c r="E604" s="21" t="s">
        <v>110</v>
      </c>
      <c r="F604" s="19" t="n">
        <v>4.86</v>
      </c>
      <c r="G604" s="19" t="n">
        <v>5.59</v>
      </c>
      <c r="H604" s="19" t="n">
        <v>6.95</v>
      </c>
      <c r="I604" s="17" t="n">
        <v>0.3</v>
      </c>
      <c r="J604" s="17"/>
      <c r="K604" s="19" t="n">
        <f aca="false">IF(E604="Discontinued",H604,ROUND(ROUNDUP(ROUND(G604/(1-IF(J604="",I604,J604))/0.05,6),0)*0.05,2))</f>
        <v>8</v>
      </c>
      <c r="L604" s="19" t="n">
        <f aca="false">IF(OR(E604="Discontinued",P604="Held at old sell"),H604,IF(LEFT(P604,15)="Approved, cappe",ROUND(ROUNDUP(ROUND(H604*1.1/0.05,6),0)*0.05,2),K604))</f>
        <v>8</v>
      </c>
      <c r="M604" s="17" t="n">
        <f aca="false">ROUND((H604-G604)/H604,3)</f>
        <v>0.196</v>
      </c>
      <c r="N604" s="17" t="n">
        <f aca="false">IF(E604="Discontinued","",ROUND((L604-G604)/L604,3))</f>
        <v>0.301</v>
      </c>
      <c r="O604" s="21" t="str">
        <f aca="false">IF(E604="Discontinued","Archive",IF(AND(ROUND(K604/H604-1,6)&lt;=0.1,K604-H604&lt;=100),"Auto","Approval"))</f>
        <v>Approval</v>
      </c>
      <c r="P604" s="21" t="s">
        <v>44</v>
      </c>
      <c r="Q604" s="21"/>
      <c r="R604" s="21" t="str">
        <f aca="false">IF(E604="Superseded",MID(INDEX('Import file'!$E$2:$E$1384,MATCH(A604,'Import file'!$A$2:$A$1384,0)),23,30),A604)</f>
        <v>EWA-2810</v>
      </c>
      <c r="S604" s="19" t="n">
        <f aca="false">IF(E604="Discontinued","",IFERROR(INDEX('Supplier file A'!$D$2:$D$677,MATCH(R604,'Supplier file A'!$A$2:$A$677,0)),IFERROR(INDEX('Supplier file B'!$D$2:$D$386,MATCH(R604,'Supplier file B'!$A$2:$A$386,0)),INDEX('Supplier file C'!$D$2:$D$383,MATCH(R604,'Supplier file C'!$A$2:$A$383,0)))))</f>
        <v>5.59</v>
      </c>
      <c r="T604" s="21" t="str">
        <f aca="false">IF(E604="Discontinued","",IF(ABS(G604-S604)&lt;0.005,"Yes","No"))</f>
        <v>Yes</v>
      </c>
      <c r="U604" s="21" t="str">
        <f aca="false">IF(E604="Discontinued","",IF(ABS(F604-G604)&lt;=0.01*G604,"Yes","No"))</f>
        <v>No</v>
      </c>
      <c r="V604" s="17" t="n">
        <f aca="false">IF(E604="Discontinued","",K604/H604-1)</f>
        <v>0.151079136690647</v>
      </c>
      <c r="W604" s="21" t="str">
        <f aca="false">IF(E604="Discontinued","Archived",IF(ROUND((L604-G604)/L604,3)&gt;=ROUND(I604,3),"At or above target",IF(Q604&lt;&gt;"","Below target, reason recorded","Below target, no reason")))</f>
        <v>At or above target</v>
      </c>
      <c r="X604" s="21" t="str">
        <f aca="false">IF(E604="Discontinued","",IF(ROUND(M604-I604,3)&lt;-0.01,"Yes","No"))</f>
        <v>Yes</v>
      </c>
    </row>
    <row r="605" customFormat="false" ht="15" hidden="false" customHeight="false" outlineLevel="0" collapsed="false">
      <c r="A605" s="21" t="s">
        <v>1336</v>
      </c>
      <c r="B605" s="21" t="s">
        <v>1337</v>
      </c>
      <c r="C605" s="21" t="s">
        <v>971</v>
      </c>
      <c r="D605" s="21" t="s">
        <v>109</v>
      </c>
      <c r="E605" s="21" t="s">
        <v>110</v>
      </c>
      <c r="F605" s="19" t="n">
        <v>1380</v>
      </c>
      <c r="G605" s="19" t="n">
        <v>1602.03</v>
      </c>
      <c r="H605" s="19" t="n">
        <v>1971.45</v>
      </c>
      <c r="I605" s="17" t="n">
        <v>0.3</v>
      </c>
      <c r="J605" s="17"/>
      <c r="K605" s="19" t="n">
        <f aca="false">IF(E605="Discontinued",H605,ROUND(ROUNDUP(ROUND(G605/(1-IF(J605="",I605,J605))/0.05,6),0)*0.05,2))</f>
        <v>2288.65</v>
      </c>
      <c r="L605" s="19" t="n">
        <f aca="false">IF(OR(E605="Discontinued",P605="Held at old sell"),H605,IF(LEFT(P605,15)="Approved, cappe",ROUND(ROUNDUP(ROUND(H605*1.1/0.05,6),0)*0.05,2),K605))</f>
        <v>2288.65</v>
      </c>
      <c r="M605" s="17" t="n">
        <f aca="false">ROUND((H605-G605)/H605,3)</f>
        <v>0.187</v>
      </c>
      <c r="N605" s="17" t="n">
        <f aca="false">IF(E605="Discontinued","",ROUND((L605-G605)/L605,3))</f>
        <v>0.3</v>
      </c>
      <c r="O605" s="21" t="str">
        <f aca="false">IF(E605="Discontinued","Archive",IF(AND(ROUND(K605/H605-1,6)&lt;=0.1,K605-H605&lt;=100),"Auto","Approval"))</f>
        <v>Approval</v>
      </c>
      <c r="P605" s="21" t="s">
        <v>44</v>
      </c>
      <c r="Q605" s="21"/>
      <c r="R605" s="21" t="str">
        <f aca="false">IF(E605="Superseded",MID(INDEX('Import file'!$E$2:$E$1384,MATCH(A605,'Import file'!$A$2:$A$1384,0)),23,30),A605)</f>
        <v>EWA-2812</v>
      </c>
      <c r="S605" s="19" t="n">
        <f aca="false">IF(E605="Discontinued","",IFERROR(INDEX('Supplier file A'!$D$2:$D$677,MATCH(R605,'Supplier file A'!$A$2:$A$677,0)),IFERROR(INDEX('Supplier file B'!$D$2:$D$386,MATCH(R605,'Supplier file B'!$A$2:$A$386,0)),INDEX('Supplier file C'!$D$2:$D$383,MATCH(R605,'Supplier file C'!$A$2:$A$383,0)))))</f>
        <v>1602.03</v>
      </c>
      <c r="T605" s="21" t="str">
        <f aca="false">IF(E605="Discontinued","",IF(ABS(G605-S605)&lt;0.005,"Yes","No"))</f>
        <v>Yes</v>
      </c>
      <c r="U605" s="21" t="str">
        <f aca="false">IF(E605="Discontinued","",IF(ABS(F605-G605)&lt;=0.01*G605,"Yes","No"))</f>
        <v>No</v>
      </c>
      <c r="V605" s="17" t="n">
        <f aca="false">IF(E605="Discontinued","",K605/H605-1)</f>
        <v>0.160896801846357</v>
      </c>
      <c r="W605" s="21" t="str">
        <f aca="false">IF(E605="Discontinued","Archived",IF(ROUND((L605-G605)/L605,3)&gt;=ROUND(I605,3),"At or above target",IF(Q605&lt;&gt;"","Below target, reason recorded","Below target, no reason")))</f>
        <v>At or above target</v>
      </c>
      <c r="X605" s="21" t="str">
        <f aca="false">IF(E605="Discontinued","",IF(ROUND(M605-I605,3)&lt;-0.01,"Yes","No"))</f>
        <v>Yes</v>
      </c>
    </row>
    <row r="606" customFormat="false" ht="15" hidden="false" customHeight="false" outlineLevel="0" collapsed="false">
      <c r="A606" s="21" t="s">
        <v>1338</v>
      </c>
      <c r="B606" s="21" t="s">
        <v>1339</v>
      </c>
      <c r="C606" s="21" t="s">
        <v>971</v>
      </c>
      <c r="D606" s="21" t="s">
        <v>109</v>
      </c>
      <c r="E606" s="21" t="s">
        <v>110</v>
      </c>
      <c r="F606" s="19" t="n">
        <v>136.89</v>
      </c>
      <c r="G606" s="19" t="n">
        <v>159.89</v>
      </c>
      <c r="H606" s="19" t="n">
        <v>195.6</v>
      </c>
      <c r="I606" s="17" t="n">
        <v>0.3</v>
      </c>
      <c r="J606" s="17"/>
      <c r="K606" s="19" t="n">
        <f aca="false">IF(E606="Discontinued",H606,ROUND(ROUNDUP(ROUND(G606/(1-IF(J606="",I606,J606))/0.05,6),0)*0.05,2))</f>
        <v>228.45</v>
      </c>
      <c r="L606" s="19" t="n">
        <f aca="false">IF(OR(E606="Discontinued",P606="Held at old sell"),H606,IF(LEFT(P606,15)="Approved, cappe",ROUND(ROUNDUP(ROUND(H606*1.1/0.05,6),0)*0.05,2),K606))</f>
        <v>228.45</v>
      </c>
      <c r="M606" s="17" t="n">
        <f aca="false">ROUND((H606-G606)/H606,3)</f>
        <v>0.183</v>
      </c>
      <c r="N606" s="17" t="n">
        <f aca="false">IF(E606="Discontinued","",ROUND((L606-G606)/L606,3))</f>
        <v>0.3</v>
      </c>
      <c r="O606" s="21" t="str">
        <f aca="false">IF(E606="Discontinued","Archive",IF(AND(ROUND(K606/H606-1,6)&lt;=0.1,K606-H606&lt;=100),"Auto","Approval"))</f>
        <v>Approval</v>
      </c>
      <c r="P606" s="21" t="s">
        <v>44</v>
      </c>
      <c r="Q606" s="21"/>
      <c r="R606" s="21" t="str">
        <f aca="false">IF(E606="Superseded",MID(INDEX('Import file'!$E$2:$E$1384,MATCH(A606,'Import file'!$A$2:$A$1384,0)),23,30),A606)</f>
        <v>EWA-2817</v>
      </c>
      <c r="S606" s="19" t="n">
        <f aca="false">IF(E606="Discontinued","",IFERROR(INDEX('Supplier file A'!$D$2:$D$677,MATCH(R606,'Supplier file A'!$A$2:$A$677,0)),IFERROR(INDEX('Supplier file B'!$D$2:$D$386,MATCH(R606,'Supplier file B'!$A$2:$A$386,0)),INDEX('Supplier file C'!$D$2:$D$383,MATCH(R606,'Supplier file C'!$A$2:$A$383,0)))))</f>
        <v>159.89</v>
      </c>
      <c r="T606" s="21" t="str">
        <f aca="false">IF(E606="Discontinued","",IF(ABS(G606-S606)&lt;0.005,"Yes","No"))</f>
        <v>Yes</v>
      </c>
      <c r="U606" s="21" t="str">
        <f aca="false">IF(E606="Discontinued","",IF(ABS(F606-G606)&lt;=0.01*G606,"Yes","No"))</f>
        <v>No</v>
      </c>
      <c r="V606" s="17" t="n">
        <f aca="false">IF(E606="Discontinued","",K606/H606-1)</f>
        <v>0.167944785276074</v>
      </c>
      <c r="W606" s="21" t="str">
        <f aca="false">IF(E606="Discontinued","Archived",IF(ROUND((L606-G606)/L606,3)&gt;=ROUND(I606,3),"At or above target",IF(Q606&lt;&gt;"","Below target, reason recorded","Below target, no reason")))</f>
        <v>At or above target</v>
      </c>
      <c r="X606" s="21" t="str">
        <f aca="false">IF(E606="Discontinued","",IF(ROUND(M606-I606,3)&lt;-0.01,"Yes","No"))</f>
        <v>Yes</v>
      </c>
    </row>
    <row r="607" customFormat="false" ht="15" hidden="false" customHeight="false" outlineLevel="0" collapsed="false">
      <c r="A607" s="21" t="s">
        <v>1340</v>
      </c>
      <c r="B607" s="21" t="s">
        <v>1341</v>
      </c>
      <c r="C607" s="21" t="s">
        <v>971</v>
      </c>
      <c r="D607" s="21" t="s">
        <v>109</v>
      </c>
      <c r="E607" s="21" t="s">
        <v>110</v>
      </c>
      <c r="F607" s="19" t="n">
        <v>6.67</v>
      </c>
      <c r="G607" s="19" t="n">
        <v>7.68</v>
      </c>
      <c r="H607" s="19" t="n">
        <v>9.55</v>
      </c>
      <c r="I607" s="17" t="n">
        <v>0.3</v>
      </c>
      <c r="J607" s="17"/>
      <c r="K607" s="19" t="n">
        <f aca="false">IF(E607="Discontinued",H607,ROUND(ROUNDUP(ROUND(G607/(1-IF(J607="",I607,J607))/0.05,6),0)*0.05,2))</f>
        <v>11</v>
      </c>
      <c r="L607" s="19" t="n">
        <f aca="false">IF(OR(E607="Discontinued",P607="Held at old sell"),H607,IF(LEFT(P607,15)="Approved, cappe",ROUND(ROUNDUP(ROUND(H607*1.1/0.05,6),0)*0.05,2),K607))</f>
        <v>11</v>
      </c>
      <c r="M607" s="17" t="n">
        <f aca="false">ROUND((H607-G607)/H607,3)</f>
        <v>0.196</v>
      </c>
      <c r="N607" s="17" t="n">
        <f aca="false">IF(E607="Discontinued","",ROUND((L607-G607)/L607,3))</f>
        <v>0.302</v>
      </c>
      <c r="O607" s="21" t="str">
        <f aca="false">IF(E607="Discontinued","Archive",IF(AND(ROUND(K607/H607-1,6)&lt;=0.1,K607-H607&lt;=100),"Auto","Approval"))</f>
        <v>Approval</v>
      </c>
      <c r="P607" s="21" t="s">
        <v>44</v>
      </c>
      <c r="Q607" s="21"/>
      <c r="R607" s="21" t="str">
        <f aca="false">IF(E607="Superseded",MID(INDEX('Import file'!$E$2:$E$1384,MATCH(A607,'Import file'!$A$2:$A$1384,0)),23,30),A607)</f>
        <v>EWA-2820</v>
      </c>
      <c r="S607" s="19" t="n">
        <f aca="false">IF(E607="Discontinued","",IFERROR(INDEX('Supplier file A'!$D$2:$D$677,MATCH(R607,'Supplier file A'!$A$2:$A$677,0)),IFERROR(INDEX('Supplier file B'!$D$2:$D$386,MATCH(R607,'Supplier file B'!$A$2:$A$386,0)),INDEX('Supplier file C'!$D$2:$D$383,MATCH(R607,'Supplier file C'!$A$2:$A$383,0)))))</f>
        <v>7.68</v>
      </c>
      <c r="T607" s="21" t="str">
        <f aca="false">IF(E607="Discontinued","",IF(ABS(G607-S607)&lt;0.005,"Yes","No"))</f>
        <v>Yes</v>
      </c>
      <c r="U607" s="21" t="str">
        <f aca="false">IF(E607="Discontinued","",IF(ABS(F607-G607)&lt;=0.01*G607,"Yes","No"))</f>
        <v>No</v>
      </c>
      <c r="V607" s="17" t="n">
        <f aca="false">IF(E607="Discontinued","",K607/H607-1)</f>
        <v>0.151832460732984</v>
      </c>
      <c r="W607" s="21" t="str">
        <f aca="false">IF(E607="Discontinued","Archived",IF(ROUND((L607-G607)/L607,3)&gt;=ROUND(I607,3),"At or above target",IF(Q607&lt;&gt;"","Below target, reason recorded","Below target, no reason")))</f>
        <v>At or above target</v>
      </c>
      <c r="X607" s="21" t="str">
        <f aca="false">IF(E607="Discontinued","",IF(ROUND(M607-I607,3)&lt;-0.01,"Yes","No"))</f>
        <v>Yes</v>
      </c>
    </row>
    <row r="608" customFormat="false" ht="15" hidden="false" customHeight="false" outlineLevel="0" collapsed="false">
      <c r="A608" s="21" t="s">
        <v>1342</v>
      </c>
      <c r="B608" s="21" t="s">
        <v>1343</v>
      </c>
      <c r="C608" s="21" t="s">
        <v>971</v>
      </c>
      <c r="D608" s="21" t="s">
        <v>109</v>
      </c>
      <c r="E608" s="21" t="s">
        <v>110</v>
      </c>
      <c r="F608" s="19" t="n">
        <v>2.1</v>
      </c>
      <c r="G608" s="19" t="n">
        <v>2.47</v>
      </c>
      <c r="H608" s="19" t="n">
        <v>3</v>
      </c>
      <c r="I608" s="17" t="n">
        <v>0.3</v>
      </c>
      <c r="J608" s="17"/>
      <c r="K608" s="19" t="n">
        <f aca="false">IF(E608="Discontinued",H608,ROUND(ROUNDUP(ROUND(G608/(1-IF(J608="",I608,J608))/0.05,6),0)*0.05,2))</f>
        <v>3.55</v>
      </c>
      <c r="L608" s="19" t="n">
        <f aca="false">IF(OR(E608="Discontinued",P608="Held at old sell"),H608,IF(LEFT(P608,15)="Approved, cappe",ROUND(ROUNDUP(ROUND(H608*1.1/0.05,6),0)*0.05,2),K608))</f>
        <v>3.55</v>
      </c>
      <c r="M608" s="17" t="n">
        <f aca="false">ROUND((H608-G608)/H608,3)</f>
        <v>0.177</v>
      </c>
      <c r="N608" s="17" t="n">
        <f aca="false">IF(E608="Discontinued","",ROUND((L608-G608)/L608,3))</f>
        <v>0.304</v>
      </c>
      <c r="O608" s="21" t="str">
        <f aca="false">IF(E608="Discontinued","Archive",IF(AND(ROUND(K608/H608-1,6)&lt;=0.1,K608-H608&lt;=100),"Auto","Approval"))</f>
        <v>Approval</v>
      </c>
      <c r="P608" s="21" t="s">
        <v>44</v>
      </c>
      <c r="Q608" s="21"/>
      <c r="R608" s="21" t="str">
        <f aca="false">IF(E608="Superseded",MID(INDEX('Import file'!$E$2:$E$1384,MATCH(A608,'Import file'!$A$2:$A$1384,0)),23,30),A608)</f>
        <v>EWA-2822</v>
      </c>
      <c r="S608" s="19" t="n">
        <f aca="false">IF(E608="Discontinued","",IFERROR(INDEX('Supplier file A'!$D$2:$D$677,MATCH(R608,'Supplier file A'!$A$2:$A$677,0)),IFERROR(INDEX('Supplier file B'!$D$2:$D$386,MATCH(R608,'Supplier file B'!$A$2:$A$386,0)),INDEX('Supplier file C'!$D$2:$D$383,MATCH(R608,'Supplier file C'!$A$2:$A$383,0)))))</f>
        <v>2.47</v>
      </c>
      <c r="T608" s="21" t="str">
        <f aca="false">IF(E608="Discontinued","",IF(ABS(G608-S608)&lt;0.005,"Yes","No"))</f>
        <v>Yes</v>
      </c>
      <c r="U608" s="21" t="str">
        <f aca="false">IF(E608="Discontinued","",IF(ABS(F608-G608)&lt;=0.01*G608,"Yes","No"))</f>
        <v>No</v>
      </c>
      <c r="V608" s="17" t="n">
        <f aca="false">IF(E608="Discontinued","",K608/H608-1)</f>
        <v>0.183333333333333</v>
      </c>
      <c r="W608" s="21" t="str">
        <f aca="false">IF(E608="Discontinued","Archived",IF(ROUND((L608-G608)/L608,3)&gt;=ROUND(I608,3),"At or above target",IF(Q608&lt;&gt;"","Below target, reason recorded","Below target, no reason")))</f>
        <v>At or above target</v>
      </c>
      <c r="X608" s="21" t="str">
        <f aca="false">IF(E608="Discontinued","",IF(ROUND(M608-I608,3)&lt;-0.01,"Yes","No"))</f>
        <v>Yes</v>
      </c>
    </row>
    <row r="609" customFormat="false" ht="15" hidden="false" customHeight="false" outlineLevel="0" collapsed="false">
      <c r="A609" s="21" t="s">
        <v>1344</v>
      </c>
      <c r="B609" s="21" t="s">
        <v>1345</v>
      </c>
      <c r="C609" s="21" t="s">
        <v>971</v>
      </c>
      <c r="D609" s="21" t="s">
        <v>109</v>
      </c>
      <c r="E609" s="21" t="s">
        <v>110</v>
      </c>
      <c r="F609" s="19" t="n">
        <v>16.1</v>
      </c>
      <c r="G609" s="19" t="n">
        <v>18.72</v>
      </c>
      <c r="H609" s="19" t="n">
        <v>23</v>
      </c>
      <c r="I609" s="17" t="n">
        <v>0.3</v>
      </c>
      <c r="J609" s="17"/>
      <c r="K609" s="19" t="n">
        <f aca="false">IF(E609="Discontinued",H609,ROUND(ROUNDUP(ROUND(G609/(1-IF(J609="",I609,J609))/0.05,6),0)*0.05,2))</f>
        <v>26.75</v>
      </c>
      <c r="L609" s="19" t="n">
        <f aca="false">IF(OR(E609="Discontinued",P609="Held at old sell"),H609,IF(LEFT(P609,15)="Approved, cappe",ROUND(ROUNDUP(ROUND(H609*1.1/0.05,6),0)*0.05,2),K609))</f>
        <v>26.75</v>
      </c>
      <c r="M609" s="17" t="n">
        <f aca="false">ROUND((H609-G609)/H609,3)</f>
        <v>0.186</v>
      </c>
      <c r="N609" s="17" t="n">
        <f aca="false">IF(E609="Discontinued","",ROUND((L609-G609)/L609,3))</f>
        <v>0.3</v>
      </c>
      <c r="O609" s="21" t="str">
        <f aca="false">IF(E609="Discontinued","Archive",IF(AND(ROUND(K609/H609-1,6)&lt;=0.1,K609-H609&lt;=100),"Auto","Approval"))</f>
        <v>Approval</v>
      </c>
      <c r="P609" s="21" t="s">
        <v>44</v>
      </c>
      <c r="Q609" s="21"/>
      <c r="R609" s="21" t="str">
        <f aca="false">IF(E609="Superseded",MID(INDEX('Import file'!$E$2:$E$1384,MATCH(A609,'Import file'!$A$2:$A$1384,0)),23,30),A609)</f>
        <v>EWA-2825</v>
      </c>
      <c r="S609" s="19" t="n">
        <f aca="false">IF(E609="Discontinued","",IFERROR(INDEX('Supplier file A'!$D$2:$D$677,MATCH(R609,'Supplier file A'!$A$2:$A$677,0)),IFERROR(INDEX('Supplier file B'!$D$2:$D$386,MATCH(R609,'Supplier file B'!$A$2:$A$386,0)),INDEX('Supplier file C'!$D$2:$D$383,MATCH(R609,'Supplier file C'!$A$2:$A$383,0)))))</f>
        <v>18.72</v>
      </c>
      <c r="T609" s="21" t="str">
        <f aca="false">IF(E609="Discontinued","",IF(ABS(G609-S609)&lt;0.005,"Yes","No"))</f>
        <v>Yes</v>
      </c>
      <c r="U609" s="21" t="str">
        <f aca="false">IF(E609="Discontinued","",IF(ABS(F609-G609)&lt;=0.01*G609,"Yes","No"))</f>
        <v>No</v>
      </c>
      <c r="V609" s="17" t="n">
        <f aca="false">IF(E609="Discontinued","",K609/H609-1)</f>
        <v>0.16304347826087</v>
      </c>
      <c r="W609" s="21" t="str">
        <f aca="false">IF(E609="Discontinued","Archived",IF(ROUND((L609-G609)/L609,3)&gt;=ROUND(I609,3),"At or above target",IF(Q609&lt;&gt;"","Below target, reason recorded","Below target, no reason")))</f>
        <v>At or above target</v>
      </c>
      <c r="X609" s="21" t="str">
        <f aca="false">IF(E609="Discontinued","",IF(ROUND(M609-I609,3)&lt;-0.01,"Yes","No"))</f>
        <v>Yes</v>
      </c>
    </row>
    <row r="610" customFormat="false" ht="15" hidden="false" customHeight="false" outlineLevel="0" collapsed="false">
      <c r="A610" s="21" t="s">
        <v>1346</v>
      </c>
      <c r="B610" s="21" t="s">
        <v>1347</v>
      </c>
      <c r="C610" s="21" t="s">
        <v>971</v>
      </c>
      <c r="D610" s="21" t="s">
        <v>109</v>
      </c>
      <c r="E610" s="21" t="s">
        <v>110</v>
      </c>
      <c r="F610" s="19" t="n">
        <v>0.6</v>
      </c>
      <c r="G610" s="19" t="n">
        <v>0.7</v>
      </c>
      <c r="H610" s="19" t="n">
        <v>0.9</v>
      </c>
      <c r="I610" s="17" t="n">
        <v>0.3</v>
      </c>
      <c r="J610" s="17"/>
      <c r="K610" s="19" t="n">
        <f aca="false">IF(E610="Discontinued",H610,ROUND(ROUNDUP(ROUND(G610/(1-IF(J610="",I610,J610))/0.05,6),0)*0.05,2))</f>
        <v>1</v>
      </c>
      <c r="L610" s="19" t="n">
        <f aca="false">IF(OR(E610="Discontinued",P610="Held at old sell"),H610,IF(LEFT(P610,15)="Approved, cappe",ROUND(ROUNDUP(ROUND(H610*1.1/0.05,6),0)*0.05,2),K610))</f>
        <v>1</v>
      </c>
      <c r="M610" s="17" t="n">
        <f aca="false">ROUND((H610-G610)/H610,3)</f>
        <v>0.222</v>
      </c>
      <c r="N610" s="17" t="n">
        <f aca="false">IF(E610="Discontinued","",ROUND((L610-G610)/L610,3))</f>
        <v>0.3</v>
      </c>
      <c r="O610" s="21" t="str">
        <f aca="false">IF(E610="Discontinued","Archive",IF(AND(ROUND(K610/H610-1,6)&lt;=0.1,K610-H610&lt;=100),"Auto","Approval"))</f>
        <v>Approval</v>
      </c>
      <c r="P610" s="21" t="s">
        <v>44</v>
      </c>
      <c r="Q610" s="21"/>
      <c r="R610" s="21" t="str">
        <f aca="false">IF(E610="Superseded",MID(INDEX('Import file'!$E$2:$E$1384,MATCH(A610,'Import file'!$A$2:$A$1384,0)),23,30),A610)</f>
        <v>EWA-2829</v>
      </c>
      <c r="S610" s="19" t="n">
        <f aca="false">IF(E610="Discontinued","",IFERROR(INDEX('Supplier file A'!$D$2:$D$677,MATCH(R610,'Supplier file A'!$A$2:$A$677,0)),IFERROR(INDEX('Supplier file B'!$D$2:$D$386,MATCH(R610,'Supplier file B'!$A$2:$A$386,0)),INDEX('Supplier file C'!$D$2:$D$383,MATCH(R610,'Supplier file C'!$A$2:$A$383,0)))))</f>
        <v>0.7</v>
      </c>
      <c r="T610" s="21" t="str">
        <f aca="false">IF(E610="Discontinued","",IF(ABS(G610-S610)&lt;0.005,"Yes","No"))</f>
        <v>Yes</v>
      </c>
      <c r="U610" s="21" t="str">
        <f aca="false">IF(E610="Discontinued","",IF(ABS(F610-G610)&lt;=0.01*G610,"Yes","No"))</f>
        <v>No</v>
      </c>
      <c r="V610" s="17" t="n">
        <f aca="false">IF(E610="Discontinued","",K610/H610-1)</f>
        <v>0.111111111111111</v>
      </c>
      <c r="W610" s="21" t="str">
        <f aca="false">IF(E610="Discontinued","Archived",IF(ROUND((L610-G610)/L610,3)&gt;=ROUND(I610,3),"At or above target",IF(Q610&lt;&gt;"","Below target, reason recorded","Below target, no reason")))</f>
        <v>At or above target</v>
      </c>
      <c r="X610" s="21" t="str">
        <f aca="false">IF(E610="Discontinued","",IF(ROUND(M610-I610,3)&lt;-0.01,"Yes","No"))</f>
        <v>Yes</v>
      </c>
    </row>
    <row r="611" customFormat="false" ht="15" hidden="false" customHeight="false" outlineLevel="0" collapsed="false">
      <c r="A611" s="21" t="s">
        <v>1348</v>
      </c>
      <c r="B611" s="21" t="s">
        <v>1349</v>
      </c>
      <c r="C611" s="21" t="s">
        <v>971</v>
      </c>
      <c r="D611" s="21" t="s">
        <v>109</v>
      </c>
      <c r="E611" s="21" t="s">
        <v>110</v>
      </c>
      <c r="F611" s="19" t="n">
        <v>29</v>
      </c>
      <c r="G611" s="19" t="n">
        <v>33.48</v>
      </c>
      <c r="H611" s="19" t="n">
        <v>41.45</v>
      </c>
      <c r="I611" s="17" t="n">
        <v>0.3</v>
      </c>
      <c r="J611" s="17"/>
      <c r="K611" s="19" t="n">
        <f aca="false">IF(E611="Discontinued",H611,ROUND(ROUNDUP(ROUND(G611/(1-IF(J611="",I611,J611))/0.05,6),0)*0.05,2))</f>
        <v>47.85</v>
      </c>
      <c r="L611" s="19" t="n">
        <f aca="false">IF(OR(E611="Discontinued",P611="Held at old sell"),H611,IF(LEFT(P611,15)="Approved, cappe",ROUND(ROUNDUP(ROUND(H611*1.1/0.05,6),0)*0.05,2),K611))</f>
        <v>47.85</v>
      </c>
      <c r="M611" s="17" t="n">
        <f aca="false">ROUND((H611-G611)/H611,3)</f>
        <v>0.192</v>
      </c>
      <c r="N611" s="17" t="n">
        <f aca="false">IF(E611="Discontinued","",ROUND((L611-G611)/L611,3))</f>
        <v>0.3</v>
      </c>
      <c r="O611" s="21" t="str">
        <f aca="false">IF(E611="Discontinued","Archive",IF(AND(ROUND(K611/H611-1,6)&lt;=0.1,K611-H611&lt;=100),"Auto","Approval"))</f>
        <v>Approval</v>
      </c>
      <c r="P611" s="21" t="s">
        <v>44</v>
      </c>
      <c r="Q611" s="21"/>
      <c r="R611" s="21" t="str">
        <f aca="false">IF(E611="Superseded",MID(INDEX('Import file'!$E$2:$E$1384,MATCH(A611,'Import file'!$A$2:$A$1384,0)),23,30),A611)</f>
        <v>EWA-2831</v>
      </c>
      <c r="S611" s="19" t="n">
        <f aca="false">IF(E611="Discontinued","",IFERROR(INDEX('Supplier file A'!$D$2:$D$677,MATCH(R611,'Supplier file A'!$A$2:$A$677,0)),IFERROR(INDEX('Supplier file B'!$D$2:$D$386,MATCH(R611,'Supplier file B'!$A$2:$A$386,0)),INDEX('Supplier file C'!$D$2:$D$383,MATCH(R611,'Supplier file C'!$A$2:$A$383,0)))))</f>
        <v>33.48</v>
      </c>
      <c r="T611" s="21" t="str">
        <f aca="false">IF(E611="Discontinued","",IF(ABS(G611-S611)&lt;0.005,"Yes","No"))</f>
        <v>Yes</v>
      </c>
      <c r="U611" s="21" t="str">
        <f aca="false">IF(E611="Discontinued","",IF(ABS(F611-G611)&lt;=0.01*G611,"Yes","No"))</f>
        <v>No</v>
      </c>
      <c r="V611" s="17" t="n">
        <f aca="false">IF(E611="Discontinued","",K611/H611-1)</f>
        <v>0.154402895054282</v>
      </c>
      <c r="W611" s="21" t="str">
        <f aca="false">IF(E611="Discontinued","Archived",IF(ROUND((L611-G611)/L611,3)&gt;=ROUND(I611,3),"At or above target",IF(Q611&lt;&gt;"","Below target, reason recorded","Below target, no reason")))</f>
        <v>At or above target</v>
      </c>
      <c r="X611" s="21" t="str">
        <f aca="false">IF(E611="Discontinued","",IF(ROUND(M611-I611,3)&lt;-0.01,"Yes","No"))</f>
        <v>Yes</v>
      </c>
    </row>
    <row r="612" customFormat="false" ht="15" hidden="false" customHeight="false" outlineLevel="0" collapsed="false">
      <c r="A612" s="21" t="s">
        <v>1350</v>
      </c>
      <c r="B612" s="21" t="s">
        <v>1351</v>
      </c>
      <c r="C612" s="21" t="s">
        <v>971</v>
      </c>
      <c r="D612" s="21" t="s">
        <v>109</v>
      </c>
      <c r="E612" s="21" t="s">
        <v>110</v>
      </c>
      <c r="F612" s="19" t="n">
        <v>7.02</v>
      </c>
      <c r="G612" s="19" t="n">
        <v>8.23</v>
      </c>
      <c r="H612" s="19" t="n">
        <v>10.05</v>
      </c>
      <c r="I612" s="17" t="n">
        <v>0.3</v>
      </c>
      <c r="J612" s="17"/>
      <c r="K612" s="19" t="n">
        <f aca="false">IF(E612="Discontinued",H612,ROUND(ROUNDUP(ROUND(G612/(1-IF(J612="",I612,J612))/0.05,6),0)*0.05,2))</f>
        <v>11.8</v>
      </c>
      <c r="L612" s="19" t="n">
        <f aca="false">IF(OR(E612="Discontinued",P612="Held at old sell"),H612,IF(LEFT(P612,15)="Approved, cappe",ROUND(ROUNDUP(ROUND(H612*1.1/0.05,6),0)*0.05,2),K612))</f>
        <v>10.05</v>
      </c>
      <c r="M612" s="17" t="n">
        <f aca="false">ROUND((H612-G612)/H612,3)</f>
        <v>0.181</v>
      </c>
      <c r="N612" s="17" t="n">
        <f aca="false">IF(E612="Discontinued","",ROUND((L612-G612)/L612,3))</f>
        <v>0.181</v>
      </c>
      <c r="O612" s="21" t="str">
        <f aca="false">IF(E612="Discontinued","Archive",IF(AND(ROUND(K612/H612-1,6)&lt;=0.1,K612-H612&lt;=100),"Auto","Approval"))</f>
        <v>Approval</v>
      </c>
      <c r="P612" s="21" t="s">
        <v>122</v>
      </c>
      <c r="Q612" s="21" t="s">
        <v>123</v>
      </c>
      <c r="R612" s="21" t="str">
        <f aca="false">IF(E612="Superseded",MID(INDEX('Import file'!$E$2:$E$1384,MATCH(A612,'Import file'!$A$2:$A$1384,0)),23,30),A612)</f>
        <v>EWA-2833</v>
      </c>
      <c r="S612" s="19" t="n">
        <f aca="false">IF(E612="Discontinued","",IFERROR(INDEX('Supplier file A'!$D$2:$D$677,MATCH(R612,'Supplier file A'!$A$2:$A$677,0)),IFERROR(INDEX('Supplier file B'!$D$2:$D$386,MATCH(R612,'Supplier file B'!$A$2:$A$386,0)),INDEX('Supplier file C'!$D$2:$D$383,MATCH(R612,'Supplier file C'!$A$2:$A$383,0)))))</f>
        <v>8.23</v>
      </c>
      <c r="T612" s="21" t="str">
        <f aca="false">IF(E612="Discontinued","",IF(ABS(G612-S612)&lt;0.005,"Yes","No"))</f>
        <v>Yes</v>
      </c>
      <c r="U612" s="21" t="str">
        <f aca="false">IF(E612="Discontinued","",IF(ABS(F612-G612)&lt;=0.01*G612,"Yes","No"))</f>
        <v>No</v>
      </c>
      <c r="V612" s="17" t="n">
        <f aca="false">IF(E612="Discontinued","",K612/H612-1)</f>
        <v>0.174129353233831</v>
      </c>
      <c r="W612" s="21" t="str">
        <f aca="false">IF(E612="Discontinued","Archived",IF(ROUND((L612-G612)/L612,3)&gt;=ROUND(I612,3),"At or above target",IF(Q612&lt;&gt;"","Below target, reason recorded","Below target, no reason")))</f>
        <v>Below target, reason recorded</v>
      </c>
      <c r="X612" s="21" t="str">
        <f aca="false">IF(E612="Discontinued","",IF(ROUND(M612-I612,3)&lt;-0.01,"Yes","No"))</f>
        <v>Yes</v>
      </c>
    </row>
    <row r="613" customFormat="false" ht="15" hidden="false" customHeight="false" outlineLevel="0" collapsed="false">
      <c r="A613" s="21" t="s">
        <v>1352</v>
      </c>
      <c r="B613" s="21" t="s">
        <v>1353</v>
      </c>
      <c r="C613" s="21" t="s">
        <v>971</v>
      </c>
      <c r="D613" s="21" t="s">
        <v>109</v>
      </c>
      <c r="E613" s="21" t="s">
        <v>110</v>
      </c>
      <c r="F613" s="19" t="n">
        <v>59.67</v>
      </c>
      <c r="G613" s="19" t="n">
        <v>69.35</v>
      </c>
      <c r="H613" s="19" t="n">
        <v>75.55</v>
      </c>
      <c r="I613" s="17" t="n">
        <v>0.3</v>
      </c>
      <c r="J613" s="17" t="n">
        <v>0.21</v>
      </c>
      <c r="K613" s="19" t="n">
        <f aca="false">IF(E613="Discontinued",H613,ROUND(ROUNDUP(ROUND(G613/(1-IF(J613="",I613,J613))/0.05,6),0)*0.05,2))</f>
        <v>87.8</v>
      </c>
      <c r="L613" s="19" t="n">
        <f aca="false">IF(OR(E613="Discontinued",P613="Held at old sell"),H613,IF(LEFT(P613,15)="Approved, cappe",ROUND(ROUNDUP(ROUND(H613*1.1/0.05,6),0)*0.05,2),K613))</f>
        <v>87.8</v>
      </c>
      <c r="M613" s="17" t="n">
        <f aca="false">ROUND((H613-G613)/H613,3)</f>
        <v>0.082</v>
      </c>
      <c r="N613" s="17" t="n">
        <f aca="false">IF(E613="Discontinued","",ROUND((L613-G613)/L613,3))</f>
        <v>0.21</v>
      </c>
      <c r="O613" s="21" t="str">
        <f aca="false">IF(E613="Discontinued","Archive",IF(AND(ROUND(K613/H613-1,6)&lt;=0.1,K613-H613&lt;=100),"Auto","Approval"))</f>
        <v>Approval</v>
      </c>
      <c r="P613" s="21" t="s">
        <v>44</v>
      </c>
      <c r="Q613" s="21" t="s">
        <v>128</v>
      </c>
      <c r="R613" s="21" t="str">
        <f aca="false">IF(E613="Superseded",MID(INDEX('Import file'!$E$2:$E$1384,MATCH(A613,'Import file'!$A$2:$A$1384,0)),23,30),A613)</f>
        <v>EWA-2837</v>
      </c>
      <c r="S613" s="19" t="n">
        <f aca="false">IF(E613="Discontinued","",IFERROR(INDEX('Supplier file A'!$D$2:$D$677,MATCH(R613,'Supplier file A'!$A$2:$A$677,0)),IFERROR(INDEX('Supplier file B'!$D$2:$D$386,MATCH(R613,'Supplier file B'!$A$2:$A$386,0)),INDEX('Supplier file C'!$D$2:$D$383,MATCH(R613,'Supplier file C'!$A$2:$A$383,0)))))</f>
        <v>69.35</v>
      </c>
      <c r="T613" s="21" t="str">
        <f aca="false">IF(E613="Discontinued","",IF(ABS(G613-S613)&lt;0.005,"Yes","No"))</f>
        <v>Yes</v>
      </c>
      <c r="U613" s="21" t="str">
        <f aca="false">IF(E613="Discontinued","",IF(ABS(F613-G613)&lt;=0.01*G613,"Yes","No"))</f>
        <v>No</v>
      </c>
      <c r="V613" s="17" t="n">
        <f aca="false">IF(E613="Discontinued","",K613/H613-1)</f>
        <v>0.162144275314361</v>
      </c>
      <c r="W613" s="21" t="str">
        <f aca="false">IF(E613="Discontinued","Archived",IF(ROUND((L613-G613)/L613,3)&gt;=ROUND(I613,3),"At or above target",IF(Q613&lt;&gt;"","Below target, reason recorded","Below target, no reason")))</f>
        <v>Below target, reason recorded</v>
      </c>
      <c r="X613" s="21" t="str">
        <f aca="false">IF(E613="Discontinued","",IF(ROUND(M613-I613,3)&lt;-0.01,"Yes","No"))</f>
        <v>Yes</v>
      </c>
    </row>
    <row r="614" customFormat="false" ht="15" hidden="false" customHeight="false" outlineLevel="0" collapsed="false">
      <c r="A614" s="21" t="s">
        <v>1354</v>
      </c>
      <c r="B614" s="21" t="s">
        <v>1355</v>
      </c>
      <c r="C614" s="21" t="s">
        <v>971</v>
      </c>
      <c r="D614" s="21" t="s">
        <v>109</v>
      </c>
      <c r="E614" s="21" t="s">
        <v>110</v>
      </c>
      <c r="F614" s="19" t="n">
        <v>54.6</v>
      </c>
      <c r="G614" s="19" t="n">
        <v>63.07</v>
      </c>
      <c r="H614" s="19" t="n">
        <v>78</v>
      </c>
      <c r="I614" s="17" t="n">
        <v>0.3</v>
      </c>
      <c r="J614" s="17"/>
      <c r="K614" s="19" t="n">
        <f aca="false">IF(E614="Discontinued",H614,ROUND(ROUNDUP(ROUND(G614/(1-IF(J614="",I614,J614))/0.05,6),0)*0.05,2))</f>
        <v>90.1</v>
      </c>
      <c r="L614" s="19" t="n">
        <f aca="false">IF(OR(E614="Discontinued",P614="Held at old sell"),H614,IF(LEFT(P614,15)="Approved, cappe",ROUND(ROUNDUP(ROUND(H614*1.1/0.05,6),0)*0.05,2),K614))</f>
        <v>90.1</v>
      </c>
      <c r="M614" s="17" t="n">
        <f aca="false">ROUND((H614-G614)/H614,3)</f>
        <v>0.191</v>
      </c>
      <c r="N614" s="17" t="n">
        <f aca="false">IF(E614="Discontinued","",ROUND((L614-G614)/L614,3))</f>
        <v>0.3</v>
      </c>
      <c r="O614" s="21" t="str">
        <f aca="false">IF(E614="Discontinued","Archive",IF(AND(ROUND(K614/H614-1,6)&lt;=0.1,K614-H614&lt;=100),"Auto","Approval"))</f>
        <v>Approval</v>
      </c>
      <c r="P614" s="21" t="s">
        <v>44</v>
      </c>
      <c r="Q614" s="21"/>
      <c r="R614" s="21" t="str">
        <f aca="false">IF(E614="Superseded",MID(INDEX('Import file'!$E$2:$E$1384,MATCH(A614,'Import file'!$A$2:$A$1384,0)),23,30),A614)</f>
        <v>EWA-2840</v>
      </c>
      <c r="S614" s="19" t="n">
        <f aca="false">IF(E614="Discontinued","",IFERROR(INDEX('Supplier file A'!$D$2:$D$677,MATCH(R614,'Supplier file A'!$A$2:$A$677,0)),IFERROR(INDEX('Supplier file B'!$D$2:$D$386,MATCH(R614,'Supplier file B'!$A$2:$A$386,0)),INDEX('Supplier file C'!$D$2:$D$383,MATCH(R614,'Supplier file C'!$A$2:$A$383,0)))))</f>
        <v>63.07</v>
      </c>
      <c r="T614" s="21" t="str">
        <f aca="false">IF(E614="Discontinued","",IF(ABS(G614-S614)&lt;0.005,"Yes","No"))</f>
        <v>Yes</v>
      </c>
      <c r="U614" s="21" t="str">
        <f aca="false">IF(E614="Discontinued","",IF(ABS(F614-G614)&lt;=0.01*G614,"Yes","No"))</f>
        <v>No</v>
      </c>
      <c r="V614" s="17" t="n">
        <f aca="false">IF(E614="Discontinued","",K614/H614-1)</f>
        <v>0.155128205128205</v>
      </c>
      <c r="W614" s="21" t="str">
        <f aca="false">IF(E614="Discontinued","Archived",IF(ROUND((L614-G614)/L614,3)&gt;=ROUND(I614,3),"At or above target",IF(Q614&lt;&gt;"","Below target, reason recorded","Below target, no reason")))</f>
        <v>At or above target</v>
      </c>
      <c r="X614" s="21" t="str">
        <f aca="false">IF(E614="Discontinued","",IF(ROUND(M614-I614,3)&lt;-0.01,"Yes","No"))</f>
        <v>Yes</v>
      </c>
    </row>
    <row r="615" customFormat="false" ht="15" hidden="false" customHeight="false" outlineLevel="0" collapsed="false">
      <c r="A615" s="21" t="s">
        <v>1356</v>
      </c>
      <c r="B615" s="21" t="s">
        <v>1357</v>
      </c>
      <c r="C615" s="21" t="s">
        <v>971</v>
      </c>
      <c r="D615" s="21" t="s">
        <v>109</v>
      </c>
      <c r="E615" s="21" t="s">
        <v>110</v>
      </c>
      <c r="F615" s="19" t="n">
        <v>105</v>
      </c>
      <c r="G615" s="19" t="n">
        <v>122</v>
      </c>
      <c r="H615" s="19" t="n">
        <v>150</v>
      </c>
      <c r="I615" s="17" t="n">
        <v>0.3</v>
      </c>
      <c r="J615" s="17"/>
      <c r="K615" s="19" t="n">
        <f aca="false">IF(E615="Discontinued",H615,ROUND(ROUNDUP(ROUND(G615/(1-IF(J615="",I615,J615))/0.05,6),0)*0.05,2))</f>
        <v>174.3</v>
      </c>
      <c r="L615" s="19" t="n">
        <f aca="false">IF(OR(E615="Discontinued",P615="Held at old sell"),H615,IF(LEFT(P615,15)="Approved, cappe",ROUND(ROUNDUP(ROUND(H615*1.1/0.05,6),0)*0.05,2),K615))</f>
        <v>174.3</v>
      </c>
      <c r="M615" s="17" t="n">
        <f aca="false">ROUND((H615-G615)/H615,3)</f>
        <v>0.187</v>
      </c>
      <c r="N615" s="17" t="n">
        <f aca="false">IF(E615="Discontinued","",ROUND((L615-G615)/L615,3))</f>
        <v>0.3</v>
      </c>
      <c r="O615" s="21" t="str">
        <f aca="false">IF(E615="Discontinued","Archive",IF(AND(ROUND(K615/H615-1,6)&lt;=0.1,K615-H615&lt;=100),"Auto","Approval"))</f>
        <v>Approval</v>
      </c>
      <c r="P615" s="21" t="s">
        <v>44</v>
      </c>
      <c r="Q615" s="21"/>
      <c r="R615" s="21" t="str">
        <f aca="false">IF(E615="Superseded",MID(INDEX('Import file'!$E$2:$E$1384,MATCH(A615,'Import file'!$A$2:$A$1384,0)),23,30),A615)</f>
        <v>EWA-2844</v>
      </c>
      <c r="S615" s="19" t="n">
        <f aca="false">IF(E615="Discontinued","",IFERROR(INDEX('Supplier file A'!$D$2:$D$677,MATCH(R615,'Supplier file A'!$A$2:$A$677,0)),IFERROR(INDEX('Supplier file B'!$D$2:$D$386,MATCH(R615,'Supplier file B'!$A$2:$A$386,0)),INDEX('Supplier file C'!$D$2:$D$383,MATCH(R615,'Supplier file C'!$A$2:$A$383,0)))))</f>
        <v>122</v>
      </c>
      <c r="T615" s="21" t="str">
        <f aca="false">IF(E615="Discontinued","",IF(ABS(G615-S615)&lt;0.005,"Yes","No"))</f>
        <v>Yes</v>
      </c>
      <c r="U615" s="21" t="str">
        <f aca="false">IF(E615="Discontinued","",IF(ABS(F615-G615)&lt;=0.01*G615,"Yes","No"))</f>
        <v>No</v>
      </c>
      <c r="V615" s="17" t="n">
        <f aca="false">IF(E615="Discontinued","",K615/H615-1)</f>
        <v>0.162</v>
      </c>
      <c r="W615" s="21" t="str">
        <f aca="false">IF(E615="Discontinued","Archived",IF(ROUND((L615-G615)/L615,3)&gt;=ROUND(I615,3),"At or above target",IF(Q615&lt;&gt;"","Below target, reason recorded","Below target, no reason")))</f>
        <v>At or above target</v>
      </c>
      <c r="X615" s="21" t="str">
        <f aca="false">IF(E615="Discontinued","",IF(ROUND(M615-I615,3)&lt;-0.01,"Yes","No"))</f>
        <v>Yes</v>
      </c>
    </row>
    <row r="616" customFormat="false" ht="15" hidden="false" customHeight="false" outlineLevel="0" collapsed="false">
      <c r="A616" s="21" t="s">
        <v>1358</v>
      </c>
      <c r="B616" s="21" t="s">
        <v>1359</v>
      </c>
      <c r="C616" s="21" t="s">
        <v>971</v>
      </c>
      <c r="D616" s="21" t="s">
        <v>109</v>
      </c>
      <c r="E616" s="21" t="s">
        <v>110</v>
      </c>
      <c r="F616" s="19" t="n">
        <v>1380</v>
      </c>
      <c r="G616" s="19" t="n">
        <v>1615.22</v>
      </c>
      <c r="H616" s="19" t="n">
        <v>1840</v>
      </c>
      <c r="I616" s="17" t="n">
        <v>0.3</v>
      </c>
      <c r="J616" s="17" t="n">
        <v>0.25</v>
      </c>
      <c r="K616" s="19" t="n">
        <f aca="false">IF(E616="Discontinued",H616,ROUND(ROUNDUP(ROUND(G616/(1-IF(J616="",I616,J616))/0.05,6),0)*0.05,2))</f>
        <v>2153.65</v>
      </c>
      <c r="L616" s="19" t="n">
        <f aca="false">IF(OR(E616="Discontinued",P616="Held at old sell"),H616,IF(LEFT(P616,15)="Approved, cappe",ROUND(ROUNDUP(ROUND(H616*1.1/0.05,6),0)*0.05,2),K616))</f>
        <v>2153.65</v>
      </c>
      <c r="M616" s="17" t="n">
        <f aca="false">ROUND((H616-G616)/H616,3)</f>
        <v>0.122</v>
      </c>
      <c r="N616" s="17" t="n">
        <f aca="false">IF(E616="Discontinued","",ROUND((L616-G616)/L616,3))</f>
        <v>0.25</v>
      </c>
      <c r="O616" s="21" t="str">
        <f aca="false">IF(E616="Discontinued","Archive",IF(AND(ROUND(K616/H616-1,6)&lt;=0.1,K616-H616&lt;=100),"Auto","Approval"))</f>
        <v>Approval</v>
      </c>
      <c r="P616" s="21" t="s">
        <v>44</v>
      </c>
      <c r="Q616" s="21" t="s">
        <v>134</v>
      </c>
      <c r="R616" s="21" t="str">
        <f aca="false">IF(E616="Superseded",MID(INDEX('Import file'!$E$2:$E$1384,MATCH(A616,'Import file'!$A$2:$A$1384,0)),23,30),A616)</f>
        <v>EWA-2846</v>
      </c>
      <c r="S616" s="19" t="n">
        <f aca="false">IF(E616="Discontinued","",IFERROR(INDEX('Supplier file A'!$D$2:$D$677,MATCH(R616,'Supplier file A'!$A$2:$A$677,0)),IFERROR(INDEX('Supplier file B'!$D$2:$D$386,MATCH(R616,'Supplier file B'!$A$2:$A$386,0)),INDEX('Supplier file C'!$D$2:$D$383,MATCH(R616,'Supplier file C'!$A$2:$A$383,0)))))</f>
        <v>1615.22</v>
      </c>
      <c r="T616" s="21" t="str">
        <f aca="false">IF(E616="Discontinued","",IF(ABS(G616-S616)&lt;0.005,"Yes","No"))</f>
        <v>Yes</v>
      </c>
      <c r="U616" s="21" t="str">
        <f aca="false">IF(E616="Discontinued","",IF(ABS(F616-G616)&lt;=0.01*G616,"Yes","No"))</f>
        <v>No</v>
      </c>
      <c r="V616" s="17" t="n">
        <f aca="false">IF(E616="Discontinued","",K616/H616-1)</f>
        <v>0.170461956521739</v>
      </c>
      <c r="W616" s="21" t="str">
        <f aca="false">IF(E616="Discontinued","Archived",IF(ROUND((L616-G616)/L616,3)&gt;=ROUND(I616,3),"At or above target",IF(Q616&lt;&gt;"","Below target, reason recorded","Below target, no reason")))</f>
        <v>Below target, reason recorded</v>
      </c>
      <c r="X616" s="21" t="str">
        <f aca="false">IF(E616="Discontinued","",IF(ROUND(M616-I616,3)&lt;-0.01,"Yes","No"))</f>
        <v>Yes</v>
      </c>
    </row>
    <row r="617" customFormat="false" ht="15" hidden="false" customHeight="false" outlineLevel="0" collapsed="false">
      <c r="A617" s="21" t="s">
        <v>1360</v>
      </c>
      <c r="B617" s="21" t="s">
        <v>1361</v>
      </c>
      <c r="C617" s="21" t="s">
        <v>971</v>
      </c>
      <c r="D617" s="21" t="s">
        <v>109</v>
      </c>
      <c r="E617" s="21" t="s">
        <v>110</v>
      </c>
      <c r="F617" s="19" t="n">
        <v>1.78</v>
      </c>
      <c r="G617" s="19" t="n">
        <v>2.08</v>
      </c>
      <c r="H617" s="19" t="n">
        <v>2.55</v>
      </c>
      <c r="I617" s="17" t="n">
        <v>0.3</v>
      </c>
      <c r="J617" s="17"/>
      <c r="K617" s="19" t="n">
        <f aca="false">IF(E617="Discontinued",H617,ROUND(ROUNDUP(ROUND(G617/(1-IF(J617="",I617,J617))/0.05,6),0)*0.05,2))</f>
        <v>3</v>
      </c>
      <c r="L617" s="19" t="n">
        <f aca="false">IF(OR(E617="Discontinued",P617="Held at old sell"),H617,IF(LEFT(P617,15)="Approved, cappe",ROUND(ROUNDUP(ROUND(H617*1.1/0.05,6),0)*0.05,2),K617))</f>
        <v>3</v>
      </c>
      <c r="M617" s="17" t="n">
        <f aca="false">ROUND((H617-G617)/H617,3)</f>
        <v>0.184</v>
      </c>
      <c r="N617" s="17" t="n">
        <f aca="false">IF(E617="Discontinued","",ROUND((L617-G617)/L617,3))</f>
        <v>0.307</v>
      </c>
      <c r="O617" s="21" t="str">
        <f aca="false">IF(E617="Discontinued","Archive",IF(AND(ROUND(K617/H617-1,6)&lt;=0.1,K617-H617&lt;=100),"Auto","Approval"))</f>
        <v>Approval</v>
      </c>
      <c r="P617" s="21" t="s">
        <v>44</v>
      </c>
      <c r="Q617" s="21"/>
      <c r="R617" s="21" t="str">
        <f aca="false">IF(E617="Superseded",MID(INDEX('Import file'!$E$2:$E$1384,MATCH(A617,'Import file'!$A$2:$A$1384,0)),23,30),A617)</f>
        <v>EWA-2850</v>
      </c>
      <c r="S617" s="19" t="n">
        <f aca="false">IF(E617="Discontinued","",IFERROR(INDEX('Supplier file A'!$D$2:$D$677,MATCH(R617,'Supplier file A'!$A$2:$A$677,0)),IFERROR(INDEX('Supplier file B'!$D$2:$D$386,MATCH(R617,'Supplier file B'!$A$2:$A$386,0)),INDEX('Supplier file C'!$D$2:$D$383,MATCH(R617,'Supplier file C'!$A$2:$A$383,0)))))</f>
        <v>2.08</v>
      </c>
      <c r="T617" s="21" t="str">
        <f aca="false">IF(E617="Discontinued","",IF(ABS(G617-S617)&lt;0.005,"Yes","No"))</f>
        <v>Yes</v>
      </c>
      <c r="U617" s="21" t="str">
        <f aca="false">IF(E617="Discontinued","",IF(ABS(F617-G617)&lt;=0.01*G617,"Yes","No"))</f>
        <v>No</v>
      </c>
      <c r="V617" s="17" t="n">
        <f aca="false">IF(E617="Discontinued","",K617/H617-1)</f>
        <v>0.176470588235294</v>
      </c>
      <c r="W617" s="21" t="str">
        <f aca="false">IF(E617="Discontinued","Archived",IF(ROUND((L617-G617)/L617,3)&gt;=ROUND(I617,3),"At or above target",IF(Q617&lt;&gt;"","Below target, reason recorded","Below target, no reason")))</f>
        <v>At or above target</v>
      </c>
      <c r="X617" s="21" t="str">
        <f aca="false">IF(E617="Discontinued","",IF(ROUND(M617-I617,3)&lt;-0.01,"Yes","No"))</f>
        <v>Yes</v>
      </c>
    </row>
    <row r="618" customFormat="false" ht="15" hidden="false" customHeight="false" outlineLevel="0" collapsed="false">
      <c r="A618" s="21" t="s">
        <v>1362</v>
      </c>
      <c r="B618" s="21" t="s">
        <v>1363</v>
      </c>
      <c r="C618" s="21" t="s">
        <v>971</v>
      </c>
      <c r="D618" s="21" t="s">
        <v>109</v>
      </c>
      <c r="E618" s="21" t="s">
        <v>110</v>
      </c>
      <c r="F618" s="19" t="n">
        <v>56</v>
      </c>
      <c r="G618" s="19" t="n">
        <v>64.6</v>
      </c>
      <c r="H618" s="19" t="n">
        <v>71.8</v>
      </c>
      <c r="I618" s="17" t="n">
        <v>0.3</v>
      </c>
      <c r="J618" s="17" t="n">
        <v>0.22</v>
      </c>
      <c r="K618" s="19" t="n">
        <f aca="false">IF(E618="Discontinued",H618,ROUND(ROUNDUP(ROUND(G618/(1-IF(J618="",I618,J618))/0.05,6),0)*0.05,2))</f>
        <v>82.85</v>
      </c>
      <c r="L618" s="19" t="n">
        <f aca="false">IF(OR(E618="Discontinued",P618="Held at old sell"),H618,IF(LEFT(P618,15)="Approved, cappe",ROUND(ROUNDUP(ROUND(H618*1.1/0.05,6),0)*0.05,2),K618))</f>
        <v>82.85</v>
      </c>
      <c r="M618" s="17" t="n">
        <f aca="false">ROUND((H618-G618)/H618,3)</f>
        <v>0.1</v>
      </c>
      <c r="N618" s="17" t="n">
        <f aca="false">IF(E618="Discontinued","",ROUND((L618-G618)/L618,3))</f>
        <v>0.22</v>
      </c>
      <c r="O618" s="21" t="str">
        <f aca="false">IF(E618="Discontinued","Archive",IF(AND(ROUND(K618/H618-1,6)&lt;=0.1,K618-H618&lt;=100),"Auto","Approval"))</f>
        <v>Approval</v>
      </c>
      <c r="P618" s="21" t="s">
        <v>44</v>
      </c>
      <c r="Q618" s="21" t="s">
        <v>218</v>
      </c>
      <c r="R618" s="21" t="str">
        <f aca="false">IF(E618="Superseded",MID(INDEX('Import file'!$E$2:$E$1384,MATCH(A618,'Import file'!$A$2:$A$1384,0)),23,30),A618)</f>
        <v>EWA-2851</v>
      </c>
      <c r="S618" s="19" t="n">
        <f aca="false">IF(E618="Discontinued","",IFERROR(INDEX('Supplier file A'!$D$2:$D$677,MATCH(R618,'Supplier file A'!$A$2:$A$677,0)),IFERROR(INDEX('Supplier file B'!$D$2:$D$386,MATCH(R618,'Supplier file B'!$A$2:$A$386,0)),INDEX('Supplier file C'!$D$2:$D$383,MATCH(R618,'Supplier file C'!$A$2:$A$383,0)))))</f>
        <v>64.6</v>
      </c>
      <c r="T618" s="21" t="str">
        <f aca="false">IF(E618="Discontinued","",IF(ABS(G618-S618)&lt;0.005,"Yes","No"))</f>
        <v>Yes</v>
      </c>
      <c r="U618" s="21" t="str">
        <f aca="false">IF(E618="Discontinued","",IF(ABS(F618-G618)&lt;=0.01*G618,"Yes","No"))</f>
        <v>No</v>
      </c>
      <c r="V618" s="17" t="n">
        <f aca="false">IF(E618="Discontinued","",K618/H618-1)</f>
        <v>0.153899721448468</v>
      </c>
      <c r="W618" s="21" t="str">
        <f aca="false">IF(E618="Discontinued","Archived",IF(ROUND((L618-G618)/L618,3)&gt;=ROUND(I618,3),"At or above target",IF(Q618&lt;&gt;"","Below target, reason recorded","Below target, no reason")))</f>
        <v>Below target, reason recorded</v>
      </c>
      <c r="X618" s="21" t="str">
        <f aca="false">IF(E618="Discontinued","",IF(ROUND(M618-I618,3)&lt;-0.01,"Yes","No"))</f>
        <v>Yes</v>
      </c>
    </row>
    <row r="619" customFormat="false" ht="15" hidden="false" customHeight="false" outlineLevel="0" collapsed="false">
      <c r="A619" s="21" t="s">
        <v>1364</v>
      </c>
      <c r="B619" s="21" t="s">
        <v>1365</v>
      </c>
      <c r="C619" s="21" t="s">
        <v>971</v>
      </c>
      <c r="D619" s="21" t="s">
        <v>109</v>
      </c>
      <c r="E619" s="21" t="s">
        <v>110</v>
      </c>
      <c r="F619" s="19" t="n">
        <v>57.2</v>
      </c>
      <c r="G619" s="19" t="n">
        <v>67.08</v>
      </c>
      <c r="H619" s="19" t="n">
        <v>81.75</v>
      </c>
      <c r="I619" s="17" t="n">
        <v>0.3</v>
      </c>
      <c r="J619" s="17"/>
      <c r="K619" s="19" t="n">
        <f aca="false">IF(E619="Discontinued",H619,ROUND(ROUNDUP(ROUND(G619/(1-IF(J619="",I619,J619))/0.05,6),0)*0.05,2))</f>
        <v>95.85</v>
      </c>
      <c r="L619" s="19" t="n">
        <f aca="false">IF(OR(E619="Discontinued",P619="Held at old sell"),H619,IF(LEFT(P619,15)="Approved, cappe",ROUND(ROUNDUP(ROUND(H619*1.1/0.05,6),0)*0.05,2),K619))</f>
        <v>95.85</v>
      </c>
      <c r="M619" s="17" t="n">
        <f aca="false">ROUND((H619-G619)/H619,3)</f>
        <v>0.179</v>
      </c>
      <c r="N619" s="17" t="n">
        <f aca="false">IF(E619="Discontinued","",ROUND((L619-G619)/L619,3))</f>
        <v>0.3</v>
      </c>
      <c r="O619" s="21" t="str">
        <f aca="false">IF(E619="Discontinued","Archive",IF(AND(ROUND(K619/H619-1,6)&lt;=0.1,K619-H619&lt;=100),"Auto","Approval"))</f>
        <v>Approval</v>
      </c>
      <c r="P619" s="21" t="s">
        <v>44</v>
      </c>
      <c r="Q619" s="21"/>
      <c r="R619" s="21" t="str">
        <f aca="false">IF(E619="Superseded",MID(INDEX('Import file'!$E$2:$E$1384,MATCH(A619,'Import file'!$A$2:$A$1384,0)),23,30),A619)</f>
        <v>EWA-2854</v>
      </c>
      <c r="S619" s="19" t="n">
        <f aca="false">IF(E619="Discontinued","",IFERROR(INDEX('Supplier file A'!$D$2:$D$677,MATCH(R619,'Supplier file A'!$A$2:$A$677,0)),IFERROR(INDEX('Supplier file B'!$D$2:$D$386,MATCH(R619,'Supplier file B'!$A$2:$A$386,0)),INDEX('Supplier file C'!$D$2:$D$383,MATCH(R619,'Supplier file C'!$A$2:$A$383,0)))))</f>
        <v>67.08</v>
      </c>
      <c r="T619" s="21" t="str">
        <f aca="false">IF(E619="Discontinued","",IF(ABS(G619-S619)&lt;0.005,"Yes","No"))</f>
        <v>Yes</v>
      </c>
      <c r="U619" s="21" t="str">
        <f aca="false">IF(E619="Discontinued","",IF(ABS(F619-G619)&lt;=0.01*G619,"Yes","No"))</f>
        <v>No</v>
      </c>
      <c r="V619" s="17" t="n">
        <f aca="false">IF(E619="Discontinued","",K619/H619-1)</f>
        <v>0.172477064220183</v>
      </c>
      <c r="W619" s="21" t="str">
        <f aca="false">IF(E619="Discontinued","Archived",IF(ROUND((L619-G619)/L619,3)&gt;=ROUND(I619,3),"At or above target",IF(Q619&lt;&gt;"","Below target, reason recorded","Below target, no reason")))</f>
        <v>At or above target</v>
      </c>
      <c r="X619" s="21" t="str">
        <f aca="false">IF(E619="Discontinued","",IF(ROUND(M619-I619,3)&lt;-0.01,"Yes","No"))</f>
        <v>Yes</v>
      </c>
    </row>
    <row r="620" customFormat="false" ht="15" hidden="false" customHeight="false" outlineLevel="0" collapsed="false">
      <c r="A620" s="21" t="s">
        <v>1366</v>
      </c>
      <c r="B620" s="21" t="s">
        <v>1367</v>
      </c>
      <c r="C620" s="21" t="s">
        <v>971</v>
      </c>
      <c r="D620" s="21" t="s">
        <v>109</v>
      </c>
      <c r="E620" s="21" t="s">
        <v>110</v>
      </c>
      <c r="F620" s="19" t="n">
        <v>2.1</v>
      </c>
      <c r="G620" s="19" t="n">
        <v>2.44</v>
      </c>
      <c r="H620" s="19" t="n">
        <v>2.7</v>
      </c>
      <c r="I620" s="17" t="n">
        <v>0.3</v>
      </c>
      <c r="J620" s="17" t="n">
        <v>0.22</v>
      </c>
      <c r="K620" s="19" t="n">
        <f aca="false">IF(E620="Discontinued",H620,ROUND(ROUNDUP(ROUND(G620/(1-IF(J620="",I620,J620))/0.05,6),0)*0.05,2))</f>
        <v>3.15</v>
      </c>
      <c r="L620" s="19" t="n">
        <f aca="false">IF(OR(E620="Discontinued",P620="Held at old sell"),H620,IF(LEFT(P620,15)="Approved, cappe",ROUND(ROUNDUP(ROUND(H620*1.1/0.05,6),0)*0.05,2),K620))</f>
        <v>3</v>
      </c>
      <c r="M620" s="17" t="n">
        <f aca="false">ROUND((H620-G620)/H620,3)</f>
        <v>0.096</v>
      </c>
      <c r="N620" s="17" t="n">
        <f aca="false">IF(E620="Discontinued","",ROUND((L620-G620)/L620,3))</f>
        <v>0.187</v>
      </c>
      <c r="O620" s="21" t="str">
        <f aca="false">IF(E620="Discontinued","Archive",IF(AND(ROUND(K620/H620-1,6)&lt;=0.1,K620-H620&lt;=100),"Auto","Approval"))</f>
        <v>Approval</v>
      </c>
      <c r="P620" s="21" t="s">
        <v>45</v>
      </c>
      <c r="Q620" s="21" t="s">
        <v>289</v>
      </c>
      <c r="R620" s="21" t="str">
        <f aca="false">IF(E620="Superseded",MID(INDEX('Import file'!$E$2:$E$1384,MATCH(A620,'Import file'!$A$2:$A$1384,0)),23,30),A620)</f>
        <v>EWA-2857</v>
      </c>
      <c r="S620" s="19" t="n">
        <f aca="false">IF(E620="Discontinued","",IFERROR(INDEX('Supplier file A'!$D$2:$D$677,MATCH(R620,'Supplier file A'!$A$2:$A$677,0)),IFERROR(INDEX('Supplier file B'!$D$2:$D$386,MATCH(R620,'Supplier file B'!$A$2:$A$386,0)),INDEX('Supplier file C'!$D$2:$D$383,MATCH(R620,'Supplier file C'!$A$2:$A$383,0)))))</f>
        <v>2.44</v>
      </c>
      <c r="T620" s="21" t="str">
        <f aca="false">IF(E620="Discontinued","",IF(ABS(G620-S620)&lt;0.005,"Yes","No"))</f>
        <v>Yes</v>
      </c>
      <c r="U620" s="21" t="str">
        <f aca="false">IF(E620="Discontinued","",IF(ABS(F620-G620)&lt;=0.01*G620,"Yes","No"))</f>
        <v>No</v>
      </c>
      <c r="V620" s="17" t="n">
        <f aca="false">IF(E620="Discontinued","",K620/H620-1)</f>
        <v>0.166666666666667</v>
      </c>
      <c r="W620" s="21" t="str">
        <f aca="false">IF(E620="Discontinued","Archived",IF(ROUND((L620-G620)/L620,3)&gt;=ROUND(I620,3),"At or above target",IF(Q620&lt;&gt;"","Below target, reason recorded","Below target, no reason")))</f>
        <v>Below target, reason recorded</v>
      </c>
      <c r="X620" s="21" t="str">
        <f aca="false">IF(E620="Discontinued","",IF(ROUND(M620-I620,3)&lt;-0.01,"Yes","No"))</f>
        <v>Yes</v>
      </c>
    </row>
    <row r="621" customFormat="false" ht="15" hidden="false" customHeight="false" outlineLevel="0" collapsed="false">
      <c r="A621" s="21" t="s">
        <v>1368</v>
      </c>
      <c r="B621" s="21" t="s">
        <v>1369</v>
      </c>
      <c r="C621" s="21" t="s">
        <v>971</v>
      </c>
      <c r="D621" s="21" t="s">
        <v>109</v>
      </c>
      <c r="E621" s="21" t="s">
        <v>110</v>
      </c>
      <c r="F621" s="19" t="n">
        <v>9.89</v>
      </c>
      <c r="G621" s="19" t="n">
        <v>11.55</v>
      </c>
      <c r="H621" s="19" t="n">
        <v>14.15</v>
      </c>
      <c r="I621" s="17" t="n">
        <v>0.3</v>
      </c>
      <c r="J621" s="17"/>
      <c r="K621" s="19" t="n">
        <f aca="false">IF(E621="Discontinued",H621,ROUND(ROUNDUP(ROUND(G621/(1-IF(J621="",I621,J621))/0.05,6),0)*0.05,2))</f>
        <v>16.5</v>
      </c>
      <c r="L621" s="19" t="n">
        <f aca="false">IF(OR(E621="Discontinued",P621="Held at old sell"),H621,IF(LEFT(P621,15)="Approved, cappe",ROUND(ROUNDUP(ROUND(H621*1.1/0.05,6),0)*0.05,2),K621))</f>
        <v>14.15</v>
      </c>
      <c r="M621" s="17" t="n">
        <f aca="false">ROUND((H621-G621)/H621,3)</f>
        <v>0.184</v>
      </c>
      <c r="N621" s="17" t="n">
        <f aca="false">IF(E621="Discontinued","",ROUND((L621-G621)/L621,3))</f>
        <v>0.184</v>
      </c>
      <c r="O621" s="21" t="str">
        <f aca="false">IF(E621="Discontinued","Archive",IF(AND(ROUND(K621/H621-1,6)&lt;=0.1,K621-H621&lt;=100),"Auto","Approval"))</f>
        <v>Approval</v>
      </c>
      <c r="P621" s="21" t="s">
        <v>122</v>
      </c>
      <c r="Q621" s="21" t="s">
        <v>123</v>
      </c>
      <c r="R621" s="21" t="str">
        <f aca="false">IF(E621="Superseded",MID(INDEX('Import file'!$E$2:$E$1384,MATCH(A621,'Import file'!$A$2:$A$1384,0)),23,30),A621)</f>
        <v>EWA-2862</v>
      </c>
      <c r="S621" s="19" t="n">
        <f aca="false">IF(E621="Discontinued","",IFERROR(INDEX('Supplier file A'!$D$2:$D$677,MATCH(R621,'Supplier file A'!$A$2:$A$677,0)),IFERROR(INDEX('Supplier file B'!$D$2:$D$386,MATCH(R621,'Supplier file B'!$A$2:$A$386,0)),INDEX('Supplier file C'!$D$2:$D$383,MATCH(R621,'Supplier file C'!$A$2:$A$383,0)))))</f>
        <v>11.55</v>
      </c>
      <c r="T621" s="21" t="str">
        <f aca="false">IF(E621="Discontinued","",IF(ABS(G621-S621)&lt;0.005,"Yes","No"))</f>
        <v>Yes</v>
      </c>
      <c r="U621" s="21" t="str">
        <f aca="false">IF(E621="Discontinued","",IF(ABS(F621-G621)&lt;=0.01*G621,"Yes","No"))</f>
        <v>No</v>
      </c>
      <c r="V621" s="17" t="n">
        <f aca="false">IF(E621="Discontinued","",K621/H621-1)</f>
        <v>0.166077738515901</v>
      </c>
      <c r="W621" s="21" t="str">
        <f aca="false">IF(E621="Discontinued","Archived",IF(ROUND((L621-G621)/L621,3)&gt;=ROUND(I621,3),"At or above target",IF(Q621&lt;&gt;"","Below target, reason recorded","Below target, no reason")))</f>
        <v>Below target, reason recorded</v>
      </c>
      <c r="X621" s="21" t="str">
        <f aca="false">IF(E621="Discontinued","",IF(ROUND(M621-I621,3)&lt;-0.01,"Yes","No"))</f>
        <v>Yes</v>
      </c>
    </row>
    <row r="622" customFormat="false" ht="15" hidden="false" customHeight="false" outlineLevel="0" collapsed="false">
      <c r="A622" s="21" t="s">
        <v>1370</v>
      </c>
      <c r="B622" s="21" t="s">
        <v>1371</v>
      </c>
      <c r="C622" s="21" t="s">
        <v>971</v>
      </c>
      <c r="D622" s="21" t="s">
        <v>109</v>
      </c>
      <c r="E622" s="21" t="s">
        <v>110</v>
      </c>
      <c r="F622" s="19" t="n">
        <v>0.6</v>
      </c>
      <c r="G622" s="19" t="n">
        <v>0.7</v>
      </c>
      <c r="H622" s="19" t="n">
        <v>0.9</v>
      </c>
      <c r="I622" s="17" t="n">
        <v>0.3</v>
      </c>
      <c r="J622" s="17"/>
      <c r="K622" s="19" t="n">
        <f aca="false">IF(E622="Discontinued",H622,ROUND(ROUNDUP(ROUND(G622/(1-IF(J622="",I622,J622))/0.05,6),0)*0.05,2))</f>
        <v>1</v>
      </c>
      <c r="L622" s="19" t="n">
        <f aca="false">IF(OR(E622="Discontinued",P622="Held at old sell"),H622,IF(LEFT(P622,15)="Approved, cappe",ROUND(ROUNDUP(ROUND(H622*1.1/0.05,6),0)*0.05,2),K622))</f>
        <v>0.9</v>
      </c>
      <c r="M622" s="17" t="n">
        <f aca="false">ROUND((H622-G622)/H622,3)</f>
        <v>0.222</v>
      </c>
      <c r="N622" s="17" t="n">
        <f aca="false">IF(E622="Discontinued","",ROUND((L622-G622)/L622,3))</f>
        <v>0.222</v>
      </c>
      <c r="O622" s="21" t="str">
        <f aca="false">IF(E622="Discontinued","Archive",IF(AND(ROUND(K622/H622-1,6)&lt;=0.1,K622-H622&lt;=100),"Auto","Approval"))</f>
        <v>Approval</v>
      </c>
      <c r="P622" s="21" t="s">
        <v>122</v>
      </c>
      <c r="Q622" s="21" t="s">
        <v>123</v>
      </c>
      <c r="R622" s="21" t="str">
        <f aca="false">IF(E622="Superseded",MID(INDEX('Import file'!$E$2:$E$1384,MATCH(A622,'Import file'!$A$2:$A$1384,0)),23,30),A622)</f>
        <v>EWA-2864</v>
      </c>
      <c r="S622" s="19" t="n">
        <f aca="false">IF(E622="Discontinued","",IFERROR(INDEX('Supplier file A'!$D$2:$D$677,MATCH(R622,'Supplier file A'!$A$2:$A$677,0)),IFERROR(INDEX('Supplier file B'!$D$2:$D$386,MATCH(R622,'Supplier file B'!$A$2:$A$386,0)),INDEX('Supplier file C'!$D$2:$D$383,MATCH(R622,'Supplier file C'!$A$2:$A$383,0)))))</f>
        <v>0.7</v>
      </c>
      <c r="T622" s="21" t="str">
        <f aca="false">IF(E622="Discontinued","",IF(ABS(G622-S622)&lt;0.005,"Yes","No"))</f>
        <v>Yes</v>
      </c>
      <c r="U622" s="21" t="str">
        <f aca="false">IF(E622="Discontinued","",IF(ABS(F622-G622)&lt;=0.01*G622,"Yes","No"))</f>
        <v>No</v>
      </c>
      <c r="V622" s="17" t="n">
        <f aca="false">IF(E622="Discontinued","",K622/H622-1)</f>
        <v>0.111111111111111</v>
      </c>
      <c r="W622" s="21" t="str">
        <f aca="false">IF(E622="Discontinued","Archived",IF(ROUND((L622-G622)/L622,3)&gt;=ROUND(I622,3),"At or above target",IF(Q622&lt;&gt;"","Below target, reason recorded","Below target, no reason")))</f>
        <v>Below target, reason recorded</v>
      </c>
      <c r="X622" s="21" t="str">
        <f aca="false">IF(E622="Discontinued","",IF(ROUND(M622-I622,3)&lt;-0.01,"Yes","No"))</f>
        <v>Yes</v>
      </c>
    </row>
    <row r="623" customFormat="false" ht="15" hidden="false" customHeight="false" outlineLevel="0" collapsed="false">
      <c r="A623" s="21" t="s">
        <v>1372</v>
      </c>
      <c r="B623" s="21" t="s">
        <v>1373</v>
      </c>
      <c r="C623" s="21" t="s">
        <v>971</v>
      </c>
      <c r="D623" s="21" t="s">
        <v>109</v>
      </c>
      <c r="E623" s="21" t="s">
        <v>110</v>
      </c>
      <c r="F623" s="19" t="n">
        <v>1.67</v>
      </c>
      <c r="G623" s="19" t="n">
        <v>1.95</v>
      </c>
      <c r="H623" s="19" t="n">
        <v>2.4</v>
      </c>
      <c r="I623" s="17" t="n">
        <v>0.3</v>
      </c>
      <c r="J623" s="17"/>
      <c r="K623" s="19" t="n">
        <f aca="false">IF(E623="Discontinued",H623,ROUND(ROUNDUP(ROUND(G623/(1-IF(J623="",I623,J623))/0.05,6),0)*0.05,2))</f>
        <v>2.8</v>
      </c>
      <c r="L623" s="19" t="n">
        <f aca="false">IF(OR(E623="Discontinued",P623="Held at old sell"),H623,IF(LEFT(P623,15)="Approved, cappe",ROUND(ROUNDUP(ROUND(H623*1.1/0.05,6),0)*0.05,2),K623))</f>
        <v>2.8</v>
      </c>
      <c r="M623" s="17" t="n">
        <f aca="false">ROUND((H623-G623)/H623,3)</f>
        <v>0.188</v>
      </c>
      <c r="N623" s="17" t="n">
        <f aca="false">IF(E623="Discontinued","",ROUND((L623-G623)/L623,3))</f>
        <v>0.304</v>
      </c>
      <c r="O623" s="21" t="str">
        <f aca="false">IF(E623="Discontinued","Archive",IF(AND(ROUND(K623/H623-1,6)&lt;=0.1,K623-H623&lt;=100),"Auto","Approval"))</f>
        <v>Approval</v>
      </c>
      <c r="P623" s="21" t="s">
        <v>44</v>
      </c>
      <c r="Q623" s="21"/>
      <c r="R623" s="21" t="str">
        <f aca="false">IF(E623="Superseded",MID(INDEX('Import file'!$E$2:$E$1384,MATCH(A623,'Import file'!$A$2:$A$1384,0)),23,30),A623)</f>
        <v>EWA-2867</v>
      </c>
      <c r="S623" s="19" t="n">
        <f aca="false">IF(E623="Discontinued","",IFERROR(INDEX('Supplier file A'!$D$2:$D$677,MATCH(R623,'Supplier file A'!$A$2:$A$677,0)),IFERROR(INDEX('Supplier file B'!$D$2:$D$386,MATCH(R623,'Supplier file B'!$A$2:$A$386,0)),INDEX('Supplier file C'!$D$2:$D$383,MATCH(R623,'Supplier file C'!$A$2:$A$383,0)))))</f>
        <v>1.95</v>
      </c>
      <c r="T623" s="21" t="str">
        <f aca="false">IF(E623="Discontinued","",IF(ABS(G623-S623)&lt;0.005,"Yes","No"))</f>
        <v>Yes</v>
      </c>
      <c r="U623" s="21" t="str">
        <f aca="false">IF(E623="Discontinued","",IF(ABS(F623-G623)&lt;=0.01*G623,"Yes","No"))</f>
        <v>No</v>
      </c>
      <c r="V623" s="17" t="n">
        <f aca="false">IF(E623="Discontinued","",K623/H623-1)</f>
        <v>0.166666666666667</v>
      </c>
      <c r="W623" s="21" t="str">
        <f aca="false">IF(E623="Discontinued","Archived",IF(ROUND((L623-G623)/L623,3)&gt;=ROUND(I623,3),"At or above target",IF(Q623&lt;&gt;"","Below target, reason recorded","Below target, no reason")))</f>
        <v>At or above target</v>
      </c>
      <c r="X623" s="21" t="str">
        <f aca="false">IF(E623="Discontinued","",IF(ROUND(M623-I623,3)&lt;-0.01,"Yes","No"))</f>
        <v>Yes</v>
      </c>
    </row>
    <row r="624" customFormat="false" ht="15" hidden="false" customHeight="false" outlineLevel="0" collapsed="false">
      <c r="A624" s="21" t="s">
        <v>1374</v>
      </c>
      <c r="B624" s="21" t="s">
        <v>1375</v>
      </c>
      <c r="C624" s="21" t="s">
        <v>971</v>
      </c>
      <c r="D624" s="21" t="s">
        <v>109</v>
      </c>
      <c r="E624" s="21" t="s">
        <v>110</v>
      </c>
      <c r="F624" s="19" t="n">
        <v>1.44</v>
      </c>
      <c r="G624" s="19" t="n">
        <v>1.67</v>
      </c>
      <c r="H624" s="19" t="n">
        <v>1.9</v>
      </c>
      <c r="I624" s="17" t="n">
        <v>0.3</v>
      </c>
      <c r="J624" s="17" t="n">
        <v>0.24</v>
      </c>
      <c r="K624" s="19" t="n">
        <f aca="false">IF(E624="Discontinued",H624,ROUND(ROUNDUP(ROUND(G624/(1-IF(J624="",I624,J624))/0.05,6),0)*0.05,2))</f>
        <v>2.2</v>
      </c>
      <c r="L624" s="19" t="n">
        <f aca="false">IF(OR(E624="Discontinued",P624="Held at old sell"),H624,IF(LEFT(P624,15)="Approved, cappe",ROUND(ROUNDUP(ROUND(H624*1.1/0.05,6),0)*0.05,2),K624))</f>
        <v>2.2</v>
      </c>
      <c r="M624" s="17" t="n">
        <f aca="false">ROUND((H624-G624)/H624,3)</f>
        <v>0.121</v>
      </c>
      <c r="N624" s="17" t="n">
        <f aca="false">IF(E624="Discontinued","",ROUND((L624-G624)/L624,3))</f>
        <v>0.241</v>
      </c>
      <c r="O624" s="21" t="str">
        <f aca="false">IF(E624="Discontinued","Archive",IF(AND(ROUND(K624/H624-1,6)&lt;=0.1,K624-H624&lt;=100),"Auto","Approval"))</f>
        <v>Approval</v>
      </c>
      <c r="P624" s="21" t="s">
        <v>44</v>
      </c>
      <c r="Q624" s="21" t="s">
        <v>209</v>
      </c>
      <c r="R624" s="21" t="str">
        <f aca="false">IF(E624="Superseded",MID(INDEX('Import file'!$E$2:$E$1384,MATCH(A624,'Import file'!$A$2:$A$1384,0)),23,30),A624)</f>
        <v>EWA-2871</v>
      </c>
      <c r="S624" s="19" t="n">
        <f aca="false">IF(E624="Discontinued","",IFERROR(INDEX('Supplier file A'!$D$2:$D$677,MATCH(R624,'Supplier file A'!$A$2:$A$677,0)),IFERROR(INDEX('Supplier file B'!$D$2:$D$386,MATCH(R624,'Supplier file B'!$A$2:$A$386,0)),INDEX('Supplier file C'!$D$2:$D$383,MATCH(R624,'Supplier file C'!$A$2:$A$383,0)))))</f>
        <v>1.67</v>
      </c>
      <c r="T624" s="21" t="str">
        <f aca="false">IF(E624="Discontinued","",IF(ABS(G624-S624)&lt;0.005,"Yes","No"))</f>
        <v>Yes</v>
      </c>
      <c r="U624" s="21" t="str">
        <f aca="false">IF(E624="Discontinued","",IF(ABS(F624-G624)&lt;=0.01*G624,"Yes","No"))</f>
        <v>No</v>
      </c>
      <c r="V624" s="17" t="n">
        <f aca="false">IF(E624="Discontinued","",K624/H624-1)</f>
        <v>0.157894736842105</v>
      </c>
      <c r="W624" s="21" t="str">
        <f aca="false">IF(E624="Discontinued","Archived",IF(ROUND((L624-G624)/L624,3)&gt;=ROUND(I624,3),"At or above target",IF(Q624&lt;&gt;"","Below target, reason recorded","Below target, no reason")))</f>
        <v>Below target, reason recorded</v>
      </c>
      <c r="X624" s="21" t="str">
        <f aca="false">IF(E624="Discontinued","",IF(ROUND(M624-I624,3)&lt;-0.01,"Yes","No"))</f>
        <v>Yes</v>
      </c>
    </row>
    <row r="625" customFormat="false" ht="15" hidden="false" customHeight="false" outlineLevel="0" collapsed="false">
      <c r="A625" s="21" t="s">
        <v>1376</v>
      </c>
      <c r="B625" s="21" t="s">
        <v>1377</v>
      </c>
      <c r="C625" s="21" t="s">
        <v>971</v>
      </c>
      <c r="D625" s="21" t="s">
        <v>109</v>
      </c>
      <c r="E625" s="21" t="s">
        <v>110</v>
      </c>
      <c r="F625" s="19" t="n">
        <v>1380</v>
      </c>
      <c r="G625" s="19" t="n">
        <v>1613.49</v>
      </c>
      <c r="H625" s="19" t="n">
        <v>1971.45</v>
      </c>
      <c r="I625" s="17" t="n">
        <v>0.3</v>
      </c>
      <c r="J625" s="17"/>
      <c r="K625" s="19" t="n">
        <f aca="false">IF(E625="Discontinued",H625,ROUND(ROUNDUP(ROUND(G625/(1-IF(J625="",I625,J625))/0.05,6),0)*0.05,2))</f>
        <v>2305</v>
      </c>
      <c r="L625" s="19" t="n">
        <f aca="false">IF(OR(E625="Discontinued",P625="Held at old sell"),H625,IF(LEFT(P625,15)="Approved, cappe",ROUND(ROUNDUP(ROUND(H625*1.1/0.05,6),0)*0.05,2),K625))</f>
        <v>2168.6</v>
      </c>
      <c r="M625" s="17" t="n">
        <f aca="false">ROUND((H625-G625)/H625,3)</f>
        <v>0.182</v>
      </c>
      <c r="N625" s="17" t="n">
        <f aca="false">IF(E625="Discontinued","",ROUND((L625-G625)/L625,3))</f>
        <v>0.256</v>
      </c>
      <c r="O625" s="21" t="str">
        <f aca="false">IF(E625="Discontinued","Archive",IF(AND(ROUND(K625/H625-1,6)&lt;=0.1,K625-H625&lt;=100),"Auto","Approval"))</f>
        <v>Approval</v>
      </c>
      <c r="P625" s="21" t="s">
        <v>45</v>
      </c>
      <c r="Q625" s="21" t="s">
        <v>289</v>
      </c>
      <c r="R625" s="21" t="str">
        <f aca="false">IF(E625="Superseded",MID(INDEX('Import file'!$E$2:$E$1384,MATCH(A625,'Import file'!$A$2:$A$1384,0)),23,30),A625)</f>
        <v>EWA-2873</v>
      </c>
      <c r="S625" s="19" t="n">
        <f aca="false">IF(E625="Discontinued","",IFERROR(INDEX('Supplier file A'!$D$2:$D$677,MATCH(R625,'Supplier file A'!$A$2:$A$677,0)),IFERROR(INDEX('Supplier file B'!$D$2:$D$386,MATCH(R625,'Supplier file B'!$A$2:$A$386,0)),INDEX('Supplier file C'!$D$2:$D$383,MATCH(R625,'Supplier file C'!$A$2:$A$383,0)))))</f>
        <v>1613.49</v>
      </c>
      <c r="T625" s="21" t="str">
        <f aca="false">IF(E625="Discontinued","",IF(ABS(G625-S625)&lt;0.005,"Yes","No"))</f>
        <v>Yes</v>
      </c>
      <c r="U625" s="21" t="str">
        <f aca="false">IF(E625="Discontinued","",IF(ABS(F625-G625)&lt;=0.01*G625,"Yes","No"))</f>
        <v>No</v>
      </c>
      <c r="V625" s="17" t="n">
        <f aca="false">IF(E625="Discontinued","",K625/H625-1)</f>
        <v>0.169190189961703</v>
      </c>
      <c r="W625" s="21" t="str">
        <f aca="false">IF(E625="Discontinued","Archived",IF(ROUND((L625-G625)/L625,3)&gt;=ROUND(I625,3),"At or above target",IF(Q625&lt;&gt;"","Below target, reason recorded","Below target, no reason")))</f>
        <v>Below target, reason recorded</v>
      </c>
      <c r="X625" s="21" t="str">
        <f aca="false">IF(E625="Discontinued","",IF(ROUND(M625-I625,3)&lt;-0.01,"Yes","No"))</f>
        <v>Yes</v>
      </c>
    </row>
    <row r="626" customFormat="false" ht="15" hidden="false" customHeight="false" outlineLevel="0" collapsed="false">
      <c r="A626" s="21" t="s">
        <v>1378</v>
      </c>
      <c r="B626" s="21" t="s">
        <v>1379</v>
      </c>
      <c r="C626" s="21" t="s">
        <v>971</v>
      </c>
      <c r="D626" s="21" t="s">
        <v>109</v>
      </c>
      <c r="E626" s="21" t="s">
        <v>110</v>
      </c>
      <c r="F626" s="19" t="n">
        <v>0.98</v>
      </c>
      <c r="G626" s="19" t="n">
        <v>1.13</v>
      </c>
      <c r="H626" s="19" t="n">
        <v>1.35</v>
      </c>
      <c r="I626" s="17" t="n">
        <v>0.3</v>
      </c>
      <c r="J626" s="17" t="n">
        <v>0.25</v>
      </c>
      <c r="K626" s="19" t="n">
        <f aca="false">IF(E626="Discontinued",H626,ROUND(ROUNDUP(ROUND(G626/(1-IF(J626="",I626,J626))/0.05,6),0)*0.05,2))</f>
        <v>1.55</v>
      </c>
      <c r="L626" s="19" t="n">
        <f aca="false">IF(OR(E626="Discontinued",P626="Held at old sell"),H626,IF(LEFT(P626,15)="Approved, cappe",ROUND(ROUNDUP(ROUND(H626*1.1/0.05,6),0)*0.05,2),K626))</f>
        <v>1.5</v>
      </c>
      <c r="M626" s="17" t="n">
        <f aca="false">ROUND((H626-G626)/H626,3)</f>
        <v>0.163</v>
      </c>
      <c r="N626" s="17" t="n">
        <f aca="false">IF(E626="Discontinued","",ROUND((L626-G626)/L626,3))</f>
        <v>0.247</v>
      </c>
      <c r="O626" s="21" t="str">
        <f aca="false">IF(E626="Discontinued","Archive",IF(AND(ROUND(K626/H626-1,6)&lt;=0.1,K626-H626&lt;=100),"Auto","Approval"))</f>
        <v>Approval</v>
      </c>
      <c r="P626" s="21" t="s">
        <v>45</v>
      </c>
      <c r="Q626" s="21" t="s">
        <v>289</v>
      </c>
      <c r="R626" s="21" t="str">
        <f aca="false">IF(E626="Superseded",MID(INDEX('Import file'!$E$2:$E$1384,MATCH(A626,'Import file'!$A$2:$A$1384,0)),23,30),A626)</f>
        <v>EWA-2875</v>
      </c>
      <c r="S626" s="19" t="n">
        <f aca="false">IF(E626="Discontinued","",IFERROR(INDEX('Supplier file A'!$D$2:$D$677,MATCH(R626,'Supplier file A'!$A$2:$A$677,0)),IFERROR(INDEX('Supplier file B'!$D$2:$D$386,MATCH(R626,'Supplier file B'!$A$2:$A$386,0)),INDEX('Supplier file C'!$D$2:$D$383,MATCH(R626,'Supplier file C'!$A$2:$A$383,0)))))</f>
        <v>1.13</v>
      </c>
      <c r="T626" s="21" t="str">
        <f aca="false">IF(E626="Discontinued","",IF(ABS(G626-S626)&lt;0.005,"Yes","No"))</f>
        <v>Yes</v>
      </c>
      <c r="U626" s="21" t="str">
        <f aca="false">IF(E626="Discontinued","",IF(ABS(F626-G626)&lt;=0.01*G626,"Yes","No"))</f>
        <v>No</v>
      </c>
      <c r="V626" s="17" t="n">
        <f aca="false">IF(E626="Discontinued","",K626/H626-1)</f>
        <v>0.148148148148148</v>
      </c>
      <c r="W626" s="21" t="str">
        <f aca="false">IF(E626="Discontinued","Archived",IF(ROUND((L626-G626)/L626,3)&gt;=ROUND(I626,3),"At or above target",IF(Q626&lt;&gt;"","Below target, reason recorded","Below target, no reason")))</f>
        <v>Below target, reason recorded</v>
      </c>
      <c r="X626" s="21" t="str">
        <f aca="false">IF(E626="Discontinued","",IF(ROUND(M626-I626,3)&lt;-0.01,"Yes","No"))</f>
        <v>Yes</v>
      </c>
    </row>
    <row r="627" customFormat="false" ht="15" hidden="false" customHeight="false" outlineLevel="0" collapsed="false">
      <c r="A627" s="21" t="s">
        <v>1380</v>
      </c>
      <c r="B627" s="21" t="s">
        <v>1381</v>
      </c>
      <c r="C627" s="21" t="s">
        <v>971</v>
      </c>
      <c r="D627" s="21" t="s">
        <v>109</v>
      </c>
      <c r="E627" s="21" t="s">
        <v>110</v>
      </c>
      <c r="F627" s="19" t="n">
        <v>2.84</v>
      </c>
      <c r="G627" s="19" t="n">
        <v>3.3</v>
      </c>
      <c r="H627" s="19" t="n">
        <v>4.1</v>
      </c>
      <c r="I627" s="17" t="n">
        <v>0.3</v>
      </c>
      <c r="J627" s="17"/>
      <c r="K627" s="19" t="n">
        <f aca="false">IF(E627="Discontinued",H627,ROUND(ROUNDUP(ROUND(G627/(1-IF(J627="",I627,J627))/0.05,6),0)*0.05,2))</f>
        <v>4.75</v>
      </c>
      <c r="L627" s="19" t="n">
        <f aca="false">IF(OR(E627="Discontinued",P627="Held at old sell"),H627,IF(LEFT(P627,15)="Approved, cappe",ROUND(ROUNDUP(ROUND(H627*1.1/0.05,6),0)*0.05,2),K627))</f>
        <v>4.75</v>
      </c>
      <c r="M627" s="17" t="n">
        <f aca="false">ROUND((H627-G627)/H627,3)</f>
        <v>0.195</v>
      </c>
      <c r="N627" s="17" t="n">
        <f aca="false">IF(E627="Discontinued","",ROUND((L627-G627)/L627,3))</f>
        <v>0.305</v>
      </c>
      <c r="O627" s="21" t="str">
        <f aca="false">IF(E627="Discontinued","Archive",IF(AND(ROUND(K627/H627-1,6)&lt;=0.1,K627-H627&lt;=100),"Auto","Approval"))</f>
        <v>Approval</v>
      </c>
      <c r="P627" s="21" t="s">
        <v>44</v>
      </c>
      <c r="Q627" s="21"/>
      <c r="R627" s="21" t="str">
        <f aca="false">IF(E627="Superseded",MID(INDEX('Import file'!$E$2:$E$1384,MATCH(A627,'Import file'!$A$2:$A$1384,0)),23,30),A627)</f>
        <v>EWA-2879</v>
      </c>
      <c r="S627" s="19" t="n">
        <f aca="false">IF(E627="Discontinued","",IFERROR(INDEX('Supplier file A'!$D$2:$D$677,MATCH(R627,'Supplier file A'!$A$2:$A$677,0)),IFERROR(INDEX('Supplier file B'!$D$2:$D$386,MATCH(R627,'Supplier file B'!$A$2:$A$386,0)),INDEX('Supplier file C'!$D$2:$D$383,MATCH(R627,'Supplier file C'!$A$2:$A$383,0)))))</f>
        <v>3.3</v>
      </c>
      <c r="T627" s="21" t="str">
        <f aca="false">IF(E627="Discontinued","",IF(ABS(G627-S627)&lt;0.005,"Yes","No"))</f>
        <v>Yes</v>
      </c>
      <c r="U627" s="21" t="str">
        <f aca="false">IF(E627="Discontinued","",IF(ABS(F627-G627)&lt;=0.01*G627,"Yes","No"))</f>
        <v>No</v>
      </c>
      <c r="V627" s="17" t="n">
        <f aca="false">IF(E627="Discontinued","",K627/H627-1)</f>
        <v>0.158536585365854</v>
      </c>
      <c r="W627" s="21" t="str">
        <f aca="false">IF(E627="Discontinued","Archived",IF(ROUND((L627-G627)/L627,3)&gt;=ROUND(I627,3),"At or above target",IF(Q627&lt;&gt;"","Below target, reason recorded","Below target, no reason")))</f>
        <v>At or above target</v>
      </c>
      <c r="X627" s="21" t="str">
        <f aca="false">IF(E627="Discontinued","",IF(ROUND(M627-I627,3)&lt;-0.01,"Yes","No"))</f>
        <v>Yes</v>
      </c>
    </row>
    <row r="628" customFormat="false" ht="15" hidden="false" customHeight="false" outlineLevel="0" collapsed="false">
      <c r="A628" s="21" t="s">
        <v>1382</v>
      </c>
      <c r="B628" s="21" t="s">
        <v>1383</v>
      </c>
      <c r="C628" s="21" t="s">
        <v>971</v>
      </c>
      <c r="D628" s="21" t="s">
        <v>109</v>
      </c>
      <c r="E628" s="21" t="s">
        <v>110</v>
      </c>
      <c r="F628" s="19" t="n">
        <v>168</v>
      </c>
      <c r="G628" s="19" t="n">
        <v>197.6</v>
      </c>
      <c r="H628" s="19" t="n">
        <v>240</v>
      </c>
      <c r="I628" s="17" t="n">
        <v>0.3</v>
      </c>
      <c r="J628" s="17"/>
      <c r="K628" s="19" t="n">
        <f aca="false">IF(E628="Discontinued",H628,ROUND(ROUNDUP(ROUND(G628/(1-IF(J628="",I628,J628))/0.05,6),0)*0.05,2))</f>
        <v>282.3</v>
      </c>
      <c r="L628" s="19" t="n">
        <f aca="false">IF(OR(E628="Discontinued",P628="Held at old sell"),H628,IF(LEFT(P628,15)="Approved, cappe",ROUND(ROUNDUP(ROUND(H628*1.1/0.05,6),0)*0.05,2),K628))</f>
        <v>282.3</v>
      </c>
      <c r="M628" s="17" t="n">
        <f aca="false">ROUND((H628-G628)/H628,3)</f>
        <v>0.177</v>
      </c>
      <c r="N628" s="17" t="n">
        <f aca="false">IF(E628="Discontinued","",ROUND((L628-G628)/L628,3))</f>
        <v>0.3</v>
      </c>
      <c r="O628" s="21" t="str">
        <f aca="false">IF(E628="Discontinued","Archive",IF(AND(ROUND(K628/H628-1,6)&lt;=0.1,K628-H628&lt;=100),"Auto","Approval"))</f>
        <v>Approval</v>
      </c>
      <c r="P628" s="21" t="s">
        <v>44</v>
      </c>
      <c r="Q628" s="21"/>
      <c r="R628" s="21" t="str">
        <f aca="false">IF(E628="Superseded",MID(INDEX('Import file'!$E$2:$E$1384,MATCH(A628,'Import file'!$A$2:$A$1384,0)),23,30),A628)</f>
        <v>EWA-2881</v>
      </c>
      <c r="S628" s="19" t="n">
        <f aca="false">IF(E628="Discontinued","",IFERROR(INDEX('Supplier file A'!$D$2:$D$677,MATCH(R628,'Supplier file A'!$A$2:$A$677,0)),IFERROR(INDEX('Supplier file B'!$D$2:$D$386,MATCH(R628,'Supplier file B'!$A$2:$A$386,0)),INDEX('Supplier file C'!$D$2:$D$383,MATCH(R628,'Supplier file C'!$A$2:$A$383,0)))))</f>
        <v>197.6</v>
      </c>
      <c r="T628" s="21" t="str">
        <f aca="false">IF(E628="Discontinued","",IF(ABS(G628-S628)&lt;0.005,"Yes","No"))</f>
        <v>Yes</v>
      </c>
      <c r="U628" s="21" t="str">
        <f aca="false">IF(E628="Discontinued","",IF(ABS(F628-G628)&lt;=0.01*G628,"Yes","No"))</f>
        <v>No</v>
      </c>
      <c r="V628" s="17" t="n">
        <f aca="false">IF(E628="Discontinued","",K628/H628-1)</f>
        <v>0.17625</v>
      </c>
      <c r="W628" s="21" t="str">
        <f aca="false">IF(E628="Discontinued","Archived",IF(ROUND((L628-G628)/L628,3)&gt;=ROUND(I628,3),"At or above target",IF(Q628&lt;&gt;"","Below target, reason recorded","Below target, no reason")))</f>
        <v>At or above target</v>
      </c>
      <c r="X628" s="21" t="str">
        <f aca="false">IF(E628="Discontinued","",IF(ROUND(M628-I628,3)&lt;-0.01,"Yes","No"))</f>
        <v>Yes</v>
      </c>
    </row>
    <row r="629" customFormat="false" ht="15" hidden="false" customHeight="false" outlineLevel="0" collapsed="false">
      <c r="A629" s="21" t="s">
        <v>1384</v>
      </c>
      <c r="B629" s="21" t="s">
        <v>1385</v>
      </c>
      <c r="C629" s="21" t="s">
        <v>971</v>
      </c>
      <c r="D629" s="21" t="s">
        <v>109</v>
      </c>
      <c r="E629" s="21" t="s">
        <v>110</v>
      </c>
      <c r="F629" s="19" t="n">
        <v>74.1</v>
      </c>
      <c r="G629" s="19" t="n">
        <v>86.43</v>
      </c>
      <c r="H629" s="19" t="n">
        <v>105.9</v>
      </c>
      <c r="I629" s="17" t="n">
        <v>0.3</v>
      </c>
      <c r="J629" s="17"/>
      <c r="K629" s="19" t="n">
        <f aca="false">IF(E629="Discontinued",H629,ROUND(ROUNDUP(ROUND(G629/(1-IF(J629="",I629,J629))/0.05,6),0)*0.05,2))</f>
        <v>123.5</v>
      </c>
      <c r="L629" s="19" t="n">
        <f aca="false">IF(OR(E629="Discontinued",P629="Held at old sell"),H629,IF(LEFT(P629,15)="Approved, cappe",ROUND(ROUNDUP(ROUND(H629*1.1/0.05,6),0)*0.05,2),K629))</f>
        <v>123.5</v>
      </c>
      <c r="M629" s="17" t="n">
        <f aca="false">ROUND((H629-G629)/H629,3)</f>
        <v>0.184</v>
      </c>
      <c r="N629" s="17" t="n">
        <f aca="false">IF(E629="Discontinued","",ROUND((L629-G629)/L629,3))</f>
        <v>0.3</v>
      </c>
      <c r="O629" s="21" t="str">
        <f aca="false">IF(E629="Discontinued","Archive",IF(AND(ROUND(K629/H629-1,6)&lt;=0.1,K629-H629&lt;=100),"Auto","Approval"))</f>
        <v>Approval</v>
      </c>
      <c r="P629" s="21" t="s">
        <v>44</v>
      </c>
      <c r="Q629" s="21"/>
      <c r="R629" s="21" t="str">
        <f aca="false">IF(E629="Superseded",MID(INDEX('Import file'!$E$2:$E$1384,MATCH(A629,'Import file'!$A$2:$A$1384,0)),23,30),A629)</f>
        <v>EWA-2884</v>
      </c>
      <c r="S629" s="19" t="n">
        <f aca="false">IF(E629="Discontinued","",IFERROR(INDEX('Supplier file A'!$D$2:$D$677,MATCH(R629,'Supplier file A'!$A$2:$A$677,0)),IFERROR(INDEX('Supplier file B'!$D$2:$D$386,MATCH(R629,'Supplier file B'!$A$2:$A$386,0)),INDEX('Supplier file C'!$D$2:$D$383,MATCH(R629,'Supplier file C'!$A$2:$A$383,0)))))</f>
        <v>86.43</v>
      </c>
      <c r="T629" s="21" t="str">
        <f aca="false">IF(E629="Discontinued","",IF(ABS(G629-S629)&lt;0.005,"Yes","No"))</f>
        <v>Yes</v>
      </c>
      <c r="U629" s="21" t="str">
        <f aca="false">IF(E629="Discontinued","",IF(ABS(F629-G629)&lt;=0.01*G629,"Yes","No"))</f>
        <v>No</v>
      </c>
      <c r="V629" s="17" t="n">
        <f aca="false">IF(E629="Discontinued","",K629/H629-1)</f>
        <v>0.166194523135033</v>
      </c>
      <c r="W629" s="21" t="str">
        <f aca="false">IF(E629="Discontinued","Archived",IF(ROUND((L629-G629)/L629,3)&gt;=ROUND(I629,3),"At or above target",IF(Q629&lt;&gt;"","Below target, reason recorded","Below target, no reason")))</f>
        <v>At or above target</v>
      </c>
      <c r="X629" s="21" t="str">
        <f aca="false">IF(E629="Discontinued","",IF(ROUND(M629-I629,3)&lt;-0.01,"Yes","No"))</f>
        <v>Yes</v>
      </c>
    </row>
    <row r="630" customFormat="false" ht="15" hidden="false" customHeight="false" outlineLevel="0" collapsed="false">
      <c r="A630" s="21" t="s">
        <v>1386</v>
      </c>
      <c r="B630" s="21" t="s">
        <v>1387</v>
      </c>
      <c r="C630" s="21" t="s">
        <v>971</v>
      </c>
      <c r="D630" s="21" t="s">
        <v>109</v>
      </c>
      <c r="E630" s="21" t="s">
        <v>110</v>
      </c>
      <c r="F630" s="19" t="n">
        <v>168</v>
      </c>
      <c r="G630" s="19" t="n">
        <v>196.18</v>
      </c>
      <c r="H630" s="19" t="n">
        <v>240</v>
      </c>
      <c r="I630" s="17" t="n">
        <v>0.3</v>
      </c>
      <c r="J630" s="17"/>
      <c r="K630" s="19" t="n">
        <f aca="false">IF(E630="Discontinued",H630,ROUND(ROUNDUP(ROUND(G630/(1-IF(J630="",I630,J630))/0.05,6),0)*0.05,2))</f>
        <v>280.3</v>
      </c>
      <c r="L630" s="19" t="n">
        <f aca="false">IF(OR(E630="Discontinued",P630="Held at old sell"),H630,IF(LEFT(P630,15)="Approved, cappe",ROUND(ROUNDUP(ROUND(H630*1.1/0.05,6),0)*0.05,2),K630))</f>
        <v>280.3</v>
      </c>
      <c r="M630" s="17" t="n">
        <f aca="false">ROUND((H630-G630)/H630,3)</f>
        <v>0.183</v>
      </c>
      <c r="N630" s="17" t="n">
        <f aca="false">IF(E630="Discontinued","",ROUND((L630-G630)/L630,3))</f>
        <v>0.3</v>
      </c>
      <c r="O630" s="21" t="str">
        <f aca="false">IF(E630="Discontinued","Archive",IF(AND(ROUND(K630/H630-1,6)&lt;=0.1,K630-H630&lt;=100),"Auto","Approval"))</f>
        <v>Approval</v>
      </c>
      <c r="P630" s="21" t="s">
        <v>44</v>
      </c>
      <c r="Q630" s="21"/>
      <c r="R630" s="21" t="str">
        <f aca="false">IF(E630="Superseded",MID(INDEX('Import file'!$E$2:$E$1384,MATCH(A630,'Import file'!$A$2:$A$1384,0)),23,30),A630)</f>
        <v>EWA-2889</v>
      </c>
      <c r="S630" s="19" t="n">
        <f aca="false">IF(E630="Discontinued","",IFERROR(INDEX('Supplier file A'!$D$2:$D$677,MATCH(R630,'Supplier file A'!$A$2:$A$677,0)),IFERROR(INDEX('Supplier file B'!$D$2:$D$386,MATCH(R630,'Supplier file B'!$A$2:$A$386,0)),INDEX('Supplier file C'!$D$2:$D$383,MATCH(R630,'Supplier file C'!$A$2:$A$383,0)))))</f>
        <v>196.18</v>
      </c>
      <c r="T630" s="21" t="str">
        <f aca="false">IF(E630="Discontinued","",IF(ABS(G630-S630)&lt;0.005,"Yes","No"))</f>
        <v>Yes</v>
      </c>
      <c r="U630" s="21" t="str">
        <f aca="false">IF(E630="Discontinued","",IF(ABS(F630-G630)&lt;=0.01*G630,"Yes","No"))</f>
        <v>No</v>
      </c>
      <c r="V630" s="17" t="n">
        <f aca="false">IF(E630="Discontinued","",K630/H630-1)</f>
        <v>0.167916666666667</v>
      </c>
      <c r="W630" s="21" t="str">
        <f aca="false">IF(E630="Discontinued","Archived",IF(ROUND((L630-G630)/L630,3)&gt;=ROUND(I630,3),"At or above target",IF(Q630&lt;&gt;"","Below target, reason recorded","Below target, no reason")))</f>
        <v>At or above target</v>
      </c>
      <c r="X630" s="21" t="str">
        <f aca="false">IF(E630="Discontinued","",IF(ROUND(M630-I630,3)&lt;-0.01,"Yes","No"))</f>
        <v>Yes</v>
      </c>
    </row>
    <row r="631" customFormat="false" ht="15" hidden="false" customHeight="false" outlineLevel="0" collapsed="false">
      <c r="A631" s="21" t="s">
        <v>1388</v>
      </c>
      <c r="B631" s="21" t="s">
        <v>1389</v>
      </c>
      <c r="C631" s="21" t="s">
        <v>971</v>
      </c>
      <c r="D631" s="21" t="s">
        <v>109</v>
      </c>
      <c r="E631" s="21" t="s">
        <v>110</v>
      </c>
      <c r="F631" s="19" t="n">
        <v>1.32</v>
      </c>
      <c r="G631" s="19" t="n">
        <v>1.52</v>
      </c>
      <c r="H631" s="19" t="n">
        <v>1.9</v>
      </c>
      <c r="I631" s="17" t="n">
        <v>0.3</v>
      </c>
      <c r="J631" s="17"/>
      <c r="K631" s="19" t="n">
        <f aca="false">IF(E631="Discontinued",H631,ROUND(ROUNDUP(ROUND(G631/(1-IF(J631="",I631,J631))/0.05,6),0)*0.05,2))</f>
        <v>2.2</v>
      </c>
      <c r="L631" s="19" t="n">
        <f aca="false">IF(OR(E631="Discontinued",P631="Held at old sell"),H631,IF(LEFT(P631,15)="Approved, cappe",ROUND(ROUNDUP(ROUND(H631*1.1/0.05,6),0)*0.05,2),K631))</f>
        <v>2.2</v>
      </c>
      <c r="M631" s="17" t="n">
        <f aca="false">ROUND((H631-G631)/H631,3)</f>
        <v>0.2</v>
      </c>
      <c r="N631" s="17" t="n">
        <f aca="false">IF(E631="Discontinued","",ROUND((L631-G631)/L631,3))</f>
        <v>0.309</v>
      </c>
      <c r="O631" s="21" t="str">
        <f aca="false">IF(E631="Discontinued","Archive",IF(AND(ROUND(K631/H631-1,6)&lt;=0.1,K631-H631&lt;=100),"Auto","Approval"))</f>
        <v>Approval</v>
      </c>
      <c r="P631" s="21" t="s">
        <v>44</v>
      </c>
      <c r="Q631" s="21"/>
      <c r="R631" s="21" t="str">
        <f aca="false">IF(E631="Superseded",MID(INDEX('Import file'!$E$2:$E$1384,MATCH(A631,'Import file'!$A$2:$A$1384,0)),23,30),A631)</f>
        <v>EWA-2892</v>
      </c>
      <c r="S631" s="19" t="n">
        <f aca="false">IF(E631="Discontinued","",IFERROR(INDEX('Supplier file A'!$D$2:$D$677,MATCH(R631,'Supplier file A'!$A$2:$A$677,0)),IFERROR(INDEX('Supplier file B'!$D$2:$D$386,MATCH(R631,'Supplier file B'!$A$2:$A$386,0)),INDEX('Supplier file C'!$D$2:$D$383,MATCH(R631,'Supplier file C'!$A$2:$A$383,0)))))</f>
        <v>1.52</v>
      </c>
      <c r="T631" s="21" t="str">
        <f aca="false">IF(E631="Discontinued","",IF(ABS(G631-S631)&lt;0.005,"Yes","No"))</f>
        <v>Yes</v>
      </c>
      <c r="U631" s="21" t="str">
        <f aca="false">IF(E631="Discontinued","",IF(ABS(F631-G631)&lt;=0.01*G631,"Yes","No"))</f>
        <v>No</v>
      </c>
      <c r="V631" s="17" t="n">
        <f aca="false">IF(E631="Discontinued","",K631/H631-1)</f>
        <v>0.157894736842105</v>
      </c>
      <c r="W631" s="21" t="str">
        <f aca="false">IF(E631="Discontinued","Archived",IF(ROUND((L631-G631)/L631,3)&gt;=ROUND(I631,3),"At or above target",IF(Q631&lt;&gt;"","Below target, reason recorded","Below target, no reason")))</f>
        <v>At or above target</v>
      </c>
      <c r="X631" s="21" t="str">
        <f aca="false">IF(E631="Discontinued","",IF(ROUND(M631-I631,3)&lt;-0.01,"Yes","No"))</f>
        <v>Yes</v>
      </c>
    </row>
    <row r="632" customFormat="false" ht="15" hidden="false" customHeight="false" outlineLevel="0" collapsed="false">
      <c r="A632" s="21" t="s">
        <v>1390</v>
      </c>
      <c r="B632" s="21" t="s">
        <v>1391</v>
      </c>
      <c r="C632" s="21" t="s">
        <v>971</v>
      </c>
      <c r="D632" s="21" t="s">
        <v>109</v>
      </c>
      <c r="E632" s="21" t="s">
        <v>110</v>
      </c>
      <c r="F632" s="19" t="n">
        <v>28.35</v>
      </c>
      <c r="G632" s="19" t="n">
        <v>32.81</v>
      </c>
      <c r="H632" s="19" t="n">
        <v>40.5</v>
      </c>
      <c r="I632" s="17" t="n">
        <v>0.3</v>
      </c>
      <c r="J632" s="17"/>
      <c r="K632" s="19" t="n">
        <f aca="false">IF(E632="Discontinued",H632,ROUND(ROUNDUP(ROUND(G632/(1-IF(J632="",I632,J632))/0.05,6),0)*0.05,2))</f>
        <v>46.9</v>
      </c>
      <c r="L632" s="19" t="n">
        <f aca="false">IF(OR(E632="Discontinued",P632="Held at old sell"),H632,IF(LEFT(P632,15)="Approved, cappe",ROUND(ROUNDUP(ROUND(H632*1.1/0.05,6),0)*0.05,2),K632))</f>
        <v>46.9</v>
      </c>
      <c r="M632" s="17" t="n">
        <f aca="false">ROUND((H632-G632)/H632,3)</f>
        <v>0.19</v>
      </c>
      <c r="N632" s="17" t="n">
        <f aca="false">IF(E632="Discontinued","",ROUND((L632-G632)/L632,3))</f>
        <v>0.3</v>
      </c>
      <c r="O632" s="21" t="str">
        <f aca="false">IF(E632="Discontinued","Archive",IF(AND(ROUND(K632/H632-1,6)&lt;=0.1,K632-H632&lt;=100),"Auto","Approval"))</f>
        <v>Approval</v>
      </c>
      <c r="P632" s="21" t="s">
        <v>44</v>
      </c>
      <c r="Q632" s="21"/>
      <c r="R632" s="21" t="str">
        <f aca="false">IF(E632="Superseded",MID(INDEX('Import file'!$E$2:$E$1384,MATCH(A632,'Import file'!$A$2:$A$1384,0)),23,30),A632)</f>
        <v>EWA-2895</v>
      </c>
      <c r="S632" s="19" t="n">
        <f aca="false">IF(E632="Discontinued","",IFERROR(INDEX('Supplier file A'!$D$2:$D$677,MATCH(R632,'Supplier file A'!$A$2:$A$677,0)),IFERROR(INDEX('Supplier file B'!$D$2:$D$386,MATCH(R632,'Supplier file B'!$A$2:$A$386,0)),INDEX('Supplier file C'!$D$2:$D$383,MATCH(R632,'Supplier file C'!$A$2:$A$383,0)))))</f>
        <v>32.81</v>
      </c>
      <c r="T632" s="21" t="str">
        <f aca="false">IF(E632="Discontinued","",IF(ABS(G632-S632)&lt;0.005,"Yes","No"))</f>
        <v>Yes</v>
      </c>
      <c r="U632" s="21" t="str">
        <f aca="false">IF(E632="Discontinued","",IF(ABS(F632-G632)&lt;=0.01*G632,"Yes","No"))</f>
        <v>No</v>
      </c>
      <c r="V632" s="17" t="n">
        <f aca="false">IF(E632="Discontinued","",K632/H632-1)</f>
        <v>0.158024691358025</v>
      </c>
      <c r="W632" s="21" t="str">
        <f aca="false">IF(E632="Discontinued","Archived",IF(ROUND((L632-G632)/L632,3)&gt;=ROUND(I632,3),"At or above target",IF(Q632&lt;&gt;"","Below target, reason recorded","Below target, no reason")))</f>
        <v>At or above target</v>
      </c>
      <c r="X632" s="21" t="str">
        <f aca="false">IF(E632="Discontinued","",IF(ROUND(M632-I632,3)&lt;-0.01,"Yes","No"))</f>
        <v>Yes</v>
      </c>
    </row>
    <row r="633" customFormat="false" ht="15" hidden="false" customHeight="false" outlineLevel="0" collapsed="false">
      <c r="A633" s="21" t="s">
        <v>1392</v>
      </c>
      <c r="B633" s="21" t="s">
        <v>1393</v>
      </c>
      <c r="C633" s="21" t="s">
        <v>971</v>
      </c>
      <c r="D633" s="21" t="s">
        <v>109</v>
      </c>
      <c r="E633" s="21" t="s">
        <v>110</v>
      </c>
      <c r="F633" s="19" t="n">
        <v>585</v>
      </c>
      <c r="G633" s="19" t="n">
        <v>677.56</v>
      </c>
      <c r="H633" s="19" t="n">
        <v>835.75</v>
      </c>
      <c r="I633" s="17" t="n">
        <v>0.3</v>
      </c>
      <c r="J633" s="17"/>
      <c r="K633" s="19" t="n">
        <f aca="false">IF(E633="Discontinued",H633,ROUND(ROUNDUP(ROUND(G633/(1-IF(J633="",I633,J633))/0.05,6),0)*0.05,2))</f>
        <v>967.95</v>
      </c>
      <c r="L633" s="19" t="n">
        <f aca="false">IF(OR(E633="Discontinued",P633="Held at old sell"),H633,IF(LEFT(P633,15)="Approved, cappe",ROUND(ROUNDUP(ROUND(H633*1.1/0.05,6),0)*0.05,2),K633))</f>
        <v>967.95</v>
      </c>
      <c r="M633" s="17" t="n">
        <f aca="false">ROUND((H633-G633)/H633,3)</f>
        <v>0.189</v>
      </c>
      <c r="N633" s="17" t="n">
        <f aca="false">IF(E633="Discontinued","",ROUND((L633-G633)/L633,3))</f>
        <v>0.3</v>
      </c>
      <c r="O633" s="21" t="str">
        <f aca="false">IF(E633="Discontinued","Archive",IF(AND(ROUND(K633/H633-1,6)&lt;=0.1,K633-H633&lt;=100),"Auto","Approval"))</f>
        <v>Approval</v>
      </c>
      <c r="P633" s="21" t="s">
        <v>44</v>
      </c>
      <c r="Q633" s="21"/>
      <c r="R633" s="21" t="str">
        <f aca="false">IF(E633="Superseded",MID(INDEX('Import file'!$E$2:$E$1384,MATCH(A633,'Import file'!$A$2:$A$1384,0)),23,30),A633)</f>
        <v>EWA-2897</v>
      </c>
      <c r="S633" s="19" t="n">
        <f aca="false">IF(E633="Discontinued","",IFERROR(INDEX('Supplier file A'!$D$2:$D$677,MATCH(R633,'Supplier file A'!$A$2:$A$677,0)),IFERROR(INDEX('Supplier file B'!$D$2:$D$386,MATCH(R633,'Supplier file B'!$A$2:$A$386,0)),INDEX('Supplier file C'!$D$2:$D$383,MATCH(R633,'Supplier file C'!$A$2:$A$383,0)))))</f>
        <v>677.56</v>
      </c>
      <c r="T633" s="21" t="str">
        <f aca="false">IF(E633="Discontinued","",IF(ABS(G633-S633)&lt;0.005,"Yes","No"))</f>
        <v>Yes</v>
      </c>
      <c r="U633" s="21" t="str">
        <f aca="false">IF(E633="Discontinued","",IF(ABS(F633-G633)&lt;=0.01*G633,"Yes","No"))</f>
        <v>No</v>
      </c>
      <c r="V633" s="17" t="n">
        <f aca="false">IF(E633="Discontinued","",K633/H633-1)</f>
        <v>0.158181274304517</v>
      </c>
      <c r="W633" s="21" t="str">
        <f aca="false">IF(E633="Discontinued","Archived",IF(ROUND((L633-G633)/L633,3)&gt;=ROUND(I633,3),"At or above target",IF(Q633&lt;&gt;"","Below target, reason recorded","Below target, no reason")))</f>
        <v>At or above target</v>
      </c>
      <c r="X633" s="21" t="str">
        <f aca="false">IF(E633="Discontinued","",IF(ROUND(M633-I633,3)&lt;-0.01,"Yes","No"))</f>
        <v>Yes</v>
      </c>
    </row>
    <row r="634" customFormat="false" ht="15" hidden="false" customHeight="false" outlineLevel="0" collapsed="false">
      <c r="A634" s="21" t="s">
        <v>1394</v>
      </c>
      <c r="B634" s="21" t="s">
        <v>1395</v>
      </c>
      <c r="C634" s="21" t="s">
        <v>971</v>
      </c>
      <c r="D634" s="21" t="s">
        <v>109</v>
      </c>
      <c r="E634" s="21" t="s">
        <v>110</v>
      </c>
      <c r="F634" s="19" t="n">
        <v>14</v>
      </c>
      <c r="G634" s="19" t="n">
        <v>16.18</v>
      </c>
      <c r="H634" s="19" t="n">
        <v>20</v>
      </c>
      <c r="I634" s="17" t="n">
        <v>0.3</v>
      </c>
      <c r="J634" s="17"/>
      <c r="K634" s="19" t="n">
        <f aca="false">IF(E634="Discontinued",H634,ROUND(ROUNDUP(ROUND(G634/(1-IF(J634="",I634,J634))/0.05,6),0)*0.05,2))</f>
        <v>23.15</v>
      </c>
      <c r="L634" s="19" t="n">
        <f aca="false">IF(OR(E634="Discontinued",P634="Held at old sell"),H634,IF(LEFT(P634,15)="Approved, cappe",ROUND(ROUNDUP(ROUND(H634*1.1/0.05,6),0)*0.05,2),K634))</f>
        <v>23.15</v>
      </c>
      <c r="M634" s="17" t="n">
        <f aca="false">ROUND((H634-G634)/H634,3)</f>
        <v>0.191</v>
      </c>
      <c r="N634" s="17" t="n">
        <f aca="false">IF(E634="Discontinued","",ROUND((L634-G634)/L634,3))</f>
        <v>0.301</v>
      </c>
      <c r="O634" s="21" t="str">
        <f aca="false">IF(E634="Discontinued","Archive",IF(AND(ROUND(K634/H634-1,6)&lt;=0.1,K634-H634&lt;=100),"Auto","Approval"))</f>
        <v>Approval</v>
      </c>
      <c r="P634" s="21" t="s">
        <v>44</v>
      </c>
      <c r="Q634" s="21"/>
      <c r="R634" s="21" t="str">
        <f aca="false">IF(E634="Superseded",MID(INDEX('Import file'!$E$2:$E$1384,MATCH(A634,'Import file'!$A$2:$A$1384,0)),23,30),A634)</f>
        <v>EWA-2900</v>
      </c>
      <c r="S634" s="19" t="n">
        <f aca="false">IF(E634="Discontinued","",IFERROR(INDEX('Supplier file A'!$D$2:$D$677,MATCH(R634,'Supplier file A'!$A$2:$A$677,0)),IFERROR(INDEX('Supplier file B'!$D$2:$D$386,MATCH(R634,'Supplier file B'!$A$2:$A$386,0)),INDEX('Supplier file C'!$D$2:$D$383,MATCH(R634,'Supplier file C'!$A$2:$A$383,0)))))</f>
        <v>16.18</v>
      </c>
      <c r="T634" s="21" t="str">
        <f aca="false">IF(E634="Discontinued","",IF(ABS(G634-S634)&lt;0.005,"Yes","No"))</f>
        <v>Yes</v>
      </c>
      <c r="U634" s="21" t="str">
        <f aca="false">IF(E634="Discontinued","",IF(ABS(F634-G634)&lt;=0.01*G634,"Yes","No"))</f>
        <v>No</v>
      </c>
      <c r="V634" s="17" t="n">
        <f aca="false">IF(E634="Discontinued","",K634/H634-1)</f>
        <v>0.1575</v>
      </c>
      <c r="W634" s="21" t="str">
        <f aca="false">IF(E634="Discontinued","Archived",IF(ROUND((L634-G634)/L634,3)&gt;=ROUND(I634,3),"At or above target",IF(Q634&lt;&gt;"","Below target, reason recorded","Below target, no reason")))</f>
        <v>At or above target</v>
      </c>
      <c r="X634" s="21" t="str">
        <f aca="false">IF(E634="Discontinued","",IF(ROUND(M634-I634,3)&lt;-0.01,"Yes","No"))</f>
        <v>Yes</v>
      </c>
    </row>
    <row r="635" customFormat="false" ht="15" hidden="false" customHeight="false" outlineLevel="0" collapsed="false">
      <c r="A635" s="21" t="s">
        <v>1396</v>
      </c>
      <c r="B635" s="21" t="s">
        <v>1397</v>
      </c>
      <c r="C635" s="21" t="s">
        <v>971</v>
      </c>
      <c r="D635" s="21" t="s">
        <v>109</v>
      </c>
      <c r="E635" s="21" t="s">
        <v>110</v>
      </c>
      <c r="F635" s="19" t="n">
        <v>5.38</v>
      </c>
      <c r="G635" s="19" t="n">
        <v>6.31</v>
      </c>
      <c r="H635" s="19" t="n">
        <v>7.7</v>
      </c>
      <c r="I635" s="17" t="n">
        <v>0.3</v>
      </c>
      <c r="J635" s="17"/>
      <c r="K635" s="19" t="n">
        <f aca="false">IF(E635="Discontinued",H635,ROUND(ROUNDUP(ROUND(G635/(1-IF(J635="",I635,J635))/0.05,6),0)*0.05,2))</f>
        <v>9.05</v>
      </c>
      <c r="L635" s="19" t="n">
        <f aca="false">IF(OR(E635="Discontinued",P635="Held at old sell"),H635,IF(LEFT(P635,15)="Approved, cappe",ROUND(ROUNDUP(ROUND(H635*1.1/0.05,6),0)*0.05,2),K635))</f>
        <v>9.05</v>
      </c>
      <c r="M635" s="17" t="n">
        <f aca="false">ROUND((H635-G635)/H635,3)</f>
        <v>0.181</v>
      </c>
      <c r="N635" s="17" t="n">
        <f aca="false">IF(E635="Discontinued","",ROUND((L635-G635)/L635,3))</f>
        <v>0.303</v>
      </c>
      <c r="O635" s="21" t="str">
        <f aca="false">IF(E635="Discontinued","Archive",IF(AND(ROUND(K635/H635-1,6)&lt;=0.1,K635-H635&lt;=100),"Auto","Approval"))</f>
        <v>Approval</v>
      </c>
      <c r="P635" s="21" t="s">
        <v>44</v>
      </c>
      <c r="Q635" s="21"/>
      <c r="R635" s="21" t="str">
        <f aca="false">IF(E635="Superseded",MID(INDEX('Import file'!$E$2:$E$1384,MATCH(A635,'Import file'!$A$2:$A$1384,0)),23,30),A635)</f>
        <v>EWA-2903</v>
      </c>
      <c r="S635" s="19" t="n">
        <f aca="false">IF(E635="Discontinued","",IFERROR(INDEX('Supplier file A'!$D$2:$D$677,MATCH(R635,'Supplier file A'!$A$2:$A$677,0)),IFERROR(INDEX('Supplier file B'!$D$2:$D$386,MATCH(R635,'Supplier file B'!$A$2:$A$386,0)),INDEX('Supplier file C'!$D$2:$D$383,MATCH(R635,'Supplier file C'!$A$2:$A$383,0)))))</f>
        <v>6.31</v>
      </c>
      <c r="T635" s="21" t="str">
        <f aca="false">IF(E635="Discontinued","",IF(ABS(G635-S635)&lt;0.005,"Yes","No"))</f>
        <v>Yes</v>
      </c>
      <c r="U635" s="21" t="str">
        <f aca="false">IF(E635="Discontinued","",IF(ABS(F635-G635)&lt;=0.01*G635,"Yes","No"))</f>
        <v>No</v>
      </c>
      <c r="V635" s="17" t="n">
        <f aca="false">IF(E635="Discontinued","",K635/H635-1)</f>
        <v>0.175324675324675</v>
      </c>
      <c r="W635" s="21" t="str">
        <f aca="false">IF(E635="Discontinued","Archived",IF(ROUND((L635-G635)/L635,3)&gt;=ROUND(I635,3),"At or above target",IF(Q635&lt;&gt;"","Below target, reason recorded","Below target, no reason")))</f>
        <v>At or above target</v>
      </c>
      <c r="X635" s="21" t="str">
        <f aca="false">IF(E635="Discontinued","",IF(ROUND(M635-I635,3)&lt;-0.01,"Yes","No"))</f>
        <v>Yes</v>
      </c>
    </row>
    <row r="636" customFormat="false" ht="15" hidden="false" customHeight="false" outlineLevel="0" collapsed="false">
      <c r="A636" s="21" t="s">
        <v>1398</v>
      </c>
      <c r="B636" s="21" t="s">
        <v>1399</v>
      </c>
      <c r="C636" s="21" t="s">
        <v>971</v>
      </c>
      <c r="D636" s="21" t="s">
        <v>109</v>
      </c>
      <c r="E636" s="21" t="s">
        <v>110</v>
      </c>
      <c r="F636" s="19" t="n">
        <v>0.94</v>
      </c>
      <c r="G636" s="19" t="n">
        <v>1.09</v>
      </c>
      <c r="H636" s="19" t="n">
        <v>1.35</v>
      </c>
      <c r="I636" s="17" t="n">
        <v>0.3</v>
      </c>
      <c r="J636" s="17"/>
      <c r="K636" s="19" t="n">
        <f aca="false">IF(E636="Discontinued",H636,ROUND(ROUNDUP(ROUND(G636/(1-IF(J636="",I636,J636))/0.05,6),0)*0.05,2))</f>
        <v>1.6</v>
      </c>
      <c r="L636" s="19" t="n">
        <f aca="false">IF(OR(E636="Discontinued",P636="Held at old sell"),H636,IF(LEFT(P636,15)="Approved, cappe",ROUND(ROUNDUP(ROUND(H636*1.1/0.05,6),0)*0.05,2),K636))</f>
        <v>1.6</v>
      </c>
      <c r="M636" s="17" t="n">
        <f aca="false">ROUND((H636-G636)/H636,3)</f>
        <v>0.193</v>
      </c>
      <c r="N636" s="17" t="n">
        <f aca="false">IF(E636="Discontinued","",ROUND((L636-G636)/L636,3))</f>
        <v>0.319</v>
      </c>
      <c r="O636" s="21" t="str">
        <f aca="false">IF(E636="Discontinued","Archive",IF(AND(ROUND(K636/H636-1,6)&lt;=0.1,K636-H636&lt;=100),"Auto","Approval"))</f>
        <v>Approval</v>
      </c>
      <c r="P636" s="21" t="s">
        <v>44</v>
      </c>
      <c r="Q636" s="21"/>
      <c r="R636" s="21" t="str">
        <f aca="false">IF(E636="Superseded",MID(INDEX('Import file'!$E$2:$E$1384,MATCH(A636,'Import file'!$A$2:$A$1384,0)),23,30),A636)</f>
        <v>EWA-2907</v>
      </c>
      <c r="S636" s="19" t="n">
        <f aca="false">IF(E636="Discontinued","",IFERROR(INDEX('Supplier file A'!$D$2:$D$677,MATCH(R636,'Supplier file A'!$A$2:$A$677,0)),IFERROR(INDEX('Supplier file B'!$D$2:$D$386,MATCH(R636,'Supplier file B'!$A$2:$A$386,0)),INDEX('Supplier file C'!$D$2:$D$383,MATCH(R636,'Supplier file C'!$A$2:$A$383,0)))))</f>
        <v>1.09</v>
      </c>
      <c r="T636" s="21" t="str">
        <f aca="false">IF(E636="Discontinued","",IF(ABS(G636-S636)&lt;0.005,"Yes","No"))</f>
        <v>Yes</v>
      </c>
      <c r="U636" s="21" t="str">
        <f aca="false">IF(E636="Discontinued","",IF(ABS(F636-G636)&lt;=0.01*G636,"Yes","No"))</f>
        <v>No</v>
      </c>
      <c r="V636" s="17" t="n">
        <f aca="false">IF(E636="Discontinued","",K636/H636-1)</f>
        <v>0.185185185185185</v>
      </c>
      <c r="W636" s="21" t="str">
        <f aca="false">IF(E636="Discontinued","Archived",IF(ROUND((L636-G636)/L636,3)&gt;=ROUND(I636,3),"At or above target",IF(Q636&lt;&gt;"","Below target, reason recorded","Below target, no reason")))</f>
        <v>At or above target</v>
      </c>
      <c r="X636" s="21" t="str">
        <f aca="false">IF(E636="Discontinued","",IF(ROUND(M636-I636,3)&lt;-0.01,"Yes","No"))</f>
        <v>Yes</v>
      </c>
    </row>
    <row r="637" customFormat="false" ht="15" hidden="false" customHeight="false" outlineLevel="0" collapsed="false">
      <c r="A637" s="21" t="s">
        <v>1400</v>
      </c>
      <c r="B637" s="21" t="s">
        <v>1401</v>
      </c>
      <c r="C637" s="21" t="s">
        <v>971</v>
      </c>
      <c r="D637" s="21" t="s">
        <v>109</v>
      </c>
      <c r="E637" s="21" t="s">
        <v>110</v>
      </c>
      <c r="F637" s="19" t="n">
        <v>3.38</v>
      </c>
      <c r="G637" s="19" t="n">
        <v>3.93</v>
      </c>
      <c r="H637" s="19" t="n">
        <v>4.4</v>
      </c>
      <c r="I637" s="17" t="n">
        <v>0.3</v>
      </c>
      <c r="J637" s="17" t="n">
        <v>0.23</v>
      </c>
      <c r="K637" s="19" t="n">
        <f aca="false">IF(E637="Discontinued",H637,ROUND(ROUNDUP(ROUND(G637/(1-IF(J637="",I637,J637))/0.05,6),0)*0.05,2))</f>
        <v>5.15</v>
      </c>
      <c r="L637" s="19" t="n">
        <f aca="false">IF(OR(E637="Discontinued",P637="Held at old sell"),H637,IF(LEFT(P637,15)="Approved, cappe",ROUND(ROUNDUP(ROUND(H637*1.1/0.05,6),0)*0.05,2),K637))</f>
        <v>5.15</v>
      </c>
      <c r="M637" s="17" t="n">
        <f aca="false">ROUND((H637-G637)/H637,3)</f>
        <v>0.107</v>
      </c>
      <c r="N637" s="17" t="n">
        <f aca="false">IF(E637="Discontinued","",ROUND((L637-G637)/L637,3))</f>
        <v>0.237</v>
      </c>
      <c r="O637" s="21" t="str">
        <f aca="false">IF(E637="Discontinued","Archive",IF(AND(ROUND(K637/H637-1,6)&lt;=0.1,K637-H637&lt;=100),"Auto","Approval"))</f>
        <v>Approval</v>
      </c>
      <c r="P637" s="21" t="s">
        <v>44</v>
      </c>
      <c r="Q637" s="21" t="s">
        <v>139</v>
      </c>
      <c r="R637" s="21" t="str">
        <f aca="false">IF(E637="Superseded",MID(INDEX('Import file'!$E$2:$E$1384,MATCH(A637,'Import file'!$A$2:$A$1384,0)),23,30),A637)</f>
        <v>EWA-2910</v>
      </c>
      <c r="S637" s="19" t="n">
        <f aca="false">IF(E637="Discontinued","",IFERROR(INDEX('Supplier file A'!$D$2:$D$677,MATCH(R637,'Supplier file A'!$A$2:$A$677,0)),IFERROR(INDEX('Supplier file B'!$D$2:$D$386,MATCH(R637,'Supplier file B'!$A$2:$A$386,0)),INDEX('Supplier file C'!$D$2:$D$383,MATCH(R637,'Supplier file C'!$A$2:$A$383,0)))))</f>
        <v>3.93</v>
      </c>
      <c r="T637" s="21" t="str">
        <f aca="false">IF(E637="Discontinued","",IF(ABS(G637-S637)&lt;0.005,"Yes","No"))</f>
        <v>Yes</v>
      </c>
      <c r="U637" s="21" t="str">
        <f aca="false">IF(E637="Discontinued","",IF(ABS(F637-G637)&lt;=0.01*G637,"Yes","No"))</f>
        <v>No</v>
      </c>
      <c r="V637" s="17" t="n">
        <f aca="false">IF(E637="Discontinued","",K637/H637-1)</f>
        <v>0.170454545454545</v>
      </c>
      <c r="W637" s="21" t="str">
        <f aca="false">IF(E637="Discontinued","Archived",IF(ROUND((L637-G637)/L637,3)&gt;=ROUND(I637,3),"At or above target",IF(Q637&lt;&gt;"","Below target, reason recorded","Below target, no reason")))</f>
        <v>Below target, reason recorded</v>
      </c>
      <c r="X637" s="21" t="str">
        <f aca="false">IF(E637="Discontinued","",IF(ROUND(M637-I637,3)&lt;-0.01,"Yes","No"))</f>
        <v>Yes</v>
      </c>
    </row>
    <row r="638" customFormat="false" ht="15" hidden="false" customHeight="false" outlineLevel="0" collapsed="false">
      <c r="A638" s="21" t="s">
        <v>1402</v>
      </c>
      <c r="B638" s="21" t="s">
        <v>1403</v>
      </c>
      <c r="C638" s="21" t="s">
        <v>971</v>
      </c>
      <c r="D638" s="21" t="s">
        <v>109</v>
      </c>
      <c r="E638" s="21" t="s">
        <v>110</v>
      </c>
      <c r="F638" s="19" t="n">
        <v>3.44</v>
      </c>
      <c r="G638" s="19" t="n">
        <v>4</v>
      </c>
      <c r="H638" s="19" t="n">
        <v>4.95</v>
      </c>
      <c r="I638" s="17" t="n">
        <v>0.3</v>
      </c>
      <c r="J638" s="17"/>
      <c r="K638" s="19" t="n">
        <f aca="false">IF(E638="Discontinued",H638,ROUND(ROUNDUP(ROUND(G638/(1-IF(J638="",I638,J638))/0.05,6),0)*0.05,2))</f>
        <v>5.75</v>
      </c>
      <c r="L638" s="19" t="n">
        <f aca="false">IF(OR(E638="Discontinued",P638="Held at old sell"),H638,IF(LEFT(P638,15)="Approved, cappe",ROUND(ROUNDUP(ROUND(H638*1.1/0.05,6),0)*0.05,2),K638))</f>
        <v>5.75</v>
      </c>
      <c r="M638" s="17" t="n">
        <f aca="false">ROUND((H638-G638)/H638,3)</f>
        <v>0.192</v>
      </c>
      <c r="N638" s="17" t="n">
        <f aca="false">IF(E638="Discontinued","",ROUND((L638-G638)/L638,3))</f>
        <v>0.304</v>
      </c>
      <c r="O638" s="21" t="str">
        <f aca="false">IF(E638="Discontinued","Archive",IF(AND(ROUND(K638/H638-1,6)&lt;=0.1,K638-H638&lt;=100),"Auto","Approval"))</f>
        <v>Approval</v>
      </c>
      <c r="P638" s="21" t="s">
        <v>44</v>
      </c>
      <c r="Q638" s="21"/>
      <c r="R638" s="21" t="str">
        <f aca="false">IF(E638="Superseded",MID(INDEX('Import file'!$E$2:$E$1384,MATCH(A638,'Import file'!$A$2:$A$1384,0)),23,30),A638)</f>
        <v>EWA-2913</v>
      </c>
      <c r="S638" s="19" t="n">
        <f aca="false">IF(E638="Discontinued","",IFERROR(INDEX('Supplier file A'!$D$2:$D$677,MATCH(R638,'Supplier file A'!$A$2:$A$677,0)),IFERROR(INDEX('Supplier file B'!$D$2:$D$386,MATCH(R638,'Supplier file B'!$A$2:$A$386,0)),INDEX('Supplier file C'!$D$2:$D$383,MATCH(R638,'Supplier file C'!$A$2:$A$383,0)))))</f>
        <v>4</v>
      </c>
      <c r="T638" s="21" t="str">
        <f aca="false">IF(E638="Discontinued","",IF(ABS(G638-S638)&lt;0.005,"Yes","No"))</f>
        <v>Yes</v>
      </c>
      <c r="U638" s="21" t="str">
        <f aca="false">IF(E638="Discontinued","",IF(ABS(F638-G638)&lt;=0.01*G638,"Yes","No"))</f>
        <v>No</v>
      </c>
      <c r="V638" s="17" t="n">
        <f aca="false">IF(E638="Discontinued","",K638/H638-1)</f>
        <v>0.161616161616162</v>
      </c>
      <c r="W638" s="21" t="str">
        <f aca="false">IF(E638="Discontinued","Archived",IF(ROUND((L638-G638)/L638,3)&gt;=ROUND(I638,3),"At or above target",IF(Q638&lt;&gt;"","Below target, reason recorded","Below target, no reason")))</f>
        <v>At or above target</v>
      </c>
      <c r="X638" s="21" t="str">
        <f aca="false">IF(E638="Discontinued","",IF(ROUND(M638-I638,3)&lt;-0.01,"Yes","No"))</f>
        <v>Yes</v>
      </c>
    </row>
    <row r="639" customFormat="false" ht="15" hidden="false" customHeight="false" outlineLevel="0" collapsed="false">
      <c r="A639" s="21" t="s">
        <v>1404</v>
      </c>
      <c r="B639" s="21" t="s">
        <v>1405</v>
      </c>
      <c r="C639" s="21" t="s">
        <v>971</v>
      </c>
      <c r="D639" s="21" t="s">
        <v>109</v>
      </c>
      <c r="E639" s="21" t="s">
        <v>110</v>
      </c>
      <c r="F639" s="19" t="n">
        <v>101.4</v>
      </c>
      <c r="G639" s="19" t="n">
        <v>117.71</v>
      </c>
      <c r="H639" s="19" t="n">
        <v>144.9</v>
      </c>
      <c r="I639" s="17" t="n">
        <v>0.3</v>
      </c>
      <c r="J639" s="17"/>
      <c r="K639" s="19" t="n">
        <f aca="false">IF(E639="Discontinued",H639,ROUND(ROUNDUP(ROUND(G639/(1-IF(J639="",I639,J639))/0.05,6),0)*0.05,2))</f>
        <v>168.2</v>
      </c>
      <c r="L639" s="19" t="n">
        <f aca="false">IF(OR(E639="Discontinued",P639="Held at old sell"),H639,IF(LEFT(P639,15)="Approved, cappe",ROUND(ROUNDUP(ROUND(H639*1.1/0.05,6),0)*0.05,2),K639))</f>
        <v>168.2</v>
      </c>
      <c r="M639" s="17" t="n">
        <f aca="false">ROUND((H639-G639)/H639,3)</f>
        <v>0.188</v>
      </c>
      <c r="N639" s="17" t="n">
        <f aca="false">IF(E639="Discontinued","",ROUND((L639-G639)/L639,3))</f>
        <v>0.3</v>
      </c>
      <c r="O639" s="21" t="str">
        <f aca="false">IF(E639="Discontinued","Archive",IF(AND(ROUND(K639/H639-1,6)&lt;=0.1,K639-H639&lt;=100),"Auto","Approval"))</f>
        <v>Approval</v>
      </c>
      <c r="P639" s="21" t="s">
        <v>44</v>
      </c>
      <c r="Q639" s="21"/>
      <c r="R639" s="21" t="str">
        <f aca="false">IF(E639="Superseded",MID(INDEX('Import file'!$E$2:$E$1384,MATCH(A639,'Import file'!$A$2:$A$1384,0)),23,30),A639)</f>
        <v>EWA-2914</v>
      </c>
      <c r="S639" s="19" t="n">
        <f aca="false">IF(E639="Discontinued","",IFERROR(INDEX('Supplier file A'!$D$2:$D$677,MATCH(R639,'Supplier file A'!$A$2:$A$677,0)),IFERROR(INDEX('Supplier file B'!$D$2:$D$386,MATCH(R639,'Supplier file B'!$A$2:$A$386,0)),INDEX('Supplier file C'!$D$2:$D$383,MATCH(R639,'Supplier file C'!$A$2:$A$383,0)))))</f>
        <v>117.71</v>
      </c>
      <c r="T639" s="21" t="str">
        <f aca="false">IF(E639="Discontinued","",IF(ABS(G639-S639)&lt;0.005,"Yes","No"))</f>
        <v>Yes</v>
      </c>
      <c r="U639" s="21" t="str">
        <f aca="false">IF(E639="Discontinued","",IF(ABS(F639-G639)&lt;=0.01*G639,"Yes","No"))</f>
        <v>No</v>
      </c>
      <c r="V639" s="17" t="n">
        <f aca="false">IF(E639="Discontinued","",K639/H639-1)</f>
        <v>0.1608005521049</v>
      </c>
      <c r="W639" s="21" t="str">
        <f aca="false">IF(E639="Discontinued","Archived",IF(ROUND((L639-G639)/L639,3)&gt;=ROUND(I639,3),"At or above target",IF(Q639&lt;&gt;"","Below target, reason recorded","Below target, no reason")))</f>
        <v>At or above target</v>
      </c>
      <c r="X639" s="21" t="str">
        <f aca="false">IF(E639="Discontinued","",IF(ROUND(M639-I639,3)&lt;-0.01,"Yes","No"))</f>
        <v>Yes</v>
      </c>
    </row>
    <row r="640" customFormat="false" ht="15" hidden="false" customHeight="false" outlineLevel="0" collapsed="false">
      <c r="A640" s="21" t="s">
        <v>1406</v>
      </c>
      <c r="B640" s="21" t="s">
        <v>1407</v>
      </c>
      <c r="C640" s="21" t="s">
        <v>971</v>
      </c>
      <c r="D640" s="21" t="s">
        <v>109</v>
      </c>
      <c r="E640" s="21" t="s">
        <v>110</v>
      </c>
      <c r="F640" s="19" t="n">
        <v>2.4</v>
      </c>
      <c r="G640" s="19" t="n">
        <v>2.78</v>
      </c>
      <c r="H640" s="19" t="n">
        <v>3.45</v>
      </c>
      <c r="I640" s="17" t="n">
        <v>0.3</v>
      </c>
      <c r="J640" s="17"/>
      <c r="K640" s="19" t="n">
        <f aca="false">IF(E640="Discontinued",H640,ROUND(ROUNDUP(ROUND(G640/(1-IF(J640="",I640,J640))/0.05,6),0)*0.05,2))</f>
        <v>4</v>
      </c>
      <c r="L640" s="19" t="n">
        <f aca="false">IF(OR(E640="Discontinued",P640="Held at old sell"),H640,IF(LEFT(P640,15)="Approved, cappe",ROUND(ROUNDUP(ROUND(H640*1.1/0.05,6),0)*0.05,2),K640))</f>
        <v>4</v>
      </c>
      <c r="M640" s="17" t="n">
        <f aca="false">ROUND((H640-G640)/H640,3)</f>
        <v>0.194</v>
      </c>
      <c r="N640" s="17" t="n">
        <f aca="false">IF(E640="Discontinued","",ROUND((L640-G640)/L640,3))</f>
        <v>0.305</v>
      </c>
      <c r="O640" s="21" t="str">
        <f aca="false">IF(E640="Discontinued","Archive",IF(AND(ROUND(K640/H640-1,6)&lt;=0.1,K640-H640&lt;=100),"Auto","Approval"))</f>
        <v>Approval</v>
      </c>
      <c r="P640" s="21" t="s">
        <v>44</v>
      </c>
      <c r="Q640" s="21"/>
      <c r="R640" s="21" t="str">
        <f aca="false">IF(E640="Superseded",MID(INDEX('Import file'!$E$2:$E$1384,MATCH(A640,'Import file'!$A$2:$A$1384,0)),23,30),A640)</f>
        <v>EWA-2918</v>
      </c>
      <c r="S640" s="19" t="n">
        <f aca="false">IF(E640="Discontinued","",IFERROR(INDEX('Supplier file A'!$D$2:$D$677,MATCH(R640,'Supplier file A'!$A$2:$A$677,0)),IFERROR(INDEX('Supplier file B'!$D$2:$D$386,MATCH(R640,'Supplier file B'!$A$2:$A$386,0)),INDEX('Supplier file C'!$D$2:$D$383,MATCH(R640,'Supplier file C'!$A$2:$A$383,0)))))</f>
        <v>2.78</v>
      </c>
      <c r="T640" s="21" t="str">
        <f aca="false">IF(E640="Discontinued","",IF(ABS(G640-S640)&lt;0.005,"Yes","No"))</f>
        <v>Yes</v>
      </c>
      <c r="U640" s="21" t="str">
        <f aca="false">IF(E640="Discontinued","",IF(ABS(F640-G640)&lt;=0.01*G640,"Yes","No"))</f>
        <v>No</v>
      </c>
      <c r="V640" s="17" t="n">
        <f aca="false">IF(E640="Discontinued","",K640/H640-1)</f>
        <v>0.159420289855073</v>
      </c>
      <c r="W640" s="21" t="str">
        <f aca="false">IF(E640="Discontinued","Archived",IF(ROUND((L640-G640)/L640,3)&gt;=ROUND(I640,3),"At or above target",IF(Q640&lt;&gt;"","Below target, reason recorded","Below target, no reason")))</f>
        <v>At or above target</v>
      </c>
      <c r="X640" s="21" t="str">
        <f aca="false">IF(E640="Discontinued","",IF(ROUND(M640-I640,3)&lt;-0.01,"Yes","No"))</f>
        <v>Yes</v>
      </c>
    </row>
    <row r="641" customFormat="false" ht="15" hidden="false" customHeight="false" outlineLevel="0" collapsed="false">
      <c r="A641" s="21" t="s">
        <v>1408</v>
      </c>
      <c r="B641" s="21" t="s">
        <v>1409</v>
      </c>
      <c r="C641" s="21" t="s">
        <v>971</v>
      </c>
      <c r="D641" s="21" t="s">
        <v>109</v>
      </c>
      <c r="E641" s="21" t="s">
        <v>110</v>
      </c>
      <c r="F641" s="19" t="n">
        <v>4.32</v>
      </c>
      <c r="G641" s="19" t="n">
        <v>5.07</v>
      </c>
      <c r="H641" s="19" t="n">
        <v>5.7</v>
      </c>
      <c r="I641" s="17" t="n">
        <v>0.3</v>
      </c>
      <c r="J641" s="17" t="n">
        <v>0.24</v>
      </c>
      <c r="K641" s="19" t="n">
        <f aca="false">IF(E641="Discontinued",H641,ROUND(ROUNDUP(ROUND(G641/(1-IF(J641="",I641,J641))/0.05,6),0)*0.05,2))</f>
        <v>6.7</v>
      </c>
      <c r="L641" s="19" t="n">
        <f aca="false">IF(OR(E641="Discontinued",P641="Held at old sell"),H641,IF(LEFT(P641,15)="Approved, cappe",ROUND(ROUNDUP(ROUND(H641*1.1/0.05,6),0)*0.05,2),K641))</f>
        <v>5.7</v>
      </c>
      <c r="M641" s="17" t="n">
        <f aca="false">ROUND((H641-G641)/H641,3)</f>
        <v>0.111</v>
      </c>
      <c r="N641" s="17" t="n">
        <f aca="false">IF(E641="Discontinued","",ROUND((L641-G641)/L641,3))</f>
        <v>0.111</v>
      </c>
      <c r="O641" s="21" t="str">
        <f aca="false">IF(E641="Discontinued","Archive",IF(AND(ROUND(K641/H641-1,6)&lt;=0.1,K641-H641&lt;=100),"Auto","Approval"))</f>
        <v>Approval</v>
      </c>
      <c r="P641" s="21" t="s">
        <v>122</v>
      </c>
      <c r="Q641" s="21" t="s">
        <v>123</v>
      </c>
      <c r="R641" s="21" t="str">
        <f aca="false">IF(E641="Superseded",MID(INDEX('Import file'!$E$2:$E$1384,MATCH(A641,'Import file'!$A$2:$A$1384,0)),23,30),A641)</f>
        <v>EWA-2921</v>
      </c>
      <c r="S641" s="19" t="n">
        <f aca="false">IF(E641="Discontinued","",IFERROR(INDEX('Supplier file A'!$D$2:$D$677,MATCH(R641,'Supplier file A'!$A$2:$A$677,0)),IFERROR(INDEX('Supplier file B'!$D$2:$D$386,MATCH(R641,'Supplier file B'!$A$2:$A$386,0)),INDEX('Supplier file C'!$D$2:$D$383,MATCH(R641,'Supplier file C'!$A$2:$A$383,0)))))</f>
        <v>5.07</v>
      </c>
      <c r="T641" s="21" t="str">
        <f aca="false">IF(E641="Discontinued","",IF(ABS(G641-S641)&lt;0.005,"Yes","No"))</f>
        <v>Yes</v>
      </c>
      <c r="U641" s="21" t="str">
        <f aca="false">IF(E641="Discontinued","",IF(ABS(F641-G641)&lt;=0.01*G641,"Yes","No"))</f>
        <v>No</v>
      </c>
      <c r="V641" s="17" t="n">
        <f aca="false">IF(E641="Discontinued","",K641/H641-1)</f>
        <v>0.175438596491228</v>
      </c>
      <c r="W641" s="21" t="str">
        <f aca="false">IF(E641="Discontinued","Archived",IF(ROUND((L641-G641)/L641,3)&gt;=ROUND(I641,3),"At or above target",IF(Q641&lt;&gt;"","Below target, reason recorded","Below target, no reason")))</f>
        <v>Below target, reason recorded</v>
      </c>
      <c r="X641" s="21" t="str">
        <f aca="false">IF(E641="Discontinued","",IF(ROUND(M641-I641,3)&lt;-0.01,"Yes","No"))</f>
        <v>Yes</v>
      </c>
    </row>
    <row r="642" customFormat="false" ht="15" hidden="false" customHeight="false" outlineLevel="0" collapsed="false">
      <c r="A642" s="21" t="s">
        <v>1410</v>
      </c>
      <c r="B642" s="21" t="s">
        <v>1411</v>
      </c>
      <c r="C642" s="21" t="s">
        <v>971</v>
      </c>
      <c r="D642" s="21" t="s">
        <v>109</v>
      </c>
      <c r="E642" s="21" t="s">
        <v>110</v>
      </c>
      <c r="F642" s="19" t="n">
        <v>7.31</v>
      </c>
      <c r="G642" s="19" t="n">
        <v>8.42</v>
      </c>
      <c r="H642" s="19" t="n">
        <v>10.45</v>
      </c>
      <c r="I642" s="17" t="n">
        <v>0.3</v>
      </c>
      <c r="J642" s="17"/>
      <c r="K642" s="19" t="n">
        <f aca="false">IF(E642="Discontinued",H642,ROUND(ROUNDUP(ROUND(G642/(1-IF(J642="",I642,J642))/0.05,6),0)*0.05,2))</f>
        <v>12.05</v>
      </c>
      <c r="L642" s="19" t="n">
        <f aca="false">IF(OR(E642="Discontinued",P642="Held at old sell"),H642,IF(LEFT(P642,15)="Approved, cappe",ROUND(ROUNDUP(ROUND(H642*1.1/0.05,6),0)*0.05,2),K642))</f>
        <v>12.05</v>
      </c>
      <c r="M642" s="17" t="n">
        <f aca="false">ROUND((H642-G642)/H642,3)</f>
        <v>0.194</v>
      </c>
      <c r="N642" s="17" t="n">
        <f aca="false">IF(E642="Discontinued","",ROUND((L642-G642)/L642,3))</f>
        <v>0.301</v>
      </c>
      <c r="O642" s="21" t="str">
        <f aca="false">IF(E642="Discontinued","Archive",IF(AND(ROUND(K642/H642-1,6)&lt;=0.1,K642-H642&lt;=100),"Auto","Approval"))</f>
        <v>Approval</v>
      </c>
      <c r="P642" s="21" t="s">
        <v>44</v>
      </c>
      <c r="Q642" s="21"/>
      <c r="R642" s="21" t="str">
        <f aca="false">IF(E642="Superseded",MID(INDEX('Import file'!$E$2:$E$1384,MATCH(A642,'Import file'!$A$2:$A$1384,0)),23,30),A642)</f>
        <v>EWA-2925</v>
      </c>
      <c r="S642" s="19" t="n">
        <f aca="false">IF(E642="Discontinued","",IFERROR(INDEX('Supplier file A'!$D$2:$D$677,MATCH(R642,'Supplier file A'!$A$2:$A$677,0)),IFERROR(INDEX('Supplier file B'!$D$2:$D$386,MATCH(R642,'Supplier file B'!$A$2:$A$386,0)),INDEX('Supplier file C'!$D$2:$D$383,MATCH(R642,'Supplier file C'!$A$2:$A$383,0)))))</f>
        <v>8.42</v>
      </c>
      <c r="T642" s="21" t="str">
        <f aca="false">IF(E642="Discontinued","",IF(ABS(G642-S642)&lt;0.005,"Yes","No"))</f>
        <v>Yes</v>
      </c>
      <c r="U642" s="21" t="str">
        <f aca="false">IF(E642="Discontinued","",IF(ABS(F642-G642)&lt;=0.01*G642,"Yes","No"))</f>
        <v>No</v>
      </c>
      <c r="V642" s="17" t="n">
        <f aca="false">IF(E642="Discontinued","",K642/H642-1)</f>
        <v>0.15311004784689</v>
      </c>
      <c r="W642" s="21" t="str">
        <f aca="false">IF(E642="Discontinued","Archived",IF(ROUND((L642-G642)/L642,3)&gt;=ROUND(I642,3),"At or above target",IF(Q642&lt;&gt;"","Below target, reason recorded","Below target, no reason")))</f>
        <v>At or above target</v>
      </c>
      <c r="X642" s="21" t="str">
        <f aca="false">IF(E642="Discontinued","",IF(ROUND(M642-I642,3)&lt;-0.01,"Yes","No"))</f>
        <v>Yes</v>
      </c>
    </row>
    <row r="643" customFormat="false" ht="15" hidden="false" customHeight="false" outlineLevel="0" collapsed="false">
      <c r="A643" s="21" t="s">
        <v>1412</v>
      </c>
      <c r="B643" s="21" t="s">
        <v>1413</v>
      </c>
      <c r="C643" s="21" t="s">
        <v>971</v>
      </c>
      <c r="D643" s="21" t="s">
        <v>109</v>
      </c>
      <c r="E643" s="21" t="s">
        <v>110</v>
      </c>
      <c r="F643" s="19" t="n">
        <v>4.13</v>
      </c>
      <c r="G643" s="19" t="n">
        <v>4.81</v>
      </c>
      <c r="H643" s="19" t="n">
        <v>5.9</v>
      </c>
      <c r="I643" s="17" t="n">
        <v>0.3</v>
      </c>
      <c r="J643" s="17"/>
      <c r="K643" s="19" t="n">
        <f aca="false">IF(E643="Discontinued",H643,ROUND(ROUNDUP(ROUND(G643/(1-IF(J643="",I643,J643))/0.05,6),0)*0.05,2))</f>
        <v>6.9</v>
      </c>
      <c r="L643" s="19" t="n">
        <f aca="false">IF(OR(E643="Discontinued",P643="Held at old sell"),H643,IF(LEFT(P643,15)="Approved, cappe",ROUND(ROUNDUP(ROUND(H643*1.1/0.05,6),0)*0.05,2),K643))</f>
        <v>6.9</v>
      </c>
      <c r="M643" s="17" t="n">
        <f aca="false">ROUND((H643-G643)/H643,3)</f>
        <v>0.185</v>
      </c>
      <c r="N643" s="17" t="n">
        <f aca="false">IF(E643="Discontinued","",ROUND((L643-G643)/L643,3))</f>
        <v>0.303</v>
      </c>
      <c r="O643" s="21" t="str">
        <f aca="false">IF(E643="Discontinued","Archive",IF(AND(ROUND(K643/H643-1,6)&lt;=0.1,K643-H643&lt;=100),"Auto","Approval"))</f>
        <v>Approval</v>
      </c>
      <c r="P643" s="21" t="s">
        <v>44</v>
      </c>
      <c r="Q643" s="21"/>
      <c r="R643" s="21" t="str">
        <f aca="false">IF(E643="Superseded",MID(INDEX('Import file'!$E$2:$E$1384,MATCH(A643,'Import file'!$A$2:$A$1384,0)),23,30),A643)</f>
        <v>EWA-2926</v>
      </c>
      <c r="S643" s="19" t="n">
        <f aca="false">IF(E643="Discontinued","",IFERROR(INDEX('Supplier file A'!$D$2:$D$677,MATCH(R643,'Supplier file A'!$A$2:$A$677,0)),IFERROR(INDEX('Supplier file B'!$D$2:$D$386,MATCH(R643,'Supplier file B'!$A$2:$A$386,0)),INDEX('Supplier file C'!$D$2:$D$383,MATCH(R643,'Supplier file C'!$A$2:$A$383,0)))))</f>
        <v>4.81</v>
      </c>
      <c r="T643" s="21" t="str">
        <f aca="false">IF(E643="Discontinued","",IF(ABS(G643-S643)&lt;0.005,"Yes","No"))</f>
        <v>Yes</v>
      </c>
      <c r="U643" s="21" t="str">
        <f aca="false">IF(E643="Discontinued","",IF(ABS(F643-G643)&lt;=0.01*G643,"Yes","No"))</f>
        <v>No</v>
      </c>
      <c r="V643" s="17" t="n">
        <f aca="false">IF(E643="Discontinued","",K643/H643-1)</f>
        <v>0.169491525423729</v>
      </c>
      <c r="W643" s="21" t="str">
        <f aca="false">IF(E643="Discontinued","Archived",IF(ROUND((L643-G643)/L643,3)&gt;=ROUND(I643,3),"At or above target",IF(Q643&lt;&gt;"","Below target, reason recorded","Below target, no reason")))</f>
        <v>At or above target</v>
      </c>
      <c r="X643" s="21" t="str">
        <f aca="false">IF(E643="Discontinued","",IF(ROUND(M643-I643,3)&lt;-0.01,"Yes","No"))</f>
        <v>Yes</v>
      </c>
    </row>
    <row r="644" customFormat="false" ht="15" hidden="false" customHeight="false" outlineLevel="0" collapsed="false">
      <c r="A644" s="21" t="s">
        <v>1414</v>
      </c>
      <c r="B644" s="21" t="s">
        <v>1415</v>
      </c>
      <c r="C644" s="21" t="s">
        <v>971</v>
      </c>
      <c r="D644" s="21" t="s">
        <v>109</v>
      </c>
      <c r="E644" s="21" t="s">
        <v>110</v>
      </c>
      <c r="F644" s="19" t="n">
        <v>32.4</v>
      </c>
      <c r="G644" s="19" t="n">
        <v>37.25</v>
      </c>
      <c r="H644" s="19" t="n">
        <v>46.3</v>
      </c>
      <c r="I644" s="17" t="n">
        <v>0.3</v>
      </c>
      <c r="J644" s="17"/>
      <c r="K644" s="19" t="n">
        <f aca="false">IF(E644="Discontinued",H644,ROUND(ROUNDUP(ROUND(G644/(1-IF(J644="",I644,J644))/0.05,6),0)*0.05,2))</f>
        <v>53.25</v>
      </c>
      <c r="L644" s="19" t="n">
        <f aca="false">IF(OR(E644="Discontinued",P644="Held at old sell"),H644,IF(LEFT(P644,15)="Approved, cappe",ROUND(ROUNDUP(ROUND(H644*1.1/0.05,6),0)*0.05,2),K644))</f>
        <v>53.25</v>
      </c>
      <c r="M644" s="17" t="n">
        <f aca="false">ROUND((H644-G644)/H644,3)</f>
        <v>0.195</v>
      </c>
      <c r="N644" s="17" t="n">
        <f aca="false">IF(E644="Discontinued","",ROUND((L644-G644)/L644,3))</f>
        <v>0.3</v>
      </c>
      <c r="O644" s="21" t="str">
        <f aca="false">IF(E644="Discontinued","Archive",IF(AND(ROUND(K644/H644-1,6)&lt;=0.1,K644-H644&lt;=100),"Auto","Approval"))</f>
        <v>Approval</v>
      </c>
      <c r="P644" s="21" t="s">
        <v>44</v>
      </c>
      <c r="Q644" s="21"/>
      <c r="R644" s="21" t="str">
        <f aca="false">IF(E644="Superseded",MID(INDEX('Import file'!$E$2:$E$1384,MATCH(A644,'Import file'!$A$2:$A$1384,0)),23,30),A644)</f>
        <v>EWA-2931</v>
      </c>
      <c r="S644" s="19" t="n">
        <f aca="false">IF(E644="Discontinued","",IFERROR(INDEX('Supplier file A'!$D$2:$D$677,MATCH(R644,'Supplier file A'!$A$2:$A$677,0)),IFERROR(INDEX('Supplier file B'!$D$2:$D$386,MATCH(R644,'Supplier file B'!$A$2:$A$386,0)),INDEX('Supplier file C'!$D$2:$D$383,MATCH(R644,'Supplier file C'!$A$2:$A$383,0)))))</f>
        <v>37.25</v>
      </c>
      <c r="T644" s="21" t="str">
        <f aca="false">IF(E644="Discontinued","",IF(ABS(G644-S644)&lt;0.005,"Yes","No"))</f>
        <v>Yes</v>
      </c>
      <c r="U644" s="21" t="str">
        <f aca="false">IF(E644="Discontinued","",IF(ABS(F644-G644)&lt;=0.01*G644,"Yes","No"))</f>
        <v>No</v>
      </c>
      <c r="V644" s="17" t="n">
        <f aca="false">IF(E644="Discontinued","",K644/H644-1)</f>
        <v>0.150107991360691</v>
      </c>
      <c r="W644" s="21" t="str">
        <f aca="false">IF(E644="Discontinued","Archived",IF(ROUND((L644-G644)/L644,3)&gt;=ROUND(I644,3),"At or above target",IF(Q644&lt;&gt;"","Below target, reason recorded","Below target, no reason")))</f>
        <v>At or above target</v>
      </c>
      <c r="X644" s="21" t="str">
        <f aca="false">IF(E644="Discontinued","",IF(ROUND(M644-I644,3)&lt;-0.01,"Yes","No"))</f>
        <v>Yes</v>
      </c>
    </row>
    <row r="645" customFormat="false" ht="15" hidden="false" customHeight="false" outlineLevel="0" collapsed="false">
      <c r="A645" s="21" t="s">
        <v>1416</v>
      </c>
      <c r="B645" s="21" t="s">
        <v>1417</v>
      </c>
      <c r="C645" s="21" t="s">
        <v>971</v>
      </c>
      <c r="D645" s="21" t="s">
        <v>109</v>
      </c>
      <c r="E645" s="21" t="s">
        <v>110</v>
      </c>
      <c r="F645" s="19" t="n">
        <v>1380</v>
      </c>
      <c r="G645" s="19" t="n">
        <v>1596.87</v>
      </c>
      <c r="H645" s="19" t="n">
        <v>1971.45</v>
      </c>
      <c r="I645" s="17" t="n">
        <v>0.3</v>
      </c>
      <c r="J645" s="17"/>
      <c r="K645" s="19" t="n">
        <f aca="false">IF(E645="Discontinued",H645,ROUND(ROUNDUP(ROUND(G645/(1-IF(J645="",I645,J645))/0.05,6),0)*0.05,2))</f>
        <v>2281.25</v>
      </c>
      <c r="L645" s="19" t="n">
        <f aca="false">IF(OR(E645="Discontinued",P645="Held at old sell"),H645,IF(LEFT(P645,15)="Approved, cappe",ROUND(ROUNDUP(ROUND(H645*1.1/0.05,6),0)*0.05,2),K645))</f>
        <v>2281.25</v>
      </c>
      <c r="M645" s="17" t="n">
        <f aca="false">ROUND((H645-G645)/H645,3)</f>
        <v>0.19</v>
      </c>
      <c r="N645" s="17" t="n">
        <f aca="false">IF(E645="Discontinued","",ROUND((L645-G645)/L645,3))</f>
        <v>0.3</v>
      </c>
      <c r="O645" s="21" t="str">
        <f aca="false">IF(E645="Discontinued","Archive",IF(AND(ROUND(K645/H645-1,6)&lt;=0.1,K645-H645&lt;=100),"Auto","Approval"))</f>
        <v>Approval</v>
      </c>
      <c r="P645" s="21" t="s">
        <v>44</v>
      </c>
      <c r="Q645" s="21"/>
      <c r="R645" s="21" t="str">
        <f aca="false">IF(E645="Superseded",MID(INDEX('Import file'!$E$2:$E$1384,MATCH(A645,'Import file'!$A$2:$A$1384,0)),23,30),A645)</f>
        <v>EWA-2933</v>
      </c>
      <c r="S645" s="19" t="n">
        <f aca="false">IF(E645="Discontinued","",IFERROR(INDEX('Supplier file A'!$D$2:$D$677,MATCH(R645,'Supplier file A'!$A$2:$A$677,0)),IFERROR(INDEX('Supplier file B'!$D$2:$D$386,MATCH(R645,'Supplier file B'!$A$2:$A$386,0)),INDEX('Supplier file C'!$D$2:$D$383,MATCH(R645,'Supplier file C'!$A$2:$A$383,0)))))</f>
        <v>1596.87</v>
      </c>
      <c r="T645" s="21" t="str">
        <f aca="false">IF(E645="Discontinued","",IF(ABS(G645-S645)&lt;0.005,"Yes","No"))</f>
        <v>Yes</v>
      </c>
      <c r="U645" s="21" t="str">
        <f aca="false">IF(E645="Discontinued","",IF(ABS(F645-G645)&lt;=0.01*G645,"Yes","No"))</f>
        <v>No</v>
      </c>
      <c r="V645" s="17" t="n">
        <f aca="false">IF(E645="Discontinued","",K645/H645-1)</f>
        <v>0.15714321945776</v>
      </c>
      <c r="W645" s="21" t="str">
        <f aca="false">IF(E645="Discontinued","Archived",IF(ROUND((L645-G645)/L645,3)&gt;=ROUND(I645,3),"At or above target",IF(Q645&lt;&gt;"","Below target, reason recorded","Below target, no reason")))</f>
        <v>At or above target</v>
      </c>
      <c r="X645" s="21" t="str">
        <f aca="false">IF(E645="Discontinued","",IF(ROUND(M645-I645,3)&lt;-0.01,"Yes","No"))</f>
        <v>Yes</v>
      </c>
    </row>
    <row r="646" customFormat="false" ht="15" hidden="false" customHeight="false" outlineLevel="0" collapsed="false">
      <c r="A646" s="21" t="s">
        <v>1418</v>
      </c>
      <c r="B646" s="21" t="s">
        <v>1419</v>
      </c>
      <c r="C646" s="21" t="s">
        <v>971</v>
      </c>
      <c r="D646" s="21" t="s">
        <v>109</v>
      </c>
      <c r="E646" s="21" t="s">
        <v>110</v>
      </c>
      <c r="F646" s="19" t="n">
        <v>66.3</v>
      </c>
      <c r="G646" s="19" t="n">
        <v>77.79</v>
      </c>
      <c r="H646" s="19" t="n">
        <v>94.75</v>
      </c>
      <c r="I646" s="17" t="n">
        <v>0.3</v>
      </c>
      <c r="J646" s="17"/>
      <c r="K646" s="19" t="n">
        <f aca="false">IF(E646="Discontinued",H646,ROUND(ROUNDUP(ROUND(G646/(1-IF(J646="",I646,J646))/0.05,6),0)*0.05,2))</f>
        <v>111.15</v>
      </c>
      <c r="L646" s="19" t="n">
        <f aca="false">IF(OR(E646="Discontinued",P646="Held at old sell"),H646,IF(LEFT(P646,15)="Approved, cappe",ROUND(ROUNDUP(ROUND(H646*1.1/0.05,6),0)*0.05,2),K646))</f>
        <v>111.15</v>
      </c>
      <c r="M646" s="17" t="n">
        <f aca="false">ROUND((H646-G646)/H646,3)</f>
        <v>0.179</v>
      </c>
      <c r="N646" s="17" t="n">
        <f aca="false">IF(E646="Discontinued","",ROUND((L646-G646)/L646,3))</f>
        <v>0.3</v>
      </c>
      <c r="O646" s="21" t="str">
        <f aca="false">IF(E646="Discontinued","Archive",IF(AND(ROUND(K646/H646-1,6)&lt;=0.1,K646-H646&lt;=100),"Auto","Approval"))</f>
        <v>Approval</v>
      </c>
      <c r="P646" s="21" t="s">
        <v>44</v>
      </c>
      <c r="Q646" s="21"/>
      <c r="R646" s="21" t="str">
        <f aca="false">IF(E646="Superseded",MID(INDEX('Import file'!$E$2:$E$1384,MATCH(A646,'Import file'!$A$2:$A$1384,0)),23,30),A646)</f>
        <v>EWA-2935</v>
      </c>
      <c r="S646" s="19" t="n">
        <f aca="false">IF(E646="Discontinued","",IFERROR(INDEX('Supplier file A'!$D$2:$D$677,MATCH(R646,'Supplier file A'!$A$2:$A$677,0)),IFERROR(INDEX('Supplier file B'!$D$2:$D$386,MATCH(R646,'Supplier file B'!$A$2:$A$386,0)),INDEX('Supplier file C'!$D$2:$D$383,MATCH(R646,'Supplier file C'!$A$2:$A$383,0)))))</f>
        <v>77.79</v>
      </c>
      <c r="T646" s="21" t="str">
        <f aca="false">IF(E646="Discontinued","",IF(ABS(G646-S646)&lt;0.005,"Yes","No"))</f>
        <v>Yes</v>
      </c>
      <c r="U646" s="21" t="str">
        <f aca="false">IF(E646="Discontinued","",IF(ABS(F646-G646)&lt;=0.01*G646,"Yes","No"))</f>
        <v>No</v>
      </c>
      <c r="V646" s="17" t="n">
        <f aca="false">IF(E646="Discontinued","",K646/H646-1)</f>
        <v>0.173087071240106</v>
      </c>
      <c r="W646" s="21" t="str">
        <f aca="false">IF(E646="Discontinued","Archived",IF(ROUND((L646-G646)/L646,3)&gt;=ROUND(I646,3),"At or above target",IF(Q646&lt;&gt;"","Below target, reason recorded","Below target, no reason")))</f>
        <v>At or above target</v>
      </c>
      <c r="X646" s="21" t="str">
        <f aca="false">IF(E646="Discontinued","",IF(ROUND(M646-I646,3)&lt;-0.01,"Yes","No"))</f>
        <v>Yes</v>
      </c>
    </row>
    <row r="647" customFormat="false" ht="15" hidden="false" customHeight="false" outlineLevel="0" collapsed="false">
      <c r="A647" s="21" t="s">
        <v>1420</v>
      </c>
      <c r="B647" s="21" t="s">
        <v>1421</v>
      </c>
      <c r="C647" s="21" t="s">
        <v>971</v>
      </c>
      <c r="D647" s="21" t="s">
        <v>109</v>
      </c>
      <c r="E647" s="21" t="s">
        <v>110</v>
      </c>
      <c r="F647" s="19" t="n">
        <v>905</v>
      </c>
      <c r="G647" s="19" t="n">
        <v>1043.03</v>
      </c>
      <c r="H647" s="19" t="n">
        <v>1292.9</v>
      </c>
      <c r="I647" s="17" t="n">
        <v>0.3</v>
      </c>
      <c r="J647" s="17"/>
      <c r="K647" s="19" t="n">
        <f aca="false">IF(E647="Discontinued",H647,ROUND(ROUNDUP(ROUND(G647/(1-IF(J647="",I647,J647))/0.05,6),0)*0.05,2))</f>
        <v>1490.05</v>
      </c>
      <c r="L647" s="19" t="n">
        <f aca="false">IF(OR(E647="Discontinued",P647="Held at old sell"),H647,IF(LEFT(P647,15)="Approved, cappe",ROUND(ROUNDUP(ROUND(H647*1.1/0.05,6),0)*0.05,2),K647))</f>
        <v>1490.05</v>
      </c>
      <c r="M647" s="17" t="n">
        <f aca="false">ROUND((H647-G647)/H647,3)</f>
        <v>0.193</v>
      </c>
      <c r="N647" s="17" t="n">
        <f aca="false">IF(E647="Discontinued","",ROUND((L647-G647)/L647,3))</f>
        <v>0.3</v>
      </c>
      <c r="O647" s="21" t="str">
        <f aca="false">IF(E647="Discontinued","Archive",IF(AND(ROUND(K647/H647-1,6)&lt;=0.1,K647-H647&lt;=100),"Auto","Approval"))</f>
        <v>Approval</v>
      </c>
      <c r="P647" s="21" t="s">
        <v>44</v>
      </c>
      <c r="Q647" s="21"/>
      <c r="R647" s="21" t="str">
        <f aca="false">IF(E647="Superseded",MID(INDEX('Import file'!$E$2:$E$1384,MATCH(A647,'Import file'!$A$2:$A$1384,0)),23,30),A647)</f>
        <v>EWA-2939</v>
      </c>
      <c r="S647" s="19" t="n">
        <f aca="false">IF(E647="Discontinued","",IFERROR(INDEX('Supplier file A'!$D$2:$D$677,MATCH(R647,'Supplier file A'!$A$2:$A$677,0)),IFERROR(INDEX('Supplier file B'!$D$2:$D$386,MATCH(R647,'Supplier file B'!$A$2:$A$386,0)),INDEX('Supplier file C'!$D$2:$D$383,MATCH(R647,'Supplier file C'!$A$2:$A$383,0)))))</f>
        <v>1043.03</v>
      </c>
      <c r="T647" s="21" t="str">
        <f aca="false">IF(E647="Discontinued","",IF(ABS(G647-S647)&lt;0.005,"Yes","No"))</f>
        <v>Yes</v>
      </c>
      <c r="U647" s="21" t="str">
        <f aca="false">IF(E647="Discontinued","",IF(ABS(F647-G647)&lt;=0.01*G647,"Yes","No"))</f>
        <v>No</v>
      </c>
      <c r="V647" s="17" t="n">
        <f aca="false">IF(E647="Discontinued","",K647/H647-1)</f>
        <v>0.152486657900843</v>
      </c>
      <c r="W647" s="21" t="str">
        <f aca="false">IF(E647="Discontinued","Archived",IF(ROUND((L647-G647)/L647,3)&gt;=ROUND(I647,3),"At or above target",IF(Q647&lt;&gt;"","Below target, reason recorded","Below target, no reason")))</f>
        <v>At or above target</v>
      </c>
      <c r="X647" s="21" t="str">
        <f aca="false">IF(E647="Discontinued","",IF(ROUND(M647-I647,3)&lt;-0.01,"Yes","No"))</f>
        <v>Yes</v>
      </c>
    </row>
    <row r="648" customFormat="false" ht="15" hidden="false" customHeight="false" outlineLevel="0" collapsed="false">
      <c r="A648" s="21" t="s">
        <v>1422</v>
      </c>
      <c r="B648" s="21" t="s">
        <v>1423</v>
      </c>
      <c r="C648" s="21" t="s">
        <v>971</v>
      </c>
      <c r="D648" s="21" t="s">
        <v>109</v>
      </c>
      <c r="E648" s="21" t="s">
        <v>245</v>
      </c>
      <c r="F648" s="19" t="n">
        <v>483</v>
      </c>
      <c r="G648" s="19" t="n">
        <v>557.4</v>
      </c>
      <c r="H648" s="19" t="n">
        <v>690</v>
      </c>
      <c r="I648" s="17" t="n">
        <v>0.3</v>
      </c>
      <c r="J648" s="17"/>
      <c r="K648" s="19" t="n">
        <f aca="false">IF(E648="Discontinued",H648,ROUND(ROUNDUP(ROUND(G648/(1-IF(J648="",I648,J648))/0.05,6),0)*0.05,2))</f>
        <v>690</v>
      </c>
      <c r="L648" s="19" t="n">
        <f aca="false">IF(OR(E648="Discontinued",P648="Held at old sell"),H648,IF(LEFT(P648,15)="Approved, cappe",ROUND(ROUNDUP(ROUND(H648*1.1/0.05,6),0)*0.05,2),K648))</f>
        <v>690</v>
      </c>
      <c r="M648" s="17" t="n">
        <f aca="false">ROUND((H648-G648)/H648,3)</f>
        <v>0.192</v>
      </c>
      <c r="N648" s="17" t="str">
        <f aca="false">IF(E648="Discontinued","",ROUND((L648-G648)/L648,3))</f>
        <v/>
      </c>
      <c r="O648" s="21" t="str">
        <f aca="false">IF(E648="Discontinued","Archive",IF(AND(ROUND(K648/H648-1,6)&lt;=0.1,K648-H648&lt;=100),"Auto","Approval"))</f>
        <v>Archive</v>
      </c>
      <c r="P648" s="21" t="s">
        <v>246</v>
      </c>
      <c r="Q648" s="21" t="s">
        <v>247</v>
      </c>
      <c r="R648" s="21" t="str">
        <f aca="false">IF(E648="Superseded",MID(INDEX('Import file'!$E$2:$E$1384,MATCH(A648,'Import file'!$A$2:$A$1384,0)),23,30),A648)</f>
        <v>EWA-2943</v>
      </c>
      <c r="S648" s="19" t="str">
        <f aca="false">IF(E648="Discontinued","",IFERROR(INDEX('Supplier file A'!$D$2:$D$677,MATCH(R648,'Supplier file A'!$A$2:$A$677,0)),IFERROR(INDEX('Supplier file B'!$D$2:$D$386,MATCH(R648,'Supplier file B'!$A$2:$A$386,0)),INDEX('Supplier file C'!$D$2:$D$383,MATCH(R648,'Supplier file C'!$A$2:$A$383,0)))))</f>
        <v/>
      </c>
      <c r="T648" s="21" t="str">
        <f aca="false">IF(E648="Discontinued","",IF(ABS(G648-S648)&lt;0.005,"Yes","No"))</f>
        <v/>
      </c>
      <c r="U648" s="21" t="str">
        <f aca="false">IF(E648="Discontinued","",IF(ABS(F648-G648)&lt;=0.01*G648,"Yes","No"))</f>
        <v/>
      </c>
      <c r="V648" s="17" t="str">
        <f aca="false">IF(E648="Discontinued","",K648/H648-1)</f>
        <v/>
      </c>
      <c r="W648" s="21" t="str">
        <f aca="false">IF(E648="Discontinued","Archived",IF(ROUND((L648-G648)/L648,3)&gt;=ROUND(I648,3),"At or above target",IF(Q648&lt;&gt;"","Below target, reason recorded","Below target, no reason")))</f>
        <v>Archived</v>
      </c>
      <c r="X648" s="21" t="str">
        <f aca="false">IF(E648="Discontinued","",IF(ROUND(M648-I648,3)&lt;-0.01,"Yes","No"))</f>
        <v/>
      </c>
    </row>
    <row r="649" customFormat="false" ht="15" hidden="false" customHeight="false" outlineLevel="0" collapsed="false">
      <c r="A649" s="21" t="s">
        <v>1424</v>
      </c>
      <c r="B649" s="21" t="s">
        <v>1425</v>
      </c>
      <c r="C649" s="21" t="s">
        <v>971</v>
      </c>
      <c r="D649" s="21" t="s">
        <v>109</v>
      </c>
      <c r="E649" s="21" t="s">
        <v>110</v>
      </c>
      <c r="F649" s="19" t="n">
        <v>8.6</v>
      </c>
      <c r="G649" s="19" t="n">
        <v>9.89</v>
      </c>
      <c r="H649" s="19" t="n">
        <v>12.3</v>
      </c>
      <c r="I649" s="17" t="n">
        <v>0.3</v>
      </c>
      <c r="J649" s="17"/>
      <c r="K649" s="19" t="n">
        <f aca="false">IF(E649="Discontinued",H649,ROUND(ROUNDUP(ROUND(G649/(1-IF(J649="",I649,J649))/0.05,6),0)*0.05,2))</f>
        <v>14.15</v>
      </c>
      <c r="L649" s="19" t="n">
        <f aca="false">IF(OR(E649="Discontinued",P649="Held at old sell"),H649,IF(LEFT(P649,15)="Approved, cappe",ROUND(ROUNDUP(ROUND(H649*1.1/0.05,6),0)*0.05,2),K649))</f>
        <v>14.15</v>
      </c>
      <c r="M649" s="17" t="n">
        <f aca="false">ROUND((H649-G649)/H649,3)</f>
        <v>0.196</v>
      </c>
      <c r="N649" s="17" t="n">
        <f aca="false">IF(E649="Discontinued","",ROUND((L649-G649)/L649,3))</f>
        <v>0.301</v>
      </c>
      <c r="O649" s="21" t="str">
        <f aca="false">IF(E649="Discontinued","Archive",IF(AND(ROUND(K649/H649-1,6)&lt;=0.1,K649-H649&lt;=100),"Auto","Approval"))</f>
        <v>Approval</v>
      </c>
      <c r="P649" s="21" t="s">
        <v>44</v>
      </c>
      <c r="Q649" s="21"/>
      <c r="R649" s="21" t="str">
        <f aca="false">IF(E649="Superseded",MID(INDEX('Import file'!$E$2:$E$1384,MATCH(A649,'Import file'!$A$2:$A$1384,0)),23,30),A649)</f>
        <v>EWA-2946</v>
      </c>
      <c r="S649" s="19" t="n">
        <f aca="false">IF(E649="Discontinued","",IFERROR(INDEX('Supplier file A'!$D$2:$D$677,MATCH(R649,'Supplier file A'!$A$2:$A$677,0)),IFERROR(INDEX('Supplier file B'!$D$2:$D$386,MATCH(R649,'Supplier file B'!$A$2:$A$386,0)),INDEX('Supplier file C'!$D$2:$D$383,MATCH(R649,'Supplier file C'!$A$2:$A$383,0)))))</f>
        <v>9.89</v>
      </c>
      <c r="T649" s="21" t="str">
        <f aca="false">IF(E649="Discontinued","",IF(ABS(G649-S649)&lt;0.005,"Yes","No"))</f>
        <v>Yes</v>
      </c>
      <c r="U649" s="21" t="str">
        <f aca="false">IF(E649="Discontinued","",IF(ABS(F649-G649)&lt;=0.01*G649,"Yes","No"))</f>
        <v>No</v>
      </c>
      <c r="V649" s="17" t="n">
        <f aca="false">IF(E649="Discontinued","",K649/H649-1)</f>
        <v>0.150406504065041</v>
      </c>
      <c r="W649" s="21" t="str">
        <f aca="false">IF(E649="Discontinued","Archived",IF(ROUND((L649-G649)/L649,3)&gt;=ROUND(I649,3),"At or above target",IF(Q649&lt;&gt;"","Below target, reason recorded","Below target, no reason")))</f>
        <v>At or above target</v>
      </c>
      <c r="X649" s="21" t="str">
        <f aca="false">IF(E649="Discontinued","",IF(ROUND(M649-I649,3)&lt;-0.01,"Yes","No"))</f>
        <v>Yes</v>
      </c>
    </row>
    <row r="650" customFormat="false" ht="15" hidden="false" customHeight="false" outlineLevel="0" collapsed="false">
      <c r="A650" s="21" t="s">
        <v>1426</v>
      </c>
      <c r="B650" s="21" t="s">
        <v>1427</v>
      </c>
      <c r="C650" s="21" t="s">
        <v>971</v>
      </c>
      <c r="D650" s="21" t="s">
        <v>109</v>
      </c>
      <c r="E650" s="21" t="s">
        <v>110</v>
      </c>
      <c r="F650" s="19" t="n">
        <v>0.7</v>
      </c>
      <c r="G650" s="19" t="n">
        <v>0.82</v>
      </c>
      <c r="H650" s="19" t="n">
        <v>1</v>
      </c>
      <c r="I650" s="17" t="n">
        <v>0.3</v>
      </c>
      <c r="J650" s="17"/>
      <c r="K650" s="19" t="n">
        <f aca="false">IF(E650="Discontinued",H650,ROUND(ROUNDUP(ROUND(G650/(1-IF(J650="",I650,J650))/0.05,6),0)*0.05,2))</f>
        <v>1.2</v>
      </c>
      <c r="L650" s="19" t="n">
        <f aca="false">IF(OR(E650="Discontinued",P650="Held at old sell"),H650,IF(LEFT(P650,15)="Approved, cappe",ROUND(ROUNDUP(ROUND(H650*1.1/0.05,6),0)*0.05,2),K650))</f>
        <v>1.2</v>
      </c>
      <c r="M650" s="17" t="n">
        <f aca="false">ROUND((H650-G650)/H650,3)</f>
        <v>0.18</v>
      </c>
      <c r="N650" s="17" t="n">
        <f aca="false">IF(E650="Discontinued","",ROUND((L650-G650)/L650,3))</f>
        <v>0.317</v>
      </c>
      <c r="O650" s="21" t="str">
        <f aca="false">IF(E650="Discontinued","Archive",IF(AND(ROUND(K650/H650-1,6)&lt;=0.1,K650-H650&lt;=100),"Auto","Approval"))</f>
        <v>Approval</v>
      </c>
      <c r="P650" s="21" t="s">
        <v>44</v>
      </c>
      <c r="Q650" s="21"/>
      <c r="R650" s="21" t="str">
        <f aca="false">IF(E650="Superseded",MID(INDEX('Import file'!$E$2:$E$1384,MATCH(A650,'Import file'!$A$2:$A$1384,0)),23,30),A650)</f>
        <v>EWA-2948</v>
      </c>
      <c r="S650" s="19" t="n">
        <f aca="false">IF(E650="Discontinued","",IFERROR(INDEX('Supplier file A'!$D$2:$D$677,MATCH(R650,'Supplier file A'!$A$2:$A$677,0)),IFERROR(INDEX('Supplier file B'!$D$2:$D$386,MATCH(R650,'Supplier file B'!$A$2:$A$386,0)),INDEX('Supplier file C'!$D$2:$D$383,MATCH(R650,'Supplier file C'!$A$2:$A$383,0)))))</f>
        <v>0.82</v>
      </c>
      <c r="T650" s="21" t="str">
        <f aca="false">IF(E650="Discontinued","",IF(ABS(G650-S650)&lt;0.005,"Yes","No"))</f>
        <v>Yes</v>
      </c>
      <c r="U650" s="21" t="str">
        <f aca="false">IF(E650="Discontinued","",IF(ABS(F650-G650)&lt;=0.01*G650,"Yes","No"))</f>
        <v>No</v>
      </c>
      <c r="V650" s="17" t="n">
        <f aca="false">IF(E650="Discontinued","",K650/H650-1)</f>
        <v>0.2</v>
      </c>
      <c r="W650" s="21" t="str">
        <f aca="false">IF(E650="Discontinued","Archived",IF(ROUND((L650-G650)/L650,3)&gt;=ROUND(I650,3),"At or above target",IF(Q650&lt;&gt;"","Below target, reason recorded","Below target, no reason")))</f>
        <v>At or above target</v>
      </c>
      <c r="X650" s="21" t="str">
        <f aca="false">IF(E650="Discontinued","",IF(ROUND(M650-I650,3)&lt;-0.01,"Yes","No"))</f>
        <v>Yes</v>
      </c>
    </row>
    <row r="651" customFormat="false" ht="15" hidden="false" customHeight="false" outlineLevel="0" collapsed="false">
      <c r="A651" s="21" t="s">
        <v>1428</v>
      </c>
      <c r="B651" s="21" t="s">
        <v>1429</v>
      </c>
      <c r="C651" s="21" t="s">
        <v>971</v>
      </c>
      <c r="D651" s="21" t="s">
        <v>109</v>
      </c>
      <c r="E651" s="21" t="s">
        <v>110</v>
      </c>
      <c r="F651" s="19" t="n">
        <v>17.85</v>
      </c>
      <c r="G651" s="19" t="n">
        <v>20.69</v>
      </c>
      <c r="H651" s="19" t="n">
        <v>25.5</v>
      </c>
      <c r="I651" s="17" t="n">
        <v>0.3</v>
      </c>
      <c r="J651" s="17"/>
      <c r="K651" s="19" t="n">
        <f aca="false">IF(E651="Discontinued",H651,ROUND(ROUNDUP(ROUND(G651/(1-IF(J651="",I651,J651))/0.05,6),0)*0.05,2))</f>
        <v>29.6</v>
      </c>
      <c r="L651" s="19" t="n">
        <f aca="false">IF(OR(E651="Discontinued",P651="Held at old sell"),H651,IF(LEFT(P651,15)="Approved, cappe",ROUND(ROUNDUP(ROUND(H651*1.1/0.05,6),0)*0.05,2),K651))</f>
        <v>28.05</v>
      </c>
      <c r="M651" s="17" t="n">
        <f aca="false">ROUND((H651-G651)/H651,3)</f>
        <v>0.189</v>
      </c>
      <c r="N651" s="17" t="n">
        <f aca="false">IF(E651="Discontinued","",ROUND((L651-G651)/L651,3))</f>
        <v>0.262</v>
      </c>
      <c r="O651" s="21" t="str">
        <f aca="false">IF(E651="Discontinued","Archive",IF(AND(ROUND(K651/H651-1,6)&lt;=0.1,K651-H651&lt;=100),"Auto","Approval"))</f>
        <v>Approval</v>
      </c>
      <c r="P651" s="21" t="s">
        <v>45</v>
      </c>
      <c r="Q651" s="21" t="s">
        <v>289</v>
      </c>
      <c r="R651" s="21" t="str">
        <f aca="false">IF(E651="Superseded",MID(INDEX('Import file'!$E$2:$E$1384,MATCH(A651,'Import file'!$A$2:$A$1384,0)),23,30),A651)</f>
        <v>EWA-2951</v>
      </c>
      <c r="S651" s="19" t="n">
        <f aca="false">IF(E651="Discontinued","",IFERROR(INDEX('Supplier file A'!$D$2:$D$677,MATCH(R651,'Supplier file A'!$A$2:$A$677,0)),IFERROR(INDEX('Supplier file B'!$D$2:$D$386,MATCH(R651,'Supplier file B'!$A$2:$A$386,0)),INDEX('Supplier file C'!$D$2:$D$383,MATCH(R651,'Supplier file C'!$A$2:$A$383,0)))))</f>
        <v>20.69</v>
      </c>
      <c r="T651" s="21" t="str">
        <f aca="false">IF(E651="Discontinued","",IF(ABS(G651-S651)&lt;0.005,"Yes","No"))</f>
        <v>Yes</v>
      </c>
      <c r="U651" s="21" t="str">
        <f aca="false">IF(E651="Discontinued","",IF(ABS(F651-G651)&lt;=0.01*G651,"Yes","No"))</f>
        <v>No</v>
      </c>
      <c r="V651" s="17" t="n">
        <f aca="false">IF(E651="Discontinued","",K651/H651-1)</f>
        <v>0.16078431372549</v>
      </c>
      <c r="W651" s="21" t="str">
        <f aca="false">IF(E651="Discontinued","Archived",IF(ROUND((L651-G651)/L651,3)&gt;=ROUND(I651,3),"At or above target",IF(Q651&lt;&gt;"","Below target, reason recorded","Below target, no reason")))</f>
        <v>Below target, reason recorded</v>
      </c>
      <c r="X651" s="21" t="str">
        <f aca="false">IF(E651="Discontinued","",IF(ROUND(M651-I651,3)&lt;-0.01,"Yes","No"))</f>
        <v>Yes</v>
      </c>
    </row>
    <row r="652" customFormat="false" ht="15" hidden="false" customHeight="false" outlineLevel="0" collapsed="false">
      <c r="A652" s="21" t="s">
        <v>1430</v>
      </c>
      <c r="B652" s="21" t="s">
        <v>1431</v>
      </c>
      <c r="C652" s="21" t="s">
        <v>971</v>
      </c>
      <c r="D652" s="21" t="s">
        <v>109</v>
      </c>
      <c r="E652" s="21" t="s">
        <v>110</v>
      </c>
      <c r="F652" s="19" t="n">
        <v>20.4</v>
      </c>
      <c r="G652" s="19" t="n">
        <v>23.55</v>
      </c>
      <c r="H652" s="19" t="n">
        <v>29.15</v>
      </c>
      <c r="I652" s="17" t="n">
        <v>0.3</v>
      </c>
      <c r="J652" s="17"/>
      <c r="K652" s="19" t="n">
        <f aca="false">IF(E652="Discontinued",H652,ROUND(ROUNDUP(ROUND(G652/(1-IF(J652="",I652,J652))/0.05,6),0)*0.05,2))</f>
        <v>33.65</v>
      </c>
      <c r="L652" s="19" t="n">
        <f aca="false">IF(OR(E652="Discontinued",P652="Held at old sell"),H652,IF(LEFT(P652,15)="Approved, cappe",ROUND(ROUNDUP(ROUND(H652*1.1/0.05,6),0)*0.05,2),K652))</f>
        <v>33.65</v>
      </c>
      <c r="M652" s="17" t="n">
        <f aca="false">ROUND((H652-G652)/H652,3)</f>
        <v>0.192</v>
      </c>
      <c r="N652" s="17" t="n">
        <f aca="false">IF(E652="Discontinued","",ROUND((L652-G652)/L652,3))</f>
        <v>0.3</v>
      </c>
      <c r="O652" s="21" t="str">
        <f aca="false">IF(E652="Discontinued","Archive",IF(AND(ROUND(K652/H652-1,6)&lt;=0.1,K652-H652&lt;=100),"Auto","Approval"))</f>
        <v>Approval</v>
      </c>
      <c r="P652" s="21" t="s">
        <v>44</v>
      </c>
      <c r="Q652" s="21"/>
      <c r="R652" s="21" t="str">
        <f aca="false">IF(E652="Superseded",MID(INDEX('Import file'!$E$2:$E$1384,MATCH(A652,'Import file'!$A$2:$A$1384,0)),23,30),A652)</f>
        <v>EWA-2955</v>
      </c>
      <c r="S652" s="19" t="n">
        <f aca="false">IF(E652="Discontinued","",IFERROR(INDEX('Supplier file A'!$D$2:$D$677,MATCH(R652,'Supplier file A'!$A$2:$A$677,0)),IFERROR(INDEX('Supplier file B'!$D$2:$D$386,MATCH(R652,'Supplier file B'!$A$2:$A$386,0)),INDEX('Supplier file C'!$D$2:$D$383,MATCH(R652,'Supplier file C'!$A$2:$A$383,0)))))</f>
        <v>23.55</v>
      </c>
      <c r="T652" s="21" t="str">
        <f aca="false">IF(E652="Discontinued","",IF(ABS(G652-S652)&lt;0.005,"Yes","No"))</f>
        <v>Yes</v>
      </c>
      <c r="U652" s="21" t="str">
        <f aca="false">IF(E652="Discontinued","",IF(ABS(F652-G652)&lt;=0.01*G652,"Yes","No"))</f>
        <v>No</v>
      </c>
      <c r="V652" s="17" t="n">
        <f aca="false">IF(E652="Discontinued","",K652/H652-1)</f>
        <v>0.154373927958834</v>
      </c>
      <c r="W652" s="21" t="str">
        <f aca="false">IF(E652="Discontinued","Archived",IF(ROUND((L652-G652)/L652,3)&gt;=ROUND(I652,3),"At or above target",IF(Q652&lt;&gt;"","Below target, reason recorded","Below target, no reason")))</f>
        <v>At or above target</v>
      </c>
      <c r="X652" s="21" t="str">
        <f aca="false">IF(E652="Discontinued","",IF(ROUND(M652-I652,3)&lt;-0.01,"Yes","No"))</f>
        <v>Yes</v>
      </c>
    </row>
    <row r="653" customFormat="false" ht="15" hidden="false" customHeight="false" outlineLevel="0" collapsed="false">
      <c r="A653" s="21" t="s">
        <v>1432</v>
      </c>
      <c r="B653" s="21" t="s">
        <v>1433</v>
      </c>
      <c r="C653" s="21" t="s">
        <v>971</v>
      </c>
      <c r="D653" s="21" t="s">
        <v>109</v>
      </c>
      <c r="E653" s="21" t="s">
        <v>110</v>
      </c>
      <c r="F653" s="19" t="n">
        <v>1010</v>
      </c>
      <c r="G653" s="19" t="n">
        <v>1180.78</v>
      </c>
      <c r="H653" s="19" t="n">
        <v>1442.9</v>
      </c>
      <c r="I653" s="17" t="n">
        <v>0.3</v>
      </c>
      <c r="J653" s="17"/>
      <c r="K653" s="19" t="n">
        <f aca="false">IF(E653="Discontinued",H653,ROUND(ROUNDUP(ROUND(G653/(1-IF(J653="",I653,J653))/0.05,6),0)*0.05,2))</f>
        <v>1686.85</v>
      </c>
      <c r="L653" s="19" t="n">
        <f aca="false">IF(OR(E653="Discontinued",P653="Held at old sell"),H653,IF(LEFT(P653,15)="Approved, cappe",ROUND(ROUNDUP(ROUND(H653*1.1/0.05,6),0)*0.05,2),K653))</f>
        <v>1686.85</v>
      </c>
      <c r="M653" s="17" t="n">
        <f aca="false">ROUND((H653-G653)/H653,3)</f>
        <v>0.182</v>
      </c>
      <c r="N653" s="17" t="n">
        <f aca="false">IF(E653="Discontinued","",ROUND((L653-G653)/L653,3))</f>
        <v>0.3</v>
      </c>
      <c r="O653" s="21" t="str">
        <f aca="false">IF(E653="Discontinued","Archive",IF(AND(ROUND(K653/H653-1,6)&lt;=0.1,K653-H653&lt;=100),"Auto","Approval"))</f>
        <v>Approval</v>
      </c>
      <c r="P653" s="21" t="s">
        <v>44</v>
      </c>
      <c r="Q653" s="21"/>
      <c r="R653" s="21" t="str">
        <f aca="false">IF(E653="Superseded",MID(INDEX('Import file'!$E$2:$E$1384,MATCH(A653,'Import file'!$A$2:$A$1384,0)),23,30),A653)</f>
        <v>EWA-2957</v>
      </c>
      <c r="S653" s="19" t="n">
        <f aca="false">IF(E653="Discontinued","",IFERROR(INDEX('Supplier file A'!$D$2:$D$677,MATCH(R653,'Supplier file A'!$A$2:$A$677,0)),IFERROR(INDEX('Supplier file B'!$D$2:$D$386,MATCH(R653,'Supplier file B'!$A$2:$A$386,0)),INDEX('Supplier file C'!$D$2:$D$383,MATCH(R653,'Supplier file C'!$A$2:$A$383,0)))))</f>
        <v>1180.78</v>
      </c>
      <c r="T653" s="21" t="str">
        <f aca="false">IF(E653="Discontinued","",IF(ABS(G653-S653)&lt;0.005,"Yes","No"))</f>
        <v>Yes</v>
      </c>
      <c r="U653" s="21" t="str">
        <f aca="false">IF(E653="Discontinued","",IF(ABS(F653-G653)&lt;=0.01*G653,"Yes","No"))</f>
        <v>No</v>
      </c>
      <c r="V653" s="17" t="n">
        <f aca="false">IF(E653="Discontinued","",K653/H653-1)</f>
        <v>0.16906923556726</v>
      </c>
      <c r="W653" s="21" t="str">
        <f aca="false">IF(E653="Discontinued","Archived",IF(ROUND((L653-G653)/L653,3)&gt;=ROUND(I653,3),"At or above target",IF(Q653&lt;&gt;"","Below target, reason recorded","Below target, no reason")))</f>
        <v>At or above target</v>
      </c>
      <c r="X653" s="21" t="str">
        <f aca="false">IF(E653="Discontinued","",IF(ROUND(M653-I653,3)&lt;-0.01,"Yes","No"))</f>
        <v>Yes</v>
      </c>
    </row>
    <row r="654" customFormat="false" ht="15" hidden="false" customHeight="false" outlineLevel="0" collapsed="false">
      <c r="A654" s="21" t="s">
        <v>1434</v>
      </c>
      <c r="B654" s="21" t="s">
        <v>1435</v>
      </c>
      <c r="C654" s="21" t="s">
        <v>971</v>
      </c>
      <c r="D654" s="21" t="s">
        <v>109</v>
      </c>
      <c r="E654" s="21" t="s">
        <v>110</v>
      </c>
      <c r="F654" s="19" t="n">
        <v>690</v>
      </c>
      <c r="G654" s="19" t="n">
        <v>809.51</v>
      </c>
      <c r="H654" s="19" t="n">
        <v>985.75</v>
      </c>
      <c r="I654" s="17" t="n">
        <v>0.3</v>
      </c>
      <c r="J654" s="17"/>
      <c r="K654" s="19" t="n">
        <f aca="false">IF(E654="Discontinued",H654,ROUND(ROUNDUP(ROUND(G654/(1-IF(J654="",I654,J654))/0.05,6),0)*0.05,2))</f>
        <v>1156.45</v>
      </c>
      <c r="L654" s="19" t="n">
        <f aca="false">IF(OR(E654="Discontinued",P654="Held at old sell"),H654,IF(LEFT(P654,15)="Approved, cappe",ROUND(ROUNDUP(ROUND(H654*1.1/0.05,6),0)*0.05,2),K654))</f>
        <v>1156.45</v>
      </c>
      <c r="M654" s="17" t="n">
        <f aca="false">ROUND((H654-G654)/H654,3)</f>
        <v>0.179</v>
      </c>
      <c r="N654" s="17" t="n">
        <f aca="false">IF(E654="Discontinued","",ROUND((L654-G654)/L654,3))</f>
        <v>0.3</v>
      </c>
      <c r="O654" s="21" t="str">
        <f aca="false">IF(E654="Discontinued","Archive",IF(AND(ROUND(K654/H654-1,6)&lt;=0.1,K654-H654&lt;=100),"Auto","Approval"))</f>
        <v>Approval</v>
      </c>
      <c r="P654" s="21" t="s">
        <v>44</v>
      </c>
      <c r="Q654" s="21"/>
      <c r="R654" s="21" t="str">
        <f aca="false">IF(E654="Superseded",MID(INDEX('Import file'!$E$2:$E$1384,MATCH(A654,'Import file'!$A$2:$A$1384,0)),23,30),A654)</f>
        <v>EWA-2960</v>
      </c>
      <c r="S654" s="19" t="n">
        <f aca="false">IF(E654="Discontinued","",IFERROR(INDEX('Supplier file A'!$D$2:$D$677,MATCH(R654,'Supplier file A'!$A$2:$A$677,0)),IFERROR(INDEX('Supplier file B'!$D$2:$D$386,MATCH(R654,'Supplier file B'!$A$2:$A$386,0)),INDEX('Supplier file C'!$D$2:$D$383,MATCH(R654,'Supplier file C'!$A$2:$A$383,0)))))</f>
        <v>809.51</v>
      </c>
      <c r="T654" s="21" t="str">
        <f aca="false">IF(E654="Discontinued","",IF(ABS(G654-S654)&lt;0.005,"Yes","No"))</f>
        <v>Yes</v>
      </c>
      <c r="U654" s="21" t="str">
        <f aca="false">IF(E654="Discontinued","",IF(ABS(F654-G654)&lt;=0.01*G654,"Yes","No"))</f>
        <v>No</v>
      </c>
      <c r="V654" s="17" t="n">
        <f aca="false">IF(E654="Discontinued","",K654/H654-1)</f>
        <v>0.173167638853665</v>
      </c>
      <c r="W654" s="21" t="str">
        <f aca="false">IF(E654="Discontinued","Archived",IF(ROUND((L654-G654)/L654,3)&gt;=ROUND(I654,3),"At or above target",IF(Q654&lt;&gt;"","Below target, reason recorded","Below target, no reason")))</f>
        <v>At or above target</v>
      </c>
      <c r="X654" s="21" t="str">
        <f aca="false">IF(E654="Discontinued","",IF(ROUND(M654-I654,3)&lt;-0.01,"Yes","No"))</f>
        <v>Yes</v>
      </c>
    </row>
    <row r="655" customFormat="false" ht="15" hidden="false" customHeight="false" outlineLevel="0" collapsed="false">
      <c r="A655" s="21" t="s">
        <v>1436</v>
      </c>
      <c r="B655" s="21" t="s">
        <v>1437</v>
      </c>
      <c r="C655" s="21" t="s">
        <v>971</v>
      </c>
      <c r="D655" s="21" t="s">
        <v>109</v>
      </c>
      <c r="E655" s="21" t="s">
        <v>110</v>
      </c>
      <c r="F655" s="19" t="n">
        <v>1.44</v>
      </c>
      <c r="G655" s="19" t="n">
        <v>1.69</v>
      </c>
      <c r="H655" s="19" t="n">
        <v>2.1</v>
      </c>
      <c r="I655" s="17" t="n">
        <v>0.3</v>
      </c>
      <c r="J655" s="17"/>
      <c r="K655" s="19" t="n">
        <f aca="false">IF(E655="Discontinued",H655,ROUND(ROUNDUP(ROUND(G655/(1-IF(J655="",I655,J655))/0.05,6),0)*0.05,2))</f>
        <v>2.45</v>
      </c>
      <c r="L655" s="19" t="n">
        <f aca="false">IF(OR(E655="Discontinued",P655="Held at old sell"),H655,IF(LEFT(P655,15)="Approved, cappe",ROUND(ROUNDUP(ROUND(H655*1.1/0.05,6),0)*0.05,2),K655))</f>
        <v>2.45</v>
      </c>
      <c r="M655" s="17" t="n">
        <f aca="false">ROUND((H655-G655)/H655,3)</f>
        <v>0.195</v>
      </c>
      <c r="N655" s="17" t="n">
        <f aca="false">IF(E655="Discontinued","",ROUND((L655-G655)/L655,3))</f>
        <v>0.31</v>
      </c>
      <c r="O655" s="21" t="str">
        <f aca="false">IF(E655="Discontinued","Archive",IF(AND(ROUND(K655/H655-1,6)&lt;=0.1,K655-H655&lt;=100),"Auto","Approval"))</f>
        <v>Approval</v>
      </c>
      <c r="P655" s="21" t="s">
        <v>44</v>
      </c>
      <c r="Q655" s="21"/>
      <c r="R655" s="21" t="str">
        <f aca="false">IF(E655="Superseded",MID(INDEX('Import file'!$E$2:$E$1384,MATCH(A655,'Import file'!$A$2:$A$1384,0)),23,30),A655)</f>
        <v>EWA-2963</v>
      </c>
      <c r="S655" s="19" t="n">
        <f aca="false">IF(E655="Discontinued","",IFERROR(INDEX('Supplier file A'!$D$2:$D$677,MATCH(R655,'Supplier file A'!$A$2:$A$677,0)),IFERROR(INDEX('Supplier file B'!$D$2:$D$386,MATCH(R655,'Supplier file B'!$A$2:$A$386,0)),INDEX('Supplier file C'!$D$2:$D$383,MATCH(R655,'Supplier file C'!$A$2:$A$383,0)))))</f>
        <v>1.69</v>
      </c>
      <c r="T655" s="21" t="str">
        <f aca="false">IF(E655="Discontinued","",IF(ABS(G655-S655)&lt;0.005,"Yes","No"))</f>
        <v>Yes</v>
      </c>
      <c r="U655" s="21" t="str">
        <f aca="false">IF(E655="Discontinued","",IF(ABS(F655-G655)&lt;=0.01*G655,"Yes","No"))</f>
        <v>No</v>
      </c>
      <c r="V655" s="17" t="n">
        <f aca="false">IF(E655="Discontinued","",K655/H655-1)</f>
        <v>0.166666666666667</v>
      </c>
      <c r="W655" s="21" t="str">
        <f aca="false">IF(E655="Discontinued","Archived",IF(ROUND((L655-G655)/L655,3)&gt;=ROUND(I655,3),"At or above target",IF(Q655&lt;&gt;"","Below target, reason recorded","Below target, no reason")))</f>
        <v>At or above target</v>
      </c>
      <c r="X655" s="21" t="str">
        <f aca="false">IF(E655="Discontinued","",IF(ROUND(M655-I655,3)&lt;-0.01,"Yes","No"))</f>
        <v>Yes</v>
      </c>
    </row>
    <row r="656" customFormat="false" ht="15" hidden="false" customHeight="false" outlineLevel="0" collapsed="false">
      <c r="A656" s="21" t="s">
        <v>1438</v>
      </c>
      <c r="B656" s="21" t="s">
        <v>1439</v>
      </c>
      <c r="C656" s="21" t="s">
        <v>971</v>
      </c>
      <c r="D656" s="21" t="s">
        <v>109</v>
      </c>
      <c r="E656" s="21" t="s">
        <v>110</v>
      </c>
      <c r="F656" s="19" t="n">
        <v>12.62</v>
      </c>
      <c r="G656" s="19" t="n">
        <v>14.62</v>
      </c>
      <c r="H656" s="19" t="n">
        <v>18.05</v>
      </c>
      <c r="I656" s="17" t="n">
        <v>0.3</v>
      </c>
      <c r="J656" s="17"/>
      <c r="K656" s="19" t="n">
        <f aca="false">IF(E656="Discontinued",H656,ROUND(ROUNDUP(ROUND(G656/(1-IF(J656="",I656,J656))/0.05,6),0)*0.05,2))</f>
        <v>20.9</v>
      </c>
      <c r="L656" s="19" t="n">
        <f aca="false">IF(OR(E656="Discontinued",P656="Held at old sell"),H656,IF(LEFT(P656,15)="Approved, cappe",ROUND(ROUNDUP(ROUND(H656*1.1/0.05,6),0)*0.05,2),K656))</f>
        <v>20.9</v>
      </c>
      <c r="M656" s="17" t="n">
        <f aca="false">ROUND((H656-G656)/H656,3)</f>
        <v>0.19</v>
      </c>
      <c r="N656" s="17" t="n">
        <f aca="false">IF(E656="Discontinued","",ROUND((L656-G656)/L656,3))</f>
        <v>0.3</v>
      </c>
      <c r="O656" s="21" t="str">
        <f aca="false">IF(E656="Discontinued","Archive",IF(AND(ROUND(K656/H656-1,6)&lt;=0.1,K656-H656&lt;=100),"Auto","Approval"))</f>
        <v>Approval</v>
      </c>
      <c r="P656" s="21" t="s">
        <v>44</v>
      </c>
      <c r="Q656" s="21"/>
      <c r="R656" s="21" t="str">
        <f aca="false">IF(E656="Superseded",MID(INDEX('Import file'!$E$2:$E$1384,MATCH(A656,'Import file'!$A$2:$A$1384,0)),23,30),A656)</f>
        <v>EWA-2967</v>
      </c>
      <c r="S656" s="19" t="n">
        <f aca="false">IF(E656="Discontinued","",IFERROR(INDEX('Supplier file A'!$D$2:$D$677,MATCH(R656,'Supplier file A'!$A$2:$A$677,0)),IFERROR(INDEX('Supplier file B'!$D$2:$D$386,MATCH(R656,'Supplier file B'!$A$2:$A$386,0)),INDEX('Supplier file C'!$D$2:$D$383,MATCH(R656,'Supplier file C'!$A$2:$A$383,0)))))</f>
        <v>14.62</v>
      </c>
      <c r="T656" s="21" t="str">
        <f aca="false">IF(E656="Discontinued","",IF(ABS(G656-S656)&lt;0.005,"Yes","No"))</f>
        <v>Yes</v>
      </c>
      <c r="U656" s="21" t="str">
        <f aca="false">IF(E656="Discontinued","",IF(ABS(F656-G656)&lt;=0.01*G656,"Yes","No"))</f>
        <v>No</v>
      </c>
      <c r="V656" s="17" t="n">
        <f aca="false">IF(E656="Discontinued","",K656/H656-1)</f>
        <v>0.157894736842105</v>
      </c>
      <c r="W656" s="21" t="str">
        <f aca="false">IF(E656="Discontinued","Archived",IF(ROUND((L656-G656)/L656,3)&gt;=ROUND(I656,3),"At or above target",IF(Q656&lt;&gt;"","Below target, reason recorded","Below target, no reason")))</f>
        <v>At or above target</v>
      </c>
      <c r="X656" s="21" t="str">
        <f aca="false">IF(E656="Discontinued","",IF(ROUND(M656-I656,3)&lt;-0.01,"Yes","No"))</f>
        <v>Yes</v>
      </c>
    </row>
    <row r="657" customFormat="false" ht="15" hidden="false" customHeight="false" outlineLevel="0" collapsed="false">
      <c r="A657" s="21" t="s">
        <v>1440</v>
      </c>
      <c r="B657" s="21" t="s">
        <v>1441</v>
      </c>
      <c r="C657" s="21" t="s">
        <v>971</v>
      </c>
      <c r="D657" s="21" t="s">
        <v>109</v>
      </c>
      <c r="E657" s="21" t="s">
        <v>245</v>
      </c>
      <c r="F657" s="19" t="n">
        <v>77.22</v>
      </c>
      <c r="G657" s="19" t="n">
        <v>90.17</v>
      </c>
      <c r="H657" s="19" t="n">
        <v>101.65</v>
      </c>
      <c r="I657" s="17" t="n">
        <v>0.3</v>
      </c>
      <c r="J657" s="17" t="n">
        <v>0.24</v>
      </c>
      <c r="K657" s="19" t="n">
        <f aca="false">IF(E657="Discontinued",H657,ROUND(ROUNDUP(ROUND(G657/(1-IF(J657="",I657,J657))/0.05,6),0)*0.05,2))</f>
        <v>101.65</v>
      </c>
      <c r="L657" s="19" t="n">
        <f aca="false">IF(OR(E657="Discontinued",P657="Held at old sell"),H657,IF(LEFT(P657,15)="Approved, cappe",ROUND(ROUNDUP(ROUND(H657*1.1/0.05,6),0)*0.05,2),K657))</f>
        <v>101.65</v>
      </c>
      <c r="M657" s="17" t="n">
        <f aca="false">ROUND((H657-G657)/H657,3)</f>
        <v>0.113</v>
      </c>
      <c r="N657" s="17" t="str">
        <f aca="false">IF(E657="Discontinued","",ROUND((L657-G657)/L657,3))</f>
        <v/>
      </c>
      <c r="O657" s="21" t="str">
        <f aca="false">IF(E657="Discontinued","Archive",IF(AND(ROUND(K657/H657-1,6)&lt;=0.1,K657-H657&lt;=100),"Auto","Approval"))</f>
        <v>Archive</v>
      </c>
      <c r="P657" s="21" t="s">
        <v>246</v>
      </c>
      <c r="Q657" s="21" t="s">
        <v>247</v>
      </c>
      <c r="R657" s="21" t="str">
        <f aca="false">IF(E657="Superseded",MID(INDEX('Import file'!$E$2:$E$1384,MATCH(A657,'Import file'!$A$2:$A$1384,0)),23,30),A657)</f>
        <v>EWA-2970</v>
      </c>
      <c r="S657" s="19" t="str">
        <f aca="false">IF(E657="Discontinued","",IFERROR(INDEX('Supplier file A'!$D$2:$D$677,MATCH(R657,'Supplier file A'!$A$2:$A$677,0)),IFERROR(INDEX('Supplier file B'!$D$2:$D$386,MATCH(R657,'Supplier file B'!$A$2:$A$386,0)),INDEX('Supplier file C'!$D$2:$D$383,MATCH(R657,'Supplier file C'!$A$2:$A$383,0)))))</f>
        <v/>
      </c>
      <c r="T657" s="21" t="str">
        <f aca="false">IF(E657="Discontinued","",IF(ABS(G657-S657)&lt;0.005,"Yes","No"))</f>
        <v/>
      </c>
      <c r="U657" s="21" t="str">
        <f aca="false">IF(E657="Discontinued","",IF(ABS(F657-G657)&lt;=0.01*G657,"Yes","No"))</f>
        <v/>
      </c>
      <c r="V657" s="17" t="str">
        <f aca="false">IF(E657="Discontinued","",K657/H657-1)</f>
        <v/>
      </c>
      <c r="W657" s="21" t="str">
        <f aca="false">IF(E657="Discontinued","Archived",IF(ROUND((L657-G657)/L657,3)&gt;=ROUND(I657,3),"At or above target",IF(Q657&lt;&gt;"","Below target, reason recorded","Below target, no reason")))</f>
        <v>Archived</v>
      </c>
      <c r="X657" s="21" t="str">
        <f aca="false">IF(E657="Discontinued","",IF(ROUND(M657-I657,3)&lt;-0.01,"Yes","No"))</f>
        <v/>
      </c>
    </row>
    <row r="658" customFormat="false" ht="15" hidden="false" customHeight="false" outlineLevel="0" collapsed="false">
      <c r="A658" s="21" t="s">
        <v>1442</v>
      </c>
      <c r="B658" s="21" t="s">
        <v>1443</v>
      </c>
      <c r="C658" s="21" t="s">
        <v>971</v>
      </c>
      <c r="D658" s="21" t="s">
        <v>109</v>
      </c>
      <c r="E658" s="21" t="s">
        <v>110</v>
      </c>
      <c r="F658" s="19" t="n">
        <v>0.95</v>
      </c>
      <c r="G658" s="19" t="n">
        <v>1.12</v>
      </c>
      <c r="H658" s="19" t="n">
        <v>1.4</v>
      </c>
      <c r="I658" s="17" t="n">
        <v>0.3</v>
      </c>
      <c r="J658" s="17"/>
      <c r="K658" s="19" t="n">
        <f aca="false">IF(E658="Discontinued",H658,ROUND(ROUNDUP(ROUND(G658/(1-IF(J658="",I658,J658))/0.05,6),0)*0.05,2))</f>
        <v>1.6</v>
      </c>
      <c r="L658" s="19" t="n">
        <f aca="false">IF(OR(E658="Discontinued",P658="Held at old sell"),H658,IF(LEFT(P658,15)="Approved, cappe",ROUND(ROUNDUP(ROUND(H658*1.1/0.05,6),0)*0.05,2),K658))</f>
        <v>1.6</v>
      </c>
      <c r="M658" s="17" t="n">
        <f aca="false">ROUND((H658-G658)/H658,3)</f>
        <v>0.2</v>
      </c>
      <c r="N658" s="17" t="n">
        <f aca="false">IF(E658="Discontinued","",ROUND((L658-G658)/L658,3))</f>
        <v>0.3</v>
      </c>
      <c r="O658" s="21" t="str">
        <f aca="false">IF(E658="Discontinued","Archive",IF(AND(ROUND(K658/H658-1,6)&lt;=0.1,K658-H658&lt;=100),"Auto","Approval"))</f>
        <v>Approval</v>
      </c>
      <c r="P658" s="21" t="s">
        <v>44</v>
      </c>
      <c r="Q658" s="21"/>
      <c r="R658" s="21" t="str">
        <f aca="false">IF(E658="Superseded",MID(INDEX('Import file'!$E$2:$E$1384,MATCH(A658,'Import file'!$A$2:$A$1384,0)),23,30),A658)</f>
        <v>EWA-2973</v>
      </c>
      <c r="S658" s="19" t="n">
        <f aca="false">IF(E658="Discontinued","",IFERROR(INDEX('Supplier file A'!$D$2:$D$677,MATCH(R658,'Supplier file A'!$A$2:$A$677,0)),IFERROR(INDEX('Supplier file B'!$D$2:$D$386,MATCH(R658,'Supplier file B'!$A$2:$A$386,0)),INDEX('Supplier file C'!$D$2:$D$383,MATCH(R658,'Supplier file C'!$A$2:$A$383,0)))))</f>
        <v>1.12</v>
      </c>
      <c r="T658" s="21" t="str">
        <f aca="false">IF(E658="Discontinued","",IF(ABS(G658-S658)&lt;0.005,"Yes","No"))</f>
        <v>Yes</v>
      </c>
      <c r="U658" s="21" t="str">
        <f aca="false">IF(E658="Discontinued","",IF(ABS(F658-G658)&lt;=0.01*G658,"Yes","No"))</f>
        <v>No</v>
      </c>
      <c r="V658" s="17" t="n">
        <f aca="false">IF(E658="Discontinued","",K658/H658-1)</f>
        <v>0.142857142857143</v>
      </c>
      <c r="W658" s="21" t="str">
        <f aca="false">IF(E658="Discontinued","Archived",IF(ROUND((L658-G658)/L658,3)&gt;=ROUND(I658,3),"At or above target",IF(Q658&lt;&gt;"","Below target, reason recorded","Below target, no reason")))</f>
        <v>At or above target</v>
      </c>
      <c r="X658" s="21" t="str">
        <f aca="false">IF(E658="Discontinued","",IF(ROUND(M658-I658,3)&lt;-0.01,"Yes","No"))</f>
        <v>Yes</v>
      </c>
    </row>
    <row r="659" customFormat="false" ht="15" hidden="false" customHeight="false" outlineLevel="0" collapsed="false">
      <c r="A659" s="21" t="s">
        <v>1444</v>
      </c>
      <c r="B659" s="21" t="s">
        <v>1445</v>
      </c>
      <c r="C659" s="21" t="s">
        <v>971</v>
      </c>
      <c r="D659" s="21" t="s">
        <v>109</v>
      </c>
      <c r="E659" s="21" t="s">
        <v>110</v>
      </c>
      <c r="F659" s="19" t="n">
        <v>66.15</v>
      </c>
      <c r="G659" s="19" t="n">
        <v>76.25</v>
      </c>
      <c r="H659" s="19" t="n">
        <v>94.5</v>
      </c>
      <c r="I659" s="17" t="n">
        <v>0.3</v>
      </c>
      <c r="J659" s="17"/>
      <c r="K659" s="19" t="n">
        <f aca="false">IF(E659="Discontinued",H659,ROUND(ROUNDUP(ROUND(G659/(1-IF(J659="",I659,J659))/0.05,6),0)*0.05,2))</f>
        <v>108.95</v>
      </c>
      <c r="L659" s="19" t="n">
        <f aca="false">IF(OR(E659="Discontinued",P659="Held at old sell"),H659,IF(LEFT(P659,15)="Approved, cappe",ROUND(ROUNDUP(ROUND(H659*1.1/0.05,6),0)*0.05,2),K659))</f>
        <v>108.95</v>
      </c>
      <c r="M659" s="17" t="n">
        <f aca="false">ROUND((H659-G659)/H659,3)</f>
        <v>0.193</v>
      </c>
      <c r="N659" s="17" t="n">
        <f aca="false">IF(E659="Discontinued","",ROUND((L659-G659)/L659,3))</f>
        <v>0.3</v>
      </c>
      <c r="O659" s="21" t="str">
        <f aca="false">IF(E659="Discontinued","Archive",IF(AND(ROUND(K659/H659-1,6)&lt;=0.1,K659-H659&lt;=100),"Auto","Approval"))</f>
        <v>Approval</v>
      </c>
      <c r="P659" s="21" t="s">
        <v>44</v>
      </c>
      <c r="Q659" s="21"/>
      <c r="R659" s="21" t="str">
        <f aca="false">IF(E659="Superseded",MID(INDEX('Import file'!$E$2:$E$1384,MATCH(A659,'Import file'!$A$2:$A$1384,0)),23,30),A659)</f>
        <v>EWA-2975</v>
      </c>
      <c r="S659" s="19" t="n">
        <f aca="false">IF(E659="Discontinued","",IFERROR(INDEX('Supplier file A'!$D$2:$D$677,MATCH(R659,'Supplier file A'!$A$2:$A$677,0)),IFERROR(INDEX('Supplier file B'!$D$2:$D$386,MATCH(R659,'Supplier file B'!$A$2:$A$386,0)),INDEX('Supplier file C'!$D$2:$D$383,MATCH(R659,'Supplier file C'!$A$2:$A$383,0)))))</f>
        <v>76.25</v>
      </c>
      <c r="T659" s="21" t="str">
        <f aca="false">IF(E659="Discontinued","",IF(ABS(G659-S659)&lt;0.005,"Yes","No"))</f>
        <v>Yes</v>
      </c>
      <c r="U659" s="21" t="str">
        <f aca="false">IF(E659="Discontinued","",IF(ABS(F659-G659)&lt;=0.01*G659,"Yes","No"))</f>
        <v>No</v>
      </c>
      <c r="V659" s="17" t="n">
        <f aca="false">IF(E659="Discontinued","",K659/H659-1)</f>
        <v>0.152910052910053</v>
      </c>
      <c r="W659" s="21" t="str">
        <f aca="false">IF(E659="Discontinued","Archived",IF(ROUND((L659-G659)/L659,3)&gt;=ROUND(I659,3),"At or above target",IF(Q659&lt;&gt;"","Below target, reason recorded","Below target, no reason")))</f>
        <v>At or above target</v>
      </c>
      <c r="X659" s="21" t="str">
        <f aca="false">IF(E659="Discontinued","",IF(ROUND(M659-I659,3)&lt;-0.01,"Yes","No"))</f>
        <v>Yes</v>
      </c>
    </row>
    <row r="660" customFormat="false" ht="15" hidden="false" customHeight="false" outlineLevel="0" collapsed="false">
      <c r="A660" s="21" t="s">
        <v>1446</v>
      </c>
      <c r="B660" s="21" t="s">
        <v>1447</v>
      </c>
      <c r="C660" s="21" t="s">
        <v>971</v>
      </c>
      <c r="D660" s="21" t="s">
        <v>109</v>
      </c>
      <c r="E660" s="21" t="s">
        <v>110</v>
      </c>
      <c r="F660" s="19" t="n">
        <v>2.42</v>
      </c>
      <c r="G660" s="19" t="n">
        <v>2.8</v>
      </c>
      <c r="H660" s="19" t="n">
        <v>3.5</v>
      </c>
      <c r="I660" s="17" t="n">
        <v>0.3</v>
      </c>
      <c r="J660" s="17"/>
      <c r="K660" s="19" t="n">
        <f aca="false">IF(E660="Discontinued",H660,ROUND(ROUNDUP(ROUND(G660/(1-IF(J660="",I660,J660))/0.05,6),0)*0.05,2))</f>
        <v>4</v>
      </c>
      <c r="L660" s="19" t="n">
        <f aca="false">IF(OR(E660="Discontinued",P660="Held at old sell"),H660,IF(LEFT(P660,15)="Approved, cappe",ROUND(ROUNDUP(ROUND(H660*1.1/0.05,6),0)*0.05,2),K660))</f>
        <v>4</v>
      </c>
      <c r="M660" s="17" t="n">
        <f aca="false">ROUND((H660-G660)/H660,3)</f>
        <v>0.2</v>
      </c>
      <c r="N660" s="17" t="n">
        <f aca="false">IF(E660="Discontinued","",ROUND((L660-G660)/L660,3))</f>
        <v>0.3</v>
      </c>
      <c r="O660" s="21" t="str">
        <f aca="false">IF(E660="Discontinued","Archive",IF(AND(ROUND(K660/H660-1,6)&lt;=0.1,K660-H660&lt;=100),"Auto","Approval"))</f>
        <v>Approval</v>
      </c>
      <c r="P660" s="21" t="s">
        <v>44</v>
      </c>
      <c r="Q660" s="21"/>
      <c r="R660" s="21" t="str">
        <f aca="false">IF(E660="Superseded",MID(INDEX('Import file'!$E$2:$E$1384,MATCH(A660,'Import file'!$A$2:$A$1384,0)),23,30),A660)</f>
        <v>EWA-2978</v>
      </c>
      <c r="S660" s="19" t="n">
        <f aca="false">IF(E660="Discontinued","",IFERROR(INDEX('Supplier file A'!$D$2:$D$677,MATCH(R660,'Supplier file A'!$A$2:$A$677,0)),IFERROR(INDEX('Supplier file B'!$D$2:$D$386,MATCH(R660,'Supplier file B'!$A$2:$A$386,0)),INDEX('Supplier file C'!$D$2:$D$383,MATCH(R660,'Supplier file C'!$A$2:$A$383,0)))))</f>
        <v>2.8</v>
      </c>
      <c r="T660" s="21" t="str">
        <f aca="false">IF(E660="Discontinued","",IF(ABS(G660-S660)&lt;0.005,"Yes","No"))</f>
        <v>Yes</v>
      </c>
      <c r="U660" s="21" t="str">
        <f aca="false">IF(E660="Discontinued","",IF(ABS(F660-G660)&lt;=0.01*G660,"Yes","No"))</f>
        <v>No</v>
      </c>
      <c r="V660" s="17" t="n">
        <f aca="false">IF(E660="Discontinued","",K660/H660-1)</f>
        <v>0.142857142857143</v>
      </c>
      <c r="W660" s="21" t="str">
        <f aca="false">IF(E660="Discontinued","Archived",IF(ROUND((L660-G660)/L660,3)&gt;=ROUND(I660,3),"At or above target",IF(Q660&lt;&gt;"","Below target, reason recorded","Below target, no reason")))</f>
        <v>At or above target</v>
      </c>
      <c r="X660" s="21" t="str">
        <f aca="false">IF(E660="Discontinued","",IF(ROUND(M660-I660,3)&lt;-0.01,"Yes","No"))</f>
        <v>Yes</v>
      </c>
    </row>
    <row r="661" customFormat="false" ht="15" hidden="false" customHeight="false" outlineLevel="0" collapsed="false">
      <c r="A661" s="21" t="s">
        <v>1448</v>
      </c>
      <c r="B661" s="21" t="s">
        <v>1449</v>
      </c>
      <c r="C661" s="21" t="s">
        <v>971</v>
      </c>
      <c r="D661" s="21" t="s">
        <v>109</v>
      </c>
      <c r="E661" s="21" t="s">
        <v>110</v>
      </c>
      <c r="F661" s="19" t="n">
        <v>3.6</v>
      </c>
      <c r="G661" s="19" t="n">
        <v>4.23</v>
      </c>
      <c r="H661" s="19" t="n">
        <v>5.15</v>
      </c>
      <c r="I661" s="17" t="n">
        <v>0.3</v>
      </c>
      <c r="J661" s="17"/>
      <c r="K661" s="19" t="n">
        <f aca="false">IF(E661="Discontinued",H661,ROUND(ROUNDUP(ROUND(G661/(1-IF(J661="",I661,J661))/0.05,6),0)*0.05,2))</f>
        <v>6.05</v>
      </c>
      <c r="L661" s="19" t="n">
        <f aca="false">IF(OR(E661="Discontinued",P661="Held at old sell"),H661,IF(LEFT(P661,15)="Approved, cappe",ROUND(ROUNDUP(ROUND(H661*1.1/0.05,6),0)*0.05,2),K661))</f>
        <v>6.05</v>
      </c>
      <c r="M661" s="17" t="n">
        <f aca="false">ROUND((H661-G661)/H661,3)</f>
        <v>0.179</v>
      </c>
      <c r="N661" s="17" t="n">
        <f aca="false">IF(E661="Discontinued","",ROUND((L661-G661)/L661,3))</f>
        <v>0.301</v>
      </c>
      <c r="O661" s="21" t="str">
        <f aca="false">IF(E661="Discontinued","Archive",IF(AND(ROUND(K661/H661-1,6)&lt;=0.1,K661-H661&lt;=100),"Auto","Approval"))</f>
        <v>Approval</v>
      </c>
      <c r="P661" s="21" t="s">
        <v>44</v>
      </c>
      <c r="Q661" s="21"/>
      <c r="R661" s="21" t="str">
        <f aca="false">IF(E661="Superseded",MID(INDEX('Import file'!$E$2:$E$1384,MATCH(A661,'Import file'!$A$2:$A$1384,0)),23,30),A661)</f>
        <v>EWA-2981</v>
      </c>
      <c r="S661" s="19" t="n">
        <f aca="false">IF(E661="Discontinued","",IFERROR(INDEX('Supplier file A'!$D$2:$D$677,MATCH(R661,'Supplier file A'!$A$2:$A$677,0)),IFERROR(INDEX('Supplier file B'!$D$2:$D$386,MATCH(R661,'Supplier file B'!$A$2:$A$386,0)),INDEX('Supplier file C'!$D$2:$D$383,MATCH(R661,'Supplier file C'!$A$2:$A$383,0)))))</f>
        <v>4.23</v>
      </c>
      <c r="T661" s="21" t="str">
        <f aca="false">IF(E661="Discontinued","",IF(ABS(G661-S661)&lt;0.005,"Yes","No"))</f>
        <v>Yes</v>
      </c>
      <c r="U661" s="21" t="str">
        <f aca="false">IF(E661="Discontinued","",IF(ABS(F661-G661)&lt;=0.01*G661,"Yes","No"))</f>
        <v>No</v>
      </c>
      <c r="V661" s="17" t="n">
        <f aca="false">IF(E661="Discontinued","",K661/H661-1)</f>
        <v>0.174757281553398</v>
      </c>
      <c r="W661" s="21" t="str">
        <f aca="false">IF(E661="Discontinued","Archived",IF(ROUND((L661-G661)/L661,3)&gt;=ROUND(I661,3),"At or above target",IF(Q661&lt;&gt;"","Below target, reason recorded","Below target, no reason")))</f>
        <v>At or above target</v>
      </c>
      <c r="X661" s="21" t="str">
        <f aca="false">IF(E661="Discontinued","",IF(ROUND(M661-I661,3)&lt;-0.01,"Yes","No"))</f>
        <v>Yes</v>
      </c>
    </row>
    <row r="662" customFormat="false" ht="15" hidden="false" customHeight="false" outlineLevel="0" collapsed="false">
      <c r="A662" s="21" t="s">
        <v>1450</v>
      </c>
      <c r="B662" s="21" t="s">
        <v>1451</v>
      </c>
      <c r="C662" s="21" t="s">
        <v>1452</v>
      </c>
      <c r="D662" s="21" t="s">
        <v>1453</v>
      </c>
      <c r="E662" s="21" t="s">
        <v>110</v>
      </c>
      <c r="F662" s="19" t="n">
        <v>60</v>
      </c>
      <c r="G662" s="19" t="n">
        <v>61.62</v>
      </c>
      <c r="H662" s="19" t="n">
        <v>100</v>
      </c>
      <c r="I662" s="17" t="n">
        <v>0.4</v>
      </c>
      <c r="J662" s="17"/>
      <c r="K662" s="19" t="n">
        <f aca="false">IF(E662="Discontinued",H662,ROUND(ROUNDUP(ROUND(G662/(1-IF(J662="",I662,J662))/0.05,6),0)*0.05,2))</f>
        <v>102.7</v>
      </c>
      <c r="L662" s="19" t="n">
        <f aca="false">IF(OR(E662="Discontinued",P662="Held at old sell"),H662,IF(LEFT(P662,15)="Approved, cappe",ROUND(ROUNDUP(ROUND(H662*1.1/0.05,6),0)*0.05,2),K662))</f>
        <v>102.7</v>
      </c>
      <c r="M662" s="17" t="n">
        <f aca="false">ROUND((H662-G662)/H662,3)</f>
        <v>0.384</v>
      </c>
      <c r="N662" s="17" t="n">
        <f aca="false">IF(E662="Discontinued","",ROUND((L662-G662)/L662,3))</f>
        <v>0.4</v>
      </c>
      <c r="O662" s="21" t="str">
        <f aca="false">IF(E662="Discontinued","Archive",IF(AND(ROUND(K662/H662-1,6)&lt;=0.1,K662-H662&lt;=100),"Auto","Approval"))</f>
        <v>Auto</v>
      </c>
      <c r="P662" s="21" t="s">
        <v>111</v>
      </c>
      <c r="Q662" s="21"/>
      <c r="R662" s="21" t="str">
        <f aca="false">IF(E662="Superseded",MID(INDEX('Import file'!$E$2:$E$1384,MATCH(A662,'Import file'!$A$2:$A$1384,0)),23,30),A662)</f>
        <v>LSB-1005</v>
      </c>
      <c r="S662" s="19" t="n">
        <f aca="false">IF(E662="Discontinued","",IFERROR(INDEX('Supplier file A'!$D$2:$D$677,MATCH(R662,'Supplier file A'!$A$2:$A$677,0)),IFERROR(INDEX('Supplier file B'!$D$2:$D$386,MATCH(R662,'Supplier file B'!$A$2:$A$386,0)),INDEX('Supplier file C'!$D$2:$D$383,MATCH(R662,'Supplier file C'!$A$2:$A$383,0)))))</f>
        <v>61.62</v>
      </c>
      <c r="T662" s="21" t="str">
        <f aca="false">IF(E662="Discontinued","",IF(ABS(G662-S662)&lt;0.005,"Yes","No"))</f>
        <v>Yes</v>
      </c>
      <c r="U662" s="21" t="str">
        <f aca="false">IF(E662="Discontinued","",IF(ABS(F662-G662)&lt;=0.01*G662,"Yes","No"))</f>
        <v>No</v>
      </c>
      <c r="V662" s="17" t="n">
        <f aca="false">IF(E662="Discontinued","",K662/H662-1)</f>
        <v>0.0270000000000001</v>
      </c>
      <c r="W662" s="21" t="str">
        <f aca="false">IF(E662="Discontinued","Archived",IF(ROUND((L662-G662)/L662,3)&gt;=ROUND(I662,3),"At or above target",IF(Q662&lt;&gt;"","Below target, reason recorded","Below target, no reason")))</f>
        <v>At or above target</v>
      </c>
      <c r="X662" s="21" t="str">
        <f aca="false">IF(E662="Discontinued","",IF(ROUND(M662-I662,3)&lt;-0.01,"Yes","No"))</f>
        <v>Yes</v>
      </c>
    </row>
    <row r="663" customFormat="false" ht="15" hidden="false" customHeight="false" outlineLevel="0" collapsed="false">
      <c r="A663" s="21" t="s">
        <v>1454</v>
      </c>
      <c r="B663" s="21" t="s">
        <v>1455</v>
      </c>
      <c r="C663" s="21" t="s">
        <v>1452</v>
      </c>
      <c r="D663" s="21" t="s">
        <v>1453</v>
      </c>
      <c r="E663" s="21" t="s">
        <v>110</v>
      </c>
      <c r="F663" s="19" t="n">
        <v>39.1</v>
      </c>
      <c r="G663" s="19" t="n">
        <v>40.68</v>
      </c>
      <c r="H663" s="19" t="n">
        <v>65.2</v>
      </c>
      <c r="I663" s="17" t="n">
        <v>0.4</v>
      </c>
      <c r="J663" s="17"/>
      <c r="K663" s="19" t="n">
        <f aca="false">IF(E663="Discontinued",H663,ROUND(ROUNDUP(ROUND(G663/(1-IF(J663="",I663,J663))/0.05,6),0)*0.05,2))</f>
        <v>67.8</v>
      </c>
      <c r="L663" s="19" t="n">
        <f aca="false">IF(OR(E663="Discontinued",P663="Held at old sell"),H663,IF(LEFT(P663,15)="Approved, cappe",ROUND(ROUNDUP(ROUND(H663*1.1/0.05,6),0)*0.05,2),K663))</f>
        <v>67.8</v>
      </c>
      <c r="M663" s="17" t="n">
        <f aca="false">ROUND((H663-G663)/H663,3)</f>
        <v>0.376</v>
      </c>
      <c r="N663" s="17" t="n">
        <f aca="false">IF(E663="Discontinued","",ROUND((L663-G663)/L663,3))</f>
        <v>0.4</v>
      </c>
      <c r="O663" s="21" t="str">
        <f aca="false">IF(E663="Discontinued","Archive",IF(AND(ROUND(K663/H663-1,6)&lt;=0.1,K663-H663&lt;=100),"Auto","Approval"))</f>
        <v>Auto</v>
      </c>
      <c r="P663" s="21" t="s">
        <v>111</v>
      </c>
      <c r="Q663" s="21"/>
      <c r="R663" s="21" t="str">
        <f aca="false">IF(E663="Superseded",MID(INDEX('Import file'!$E$2:$E$1384,MATCH(A663,'Import file'!$A$2:$A$1384,0)),23,30),A663)</f>
        <v>LSB-1007</v>
      </c>
      <c r="S663" s="19" t="n">
        <f aca="false">IF(E663="Discontinued","",IFERROR(INDEX('Supplier file A'!$D$2:$D$677,MATCH(R663,'Supplier file A'!$A$2:$A$677,0)),IFERROR(INDEX('Supplier file B'!$D$2:$D$386,MATCH(R663,'Supplier file B'!$A$2:$A$386,0)),INDEX('Supplier file C'!$D$2:$D$383,MATCH(R663,'Supplier file C'!$A$2:$A$383,0)))))</f>
        <v>40.68</v>
      </c>
      <c r="T663" s="21" t="str">
        <f aca="false">IF(E663="Discontinued","",IF(ABS(G663-S663)&lt;0.005,"Yes","No"))</f>
        <v>Yes</v>
      </c>
      <c r="U663" s="21" t="str">
        <f aca="false">IF(E663="Discontinued","",IF(ABS(F663-G663)&lt;=0.01*G663,"Yes","No"))</f>
        <v>No</v>
      </c>
      <c r="V663" s="17" t="n">
        <f aca="false">IF(E663="Discontinued","",K663/H663-1)</f>
        <v>0.0398773006134969</v>
      </c>
      <c r="W663" s="21" t="str">
        <f aca="false">IF(E663="Discontinued","Archived",IF(ROUND((L663-G663)/L663,3)&gt;=ROUND(I663,3),"At or above target",IF(Q663&lt;&gt;"","Below target, reason recorded","Below target, no reason")))</f>
        <v>At or above target</v>
      </c>
      <c r="X663" s="21" t="str">
        <f aca="false">IF(E663="Discontinued","",IF(ROUND(M663-I663,3)&lt;-0.01,"Yes","No"))</f>
        <v>Yes</v>
      </c>
    </row>
    <row r="664" customFormat="false" ht="15" hidden="false" customHeight="false" outlineLevel="0" collapsed="false">
      <c r="A664" s="21" t="s">
        <v>1456</v>
      </c>
      <c r="B664" s="21" t="s">
        <v>1457</v>
      </c>
      <c r="C664" s="21" t="s">
        <v>1452</v>
      </c>
      <c r="D664" s="21" t="s">
        <v>1453</v>
      </c>
      <c r="E664" s="21" t="s">
        <v>110</v>
      </c>
      <c r="F664" s="19" t="n">
        <v>120</v>
      </c>
      <c r="G664" s="19" t="n">
        <v>124.48</v>
      </c>
      <c r="H664" s="19" t="n">
        <v>200</v>
      </c>
      <c r="I664" s="17" t="n">
        <v>0.4</v>
      </c>
      <c r="J664" s="17"/>
      <c r="K664" s="19" t="n">
        <f aca="false">IF(E664="Discontinued",H664,ROUND(ROUNDUP(ROUND(G664/(1-IF(J664="",I664,J664))/0.05,6),0)*0.05,2))</f>
        <v>207.5</v>
      </c>
      <c r="L664" s="19" t="n">
        <f aca="false">IF(OR(E664="Discontinued",P664="Held at old sell"),H664,IF(LEFT(P664,15)="Approved, cappe",ROUND(ROUNDUP(ROUND(H664*1.1/0.05,6),0)*0.05,2),K664))</f>
        <v>207.5</v>
      </c>
      <c r="M664" s="17" t="n">
        <f aca="false">ROUND((H664-G664)/H664,3)</f>
        <v>0.378</v>
      </c>
      <c r="N664" s="17" t="n">
        <f aca="false">IF(E664="Discontinued","",ROUND((L664-G664)/L664,3))</f>
        <v>0.4</v>
      </c>
      <c r="O664" s="21" t="str">
        <f aca="false">IF(E664="Discontinued","Archive",IF(AND(ROUND(K664/H664-1,6)&lt;=0.1,K664-H664&lt;=100),"Auto","Approval"))</f>
        <v>Auto</v>
      </c>
      <c r="P664" s="21" t="s">
        <v>111</v>
      </c>
      <c r="Q664" s="21"/>
      <c r="R664" s="21" t="str">
        <f aca="false">IF(E664="Superseded",MID(INDEX('Import file'!$E$2:$E$1384,MATCH(A664,'Import file'!$A$2:$A$1384,0)),23,30),A664)</f>
        <v>LSB-1011</v>
      </c>
      <c r="S664" s="19" t="n">
        <f aca="false">IF(E664="Discontinued","",IFERROR(INDEX('Supplier file A'!$D$2:$D$677,MATCH(R664,'Supplier file A'!$A$2:$A$677,0)),IFERROR(INDEX('Supplier file B'!$D$2:$D$386,MATCH(R664,'Supplier file B'!$A$2:$A$386,0)),INDEX('Supplier file C'!$D$2:$D$383,MATCH(R664,'Supplier file C'!$A$2:$A$383,0)))))</f>
        <v>124.48</v>
      </c>
      <c r="T664" s="21" t="str">
        <f aca="false">IF(E664="Discontinued","",IF(ABS(G664-S664)&lt;0.005,"Yes","No"))</f>
        <v>Yes</v>
      </c>
      <c r="U664" s="21" t="str">
        <f aca="false">IF(E664="Discontinued","",IF(ABS(F664-G664)&lt;=0.01*G664,"Yes","No"))</f>
        <v>No</v>
      </c>
      <c r="V664" s="17" t="n">
        <f aca="false">IF(E664="Discontinued","",K664/H664-1)</f>
        <v>0.0375000000000001</v>
      </c>
      <c r="W664" s="21" t="str">
        <f aca="false">IF(E664="Discontinued","Archived",IF(ROUND((L664-G664)/L664,3)&gt;=ROUND(I664,3),"At or above target",IF(Q664&lt;&gt;"","Below target, reason recorded","Below target, no reason")))</f>
        <v>At or above target</v>
      </c>
      <c r="X664" s="21" t="str">
        <f aca="false">IF(E664="Discontinued","",IF(ROUND(M664-I664,3)&lt;-0.01,"Yes","No"))</f>
        <v>Yes</v>
      </c>
    </row>
    <row r="665" customFormat="false" ht="15" hidden="false" customHeight="false" outlineLevel="0" collapsed="false">
      <c r="A665" s="21" t="s">
        <v>1458</v>
      </c>
      <c r="B665" s="21" t="s">
        <v>1459</v>
      </c>
      <c r="C665" s="21" t="s">
        <v>1452</v>
      </c>
      <c r="D665" s="21" t="s">
        <v>1453</v>
      </c>
      <c r="E665" s="21" t="s">
        <v>110</v>
      </c>
      <c r="F665" s="19" t="n">
        <v>16.33</v>
      </c>
      <c r="G665" s="19" t="n">
        <v>16.87</v>
      </c>
      <c r="H665" s="19" t="n">
        <v>27.25</v>
      </c>
      <c r="I665" s="17" t="n">
        <v>0.4</v>
      </c>
      <c r="J665" s="17"/>
      <c r="K665" s="19" t="n">
        <f aca="false">IF(E665="Discontinued",H665,ROUND(ROUNDUP(ROUND(G665/(1-IF(J665="",I665,J665))/0.05,6),0)*0.05,2))</f>
        <v>28.15</v>
      </c>
      <c r="L665" s="19" t="n">
        <f aca="false">IF(OR(E665="Discontinued",P665="Held at old sell"),H665,IF(LEFT(P665,15)="Approved, cappe",ROUND(ROUNDUP(ROUND(H665*1.1/0.05,6),0)*0.05,2),K665))</f>
        <v>28.15</v>
      </c>
      <c r="M665" s="17" t="n">
        <f aca="false">ROUND((H665-G665)/H665,3)</f>
        <v>0.381</v>
      </c>
      <c r="N665" s="17" t="n">
        <f aca="false">IF(E665="Discontinued","",ROUND((L665-G665)/L665,3))</f>
        <v>0.401</v>
      </c>
      <c r="O665" s="21" t="str">
        <f aca="false">IF(E665="Discontinued","Archive",IF(AND(ROUND(K665/H665-1,6)&lt;=0.1,K665-H665&lt;=100),"Auto","Approval"))</f>
        <v>Auto</v>
      </c>
      <c r="P665" s="21" t="s">
        <v>111</v>
      </c>
      <c r="Q665" s="21"/>
      <c r="R665" s="21" t="str">
        <f aca="false">IF(E665="Superseded",MID(INDEX('Import file'!$E$2:$E$1384,MATCH(A665,'Import file'!$A$2:$A$1384,0)),23,30),A665)</f>
        <v>LSB-1012</v>
      </c>
      <c r="S665" s="19" t="n">
        <f aca="false">IF(E665="Discontinued","",IFERROR(INDEX('Supplier file A'!$D$2:$D$677,MATCH(R665,'Supplier file A'!$A$2:$A$677,0)),IFERROR(INDEX('Supplier file B'!$D$2:$D$386,MATCH(R665,'Supplier file B'!$A$2:$A$386,0)),INDEX('Supplier file C'!$D$2:$D$383,MATCH(R665,'Supplier file C'!$A$2:$A$383,0)))))</f>
        <v>16.87</v>
      </c>
      <c r="T665" s="21" t="str">
        <f aca="false">IF(E665="Discontinued","",IF(ABS(G665-S665)&lt;0.005,"Yes","No"))</f>
        <v>Yes</v>
      </c>
      <c r="U665" s="21" t="str">
        <f aca="false">IF(E665="Discontinued","",IF(ABS(F665-G665)&lt;=0.01*G665,"Yes","No"))</f>
        <v>No</v>
      </c>
      <c r="V665" s="17" t="n">
        <f aca="false">IF(E665="Discontinued","",K665/H665-1)</f>
        <v>0.0330275229357797</v>
      </c>
      <c r="W665" s="21" t="str">
        <f aca="false">IF(E665="Discontinued","Archived",IF(ROUND((L665-G665)/L665,3)&gt;=ROUND(I665,3),"At or above target",IF(Q665&lt;&gt;"","Below target, reason recorded","Below target, no reason")))</f>
        <v>At or above target</v>
      </c>
      <c r="X665" s="21" t="str">
        <f aca="false">IF(E665="Discontinued","",IF(ROUND(M665-I665,3)&lt;-0.01,"Yes","No"))</f>
        <v>Yes</v>
      </c>
    </row>
    <row r="666" customFormat="false" ht="15" hidden="false" customHeight="false" outlineLevel="0" collapsed="false">
      <c r="A666" s="21" t="s">
        <v>1460</v>
      </c>
      <c r="B666" s="21" t="s">
        <v>1461</v>
      </c>
      <c r="C666" s="21" t="s">
        <v>1452</v>
      </c>
      <c r="D666" s="21" t="s">
        <v>1453</v>
      </c>
      <c r="E666" s="21" t="s">
        <v>110</v>
      </c>
      <c r="F666" s="19" t="n">
        <v>42</v>
      </c>
      <c r="G666" s="19" t="n">
        <v>43.13</v>
      </c>
      <c r="H666" s="19" t="n">
        <v>70</v>
      </c>
      <c r="I666" s="17" t="n">
        <v>0.4</v>
      </c>
      <c r="J666" s="17"/>
      <c r="K666" s="19" t="n">
        <f aca="false">IF(E666="Discontinued",H666,ROUND(ROUNDUP(ROUND(G666/(1-IF(J666="",I666,J666))/0.05,6),0)*0.05,2))</f>
        <v>71.9</v>
      </c>
      <c r="L666" s="19" t="n">
        <f aca="false">IF(OR(E666="Discontinued",P666="Held at old sell"),H666,IF(LEFT(P666,15)="Approved, cappe",ROUND(ROUNDUP(ROUND(H666*1.1/0.05,6),0)*0.05,2),K666))</f>
        <v>71.9</v>
      </c>
      <c r="M666" s="17" t="n">
        <f aca="false">ROUND((H666-G666)/H666,3)</f>
        <v>0.384</v>
      </c>
      <c r="N666" s="17" t="n">
        <f aca="false">IF(E666="Discontinued","",ROUND((L666-G666)/L666,3))</f>
        <v>0.4</v>
      </c>
      <c r="O666" s="21" t="str">
        <f aca="false">IF(E666="Discontinued","Archive",IF(AND(ROUND(K666/H666-1,6)&lt;=0.1,K666-H666&lt;=100),"Auto","Approval"))</f>
        <v>Auto</v>
      </c>
      <c r="P666" s="21" t="s">
        <v>111</v>
      </c>
      <c r="Q666" s="21"/>
      <c r="R666" s="21" t="str">
        <f aca="false">IF(E666="Superseded",MID(INDEX('Import file'!$E$2:$E$1384,MATCH(A666,'Import file'!$A$2:$A$1384,0)),23,30),A666)</f>
        <v>LSB-1015</v>
      </c>
      <c r="S666" s="19" t="n">
        <f aca="false">IF(E666="Discontinued","",IFERROR(INDEX('Supplier file A'!$D$2:$D$677,MATCH(R666,'Supplier file A'!$A$2:$A$677,0)),IFERROR(INDEX('Supplier file B'!$D$2:$D$386,MATCH(R666,'Supplier file B'!$A$2:$A$386,0)),INDEX('Supplier file C'!$D$2:$D$383,MATCH(R666,'Supplier file C'!$A$2:$A$383,0)))))</f>
        <v>43.13</v>
      </c>
      <c r="T666" s="21" t="str">
        <f aca="false">IF(E666="Discontinued","",IF(ABS(G666-S666)&lt;0.005,"Yes","No"))</f>
        <v>Yes</v>
      </c>
      <c r="U666" s="21" t="str">
        <f aca="false">IF(E666="Discontinued","",IF(ABS(F666-G666)&lt;=0.01*G666,"Yes","No"))</f>
        <v>No</v>
      </c>
      <c r="V666" s="17" t="n">
        <f aca="false">IF(E666="Discontinued","",K666/H666-1)</f>
        <v>0.0271428571428571</v>
      </c>
      <c r="W666" s="21" t="str">
        <f aca="false">IF(E666="Discontinued","Archived",IF(ROUND((L666-G666)/L666,3)&gt;=ROUND(I666,3),"At or above target",IF(Q666&lt;&gt;"","Below target, reason recorded","Below target, no reason")))</f>
        <v>At or above target</v>
      </c>
      <c r="X666" s="21" t="str">
        <f aca="false">IF(E666="Discontinued","",IF(ROUND(M666-I666,3)&lt;-0.01,"Yes","No"))</f>
        <v>Yes</v>
      </c>
    </row>
    <row r="667" customFormat="false" ht="15" hidden="false" customHeight="false" outlineLevel="0" collapsed="false">
      <c r="A667" s="21" t="s">
        <v>1462</v>
      </c>
      <c r="B667" s="21" t="s">
        <v>1463</v>
      </c>
      <c r="C667" s="21" t="s">
        <v>1452</v>
      </c>
      <c r="D667" s="21" t="s">
        <v>1453</v>
      </c>
      <c r="E667" s="21" t="s">
        <v>110</v>
      </c>
      <c r="F667" s="19" t="n">
        <v>69</v>
      </c>
      <c r="G667" s="19" t="n">
        <v>70.41</v>
      </c>
      <c r="H667" s="19" t="n">
        <v>115</v>
      </c>
      <c r="I667" s="17" t="n">
        <v>0.4</v>
      </c>
      <c r="J667" s="17"/>
      <c r="K667" s="19" t="n">
        <f aca="false">IF(E667="Discontinued",H667,ROUND(ROUNDUP(ROUND(G667/(1-IF(J667="",I667,J667))/0.05,6),0)*0.05,2))</f>
        <v>117.35</v>
      </c>
      <c r="L667" s="19" t="n">
        <f aca="false">IF(OR(E667="Discontinued",P667="Held at old sell"),H667,IF(LEFT(P667,15)="Approved, cappe",ROUND(ROUNDUP(ROUND(H667*1.1/0.05,6),0)*0.05,2),K667))</f>
        <v>117.35</v>
      </c>
      <c r="M667" s="17" t="n">
        <f aca="false">ROUND((H667-G667)/H667,3)</f>
        <v>0.388</v>
      </c>
      <c r="N667" s="17" t="n">
        <f aca="false">IF(E667="Discontinued","",ROUND((L667-G667)/L667,3))</f>
        <v>0.4</v>
      </c>
      <c r="O667" s="21" t="str">
        <f aca="false">IF(E667="Discontinued","Archive",IF(AND(ROUND(K667/H667-1,6)&lt;=0.1,K667-H667&lt;=100),"Auto","Approval"))</f>
        <v>Auto</v>
      </c>
      <c r="P667" s="21" t="s">
        <v>111</v>
      </c>
      <c r="Q667" s="21"/>
      <c r="R667" s="21" t="str">
        <f aca="false">IF(E667="Superseded",MID(INDEX('Import file'!$E$2:$E$1384,MATCH(A667,'Import file'!$A$2:$A$1384,0)),23,30),A667)</f>
        <v>LSB-1018</v>
      </c>
      <c r="S667" s="19" t="n">
        <f aca="false">IF(E667="Discontinued","",IFERROR(INDEX('Supplier file A'!$D$2:$D$677,MATCH(R667,'Supplier file A'!$A$2:$A$677,0)),IFERROR(INDEX('Supplier file B'!$D$2:$D$386,MATCH(R667,'Supplier file B'!$A$2:$A$386,0)),INDEX('Supplier file C'!$D$2:$D$383,MATCH(R667,'Supplier file C'!$A$2:$A$383,0)))))</f>
        <v>70.41</v>
      </c>
      <c r="T667" s="21" t="str">
        <f aca="false">IF(E667="Discontinued","",IF(ABS(G667-S667)&lt;0.005,"Yes","No"))</f>
        <v>Yes</v>
      </c>
      <c r="U667" s="21" t="str">
        <f aca="false">IF(E667="Discontinued","",IF(ABS(F667-G667)&lt;=0.01*G667,"Yes","No"))</f>
        <v>No</v>
      </c>
      <c r="V667" s="17" t="n">
        <f aca="false">IF(E667="Discontinued","",K667/H667-1)</f>
        <v>0.0204347826086957</v>
      </c>
      <c r="W667" s="21" t="str">
        <f aca="false">IF(E667="Discontinued","Archived",IF(ROUND((L667-G667)/L667,3)&gt;=ROUND(I667,3),"At or above target",IF(Q667&lt;&gt;"","Below target, reason recorded","Below target, no reason")))</f>
        <v>At or above target</v>
      </c>
      <c r="X667" s="21" t="str">
        <f aca="false">IF(E667="Discontinued","",IF(ROUND(M667-I667,3)&lt;-0.01,"Yes","No"))</f>
        <v>Yes</v>
      </c>
    </row>
    <row r="668" customFormat="false" ht="15" hidden="false" customHeight="false" outlineLevel="0" collapsed="false">
      <c r="A668" s="21" t="s">
        <v>1464</v>
      </c>
      <c r="B668" s="21" t="s">
        <v>1465</v>
      </c>
      <c r="C668" s="21" t="s">
        <v>1452</v>
      </c>
      <c r="D668" s="21" t="s">
        <v>1453</v>
      </c>
      <c r="E668" s="21" t="s">
        <v>110</v>
      </c>
      <c r="F668" s="19" t="n">
        <v>16.5</v>
      </c>
      <c r="G668" s="19" t="n">
        <v>16.9</v>
      </c>
      <c r="H668" s="19" t="n">
        <v>24.3</v>
      </c>
      <c r="I668" s="17" t="n">
        <v>0.4</v>
      </c>
      <c r="J668" s="17" t="n">
        <v>0.32</v>
      </c>
      <c r="K668" s="19" t="n">
        <f aca="false">IF(E668="Discontinued",H668,ROUND(ROUNDUP(ROUND(G668/(1-IF(J668="",I668,J668))/0.05,6),0)*0.05,2))</f>
        <v>24.9</v>
      </c>
      <c r="L668" s="19" t="n">
        <f aca="false">IF(OR(E668="Discontinued",P668="Held at old sell"),H668,IF(LEFT(P668,15)="Approved, cappe",ROUND(ROUNDUP(ROUND(H668*1.1/0.05,6),0)*0.05,2),K668))</f>
        <v>24.9</v>
      </c>
      <c r="M668" s="17" t="n">
        <f aca="false">ROUND((H668-G668)/H668,3)</f>
        <v>0.305</v>
      </c>
      <c r="N668" s="17" t="n">
        <f aca="false">IF(E668="Discontinued","",ROUND((L668-G668)/L668,3))</f>
        <v>0.321</v>
      </c>
      <c r="O668" s="21" t="str">
        <f aca="false">IF(E668="Discontinued","Archive",IF(AND(ROUND(K668/H668-1,6)&lt;=0.1,K668-H668&lt;=100),"Auto","Approval"))</f>
        <v>Auto</v>
      </c>
      <c r="P668" s="21" t="s">
        <v>111</v>
      </c>
      <c r="Q668" s="21" t="s">
        <v>1466</v>
      </c>
      <c r="R668" s="21" t="str">
        <f aca="false">IF(E668="Superseded",MID(INDEX('Import file'!$E$2:$E$1384,MATCH(A668,'Import file'!$A$2:$A$1384,0)),23,30),A668)</f>
        <v>LSB-1021</v>
      </c>
      <c r="S668" s="19" t="n">
        <f aca="false">IF(E668="Discontinued","",IFERROR(INDEX('Supplier file A'!$D$2:$D$677,MATCH(R668,'Supplier file A'!$A$2:$A$677,0)),IFERROR(INDEX('Supplier file B'!$D$2:$D$386,MATCH(R668,'Supplier file B'!$A$2:$A$386,0)),INDEX('Supplier file C'!$D$2:$D$383,MATCH(R668,'Supplier file C'!$A$2:$A$383,0)))))</f>
        <v>16.9</v>
      </c>
      <c r="T668" s="21" t="str">
        <f aca="false">IF(E668="Discontinued","",IF(ABS(G668-S668)&lt;0.005,"Yes","No"))</f>
        <v>Yes</v>
      </c>
      <c r="U668" s="21" t="str">
        <f aca="false">IF(E668="Discontinued","",IF(ABS(F668-G668)&lt;=0.01*G668,"Yes","No"))</f>
        <v>No</v>
      </c>
      <c r="V668" s="17" t="n">
        <f aca="false">IF(E668="Discontinued","",K668/H668-1)</f>
        <v>0.0246913580246912</v>
      </c>
      <c r="W668" s="21" t="str">
        <f aca="false">IF(E668="Discontinued","Archived",IF(ROUND((L668-G668)/L668,3)&gt;=ROUND(I668,3),"At or above target",IF(Q668&lt;&gt;"","Below target, reason recorded","Below target, no reason")))</f>
        <v>Below target, reason recorded</v>
      </c>
      <c r="X668" s="21" t="str">
        <f aca="false">IF(E668="Discontinued","",IF(ROUND(M668-I668,3)&lt;-0.01,"Yes","No"))</f>
        <v>Yes</v>
      </c>
    </row>
    <row r="669" customFormat="false" ht="15" hidden="false" customHeight="false" outlineLevel="0" collapsed="false">
      <c r="A669" s="21" t="s">
        <v>1467</v>
      </c>
      <c r="B669" s="21" t="s">
        <v>1468</v>
      </c>
      <c r="C669" s="21" t="s">
        <v>1452</v>
      </c>
      <c r="D669" s="21" t="s">
        <v>1453</v>
      </c>
      <c r="E669" s="21" t="s">
        <v>110</v>
      </c>
      <c r="F669" s="19" t="n">
        <v>16.1</v>
      </c>
      <c r="G669" s="19" t="n">
        <v>16.68</v>
      </c>
      <c r="H669" s="19" t="n">
        <v>26.85</v>
      </c>
      <c r="I669" s="17" t="n">
        <v>0.4</v>
      </c>
      <c r="J669" s="17"/>
      <c r="K669" s="19" t="n">
        <f aca="false">IF(E669="Discontinued",H669,ROUND(ROUNDUP(ROUND(G669/(1-IF(J669="",I669,J669))/0.05,6),0)*0.05,2))</f>
        <v>27.8</v>
      </c>
      <c r="L669" s="19" t="n">
        <f aca="false">IF(OR(E669="Discontinued",P669="Held at old sell"),H669,IF(LEFT(P669,15)="Approved, cappe",ROUND(ROUNDUP(ROUND(H669*1.1/0.05,6),0)*0.05,2),K669))</f>
        <v>27.8</v>
      </c>
      <c r="M669" s="17" t="n">
        <f aca="false">ROUND((H669-G669)/H669,3)</f>
        <v>0.379</v>
      </c>
      <c r="N669" s="17" t="n">
        <f aca="false">IF(E669="Discontinued","",ROUND((L669-G669)/L669,3))</f>
        <v>0.4</v>
      </c>
      <c r="O669" s="21" t="str">
        <f aca="false">IF(E669="Discontinued","Archive",IF(AND(ROUND(K669/H669-1,6)&lt;=0.1,K669-H669&lt;=100),"Auto","Approval"))</f>
        <v>Auto</v>
      </c>
      <c r="P669" s="21" t="s">
        <v>111</v>
      </c>
      <c r="Q669" s="21"/>
      <c r="R669" s="21" t="str">
        <f aca="false">IF(E669="Superseded",MID(INDEX('Import file'!$E$2:$E$1384,MATCH(A669,'Import file'!$A$2:$A$1384,0)),23,30),A669)</f>
        <v>LSB-1025</v>
      </c>
      <c r="S669" s="19" t="n">
        <f aca="false">IF(E669="Discontinued","",IFERROR(INDEX('Supplier file A'!$D$2:$D$677,MATCH(R669,'Supplier file A'!$A$2:$A$677,0)),IFERROR(INDEX('Supplier file B'!$D$2:$D$386,MATCH(R669,'Supplier file B'!$A$2:$A$386,0)),INDEX('Supplier file C'!$D$2:$D$383,MATCH(R669,'Supplier file C'!$A$2:$A$383,0)))))</f>
        <v>16.68</v>
      </c>
      <c r="T669" s="21" t="str">
        <f aca="false">IF(E669="Discontinued","",IF(ABS(G669-S669)&lt;0.005,"Yes","No"))</f>
        <v>Yes</v>
      </c>
      <c r="U669" s="21" t="str">
        <f aca="false">IF(E669="Discontinued","",IF(ABS(F669-G669)&lt;=0.01*G669,"Yes","No"))</f>
        <v>No</v>
      </c>
      <c r="V669" s="17" t="n">
        <f aca="false">IF(E669="Discontinued","",K669/H669-1)</f>
        <v>0.0353817504655494</v>
      </c>
      <c r="W669" s="21" t="str">
        <f aca="false">IF(E669="Discontinued","Archived",IF(ROUND((L669-G669)/L669,3)&gt;=ROUND(I669,3),"At or above target",IF(Q669&lt;&gt;"","Below target, reason recorded","Below target, no reason")))</f>
        <v>At or above target</v>
      </c>
      <c r="X669" s="21" t="str">
        <f aca="false">IF(E669="Discontinued","",IF(ROUND(M669-I669,3)&lt;-0.01,"Yes","No"))</f>
        <v>Yes</v>
      </c>
    </row>
    <row r="670" customFormat="false" ht="15" hidden="false" customHeight="false" outlineLevel="0" collapsed="false">
      <c r="A670" s="21" t="s">
        <v>1469</v>
      </c>
      <c r="B670" s="21" t="s">
        <v>1470</v>
      </c>
      <c r="C670" s="21" t="s">
        <v>1452</v>
      </c>
      <c r="D670" s="21" t="s">
        <v>1453</v>
      </c>
      <c r="E670" s="21" t="s">
        <v>110</v>
      </c>
      <c r="F670" s="19" t="n">
        <v>64.8</v>
      </c>
      <c r="G670" s="19" t="n">
        <v>66.04</v>
      </c>
      <c r="H670" s="19" t="n">
        <v>108</v>
      </c>
      <c r="I670" s="17" t="n">
        <v>0.4</v>
      </c>
      <c r="J670" s="17"/>
      <c r="K670" s="19" t="n">
        <f aca="false">IF(E670="Discontinued",H670,ROUND(ROUNDUP(ROUND(G670/(1-IF(J670="",I670,J670))/0.05,6),0)*0.05,2))</f>
        <v>110.1</v>
      </c>
      <c r="L670" s="19" t="n">
        <f aca="false">IF(OR(E670="Discontinued",P670="Held at old sell"),H670,IF(LEFT(P670,15)="Approved, cappe",ROUND(ROUNDUP(ROUND(H670*1.1/0.05,6),0)*0.05,2),K670))</f>
        <v>110.1</v>
      </c>
      <c r="M670" s="17" t="n">
        <f aca="false">ROUND((H670-G670)/H670,3)</f>
        <v>0.389</v>
      </c>
      <c r="N670" s="17" t="n">
        <f aca="false">IF(E670="Discontinued","",ROUND((L670-G670)/L670,3))</f>
        <v>0.4</v>
      </c>
      <c r="O670" s="21" t="str">
        <f aca="false">IF(E670="Discontinued","Archive",IF(AND(ROUND(K670/H670-1,6)&lt;=0.1,K670-H670&lt;=100),"Auto","Approval"))</f>
        <v>Auto</v>
      </c>
      <c r="P670" s="21" t="s">
        <v>111</v>
      </c>
      <c r="Q670" s="21"/>
      <c r="R670" s="21" t="str">
        <f aca="false">IF(E670="Superseded",MID(INDEX('Import file'!$E$2:$E$1384,MATCH(A670,'Import file'!$A$2:$A$1384,0)),23,30),A670)</f>
        <v>LSB-1028</v>
      </c>
      <c r="S670" s="19" t="n">
        <f aca="false">IF(E670="Discontinued","",IFERROR(INDEX('Supplier file A'!$D$2:$D$677,MATCH(R670,'Supplier file A'!$A$2:$A$677,0)),IFERROR(INDEX('Supplier file B'!$D$2:$D$386,MATCH(R670,'Supplier file B'!$A$2:$A$386,0)),INDEX('Supplier file C'!$D$2:$D$383,MATCH(R670,'Supplier file C'!$A$2:$A$383,0)))))</f>
        <v>66.04</v>
      </c>
      <c r="T670" s="21" t="str">
        <f aca="false">IF(E670="Discontinued","",IF(ABS(G670-S670)&lt;0.005,"Yes","No"))</f>
        <v>Yes</v>
      </c>
      <c r="U670" s="21" t="str">
        <f aca="false">IF(E670="Discontinued","",IF(ABS(F670-G670)&lt;=0.01*G670,"Yes","No"))</f>
        <v>No</v>
      </c>
      <c r="V670" s="17" t="n">
        <f aca="false">IF(E670="Discontinued","",K670/H670-1)</f>
        <v>0.0194444444444444</v>
      </c>
      <c r="W670" s="21" t="str">
        <f aca="false">IF(E670="Discontinued","Archived",IF(ROUND((L670-G670)/L670,3)&gt;=ROUND(I670,3),"At or above target",IF(Q670&lt;&gt;"","Below target, reason recorded","Below target, no reason")))</f>
        <v>At or above target</v>
      </c>
      <c r="X670" s="21" t="str">
        <f aca="false">IF(E670="Discontinued","",IF(ROUND(M670-I670,3)&lt;-0.01,"Yes","No"))</f>
        <v>Yes</v>
      </c>
    </row>
    <row r="671" customFormat="false" ht="15" hidden="false" customHeight="false" outlineLevel="0" collapsed="false">
      <c r="A671" s="21" t="s">
        <v>1471</v>
      </c>
      <c r="B671" s="21" t="s">
        <v>1472</v>
      </c>
      <c r="C671" s="21" t="s">
        <v>1452</v>
      </c>
      <c r="D671" s="21" t="s">
        <v>1453</v>
      </c>
      <c r="E671" s="21" t="s">
        <v>110</v>
      </c>
      <c r="F671" s="19" t="n">
        <v>199.8</v>
      </c>
      <c r="G671" s="19" t="n">
        <v>204.88</v>
      </c>
      <c r="H671" s="19" t="n">
        <v>333</v>
      </c>
      <c r="I671" s="17" t="n">
        <v>0.4</v>
      </c>
      <c r="J671" s="17"/>
      <c r="K671" s="19" t="n">
        <f aca="false">IF(E671="Discontinued",H671,ROUND(ROUNDUP(ROUND(G671/(1-IF(J671="",I671,J671))/0.05,6),0)*0.05,2))</f>
        <v>341.5</v>
      </c>
      <c r="L671" s="19" t="n">
        <f aca="false">IF(OR(E671="Discontinued",P671="Held at old sell"),H671,IF(LEFT(P671,15)="Approved, cappe",ROUND(ROUNDUP(ROUND(H671*1.1/0.05,6),0)*0.05,2),K671))</f>
        <v>341.5</v>
      </c>
      <c r="M671" s="17" t="n">
        <f aca="false">ROUND((H671-G671)/H671,3)</f>
        <v>0.385</v>
      </c>
      <c r="N671" s="17" t="n">
        <f aca="false">IF(E671="Discontinued","",ROUND((L671-G671)/L671,3))</f>
        <v>0.4</v>
      </c>
      <c r="O671" s="21" t="str">
        <f aca="false">IF(E671="Discontinued","Archive",IF(AND(ROUND(K671/H671-1,6)&lt;=0.1,K671-H671&lt;=100),"Auto","Approval"))</f>
        <v>Auto</v>
      </c>
      <c r="P671" s="21" t="s">
        <v>111</v>
      </c>
      <c r="Q671" s="21"/>
      <c r="R671" s="21" t="str">
        <f aca="false">IF(E671="Superseded",MID(INDEX('Import file'!$E$2:$E$1384,MATCH(A671,'Import file'!$A$2:$A$1384,0)),23,30),A671)</f>
        <v>LSB-1031</v>
      </c>
      <c r="S671" s="19" t="n">
        <f aca="false">IF(E671="Discontinued","",IFERROR(INDEX('Supplier file A'!$D$2:$D$677,MATCH(R671,'Supplier file A'!$A$2:$A$677,0)),IFERROR(INDEX('Supplier file B'!$D$2:$D$386,MATCH(R671,'Supplier file B'!$A$2:$A$386,0)),INDEX('Supplier file C'!$D$2:$D$383,MATCH(R671,'Supplier file C'!$A$2:$A$383,0)))))</f>
        <v>204.88</v>
      </c>
      <c r="T671" s="21" t="str">
        <f aca="false">IF(E671="Discontinued","",IF(ABS(G671-S671)&lt;0.005,"Yes","No"))</f>
        <v>Yes</v>
      </c>
      <c r="U671" s="21" t="str">
        <f aca="false">IF(E671="Discontinued","",IF(ABS(F671-G671)&lt;=0.01*G671,"Yes","No"))</f>
        <v>No</v>
      </c>
      <c r="V671" s="17" t="n">
        <f aca="false">IF(E671="Discontinued","",K671/H671-1)</f>
        <v>0.0255255255255256</v>
      </c>
      <c r="W671" s="21" t="str">
        <f aca="false">IF(E671="Discontinued","Archived",IF(ROUND((L671-G671)/L671,3)&gt;=ROUND(I671,3),"At or above target",IF(Q671&lt;&gt;"","Below target, reason recorded","Below target, no reason")))</f>
        <v>At or above target</v>
      </c>
      <c r="X671" s="21" t="str">
        <f aca="false">IF(E671="Discontinued","",IF(ROUND(M671-I671,3)&lt;-0.01,"Yes","No"))</f>
        <v>Yes</v>
      </c>
    </row>
    <row r="672" customFormat="false" ht="15" hidden="false" customHeight="false" outlineLevel="0" collapsed="false">
      <c r="A672" s="21" t="s">
        <v>1473</v>
      </c>
      <c r="B672" s="21" t="s">
        <v>1474</v>
      </c>
      <c r="C672" s="21" t="s">
        <v>1452</v>
      </c>
      <c r="D672" s="21" t="s">
        <v>1453</v>
      </c>
      <c r="E672" s="21" t="s">
        <v>110</v>
      </c>
      <c r="F672" s="19" t="n">
        <v>63.48</v>
      </c>
      <c r="G672" s="19" t="n">
        <v>65.7</v>
      </c>
      <c r="H672" s="19" t="n">
        <v>105.8</v>
      </c>
      <c r="I672" s="17" t="n">
        <v>0.4</v>
      </c>
      <c r="J672" s="17"/>
      <c r="K672" s="19" t="n">
        <f aca="false">IF(E672="Discontinued",H672,ROUND(ROUNDUP(ROUND(G672/(1-IF(J672="",I672,J672))/0.05,6),0)*0.05,2))</f>
        <v>109.5</v>
      </c>
      <c r="L672" s="19" t="n">
        <f aca="false">IF(OR(E672="Discontinued",P672="Held at old sell"),H672,IF(LEFT(P672,15)="Approved, cappe",ROUND(ROUNDUP(ROUND(H672*1.1/0.05,6),0)*0.05,2),K672))</f>
        <v>109.5</v>
      </c>
      <c r="M672" s="17" t="n">
        <f aca="false">ROUND((H672-G672)/H672,3)</f>
        <v>0.379</v>
      </c>
      <c r="N672" s="17" t="n">
        <f aca="false">IF(E672="Discontinued","",ROUND((L672-G672)/L672,3))</f>
        <v>0.4</v>
      </c>
      <c r="O672" s="21" t="str">
        <f aca="false">IF(E672="Discontinued","Archive",IF(AND(ROUND(K672/H672-1,6)&lt;=0.1,K672-H672&lt;=100),"Auto","Approval"))</f>
        <v>Auto</v>
      </c>
      <c r="P672" s="21" t="s">
        <v>111</v>
      </c>
      <c r="Q672" s="21"/>
      <c r="R672" s="21" t="str">
        <f aca="false">IF(E672="Superseded",MID(INDEX('Import file'!$E$2:$E$1384,MATCH(A672,'Import file'!$A$2:$A$1384,0)),23,30),A672)</f>
        <v>LSB-1035</v>
      </c>
      <c r="S672" s="19" t="n">
        <f aca="false">IF(E672="Discontinued","",IFERROR(INDEX('Supplier file A'!$D$2:$D$677,MATCH(R672,'Supplier file A'!$A$2:$A$677,0)),IFERROR(INDEX('Supplier file B'!$D$2:$D$386,MATCH(R672,'Supplier file B'!$A$2:$A$386,0)),INDEX('Supplier file C'!$D$2:$D$383,MATCH(R672,'Supplier file C'!$A$2:$A$383,0)))))</f>
        <v>65.7</v>
      </c>
      <c r="T672" s="21" t="str">
        <f aca="false">IF(E672="Discontinued","",IF(ABS(G672-S672)&lt;0.005,"Yes","No"))</f>
        <v>Yes</v>
      </c>
      <c r="U672" s="21" t="str">
        <f aca="false">IF(E672="Discontinued","",IF(ABS(F672-G672)&lt;=0.01*G672,"Yes","No"))</f>
        <v>No</v>
      </c>
      <c r="V672" s="17" t="n">
        <f aca="false">IF(E672="Discontinued","",K672/H672-1)</f>
        <v>0.0349716446124764</v>
      </c>
      <c r="W672" s="21" t="str">
        <f aca="false">IF(E672="Discontinued","Archived",IF(ROUND((L672-G672)/L672,3)&gt;=ROUND(I672,3),"At or above target",IF(Q672&lt;&gt;"","Below target, reason recorded","Below target, no reason")))</f>
        <v>At or above target</v>
      </c>
      <c r="X672" s="21" t="str">
        <f aca="false">IF(E672="Discontinued","",IF(ROUND(M672-I672,3)&lt;-0.01,"Yes","No"))</f>
        <v>Yes</v>
      </c>
    </row>
    <row r="673" customFormat="false" ht="15" hidden="false" customHeight="false" outlineLevel="0" collapsed="false">
      <c r="A673" s="21" t="s">
        <v>1475</v>
      </c>
      <c r="B673" s="21" t="s">
        <v>1476</v>
      </c>
      <c r="C673" s="21" t="s">
        <v>1452</v>
      </c>
      <c r="D673" s="21" t="s">
        <v>1453</v>
      </c>
      <c r="E673" s="21" t="s">
        <v>110</v>
      </c>
      <c r="F673" s="19" t="n">
        <v>51</v>
      </c>
      <c r="G673" s="19" t="n">
        <v>52</v>
      </c>
      <c r="H673" s="19" t="n">
        <v>85</v>
      </c>
      <c r="I673" s="17" t="n">
        <v>0.4</v>
      </c>
      <c r="J673" s="17"/>
      <c r="K673" s="19" t="n">
        <f aca="false">IF(E673="Discontinued",H673,ROUND(ROUNDUP(ROUND(G673/(1-IF(J673="",I673,J673))/0.05,6),0)*0.05,2))</f>
        <v>86.7</v>
      </c>
      <c r="L673" s="19" t="n">
        <f aca="false">IF(OR(E673="Discontinued",P673="Held at old sell"),H673,IF(LEFT(P673,15)="Approved, cappe",ROUND(ROUNDUP(ROUND(H673*1.1/0.05,6),0)*0.05,2),K673))</f>
        <v>86.7</v>
      </c>
      <c r="M673" s="17" t="n">
        <f aca="false">ROUND((H673-G673)/H673,3)</f>
        <v>0.388</v>
      </c>
      <c r="N673" s="17" t="n">
        <f aca="false">IF(E673="Discontinued","",ROUND((L673-G673)/L673,3))</f>
        <v>0.4</v>
      </c>
      <c r="O673" s="21" t="str">
        <f aca="false">IF(E673="Discontinued","Archive",IF(AND(ROUND(K673/H673-1,6)&lt;=0.1,K673-H673&lt;=100),"Auto","Approval"))</f>
        <v>Auto</v>
      </c>
      <c r="P673" s="21" t="s">
        <v>111</v>
      </c>
      <c r="Q673" s="21"/>
      <c r="R673" s="21" t="str">
        <f aca="false">IF(E673="Superseded",MID(INDEX('Import file'!$E$2:$E$1384,MATCH(A673,'Import file'!$A$2:$A$1384,0)),23,30),A673)</f>
        <v>LSB-1037</v>
      </c>
      <c r="S673" s="19" t="n">
        <f aca="false">IF(E673="Discontinued","",IFERROR(INDEX('Supplier file A'!$D$2:$D$677,MATCH(R673,'Supplier file A'!$A$2:$A$677,0)),IFERROR(INDEX('Supplier file B'!$D$2:$D$386,MATCH(R673,'Supplier file B'!$A$2:$A$386,0)),INDEX('Supplier file C'!$D$2:$D$383,MATCH(R673,'Supplier file C'!$A$2:$A$383,0)))))</f>
        <v>52</v>
      </c>
      <c r="T673" s="21" t="str">
        <f aca="false">IF(E673="Discontinued","",IF(ABS(G673-S673)&lt;0.005,"Yes","No"))</f>
        <v>Yes</v>
      </c>
      <c r="U673" s="21" t="str">
        <f aca="false">IF(E673="Discontinued","",IF(ABS(F673-G673)&lt;=0.01*G673,"Yes","No"))</f>
        <v>No</v>
      </c>
      <c r="V673" s="17" t="n">
        <f aca="false">IF(E673="Discontinued","",K673/H673-1)</f>
        <v>0.02</v>
      </c>
      <c r="W673" s="21" t="str">
        <f aca="false">IF(E673="Discontinued","Archived",IF(ROUND((L673-G673)/L673,3)&gt;=ROUND(I673,3),"At or above target",IF(Q673&lt;&gt;"","Below target, reason recorded","Below target, no reason")))</f>
        <v>At or above target</v>
      </c>
      <c r="X673" s="21" t="str">
        <f aca="false">IF(E673="Discontinued","",IF(ROUND(M673-I673,3)&lt;-0.01,"Yes","No"))</f>
        <v>Yes</v>
      </c>
    </row>
    <row r="674" customFormat="false" ht="15" hidden="false" customHeight="false" outlineLevel="0" collapsed="false">
      <c r="A674" s="21" t="s">
        <v>1477</v>
      </c>
      <c r="B674" s="21" t="s">
        <v>1478</v>
      </c>
      <c r="C674" s="21" t="s">
        <v>1452</v>
      </c>
      <c r="D674" s="21" t="s">
        <v>1453</v>
      </c>
      <c r="E674" s="21" t="s">
        <v>110</v>
      </c>
      <c r="F674" s="19" t="n">
        <v>24.3</v>
      </c>
      <c r="G674" s="19" t="n">
        <v>25.04</v>
      </c>
      <c r="H674" s="19" t="n">
        <v>40.5</v>
      </c>
      <c r="I674" s="17" t="n">
        <v>0.4</v>
      </c>
      <c r="J674" s="17"/>
      <c r="K674" s="19" t="n">
        <f aca="false">IF(E674="Discontinued",H674,ROUND(ROUNDUP(ROUND(G674/(1-IF(J674="",I674,J674))/0.05,6),0)*0.05,2))</f>
        <v>41.75</v>
      </c>
      <c r="L674" s="19" t="n">
        <f aca="false">IF(OR(E674="Discontinued",P674="Held at old sell"),H674,IF(LEFT(P674,15)="Approved, cappe",ROUND(ROUNDUP(ROUND(H674*1.1/0.05,6),0)*0.05,2),K674))</f>
        <v>41.75</v>
      </c>
      <c r="M674" s="17" t="n">
        <f aca="false">ROUND((H674-G674)/H674,3)</f>
        <v>0.382</v>
      </c>
      <c r="N674" s="17" t="n">
        <f aca="false">IF(E674="Discontinued","",ROUND((L674-G674)/L674,3))</f>
        <v>0.4</v>
      </c>
      <c r="O674" s="21" t="str">
        <f aca="false">IF(E674="Discontinued","Archive",IF(AND(ROUND(K674/H674-1,6)&lt;=0.1,K674-H674&lt;=100),"Auto","Approval"))</f>
        <v>Auto</v>
      </c>
      <c r="P674" s="21" t="s">
        <v>111</v>
      </c>
      <c r="Q674" s="21"/>
      <c r="R674" s="21" t="str">
        <f aca="false">IF(E674="Superseded",MID(INDEX('Import file'!$E$2:$E$1384,MATCH(A674,'Import file'!$A$2:$A$1384,0)),23,30),A674)</f>
        <v>LSB-1041</v>
      </c>
      <c r="S674" s="19" t="n">
        <f aca="false">IF(E674="Discontinued","",IFERROR(INDEX('Supplier file A'!$D$2:$D$677,MATCH(R674,'Supplier file A'!$A$2:$A$677,0)),IFERROR(INDEX('Supplier file B'!$D$2:$D$386,MATCH(R674,'Supplier file B'!$A$2:$A$386,0)),INDEX('Supplier file C'!$D$2:$D$383,MATCH(R674,'Supplier file C'!$A$2:$A$383,0)))))</f>
        <v>25.04</v>
      </c>
      <c r="T674" s="21" t="str">
        <f aca="false">IF(E674="Discontinued","",IF(ABS(G674-S674)&lt;0.005,"Yes","No"))</f>
        <v>Yes</v>
      </c>
      <c r="U674" s="21" t="str">
        <f aca="false">IF(E674="Discontinued","",IF(ABS(F674-G674)&lt;=0.01*G674,"Yes","No"))</f>
        <v>No</v>
      </c>
      <c r="V674" s="17" t="n">
        <f aca="false">IF(E674="Discontinued","",K674/H674-1)</f>
        <v>0.0308641975308641</v>
      </c>
      <c r="W674" s="21" t="str">
        <f aca="false">IF(E674="Discontinued","Archived",IF(ROUND((L674-G674)/L674,3)&gt;=ROUND(I674,3),"At or above target",IF(Q674&lt;&gt;"","Below target, reason recorded","Below target, no reason")))</f>
        <v>At or above target</v>
      </c>
      <c r="X674" s="21" t="str">
        <f aca="false">IF(E674="Discontinued","",IF(ROUND(M674-I674,3)&lt;-0.01,"Yes","No"))</f>
        <v>Yes</v>
      </c>
    </row>
    <row r="675" customFormat="false" ht="15" hidden="false" customHeight="false" outlineLevel="0" collapsed="false">
      <c r="A675" s="21" t="s">
        <v>1479</v>
      </c>
      <c r="B675" s="21" t="s">
        <v>1480</v>
      </c>
      <c r="C675" s="21" t="s">
        <v>1452</v>
      </c>
      <c r="D675" s="21" t="s">
        <v>1453</v>
      </c>
      <c r="E675" s="21" t="s">
        <v>110</v>
      </c>
      <c r="F675" s="19" t="n">
        <v>16</v>
      </c>
      <c r="G675" s="19" t="n">
        <v>16.36</v>
      </c>
      <c r="H675" s="19" t="n">
        <v>23.9</v>
      </c>
      <c r="I675" s="17" t="n">
        <v>0.4</v>
      </c>
      <c r="J675" s="17" t="n">
        <v>0.33</v>
      </c>
      <c r="K675" s="19" t="n">
        <f aca="false">IF(E675="Discontinued",H675,ROUND(ROUNDUP(ROUND(G675/(1-IF(J675="",I675,J675))/0.05,6),0)*0.05,2))</f>
        <v>24.45</v>
      </c>
      <c r="L675" s="19" t="n">
        <f aca="false">IF(OR(E675="Discontinued",P675="Held at old sell"),H675,IF(LEFT(P675,15)="Approved, cappe",ROUND(ROUNDUP(ROUND(H675*1.1/0.05,6),0)*0.05,2),K675))</f>
        <v>24.45</v>
      </c>
      <c r="M675" s="17" t="n">
        <f aca="false">ROUND((H675-G675)/H675,3)</f>
        <v>0.315</v>
      </c>
      <c r="N675" s="17" t="n">
        <f aca="false">IF(E675="Discontinued","",ROUND((L675-G675)/L675,3))</f>
        <v>0.331</v>
      </c>
      <c r="O675" s="21" t="str">
        <f aca="false">IF(E675="Discontinued","Archive",IF(AND(ROUND(K675/H675-1,6)&lt;=0.1,K675-H675&lt;=100),"Auto","Approval"))</f>
        <v>Auto</v>
      </c>
      <c r="P675" s="21" t="s">
        <v>111</v>
      </c>
      <c r="Q675" s="21" t="s">
        <v>1481</v>
      </c>
      <c r="R675" s="21" t="str">
        <f aca="false">IF(E675="Superseded",MID(INDEX('Import file'!$E$2:$E$1384,MATCH(A675,'Import file'!$A$2:$A$1384,0)),23,30),A675)</f>
        <v>LSB-1043</v>
      </c>
      <c r="S675" s="19" t="n">
        <f aca="false">IF(E675="Discontinued","",IFERROR(INDEX('Supplier file A'!$D$2:$D$677,MATCH(R675,'Supplier file A'!$A$2:$A$677,0)),IFERROR(INDEX('Supplier file B'!$D$2:$D$386,MATCH(R675,'Supplier file B'!$A$2:$A$386,0)),INDEX('Supplier file C'!$D$2:$D$383,MATCH(R675,'Supplier file C'!$A$2:$A$383,0)))))</f>
        <v>16.36</v>
      </c>
      <c r="T675" s="21" t="str">
        <f aca="false">IF(E675="Discontinued","",IF(ABS(G675-S675)&lt;0.005,"Yes","No"))</f>
        <v>Yes</v>
      </c>
      <c r="U675" s="21" t="str">
        <f aca="false">IF(E675="Discontinued","",IF(ABS(F675-G675)&lt;=0.01*G675,"Yes","No"))</f>
        <v>No</v>
      </c>
      <c r="V675" s="17" t="n">
        <f aca="false">IF(E675="Discontinued","",K675/H675-1)</f>
        <v>0.0230125523012552</v>
      </c>
      <c r="W675" s="21" t="str">
        <f aca="false">IF(E675="Discontinued","Archived",IF(ROUND((L675-G675)/L675,3)&gt;=ROUND(I675,3),"At or above target",IF(Q675&lt;&gt;"","Below target, reason recorded","Below target, no reason")))</f>
        <v>Below target, reason recorded</v>
      </c>
      <c r="X675" s="21" t="str">
        <f aca="false">IF(E675="Discontinued","",IF(ROUND(M675-I675,3)&lt;-0.01,"Yes","No"))</f>
        <v>Yes</v>
      </c>
    </row>
    <row r="676" customFormat="false" ht="15" hidden="false" customHeight="false" outlineLevel="0" collapsed="false">
      <c r="A676" s="21" t="s">
        <v>1482</v>
      </c>
      <c r="B676" s="21" t="s">
        <v>1483</v>
      </c>
      <c r="C676" s="21" t="s">
        <v>1452</v>
      </c>
      <c r="D676" s="21" t="s">
        <v>1453</v>
      </c>
      <c r="E676" s="21" t="s">
        <v>110</v>
      </c>
      <c r="F676" s="19" t="n">
        <v>56.7</v>
      </c>
      <c r="G676" s="19" t="n">
        <v>59.11</v>
      </c>
      <c r="H676" s="19" t="n">
        <v>81</v>
      </c>
      <c r="I676" s="17" t="n">
        <v>0.4</v>
      </c>
      <c r="J676" s="17" t="n">
        <v>0.3</v>
      </c>
      <c r="K676" s="19" t="n">
        <f aca="false">IF(E676="Discontinued",H676,ROUND(ROUNDUP(ROUND(G676/(1-IF(J676="",I676,J676))/0.05,6),0)*0.05,2))</f>
        <v>84.45</v>
      </c>
      <c r="L676" s="19" t="n">
        <f aca="false">IF(OR(E676="Discontinued",P676="Held at old sell"),H676,IF(LEFT(P676,15)="Approved, cappe",ROUND(ROUNDUP(ROUND(H676*1.1/0.05,6),0)*0.05,2),K676))</f>
        <v>84.45</v>
      </c>
      <c r="M676" s="17" t="n">
        <f aca="false">ROUND((H676-G676)/H676,3)</f>
        <v>0.27</v>
      </c>
      <c r="N676" s="17" t="n">
        <f aca="false">IF(E676="Discontinued","",ROUND((L676-G676)/L676,3))</f>
        <v>0.3</v>
      </c>
      <c r="O676" s="21" t="str">
        <f aca="false">IF(E676="Discontinued","Archive",IF(AND(ROUND(K676/H676-1,6)&lt;=0.1,K676-H676&lt;=100),"Auto","Approval"))</f>
        <v>Auto</v>
      </c>
      <c r="P676" s="21" t="s">
        <v>111</v>
      </c>
      <c r="Q676" s="21" t="s">
        <v>392</v>
      </c>
      <c r="R676" s="21" t="str">
        <f aca="false">IF(E676="Superseded",MID(INDEX('Import file'!$E$2:$E$1384,MATCH(A676,'Import file'!$A$2:$A$1384,0)),23,30),A676)</f>
        <v>LSB-1047</v>
      </c>
      <c r="S676" s="19" t="n">
        <f aca="false">IF(E676="Discontinued","",IFERROR(INDEX('Supplier file A'!$D$2:$D$677,MATCH(R676,'Supplier file A'!$A$2:$A$677,0)),IFERROR(INDEX('Supplier file B'!$D$2:$D$386,MATCH(R676,'Supplier file B'!$A$2:$A$386,0)),INDEX('Supplier file C'!$D$2:$D$383,MATCH(R676,'Supplier file C'!$A$2:$A$383,0)))))</f>
        <v>59.11</v>
      </c>
      <c r="T676" s="21" t="str">
        <f aca="false">IF(E676="Discontinued","",IF(ABS(G676-S676)&lt;0.005,"Yes","No"))</f>
        <v>Yes</v>
      </c>
      <c r="U676" s="21" t="str">
        <f aca="false">IF(E676="Discontinued","",IF(ABS(F676-G676)&lt;=0.01*G676,"Yes","No"))</f>
        <v>No</v>
      </c>
      <c r="V676" s="17" t="n">
        <f aca="false">IF(E676="Discontinued","",K676/H676-1)</f>
        <v>0.0425925925925927</v>
      </c>
      <c r="W676" s="21" t="str">
        <f aca="false">IF(E676="Discontinued","Archived",IF(ROUND((L676-G676)/L676,3)&gt;=ROUND(I676,3),"At or above target",IF(Q676&lt;&gt;"","Below target, reason recorded","Below target, no reason")))</f>
        <v>Below target, reason recorded</v>
      </c>
      <c r="X676" s="21" t="str">
        <f aca="false">IF(E676="Discontinued","",IF(ROUND(M676-I676,3)&lt;-0.01,"Yes","No"))</f>
        <v>Yes</v>
      </c>
    </row>
    <row r="677" customFormat="false" ht="15" hidden="false" customHeight="false" outlineLevel="0" collapsed="false">
      <c r="A677" s="21" t="s">
        <v>1484</v>
      </c>
      <c r="B677" s="21" t="s">
        <v>1485</v>
      </c>
      <c r="C677" s="21" t="s">
        <v>1452</v>
      </c>
      <c r="D677" s="21" t="s">
        <v>1453</v>
      </c>
      <c r="E677" s="21" t="s">
        <v>110</v>
      </c>
      <c r="F677" s="19" t="n">
        <v>18.09</v>
      </c>
      <c r="G677" s="19" t="n">
        <v>18.63</v>
      </c>
      <c r="H677" s="19" t="n">
        <v>30.15</v>
      </c>
      <c r="I677" s="17" t="n">
        <v>0.4</v>
      </c>
      <c r="J677" s="17"/>
      <c r="K677" s="19" t="n">
        <f aca="false">IF(E677="Discontinued",H677,ROUND(ROUNDUP(ROUND(G677/(1-IF(J677="",I677,J677))/0.05,6),0)*0.05,2))</f>
        <v>31.05</v>
      </c>
      <c r="L677" s="19" t="n">
        <f aca="false">IF(OR(E677="Discontinued",P677="Held at old sell"),H677,IF(LEFT(P677,15)="Approved, cappe",ROUND(ROUNDUP(ROUND(H677*1.1/0.05,6),0)*0.05,2),K677))</f>
        <v>31.05</v>
      </c>
      <c r="M677" s="17" t="n">
        <f aca="false">ROUND((H677-G677)/H677,3)</f>
        <v>0.382</v>
      </c>
      <c r="N677" s="17" t="n">
        <f aca="false">IF(E677="Discontinued","",ROUND((L677-G677)/L677,3))</f>
        <v>0.4</v>
      </c>
      <c r="O677" s="21" t="str">
        <f aca="false">IF(E677="Discontinued","Archive",IF(AND(ROUND(K677/H677-1,6)&lt;=0.1,K677-H677&lt;=100),"Auto","Approval"))</f>
        <v>Auto</v>
      </c>
      <c r="P677" s="21" t="s">
        <v>111</v>
      </c>
      <c r="Q677" s="21"/>
      <c r="R677" s="21" t="str">
        <f aca="false">IF(E677="Superseded",MID(INDEX('Import file'!$E$2:$E$1384,MATCH(A677,'Import file'!$A$2:$A$1384,0)),23,30),A677)</f>
        <v>LSB-1049</v>
      </c>
      <c r="S677" s="19" t="n">
        <f aca="false">IF(E677="Discontinued","",IFERROR(INDEX('Supplier file A'!$D$2:$D$677,MATCH(R677,'Supplier file A'!$A$2:$A$677,0)),IFERROR(INDEX('Supplier file B'!$D$2:$D$386,MATCH(R677,'Supplier file B'!$A$2:$A$386,0)),INDEX('Supplier file C'!$D$2:$D$383,MATCH(R677,'Supplier file C'!$A$2:$A$383,0)))))</f>
        <v>18.63</v>
      </c>
      <c r="T677" s="21" t="str">
        <f aca="false">IF(E677="Discontinued","",IF(ABS(G677-S677)&lt;0.005,"Yes","No"))</f>
        <v>Yes</v>
      </c>
      <c r="U677" s="21" t="str">
        <f aca="false">IF(E677="Discontinued","",IF(ABS(F677-G677)&lt;=0.01*G677,"Yes","No"))</f>
        <v>No</v>
      </c>
      <c r="V677" s="17" t="n">
        <f aca="false">IF(E677="Discontinued","",K677/H677-1)</f>
        <v>0.0298507462686568</v>
      </c>
      <c r="W677" s="21" t="str">
        <f aca="false">IF(E677="Discontinued","Archived",IF(ROUND((L677-G677)/L677,3)&gt;=ROUND(I677,3),"At or above target",IF(Q677&lt;&gt;"","Below target, reason recorded","Below target, no reason")))</f>
        <v>At or above target</v>
      </c>
      <c r="X677" s="21" t="str">
        <f aca="false">IF(E677="Discontinued","",IF(ROUND(M677-I677,3)&lt;-0.01,"Yes","No"))</f>
        <v>Yes</v>
      </c>
    </row>
    <row r="678" customFormat="false" ht="15" hidden="false" customHeight="false" outlineLevel="0" collapsed="false">
      <c r="A678" s="21" t="s">
        <v>1486</v>
      </c>
      <c r="B678" s="21" t="s">
        <v>1487</v>
      </c>
      <c r="C678" s="21" t="s">
        <v>1452</v>
      </c>
      <c r="D678" s="21" t="s">
        <v>1453</v>
      </c>
      <c r="E678" s="21" t="s">
        <v>110</v>
      </c>
      <c r="F678" s="19" t="n">
        <v>170.2</v>
      </c>
      <c r="G678" s="19" t="n">
        <v>173.9</v>
      </c>
      <c r="H678" s="19" t="n">
        <v>283.7</v>
      </c>
      <c r="I678" s="17" t="n">
        <v>0.4</v>
      </c>
      <c r="J678" s="17"/>
      <c r="K678" s="19" t="n">
        <f aca="false">IF(E678="Discontinued",H678,ROUND(ROUNDUP(ROUND(G678/(1-IF(J678="",I678,J678))/0.05,6),0)*0.05,2))</f>
        <v>289.85</v>
      </c>
      <c r="L678" s="19" t="n">
        <f aca="false">IF(OR(E678="Discontinued",P678="Held at old sell"),H678,IF(LEFT(P678,15)="Approved, cappe",ROUND(ROUNDUP(ROUND(H678*1.1/0.05,6),0)*0.05,2),K678))</f>
        <v>289.85</v>
      </c>
      <c r="M678" s="17" t="n">
        <f aca="false">ROUND((H678-G678)/H678,3)</f>
        <v>0.387</v>
      </c>
      <c r="N678" s="17" t="n">
        <f aca="false">IF(E678="Discontinued","",ROUND((L678-G678)/L678,3))</f>
        <v>0.4</v>
      </c>
      <c r="O678" s="21" t="str">
        <f aca="false">IF(E678="Discontinued","Archive",IF(AND(ROUND(K678/H678-1,6)&lt;=0.1,K678-H678&lt;=100),"Auto","Approval"))</f>
        <v>Auto</v>
      </c>
      <c r="P678" s="21" t="s">
        <v>111</v>
      </c>
      <c r="Q678" s="21"/>
      <c r="R678" s="21" t="str">
        <f aca="false">IF(E678="Superseded",MID(INDEX('Import file'!$E$2:$E$1384,MATCH(A678,'Import file'!$A$2:$A$1384,0)),23,30),A678)</f>
        <v>LSB-1052</v>
      </c>
      <c r="S678" s="19" t="n">
        <f aca="false">IF(E678="Discontinued","",IFERROR(INDEX('Supplier file A'!$D$2:$D$677,MATCH(R678,'Supplier file A'!$A$2:$A$677,0)),IFERROR(INDEX('Supplier file B'!$D$2:$D$386,MATCH(R678,'Supplier file B'!$A$2:$A$386,0)),INDEX('Supplier file C'!$D$2:$D$383,MATCH(R678,'Supplier file C'!$A$2:$A$383,0)))))</f>
        <v>173.9</v>
      </c>
      <c r="T678" s="21" t="str">
        <f aca="false">IF(E678="Discontinued","",IF(ABS(G678-S678)&lt;0.005,"Yes","No"))</f>
        <v>Yes</v>
      </c>
      <c r="U678" s="21" t="str">
        <f aca="false">IF(E678="Discontinued","",IF(ABS(F678-G678)&lt;=0.01*G678,"Yes","No"))</f>
        <v>No</v>
      </c>
      <c r="V678" s="17" t="n">
        <f aca="false">IF(E678="Discontinued","",K678/H678-1)</f>
        <v>0.0216778286922807</v>
      </c>
      <c r="W678" s="21" t="str">
        <f aca="false">IF(E678="Discontinued","Archived",IF(ROUND((L678-G678)/L678,3)&gt;=ROUND(I678,3),"At or above target",IF(Q678&lt;&gt;"","Below target, reason recorded","Below target, no reason")))</f>
        <v>At or above target</v>
      </c>
      <c r="X678" s="21" t="str">
        <f aca="false">IF(E678="Discontinued","",IF(ROUND(M678-I678,3)&lt;-0.01,"Yes","No"))</f>
        <v>Yes</v>
      </c>
    </row>
    <row r="679" customFormat="false" ht="15" hidden="false" customHeight="false" outlineLevel="0" collapsed="false">
      <c r="A679" s="21" t="s">
        <v>1488</v>
      </c>
      <c r="B679" s="21" t="s">
        <v>1489</v>
      </c>
      <c r="C679" s="21" t="s">
        <v>1452</v>
      </c>
      <c r="D679" s="21" t="s">
        <v>1453</v>
      </c>
      <c r="E679" s="21" t="s">
        <v>110</v>
      </c>
      <c r="F679" s="19" t="n">
        <v>18.4</v>
      </c>
      <c r="G679" s="19" t="n">
        <v>18.76</v>
      </c>
      <c r="H679" s="19" t="n">
        <v>30.7</v>
      </c>
      <c r="I679" s="17" t="n">
        <v>0.4</v>
      </c>
      <c r="J679" s="17"/>
      <c r="K679" s="19" t="n">
        <f aca="false">IF(E679="Discontinued",H679,ROUND(ROUNDUP(ROUND(G679/(1-IF(J679="",I679,J679))/0.05,6),0)*0.05,2))</f>
        <v>31.3</v>
      </c>
      <c r="L679" s="19" t="n">
        <f aca="false">IF(OR(E679="Discontinued",P679="Held at old sell"),H679,IF(LEFT(P679,15)="Approved, cappe",ROUND(ROUNDUP(ROUND(H679*1.1/0.05,6),0)*0.05,2),K679))</f>
        <v>31.3</v>
      </c>
      <c r="M679" s="17" t="n">
        <f aca="false">ROUND((H679-G679)/H679,3)</f>
        <v>0.389</v>
      </c>
      <c r="N679" s="17" t="n">
        <f aca="false">IF(E679="Discontinued","",ROUND((L679-G679)/L679,3))</f>
        <v>0.401</v>
      </c>
      <c r="O679" s="21" t="str">
        <f aca="false">IF(E679="Discontinued","Archive",IF(AND(ROUND(K679/H679-1,6)&lt;=0.1,K679-H679&lt;=100),"Auto","Approval"))</f>
        <v>Auto</v>
      </c>
      <c r="P679" s="21" t="s">
        <v>111</v>
      </c>
      <c r="Q679" s="21"/>
      <c r="R679" s="21" t="str">
        <f aca="false">IF(E679="Superseded",MID(INDEX('Import file'!$E$2:$E$1384,MATCH(A679,'Import file'!$A$2:$A$1384,0)),23,30),A679)</f>
        <v>LSB-1056</v>
      </c>
      <c r="S679" s="19" t="n">
        <f aca="false">IF(E679="Discontinued","",IFERROR(INDEX('Supplier file A'!$D$2:$D$677,MATCH(R679,'Supplier file A'!$A$2:$A$677,0)),IFERROR(INDEX('Supplier file B'!$D$2:$D$386,MATCH(R679,'Supplier file B'!$A$2:$A$386,0)),INDEX('Supplier file C'!$D$2:$D$383,MATCH(R679,'Supplier file C'!$A$2:$A$383,0)))))</f>
        <v>18.76</v>
      </c>
      <c r="T679" s="21" t="str">
        <f aca="false">IF(E679="Discontinued","",IF(ABS(G679-S679)&lt;0.005,"Yes","No"))</f>
        <v>Yes</v>
      </c>
      <c r="U679" s="21" t="str">
        <f aca="false">IF(E679="Discontinued","",IF(ABS(F679-G679)&lt;=0.01*G679,"Yes","No"))</f>
        <v>No</v>
      </c>
      <c r="V679" s="17" t="n">
        <f aca="false">IF(E679="Discontinued","",K679/H679-1)</f>
        <v>0.0195439739413681</v>
      </c>
      <c r="W679" s="21" t="str">
        <f aca="false">IF(E679="Discontinued","Archived",IF(ROUND((L679-G679)/L679,3)&gt;=ROUND(I679,3),"At or above target",IF(Q679&lt;&gt;"","Below target, reason recorded","Below target, no reason")))</f>
        <v>At or above target</v>
      </c>
      <c r="X679" s="21" t="str">
        <f aca="false">IF(E679="Discontinued","",IF(ROUND(M679-I679,3)&lt;-0.01,"Yes","No"))</f>
        <v>Yes</v>
      </c>
    </row>
    <row r="680" customFormat="false" ht="15" hidden="false" customHeight="false" outlineLevel="0" collapsed="false">
      <c r="A680" s="21" t="s">
        <v>1490</v>
      </c>
      <c r="B680" s="21" t="s">
        <v>1491</v>
      </c>
      <c r="C680" s="21" t="s">
        <v>1452</v>
      </c>
      <c r="D680" s="21" t="s">
        <v>1453</v>
      </c>
      <c r="E680" s="21" t="s">
        <v>110</v>
      </c>
      <c r="F680" s="19" t="n">
        <v>34</v>
      </c>
      <c r="G680" s="19" t="n">
        <v>34.9</v>
      </c>
      <c r="H680" s="19" t="n">
        <v>52.35</v>
      </c>
      <c r="I680" s="17" t="n">
        <v>0.4</v>
      </c>
      <c r="J680" s="17" t="n">
        <v>0.35</v>
      </c>
      <c r="K680" s="19" t="n">
        <f aca="false">IF(E680="Discontinued",H680,ROUND(ROUNDUP(ROUND(G680/(1-IF(J680="",I680,J680))/0.05,6),0)*0.05,2))</f>
        <v>53.7</v>
      </c>
      <c r="L680" s="19" t="n">
        <f aca="false">IF(OR(E680="Discontinued",P680="Held at old sell"),H680,IF(LEFT(P680,15)="Approved, cappe",ROUND(ROUNDUP(ROUND(H680*1.1/0.05,6),0)*0.05,2),K680))</f>
        <v>53.7</v>
      </c>
      <c r="M680" s="17" t="n">
        <f aca="false">ROUND((H680-G680)/H680,3)</f>
        <v>0.333</v>
      </c>
      <c r="N680" s="17" t="n">
        <f aca="false">IF(E680="Discontinued","",ROUND((L680-G680)/L680,3))</f>
        <v>0.35</v>
      </c>
      <c r="O680" s="21" t="str">
        <f aca="false">IF(E680="Discontinued","Archive",IF(AND(ROUND(K680/H680-1,6)&lt;=0.1,K680-H680&lt;=100),"Auto","Approval"))</f>
        <v>Auto</v>
      </c>
      <c r="P680" s="21" t="s">
        <v>111</v>
      </c>
      <c r="Q680" s="21" t="s">
        <v>1492</v>
      </c>
      <c r="R680" s="21" t="str">
        <f aca="false">IF(E680="Superseded",MID(INDEX('Import file'!$E$2:$E$1384,MATCH(A680,'Import file'!$A$2:$A$1384,0)),23,30),A680)</f>
        <v>LSB-1057</v>
      </c>
      <c r="S680" s="19" t="n">
        <f aca="false">IF(E680="Discontinued","",IFERROR(INDEX('Supplier file A'!$D$2:$D$677,MATCH(R680,'Supplier file A'!$A$2:$A$677,0)),IFERROR(INDEX('Supplier file B'!$D$2:$D$386,MATCH(R680,'Supplier file B'!$A$2:$A$386,0)),INDEX('Supplier file C'!$D$2:$D$383,MATCH(R680,'Supplier file C'!$A$2:$A$383,0)))))</f>
        <v>34.9</v>
      </c>
      <c r="T680" s="21" t="str">
        <f aca="false">IF(E680="Discontinued","",IF(ABS(G680-S680)&lt;0.005,"Yes","No"))</f>
        <v>Yes</v>
      </c>
      <c r="U680" s="21" t="str">
        <f aca="false">IF(E680="Discontinued","",IF(ABS(F680-G680)&lt;=0.01*G680,"Yes","No"))</f>
        <v>No</v>
      </c>
      <c r="V680" s="17" t="n">
        <f aca="false">IF(E680="Discontinued","",K680/H680-1)</f>
        <v>0.0257879656160458</v>
      </c>
      <c r="W680" s="21" t="str">
        <f aca="false">IF(E680="Discontinued","Archived",IF(ROUND((L680-G680)/L680,3)&gt;=ROUND(I680,3),"At or above target",IF(Q680&lt;&gt;"","Below target, reason recorded","Below target, no reason")))</f>
        <v>Below target, reason recorded</v>
      </c>
      <c r="X680" s="21" t="str">
        <f aca="false">IF(E680="Discontinued","",IF(ROUND(M680-I680,3)&lt;-0.01,"Yes","No"))</f>
        <v>Yes</v>
      </c>
    </row>
    <row r="681" customFormat="false" ht="15" hidden="false" customHeight="false" outlineLevel="0" collapsed="false">
      <c r="A681" s="21" t="s">
        <v>1493</v>
      </c>
      <c r="B681" s="21" t="s">
        <v>1494</v>
      </c>
      <c r="C681" s="21" t="s">
        <v>1452</v>
      </c>
      <c r="D681" s="21" t="s">
        <v>1453</v>
      </c>
      <c r="E681" s="21" t="s">
        <v>110</v>
      </c>
      <c r="F681" s="19" t="n">
        <v>29.7</v>
      </c>
      <c r="G681" s="19" t="n">
        <v>30.86</v>
      </c>
      <c r="H681" s="19" t="n">
        <v>49.5</v>
      </c>
      <c r="I681" s="17" t="n">
        <v>0.4</v>
      </c>
      <c r="J681" s="17"/>
      <c r="K681" s="19" t="n">
        <f aca="false">IF(E681="Discontinued",H681,ROUND(ROUNDUP(ROUND(G681/(1-IF(J681="",I681,J681))/0.05,6),0)*0.05,2))</f>
        <v>51.45</v>
      </c>
      <c r="L681" s="19" t="n">
        <f aca="false">IF(OR(E681="Discontinued",P681="Held at old sell"),H681,IF(LEFT(P681,15)="Approved, cappe",ROUND(ROUNDUP(ROUND(H681*1.1/0.05,6),0)*0.05,2),K681))</f>
        <v>51.45</v>
      </c>
      <c r="M681" s="17" t="n">
        <f aca="false">ROUND((H681-G681)/H681,3)</f>
        <v>0.377</v>
      </c>
      <c r="N681" s="17" t="n">
        <f aca="false">IF(E681="Discontinued","",ROUND((L681-G681)/L681,3))</f>
        <v>0.4</v>
      </c>
      <c r="O681" s="21" t="str">
        <f aca="false">IF(E681="Discontinued","Archive",IF(AND(ROUND(K681/H681-1,6)&lt;=0.1,K681-H681&lt;=100),"Auto","Approval"))</f>
        <v>Auto</v>
      </c>
      <c r="P681" s="21" t="s">
        <v>111</v>
      </c>
      <c r="Q681" s="21"/>
      <c r="R681" s="21" t="str">
        <f aca="false">IF(E681="Superseded",MID(INDEX('Import file'!$E$2:$E$1384,MATCH(A681,'Import file'!$A$2:$A$1384,0)),23,30),A681)</f>
        <v>LSB-1061</v>
      </c>
      <c r="S681" s="19" t="n">
        <f aca="false">IF(E681="Discontinued","",IFERROR(INDEX('Supplier file A'!$D$2:$D$677,MATCH(R681,'Supplier file A'!$A$2:$A$677,0)),IFERROR(INDEX('Supplier file B'!$D$2:$D$386,MATCH(R681,'Supplier file B'!$A$2:$A$386,0)),INDEX('Supplier file C'!$D$2:$D$383,MATCH(R681,'Supplier file C'!$A$2:$A$383,0)))))</f>
        <v>30.86</v>
      </c>
      <c r="T681" s="21" t="str">
        <f aca="false">IF(E681="Discontinued","",IF(ABS(G681-S681)&lt;0.005,"Yes","No"))</f>
        <v>Yes</v>
      </c>
      <c r="U681" s="21" t="str">
        <f aca="false">IF(E681="Discontinued","",IF(ABS(F681-G681)&lt;=0.01*G681,"Yes","No"))</f>
        <v>No</v>
      </c>
      <c r="V681" s="17" t="n">
        <f aca="false">IF(E681="Discontinued","",K681/H681-1)</f>
        <v>0.0393939393939395</v>
      </c>
      <c r="W681" s="21" t="str">
        <f aca="false">IF(E681="Discontinued","Archived",IF(ROUND((L681-G681)/L681,3)&gt;=ROUND(I681,3),"At or above target",IF(Q681&lt;&gt;"","Below target, reason recorded","Below target, no reason")))</f>
        <v>At or above target</v>
      </c>
      <c r="X681" s="21" t="str">
        <f aca="false">IF(E681="Discontinued","",IF(ROUND(M681-I681,3)&lt;-0.01,"Yes","No"))</f>
        <v>Yes</v>
      </c>
    </row>
    <row r="682" customFormat="false" ht="15" hidden="false" customHeight="false" outlineLevel="0" collapsed="false">
      <c r="A682" s="21" t="s">
        <v>1495</v>
      </c>
      <c r="B682" s="21" t="s">
        <v>1496</v>
      </c>
      <c r="C682" s="21" t="s">
        <v>1452</v>
      </c>
      <c r="D682" s="21" t="s">
        <v>1453</v>
      </c>
      <c r="E682" s="21" t="s">
        <v>110</v>
      </c>
      <c r="F682" s="19" t="n">
        <v>18.3</v>
      </c>
      <c r="G682" s="19" t="n">
        <v>18.82</v>
      </c>
      <c r="H682" s="19" t="n">
        <v>30.5</v>
      </c>
      <c r="I682" s="17" t="n">
        <v>0.4</v>
      </c>
      <c r="J682" s="17"/>
      <c r="K682" s="19" t="n">
        <f aca="false">IF(E682="Discontinued",H682,ROUND(ROUNDUP(ROUND(G682/(1-IF(J682="",I682,J682))/0.05,6),0)*0.05,2))</f>
        <v>31.4</v>
      </c>
      <c r="L682" s="19" t="n">
        <f aca="false">IF(OR(E682="Discontinued",P682="Held at old sell"),H682,IF(LEFT(P682,15)="Approved, cappe",ROUND(ROUNDUP(ROUND(H682*1.1/0.05,6),0)*0.05,2),K682))</f>
        <v>31.4</v>
      </c>
      <c r="M682" s="17" t="n">
        <f aca="false">ROUND((H682-G682)/H682,3)</f>
        <v>0.383</v>
      </c>
      <c r="N682" s="17" t="n">
        <f aca="false">IF(E682="Discontinued","",ROUND((L682-G682)/L682,3))</f>
        <v>0.401</v>
      </c>
      <c r="O682" s="21" t="str">
        <f aca="false">IF(E682="Discontinued","Archive",IF(AND(ROUND(K682/H682-1,6)&lt;=0.1,K682-H682&lt;=100),"Auto","Approval"))</f>
        <v>Auto</v>
      </c>
      <c r="P682" s="21" t="s">
        <v>111</v>
      </c>
      <c r="Q682" s="21"/>
      <c r="R682" s="21" t="str">
        <f aca="false">IF(E682="Superseded",MID(INDEX('Import file'!$E$2:$E$1384,MATCH(A682,'Import file'!$A$2:$A$1384,0)),23,30),A682)</f>
        <v>LSB-1063</v>
      </c>
      <c r="S682" s="19" t="n">
        <f aca="false">IF(E682="Discontinued","",IFERROR(INDEX('Supplier file A'!$D$2:$D$677,MATCH(R682,'Supplier file A'!$A$2:$A$677,0)),IFERROR(INDEX('Supplier file B'!$D$2:$D$386,MATCH(R682,'Supplier file B'!$A$2:$A$386,0)),INDEX('Supplier file C'!$D$2:$D$383,MATCH(R682,'Supplier file C'!$A$2:$A$383,0)))))</f>
        <v>18.82</v>
      </c>
      <c r="T682" s="21" t="str">
        <f aca="false">IF(E682="Discontinued","",IF(ABS(G682-S682)&lt;0.005,"Yes","No"))</f>
        <v>Yes</v>
      </c>
      <c r="U682" s="21" t="str">
        <f aca="false">IF(E682="Discontinued","",IF(ABS(F682-G682)&lt;=0.01*G682,"Yes","No"))</f>
        <v>No</v>
      </c>
      <c r="V682" s="17" t="n">
        <f aca="false">IF(E682="Discontinued","",K682/H682-1)</f>
        <v>0.0295081967213113</v>
      </c>
      <c r="W682" s="21" t="str">
        <f aca="false">IF(E682="Discontinued","Archived",IF(ROUND((L682-G682)/L682,3)&gt;=ROUND(I682,3),"At or above target",IF(Q682&lt;&gt;"","Below target, reason recorded","Below target, no reason")))</f>
        <v>At or above target</v>
      </c>
      <c r="X682" s="21" t="str">
        <f aca="false">IF(E682="Discontinued","",IF(ROUND(M682-I682,3)&lt;-0.01,"Yes","No"))</f>
        <v>Yes</v>
      </c>
    </row>
    <row r="683" customFormat="false" ht="15" hidden="false" customHeight="false" outlineLevel="0" collapsed="false">
      <c r="A683" s="21" t="s">
        <v>1497</v>
      </c>
      <c r="B683" s="21" t="s">
        <v>1498</v>
      </c>
      <c r="C683" s="21" t="s">
        <v>1452</v>
      </c>
      <c r="D683" s="21" t="s">
        <v>1453</v>
      </c>
      <c r="E683" s="21" t="s">
        <v>110</v>
      </c>
      <c r="F683" s="19" t="n">
        <v>21.6</v>
      </c>
      <c r="G683" s="19" t="n">
        <v>22.39</v>
      </c>
      <c r="H683" s="19" t="n">
        <v>36</v>
      </c>
      <c r="I683" s="17" t="n">
        <v>0.4</v>
      </c>
      <c r="J683" s="17"/>
      <c r="K683" s="19" t="n">
        <f aca="false">IF(E683="Discontinued",H683,ROUND(ROUNDUP(ROUND(G683/(1-IF(J683="",I683,J683))/0.05,6),0)*0.05,2))</f>
        <v>37.35</v>
      </c>
      <c r="L683" s="19" t="n">
        <f aca="false">IF(OR(E683="Discontinued",P683="Held at old sell"),H683,IF(LEFT(P683,15)="Approved, cappe",ROUND(ROUNDUP(ROUND(H683*1.1/0.05,6),0)*0.05,2),K683))</f>
        <v>37.35</v>
      </c>
      <c r="M683" s="17" t="n">
        <f aca="false">ROUND((H683-G683)/H683,3)</f>
        <v>0.378</v>
      </c>
      <c r="N683" s="17" t="n">
        <f aca="false">IF(E683="Discontinued","",ROUND((L683-G683)/L683,3))</f>
        <v>0.401</v>
      </c>
      <c r="O683" s="21" t="str">
        <f aca="false">IF(E683="Discontinued","Archive",IF(AND(ROUND(K683/H683-1,6)&lt;=0.1,K683-H683&lt;=100),"Auto","Approval"))</f>
        <v>Auto</v>
      </c>
      <c r="P683" s="21" t="s">
        <v>111</v>
      </c>
      <c r="Q683" s="21"/>
      <c r="R683" s="21" t="str">
        <f aca="false">IF(E683="Superseded",MID(INDEX('Import file'!$E$2:$E$1384,MATCH(A683,'Import file'!$A$2:$A$1384,0)),23,30),A683)</f>
        <v>LSB-1067</v>
      </c>
      <c r="S683" s="19" t="n">
        <f aca="false">IF(E683="Discontinued","",IFERROR(INDEX('Supplier file A'!$D$2:$D$677,MATCH(R683,'Supplier file A'!$A$2:$A$677,0)),IFERROR(INDEX('Supplier file B'!$D$2:$D$386,MATCH(R683,'Supplier file B'!$A$2:$A$386,0)),INDEX('Supplier file C'!$D$2:$D$383,MATCH(R683,'Supplier file C'!$A$2:$A$383,0)))))</f>
        <v>22.39</v>
      </c>
      <c r="T683" s="21" t="str">
        <f aca="false">IF(E683="Discontinued","",IF(ABS(G683-S683)&lt;0.005,"Yes","No"))</f>
        <v>Yes</v>
      </c>
      <c r="U683" s="21" t="str">
        <f aca="false">IF(E683="Discontinued","",IF(ABS(F683-G683)&lt;=0.01*G683,"Yes","No"))</f>
        <v>No</v>
      </c>
      <c r="V683" s="17" t="n">
        <f aca="false">IF(E683="Discontinued","",K683/H683-1)</f>
        <v>0.0375000000000001</v>
      </c>
      <c r="W683" s="21" t="str">
        <f aca="false">IF(E683="Discontinued","Archived",IF(ROUND((L683-G683)/L683,3)&gt;=ROUND(I683,3),"At or above target",IF(Q683&lt;&gt;"","Below target, reason recorded","Below target, no reason")))</f>
        <v>At or above target</v>
      </c>
      <c r="X683" s="21" t="str">
        <f aca="false">IF(E683="Discontinued","",IF(ROUND(M683-I683,3)&lt;-0.01,"Yes","No"))</f>
        <v>Yes</v>
      </c>
    </row>
    <row r="684" customFormat="false" ht="15" hidden="false" customHeight="false" outlineLevel="0" collapsed="false">
      <c r="A684" s="21" t="s">
        <v>1499</v>
      </c>
      <c r="B684" s="21" t="s">
        <v>1500</v>
      </c>
      <c r="C684" s="21" t="s">
        <v>1452</v>
      </c>
      <c r="D684" s="21" t="s">
        <v>1453</v>
      </c>
      <c r="E684" s="21" t="s">
        <v>110</v>
      </c>
      <c r="F684" s="19" t="n">
        <v>69</v>
      </c>
      <c r="G684" s="19" t="n">
        <v>71.87</v>
      </c>
      <c r="H684" s="19" t="n">
        <v>115</v>
      </c>
      <c r="I684" s="17" t="n">
        <v>0.4</v>
      </c>
      <c r="J684" s="17"/>
      <c r="K684" s="19" t="n">
        <f aca="false">IF(E684="Discontinued",H684,ROUND(ROUNDUP(ROUND(G684/(1-IF(J684="",I684,J684))/0.05,6),0)*0.05,2))</f>
        <v>119.8</v>
      </c>
      <c r="L684" s="19" t="n">
        <f aca="false">IF(OR(E684="Discontinued",P684="Held at old sell"),H684,IF(LEFT(P684,15)="Approved, cappe",ROUND(ROUNDUP(ROUND(H684*1.1/0.05,6),0)*0.05,2),K684))</f>
        <v>119.8</v>
      </c>
      <c r="M684" s="17" t="n">
        <f aca="false">ROUND((H684-G684)/H684,3)</f>
        <v>0.375</v>
      </c>
      <c r="N684" s="17" t="n">
        <f aca="false">IF(E684="Discontinued","",ROUND((L684-G684)/L684,3))</f>
        <v>0.4</v>
      </c>
      <c r="O684" s="21" t="str">
        <f aca="false">IF(E684="Discontinued","Archive",IF(AND(ROUND(K684/H684-1,6)&lt;=0.1,K684-H684&lt;=100),"Auto","Approval"))</f>
        <v>Auto</v>
      </c>
      <c r="P684" s="21" t="s">
        <v>111</v>
      </c>
      <c r="Q684" s="21"/>
      <c r="R684" s="21" t="str">
        <f aca="false">IF(E684="Superseded",MID(INDEX('Import file'!$E$2:$E$1384,MATCH(A684,'Import file'!$A$2:$A$1384,0)),23,30),A684)</f>
        <v>LSB-1070</v>
      </c>
      <c r="S684" s="19" t="n">
        <f aca="false">IF(E684="Discontinued","",IFERROR(INDEX('Supplier file A'!$D$2:$D$677,MATCH(R684,'Supplier file A'!$A$2:$A$677,0)),IFERROR(INDEX('Supplier file B'!$D$2:$D$386,MATCH(R684,'Supplier file B'!$A$2:$A$386,0)),INDEX('Supplier file C'!$D$2:$D$383,MATCH(R684,'Supplier file C'!$A$2:$A$383,0)))))</f>
        <v>71.87</v>
      </c>
      <c r="T684" s="21" t="str">
        <f aca="false">IF(E684="Discontinued","",IF(ABS(G684-S684)&lt;0.005,"Yes","No"))</f>
        <v>Yes</v>
      </c>
      <c r="U684" s="21" t="str">
        <f aca="false">IF(E684="Discontinued","",IF(ABS(F684-G684)&lt;=0.01*G684,"Yes","No"))</f>
        <v>No</v>
      </c>
      <c r="V684" s="17" t="n">
        <f aca="false">IF(E684="Discontinued","",K684/H684-1)</f>
        <v>0.0417391304347825</v>
      </c>
      <c r="W684" s="21" t="str">
        <f aca="false">IF(E684="Discontinued","Archived",IF(ROUND((L684-G684)/L684,3)&gt;=ROUND(I684,3),"At or above target",IF(Q684&lt;&gt;"","Below target, reason recorded","Below target, no reason")))</f>
        <v>At or above target</v>
      </c>
      <c r="X684" s="21" t="str">
        <f aca="false">IF(E684="Discontinued","",IF(ROUND(M684-I684,3)&lt;-0.01,"Yes","No"))</f>
        <v>Yes</v>
      </c>
    </row>
    <row r="685" customFormat="false" ht="15" hidden="false" customHeight="false" outlineLevel="0" collapsed="false">
      <c r="A685" s="21" t="s">
        <v>1501</v>
      </c>
      <c r="B685" s="21" t="s">
        <v>1502</v>
      </c>
      <c r="C685" s="21" t="s">
        <v>1452</v>
      </c>
      <c r="D685" s="21" t="s">
        <v>1453</v>
      </c>
      <c r="E685" s="21" t="s">
        <v>110</v>
      </c>
      <c r="F685" s="19" t="n">
        <v>40.5</v>
      </c>
      <c r="G685" s="19" t="n">
        <v>41.91</v>
      </c>
      <c r="H685" s="19" t="n">
        <v>61.4</v>
      </c>
      <c r="I685" s="17" t="n">
        <v>0.4</v>
      </c>
      <c r="J685" s="17" t="n">
        <v>0.34</v>
      </c>
      <c r="K685" s="19" t="n">
        <f aca="false">IF(E685="Discontinued",H685,ROUND(ROUNDUP(ROUND(G685/(1-IF(J685="",I685,J685))/0.05,6),0)*0.05,2))</f>
        <v>63.5</v>
      </c>
      <c r="L685" s="19" t="n">
        <f aca="false">IF(OR(E685="Discontinued",P685="Held at old sell"),H685,IF(LEFT(P685,15)="Approved, cappe",ROUND(ROUNDUP(ROUND(H685*1.1/0.05,6),0)*0.05,2),K685))</f>
        <v>63.5</v>
      </c>
      <c r="M685" s="17" t="n">
        <f aca="false">ROUND((H685-G685)/H685,3)</f>
        <v>0.317</v>
      </c>
      <c r="N685" s="17" t="n">
        <f aca="false">IF(E685="Discontinued","",ROUND((L685-G685)/L685,3))</f>
        <v>0.34</v>
      </c>
      <c r="O685" s="21" t="str">
        <f aca="false">IF(E685="Discontinued","Archive",IF(AND(ROUND(K685/H685-1,6)&lt;=0.1,K685-H685&lt;=100),"Auto","Approval"))</f>
        <v>Auto</v>
      </c>
      <c r="P685" s="21" t="s">
        <v>111</v>
      </c>
      <c r="Q685" s="21" t="s">
        <v>1503</v>
      </c>
      <c r="R685" s="21" t="str">
        <f aca="false">IF(E685="Superseded",MID(INDEX('Import file'!$E$2:$E$1384,MATCH(A685,'Import file'!$A$2:$A$1384,0)),23,30),A685)</f>
        <v>LSB-1073</v>
      </c>
      <c r="S685" s="19" t="n">
        <f aca="false">IF(E685="Discontinued","",IFERROR(INDEX('Supplier file A'!$D$2:$D$677,MATCH(R685,'Supplier file A'!$A$2:$A$677,0)),IFERROR(INDEX('Supplier file B'!$D$2:$D$386,MATCH(R685,'Supplier file B'!$A$2:$A$386,0)),INDEX('Supplier file C'!$D$2:$D$383,MATCH(R685,'Supplier file C'!$A$2:$A$383,0)))))</f>
        <v>41.91</v>
      </c>
      <c r="T685" s="21" t="str">
        <f aca="false">IF(E685="Discontinued","",IF(ABS(G685-S685)&lt;0.005,"Yes","No"))</f>
        <v>Yes</v>
      </c>
      <c r="U685" s="21" t="str">
        <f aca="false">IF(E685="Discontinued","",IF(ABS(F685-G685)&lt;=0.01*G685,"Yes","No"))</f>
        <v>No</v>
      </c>
      <c r="V685" s="17" t="n">
        <f aca="false">IF(E685="Discontinued","",K685/H685-1)</f>
        <v>0.0342019543973942</v>
      </c>
      <c r="W685" s="21" t="str">
        <f aca="false">IF(E685="Discontinued","Archived",IF(ROUND((L685-G685)/L685,3)&gt;=ROUND(I685,3),"At or above target",IF(Q685&lt;&gt;"","Below target, reason recorded","Below target, no reason")))</f>
        <v>Below target, reason recorded</v>
      </c>
      <c r="X685" s="21" t="str">
        <f aca="false">IF(E685="Discontinued","",IF(ROUND(M685-I685,3)&lt;-0.01,"Yes","No"))</f>
        <v>Yes</v>
      </c>
    </row>
    <row r="686" customFormat="false" ht="15" hidden="false" customHeight="false" outlineLevel="0" collapsed="false">
      <c r="A686" s="21" t="s">
        <v>1504</v>
      </c>
      <c r="B686" s="21" t="s">
        <v>1505</v>
      </c>
      <c r="C686" s="21" t="s">
        <v>1452</v>
      </c>
      <c r="D686" s="21" t="s">
        <v>1453</v>
      </c>
      <c r="E686" s="21" t="s">
        <v>110</v>
      </c>
      <c r="F686" s="19" t="n">
        <v>11.9</v>
      </c>
      <c r="G686" s="19" t="n">
        <v>12.25</v>
      </c>
      <c r="H686" s="19" t="n">
        <v>18.05</v>
      </c>
      <c r="I686" s="17" t="n">
        <v>0.4</v>
      </c>
      <c r="J686" s="17" t="n">
        <v>0.34</v>
      </c>
      <c r="K686" s="19" t="n">
        <f aca="false">IF(E686="Discontinued",H686,ROUND(ROUNDUP(ROUND(G686/(1-IF(J686="",I686,J686))/0.05,6),0)*0.05,2))</f>
        <v>18.6</v>
      </c>
      <c r="L686" s="19" t="n">
        <f aca="false">IF(OR(E686="Discontinued",P686="Held at old sell"),H686,IF(LEFT(P686,15)="Approved, cappe",ROUND(ROUNDUP(ROUND(H686*1.1/0.05,6),0)*0.05,2),K686))</f>
        <v>18.6</v>
      </c>
      <c r="M686" s="17" t="n">
        <f aca="false">ROUND((H686-G686)/H686,3)</f>
        <v>0.321</v>
      </c>
      <c r="N686" s="17" t="n">
        <f aca="false">IF(E686="Discontinued","",ROUND((L686-G686)/L686,3))</f>
        <v>0.341</v>
      </c>
      <c r="O686" s="21" t="str">
        <f aca="false">IF(E686="Discontinued","Archive",IF(AND(ROUND(K686/H686-1,6)&lt;=0.1,K686-H686&lt;=100),"Auto","Approval"))</f>
        <v>Auto</v>
      </c>
      <c r="P686" s="21" t="s">
        <v>111</v>
      </c>
      <c r="Q686" s="21" t="s">
        <v>1503</v>
      </c>
      <c r="R686" s="21" t="str">
        <f aca="false">IF(E686="Superseded",MID(INDEX('Import file'!$E$2:$E$1384,MATCH(A686,'Import file'!$A$2:$A$1384,0)),23,30),A686)</f>
        <v>LSB-1077</v>
      </c>
      <c r="S686" s="19" t="n">
        <f aca="false">IF(E686="Discontinued","",IFERROR(INDEX('Supplier file A'!$D$2:$D$677,MATCH(R686,'Supplier file A'!$A$2:$A$677,0)),IFERROR(INDEX('Supplier file B'!$D$2:$D$386,MATCH(R686,'Supplier file B'!$A$2:$A$386,0)),INDEX('Supplier file C'!$D$2:$D$383,MATCH(R686,'Supplier file C'!$A$2:$A$383,0)))))</f>
        <v>12.25</v>
      </c>
      <c r="T686" s="21" t="str">
        <f aca="false">IF(E686="Discontinued","",IF(ABS(G686-S686)&lt;0.005,"Yes","No"))</f>
        <v>Yes</v>
      </c>
      <c r="U686" s="21" t="str">
        <f aca="false">IF(E686="Discontinued","",IF(ABS(F686-G686)&lt;=0.01*G686,"Yes","No"))</f>
        <v>No</v>
      </c>
      <c r="V686" s="17" t="n">
        <f aca="false">IF(E686="Discontinued","",K686/H686-1)</f>
        <v>0.0304709141274238</v>
      </c>
      <c r="W686" s="21" t="str">
        <f aca="false">IF(E686="Discontinued","Archived",IF(ROUND((L686-G686)/L686,3)&gt;=ROUND(I686,3),"At or above target",IF(Q686&lt;&gt;"","Below target, reason recorded","Below target, no reason")))</f>
        <v>Below target, reason recorded</v>
      </c>
      <c r="X686" s="21" t="str">
        <f aca="false">IF(E686="Discontinued","",IF(ROUND(M686-I686,3)&lt;-0.01,"Yes","No"))</f>
        <v>Yes</v>
      </c>
    </row>
    <row r="687" customFormat="false" ht="15" hidden="false" customHeight="false" outlineLevel="0" collapsed="false">
      <c r="A687" s="21" t="s">
        <v>1506</v>
      </c>
      <c r="B687" s="21" t="s">
        <v>1507</v>
      </c>
      <c r="C687" s="21" t="s">
        <v>1452</v>
      </c>
      <c r="D687" s="21" t="s">
        <v>1453</v>
      </c>
      <c r="E687" s="21" t="s">
        <v>110</v>
      </c>
      <c r="F687" s="19" t="n">
        <v>42</v>
      </c>
      <c r="G687" s="19" t="n">
        <v>43.56</v>
      </c>
      <c r="H687" s="19" t="n">
        <v>70</v>
      </c>
      <c r="I687" s="17" t="n">
        <v>0.4</v>
      </c>
      <c r="J687" s="17"/>
      <c r="K687" s="19" t="n">
        <f aca="false">IF(E687="Discontinued",H687,ROUND(ROUNDUP(ROUND(G687/(1-IF(J687="",I687,J687))/0.05,6),0)*0.05,2))</f>
        <v>72.6</v>
      </c>
      <c r="L687" s="19" t="n">
        <f aca="false">IF(OR(E687="Discontinued",P687="Held at old sell"),H687,IF(LEFT(P687,15)="Approved, cappe",ROUND(ROUNDUP(ROUND(H687*1.1/0.05,6),0)*0.05,2),K687))</f>
        <v>72.6</v>
      </c>
      <c r="M687" s="17" t="n">
        <f aca="false">ROUND((H687-G687)/H687,3)</f>
        <v>0.378</v>
      </c>
      <c r="N687" s="17" t="n">
        <f aca="false">IF(E687="Discontinued","",ROUND((L687-G687)/L687,3))</f>
        <v>0.4</v>
      </c>
      <c r="O687" s="21" t="str">
        <f aca="false">IF(E687="Discontinued","Archive",IF(AND(ROUND(K687/H687-1,6)&lt;=0.1,K687-H687&lt;=100),"Auto","Approval"))</f>
        <v>Auto</v>
      </c>
      <c r="P687" s="21" t="s">
        <v>111</v>
      </c>
      <c r="Q687" s="21"/>
      <c r="R687" s="21" t="str">
        <f aca="false">IF(E687="Superseded",MID(INDEX('Import file'!$E$2:$E$1384,MATCH(A687,'Import file'!$A$2:$A$1384,0)),23,30),A687)</f>
        <v>LSB-1080</v>
      </c>
      <c r="S687" s="19" t="n">
        <f aca="false">IF(E687="Discontinued","",IFERROR(INDEX('Supplier file A'!$D$2:$D$677,MATCH(R687,'Supplier file A'!$A$2:$A$677,0)),IFERROR(INDEX('Supplier file B'!$D$2:$D$386,MATCH(R687,'Supplier file B'!$A$2:$A$386,0)),INDEX('Supplier file C'!$D$2:$D$383,MATCH(R687,'Supplier file C'!$A$2:$A$383,0)))))</f>
        <v>43.56</v>
      </c>
      <c r="T687" s="21" t="str">
        <f aca="false">IF(E687="Discontinued","",IF(ABS(G687-S687)&lt;0.005,"Yes","No"))</f>
        <v>Yes</v>
      </c>
      <c r="U687" s="21" t="str">
        <f aca="false">IF(E687="Discontinued","",IF(ABS(F687-G687)&lt;=0.01*G687,"Yes","No"))</f>
        <v>No</v>
      </c>
      <c r="V687" s="17" t="n">
        <f aca="false">IF(E687="Discontinued","",K687/H687-1)</f>
        <v>0.0371428571428571</v>
      </c>
      <c r="W687" s="21" t="str">
        <f aca="false">IF(E687="Discontinued","Archived",IF(ROUND((L687-G687)/L687,3)&gt;=ROUND(I687,3),"At or above target",IF(Q687&lt;&gt;"","Below target, reason recorded","Below target, no reason")))</f>
        <v>At or above target</v>
      </c>
      <c r="X687" s="21" t="str">
        <f aca="false">IF(E687="Discontinued","",IF(ROUND(M687-I687,3)&lt;-0.01,"Yes","No"))</f>
        <v>Yes</v>
      </c>
    </row>
    <row r="688" customFormat="false" ht="15" hidden="false" customHeight="false" outlineLevel="0" collapsed="false">
      <c r="A688" s="21" t="s">
        <v>1508</v>
      </c>
      <c r="B688" s="21" t="s">
        <v>1509</v>
      </c>
      <c r="C688" s="21" t="s">
        <v>1452</v>
      </c>
      <c r="D688" s="21" t="s">
        <v>1453</v>
      </c>
      <c r="E688" s="21" t="s">
        <v>110</v>
      </c>
      <c r="F688" s="19" t="n">
        <v>17.51</v>
      </c>
      <c r="G688" s="19" t="n">
        <v>17.91</v>
      </c>
      <c r="H688" s="19" t="n">
        <v>29.2</v>
      </c>
      <c r="I688" s="17" t="n">
        <v>0.4</v>
      </c>
      <c r="J688" s="17"/>
      <c r="K688" s="19" t="n">
        <f aca="false">IF(E688="Discontinued",H688,ROUND(ROUNDUP(ROUND(G688/(1-IF(J688="",I688,J688))/0.05,6),0)*0.05,2))</f>
        <v>29.85</v>
      </c>
      <c r="L688" s="19" t="n">
        <f aca="false">IF(OR(E688="Discontinued",P688="Held at old sell"),H688,IF(LEFT(P688,15)="Approved, cappe",ROUND(ROUNDUP(ROUND(H688*1.1/0.05,6),0)*0.05,2),K688))</f>
        <v>29.85</v>
      </c>
      <c r="M688" s="17" t="n">
        <f aca="false">ROUND((H688-G688)/H688,3)</f>
        <v>0.387</v>
      </c>
      <c r="N688" s="17" t="n">
        <f aca="false">IF(E688="Discontinued","",ROUND((L688-G688)/L688,3))</f>
        <v>0.4</v>
      </c>
      <c r="O688" s="21" t="str">
        <f aca="false">IF(E688="Discontinued","Archive",IF(AND(ROUND(K688/H688-1,6)&lt;=0.1,K688-H688&lt;=100),"Auto","Approval"))</f>
        <v>Auto</v>
      </c>
      <c r="P688" s="21" t="s">
        <v>111</v>
      </c>
      <c r="Q688" s="21"/>
      <c r="R688" s="21" t="str">
        <f aca="false">IF(E688="Superseded",MID(INDEX('Import file'!$E$2:$E$1384,MATCH(A688,'Import file'!$A$2:$A$1384,0)),23,30),A688)</f>
        <v>LSB-1081</v>
      </c>
      <c r="S688" s="19" t="n">
        <f aca="false">IF(E688="Discontinued","",IFERROR(INDEX('Supplier file A'!$D$2:$D$677,MATCH(R688,'Supplier file A'!$A$2:$A$677,0)),IFERROR(INDEX('Supplier file B'!$D$2:$D$386,MATCH(R688,'Supplier file B'!$A$2:$A$386,0)),INDEX('Supplier file C'!$D$2:$D$383,MATCH(R688,'Supplier file C'!$A$2:$A$383,0)))))</f>
        <v>17.91</v>
      </c>
      <c r="T688" s="21" t="str">
        <f aca="false">IF(E688="Discontinued","",IF(ABS(G688-S688)&lt;0.005,"Yes","No"))</f>
        <v>Yes</v>
      </c>
      <c r="U688" s="21" t="str">
        <f aca="false">IF(E688="Discontinued","",IF(ABS(F688-G688)&lt;=0.01*G688,"Yes","No"))</f>
        <v>No</v>
      </c>
      <c r="V688" s="17" t="n">
        <f aca="false">IF(E688="Discontinued","",K688/H688-1)</f>
        <v>0.0222602739726028</v>
      </c>
      <c r="W688" s="21" t="str">
        <f aca="false">IF(E688="Discontinued","Archived",IF(ROUND((L688-G688)/L688,3)&gt;=ROUND(I688,3),"At or above target",IF(Q688&lt;&gt;"","Below target, reason recorded","Below target, no reason")))</f>
        <v>At or above target</v>
      </c>
      <c r="X688" s="21" t="str">
        <f aca="false">IF(E688="Discontinued","",IF(ROUND(M688-I688,3)&lt;-0.01,"Yes","No"))</f>
        <v>Yes</v>
      </c>
    </row>
    <row r="689" customFormat="false" ht="15" hidden="false" customHeight="false" outlineLevel="0" collapsed="false">
      <c r="A689" s="21" t="s">
        <v>1510</v>
      </c>
      <c r="B689" s="21" t="s">
        <v>1511</v>
      </c>
      <c r="C689" s="21" t="s">
        <v>1452</v>
      </c>
      <c r="D689" s="21" t="s">
        <v>1453</v>
      </c>
      <c r="E689" s="21" t="s">
        <v>110</v>
      </c>
      <c r="F689" s="19" t="n">
        <v>46.92</v>
      </c>
      <c r="G689" s="19" t="n">
        <v>48.57</v>
      </c>
      <c r="H689" s="19" t="n">
        <v>78.2</v>
      </c>
      <c r="I689" s="17" t="n">
        <v>0.4</v>
      </c>
      <c r="J689" s="17"/>
      <c r="K689" s="19" t="n">
        <f aca="false">IF(E689="Discontinued",H689,ROUND(ROUNDUP(ROUND(G689/(1-IF(J689="",I689,J689))/0.05,6),0)*0.05,2))</f>
        <v>80.95</v>
      </c>
      <c r="L689" s="19" t="n">
        <f aca="false">IF(OR(E689="Discontinued",P689="Held at old sell"),H689,IF(LEFT(P689,15)="Approved, cappe",ROUND(ROUNDUP(ROUND(H689*1.1/0.05,6),0)*0.05,2),K689))</f>
        <v>80.95</v>
      </c>
      <c r="M689" s="17" t="n">
        <f aca="false">ROUND((H689-G689)/H689,3)</f>
        <v>0.379</v>
      </c>
      <c r="N689" s="17" t="n">
        <f aca="false">IF(E689="Discontinued","",ROUND((L689-G689)/L689,3))</f>
        <v>0.4</v>
      </c>
      <c r="O689" s="21" t="str">
        <f aca="false">IF(E689="Discontinued","Archive",IF(AND(ROUND(K689/H689-1,6)&lt;=0.1,K689-H689&lt;=100),"Auto","Approval"))</f>
        <v>Auto</v>
      </c>
      <c r="P689" s="21" t="s">
        <v>111</v>
      </c>
      <c r="Q689" s="21"/>
      <c r="R689" s="21" t="str">
        <f aca="false">IF(E689="Superseded",MID(INDEX('Import file'!$E$2:$E$1384,MATCH(A689,'Import file'!$A$2:$A$1384,0)),23,30),A689)</f>
        <v>LSB-1086</v>
      </c>
      <c r="S689" s="19" t="n">
        <f aca="false">IF(E689="Discontinued","",IFERROR(INDEX('Supplier file A'!$D$2:$D$677,MATCH(R689,'Supplier file A'!$A$2:$A$677,0)),IFERROR(INDEX('Supplier file B'!$D$2:$D$386,MATCH(R689,'Supplier file B'!$A$2:$A$386,0)),INDEX('Supplier file C'!$D$2:$D$383,MATCH(R689,'Supplier file C'!$A$2:$A$383,0)))))</f>
        <v>48.57</v>
      </c>
      <c r="T689" s="21" t="str">
        <f aca="false">IF(E689="Discontinued","",IF(ABS(G689-S689)&lt;0.005,"Yes","No"))</f>
        <v>Yes</v>
      </c>
      <c r="U689" s="21" t="str">
        <f aca="false">IF(E689="Discontinued","",IF(ABS(F689-G689)&lt;=0.01*G689,"Yes","No"))</f>
        <v>No</v>
      </c>
      <c r="V689" s="17" t="n">
        <f aca="false">IF(E689="Discontinued","",K689/H689-1)</f>
        <v>0.0351662404092072</v>
      </c>
      <c r="W689" s="21" t="str">
        <f aca="false">IF(E689="Discontinued","Archived",IF(ROUND((L689-G689)/L689,3)&gt;=ROUND(I689,3),"At or above target",IF(Q689&lt;&gt;"","Below target, reason recorded","Below target, no reason")))</f>
        <v>At or above target</v>
      </c>
      <c r="X689" s="21" t="str">
        <f aca="false">IF(E689="Discontinued","",IF(ROUND(M689-I689,3)&lt;-0.01,"Yes","No"))</f>
        <v>Yes</v>
      </c>
    </row>
    <row r="690" customFormat="false" ht="15" hidden="false" customHeight="false" outlineLevel="0" collapsed="false">
      <c r="A690" s="21" t="s">
        <v>1512</v>
      </c>
      <c r="B690" s="21" t="s">
        <v>1513</v>
      </c>
      <c r="C690" s="21" t="s">
        <v>1452</v>
      </c>
      <c r="D690" s="21" t="s">
        <v>1453</v>
      </c>
      <c r="E690" s="21" t="s">
        <v>110</v>
      </c>
      <c r="F690" s="19" t="n">
        <v>42</v>
      </c>
      <c r="G690" s="19" t="n">
        <v>43.35</v>
      </c>
      <c r="H690" s="19" t="n">
        <v>70</v>
      </c>
      <c r="I690" s="17" t="n">
        <v>0.4</v>
      </c>
      <c r="J690" s="17"/>
      <c r="K690" s="19" t="n">
        <f aca="false">IF(E690="Discontinued",H690,ROUND(ROUNDUP(ROUND(G690/(1-IF(J690="",I690,J690))/0.05,6),0)*0.05,2))</f>
        <v>72.25</v>
      </c>
      <c r="L690" s="19" t="n">
        <f aca="false">IF(OR(E690="Discontinued",P690="Held at old sell"),H690,IF(LEFT(P690,15)="Approved, cappe",ROUND(ROUNDUP(ROUND(H690*1.1/0.05,6),0)*0.05,2),K690))</f>
        <v>72.25</v>
      </c>
      <c r="M690" s="17" t="n">
        <f aca="false">ROUND((H690-G690)/H690,3)</f>
        <v>0.381</v>
      </c>
      <c r="N690" s="17" t="n">
        <f aca="false">IF(E690="Discontinued","",ROUND((L690-G690)/L690,3))</f>
        <v>0.4</v>
      </c>
      <c r="O690" s="21" t="str">
        <f aca="false">IF(E690="Discontinued","Archive",IF(AND(ROUND(K690/H690-1,6)&lt;=0.1,K690-H690&lt;=100),"Auto","Approval"))</f>
        <v>Auto</v>
      </c>
      <c r="P690" s="21" t="s">
        <v>111</v>
      </c>
      <c r="Q690" s="21"/>
      <c r="R690" s="21" t="str">
        <f aca="false">IF(E690="Superseded",MID(INDEX('Import file'!$E$2:$E$1384,MATCH(A690,'Import file'!$A$2:$A$1384,0)),23,30),A690)</f>
        <v>LSB-1088</v>
      </c>
      <c r="S690" s="19" t="n">
        <f aca="false">IF(E690="Discontinued","",IFERROR(INDEX('Supplier file A'!$D$2:$D$677,MATCH(R690,'Supplier file A'!$A$2:$A$677,0)),IFERROR(INDEX('Supplier file B'!$D$2:$D$386,MATCH(R690,'Supplier file B'!$A$2:$A$386,0)),INDEX('Supplier file C'!$D$2:$D$383,MATCH(R690,'Supplier file C'!$A$2:$A$383,0)))))</f>
        <v>43.35</v>
      </c>
      <c r="T690" s="21" t="str">
        <f aca="false">IF(E690="Discontinued","",IF(ABS(G690-S690)&lt;0.005,"Yes","No"))</f>
        <v>Yes</v>
      </c>
      <c r="U690" s="21" t="str">
        <f aca="false">IF(E690="Discontinued","",IF(ABS(F690-G690)&lt;=0.01*G690,"Yes","No"))</f>
        <v>No</v>
      </c>
      <c r="V690" s="17" t="n">
        <f aca="false">IF(E690="Discontinued","",K690/H690-1)</f>
        <v>0.0321428571428573</v>
      </c>
      <c r="W690" s="21" t="str">
        <f aca="false">IF(E690="Discontinued","Archived",IF(ROUND((L690-G690)/L690,3)&gt;=ROUND(I690,3),"At or above target",IF(Q690&lt;&gt;"","Below target, reason recorded","Below target, no reason")))</f>
        <v>At or above target</v>
      </c>
      <c r="X690" s="21" t="str">
        <f aca="false">IF(E690="Discontinued","",IF(ROUND(M690-I690,3)&lt;-0.01,"Yes","No"))</f>
        <v>Yes</v>
      </c>
    </row>
    <row r="691" customFormat="false" ht="15" hidden="false" customHeight="false" outlineLevel="0" collapsed="false">
      <c r="A691" s="21" t="s">
        <v>1514</v>
      </c>
      <c r="B691" s="21" t="s">
        <v>1515</v>
      </c>
      <c r="C691" s="21" t="s">
        <v>1452</v>
      </c>
      <c r="D691" s="21" t="s">
        <v>1453</v>
      </c>
      <c r="E691" s="21" t="s">
        <v>110</v>
      </c>
      <c r="F691" s="19" t="n">
        <v>28</v>
      </c>
      <c r="G691" s="19" t="n">
        <v>29.17</v>
      </c>
      <c r="H691" s="19" t="n">
        <v>41.8</v>
      </c>
      <c r="I691" s="17" t="n">
        <v>0.4</v>
      </c>
      <c r="J691" s="17" t="n">
        <v>0.33</v>
      </c>
      <c r="K691" s="19" t="n">
        <f aca="false">IF(E691="Discontinued",H691,ROUND(ROUNDUP(ROUND(G691/(1-IF(J691="",I691,J691))/0.05,6),0)*0.05,2))</f>
        <v>43.55</v>
      </c>
      <c r="L691" s="19" t="n">
        <f aca="false">IF(OR(E691="Discontinued",P691="Held at old sell"),H691,IF(LEFT(P691,15)="Approved, cappe",ROUND(ROUNDUP(ROUND(H691*1.1/0.05,6),0)*0.05,2),K691))</f>
        <v>43.55</v>
      </c>
      <c r="M691" s="17" t="n">
        <f aca="false">ROUND((H691-G691)/H691,3)</f>
        <v>0.302</v>
      </c>
      <c r="N691" s="17" t="n">
        <f aca="false">IF(E691="Discontinued","",ROUND((L691-G691)/L691,3))</f>
        <v>0.33</v>
      </c>
      <c r="O691" s="21" t="str">
        <f aca="false">IF(E691="Discontinued","Archive",IF(AND(ROUND(K691/H691-1,6)&lt;=0.1,K691-H691&lt;=100),"Auto","Approval"))</f>
        <v>Auto</v>
      </c>
      <c r="P691" s="21" t="s">
        <v>111</v>
      </c>
      <c r="Q691" s="21" t="s">
        <v>1481</v>
      </c>
      <c r="R691" s="21" t="str">
        <f aca="false">IF(E691="Superseded",MID(INDEX('Import file'!$E$2:$E$1384,MATCH(A691,'Import file'!$A$2:$A$1384,0)),23,30),A691)</f>
        <v>LSB-1091</v>
      </c>
      <c r="S691" s="19" t="n">
        <f aca="false">IF(E691="Discontinued","",IFERROR(INDEX('Supplier file A'!$D$2:$D$677,MATCH(R691,'Supplier file A'!$A$2:$A$677,0)),IFERROR(INDEX('Supplier file B'!$D$2:$D$386,MATCH(R691,'Supplier file B'!$A$2:$A$386,0)),INDEX('Supplier file C'!$D$2:$D$383,MATCH(R691,'Supplier file C'!$A$2:$A$383,0)))))</f>
        <v>29.17</v>
      </c>
      <c r="T691" s="21" t="str">
        <f aca="false">IF(E691="Discontinued","",IF(ABS(G691-S691)&lt;0.005,"Yes","No"))</f>
        <v>Yes</v>
      </c>
      <c r="U691" s="21" t="str">
        <f aca="false">IF(E691="Discontinued","",IF(ABS(F691-G691)&lt;=0.01*G691,"Yes","No"))</f>
        <v>No</v>
      </c>
      <c r="V691" s="17" t="n">
        <f aca="false">IF(E691="Discontinued","",K691/H691-1)</f>
        <v>0.0418660287081341</v>
      </c>
      <c r="W691" s="21" t="str">
        <f aca="false">IF(E691="Discontinued","Archived",IF(ROUND((L691-G691)/L691,3)&gt;=ROUND(I691,3),"At or above target",IF(Q691&lt;&gt;"","Below target, reason recorded","Below target, no reason")))</f>
        <v>Below target, reason recorded</v>
      </c>
      <c r="X691" s="21" t="str">
        <f aca="false">IF(E691="Discontinued","",IF(ROUND(M691-I691,3)&lt;-0.01,"Yes","No"))</f>
        <v>Yes</v>
      </c>
    </row>
    <row r="692" customFormat="false" ht="15" hidden="false" customHeight="false" outlineLevel="0" collapsed="false">
      <c r="A692" s="21" t="s">
        <v>1516</v>
      </c>
      <c r="B692" s="21" t="s">
        <v>1517</v>
      </c>
      <c r="C692" s="21" t="s">
        <v>1452</v>
      </c>
      <c r="D692" s="21" t="s">
        <v>1453</v>
      </c>
      <c r="E692" s="21" t="s">
        <v>110</v>
      </c>
      <c r="F692" s="19" t="n">
        <v>16.1</v>
      </c>
      <c r="G692" s="19" t="n">
        <v>16.41</v>
      </c>
      <c r="H692" s="19" t="n">
        <v>26.85</v>
      </c>
      <c r="I692" s="17" t="n">
        <v>0.4</v>
      </c>
      <c r="J692" s="17"/>
      <c r="K692" s="19" t="n">
        <f aca="false">IF(E692="Discontinued",H692,ROUND(ROUNDUP(ROUND(G692/(1-IF(J692="",I692,J692))/0.05,6),0)*0.05,2))</f>
        <v>27.35</v>
      </c>
      <c r="L692" s="19" t="n">
        <f aca="false">IF(OR(E692="Discontinued",P692="Held at old sell"),H692,IF(LEFT(P692,15)="Approved, cappe",ROUND(ROUNDUP(ROUND(H692*1.1/0.05,6),0)*0.05,2),K692))</f>
        <v>27.35</v>
      </c>
      <c r="M692" s="17" t="n">
        <f aca="false">ROUND((H692-G692)/H692,3)</f>
        <v>0.389</v>
      </c>
      <c r="N692" s="17" t="n">
        <f aca="false">IF(E692="Discontinued","",ROUND((L692-G692)/L692,3))</f>
        <v>0.4</v>
      </c>
      <c r="O692" s="21" t="str">
        <f aca="false">IF(E692="Discontinued","Archive",IF(AND(ROUND(K692/H692-1,6)&lt;=0.1,K692-H692&lt;=100),"Auto","Approval"))</f>
        <v>Auto</v>
      </c>
      <c r="P692" s="21" t="s">
        <v>111</v>
      </c>
      <c r="Q692" s="21"/>
      <c r="R692" s="21" t="str">
        <f aca="false">IF(E692="Superseded",MID(INDEX('Import file'!$E$2:$E$1384,MATCH(A692,'Import file'!$A$2:$A$1384,0)),23,30),A692)</f>
        <v>LSB-1094</v>
      </c>
      <c r="S692" s="19" t="n">
        <f aca="false">IF(E692="Discontinued","",IFERROR(INDEX('Supplier file A'!$D$2:$D$677,MATCH(R692,'Supplier file A'!$A$2:$A$677,0)),IFERROR(INDEX('Supplier file B'!$D$2:$D$386,MATCH(R692,'Supplier file B'!$A$2:$A$386,0)),INDEX('Supplier file C'!$D$2:$D$383,MATCH(R692,'Supplier file C'!$A$2:$A$383,0)))))</f>
        <v>16.41</v>
      </c>
      <c r="T692" s="21" t="str">
        <f aca="false">IF(E692="Discontinued","",IF(ABS(G692-S692)&lt;0.005,"Yes","No"))</f>
        <v>Yes</v>
      </c>
      <c r="U692" s="21" t="str">
        <f aca="false">IF(E692="Discontinued","",IF(ABS(F692-G692)&lt;=0.01*G692,"Yes","No"))</f>
        <v>No</v>
      </c>
      <c r="V692" s="17" t="n">
        <f aca="false">IF(E692="Discontinued","",K692/H692-1)</f>
        <v>0.0186219739292366</v>
      </c>
      <c r="W692" s="21" t="str">
        <f aca="false">IF(E692="Discontinued","Archived",IF(ROUND((L692-G692)/L692,3)&gt;=ROUND(I692,3),"At or above target",IF(Q692&lt;&gt;"","Below target, reason recorded","Below target, no reason")))</f>
        <v>At or above target</v>
      </c>
      <c r="X692" s="21" t="str">
        <f aca="false">IF(E692="Discontinued","",IF(ROUND(M692-I692,3)&lt;-0.01,"Yes","No"))</f>
        <v>Yes</v>
      </c>
    </row>
    <row r="693" customFormat="false" ht="15" hidden="false" customHeight="false" outlineLevel="0" collapsed="false">
      <c r="A693" s="21" t="s">
        <v>1518</v>
      </c>
      <c r="B693" s="21" t="s">
        <v>1519</v>
      </c>
      <c r="C693" s="21" t="s">
        <v>1452</v>
      </c>
      <c r="D693" s="21" t="s">
        <v>1453</v>
      </c>
      <c r="E693" s="21" t="s">
        <v>110</v>
      </c>
      <c r="F693" s="19" t="n">
        <v>15.41</v>
      </c>
      <c r="G693" s="19" t="n">
        <v>15.81</v>
      </c>
      <c r="H693" s="19" t="n">
        <v>25.7</v>
      </c>
      <c r="I693" s="17" t="n">
        <v>0.4</v>
      </c>
      <c r="J693" s="17"/>
      <c r="K693" s="19" t="n">
        <f aca="false">IF(E693="Discontinued",H693,ROUND(ROUNDUP(ROUND(G693/(1-IF(J693="",I693,J693))/0.05,6),0)*0.05,2))</f>
        <v>26.35</v>
      </c>
      <c r="L693" s="19" t="n">
        <f aca="false">IF(OR(E693="Discontinued",P693="Held at old sell"),H693,IF(LEFT(P693,15)="Approved, cappe",ROUND(ROUNDUP(ROUND(H693*1.1/0.05,6),0)*0.05,2),K693))</f>
        <v>26.35</v>
      </c>
      <c r="M693" s="17" t="n">
        <f aca="false">ROUND((H693-G693)/H693,3)</f>
        <v>0.385</v>
      </c>
      <c r="N693" s="17" t="n">
        <f aca="false">IF(E693="Discontinued","",ROUND((L693-G693)/L693,3))</f>
        <v>0.4</v>
      </c>
      <c r="O693" s="21" t="str">
        <f aca="false">IF(E693="Discontinued","Archive",IF(AND(ROUND(K693/H693-1,6)&lt;=0.1,K693-H693&lt;=100),"Auto","Approval"))</f>
        <v>Auto</v>
      </c>
      <c r="P693" s="21" t="s">
        <v>111</v>
      </c>
      <c r="Q693" s="21"/>
      <c r="R693" s="21" t="str">
        <f aca="false">IF(E693="Superseded",MID(INDEX('Import file'!$E$2:$E$1384,MATCH(A693,'Import file'!$A$2:$A$1384,0)),23,30),A693)</f>
        <v>LSB-1098</v>
      </c>
      <c r="S693" s="19" t="n">
        <f aca="false">IF(E693="Discontinued","",IFERROR(INDEX('Supplier file A'!$D$2:$D$677,MATCH(R693,'Supplier file A'!$A$2:$A$677,0)),IFERROR(INDEX('Supplier file B'!$D$2:$D$386,MATCH(R693,'Supplier file B'!$A$2:$A$386,0)),INDEX('Supplier file C'!$D$2:$D$383,MATCH(R693,'Supplier file C'!$A$2:$A$383,0)))))</f>
        <v>15.81</v>
      </c>
      <c r="T693" s="21" t="str">
        <f aca="false">IF(E693="Discontinued","",IF(ABS(G693-S693)&lt;0.005,"Yes","No"))</f>
        <v>Yes</v>
      </c>
      <c r="U693" s="21" t="str">
        <f aca="false">IF(E693="Discontinued","",IF(ABS(F693-G693)&lt;=0.01*G693,"Yes","No"))</f>
        <v>No</v>
      </c>
      <c r="V693" s="17" t="n">
        <f aca="false">IF(E693="Discontinued","",K693/H693-1)</f>
        <v>0.0252918287937745</v>
      </c>
      <c r="W693" s="21" t="str">
        <f aca="false">IF(E693="Discontinued","Archived",IF(ROUND((L693-G693)/L693,3)&gt;=ROUND(I693,3),"At or above target",IF(Q693&lt;&gt;"","Below target, reason recorded","Below target, no reason")))</f>
        <v>At or above target</v>
      </c>
      <c r="X693" s="21" t="str">
        <f aca="false">IF(E693="Discontinued","",IF(ROUND(M693-I693,3)&lt;-0.01,"Yes","No"))</f>
        <v>Yes</v>
      </c>
    </row>
    <row r="694" customFormat="false" ht="15" hidden="false" customHeight="false" outlineLevel="0" collapsed="false">
      <c r="A694" s="21" t="s">
        <v>1520</v>
      </c>
      <c r="B694" s="21" t="s">
        <v>1521</v>
      </c>
      <c r="C694" s="21" t="s">
        <v>1452</v>
      </c>
      <c r="D694" s="21" t="s">
        <v>1453</v>
      </c>
      <c r="E694" s="21" t="s">
        <v>110</v>
      </c>
      <c r="F694" s="19" t="n">
        <v>18.7</v>
      </c>
      <c r="G694" s="19" t="n">
        <v>19.48</v>
      </c>
      <c r="H694" s="19" t="n">
        <v>31.2</v>
      </c>
      <c r="I694" s="17" t="n">
        <v>0.4</v>
      </c>
      <c r="J694" s="17"/>
      <c r="K694" s="19" t="n">
        <f aca="false">IF(E694="Discontinued",H694,ROUND(ROUNDUP(ROUND(G694/(1-IF(J694="",I694,J694))/0.05,6),0)*0.05,2))</f>
        <v>32.5</v>
      </c>
      <c r="L694" s="19" t="n">
        <f aca="false">IF(OR(E694="Discontinued",P694="Held at old sell"),H694,IF(LEFT(P694,15)="Approved, cappe",ROUND(ROUNDUP(ROUND(H694*1.1/0.05,6),0)*0.05,2),K694))</f>
        <v>32.5</v>
      </c>
      <c r="M694" s="17" t="n">
        <f aca="false">ROUND((H694-G694)/H694,3)</f>
        <v>0.376</v>
      </c>
      <c r="N694" s="17" t="n">
        <f aca="false">IF(E694="Discontinued","",ROUND((L694-G694)/L694,3))</f>
        <v>0.401</v>
      </c>
      <c r="O694" s="21" t="str">
        <f aca="false">IF(E694="Discontinued","Archive",IF(AND(ROUND(K694/H694-1,6)&lt;=0.1,K694-H694&lt;=100),"Auto","Approval"))</f>
        <v>Auto</v>
      </c>
      <c r="P694" s="21" t="s">
        <v>111</v>
      </c>
      <c r="Q694" s="21"/>
      <c r="R694" s="21" t="str">
        <f aca="false">IF(E694="Superseded",MID(INDEX('Import file'!$E$2:$E$1384,MATCH(A694,'Import file'!$A$2:$A$1384,0)),23,30),A694)</f>
        <v>LSB-1101</v>
      </c>
      <c r="S694" s="19" t="n">
        <f aca="false">IF(E694="Discontinued","",IFERROR(INDEX('Supplier file A'!$D$2:$D$677,MATCH(R694,'Supplier file A'!$A$2:$A$677,0)),IFERROR(INDEX('Supplier file B'!$D$2:$D$386,MATCH(R694,'Supplier file B'!$A$2:$A$386,0)),INDEX('Supplier file C'!$D$2:$D$383,MATCH(R694,'Supplier file C'!$A$2:$A$383,0)))))</f>
        <v>19.48</v>
      </c>
      <c r="T694" s="21" t="str">
        <f aca="false">IF(E694="Discontinued","",IF(ABS(G694-S694)&lt;0.005,"Yes","No"))</f>
        <v>Yes</v>
      </c>
      <c r="U694" s="21" t="str">
        <f aca="false">IF(E694="Discontinued","",IF(ABS(F694-G694)&lt;=0.01*G694,"Yes","No"))</f>
        <v>No</v>
      </c>
      <c r="V694" s="17" t="n">
        <f aca="false">IF(E694="Discontinued","",K694/H694-1)</f>
        <v>0.0416666666666667</v>
      </c>
      <c r="W694" s="21" t="str">
        <f aca="false">IF(E694="Discontinued","Archived",IF(ROUND((L694-G694)/L694,3)&gt;=ROUND(I694,3),"At or above target",IF(Q694&lt;&gt;"","Below target, reason recorded","Below target, no reason")))</f>
        <v>At or above target</v>
      </c>
      <c r="X694" s="21" t="str">
        <f aca="false">IF(E694="Discontinued","",IF(ROUND(M694-I694,3)&lt;-0.01,"Yes","No"))</f>
        <v>Yes</v>
      </c>
    </row>
    <row r="695" customFormat="false" ht="15" hidden="false" customHeight="false" outlineLevel="0" collapsed="false">
      <c r="A695" s="21" t="s">
        <v>1522</v>
      </c>
      <c r="B695" s="21" t="s">
        <v>1523</v>
      </c>
      <c r="C695" s="21" t="s">
        <v>1452</v>
      </c>
      <c r="D695" s="21" t="s">
        <v>1453</v>
      </c>
      <c r="E695" s="21" t="s">
        <v>110</v>
      </c>
      <c r="F695" s="19" t="n">
        <v>48.3</v>
      </c>
      <c r="G695" s="19" t="n">
        <v>49.68</v>
      </c>
      <c r="H695" s="19" t="n">
        <v>80.5</v>
      </c>
      <c r="I695" s="17" t="n">
        <v>0.4</v>
      </c>
      <c r="J695" s="17"/>
      <c r="K695" s="19" t="n">
        <f aca="false">IF(E695="Discontinued",H695,ROUND(ROUNDUP(ROUND(G695/(1-IF(J695="",I695,J695))/0.05,6),0)*0.05,2))</f>
        <v>82.8</v>
      </c>
      <c r="L695" s="19" t="n">
        <f aca="false">IF(OR(E695="Discontinued",P695="Held at old sell"),H695,IF(LEFT(P695,15)="Approved, cappe",ROUND(ROUNDUP(ROUND(H695*1.1/0.05,6),0)*0.05,2),K695))</f>
        <v>82.8</v>
      </c>
      <c r="M695" s="17" t="n">
        <f aca="false">ROUND((H695-G695)/H695,3)</f>
        <v>0.383</v>
      </c>
      <c r="N695" s="17" t="n">
        <f aca="false">IF(E695="Discontinued","",ROUND((L695-G695)/L695,3))</f>
        <v>0.4</v>
      </c>
      <c r="O695" s="21" t="str">
        <f aca="false">IF(E695="Discontinued","Archive",IF(AND(ROUND(K695/H695-1,6)&lt;=0.1,K695-H695&lt;=100),"Auto","Approval"))</f>
        <v>Auto</v>
      </c>
      <c r="P695" s="21" t="s">
        <v>111</v>
      </c>
      <c r="Q695" s="21"/>
      <c r="R695" s="21" t="str">
        <f aca="false">IF(E695="Superseded",MID(INDEX('Import file'!$E$2:$E$1384,MATCH(A695,'Import file'!$A$2:$A$1384,0)),23,30),A695)</f>
        <v>LSB-1102</v>
      </c>
      <c r="S695" s="19" t="n">
        <f aca="false">IF(E695="Discontinued","",IFERROR(INDEX('Supplier file A'!$D$2:$D$677,MATCH(R695,'Supplier file A'!$A$2:$A$677,0)),IFERROR(INDEX('Supplier file B'!$D$2:$D$386,MATCH(R695,'Supplier file B'!$A$2:$A$386,0)),INDEX('Supplier file C'!$D$2:$D$383,MATCH(R695,'Supplier file C'!$A$2:$A$383,0)))))</f>
        <v>49.68</v>
      </c>
      <c r="T695" s="21" t="str">
        <f aca="false">IF(E695="Discontinued","",IF(ABS(G695-S695)&lt;0.005,"Yes","No"))</f>
        <v>Yes</v>
      </c>
      <c r="U695" s="21" t="str">
        <f aca="false">IF(E695="Discontinued","",IF(ABS(F695-G695)&lt;=0.01*G695,"Yes","No"))</f>
        <v>No</v>
      </c>
      <c r="V695" s="17" t="n">
        <f aca="false">IF(E695="Discontinued","",K695/H695-1)</f>
        <v>0.0285714285714285</v>
      </c>
      <c r="W695" s="21" t="str">
        <f aca="false">IF(E695="Discontinued","Archived",IF(ROUND((L695-G695)/L695,3)&gt;=ROUND(I695,3),"At or above target",IF(Q695&lt;&gt;"","Below target, reason recorded","Below target, no reason")))</f>
        <v>At or above target</v>
      </c>
      <c r="X695" s="21" t="str">
        <f aca="false">IF(E695="Discontinued","",IF(ROUND(M695-I695,3)&lt;-0.01,"Yes","No"))</f>
        <v>Yes</v>
      </c>
    </row>
    <row r="696" customFormat="false" ht="15" hidden="false" customHeight="false" outlineLevel="0" collapsed="false">
      <c r="A696" s="21" t="s">
        <v>1524</v>
      </c>
      <c r="B696" s="21" t="s">
        <v>1525</v>
      </c>
      <c r="C696" s="21" t="s">
        <v>1452</v>
      </c>
      <c r="D696" s="21" t="s">
        <v>1453</v>
      </c>
      <c r="E696" s="21" t="s">
        <v>110</v>
      </c>
      <c r="F696" s="19" t="n">
        <v>32.2</v>
      </c>
      <c r="G696" s="19" t="n">
        <v>33.11</v>
      </c>
      <c r="H696" s="19" t="n">
        <v>48.1</v>
      </c>
      <c r="I696" s="17" t="n">
        <v>0.4</v>
      </c>
      <c r="J696" s="17" t="n">
        <v>0.33</v>
      </c>
      <c r="K696" s="19" t="n">
        <f aca="false">IF(E696="Discontinued",H696,ROUND(ROUNDUP(ROUND(G696/(1-IF(J696="",I696,J696))/0.05,6),0)*0.05,2))</f>
        <v>49.45</v>
      </c>
      <c r="L696" s="19" t="n">
        <f aca="false">IF(OR(E696="Discontinued",P696="Held at old sell"),H696,IF(LEFT(P696,15)="Approved, cappe",ROUND(ROUNDUP(ROUND(H696*1.1/0.05,6),0)*0.05,2),K696))</f>
        <v>49.45</v>
      </c>
      <c r="M696" s="17" t="n">
        <f aca="false">ROUND((H696-G696)/H696,3)</f>
        <v>0.312</v>
      </c>
      <c r="N696" s="17" t="n">
        <f aca="false">IF(E696="Discontinued","",ROUND((L696-G696)/L696,3))</f>
        <v>0.33</v>
      </c>
      <c r="O696" s="21" t="str">
        <f aca="false">IF(E696="Discontinued","Archive",IF(AND(ROUND(K696/H696-1,6)&lt;=0.1,K696-H696&lt;=100),"Auto","Approval"))</f>
        <v>Auto</v>
      </c>
      <c r="P696" s="21" t="s">
        <v>111</v>
      </c>
      <c r="Q696" s="21" t="s">
        <v>1481</v>
      </c>
      <c r="R696" s="21" t="str">
        <f aca="false">IF(E696="Superseded",MID(INDEX('Import file'!$E$2:$E$1384,MATCH(A696,'Import file'!$A$2:$A$1384,0)),23,30),A696)</f>
        <v>LSB-1107</v>
      </c>
      <c r="S696" s="19" t="n">
        <f aca="false">IF(E696="Discontinued","",IFERROR(INDEX('Supplier file A'!$D$2:$D$677,MATCH(R696,'Supplier file A'!$A$2:$A$677,0)),IFERROR(INDEX('Supplier file B'!$D$2:$D$386,MATCH(R696,'Supplier file B'!$A$2:$A$386,0)),INDEX('Supplier file C'!$D$2:$D$383,MATCH(R696,'Supplier file C'!$A$2:$A$383,0)))))</f>
        <v>33.11</v>
      </c>
      <c r="T696" s="21" t="str">
        <f aca="false">IF(E696="Discontinued","",IF(ABS(G696-S696)&lt;0.005,"Yes","No"))</f>
        <v>Yes</v>
      </c>
      <c r="U696" s="21" t="str">
        <f aca="false">IF(E696="Discontinued","",IF(ABS(F696-G696)&lt;=0.01*G696,"Yes","No"))</f>
        <v>No</v>
      </c>
      <c r="V696" s="17" t="n">
        <f aca="false">IF(E696="Discontinued","",K696/H696-1)</f>
        <v>0.028066528066528</v>
      </c>
      <c r="W696" s="21" t="str">
        <f aca="false">IF(E696="Discontinued","Archived",IF(ROUND((L696-G696)/L696,3)&gt;=ROUND(I696,3),"At or above target",IF(Q696&lt;&gt;"","Below target, reason recorded","Below target, no reason")))</f>
        <v>Below target, reason recorded</v>
      </c>
      <c r="X696" s="21" t="str">
        <f aca="false">IF(E696="Discontinued","",IF(ROUND(M696-I696,3)&lt;-0.01,"Yes","No"))</f>
        <v>Yes</v>
      </c>
    </row>
    <row r="697" customFormat="false" ht="15" hidden="false" customHeight="false" outlineLevel="0" collapsed="false">
      <c r="A697" s="21" t="s">
        <v>1526</v>
      </c>
      <c r="B697" s="21" t="s">
        <v>1527</v>
      </c>
      <c r="C697" s="21" t="s">
        <v>1452</v>
      </c>
      <c r="D697" s="21" t="s">
        <v>1453</v>
      </c>
      <c r="E697" s="21" t="s">
        <v>131</v>
      </c>
      <c r="F697" s="19" t="n">
        <v>138</v>
      </c>
      <c r="G697" s="19" t="n">
        <v>142.63</v>
      </c>
      <c r="H697" s="19" t="n">
        <v>230</v>
      </c>
      <c r="I697" s="17" t="n">
        <v>0.4</v>
      </c>
      <c r="J697" s="17"/>
      <c r="K697" s="19" t="n">
        <f aca="false">IF(E697="Discontinued",H697,ROUND(ROUNDUP(ROUND(G697/(1-IF(J697="",I697,J697))/0.05,6),0)*0.05,2))</f>
        <v>237.75</v>
      </c>
      <c r="L697" s="19" t="n">
        <f aca="false">IF(OR(E697="Discontinued",P697="Held at old sell"),H697,IF(LEFT(P697,15)="Approved, cappe",ROUND(ROUNDUP(ROUND(H697*1.1/0.05,6),0)*0.05,2),K697))</f>
        <v>237.75</v>
      </c>
      <c r="M697" s="17" t="n">
        <f aca="false">ROUND((H697-G697)/H697,3)</f>
        <v>0.38</v>
      </c>
      <c r="N697" s="17" t="n">
        <f aca="false">IF(E697="Discontinued","",ROUND((L697-G697)/L697,3))</f>
        <v>0.4</v>
      </c>
      <c r="O697" s="21" t="str">
        <f aca="false">IF(E697="Discontinued","Archive",IF(AND(ROUND(K697/H697-1,6)&lt;=0.1,K697-H697&lt;=100),"Auto","Approval"))</f>
        <v>Auto</v>
      </c>
      <c r="P697" s="21" t="s">
        <v>111</v>
      </c>
      <c r="Q697" s="21"/>
      <c r="R697" s="21" t="str">
        <f aca="false">IF(E697="Superseded",MID(INDEX('Import file'!$E$2:$E$1384,MATCH(A697,'Import file'!$A$2:$A$1384,0)),23,30),A697)</f>
        <v>LSB-6110</v>
      </c>
      <c r="S697" s="19" t="n">
        <f aca="false">IF(E697="Discontinued","",IFERROR(INDEX('Supplier file A'!$D$2:$D$677,MATCH(R697,'Supplier file A'!$A$2:$A$677,0)),IFERROR(INDEX('Supplier file B'!$D$2:$D$386,MATCH(R697,'Supplier file B'!$A$2:$A$386,0)),INDEX('Supplier file C'!$D$2:$D$383,MATCH(R697,'Supplier file C'!$A$2:$A$383,0)))))</f>
        <v>142.63</v>
      </c>
      <c r="T697" s="21" t="str">
        <f aca="false">IF(E697="Discontinued","",IF(ABS(G697-S697)&lt;0.005,"Yes","No"))</f>
        <v>Yes</v>
      </c>
      <c r="U697" s="21" t="str">
        <f aca="false">IF(E697="Discontinued","",IF(ABS(F697-G697)&lt;=0.01*G697,"Yes","No"))</f>
        <v>No</v>
      </c>
      <c r="V697" s="17" t="n">
        <f aca="false">IF(E697="Discontinued","",K697/H697-1)</f>
        <v>0.0336956521739131</v>
      </c>
      <c r="W697" s="21" t="str">
        <f aca="false">IF(E697="Discontinued","Archived",IF(ROUND((L697-G697)/L697,3)&gt;=ROUND(I697,3),"At or above target",IF(Q697&lt;&gt;"","Below target, reason recorded","Below target, no reason")))</f>
        <v>At or above target</v>
      </c>
      <c r="X697" s="21" t="str">
        <f aca="false">IF(E697="Discontinued","",IF(ROUND(M697-I697,3)&lt;-0.01,"Yes","No"))</f>
        <v>Yes</v>
      </c>
    </row>
    <row r="698" customFormat="false" ht="15" hidden="false" customHeight="false" outlineLevel="0" collapsed="false">
      <c r="A698" s="21" t="s">
        <v>1528</v>
      </c>
      <c r="B698" s="21" t="s">
        <v>1529</v>
      </c>
      <c r="C698" s="21" t="s">
        <v>1452</v>
      </c>
      <c r="D698" s="21" t="s">
        <v>1453</v>
      </c>
      <c r="E698" s="21" t="s">
        <v>110</v>
      </c>
      <c r="F698" s="19" t="n">
        <v>20.14</v>
      </c>
      <c r="G698" s="19" t="n">
        <v>20.51</v>
      </c>
      <c r="H698" s="19" t="n">
        <v>33.6</v>
      </c>
      <c r="I698" s="17" t="n">
        <v>0.4</v>
      </c>
      <c r="J698" s="17"/>
      <c r="K698" s="19" t="n">
        <f aca="false">IF(E698="Discontinued",H698,ROUND(ROUNDUP(ROUND(G698/(1-IF(J698="",I698,J698))/0.05,6),0)*0.05,2))</f>
        <v>34.2</v>
      </c>
      <c r="L698" s="19" t="n">
        <f aca="false">IF(OR(E698="Discontinued",P698="Held at old sell"),H698,IF(LEFT(P698,15)="Approved, cappe",ROUND(ROUNDUP(ROUND(H698*1.1/0.05,6),0)*0.05,2),K698))</f>
        <v>34.2</v>
      </c>
      <c r="M698" s="17" t="n">
        <f aca="false">ROUND((H698-G698)/H698,3)</f>
        <v>0.39</v>
      </c>
      <c r="N698" s="17" t="n">
        <f aca="false">IF(E698="Discontinued","",ROUND((L698-G698)/L698,3))</f>
        <v>0.4</v>
      </c>
      <c r="O698" s="21" t="str">
        <f aca="false">IF(E698="Discontinued","Archive",IF(AND(ROUND(K698/H698-1,6)&lt;=0.1,K698-H698&lt;=100),"Auto","Approval"))</f>
        <v>Auto</v>
      </c>
      <c r="P698" s="21" t="s">
        <v>111</v>
      </c>
      <c r="Q698" s="21"/>
      <c r="R698" s="21" t="str">
        <f aca="false">IF(E698="Superseded",MID(INDEX('Import file'!$E$2:$E$1384,MATCH(A698,'Import file'!$A$2:$A$1384,0)),23,30),A698)</f>
        <v>LSB-1112</v>
      </c>
      <c r="S698" s="19" t="n">
        <f aca="false">IF(E698="Discontinued","",IFERROR(INDEX('Supplier file A'!$D$2:$D$677,MATCH(R698,'Supplier file A'!$A$2:$A$677,0)),IFERROR(INDEX('Supplier file B'!$D$2:$D$386,MATCH(R698,'Supplier file B'!$A$2:$A$386,0)),INDEX('Supplier file C'!$D$2:$D$383,MATCH(R698,'Supplier file C'!$A$2:$A$383,0)))))</f>
        <v>20.51</v>
      </c>
      <c r="T698" s="21" t="str">
        <f aca="false">IF(E698="Discontinued","",IF(ABS(G698-S698)&lt;0.005,"Yes","No"))</f>
        <v>Yes</v>
      </c>
      <c r="U698" s="21" t="str">
        <f aca="false">IF(E698="Discontinued","",IF(ABS(F698-G698)&lt;=0.01*G698,"Yes","No"))</f>
        <v>No</v>
      </c>
      <c r="V698" s="17" t="n">
        <f aca="false">IF(E698="Discontinued","",K698/H698-1)</f>
        <v>0.0178571428571428</v>
      </c>
      <c r="W698" s="21" t="str">
        <f aca="false">IF(E698="Discontinued","Archived",IF(ROUND((L698-G698)/L698,3)&gt;=ROUND(I698,3),"At or above target",IF(Q698&lt;&gt;"","Below target, reason recorded","Below target, no reason")))</f>
        <v>At or above target</v>
      </c>
      <c r="X698" s="21" t="str">
        <f aca="false">IF(E698="Discontinued","",IF(ROUND(M698-I698,3)&lt;-0.01,"Yes","No"))</f>
        <v>No</v>
      </c>
    </row>
    <row r="699" customFormat="false" ht="15" hidden="false" customHeight="false" outlineLevel="0" collapsed="false">
      <c r="A699" s="21" t="s">
        <v>1530</v>
      </c>
      <c r="B699" s="21" t="s">
        <v>1531</v>
      </c>
      <c r="C699" s="21" t="s">
        <v>1452</v>
      </c>
      <c r="D699" s="21" t="s">
        <v>1453</v>
      </c>
      <c r="E699" s="21" t="s">
        <v>110</v>
      </c>
      <c r="F699" s="19" t="n">
        <v>56.7</v>
      </c>
      <c r="G699" s="19" t="n">
        <v>58.46</v>
      </c>
      <c r="H699" s="19" t="n">
        <v>94.5</v>
      </c>
      <c r="I699" s="17" t="n">
        <v>0.4</v>
      </c>
      <c r="J699" s="17"/>
      <c r="K699" s="19" t="n">
        <f aca="false">IF(E699="Discontinued",H699,ROUND(ROUNDUP(ROUND(G699/(1-IF(J699="",I699,J699))/0.05,6),0)*0.05,2))</f>
        <v>97.45</v>
      </c>
      <c r="L699" s="19" t="n">
        <f aca="false">IF(OR(E699="Discontinued",P699="Held at old sell"),H699,IF(LEFT(P699,15)="Approved, cappe",ROUND(ROUNDUP(ROUND(H699*1.1/0.05,6),0)*0.05,2),K699))</f>
        <v>97.45</v>
      </c>
      <c r="M699" s="17" t="n">
        <f aca="false">ROUND((H699-G699)/H699,3)</f>
        <v>0.381</v>
      </c>
      <c r="N699" s="17" t="n">
        <f aca="false">IF(E699="Discontinued","",ROUND((L699-G699)/L699,3))</f>
        <v>0.4</v>
      </c>
      <c r="O699" s="21" t="str">
        <f aca="false">IF(E699="Discontinued","Archive",IF(AND(ROUND(K699/H699-1,6)&lt;=0.1,K699-H699&lt;=100),"Auto","Approval"))</f>
        <v>Auto</v>
      </c>
      <c r="P699" s="21" t="s">
        <v>111</v>
      </c>
      <c r="Q699" s="21"/>
      <c r="R699" s="21" t="str">
        <f aca="false">IF(E699="Superseded",MID(INDEX('Import file'!$E$2:$E$1384,MATCH(A699,'Import file'!$A$2:$A$1384,0)),23,30),A699)</f>
        <v>LSB-1116</v>
      </c>
      <c r="S699" s="19" t="n">
        <f aca="false">IF(E699="Discontinued","",IFERROR(INDEX('Supplier file A'!$D$2:$D$677,MATCH(R699,'Supplier file A'!$A$2:$A$677,0)),IFERROR(INDEX('Supplier file B'!$D$2:$D$386,MATCH(R699,'Supplier file B'!$A$2:$A$386,0)),INDEX('Supplier file C'!$D$2:$D$383,MATCH(R699,'Supplier file C'!$A$2:$A$383,0)))))</f>
        <v>58.46</v>
      </c>
      <c r="T699" s="21" t="str">
        <f aca="false">IF(E699="Discontinued","",IF(ABS(G699-S699)&lt;0.005,"Yes","No"))</f>
        <v>Yes</v>
      </c>
      <c r="U699" s="21" t="str">
        <f aca="false">IF(E699="Discontinued","",IF(ABS(F699-G699)&lt;=0.01*G699,"Yes","No"))</f>
        <v>No</v>
      </c>
      <c r="V699" s="17" t="n">
        <f aca="false">IF(E699="Discontinued","",K699/H699-1)</f>
        <v>0.0312169312169313</v>
      </c>
      <c r="W699" s="21" t="str">
        <f aca="false">IF(E699="Discontinued","Archived",IF(ROUND((L699-G699)/L699,3)&gt;=ROUND(I699,3),"At or above target",IF(Q699&lt;&gt;"","Below target, reason recorded","Below target, no reason")))</f>
        <v>At or above target</v>
      </c>
      <c r="X699" s="21" t="str">
        <f aca="false">IF(E699="Discontinued","",IF(ROUND(M699-I699,3)&lt;-0.01,"Yes","No"))</f>
        <v>Yes</v>
      </c>
    </row>
    <row r="700" customFormat="false" ht="15" hidden="false" customHeight="false" outlineLevel="0" collapsed="false">
      <c r="A700" s="21" t="s">
        <v>1532</v>
      </c>
      <c r="B700" s="21" t="s">
        <v>1533</v>
      </c>
      <c r="C700" s="21" t="s">
        <v>1452</v>
      </c>
      <c r="D700" s="21" t="s">
        <v>1453</v>
      </c>
      <c r="E700" s="21" t="s">
        <v>110</v>
      </c>
      <c r="F700" s="19" t="n">
        <v>15.3</v>
      </c>
      <c r="G700" s="19" t="n">
        <v>15.77</v>
      </c>
      <c r="H700" s="19" t="n">
        <v>25.5</v>
      </c>
      <c r="I700" s="17" t="n">
        <v>0.4</v>
      </c>
      <c r="J700" s="17"/>
      <c r="K700" s="19" t="n">
        <f aca="false">IF(E700="Discontinued",H700,ROUND(ROUNDUP(ROUND(G700/(1-IF(J700="",I700,J700))/0.05,6),0)*0.05,2))</f>
        <v>26.3</v>
      </c>
      <c r="L700" s="19" t="n">
        <f aca="false">IF(OR(E700="Discontinued",P700="Held at old sell"),H700,IF(LEFT(P700,15)="Approved, cappe",ROUND(ROUNDUP(ROUND(H700*1.1/0.05,6),0)*0.05,2),K700))</f>
        <v>26.3</v>
      </c>
      <c r="M700" s="17" t="n">
        <f aca="false">ROUND((H700-G700)/H700,3)</f>
        <v>0.382</v>
      </c>
      <c r="N700" s="17" t="n">
        <f aca="false">IF(E700="Discontinued","",ROUND((L700-G700)/L700,3))</f>
        <v>0.4</v>
      </c>
      <c r="O700" s="21" t="str">
        <f aca="false">IF(E700="Discontinued","Archive",IF(AND(ROUND(K700/H700-1,6)&lt;=0.1,K700-H700&lt;=100),"Auto","Approval"))</f>
        <v>Auto</v>
      </c>
      <c r="P700" s="21" t="s">
        <v>111</v>
      </c>
      <c r="Q700" s="21"/>
      <c r="R700" s="21" t="str">
        <f aca="false">IF(E700="Superseded",MID(INDEX('Import file'!$E$2:$E$1384,MATCH(A700,'Import file'!$A$2:$A$1384,0)),23,30),A700)</f>
        <v>LSB-1117</v>
      </c>
      <c r="S700" s="19" t="n">
        <f aca="false">IF(E700="Discontinued","",IFERROR(INDEX('Supplier file A'!$D$2:$D$677,MATCH(R700,'Supplier file A'!$A$2:$A$677,0)),IFERROR(INDEX('Supplier file B'!$D$2:$D$386,MATCH(R700,'Supplier file B'!$A$2:$A$386,0)),INDEX('Supplier file C'!$D$2:$D$383,MATCH(R700,'Supplier file C'!$A$2:$A$383,0)))))</f>
        <v>15.77</v>
      </c>
      <c r="T700" s="21" t="str">
        <f aca="false">IF(E700="Discontinued","",IF(ABS(G700-S700)&lt;0.005,"Yes","No"))</f>
        <v>Yes</v>
      </c>
      <c r="U700" s="21" t="str">
        <f aca="false">IF(E700="Discontinued","",IF(ABS(F700-G700)&lt;=0.01*G700,"Yes","No"))</f>
        <v>No</v>
      </c>
      <c r="V700" s="17" t="n">
        <f aca="false">IF(E700="Discontinued","",K700/H700-1)</f>
        <v>0.031372549019608</v>
      </c>
      <c r="W700" s="21" t="str">
        <f aca="false">IF(E700="Discontinued","Archived",IF(ROUND((L700-G700)/L700,3)&gt;=ROUND(I700,3),"At or above target",IF(Q700&lt;&gt;"","Below target, reason recorded","Below target, no reason")))</f>
        <v>At or above target</v>
      </c>
      <c r="X700" s="21" t="str">
        <f aca="false">IF(E700="Discontinued","",IF(ROUND(M700-I700,3)&lt;-0.01,"Yes","No"))</f>
        <v>Yes</v>
      </c>
    </row>
    <row r="701" customFormat="false" ht="15" hidden="false" customHeight="false" outlineLevel="0" collapsed="false">
      <c r="A701" s="21" t="s">
        <v>1534</v>
      </c>
      <c r="B701" s="21" t="s">
        <v>1535</v>
      </c>
      <c r="C701" s="21" t="s">
        <v>1452</v>
      </c>
      <c r="D701" s="21" t="s">
        <v>1453</v>
      </c>
      <c r="E701" s="21" t="s">
        <v>110</v>
      </c>
      <c r="F701" s="19" t="n">
        <v>52.5</v>
      </c>
      <c r="G701" s="19" t="n">
        <v>53.81</v>
      </c>
      <c r="H701" s="19" t="n">
        <v>87.5</v>
      </c>
      <c r="I701" s="17" t="n">
        <v>0.4</v>
      </c>
      <c r="J701" s="17"/>
      <c r="K701" s="19" t="n">
        <f aca="false">IF(E701="Discontinued",H701,ROUND(ROUNDUP(ROUND(G701/(1-IF(J701="",I701,J701))/0.05,6),0)*0.05,2))</f>
        <v>89.7</v>
      </c>
      <c r="L701" s="19" t="n">
        <f aca="false">IF(OR(E701="Discontinued",P701="Held at old sell"),H701,IF(LEFT(P701,15)="Approved, cappe",ROUND(ROUNDUP(ROUND(H701*1.1/0.05,6),0)*0.05,2),K701))</f>
        <v>89.7</v>
      </c>
      <c r="M701" s="17" t="n">
        <f aca="false">ROUND((H701-G701)/H701,3)</f>
        <v>0.385</v>
      </c>
      <c r="N701" s="17" t="n">
        <f aca="false">IF(E701="Discontinued","",ROUND((L701-G701)/L701,3))</f>
        <v>0.4</v>
      </c>
      <c r="O701" s="21" t="str">
        <f aca="false">IF(E701="Discontinued","Archive",IF(AND(ROUND(K701/H701-1,6)&lt;=0.1,K701-H701&lt;=100),"Auto","Approval"))</f>
        <v>Auto</v>
      </c>
      <c r="P701" s="21" t="s">
        <v>111</v>
      </c>
      <c r="Q701" s="21"/>
      <c r="R701" s="21" t="str">
        <f aca="false">IF(E701="Superseded",MID(INDEX('Import file'!$E$2:$E$1384,MATCH(A701,'Import file'!$A$2:$A$1384,0)),23,30),A701)</f>
        <v>LSB-1122</v>
      </c>
      <c r="S701" s="19" t="n">
        <f aca="false">IF(E701="Discontinued","",IFERROR(INDEX('Supplier file A'!$D$2:$D$677,MATCH(R701,'Supplier file A'!$A$2:$A$677,0)),IFERROR(INDEX('Supplier file B'!$D$2:$D$386,MATCH(R701,'Supplier file B'!$A$2:$A$386,0)),INDEX('Supplier file C'!$D$2:$D$383,MATCH(R701,'Supplier file C'!$A$2:$A$383,0)))))</f>
        <v>53.81</v>
      </c>
      <c r="T701" s="21" t="str">
        <f aca="false">IF(E701="Discontinued","",IF(ABS(G701-S701)&lt;0.005,"Yes","No"))</f>
        <v>Yes</v>
      </c>
      <c r="U701" s="21" t="str">
        <f aca="false">IF(E701="Discontinued","",IF(ABS(F701-G701)&lt;=0.01*G701,"Yes","No"))</f>
        <v>No</v>
      </c>
      <c r="V701" s="17" t="n">
        <f aca="false">IF(E701="Discontinued","",K701/H701-1)</f>
        <v>0.0251428571428571</v>
      </c>
      <c r="W701" s="21" t="str">
        <f aca="false">IF(E701="Discontinued","Archived",IF(ROUND((L701-G701)/L701,3)&gt;=ROUND(I701,3),"At or above target",IF(Q701&lt;&gt;"","Below target, reason recorded","Below target, no reason")))</f>
        <v>At or above target</v>
      </c>
      <c r="X701" s="21" t="str">
        <f aca="false">IF(E701="Discontinued","",IF(ROUND(M701-I701,3)&lt;-0.01,"Yes","No"))</f>
        <v>Yes</v>
      </c>
    </row>
    <row r="702" customFormat="false" ht="15" hidden="false" customHeight="false" outlineLevel="0" collapsed="false">
      <c r="A702" s="21" t="s">
        <v>1536</v>
      </c>
      <c r="B702" s="21" t="s">
        <v>1537</v>
      </c>
      <c r="C702" s="21" t="s">
        <v>1452</v>
      </c>
      <c r="D702" s="21" t="s">
        <v>1453</v>
      </c>
      <c r="E702" s="21" t="s">
        <v>110</v>
      </c>
      <c r="F702" s="19" t="n">
        <v>69.7</v>
      </c>
      <c r="G702" s="19" t="n">
        <v>72.03</v>
      </c>
      <c r="H702" s="19" t="n">
        <v>116.2</v>
      </c>
      <c r="I702" s="17" t="n">
        <v>0.4</v>
      </c>
      <c r="J702" s="17"/>
      <c r="K702" s="19" t="n">
        <f aca="false">IF(E702="Discontinued",H702,ROUND(ROUNDUP(ROUND(G702/(1-IF(J702="",I702,J702))/0.05,6),0)*0.05,2))</f>
        <v>120.05</v>
      </c>
      <c r="L702" s="19" t="n">
        <f aca="false">IF(OR(E702="Discontinued",P702="Held at old sell"),H702,IF(LEFT(P702,15)="Approved, cappe",ROUND(ROUNDUP(ROUND(H702*1.1/0.05,6),0)*0.05,2),K702))</f>
        <v>120.05</v>
      </c>
      <c r="M702" s="17" t="n">
        <f aca="false">ROUND((H702-G702)/H702,3)</f>
        <v>0.38</v>
      </c>
      <c r="N702" s="17" t="n">
        <f aca="false">IF(E702="Discontinued","",ROUND((L702-G702)/L702,3))</f>
        <v>0.4</v>
      </c>
      <c r="O702" s="21" t="str">
        <f aca="false">IF(E702="Discontinued","Archive",IF(AND(ROUND(K702/H702-1,6)&lt;=0.1,K702-H702&lt;=100),"Auto","Approval"))</f>
        <v>Auto</v>
      </c>
      <c r="P702" s="21" t="s">
        <v>111</v>
      </c>
      <c r="Q702" s="21"/>
      <c r="R702" s="21" t="str">
        <f aca="false">IF(E702="Superseded",MID(INDEX('Import file'!$E$2:$E$1384,MATCH(A702,'Import file'!$A$2:$A$1384,0)),23,30),A702)</f>
        <v>LSB-1123</v>
      </c>
      <c r="S702" s="19" t="n">
        <f aca="false">IF(E702="Discontinued","",IFERROR(INDEX('Supplier file A'!$D$2:$D$677,MATCH(R702,'Supplier file A'!$A$2:$A$677,0)),IFERROR(INDEX('Supplier file B'!$D$2:$D$386,MATCH(R702,'Supplier file B'!$A$2:$A$386,0)),INDEX('Supplier file C'!$D$2:$D$383,MATCH(R702,'Supplier file C'!$A$2:$A$383,0)))))</f>
        <v>72.03</v>
      </c>
      <c r="T702" s="21" t="str">
        <f aca="false">IF(E702="Discontinued","",IF(ABS(G702-S702)&lt;0.005,"Yes","No"))</f>
        <v>Yes</v>
      </c>
      <c r="U702" s="21" t="str">
        <f aca="false">IF(E702="Discontinued","",IF(ABS(F702-G702)&lt;=0.01*G702,"Yes","No"))</f>
        <v>No</v>
      </c>
      <c r="V702" s="17" t="n">
        <f aca="false">IF(E702="Discontinued","",K702/H702-1)</f>
        <v>0.0331325301204819</v>
      </c>
      <c r="W702" s="21" t="str">
        <f aca="false">IF(E702="Discontinued","Archived",IF(ROUND((L702-G702)/L702,3)&gt;=ROUND(I702,3),"At or above target",IF(Q702&lt;&gt;"","Below target, reason recorded","Below target, no reason")))</f>
        <v>At or above target</v>
      </c>
      <c r="X702" s="21" t="str">
        <f aca="false">IF(E702="Discontinued","",IF(ROUND(M702-I702,3)&lt;-0.01,"Yes","No"))</f>
        <v>Yes</v>
      </c>
    </row>
    <row r="703" customFormat="false" ht="15" hidden="false" customHeight="false" outlineLevel="0" collapsed="false">
      <c r="A703" s="21" t="s">
        <v>1538</v>
      </c>
      <c r="B703" s="21" t="s">
        <v>1539</v>
      </c>
      <c r="C703" s="21" t="s">
        <v>1452</v>
      </c>
      <c r="D703" s="21" t="s">
        <v>1453</v>
      </c>
      <c r="E703" s="21" t="s">
        <v>245</v>
      </c>
      <c r="F703" s="19" t="n">
        <v>15.6</v>
      </c>
      <c r="G703" s="19" t="n">
        <v>16.04</v>
      </c>
      <c r="H703" s="19" t="n">
        <v>23.3</v>
      </c>
      <c r="I703" s="17" t="n">
        <v>0.4</v>
      </c>
      <c r="J703" s="17" t="n">
        <v>0.33</v>
      </c>
      <c r="K703" s="19" t="n">
        <f aca="false">IF(E703="Discontinued",H703,ROUND(ROUNDUP(ROUND(G703/(1-IF(J703="",I703,J703))/0.05,6),0)*0.05,2))</f>
        <v>23.3</v>
      </c>
      <c r="L703" s="19" t="n">
        <f aca="false">IF(OR(E703="Discontinued",P703="Held at old sell"),H703,IF(LEFT(P703,15)="Approved, cappe",ROUND(ROUNDUP(ROUND(H703*1.1/0.05,6),0)*0.05,2),K703))</f>
        <v>23.3</v>
      </c>
      <c r="M703" s="17" t="n">
        <f aca="false">ROUND((H703-G703)/H703,3)</f>
        <v>0.312</v>
      </c>
      <c r="N703" s="17" t="str">
        <f aca="false">IF(E703="Discontinued","",ROUND((L703-G703)/L703,3))</f>
        <v/>
      </c>
      <c r="O703" s="21" t="str">
        <f aca="false">IF(E703="Discontinued","Archive",IF(AND(ROUND(K703/H703-1,6)&lt;=0.1,K703-H703&lt;=100),"Auto","Approval"))</f>
        <v>Archive</v>
      </c>
      <c r="P703" s="21" t="s">
        <v>246</v>
      </c>
      <c r="Q703" s="21" t="s">
        <v>247</v>
      </c>
      <c r="R703" s="21" t="str">
        <f aca="false">IF(E703="Superseded",MID(INDEX('Import file'!$E$2:$E$1384,MATCH(A703,'Import file'!$A$2:$A$1384,0)),23,30),A703)</f>
        <v>LSB-1128</v>
      </c>
      <c r="S703" s="19" t="str">
        <f aca="false">IF(E703="Discontinued","",IFERROR(INDEX('Supplier file A'!$D$2:$D$677,MATCH(R703,'Supplier file A'!$A$2:$A$677,0)),IFERROR(INDEX('Supplier file B'!$D$2:$D$386,MATCH(R703,'Supplier file B'!$A$2:$A$386,0)),INDEX('Supplier file C'!$D$2:$D$383,MATCH(R703,'Supplier file C'!$A$2:$A$383,0)))))</f>
        <v/>
      </c>
      <c r="T703" s="21" t="str">
        <f aca="false">IF(E703="Discontinued","",IF(ABS(G703-S703)&lt;0.005,"Yes","No"))</f>
        <v/>
      </c>
      <c r="U703" s="21" t="str">
        <f aca="false">IF(E703="Discontinued","",IF(ABS(F703-G703)&lt;=0.01*G703,"Yes","No"))</f>
        <v/>
      </c>
      <c r="V703" s="17" t="str">
        <f aca="false">IF(E703="Discontinued","",K703/H703-1)</f>
        <v/>
      </c>
      <c r="W703" s="21" t="str">
        <f aca="false">IF(E703="Discontinued","Archived",IF(ROUND((L703-G703)/L703,3)&gt;=ROUND(I703,3),"At or above target",IF(Q703&lt;&gt;"","Below target, reason recorded","Below target, no reason")))</f>
        <v>Archived</v>
      </c>
      <c r="X703" s="21" t="str">
        <f aca="false">IF(E703="Discontinued","",IF(ROUND(M703-I703,3)&lt;-0.01,"Yes","No"))</f>
        <v/>
      </c>
    </row>
    <row r="704" customFormat="false" ht="15" hidden="false" customHeight="false" outlineLevel="0" collapsed="false">
      <c r="A704" s="21" t="s">
        <v>1540</v>
      </c>
      <c r="B704" s="21" t="s">
        <v>1541</v>
      </c>
      <c r="C704" s="21" t="s">
        <v>1452</v>
      </c>
      <c r="D704" s="21" t="s">
        <v>1453</v>
      </c>
      <c r="E704" s="21" t="s">
        <v>110</v>
      </c>
      <c r="F704" s="19" t="n">
        <v>39.1</v>
      </c>
      <c r="G704" s="19" t="n">
        <v>39.99</v>
      </c>
      <c r="H704" s="19" t="n">
        <v>65.2</v>
      </c>
      <c r="I704" s="17" t="n">
        <v>0.4</v>
      </c>
      <c r="J704" s="17"/>
      <c r="K704" s="19" t="n">
        <f aca="false">IF(E704="Discontinued",H704,ROUND(ROUNDUP(ROUND(G704/(1-IF(J704="",I704,J704))/0.05,6),0)*0.05,2))</f>
        <v>66.65</v>
      </c>
      <c r="L704" s="19" t="n">
        <f aca="false">IF(OR(E704="Discontinued",P704="Held at old sell"),H704,IF(LEFT(P704,15)="Approved, cappe",ROUND(ROUNDUP(ROUND(H704*1.1/0.05,6),0)*0.05,2),K704))</f>
        <v>66.65</v>
      </c>
      <c r="M704" s="17" t="n">
        <f aca="false">ROUND((H704-G704)/H704,3)</f>
        <v>0.387</v>
      </c>
      <c r="N704" s="17" t="n">
        <f aca="false">IF(E704="Discontinued","",ROUND((L704-G704)/L704,3))</f>
        <v>0.4</v>
      </c>
      <c r="O704" s="21" t="str">
        <f aca="false">IF(E704="Discontinued","Archive",IF(AND(ROUND(K704/H704-1,6)&lt;=0.1,K704-H704&lt;=100),"Auto","Approval"))</f>
        <v>Auto</v>
      </c>
      <c r="P704" s="21" t="s">
        <v>111</v>
      </c>
      <c r="Q704" s="21"/>
      <c r="R704" s="21" t="str">
        <f aca="false">IF(E704="Superseded",MID(INDEX('Import file'!$E$2:$E$1384,MATCH(A704,'Import file'!$A$2:$A$1384,0)),23,30),A704)</f>
        <v>LSB-1131</v>
      </c>
      <c r="S704" s="19" t="n">
        <f aca="false">IF(E704="Discontinued","",IFERROR(INDEX('Supplier file A'!$D$2:$D$677,MATCH(R704,'Supplier file A'!$A$2:$A$677,0)),IFERROR(INDEX('Supplier file B'!$D$2:$D$386,MATCH(R704,'Supplier file B'!$A$2:$A$386,0)),INDEX('Supplier file C'!$D$2:$D$383,MATCH(R704,'Supplier file C'!$A$2:$A$383,0)))))</f>
        <v>39.99</v>
      </c>
      <c r="T704" s="21" t="str">
        <f aca="false">IF(E704="Discontinued","",IF(ABS(G704-S704)&lt;0.005,"Yes","No"))</f>
        <v>Yes</v>
      </c>
      <c r="U704" s="21" t="str">
        <f aca="false">IF(E704="Discontinued","",IF(ABS(F704-G704)&lt;=0.01*G704,"Yes","No"))</f>
        <v>No</v>
      </c>
      <c r="V704" s="17" t="n">
        <f aca="false">IF(E704="Discontinued","",K704/H704-1)</f>
        <v>0.022239263803681</v>
      </c>
      <c r="W704" s="21" t="str">
        <f aca="false">IF(E704="Discontinued","Archived",IF(ROUND((L704-G704)/L704,3)&gt;=ROUND(I704,3),"At or above target",IF(Q704&lt;&gt;"","Below target, reason recorded","Below target, no reason")))</f>
        <v>At or above target</v>
      </c>
      <c r="X704" s="21" t="str">
        <f aca="false">IF(E704="Discontinued","",IF(ROUND(M704-I704,3)&lt;-0.01,"Yes","No"))</f>
        <v>Yes</v>
      </c>
    </row>
    <row r="705" customFormat="false" ht="15" hidden="false" customHeight="false" outlineLevel="0" collapsed="false">
      <c r="A705" s="21" t="s">
        <v>1542</v>
      </c>
      <c r="B705" s="21" t="s">
        <v>1543</v>
      </c>
      <c r="C705" s="21" t="s">
        <v>1452</v>
      </c>
      <c r="D705" s="21" t="s">
        <v>1453</v>
      </c>
      <c r="E705" s="21" t="s">
        <v>110</v>
      </c>
      <c r="F705" s="19" t="n">
        <v>23.8</v>
      </c>
      <c r="G705" s="19" t="n">
        <v>24.65</v>
      </c>
      <c r="H705" s="19" t="n">
        <v>34</v>
      </c>
      <c r="I705" s="17" t="n">
        <v>0.4</v>
      </c>
      <c r="J705" s="17" t="n">
        <v>0.3</v>
      </c>
      <c r="K705" s="19" t="n">
        <f aca="false">IF(E705="Discontinued",H705,ROUND(ROUNDUP(ROUND(G705/(1-IF(J705="",I705,J705))/0.05,6),0)*0.05,2))</f>
        <v>35.25</v>
      </c>
      <c r="L705" s="19" t="n">
        <f aca="false">IF(OR(E705="Discontinued",P705="Held at old sell"),H705,IF(LEFT(P705,15)="Approved, cappe",ROUND(ROUNDUP(ROUND(H705*1.1/0.05,6),0)*0.05,2),K705))</f>
        <v>35.25</v>
      </c>
      <c r="M705" s="17" t="n">
        <f aca="false">ROUND((H705-G705)/H705,3)</f>
        <v>0.275</v>
      </c>
      <c r="N705" s="17" t="n">
        <f aca="false">IF(E705="Discontinued","",ROUND((L705-G705)/L705,3))</f>
        <v>0.301</v>
      </c>
      <c r="O705" s="21" t="str">
        <f aca="false">IF(E705="Discontinued","Archive",IF(AND(ROUND(K705/H705-1,6)&lt;=0.1,K705-H705&lt;=100),"Auto","Approval"))</f>
        <v>Auto</v>
      </c>
      <c r="P705" s="21" t="s">
        <v>111</v>
      </c>
      <c r="Q705" s="21" t="s">
        <v>392</v>
      </c>
      <c r="R705" s="21" t="str">
        <f aca="false">IF(E705="Superseded",MID(INDEX('Import file'!$E$2:$E$1384,MATCH(A705,'Import file'!$A$2:$A$1384,0)),23,30),A705)</f>
        <v>LSB-1134</v>
      </c>
      <c r="S705" s="19" t="n">
        <f aca="false">IF(E705="Discontinued","",IFERROR(INDEX('Supplier file A'!$D$2:$D$677,MATCH(R705,'Supplier file A'!$A$2:$A$677,0)),IFERROR(INDEX('Supplier file B'!$D$2:$D$386,MATCH(R705,'Supplier file B'!$A$2:$A$386,0)),INDEX('Supplier file C'!$D$2:$D$383,MATCH(R705,'Supplier file C'!$A$2:$A$383,0)))))</f>
        <v>24.65</v>
      </c>
      <c r="T705" s="21" t="str">
        <f aca="false">IF(E705="Discontinued","",IF(ABS(G705-S705)&lt;0.005,"Yes","No"))</f>
        <v>Yes</v>
      </c>
      <c r="U705" s="21" t="str">
        <f aca="false">IF(E705="Discontinued","",IF(ABS(F705-G705)&lt;=0.01*G705,"Yes","No"))</f>
        <v>No</v>
      </c>
      <c r="V705" s="17" t="n">
        <f aca="false">IF(E705="Discontinued","",K705/H705-1)</f>
        <v>0.036764705882353</v>
      </c>
      <c r="W705" s="21" t="str">
        <f aca="false">IF(E705="Discontinued","Archived",IF(ROUND((L705-G705)/L705,3)&gt;=ROUND(I705,3),"At or above target",IF(Q705&lt;&gt;"","Below target, reason recorded","Below target, no reason")))</f>
        <v>Below target, reason recorded</v>
      </c>
      <c r="X705" s="21" t="str">
        <f aca="false">IF(E705="Discontinued","",IF(ROUND(M705-I705,3)&lt;-0.01,"Yes","No"))</f>
        <v>Yes</v>
      </c>
    </row>
    <row r="706" customFormat="false" ht="15" hidden="false" customHeight="false" outlineLevel="0" collapsed="false">
      <c r="A706" s="21" t="s">
        <v>1544</v>
      </c>
      <c r="B706" s="21" t="s">
        <v>1545</v>
      </c>
      <c r="C706" s="21" t="s">
        <v>1452</v>
      </c>
      <c r="D706" s="21" t="s">
        <v>1453</v>
      </c>
      <c r="E706" s="21" t="s">
        <v>110</v>
      </c>
      <c r="F706" s="19" t="n">
        <v>29.9</v>
      </c>
      <c r="G706" s="19" t="n">
        <v>30.46</v>
      </c>
      <c r="H706" s="19" t="n">
        <v>49.85</v>
      </c>
      <c r="I706" s="17" t="n">
        <v>0.4</v>
      </c>
      <c r="J706" s="17"/>
      <c r="K706" s="19" t="n">
        <f aca="false">IF(E706="Discontinued",H706,ROUND(ROUNDUP(ROUND(G706/(1-IF(J706="",I706,J706))/0.05,6),0)*0.05,2))</f>
        <v>50.8</v>
      </c>
      <c r="L706" s="19" t="n">
        <f aca="false">IF(OR(E706="Discontinued",P706="Held at old sell"),H706,IF(LEFT(P706,15)="Approved, cappe",ROUND(ROUNDUP(ROUND(H706*1.1/0.05,6),0)*0.05,2),K706))</f>
        <v>50.8</v>
      </c>
      <c r="M706" s="17" t="n">
        <f aca="false">ROUND((H706-G706)/H706,3)</f>
        <v>0.389</v>
      </c>
      <c r="N706" s="17" t="n">
        <f aca="false">IF(E706="Discontinued","",ROUND((L706-G706)/L706,3))</f>
        <v>0.4</v>
      </c>
      <c r="O706" s="21" t="str">
        <f aca="false">IF(E706="Discontinued","Archive",IF(AND(ROUND(K706/H706-1,6)&lt;=0.1,K706-H706&lt;=100),"Auto","Approval"))</f>
        <v>Auto</v>
      </c>
      <c r="P706" s="21" t="s">
        <v>111</v>
      </c>
      <c r="Q706" s="21"/>
      <c r="R706" s="21" t="str">
        <f aca="false">IF(E706="Superseded",MID(INDEX('Import file'!$E$2:$E$1384,MATCH(A706,'Import file'!$A$2:$A$1384,0)),23,30),A706)</f>
        <v>LSB-1135</v>
      </c>
      <c r="S706" s="19" t="n">
        <f aca="false">IF(E706="Discontinued","",IFERROR(INDEX('Supplier file A'!$D$2:$D$677,MATCH(R706,'Supplier file A'!$A$2:$A$677,0)),IFERROR(INDEX('Supplier file B'!$D$2:$D$386,MATCH(R706,'Supplier file B'!$A$2:$A$386,0)),INDEX('Supplier file C'!$D$2:$D$383,MATCH(R706,'Supplier file C'!$A$2:$A$383,0)))))</f>
        <v>30.46</v>
      </c>
      <c r="T706" s="21" t="str">
        <f aca="false">IF(E706="Discontinued","",IF(ABS(G706-S706)&lt;0.005,"Yes","No"))</f>
        <v>Yes</v>
      </c>
      <c r="U706" s="21" t="str">
        <f aca="false">IF(E706="Discontinued","",IF(ABS(F706-G706)&lt;=0.01*G706,"Yes","No"))</f>
        <v>No</v>
      </c>
      <c r="V706" s="17" t="n">
        <f aca="false">IF(E706="Discontinued","",K706/H706-1)</f>
        <v>0.0190571715145436</v>
      </c>
      <c r="W706" s="21" t="str">
        <f aca="false">IF(E706="Discontinued","Archived",IF(ROUND((L706-G706)/L706,3)&gt;=ROUND(I706,3),"At or above target",IF(Q706&lt;&gt;"","Below target, reason recorded","Below target, no reason")))</f>
        <v>At or above target</v>
      </c>
      <c r="X706" s="21" t="str">
        <f aca="false">IF(E706="Discontinued","",IF(ROUND(M706-I706,3)&lt;-0.01,"Yes","No"))</f>
        <v>Yes</v>
      </c>
    </row>
    <row r="707" customFormat="false" ht="15" hidden="false" customHeight="false" outlineLevel="0" collapsed="false">
      <c r="A707" s="21" t="s">
        <v>1546</v>
      </c>
      <c r="B707" s="21" t="s">
        <v>1547</v>
      </c>
      <c r="C707" s="21" t="s">
        <v>1452</v>
      </c>
      <c r="D707" s="21" t="s">
        <v>1453</v>
      </c>
      <c r="E707" s="21" t="s">
        <v>110</v>
      </c>
      <c r="F707" s="19" t="n">
        <v>28</v>
      </c>
      <c r="G707" s="19" t="n">
        <v>28.8</v>
      </c>
      <c r="H707" s="19" t="n">
        <v>46.7</v>
      </c>
      <c r="I707" s="17" t="n">
        <v>0.4</v>
      </c>
      <c r="J707" s="17"/>
      <c r="K707" s="19" t="n">
        <f aca="false">IF(E707="Discontinued",H707,ROUND(ROUNDUP(ROUND(G707/(1-IF(J707="",I707,J707))/0.05,6),0)*0.05,2))</f>
        <v>48</v>
      </c>
      <c r="L707" s="19" t="n">
        <f aca="false">IF(OR(E707="Discontinued",P707="Held at old sell"),H707,IF(LEFT(P707,15)="Approved, cappe",ROUND(ROUNDUP(ROUND(H707*1.1/0.05,6),0)*0.05,2),K707))</f>
        <v>48</v>
      </c>
      <c r="M707" s="17" t="n">
        <f aca="false">ROUND((H707-G707)/H707,3)</f>
        <v>0.383</v>
      </c>
      <c r="N707" s="17" t="n">
        <f aca="false">IF(E707="Discontinued","",ROUND((L707-G707)/L707,3))</f>
        <v>0.4</v>
      </c>
      <c r="O707" s="21" t="str">
        <f aca="false">IF(E707="Discontinued","Archive",IF(AND(ROUND(K707/H707-1,6)&lt;=0.1,K707-H707&lt;=100),"Auto","Approval"))</f>
        <v>Auto</v>
      </c>
      <c r="P707" s="21" t="s">
        <v>111</v>
      </c>
      <c r="Q707" s="21"/>
      <c r="R707" s="21" t="str">
        <f aca="false">IF(E707="Superseded",MID(INDEX('Import file'!$E$2:$E$1384,MATCH(A707,'Import file'!$A$2:$A$1384,0)),23,30),A707)</f>
        <v>LSB-1139</v>
      </c>
      <c r="S707" s="19" t="n">
        <f aca="false">IF(E707="Discontinued","",IFERROR(INDEX('Supplier file A'!$D$2:$D$677,MATCH(R707,'Supplier file A'!$A$2:$A$677,0)),IFERROR(INDEX('Supplier file B'!$D$2:$D$386,MATCH(R707,'Supplier file B'!$A$2:$A$386,0)),INDEX('Supplier file C'!$D$2:$D$383,MATCH(R707,'Supplier file C'!$A$2:$A$383,0)))))</f>
        <v>28.8</v>
      </c>
      <c r="T707" s="21" t="str">
        <f aca="false">IF(E707="Discontinued","",IF(ABS(G707-S707)&lt;0.005,"Yes","No"))</f>
        <v>Yes</v>
      </c>
      <c r="U707" s="21" t="str">
        <f aca="false">IF(E707="Discontinued","",IF(ABS(F707-G707)&lt;=0.01*G707,"Yes","No"))</f>
        <v>No</v>
      </c>
      <c r="V707" s="17" t="n">
        <f aca="false">IF(E707="Discontinued","",K707/H707-1)</f>
        <v>0.0278372591006424</v>
      </c>
      <c r="W707" s="21" t="str">
        <f aca="false">IF(E707="Discontinued","Archived",IF(ROUND((L707-G707)/L707,3)&gt;=ROUND(I707,3),"At or above target",IF(Q707&lt;&gt;"","Below target, reason recorded","Below target, no reason")))</f>
        <v>At or above target</v>
      </c>
      <c r="X707" s="21" t="str">
        <f aca="false">IF(E707="Discontinued","",IF(ROUND(M707-I707,3)&lt;-0.01,"Yes","No"))</f>
        <v>Yes</v>
      </c>
    </row>
    <row r="708" customFormat="false" ht="15" hidden="false" customHeight="false" outlineLevel="0" collapsed="false">
      <c r="A708" s="21" t="s">
        <v>1548</v>
      </c>
      <c r="B708" s="21" t="s">
        <v>1549</v>
      </c>
      <c r="C708" s="21" t="s">
        <v>1452</v>
      </c>
      <c r="D708" s="21" t="s">
        <v>1453</v>
      </c>
      <c r="E708" s="21" t="s">
        <v>110</v>
      </c>
      <c r="F708" s="19" t="n">
        <v>15.8</v>
      </c>
      <c r="G708" s="19" t="n">
        <v>16.18</v>
      </c>
      <c r="H708" s="19" t="n">
        <v>26.35</v>
      </c>
      <c r="I708" s="17" t="n">
        <v>0.4</v>
      </c>
      <c r="J708" s="17"/>
      <c r="K708" s="19" t="n">
        <f aca="false">IF(E708="Discontinued",H708,ROUND(ROUNDUP(ROUND(G708/(1-IF(J708="",I708,J708))/0.05,6),0)*0.05,2))</f>
        <v>27</v>
      </c>
      <c r="L708" s="19" t="n">
        <f aca="false">IF(OR(E708="Discontinued",P708="Held at old sell"),H708,IF(LEFT(P708,15)="Approved, cappe",ROUND(ROUNDUP(ROUND(H708*1.1/0.05,6),0)*0.05,2),K708))</f>
        <v>27</v>
      </c>
      <c r="M708" s="17" t="n">
        <f aca="false">ROUND((H708-G708)/H708,3)</f>
        <v>0.386</v>
      </c>
      <c r="N708" s="17" t="n">
        <f aca="false">IF(E708="Discontinued","",ROUND((L708-G708)/L708,3))</f>
        <v>0.401</v>
      </c>
      <c r="O708" s="21" t="str">
        <f aca="false">IF(E708="Discontinued","Archive",IF(AND(ROUND(K708/H708-1,6)&lt;=0.1,K708-H708&lt;=100),"Auto","Approval"))</f>
        <v>Auto</v>
      </c>
      <c r="P708" s="21" t="s">
        <v>111</v>
      </c>
      <c r="Q708" s="21"/>
      <c r="R708" s="21" t="str">
        <f aca="false">IF(E708="Superseded",MID(INDEX('Import file'!$E$2:$E$1384,MATCH(A708,'Import file'!$A$2:$A$1384,0)),23,30),A708)</f>
        <v>LSB-1143</v>
      </c>
      <c r="S708" s="19" t="n">
        <f aca="false">IF(E708="Discontinued","",IFERROR(INDEX('Supplier file A'!$D$2:$D$677,MATCH(R708,'Supplier file A'!$A$2:$A$677,0)),IFERROR(INDEX('Supplier file B'!$D$2:$D$386,MATCH(R708,'Supplier file B'!$A$2:$A$386,0)),INDEX('Supplier file C'!$D$2:$D$383,MATCH(R708,'Supplier file C'!$A$2:$A$383,0)))))</f>
        <v>16.18</v>
      </c>
      <c r="T708" s="21" t="str">
        <f aca="false">IF(E708="Discontinued","",IF(ABS(G708-S708)&lt;0.005,"Yes","No"))</f>
        <v>Yes</v>
      </c>
      <c r="U708" s="21" t="str">
        <f aca="false">IF(E708="Discontinued","",IF(ABS(F708-G708)&lt;=0.01*G708,"Yes","No"))</f>
        <v>No</v>
      </c>
      <c r="V708" s="17" t="n">
        <f aca="false">IF(E708="Discontinued","",K708/H708-1)</f>
        <v>0.0246679316888045</v>
      </c>
      <c r="W708" s="21" t="str">
        <f aca="false">IF(E708="Discontinued","Archived",IF(ROUND((L708-G708)/L708,3)&gt;=ROUND(I708,3),"At or above target",IF(Q708&lt;&gt;"","Below target, reason recorded","Below target, no reason")))</f>
        <v>At or above target</v>
      </c>
      <c r="X708" s="21" t="str">
        <f aca="false">IF(E708="Discontinued","",IF(ROUND(M708-I708,3)&lt;-0.01,"Yes","No"))</f>
        <v>Yes</v>
      </c>
    </row>
    <row r="709" customFormat="false" ht="15" hidden="false" customHeight="false" outlineLevel="0" collapsed="false">
      <c r="A709" s="21" t="s">
        <v>1550</v>
      </c>
      <c r="B709" s="21" t="s">
        <v>1551</v>
      </c>
      <c r="C709" s="21" t="s">
        <v>1452</v>
      </c>
      <c r="D709" s="21" t="s">
        <v>1453</v>
      </c>
      <c r="E709" s="21" t="s">
        <v>110</v>
      </c>
      <c r="F709" s="19" t="n">
        <v>32.2</v>
      </c>
      <c r="G709" s="19" t="n">
        <v>33.22</v>
      </c>
      <c r="H709" s="19" t="n">
        <v>53.7</v>
      </c>
      <c r="I709" s="17" t="n">
        <v>0.4</v>
      </c>
      <c r="J709" s="17"/>
      <c r="K709" s="19" t="n">
        <f aca="false">IF(E709="Discontinued",H709,ROUND(ROUNDUP(ROUND(G709/(1-IF(J709="",I709,J709))/0.05,6),0)*0.05,2))</f>
        <v>55.4</v>
      </c>
      <c r="L709" s="19" t="n">
        <f aca="false">IF(OR(E709="Discontinued",P709="Held at old sell"),H709,IF(LEFT(P709,15)="Approved, cappe",ROUND(ROUNDUP(ROUND(H709*1.1/0.05,6),0)*0.05,2),K709))</f>
        <v>55.4</v>
      </c>
      <c r="M709" s="17" t="n">
        <f aca="false">ROUND((H709-G709)/H709,3)</f>
        <v>0.381</v>
      </c>
      <c r="N709" s="17" t="n">
        <f aca="false">IF(E709="Discontinued","",ROUND((L709-G709)/L709,3))</f>
        <v>0.4</v>
      </c>
      <c r="O709" s="21" t="str">
        <f aca="false">IF(E709="Discontinued","Archive",IF(AND(ROUND(K709/H709-1,6)&lt;=0.1,K709-H709&lt;=100),"Auto","Approval"))</f>
        <v>Auto</v>
      </c>
      <c r="P709" s="21" t="s">
        <v>111</v>
      </c>
      <c r="Q709" s="21"/>
      <c r="R709" s="21" t="str">
        <f aca="false">IF(E709="Superseded",MID(INDEX('Import file'!$E$2:$E$1384,MATCH(A709,'Import file'!$A$2:$A$1384,0)),23,30),A709)</f>
        <v>LSB-1145</v>
      </c>
      <c r="S709" s="19" t="n">
        <f aca="false">IF(E709="Discontinued","",IFERROR(INDEX('Supplier file A'!$D$2:$D$677,MATCH(R709,'Supplier file A'!$A$2:$A$677,0)),IFERROR(INDEX('Supplier file B'!$D$2:$D$386,MATCH(R709,'Supplier file B'!$A$2:$A$386,0)),INDEX('Supplier file C'!$D$2:$D$383,MATCH(R709,'Supplier file C'!$A$2:$A$383,0)))))</f>
        <v>33.22</v>
      </c>
      <c r="T709" s="21" t="str">
        <f aca="false">IF(E709="Discontinued","",IF(ABS(G709-S709)&lt;0.005,"Yes","No"))</f>
        <v>Yes</v>
      </c>
      <c r="U709" s="21" t="str">
        <f aca="false">IF(E709="Discontinued","",IF(ABS(F709-G709)&lt;=0.01*G709,"Yes","No"))</f>
        <v>No</v>
      </c>
      <c r="V709" s="17" t="n">
        <f aca="false">IF(E709="Discontinued","",K709/H709-1)</f>
        <v>0.031657355679702</v>
      </c>
      <c r="W709" s="21" t="str">
        <f aca="false">IF(E709="Discontinued","Archived",IF(ROUND((L709-G709)/L709,3)&gt;=ROUND(I709,3),"At or above target",IF(Q709&lt;&gt;"","Below target, reason recorded","Below target, no reason")))</f>
        <v>At or above target</v>
      </c>
      <c r="X709" s="21" t="str">
        <f aca="false">IF(E709="Discontinued","",IF(ROUND(M709-I709,3)&lt;-0.01,"Yes","No"))</f>
        <v>Yes</v>
      </c>
    </row>
    <row r="710" customFormat="false" ht="15" hidden="false" customHeight="false" outlineLevel="0" collapsed="false">
      <c r="A710" s="21" t="s">
        <v>1552</v>
      </c>
      <c r="B710" s="21" t="s">
        <v>1553</v>
      </c>
      <c r="C710" s="21" t="s">
        <v>1452</v>
      </c>
      <c r="D710" s="21" t="s">
        <v>1453</v>
      </c>
      <c r="E710" s="21" t="s">
        <v>110</v>
      </c>
      <c r="F710" s="19" t="n">
        <v>82</v>
      </c>
      <c r="G710" s="19" t="n">
        <v>85.01</v>
      </c>
      <c r="H710" s="19" t="n">
        <v>136.7</v>
      </c>
      <c r="I710" s="17" t="n">
        <v>0.4</v>
      </c>
      <c r="J710" s="17"/>
      <c r="K710" s="19" t="n">
        <f aca="false">IF(E710="Discontinued",H710,ROUND(ROUNDUP(ROUND(G710/(1-IF(J710="",I710,J710))/0.05,6),0)*0.05,2))</f>
        <v>141.7</v>
      </c>
      <c r="L710" s="19" t="n">
        <f aca="false">IF(OR(E710="Discontinued",P710="Held at old sell"),H710,IF(LEFT(P710,15)="Approved, cappe",ROUND(ROUNDUP(ROUND(H710*1.1/0.05,6),0)*0.05,2),K710))</f>
        <v>141.7</v>
      </c>
      <c r="M710" s="17" t="n">
        <f aca="false">ROUND((H710-G710)/H710,3)</f>
        <v>0.378</v>
      </c>
      <c r="N710" s="17" t="n">
        <f aca="false">IF(E710="Discontinued","",ROUND((L710-G710)/L710,3))</f>
        <v>0.4</v>
      </c>
      <c r="O710" s="21" t="str">
        <f aca="false">IF(E710="Discontinued","Archive",IF(AND(ROUND(K710/H710-1,6)&lt;=0.1,K710-H710&lt;=100),"Auto","Approval"))</f>
        <v>Auto</v>
      </c>
      <c r="P710" s="21" t="s">
        <v>111</v>
      </c>
      <c r="Q710" s="21"/>
      <c r="R710" s="21" t="str">
        <f aca="false">IF(E710="Superseded",MID(INDEX('Import file'!$E$2:$E$1384,MATCH(A710,'Import file'!$A$2:$A$1384,0)),23,30),A710)</f>
        <v>LSB-1148</v>
      </c>
      <c r="S710" s="19" t="n">
        <f aca="false">IF(E710="Discontinued","",IFERROR(INDEX('Supplier file A'!$D$2:$D$677,MATCH(R710,'Supplier file A'!$A$2:$A$677,0)),IFERROR(INDEX('Supplier file B'!$D$2:$D$386,MATCH(R710,'Supplier file B'!$A$2:$A$386,0)),INDEX('Supplier file C'!$D$2:$D$383,MATCH(R710,'Supplier file C'!$A$2:$A$383,0)))))</f>
        <v>85.01</v>
      </c>
      <c r="T710" s="21" t="str">
        <f aca="false">IF(E710="Discontinued","",IF(ABS(G710-S710)&lt;0.005,"Yes","No"))</f>
        <v>Yes</v>
      </c>
      <c r="U710" s="21" t="str">
        <f aca="false">IF(E710="Discontinued","",IF(ABS(F710-G710)&lt;=0.01*G710,"Yes","No"))</f>
        <v>No</v>
      </c>
      <c r="V710" s="17" t="n">
        <f aca="false">IF(E710="Discontinued","",K710/H710-1)</f>
        <v>0.0365764447695685</v>
      </c>
      <c r="W710" s="21" t="str">
        <f aca="false">IF(E710="Discontinued","Archived",IF(ROUND((L710-G710)/L710,3)&gt;=ROUND(I710,3),"At or above target",IF(Q710&lt;&gt;"","Below target, reason recorded","Below target, no reason")))</f>
        <v>At or above target</v>
      </c>
      <c r="X710" s="21" t="str">
        <f aca="false">IF(E710="Discontinued","",IF(ROUND(M710-I710,3)&lt;-0.01,"Yes","No"))</f>
        <v>Yes</v>
      </c>
    </row>
    <row r="711" customFormat="false" ht="15" hidden="false" customHeight="false" outlineLevel="0" collapsed="false">
      <c r="A711" s="21" t="s">
        <v>1554</v>
      </c>
      <c r="B711" s="21" t="s">
        <v>1555</v>
      </c>
      <c r="C711" s="21" t="s">
        <v>1452</v>
      </c>
      <c r="D711" s="21" t="s">
        <v>1453</v>
      </c>
      <c r="E711" s="21" t="s">
        <v>110</v>
      </c>
      <c r="F711" s="19" t="n">
        <v>18.9</v>
      </c>
      <c r="G711" s="19" t="n">
        <v>19.3</v>
      </c>
      <c r="H711" s="19" t="n">
        <v>27.8</v>
      </c>
      <c r="I711" s="17" t="n">
        <v>0.4</v>
      </c>
      <c r="J711" s="17" t="n">
        <v>0.32</v>
      </c>
      <c r="K711" s="19" t="n">
        <f aca="false">IF(E711="Discontinued",H711,ROUND(ROUNDUP(ROUND(G711/(1-IF(J711="",I711,J711))/0.05,6),0)*0.05,2))</f>
        <v>28.4</v>
      </c>
      <c r="L711" s="19" t="n">
        <f aca="false">IF(OR(E711="Discontinued",P711="Held at old sell"),H711,IF(LEFT(P711,15)="Approved, cappe",ROUND(ROUNDUP(ROUND(H711*1.1/0.05,6),0)*0.05,2),K711))</f>
        <v>28.4</v>
      </c>
      <c r="M711" s="17" t="n">
        <f aca="false">ROUND((H711-G711)/H711,3)</f>
        <v>0.306</v>
      </c>
      <c r="N711" s="17" t="n">
        <f aca="false">IF(E711="Discontinued","",ROUND((L711-G711)/L711,3))</f>
        <v>0.32</v>
      </c>
      <c r="O711" s="21" t="str">
        <f aca="false">IF(E711="Discontinued","Archive",IF(AND(ROUND(K711/H711-1,6)&lt;=0.1,K711-H711&lt;=100),"Auto","Approval"))</f>
        <v>Auto</v>
      </c>
      <c r="P711" s="21" t="s">
        <v>111</v>
      </c>
      <c r="Q711" s="21" t="s">
        <v>1466</v>
      </c>
      <c r="R711" s="21" t="str">
        <f aca="false">IF(E711="Superseded",MID(INDEX('Import file'!$E$2:$E$1384,MATCH(A711,'Import file'!$A$2:$A$1384,0)),23,30),A711)</f>
        <v>LSB-1150</v>
      </c>
      <c r="S711" s="19" t="n">
        <f aca="false">IF(E711="Discontinued","",IFERROR(INDEX('Supplier file A'!$D$2:$D$677,MATCH(R711,'Supplier file A'!$A$2:$A$677,0)),IFERROR(INDEX('Supplier file B'!$D$2:$D$386,MATCH(R711,'Supplier file B'!$A$2:$A$386,0)),INDEX('Supplier file C'!$D$2:$D$383,MATCH(R711,'Supplier file C'!$A$2:$A$383,0)))))</f>
        <v>19.3</v>
      </c>
      <c r="T711" s="21" t="str">
        <f aca="false">IF(E711="Discontinued","",IF(ABS(G711-S711)&lt;0.005,"Yes","No"))</f>
        <v>Yes</v>
      </c>
      <c r="U711" s="21" t="str">
        <f aca="false">IF(E711="Discontinued","",IF(ABS(F711-G711)&lt;=0.01*G711,"Yes","No"))</f>
        <v>No</v>
      </c>
      <c r="V711" s="17" t="n">
        <f aca="false">IF(E711="Discontinued","",K711/H711-1)</f>
        <v>0.0215827338129495</v>
      </c>
      <c r="W711" s="21" t="str">
        <f aca="false">IF(E711="Discontinued","Archived",IF(ROUND((L711-G711)/L711,3)&gt;=ROUND(I711,3),"At or above target",IF(Q711&lt;&gt;"","Below target, reason recorded","Below target, no reason")))</f>
        <v>Below target, reason recorded</v>
      </c>
      <c r="X711" s="21" t="str">
        <f aca="false">IF(E711="Discontinued","",IF(ROUND(M711-I711,3)&lt;-0.01,"Yes","No"))</f>
        <v>Yes</v>
      </c>
    </row>
    <row r="712" customFormat="false" ht="15" hidden="false" customHeight="false" outlineLevel="0" collapsed="false">
      <c r="A712" s="21" t="s">
        <v>1556</v>
      </c>
      <c r="B712" s="21" t="s">
        <v>1557</v>
      </c>
      <c r="C712" s="21" t="s">
        <v>1452</v>
      </c>
      <c r="D712" s="21" t="s">
        <v>1453</v>
      </c>
      <c r="E712" s="21" t="s">
        <v>110</v>
      </c>
      <c r="F712" s="19" t="n">
        <v>46</v>
      </c>
      <c r="G712" s="19" t="n">
        <v>46.94</v>
      </c>
      <c r="H712" s="19" t="n">
        <v>76.7</v>
      </c>
      <c r="I712" s="17" t="n">
        <v>0.4</v>
      </c>
      <c r="J712" s="17"/>
      <c r="K712" s="19" t="n">
        <f aca="false">IF(E712="Discontinued",H712,ROUND(ROUNDUP(ROUND(G712/(1-IF(J712="",I712,J712))/0.05,6),0)*0.05,2))</f>
        <v>78.25</v>
      </c>
      <c r="L712" s="19" t="n">
        <f aca="false">IF(OR(E712="Discontinued",P712="Held at old sell"),H712,IF(LEFT(P712,15)="Approved, cappe",ROUND(ROUNDUP(ROUND(H712*1.1/0.05,6),0)*0.05,2),K712))</f>
        <v>78.25</v>
      </c>
      <c r="M712" s="17" t="n">
        <f aca="false">ROUND((H712-G712)/H712,3)</f>
        <v>0.388</v>
      </c>
      <c r="N712" s="17" t="n">
        <f aca="false">IF(E712="Discontinued","",ROUND((L712-G712)/L712,3))</f>
        <v>0.4</v>
      </c>
      <c r="O712" s="21" t="str">
        <f aca="false">IF(E712="Discontinued","Archive",IF(AND(ROUND(K712/H712-1,6)&lt;=0.1,K712-H712&lt;=100),"Auto","Approval"))</f>
        <v>Auto</v>
      </c>
      <c r="P712" s="21" t="s">
        <v>111</v>
      </c>
      <c r="Q712" s="21"/>
      <c r="R712" s="21" t="str">
        <f aca="false">IF(E712="Superseded",MID(INDEX('Import file'!$E$2:$E$1384,MATCH(A712,'Import file'!$A$2:$A$1384,0)),23,30),A712)</f>
        <v>LSB-1155</v>
      </c>
      <c r="S712" s="19" t="n">
        <f aca="false">IF(E712="Discontinued","",IFERROR(INDEX('Supplier file A'!$D$2:$D$677,MATCH(R712,'Supplier file A'!$A$2:$A$677,0)),IFERROR(INDEX('Supplier file B'!$D$2:$D$386,MATCH(R712,'Supplier file B'!$A$2:$A$386,0)),INDEX('Supplier file C'!$D$2:$D$383,MATCH(R712,'Supplier file C'!$A$2:$A$383,0)))))</f>
        <v>46.94</v>
      </c>
      <c r="T712" s="21" t="str">
        <f aca="false">IF(E712="Discontinued","",IF(ABS(G712-S712)&lt;0.005,"Yes","No"))</f>
        <v>Yes</v>
      </c>
      <c r="U712" s="21" t="str">
        <f aca="false">IF(E712="Discontinued","",IF(ABS(F712-G712)&lt;=0.01*G712,"Yes","No"))</f>
        <v>No</v>
      </c>
      <c r="V712" s="17" t="n">
        <f aca="false">IF(E712="Discontinued","",K712/H712-1)</f>
        <v>0.0202086049543677</v>
      </c>
      <c r="W712" s="21" t="str">
        <f aca="false">IF(E712="Discontinued","Archived",IF(ROUND((L712-G712)/L712,3)&gt;=ROUND(I712,3),"At or above target",IF(Q712&lt;&gt;"","Below target, reason recorded","Below target, no reason")))</f>
        <v>At or above target</v>
      </c>
      <c r="X712" s="21" t="str">
        <f aca="false">IF(E712="Discontinued","",IF(ROUND(M712-I712,3)&lt;-0.01,"Yes","No"))</f>
        <v>Yes</v>
      </c>
    </row>
    <row r="713" customFormat="false" ht="15" hidden="false" customHeight="false" outlineLevel="0" collapsed="false">
      <c r="A713" s="21" t="s">
        <v>1558</v>
      </c>
      <c r="B713" s="21" t="s">
        <v>1559</v>
      </c>
      <c r="C713" s="21" t="s">
        <v>1452</v>
      </c>
      <c r="D713" s="21" t="s">
        <v>1453</v>
      </c>
      <c r="E713" s="21" t="s">
        <v>110</v>
      </c>
      <c r="F713" s="19" t="n">
        <v>138</v>
      </c>
      <c r="G713" s="19" t="n">
        <v>140.64</v>
      </c>
      <c r="H713" s="19" t="n">
        <v>230</v>
      </c>
      <c r="I713" s="17" t="n">
        <v>0.4</v>
      </c>
      <c r="J713" s="17"/>
      <c r="K713" s="19" t="n">
        <f aca="false">IF(E713="Discontinued",H713,ROUND(ROUNDUP(ROUND(G713/(1-IF(J713="",I713,J713))/0.05,6),0)*0.05,2))</f>
        <v>234.4</v>
      </c>
      <c r="L713" s="19" t="n">
        <f aca="false">IF(OR(E713="Discontinued",P713="Held at old sell"),H713,IF(LEFT(P713,15)="Approved, cappe",ROUND(ROUNDUP(ROUND(H713*1.1/0.05,6),0)*0.05,2),K713))</f>
        <v>234.4</v>
      </c>
      <c r="M713" s="17" t="n">
        <f aca="false">ROUND((H713-G713)/H713,3)</f>
        <v>0.389</v>
      </c>
      <c r="N713" s="17" t="n">
        <f aca="false">IF(E713="Discontinued","",ROUND((L713-G713)/L713,3))</f>
        <v>0.4</v>
      </c>
      <c r="O713" s="21" t="str">
        <f aca="false">IF(E713="Discontinued","Archive",IF(AND(ROUND(K713/H713-1,6)&lt;=0.1,K713-H713&lt;=100),"Auto","Approval"))</f>
        <v>Auto</v>
      </c>
      <c r="P713" s="21" t="s">
        <v>111</v>
      </c>
      <c r="Q713" s="21"/>
      <c r="R713" s="21" t="str">
        <f aca="false">IF(E713="Superseded",MID(INDEX('Import file'!$E$2:$E$1384,MATCH(A713,'Import file'!$A$2:$A$1384,0)),23,30),A713)</f>
        <v>LSB-1157</v>
      </c>
      <c r="S713" s="19" t="n">
        <f aca="false">IF(E713="Discontinued","",IFERROR(INDEX('Supplier file A'!$D$2:$D$677,MATCH(R713,'Supplier file A'!$A$2:$A$677,0)),IFERROR(INDEX('Supplier file B'!$D$2:$D$386,MATCH(R713,'Supplier file B'!$A$2:$A$386,0)),INDEX('Supplier file C'!$D$2:$D$383,MATCH(R713,'Supplier file C'!$A$2:$A$383,0)))))</f>
        <v>140.64</v>
      </c>
      <c r="T713" s="21" t="str">
        <f aca="false">IF(E713="Discontinued","",IF(ABS(G713-S713)&lt;0.005,"Yes","No"))</f>
        <v>Yes</v>
      </c>
      <c r="U713" s="21" t="str">
        <f aca="false">IF(E713="Discontinued","",IF(ABS(F713-G713)&lt;=0.01*G713,"Yes","No"))</f>
        <v>No</v>
      </c>
      <c r="V713" s="17" t="n">
        <f aca="false">IF(E713="Discontinued","",K713/H713-1)</f>
        <v>0.0191304347826087</v>
      </c>
      <c r="W713" s="21" t="str">
        <f aca="false">IF(E713="Discontinued","Archived",IF(ROUND((L713-G713)/L713,3)&gt;=ROUND(I713,3),"At or above target",IF(Q713&lt;&gt;"","Below target, reason recorded","Below target, no reason")))</f>
        <v>At or above target</v>
      </c>
      <c r="X713" s="21" t="str">
        <f aca="false">IF(E713="Discontinued","",IF(ROUND(M713-I713,3)&lt;-0.01,"Yes","No"))</f>
        <v>Yes</v>
      </c>
    </row>
    <row r="714" customFormat="false" ht="15" hidden="false" customHeight="false" outlineLevel="0" collapsed="false">
      <c r="A714" s="21" t="s">
        <v>1560</v>
      </c>
      <c r="B714" s="21" t="s">
        <v>1561</v>
      </c>
      <c r="C714" s="21" t="s">
        <v>1452</v>
      </c>
      <c r="D714" s="21" t="s">
        <v>1453</v>
      </c>
      <c r="E714" s="21" t="s">
        <v>110</v>
      </c>
      <c r="F714" s="19" t="n">
        <v>45.9</v>
      </c>
      <c r="G714" s="19" t="n">
        <v>47.68</v>
      </c>
      <c r="H714" s="19" t="n">
        <v>76.5</v>
      </c>
      <c r="I714" s="17" t="n">
        <v>0.4</v>
      </c>
      <c r="J714" s="17"/>
      <c r="K714" s="19" t="n">
        <f aca="false">IF(E714="Discontinued",H714,ROUND(ROUNDUP(ROUND(G714/(1-IF(J714="",I714,J714))/0.05,6),0)*0.05,2))</f>
        <v>79.5</v>
      </c>
      <c r="L714" s="19" t="n">
        <f aca="false">IF(OR(E714="Discontinued",P714="Held at old sell"),H714,IF(LEFT(P714,15)="Approved, cappe",ROUND(ROUNDUP(ROUND(H714*1.1/0.05,6),0)*0.05,2),K714))</f>
        <v>79.5</v>
      </c>
      <c r="M714" s="17" t="n">
        <f aca="false">ROUND((H714-G714)/H714,3)</f>
        <v>0.377</v>
      </c>
      <c r="N714" s="17" t="n">
        <f aca="false">IF(E714="Discontinued","",ROUND((L714-G714)/L714,3))</f>
        <v>0.4</v>
      </c>
      <c r="O714" s="21" t="str">
        <f aca="false">IF(E714="Discontinued","Archive",IF(AND(ROUND(K714/H714-1,6)&lt;=0.1,K714-H714&lt;=100),"Auto","Approval"))</f>
        <v>Auto</v>
      </c>
      <c r="P714" s="21" t="s">
        <v>111</v>
      </c>
      <c r="Q714" s="21"/>
      <c r="R714" s="21" t="str">
        <f aca="false">IF(E714="Superseded",MID(INDEX('Import file'!$E$2:$E$1384,MATCH(A714,'Import file'!$A$2:$A$1384,0)),23,30),A714)</f>
        <v>LSB-1159</v>
      </c>
      <c r="S714" s="19" t="n">
        <f aca="false">IF(E714="Discontinued","",IFERROR(INDEX('Supplier file A'!$D$2:$D$677,MATCH(R714,'Supplier file A'!$A$2:$A$677,0)),IFERROR(INDEX('Supplier file B'!$D$2:$D$386,MATCH(R714,'Supplier file B'!$A$2:$A$386,0)),INDEX('Supplier file C'!$D$2:$D$383,MATCH(R714,'Supplier file C'!$A$2:$A$383,0)))))</f>
        <v>47.68</v>
      </c>
      <c r="T714" s="21" t="str">
        <f aca="false">IF(E714="Discontinued","",IF(ABS(G714-S714)&lt;0.005,"Yes","No"))</f>
        <v>Yes</v>
      </c>
      <c r="U714" s="21" t="str">
        <f aca="false">IF(E714="Discontinued","",IF(ABS(F714-G714)&lt;=0.01*G714,"Yes","No"))</f>
        <v>No</v>
      </c>
      <c r="V714" s="17" t="n">
        <f aca="false">IF(E714="Discontinued","",K714/H714-1)</f>
        <v>0.0392156862745099</v>
      </c>
      <c r="W714" s="21" t="str">
        <f aca="false">IF(E714="Discontinued","Archived",IF(ROUND((L714-G714)/L714,3)&gt;=ROUND(I714,3),"At or above target",IF(Q714&lt;&gt;"","Below target, reason recorded","Below target, no reason")))</f>
        <v>At or above target</v>
      </c>
      <c r="X714" s="21" t="str">
        <f aca="false">IF(E714="Discontinued","",IF(ROUND(M714-I714,3)&lt;-0.01,"Yes","No"))</f>
        <v>Yes</v>
      </c>
    </row>
    <row r="715" customFormat="false" ht="15" hidden="false" customHeight="false" outlineLevel="0" collapsed="false">
      <c r="A715" s="21" t="s">
        <v>1562</v>
      </c>
      <c r="B715" s="21" t="s">
        <v>1563</v>
      </c>
      <c r="C715" s="21" t="s">
        <v>1452</v>
      </c>
      <c r="D715" s="21" t="s">
        <v>1453</v>
      </c>
      <c r="E715" s="21" t="s">
        <v>110</v>
      </c>
      <c r="F715" s="19" t="n">
        <v>48.3</v>
      </c>
      <c r="G715" s="19" t="n">
        <v>50.25</v>
      </c>
      <c r="H715" s="19" t="n">
        <v>80.5</v>
      </c>
      <c r="I715" s="17" t="n">
        <v>0.4</v>
      </c>
      <c r="J715" s="17"/>
      <c r="K715" s="19" t="n">
        <f aca="false">IF(E715="Discontinued",H715,ROUND(ROUNDUP(ROUND(G715/(1-IF(J715="",I715,J715))/0.05,6),0)*0.05,2))</f>
        <v>83.75</v>
      </c>
      <c r="L715" s="19" t="n">
        <f aca="false">IF(OR(E715="Discontinued",P715="Held at old sell"),H715,IF(LEFT(P715,15)="Approved, cappe",ROUND(ROUNDUP(ROUND(H715*1.1/0.05,6),0)*0.05,2),K715))</f>
        <v>83.75</v>
      </c>
      <c r="M715" s="17" t="n">
        <f aca="false">ROUND((H715-G715)/H715,3)</f>
        <v>0.376</v>
      </c>
      <c r="N715" s="17" t="n">
        <f aca="false">IF(E715="Discontinued","",ROUND((L715-G715)/L715,3))</f>
        <v>0.4</v>
      </c>
      <c r="O715" s="21" t="str">
        <f aca="false">IF(E715="Discontinued","Archive",IF(AND(ROUND(K715/H715-1,6)&lt;=0.1,K715-H715&lt;=100),"Auto","Approval"))</f>
        <v>Auto</v>
      </c>
      <c r="P715" s="21" t="s">
        <v>111</v>
      </c>
      <c r="Q715" s="21"/>
      <c r="R715" s="21" t="str">
        <f aca="false">IF(E715="Superseded",MID(INDEX('Import file'!$E$2:$E$1384,MATCH(A715,'Import file'!$A$2:$A$1384,0)),23,30),A715)</f>
        <v>LSB-1163</v>
      </c>
      <c r="S715" s="19" t="n">
        <f aca="false">IF(E715="Discontinued","",IFERROR(INDEX('Supplier file A'!$D$2:$D$677,MATCH(R715,'Supplier file A'!$A$2:$A$677,0)),IFERROR(INDEX('Supplier file B'!$D$2:$D$386,MATCH(R715,'Supplier file B'!$A$2:$A$386,0)),INDEX('Supplier file C'!$D$2:$D$383,MATCH(R715,'Supplier file C'!$A$2:$A$383,0)))))</f>
        <v>50.25</v>
      </c>
      <c r="T715" s="21" t="str">
        <f aca="false">IF(E715="Discontinued","",IF(ABS(G715-S715)&lt;0.005,"Yes","No"))</f>
        <v>Yes</v>
      </c>
      <c r="U715" s="21" t="str">
        <f aca="false">IF(E715="Discontinued","",IF(ABS(F715-G715)&lt;=0.01*G715,"Yes","No"))</f>
        <v>No</v>
      </c>
      <c r="V715" s="17" t="n">
        <f aca="false">IF(E715="Discontinued","",K715/H715-1)</f>
        <v>0.0403726708074534</v>
      </c>
      <c r="W715" s="21" t="str">
        <f aca="false">IF(E715="Discontinued","Archived",IF(ROUND((L715-G715)/L715,3)&gt;=ROUND(I715,3),"At or above target",IF(Q715&lt;&gt;"","Below target, reason recorded","Below target, no reason")))</f>
        <v>At or above target</v>
      </c>
      <c r="X715" s="21" t="str">
        <f aca="false">IF(E715="Discontinued","",IF(ROUND(M715-I715,3)&lt;-0.01,"Yes","No"))</f>
        <v>Yes</v>
      </c>
    </row>
    <row r="716" customFormat="false" ht="15" hidden="false" customHeight="false" outlineLevel="0" collapsed="false">
      <c r="A716" s="21" t="s">
        <v>1564</v>
      </c>
      <c r="B716" s="21" t="s">
        <v>1565</v>
      </c>
      <c r="C716" s="21" t="s">
        <v>1452</v>
      </c>
      <c r="D716" s="21" t="s">
        <v>1453</v>
      </c>
      <c r="E716" s="21" t="s">
        <v>110</v>
      </c>
      <c r="F716" s="19" t="n">
        <v>23.69</v>
      </c>
      <c r="G716" s="19" t="n">
        <v>24.29</v>
      </c>
      <c r="H716" s="19" t="n">
        <v>39.5</v>
      </c>
      <c r="I716" s="17" t="n">
        <v>0.4</v>
      </c>
      <c r="J716" s="17"/>
      <c r="K716" s="19" t="n">
        <f aca="false">IF(E716="Discontinued",H716,ROUND(ROUNDUP(ROUND(G716/(1-IF(J716="",I716,J716))/0.05,6),0)*0.05,2))</f>
        <v>40.5</v>
      </c>
      <c r="L716" s="19" t="n">
        <f aca="false">IF(OR(E716="Discontinued",P716="Held at old sell"),H716,IF(LEFT(P716,15)="Approved, cappe",ROUND(ROUNDUP(ROUND(H716*1.1/0.05,6),0)*0.05,2),K716))</f>
        <v>40.5</v>
      </c>
      <c r="M716" s="17" t="n">
        <f aca="false">ROUND((H716-G716)/H716,3)</f>
        <v>0.385</v>
      </c>
      <c r="N716" s="17" t="n">
        <f aca="false">IF(E716="Discontinued","",ROUND((L716-G716)/L716,3))</f>
        <v>0.4</v>
      </c>
      <c r="O716" s="21" t="str">
        <f aca="false">IF(E716="Discontinued","Archive",IF(AND(ROUND(K716/H716-1,6)&lt;=0.1,K716-H716&lt;=100),"Auto","Approval"))</f>
        <v>Auto</v>
      </c>
      <c r="P716" s="21" t="s">
        <v>111</v>
      </c>
      <c r="Q716" s="21"/>
      <c r="R716" s="21" t="str">
        <f aca="false">IF(E716="Superseded",MID(INDEX('Import file'!$E$2:$E$1384,MATCH(A716,'Import file'!$A$2:$A$1384,0)),23,30),A716)</f>
        <v>LSB-1165</v>
      </c>
      <c r="S716" s="19" t="n">
        <f aca="false">IF(E716="Discontinued","",IFERROR(INDEX('Supplier file A'!$D$2:$D$677,MATCH(R716,'Supplier file A'!$A$2:$A$677,0)),IFERROR(INDEX('Supplier file B'!$D$2:$D$386,MATCH(R716,'Supplier file B'!$A$2:$A$386,0)),INDEX('Supplier file C'!$D$2:$D$383,MATCH(R716,'Supplier file C'!$A$2:$A$383,0)))))</f>
        <v>24.29</v>
      </c>
      <c r="T716" s="21" t="str">
        <f aca="false">IF(E716="Discontinued","",IF(ABS(G716-S716)&lt;0.005,"Yes","No"))</f>
        <v>Yes</v>
      </c>
      <c r="U716" s="21" t="str">
        <f aca="false">IF(E716="Discontinued","",IF(ABS(F716-G716)&lt;=0.01*G716,"Yes","No"))</f>
        <v>No</v>
      </c>
      <c r="V716" s="17" t="n">
        <f aca="false">IF(E716="Discontinued","",K716/H716-1)</f>
        <v>0.0253164556962024</v>
      </c>
      <c r="W716" s="21" t="str">
        <f aca="false">IF(E716="Discontinued","Archived",IF(ROUND((L716-G716)/L716,3)&gt;=ROUND(I716,3),"At or above target",IF(Q716&lt;&gt;"","Below target, reason recorded","Below target, no reason")))</f>
        <v>At or above target</v>
      </c>
      <c r="X716" s="21" t="str">
        <f aca="false">IF(E716="Discontinued","",IF(ROUND(M716-I716,3)&lt;-0.01,"Yes","No"))</f>
        <v>Yes</v>
      </c>
    </row>
    <row r="717" customFormat="false" ht="15" hidden="false" customHeight="false" outlineLevel="0" collapsed="false">
      <c r="A717" s="21" t="s">
        <v>1566</v>
      </c>
      <c r="B717" s="21" t="s">
        <v>1567</v>
      </c>
      <c r="C717" s="21" t="s">
        <v>1452</v>
      </c>
      <c r="D717" s="21" t="s">
        <v>1453</v>
      </c>
      <c r="E717" s="21" t="s">
        <v>110</v>
      </c>
      <c r="F717" s="19" t="n">
        <v>78.3</v>
      </c>
      <c r="G717" s="19" t="n">
        <v>81.3</v>
      </c>
      <c r="H717" s="19" t="n">
        <v>130.5</v>
      </c>
      <c r="I717" s="17" t="n">
        <v>0.4</v>
      </c>
      <c r="J717" s="17"/>
      <c r="K717" s="19" t="n">
        <f aca="false">IF(E717="Discontinued",H717,ROUND(ROUNDUP(ROUND(G717/(1-IF(J717="",I717,J717))/0.05,6),0)*0.05,2))</f>
        <v>135.5</v>
      </c>
      <c r="L717" s="19" t="n">
        <f aca="false">IF(OR(E717="Discontinued",P717="Held at old sell"),H717,IF(LEFT(P717,15)="Approved, cappe",ROUND(ROUNDUP(ROUND(H717*1.1/0.05,6),0)*0.05,2),K717))</f>
        <v>135.5</v>
      </c>
      <c r="M717" s="17" t="n">
        <f aca="false">ROUND((H717-G717)/H717,3)</f>
        <v>0.377</v>
      </c>
      <c r="N717" s="17" t="n">
        <f aca="false">IF(E717="Discontinued","",ROUND((L717-G717)/L717,3))</f>
        <v>0.4</v>
      </c>
      <c r="O717" s="21" t="str">
        <f aca="false">IF(E717="Discontinued","Archive",IF(AND(ROUND(K717/H717-1,6)&lt;=0.1,K717-H717&lt;=100),"Auto","Approval"))</f>
        <v>Auto</v>
      </c>
      <c r="P717" s="21" t="s">
        <v>111</v>
      </c>
      <c r="Q717" s="21"/>
      <c r="R717" s="21" t="str">
        <f aca="false">IF(E717="Superseded",MID(INDEX('Import file'!$E$2:$E$1384,MATCH(A717,'Import file'!$A$2:$A$1384,0)),23,30),A717)</f>
        <v>LSB-1168</v>
      </c>
      <c r="S717" s="19" t="n">
        <f aca="false">IF(E717="Discontinued","",IFERROR(INDEX('Supplier file A'!$D$2:$D$677,MATCH(R717,'Supplier file A'!$A$2:$A$677,0)),IFERROR(INDEX('Supplier file B'!$D$2:$D$386,MATCH(R717,'Supplier file B'!$A$2:$A$386,0)),INDEX('Supplier file C'!$D$2:$D$383,MATCH(R717,'Supplier file C'!$A$2:$A$383,0)))))</f>
        <v>81.3</v>
      </c>
      <c r="T717" s="21" t="str">
        <f aca="false">IF(E717="Discontinued","",IF(ABS(G717-S717)&lt;0.005,"Yes","No"))</f>
        <v>Yes</v>
      </c>
      <c r="U717" s="21" t="str">
        <f aca="false">IF(E717="Discontinued","",IF(ABS(F717-G717)&lt;=0.01*G717,"Yes","No"))</f>
        <v>No</v>
      </c>
      <c r="V717" s="17" t="n">
        <f aca="false">IF(E717="Discontinued","",K717/H717-1)</f>
        <v>0.0383141762452108</v>
      </c>
      <c r="W717" s="21" t="str">
        <f aca="false">IF(E717="Discontinued","Archived",IF(ROUND((L717-G717)/L717,3)&gt;=ROUND(I717,3),"At or above target",IF(Q717&lt;&gt;"","Below target, reason recorded","Below target, no reason")))</f>
        <v>At or above target</v>
      </c>
      <c r="X717" s="21" t="str">
        <f aca="false">IF(E717="Discontinued","",IF(ROUND(M717-I717,3)&lt;-0.01,"Yes","No"))</f>
        <v>Yes</v>
      </c>
    </row>
    <row r="718" customFormat="false" ht="15" hidden="false" customHeight="false" outlineLevel="0" collapsed="false">
      <c r="A718" s="21" t="s">
        <v>1568</v>
      </c>
      <c r="B718" s="21" t="s">
        <v>1569</v>
      </c>
      <c r="C718" s="21" t="s">
        <v>1452</v>
      </c>
      <c r="D718" s="21" t="s">
        <v>1453</v>
      </c>
      <c r="E718" s="21" t="s">
        <v>110</v>
      </c>
      <c r="F718" s="19" t="n">
        <v>34.5</v>
      </c>
      <c r="G718" s="19" t="n">
        <v>35.73</v>
      </c>
      <c r="H718" s="19" t="n">
        <v>57.5</v>
      </c>
      <c r="I718" s="17" t="n">
        <v>0.4</v>
      </c>
      <c r="J718" s="17"/>
      <c r="K718" s="19" t="n">
        <f aca="false">IF(E718="Discontinued",H718,ROUND(ROUNDUP(ROUND(G718/(1-IF(J718="",I718,J718))/0.05,6),0)*0.05,2))</f>
        <v>59.55</v>
      </c>
      <c r="L718" s="19" t="n">
        <f aca="false">IF(OR(E718="Discontinued",P718="Held at old sell"),H718,IF(LEFT(P718,15)="Approved, cappe",ROUND(ROUNDUP(ROUND(H718*1.1/0.05,6),0)*0.05,2),K718))</f>
        <v>59.55</v>
      </c>
      <c r="M718" s="17" t="n">
        <f aca="false">ROUND((H718-G718)/H718,3)</f>
        <v>0.379</v>
      </c>
      <c r="N718" s="17" t="n">
        <f aca="false">IF(E718="Discontinued","",ROUND((L718-G718)/L718,3))</f>
        <v>0.4</v>
      </c>
      <c r="O718" s="21" t="str">
        <f aca="false">IF(E718="Discontinued","Archive",IF(AND(ROUND(K718/H718-1,6)&lt;=0.1,K718-H718&lt;=100),"Auto","Approval"))</f>
        <v>Auto</v>
      </c>
      <c r="P718" s="21" t="s">
        <v>111</v>
      </c>
      <c r="Q718" s="21"/>
      <c r="R718" s="21" t="str">
        <f aca="false">IF(E718="Superseded",MID(INDEX('Import file'!$E$2:$E$1384,MATCH(A718,'Import file'!$A$2:$A$1384,0)),23,30),A718)</f>
        <v>LSB-1173</v>
      </c>
      <c r="S718" s="19" t="n">
        <f aca="false">IF(E718="Discontinued","",IFERROR(INDEX('Supplier file A'!$D$2:$D$677,MATCH(R718,'Supplier file A'!$A$2:$A$677,0)),IFERROR(INDEX('Supplier file B'!$D$2:$D$386,MATCH(R718,'Supplier file B'!$A$2:$A$386,0)),INDEX('Supplier file C'!$D$2:$D$383,MATCH(R718,'Supplier file C'!$A$2:$A$383,0)))))</f>
        <v>35.73</v>
      </c>
      <c r="T718" s="21" t="str">
        <f aca="false">IF(E718="Discontinued","",IF(ABS(G718-S718)&lt;0.005,"Yes","No"))</f>
        <v>Yes</v>
      </c>
      <c r="U718" s="21" t="str">
        <f aca="false">IF(E718="Discontinued","",IF(ABS(F718-G718)&lt;=0.01*G718,"Yes","No"))</f>
        <v>No</v>
      </c>
      <c r="V718" s="17" t="n">
        <f aca="false">IF(E718="Discontinued","",K718/H718-1)</f>
        <v>0.0356521739130435</v>
      </c>
      <c r="W718" s="21" t="str">
        <f aca="false">IF(E718="Discontinued","Archived",IF(ROUND((L718-G718)/L718,3)&gt;=ROUND(I718,3),"At or above target",IF(Q718&lt;&gt;"","Below target, reason recorded","Below target, no reason")))</f>
        <v>At or above target</v>
      </c>
      <c r="X718" s="21" t="str">
        <f aca="false">IF(E718="Discontinued","",IF(ROUND(M718-I718,3)&lt;-0.01,"Yes","No"))</f>
        <v>Yes</v>
      </c>
    </row>
    <row r="719" customFormat="false" ht="15" hidden="false" customHeight="false" outlineLevel="0" collapsed="false">
      <c r="A719" s="21" t="s">
        <v>1570</v>
      </c>
      <c r="B719" s="21" t="s">
        <v>1571</v>
      </c>
      <c r="C719" s="21" t="s">
        <v>1452</v>
      </c>
      <c r="D719" s="21" t="s">
        <v>1453</v>
      </c>
      <c r="E719" s="21" t="s">
        <v>110</v>
      </c>
      <c r="F719" s="19" t="n">
        <v>17.85</v>
      </c>
      <c r="G719" s="19" t="n">
        <v>18.52</v>
      </c>
      <c r="H719" s="19" t="n">
        <v>29.75</v>
      </c>
      <c r="I719" s="17" t="n">
        <v>0.4</v>
      </c>
      <c r="J719" s="17"/>
      <c r="K719" s="19" t="n">
        <f aca="false">IF(E719="Discontinued",H719,ROUND(ROUNDUP(ROUND(G719/(1-IF(J719="",I719,J719))/0.05,6),0)*0.05,2))</f>
        <v>30.9</v>
      </c>
      <c r="L719" s="19" t="n">
        <f aca="false">IF(OR(E719="Discontinued",P719="Held at old sell"),H719,IF(LEFT(P719,15)="Approved, cappe",ROUND(ROUNDUP(ROUND(H719*1.1/0.05,6),0)*0.05,2),K719))</f>
        <v>30.9</v>
      </c>
      <c r="M719" s="17" t="n">
        <f aca="false">ROUND((H719-G719)/H719,3)</f>
        <v>0.377</v>
      </c>
      <c r="N719" s="17" t="n">
        <f aca="false">IF(E719="Discontinued","",ROUND((L719-G719)/L719,3))</f>
        <v>0.401</v>
      </c>
      <c r="O719" s="21" t="str">
        <f aca="false">IF(E719="Discontinued","Archive",IF(AND(ROUND(K719/H719-1,6)&lt;=0.1,K719-H719&lt;=100),"Auto","Approval"))</f>
        <v>Auto</v>
      </c>
      <c r="P719" s="21" t="s">
        <v>111</v>
      </c>
      <c r="Q719" s="21"/>
      <c r="R719" s="21" t="str">
        <f aca="false">IF(E719="Superseded",MID(INDEX('Import file'!$E$2:$E$1384,MATCH(A719,'Import file'!$A$2:$A$1384,0)),23,30),A719)</f>
        <v>LSB-1175</v>
      </c>
      <c r="S719" s="19" t="n">
        <f aca="false">IF(E719="Discontinued","",IFERROR(INDEX('Supplier file A'!$D$2:$D$677,MATCH(R719,'Supplier file A'!$A$2:$A$677,0)),IFERROR(INDEX('Supplier file B'!$D$2:$D$386,MATCH(R719,'Supplier file B'!$A$2:$A$386,0)),INDEX('Supplier file C'!$D$2:$D$383,MATCH(R719,'Supplier file C'!$A$2:$A$383,0)))))</f>
        <v>18.52</v>
      </c>
      <c r="T719" s="21" t="str">
        <f aca="false">IF(E719="Discontinued","",IF(ABS(G719-S719)&lt;0.005,"Yes","No"))</f>
        <v>Yes</v>
      </c>
      <c r="U719" s="21" t="str">
        <f aca="false">IF(E719="Discontinued","",IF(ABS(F719-G719)&lt;=0.01*G719,"Yes","No"))</f>
        <v>No</v>
      </c>
      <c r="V719" s="17" t="n">
        <f aca="false">IF(E719="Discontinued","",K719/H719-1)</f>
        <v>0.0386554621848738</v>
      </c>
      <c r="W719" s="21" t="str">
        <f aca="false">IF(E719="Discontinued","Archived",IF(ROUND((L719-G719)/L719,3)&gt;=ROUND(I719,3),"At or above target",IF(Q719&lt;&gt;"","Below target, reason recorded","Below target, no reason")))</f>
        <v>At or above target</v>
      </c>
      <c r="X719" s="21" t="str">
        <f aca="false">IF(E719="Discontinued","",IF(ROUND(M719-I719,3)&lt;-0.01,"Yes","No"))</f>
        <v>Yes</v>
      </c>
    </row>
    <row r="720" customFormat="false" ht="15" hidden="false" customHeight="false" outlineLevel="0" collapsed="false">
      <c r="A720" s="21" t="s">
        <v>1572</v>
      </c>
      <c r="B720" s="21" t="s">
        <v>1573</v>
      </c>
      <c r="C720" s="21" t="s">
        <v>1452</v>
      </c>
      <c r="D720" s="21" t="s">
        <v>1453</v>
      </c>
      <c r="E720" s="21" t="s">
        <v>110</v>
      </c>
      <c r="F720" s="19" t="n">
        <v>162</v>
      </c>
      <c r="G720" s="19" t="n">
        <v>166.06</v>
      </c>
      <c r="H720" s="19" t="n">
        <v>270</v>
      </c>
      <c r="I720" s="17" t="n">
        <v>0.4</v>
      </c>
      <c r="J720" s="17"/>
      <c r="K720" s="19" t="n">
        <f aca="false">IF(E720="Discontinued",H720,ROUND(ROUNDUP(ROUND(G720/(1-IF(J720="",I720,J720))/0.05,6),0)*0.05,2))</f>
        <v>276.8</v>
      </c>
      <c r="L720" s="19" t="n">
        <f aca="false">IF(OR(E720="Discontinued",P720="Held at old sell"),H720,IF(LEFT(P720,15)="Approved, cappe",ROUND(ROUNDUP(ROUND(H720*1.1/0.05,6),0)*0.05,2),K720))</f>
        <v>276.8</v>
      </c>
      <c r="M720" s="17" t="n">
        <f aca="false">ROUND((H720-G720)/H720,3)</f>
        <v>0.385</v>
      </c>
      <c r="N720" s="17" t="n">
        <f aca="false">IF(E720="Discontinued","",ROUND((L720-G720)/L720,3))</f>
        <v>0.4</v>
      </c>
      <c r="O720" s="21" t="str">
        <f aca="false">IF(E720="Discontinued","Archive",IF(AND(ROUND(K720/H720-1,6)&lt;=0.1,K720-H720&lt;=100),"Auto","Approval"))</f>
        <v>Auto</v>
      </c>
      <c r="P720" s="21" t="s">
        <v>111</v>
      </c>
      <c r="Q720" s="21"/>
      <c r="R720" s="21" t="str">
        <f aca="false">IF(E720="Superseded",MID(INDEX('Import file'!$E$2:$E$1384,MATCH(A720,'Import file'!$A$2:$A$1384,0)),23,30),A720)</f>
        <v>LSB-1179</v>
      </c>
      <c r="S720" s="19" t="n">
        <f aca="false">IF(E720="Discontinued","",IFERROR(INDEX('Supplier file A'!$D$2:$D$677,MATCH(R720,'Supplier file A'!$A$2:$A$677,0)),IFERROR(INDEX('Supplier file B'!$D$2:$D$386,MATCH(R720,'Supplier file B'!$A$2:$A$386,0)),INDEX('Supplier file C'!$D$2:$D$383,MATCH(R720,'Supplier file C'!$A$2:$A$383,0)))))</f>
        <v>166.06</v>
      </c>
      <c r="T720" s="21" t="str">
        <f aca="false">IF(E720="Discontinued","",IF(ABS(G720-S720)&lt;0.005,"Yes","No"))</f>
        <v>Yes</v>
      </c>
      <c r="U720" s="21" t="str">
        <f aca="false">IF(E720="Discontinued","",IF(ABS(F720-G720)&lt;=0.01*G720,"Yes","No"))</f>
        <v>No</v>
      </c>
      <c r="V720" s="17" t="n">
        <f aca="false">IF(E720="Discontinued","",K720/H720-1)</f>
        <v>0.0251851851851852</v>
      </c>
      <c r="W720" s="21" t="str">
        <f aca="false">IF(E720="Discontinued","Archived",IF(ROUND((L720-G720)/L720,3)&gt;=ROUND(I720,3),"At or above target",IF(Q720&lt;&gt;"","Below target, reason recorded","Below target, no reason")))</f>
        <v>At or above target</v>
      </c>
      <c r="X720" s="21" t="str">
        <f aca="false">IF(E720="Discontinued","",IF(ROUND(M720-I720,3)&lt;-0.01,"Yes","No"))</f>
        <v>Yes</v>
      </c>
    </row>
    <row r="721" customFormat="false" ht="15" hidden="false" customHeight="false" outlineLevel="0" collapsed="false">
      <c r="A721" s="21" t="s">
        <v>1574</v>
      </c>
      <c r="B721" s="21" t="s">
        <v>1575</v>
      </c>
      <c r="C721" s="21" t="s">
        <v>1452</v>
      </c>
      <c r="D721" s="21" t="s">
        <v>1453</v>
      </c>
      <c r="E721" s="21" t="s">
        <v>110</v>
      </c>
      <c r="F721" s="19" t="n">
        <v>34</v>
      </c>
      <c r="G721" s="19" t="n">
        <v>35.21</v>
      </c>
      <c r="H721" s="19" t="n">
        <v>56.7</v>
      </c>
      <c r="I721" s="17" t="n">
        <v>0.4</v>
      </c>
      <c r="J721" s="17"/>
      <c r="K721" s="19" t="n">
        <f aca="false">IF(E721="Discontinued",H721,ROUND(ROUNDUP(ROUND(G721/(1-IF(J721="",I721,J721))/0.05,6),0)*0.05,2))</f>
        <v>58.7</v>
      </c>
      <c r="L721" s="19" t="n">
        <f aca="false">IF(OR(E721="Discontinued",P721="Held at old sell"),H721,IF(LEFT(P721,15)="Approved, cappe",ROUND(ROUNDUP(ROUND(H721*1.1/0.05,6),0)*0.05,2),K721))</f>
        <v>58.7</v>
      </c>
      <c r="M721" s="17" t="n">
        <f aca="false">ROUND((H721-G721)/H721,3)</f>
        <v>0.379</v>
      </c>
      <c r="N721" s="17" t="n">
        <f aca="false">IF(E721="Discontinued","",ROUND((L721-G721)/L721,3))</f>
        <v>0.4</v>
      </c>
      <c r="O721" s="21" t="str">
        <f aca="false">IF(E721="Discontinued","Archive",IF(AND(ROUND(K721/H721-1,6)&lt;=0.1,K721-H721&lt;=100),"Auto","Approval"))</f>
        <v>Auto</v>
      </c>
      <c r="P721" s="21" t="s">
        <v>111</v>
      </c>
      <c r="Q721" s="21"/>
      <c r="R721" s="21" t="str">
        <f aca="false">IF(E721="Superseded",MID(INDEX('Import file'!$E$2:$E$1384,MATCH(A721,'Import file'!$A$2:$A$1384,0)),23,30),A721)</f>
        <v>LSB-1182</v>
      </c>
      <c r="S721" s="19" t="n">
        <f aca="false">IF(E721="Discontinued","",IFERROR(INDEX('Supplier file A'!$D$2:$D$677,MATCH(R721,'Supplier file A'!$A$2:$A$677,0)),IFERROR(INDEX('Supplier file B'!$D$2:$D$386,MATCH(R721,'Supplier file B'!$A$2:$A$386,0)),INDEX('Supplier file C'!$D$2:$D$383,MATCH(R721,'Supplier file C'!$A$2:$A$383,0)))))</f>
        <v>35.21</v>
      </c>
      <c r="T721" s="21" t="str">
        <f aca="false">IF(E721="Discontinued","",IF(ABS(G721-S721)&lt;0.005,"Yes","No"))</f>
        <v>Yes</v>
      </c>
      <c r="U721" s="21" t="str">
        <f aca="false">IF(E721="Discontinued","",IF(ABS(F721-G721)&lt;=0.01*G721,"Yes","No"))</f>
        <v>No</v>
      </c>
      <c r="V721" s="17" t="n">
        <f aca="false">IF(E721="Discontinued","",K721/H721-1)</f>
        <v>0.0352733686067019</v>
      </c>
      <c r="W721" s="21" t="str">
        <f aca="false">IF(E721="Discontinued","Archived",IF(ROUND((L721-G721)/L721,3)&gt;=ROUND(I721,3),"At or above target",IF(Q721&lt;&gt;"","Below target, reason recorded","Below target, no reason")))</f>
        <v>At or above target</v>
      </c>
      <c r="X721" s="21" t="str">
        <f aca="false">IF(E721="Discontinued","",IF(ROUND(M721-I721,3)&lt;-0.01,"Yes","No"))</f>
        <v>Yes</v>
      </c>
    </row>
    <row r="722" customFormat="false" ht="15" hidden="false" customHeight="false" outlineLevel="0" collapsed="false">
      <c r="A722" s="21" t="s">
        <v>1576</v>
      </c>
      <c r="B722" s="21" t="s">
        <v>1577</v>
      </c>
      <c r="C722" s="21" t="s">
        <v>1452</v>
      </c>
      <c r="D722" s="21" t="s">
        <v>1453</v>
      </c>
      <c r="E722" s="21" t="s">
        <v>110</v>
      </c>
      <c r="F722" s="19" t="n">
        <v>81</v>
      </c>
      <c r="G722" s="19" t="n">
        <v>82.82</v>
      </c>
      <c r="H722" s="19" t="n">
        <v>135</v>
      </c>
      <c r="I722" s="17" t="n">
        <v>0.4</v>
      </c>
      <c r="J722" s="17"/>
      <c r="K722" s="19" t="n">
        <f aca="false">IF(E722="Discontinued",H722,ROUND(ROUNDUP(ROUND(G722/(1-IF(J722="",I722,J722))/0.05,6),0)*0.05,2))</f>
        <v>138.05</v>
      </c>
      <c r="L722" s="19" t="n">
        <f aca="false">IF(OR(E722="Discontinued",P722="Held at old sell"),H722,IF(LEFT(P722,15)="Approved, cappe",ROUND(ROUNDUP(ROUND(H722*1.1/0.05,6),0)*0.05,2),K722))</f>
        <v>138.05</v>
      </c>
      <c r="M722" s="17" t="n">
        <f aca="false">ROUND((H722-G722)/H722,3)</f>
        <v>0.387</v>
      </c>
      <c r="N722" s="17" t="n">
        <f aca="false">IF(E722="Discontinued","",ROUND((L722-G722)/L722,3))</f>
        <v>0.4</v>
      </c>
      <c r="O722" s="21" t="str">
        <f aca="false">IF(E722="Discontinued","Archive",IF(AND(ROUND(K722/H722-1,6)&lt;=0.1,K722-H722&lt;=100),"Auto","Approval"))</f>
        <v>Auto</v>
      </c>
      <c r="P722" s="21" t="s">
        <v>111</v>
      </c>
      <c r="Q722" s="21"/>
      <c r="R722" s="21" t="str">
        <f aca="false">IF(E722="Superseded",MID(INDEX('Import file'!$E$2:$E$1384,MATCH(A722,'Import file'!$A$2:$A$1384,0)),23,30),A722)</f>
        <v>LSB-1184</v>
      </c>
      <c r="S722" s="19" t="n">
        <f aca="false">IF(E722="Discontinued","",IFERROR(INDEX('Supplier file A'!$D$2:$D$677,MATCH(R722,'Supplier file A'!$A$2:$A$677,0)),IFERROR(INDEX('Supplier file B'!$D$2:$D$386,MATCH(R722,'Supplier file B'!$A$2:$A$386,0)),INDEX('Supplier file C'!$D$2:$D$383,MATCH(R722,'Supplier file C'!$A$2:$A$383,0)))))</f>
        <v>82.82</v>
      </c>
      <c r="T722" s="21" t="str">
        <f aca="false">IF(E722="Discontinued","",IF(ABS(G722-S722)&lt;0.005,"Yes","No"))</f>
        <v>Yes</v>
      </c>
      <c r="U722" s="21" t="str">
        <f aca="false">IF(E722="Discontinued","",IF(ABS(F722-G722)&lt;=0.01*G722,"Yes","No"))</f>
        <v>No</v>
      </c>
      <c r="V722" s="17" t="n">
        <f aca="false">IF(E722="Discontinued","",K722/H722-1)</f>
        <v>0.0225925925925927</v>
      </c>
      <c r="W722" s="21" t="str">
        <f aca="false">IF(E722="Discontinued","Archived",IF(ROUND((L722-G722)/L722,3)&gt;=ROUND(I722,3),"At or above target",IF(Q722&lt;&gt;"","Below target, reason recorded","Below target, no reason")))</f>
        <v>At or above target</v>
      </c>
      <c r="X722" s="21" t="str">
        <f aca="false">IF(E722="Discontinued","",IF(ROUND(M722-I722,3)&lt;-0.01,"Yes","No"))</f>
        <v>Yes</v>
      </c>
    </row>
    <row r="723" customFormat="false" ht="15" hidden="false" customHeight="false" outlineLevel="0" collapsed="false">
      <c r="A723" s="21" t="s">
        <v>1578</v>
      </c>
      <c r="B723" s="21" t="s">
        <v>1579</v>
      </c>
      <c r="C723" s="21" t="s">
        <v>1452</v>
      </c>
      <c r="D723" s="21" t="s">
        <v>1453</v>
      </c>
      <c r="E723" s="21" t="s">
        <v>110</v>
      </c>
      <c r="F723" s="19" t="n">
        <v>28.35</v>
      </c>
      <c r="G723" s="19" t="n">
        <v>28.99</v>
      </c>
      <c r="H723" s="19" t="n">
        <v>47.25</v>
      </c>
      <c r="I723" s="17" t="n">
        <v>0.4</v>
      </c>
      <c r="J723" s="17"/>
      <c r="K723" s="19" t="n">
        <f aca="false">IF(E723="Discontinued",H723,ROUND(ROUNDUP(ROUND(G723/(1-IF(J723="",I723,J723))/0.05,6),0)*0.05,2))</f>
        <v>48.35</v>
      </c>
      <c r="L723" s="19" t="n">
        <f aca="false">IF(OR(E723="Discontinued",P723="Held at old sell"),H723,IF(LEFT(P723,15)="Approved, cappe",ROUND(ROUNDUP(ROUND(H723*1.1/0.05,6),0)*0.05,2),K723))</f>
        <v>48.35</v>
      </c>
      <c r="M723" s="17" t="n">
        <f aca="false">ROUND((H723-G723)/H723,3)</f>
        <v>0.386</v>
      </c>
      <c r="N723" s="17" t="n">
        <f aca="false">IF(E723="Discontinued","",ROUND((L723-G723)/L723,3))</f>
        <v>0.4</v>
      </c>
      <c r="O723" s="21" t="str">
        <f aca="false">IF(E723="Discontinued","Archive",IF(AND(ROUND(K723/H723-1,6)&lt;=0.1,K723-H723&lt;=100),"Auto","Approval"))</f>
        <v>Auto</v>
      </c>
      <c r="P723" s="21" t="s">
        <v>111</v>
      </c>
      <c r="Q723" s="21"/>
      <c r="R723" s="21" t="str">
        <f aca="false">IF(E723="Superseded",MID(INDEX('Import file'!$E$2:$E$1384,MATCH(A723,'Import file'!$A$2:$A$1384,0)),23,30),A723)</f>
        <v>LSB-1187</v>
      </c>
      <c r="S723" s="19" t="n">
        <f aca="false">IF(E723="Discontinued","",IFERROR(INDEX('Supplier file A'!$D$2:$D$677,MATCH(R723,'Supplier file A'!$A$2:$A$677,0)),IFERROR(INDEX('Supplier file B'!$D$2:$D$386,MATCH(R723,'Supplier file B'!$A$2:$A$386,0)),INDEX('Supplier file C'!$D$2:$D$383,MATCH(R723,'Supplier file C'!$A$2:$A$383,0)))))</f>
        <v>28.99</v>
      </c>
      <c r="T723" s="21" t="str">
        <f aca="false">IF(E723="Discontinued","",IF(ABS(G723-S723)&lt;0.005,"Yes","No"))</f>
        <v>Yes</v>
      </c>
      <c r="U723" s="21" t="str">
        <f aca="false">IF(E723="Discontinued","",IF(ABS(F723-G723)&lt;=0.01*G723,"Yes","No"))</f>
        <v>No</v>
      </c>
      <c r="V723" s="17" t="n">
        <f aca="false">IF(E723="Discontinued","",K723/H723-1)</f>
        <v>0.0232804232804233</v>
      </c>
      <c r="W723" s="21" t="str">
        <f aca="false">IF(E723="Discontinued","Archived",IF(ROUND((L723-G723)/L723,3)&gt;=ROUND(I723,3),"At or above target",IF(Q723&lt;&gt;"","Below target, reason recorded","Below target, no reason")))</f>
        <v>At or above target</v>
      </c>
      <c r="X723" s="21" t="str">
        <f aca="false">IF(E723="Discontinued","",IF(ROUND(M723-I723,3)&lt;-0.01,"Yes","No"))</f>
        <v>Yes</v>
      </c>
    </row>
    <row r="724" customFormat="false" ht="15" hidden="false" customHeight="false" outlineLevel="0" collapsed="false">
      <c r="A724" s="21" t="s">
        <v>1580</v>
      </c>
      <c r="B724" s="21" t="s">
        <v>1581</v>
      </c>
      <c r="C724" s="21" t="s">
        <v>1452</v>
      </c>
      <c r="D724" s="21" t="s">
        <v>1453</v>
      </c>
      <c r="E724" s="21" t="s">
        <v>110</v>
      </c>
      <c r="F724" s="19" t="n">
        <v>14</v>
      </c>
      <c r="G724" s="19" t="n">
        <v>14.4</v>
      </c>
      <c r="H724" s="19" t="n">
        <v>23.35</v>
      </c>
      <c r="I724" s="17" t="n">
        <v>0.4</v>
      </c>
      <c r="J724" s="17"/>
      <c r="K724" s="19" t="n">
        <f aca="false">IF(E724="Discontinued",H724,ROUND(ROUNDUP(ROUND(G724/(1-IF(J724="",I724,J724))/0.05,6),0)*0.05,2))</f>
        <v>24</v>
      </c>
      <c r="L724" s="19" t="n">
        <f aca="false">IF(OR(E724="Discontinued",P724="Held at old sell"),H724,IF(LEFT(P724,15)="Approved, cappe",ROUND(ROUNDUP(ROUND(H724*1.1/0.05,6),0)*0.05,2),K724))</f>
        <v>24</v>
      </c>
      <c r="M724" s="17" t="n">
        <f aca="false">ROUND((H724-G724)/H724,3)</f>
        <v>0.383</v>
      </c>
      <c r="N724" s="17" t="n">
        <f aca="false">IF(E724="Discontinued","",ROUND((L724-G724)/L724,3))</f>
        <v>0.4</v>
      </c>
      <c r="O724" s="21" t="str">
        <f aca="false">IF(E724="Discontinued","Archive",IF(AND(ROUND(K724/H724-1,6)&lt;=0.1,K724-H724&lt;=100),"Auto","Approval"))</f>
        <v>Auto</v>
      </c>
      <c r="P724" s="21" t="s">
        <v>111</v>
      </c>
      <c r="Q724" s="21"/>
      <c r="R724" s="21" t="str">
        <f aca="false">IF(E724="Superseded",MID(INDEX('Import file'!$E$2:$E$1384,MATCH(A724,'Import file'!$A$2:$A$1384,0)),23,30),A724)</f>
        <v>LSB-1190</v>
      </c>
      <c r="S724" s="19" t="n">
        <f aca="false">IF(E724="Discontinued","",IFERROR(INDEX('Supplier file A'!$D$2:$D$677,MATCH(R724,'Supplier file A'!$A$2:$A$677,0)),IFERROR(INDEX('Supplier file B'!$D$2:$D$386,MATCH(R724,'Supplier file B'!$A$2:$A$386,0)),INDEX('Supplier file C'!$D$2:$D$383,MATCH(R724,'Supplier file C'!$A$2:$A$383,0)))))</f>
        <v>14.4</v>
      </c>
      <c r="T724" s="21" t="str">
        <f aca="false">IF(E724="Discontinued","",IF(ABS(G724-S724)&lt;0.005,"Yes","No"))</f>
        <v>Yes</v>
      </c>
      <c r="U724" s="21" t="str">
        <f aca="false">IF(E724="Discontinued","",IF(ABS(F724-G724)&lt;=0.01*G724,"Yes","No"))</f>
        <v>No</v>
      </c>
      <c r="V724" s="17" t="n">
        <f aca="false">IF(E724="Discontinued","",K724/H724-1)</f>
        <v>0.0278372591006424</v>
      </c>
      <c r="W724" s="21" t="str">
        <f aca="false">IF(E724="Discontinued","Archived",IF(ROUND((L724-G724)/L724,3)&gt;=ROUND(I724,3),"At or above target",IF(Q724&lt;&gt;"","Below target, reason recorded","Below target, no reason")))</f>
        <v>At or above target</v>
      </c>
      <c r="X724" s="21" t="str">
        <f aca="false">IF(E724="Discontinued","",IF(ROUND(M724-I724,3)&lt;-0.01,"Yes","No"))</f>
        <v>Yes</v>
      </c>
    </row>
    <row r="725" customFormat="false" ht="15" hidden="false" customHeight="false" outlineLevel="0" collapsed="false">
      <c r="A725" s="21" t="s">
        <v>1582</v>
      </c>
      <c r="B725" s="21" t="s">
        <v>1583</v>
      </c>
      <c r="C725" s="21" t="s">
        <v>1452</v>
      </c>
      <c r="D725" s="21" t="s">
        <v>1453</v>
      </c>
      <c r="E725" s="21" t="s">
        <v>110</v>
      </c>
      <c r="F725" s="19" t="n">
        <v>16</v>
      </c>
      <c r="G725" s="19" t="n">
        <v>16.41</v>
      </c>
      <c r="H725" s="19" t="n">
        <v>26.7</v>
      </c>
      <c r="I725" s="17" t="n">
        <v>0.4</v>
      </c>
      <c r="J725" s="17"/>
      <c r="K725" s="19" t="n">
        <f aca="false">IF(E725="Discontinued",H725,ROUND(ROUNDUP(ROUND(G725/(1-IF(J725="",I725,J725))/0.05,6),0)*0.05,2))</f>
        <v>27.35</v>
      </c>
      <c r="L725" s="19" t="n">
        <f aca="false">IF(OR(E725="Discontinued",P725="Held at old sell"),H725,IF(LEFT(P725,15)="Approved, cappe",ROUND(ROUNDUP(ROUND(H725*1.1/0.05,6),0)*0.05,2),K725))</f>
        <v>27.35</v>
      </c>
      <c r="M725" s="17" t="n">
        <f aca="false">ROUND((H725-G725)/H725,3)</f>
        <v>0.385</v>
      </c>
      <c r="N725" s="17" t="n">
        <f aca="false">IF(E725="Discontinued","",ROUND((L725-G725)/L725,3))</f>
        <v>0.4</v>
      </c>
      <c r="O725" s="21" t="str">
        <f aca="false">IF(E725="Discontinued","Archive",IF(AND(ROUND(K725/H725-1,6)&lt;=0.1,K725-H725&lt;=100),"Auto","Approval"))</f>
        <v>Auto</v>
      </c>
      <c r="P725" s="21" t="s">
        <v>111</v>
      </c>
      <c r="Q725" s="21"/>
      <c r="R725" s="21" t="str">
        <f aca="false">IF(E725="Superseded",MID(INDEX('Import file'!$E$2:$E$1384,MATCH(A725,'Import file'!$A$2:$A$1384,0)),23,30),A725)</f>
        <v>LSB-1192</v>
      </c>
      <c r="S725" s="19" t="n">
        <f aca="false">IF(E725="Discontinued","",IFERROR(INDEX('Supplier file A'!$D$2:$D$677,MATCH(R725,'Supplier file A'!$A$2:$A$677,0)),IFERROR(INDEX('Supplier file B'!$D$2:$D$386,MATCH(R725,'Supplier file B'!$A$2:$A$386,0)),INDEX('Supplier file C'!$D$2:$D$383,MATCH(R725,'Supplier file C'!$A$2:$A$383,0)))))</f>
        <v>16.41</v>
      </c>
      <c r="T725" s="21" t="str">
        <f aca="false">IF(E725="Discontinued","",IF(ABS(G725-S725)&lt;0.005,"Yes","No"))</f>
        <v>Yes</v>
      </c>
      <c r="U725" s="21" t="str">
        <f aca="false">IF(E725="Discontinued","",IF(ABS(F725-G725)&lt;=0.01*G725,"Yes","No"))</f>
        <v>No</v>
      </c>
      <c r="V725" s="17" t="n">
        <f aca="false">IF(E725="Discontinued","",K725/H725-1)</f>
        <v>0.0243445692883897</v>
      </c>
      <c r="W725" s="21" t="str">
        <f aca="false">IF(E725="Discontinued","Archived",IF(ROUND((L725-G725)/L725,3)&gt;=ROUND(I725,3),"At or above target",IF(Q725&lt;&gt;"","Below target, reason recorded","Below target, no reason")))</f>
        <v>At or above target</v>
      </c>
      <c r="X725" s="21" t="str">
        <f aca="false">IF(E725="Discontinued","",IF(ROUND(M725-I725,3)&lt;-0.01,"Yes","No"))</f>
        <v>Yes</v>
      </c>
    </row>
    <row r="726" customFormat="false" ht="15" hidden="false" customHeight="false" outlineLevel="0" collapsed="false">
      <c r="A726" s="21" t="s">
        <v>1584</v>
      </c>
      <c r="B726" s="21" t="s">
        <v>1585</v>
      </c>
      <c r="C726" s="21" t="s">
        <v>1452</v>
      </c>
      <c r="D726" s="21" t="s">
        <v>1453</v>
      </c>
      <c r="E726" s="21" t="s">
        <v>131</v>
      </c>
      <c r="F726" s="19" t="n">
        <v>20.6</v>
      </c>
      <c r="G726" s="19" t="n">
        <v>21.09</v>
      </c>
      <c r="H726" s="19" t="n">
        <v>34.35</v>
      </c>
      <c r="I726" s="17" t="n">
        <v>0.4</v>
      </c>
      <c r="J726" s="17"/>
      <c r="K726" s="19" t="n">
        <f aca="false">IF(E726="Discontinued",H726,ROUND(ROUNDUP(ROUND(G726/(1-IF(J726="",I726,J726))/0.05,6),0)*0.05,2))</f>
        <v>35.15</v>
      </c>
      <c r="L726" s="19" t="n">
        <f aca="false">IF(OR(E726="Discontinued",P726="Held at old sell"),H726,IF(LEFT(P726,15)="Approved, cappe",ROUND(ROUNDUP(ROUND(H726*1.1/0.05,6),0)*0.05,2),K726))</f>
        <v>35.15</v>
      </c>
      <c r="M726" s="17" t="n">
        <f aca="false">ROUND((H726-G726)/H726,3)</f>
        <v>0.386</v>
      </c>
      <c r="N726" s="17" t="n">
        <f aca="false">IF(E726="Discontinued","",ROUND((L726-G726)/L726,3))</f>
        <v>0.4</v>
      </c>
      <c r="O726" s="21" t="str">
        <f aca="false">IF(E726="Discontinued","Archive",IF(AND(ROUND(K726/H726-1,6)&lt;=0.1,K726-H726&lt;=100),"Auto","Approval"))</f>
        <v>Auto</v>
      </c>
      <c r="P726" s="21" t="s">
        <v>111</v>
      </c>
      <c r="Q726" s="21"/>
      <c r="R726" s="21" t="str">
        <f aca="false">IF(E726="Superseded",MID(INDEX('Import file'!$E$2:$E$1384,MATCH(A726,'Import file'!$A$2:$A$1384,0)),23,30),A726)</f>
        <v>LSB-6197</v>
      </c>
      <c r="S726" s="19" t="n">
        <f aca="false">IF(E726="Discontinued","",IFERROR(INDEX('Supplier file A'!$D$2:$D$677,MATCH(R726,'Supplier file A'!$A$2:$A$677,0)),IFERROR(INDEX('Supplier file B'!$D$2:$D$386,MATCH(R726,'Supplier file B'!$A$2:$A$386,0)),INDEX('Supplier file C'!$D$2:$D$383,MATCH(R726,'Supplier file C'!$A$2:$A$383,0)))))</f>
        <v>21.09</v>
      </c>
      <c r="T726" s="21" t="str">
        <f aca="false">IF(E726="Discontinued","",IF(ABS(G726-S726)&lt;0.005,"Yes","No"))</f>
        <v>Yes</v>
      </c>
      <c r="U726" s="21" t="str">
        <f aca="false">IF(E726="Discontinued","",IF(ABS(F726-G726)&lt;=0.01*G726,"Yes","No"))</f>
        <v>No</v>
      </c>
      <c r="V726" s="17" t="n">
        <f aca="false">IF(E726="Discontinued","",K726/H726-1)</f>
        <v>0.0232896652110626</v>
      </c>
      <c r="W726" s="21" t="str">
        <f aca="false">IF(E726="Discontinued","Archived",IF(ROUND((L726-G726)/L726,3)&gt;=ROUND(I726,3),"At or above target",IF(Q726&lt;&gt;"","Below target, reason recorded","Below target, no reason")))</f>
        <v>At or above target</v>
      </c>
      <c r="X726" s="21" t="str">
        <f aca="false">IF(E726="Discontinued","",IF(ROUND(M726-I726,3)&lt;-0.01,"Yes","No"))</f>
        <v>Yes</v>
      </c>
    </row>
    <row r="727" customFormat="false" ht="15" hidden="false" customHeight="false" outlineLevel="0" collapsed="false">
      <c r="A727" s="21" t="s">
        <v>1586</v>
      </c>
      <c r="B727" s="21" t="s">
        <v>1587</v>
      </c>
      <c r="C727" s="21" t="s">
        <v>1452</v>
      </c>
      <c r="D727" s="21" t="s">
        <v>1453</v>
      </c>
      <c r="E727" s="21" t="s">
        <v>110</v>
      </c>
      <c r="F727" s="19" t="n">
        <v>35.7</v>
      </c>
      <c r="G727" s="19" t="n">
        <v>36.63</v>
      </c>
      <c r="H727" s="19" t="n">
        <v>59.5</v>
      </c>
      <c r="I727" s="17" t="n">
        <v>0.4</v>
      </c>
      <c r="J727" s="17"/>
      <c r="K727" s="19" t="n">
        <f aca="false">IF(E727="Discontinued",H727,ROUND(ROUNDUP(ROUND(G727/(1-IF(J727="",I727,J727))/0.05,6),0)*0.05,2))</f>
        <v>61.05</v>
      </c>
      <c r="L727" s="19" t="n">
        <f aca="false">IF(OR(E727="Discontinued",P727="Held at old sell"),H727,IF(LEFT(P727,15)="Approved, cappe",ROUND(ROUNDUP(ROUND(H727*1.1/0.05,6),0)*0.05,2),K727))</f>
        <v>61.05</v>
      </c>
      <c r="M727" s="17" t="n">
        <f aca="false">ROUND((H727-G727)/H727,3)</f>
        <v>0.384</v>
      </c>
      <c r="N727" s="17" t="n">
        <f aca="false">IF(E727="Discontinued","",ROUND((L727-G727)/L727,3))</f>
        <v>0.4</v>
      </c>
      <c r="O727" s="21" t="str">
        <f aca="false">IF(E727="Discontinued","Archive",IF(AND(ROUND(K727/H727-1,6)&lt;=0.1,K727-H727&lt;=100),"Auto","Approval"))</f>
        <v>Auto</v>
      </c>
      <c r="P727" s="21" t="s">
        <v>111</v>
      </c>
      <c r="Q727" s="21"/>
      <c r="R727" s="21" t="str">
        <f aca="false">IF(E727="Superseded",MID(INDEX('Import file'!$E$2:$E$1384,MATCH(A727,'Import file'!$A$2:$A$1384,0)),23,30),A727)</f>
        <v>LSB-1200</v>
      </c>
      <c r="S727" s="19" t="n">
        <f aca="false">IF(E727="Discontinued","",IFERROR(INDEX('Supplier file A'!$D$2:$D$677,MATCH(R727,'Supplier file A'!$A$2:$A$677,0)),IFERROR(INDEX('Supplier file B'!$D$2:$D$386,MATCH(R727,'Supplier file B'!$A$2:$A$386,0)),INDEX('Supplier file C'!$D$2:$D$383,MATCH(R727,'Supplier file C'!$A$2:$A$383,0)))))</f>
        <v>36.63</v>
      </c>
      <c r="T727" s="21" t="str">
        <f aca="false">IF(E727="Discontinued","",IF(ABS(G727-S727)&lt;0.005,"Yes","No"))</f>
        <v>Yes</v>
      </c>
      <c r="U727" s="21" t="str">
        <f aca="false">IF(E727="Discontinued","",IF(ABS(F727-G727)&lt;=0.01*G727,"Yes","No"))</f>
        <v>No</v>
      </c>
      <c r="V727" s="17" t="n">
        <f aca="false">IF(E727="Discontinued","",K727/H727-1)</f>
        <v>0.0260504201680671</v>
      </c>
      <c r="W727" s="21" t="str">
        <f aca="false">IF(E727="Discontinued","Archived",IF(ROUND((L727-G727)/L727,3)&gt;=ROUND(I727,3),"At or above target",IF(Q727&lt;&gt;"","Below target, reason recorded","Below target, no reason")))</f>
        <v>At or above target</v>
      </c>
      <c r="X727" s="21" t="str">
        <f aca="false">IF(E727="Discontinued","",IF(ROUND(M727-I727,3)&lt;-0.01,"Yes","No"))</f>
        <v>Yes</v>
      </c>
    </row>
    <row r="728" customFormat="false" ht="15" hidden="false" customHeight="false" outlineLevel="0" collapsed="false">
      <c r="A728" s="21" t="s">
        <v>1588</v>
      </c>
      <c r="B728" s="21" t="s">
        <v>1589</v>
      </c>
      <c r="C728" s="21" t="s">
        <v>1452</v>
      </c>
      <c r="D728" s="21" t="s">
        <v>1453</v>
      </c>
      <c r="E728" s="21" t="s">
        <v>110</v>
      </c>
      <c r="F728" s="19" t="n">
        <v>25.3</v>
      </c>
      <c r="G728" s="19" t="n">
        <v>26.21</v>
      </c>
      <c r="H728" s="19" t="n">
        <v>42.2</v>
      </c>
      <c r="I728" s="17" t="n">
        <v>0.4</v>
      </c>
      <c r="J728" s="17"/>
      <c r="K728" s="19" t="n">
        <f aca="false">IF(E728="Discontinued",H728,ROUND(ROUNDUP(ROUND(G728/(1-IF(J728="",I728,J728))/0.05,6),0)*0.05,2))</f>
        <v>43.7</v>
      </c>
      <c r="L728" s="19" t="n">
        <f aca="false">IF(OR(E728="Discontinued",P728="Held at old sell"),H728,IF(LEFT(P728,15)="Approved, cappe",ROUND(ROUNDUP(ROUND(H728*1.1/0.05,6),0)*0.05,2),K728))</f>
        <v>43.7</v>
      </c>
      <c r="M728" s="17" t="n">
        <f aca="false">ROUND((H728-G728)/H728,3)</f>
        <v>0.379</v>
      </c>
      <c r="N728" s="17" t="n">
        <f aca="false">IF(E728="Discontinued","",ROUND((L728-G728)/L728,3))</f>
        <v>0.4</v>
      </c>
      <c r="O728" s="21" t="str">
        <f aca="false">IF(E728="Discontinued","Archive",IF(AND(ROUND(K728/H728-1,6)&lt;=0.1,K728-H728&lt;=100),"Auto","Approval"))</f>
        <v>Auto</v>
      </c>
      <c r="P728" s="21" t="s">
        <v>111</v>
      </c>
      <c r="Q728" s="21"/>
      <c r="R728" s="21" t="str">
        <f aca="false">IF(E728="Superseded",MID(INDEX('Import file'!$E$2:$E$1384,MATCH(A728,'Import file'!$A$2:$A$1384,0)),23,30),A728)</f>
        <v>LSB-1201</v>
      </c>
      <c r="S728" s="19" t="n">
        <f aca="false">IF(E728="Discontinued","",IFERROR(INDEX('Supplier file A'!$D$2:$D$677,MATCH(R728,'Supplier file A'!$A$2:$A$677,0)),IFERROR(INDEX('Supplier file B'!$D$2:$D$386,MATCH(R728,'Supplier file B'!$A$2:$A$386,0)),INDEX('Supplier file C'!$D$2:$D$383,MATCH(R728,'Supplier file C'!$A$2:$A$383,0)))))</f>
        <v>26.21</v>
      </c>
      <c r="T728" s="21" t="str">
        <f aca="false">IF(E728="Discontinued","",IF(ABS(G728-S728)&lt;0.005,"Yes","No"))</f>
        <v>Yes</v>
      </c>
      <c r="U728" s="21" t="str">
        <f aca="false">IF(E728="Discontinued","",IF(ABS(F728-G728)&lt;=0.01*G728,"Yes","No"))</f>
        <v>No</v>
      </c>
      <c r="V728" s="17" t="n">
        <f aca="false">IF(E728="Discontinued","",K728/H728-1)</f>
        <v>0.0355450236966826</v>
      </c>
      <c r="W728" s="21" t="str">
        <f aca="false">IF(E728="Discontinued","Archived",IF(ROUND((L728-G728)/L728,3)&gt;=ROUND(I728,3),"At or above target",IF(Q728&lt;&gt;"","Below target, reason recorded","Below target, no reason")))</f>
        <v>At or above target</v>
      </c>
      <c r="X728" s="21" t="str">
        <f aca="false">IF(E728="Discontinued","",IF(ROUND(M728-I728,3)&lt;-0.01,"Yes","No"))</f>
        <v>Yes</v>
      </c>
    </row>
    <row r="729" customFormat="false" ht="15" hidden="false" customHeight="false" outlineLevel="0" collapsed="false">
      <c r="A729" s="21" t="s">
        <v>1590</v>
      </c>
      <c r="B729" s="21" t="s">
        <v>1591</v>
      </c>
      <c r="C729" s="21" t="s">
        <v>1452</v>
      </c>
      <c r="D729" s="21" t="s">
        <v>1453</v>
      </c>
      <c r="E729" s="21" t="s">
        <v>110</v>
      </c>
      <c r="F729" s="19" t="n">
        <v>12.07</v>
      </c>
      <c r="G729" s="19" t="n">
        <v>12.42</v>
      </c>
      <c r="H729" s="19" t="n">
        <v>20.15</v>
      </c>
      <c r="I729" s="17" t="n">
        <v>0.4</v>
      </c>
      <c r="J729" s="17"/>
      <c r="K729" s="19" t="n">
        <f aca="false">IF(E729="Discontinued",H729,ROUND(ROUNDUP(ROUND(G729/(1-IF(J729="",I729,J729))/0.05,6),0)*0.05,2))</f>
        <v>20.7</v>
      </c>
      <c r="L729" s="19" t="n">
        <f aca="false">IF(OR(E729="Discontinued",P729="Held at old sell"),H729,IF(LEFT(P729,15)="Approved, cappe",ROUND(ROUNDUP(ROUND(H729*1.1/0.05,6),0)*0.05,2),K729))</f>
        <v>20.7</v>
      </c>
      <c r="M729" s="17" t="n">
        <f aca="false">ROUND((H729-G729)/H729,3)</f>
        <v>0.384</v>
      </c>
      <c r="N729" s="17" t="n">
        <f aca="false">IF(E729="Discontinued","",ROUND((L729-G729)/L729,3))</f>
        <v>0.4</v>
      </c>
      <c r="O729" s="21" t="str">
        <f aca="false">IF(E729="Discontinued","Archive",IF(AND(ROUND(K729/H729-1,6)&lt;=0.1,K729-H729&lt;=100),"Auto","Approval"))</f>
        <v>Auto</v>
      </c>
      <c r="P729" s="21" t="s">
        <v>111</v>
      </c>
      <c r="Q729" s="21"/>
      <c r="R729" s="21" t="str">
        <f aca="false">IF(E729="Superseded",MID(INDEX('Import file'!$E$2:$E$1384,MATCH(A729,'Import file'!$A$2:$A$1384,0)),23,30),A729)</f>
        <v>LSB-1206</v>
      </c>
      <c r="S729" s="19" t="n">
        <f aca="false">IF(E729="Discontinued","",IFERROR(INDEX('Supplier file A'!$D$2:$D$677,MATCH(R729,'Supplier file A'!$A$2:$A$677,0)),IFERROR(INDEX('Supplier file B'!$D$2:$D$386,MATCH(R729,'Supplier file B'!$A$2:$A$386,0)),INDEX('Supplier file C'!$D$2:$D$383,MATCH(R729,'Supplier file C'!$A$2:$A$383,0)))))</f>
        <v>12.42</v>
      </c>
      <c r="T729" s="21" t="str">
        <f aca="false">IF(E729="Discontinued","",IF(ABS(G729-S729)&lt;0.005,"Yes","No"))</f>
        <v>Yes</v>
      </c>
      <c r="U729" s="21" t="str">
        <f aca="false">IF(E729="Discontinued","",IF(ABS(F729-G729)&lt;=0.01*G729,"Yes","No"))</f>
        <v>No</v>
      </c>
      <c r="V729" s="17" t="n">
        <f aca="false">IF(E729="Discontinued","",K729/H729-1)</f>
        <v>0.0272952853598016</v>
      </c>
      <c r="W729" s="21" t="str">
        <f aca="false">IF(E729="Discontinued","Archived",IF(ROUND((L729-G729)/L729,3)&gt;=ROUND(I729,3),"At or above target",IF(Q729&lt;&gt;"","Below target, reason recorded","Below target, no reason")))</f>
        <v>At or above target</v>
      </c>
      <c r="X729" s="21" t="str">
        <f aca="false">IF(E729="Discontinued","",IF(ROUND(M729-I729,3)&lt;-0.01,"Yes","No"))</f>
        <v>Yes</v>
      </c>
    </row>
    <row r="730" customFormat="false" ht="15" hidden="false" customHeight="false" outlineLevel="0" collapsed="false">
      <c r="A730" s="21" t="s">
        <v>1592</v>
      </c>
      <c r="B730" s="21" t="s">
        <v>1593</v>
      </c>
      <c r="C730" s="21" t="s">
        <v>1452</v>
      </c>
      <c r="D730" s="21" t="s">
        <v>1453</v>
      </c>
      <c r="E730" s="21" t="s">
        <v>110</v>
      </c>
      <c r="F730" s="19" t="n">
        <v>13.43</v>
      </c>
      <c r="G730" s="19" t="n">
        <v>13.83</v>
      </c>
      <c r="H730" s="19" t="n">
        <v>22.4</v>
      </c>
      <c r="I730" s="17" t="n">
        <v>0.4</v>
      </c>
      <c r="J730" s="17"/>
      <c r="K730" s="19" t="n">
        <f aca="false">IF(E730="Discontinued",H730,ROUND(ROUNDUP(ROUND(G730/(1-IF(J730="",I730,J730))/0.05,6),0)*0.05,2))</f>
        <v>23.05</v>
      </c>
      <c r="L730" s="19" t="n">
        <f aca="false">IF(OR(E730="Discontinued",P730="Held at old sell"),H730,IF(LEFT(P730,15)="Approved, cappe",ROUND(ROUNDUP(ROUND(H730*1.1/0.05,6),0)*0.05,2),K730))</f>
        <v>23.05</v>
      </c>
      <c r="M730" s="17" t="n">
        <f aca="false">ROUND((H730-G730)/H730,3)</f>
        <v>0.383</v>
      </c>
      <c r="N730" s="17" t="n">
        <f aca="false">IF(E730="Discontinued","",ROUND((L730-G730)/L730,3))</f>
        <v>0.4</v>
      </c>
      <c r="O730" s="21" t="str">
        <f aca="false">IF(E730="Discontinued","Archive",IF(AND(ROUND(K730/H730-1,6)&lt;=0.1,K730-H730&lt;=100),"Auto","Approval"))</f>
        <v>Auto</v>
      </c>
      <c r="P730" s="21" t="s">
        <v>111</v>
      </c>
      <c r="Q730" s="21"/>
      <c r="R730" s="21" t="str">
        <f aca="false">IF(E730="Superseded",MID(INDEX('Import file'!$E$2:$E$1384,MATCH(A730,'Import file'!$A$2:$A$1384,0)),23,30),A730)</f>
        <v>LSB-1208</v>
      </c>
      <c r="S730" s="19" t="n">
        <f aca="false">IF(E730="Discontinued","",IFERROR(INDEX('Supplier file A'!$D$2:$D$677,MATCH(R730,'Supplier file A'!$A$2:$A$677,0)),IFERROR(INDEX('Supplier file B'!$D$2:$D$386,MATCH(R730,'Supplier file B'!$A$2:$A$386,0)),INDEX('Supplier file C'!$D$2:$D$383,MATCH(R730,'Supplier file C'!$A$2:$A$383,0)))))</f>
        <v>13.83</v>
      </c>
      <c r="T730" s="21" t="str">
        <f aca="false">IF(E730="Discontinued","",IF(ABS(G730-S730)&lt;0.005,"Yes","No"))</f>
        <v>Yes</v>
      </c>
      <c r="U730" s="21" t="str">
        <f aca="false">IF(E730="Discontinued","",IF(ABS(F730-G730)&lt;=0.01*G730,"Yes","No"))</f>
        <v>No</v>
      </c>
      <c r="V730" s="17" t="n">
        <f aca="false">IF(E730="Discontinued","",K730/H730-1)</f>
        <v>0.0290178571428572</v>
      </c>
      <c r="W730" s="21" t="str">
        <f aca="false">IF(E730="Discontinued","Archived",IF(ROUND((L730-G730)/L730,3)&gt;=ROUND(I730,3),"At or above target",IF(Q730&lt;&gt;"","Below target, reason recorded","Below target, no reason")))</f>
        <v>At or above target</v>
      </c>
      <c r="X730" s="21" t="str">
        <f aca="false">IF(E730="Discontinued","",IF(ROUND(M730-I730,3)&lt;-0.01,"Yes","No"))</f>
        <v>Yes</v>
      </c>
    </row>
    <row r="731" customFormat="false" ht="15" hidden="false" customHeight="false" outlineLevel="0" collapsed="false">
      <c r="A731" s="21" t="s">
        <v>1594</v>
      </c>
      <c r="B731" s="21" t="s">
        <v>1595</v>
      </c>
      <c r="C731" s="21" t="s">
        <v>1452</v>
      </c>
      <c r="D731" s="21" t="s">
        <v>1453</v>
      </c>
      <c r="E731" s="21" t="s">
        <v>110</v>
      </c>
      <c r="F731" s="19" t="n">
        <v>42</v>
      </c>
      <c r="G731" s="19" t="n">
        <v>42.95</v>
      </c>
      <c r="H731" s="19" t="n">
        <v>70</v>
      </c>
      <c r="I731" s="17" t="n">
        <v>0.4</v>
      </c>
      <c r="J731" s="17"/>
      <c r="K731" s="19" t="n">
        <f aca="false">IF(E731="Discontinued",H731,ROUND(ROUNDUP(ROUND(G731/(1-IF(J731="",I731,J731))/0.05,6),0)*0.05,2))</f>
        <v>71.6</v>
      </c>
      <c r="L731" s="19" t="n">
        <f aca="false">IF(OR(E731="Discontinued",P731="Held at old sell"),H731,IF(LEFT(P731,15)="Approved, cappe",ROUND(ROUNDUP(ROUND(H731*1.1/0.05,6),0)*0.05,2),K731))</f>
        <v>71.6</v>
      </c>
      <c r="M731" s="17" t="n">
        <f aca="false">ROUND((H731-G731)/H731,3)</f>
        <v>0.386</v>
      </c>
      <c r="N731" s="17" t="n">
        <f aca="false">IF(E731="Discontinued","",ROUND((L731-G731)/L731,3))</f>
        <v>0.4</v>
      </c>
      <c r="O731" s="21" t="str">
        <f aca="false">IF(E731="Discontinued","Archive",IF(AND(ROUND(K731/H731-1,6)&lt;=0.1,K731-H731&lt;=100),"Auto","Approval"))</f>
        <v>Auto</v>
      </c>
      <c r="P731" s="21" t="s">
        <v>111</v>
      </c>
      <c r="Q731" s="21"/>
      <c r="R731" s="21" t="str">
        <f aca="false">IF(E731="Superseded",MID(INDEX('Import file'!$E$2:$E$1384,MATCH(A731,'Import file'!$A$2:$A$1384,0)),23,30),A731)</f>
        <v>LSB-1210</v>
      </c>
      <c r="S731" s="19" t="n">
        <f aca="false">IF(E731="Discontinued","",IFERROR(INDEX('Supplier file A'!$D$2:$D$677,MATCH(R731,'Supplier file A'!$A$2:$A$677,0)),IFERROR(INDEX('Supplier file B'!$D$2:$D$386,MATCH(R731,'Supplier file B'!$A$2:$A$386,0)),INDEX('Supplier file C'!$D$2:$D$383,MATCH(R731,'Supplier file C'!$A$2:$A$383,0)))))</f>
        <v>42.95</v>
      </c>
      <c r="T731" s="21" t="str">
        <f aca="false">IF(E731="Discontinued","",IF(ABS(G731-S731)&lt;0.005,"Yes","No"))</f>
        <v>Yes</v>
      </c>
      <c r="U731" s="21" t="str">
        <f aca="false">IF(E731="Discontinued","",IF(ABS(F731-G731)&lt;=0.01*G731,"Yes","No"))</f>
        <v>No</v>
      </c>
      <c r="V731" s="17" t="n">
        <f aca="false">IF(E731="Discontinued","",K731/H731-1)</f>
        <v>0.0228571428571427</v>
      </c>
      <c r="W731" s="21" t="str">
        <f aca="false">IF(E731="Discontinued","Archived",IF(ROUND((L731-G731)/L731,3)&gt;=ROUND(I731,3),"At or above target",IF(Q731&lt;&gt;"","Below target, reason recorded","Below target, no reason")))</f>
        <v>At or above target</v>
      </c>
      <c r="X731" s="21" t="str">
        <f aca="false">IF(E731="Discontinued","",IF(ROUND(M731-I731,3)&lt;-0.01,"Yes","No"))</f>
        <v>Yes</v>
      </c>
    </row>
    <row r="732" customFormat="false" ht="15" hidden="false" customHeight="false" outlineLevel="0" collapsed="false">
      <c r="A732" s="21" t="s">
        <v>1596</v>
      </c>
      <c r="B732" s="21" t="s">
        <v>1597</v>
      </c>
      <c r="C732" s="21" t="s">
        <v>1452</v>
      </c>
      <c r="D732" s="21" t="s">
        <v>1453</v>
      </c>
      <c r="E732" s="21" t="s">
        <v>110</v>
      </c>
      <c r="F732" s="19" t="n">
        <v>18.9</v>
      </c>
      <c r="G732" s="19" t="n">
        <v>19.44</v>
      </c>
      <c r="H732" s="19" t="n">
        <v>31.5</v>
      </c>
      <c r="I732" s="17" t="n">
        <v>0.4</v>
      </c>
      <c r="J732" s="17"/>
      <c r="K732" s="19" t="n">
        <f aca="false">IF(E732="Discontinued",H732,ROUND(ROUNDUP(ROUND(G732/(1-IF(J732="",I732,J732))/0.05,6),0)*0.05,2))</f>
        <v>32.4</v>
      </c>
      <c r="L732" s="19" t="n">
        <f aca="false">IF(OR(E732="Discontinued",P732="Held at old sell"),H732,IF(LEFT(P732,15)="Approved, cappe",ROUND(ROUNDUP(ROUND(H732*1.1/0.05,6),0)*0.05,2),K732))</f>
        <v>32.4</v>
      </c>
      <c r="M732" s="17" t="n">
        <f aca="false">ROUND((H732-G732)/H732,3)</f>
        <v>0.383</v>
      </c>
      <c r="N732" s="17" t="n">
        <f aca="false">IF(E732="Discontinued","",ROUND((L732-G732)/L732,3))</f>
        <v>0.4</v>
      </c>
      <c r="O732" s="21" t="str">
        <f aca="false">IF(E732="Discontinued","Archive",IF(AND(ROUND(K732/H732-1,6)&lt;=0.1,K732-H732&lt;=100),"Auto","Approval"))</f>
        <v>Auto</v>
      </c>
      <c r="P732" s="21" t="s">
        <v>111</v>
      </c>
      <c r="Q732" s="21"/>
      <c r="R732" s="21" t="str">
        <f aca="false">IF(E732="Superseded",MID(INDEX('Import file'!$E$2:$E$1384,MATCH(A732,'Import file'!$A$2:$A$1384,0)),23,30),A732)</f>
        <v>LSB-1215</v>
      </c>
      <c r="S732" s="19" t="n">
        <f aca="false">IF(E732="Discontinued","",IFERROR(INDEX('Supplier file A'!$D$2:$D$677,MATCH(R732,'Supplier file A'!$A$2:$A$677,0)),IFERROR(INDEX('Supplier file B'!$D$2:$D$386,MATCH(R732,'Supplier file B'!$A$2:$A$386,0)),INDEX('Supplier file C'!$D$2:$D$383,MATCH(R732,'Supplier file C'!$A$2:$A$383,0)))))</f>
        <v>19.44</v>
      </c>
      <c r="T732" s="21" t="str">
        <f aca="false">IF(E732="Discontinued","",IF(ABS(G732-S732)&lt;0.005,"Yes","No"))</f>
        <v>Yes</v>
      </c>
      <c r="U732" s="21" t="str">
        <f aca="false">IF(E732="Discontinued","",IF(ABS(F732-G732)&lt;=0.01*G732,"Yes","No"))</f>
        <v>No</v>
      </c>
      <c r="V732" s="17" t="n">
        <f aca="false">IF(E732="Discontinued","",K732/H732-1)</f>
        <v>0.0285714285714285</v>
      </c>
      <c r="W732" s="21" t="str">
        <f aca="false">IF(E732="Discontinued","Archived",IF(ROUND((L732-G732)/L732,3)&gt;=ROUND(I732,3),"At or above target",IF(Q732&lt;&gt;"","Below target, reason recorded","Below target, no reason")))</f>
        <v>At or above target</v>
      </c>
      <c r="X732" s="21" t="str">
        <f aca="false">IF(E732="Discontinued","",IF(ROUND(M732-I732,3)&lt;-0.01,"Yes","No"))</f>
        <v>Yes</v>
      </c>
    </row>
    <row r="733" customFormat="false" ht="15" hidden="false" customHeight="false" outlineLevel="0" collapsed="false">
      <c r="A733" s="21" t="s">
        <v>1598</v>
      </c>
      <c r="B733" s="21" t="s">
        <v>1599</v>
      </c>
      <c r="C733" s="21" t="s">
        <v>1452</v>
      </c>
      <c r="D733" s="21" t="s">
        <v>1453</v>
      </c>
      <c r="E733" s="21" t="s">
        <v>110</v>
      </c>
      <c r="F733" s="19" t="n">
        <v>28.9</v>
      </c>
      <c r="G733" s="19" t="n">
        <v>29.58</v>
      </c>
      <c r="H733" s="19" t="n">
        <v>44.5</v>
      </c>
      <c r="I733" s="17" t="n">
        <v>0.4</v>
      </c>
      <c r="J733" s="17" t="n">
        <v>0.35</v>
      </c>
      <c r="K733" s="19" t="n">
        <f aca="false">IF(E733="Discontinued",H733,ROUND(ROUNDUP(ROUND(G733/(1-IF(J733="",I733,J733))/0.05,6),0)*0.05,2))</f>
        <v>45.55</v>
      </c>
      <c r="L733" s="19" t="n">
        <f aca="false">IF(OR(E733="Discontinued",P733="Held at old sell"),H733,IF(LEFT(P733,15)="Approved, cappe",ROUND(ROUNDUP(ROUND(H733*1.1/0.05,6),0)*0.05,2),K733))</f>
        <v>45.55</v>
      </c>
      <c r="M733" s="17" t="n">
        <f aca="false">ROUND((H733-G733)/H733,3)</f>
        <v>0.335</v>
      </c>
      <c r="N733" s="17" t="n">
        <f aca="false">IF(E733="Discontinued","",ROUND((L733-G733)/L733,3))</f>
        <v>0.351</v>
      </c>
      <c r="O733" s="21" t="str">
        <f aca="false">IF(E733="Discontinued","Archive",IF(AND(ROUND(K733/H733-1,6)&lt;=0.1,K733-H733&lt;=100),"Auto","Approval"))</f>
        <v>Auto</v>
      </c>
      <c r="P733" s="21" t="s">
        <v>111</v>
      </c>
      <c r="Q733" s="21" t="s">
        <v>1492</v>
      </c>
      <c r="R733" s="21" t="str">
        <f aca="false">IF(E733="Superseded",MID(INDEX('Import file'!$E$2:$E$1384,MATCH(A733,'Import file'!$A$2:$A$1384,0)),23,30),A733)</f>
        <v>LSB-1217</v>
      </c>
      <c r="S733" s="19" t="n">
        <f aca="false">IF(E733="Discontinued","",IFERROR(INDEX('Supplier file A'!$D$2:$D$677,MATCH(R733,'Supplier file A'!$A$2:$A$677,0)),IFERROR(INDEX('Supplier file B'!$D$2:$D$386,MATCH(R733,'Supplier file B'!$A$2:$A$386,0)),INDEX('Supplier file C'!$D$2:$D$383,MATCH(R733,'Supplier file C'!$A$2:$A$383,0)))))</f>
        <v>29.58</v>
      </c>
      <c r="T733" s="21" t="str">
        <f aca="false">IF(E733="Discontinued","",IF(ABS(G733-S733)&lt;0.005,"Yes","No"))</f>
        <v>Yes</v>
      </c>
      <c r="U733" s="21" t="str">
        <f aca="false">IF(E733="Discontinued","",IF(ABS(F733-G733)&lt;=0.01*G733,"Yes","No"))</f>
        <v>No</v>
      </c>
      <c r="V733" s="17" t="n">
        <f aca="false">IF(E733="Discontinued","",K733/H733-1)</f>
        <v>0.0235955056179775</v>
      </c>
      <c r="W733" s="21" t="str">
        <f aca="false">IF(E733="Discontinued","Archived",IF(ROUND((L733-G733)/L733,3)&gt;=ROUND(I733,3),"At or above target",IF(Q733&lt;&gt;"","Below target, reason recorded","Below target, no reason")))</f>
        <v>Below target, reason recorded</v>
      </c>
      <c r="X733" s="21" t="str">
        <f aca="false">IF(E733="Discontinued","",IF(ROUND(M733-I733,3)&lt;-0.01,"Yes","No"))</f>
        <v>Yes</v>
      </c>
    </row>
    <row r="734" customFormat="false" ht="15" hidden="false" customHeight="false" outlineLevel="0" collapsed="false">
      <c r="A734" s="21" t="s">
        <v>1600</v>
      </c>
      <c r="B734" s="21" t="s">
        <v>1601</v>
      </c>
      <c r="C734" s="21" t="s">
        <v>1452</v>
      </c>
      <c r="D734" s="21" t="s">
        <v>1453</v>
      </c>
      <c r="E734" s="21" t="s">
        <v>110</v>
      </c>
      <c r="F734" s="19" t="n">
        <v>15.93</v>
      </c>
      <c r="G734" s="19" t="n">
        <v>16.27</v>
      </c>
      <c r="H734" s="19" t="n">
        <v>26.55</v>
      </c>
      <c r="I734" s="17" t="n">
        <v>0.4</v>
      </c>
      <c r="J734" s="17"/>
      <c r="K734" s="19" t="n">
        <f aca="false">IF(E734="Discontinued",H734,ROUND(ROUNDUP(ROUND(G734/(1-IF(J734="",I734,J734))/0.05,6),0)*0.05,2))</f>
        <v>27.15</v>
      </c>
      <c r="L734" s="19" t="n">
        <f aca="false">IF(OR(E734="Discontinued",P734="Held at old sell"),H734,IF(LEFT(P734,15)="Approved, cappe",ROUND(ROUNDUP(ROUND(H734*1.1/0.05,6),0)*0.05,2),K734))</f>
        <v>27.15</v>
      </c>
      <c r="M734" s="17" t="n">
        <f aca="false">ROUND((H734-G734)/H734,3)</f>
        <v>0.387</v>
      </c>
      <c r="N734" s="17" t="n">
        <f aca="false">IF(E734="Discontinued","",ROUND((L734-G734)/L734,3))</f>
        <v>0.401</v>
      </c>
      <c r="O734" s="21" t="str">
        <f aca="false">IF(E734="Discontinued","Archive",IF(AND(ROUND(K734/H734-1,6)&lt;=0.1,K734-H734&lt;=100),"Auto","Approval"))</f>
        <v>Auto</v>
      </c>
      <c r="P734" s="21" t="s">
        <v>111</v>
      </c>
      <c r="Q734" s="21"/>
      <c r="R734" s="21" t="str">
        <f aca="false">IF(E734="Superseded",MID(INDEX('Import file'!$E$2:$E$1384,MATCH(A734,'Import file'!$A$2:$A$1384,0)),23,30),A734)</f>
        <v>LSB-1219</v>
      </c>
      <c r="S734" s="19" t="n">
        <f aca="false">IF(E734="Discontinued","",IFERROR(INDEX('Supplier file A'!$D$2:$D$677,MATCH(R734,'Supplier file A'!$A$2:$A$677,0)),IFERROR(INDEX('Supplier file B'!$D$2:$D$386,MATCH(R734,'Supplier file B'!$A$2:$A$386,0)),INDEX('Supplier file C'!$D$2:$D$383,MATCH(R734,'Supplier file C'!$A$2:$A$383,0)))))</f>
        <v>16.27</v>
      </c>
      <c r="T734" s="21" t="str">
        <f aca="false">IF(E734="Discontinued","",IF(ABS(G734-S734)&lt;0.005,"Yes","No"))</f>
        <v>Yes</v>
      </c>
      <c r="U734" s="21" t="str">
        <f aca="false">IF(E734="Discontinued","",IF(ABS(F734-G734)&lt;=0.01*G734,"Yes","No"))</f>
        <v>No</v>
      </c>
      <c r="V734" s="17" t="n">
        <f aca="false">IF(E734="Discontinued","",K734/H734-1)</f>
        <v>0.0225988700564972</v>
      </c>
      <c r="W734" s="21" t="str">
        <f aca="false">IF(E734="Discontinued","Archived",IF(ROUND((L734-G734)/L734,3)&gt;=ROUND(I734,3),"At or above target",IF(Q734&lt;&gt;"","Below target, reason recorded","Below target, no reason")))</f>
        <v>At or above target</v>
      </c>
      <c r="X734" s="21" t="str">
        <f aca="false">IF(E734="Discontinued","",IF(ROUND(M734-I734,3)&lt;-0.01,"Yes","No"))</f>
        <v>Yes</v>
      </c>
    </row>
    <row r="735" customFormat="false" ht="15" hidden="false" customHeight="false" outlineLevel="0" collapsed="false">
      <c r="A735" s="21" t="s">
        <v>1602</v>
      </c>
      <c r="B735" s="21" t="s">
        <v>1603</v>
      </c>
      <c r="C735" s="21" t="s">
        <v>1452</v>
      </c>
      <c r="D735" s="21" t="s">
        <v>1453</v>
      </c>
      <c r="E735" s="21" t="s">
        <v>245</v>
      </c>
      <c r="F735" s="19" t="n">
        <v>72.5</v>
      </c>
      <c r="G735" s="19" t="n">
        <v>74.28</v>
      </c>
      <c r="H735" s="19" t="n">
        <v>106.65</v>
      </c>
      <c r="I735" s="17" t="n">
        <v>0.4</v>
      </c>
      <c r="J735" s="17" t="n">
        <v>0.32</v>
      </c>
      <c r="K735" s="19" t="n">
        <f aca="false">IF(E735="Discontinued",H735,ROUND(ROUNDUP(ROUND(G735/(1-IF(J735="",I735,J735))/0.05,6),0)*0.05,2))</f>
        <v>106.65</v>
      </c>
      <c r="L735" s="19" t="n">
        <f aca="false">IF(OR(E735="Discontinued",P735="Held at old sell"),H735,IF(LEFT(P735,15)="Approved, cappe",ROUND(ROUNDUP(ROUND(H735*1.1/0.05,6),0)*0.05,2),K735))</f>
        <v>106.65</v>
      </c>
      <c r="M735" s="17" t="n">
        <f aca="false">ROUND((H735-G735)/H735,3)</f>
        <v>0.304</v>
      </c>
      <c r="N735" s="17" t="str">
        <f aca="false">IF(E735="Discontinued","",ROUND((L735-G735)/L735,3))</f>
        <v/>
      </c>
      <c r="O735" s="21" t="str">
        <f aca="false">IF(E735="Discontinued","Archive",IF(AND(ROUND(K735/H735-1,6)&lt;=0.1,K735-H735&lt;=100),"Auto","Approval"))</f>
        <v>Archive</v>
      </c>
      <c r="P735" s="21" t="s">
        <v>246</v>
      </c>
      <c r="Q735" s="21" t="s">
        <v>247</v>
      </c>
      <c r="R735" s="21" t="str">
        <f aca="false">IF(E735="Superseded",MID(INDEX('Import file'!$E$2:$E$1384,MATCH(A735,'Import file'!$A$2:$A$1384,0)),23,30),A735)</f>
        <v>LSB-1223</v>
      </c>
      <c r="S735" s="19" t="str">
        <f aca="false">IF(E735="Discontinued","",IFERROR(INDEX('Supplier file A'!$D$2:$D$677,MATCH(R735,'Supplier file A'!$A$2:$A$677,0)),IFERROR(INDEX('Supplier file B'!$D$2:$D$386,MATCH(R735,'Supplier file B'!$A$2:$A$386,0)),INDEX('Supplier file C'!$D$2:$D$383,MATCH(R735,'Supplier file C'!$A$2:$A$383,0)))))</f>
        <v/>
      </c>
      <c r="T735" s="21" t="str">
        <f aca="false">IF(E735="Discontinued","",IF(ABS(G735-S735)&lt;0.005,"Yes","No"))</f>
        <v/>
      </c>
      <c r="U735" s="21" t="str">
        <f aca="false">IF(E735="Discontinued","",IF(ABS(F735-G735)&lt;=0.01*G735,"Yes","No"))</f>
        <v/>
      </c>
      <c r="V735" s="17" t="str">
        <f aca="false">IF(E735="Discontinued","",K735/H735-1)</f>
        <v/>
      </c>
      <c r="W735" s="21" t="str">
        <f aca="false">IF(E735="Discontinued","Archived",IF(ROUND((L735-G735)/L735,3)&gt;=ROUND(I735,3),"At or above target",IF(Q735&lt;&gt;"","Below target, reason recorded","Below target, no reason")))</f>
        <v>Archived</v>
      </c>
      <c r="X735" s="21" t="str">
        <f aca="false">IF(E735="Discontinued","",IF(ROUND(M735-I735,3)&lt;-0.01,"Yes","No"))</f>
        <v/>
      </c>
    </row>
    <row r="736" customFormat="false" ht="15" hidden="false" customHeight="false" outlineLevel="0" collapsed="false">
      <c r="A736" s="21" t="s">
        <v>1604</v>
      </c>
      <c r="B736" s="21" t="s">
        <v>1605</v>
      </c>
      <c r="C736" s="21" t="s">
        <v>1452</v>
      </c>
      <c r="D736" s="21" t="s">
        <v>1453</v>
      </c>
      <c r="E736" s="21" t="s">
        <v>110</v>
      </c>
      <c r="F736" s="19" t="n">
        <v>127.31</v>
      </c>
      <c r="G736" s="19" t="n">
        <v>131.61</v>
      </c>
      <c r="H736" s="19" t="n">
        <v>212.2</v>
      </c>
      <c r="I736" s="17" t="n">
        <v>0.4</v>
      </c>
      <c r="J736" s="17"/>
      <c r="K736" s="19" t="n">
        <f aca="false">IF(E736="Discontinued",H736,ROUND(ROUNDUP(ROUND(G736/(1-IF(J736="",I736,J736))/0.05,6),0)*0.05,2))</f>
        <v>219.35</v>
      </c>
      <c r="L736" s="19" t="n">
        <f aca="false">IF(OR(E736="Discontinued",P736="Held at old sell"),H736,IF(LEFT(P736,15)="Approved, cappe",ROUND(ROUNDUP(ROUND(H736*1.1/0.05,6),0)*0.05,2),K736))</f>
        <v>219.35</v>
      </c>
      <c r="M736" s="17" t="n">
        <f aca="false">ROUND((H736-G736)/H736,3)</f>
        <v>0.38</v>
      </c>
      <c r="N736" s="17" t="n">
        <f aca="false">IF(E736="Discontinued","",ROUND((L736-G736)/L736,3))</f>
        <v>0.4</v>
      </c>
      <c r="O736" s="21" t="str">
        <f aca="false">IF(E736="Discontinued","Archive",IF(AND(ROUND(K736/H736-1,6)&lt;=0.1,K736-H736&lt;=100),"Auto","Approval"))</f>
        <v>Auto</v>
      </c>
      <c r="P736" s="21" t="s">
        <v>111</v>
      </c>
      <c r="Q736" s="21"/>
      <c r="R736" s="21" t="str">
        <f aca="false">IF(E736="Superseded",MID(INDEX('Import file'!$E$2:$E$1384,MATCH(A736,'Import file'!$A$2:$A$1384,0)),23,30),A736)</f>
        <v>LSB-1227</v>
      </c>
      <c r="S736" s="19" t="n">
        <f aca="false">IF(E736="Discontinued","",IFERROR(INDEX('Supplier file A'!$D$2:$D$677,MATCH(R736,'Supplier file A'!$A$2:$A$677,0)),IFERROR(INDEX('Supplier file B'!$D$2:$D$386,MATCH(R736,'Supplier file B'!$A$2:$A$386,0)),INDEX('Supplier file C'!$D$2:$D$383,MATCH(R736,'Supplier file C'!$A$2:$A$383,0)))))</f>
        <v>131.61</v>
      </c>
      <c r="T736" s="21" t="str">
        <f aca="false">IF(E736="Discontinued","",IF(ABS(G736-S736)&lt;0.005,"Yes","No"))</f>
        <v>Yes</v>
      </c>
      <c r="U736" s="21" t="str">
        <f aca="false">IF(E736="Discontinued","",IF(ABS(F736-G736)&lt;=0.01*G736,"Yes","No"))</f>
        <v>No</v>
      </c>
      <c r="V736" s="17" t="n">
        <f aca="false">IF(E736="Discontinued","",K736/H736-1)</f>
        <v>0.0336946277097079</v>
      </c>
      <c r="W736" s="21" t="str">
        <f aca="false">IF(E736="Discontinued","Archived",IF(ROUND((L736-G736)/L736,3)&gt;=ROUND(I736,3),"At or above target",IF(Q736&lt;&gt;"","Below target, reason recorded","Below target, no reason")))</f>
        <v>At or above target</v>
      </c>
      <c r="X736" s="21" t="str">
        <f aca="false">IF(E736="Discontinued","",IF(ROUND(M736-I736,3)&lt;-0.01,"Yes","No"))</f>
        <v>Yes</v>
      </c>
    </row>
    <row r="737" customFormat="false" ht="15" hidden="false" customHeight="false" outlineLevel="0" collapsed="false">
      <c r="A737" s="21" t="s">
        <v>1606</v>
      </c>
      <c r="B737" s="21" t="s">
        <v>1607</v>
      </c>
      <c r="C737" s="21" t="s">
        <v>1452</v>
      </c>
      <c r="D737" s="21" t="s">
        <v>1453</v>
      </c>
      <c r="E737" s="21" t="s">
        <v>110</v>
      </c>
      <c r="F737" s="19" t="n">
        <v>18.97</v>
      </c>
      <c r="G737" s="19" t="n">
        <v>19.34</v>
      </c>
      <c r="H737" s="19" t="n">
        <v>31.65</v>
      </c>
      <c r="I737" s="17" t="n">
        <v>0.4</v>
      </c>
      <c r="J737" s="17"/>
      <c r="K737" s="19" t="n">
        <f aca="false">IF(E737="Discontinued",H737,ROUND(ROUNDUP(ROUND(G737/(1-IF(J737="",I737,J737))/0.05,6),0)*0.05,2))</f>
        <v>32.25</v>
      </c>
      <c r="L737" s="19" t="n">
        <f aca="false">IF(OR(E737="Discontinued",P737="Held at old sell"),H737,IF(LEFT(P737,15)="Approved, cappe",ROUND(ROUNDUP(ROUND(H737*1.1/0.05,6),0)*0.05,2),K737))</f>
        <v>32.25</v>
      </c>
      <c r="M737" s="17" t="n">
        <f aca="false">ROUND((H737-G737)/H737,3)</f>
        <v>0.389</v>
      </c>
      <c r="N737" s="17" t="n">
        <f aca="false">IF(E737="Discontinued","",ROUND((L737-G737)/L737,3))</f>
        <v>0.4</v>
      </c>
      <c r="O737" s="21" t="str">
        <f aca="false">IF(E737="Discontinued","Archive",IF(AND(ROUND(K737/H737-1,6)&lt;=0.1,K737-H737&lt;=100),"Auto","Approval"))</f>
        <v>Auto</v>
      </c>
      <c r="P737" s="21" t="s">
        <v>111</v>
      </c>
      <c r="Q737" s="21"/>
      <c r="R737" s="21" t="str">
        <f aca="false">IF(E737="Superseded",MID(INDEX('Import file'!$E$2:$E$1384,MATCH(A737,'Import file'!$A$2:$A$1384,0)),23,30),A737)</f>
        <v>LSB-1229</v>
      </c>
      <c r="S737" s="19" t="n">
        <f aca="false">IF(E737="Discontinued","",IFERROR(INDEX('Supplier file A'!$D$2:$D$677,MATCH(R737,'Supplier file A'!$A$2:$A$677,0)),IFERROR(INDEX('Supplier file B'!$D$2:$D$386,MATCH(R737,'Supplier file B'!$A$2:$A$386,0)),INDEX('Supplier file C'!$D$2:$D$383,MATCH(R737,'Supplier file C'!$A$2:$A$383,0)))))</f>
        <v>19.34</v>
      </c>
      <c r="T737" s="21" t="str">
        <f aca="false">IF(E737="Discontinued","",IF(ABS(G737-S737)&lt;0.005,"Yes","No"))</f>
        <v>Yes</v>
      </c>
      <c r="U737" s="21" t="str">
        <f aca="false">IF(E737="Discontinued","",IF(ABS(F737-G737)&lt;=0.01*G737,"Yes","No"))</f>
        <v>No</v>
      </c>
      <c r="V737" s="17" t="n">
        <f aca="false">IF(E737="Discontinued","",K737/H737-1)</f>
        <v>0.018957345971564</v>
      </c>
      <c r="W737" s="21" t="str">
        <f aca="false">IF(E737="Discontinued","Archived",IF(ROUND((L737-G737)/L737,3)&gt;=ROUND(I737,3),"At or above target",IF(Q737&lt;&gt;"","Below target, reason recorded","Below target, no reason")))</f>
        <v>At or above target</v>
      </c>
      <c r="X737" s="21" t="str">
        <f aca="false">IF(E737="Discontinued","",IF(ROUND(M737-I737,3)&lt;-0.01,"Yes","No"))</f>
        <v>Yes</v>
      </c>
    </row>
    <row r="738" customFormat="false" ht="15" hidden="false" customHeight="false" outlineLevel="0" collapsed="false">
      <c r="A738" s="21" t="s">
        <v>1608</v>
      </c>
      <c r="B738" s="21" t="s">
        <v>1609</v>
      </c>
      <c r="C738" s="21" t="s">
        <v>1452</v>
      </c>
      <c r="D738" s="21" t="s">
        <v>1453</v>
      </c>
      <c r="E738" s="21" t="s">
        <v>110</v>
      </c>
      <c r="F738" s="19" t="n">
        <v>37.8</v>
      </c>
      <c r="G738" s="19" t="n">
        <v>38.58</v>
      </c>
      <c r="H738" s="19" t="n">
        <v>63</v>
      </c>
      <c r="I738" s="17" t="n">
        <v>0.4</v>
      </c>
      <c r="J738" s="17"/>
      <c r="K738" s="19" t="n">
        <f aca="false">IF(E738="Discontinued",H738,ROUND(ROUNDUP(ROUND(G738/(1-IF(J738="",I738,J738))/0.05,6),0)*0.05,2))</f>
        <v>64.3</v>
      </c>
      <c r="L738" s="19" t="n">
        <f aca="false">IF(OR(E738="Discontinued",P738="Held at old sell"),H738,IF(LEFT(P738,15)="Approved, cappe",ROUND(ROUNDUP(ROUND(H738*1.1/0.05,6),0)*0.05,2),K738))</f>
        <v>64.3</v>
      </c>
      <c r="M738" s="17" t="n">
        <f aca="false">ROUND((H738-G738)/H738,3)</f>
        <v>0.388</v>
      </c>
      <c r="N738" s="17" t="n">
        <f aca="false">IF(E738="Discontinued","",ROUND((L738-G738)/L738,3))</f>
        <v>0.4</v>
      </c>
      <c r="O738" s="21" t="str">
        <f aca="false">IF(E738="Discontinued","Archive",IF(AND(ROUND(K738/H738-1,6)&lt;=0.1,K738-H738&lt;=100),"Auto","Approval"))</f>
        <v>Auto</v>
      </c>
      <c r="P738" s="21" t="s">
        <v>111</v>
      </c>
      <c r="Q738" s="21"/>
      <c r="R738" s="21" t="str">
        <f aca="false">IF(E738="Superseded",MID(INDEX('Import file'!$E$2:$E$1384,MATCH(A738,'Import file'!$A$2:$A$1384,0)),23,30),A738)</f>
        <v>LSB-1231</v>
      </c>
      <c r="S738" s="19" t="n">
        <f aca="false">IF(E738="Discontinued","",IFERROR(INDEX('Supplier file A'!$D$2:$D$677,MATCH(R738,'Supplier file A'!$A$2:$A$677,0)),IFERROR(INDEX('Supplier file B'!$D$2:$D$386,MATCH(R738,'Supplier file B'!$A$2:$A$386,0)),INDEX('Supplier file C'!$D$2:$D$383,MATCH(R738,'Supplier file C'!$A$2:$A$383,0)))))</f>
        <v>38.58</v>
      </c>
      <c r="T738" s="21" t="str">
        <f aca="false">IF(E738="Discontinued","",IF(ABS(G738-S738)&lt;0.005,"Yes","No"))</f>
        <v>Yes</v>
      </c>
      <c r="U738" s="21" t="str">
        <f aca="false">IF(E738="Discontinued","",IF(ABS(F738-G738)&lt;=0.01*G738,"Yes","No"))</f>
        <v>No</v>
      </c>
      <c r="V738" s="17" t="n">
        <f aca="false">IF(E738="Discontinued","",K738/H738-1)</f>
        <v>0.0206349206349206</v>
      </c>
      <c r="W738" s="21" t="str">
        <f aca="false">IF(E738="Discontinued","Archived",IF(ROUND((L738-G738)/L738,3)&gt;=ROUND(I738,3),"At or above target",IF(Q738&lt;&gt;"","Below target, reason recorded","Below target, no reason")))</f>
        <v>At or above target</v>
      </c>
      <c r="X738" s="21" t="str">
        <f aca="false">IF(E738="Discontinued","",IF(ROUND(M738-I738,3)&lt;-0.01,"Yes","No"))</f>
        <v>Yes</v>
      </c>
    </row>
    <row r="739" customFormat="false" ht="15" hidden="false" customHeight="false" outlineLevel="0" collapsed="false">
      <c r="A739" s="21" t="s">
        <v>1610</v>
      </c>
      <c r="B739" s="21" t="s">
        <v>1611</v>
      </c>
      <c r="C739" s="21" t="s">
        <v>1452</v>
      </c>
      <c r="D739" s="21" t="s">
        <v>1453</v>
      </c>
      <c r="E739" s="21" t="s">
        <v>110</v>
      </c>
      <c r="F739" s="19" t="n">
        <v>55.2</v>
      </c>
      <c r="G739" s="19" t="n">
        <v>56.3</v>
      </c>
      <c r="H739" s="19" t="n">
        <v>92</v>
      </c>
      <c r="I739" s="17" t="n">
        <v>0.4</v>
      </c>
      <c r="J739" s="17"/>
      <c r="K739" s="19" t="n">
        <f aca="false">IF(E739="Discontinued",H739,ROUND(ROUNDUP(ROUND(G739/(1-IF(J739="",I739,J739))/0.05,6),0)*0.05,2))</f>
        <v>93.85</v>
      </c>
      <c r="L739" s="19" t="n">
        <f aca="false">IF(OR(E739="Discontinued",P739="Held at old sell"),H739,IF(LEFT(P739,15)="Approved, cappe",ROUND(ROUNDUP(ROUND(H739*1.1/0.05,6),0)*0.05,2),K739))</f>
        <v>93.85</v>
      </c>
      <c r="M739" s="17" t="n">
        <f aca="false">ROUND((H739-G739)/H739,3)</f>
        <v>0.388</v>
      </c>
      <c r="N739" s="17" t="n">
        <f aca="false">IF(E739="Discontinued","",ROUND((L739-G739)/L739,3))</f>
        <v>0.4</v>
      </c>
      <c r="O739" s="21" t="str">
        <f aca="false">IF(E739="Discontinued","Archive",IF(AND(ROUND(K739/H739-1,6)&lt;=0.1,K739-H739&lt;=100),"Auto","Approval"))</f>
        <v>Auto</v>
      </c>
      <c r="P739" s="21" t="s">
        <v>111</v>
      </c>
      <c r="Q739" s="21"/>
      <c r="R739" s="21" t="str">
        <f aca="false">IF(E739="Superseded",MID(INDEX('Import file'!$E$2:$E$1384,MATCH(A739,'Import file'!$A$2:$A$1384,0)),23,30),A739)</f>
        <v>LSB-1236</v>
      </c>
      <c r="S739" s="19" t="n">
        <f aca="false">IF(E739="Discontinued","",IFERROR(INDEX('Supplier file A'!$D$2:$D$677,MATCH(R739,'Supplier file A'!$A$2:$A$677,0)),IFERROR(INDEX('Supplier file B'!$D$2:$D$386,MATCH(R739,'Supplier file B'!$A$2:$A$386,0)),INDEX('Supplier file C'!$D$2:$D$383,MATCH(R739,'Supplier file C'!$A$2:$A$383,0)))))</f>
        <v>56.3</v>
      </c>
      <c r="T739" s="21" t="str">
        <f aca="false">IF(E739="Discontinued","",IF(ABS(G739-S739)&lt;0.005,"Yes","No"))</f>
        <v>Yes</v>
      </c>
      <c r="U739" s="21" t="str">
        <f aca="false">IF(E739="Discontinued","",IF(ABS(F739-G739)&lt;=0.01*G739,"Yes","No"))</f>
        <v>No</v>
      </c>
      <c r="V739" s="17" t="n">
        <f aca="false">IF(E739="Discontinued","",K739/H739-1)</f>
        <v>0.0201086956521739</v>
      </c>
      <c r="W739" s="21" t="str">
        <f aca="false">IF(E739="Discontinued","Archived",IF(ROUND((L739-G739)/L739,3)&gt;=ROUND(I739,3),"At or above target",IF(Q739&lt;&gt;"","Below target, reason recorded","Below target, no reason")))</f>
        <v>At or above target</v>
      </c>
      <c r="X739" s="21" t="str">
        <f aca="false">IF(E739="Discontinued","",IF(ROUND(M739-I739,3)&lt;-0.01,"Yes","No"))</f>
        <v>Yes</v>
      </c>
    </row>
    <row r="740" customFormat="false" ht="15" hidden="false" customHeight="false" outlineLevel="0" collapsed="false">
      <c r="A740" s="21" t="s">
        <v>1612</v>
      </c>
      <c r="B740" s="21" t="s">
        <v>1613</v>
      </c>
      <c r="C740" s="21" t="s">
        <v>1452</v>
      </c>
      <c r="D740" s="21" t="s">
        <v>1453</v>
      </c>
      <c r="E740" s="21" t="s">
        <v>110</v>
      </c>
      <c r="F740" s="19" t="n">
        <v>27.5</v>
      </c>
      <c r="G740" s="19" t="n">
        <v>28.64</v>
      </c>
      <c r="H740" s="19" t="n">
        <v>45.85</v>
      </c>
      <c r="I740" s="17" t="n">
        <v>0.4</v>
      </c>
      <c r="J740" s="17"/>
      <c r="K740" s="19" t="n">
        <f aca="false">IF(E740="Discontinued",H740,ROUND(ROUNDUP(ROUND(G740/(1-IF(J740="",I740,J740))/0.05,6),0)*0.05,2))</f>
        <v>47.75</v>
      </c>
      <c r="L740" s="19" t="n">
        <f aca="false">IF(OR(E740="Discontinued",P740="Held at old sell"),H740,IF(LEFT(P740,15)="Approved, cappe",ROUND(ROUNDUP(ROUND(H740*1.1/0.05,6),0)*0.05,2),K740))</f>
        <v>47.75</v>
      </c>
      <c r="M740" s="17" t="n">
        <f aca="false">ROUND((H740-G740)/H740,3)</f>
        <v>0.375</v>
      </c>
      <c r="N740" s="17" t="n">
        <f aca="false">IF(E740="Discontinued","",ROUND((L740-G740)/L740,3))</f>
        <v>0.4</v>
      </c>
      <c r="O740" s="21" t="str">
        <f aca="false">IF(E740="Discontinued","Archive",IF(AND(ROUND(K740/H740-1,6)&lt;=0.1,K740-H740&lt;=100),"Auto","Approval"))</f>
        <v>Auto</v>
      </c>
      <c r="P740" s="21" t="s">
        <v>111</v>
      </c>
      <c r="Q740" s="21"/>
      <c r="R740" s="21" t="str">
        <f aca="false">IF(E740="Superseded",MID(INDEX('Import file'!$E$2:$E$1384,MATCH(A740,'Import file'!$A$2:$A$1384,0)),23,30),A740)</f>
        <v>LSB-1239</v>
      </c>
      <c r="S740" s="19" t="n">
        <f aca="false">IF(E740="Discontinued","",IFERROR(INDEX('Supplier file A'!$D$2:$D$677,MATCH(R740,'Supplier file A'!$A$2:$A$677,0)),IFERROR(INDEX('Supplier file B'!$D$2:$D$386,MATCH(R740,'Supplier file B'!$A$2:$A$386,0)),INDEX('Supplier file C'!$D$2:$D$383,MATCH(R740,'Supplier file C'!$A$2:$A$383,0)))))</f>
        <v>28.64</v>
      </c>
      <c r="T740" s="21" t="str">
        <f aca="false">IF(E740="Discontinued","",IF(ABS(G740-S740)&lt;0.005,"Yes","No"))</f>
        <v>Yes</v>
      </c>
      <c r="U740" s="21" t="str">
        <f aca="false">IF(E740="Discontinued","",IF(ABS(F740-G740)&lt;=0.01*G740,"Yes","No"))</f>
        <v>No</v>
      </c>
      <c r="V740" s="17" t="n">
        <f aca="false">IF(E740="Discontinued","",K740/H740-1)</f>
        <v>0.0414394765539803</v>
      </c>
      <c r="W740" s="21" t="str">
        <f aca="false">IF(E740="Discontinued","Archived",IF(ROUND((L740-G740)/L740,3)&gt;=ROUND(I740,3),"At or above target",IF(Q740&lt;&gt;"","Below target, reason recorded","Below target, no reason")))</f>
        <v>At or above target</v>
      </c>
      <c r="X740" s="21" t="str">
        <f aca="false">IF(E740="Discontinued","",IF(ROUND(M740-I740,3)&lt;-0.01,"Yes","No"))</f>
        <v>Yes</v>
      </c>
    </row>
    <row r="741" customFormat="false" ht="15" hidden="false" customHeight="false" outlineLevel="0" collapsed="false">
      <c r="A741" s="21" t="s">
        <v>1614</v>
      </c>
      <c r="B741" s="21" t="s">
        <v>1615</v>
      </c>
      <c r="C741" s="21" t="s">
        <v>1452</v>
      </c>
      <c r="D741" s="21" t="s">
        <v>1453</v>
      </c>
      <c r="E741" s="21" t="s">
        <v>110</v>
      </c>
      <c r="F741" s="19" t="n">
        <v>14</v>
      </c>
      <c r="G741" s="19" t="n">
        <v>14.38</v>
      </c>
      <c r="H741" s="19" t="n">
        <v>23.35</v>
      </c>
      <c r="I741" s="17" t="n">
        <v>0.4</v>
      </c>
      <c r="J741" s="17"/>
      <c r="K741" s="19" t="n">
        <f aca="false">IF(E741="Discontinued",H741,ROUND(ROUNDUP(ROUND(G741/(1-IF(J741="",I741,J741))/0.05,6),0)*0.05,2))</f>
        <v>24</v>
      </c>
      <c r="L741" s="19" t="n">
        <f aca="false">IF(OR(E741="Discontinued",P741="Held at old sell"),H741,IF(LEFT(P741,15)="Approved, cappe",ROUND(ROUNDUP(ROUND(H741*1.1/0.05,6),0)*0.05,2),K741))</f>
        <v>24</v>
      </c>
      <c r="M741" s="17" t="n">
        <f aca="false">ROUND((H741-G741)/H741,3)</f>
        <v>0.384</v>
      </c>
      <c r="N741" s="17" t="n">
        <f aca="false">IF(E741="Discontinued","",ROUND((L741-G741)/L741,3))</f>
        <v>0.401</v>
      </c>
      <c r="O741" s="21" t="str">
        <f aca="false">IF(E741="Discontinued","Archive",IF(AND(ROUND(K741/H741-1,6)&lt;=0.1,K741-H741&lt;=100),"Auto","Approval"))</f>
        <v>Auto</v>
      </c>
      <c r="P741" s="21" t="s">
        <v>111</v>
      </c>
      <c r="Q741" s="21"/>
      <c r="R741" s="21" t="str">
        <f aca="false">IF(E741="Superseded",MID(INDEX('Import file'!$E$2:$E$1384,MATCH(A741,'Import file'!$A$2:$A$1384,0)),23,30),A741)</f>
        <v>LSB-1241</v>
      </c>
      <c r="S741" s="19" t="n">
        <f aca="false">IF(E741="Discontinued","",IFERROR(INDEX('Supplier file A'!$D$2:$D$677,MATCH(R741,'Supplier file A'!$A$2:$A$677,0)),IFERROR(INDEX('Supplier file B'!$D$2:$D$386,MATCH(R741,'Supplier file B'!$A$2:$A$386,0)),INDEX('Supplier file C'!$D$2:$D$383,MATCH(R741,'Supplier file C'!$A$2:$A$383,0)))))</f>
        <v>14.38</v>
      </c>
      <c r="T741" s="21" t="str">
        <f aca="false">IF(E741="Discontinued","",IF(ABS(G741-S741)&lt;0.005,"Yes","No"))</f>
        <v>Yes</v>
      </c>
      <c r="U741" s="21" t="str">
        <f aca="false">IF(E741="Discontinued","",IF(ABS(F741-G741)&lt;=0.01*G741,"Yes","No"))</f>
        <v>No</v>
      </c>
      <c r="V741" s="17" t="n">
        <f aca="false">IF(E741="Discontinued","",K741/H741-1)</f>
        <v>0.0278372591006424</v>
      </c>
      <c r="W741" s="21" t="str">
        <f aca="false">IF(E741="Discontinued","Archived",IF(ROUND((L741-G741)/L741,3)&gt;=ROUND(I741,3),"At or above target",IF(Q741&lt;&gt;"","Below target, reason recorded","Below target, no reason")))</f>
        <v>At or above target</v>
      </c>
      <c r="X741" s="21" t="str">
        <f aca="false">IF(E741="Discontinued","",IF(ROUND(M741-I741,3)&lt;-0.01,"Yes","No"))</f>
        <v>Yes</v>
      </c>
    </row>
    <row r="742" customFormat="false" ht="15" hidden="false" customHeight="false" outlineLevel="0" collapsed="false">
      <c r="A742" s="21" t="s">
        <v>1616</v>
      </c>
      <c r="B742" s="21" t="s">
        <v>1617</v>
      </c>
      <c r="C742" s="21" t="s">
        <v>1452</v>
      </c>
      <c r="D742" s="21" t="s">
        <v>1453</v>
      </c>
      <c r="E742" s="21" t="s">
        <v>110</v>
      </c>
      <c r="F742" s="19" t="n">
        <v>94.3</v>
      </c>
      <c r="G742" s="19" t="n">
        <v>96.5</v>
      </c>
      <c r="H742" s="19" t="n">
        <v>149.7</v>
      </c>
      <c r="I742" s="17" t="n">
        <v>0.4</v>
      </c>
      <c r="J742" s="17" t="n">
        <v>0.37</v>
      </c>
      <c r="K742" s="19" t="n">
        <f aca="false">IF(E742="Discontinued",H742,ROUND(ROUNDUP(ROUND(G742/(1-IF(J742="",I742,J742))/0.05,6),0)*0.05,2))</f>
        <v>153.2</v>
      </c>
      <c r="L742" s="19" t="n">
        <f aca="false">IF(OR(E742="Discontinued",P742="Held at old sell"),H742,IF(LEFT(P742,15)="Approved, cappe",ROUND(ROUNDUP(ROUND(H742*1.1/0.05,6),0)*0.05,2),K742))</f>
        <v>153.2</v>
      </c>
      <c r="M742" s="17" t="n">
        <f aca="false">ROUND((H742-G742)/H742,3)</f>
        <v>0.355</v>
      </c>
      <c r="N742" s="17" t="n">
        <f aca="false">IF(E742="Discontinued","",ROUND((L742-G742)/L742,3))</f>
        <v>0.37</v>
      </c>
      <c r="O742" s="21" t="str">
        <f aca="false">IF(E742="Discontinued","Archive",IF(AND(ROUND(K742/H742-1,6)&lt;=0.1,K742-H742&lt;=100),"Auto","Approval"))</f>
        <v>Auto</v>
      </c>
      <c r="P742" s="21" t="s">
        <v>111</v>
      </c>
      <c r="Q742" s="21" t="s">
        <v>1618</v>
      </c>
      <c r="R742" s="21" t="str">
        <f aca="false">IF(E742="Superseded",MID(INDEX('Import file'!$E$2:$E$1384,MATCH(A742,'Import file'!$A$2:$A$1384,0)),23,30),A742)</f>
        <v>LSB-1245</v>
      </c>
      <c r="S742" s="19" t="n">
        <f aca="false">IF(E742="Discontinued","",IFERROR(INDEX('Supplier file A'!$D$2:$D$677,MATCH(R742,'Supplier file A'!$A$2:$A$677,0)),IFERROR(INDEX('Supplier file B'!$D$2:$D$386,MATCH(R742,'Supplier file B'!$A$2:$A$386,0)),INDEX('Supplier file C'!$D$2:$D$383,MATCH(R742,'Supplier file C'!$A$2:$A$383,0)))))</f>
        <v>96.5</v>
      </c>
      <c r="T742" s="21" t="str">
        <f aca="false">IF(E742="Discontinued","",IF(ABS(G742-S742)&lt;0.005,"Yes","No"))</f>
        <v>Yes</v>
      </c>
      <c r="U742" s="21" t="str">
        <f aca="false">IF(E742="Discontinued","",IF(ABS(F742-G742)&lt;=0.01*G742,"Yes","No"))</f>
        <v>No</v>
      </c>
      <c r="V742" s="17" t="n">
        <f aca="false">IF(E742="Discontinued","",K742/H742-1)</f>
        <v>0.0233800935203741</v>
      </c>
      <c r="W742" s="21" t="str">
        <f aca="false">IF(E742="Discontinued","Archived",IF(ROUND((L742-G742)/L742,3)&gt;=ROUND(I742,3),"At or above target",IF(Q742&lt;&gt;"","Below target, reason recorded","Below target, no reason")))</f>
        <v>Below target, reason recorded</v>
      </c>
      <c r="X742" s="21" t="str">
        <f aca="false">IF(E742="Discontinued","",IF(ROUND(M742-I742,3)&lt;-0.01,"Yes","No"))</f>
        <v>Yes</v>
      </c>
    </row>
    <row r="743" customFormat="false" ht="15" hidden="false" customHeight="false" outlineLevel="0" collapsed="false">
      <c r="A743" s="21" t="s">
        <v>1619</v>
      </c>
      <c r="B743" s="21" t="s">
        <v>1620</v>
      </c>
      <c r="C743" s="21" t="s">
        <v>1452</v>
      </c>
      <c r="D743" s="21" t="s">
        <v>1453</v>
      </c>
      <c r="E743" s="21" t="s">
        <v>110</v>
      </c>
      <c r="F743" s="19" t="n">
        <v>18.7</v>
      </c>
      <c r="G743" s="19" t="n">
        <v>19.2</v>
      </c>
      <c r="H743" s="19" t="n">
        <v>28.35</v>
      </c>
      <c r="I743" s="17" t="n">
        <v>0.4</v>
      </c>
      <c r="J743" s="17" t="n">
        <v>0.34</v>
      </c>
      <c r="K743" s="19" t="n">
        <f aca="false">IF(E743="Discontinued",H743,ROUND(ROUNDUP(ROUND(G743/(1-IF(J743="",I743,J743))/0.05,6),0)*0.05,2))</f>
        <v>29.1</v>
      </c>
      <c r="L743" s="19" t="n">
        <f aca="false">IF(OR(E743="Discontinued",P743="Held at old sell"),H743,IF(LEFT(P743,15)="Approved, cappe",ROUND(ROUNDUP(ROUND(H743*1.1/0.05,6),0)*0.05,2),K743))</f>
        <v>29.1</v>
      </c>
      <c r="M743" s="17" t="n">
        <f aca="false">ROUND((H743-G743)/H743,3)</f>
        <v>0.323</v>
      </c>
      <c r="N743" s="17" t="n">
        <f aca="false">IF(E743="Discontinued","",ROUND((L743-G743)/L743,3))</f>
        <v>0.34</v>
      </c>
      <c r="O743" s="21" t="str">
        <f aca="false">IF(E743="Discontinued","Archive",IF(AND(ROUND(K743/H743-1,6)&lt;=0.1,K743-H743&lt;=100),"Auto","Approval"))</f>
        <v>Auto</v>
      </c>
      <c r="P743" s="21" t="s">
        <v>111</v>
      </c>
      <c r="Q743" s="21" t="s">
        <v>1503</v>
      </c>
      <c r="R743" s="21" t="str">
        <f aca="false">IF(E743="Superseded",MID(INDEX('Import file'!$E$2:$E$1384,MATCH(A743,'Import file'!$A$2:$A$1384,0)),23,30),A743)</f>
        <v>LSB-1248</v>
      </c>
      <c r="S743" s="19" t="n">
        <f aca="false">IF(E743="Discontinued","",IFERROR(INDEX('Supplier file A'!$D$2:$D$677,MATCH(R743,'Supplier file A'!$A$2:$A$677,0)),IFERROR(INDEX('Supplier file B'!$D$2:$D$386,MATCH(R743,'Supplier file B'!$A$2:$A$386,0)),INDEX('Supplier file C'!$D$2:$D$383,MATCH(R743,'Supplier file C'!$A$2:$A$383,0)))))</f>
        <v>19.2</v>
      </c>
      <c r="T743" s="21" t="str">
        <f aca="false">IF(E743="Discontinued","",IF(ABS(G743-S743)&lt;0.005,"Yes","No"))</f>
        <v>Yes</v>
      </c>
      <c r="U743" s="21" t="str">
        <f aca="false">IF(E743="Discontinued","",IF(ABS(F743-G743)&lt;=0.01*G743,"Yes","No"))</f>
        <v>No</v>
      </c>
      <c r="V743" s="17" t="n">
        <f aca="false">IF(E743="Discontinued","",K743/H743-1)</f>
        <v>0.0264550264550265</v>
      </c>
      <c r="W743" s="21" t="str">
        <f aca="false">IF(E743="Discontinued","Archived",IF(ROUND((L743-G743)/L743,3)&gt;=ROUND(I743,3),"At or above target",IF(Q743&lt;&gt;"","Below target, reason recorded","Below target, no reason")))</f>
        <v>Below target, reason recorded</v>
      </c>
      <c r="X743" s="21" t="str">
        <f aca="false">IF(E743="Discontinued","",IF(ROUND(M743-I743,3)&lt;-0.01,"Yes","No"))</f>
        <v>Yes</v>
      </c>
    </row>
    <row r="744" customFormat="false" ht="15" hidden="false" customHeight="false" outlineLevel="0" collapsed="false">
      <c r="A744" s="21" t="s">
        <v>1621</v>
      </c>
      <c r="B744" s="21" t="s">
        <v>1622</v>
      </c>
      <c r="C744" s="21" t="s">
        <v>1452</v>
      </c>
      <c r="D744" s="21" t="s">
        <v>1453</v>
      </c>
      <c r="E744" s="21" t="s">
        <v>110</v>
      </c>
      <c r="F744" s="19" t="n">
        <v>10.03</v>
      </c>
      <c r="G744" s="19" t="n">
        <v>10.37</v>
      </c>
      <c r="H744" s="19" t="n">
        <v>16.75</v>
      </c>
      <c r="I744" s="17" t="n">
        <v>0.4</v>
      </c>
      <c r="J744" s="17"/>
      <c r="K744" s="19" t="n">
        <f aca="false">IF(E744="Discontinued",H744,ROUND(ROUNDUP(ROUND(G744/(1-IF(J744="",I744,J744))/0.05,6),0)*0.05,2))</f>
        <v>17.3</v>
      </c>
      <c r="L744" s="19" t="n">
        <f aca="false">IF(OR(E744="Discontinued",P744="Held at old sell"),H744,IF(LEFT(P744,15)="Approved, cappe",ROUND(ROUNDUP(ROUND(H744*1.1/0.05,6),0)*0.05,2),K744))</f>
        <v>17.3</v>
      </c>
      <c r="M744" s="17" t="n">
        <f aca="false">ROUND((H744-G744)/H744,3)</f>
        <v>0.381</v>
      </c>
      <c r="N744" s="17" t="n">
        <f aca="false">IF(E744="Discontinued","",ROUND((L744-G744)/L744,3))</f>
        <v>0.401</v>
      </c>
      <c r="O744" s="21" t="str">
        <f aca="false">IF(E744="Discontinued","Archive",IF(AND(ROUND(K744/H744-1,6)&lt;=0.1,K744-H744&lt;=100),"Auto","Approval"))</f>
        <v>Auto</v>
      </c>
      <c r="P744" s="21" t="s">
        <v>111</v>
      </c>
      <c r="Q744" s="21"/>
      <c r="R744" s="21" t="str">
        <f aca="false">IF(E744="Superseded",MID(INDEX('Import file'!$E$2:$E$1384,MATCH(A744,'Import file'!$A$2:$A$1384,0)),23,30),A744)</f>
        <v>LSB-1250</v>
      </c>
      <c r="S744" s="19" t="n">
        <f aca="false">IF(E744="Discontinued","",IFERROR(INDEX('Supplier file A'!$D$2:$D$677,MATCH(R744,'Supplier file A'!$A$2:$A$677,0)),IFERROR(INDEX('Supplier file B'!$D$2:$D$386,MATCH(R744,'Supplier file B'!$A$2:$A$386,0)),INDEX('Supplier file C'!$D$2:$D$383,MATCH(R744,'Supplier file C'!$A$2:$A$383,0)))))</f>
        <v>10.37</v>
      </c>
      <c r="T744" s="21" t="str">
        <f aca="false">IF(E744="Discontinued","",IF(ABS(G744-S744)&lt;0.005,"Yes","No"))</f>
        <v>Yes</v>
      </c>
      <c r="U744" s="21" t="str">
        <f aca="false">IF(E744="Discontinued","",IF(ABS(F744-G744)&lt;=0.01*G744,"Yes","No"))</f>
        <v>No</v>
      </c>
      <c r="V744" s="17" t="n">
        <f aca="false">IF(E744="Discontinued","",K744/H744-1)</f>
        <v>0.0328358208955224</v>
      </c>
      <c r="W744" s="21" t="str">
        <f aca="false">IF(E744="Discontinued","Archived",IF(ROUND((L744-G744)/L744,3)&gt;=ROUND(I744,3),"At or above target",IF(Q744&lt;&gt;"","Below target, reason recorded","Below target, no reason")))</f>
        <v>At or above target</v>
      </c>
      <c r="X744" s="21" t="str">
        <f aca="false">IF(E744="Discontinued","",IF(ROUND(M744-I744,3)&lt;-0.01,"Yes","No"))</f>
        <v>Yes</v>
      </c>
    </row>
    <row r="745" customFormat="false" ht="15" hidden="false" customHeight="false" outlineLevel="0" collapsed="false">
      <c r="A745" s="21" t="s">
        <v>1623</v>
      </c>
      <c r="B745" s="21" t="s">
        <v>1624</v>
      </c>
      <c r="C745" s="21" t="s">
        <v>1452</v>
      </c>
      <c r="D745" s="21" t="s">
        <v>1453</v>
      </c>
      <c r="E745" s="21" t="s">
        <v>110</v>
      </c>
      <c r="F745" s="19" t="n">
        <v>39.1</v>
      </c>
      <c r="G745" s="19" t="n">
        <v>40.21</v>
      </c>
      <c r="H745" s="19" t="n">
        <v>65.2</v>
      </c>
      <c r="I745" s="17" t="n">
        <v>0.4</v>
      </c>
      <c r="J745" s="17"/>
      <c r="K745" s="19" t="n">
        <f aca="false">IF(E745="Discontinued",H745,ROUND(ROUNDUP(ROUND(G745/(1-IF(J745="",I745,J745))/0.05,6),0)*0.05,2))</f>
        <v>67.05</v>
      </c>
      <c r="L745" s="19" t="n">
        <f aca="false">IF(OR(E745="Discontinued",P745="Held at old sell"),H745,IF(LEFT(P745,15)="Approved, cappe",ROUND(ROUNDUP(ROUND(H745*1.1/0.05,6),0)*0.05,2),K745))</f>
        <v>67.05</v>
      </c>
      <c r="M745" s="17" t="n">
        <f aca="false">ROUND((H745-G745)/H745,3)</f>
        <v>0.383</v>
      </c>
      <c r="N745" s="17" t="n">
        <f aca="false">IF(E745="Discontinued","",ROUND((L745-G745)/L745,3))</f>
        <v>0.4</v>
      </c>
      <c r="O745" s="21" t="str">
        <f aca="false">IF(E745="Discontinued","Archive",IF(AND(ROUND(K745/H745-1,6)&lt;=0.1,K745-H745&lt;=100),"Auto","Approval"))</f>
        <v>Auto</v>
      </c>
      <c r="P745" s="21" t="s">
        <v>111</v>
      </c>
      <c r="Q745" s="21"/>
      <c r="R745" s="21" t="str">
        <f aca="false">IF(E745="Superseded",MID(INDEX('Import file'!$E$2:$E$1384,MATCH(A745,'Import file'!$A$2:$A$1384,0)),23,30),A745)</f>
        <v>LSB-1252</v>
      </c>
      <c r="S745" s="19" t="n">
        <f aca="false">IF(E745="Discontinued","",IFERROR(INDEX('Supplier file A'!$D$2:$D$677,MATCH(R745,'Supplier file A'!$A$2:$A$677,0)),IFERROR(INDEX('Supplier file B'!$D$2:$D$386,MATCH(R745,'Supplier file B'!$A$2:$A$386,0)),INDEX('Supplier file C'!$D$2:$D$383,MATCH(R745,'Supplier file C'!$A$2:$A$383,0)))))</f>
        <v>40.21</v>
      </c>
      <c r="T745" s="21" t="str">
        <f aca="false">IF(E745="Discontinued","",IF(ABS(G745-S745)&lt;0.005,"Yes","No"))</f>
        <v>Yes</v>
      </c>
      <c r="U745" s="21" t="str">
        <f aca="false">IF(E745="Discontinued","",IF(ABS(F745-G745)&lt;=0.01*G745,"Yes","No"))</f>
        <v>No</v>
      </c>
      <c r="V745" s="17" t="n">
        <f aca="false">IF(E745="Discontinued","",K745/H745-1)</f>
        <v>0.0283742331288344</v>
      </c>
      <c r="W745" s="21" t="str">
        <f aca="false">IF(E745="Discontinued","Archived",IF(ROUND((L745-G745)/L745,3)&gt;=ROUND(I745,3),"At or above target",IF(Q745&lt;&gt;"","Below target, reason recorded","Below target, no reason")))</f>
        <v>At or above target</v>
      </c>
      <c r="X745" s="21" t="str">
        <f aca="false">IF(E745="Discontinued","",IF(ROUND(M745-I745,3)&lt;-0.01,"Yes","No"))</f>
        <v>Yes</v>
      </c>
    </row>
    <row r="746" customFormat="false" ht="15" hidden="false" customHeight="false" outlineLevel="0" collapsed="false">
      <c r="A746" s="21" t="s">
        <v>1625</v>
      </c>
      <c r="B746" s="21" t="s">
        <v>1626</v>
      </c>
      <c r="C746" s="21" t="s">
        <v>1452</v>
      </c>
      <c r="D746" s="21" t="s">
        <v>1453</v>
      </c>
      <c r="E746" s="21" t="s">
        <v>110</v>
      </c>
      <c r="F746" s="19" t="n">
        <v>35.7</v>
      </c>
      <c r="G746" s="19" t="n">
        <v>36.77</v>
      </c>
      <c r="H746" s="19" t="n">
        <v>56.7</v>
      </c>
      <c r="I746" s="17" t="n">
        <v>0.4</v>
      </c>
      <c r="J746" s="17" t="n">
        <v>0.37</v>
      </c>
      <c r="K746" s="19" t="n">
        <f aca="false">IF(E746="Discontinued",H746,ROUND(ROUNDUP(ROUND(G746/(1-IF(J746="",I746,J746))/0.05,6),0)*0.05,2))</f>
        <v>58.4</v>
      </c>
      <c r="L746" s="19" t="n">
        <f aca="false">IF(OR(E746="Discontinued",P746="Held at old sell"),H746,IF(LEFT(P746,15)="Approved, cappe",ROUND(ROUNDUP(ROUND(H746*1.1/0.05,6),0)*0.05,2),K746))</f>
        <v>58.4</v>
      </c>
      <c r="M746" s="17" t="n">
        <f aca="false">ROUND((H746-G746)/H746,3)</f>
        <v>0.351</v>
      </c>
      <c r="N746" s="17" t="n">
        <f aca="false">IF(E746="Discontinued","",ROUND((L746-G746)/L746,3))</f>
        <v>0.37</v>
      </c>
      <c r="O746" s="21" t="str">
        <f aca="false">IF(E746="Discontinued","Archive",IF(AND(ROUND(K746/H746-1,6)&lt;=0.1,K746-H746&lt;=100),"Auto","Approval"))</f>
        <v>Auto</v>
      </c>
      <c r="P746" s="21" t="s">
        <v>111</v>
      </c>
      <c r="Q746" s="21" t="s">
        <v>1618</v>
      </c>
      <c r="R746" s="21" t="str">
        <f aca="false">IF(E746="Superseded",MID(INDEX('Import file'!$E$2:$E$1384,MATCH(A746,'Import file'!$A$2:$A$1384,0)),23,30),A746)</f>
        <v>LSB-1256</v>
      </c>
      <c r="S746" s="19" t="n">
        <f aca="false">IF(E746="Discontinued","",IFERROR(INDEX('Supplier file A'!$D$2:$D$677,MATCH(R746,'Supplier file A'!$A$2:$A$677,0)),IFERROR(INDEX('Supplier file B'!$D$2:$D$386,MATCH(R746,'Supplier file B'!$A$2:$A$386,0)),INDEX('Supplier file C'!$D$2:$D$383,MATCH(R746,'Supplier file C'!$A$2:$A$383,0)))))</f>
        <v>36.77</v>
      </c>
      <c r="T746" s="21" t="str">
        <f aca="false">IF(E746="Discontinued","",IF(ABS(G746-S746)&lt;0.005,"Yes","No"))</f>
        <v>Yes</v>
      </c>
      <c r="U746" s="21" t="str">
        <f aca="false">IF(E746="Discontinued","",IF(ABS(F746-G746)&lt;=0.01*G746,"Yes","No"))</f>
        <v>No</v>
      </c>
      <c r="V746" s="17" t="n">
        <f aca="false">IF(E746="Discontinued","",K746/H746-1)</f>
        <v>0.0299823633156966</v>
      </c>
      <c r="W746" s="21" t="str">
        <f aca="false">IF(E746="Discontinued","Archived",IF(ROUND((L746-G746)/L746,3)&gt;=ROUND(I746,3),"At or above target",IF(Q746&lt;&gt;"","Below target, reason recorded","Below target, no reason")))</f>
        <v>Below target, reason recorded</v>
      </c>
      <c r="X746" s="21" t="str">
        <f aca="false">IF(E746="Discontinued","",IF(ROUND(M746-I746,3)&lt;-0.01,"Yes","No"))</f>
        <v>Yes</v>
      </c>
    </row>
    <row r="747" customFormat="false" ht="15" hidden="false" customHeight="false" outlineLevel="0" collapsed="false">
      <c r="A747" s="21" t="s">
        <v>1627</v>
      </c>
      <c r="B747" s="21" t="s">
        <v>1628</v>
      </c>
      <c r="C747" s="21" t="s">
        <v>1452</v>
      </c>
      <c r="D747" s="21" t="s">
        <v>1453</v>
      </c>
      <c r="E747" s="21" t="s">
        <v>110</v>
      </c>
      <c r="F747" s="19" t="n">
        <v>22.1</v>
      </c>
      <c r="G747" s="19" t="n">
        <v>22.91</v>
      </c>
      <c r="H747" s="19" t="n">
        <v>36.85</v>
      </c>
      <c r="I747" s="17" t="n">
        <v>0.4</v>
      </c>
      <c r="J747" s="17"/>
      <c r="K747" s="19" t="n">
        <f aca="false">IF(E747="Discontinued",H747,ROUND(ROUNDUP(ROUND(G747/(1-IF(J747="",I747,J747))/0.05,6),0)*0.05,2))</f>
        <v>38.2</v>
      </c>
      <c r="L747" s="19" t="n">
        <f aca="false">IF(OR(E747="Discontinued",P747="Held at old sell"),H747,IF(LEFT(P747,15)="Approved, cappe",ROUND(ROUNDUP(ROUND(H747*1.1/0.05,6),0)*0.05,2),K747))</f>
        <v>38.2</v>
      </c>
      <c r="M747" s="17" t="n">
        <f aca="false">ROUND((H747-G747)/H747,3)</f>
        <v>0.378</v>
      </c>
      <c r="N747" s="17" t="n">
        <f aca="false">IF(E747="Discontinued","",ROUND((L747-G747)/L747,3))</f>
        <v>0.4</v>
      </c>
      <c r="O747" s="21" t="str">
        <f aca="false">IF(E747="Discontinued","Archive",IF(AND(ROUND(K747/H747-1,6)&lt;=0.1,K747-H747&lt;=100),"Auto","Approval"))</f>
        <v>Auto</v>
      </c>
      <c r="P747" s="21" t="s">
        <v>111</v>
      </c>
      <c r="Q747" s="21"/>
      <c r="R747" s="21" t="str">
        <f aca="false">IF(E747="Superseded",MID(INDEX('Import file'!$E$2:$E$1384,MATCH(A747,'Import file'!$A$2:$A$1384,0)),23,30),A747)</f>
        <v>LSB-1258</v>
      </c>
      <c r="S747" s="19" t="n">
        <f aca="false">IF(E747="Discontinued","",IFERROR(INDEX('Supplier file A'!$D$2:$D$677,MATCH(R747,'Supplier file A'!$A$2:$A$677,0)),IFERROR(INDEX('Supplier file B'!$D$2:$D$386,MATCH(R747,'Supplier file B'!$A$2:$A$386,0)),INDEX('Supplier file C'!$D$2:$D$383,MATCH(R747,'Supplier file C'!$A$2:$A$383,0)))))</f>
        <v>22.91</v>
      </c>
      <c r="T747" s="21" t="str">
        <f aca="false">IF(E747="Discontinued","",IF(ABS(G747-S747)&lt;0.005,"Yes","No"))</f>
        <v>Yes</v>
      </c>
      <c r="U747" s="21" t="str">
        <f aca="false">IF(E747="Discontinued","",IF(ABS(F747-G747)&lt;=0.01*G747,"Yes","No"))</f>
        <v>No</v>
      </c>
      <c r="V747" s="17" t="n">
        <f aca="false">IF(E747="Discontinued","",K747/H747-1)</f>
        <v>0.0366350067842605</v>
      </c>
      <c r="W747" s="21" t="str">
        <f aca="false">IF(E747="Discontinued","Archived",IF(ROUND((L747-G747)/L747,3)&gt;=ROUND(I747,3),"At or above target",IF(Q747&lt;&gt;"","Below target, reason recorded","Below target, no reason")))</f>
        <v>At or above target</v>
      </c>
      <c r="X747" s="21" t="str">
        <f aca="false">IF(E747="Discontinued","",IF(ROUND(M747-I747,3)&lt;-0.01,"Yes","No"))</f>
        <v>Yes</v>
      </c>
    </row>
    <row r="748" customFormat="false" ht="15" hidden="false" customHeight="false" outlineLevel="0" collapsed="false">
      <c r="A748" s="21" t="s">
        <v>1629</v>
      </c>
      <c r="B748" s="21" t="s">
        <v>1630</v>
      </c>
      <c r="C748" s="21" t="s">
        <v>1452</v>
      </c>
      <c r="D748" s="21" t="s">
        <v>1453</v>
      </c>
      <c r="E748" s="21" t="s">
        <v>110</v>
      </c>
      <c r="F748" s="19" t="n">
        <v>18</v>
      </c>
      <c r="G748" s="19" t="n">
        <v>18.59</v>
      </c>
      <c r="H748" s="19" t="n">
        <v>25.75</v>
      </c>
      <c r="I748" s="17" t="n">
        <v>0.4</v>
      </c>
      <c r="J748" s="17" t="n">
        <v>0.3</v>
      </c>
      <c r="K748" s="19" t="n">
        <f aca="false">IF(E748="Discontinued",H748,ROUND(ROUNDUP(ROUND(G748/(1-IF(J748="",I748,J748))/0.05,6),0)*0.05,2))</f>
        <v>26.6</v>
      </c>
      <c r="L748" s="19" t="n">
        <f aca="false">IF(OR(E748="Discontinued",P748="Held at old sell"),H748,IF(LEFT(P748,15)="Approved, cappe",ROUND(ROUNDUP(ROUND(H748*1.1/0.05,6),0)*0.05,2),K748))</f>
        <v>26.6</v>
      </c>
      <c r="M748" s="17" t="n">
        <f aca="false">ROUND((H748-G748)/H748,3)</f>
        <v>0.278</v>
      </c>
      <c r="N748" s="17" t="n">
        <f aca="false">IF(E748="Discontinued","",ROUND((L748-G748)/L748,3))</f>
        <v>0.301</v>
      </c>
      <c r="O748" s="21" t="str">
        <f aca="false">IF(E748="Discontinued","Archive",IF(AND(ROUND(K748/H748-1,6)&lt;=0.1,K748-H748&lt;=100),"Auto","Approval"))</f>
        <v>Auto</v>
      </c>
      <c r="P748" s="21" t="s">
        <v>111</v>
      </c>
      <c r="Q748" s="21" t="s">
        <v>392</v>
      </c>
      <c r="R748" s="21" t="str">
        <f aca="false">IF(E748="Superseded",MID(INDEX('Import file'!$E$2:$E$1384,MATCH(A748,'Import file'!$A$2:$A$1384,0)),23,30),A748)</f>
        <v>LSB-1262</v>
      </c>
      <c r="S748" s="19" t="n">
        <f aca="false">IF(E748="Discontinued","",IFERROR(INDEX('Supplier file A'!$D$2:$D$677,MATCH(R748,'Supplier file A'!$A$2:$A$677,0)),IFERROR(INDEX('Supplier file B'!$D$2:$D$386,MATCH(R748,'Supplier file B'!$A$2:$A$386,0)),INDEX('Supplier file C'!$D$2:$D$383,MATCH(R748,'Supplier file C'!$A$2:$A$383,0)))))</f>
        <v>18.59</v>
      </c>
      <c r="T748" s="21" t="str">
        <f aca="false">IF(E748="Discontinued","",IF(ABS(G748-S748)&lt;0.005,"Yes","No"))</f>
        <v>Yes</v>
      </c>
      <c r="U748" s="21" t="str">
        <f aca="false">IF(E748="Discontinued","",IF(ABS(F748-G748)&lt;=0.01*G748,"Yes","No"))</f>
        <v>No</v>
      </c>
      <c r="V748" s="17" t="n">
        <f aca="false">IF(E748="Discontinued","",K748/H748-1)</f>
        <v>0.0330097087378642</v>
      </c>
      <c r="W748" s="21" t="str">
        <f aca="false">IF(E748="Discontinued","Archived",IF(ROUND((L748-G748)/L748,3)&gt;=ROUND(I748,3),"At or above target",IF(Q748&lt;&gt;"","Below target, reason recorded","Below target, no reason")))</f>
        <v>Below target, reason recorded</v>
      </c>
      <c r="X748" s="21" t="str">
        <f aca="false">IF(E748="Discontinued","",IF(ROUND(M748-I748,3)&lt;-0.01,"Yes","No"))</f>
        <v>Yes</v>
      </c>
    </row>
    <row r="749" customFormat="false" ht="15" hidden="false" customHeight="false" outlineLevel="0" collapsed="false">
      <c r="A749" s="21" t="s">
        <v>1631</v>
      </c>
      <c r="B749" s="21" t="s">
        <v>1632</v>
      </c>
      <c r="C749" s="21" t="s">
        <v>1452</v>
      </c>
      <c r="D749" s="21" t="s">
        <v>1453</v>
      </c>
      <c r="E749" s="21" t="s">
        <v>110</v>
      </c>
      <c r="F749" s="19" t="n">
        <v>44.62</v>
      </c>
      <c r="G749" s="19" t="n">
        <v>46.23</v>
      </c>
      <c r="H749" s="19" t="n">
        <v>74.4</v>
      </c>
      <c r="I749" s="17" t="n">
        <v>0.4</v>
      </c>
      <c r="J749" s="17"/>
      <c r="K749" s="19" t="n">
        <f aca="false">IF(E749="Discontinued",H749,ROUND(ROUNDUP(ROUND(G749/(1-IF(J749="",I749,J749))/0.05,6),0)*0.05,2))</f>
        <v>77.05</v>
      </c>
      <c r="L749" s="19" t="n">
        <f aca="false">IF(OR(E749="Discontinued",P749="Held at old sell"),H749,IF(LEFT(P749,15)="Approved, cappe",ROUND(ROUNDUP(ROUND(H749*1.1/0.05,6),0)*0.05,2),K749))</f>
        <v>77.05</v>
      </c>
      <c r="M749" s="17" t="n">
        <f aca="false">ROUND((H749-G749)/H749,3)</f>
        <v>0.379</v>
      </c>
      <c r="N749" s="17" t="n">
        <f aca="false">IF(E749="Discontinued","",ROUND((L749-G749)/L749,3))</f>
        <v>0.4</v>
      </c>
      <c r="O749" s="21" t="str">
        <f aca="false">IF(E749="Discontinued","Archive",IF(AND(ROUND(K749/H749-1,6)&lt;=0.1,K749-H749&lt;=100),"Auto","Approval"))</f>
        <v>Auto</v>
      </c>
      <c r="P749" s="21" t="s">
        <v>111</v>
      </c>
      <c r="Q749" s="21"/>
      <c r="R749" s="21" t="str">
        <f aca="false">IF(E749="Superseded",MID(INDEX('Import file'!$E$2:$E$1384,MATCH(A749,'Import file'!$A$2:$A$1384,0)),23,30),A749)</f>
        <v>LSB-1264</v>
      </c>
      <c r="S749" s="19" t="n">
        <f aca="false">IF(E749="Discontinued","",IFERROR(INDEX('Supplier file A'!$D$2:$D$677,MATCH(R749,'Supplier file A'!$A$2:$A$677,0)),IFERROR(INDEX('Supplier file B'!$D$2:$D$386,MATCH(R749,'Supplier file B'!$A$2:$A$386,0)),INDEX('Supplier file C'!$D$2:$D$383,MATCH(R749,'Supplier file C'!$A$2:$A$383,0)))))</f>
        <v>46.23</v>
      </c>
      <c r="T749" s="21" t="str">
        <f aca="false">IF(E749="Discontinued","",IF(ABS(G749-S749)&lt;0.005,"Yes","No"))</f>
        <v>Yes</v>
      </c>
      <c r="U749" s="21" t="str">
        <f aca="false">IF(E749="Discontinued","",IF(ABS(F749-G749)&lt;=0.01*G749,"Yes","No"))</f>
        <v>No</v>
      </c>
      <c r="V749" s="17" t="n">
        <f aca="false">IF(E749="Discontinued","",K749/H749-1)</f>
        <v>0.0356182795698923</v>
      </c>
      <c r="W749" s="21" t="str">
        <f aca="false">IF(E749="Discontinued","Archived",IF(ROUND((L749-G749)/L749,3)&gt;=ROUND(I749,3),"At or above target",IF(Q749&lt;&gt;"","Below target, reason recorded","Below target, no reason")))</f>
        <v>At or above target</v>
      </c>
      <c r="X749" s="21" t="str">
        <f aca="false">IF(E749="Discontinued","",IF(ROUND(M749-I749,3)&lt;-0.01,"Yes","No"))</f>
        <v>Yes</v>
      </c>
    </row>
    <row r="750" customFormat="false" ht="15" hidden="false" customHeight="false" outlineLevel="0" collapsed="false">
      <c r="A750" s="21" t="s">
        <v>1633</v>
      </c>
      <c r="B750" s="21" t="s">
        <v>1634</v>
      </c>
      <c r="C750" s="21" t="s">
        <v>1452</v>
      </c>
      <c r="D750" s="21" t="s">
        <v>1453</v>
      </c>
      <c r="E750" s="21" t="s">
        <v>110</v>
      </c>
      <c r="F750" s="19" t="n">
        <v>52.9</v>
      </c>
      <c r="G750" s="19" t="n">
        <v>54.81</v>
      </c>
      <c r="H750" s="19" t="n">
        <v>88.2</v>
      </c>
      <c r="I750" s="17" t="n">
        <v>0.4</v>
      </c>
      <c r="J750" s="17"/>
      <c r="K750" s="19" t="n">
        <f aca="false">IF(E750="Discontinued",H750,ROUND(ROUNDUP(ROUND(G750/(1-IF(J750="",I750,J750))/0.05,6),0)*0.05,2))</f>
        <v>91.35</v>
      </c>
      <c r="L750" s="19" t="n">
        <f aca="false">IF(OR(E750="Discontinued",P750="Held at old sell"),H750,IF(LEFT(P750,15)="Approved, cappe",ROUND(ROUNDUP(ROUND(H750*1.1/0.05,6),0)*0.05,2),K750))</f>
        <v>91.35</v>
      </c>
      <c r="M750" s="17" t="n">
        <f aca="false">ROUND((H750-G750)/H750,3)</f>
        <v>0.379</v>
      </c>
      <c r="N750" s="17" t="n">
        <f aca="false">IF(E750="Discontinued","",ROUND((L750-G750)/L750,3))</f>
        <v>0.4</v>
      </c>
      <c r="O750" s="21" t="str">
        <f aca="false">IF(E750="Discontinued","Archive",IF(AND(ROUND(K750/H750-1,6)&lt;=0.1,K750-H750&lt;=100),"Auto","Approval"))</f>
        <v>Auto</v>
      </c>
      <c r="P750" s="21" t="s">
        <v>111</v>
      </c>
      <c r="Q750" s="21"/>
      <c r="R750" s="21" t="str">
        <f aca="false">IF(E750="Superseded",MID(INDEX('Import file'!$E$2:$E$1384,MATCH(A750,'Import file'!$A$2:$A$1384,0)),23,30),A750)</f>
        <v>LSB-1269</v>
      </c>
      <c r="S750" s="19" t="n">
        <f aca="false">IF(E750="Discontinued","",IFERROR(INDEX('Supplier file A'!$D$2:$D$677,MATCH(R750,'Supplier file A'!$A$2:$A$677,0)),IFERROR(INDEX('Supplier file B'!$D$2:$D$386,MATCH(R750,'Supplier file B'!$A$2:$A$386,0)),INDEX('Supplier file C'!$D$2:$D$383,MATCH(R750,'Supplier file C'!$A$2:$A$383,0)))))</f>
        <v>54.81</v>
      </c>
      <c r="T750" s="21" t="str">
        <f aca="false">IF(E750="Discontinued","",IF(ABS(G750-S750)&lt;0.005,"Yes","No"))</f>
        <v>Yes</v>
      </c>
      <c r="U750" s="21" t="str">
        <f aca="false">IF(E750="Discontinued","",IF(ABS(F750-G750)&lt;=0.01*G750,"Yes","No"))</f>
        <v>No</v>
      </c>
      <c r="V750" s="17" t="n">
        <f aca="false">IF(E750="Discontinued","",K750/H750-1)</f>
        <v>0.0357142857142856</v>
      </c>
      <c r="W750" s="21" t="str">
        <f aca="false">IF(E750="Discontinued","Archived",IF(ROUND((L750-G750)/L750,3)&gt;=ROUND(I750,3),"At or above target",IF(Q750&lt;&gt;"","Below target, reason recorded","Below target, no reason")))</f>
        <v>At or above target</v>
      </c>
      <c r="X750" s="21" t="str">
        <f aca="false">IF(E750="Discontinued","",IF(ROUND(M750-I750,3)&lt;-0.01,"Yes","No"))</f>
        <v>Yes</v>
      </c>
    </row>
    <row r="751" customFormat="false" ht="15" hidden="false" customHeight="false" outlineLevel="0" collapsed="false">
      <c r="A751" s="21" t="s">
        <v>1635</v>
      </c>
      <c r="B751" s="21" t="s">
        <v>1636</v>
      </c>
      <c r="C751" s="21" t="s">
        <v>1452</v>
      </c>
      <c r="D751" s="21" t="s">
        <v>1453</v>
      </c>
      <c r="E751" s="21" t="s">
        <v>110</v>
      </c>
      <c r="F751" s="19" t="n">
        <v>22</v>
      </c>
      <c r="G751" s="19" t="n">
        <v>22.49</v>
      </c>
      <c r="H751" s="19" t="n">
        <v>36.7</v>
      </c>
      <c r="I751" s="17" t="n">
        <v>0.4</v>
      </c>
      <c r="J751" s="17"/>
      <c r="K751" s="19" t="n">
        <f aca="false">IF(E751="Discontinued",H751,ROUND(ROUNDUP(ROUND(G751/(1-IF(J751="",I751,J751))/0.05,6),0)*0.05,2))</f>
        <v>37.5</v>
      </c>
      <c r="L751" s="19" t="n">
        <f aca="false">IF(OR(E751="Discontinued",P751="Held at old sell"),H751,IF(LEFT(P751,15)="Approved, cappe",ROUND(ROUNDUP(ROUND(H751*1.1/0.05,6),0)*0.05,2),K751))</f>
        <v>37.5</v>
      </c>
      <c r="M751" s="17" t="n">
        <f aca="false">ROUND((H751-G751)/H751,3)</f>
        <v>0.387</v>
      </c>
      <c r="N751" s="17" t="n">
        <f aca="false">IF(E751="Discontinued","",ROUND((L751-G751)/L751,3))</f>
        <v>0.4</v>
      </c>
      <c r="O751" s="21" t="str">
        <f aca="false">IF(E751="Discontinued","Archive",IF(AND(ROUND(K751/H751-1,6)&lt;=0.1,K751-H751&lt;=100),"Auto","Approval"))</f>
        <v>Auto</v>
      </c>
      <c r="P751" s="21" t="s">
        <v>111</v>
      </c>
      <c r="Q751" s="21"/>
      <c r="R751" s="21" t="str">
        <f aca="false">IF(E751="Superseded",MID(INDEX('Import file'!$E$2:$E$1384,MATCH(A751,'Import file'!$A$2:$A$1384,0)),23,30),A751)</f>
        <v>LSB-1270</v>
      </c>
      <c r="S751" s="19" t="n">
        <f aca="false">IF(E751="Discontinued","",IFERROR(INDEX('Supplier file A'!$D$2:$D$677,MATCH(R751,'Supplier file A'!$A$2:$A$677,0)),IFERROR(INDEX('Supplier file B'!$D$2:$D$386,MATCH(R751,'Supplier file B'!$A$2:$A$386,0)),INDEX('Supplier file C'!$D$2:$D$383,MATCH(R751,'Supplier file C'!$A$2:$A$383,0)))))</f>
        <v>22.49</v>
      </c>
      <c r="T751" s="21" t="str">
        <f aca="false">IF(E751="Discontinued","",IF(ABS(G751-S751)&lt;0.005,"Yes","No"))</f>
        <v>Yes</v>
      </c>
      <c r="U751" s="21" t="str">
        <f aca="false">IF(E751="Discontinued","",IF(ABS(F751-G751)&lt;=0.01*G751,"Yes","No"))</f>
        <v>No</v>
      </c>
      <c r="V751" s="17" t="n">
        <f aca="false">IF(E751="Discontinued","",K751/H751-1)</f>
        <v>0.0217983651226157</v>
      </c>
      <c r="W751" s="21" t="str">
        <f aca="false">IF(E751="Discontinued","Archived",IF(ROUND((L751-G751)/L751,3)&gt;=ROUND(I751,3),"At or above target",IF(Q751&lt;&gt;"","Below target, reason recorded","Below target, no reason")))</f>
        <v>At or above target</v>
      </c>
      <c r="X751" s="21" t="str">
        <f aca="false">IF(E751="Discontinued","",IF(ROUND(M751-I751,3)&lt;-0.01,"Yes","No"))</f>
        <v>Yes</v>
      </c>
    </row>
    <row r="752" customFormat="false" ht="15" hidden="false" customHeight="false" outlineLevel="0" collapsed="false">
      <c r="A752" s="21" t="s">
        <v>1637</v>
      </c>
      <c r="B752" s="21" t="s">
        <v>1638</v>
      </c>
      <c r="C752" s="21" t="s">
        <v>1452</v>
      </c>
      <c r="D752" s="21" t="s">
        <v>1453</v>
      </c>
      <c r="E752" s="21" t="s">
        <v>110</v>
      </c>
      <c r="F752" s="19" t="n">
        <v>29.7</v>
      </c>
      <c r="G752" s="19" t="n">
        <v>30.25</v>
      </c>
      <c r="H752" s="19" t="n">
        <v>45</v>
      </c>
      <c r="I752" s="17" t="n">
        <v>0.4</v>
      </c>
      <c r="J752" s="17" t="n">
        <v>0.34</v>
      </c>
      <c r="K752" s="19" t="n">
        <f aca="false">IF(E752="Discontinued",H752,ROUND(ROUNDUP(ROUND(G752/(1-IF(J752="",I752,J752))/0.05,6),0)*0.05,2))</f>
        <v>45.85</v>
      </c>
      <c r="L752" s="19" t="n">
        <f aca="false">IF(OR(E752="Discontinued",P752="Held at old sell"),H752,IF(LEFT(P752,15)="Approved, cappe",ROUND(ROUNDUP(ROUND(H752*1.1/0.05,6),0)*0.05,2),K752))</f>
        <v>45.85</v>
      </c>
      <c r="M752" s="17" t="n">
        <f aca="false">ROUND((H752-G752)/H752,3)</f>
        <v>0.328</v>
      </c>
      <c r="N752" s="17" t="n">
        <f aca="false">IF(E752="Discontinued","",ROUND((L752-G752)/L752,3))</f>
        <v>0.34</v>
      </c>
      <c r="O752" s="21" t="str">
        <f aca="false">IF(E752="Discontinued","Archive",IF(AND(ROUND(K752/H752-1,6)&lt;=0.1,K752-H752&lt;=100),"Auto","Approval"))</f>
        <v>Auto</v>
      </c>
      <c r="P752" s="21" t="s">
        <v>111</v>
      </c>
      <c r="Q752" s="21" t="s">
        <v>1503</v>
      </c>
      <c r="R752" s="21" t="str">
        <f aca="false">IF(E752="Superseded",MID(INDEX('Import file'!$E$2:$E$1384,MATCH(A752,'Import file'!$A$2:$A$1384,0)),23,30),A752)</f>
        <v>LSB-1275</v>
      </c>
      <c r="S752" s="19" t="n">
        <f aca="false">IF(E752="Discontinued","",IFERROR(INDEX('Supplier file A'!$D$2:$D$677,MATCH(R752,'Supplier file A'!$A$2:$A$677,0)),IFERROR(INDEX('Supplier file B'!$D$2:$D$386,MATCH(R752,'Supplier file B'!$A$2:$A$386,0)),INDEX('Supplier file C'!$D$2:$D$383,MATCH(R752,'Supplier file C'!$A$2:$A$383,0)))))</f>
        <v>30.25</v>
      </c>
      <c r="T752" s="21" t="str">
        <f aca="false">IF(E752="Discontinued","",IF(ABS(G752-S752)&lt;0.005,"Yes","No"))</f>
        <v>Yes</v>
      </c>
      <c r="U752" s="21" t="str">
        <f aca="false">IF(E752="Discontinued","",IF(ABS(F752-G752)&lt;=0.01*G752,"Yes","No"))</f>
        <v>No</v>
      </c>
      <c r="V752" s="17" t="n">
        <f aca="false">IF(E752="Discontinued","",K752/H752-1)</f>
        <v>0.018888888888889</v>
      </c>
      <c r="W752" s="21" t="str">
        <f aca="false">IF(E752="Discontinued","Archived",IF(ROUND((L752-G752)/L752,3)&gt;=ROUND(I752,3),"At or above target",IF(Q752&lt;&gt;"","Below target, reason recorded","Below target, no reason")))</f>
        <v>Below target, reason recorded</v>
      </c>
      <c r="X752" s="21" t="str">
        <f aca="false">IF(E752="Discontinued","",IF(ROUND(M752-I752,3)&lt;-0.01,"Yes","No"))</f>
        <v>Yes</v>
      </c>
    </row>
    <row r="753" customFormat="false" ht="15" hidden="false" customHeight="false" outlineLevel="0" collapsed="false">
      <c r="A753" s="21" t="s">
        <v>1639</v>
      </c>
      <c r="B753" s="21" t="s">
        <v>1640</v>
      </c>
      <c r="C753" s="21" t="s">
        <v>1452</v>
      </c>
      <c r="D753" s="21" t="s">
        <v>1453</v>
      </c>
      <c r="E753" s="21" t="s">
        <v>110</v>
      </c>
      <c r="F753" s="19" t="n">
        <v>120</v>
      </c>
      <c r="G753" s="19" t="n">
        <v>123.41</v>
      </c>
      <c r="H753" s="19" t="n">
        <v>200</v>
      </c>
      <c r="I753" s="17" t="n">
        <v>0.4</v>
      </c>
      <c r="J753" s="17"/>
      <c r="K753" s="19" t="n">
        <f aca="false">IF(E753="Discontinued",H753,ROUND(ROUNDUP(ROUND(G753/(1-IF(J753="",I753,J753))/0.05,6),0)*0.05,2))</f>
        <v>205.7</v>
      </c>
      <c r="L753" s="19" t="n">
        <f aca="false">IF(OR(E753="Discontinued",P753="Held at old sell"),H753,IF(LEFT(P753,15)="Approved, cappe",ROUND(ROUNDUP(ROUND(H753*1.1/0.05,6),0)*0.05,2),K753))</f>
        <v>205.7</v>
      </c>
      <c r="M753" s="17" t="n">
        <f aca="false">ROUND((H753-G753)/H753,3)</f>
        <v>0.383</v>
      </c>
      <c r="N753" s="17" t="n">
        <f aca="false">IF(E753="Discontinued","",ROUND((L753-G753)/L753,3))</f>
        <v>0.4</v>
      </c>
      <c r="O753" s="21" t="str">
        <f aca="false">IF(E753="Discontinued","Archive",IF(AND(ROUND(K753/H753-1,6)&lt;=0.1,K753-H753&lt;=100),"Auto","Approval"))</f>
        <v>Auto</v>
      </c>
      <c r="P753" s="21" t="s">
        <v>111</v>
      </c>
      <c r="Q753" s="21"/>
      <c r="R753" s="21" t="str">
        <f aca="false">IF(E753="Superseded",MID(INDEX('Import file'!$E$2:$E$1384,MATCH(A753,'Import file'!$A$2:$A$1384,0)),23,30),A753)</f>
        <v>LSB-1277</v>
      </c>
      <c r="S753" s="19" t="n">
        <f aca="false">IF(E753="Discontinued","",IFERROR(INDEX('Supplier file A'!$D$2:$D$677,MATCH(R753,'Supplier file A'!$A$2:$A$677,0)),IFERROR(INDEX('Supplier file B'!$D$2:$D$386,MATCH(R753,'Supplier file B'!$A$2:$A$386,0)),INDEX('Supplier file C'!$D$2:$D$383,MATCH(R753,'Supplier file C'!$A$2:$A$383,0)))))</f>
        <v>123.41</v>
      </c>
      <c r="T753" s="21" t="str">
        <f aca="false">IF(E753="Discontinued","",IF(ABS(G753-S753)&lt;0.005,"Yes","No"))</f>
        <v>Yes</v>
      </c>
      <c r="U753" s="21" t="str">
        <f aca="false">IF(E753="Discontinued","",IF(ABS(F753-G753)&lt;=0.01*G753,"Yes","No"))</f>
        <v>No</v>
      </c>
      <c r="V753" s="17" t="n">
        <f aca="false">IF(E753="Discontinued","",K753/H753-1)</f>
        <v>0.0285</v>
      </c>
      <c r="W753" s="21" t="str">
        <f aca="false">IF(E753="Discontinued","Archived",IF(ROUND((L753-G753)/L753,3)&gt;=ROUND(I753,3),"At or above target",IF(Q753&lt;&gt;"","Below target, reason recorded","Below target, no reason")))</f>
        <v>At or above target</v>
      </c>
      <c r="X753" s="21" t="str">
        <f aca="false">IF(E753="Discontinued","",IF(ROUND(M753-I753,3)&lt;-0.01,"Yes","No"))</f>
        <v>Yes</v>
      </c>
    </row>
    <row r="754" customFormat="false" ht="15" hidden="false" customHeight="false" outlineLevel="0" collapsed="false">
      <c r="A754" s="21" t="s">
        <v>1641</v>
      </c>
      <c r="B754" s="21" t="s">
        <v>1642</v>
      </c>
      <c r="C754" s="21" t="s">
        <v>1452</v>
      </c>
      <c r="D754" s="21" t="s">
        <v>1453</v>
      </c>
      <c r="E754" s="21" t="s">
        <v>110</v>
      </c>
      <c r="F754" s="19" t="n">
        <v>102</v>
      </c>
      <c r="G754" s="19" t="n">
        <v>105.35</v>
      </c>
      <c r="H754" s="19" t="n">
        <v>170</v>
      </c>
      <c r="I754" s="17" t="n">
        <v>0.4</v>
      </c>
      <c r="J754" s="17"/>
      <c r="K754" s="19" t="n">
        <f aca="false">IF(E754="Discontinued",H754,ROUND(ROUNDUP(ROUND(G754/(1-IF(J754="",I754,J754))/0.05,6),0)*0.05,2))</f>
        <v>175.6</v>
      </c>
      <c r="L754" s="19" t="n">
        <f aca="false">IF(OR(E754="Discontinued",P754="Held at old sell"),H754,IF(LEFT(P754,15)="Approved, cappe",ROUND(ROUNDUP(ROUND(H754*1.1/0.05,6),0)*0.05,2),K754))</f>
        <v>175.6</v>
      </c>
      <c r="M754" s="17" t="n">
        <f aca="false">ROUND((H754-G754)/H754,3)</f>
        <v>0.38</v>
      </c>
      <c r="N754" s="17" t="n">
        <f aca="false">IF(E754="Discontinued","",ROUND((L754-G754)/L754,3))</f>
        <v>0.4</v>
      </c>
      <c r="O754" s="21" t="str">
        <f aca="false">IF(E754="Discontinued","Archive",IF(AND(ROUND(K754/H754-1,6)&lt;=0.1,K754-H754&lt;=100),"Auto","Approval"))</f>
        <v>Auto</v>
      </c>
      <c r="P754" s="21" t="s">
        <v>111</v>
      </c>
      <c r="Q754" s="21"/>
      <c r="R754" s="21" t="str">
        <f aca="false">IF(E754="Superseded",MID(INDEX('Import file'!$E$2:$E$1384,MATCH(A754,'Import file'!$A$2:$A$1384,0)),23,30),A754)</f>
        <v>LSB-1279</v>
      </c>
      <c r="S754" s="19" t="n">
        <f aca="false">IF(E754="Discontinued","",IFERROR(INDEX('Supplier file A'!$D$2:$D$677,MATCH(R754,'Supplier file A'!$A$2:$A$677,0)),IFERROR(INDEX('Supplier file B'!$D$2:$D$386,MATCH(R754,'Supplier file B'!$A$2:$A$386,0)),INDEX('Supplier file C'!$D$2:$D$383,MATCH(R754,'Supplier file C'!$A$2:$A$383,0)))))</f>
        <v>105.35</v>
      </c>
      <c r="T754" s="21" t="str">
        <f aca="false">IF(E754="Discontinued","",IF(ABS(G754-S754)&lt;0.005,"Yes","No"))</f>
        <v>Yes</v>
      </c>
      <c r="U754" s="21" t="str">
        <f aca="false">IF(E754="Discontinued","",IF(ABS(F754-G754)&lt;=0.01*G754,"Yes","No"))</f>
        <v>No</v>
      </c>
      <c r="V754" s="17" t="n">
        <f aca="false">IF(E754="Discontinued","",K754/H754-1)</f>
        <v>0.0329411764705883</v>
      </c>
      <c r="W754" s="21" t="str">
        <f aca="false">IF(E754="Discontinued","Archived",IF(ROUND((L754-G754)/L754,3)&gt;=ROUND(I754,3),"At or above target",IF(Q754&lt;&gt;"","Below target, reason recorded","Below target, no reason")))</f>
        <v>At or above target</v>
      </c>
      <c r="X754" s="21" t="str">
        <f aca="false">IF(E754="Discontinued","",IF(ROUND(M754-I754,3)&lt;-0.01,"Yes","No"))</f>
        <v>Yes</v>
      </c>
    </row>
    <row r="755" customFormat="false" ht="15" hidden="false" customHeight="false" outlineLevel="0" collapsed="false">
      <c r="A755" s="21" t="s">
        <v>1643</v>
      </c>
      <c r="B755" s="21" t="s">
        <v>1644</v>
      </c>
      <c r="C755" s="21" t="s">
        <v>1452</v>
      </c>
      <c r="D755" s="21" t="s">
        <v>1453</v>
      </c>
      <c r="E755" s="21" t="s">
        <v>110</v>
      </c>
      <c r="F755" s="19" t="n">
        <v>22.1</v>
      </c>
      <c r="G755" s="19" t="n">
        <v>22.56</v>
      </c>
      <c r="H755" s="19" t="n">
        <v>34</v>
      </c>
      <c r="I755" s="17" t="n">
        <v>0.4</v>
      </c>
      <c r="J755" s="17" t="n">
        <v>0.35</v>
      </c>
      <c r="K755" s="19" t="n">
        <f aca="false">IF(E755="Discontinued",H755,ROUND(ROUNDUP(ROUND(G755/(1-IF(J755="",I755,J755))/0.05,6),0)*0.05,2))</f>
        <v>34.75</v>
      </c>
      <c r="L755" s="19" t="n">
        <f aca="false">IF(OR(E755="Discontinued",P755="Held at old sell"),H755,IF(LEFT(P755,15)="Approved, cappe",ROUND(ROUNDUP(ROUND(H755*1.1/0.05,6),0)*0.05,2),K755))</f>
        <v>34.75</v>
      </c>
      <c r="M755" s="17" t="n">
        <f aca="false">ROUND((H755-G755)/H755,3)</f>
        <v>0.336</v>
      </c>
      <c r="N755" s="17" t="n">
        <f aca="false">IF(E755="Discontinued","",ROUND((L755-G755)/L755,3))</f>
        <v>0.351</v>
      </c>
      <c r="O755" s="21" t="str">
        <f aca="false">IF(E755="Discontinued","Archive",IF(AND(ROUND(K755/H755-1,6)&lt;=0.1,K755-H755&lt;=100),"Auto","Approval"))</f>
        <v>Auto</v>
      </c>
      <c r="P755" s="21" t="s">
        <v>111</v>
      </c>
      <c r="Q755" s="21" t="s">
        <v>1492</v>
      </c>
      <c r="R755" s="21" t="str">
        <f aca="false">IF(E755="Superseded",MID(INDEX('Import file'!$E$2:$E$1384,MATCH(A755,'Import file'!$A$2:$A$1384,0)),23,30),A755)</f>
        <v>LSB-1284</v>
      </c>
      <c r="S755" s="19" t="n">
        <f aca="false">IF(E755="Discontinued","",IFERROR(INDEX('Supplier file A'!$D$2:$D$677,MATCH(R755,'Supplier file A'!$A$2:$A$677,0)),IFERROR(INDEX('Supplier file B'!$D$2:$D$386,MATCH(R755,'Supplier file B'!$A$2:$A$386,0)),INDEX('Supplier file C'!$D$2:$D$383,MATCH(R755,'Supplier file C'!$A$2:$A$383,0)))))</f>
        <v>22.56</v>
      </c>
      <c r="T755" s="21" t="str">
        <f aca="false">IF(E755="Discontinued","",IF(ABS(G755-S755)&lt;0.005,"Yes","No"))</f>
        <v>Yes</v>
      </c>
      <c r="U755" s="21" t="str">
        <f aca="false">IF(E755="Discontinued","",IF(ABS(F755-G755)&lt;=0.01*G755,"Yes","No"))</f>
        <v>No</v>
      </c>
      <c r="V755" s="17" t="n">
        <f aca="false">IF(E755="Discontinued","",K755/H755-1)</f>
        <v>0.0220588235294117</v>
      </c>
      <c r="W755" s="21" t="str">
        <f aca="false">IF(E755="Discontinued","Archived",IF(ROUND((L755-G755)/L755,3)&gt;=ROUND(I755,3),"At or above target",IF(Q755&lt;&gt;"","Below target, reason recorded","Below target, no reason")))</f>
        <v>Below target, reason recorded</v>
      </c>
      <c r="X755" s="21" t="str">
        <f aca="false">IF(E755="Discontinued","",IF(ROUND(M755-I755,3)&lt;-0.01,"Yes","No"))</f>
        <v>Yes</v>
      </c>
    </row>
    <row r="756" customFormat="false" ht="15" hidden="false" customHeight="false" outlineLevel="0" collapsed="false">
      <c r="A756" s="21" t="s">
        <v>1645</v>
      </c>
      <c r="B756" s="21" t="s">
        <v>1646</v>
      </c>
      <c r="C756" s="21" t="s">
        <v>1452</v>
      </c>
      <c r="D756" s="21" t="s">
        <v>1453</v>
      </c>
      <c r="E756" s="21" t="s">
        <v>110</v>
      </c>
      <c r="F756" s="19" t="n">
        <v>36.8</v>
      </c>
      <c r="G756" s="19" t="n">
        <v>37.72</v>
      </c>
      <c r="H756" s="19" t="n">
        <v>61.35</v>
      </c>
      <c r="I756" s="17" t="n">
        <v>0.4</v>
      </c>
      <c r="J756" s="17"/>
      <c r="K756" s="19" t="n">
        <f aca="false">IF(E756="Discontinued",H756,ROUND(ROUNDUP(ROUND(G756/(1-IF(J756="",I756,J756))/0.05,6),0)*0.05,2))</f>
        <v>62.9</v>
      </c>
      <c r="L756" s="19" t="n">
        <f aca="false">IF(OR(E756="Discontinued",P756="Held at old sell"),H756,IF(LEFT(P756,15)="Approved, cappe",ROUND(ROUNDUP(ROUND(H756*1.1/0.05,6),0)*0.05,2),K756))</f>
        <v>62.9</v>
      </c>
      <c r="M756" s="17" t="n">
        <f aca="false">ROUND((H756-G756)/H756,3)</f>
        <v>0.385</v>
      </c>
      <c r="N756" s="17" t="n">
        <f aca="false">IF(E756="Discontinued","",ROUND((L756-G756)/L756,3))</f>
        <v>0.4</v>
      </c>
      <c r="O756" s="21" t="str">
        <f aca="false">IF(E756="Discontinued","Archive",IF(AND(ROUND(K756/H756-1,6)&lt;=0.1,K756-H756&lt;=100),"Auto","Approval"))</f>
        <v>Auto</v>
      </c>
      <c r="P756" s="21" t="s">
        <v>111</v>
      </c>
      <c r="Q756" s="21"/>
      <c r="R756" s="21" t="str">
        <f aca="false">IF(E756="Superseded",MID(INDEX('Import file'!$E$2:$E$1384,MATCH(A756,'Import file'!$A$2:$A$1384,0)),23,30),A756)</f>
        <v>LSB-1286</v>
      </c>
      <c r="S756" s="19" t="n">
        <f aca="false">IF(E756="Discontinued","",IFERROR(INDEX('Supplier file A'!$D$2:$D$677,MATCH(R756,'Supplier file A'!$A$2:$A$677,0)),IFERROR(INDEX('Supplier file B'!$D$2:$D$386,MATCH(R756,'Supplier file B'!$A$2:$A$386,0)),INDEX('Supplier file C'!$D$2:$D$383,MATCH(R756,'Supplier file C'!$A$2:$A$383,0)))))</f>
        <v>37.72</v>
      </c>
      <c r="T756" s="21" t="str">
        <f aca="false">IF(E756="Discontinued","",IF(ABS(G756-S756)&lt;0.005,"Yes","No"))</f>
        <v>Yes</v>
      </c>
      <c r="U756" s="21" t="str">
        <f aca="false">IF(E756="Discontinued","",IF(ABS(F756-G756)&lt;=0.01*G756,"Yes","No"))</f>
        <v>No</v>
      </c>
      <c r="V756" s="17" t="n">
        <f aca="false">IF(E756="Discontinued","",K756/H756-1)</f>
        <v>0.0252648736756316</v>
      </c>
      <c r="W756" s="21" t="str">
        <f aca="false">IF(E756="Discontinued","Archived",IF(ROUND((L756-G756)/L756,3)&gt;=ROUND(I756,3),"At or above target",IF(Q756&lt;&gt;"","Below target, reason recorded","Below target, no reason")))</f>
        <v>At or above target</v>
      </c>
      <c r="X756" s="21" t="str">
        <f aca="false">IF(E756="Discontinued","",IF(ROUND(M756-I756,3)&lt;-0.01,"Yes","No"))</f>
        <v>Yes</v>
      </c>
    </row>
    <row r="757" customFormat="false" ht="15" hidden="false" customHeight="false" outlineLevel="0" collapsed="false">
      <c r="A757" s="21" t="s">
        <v>1647</v>
      </c>
      <c r="B757" s="21" t="s">
        <v>1648</v>
      </c>
      <c r="C757" s="21" t="s">
        <v>1452</v>
      </c>
      <c r="D757" s="21" t="s">
        <v>1453</v>
      </c>
      <c r="E757" s="21" t="s">
        <v>110</v>
      </c>
      <c r="F757" s="19" t="n">
        <v>37.8</v>
      </c>
      <c r="G757" s="19" t="n">
        <v>39.04</v>
      </c>
      <c r="H757" s="19" t="n">
        <v>59.1</v>
      </c>
      <c r="I757" s="17" t="n">
        <v>0.4</v>
      </c>
      <c r="J757" s="17" t="n">
        <v>0.36</v>
      </c>
      <c r="K757" s="19" t="n">
        <f aca="false">IF(E757="Discontinued",H757,ROUND(ROUNDUP(ROUND(G757/(1-IF(J757="",I757,J757))/0.05,6),0)*0.05,2))</f>
        <v>61</v>
      </c>
      <c r="L757" s="19" t="n">
        <f aca="false">IF(OR(E757="Discontinued",P757="Held at old sell"),H757,IF(LEFT(P757,15)="Approved, cappe",ROUND(ROUNDUP(ROUND(H757*1.1/0.05,6),0)*0.05,2),K757))</f>
        <v>61</v>
      </c>
      <c r="M757" s="17" t="n">
        <f aca="false">ROUND((H757-G757)/H757,3)</f>
        <v>0.339</v>
      </c>
      <c r="N757" s="17" t="n">
        <f aca="false">IF(E757="Discontinued","",ROUND((L757-G757)/L757,3))</f>
        <v>0.36</v>
      </c>
      <c r="O757" s="21" t="str">
        <f aca="false">IF(E757="Discontinued","Archive",IF(AND(ROUND(K757/H757-1,6)&lt;=0.1,K757-H757&lt;=100),"Auto","Approval"))</f>
        <v>Auto</v>
      </c>
      <c r="P757" s="21" t="s">
        <v>111</v>
      </c>
      <c r="Q757" s="21" t="s">
        <v>1649</v>
      </c>
      <c r="R757" s="21" t="str">
        <f aca="false">IF(E757="Superseded",MID(INDEX('Import file'!$E$2:$E$1384,MATCH(A757,'Import file'!$A$2:$A$1384,0)),23,30),A757)</f>
        <v>LSB-1289</v>
      </c>
      <c r="S757" s="19" t="n">
        <f aca="false">IF(E757="Discontinued","",IFERROR(INDEX('Supplier file A'!$D$2:$D$677,MATCH(R757,'Supplier file A'!$A$2:$A$677,0)),IFERROR(INDEX('Supplier file B'!$D$2:$D$386,MATCH(R757,'Supplier file B'!$A$2:$A$386,0)),INDEX('Supplier file C'!$D$2:$D$383,MATCH(R757,'Supplier file C'!$A$2:$A$383,0)))))</f>
        <v>39.04</v>
      </c>
      <c r="T757" s="21" t="str">
        <f aca="false">IF(E757="Discontinued","",IF(ABS(G757-S757)&lt;0.005,"Yes","No"))</f>
        <v>Yes</v>
      </c>
      <c r="U757" s="21" t="str">
        <f aca="false">IF(E757="Discontinued","",IF(ABS(F757-G757)&lt;=0.01*G757,"Yes","No"))</f>
        <v>No</v>
      </c>
      <c r="V757" s="17" t="n">
        <f aca="false">IF(E757="Discontinued","",K757/H757-1)</f>
        <v>0.0321489001692048</v>
      </c>
      <c r="W757" s="21" t="str">
        <f aca="false">IF(E757="Discontinued","Archived",IF(ROUND((L757-G757)/L757,3)&gt;=ROUND(I757,3),"At or above target",IF(Q757&lt;&gt;"","Below target, reason recorded","Below target, no reason")))</f>
        <v>Below target, reason recorded</v>
      </c>
      <c r="X757" s="21" t="str">
        <f aca="false">IF(E757="Discontinued","",IF(ROUND(M757-I757,3)&lt;-0.01,"Yes","No"))</f>
        <v>Yes</v>
      </c>
    </row>
    <row r="758" customFormat="false" ht="15" hidden="false" customHeight="false" outlineLevel="0" collapsed="false">
      <c r="A758" s="21" t="s">
        <v>1650</v>
      </c>
      <c r="B758" s="21" t="s">
        <v>1651</v>
      </c>
      <c r="C758" s="21" t="s">
        <v>1452</v>
      </c>
      <c r="D758" s="21" t="s">
        <v>1453</v>
      </c>
      <c r="E758" s="21" t="s">
        <v>110</v>
      </c>
      <c r="F758" s="19" t="n">
        <v>35.7</v>
      </c>
      <c r="G758" s="19" t="n">
        <v>36.57</v>
      </c>
      <c r="H758" s="19" t="n">
        <v>59.5</v>
      </c>
      <c r="I758" s="17" t="n">
        <v>0.4</v>
      </c>
      <c r="J758" s="17"/>
      <c r="K758" s="19" t="n">
        <f aca="false">IF(E758="Discontinued",H758,ROUND(ROUNDUP(ROUND(G758/(1-IF(J758="",I758,J758))/0.05,6),0)*0.05,2))</f>
        <v>60.95</v>
      </c>
      <c r="L758" s="19" t="n">
        <f aca="false">IF(OR(E758="Discontinued",P758="Held at old sell"),H758,IF(LEFT(P758,15)="Approved, cappe",ROUND(ROUNDUP(ROUND(H758*1.1/0.05,6),0)*0.05,2),K758))</f>
        <v>60.95</v>
      </c>
      <c r="M758" s="17" t="n">
        <f aca="false">ROUND((H758-G758)/H758,3)</f>
        <v>0.385</v>
      </c>
      <c r="N758" s="17" t="n">
        <f aca="false">IF(E758="Discontinued","",ROUND((L758-G758)/L758,3))</f>
        <v>0.4</v>
      </c>
      <c r="O758" s="21" t="str">
        <f aca="false">IF(E758="Discontinued","Archive",IF(AND(ROUND(K758/H758-1,6)&lt;=0.1,K758-H758&lt;=100),"Auto","Approval"))</f>
        <v>Auto</v>
      </c>
      <c r="P758" s="21" t="s">
        <v>111</v>
      </c>
      <c r="Q758" s="21"/>
      <c r="R758" s="21" t="str">
        <f aca="false">IF(E758="Superseded",MID(INDEX('Import file'!$E$2:$E$1384,MATCH(A758,'Import file'!$A$2:$A$1384,0)),23,30),A758)</f>
        <v>LSB-1291</v>
      </c>
      <c r="S758" s="19" t="n">
        <f aca="false">IF(E758="Discontinued","",IFERROR(INDEX('Supplier file A'!$D$2:$D$677,MATCH(R758,'Supplier file A'!$A$2:$A$677,0)),IFERROR(INDEX('Supplier file B'!$D$2:$D$386,MATCH(R758,'Supplier file B'!$A$2:$A$386,0)),INDEX('Supplier file C'!$D$2:$D$383,MATCH(R758,'Supplier file C'!$A$2:$A$383,0)))))</f>
        <v>36.57</v>
      </c>
      <c r="T758" s="21" t="str">
        <f aca="false">IF(E758="Discontinued","",IF(ABS(G758-S758)&lt;0.005,"Yes","No"))</f>
        <v>Yes</v>
      </c>
      <c r="U758" s="21" t="str">
        <f aca="false">IF(E758="Discontinued","",IF(ABS(F758-G758)&lt;=0.01*G758,"Yes","No"))</f>
        <v>No</v>
      </c>
      <c r="V758" s="17" t="n">
        <f aca="false">IF(E758="Discontinued","",K758/H758-1)</f>
        <v>0.0243697478991598</v>
      </c>
      <c r="W758" s="21" t="str">
        <f aca="false">IF(E758="Discontinued","Archived",IF(ROUND((L758-G758)/L758,3)&gt;=ROUND(I758,3),"At or above target",IF(Q758&lt;&gt;"","Below target, reason recorded","Below target, no reason")))</f>
        <v>At or above target</v>
      </c>
      <c r="X758" s="21" t="str">
        <f aca="false">IF(E758="Discontinued","",IF(ROUND(M758-I758,3)&lt;-0.01,"Yes","No"))</f>
        <v>Yes</v>
      </c>
    </row>
    <row r="759" customFormat="false" ht="15" hidden="false" customHeight="false" outlineLevel="0" collapsed="false">
      <c r="A759" s="21" t="s">
        <v>1652</v>
      </c>
      <c r="B759" s="21" t="s">
        <v>1653</v>
      </c>
      <c r="C759" s="21" t="s">
        <v>1452</v>
      </c>
      <c r="D759" s="21" t="s">
        <v>1453</v>
      </c>
      <c r="E759" s="21" t="s">
        <v>110</v>
      </c>
      <c r="F759" s="19" t="n">
        <v>14</v>
      </c>
      <c r="G759" s="19" t="n">
        <v>14.35</v>
      </c>
      <c r="H759" s="19" t="n">
        <v>23.35</v>
      </c>
      <c r="I759" s="17" t="n">
        <v>0.4</v>
      </c>
      <c r="J759" s="17"/>
      <c r="K759" s="19" t="n">
        <f aca="false">IF(E759="Discontinued",H759,ROUND(ROUNDUP(ROUND(G759/(1-IF(J759="",I759,J759))/0.05,6),0)*0.05,2))</f>
        <v>23.95</v>
      </c>
      <c r="L759" s="19" t="n">
        <f aca="false">IF(OR(E759="Discontinued",P759="Held at old sell"),H759,IF(LEFT(P759,15)="Approved, cappe",ROUND(ROUNDUP(ROUND(H759*1.1/0.05,6),0)*0.05,2),K759))</f>
        <v>23.95</v>
      </c>
      <c r="M759" s="17" t="n">
        <f aca="false">ROUND((H759-G759)/H759,3)</f>
        <v>0.385</v>
      </c>
      <c r="N759" s="17" t="n">
        <f aca="false">IF(E759="Discontinued","",ROUND((L759-G759)/L759,3))</f>
        <v>0.401</v>
      </c>
      <c r="O759" s="21" t="str">
        <f aca="false">IF(E759="Discontinued","Archive",IF(AND(ROUND(K759/H759-1,6)&lt;=0.1,K759-H759&lt;=100),"Auto","Approval"))</f>
        <v>Auto</v>
      </c>
      <c r="P759" s="21" t="s">
        <v>111</v>
      </c>
      <c r="Q759" s="21"/>
      <c r="R759" s="21" t="str">
        <f aca="false">IF(E759="Superseded",MID(INDEX('Import file'!$E$2:$E$1384,MATCH(A759,'Import file'!$A$2:$A$1384,0)),23,30),A759)</f>
        <v>LSB-1296</v>
      </c>
      <c r="S759" s="19" t="n">
        <f aca="false">IF(E759="Discontinued","",IFERROR(INDEX('Supplier file A'!$D$2:$D$677,MATCH(R759,'Supplier file A'!$A$2:$A$677,0)),IFERROR(INDEX('Supplier file B'!$D$2:$D$386,MATCH(R759,'Supplier file B'!$A$2:$A$386,0)),INDEX('Supplier file C'!$D$2:$D$383,MATCH(R759,'Supplier file C'!$A$2:$A$383,0)))))</f>
        <v>14.35</v>
      </c>
      <c r="T759" s="21" t="str">
        <f aca="false">IF(E759="Discontinued","",IF(ABS(G759-S759)&lt;0.005,"Yes","No"))</f>
        <v>Yes</v>
      </c>
      <c r="U759" s="21" t="str">
        <f aca="false">IF(E759="Discontinued","",IF(ABS(F759-G759)&lt;=0.01*G759,"Yes","No"))</f>
        <v>No</v>
      </c>
      <c r="V759" s="17" t="n">
        <f aca="false">IF(E759="Discontinued","",K759/H759-1)</f>
        <v>0.025695931477516</v>
      </c>
      <c r="W759" s="21" t="str">
        <f aca="false">IF(E759="Discontinued","Archived",IF(ROUND((L759-G759)/L759,3)&gt;=ROUND(I759,3),"At or above target",IF(Q759&lt;&gt;"","Below target, reason recorded","Below target, no reason")))</f>
        <v>At or above target</v>
      </c>
      <c r="X759" s="21" t="str">
        <f aca="false">IF(E759="Discontinued","",IF(ROUND(M759-I759,3)&lt;-0.01,"Yes","No"))</f>
        <v>Yes</v>
      </c>
    </row>
    <row r="760" customFormat="false" ht="15" hidden="false" customHeight="false" outlineLevel="0" collapsed="false">
      <c r="A760" s="21" t="s">
        <v>1654</v>
      </c>
      <c r="B760" s="21" t="s">
        <v>1655</v>
      </c>
      <c r="C760" s="21" t="s">
        <v>1452</v>
      </c>
      <c r="D760" s="21" t="s">
        <v>1453</v>
      </c>
      <c r="E760" s="21" t="s">
        <v>110</v>
      </c>
      <c r="F760" s="19" t="n">
        <v>69</v>
      </c>
      <c r="G760" s="19" t="n">
        <v>71.37</v>
      </c>
      <c r="H760" s="19" t="n">
        <v>98.6</v>
      </c>
      <c r="I760" s="17" t="n">
        <v>0.4</v>
      </c>
      <c r="J760" s="17" t="n">
        <v>0.3</v>
      </c>
      <c r="K760" s="19" t="n">
        <f aca="false">IF(E760="Discontinued",H760,ROUND(ROUNDUP(ROUND(G760/(1-IF(J760="",I760,J760))/0.05,6),0)*0.05,2))</f>
        <v>102</v>
      </c>
      <c r="L760" s="19" t="n">
        <f aca="false">IF(OR(E760="Discontinued",P760="Held at old sell"),H760,IF(LEFT(P760,15)="Approved, cappe",ROUND(ROUNDUP(ROUND(H760*1.1/0.05,6),0)*0.05,2),K760))</f>
        <v>102</v>
      </c>
      <c r="M760" s="17" t="n">
        <f aca="false">ROUND((H760-G760)/H760,3)</f>
        <v>0.276</v>
      </c>
      <c r="N760" s="17" t="n">
        <f aca="false">IF(E760="Discontinued","",ROUND((L760-G760)/L760,3))</f>
        <v>0.3</v>
      </c>
      <c r="O760" s="21" t="str">
        <f aca="false">IF(E760="Discontinued","Archive",IF(AND(ROUND(K760/H760-1,6)&lt;=0.1,K760-H760&lt;=100),"Auto","Approval"))</f>
        <v>Auto</v>
      </c>
      <c r="P760" s="21" t="s">
        <v>111</v>
      </c>
      <c r="Q760" s="21" t="s">
        <v>392</v>
      </c>
      <c r="R760" s="21" t="str">
        <f aca="false">IF(E760="Superseded",MID(INDEX('Import file'!$E$2:$E$1384,MATCH(A760,'Import file'!$A$2:$A$1384,0)),23,30),A760)</f>
        <v>LSB-1298</v>
      </c>
      <c r="S760" s="19" t="n">
        <f aca="false">IF(E760="Discontinued","",IFERROR(INDEX('Supplier file A'!$D$2:$D$677,MATCH(R760,'Supplier file A'!$A$2:$A$677,0)),IFERROR(INDEX('Supplier file B'!$D$2:$D$386,MATCH(R760,'Supplier file B'!$A$2:$A$386,0)),INDEX('Supplier file C'!$D$2:$D$383,MATCH(R760,'Supplier file C'!$A$2:$A$383,0)))))</f>
        <v>71.37</v>
      </c>
      <c r="T760" s="21" t="str">
        <f aca="false">IF(E760="Discontinued","",IF(ABS(G760-S760)&lt;0.005,"Yes","No"))</f>
        <v>Yes</v>
      </c>
      <c r="U760" s="21" t="str">
        <f aca="false">IF(E760="Discontinued","",IF(ABS(F760-G760)&lt;=0.01*G760,"Yes","No"))</f>
        <v>No</v>
      </c>
      <c r="V760" s="17" t="n">
        <f aca="false">IF(E760="Discontinued","",K760/H760-1)</f>
        <v>0.0344827586206897</v>
      </c>
      <c r="W760" s="21" t="str">
        <f aca="false">IF(E760="Discontinued","Archived",IF(ROUND((L760-G760)/L760,3)&gt;=ROUND(I760,3),"At or above target",IF(Q760&lt;&gt;"","Below target, reason recorded","Below target, no reason")))</f>
        <v>Below target, reason recorded</v>
      </c>
      <c r="X760" s="21" t="str">
        <f aca="false">IF(E760="Discontinued","",IF(ROUND(M760-I760,3)&lt;-0.01,"Yes","No"))</f>
        <v>Yes</v>
      </c>
    </row>
    <row r="761" customFormat="false" ht="15" hidden="false" customHeight="false" outlineLevel="0" collapsed="false">
      <c r="A761" s="21" t="s">
        <v>1656</v>
      </c>
      <c r="B761" s="21" t="s">
        <v>1657</v>
      </c>
      <c r="C761" s="21" t="s">
        <v>1452</v>
      </c>
      <c r="D761" s="21" t="s">
        <v>1453</v>
      </c>
      <c r="E761" s="21" t="s">
        <v>110</v>
      </c>
      <c r="F761" s="19" t="n">
        <v>78.3</v>
      </c>
      <c r="G761" s="19" t="n">
        <v>81.23</v>
      </c>
      <c r="H761" s="19" t="n">
        <v>130.5</v>
      </c>
      <c r="I761" s="17" t="n">
        <v>0.4</v>
      </c>
      <c r="J761" s="17"/>
      <c r="K761" s="19" t="n">
        <f aca="false">IF(E761="Discontinued",H761,ROUND(ROUNDUP(ROUND(G761/(1-IF(J761="",I761,J761))/0.05,6),0)*0.05,2))</f>
        <v>135.4</v>
      </c>
      <c r="L761" s="19" t="n">
        <f aca="false">IF(OR(E761="Discontinued",P761="Held at old sell"),H761,IF(LEFT(P761,15)="Approved, cappe",ROUND(ROUNDUP(ROUND(H761*1.1/0.05,6),0)*0.05,2),K761))</f>
        <v>135.4</v>
      </c>
      <c r="M761" s="17" t="n">
        <f aca="false">ROUND((H761-G761)/H761,3)</f>
        <v>0.378</v>
      </c>
      <c r="N761" s="17" t="n">
        <f aca="false">IF(E761="Discontinued","",ROUND((L761-G761)/L761,3))</f>
        <v>0.4</v>
      </c>
      <c r="O761" s="21" t="str">
        <f aca="false">IF(E761="Discontinued","Archive",IF(AND(ROUND(K761/H761-1,6)&lt;=0.1,K761-H761&lt;=100),"Auto","Approval"))</f>
        <v>Auto</v>
      </c>
      <c r="P761" s="21" t="s">
        <v>111</v>
      </c>
      <c r="Q761" s="21"/>
      <c r="R761" s="21" t="str">
        <f aca="false">IF(E761="Superseded",MID(INDEX('Import file'!$E$2:$E$1384,MATCH(A761,'Import file'!$A$2:$A$1384,0)),23,30),A761)</f>
        <v>LSB-1301</v>
      </c>
      <c r="S761" s="19" t="n">
        <f aca="false">IF(E761="Discontinued","",IFERROR(INDEX('Supplier file A'!$D$2:$D$677,MATCH(R761,'Supplier file A'!$A$2:$A$677,0)),IFERROR(INDEX('Supplier file B'!$D$2:$D$386,MATCH(R761,'Supplier file B'!$A$2:$A$386,0)),INDEX('Supplier file C'!$D$2:$D$383,MATCH(R761,'Supplier file C'!$A$2:$A$383,0)))))</f>
        <v>81.23</v>
      </c>
      <c r="T761" s="21" t="str">
        <f aca="false">IF(E761="Discontinued","",IF(ABS(G761-S761)&lt;0.005,"Yes","No"))</f>
        <v>Yes</v>
      </c>
      <c r="U761" s="21" t="str">
        <f aca="false">IF(E761="Discontinued","",IF(ABS(F761-G761)&lt;=0.01*G761,"Yes","No"))</f>
        <v>No</v>
      </c>
      <c r="V761" s="17" t="n">
        <f aca="false">IF(E761="Discontinued","",K761/H761-1)</f>
        <v>0.0375478927203066</v>
      </c>
      <c r="W761" s="21" t="str">
        <f aca="false">IF(E761="Discontinued","Archived",IF(ROUND((L761-G761)/L761,3)&gt;=ROUND(I761,3),"At or above target",IF(Q761&lt;&gt;"","Below target, reason recorded","Below target, no reason")))</f>
        <v>At or above target</v>
      </c>
      <c r="X761" s="21" t="str">
        <f aca="false">IF(E761="Discontinued","",IF(ROUND(M761-I761,3)&lt;-0.01,"Yes","No"))</f>
        <v>Yes</v>
      </c>
    </row>
    <row r="762" customFormat="false" ht="15" hidden="false" customHeight="false" outlineLevel="0" collapsed="false">
      <c r="A762" s="21" t="s">
        <v>1658</v>
      </c>
      <c r="B762" s="21" t="s">
        <v>1659</v>
      </c>
      <c r="C762" s="21" t="s">
        <v>1452</v>
      </c>
      <c r="D762" s="21" t="s">
        <v>1453</v>
      </c>
      <c r="E762" s="21" t="s">
        <v>110</v>
      </c>
      <c r="F762" s="19" t="n">
        <v>69.7</v>
      </c>
      <c r="G762" s="19" t="n">
        <v>72.07</v>
      </c>
      <c r="H762" s="19" t="n">
        <v>116.2</v>
      </c>
      <c r="I762" s="17" t="n">
        <v>0.4</v>
      </c>
      <c r="J762" s="17"/>
      <c r="K762" s="19" t="n">
        <f aca="false">IF(E762="Discontinued",H762,ROUND(ROUNDUP(ROUND(G762/(1-IF(J762="",I762,J762))/0.05,6),0)*0.05,2))</f>
        <v>120.15</v>
      </c>
      <c r="L762" s="19" t="n">
        <f aca="false">IF(OR(E762="Discontinued",P762="Held at old sell"),H762,IF(LEFT(P762,15)="Approved, cappe",ROUND(ROUNDUP(ROUND(H762*1.1/0.05,6),0)*0.05,2),K762))</f>
        <v>120.15</v>
      </c>
      <c r="M762" s="17" t="n">
        <f aca="false">ROUND((H762-G762)/H762,3)</f>
        <v>0.38</v>
      </c>
      <c r="N762" s="17" t="n">
        <f aca="false">IF(E762="Discontinued","",ROUND((L762-G762)/L762,3))</f>
        <v>0.4</v>
      </c>
      <c r="O762" s="21" t="str">
        <f aca="false">IF(E762="Discontinued","Archive",IF(AND(ROUND(K762/H762-1,6)&lt;=0.1,K762-H762&lt;=100),"Auto","Approval"))</f>
        <v>Auto</v>
      </c>
      <c r="P762" s="21" t="s">
        <v>111</v>
      </c>
      <c r="Q762" s="21"/>
      <c r="R762" s="21" t="str">
        <f aca="false">IF(E762="Superseded",MID(INDEX('Import file'!$E$2:$E$1384,MATCH(A762,'Import file'!$A$2:$A$1384,0)),23,30),A762)</f>
        <v>LSB-1305</v>
      </c>
      <c r="S762" s="19" t="n">
        <f aca="false">IF(E762="Discontinued","",IFERROR(INDEX('Supplier file A'!$D$2:$D$677,MATCH(R762,'Supplier file A'!$A$2:$A$677,0)),IFERROR(INDEX('Supplier file B'!$D$2:$D$386,MATCH(R762,'Supplier file B'!$A$2:$A$386,0)),INDEX('Supplier file C'!$D$2:$D$383,MATCH(R762,'Supplier file C'!$A$2:$A$383,0)))))</f>
        <v>72.07</v>
      </c>
      <c r="T762" s="21" t="str">
        <f aca="false">IF(E762="Discontinued","",IF(ABS(G762-S762)&lt;0.005,"Yes","No"))</f>
        <v>Yes</v>
      </c>
      <c r="U762" s="21" t="str">
        <f aca="false">IF(E762="Discontinued","",IF(ABS(F762-G762)&lt;=0.01*G762,"Yes","No"))</f>
        <v>No</v>
      </c>
      <c r="V762" s="17" t="n">
        <f aca="false">IF(E762="Discontinued","",K762/H762-1)</f>
        <v>0.0339931153184165</v>
      </c>
      <c r="W762" s="21" t="str">
        <f aca="false">IF(E762="Discontinued","Archived",IF(ROUND((L762-G762)/L762,3)&gt;=ROUND(I762,3),"At or above target",IF(Q762&lt;&gt;"","Below target, reason recorded","Below target, no reason")))</f>
        <v>At or above target</v>
      </c>
      <c r="X762" s="21" t="str">
        <f aca="false">IF(E762="Discontinued","",IF(ROUND(M762-I762,3)&lt;-0.01,"Yes","No"))</f>
        <v>Yes</v>
      </c>
    </row>
    <row r="763" customFormat="false" ht="15" hidden="false" customHeight="false" outlineLevel="0" collapsed="false">
      <c r="A763" s="21" t="s">
        <v>1660</v>
      </c>
      <c r="B763" s="21" t="s">
        <v>1661</v>
      </c>
      <c r="C763" s="21" t="s">
        <v>1452</v>
      </c>
      <c r="D763" s="21" t="s">
        <v>1453</v>
      </c>
      <c r="E763" s="21" t="s">
        <v>110</v>
      </c>
      <c r="F763" s="19" t="n">
        <v>58</v>
      </c>
      <c r="G763" s="19" t="n">
        <v>59.49</v>
      </c>
      <c r="H763" s="19" t="n">
        <v>96.7</v>
      </c>
      <c r="I763" s="17" t="n">
        <v>0.4</v>
      </c>
      <c r="J763" s="17"/>
      <c r="K763" s="19" t="n">
        <f aca="false">IF(E763="Discontinued",H763,ROUND(ROUNDUP(ROUND(G763/(1-IF(J763="",I763,J763))/0.05,6),0)*0.05,2))</f>
        <v>99.15</v>
      </c>
      <c r="L763" s="19" t="n">
        <f aca="false">IF(OR(E763="Discontinued",P763="Held at old sell"),H763,IF(LEFT(P763,15)="Approved, cappe",ROUND(ROUNDUP(ROUND(H763*1.1/0.05,6),0)*0.05,2),K763))</f>
        <v>99.15</v>
      </c>
      <c r="M763" s="17" t="n">
        <f aca="false">ROUND((H763-G763)/H763,3)</f>
        <v>0.385</v>
      </c>
      <c r="N763" s="17" t="n">
        <f aca="false">IF(E763="Discontinued","",ROUND((L763-G763)/L763,3))</f>
        <v>0.4</v>
      </c>
      <c r="O763" s="21" t="str">
        <f aca="false">IF(E763="Discontinued","Archive",IF(AND(ROUND(K763/H763-1,6)&lt;=0.1,K763-H763&lt;=100),"Auto","Approval"))</f>
        <v>Auto</v>
      </c>
      <c r="P763" s="21" t="s">
        <v>111</v>
      </c>
      <c r="Q763" s="21"/>
      <c r="R763" s="21" t="str">
        <f aca="false">IF(E763="Superseded",MID(INDEX('Import file'!$E$2:$E$1384,MATCH(A763,'Import file'!$A$2:$A$1384,0)),23,30),A763)</f>
        <v>LSB-1308</v>
      </c>
      <c r="S763" s="19" t="n">
        <f aca="false">IF(E763="Discontinued","",IFERROR(INDEX('Supplier file A'!$D$2:$D$677,MATCH(R763,'Supplier file A'!$A$2:$A$677,0)),IFERROR(INDEX('Supplier file B'!$D$2:$D$386,MATCH(R763,'Supplier file B'!$A$2:$A$386,0)),INDEX('Supplier file C'!$D$2:$D$383,MATCH(R763,'Supplier file C'!$A$2:$A$383,0)))))</f>
        <v>59.49</v>
      </c>
      <c r="T763" s="21" t="str">
        <f aca="false">IF(E763="Discontinued","",IF(ABS(G763-S763)&lt;0.005,"Yes","No"))</f>
        <v>Yes</v>
      </c>
      <c r="U763" s="21" t="str">
        <f aca="false">IF(E763="Discontinued","",IF(ABS(F763-G763)&lt;=0.01*G763,"Yes","No"))</f>
        <v>No</v>
      </c>
      <c r="V763" s="17" t="n">
        <f aca="false">IF(E763="Discontinued","",K763/H763-1)</f>
        <v>0.0253360910031024</v>
      </c>
      <c r="W763" s="21" t="str">
        <f aca="false">IF(E763="Discontinued","Archived",IF(ROUND((L763-G763)/L763,3)&gt;=ROUND(I763,3),"At or above target",IF(Q763&lt;&gt;"","Below target, reason recorded","Below target, no reason")))</f>
        <v>At or above target</v>
      </c>
      <c r="X763" s="21" t="str">
        <f aca="false">IF(E763="Discontinued","",IF(ROUND(M763-I763,3)&lt;-0.01,"Yes","No"))</f>
        <v>Yes</v>
      </c>
    </row>
    <row r="764" customFormat="false" ht="15" hidden="false" customHeight="false" outlineLevel="0" collapsed="false">
      <c r="A764" s="21" t="s">
        <v>1662</v>
      </c>
      <c r="B764" s="21" t="s">
        <v>1663</v>
      </c>
      <c r="C764" s="21" t="s">
        <v>1452</v>
      </c>
      <c r="D764" s="21" t="s">
        <v>1453</v>
      </c>
      <c r="E764" s="21" t="s">
        <v>110</v>
      </c>
      <c r="F764" s="19" t="n">
        <v>23.8</v>
      </c>
      <c r="G764" s="19" t="n">
        <v>24.79</v>
      </c>
      <c r="H764" s="19" t="n">
        <v>39.7</v>
      </c>
      <c r="I764" s="17" t="n">
        <v>0.4</v>
      </c>
      <c r="J764" s="17"/>
      <c r="K764" s="19" t="n">
        <f aca="false">IF(E764="Discontinued",H764,ROUND(ROUNDUP(ROUND(G764/(1-IF(J764="",I764,J764))/0.05,6),0)*0.05,2))</f>
        <v>41.35</v>
      </c>
      <c r="L764" s="19" t="n">
        <f aca="false">IF(OR(E764="Discontinued",P764="Held at old sell"),H764,IF(LEFT(P764,15)="Approved, cappe",ROUND(ROUNDUP(ROUND(H764*1.1/0.05,6),0)*0.05,2),K764))</f>
        <v>41.35</v>
      </c>
      <c r="M764" s="17" t="n">
        <f aca="false">ROUND((H764-G764)/H764,3)</f>
        <v>0.376</v>
      </c>
      <c r="N764" s="17" t="n">
        <f aca="false">IF(E764="Discontinued","",ROUND((L764-G764)/L764,3))</f>
        <v>0.4</v>
      </c>
      <c r="O764" s="21" t="str">
        <f aca="false">IF(E764="Discontinued","Archive",IF(AND(ROUND(K764/H764-1,6)&lt;=0.1,K764-H764&lt;=100),"Auto","Approval"))</f>
        <v>Auto</v>
      </c>
      <c r="P764" s="21" t="s">
        <v>111</v>
      </c>
      <c r="Q764" s="21"/>
      <c r="R764" s="21" t="str">
        <f aca="false">IF(E764="Superseded",MID(INDEX('Import file'!$E$2:$E$1384,MATCH(A764,'Import file'!$A$2:$A$1384,0)),23,30),A764)</f>
        <v>LSB-1309</v>
      </c>
      <c r="S764" s="19" t="n">
        <f aca="false">IF(E764="Discontinued","",IFERROR(INDEX('Supplier file A'!$D$2:$D$677,MATCH(R764,'Supplier file A'!$A$2:$A$677,0)),IFERROR(INDEX('Supplier file B'!$D$2:$D$386,MATCH(R764,'Supplier file B'!$A$2:$A$386,0)),INDEX('Supplier file C'!$D$2:$D$383,MATCH(R764,'Supplier file C'!$A$2:$A$383,0)))))</f>
        <v>24.79</v>
      </c>
      <c r="T764" s="21" t="str">
        <f aca="false">IF(E764="Discontinued","",IF(ABS(G764-S764)&lt;0.005,"Yes","No"))</f>
        <v>Yes</v>
      </c>
      <c r="U764" s="21" t="str">
        <f aca="false">IF(E764="Discontinued","",IF(ABS(F764-G764)&lt;=0.01*G764,"Yes","No"))</f>
        <v>No</v>
      </c>
      <c r="V764" s="17" t="n">
        <f aca="false">IF(E764="Discontinued","",K764/H764-1)</f>
        <v>0.0415617128463475</v>
      </c>
      <c r="W764" s="21" t="str">
        <f aca="false">IF(E764="Discontinued","Archived",IF(ROUND((L764-G764)/L764,3)&gt;=ROUND(I764,3),"At or above target",IF(Q764&lt;&gt;"","Below target, reason recorded","Below target, no reason")))</f>
        <v>At or above target</v>
      </c>
      <c r="X764" s="21" t="str">
        <f aca="false">IF(E764="Discontinued","",IF(ROUND(M764-I764,3)&lt;-0.01,"Yes","No"))</f>
        <v>Yes</v>
      </c>
    </row>
    <row r="765" customFormat="false" ht="15" hidden="false" customHeight="false" outlineLevel="0" collapsed="false">
      <c r="A765" s="21" t="s">
        <v>1664</v>
      </c>
      <c r="B765" s="21" t="s">
        <v>1665</v>
      </c>
      <c r="C765" s="21" t="s">
        <v>1452</v>
      </c>
      <c r="D765" s="21" t="s">
        <v>1453</v>
      </c>
      <c r="E765" s="21" t="s">
        <v>110</v>
      </c>
      <c r="F765" s="19" t="n">
        <v>37.5</v>
      </c>
      <c r="G765" s="19" t="n">
        <v>39.01</v>
      </c>
      <c r="H765" s="19" t="n">
        <v>62.5</v>
      </c>
      <c r="I765" s="17" t="n">
        <v>0.4</v>
      </c>
      <c r="J765" s="17"/>
      <c r="K765" s="19" t="n">
        <f aca="false">IF(E765="Discontinued",H765,ROUND(ROUNDUP(ROUND(G765/(1-IF(J765="",I765,J765))/0.05,6),0)*0.05,2))</f>
        <v>65.05</v>
      </c>
      <c r="L765" s="19" t="n">
        <f aca="false">IF(OR(E765="Discontinued",P765="Held at old sell"),H765,IF(LEFT(P765,15)="Approved, cappe",ROUND(ROUNDUP(ROUND(H765*1.1/0.05,6),0)*0.05,2),K765))</f>
        <v>65.05</v>
      </c>
      <c r="M765" s="17" t="n">
        <f aca="false">ROUND((H765-G765)/H765,3)</f>
        <v>0.376</v>
      </c>
      <c r="N765" s="17" t="n">
        <f aca="false">IF(E765="Discontinued","",ROUND((L765-G765)/L765,3))</f>
        <v>0.4</v>
      </c>
      <c r="O765" s="21" t="str">
        <f aca="false">IF(E765="Discontinued","Archive",IF(AND(ROUND(K765/H765-1,6)&lt;=0.1,K765-H765&lt;=100),"Auto","Approval"))</f>
        <v>Auto</v>
      </c>
      <c r="P765" s="21" t="s">
        <v>111</v>
      </c>
      <c r="Q765" s="21"/>
      <c r="R765" s="21" t="str">
        <f aca="false">IF(E765="Superseded",MID(INDEX('Import file'!$E$2:$E$1384,MATCH(A765,'Import file'!$A$2:$A$1384,0)),23,30),A765)</f>
        <v>LSB-1313</v>
      </c>
      <c r="S765" s="19" t="n">
        <f aca="false">IF(E765="Discontinued","",IFERROR(INDEX('Supplier file A'!$D$2:$D$677,MATCH(R765,'Supplier file A'!$A$2:$A$677,0)),IFERROR(INDEX('Supplier file B'!$D$2:$D$386,MATCH(R765,'Supplier file B'!$A$2:$A$386,0)),INDEX('Supplier file C'!$D$2:$D$383,MATCH(R765,'Supplier file C'!$A$2:$A$383,0)))))</f>
        <v>39.01</v>
      </c>
      <c r="T765" s="21" t="str">
        <f aca="false">IF(E765="Discontinued","",IF(ABS(G765-S765)&lt;0.005,"Yes","No"))</f>
        <v>Yes</v>
      </c>
      <c r="U765" s="21" t="str">
        <f aca="false">IF(E765="Discontinued","",IF(ABS(F765-G765)&lt;=0.01*G765,"Yes","No"))</f>
        <v>No</v>
      </c>
      <c r="V765" s="17" t="n">
        <f aca="false">IF(E765="Discontinued","",K765/H765-1)</f>
        <v>0.0408</v>
      </c>
      <c r="W765" s="21" t="str">
        <f aca="false">IF(E765="Discontinued","Archived",IF(ROUND((L765-G765)/L765,3)&gt;=ROUND(I765,3),"At or above target",IF(Q765&lt;&gt;"","Below target, reason recorded","Below target, no reason")))</f>
        <v>At or above target</v>
      </c>
      <c r="X765" s="21" t="str">
        <f aca="false">IF(E765="Discontinued","",IF(ROUND(M765-I765,3)&lt;-0.01,"Yes","No"))</f>
        <v>Yes</v>
      </c>
    </row>
    <row r="766" customFormat="false" ht="15" hidden="false" customHeight="false" outlineLevel="0" collapsed="false">
      <c r="A766" s="21" t="s">
        <v>1666</v>
      </c>
      <c r="B766" s="21" t="s">
        <v>1667</v>
      </c>
      <c r="C766" s="21" t="s">
        <v>1452</v>
      </c>
      <c r="D766" s="21" t="s">
        <v>1453</v>
      </c>
      <c r="E766" s="21" t="s">
        <v>110</v>
      </c>
      <c r="F766" s="19" t="n">
        <v>110.7</v>
      </c>
      <c r="G766" s="19" t="n">
        <v>113.88</v>
      </c>
      <c r="H766" s="19" t="n">
        <v>184.5</v>
      </c>
      <c r="I766" s="17" t="n">
        <v>0.4</v>
      </c>
      <c r="J766" s="17"/>
      <c r="K766" s="19" t="n">
        <f aca="false">IF(E766="Discontinued",H766,ROUND(ROUNDUP(ROUND(G766/(1-IF(J766="",I766,J766))/0.05,6),0)*0.05,2))</f>
        <v>189.8</v>
      </c>
      <c r="L766" s="19" t="n">
        <f aca="false">IF(OR(E766="Discontinued",P766="Held at old sell"),H766,IF(LEFT(P766,15)="Approved, cappe",ROUND(ROUNDUP(ROUND(H766*1.1/0.05,6),0)*0.05,2),K766))</f>
        <v>189.8</v>
      </c>
      <c r="M766" s="17" t="n">
        <f aca="false">ROUND((H766-G766)/H766,3)</f>
        <v>0.383</v>
      </c>
      <c r="N766" s="17" t="n">
        <f aca="false">IF(E766="Discontinued","",ROUND((L766-G766)/L766,3))</f>
        <v>0.4</v>
      </c>
      <c r="O766" s="21" t="str">
        <f aca="false">IF(E766="Discontinued","Archive",IF(AND(ROUND(K766/H766-1,6)&lt;=0.1,K766-H766&lt;=100),"Auto","Approval"))</f>
        <v>Auto</v>
      </c>
      <c r="P766" s="21" t="s">
        <v>111</v>
      </c>
      <c r="Q766" s="21"/>
      <c r="R766" s="21" t="str">
        <f aca="false">IF(E766="Superseded",MID(INDEX('Import file'!$E$2:$E$1384,MATCH(A766,'Import file'!$A$2:$A$1384,0)),23,30),A766)</f>
        <v>LSB-1315</v>
      </c>
      <c r="S766" s="19" t="n">
        <f aca="false">IF(E766="Discontinued","",IFERROR(INDEX('Supplier file A'!$D$2:$D$677,MATCH(R766,'Supplier file A'!$A$2:$A$677,0)),IFERROR(INDEX('Supplier file B'!$D$2:$D$386,MATCH(R766,'Supplier file B'!$A$2:$A$386,0)),INDEX('Supplier file C'!$D$2:$D$383,MATCH(R766,'Supplier file C'!$A$2:$A$383,0)))))</f>
        <v>113.88</v>
      </c>
      <c r="T766" s="21" t="str">
        <f aca="false">IF(E766="Discontinued","",IF(ABS(G766-S766)&lt;0.005,"Yes","No"))</f>
        <v>Yes</v>
      </c>
      <c r="U766" s="21" t="str">
        <f aca="false">IF(E766="Discontinued","",IF(ABS(F766-G766)&lt;=0.01*G766,"Yes","No"))</f>
        <v>No</v>
      </c>
      <c r="V766" s="17" t="n">
        <f aca="false">IF(E766="Discontinued","",K766/H766-1)</f>
        <v>0.0287262872628726</v>
      </c>
      <c r="W766" s="21" t="str">
        <f aca="false">IF(E766="Discontinued","Archived",IF(ROUND((L766-G766)/L766,3)&gt;=ROUND(I766,3),"At or above target",IF(Q766&lt;&gt;"","Below target, reason recorded","Below target, no reason")))</f>
        <v>At or above target</v>
      </c>
      <c r="X766" s="21" t="str">
        <f aca="false">IF(E766="Discontinued","",IF(ROUND(M766-I766,3)&lt;-0.01,"Yes","No"))</f>
        <v>Yes</v>
      </c>
    </row>
    <row r="767" customFormat="false" ht="15" hidden="false" customHeight="false" outlineLevel="0" collapsed="false">
      <c r="A767" s="21" t="s">
        <v>1668</v>
      </c>
      <c r="B767" s="21" t="s">
        <v>1669</v>
      </c>
      <c r="C767" s="21" t="s">
        <v>1452</v>
      </c>
      <c r="D767" s="21" t="s">
        <v>1453</v>
      </c>
      <c r="E767" s="21" t="s">
        <v>110</v>
      </c>
      <c r="F767" s="19" t="n">
        <v>162</v>
      </c>
      <c r="G767" s="19" t="n">
        <v>167.76</v>
      </c>
      <c r="H767" s="19" t="n">
        <v>270</v>
      </c>
      <c r="I767" s="17" t="n">
        <v>0.4</v>
      </c>
      <c r="J767" s="17"/>
      <c r="K767" s="19" t="n">
        <f aca="false">IF(E767="Discontinued",H767,ROUND(ROUNDUP(ROUND(G767/(1-IF(J767="",I767,J767))/0.05,6),0)*0.05,2))</f>
        <v>279.6</v>
      </c>
      <c r="L767" s="19" t="n">
        <f aca="false">IF(OR(E767="Discontinued",P767="Held at old sell"),H767,IF(LEFT(P767,15)="Approved, cappe",ROUND(ROUNDUP(ROUND(H767*1.1/0.05,6),0)*0.05,2),K767))</f>
        <v>279.6</v>
      </c>
      <c r="M767" s="17" t="n">
        <f aca="false">ROUND((H767-G767)/H767,3)</f>
        <v>0.379</v>
      </c>
      <c r="N767" s="17" t="n">
        <f aca="false">IF(E767="Discontinued","",ROUND((L767-G767)/L767,3))</f>
        <v>0.4</v>
      </c>
      <c r="O767" s="21" t="str">
        <f aca="false">IF(E767="Discontinued","Archive",IF(AND(ROUND(K767/H767-1,6)&lt;=0.1,K767-H767&lt;=100),"Auto","Approval"))</f>
        <v>Auto</v>
      </c>
      <c r="P767" s="21" t="s">
        <v>111</v>
      </c>
      <c r="Q767" s="21"/>
      <c r="R767" s="21" t="str">
        <f aca="false">IF(E767="Superseded",MID(INDEX('Import file'!$E$2:$E$1384,MATCH(A767,'Import file'!$A$2:$A$1384,0)),23,30),A767)</f>
        <v>LSB-1319</v>
      </c>
      <c r="S767" s="19" t="n">
        <f aca="false">IF(E767="Discontinued","",IFERROR(INDEX('Supplier file A'!$D$2:$D$677,MATCH(R767,'Supplier file A'!$A$2:$A$677,0)),IFERROR(INDEX('Supplier file B'!$D$2:$D$386,MATCH(R767,'Supplier file B'!$A$2:$A$386,0)),INDEX('Supplier file C'!$D$2:$D$383,MATCH(R767,'Supplier file C'!$A$2:$A$383,0)))))</f>
        <v>167.76</v>
      </c>
      <c r="T767" s="21" t="str">
        <f aca="false">IF(E767="Discontinued","",IF(ABS(G767-S767)&lt;0.005,"Yes","No"))</f>
        <v>Yes</v>
      </c>
      <c r="U767" s="21" t="str">
        <f aca="false">IF(E767="Discontinued","",IF(ABS(F767-G767)&lt;=0.01*G767,"Yes","No"))</f>
        <v>No</v>
      </c>
      <c r="V767" s="17" t="n">
        <f aca="false">IF(E767="Discontinued","",K767/H767-1)</f>
        <v>0.0355555555555556</v>
      </c>
      <c r="W767" s="21" t="str">
        <f aca="false">IF(E767="Discontinued","Archived",IF(ROUND((L767-G767)/L767,3)&gt;=ROUND(I767,3),"At or above target",IF(Q767&lt;&gt;"","Below target, reason recorded","Below target, no reason")))</f>
        <v>At or above target</v>
      </c>
      <c r="X767" s="21" t="str">
        <f aca="false">IF(E767="Discontinued","",IF(ROUND(M767-I767,3)&lt;-0.01,"Yes","No"))</f>
        <v>Yes</v>
      </c>
    </row>
    <row r="768" customFormat="false" ht="15" hidden="false" customHeight="false" outlineLevel="0" collapsed="false">
      <c r="A768" s="21" t="s">
        <v>1670</v>
      </c>
      <c r="B768" s="21" t="s">
        <v>1671</v>
      </c>
      <c r="C768" s="21" t="s">
        <v>1452</v>
      </c>
      <c r="D768" s="21" t="s">
        <v>1453</v>
      </c>
      <c r="E768" s="21" t="s">
        <v>110</v>
      </c>
      <c r="F768" s="19" t="n">
        <v>18.17</v>
      </c>
      <c r="G768" s="19" t="n">
        <v>18.89</v>
      </c>
      <c r="H768" s="19" t="n">
        <v>30.3</v>
      </c>
      <c r="I768" s="17" t="n">
        <v>0.4</v>
      </c>
      <c r="J768" s="17"/>
      <c r="K768" s="19" t="n">
        <f aca="false">IF(E768="Discontinued",H768,ROUND(ROUNDUP(ROUND(G768/(1-IF(J768="",I768,J768))/0.05,6),0)*0.05,2))</f>
        <v>31.5</v>
      </c>
      <c r="L768" s="19" t="n">
        <f aca="false">IF(OR(E768="Discontinued",P768="Held at old sell"),H768,IF(LEFT(P768,15)="Approved, cappe",ROUND(ROUNDUP(ROUND(H768*1.1/0.05,6),0)*0.05,2),K768))</f>
        <v>31.5</v>
      </c>
      <c r="M768" s="17" t="n">
        <f aca="false">ROUND((H768-G768)/H768,3)</f>
        <v>0.377</v>
      </c>
      <c r="N768" s="17" t="n">
        <f aca="false">IF(E768="Discontinued","",ROUND((L768-G768)/L768,3))</f>
        <v>0.4</v>
      </c>
      <c r="O768" s="21" t="str">
        <f aca="false">IF(E768="Discontinued","Archive",IF(AND(ROUND(K768/H768-1,6)&lt;=0.1,K768-H768&lt;=100),"Auto","Approval"))</f>
        <v>Auto</v>
      </c>
      <c r="P768" s="21" t="s">
        <v>111</v>
      </c>
      <c r="Q768" s="21"/>
      <c r="R768" s="21" t="str">
        <f aca="false">IF(E768="Superseded",MID(INDEX('Import file'!$E$2:$E$1384,MATCH(A768,'Import file'!$A$2:$A$1384,0)),23,30),A768)</f>
        <v>LSB-1322</v>
      </c>
      <c r="S768" s="19" t="n">
        <f aca="false">IF(E768="Discontinued","",IFERROR(INDEX('Supplier file A'!$D$2:$D$677,MATCH(R768,'Supplier file A'!$A$2:$A$677,0)),IFERROR(INDEX('Supplier file B'!$D$2:$D$386,MATCH(R768,'Supplier file B'!$A$2:$A$386,0)),INDEX('Supplier file C'!$D$2:$D$383,MATCH(R768,'Supplier file C'!$A$2:$A$383,0)))))</f>
        <v>18.89</v>
      </c>
      <c r="T768" s="21" t="str">
        <f aca="false">IF(E768="Discontinued","",IF(ABS(G768-S768)&lt;0.005,"Yes","No"))</f>
        <v>Yes</v>
      </c>
      <c r="U768" s="21" t="str">
        <f aca="false">IF(E768="Discontinued","",IF(ABS(F768-G768)&lt;=0.01*G768,"Yes","No"))</f>
        <v>No</v>
      </c>
      <c r="V768" s="17" t="n">
        <f aca="false">IF(E768="Discontinued","",K768/H768-1)</f>
        <v>0.0396039603960396</v>
      </c>
      <c r="W768" s="21" t="str">
        <f aca="false">IF(E768="Discontinued","Archived",IF(ROUND((L768-G768)/L768,3)&gt;=ROUND(I768,3),"At or above target",IF(Q768&lt;&gt;"","Below target, reason recorded","Below target, no reason")))</f>
        <v>At or above target</v>
      </c>
      <c r="X768" s="21" t="str">
        <f aca="false">IF(E768="Discontinued","",IF(ROUND(M768-I768,3)&lt;-0.01,"Yes","No"))</f>
        <v>Yes</v>
      </c>
    </row>
    <row r="769" customFormat="false" ht="15" hidden="false" customHeight="false" outlineLevel="0" collapsed="false">
      <c r="A769" s="21" t="s">
        <v>1672</v>
      </c>
      <c r="B769" s="21" t="s">
        <v>1673</v>
      </c>
      <c r="C769" s="21" t="s">
        <v>1452</v>
      </c>
      <c r="D769" s="21" t="s">
        <v>1453</v>
      </c>
      <c r="E769" s="21" t="s">
        <v>110</v>
      </c>
      <c r="F769" s="19" t="n">
        <v>28</v>
      </c>
      <c r="G769" s="19" t="n">
        <v>29.01</v>
      </c>
      <c r="H769" s="19" t="n">
        <v>40</v>
      </c>
      <c r="I769" s="17" t="n">
        <v>0.4</v>
      </c>
      <c r="J769" s="17" t="n">
        <v>0.3</v>
      </c>
      <c r="K769" s="19" t="n">
        <f aca="false">IF(E769="Discontinued",H769,ROUND(ROUNDUP(ROUND(G769/(1-IF(J769="",I769,J769))/0.05,6),0)*0.05,2))</f>
        <v>41.45</v>
      </c>
      <c r="L769" s="19" t="n">
        <f aca="false">IF(OR(E769="Discontinued",P769="Held at old sell"),H769,IF(LEFT(P769,15)="Approved, cappe",ROUND(ROUNDUP(ROUND(H769*1.1/0.05,6),0)*0.05,2),K769))</f>
        <v>41.45</v>
      </c>
      <c r="M769" s="17" t="n">
        <f aca="false">ROUND((H769-G769)/H769,3)</f>
        <v>0.275</v>
      </c>
      <c r="N769" s="17" t="n">
        <f aca="false">IF(E769="Discontinued","",ROUND((L769-G769)/L769,3))</f>
        <v>0.3</v>
      </c>
      <c r="O769" s="21" t="str">
        <f aca="false">IF(E769="Discontinued","Archive",IF(AND(ROUND(K769/H769-1,6)&lt;=0.1,K769-H769&lt;=100),"Auto","Approval"))</f>
        <v>Auto</v>
      </c>
      <c r="P769" s="21" t="s">
        <v>111</v>
      </c>
      <c r="Q769" s="21" t="s">
        <v>392</v>
      </c>
      <c r="R769" s="21" t="str">
        <f aca="false">IF(E769="Superseded",MID(INDEX('Import file'!$E$2:$E$1384,MATCH(A769,'Import file'!$A$2:$A$1384,0)),23,30),A769)</f>
        <v>LSB-1324</v>
      </c>
      <c r="S769" s="19" t="n">
        <f aca="false">IF(E769="Discontinued","",IFERROR(INDEX('Supplier file A'!$D$2:$D$677,MATCH(R769,'Supplier file A'!$A$2:$A$677,0)),IFERROR(INDEX('Supplier file B'!$D$2:$D$386,MATCH(R769,'Supplier file B'!$A$2:$A$386,0)),INDEX('Supplier file C'!$D$2:$D$383,MATCH(R769,'Supplier file C'!$A$2:$A$383,0)))))</f>
        <v>29.01</v>
      </c>
      <c r="T769" s="21" t="str">
        <f aca="false">IF(E769="Discontinued","",IF(ABS(G769-S769)&lt;0.005,"Yes","No"))</f>
        <v>Yes</v>
      </c>
      <c r="U769" s="21" t="str">
        <f aca="false">IF(E769="Discontinued","",IF(ABS(F769-G769)&lt;=0.01*G769,"Yes","No"))</f>
        <v>No</v>
      </c>
      <c r="V769" s="17" t="n">
        <f aca="false">IF(E769="Discontinued","",K769/H769-1)</f>
        <v>0.0362500000000001</v>
      </c>
      <c r="W769" s="21" t="str">
        <f aca="false">IF(E769="Discontinued","Archived",IF(ROUND((L769-G769)/L769,3)&gt;=ROUND(I769,3),"At or above target",IF(Q769&lt;&gt;"","Below target, reason recorded","Below target, no reason")))</f>
        <v>Below target, reason recorded</v>
      </c>
      <c r="X769" s="21" t="str">
        <f aca="false">IF(E769="Discontinued","",IF(ROUND(M769-I769,3)&lt;-0.01,"Yes","No"))</f>
        <v>Yes</v>
      </c>
    </row>
    <row r="770" customFormat="false" ht="15" hidden="false" customHeight="false" outlineLevel="0" collapsed="false">
      <c r="A770" s="21" t="s">
        <v>1674</v>
      </c>
      <c r="B770" s="21" t="s">
        <v>1675</v>
      </c>
      <c r="C770" s="21" t="s">
        <v>1452</v>
      </c>
      <c r="D770" s="21" t="s">
        <v>1453</v>
      </c>
      <c r="E770" s="21" t="s">
        <v>110</v>
      </c>
      <c r="F770" s="19" t="n">
        <v>66.7</v>
      </c>
      <c r="G770" s="19" t="n">
        <v>69.08</v>
      </c>
      <c r="H770" s="19" t="n">
        <v>111.2</v>
      </c>
      <c r="I770" s="17" t="n">
        <v>0.4</v>
      </c>
      <c r="J770" s="17"/>
      <c r="K770" s="19" t="n">
        <f aca="false">IF(E770="Discontinued",H770,ROUND(ROUNDUP(ROUND(G770/(1-IF(J770="",I770,J770))/0.05,6),0)*0.05,2))</f>
        <v>115.15</v>
      </c>
      <c r="L770" s="19" t="n">
        <f aca="false">IF(OR(E770="Discontinued",P770="Held at old sell"),H770,IF(LEFT(P770,15)="Approved, cappe",ROUND(ROUNDUP(ROUND(H770*1.1/0.05,6),0)*0.05,2),K770))</f>
        <v>115.15</v>
      </c>
      <c r="M770" s="17" t="n">
        <f aca="false">ROUND((H770-G770)/H770,3)</f>
        <v>0.379</v>
      </c>
      <c r="N770" s="17" t="n">
        <f aca="false">IF(E770="Discontinued","",ROUND((L770-G770)/L770,3))</f>
        <v>0.4</v>
      </c>
      <c r="O770" s="21" t="str">
        <f aca="false">IF(E770="Discontinued","Archive",IF(AND(ROUND(K770/H770-1,6)&lt;=0.1,K770-H770&lt;=100),"Auto","Approval"))</f>
        <v>Auto</v>
      </c>
      <c r="P770" s="21" t="s">
        <v>111</v>
      </c>
      <c r="Q770" s="21"/>
      <c r="R770" s="21" t="str">
        <f aca="false">IF(E770="Superseded",MID(INDEX('Import file'!$E$2:$E$1384,MATCH(A770,'Import file'!$A$2:$A$1384,0)),23,30),A770)</f>
        <v>LSB-1329</v>
      </c>
      <c r="S770" s="19" t="n">
        <f aca="false">IF(E770="Discontinued","",IFERROR(INDEX('Supplier file A'!$D$2:$D$677,MATCH(R770,'Supplier file A'!$A$2:$A$677,0)),IFERROR(INDEX('Supplier file B'!$D$2:$D$386,MATCH(R770,'Supplier file B'!$A$2:$A$386,0)),INDEX('Supplier file C'!$D$2:$D$383,MATCH(R770,'Supplier file C'!$A$2:$A$383,0)))))</f>
        <v>69.08</v>
      </c>
      <c r="T770" s="21" t="str">
        <f aca="false">IF(E770="Discontinued","",IF(ABS(G770-S770)&lt;0.005,"Yes","No"))</f>
        <v>Yes</v>
      </c>
      <c r="U770" s="21" t="str">
        <f aca="false">IF(E770="Discontinued","",IF(ABS(F770-G770)&lt;=0.01*G770,"Yes","No"))</f>
        <v>No</v>
      </c>
      <c r="V770" s="17" t="n">
        <f aca="false">IF(E770="Discontinued","",K770/H770-1)</f>
        <v>0.0355215827338129</v>
      </c>
      <c r="W770" s="21" t="str">
        <f aca="false">IF(E770="Discontinued","Archived",IF(ROUND((L770-G770)/L770,3)&gt;=ROUND(I770,3),"At or above target",IF(Q770&lt;&gt;"","Below target, reason recorded","Below target, no reason")))</f>
        <v>At or above target</v>
      </c>
      <c r="X770" s="21" t="str">
        <f aca="false">IF(E770="Discontinued","",IF(ROUND(M770-I770,3)&lt;-0.01,"Yes","No"))</f>
        <v>Yes</v>
      </c>
    </row>
    <row r="771" customFormat="false" ht="15" hidden="false" customHeight="false" outlineLevel="0" collapsed="false">
      <c r="A771" s="21" t="s">
        <v>1676</v>
      </c>
      <c r="B771" s="21" t="s">
        <v>1677</v>
      </c>
      <c r="C771" s="21" t="s">
        <v>1452</v>
      </c>
      <c r="D771" s="21" t="s">
        <v>1453</v>
      </c>
      <c r="E771" s="21" t="s">
        <v>110</v>
      </c>
      <c r="F771" s="19" t="n">
        <v>35.1</v>
      </c>
      <c r="G771" s="19" t="n">
        <v>36.29</v>
      </c>
      <c r="H771" s="19" t="n">
        <v>58.5</v>
      </c>
      <c r="I771" s="17" t="n">
        <v>0.4</v>
      </c>
      <c r="J771" s="17"/>
      <c r="K771" s="19" t="n">
        <f aca="false">IF(E771="Discontinued",H771,ROUND(ROUNDUP(ROUND(G771/(1-IF(J771="",I771,J771))/0.05,6),0)*0.05,2))</f>
        <v>60.5</v>
      </c>
      <c r="L771" s="19" t="n">
        <f aca="false">IF(OR(E771="Discontinued",P771="Held at old sell"),H771,IF(LEFT(P771,15)="Approved, cappe",ROUND(ROUNDUP(ROUND(H771*1.1/0.05,6),0)*0.05,2),K771))</f>
        <v>60.5</v>
      </c>
      <c r="M771" s="17" t="n">
        <f aca="false">ROUND((H771-G771)/H771,3)</f>
        <v>0.38</v>
      </c>
      <c r="N771" s="17" t="n">
        <f aca="false">IF(E771="Discontinued","",ROUND((L771-G771)/L771,3))</f>
        <v>0.4</v>
      </c>
      <c r="O771" s="21" t="str">
        <f aca="false">IF(E771="Discontinued","Archive",IF(AND(ROUND(K771/H771-1,6)&lt;=0.1,K771-H771&lt;=100),"Auto","Approval"))</f>
        <v>Auto</v>
      </c>
      <c r="P771" s="21" t="s">
        <v>111</v>
      </c>
      <c r="Q771" s="21"/>
      <c r="R771" s="21" t="str">
        <f aca="false">IF(E771="Superseded",MID(INDEX('Import file'!$E$2:$E$1384,MATCH(A771,'Import file'!$A$2:$A$1384,0)),23,30),A771)</f>
        <v>LSB-1331</v>
      </c>
      <c r="S771" s="19" t="n">
        <f aca="false">IF(E771="Discontinued","",IFERROR(INDEX('Supplier file A'!$D$2:$D$677,MATCH(R771,'Supplier file A'!$A$2:$A$677,0)),IFERROR(INDEX('Supplier file B'!$D$2:$D$386,MATCH(R771,'Supplier file B'!$A$2:$A$386,0)),INDEX('Supplier file C'!$D$2:$D$383,MATCH(R771,'Supplier file C'!$A$2:$A$383,0)))))</f>
        <v>36.29</v>
      </c>
      <c r="T771" s="21" t="str">
        <f aca="false">IF(E771="Discontinued","",IF(ABS(G771-S771)&lt;0.005,"Yes","No"))</f>
        <v>Yes</v>
      </c>
      <c r="U771" s="21" t="str">
        <f aca="false">IF(E771="Discontinued","",IF(ABS(F771-G771)&lt;=0.01*G771,"Yes","No"))</f>
        <v>No</v>
      </c>
      <c r="V771" s="17" t="n">
        <f aca="false">IF(E771="Discontinued","",K771/H771-1)</f>
        <v>0.0341880341880343</v>
      </c>
      <c r="W771" s="21" t="str">
        <f aca="false">IF(E771="Discontinued","Archived",IF(ROUND((L771-G771)/L771,3)&gt;=ROUND(I771,3),"At or above target",IF(Q771&lt;&gt;"","Below target, reason recorded","Below target, no reason")))</f>
        <v>At or above target</v>
      </c>
      <c r="X771" s="21" t="str">
        <f aca="false">IF(E771="Discontinued","",IF(ROUND(M771-I771,3)&lt;-0.01,"Yes","No"))</f>
        <v>Yes</v>
      </c>
    </row>
    <row r="772" customFormat="false" ht="15" hidden="false" customHeight="false" outlineLevel="0" collapsed="false">
      <c r="A772" s="21" t="s">
        <v>1678</v>
      </c>
      <c r="B772" s="21" t="s">
        <v>1679</v>
      </c>
      <c r="C772" s="21" t="s">
        <v>1452</v>
      </c>
      <c r="D772" s="21" t="s">
        <v>1453</v>
      </c>
      <c r="E772" s="21" t="s">
        <v>131</v>
      </c>
      <c r="F772" s="19" t="n">
        <v>32.2</v>
      </c>
      <c r="G772" s="19" t="n">
        <v>33.13</v>
      </c>
      <c r="H772" s="19" t="n">
        <v>46.7</v>
      </c>
      <c r="I772" s="17" t="n">
        <v>0.4</v>
      </c>
      <c r="J772" s="17" t="n">
        <v>0.31</v>
      </c>
      <c r="K772" s="19" t="n">
        <f aca="false">IF(E772="Discontinued",H772,ROUND(ROUNDUP(ROUND(G772/(1-IF(J772="",I772,J772))/0.05,6),0)*0.05,2))</f>
        <v>48.05</v>
      </c>
      <c r="L772" s="19" t="n">
        <f aca="false">IF(OR(E772="Discontinued",P772="Held at old sell"),H772,IF(LEFT(P772,15)="Approved, cappe",ROUND(ROUNDUP(ROUND(H772*1.1/0.05,6),0)*0.05,2),K772))</f>
        <v>48.05</v>
      </c>
      <c r="M772" s="17" t="n">
        <f aca="false">ROUND((H772-G772)/H772,3)</f>
        <v>0.291</v>
      </c>
      <c r="N772" s="17" t="n">
        <f aca="false">IF(E772="Discontinued","",ROUND((L772-G772)/L772,3))</f>
        <v>0.311</v>
      </c>
      <c r="O772" s="21" t="str">
        <f aca="false">IF(E772="Discontinued","Archive",IF(AND(ROUND(K772/H772-1,6)&lt;=0.1,K772-H772&lt;=100),"Auto","Approval"))</f>
        <v>Auto</v>
      </c>
      <c r="P772" s="21" t="s">
        <v>111</v>
      </c>
      <c r="Q772" s="21" t="s">
        <v>1680</v>
      </c>
      <c r="R772" s="21" t="str">
        <f aca="false">IF(E772="Superseded",MID(INDEX('Import file'!$E$2:$E$1384,MATCH(A772,'Import file'!$A$2:$A$1384,0)),23,30),A772)</f>
        <v>LSB-6334</v>
      </c>
      <c r="S772" s="19" t="n">
        <f aca="false">IF(E772="Discontinued","",IFERROR(INDEX('Supplier file A'!$D$2:$D$677,MATCH(R772,'Supplier file A'!$A$2:$A$677,0)),IFERROR(INDEX('Supplier file B'!$D$2:$D$386,MATCH(R772,'Supplier file B'!$A$2:$A$386,0)),INDEX('Supplier file C'!$D$2:$D$383,MATCH(R772,'Supplier file C'!$A$2:$A$383,0)))))</f>
        <v>33.13</v>
      </c>
      <c r="T772" s="21" t="str">
        <f aca="false">IF(E772="Discontinued","",IF(ABS(G772-S772)&lt;0.005,"Yes","No"))</f>
        <v>Yes</v>
      </c>
      <c r="U772" s="21" t="str">
        <f aca="false">IF(E772="Discontinued","",IF(ABS(F772-G772)&lt;=0.01*G772,"Yes","No"))</f>
        <v>No</v>
      </c>
      <c r="V772" s="17" t="n">
        <f aca="false">IF(E772="Discontinued","",K772/H772-1)</f>
        <v>0.0289079229122053</v>
      </c>
      <c r="W772" s="21" t="str">
        <f aca="false">IF(E772="Discontinued","Archived",IF(ROUND((L772-G772)/L772,3)&gt;=ROUND(I772,3),"At or above target",IF(Q772&lt;&gt;"","Below target, reason recorded","Below target, no reason")))</f>
        <v>Below target, reason recorded</v>
      </c>
      <c r="X772" s="21" t="str">
        <f aca="false">IF(E772="Discontinued","",IF(ROUND(M772-I772,3)&lt;-0.01,"Yes","No"))</f>
        <v>Yes</v>
      </c>
    </row>
    <row r="773" customFormat="false" ht="15" hidden="false" customHeight="false" outlineLevel="0" collapsed="false">
      <c r="A773" s="21" t="s">
        <v>1681</v>
      </c>
      <c r="B773" s="21" t="s">
        <v>1682</v>
      </c>
      <c r="C773" s="21" t="s">
        <v>1452</v>
      </c>
      <c r="D773" s="21" t="s">
        <v>1453</v>
      </c>
      <c r="E773" s="21" t="s">
        <v>110</v>
      </c>
      <c r="F773" s="19" t="n">
        <v>20.7</v>
      </c>
      <c r="G773" s="19" t="n">
        <v>21.46</v>
      </c>
      <c r="H773" s="19" t="n">
        <v>34.5</v>
      </c>
      <c r="I773" s="17" t="n">
        <v>0.4</v>
      </c>
      <c r="J773" s="17"/>
      <c r="K773" s="19" t="n">
        <f aca="false">IF(E773="Discontinued",H773,ROUND(ROUNDUP(ROUND(G773/(1-IF(J773="",I773,J773))/0.05,6),0)*0.05,2))</f>
        <v>35.8</v>
      </c>
      <c r="L773" s="19" t="n">
        <f aca="false">IF(OR(E773="Discontinued",P773="Held at old sell"),H773,IF(LEFT(P773,15)="Approved, cappe",ROUND(ROUNDUP(ROUND(H773*1.1/0.05,6),0)*0.05,2),K773))</f>
        <v>35.8</v>
      </c>
      <c r="M773" s="17" t="n">
        <f aca="false">ROUND((H773-G773)/H773,3)</f>
        <v>0.378</v>
      </c>
      <c r="N773" s="17" t="n">
        <f aca="false">IF(E773="Discontinued","",ROUND((L773-G773)/L773,3))</f>
        <v>0.401</v>
      </c>
      <c r="O773" s="21" t="str">
        <f aca="false">IF(E773="Discontinued","Archive",IF(AND(ROUND(K773/H773-1,6)&lt;=0.1,K773-H773&lt;=100),"Auto","Approval"))</f>
        <v>Auto</v>
      </c>
      <c r="P773" s="21" t="s">
        <v>111</v>
      </c>
      <c r="Q773" s="21"/>
      <c r="R773" s="21" t="str">
        <f aca="false">IF(E773="Superseded",MID(INDEX('Import file'!$E$2:$E$1384,MATCH(A773,'Import file'!$A$2:$A$1384,0)),23,30),A773)</f>
        <v>LSB-1338</v>
      </c>
      <c r="S773" s="19" t="n">
        <f aca="false">IF(E773="Discontinued","",IFERROR(INDEX('Supplier file A'!$D$2:$D$677,MATCH(R773,'Supplier file A'!$A$2:$A$677,0)),IFERROR(INDEX('Supplier file B'!$D$2:$D$386,MATCH(R773,'Supplier file B'!$A$2:$A$386,0)),INDEX('Supplier file C'!$D$2:$D$383,MATCH(R773,'Supplier file C'!$A$2:$A$383,0)))))</f>
        <v>21.46</v>
      </c>
      <c r="T773" s="21" t="str">
        <f aca="false">IF(E773="Discontinued","",IF(ABS(G773-S773)&lt;0.005,"Yes","No"))</f>
        <v>Yes</v>
      </c>
      <c r="U773" s="21" t="str">
        <f aca="false">IF(E773="Discontinued","",IF(ABS(F773-G773)&lt;=0.01*G773,"Yes","No"))</f>
        <v>No</v>
      </c>
      <c r="V773" s="17" t="n">
        <f aca="false">IF(E773="Discontinued","",K773/H773-1)</f>
        <v>0.0376811594202897</v>
      </c>
      <c r="W773" s="21" t="str">
        <f aca="false">IF(E773="Discontinued","Archived",IF(ROUND((L773-G773)/L773,3)&gt;=ROUND(I773,3),"At or above target",IF(Q773&lt;&gt;"","Below target, reason recorded","Below target, no reason")))</f>
        <v>At or above target</v>
      </c>
      <c r="X773" s="21" t="str">
        <f aca="false">IF(E773="Discontinued","",IF(ROUND(M773-I773,3)&lt;-0.01,"Yes","No"))</f>
        <v>Yes</v>
      </c>
    </row>
    <row r="774" customFormat="false" ht="15" hidden="false" customHeight="false" outlineLevel="0" collapsed="false">
      <c r="A774" s="21" t="s">
        <v>1683</v>
      </c>
      <c r="B774" s="21" t="s">
        <v>1684</v>
      </c>
      <c r="C774" s="21" t="s">
        <v>1452</v>
      </c>
      <c r="D774" s="21" t="s">
        <v>1453</v>
      </c>
      <c r="E774" s="21" t="s">
        <v>110</v>
      </c>
      <c r="F774" s="19" t="n">
        <v>34</v>
      </c>
      <c r="G774" s="19" t="n">
        <v>35.13</v>
      </c>
      <c r="H774" s="19" t="n">
        <v>56.7</v>
      </c>
      <c r="I774" s="17" t="n">
        <v>0.4</v>
      </c>
      <c r="J774" s="17"/>
      <c r="K774" s="19" t="n">
        <f aca="false">IF(E774="Discontinued",H774,ROUND(ROUNDUP(ROUND(G774/(1-IF(J774="",I774,J774))/0.05,6),0)*0.05,2))</f>
        <v>58.55</v>
      </c>
      <c r="L774" s="19" t="n">
        <f aca="false">IF(OR(E774="Discontinued",P774="Held at old sell"),H774,IF(LEFT(P774,15)="Approved, cappe",ROUND(ROUNDUP(ROUND(H774*1.1/0.05,6),0)*0.05,2),K774))</f>
        <v>58.55</v>
      </c>
      <c r="M774" s="17" t="n">
        <f aca="false">ROUND((H774-G774)/H774,3)</f>
        <v>0.38</v>
      </c>
      <c r="N774" s="17" t="n">
        <f aca="false">IF(E774="Discontinued","",ROUND((L774-G774)/L774,3))</f>
        <v>0.4</v>
      </c>
      <c r="O774" s="21" t="str">
        <f aca="false">IF(E774="Discontinued","Archive",IF(AND(ROUND(K774/H774-1,6)&lt;=0.1,K774-H774&lt;=100),"Auto","Approval"))</f>
        <v>Auto</v>
      </c>
      <c r="P774" s="21" t="s">
        <v>111</v>
      </c>
      <c r="Q774" s="21"/>
      <c r="R774" s="21" t="str">
        <f aca="false">IF(E774="Superseded",MID(INDEX('Import file'!$E$2:$E$1384,MATCH(A774,'Import file'!$A$2:$A$1384,0)),23,30),A774)</f>
        <v>LSB-1341</v>
      </c>
      <c r="S774" s="19" t="n">
        <f aca="false">IF(E774="Discontinued","",IFERROR(INDEX('Supplier file A'!$D$2:$D$677,MATCH(R774,'Supplier file A'!$A$2:$A$677,0)),IFERROR(INDEX('Supplier file B'!$D$2:$D$386,MATCH(R774,'Supplier file B'!$A$2:$A$386,0)),INDEX('Supplier file C'!$D$2:$D$383,MATCH(R774,'Supplier file C'!$A$2:$A$383,0)))))</f>
        <v>35.13</v>
      </c>
      <c r="T774" s="21" t="str">
        <f aca="false">IF(E774="Discontinued","",IF(ABS(G774-S774)&lt;0.005,"Yes","No"))</f>
        <v>Yes</v>
      </c>
      <c r="U774" s="21" t="str">
        <f aca="false">IF(E774="Discontinued","",IF(ABS(F774-G774)&lt;=0.01*G774,"Yes","No"))</f>
        <v>No</v>
      </c>
      <c r="V774" s="17" t="n">
        <f aca="false">IF(E774="Discontinued","",K774/H774-1)</f>
        <v>0.0326278659611992</v>
      </c>
      <c r="W774" s="21" t="str">
        <f aca="false">IF(E774="Discontinued","Archived",IF(ROUND((L774-G774)/L774,3)&gt;=ROUND(I774,3),"At or above target",IF(Q774&lt;&gt;"","Below target, reason recorded","Below target, no reason")))</f>
        <v>At or above target</v>
      </c>
      <c r="X774" s="21" t="str">
        <f aca="false">IF(E774="Discontinued","",IF(ROUND(M774-I774,3)&lt;-0.01,"Yes","No"))</f>
        <v>Yes</v>
      </c>
    </row>
    <row r="775" customFormat="false" ht="15" hidden="false" customHeight="false" outlineLevel="0" collapsed="false">
      <c r="A775" s="21" t="s">
        <v>1685</v>
      </c>
      <c r="B775" s="21" t="s">
        <v>1686</v>
      </c>
      <c r="C775" s="21" t="s">
        <v>1452</v>
      </c>
      <c r="D775" s="21" t="s">
        <v>1453</v>
      </c>
      <c r="E775" s="21" t="s">
        <v>110</v>
      </c>
      <c r="F775" s="19" t="n">
        <v>102</v>
      </c>
      <c r="G775" s="19" t="n">
        <v>105.28</v>
      </c>
      <c r="H775" s="19" t="n">
        <v>170</v>
      </c>
      <c r="I775" s="17" t="n">
        <v>0.4</v>
      </c>
      <c r="J775" s="17"/>
      <c r="K775" s="19" t="n">
        <f aca="false">IF(E775="Discontinued",H775,ROUND(ROUNDUP(ROUND(G775/(1-IF(J775="",I775,J775))/0.05,6),0)*0.05,2))</f>
        <v>175.5</v>
      </c>
      <c r="L775" s="19" t="n">
        <f aca="false">IF(OR(E775="Discontinued",P775="Held at old sell"),H775,IF(LEFT(P775,15)="Approved, cappe",ROUND(ROUNDUP(ROUND(H775*1.1/0.05,6),0)*0.05,2),K775))</f>
        <v>175.5</v>
      </c>
      <c r="M775" s="17" t="n">
        <f aca="false">ROUND((H775-G775)/H775,3)</f>
        <v>0.381</v>
      </c>
      <c r="N775" s="17" t="n">
        <f aca="false">IF(E775="Discontinued","",ROUND((L775-G775)/L775,3))</f>
        <v>0.4</v>
      </c>
      <c r="O775" s="21" t="str">
        <f aca="false">IF(E775="Discontinued","Archive",IF(AND(ROUND(K775/H775-1,6)&lt;=0.1,K775-H775&lt;=100),"Auto","Approval"))</f>
        <v>Auto</v>
      </c>
      <c r="P775" s="21" t="s">
        <v>111</v>
      </c>
      <c r="Q775" s="21"/>
      <c r="R775" s="21" t="str">
        <f aca="false">IF(E775="Superseded",MID(INDEX('Import file'!$E$2:$E$1384,MATCH(A775,'Import file'!$A$2:$A$1384,0)),23,30),A775)</f>
        <v>LSB-1342</v>
      </c>
      <c r="S775" s="19" t="n">
        <f aca="false">IF(E775="Discontinued","",IFERROR(INDEX('Supplier file A'!$D$2:$D$677,MATCH(R775,'Supplier file A'!$A$2:$A$677,0)),IFERROR(INDEX('Supplier file B'!$D$2:$D$386,MATCH(R775,'Supplier file B'!$A$2:$A$386,0)),INDEX('Supplier file C'!$D$2:$D$383,MATCH(R775,'Supplier file C'!$A$2:$A$383,0)))))</f>
        <v>105.28</v>
      </c>
      <c r="T775" s="21" t="str">
        <f aca="false">IF(E775="Discontinued","",IF(ABS(G775-S775)&lt;0.005,"Yes","No"))</f>
        <v>Yes</v>
      </c>
      <c r="U775" s="21" t="str">
        <f aca="false">IF(E775="Discontinued","",IF(ABS(F775-G775)&lt;=0.01*G775,"Yes","No"))</f>
        <v>No</v>
      </c>
      <c r="V775" s="17" t="n">
        <f aca="false">IF(E775="Discontinued","",K775/H775-1)</f>
        <v>0.0323529411764707</v>
      </c>
      <c r="W775" s="21" t="str">
        <f aca="false">IF(E775="Discontinued","Archived",IF(ROUND((L775-G775)/L775,3)&gt;=ROUND(I775,3),"At or above target",IF(Q775&lt;&gt;"","Below target, reason recorded","Below target, no reason")))</f>
        <v>At or above target</v>
      </c>
      <c r="X775" s="21" t="str">
        <f aca="false">IF(E775="Discontinued","",IF(ROUND(M775-I775,3)&lt;-0.01,"Yes","No"))</f>
        <v>Yes</v>
      </c>
    </row>
    <row r="776" customFormat="false" ht="15" hidden="false" customHeight="false" outlineLevel="0" collapsed="false">
      <c r="A776" s="21" t="s">
        <v>1687</v>
      </c>
      <c r="B776" s="21" t="s">
        <v>1688</v>
      </c>
      <c r="C776" s="21" t="s">
        <v>1452</v>
      </c>
      <c r="D776" s="21" t="s">
        <v>1453</v>
      </c>
      <c r="E776" s="21" t="s">
        <v>110</v>
      </c>
      <c r="F776" s="19" t="n">
        <v>23.7</v>
      </c>
      <c r="G776" s="19" t="n">
        <v>24.15</v>
      </c>
      <c r="H776" s="19" t="n">
        <v>39.5</v>
      </c>
      <c r="I776" s="17" t="n">
        <v>0.4</v>
      </c>
      <c r="J776" s="17"/>
      <c r="K776" s="19" t="n">
        <f aca="false">IF(E776="Discontinued",H776,ROUND(ROUNDUP(ROUND(G776/(1-IF(J776="",I776,J776))/0.05,6),0)*0.05,2))</f>
        <v>40.25</v>
      </c>
      <c r="L776" s="19" t="n">
        <f aca="false">IF(OR(E776="Discontinued",P776="Held at old sell"),H776,IF(LEFT(P776,15)="Approved, cappe",ROUND(ROUNDUP(ROUND(H776*1.1/0.05,6),0)*0.05,2),K776))</f>
        <v>40.25</v>
      </c>
      <c r="M776" s="17" t="n">
        <f aca="false">ROUND((H776-G776)/H776,3)</f>
        <v>0.389</v>
      </c>
      <c r="N776" s="17" t="n">
        <f aca="false">IF(E776="Discontinued","",ROUND((L776-G776)/L776,3))</f>
        <v>0.4</v>
      </c>
      <c r="O776" s="21" t="str">
        <f aca="false">IF(E776="Discontinued","Archive",IF(AND(ROUND(K776/H776-1,6)&lt;=0.1,K776-H776&lt;=100),"Auto","Approval"))</f>
        <v>Auto</v>
      </c>
      <c r="P776" s="21" t="s">
        <v>111</v>
      </c>
      <c r="Q776" s="21"/>
      <c r="R776" s="21" t="str">
        <f aca="false">IF(E776="Superseded",MID(INDEX('Import file'!$E$2:$E$1384,MATCH(A776,'Import file'!$A$2:$A$1384,0)),23,30),A776)</f>
        <v>LSB-1345</v>
      </c>
      <c r="S776" s="19" t="n">
        <f aca="false">IF(E776="Discontinued","",IFERROR(INDEX('Supplier file A'!$D$2:$D$677,MATCH(R776,'Supplier file A'!$A$2:$A$677,0)),IFERROR(INDEX('Supplier file B'!$D$2:$D$386,MATCH(R776,'Supplier file B'!$A$2:$A$386,0)),INDEX('Supplier file C'!$D$2:$D$383,MATCH(R776,'Supplier file C'!$A$2:$A$383,0)))))</f>
        <v>24.15</v>
      </c>
      <c r="T776" s="21" t="str">
        <f aca="false">IF(E776="Discontinued","",IF(ABS(G776-S776)&lt;0.005,"Yes","No"))</f>
        <v>Yes</v>
      </c>
      <c r="U776" s="21" t="str">
        <f aca="false">IF(E776="Discontinued","",IF(ABS(F776-G776)&lt;=0.01*G776,"Yes","No"))</f>
        <v>No</v>
      </c>
      <c r="V776" s="17" t="n">
        <f aca="false">IF(E776="Discontinued","",K776/H776-1)</f>
        <v>0.018987341772152</v>
      </c>
      <c r="W776" s="21" t="str">
        <f aca="false">IF(E776="Discontinued","Archived",IF(ROUND((L776-G776)/L776,3)&gt;=ROUND(I776,3),"At or above target",IF(Q776&lt;&gt;"","Below target, reason recorded","Below target, no reason")))</f>
        <v>At or above target</v>
      </c>
      <c r="X776" s="21" t="str">
        <f aca="false">IF(E776="Discontinued","",IF(ROUND(M776-I776,3)&lt;-0.01,"Yes","No"))</f>
        <v>Yes</v>
      </c>
    </row>
    <row r="777" customFormat="false" ht="15" hidden="false" customHeight="false" outlineLevel="0" collapsed="false">
      <c r="A777" s="21" t="s">
        <v>1689</v>
      </c>
      <c r="B777" s="21" t="s">
        <v>1690</v>
      </c>
      <c r="C777" s="21" t="s">
        <v>1452</v>
      </c>
      <c r="D777" s="21" t="s">
        <v>1453</v>
      </c>
      <c r="E777" s="21" t="s">
        <v>110</v>
      </c>
      <c r="F777" s="19" t="n">
        <v>56.7</v>
      </c>
      <c r="G777" s="19" t="n">
        <v>58.75</v>
      </c>
      <c r="H777" s="19" t="n">
        <v>84.65</v>
      </c>
      <c r="I777" s="17" t="n">
        <v>0.4</v>
      </c>
      <c r="J777" s="17" t="n">
        <v>0.33</v>
      </c>
      <c r="K777" s="19" t="n">
        <f aca="false">IF(E777="Discontinued",H777,ROUND(ROUNDUP(ROUND(G777/(1-IF(J777="",I777,J777))/0.05,6),0)*0.05,2))</f>
        <v>87.7</v>
      </c>
      <c r="L777" s="19" t="n">
        <f aca="false">IF(OR(E777="Discontinued",P777="Held at old sell"),H777,IF(LEFT(P777,15)="Approved, cappe",ROUND(ROUNDUP(ROUND(H777*1.1/0.05,6),0)*0.05,2),K777))</f>
        <v>87.7</v>
      </c>
      <c r="M777" s="17" t="n">
        <f aca="false">ROUND((H777-G777)/H777,3)</f>
        <v>0.306</v>
      </c>
      <c r="N777" s="17" t="n">
        <f aca="false">IF(E777="Discontinued","",ROUND((L777-G777)/L777,3))</f>
        <v>0.33</v>
      </c>
      <c r="O777" s="21" t="str">
        <f aca="false">IF(E777="Discontinued","Archive",IF(AND(ROUND(K777/H777-1,6)&lt;=0.1,K777-H777&lt;=100),"Auto","Approval"))</f>
        <v>Auto</v>
      </c>
      <c r="P777" s="21" t="s">
        <v>111</v>
      </c>
      <c r="Q777" s="21" t="s">
        <v>1481</v>
      </c>
      <c r="R777" s="21" t="str">
        <f aca="false">IF(E777="Superseded",MID(INDEX('Import file'!$E$2:$E$1384,MATCH(A777,'Import file'!$A$2:$A$1384,0)),23,30),A777)</f>
        <v>LSB-1349</v>
      </c>
      <c r="S777" s="19" t="n">
        <f aca="false">IF(E777="Discontinued","",IFERROR(INDEX('Supplier file A'!$D$2:$D$677,MATCH(R777,'Supplier file A'!$A$2:$A$677,0)),IFERROR(INDEX('Supplier file B'!$D$2:$D$386,MATCH(R777,'Supplier file B'!$A$2:$A$386,0)),INDEX('Supplier file C'!$D$2:$D$383,MATCH(R777,'Supplier file C'!$A$2:$A$383,0)))))</f>
        <v>58.75</v>
      </c>
      <c r="T777" s="21" t="str">
        <f aca="false">IF(E777="Discontinued","",IF(ABS(G777-S777)&lt;0.005,"Yes","No"))</f>
        <v>Yes</v>
      </c>
      <c r="U777" s="21" t="str">
        <f aca="false">IF(E777="Discontinued","",IF(ABS(F777-G777)&lt;=0.01*G777,"Yes","No"))</f>
        <v>No</v>
      </c>
      <c r="V777" s="17" t="n">
        <f aca="false">IF(E777="Discontinued","",K777/H777-1)</f>
        <v>0.0360307147076195</v>
      </c>
      <c r="W777" s="21" t="str">
        <f aca="false">IF(E777="Discontinued","Archived",IF(ROUND((L777-G777)/L777,3)&gt;=ROUND(I777,3),"At or above target",IF(Q777&lt;&gt;"","Below target, reason recorded","Below target, no reason")))</f>
        <v>Below target, reason recorded</v>
      </c>
      <c r="X777" s="21" t="str">
        <f aca="false">IF(E777="Discontinued","",IF(ROUND(M777-I777,3)&lt;-0.01,"Yes","No"))</f>
        <v>Yes</v>
      </c>
    </row>
    <row r="778" customFormat="false" ht="15" hidden="false" customHeight="false" outlineLevel="0" collapsed="false">
      <c r="A778" s="21" t="s">
        <v>1691</v>
      </c>
      <c r="B778" s="21" t="s">
        <v>1692</v>
      </c>
      <c r="C778" s="21" t="s">
        <v>1452</v>
      </c>
      <c r="D778" s="21" t="s">
        <v>1453</v>
      </c>
      <c r="E778" s="21" t="s">
        <v>110</v>
      </c>
      <c r="F778" s="19" t="n">
        <v>50.25</v>
      </c>
      <c r="G778" s="19" t="n">
        <v>52.36</v>
      </c>
      <c r="H778" s="19" t="n">
        <v>83.75</v>
      </c>
      <c r="I778" s="17" t="n">
        <v>0.4</v>
      </c>
      <c r="J778" s="17"/>
      <c r="K778" s="19" t="n">
        <f aca="false">IF(E778="Discontinued",H778,ROUND(ROUNDUP(ROUND(G778/(1-IF(J778="",I778,J778))/0.05,6),0)*0.05,2))</f>
        <v>87.3</v>
      </c>
      <c r="L778" s="19" t="n">
        <f aca="false">IF(OR(E778="Discontinued",P778="Held at old sell"),H778,IF(LEFT(P778,15)="Approved, cappe",ROUND(ROUNDUP(ROUND(H778*1.1/0.05,6),0)*0.05,2),K778))</f>
        <v>87.3</v>
      </c>
      <c r="M778" s="17" t="n">
        <f aca="false">ROUND((H778-G778)/H778,3)</f>
        <v>0.375</v>
      </c>
      <c r="N778" s="17" t="n">
        <f aca="false">IF(E778="Discontinued","",ROUND((L778-G778)/L778,3))</f>
        <v>0.4</v>
      </c>
      <c r="O778" s="21" t="str">
        <f aca="false">IF(E778="Discontinued","Archive",IF(AND(ROUND(K778/H778-1,6)&lt;=0.1,K778-H778&lt;=100),"Auto","Approval"))</f>
        <v>Auto</v>
      </c>
      <c r="P778" s="21" t="s">
        <v>111</v>
      </c>
      <c r="Q778" s="21"/>
      <c r="R778" s="21" t="str">
        <f aca="false">IF(E778="Superseded",MID(INDEX('Import file'!$E$2:$E$1384,MATCH(A778,'Import file'!$A$2:$A$1384,0)),23,30),A778)</f>
        <v>LSB-1353</v>
      </c>
      <c r="S778" s="19" t="n">
        <f aca="false">IF(E778="Discontinued","",IFERROR(INDEX('Supplier file A'!$D$2:$D$677,MATCH(R778,'Supplier file A'!$A$2:$A$677,0)),IFERROR(INDEX('Supplier file B'!$D$2:$D$386,MATCH(R778,'Supplier file B'!$A$2:$A$386,0)),INDEX('Supplier file C'!$D$2:$D$383,MATCH(R778,'Supplier file C'!$A$2:$A$383,0)))))</f>
        <v>52.36</v>
      </c>
      <c r="T778" s="21" t="str">
        <f aca="false">IF(E778="Discontinued","",IF(ABS(G778-S778)&lt;0.005,"Yes","No"))</f>
        <v>Yes</v>
      </c>
      <c r="U778" s="21" t="str">
        <f aca="false">IF(E778="Discontinued","",IF(ABS(F778-G778)&lt;=0.01*G778,"Yes","No"))</f>
        <v>No</v>
      </c>
      <c r="V778" s="17" t="n">
        <f aca="false">IF(E778="Discontinued","",K778/H778-1)</f>
        <v>0.0423880597014925</v>
      </c>
      <c r="W778" s="21" t="str">
        <f aca="false">IF(E778="Discontinued","Archived",IF(ROUND((L778-G778)/L778,3)&gt;=ROUND(I778,3),"At or above target",IF(Q778&lt;&gt;"","Below target, reason recorded","Below target, no reason")))</f>
        <v>At or above target</v>
      </c>
      <c r="X778" s="21" t="str">
        <f aca="false">IF(E778="Discontinued","",IF(ROUND(M778-I778,3)&lt;-0.01,"Yes","No"))</f>
        <v>Yes</v>
      </c>
    </row>
    <row r="779" customFormat="false" ht="15" hidden="false" customHeight="false" outlineLevel="0" collapsed="false">
      <c r="A779" s="21" t="s">
        <v>1693</v>
      </c>
      <c r="B779" s="21" t="s">
        <v>1694</v>
      </c>
      <c r="C779" s="21" t="s">
        <v>1452</v>
      </c>
      <c r="D779" s="21" t="s">
        <v>1453</v>
      </c>
      <c r="E779" s="21" t="s">
        <v>110</v>
      </c>
      <c r="F779" s="19" t="n">
        <v>14</v>
      </c>
      <c r="G779" s="19" t="n">
        <v>14.55</v>
      </c>
      <c r="H779" s="19" t="n">
        <v>23.35</v>
      </c>
      <c r="I779" s="17" t="n">
        <v>0.4</v>
      </c>
      <c r="J779" s="17"/>
      <c r="K779" s="19" t="n">
        <f aca="false">IF(E779="Discontinued",H779,ROUND(ROUNDUP(ROUND(G779/(1-IF(J779="",I779,J779))/0.05,6),0)*0.05,2))</f>
        <v>24.25</v>
      </c>
      <c r="L779" s="19" t="n">
        <f aca="false">IF(OR(E779="Discontinued",P779="Held at old sell"),H779,IF(LEFT(P779,15)="Approved, cappe",ROUND(ROUNDUP(ROUND(H779*1.1/0.05,6),0)*0.05,2),K779))</f>
        <v>24.25</v>
      </c>
      <c r="M779" s="17" t="n">
        <f aca="false">ROUND((H779-G779)/H779,3)</f>
        <v>0.377</v>
      </c>
      <c r="N779" s="17" t="n">
        <f aca="false">IF(E779="Discontinued","",ROUND((L779-G779)/L779,3))</f>
        <v>0.4</v>
      </c>
      <c r="O779" s="21" t="str">
        <f aca="false">IF(E779="Discontinued","Archive",IF(AND(ROUND(K779/H779-1,6)&lt;=0.1,K779-H779&lt;=100),"Auto","Approval"))</f>
        <v>Auto</v>
      </c>
      <c r="P779" s="21" t="s">
        <v>111</v>
      </c>
      <c r="Q779" s="21"/>
      <c r="R779" s="21" t="str">
        <f aca="false">IF(E779="Superseded",MID(INDEX('Import file'!$E$2:$E$1384,MATCH(A779,'Import file'!$A$2:$A$1384,0)),23,30),A779)</f>
        <v>LSB-1356</v>
      </c>
      <c r="S779" s="19" t="n">
        <f aca="false">IF(E779="Discontinued","",IFERROR(INDEX('Supplier file A'!$D$2:$D$677,MATCH(R779,'Supplier file A'!$A$2:$A$677,0)),IFERROR(INDEX('Supplier file B'!$D$2:$D$386,MATCH(R779,'Supplier file B'!$A$2:$A$386,0)),INDEX('Supplier file C'!$D$2:$D$383,MATCH(R779,'Supplier file C'!$A$2:$A$383,0)))))</f>
        <v>14.55</v>
      </c>
      <c r="T779" s="21" t="str">
        <f aca="false">IF(E779="Discontinued","",IF(ABS(G779-S779)&lt;0.005,"Yes","No"))</f>
        <v>Yes</v>
      </c>
      <c r="U779" s="21" t="str">
        <f aca="false">IF(E779="Discontinued","",IF(ABS(F779-G779)&lt;=0.01*G779,"Yes","No"))</f>
        <v>No</v>
      </c>
      <c r="V779" s="17" t="n">
        <f aca="false">IF(E779="Discontinued","",K779/H779-1)</f>
        <v>0.0385438972162739</v>
      </c>
      <c r="W779" s="21" t="str">
        <f aca="false">IF(E779="Discontinued","Archived",IF(ROUND((L779-G779)/L779,3)&gt;=ROUND(I779,3),"At or above target",IF(Q779&lt;&gt;"","Below target, reason recorded","Below target, no reason")))</f>
        <v>At or above target</v>
      </c>
      <c r="X779" s="21" t="str">
        <f aca="false">IF(E779="Discontinued","",IF(ROUND(M779-I779,3)&lt;-0.01,"Yes","No"))</f>
        <v>Yes</v>
      </c>
    </row>
    <row r="780" customFormat="false" ht="15" hidden="false" customHeight="false" outlineLevel="0" collapsed="false">
      <c r="A780" s="21" t="s">
        <v>1695</v>
      </c>
      <c r="B780" s="21" t="s">
        <v>1696</v>
      </c>
      <c r="C780" s="21" t="s">
        <v>1452</v>
      </c>
      <c r="D780" s="21" t="s">
        <v>1453</v>
      </c>
      <c r="E780" s="21" t="s">
        <v>110</v>
      </c>
      <c r="F780" s="19" t="n">
        <v>80.16</v>
      </c>
      <c r="G780" s="19" t="n">
        <v>83.3</v>
      </c>
      <c r="H780" s="19" t="n">
        <v>133.6</v>
      </c>
      <c r="I780" s="17" t="n">
        <v>0.4</v>
      </c>
      <c r="J780" s="17"/>
      <c r="K780" s="19" t="n">
        <f aca="false">IF(E780="Discontinued",H780,ROUND(ROUNDUP(ROUND(G780/(1-IF(J780="",I780,J780))/0.05,6),0)*0.05,2))</f>
        <v>138.85</v>
      </c>
      <c r="L780" s="19" t="n">
        <f aca="false">IF(OR(E780="Discontinued",P780="Held at old sell"),H780,IF(LEFT(P780,15)="Approved, cappe",ROUND(ROUNDUP(ROUND(H780*1.1/0.05,6),0)*0.05,2),K780))</f>
        <v>138.85</v>
      </c>
      <c r="M780" s="17" t="n">
        <f aca="false">ROUND((H780-G780)/H780,3)</f>
        <v>0.376</v>
      </c>
      <c r="N780" s="17" t="n">
        <f aca="false">IF(E780="Discontinued","",ROUND((L780-G780)/L780,3))</f>
        <v>0.4</v>
      </c>
      <c r="O780" s="21" t="str">
        <f aca="false">IF(E780="Discontinued","Archive",IF(AND(ROUND(K780/H780-1,6)&lt;=0.1,K780-H780&lt;=100),"Auto","Approval"))</f>
        <v>Auto</v>
      </c>
      <c r="P780" s="21" t="s">
        <v>111</v>
      </c>
      <c r="Q780" s="21"/>
      <c r="R780" s="21" t="str">
        <f aca="false">IF(E780="Superseded",MID(INDEX('Import file'!$E$2:$E$1384,MATCH(A780,'Import file'!$A$2:$A$1384,0)),23,30),A780)</f>
        <v>LSB-1359</v>
      </c>
      <c r="S780" s="19" t="n">
        <f aca="false">IF(E780="Discontinued","",IFERROR(INDEX('Supplier file A'!$D$2:$D$677,MATCH(R780,'Supplier file A'!$A$2:$A$677,0)),IFERROR(INDEX('Supplier file B'!$D$2:$D$386,MATCH(R780,'Supplier file B'!$A$2:$A$386,0)),INDEX('Supplier file C'!$D$2:$D$383,MATCH(R780,'Supplier file C'!$A$2:$A$383,0)))))</f>
        <v>83.3</v>
      </c>
      <c r="T780" s="21" t="str">
        <f aca="false">IF(E780="Discontinued","",IF(ABS(G780-S780)&lt;0.005,"Yes","No"))</f>
        <v>Yes</v>
      </c>
      <c r="U780" s="21" t="str">
        <f aca="false">IF(E780="Discontinued","",IF(ABS(F780-G780)&lt;=0.01*G780,"Yes","No"))</f>
        <v>No</v>
      </c>
      <c r="V780" s="17" t="n">
        <f aca="false">IF(E780="Discontinued","",K780/H780-1)</f>
        <v>0.0392964071856288</v>
      </c>
      <c r="W780" s="21" t="str">
        <f aca="false">IF(E780="Discontinued","Archived",IF(ROUND((L780-G780)/L780,3)&gt;=ROUND(I780,3),"At or above target",IF(Q780&lt;&gt;"","Below target, reason recorded","Below target, no reason")))</f>
        <v>At or above target</v>
      </c>
      <c r="X780" s="21" t="str">
        <f aca="false">IF(E780="Discontinued","",IF(ROUND(M780-I780,3)&lt;-0.01,"Yes","No"))</f>
        <v>Yes</v>
      </c>
    </row>
    <row r="781" customFormat="false" ht="15" hidden="false" customHeight="false" outlineLevel="0" collapsed="false">
      <c r="A781" s="21" t="s">
        <v>1697</v>
      </c>
      <c r="B781" s="21" t="s">
        <v>1698</v>
      </c>
      <c r="C781" s="21" t="s">
        <v>1452</v>
      </c>
      <c r="D781" s="21" t="s">
        <v>1453</v>
      </c>
      <c r="E781" s="21" t="s">
        <v>110</v>
      </c>
      <c r="F781" s="19" t="n">
        <v>56.7</v>
      </c>
      <c r="G781" s="19" t="n">
        <v>58.34</v>
      </c>
      <c r="H781" s="19" t="n">
        <v>94.5</v>
      </c>
      <c r="I781" s="17" t="n">
        <v>0.4</v>
      </c>
      <c r="J781" s="17"/>
      <c r="K781" s="19" t="n">
        <f aca="false">IF(E781="Discontinued",H781,ROUND(ROUNDUP(ROUND(G781/(1-IF(J781="",I781,J781))/0.05,6),0)*0.05,2))</f>
        <v>97.25</v>
      </c>
      <c r="L781" s="19" t="n">
        <f aca="false">IF(OR(E781="Discontinued",P781="Held at old sell"),H781,IF(LEFT(P781,15)="Approved, cappe",ROUND(ROUNDUP(ROUND(H781*1.1/0.05,6),0)*0.05,2),K781))</f>
        <v>97.25</v>
      </c>
      <c r="M781" s="17" t="n">
        <f aca="false">ROUND((H781-G781)/H781,3)</f>
        <v>0.383</v>
      </c>
      <c r="N781" s="17" t="n">
        <f aca="false">IF(E781="Discontinued","",ROUND((L781-G781)/L781,3))</f>
        <v>0.4</v>
      </c>
      <c r="O781" s="21" t="str">
        <f aca="false">IF(E781="Discontinued","Archive",IF(AND(ROUND(K781/H781-1,6)&lt;=0.1,K781-H781&lt;=100),"Auto","Approval"))</f>
        <v>Auto</v>
      </c>
      <c r="P781" s="21" t="s">
        <v>111</v>
      </c>
      <c r="Q781" s="21"/>
      <c r="R781" s="21" t="str">
        <f aca="false">IF(E781="Superseded",MID(INDEX('Import file'!$E$2:$E$1384,MATCH(A781,'Import file'!$A$2:$A$1384,0)),23,30),A781)</f>
        <v>LSB-1362</v>
      </c>
      <c r="S781" s="19" t="n">
        <f aca="false">IF(E781="Discontinued","",IFERROR(INDEX('Supplier file A'!$D$2:$D$677,MATCH(R781,'Supplier file A'!$A$2:$A$677,0)),IFERROR(INDEX('Supplier file B'!$D$2:$D$386,MATCH(R781,'Supplier file B'!$A$2:$A$386,0)),INDEX('Supplier file C'!$D$2:$D$383,MATCH(R781,'Supplier file C'!$A$2:$A$383,0)))))</f>
        <v>58.34</v>
      </c>
      <c r="T781" s="21" t="str">
        <f aca="false">IF(E781="Discontinued","",IF(ABS(G781-S781)&lt;0.005,"Yes","No"))</f>
        <v>Yes</v>
      </c>
      <c r="U781" s="21" t="str">
        <f aca="false">IF(E781="Discontinued","",IF(ABS(F781-G781)&lt;=0.01*G781,"Yes","No"))</f>
        <v>No</v>
      </c>
      <c r="V781" s="17" t="n">
        <f aca="false">IF(E781="Discontinued","",K781/H781-1)</f>
        <v>0.0291005291005291</v>
      </c>
      <c r="W781" s="21" t="str">
        <f aca="false">IF(E781="Discontinued","Archived",IF(ROUND((L781-G781)/L781,3)&gt;=ROUND(I781,3),"At or above target",IF(Q781&lt;&gt;"","Below target, reason recorded","Below target, no reason")))</f>
        <v>At or above target</v>
      </c>
      <c r="X781" s="21" t="str">
        <f aca="false">IF(E781="Discontinued","",IF(ROUND(M781-I781,3)&lt;-0.01,"Yes","No"))</f>
        <v>Yes</v>
      </c>
    </row>
    <row r="782" customFormat="false" ht="15" hidden="false" customHeight="false" outlineLevel="0" collapsed="false">
      <c r="A782" s="21" t="s">
        <v>1699</v>
      </c>
      <c r="B782" s="21" t="s">
        <v>1700</v>
      </c>
      <c r="C782" s="21" t="s">
        <v>1452</v>
      </c>
      <c r="D782" s="21" t="s">
        <v>1453</v>
      </c>
      <c r="E782" s="21" t="s">
        <v>110</v>
      </c>
      <c r="F782" s="19" t="n">
        <v>112</v>
      </c>
      <c r="G782" s="19" t="n">
        <v>114.07</v>
      </c>
      <c r="H782" s="19" t="n">
        <v>186.7</v>
      </c>
      <c r="I782" s="17" t="n">
        <v>0.4</v>
      </c>
      <c r="J782" s="17"/>
      <c r="K782" s="19" t="n">
        <f aca="false">IF(E782="Discontinued",H782,ROUND(ROUNDUP(ROUND(G782/(1-IF(J782="",I782,J782))/0.05,6),0)*0.05,2))</f>
        <v>190.15</v>
      </c>
      <c r="L782" s="19" t="n">
        <f aca="false">IF(OR(E782="Discontinued",P782="Held at old sell"),H782,IF(LEFT(P782,15)="Approved, cappe",ROUND(ROUNDUP(ROUND(H782*1.1/0.05,6),0)*0.05,2),K782))</f>
        <v>190.15</v>
      </c>
      <c r="M782" s="17" t="n">
        <f aca="false">ROUND((H782-G782)/H782,3)</f>
        <v>0.389</v>
      </c>
      <c r="N782" s="17" t="n">
        <f aca="false">IF(E782="Discontinued","",ROUND((L782-G782)/L782,3))</f>
        <v>0.4</v>
      </c>
      <c r="O782" s="21" t="str">
        <f aca="false">IF(E782="Discontinued","Archive",IF(AND(ROUND(K782/H782-1,6)&lt;=0.1,K782-H782&lt;=100),"Auto","Approval"))</f>
        <v>Auto</v>
      </c>
      <c r="P782" s="21" t="s">
        <v>111</v>
      </c>
      <c r="Q782" s="21"/>
      <c r="R782" s="21" t="str">
        <f aca="false">IF(E782="Superseded",MID(INDEX('Import file'!$E$2:$E$1384,MATCH(A782,'Import file'!$A$2:$A$1384,0)),23,30),A782)</f>
        <v>LSB-1365</v>
      </c>
      <c r="S782" s="19" t="n">
        <f aca="false">IF(E782="Discontinued","",IFERROR(INDEX('Supplier file A'!$D$2:$D$677,MATCH(R782,'Supplier file A'!$A$2:$A$677,0)),IFERROR(INDEX('Supplier file B'!$D$2:$D$386,MATCH(R782,'Supplier file B'!$A$2:$A$386,0)),INDEX('Supplier file C'!$D$2:$D$383,MATCH(R782,'Supplier file C'!$A$2:$A$383,0)))))</f>
        <v>114.07</v>
      </c>
      <c r="T782" s="21" t="str">
        <f aca="false">IF(E782="Discontinued","",IF(ABS(G782-S782)&lt;0.005,"Yes","No"))</f>
        <v>Yes</v>
      </c>
      <c r="U782" s="21" t="str">
        <f aca="false">IF(E782="Discontinued","",IF(ABS(F782-G782)&lt;=0.01*G782,"Yes","No"))</f>
        <v>No</v>
      </c>
      <c r="V782" s="17" t="n">
        <f aca="false">IF(E782="Discontinued","",K782/H782-1)</f>
        <v>0.0184788430637388</v>
      </c>
      <c r="W782" s="21" t="str">
        <f aca="false">IF(E782="Discontinued","Archived",IF(ROUND((L782-G782)/L782,3)&gt;=ROUND(I782,3),"At or above target",IF(Q782&lt;&gt;"","Below target, reason recorded","Below target, no reason")))</f>
        <v>At or above target</v>
      </c>
      <c r="X782" s="21" t="str">
        <f aca="false">IF(E782="Discontinued","",IF(ROUND(M782-I782,3)&lt;-0.01,"Yes","No"))</f>
        <v>Yes</v>
      </c>
    </row>
    <row r="783" customFormat="false" ht="15" hidden="false" customHeight="false" outlineLevel="0" collapsed="false">
      <c r="A783" s="21" t="s">
        <v>1701</v>
      </c>
      <c r="B783" s="21" t="s">
        <v>1702</v>
      </c>
      <c r="C783" s="21" t="s">
        <v>1452</v>
      </c>
      <c r="D783" s="21" t="s">
        <v>1453</v>
      </c>
      <c r="E783" s="21" t="s">
        <v>110</v>
      </c>
      <c r="F783" s="19" t="n">
        <v>151.2</v>
      </c>
      <c r="G783" s="19" t="n">
        <v>155.09</v>
      </c>
      <c r="H783" s="19" t="n">
        <v>252</v>
      </c>
      <c r="I783" s="17" t="n">
        <v>0.4</v>
      </c>
      <c r="J783" s="17"/>
      <c r="K783" s="19" t="n">
        <f aca="false">IF(E783="Discontinued",H783,ROUND(ROUNDUP(ROUND(G783/(1-IF(J783="",I783,J783))/0.05,6),0)*0.05,2))</f>
        <v>258.5</v>
      </c>
      <c r="L783" s="19" t="n">
        <f aca="false">IF(OR(E783="Discontinued",P783="Held at old sell"),H783,IF(LEFT(P783,15)="Approved, cappe",ROUND(ROUNDUP(ROUND(H783*1.1/0.05,6),0)*0.05,2),K783))</f>
        <v>258.5</v>
      </c>
      <c r="M783" s="17" t="n">
        <f aca="false">ROUND((H783-G783)/H783,3)</f>
        <v>0.385</v>
      </c>
      <c r="N783" s="17" t="n">
        <f aca="false">IF(E783="Discontinued","",ROUND((L783-G783)/L783,3))</f>
        <v>0.4</v>
      </c>
      <c r="O783" s="21" t="str">
        <f aca="false">IF(E783="Discontinued","Archive",IF(AND(ROUND(K783/H783-1,6)&lt;=0.1,K783-H783&lt;=100),"Auto","Approval"))</f>
        <v>Auto</v>
      </c>
      <c r="P783" s="21" t="s">
        <v>111</v>
      </c>
      <c r="Q783" s="21"/>
      <c r="R783" s="21" t="str">
        <f aca="false">IF(E783="Superseded",MID(INDEX('Import file'!$E$2:$E$1384,MATCH(A783,'Import file'!$A$2:$A$1384,0)),23,30),A783)</f>
        <v>LSB-1367</v>
      </c>
      <c r="S783" s="19" t="n">
        <f aca="false">IF(E783="Discontinued","",IFERROR(INDEX('Supplier file A'!$D$2:$D$677,MATCH(R783,'Supplier file A'!$A$2:$A$677,0)),IFERROR(INDEX('Supplier file B'!$D$2:$D$386,MATCH(R783,'Supplier file B'!$A$2:$A$386,0)),INDEX('Supplier file C'!$D$2:$D$383,MATCH(R783,'Supplier file C'!$A$2:$A$383,0)))))</f>
        <v>155.09</v>
      </c>
      <c r="T783" s="21" t="str">
        <f aca="false">IF(E783="Discontinued","",IF(ABS(G783-S783)&lt;0.005,"Yes","No"))</f>
        <v>Yes</v>
      </c>
      <c r="U783" s="21" t="str">
        <f aca="false">IF(E783="Discontinued","",IF(ABS(F783-G783)&lt;=0.01*G783,"Yes","No"))</f>
        <v>No</v>
      </c>
      <c r="V783" s="17" t="n">
        <f aca="false">IF(E783="Discontinued","",K783/H783-1)</f>
        <v>0.0257936507936507</v>
      </c>
      <c r="W783" s="21" t="str">
        <f aca="false">IF(E783="Discontinued","Archived",IF(ROUND((L783-G783)/L783,3)&gt;=ROUND(I783,3),"At or above target",IF(Q783&lt;&gt;"","Below target, reason recorded","Below target, no reason")))</f>
        <v>At or above target</v>
      </c>
      <c r="X783" s="21" t="str">
        <f aca="false">IF(E783="Discontinued","",IF(ROUND(M783-I783,3)&lt;-0.01,"Yes","No"))</f>
        <v>Yes</v>
      </c>
    </row>
    <row r="784" customFormat="false" ht="15" hidden="false" customHeight="false" outlineLevel="0" collapsed="false">
      <c r="A784" s="21" t="s">
        <v>1703</v>
      </c>
      <c r="B784" s="21" t="s">
        <v>1704</v>
      </c>
      <c r="C784" s="21" t="s">
        <v>1452</v>
      </c>
      <c r="D784" s="21" t="s">
        <v>1453</v>
      </c>
      <c r="E784" s="21" t="s">
        <v>110</v>
      </c>
      <c r="F784" s="19" t="n">
        <v>55.2</v>
      </c>
      <c r="G784" s="19" t="n">
        <v>56.21</v>
      </c>
      <c r="H784" s="19" t="n">
        <v>92</v>
      </c>
      <c r="I784" s="17" t="n">
        <v>0.4</v>
      </c>
      <c r="J784" s="17"/>
      <c r="K784" s="19" t="n">
        <f aca="false">IF(E784="Discontinued",H784,ROUND(ROUNDUP(ROUND(G784/(1-IF(J784="",I784,J784))/0.05,6),0)*0.05,2))</f>
        <v>93.7</v>
      </c>
      <c r="L784" s="19" t="n">
        <f aca="false">IF(OR(E784="Discontinued",P784="Held at old sell"),H784,IF(LEFT(P784,15)="Approved, cappe",ROUND(ROUNDUP(ROUND(H784*1.1/0.05,6),0)*0.05,2),K784))</f>
        <v>93.7</v>
      </c>
      <c r="M784" s="17" t="n">
        <f aca="false">ROUND((H784-G784)/H784,3)</f>
        <v>0.389</v>
      </c>
      <c r="N784" s="17" t="n">
        <f aca="false">IF(E784="Discontinued","",ROUND((L784-G784)/L784,3))</f>
        <v>0.4</v>
      </c>
      <c r="O784" s="21" t="str">
        <f aca="false">IF(E784="Discontinued","Archive",IF(AND(ROUND(K784/H784-1,6)&lt;=0.1,K784-H784&lt;=100),"Auto","Approval"))</f>
        <v>Auto</v>
      </c>
      <c r="P784" s="21" t="s">
        <v>111</v>
      </c>
      <c r="Q784" s="21"/>
      <c r="R784" s="21" t="str">
        <f aca="false">IF(E784="Superseded",MID(INDEX('Import file'!$E$2:$E$1384,MATCH(A784,'Import file'!$A$2:$A$1384,0)),23,30),A784)</f>
        <v>LSB-1369</v>
      </c>
      <c r="S784" s="19" t="n">
        <f aca="false">IF(E784="Discontinued","",IFERROR(INDEX('Supplier file A'!$D$2:$D$677,MATCH(R784,'Supplier file A'!$A$2:$A$677,0)),IFERROR(INDEX('Supplier file B'!$D$2:$D$386,MATCH(R784,'Supplier file B'!$A$2:$A$386,0)),INDEX('Supplier file C'!$D$2:$D$383,MATCH(R784,'Supplier file C'!$A$2:$A$383,0)))))</f>
        <v>56.21</v>
      </c>
      <c r="T784" s="21" t="str">
        <f aca="false">IF(E784="Discontinued","",IF(ABS(G784-S784)&lt;0.005,"Yes","No"))</f>
        <v>Yes</v>
      </c>
      <c r="U784" s="21" t="str">
        <f aca="false">IF(E784="Discontinued","",IF(ABS(F784-G784)&lt;=0.01*G784,"Yes","No"))</f>
        <v>No</v>
      </c>
      <c r="V784" s="17" t="n">
        <f aca="false">IF(E784="Discontinued","",K784/H784-1)</f>
        <v>0.0184782608695653</v>
      </c>
      <c r="W784" s="21" t="str">
        <f aca="false">IF(E784="Discontinued","Archived",IF(ROUND((L784-G784)/L784,3)&gt;=ROUND(I784,3),"At or above target",IF(Q784&lt;&gt;"","Below target, reason recorded","Below target, no reason")))</f>
        <v>At or above target</v>
      </c>
      <c r="X784" s="21" t="str">
        <f aca="false">IF(E784="Discontinued","",IF(ROUND(M784-I784,3)&lt;-0.01,"Yes","No"))</f>
        <v>Yes</v>
      </c>
    </row>
    <row r="785" customFormat="false" ht="15" hidden="false" customHeight="false" outlineLevel="0" collapsed="false">
      <c r="A785" s="21" t="s">
        <v>1705</v>
      </c>
      <c r="B785" s="21" t="s">
        <v>1706</v>
      </c>
      <c r="C785" s="21" t="s">
        <v>1452</v>
      </c>
      <c r="D785" s="21" t="s">
        <v>1453</v>
      </c>
      <c r="E785" s="21" t="s">
        <v>110</v>
      </c>
      <c r="F785" s="19" t="n">
        <v>56.7</v>
      </c>
      <c r="G785" s="19" t="n">
        <v>58</v>
      </c>
      <c r="H785" s="19" t="n">
        <v>94.5</v>
      </c>
      <c r="I785" s="17" t="n">
        <v>0.4</v>
      </c>
      <c r="J785" s="17"/>
      <c r="K785" s="19" t="n">
        <f aca="false">IF(E785="Discontinued",H785,ROUND(ROUNDUP(ROUND(G785/(1-IF(J785="",I785,J785))/0.05,6),0)*0.05,2))</f>
        <v>96.7</v>
      </c>
      <c r="L785" s="19" t="n">
        <f aca="false">IF(OR(E785="Discontinued",P785="Held at old sell"),H785,IF(LEFT(P785,15)="Approved, cappe",ROUND(ROUNDUP(ROUND(H785*1.1/0.05,6),0)*0.05,2),K785))</f>
        <v>96.7</v>
      </c>
      <c r="M785" s="17" t="n">
        <f aca="false">ROUND((H785-G785)/H785,3)</f>
        <v>0.386</v>
      </c>
      <c r="N785" s="17" t="n">
        <f aca="false">IF(E785="Discontinued","",ROUND((L785-G785)/L785,3))</f>
        <v>0.4</v>
      </c>
      <c r="O785" s="21" t="str">
        <f aca="false">IF(E785="Discontinued","Archive",IF(AND(ROUND(K785/H785-1,6)&lt;=0.1,K785-H785&lt;=100),"Auto","Approval"))</f>
        <v>Auto</v>
      </c>
      <c r="P785" s="21" t="s">
        <v>111</v>
      </c>
      <c r="Q785" s="21"/>
      <c r="R785" s="21" t="str">
        <f aca="false">IF(E785="Superseded",MID(INDEX('Import file'!$E$2:$E$1384,MATCH(A785,'Import file'!$A$2:$A$1384,0)),23,30),A785)</f>
        <v>LSB-1372</v>
      </c>
      <c r="S785" s="19" t="n">
        <f aca="false">IF(E785="Discontinued","",IFERROR(INDEX('Supplier file A'!$D$2:$D$677,MATCH(R785,'Supplier file A'!$A$2:$A$677,0)),IFERROR(INDEX('Supplier file B'!$D$2:$D$386,MATCH(R785,'Supplier file B'!$A$2:$A$386,0)),INDEX('Supplier file C'!$D$2:$D$383,MATCH(R785,'Supplier file C'!$A$2:$A$383,0)))))</f>
        <v>58</v>
      </c>
      <c r="T785" s="21" t="str">
        <f aca="false">IF(E785="Discontinued","",IF(ABS(G785-S785)&lt;0.005,"Yes","No"))</f>
        <v>Yes</v>
      </c>
      <c r="U785" s="21" t="str">
        <f aca="false">IF(E785="Discontinued","",IF(ABS(F785-G785)&lt;=0.01*G785,"Yes","No"))</f>
        <v>No</v>
      </c>
      <c r="V785" s="17" t="n">
        <f aca="false">IF(E785="Discontinued","",K785/H785-1)</f>
        <v>0.0232804232804233</v>
      </c>
      <c r="W785" s="21" t="str">
        <f aca="false">IF(E785="Discontinued","Archived",IF(ROUND((L785-G785)/L785,3)&gt;=ROUND(I785,3),"At or above target",IF(Q785&lt;&gt;"","Below target, reason recorded","Below target, no reason")))</f>
        <v>At or above target</v>
      </c>
      <c r="X785" s="21" t="str">
        <f aca="false">IF(E785="Discontinued","",IF(ROUND(M785-I785,3)&lt;-0.01,"Yes","No"))</f>
        <v>Yes</v>
      </c>
    </row>
    <row r="786" customFormat="false" ht="15" hidden="false" customHeight="false" outlineLevel="0" collapsed="false">
      <c r="A786" s="21" t="s">
        <v>1707</v>
      </c>
      <c r="B786" s="21" t="s">
        <v>1708</v>
      </c>
      <c r="C786" s="21" t="s">
        <v>1452</v>
      </c>
      <c r="D786" s="21" t="s">
        <v>1453</v>
      </c>
      <c r="E786" s="21" t="s">
        <v>110</v>
      </c>
      <c r="F786" s="19" t="n">
        <v>37.8</v>
      </c>
      <c r="G786" s="19" t="n">
        <v>39.32</v>
      </c>
      <c r="H786" s="19" t="n">
        <v>63</v>
      </c>
      <c r="I786" s="17" t="n">
        <v>0.4</v>
      </c>
      <c r="J786" s="17"/>
      <c r="K786" s="19" t="n">
        <f aca="false">IF(E786="Discontinued",H786,ROUND(ROUNDUP(ROUND(G786/(1-IF(J786="",I786,J786))/0.05,6),0)*0.05,2))</f>
        <v>65.55</v>
      </c>
      <c r="L786" s="19" t="n">
        <f aca="false">IF(OR(E786="Discontinued",P786="Held at old sell"),H786,IF(LEFT(P786,15)="Approved, cappe",ROUND(ROUNDUP(ROUND(H786*1.1/0.05,6),0)*0.05,2),K786))</f>
        <v>65.55</v>
      </c>
      <c r="M786" s="17" t="n">
        <f aca="false">ROUND((H786-G786)/H786,3)</f>
        <v>0.376</v>
      </c>
      <c r="N786" s="17" t="n">
        <f aca="false">IF(E786="Discontinued","",ROUND((L786-G786)/L786,3))</f>
        <v>0.4</v>
      </c>
      <c r="O786" s="21" t="str">
        <f aca="false">IF(E786="Discontinued","Archive",IF(AND(ROUND(K786/H786-1,6)&lt;=0.1,K786-H786&lt;=100),"Auto","Approval"))</f>
        <v>Auto</v>
      </c>
      <c r="P786" s="21" t="s">
        <v>111</v>
      </c>
      <c r="Q786" s="21"/>
      <c r="R786" s="21" t="str">
        <f aca="false">IF(E786="Superseded",MID(INDEX('Import file'!$E$2:$E$1384,MATCH(A786,'Import file'!$A$2:$A$1384,0)),23,30),A786)</f>
        <v>LSB-1375</v>
      </c>
      <c r="S786" s="19" t="n">
        <f aca="false">IF(E786="Discontinued","",IFERROR(INDEX('Supplier file A'!$D$2:$D$677,MATCH(R786,'Supplier file A'!$A$2:$A$677,0)),IFERROR(INDEX('Supplier file B'!$D$2:$D$386,MATCH(R786,'Supplier file B'!$A$2:$A$386,0)),INDEX('Supplier file C'!$D$2:$D$383,MATCH(R786,'Supplier file C'!$A$2:$A$383,0)))))</f>
        <v>39.32</v>
      </c>
      <c r="T786" s="21" t="str">
        <f aca="false">IF(E786="Discontinued","",IF(ABS(G786-S786)&lt;0.005,"Yes","No"))</f>
        <v>Yes</v>
      </c>
      <c r="U786" s="21" t="str">
        <f aca="false">IF(E786="Discontinued","",IF(ABS(F786-G786)&lt;=0.01*G786,"Yes","No"))</f>
        <v>No</v>
      </c>
      <c r="V786" s="17" t="n">
        <f aca="false">IF(E786="Discontinued","",K786/H786-1)</f>
        <v>0.0404761904761903</v>
      </c>
      <c r="W786" s="21" t="str">
        <f aca="false">IF(E786="Discontinued","Archived",IF(ROUND((L786-G786)/L786,3)&gt;=ROUND(I786,3),"At or above target",IF(Q786&lt;&gt;"","Below target, reason recorded","Below target, no reason")))</f>
        <v>At or above target</v>
      </c>
      <c r="X786" s="21" t="str">
        <f aca="false">IF(E786="Discontinued","",IF(ROUND(M786-I786,3)&lt;-0.01,"Yes","No"))</f>
        <v>Yes</v>
      </c>
    </row>
    <row r="787" customFormat="false" ht="15" hidden="false" customHeight="false" outlineLevel="0" collapsed="false">
      <c r="A787" s="21" t="s">
        <v>1709</v>
      </c>
      <c r="B787" s="21" t="s">
        <v>1710</v>
      </c>
      <c r="C787" s="21" t="s">
        <v>1452</v>
      </c>
      <c r="D787" s="21" t="s">
        <v>1453</v>
      </c>
      <c r="E787" s="21" t="s">
        <v>110</v>
      </c>
      <c r="F787" s="19" t="n">
        <v>37.12</v>
      </c>
      <c r="G787" s="19" t="n">
        <v>38.49</v>
      </c>
      <c r="H787" s="19" t="n">
        <v>61.9</v>
      </c>
      <c r="I787" s="17" t="n">
        <v>0.4</v>
      </c>
      <c r="J787" s="17"/>
      <c r="K787" s="19" t="n">
        <f aca="false">IF(E787="Discontinued",H787,ROUND(ROUNDUP(ROUND(G787/(1-IF(J787="",I787,J787))/0.05,6),0)*0.05,2))</f>
        <v>64.15</v>
      </c>
      <c r="L787" s="19" t="n">
        <f aca="false">IF(OR(E787="Discontinued",P787="Held at old sell"),H787,IF(LEFT(P787,15)="Approved, cappe",ROUND(ROUNDUP(ROUND(H787*1.1/0.05,6),0)*0.05,2),K787))</f>
        <v>64.15</v>
      </c>
      <c r="M787" s="17" t="n">
        <f aca="false">ROUND((H787-G787)/H787,3)</f>
        <v>0.378</v>
      </c>
      <c r="N787" s="17" t="n">
        <f aca="false">IF(E787="Discontinued","",ROUND((L787-G787)/L787,3))</f>
        <v>0.4</v>
      </c>
      <c r="O787" s="21" t="str">
        <f aca="false">IF(E787="Discontinued","Archive",IF(AND(ROUND(K787/H787-1,6)&lt;=0.1,K787-H787&lt;=100),"Auto","Approval"))</f>
        <v>Auto</v>
      </c>
      <c r="P787" s="21" t="s">
        <v>111</v>
      </c>
      <c r="Q787" s="21"/>
      <c r="R787" s="21" t="str">
        <f aca="false">IF(E787="Superseded",MID(INDEX('Import file'!$E$2:$E$1384,MATCH(A787,'Import file'!$A$2:$A$1384,0)),23,30),A787)</f>
        <v>LSB-1379</v>
      </c>
      <c r="S787" s="19" t="n">
        <f aca="false">IF(E787="Discontinued","",IFERROR(INDEX('Supplier file A'!$D$2:$D$677,MATCH(R787,'Supplier file A'!$A$2:$A$677,0)),IFERROR(INDEX('Supplier file B'!$D$2:$D$386,MATCH(R787,'Supplier file B'!$A$2:$A$386,0)),INDEX('Supplier file C'!$D$2:$D$383,MATCH(R787,'Supplier file C'!$A$2:$A$383,0)))))</f>
        <v>38.49</v>
      </c>
      <c r="T787" s="21" t="str">
        <f aca="false">IF(E787="Discontinued","",IF(ABS(G787-S787)&lt;0.005,"Yes","No"))</f>
        <v>Yes</v>
      </c>
      <c r="U787" s="21" t="str">
        <f aca="false">IF(E787="Discontinued","",IF(ABS(F787-G787)&lt;=0.01*G787,"Yes","No"))</f>
        <v>No</v>
      </c>
      <c r="V787" s="17" t="n">
        <f aca="false">IF(E787="Discontinued","",K787/H787-1)</f>
        <v>0.0363489499192247</v>
      </c>
      <c r="W787" s="21" t="str">
        <f aca="false">IF(E787="Discontinued","Archived",IF(ROUND((L787-G787)/L787,3)&gt;=ROUND(I787,3),"At or above target",IF(Q787&lt;&gt;"","Below target, reason recorded","Below target, no reason")))</f>
        <v>At or above target</v>
      </c>
      <c r="X787" s="21" t="str">
        <f aca="false">IF(E787="Discontinued","",IF(ROUND(M787-I787,3)&lt;-0.01,"Yes","No"))</f>
        <v>Yes</v>
      </c>
    </row>
    <row r="788" customFormat="false" ht="15" hidden="false" customHeight="false" outlineLevel="0" collapsed="false">
      <c r="A788" s="21" t="s">
        <v>1711</v>
      </c>
      <c r="B788" s="21" t="s">
        <v>1712</v>
      </c>
      <c r="C788" s="21" t="s">
        <v>1452</v>
      </c>
      <c r="D788" s="21" t="s">
        <v>1453</v>
      </c>
      <c r="E788" s="21" t="s">
        <v>110</v>
      </c>
      <c r="F788" s="19" t="n">
        <v>23.8</v>
      </c>
      <c r="G788" s="19" t="n">
        <v>24.4</v>
      </c>
      <c r="H788" s="19" t="n">
        <v>39.7</v>
      </c>
      <c r="I788" s="17" t="n">
        <v>0.4</v>
      </c>
      <c r="J788" s="17"/>
      <c r="K788" s="19" t="n">
        <f aca="false">IF(E788="Discontinued",H788,ROUND(ROUNDUP(ROUND(G788/(1-IF(J788="",I788,J788))/0.05,6),0)*0.05,2))</f>
        <v>40.7</v>
      </c>
      <c r="L788" s="19" t="n">
        <f aca="false">IF(OR(E788="Discontinued",P788="Held at old sell"),H788,IF(LEFT(P788,15)="Approved, cappe",ROUND(ROUNDUP(ROUND(H788*1.1/0.05,6),0)*0.05,2),K788))</f>
        <v>40.7</v>
      </c>
      <c r="M788" s="17" t="n">
        <f aca="false">ROUND((H788-G788)/H788,3)</f>
        <v>0.385</v>
      </c>
      <c r="N788" s="17" t="n">
        <f aca="false">IF(E788="Discontinued","",ROUND((L788-G788)/L788,3))</f>
        <v>0.4</v>
      </c>
      <c r="O788" s="21" t="str">
        <f aca="false">IF(E788="Discontinued","Archive",IF(AND(ROUND(K788/H788-1,6)&lt;=0.1,K788-H788&lt;=100),"Auto","Approval"))</f>
        <v>Auto</v>
      </c>
      <c r="P788" s="21" t="s">
        <v>111</v>
      </c>
      <c r="Q788" s="21"/>
      <c r="R788" s="21" t="str">
        <f aca="false">IF(E788="Superseded",MID(INDEX('Import file'!$E$2:$E$1384,MATCH(A788,'Import file'!$A$2:$A$1384,0)),23,30),A788)</f>
        <v>LSB-1382</v>
      </c>
      <c r="S788" s="19" t="n">
        <f aca="false">IF(E788="Discontinued","",IFERROR(INDEX('Supplier file A'!$D$2:$D$677,MATCH(R788,'Supplier file A'!$A$2:$A$677,0)),IFERROR(INDEX('Supplier file B'!$D$2:$D$386,MATCH(R788,'Supplier file B'!$A$2:$A$386,0)),INDEX('Supplier file C'!$D$2:$D$383,MATCH(R788,'Supplier file C'!$A$2:$A$383,0)))))</f>
        <v>24.4</v>
      </c>
      <c r="T788" s="21" t="str">
        <f aca="false">IF(E788="Discontinued","",IF(ABS(G788-S788)&lt;0.005,"Yes","No"))</f>
        <v>Yes</v>
      </c>
      <c r="U788" s="21" t="str">
        <f aca="false">IF(E788="Discontinued","",IF(ABS(F788-G788)&lt;=0.01*G788,"Yes","No"))</f>
        <v>No</v>
      </c>
      <c r="V788" s="17" t="n">
        <f aca="false">IF(E788="Discontinued","",K788/H788-1)</f>
        <v>0.0251889168765742</v>
      </c>
      <c r="W788" s="21" t="str">
        <f aca="false">IF(E788="Discontinued","Archived",IF(ROUND((L788-G788)/L788,3)&gt;=ROUND(I788,3),"At or above target",IF(Q788&lt;&gt;"","Below target, reason recorded","Below target, no reason")))</f>
        <v>At or above target</v>
      </c>
      <c r="X788" s="21" t="str">
        <f aca="false">IF(E788="Discontinued","",IF(ROUND(M788-I788,3)&lt;-0.01,"Yes","No"))</f>
        <v>Yes</v>
      </c>
    </row>
    <row r="789" customFormat="false" ht="15" hidden="false" customHeight="false" outlineLevel="0" collapsed="false">
      <c r="A789" s="21" t="s">
        <v>1713</v>
      </c>
      <c r="B789" s="21" t="s">
        <v>1714</v>
      </c>
      <c r="C789" s="21" t="s">
        <v>1452</v>
      </c>
      <c r="D789" s="21" t="s">
        <v>1453</v>
      </c>
      <c r="E789" s="21" t="s">
        <v>110</v>
      </c>
      <c r="F789" s="19" t="n">
        <v>70.88</v>
      </c>
      <c r="G789" s="19" t="n">
        <v>73.1</v>
      </c>
      <c r="H789" s="19" t="n">
        <v>118.15</v>
      </c>
      <c r="I789" s="17" t="n">
        <v>0.4</v>
      </c>
      <c r="J789" s="17"/>
      <c r="K789" s="19" t="n">
        <f aca="false">IF(E789="Discontinued",H789,ROUND(ROUNDUP(ROUND(G789/(1-IF(J789="",I789,J789))/0.05,6),0)*0.05,2))</f>
        <v>121.85</v>
      </c>
      <c r="L789" s="19" t="n">
        <f aca="false">IF(OR(E789="Discontinued",P789="Held at old sell"),H789,IF(LEFT(P789,15)="Approved, cappe",ROUND(ROUNDUP(ROUND(H789*1.1/0.05,6),0)*0.05,2),K789))</f>
        <v>121.85</v>
      </c>
      <c r="M789" s="17" t="n">
        <f aca="false">ROUND((H789-G789)/H789,3)</f>
        <v>0.381</v>
      </c>
      <c r="N789" s="17" t="n">
        <f aca="false">IF(E789="Discontinued","",ROUND((L789-G789)/L789,3))</f>
        <v>0.4</v>
      </c>
      <c r="O789" s="21" t="str">
        <f aca="false">IF(E789="Discontinued","Archive",IF(AND(ROUND(K789/H789-1,6)&lt;=0.1,K789-H789&lt;=100),"Auto","Approval"))</f>
        <v>Auto</v>
      </c>
      <c r="P789" s="21" t="s">
        <v>111</v>
      </c>
      <c r="Q789" s="21"/>
      <c r="R789" s="21" t="str">
        <f aca="false">IF(E789="Superseded",MID(INDEX('Import file'!$E$2:$E$1384,MATCH(A789,'Import file'!$A$2:$A$1384,0)),23,30),A789)</f>
        <v>LSB-1384</v>
      </c>
      <c r="S789" s="19" t="n">
        <f aca="false">IF(E789="Discontinued","",IFERROR(INDEX('Supplier file A'!$D$2:$D$677,MATCH(R789,'Supplier file A'!$A$2:$A$677,0)),IFERROR(INDEX('Supplier file B'!$D$2:$D$386,MATCH(R789,'Supplier file B'!$A$2:$A$386,0)),INDEX('Supplier file C'!$D$2:$D$383,MATCH(R789,'Supplier file C'!$A$2:$A$383,0)))))</f>
        <v>73.1</v>
      </c>
      <c r="T789" s="21" t="str">
        <f aca="false">IF(E789="Discontinued","",IF(ABS(G789-S789)&lt;0.005,"Yes","No"))</f>
        <v>Yes</v>
      </c>
      <c r="U789" s="21" t="str">
        <f aca="false">IF(E789="Discontinued","",IF(ABS(F789-G789)&lt;=0.01*G789,"Yes","No"))</f>
        <v>No</v>
      </c>
      <c r="V789" s="17" t="n">
        <f aca="false">IF(E789="Discontinued","",K789/H789-1)</f>
        <v>0.0313161235717308</v>
      </c>
      <c r="W789" s="21" t="str">
        <f aca="false">IF(E789="Discontinued","Archived",IF(ROUND((L789-G789)/L789,3)&gt;=ROUND(I789,3),"At or above target",IF(Q789&lt;&gt;"","Below target, reason recorded","Below target, no reason")))</f>
        <v>At or above target</v>
      </c>
      <c r="X789" s="21" t="str">
        <f aca="false">IF(E789="Discontinued","",IF(ROUND(M789-I789,3)&lt;-0.01,"Yes","No"))</f>
        <v>Yes</v>
      </c>
    </row>
    <row r="790" customFormat="false" ht="15" hidden="false" customHeight="false" outlineLevel="0" collapsed="false">
      <c r="A790" s="21" t="s">
        <v>1715</v>
      </c>
      <c r="B790" s="21" t="s">
        <v>1716</v>
      </c>
      <c r="C790" s="21" t="s">
        <v>1452</v>
      </c>
      <c r="D790" s="21" t="s">
        <v>1453</v>
      </c>
      <c r="E790" s="21" t="s">
        <v>110</v>
      </c>
      <c r="F790" s="19" t="n">
        <v>35.7</v>
      </c>
      <c r="G790" s="19" t="n">
        <v>36.66</v>
      </c>
      <c r="H790" s="19" t="n">
        <v>59.5</v>
      </c>
      <c r="I790" s="17" t="n">
        <v>0.4</v>
      </c>
      <c r="J790" s="17"/>
      <c r="K790" s="19" t="n">
        <f aca="false">IF(E790="Discontinued",H790,ROUND(ROUNDUP(ROUND(G790/(1-IF(J790="",I790,J790))/0.05,6),0)*0.05,2))</f>
        <v>61.1</v>
      </c>
      <c r="L790" s="19" t="n">
        <f aca="false">IF(OR(E790="Discontinued",P790="Held at old sell"),H790,IF(LEFT(P790,15)="Approved, cappe",ROUND(ROUNDUP(ROUND(H790*1.1/0.05,6),0)*0.05,2),K790))</f>
        <v>61.1</v>
      </c>
      <c r="M790" s="17" t="n">
        <f aca="false">ROUND((H790-G790)/H790,3)</f>
        <v>0.384</v>
      </c>
      <c r="N790" s="17" t="n">
        <f aca="false">IF(E790="Discontinued","",ROUND((L790-G790)/L790,3))</f>
        <v>0.4</v>
      </c>
      <c r="O790" s="21" t="str">
        <f aca="false">IF(E790="Discontinued","Archive",IF(AND(ROUND(K790/H790-1,6)&lt;=0.1,K790-H790&lt;=100),"Auto","Approval"))</f>
        <v>Auto</v>
      </c>
      <c r="P790" s="21" t="s">
        <v>111</v>
      </c>
      <c r="Q790" s="21"/>
      <c r="R790" s="21" t="str">
        <f aca="false">IF(E790="Superseded",MID(INDEX('Import file'!$E$2:$E$1384,MATCH(A790,'Import file'!$A$2:$A$1384,0)),23,30),A790)</f>
        <v>LSB-1389</v>
      </c>
      <c r="S790" s="19" t="n">
        <f aca="false">IF(E790="Discontinued","",IFERROR(INDEX('Supplier file A'!$D$2:$D$677,MATCH(R790,'Supplier file A'!$A$2:$A$677,0)),IFERROR(INDEX('Supplier file B'!$D$2:$D$386,MATCH(R790,'Supplier file B'!$A$2:$A$386,0)),INDEX('Supplier file C'!$D$2:$D$383,MATCH(R790,'Supplier file C'!$A$2:$A$383,0)))))</f>
        <v>36.66</v>
      </c>
      <c r="T790" s="21" t="str">
        <f aca="false">IF(E790="Discontinued","",IF(ABS(G790-S790)&lt;0.005,"Yes","No"))</f>
        <v>Yes</v>
      </c>
      <c r="U790" s="21" t="str">
        <f aca="false">IF(E790="Discontinued","",IF(ABS(F790-G790)&lt;=0.01*G790,"Yes","No"))</f>
        <v>No</v>
      </c>
      <c r="V790" s="17" t="n">
        <f aca="false">IF(E790="Discontinued","",K790/H790-1)</f>
        <v>0.0268907563025211</v>
      </c>
      <c r="W790" s="21" t="str">
        <f aca="false">IF(E790="Discontinued","Archived",IF(ROUND((L790-G790)/L790,3)&gt;=ROUND(I790,3),"At or above target",IF(Q790&lt;&gt;"","Below target, reason recorded","Below target, no reason")))</f>
        <v>At or above target</v>
      </c>
      <c r="X790" s="21" t="str">
        <f aca="false">IF(E790="Discontinued","",IF(ROUND(M790-I790,3)&lt;-0.01,"Yes","No"))</f>
        <v>Yes</v>
      </c>
    </row>
    <row r="791" customFormat="false" ht="15" hidden="false" customHeight="false" outlineLevel="0" collapsed="false">
      <c r="A791" s="21" t="s">
        <v>1717</v>
      </c>
      <c r="B791" s="21" t="s">
        <v>1718</v>
      </c>
      <c r="C791" s="21" t="s">
        <v>1452</v>
      </c>
      <c r="D791" s="21" t="s">
        <v>1453</v>
      </c>
      <c r="E791" s="21" t="s">
        <v>110</v>
      </c>
      <c r="F791" s="19" t="n">
        <v>60.37</v>
      </c>
      <c r="G791" s="19" t="n">
        <v>62.08</v>
      </c>
      <c r="H791" s="19" t="n">
        <v>95.85</v>
      </c>
      <c r="I791" s="17" t="n">
        <v>0.4</v>
      </c>
      <c r="J791" s="17" t="n">
        <v>0.37</v>
      </c>
      <c r="K791" s="19" t="n">
        <f aca="false">IF(E791="Discontinued",H791,ROUND(ROUNDUP(ROUND(G791/(1-IF(J791="",I791,J791))/0.05,6),0)*0.05,2))</f>
        <v>98.55</v>
      </c>
      <c r="L791" s="19" t="n">
        <f aca="false">IF(OR(E791="Discontinued",P791="Held at old sell"),H791,IF(LEFT(P791,15)="Approved, cappe",ROUND(ROUNDUP(ROUND(H791*1.1/0.05,6),0)*0.05,2),K791))</f>
        <v>98.55</v>
      </c>
      <c r="M791" s="17" t="n">
        <f aca="false">ROUND((H791-G791)/H791,3)</f>
        <v>0.352</v>
      </c>
      <c r="N791" s="17" t="n">
        <f aca="false">IF(E791="Discontinued","",ROUND((L791-G791)/L791,3))</f>
        <v>0.37</v>
      </c>
      <c r="O791" s="21" t="str">
        <f aca="false">IF(E791="Discontinued","Archive",IF(AND(ROUND(K791/H791-1,6)&lt;=0.1,K791-H791&lt;=100),"Auto","Approval"))</f>
        <v>Auto</v>
      </c>
      <c r="P791" s="21" t="s">
        <v>111</v>
      </c>
      <c r="Q791" s="21" t="s">
        <v>1618</v>
      </c>
      <c r="R791" s="21" t="str">
        <f aca="false">IF(E791="Superseded",MID(INDEX('Import file'!$E$2:$E$1384,MATCH(A791,'Import file'!$A$2:$A$1384,0)),23,30),A791)</f>
        <v>LSB-1392</v>
      </c>
      <c r="S791" s="19" t="n">
        <f aca="false">IF(E791="Discontinued","",IFERROR(INDEX('Supplier file A'!$D$2:$D$677,MATCH(R791,'Supplier file A'!$A$2:$A$677,0)),IFERROR(INDEX('Supplier file B'!$D$2:$D$386,MATCH(R791,'Supplier file B'!$A$2:$A$386,0)),INDEX('Supplier file C'!$D$2:$D$383,MATCH(R791,'Supplier file C'!$A$2:$A$383,0)))))</f>
        <v>62.08</v>
      </c>
      <c r="T791" s="21" t="str">
        <f aca="false">IF(E791="Discontinued","",IF(ABS(G791-S791)&lt;0.005,"Yes","No"))</f>
        <v>Yes</v>
      </c>
      <c r="U791" s="21" t="str">
        <f aca="false">IF(E791="Discontinued","",IF(ABS(F791-G791)&lt;=0.01*G791,"Yes","No"))</f>
        <v>No</v>
      </c>
      <c r="V791" s="17" t="n">
        <f aca="false">IF(E791="Discontinued","",K791/H791-1)</f>
        <v>0.028169014084507</v>
      </c>
      <c r="W791" s="21" t="str">
        <f aca="false">IF(E791="Discontinued","Archived",IF(ROUND((L791-G791)/L791,3)&gt;=ROUND(I791,3),"At or above target",IF(Q791&lt;&gt;"","Below target, reason recorded","Below target, no reason")))</f>
        <v>Below target, reason recorded</v>
      </c>
      <c r="X791" s="21" t="str">
        <f aca="false">IF(E791="Discontinued","",IF(ROUND(M791-I791,3)&lt;-0.01,"Yes","No"))</f>
        <v>Yes</v>
      </c>
    </row>
    <row r="792" customFormat="false" ht="15" hidden="false" customHeight="false" outlineLevel="0" collapsed="false">
      <c r="A792" s="21" t="s">
        <v>1719</v>
      </c>
      <c r="B792" s="21" t="s">
        <v>1720</v>
      </c>
      <c r="C792" s="21" t="s">
        <v>1452</v>
      </c>
      <c r="D792" s="21" t="s">
        <v>1453</v>
      </c>
      <c r="E792" s="21" t="s">
        <v>110</v>
      </c>
      <c r="F792" s="19" t="n">
        <v>51</v>
      </c>
      <c r="G792" s="19" t="n">
        <v>53</v>
      </c>
      <c r="H792" s="19" t="n">
        <v>85</v>
      </c>
      <c r="I792" s="17" t="n">
        <v>0.4</v>
      </c>
      <c r="J792" s="17"/>
      <c r="K792" s="19" t="n">
        <f aca="false">IF(E792="Discontinued",H792,ROUND(ROUNDUP(ROUND(G792/(1-IF(J792="",I792,J792))/0.05,6),0)*0.05,2))</f>
        <v>88.35</v>
      </c>
      <c r="L792" s="19" t="n">
        <f aca="false">IF(OR(E792="Discontinued",P792="Held at old sell"),H792,IF(LEFT(P792,15)="Approved, cappe",ROUND(ROUNDUP(ROUND(H792*1.1/0.05,6),0)*0.05,2),K792))</f>
        <v>88.35</v>
      </c>
      <c r="M792" s="17" t="n">
        <f aca="false">ROUND((H792-G792)/H792,3)</f>
        <v>0.376</v>
      </c>
      <c r="N792" s="17" t="n">
        <f aca="false">IF(E792="Discontinued","",ROUND((L792-G792)/L792,3))</f>
        <v>0.4</v>
      </c>
      <c r="O792" s="21" t="str">
        <f aca="false">IF(E792="Discontinued","Archive",IF(AND(ROUND(K792/H792-1,6)&lt;=0.1,K792-H792&lt;=100),"Auto","Approval"))</f>
        <v>Auto</v>
      </c>
      <c r="P792" s="21" t="s">
        <v>111</v>
      </c>
      <c r="Q792" s="21"/>
      <c r="R792" s="21" t="str">
        <f aca="false">IF(E792="Superseded",MID(INDEX('Import file'!$E$2:$E$1384,MATCH(A792,'Import file'!$A$2:$A$1384,0)),23,30),A792)</f>
        <v>LSB-1394</v>
      </c>
      <c r="S792" s="19" t="n">
        <f aca="false">IF(E792="Discontinued","",IFERROR(INDEX('Supplier file A'!$D$2:$D$677,MATCH(R792,'Supplier file A'!$A$2:$A$677,0)),IFERROR(INDEX('Supplier file B'!$D$2:$D$386,MATCH(R792,'Supplier file B'!$A$2:$A$386,0)),INDEX('Supplier file C'!$D$2:$D$383,MATCH(R792,'Supplier file C'!$A$2:$A$383,0)))))</f>
        <v>53</v>
      </c>
      <c r="T792" s="21" t="str">
        <f aca="false">IF(E792="Discontinued","",IF(ABS(G792-S792)&lt;0.005,"Yes","No"))</f>
        <v>Yes</v>
      </c>
      <c r="U792" s="21" t="str">
        <f aca="false">IF(E792="Discontinued","",IF(ABS(F792-G792)&lt;=0.01*G792,"Yes","No"))</f>
        <v>No</v>
      </c>
      <c r="V792" s="17" t="n">
        <f aca="false">IF(E792="Discontinued","",K792/H792-1)</f>
        <v>0.0394117647058823</v>
      </c>
      <c r="W792" s="21" t="str">
        <f aca="false">IF(E792="Discontinued","Archived",IF(ROUND((L792-G792)/L792,3)&gt;=ROUND(I792,3),"At or above target",IF(Q792&lt;&gt;"","Below target, reason recorded","Below target, no reason")))</f>
        <v>At or above target</v>
      </c>
      <c r="X792" s="21" t="str">
        <f aca="false">IF(E792="Discontinued","",IF(ROUND(M792-I792,3)&lt;-0.01,"Yes","No"))</f>
        <v>Yes</v>
      </c>
    </row>
    <row r="793" customFormat="false" ht="15" hidden="false" customHeight="false" outlineLevel="0" collapsed="false">
      <c r="A793" s="21" t="s">
        <v>1721</v>
      </c>
      <c r="B793" s="21" t="s">
        <v>1722</v>
      </c>
      <c r="C793" s="21" t="s">
        <v>1452</v>
      </c>
      <c r="D793" s="21" t="s">
        <v>1453</v>
      </c>
      <c r="E793" s="21" t="s">
        <v>110</v>
      </c>
      <c r="F793" s="19" t="n">
        <v>125.8</v>
      </c>
      <c r="G793" s="19" t="n">
        <v>128.71</v>
      </c>
      <c r="H793" s="19" t="n">
        <v>185</v>
      </c>
      <c r="I793" s="17" t="n">
        <v>0.4</v>
      </c>
      <c r="J793" s="17" t="n">
        <v>0.32</v>
      </c>
      <c r="K793" s="19" t="n">
        <f aca="false">IF(E793="Discontinued",H793,ROUND(ROUNDUP(ROUND(G793/(1-IF(J793="",I793,J793))/0.05,6),0)*0.05,2))</f>
        <v>189.3</v>
      </c>
      <c r="L793" s="19" t="n">
        <f aca="false">IF(OR(E793="Discontinued",P793="Held at old sell"),H793,IF(LEFT(P793,15)="Approved, cappe",ROUND(ROUNDUP(ROUND(H793*1.1/0.05,6),0)*0.05,2),K793))</f>
        <v>189.3</v>
      </c>
      <c r="M793" s="17" t="n">
        <f aca="false">ROUND((H793-G793)/H793,3)</f>
        <v>0.304</v>
      </c>
      <c r="N793" s="17" t="n">
        <f aca="false">IF(E793="Discontinued","",ROUND((L793-G793)/L793,3))</f>
        <v>0.32</v>
      </c>
      <c r="O793" s="21" t="str">
        <f aca="false">IF(E793="Discontinued","Archive",IF(AND(ROUND(K793/H793-1,6)&lt;=0.1,K793-H793&lt;=100),"Auto","Approval"))</f>
        <v>Auto</v>
      </c>
      <c r="P793" s="21" t="s">
        <v>111</v>
      </c>
      <c r="Q793" s="21" t="s">
        <v>1466</v>
      </c>
      <c r="R793" s="21" t="str">
        <f aca="false">IF(E793="Superseded",MID(INDEX('Import file'!$E$2:$E$1384,MATCH(A793,'Import file'!$A$2:$A$1384,0)),23,30),A793)</f>
        <v>LSB-1396</v>
      </c>
      <c r="S793" s="19" t="n">
        <f aca="false">IF(E793="Discontinued","",IFERROR(INDEX('Supplier file A'!$D$2:$D$677,MATCH(R793,'Supplier file A'!$A$2:$A$677,0)),IFERROR(INDEX('Supplier file B'!$D$2:$D$386,MATCH(R793,'Supplier file B'!$A$2:$A$386,0)),INDEX('Supplier file C'!$D$2:$D$383,MATCH(R793,'Supplier file C'!$A$2:$A$383,0)))))</f>
        <v>128.71</v>
      </c>
      <c r="T793" s="21" t="str">
        <f aca="false">IF(E793="Discontinued","",IF(ABS(G793-S793)&lt;0.005,"Yes","No"))</f>
        <v>Yes</v>
      </c>
      <c r="U793" s="21" t="str">
        <f aca="false">IF(E793="Discontinued","",IF(ABS(F793-G793)&lt;=0.01*G793,"Yes","No"))</f>
        <v>No</v>
      </c>
      <c r="V793" s="17" t="n">
        <f aca="false">IF(E793="Discontinued","",K793/H793-1)</f>
        <v>0.0232432432432432</v>
      </c>
      <c r="W793" s="21" t="str">
        <f aca="false">IF(E793="Discontinued","Archived",IF(ROUND((L793-G793)/L793,3)&gt;=ROUND(I793,3),"At or above target",IF(Q793&lt;&gt;"","Below target, reason recorded","Below target, no reason")))</f>
        <v>Below target, reason recorded</v>
      </c>
      <c r="X793" s="21" t="str">
        <f aca="false">IF(E793="Discontinued","",IF(ROUND(M793-I793,3)&lt;-0.01,"Yes","No"))</f>
        <v>Yes</v>
      </c>
    </row>
    <row r="794" customFormat="false" ht="15" hidden="false" customHeight="false" outlineLevel="0" collapsed="false">
      <c r="A794" s="21" t="s">
        <v>1723</v>
      </c>
      <c r="B794" s="21" t="s">
        <v>1724</v>
      </c>
      <c r="C794" s="21" t="s">
        <v>1452</v>
      </c>
      <c r="D794" s="21" t="s">
        <v>1453</v>
      </c>
      <c r="E794" s="21" t="s">
        <v>110</v>
      </c>
      <c r="F794" s="19" t="n">
        <v>40.8</v>
      </c>
      <c r="G794" s="19" t="n">
        <v>42.37</v>
      </c>
      <c r="H794" s="19" t="n">
        <v>68</v>
      </c>
      <c r="I794" s="17" t="n">
        <v>0.4</v>
      </c>
      <c r="J794" s="17"/>
      <c r="K794" s="19" t="n">
        <f aca="false">IF(E794="Discontinued",H794,ROUND(ROUNDUP(ROUND(G794/(1-IF(J794="",I794,J794))/0.05,6),0)*0.05,2))</f>
        <v>70.65</v>
      </c>
      <c r="L794" s="19" t="n">
        <f aca="false">IF(OR(E794="Discontinued",P794="Held at old sell"),H794,IF(LEFT(P794,15)="Approved, cappe",ROUND(ROUNDUP(ROUND(H794*1.1/0.05,6),0)*0.05,2),K794))</f>
        <v>70.65</v>
      </c>
      <c r="M794" s="17" t="n">
        <f aca="false">ROUND((H794-G794)/H794,3)</f>
        <v>0.377</v>
      </c>
      <c r="N794" s="17" t="n">
        <f aca="false">IF(E794="Discontinued","",ROUND((L794-G794)/L794,3))</f>
        <v>0.4</v>
      </c>
      <c r="O794" s="21" t="str">
        <f aca="false">IF(E794="Discontinued","Archive",IF(AND(ROUND(K794/H794-1,6)&lt;=0.1,K794-H794&lt;=100),"Auto","Approval"))</f>
        <v>Auto</v>
      </c>
      <c r="P794" s="21" t="s">
        <v>111</v>
      </c>
      <c r="Q794" s="21"/>
      <c r="R794" s="21" t="str">
        <f aca="false">IF(E794="Superseded",MID(INDEX('Import file'!$E$2:$E$1384,MATCH(A794,'Import file'!$A$2:$A$1384,0)),23,30),A794)</f>
        <v>LSB-1401</v>
      </c>
      <c r="S794" s="19" t="n">
        <f aca="false">IF(E794="Discontinued","",IFERROR(INDEX('Supplier file A'!$D$2:$D$677,MATCH(R794,'Supplier file A'!$A$2:$A$677,0)),IFERROR(INDEX('Supplier file B'!$D$2:$D$386,MATCH(R794,'Supplier file B'!$A$2:$A$386,0)),INDEX('Supplier file C'!$D$2:$D$383,MATCH(R794,'Supplier file C'!$A$2:$A$383,0)))))</f>
        <v>42.37</v>
      </c>
      <c r="T794" s="21" t="str">
        <f aca="false">IF(E794="Discontinued","",IF(ABS(G794-S794)&lt;0.005,"Yes","No"))</f>
        <v>Yes</v>
      </c>
      <c r="U794" s="21" t="str">
        <f aca="false">IF(E794="Discontinued","",IF(ABS(F794-G794)&lt;=0.01*G794,"Yes","No"))</f>
        <v>No</v>
      </c>
      <c r="V794" s="17" t="n">
        <f aca="false">IF(E794="Discontinued","",K794/H794-1)</f>
        <v>0.0389705882352942</v>
      </c>
      <c r="W794" s="21" t="str">
        <f aca="false">IF(E794="Discontinued","Archived",IF(ROUND((L794-G794)/L794,3)&gt;=ROUND(I794,3),"At or above target",IF(Q794&lt;&gt;"","Below target, reason recorded","Below target, no reason")))</f>
        <v>At or above target</v>
      </c>
      <c r="X794" s="21" t="str">
        <f aca="false">IF(E794="Discontinued","",IF(ROUND(M794-I794,3)&lt;-0.01,"Yes","No"))</f>
        <v>Yes</v>
      </c>
    </row>
    <row r="795" customFormat="false" ht="15" hidden="false" customHeight="false" outlineLevel="0" collapsed="false">
      <c r="A795" s="21" t="s">
        <v>1725</v>
      </c>
      <c r="B795" s="21" t="s">
        <v>1726</v>
      </c>
      <c r="C795" s="21" t="s">
        <v>1452</v>
      </c>
      <c r="D795" s="21" t="s">
        <v>1453</v>
      </c>
      <c r="E795" s="21" t="s">
        <v>110</v>
      </c>
      <c r="F795" s="19" t="n">
        <v>14.2</v>
      </c>
      <c r="G795" s="19" t="n">
        <v>14.62</v>
      </c>
      <c r="H795" s="19" t="n">
        <v>23.7</v>
      </c>
      <c r="I795" s="17" t="n">
        <v>0.4</v>
      </c>
      <c r="J795" s="17"/>
      <c r="K795" s="19" t="n">
        <f aca="false">IF(E795="Discontinued",H795,ROUND(ROUNDUP(ROUND(G795/(1-IF(J795="",I795,J795))/0.05,6),0)*0.05,2))</f>
        <v>24.4</v>
      </c>
      <c r="L795" s="19" t="n">
        <f aca="false">IF(OR(E795="Discontinued",P795="Held at old sell"),H795,IF(LEFT(P795,15)="Approved, cappe",ROUND(ROUNDUP(ROUND(H795*1.1/0.05,6),0)*0.05,2),K795))</f>
        <v>24.4</v>
      </c>
      <c r="M795" s="17" t="n">
        <f aca="false">ROUND((H795-G795)/H795,3)</f>
        <v>0.383</v>
      </c>
      <c r="N795" s="17" t="n">
        <f aca="false">IF(E795="Discontinued","",ROUND((L795-G795)/L795,3))</f>
        <v>0.401</v>
      </c>
      <c r="O795" s="21" t="str">
        <f aca="false">IF(E795="Discontinued","Archive",IF(AND(ROUND(K795/H795-1,6)&lt;=0.1,K795-H795&lt;=100),"Auto","Approval"))</f>
        <v>Auto</v>
      </c>
      <c r="P795" s="21" t="s">
        <v>111</v>
      </c>
      <c r="Q795" s="21"/>
      <c r="R795" s="21" t="str">
        <f aca="false">IF(E795="Superseded",MID(INDEX('Import file'!$E$2:$E$1384,MATCH(A795,'Import file'!$A$2:$A$1384,0)),23,30),A795)</f>
        <v>LSB-1404</v>
      </c>
      <c r="S795" s="19" t="n">
        <f aca="false">IF(E795="Discontinued","",IFERROR(INDEX('Supplier file A'!$D$2:$D$677,MATCH(R795,'Supplier file A'!$A$2:$A$677,0)),IFERROR(INDEX('Supplier file B'!$D$2:$D$386,MATCH(R795,'Supplier file B'!$A$2:$A$386,0)),INDEX('Supplier file C'!$D$2:$D$383,MATCH(R795,'Supplier file C'!$A$2:$A$383,0)))))</f>
        <v>14.62</v>
      </c>
      <c r="T795" s="21" t="str">
        <f aca="false">IF(E795="Discontinued","",IF(ABS(G795-S795)&lt;0.005,"Yes","No"))</f>
        <v>Yes</v>
      </c>
      <c r="U795" s="21" t="str">
        <f aca="false">IF(E795="Discontinued","",IF(ABS(F795-G795)&lt;=0.01*G795,"Yes","No"))</f>
        <v>No</v>
      </c>
      <c r="V795" s="17" t="n">
        <f aca="false">IF(E795="Discontinued","",K795/H795-1)</f>
        <v>0.0295358649789028</v>
      </c>
      <c r="W795" s="21" t="str">
        <f aca="false">IF(E795="Discontinued","Archived",IF(ROUND((L795-G795)/L795,3)&gt;=ROUND(I795,3),"At or above target",IF(Q795&lt;&gt;"","Below target, reason recorded","Below target, no reason")))</f>
        <v>At or above target</v>
      </c>
      <c r="X795" s="21" t="str">
        <f aca="false">IF(E795="Discontinued","",IF(ROUND(M795-I795,3)&lt;-0.01,"Yes","No"))</f>
        <v>Yes</v>
      </c>
    </row>
    <row r="796" customFormat="false" ht="15" hidden="false" customHeight="false" outlineLevel="0" collapsed="false">
      <c r="A796" s="21" t="s">
        <v>1727</v>
      </c>
      <c r="B796" s="21" t="s">
        <v>1728</v>
      </c>
      <c r="C796" s="21" t="s">
        <v>1452</v>
      </c>
      <c r="D796" s="21" t="s">
        <v>1453</v>
      </c>
      <c r="E796" s="21" t="s">
        <v>110</v>
      </c>
      <c r="F796" s="19" t="n">
        <v>65.2</v>
      </c>
      <c r="G796" s="19" t="n">
        <v>67.03</v>
      </c>
      <c r="H796" s="19" t="n">
        <v>95.9</v>
      </c>
      <c r="I796" s="17" t="n">
        <v>0.4</v>
      </c>
      <c r="J796" s="17" t="n">
        <v>0.32</v>
      </c>
      <c r="K796" s="19" t="n">
        <f aca="false">IF(E796="Discontinued",H796,ROUND(ROUNDUP(ROUND(G796/(1-IF(J796="",I796,J796))/0.05,6),0)*0.05,2))</f>
        <v>98.6</v>
      </c>
      <c r="L796" s="19" t="n">
        <f aca="false">IF(OR(E796="Discontinued",P796="Held at old sell"),H796,IF(LEFT(P796,15)="Approved, cappe",ROUND(ROUNDUP(ROUND(H796*1.1/0.05,6),0)*0.05,2),K796))</f>
        <v>98.6</v>
      </c>
      <c r="M796" s="17" t="n">
        <f aca="false">ROUND((H796-G796)/H796,3)</f>
        <v>0.301</v>
      </c>
      <c r="N796" s="17" t="n">
        <f aca="false">IF(E796="Discontinued","",ROUND((L796-G796)/L796,3))</f>
        <v>0.32</v>
      </c>
      <c r="O796" s="21" t="str">
        <f aca="false">IF(E796="Discontinued","Archive",IF(AND(ROUND(K796/H796-1,6)&lt;=0.1,K796-H796&lt;=100),"Auto","Approval"))</f>
        <v>Auto</v>
      </c>
      <c r="P796" s="21" t="s">
        <v>111</v>
      </c>
      <c r="Q796" s="21" t="s">
        <v>1466</v>
      </c>
      <c r="R796" s="21" t="str">
        <f aca="false">IF(E796="Superseded",MID(INDEX('Import file'!$E$2:$E$1384,MATCH(A796,'Import file'!$A$2:$A$1384,0)),23,30),A796)</f>
        <v>LSB-1406</v>
      </c>
      <c r="S796" s="19" t="n">
        <f aca="false">IF(E796="Discontinued","",IFERROR(INDEX('Supplier file A'!$D$2:$D$677,MATCH(R796,'Supplier file A'!$A$2:$A$677,0)),IFERROR(INDEX('Supplier file B'!$D$2:$D$386,MATCH(R796,'Supplier file B'!$A$2:$A$386,0)),INDEX('Supplier file C'!$D$2:$D$383,MATCH(R796,'Supplier file C'!$A$2:$A$383,0)))))</f>
        <v>67.03</v>
      </c>
      <c r="T796" s="21" t="str">
        <f aca="false">IF(E796="Discontinued","",IF(ABS(G796-S796)&lt;0.005,"Yes","No"))</f>
        <v>Yes</v>
      </c>
      <c r="U796" s="21" t="str">
        <f aca="false">IF(E796="Discontinued","",IF(ABS(F796-G796)&lt;=0.01*G796,"Yes","No"))</f>
        <v>No</v>
      </c>
      <c r="V796" s="17" t="n">
        <f aca="false">IF(E796="Discontinued","",K796/H796-1)</f>
        <v>0.0281543274244003</v>
      </c>
      <c r="W796" s="21" t="str">
        <f aca="false">IF(E796="Discontinued","Archived",IF(ROUND((L796-G796)/L796,3)&gt;=ROUND(I796,3),"At or above target",IF(Q796&lt;&gt;"","Below target, reason recorded","Below target, no reason")))</f>
        <v>Below target, reason recorded</v>
      </c>
      <c r="X796" s="21" t="str">
        <f aca="false">IF(E796="Discontinued","",IF(ROUND(M796-I796,3)&lt;-0.01,"Yes","No"))</f>
        <v>Yes</v>
      </c>
    </row>
    <row r="797" customFormat="false" ht="15" hidden="false" customHeight="false" outlineLevel="0" collapsed="false">
      <c r="A797" s="21" t="s">
        <v>1729</v>
      </c>
      <c r="B797" s="21" t="s">
        <v>1730</v>
      </c>
      <c r="C797" s="21" t="s">
        <v>1452</v>
      </c>
      <c r="D797" s="21" t="s">
        <v>1453</v>
      </c>
      <c r="E797" s="21" t="s">
        <v>110</v>
      </c>
      <c r="F797" s="19" t="n">
        <v>31.88</v>
      </c>
      <c r="G797" s="19" t="n">
        <v>32.8</v>
      </c>
      <c r="H797" s="19" t="n">
        <v>53.15</v>
      </c>
      <c r="I797" s="17" t="n">
        <v>0.4</v>
      </c>
      <c r="J797" s="17"/>
      <c r="K797" s="19" t="n">
        <f aca="false">IF(E797="Discontinued",H797,ROUND(ROUNDUP(ROUND(G797/(1-IF(J797="",I797,J797))/0.05,6),0)*0.05,2))</f>
        <v>54.7</v>
      </c>
      <c r="L797" s="19" t="n">
        <f aca="false">IF(OR(E797="Discontinued",P797="Held at old sell"),H797,IF(LEFT(P797,15)="Approved, cappe",ROUND(ROUNDUP(ROUND(H797*1.1/0.05,6),0)*0.05,2),K797))</f>
        <v>54.7</v>
      </c>
      <c r="M797" s="17" t="n">
        <f aca="false">ROUND((H797-G797)/H797,3)</f>
        <v>0.383</v>
      </c>
      <c r="N797" s="17" t="n">
        <f aca="false">IF(E797="Discontinued","",ROUND((L797-G797)/L797,3))</f>
        <v>0.4</v>
      </c>
      <c r="O797" s="21" t="str">
        <f aca="false">IF(E797="Discontinued","Archive",IF(AND(ROUND(K797/H797-1,6)&lt;=0.1,K797-H797&lt;=100),"Auto","Approval"))</f>
        <v>Auto</v>
      </c>
      <c r="P797" s="21" t="s">
        <v>111</v>
      </c>
      <c r="Q797" s="21"/>
      <c r="R797" s="21" t="str">
        <f aca="false">IF(E797="Superseded",MID(INDEX('Import file'!$E$2:$E$1384,MATCH(A797,'Import file'!$A$2:$A$1384,0)),23,30),A797)</f>
        <v>LSB-1410</v>
      </c>
      <c r="S797" s="19" t="n">
        <f aca="false">IF(E797="Discontinued","",IFERROR(INDEX('Supplier file A'!$D$2:$D$677,MATCH(R797,'Supplier file A'!$A$2:$A$677,0)),IFERROR(INDEX('Supplier file B'!$D$2:$D$386,MATCH(R797,'Supplier file B'!$A$2:$A$386,0)),INDEX('Supplier file C'!$D$2:$D$383,MATCH(R797,'Supplier file C'!$A$2:$A$383,0)))))</f>
        <v>32.8</v>
      </c>
      <c r="T797" s="21" t="str">
        <f aca="false">IF(E797="Discontinued","",IF(ABS(G797-S797)&lt;0.005,"Yes","No"))</f>
        <v>Yes</v>
      </c>
      <c r="U797" s="21" t="str">
        <f aca="false">IF(E797="Discontinued","",IF(ABS(F797-G797)&lt;=0.01*G797,"Yes","No"))</f>
        <v>No</v>
      </c>
      <c r="V797" s="17" t="n">
        <f aca="false">IF(E797="Discontinued","",K797/H797-1)</f>
        <v>0.0291627469426152</v>
      </c>
      <c r="W797" s="21" t="str">
        <f aca="false">IF(E797="Discontinued","Archived",IF(ROUND((L797-G797)/L797,3)&gt;=ROUND(I797,3),"At or above target",IF(Q797&lt;&gt;"","Below target, reason recorded","Below target, no reason")))</f>
        <v>At or above target</v>
      </c>
      <c r="X797" s="21" t="str">
        <f aca="false">IF(E797="Discontinued","",IF(ROUND(M797-I797,3)&lt;-0.01,"Yes","No"))</f>
        <v>Yes</v>
      </c>
    </row>
    <row r="798" customFormat="false" ht="15" hidden="false" customHeight="false" outlineLevel="0" collapsed="false">
      <c r="A798" s="21" t="s">
        <v>1731</v>
      </c>
      <c r="B798" s="21" t="s">
        <v>1732</v>
      </c>
      <c r="C798" s="21" t="s">
        <v>1452</v>
      </c>
      <c r="D798" s="21" t="s">
        <v>1453</v>
      </c>
      <c r="E798" s="21" t="s">
        <v>110</v>
      </c>
      <c r="F798" s="19" t="n">
        <v>48.3</v>
      </c>
      <c r="G798" s="19" t="n">
        <v>50.3</v>
      </c>
      <c r="H798" s="19" t="n">
        <v>80.5</v>
      </c>
      <c r="I798" s="17" t="n">
        <v>0.4</v>
      </c>
      <c r="J798" s="17"/>
      <c r="K798" s="19" t="n">
        <f aca="false">IF(E798="Discontinued",H798,ROUND(ROUNDUP(ROUND(G798/(1-IF(J798="",I798,J798))/0.05,6),0)*0.05,2))</f>
        <v>83.85</v>
      </c>
      <c r="L798" s="19" t="n">
        <f aca="false">IF(OR(E798="Discontinued",P798="Held at old sell"),H798,IF(LEFT(P798,15)="Approved, cappe",ROUND(ROUNDUP(ROUND(H798*1.1/0.05,6),0)*0.05,2),K798))</f>
        <v>83.85</v>
      </c>
      <c r="M798" s="17" t="n">
        <f aca="false">ROUND((H798-G798)/H798,3)</f>
        <v>0.375</v>
      </c>
      <c r="N798" s="17" t="n">
        <f aca="false">IF(E798="Discontinued","",ROUND((L798-G798)/L798,3))</f>
        <v>0.4</v>
      </c>
      <c r="O798" s="21" t="str">
        <f aca="false">IF(E798="Discontinued","Archive",IF(AND(ROUND(K798/H798-1,6)&lt;=0.1,K798-H798&lt;=100),"Auto","Approval"))</f>
        <v>Auto</v>
      </c>
      <c r="P798" s="21" t="s">
        <v>111</v>
      </c>
      <c r="Q798" s="21"/>
      <c r="R798" s="21" t="str">
        <f aca="false">IF(E798="Superseded",MID(INDEX('Import file'!$E$2:$E$1384,MATCH(A798,'Import file'!$A$2:$A$1384,0)),23,30),A798)</f>
        <v>LSB-1413</v>
      </c>
      <c r="S798" s="19" t="n">
        <f aca="false">IF(E798="Discontinued","",IFERROR(INDEX('Supplier file A'!$D$2:$D$677,MATCH(R798,'Supplier file A'!$A$2:$A$677,0)),IFERROR(INDEX('Supplier file B'!$D$2:$D$386,MATCH(R798,'Supplier file B'!$A$2:$A$386,0)),INDEX('Supplier file C'!$D$2:$D$383,MATCH(R798,'Supplier file C'!$A$2:$A$383,0)))))</f>
        <v>50.3</v>
      </c>
      <c r="T798" s="21" t="str">
        <f aca="false">IF(E798="Discontinued","",IF(ABS(G798-S798)&lt;0.005,"Yes","No"))</f>
        <v>Yes</v>
      </c>
      <c r="U798" s="21" t="str">
        <f aca="false">IF(E798="Discontinued","",IF(ABS(F798-G798)&lt;=0.01*G798,"Yes","No"))</f>
        <v>No</v>
      </c>
      <c r="V798" s="17" t="n">
        <f aca="false">IF(E798="Discontinued","",K798/H798-1)</f>
        <v>0.041614906832298</v>
      </c>
      <c r="W798" s="21" t="str">
        <f aca="false">IF(E798="Discontinued","Archived",IF(ROUND((L798-G798)/L798,3)&gt;=ROUND(I798,3),"At or above target",IF(Q798&lt;&gt;"","Below target, reason recorded","Below target, no reason")))</f>
        <v>At or above target</v>
      </c>
      <c r="X798" s="21" t="str">
        <f aca="false">IF(E798="Discontinued","",IF(ROUND(M798-I798,3)&lt;-0.01,"Yes","No"))</f>
        <v>Yes</v>
      </c>
    </row>
    <row r="799" customFormat="false" ht="15" hidden="false" customHeight="false" outlineLevel="0" collapsed="false">
      <c r="A799" s="21" t="s">
        <v>1733</v>
      </c>
      <c r="B799" s="21" t="s">
        <v>1734</v>
      </c>
      <c r="C799" s="21" t="s">
        <v>1452</v>
      </c>
      <c r="D799" s="21" t="s">
        <v>1453</v>
      </c>
      <c r="E799" s="21" t="s">
        <v>110</v>
      </c>
      <c r="F799" s="19" t="n">
        <v>82</v>
      </c>
      <c r="G799" s="19" t="n">
        <v>84.19</v>
      </c>
      <c r="H799" s="19" t="n">
        <v>136.7</v>
      </c>
      <c r="I799" s="17" t="n">
        <v>0.4</v>
      </c>
      <c r="J799" s="17"/>
      <c r="K799" s="19" t="n">
        <f aca="false">IF(E799="Discontinued",H799,ROUND(ROUNDUP(ROUND(G799/(1-IF(J799="",I799,J799))/0.05,6),0)*0.05,2))</f>
        <v>140.35</v>
      </c>
      <c r="L799" s="19" t="n">
        <f aca="false">IF(OR(E799="Discontinued",P799="Held at old sell"),H799,IF(LEFT(P799,15)="Approved, cappe",ROUND(ROUNDUP(ROUND(H799*1.1/0.05,6),0)*0.05,2),K799))</f>
        <v>140.35</v>
      </c>
      <c r="M799" s="17" t="n">
        <f aca="false">ROUND((H799-G799)/H799,3)</f>
        <v>0.384</v>
      </c>
      <c r="N799" s="17" t="n">
        <f aca="false">IF(E799="Discontinued","",ROUND((L799-G799)/L799,3))</f>
        <v>0.4</v>
      </c>
      <c r="O799" s="21" t="str">
        <f aca="false">IF(E799="Discontinued","Archive",IF(AND(ROUND(K799/H799-1,6)&lt;=0.1,K799-H799&lt;=100),"Auto","Approval"))</f>
        <v>Auto</v>
      </c>
      <c r="P799" s="21" t="s">
        <v>111</v>
      </c>
      <c r="Q799" s="21"/>
      <c r="R799" s="21" t="str">
        <f aca="false">IF(E799="Superseded",MID(INDEX('Import file'!$E$2:$E$1384,MATCH(A799,'Import file'!$A$2:$A$1384,0)),23,30),A799)</f>
        <v>LSB-1415</v>
      </c>
      <c r="S799" s="19" t="n">
        <f aca="false">IF(E799="Discontinued","",IFERROR(INDEX('Supplier file A'!$D$2:$D$677,MATCH(R799,'Supplier file A'!$A$2:$A$677,0)),IFERROR(INDEX('Supplier file B'!$D$2:$D$386,MATCH(R799,'Supplier file B'!$A$2:$A$386,0)),INDEX('Supplier file C'!$D$2:$D$383,MATCH(R799,'Supplier file C'!$A$2:$A$383,0)))))</f>
        <v>84.19</v>
      </c>
      <c r="T799" s="21" t="str">
        <f aca="false">IF(E799="Discontinued","",IF(ABS(G799-S799)&lt;0.005,"Yes","No"))</f>
        <v>Yes</v>
      </c>
      <c r="U799" s="21" t="str">
        <f aca="false">IF(E799="Discontinued","",IF(ABS(F799-G799)&lt;=0.01*G799,"Yes","No"))</f>
        <v>No</v>
      </c>
      <c r="V799" s="17" t="n">
        <f aca="false">IF(E799="Discontinued","",K799/H799-1)</f>
        <v>0.0267008046817849</v>
      </c>
      <c r="W799" s="21" t="str">
        <f aca="false">IF(E799="Discontinued","Archived",IF(ROUND((L799-G799)/L799,3)&gt;=ROUND(I799,3),"At or above target",IF(Q799&lt;&gt;"","Below target, reason recorded","Below target, no reason")))</f>
        <v>At or above target</v>
      </c>
      <c r="X799" s="21" t="str">
        <f aca="false">IF(E799="Discontinued","",IF(ROUND(M799-I799,3)&lt;-0.01,"Yes","No"))</f>
        <v>Yes</v>
      </c>
    </row>
    <row r="800" customFormat="false" ht="15" hidden="false" customHeight="false" outlineLevel="0" collapsed="false">
      <c r="A800" s="21" t="s">
        <v>1735</v>
      </c>
      <c r="B800" s="21" t="s">
        <v>1736</v>
      </c>
      <c r="C800" s="21" t="s">
        <v>1452</v>
      </c>
      <c r="D800" s="21" t="s">
        <v>1453</v>
      </c>
      <c r="E800" s="21" t="s">
        <v>110</v>
      </c>
      <c r="F800" s="19" t="n">
        <v>32.2</v>
      </c>
      <c r="G800" s="19" t="n">
        <v>33.26</v>
      </c>
      <c r="H800" s="19" t="n">
        <v>53.7</v>
      </c>
      <c r="I800" s="17" t="n">
        <v>0.4</v>
      </c>
      <c r="J800" s="17"/>
      <c r="K800" s="19" t="n">
        <f aca="false">IF(E800="Discontinued",H800,ROUND(ROUNDUP(ROUND(G800/(1-IF(J800="",I800,J800))/0.05,6),0)*0.05,2))</f>
        <v>55.45</v>
      </c>
      <c r="L800" s="19" t="n">
        <f aca="false">IF(OR(E800="Discontinued",P800="Held at old sell"),H800,IF(LEFT(P800,15)="Approved, cappe",ROUND(ROUNDUP(ROUND(H800*1.1/0.05,6),0)*0.05,2),K800))</f>
        <v>55.45</v>
      </c>
      <c r="M800" s="17" t="n">
        <f aca="false">ROUND((H800-G800)/H800,3)</f>
        <v>0.381</v>
      </c>
      <c r="N800" s="17" t="n">
        <f aca="false">IF(E800="Discontinued","",ROUND((L800-G800)/L800,3))</f>
        <v>0.4</v>
      </c>
      <c r="O800" s="21" t="str">
        <f aca="false">IF(E800="Discontinued","Archive",IF(AND(ROUND(K800/H800-1,6)&lt;=0.1,K800-H800&lt;=100),"Auto","Approval"))</f>
        <v>Auto</v>
      </c>
      <c r="P800" s="21" t="s">
        <v>111</v>
      </c>
      <c r="Q800" s="21"/>
      <c r="R800" s="21" t="str">
        <f aca="false">IF(E800="Superseded",MID(INDEX('Import file'!$E$2:$E$1384,MATCH(A800,'Import file'!$A$2:$A$1384,0)),23,30),A800)</f>
        <v>LSB-1419</v>
      </c>
      <c r="S800" s="19" t="n">
        <f aca="false">IF(E800="Discontinued","",IFERROR(INDEX('Supplier file A'!$D$2:$D$677,MATCH(R800,'Supplier file A'!$A$2:$A$677,0)),IFERROR(INDEX('Supplier file B'!$D$2:$D$386,MATCH(R800,'Supplier file B'!$A$2:$A$386,0)),INDEX('Supplier file C'!$D$2:$D$383,MATCH(R800,'Supplier file C'!$A$2:$A$383,0)))))</f>
        <v>33.26</v>
      </c>
      <c r="T800" s="21" t="str">
        <f aca="false">IF(E800="Discontinued","",IF(ABS(G800-S800)&lt;0.005,"Yes","No"))</f>
        <v>Yes</v>
      </c>
      <c r="U800" s="21" t="str">
        <f aca="false">IF(E800="Discontinued","",IF(ABS(F800-G800)&lt;=0.01*G800,"Yes","No"))</f>
        <v>No</v>
      </c>
      <c r="V800" s="17" t="n">
        <f aca="false">IF(E800="Discontinued","",K800/H800-1)</f>
        <v>0.0325884543761639</v>
      </c>
      <c r="W800" s="21" t="str">
        <f aca="false">IF(E800="Discontinued","Archived",IF(ROUND((L800-G800)/L800,3)&gt;=ROUND(I800,3),"At or above target",IF(Q800&lt;&gt;"","Below target, reason recorded","Below target, no reason")))</f>
        <v>At or above target</v>
      </c>
      <c r="X800" s="21" t="str">
        <f aca="false">IF(E800="Discontinued","",IF(ROUND(M800-I800,3)&lt;-0.01,"Yes","No"))</f>
        <v>Yes</v>
      </c>
    </row>
    <row r="801" customFormat="false" ht="15" hidden="false" customHeight="false" outlineLevel="0" collapsed="false">
      <c r="A801" s="21" t="s">
        <v>1737</v>
      </c>
      <c r="B801" s="21" t="s">
        <v>1738</v>
      </c>
      <c r="C801" s="21" t="s">
        <v>1452</v>
      </c>
      <c r="D801" s="21" t="s">
        <v>1453</v>
      </c>
      <c r="E801" s="21" t="s">
        <v>110</v>
      </c>
      <c r="F801" s="19" t="n">
        <v>45.9</v>
      </c>
      <c r="G801" s="19" t="n">
        <v>47.21</v>
      </c>
      <c r="H801" s="19" t="n">
        <v>76.5</v>
      </c>
      <c r="I801" s="17" t="n">
        <v>0.4</v>
      </c>
      <c r="J801" s="17"/>
      <c r="K801" s="19" t="n">
        <f aca="false">IF(E801="Discontinued",H801,ROUND(ROUNDUP(ROUND(G801/(1-IF(J801="",I801,J801))/0.05,6),0)*0.05,2))</f>
        <v>78.7</v>
      </c>
      <c r="L801" s="19" t="n">
        <f aca="false">IF(OR(E801="Discontinued",P801="Held at old sell"),H801,IF(LEFT(P801,15)="Approved, cappe",ROUND(ROUNDUP(ROUND(H801*1.1/0.05,6),0)*0.05,2),K801))</f>
        <v>78.7</v>
      </c>
      <c r="M801" s="17" t="n">
        <f aca="false">ROUND((H801-G801)/H801,3)</f>
        <v>0.383</v>
      </c>
      <c r="N801" s="17" t="n">
        <f aca="false">IF(E801="Discontinued","",ROUND((L801-G801)/L801,3))</f>
        <v>0.4</v>
      </c>
      <c r="O801" s="21" t="str">
        <f aca="false">IF(E801="Discontinued","Archive",IF(AND(ROUND(K801/H801-1,6)&lt;=0.1,K801-H801&lt;=100),"Auto","Approval"))</f>
        <v>Auto</v>
      </c>
      <c r="P801" s="21" t="s">
        <v>111</v>
      </c>
      <c r="Q801" s="21"/>
      <c r="R801" s="21" t="str">
        <f aca="false">IF(E801="Superseded",MID(INDEX('Import file'!$E$2:$E$1384,MATCH(A801,'Import file'!$A$2:$A$1384,0)),23,30),A801)</f>
        <v>LSB-1421</v>
      </c>
      <c r="S801" s="19" t="n">
        <f aca="false">IF(E801="Discontinued","",IFERROR(INDEX('Supplier file A'!$D$2:$D$677,MATCH(R801,'Supplier file A'!$A$2:$A$677,0)),IFERROR(INDEX('Supplier file B'!$D$2:$D$386,MATCH(R801,'Supplier file B'!$A$2:$A$386,0)),INDEX('Supplier file C'!$D$2:$D$383,MATCH(R801,'Supplier file C'!$A$2:$A$383,0)))))</f>
        <v>47.21</v>
      </c>
      <c r="T801" s="21" t="str">
        <f aca="false">IF(E801="Discontinued","",IF(ABS(G801-S801)&lt;0.005,"Yes","No"))</f>
        <v>Yes</v>
      </c>
      <c r="U801" s="21" t="str">
        <f aca="false">IF(E801="Discontinued","",IF(ABS(F801-G801)&lt;=0.01*G801,"Yes","No"))</f>
        <v>No</v>
      </c>
      <c r="V801" s="17" t="n">
        <f aca="false">IF(E801="Discontinued","",K801/H801-1)</f>
        <v>0.0287581699346406</v>
      </c>
      <c r="W801" s="21" t="str">
        <f aca="false">IF(E801="Discontinued","Archived",IF(ROUND((L801-G801)/L801,3)&gt;=ROUND(I801,3),"At or above target",IF(Q801&lt;&gt;"","Below target, reason recorded","Below target, no reason")))</f>
        <v>At or above target</v>
      </c>
      <c r="X801" s="21" t="str">
        <f aca="false">IF(E801="Discontinued","",IF(ROUND(M801-I801,3)&lt;-0.01,"Yes","No"))</f>
        <v>Yes</v>
      </c>
    </row>
    <row r="802" customFormat="false" ht="15" hidden="false" customHeight="false" outlineLevel="0" collapsed="false">
      <c r="A802" s="21" t="s">
        <v>1739</v>
      </c>
      <c r="B802" s="21" t="s">
        <v>1740</v>
      </c>
      <c r="C802" s="21" t="s">
        <v>1452</v>
      </c>
      <c r="D802" s="21" t="s">
        <v>1453</v>
      </c>
      <c r="E802" s="21" t="s">
        <v>110</v>
      </c>
      <c r="F802" s="19" t="n">
        <v>21.6</v>
      </c>
      <c r="G802" s="19" t="n">
        <v>22.44</v>
      </c>
      <c r="H802" s="19" t="n">
        <v>36</v>
      </c>
      <c r="I802" s="17" t="n">
        <v>0.4</v>
      </c>
      <c r="J802" s="17"/>
      <c r="K802" s="19" t="n">
        <f aca="false">IF(E802="Discontinued",H802,ROUND(ROUNDUP(ROUND(G802/(1-IF(J802="",I802,J802))/0.05,6),0)*0.05,2))</f>
        <v>37.4</v>
      </c>
      <c r="L802" s="19" t="n">
        <f aca="false">IF(OR(E802="Discontinued",P802="Held at old sell"),H802,IF(LEFT(P802,15)="Approved, cappe",ROUND(ROUNDUP(ROUND(H802*1.1/0.05,6),0)*0.05,2),K802))</f>
        <v>37.4</v>
      </c>
      <c r="M802" s="17" t="n">
        <f aca="false">ROUND((H802-G802)/H802,3)</f>
        <v>0.377</v>
      </c>
      <c r="N802" s="17" t="n">
        <f aca="false">IF(E802="Discontinued","",ROUND((L802-G802)/L802,3))</f>
        <v>0.4</v>
      </c>
      <c r="O802" s="21" t="str">
        <f aca="false">IF(E802="Discontinued","Archive",IF(AND(ROUND(K802/H802-1,6)&lt;=0.1,K802-H802&lt;=100),"Auto","Approval"))</f>
        <v>Auto</v>
      </c>
      <c r="P802" s="21" t="s">
        <v>111</v>
      </c>
      <c r="Q802" s="21"/>
      <c r="R802" s="21" t="str">
        <f aca="false">IF(E802="Superseded",MID(INDEX('Import file'!$E$2:$E$1384,MATCH(A802,'Import file'!$A$2:$A$1384,0)),23,30),A802)</f>
        <v>LSB-1423</v>
      </c>
      <c r="S802" s="19" t="n">
        <f aca="false">IF(E802="Discontinued","",IFERROR(INDEX('Supplier file A'!$D$2:$D$677,MATCH(R802,'Supplier file A'!$A$2:$A$677,0)),IFERROR(INDEX('Supplier file B'!$D$2:$D$386,MATCH(R802,'Supplier file B'!$A$2:$A$386,0)),INDEX('Supplier file C'!$D$2:$D$383,MATCH(R802,'Supplier file C'!$A$2:$A$383,0)))))</f>
        <v>22.44</v>
      </c>
      <c r="T802" s="21" t="str">
        <f aca="false">IF(E802="Discontinued","",IF(ABS(G802-S802)&lt;0.005,"Yes","No"))</f>
        <v>Yes</v>
      </c>
      <c r="U802" s="21" t="str">
        <f aca="false">IF(E802="Discontinued","",IF(ABS(F802-G802)&lt;=0.01*G802,"Yes","No"))</f>
        <v>No</v>
      </c>
      <c r="V802" s="17" t="n">
        <f aca="false">IF(E802="Discontinued","",K802/H802-1)</f>
        <v>0.0388888888888888</v>
      </c>
      <c r="W802" s="21" t="str">
        <f aca="false">IF(E802="Discontinued","Archived",IF(ROUND((L802-G802)/L802,3)&gt;=ROUND(I802,3),"At or above target",IF(Q802&lt;&gt;"","Below target, reason recorded","Below target, no reason")))</f>
        <v>At or above target</v>
      </c>
      <c r="X802" s="21" t="str">
        <f aca="false">IF(E802="Discontinued","",IF(ROUND(M802-I802,3)&lt;-0.01,"Yes","No"))</f>
        <v>Yes</v>
      </c>
    </row>
    <row r="803" customFormat="false" ht="15" hidden="false" customHeight="false" outlineLevel="0" collapsed="false">
      <c r="A803" s="21" t="s">
        <v>1741</v>
      </c>
      <c r="B803" s="21" t="s">
        <v>1742</v>
      </c>
      <c r="C803" s="21" t="s">
        <v>1452</v>
      </c>
      <c r="D803" s="21" t="s">
        <v>1453</v>
      </c>
      <c r="E803" s="21" t="s">
        <v>110</v>
      </c>
      <c r="F803" s="19" t="n">
        <v>20.93</v>
      </c>
      <c r="G803" s="19" t="n">
        <v>21.55</v>
      </c>
      <c r="H803" s="19" t="n">
        <v>34.9</v>
      </c>
      <c r="I803" s="17" t="n">
        <v>0.4</v>
      </c>
      <c r="J803" s="17"/>
      <c r="K803" s="19" t="n">
        <f aca="false">IF(E803="Discontinued",H803,ROUND(ROUNDUP(ROUND(G803/(1-IF(J803="",I803,J803))/0.05,6),0)*0.05,2))</f>
        <v>35.95</v>
      </c>
      <c r="L803" s="19" t="n">
        <f aca="false">IF(OR(E803="Discontinued",P803="Held at old sell"),H803,IF(LEFT(P803,15)="Approved, cappe",ROUND(ROUNDUP(ROUND(H803*1.1/0.05,6),0)*0.05,2),K803))</f>
        <v>35.95</v>
      </c>
      <c r="M803" s="17" t="n">
        <f aca="false">ROUND((H803-G803)/H803,3)</f>
        <v>0.383</v>
      </c>
      <c r="N803" s="17" t="n">
        <f aca="false">IF(E803="Discontinued","",ROUND((L803-G803)/L803,3))</f>
        <v>0.401</v>
      </c>
      <c r="O803" s="21" t="str">
        <f aca="false">IF(E803="Discontinued","Archive",IF(AND(ROUND(K803/H803-1,6)&lt;=0.1,K803-H803&lt;=100),"Auto","Approval"))</f>
        <v>Auto</v>
      </c>
      <c r="P803" s="21" t="s">
        <v>111</v>
      </c>
      <c r="Q803" s="21"/>
      <c r="R803" s="21" t="str">
        <f aca="false">IF(E803="Superseded",MID(INDEX('Import file'!$E$2:$E$1384,MATCH(A803,'Import file'!$A$2:$A$1384,0)),23,30),A803)</f>
        <v>LSB-1428</v>
      </c>
      <c r="S803" s="19" t="n">
        <f aca="false">IF(E803="Discontinued","",IFERROR(INDEX('Supplier file A'!$D$2:$D$677,MATCH(R803,'Supplier file A'!$A$2:$A$677,0)),IFERROR(INDEX('Supplier file B'!$D$2:$D$386,MATCH(R803,'Supplier file B'!$A$2:$A$386,0)),INDEX('Supplier file C'!$D$2:$D$383,MATCH(R803,'Supplier file C'!$A$2:$A$383,0)))))</f>
        <v>21.55</v>
      </c>
      <c r="T803" s="21" t="str">
        <f aca="false">IF(E803="Discontinued","",IF(ABS(G803-S803)&lt;0.005,"Yes","No"))</f>
        <v>Yes</v>
      </c>
      <c r="U803" s="21" t="str">
        <f aca="false">IF(E803="Discontinued","",IF(ABS(F803-G803)&lt;=0.01*G803,"Yes","No"))</f>
        <v>No</v>
      </c>
      <c r="V803" s="17" t="n">
        <f aca="false">IF(E803="Discontinued","",K803/H803-1)</f>
        <v>0.0300859598853869</v>
      </c>
      <c r="W803" s="21" t="str">
        <f aca="false">IF(E803="Discontinued","Archived",IF(ROUND((L803-G803)/L803,3)&gt;=ROUND(I803,3),"At or above target",IF(Q803&lt;&gt;"","Below target, reason recorded","Below target, no reason")))</f>
        <v>At or above target</v>
      </c>
      <c r="X803" s="21" t="str">
        <f aca="false">IF(E803="Discontinued","",IF(ROUND(M803-I803,3)&lt;-0.01,"Yes","No"))</f>
        <v>Yes</v>
      </c>
    </row>
    <row r="804" customFormat="false" ht="15" hidden="false" customHeight="false" outlineLevel="0" collapsed="false">
      <c r="A804" s="21" t="s">
        <v>1743</v>
      </c>
      <c r="B804" s="21" t="s">
        <v>1744</v>
      </c>
      <c r="C804" s="21" t="s">
        <v>1452</v>
      </c>
      <c r="D804" s="21" t="s">
        <v>1453</v>
      </c>
      <c r="E804" s="21" t="s">
        <v>110</v>
      </c>
      <c r="F804" s="19" t="n">
        <v>24.15</v>
      </c>
      <c r="G804" s="19" t="n">
        <v>24.92</v>
      </c>
      <c r="H804" s="19" t="n">
        <v>40.25</v>
      </c>
      <c r="I804" s="17" t="n">
        <v>0.4</v>
      </c>
      <c r="J804" s="17"/>
      <c r="K804" s="19" t="n">
        <f aca="false">IF(E804="Discontinued",H804,ROUND(ROUNDUP(ROUND(G804/(1-IF(J804="",I804,J804))/0.05,6),0)*0.05,2))</f>
        <v>41.55</v>
      </c>
      <c r="L804" s="19" t="n">
        <f aca="false">IF(OR(E804="Discontinued",P804="Held at old sell"),H804,IF(LEFT(P804,15)="Approved, cappe",ROUND(ROUNDUP(ROUND(H804*1.1/0.05,6),0)*0.05,2),K804))</f>
        <v>41.55</v>
      </c>
      <c r="M804" s="17" t="n">
        <f aca="false">ROUND((H804-G804)/H804,3)</f>
        <v>0.381</v>
      </c>
      <c r="N804" s="17" t="n">
        <f aca="false">IF(E804="Discontinued","",ROUND((L804-G804)/L804,3))</f>
        <v>0.4</v>
      </c>
      <c r="O804" s="21" t="str">
        <f aca="false">IF(E804="Discontinued","Archive",IF(AND(ROUND(K804/H804-1,6)&lt;=0.1,K804-H804&lt;=100),"Auto","Approval"))</f>
        <v>Auto</v>
      </c>
      <c r="P804" s="21" t="s">
        <v>111</v>
      </c>
      <c r="Q804" s="21"/>
      <c r="R804" s="21" t="str">
        <f aca="false">IF(E804="Superseded",MID(INDEX('Import file'!$E$2:$E$1384,MATCH(A804,'Import file'!$A$2:$A$1384,0)),23,30),A804)</f>
        <v>LSB-1430</v>
      </c>
      <c r="S804" s="19" t="n">
        <f aca="false">IF(E804="Discontinued","",IFERROR(INDEX('Supplier file A'!$D$2:$D$677,MATCH(R804,'Supplier file A'!$A$2:$A$677,0)),IFERROR(INDEX('Supplier file B'!$D$2:$D$386,MATCH(R804,'Supplier file B'!$A$2:$A$386,0)),INDEX('Supplier file C'!$D$2:$D$383,MATCH(R804,'Supplier file C'!$A$2:$A$383,0)))))</f>
        <v>24.92</v>
      </c>
      <c r="T804" s="21" t="str">
        <f aca="false">IF(E804="Discontinued","",IF(ABS(G804-S804)&lt;0.005,"Yes","No"))</f>
        <v>Yes</v>
      </c>
      <c r="U804" s="21" t="str">
        <f aca="false">IF(E804="Discontinued","",IF(ABS(F804-G804)&lt;=0.01*G804,"Yes","No"))</f>
        <v>No</v>
      </c>
      <c r="V804" s="17" t="n">
        <f aca="false">IF(E804="Discontinued","",K804/H804-1)</f>
        <v>0.0322981366459627</v>
      </c>
      <c r="W804" s="21" t="str">
        <f aca="false">IF(E804="Discontinued","Archived",IF(ROUND((L804-G804)/L804,3)&gt;=ROUND(I804,3),"At or above target",IF(Q804&lt;&gt;"","Below target, reason recorded","Below target, no reason")))</f>
        <v>At or above target</v>
      </c>
      <c r="X804" s="21" t="str">
        <f aca="false">IF(E804="Discontinued","",IF(ROUND(M804-I804,3)&lt;-0.01,"Yes","No"))</f>
        <v>Yes</v>
      </c>
    </row>
    <row r="805" customFormat="false" ht="15" hidden="false" customHeight="false" outlineLevel="0" collapsed="false">
      <c r="A805" s="21" t="s">
        <v>1745</v>
      </c>
      <c r="B805" s="21" t="s">
        <v>1746</v>
      </c>
      <c r="C805" s="21" t="s">
        <v>1452</v>
      </c>
      <c r="D805" s="21" t="s">
        <v>1453</v>
      </c>
      <c r="E805" s="21" t="s">
        <v>110</v>
      </c>
      <c r="F805" s="19" t="n">
        <v>26</v>
      </c>
      <c r="G805" s="19" t="n">
        <v>26.93</v>
      </c>
      <c r="H805" s="19" t="n">
        <v>40.65</v>
      </c>
      <c r="I805" s="17" t="n">
        <v>0.4</v>
      </c>
      <c r="J805" s="17" t="n">
        <v>0.36</v>
      </c>
      <c r="K805" s="19" t="n">
        <f aca="false">IF(E805="Discontinued",H805,ROUND(ROUNDUP(ROUND(G805/(1-IF(J805="",I805,J805))/0.05,6),0)*0.05,2))</f>
        <v>42.1</v>
      </c>
      <c r="L805" s="19" t="n">
        <f aca="false">IF(OR(E805="Discontinued",P805="Held at old sell"),H805,IF(LEFT(P805,15)="Approved, cappe",ROUND(ROUNDUP(ROUND(H805*1.1/0.05,6),0)*0.05,2),K805))</f>
        <v>42.1</v>
      </c>
      <c r="M805" s="17" t="n">
        <f aca="false">ROUND((H805-G805)/H805,3)</f>
        <v>0.338</v>
      </c>
      <c r="N805" s="17" t="n">
        <f aca="false">IF(E805="Discontinued","",ROUND((L805-G805)/L805,3))</f>
        <v>0.36</v>
      </c>
      <c r="O805" s="21" t="str">
        <f aca="false">IF(E805="Discontinued","Archive",IF(AND(ROUND(K805/H805-1,6)&lt;=0.1,K805-H805&lt;=100),"Auto","Approval"))</f>
        <v>Auto</v>
      </c>
      <c r="P805" s="21" t="s">
        <v>111</v>
      </c>
      <c r="Q805" s="21" t="s">
        <v>1649</v>
      </c>
      <c r="R805" s="21" t="str">
        <f aca="false">IF(E805="Superseded",MID(INDEX('Import file'!$E$2:$E$1384,MATCH(A805,'Import file'!$A$2:$A$1384,0)),23,30),A805)</f>
        <v>LSB-1432</v>
      </c>
      <c r="S805" s="19" t="n">
        <f aca="false">IF(E805="Discontinued","",IFERROR(INDEX('Supplier file A'!$D$2:$D$677,MATCH(R805,'Supplier file A'!$A$2:$A$677,0)),IFERROR(INDEX('Supplier file B'!$D$2:$D$386,MATCH(R805,'Supplier file B'!$A$2:$A$386,0)),INDEX('Supplier file C'!$D$2:$D$383,MATCH(R805,'Supplier file C'!$A$2:$A$383,0)))))</f>
        <v>26.93</v>
      </c>
      <c r="T805" s="21" t="str">
        <f aca="false">IF(E805="Discontinued","",IF(ABS(G805-S805)&lt;0.005,"Yes","No"))</f>
        <v>Yes</v>
      </c>
      <c r="U805" s="21" t="str">
        <f aca="false">IF(E805="Discontinued","",IF(ABS(F805-G805)&lt;=0.01*G805,"Yes","No"))</f>
        <v>No</v>
      </c>
      <c r="V805" s="17" t="n">
        <f aca="false">IF(E805="Discontinued","",K805/H805-1)</f>
        <v>0.035670356703567</v>
      </c>
      <c r="W805" s="21" t="str">
        <f aca="false">IF(E805="Discontinued","Archived",IF(ROUND((L805-G805)/L805,3)&gt;=ROUND(I805,3),"At or above target",IF(Q805&lt;&gt;"","Below target, reason recorded","Below target, no reason")))</f>
        <v>Below target, reason recorded</v>
      </c>
      <c r="X805" s="21" t="str">
        <f aca="false">IF(E805="Discontinued","",IF(ROUND(M805-I805,3)&lt;-0.01,"Yes","No"))</f>
        <v>Yes</v>
      </c>
    </row>
    <row r="806" customFormat="false" ht="15" hidden="false" customHeight="false" outlineLevel="0" collapsed="false">
      <c r="A806" s="21" t="s">
        <v>1747</v>
      </c>
      <c r="B806" s="21" t="s">
        <v>1748</v>
      </c>
      <c r="C806" s="21" t="s">
        <v>1452</v>
      </c>
      <c r="D806" s="21" t="s">
        <v>1453</v>
      </c>
      <c r="E806" s="21" t="s">
        <v>110</v>
      </c>
      <c r="F806" s="19" t="n">
        <v>16.1</v>
      </c>
      <c r="G806" s="19" t="n">
        <v>16.77</v>
      </c>
      <c r="H806" s="19" t="n">
        <v>26.85</v>
      </c>
      <c r="I806" s="17" t="n">
        <v>0.4</v>
      </c>
      <c r="J806" s="17"/>
      <c r="K806" s="19" t="n">
        <f aca="false">IF(E806="Discontinued",H806,ROUND(ROUNDUP(ROUND(G806/(1-IF(J806="",I806,J806))/0.05,6),0)*0.05,2))</f>
        <v>27.95</v>
      </c>
      <c r="L806" s="19" t="n">
        <f aca="false">IF(OR(E806="Discontinued",P806="Held at old sell"),H806,IF(LEFT(P806,15)="Approved, cappe",ROUND(ROUNDUP(ROUND(H806*1.1/0.05,6),0)*0.05,2),K806))</f>
        <v>27.95</v>
      </c>
      <c r="M806" s="17" t="n">
        <f aca="false">ROUND((H806-G806)/H806,3)</f>
        <v>0.375</v>
      </c>
      <c r="N806" s="17" t="n">
        <f aca="false">IF(E806="Discontinued","",ROUND((L806-G806)/L806,3))</f>
        <v>0.4</v>
      </c>
      <c r="O806" s="21" t="str">
        <f aca="false">IF(E806="Discontinued","Archive",IF(AND(ROUND(K806/H806-1,6)&lt;=0.1,K806-H806&lt;=100),"Auto","Approval"))</f>
        <v>Auto</v>
      </c>
      <c r="P806" s="21" t="s">
        <v>111</v>
      </c>
      <c r="Q806" s="21"/>
      <c r="R806" s="21" t="str">
        <f aca="false">IF(E806="Superseded",MID(INDEX('Import file'!$E$2:$E$1384,MATCH(A806,'Import file'!$A$2:$A$1384,0)),23,30),A806)</f>
        <v>LSB-1437</v>
      </c>
      <c r="S806" s="19" t="n">
        <f aca="false">IF(E806="Discontinued","",IFERROR(INDEX('Supplier file A'!$D$2:$D$677,MATCH(R806,'Supplier file A'!$A$2:$A$677,0)),IFERROR(INDEX('Supplier file B'!$D$2:$D$386,MATCH(R806,'Supplier file B'!$A$2:$A$386,0)),INDEX('Supplier file C'!$D$2:$D$383,MATCH(R806,'Supplier file C'!$A$2:$A$383,0)))))</f>
        <v>16.77</v>
      </c>
      <c r="T806" s="21" t="str">
        <f aca="false">IF(E806="Discontinued","",IF(ABS(G806-S806)&lt;0.005,"Yes","No"))</f>
        <v>Yes</v>
      </c>
      <c r="U806" s="21" t="str">
        <f aca="false">IF(E806="Discontinued","",IF(ABS(F806-G806)&lt;=0.01*G806,"Yes","No"))</f>
        <v>No</v>
      </c>
      <c r="V806" s="17" t="n">
        <f aca="false">IF(E806="Discontinued","",K806/H806-1)</f>
        <v>0.0409683426443201</v>
      </c>
      <c r="W806" s="21" t="str">
        <f aca="false">IF(E806="Discontinued","Archived",IF(ROUND((L806-G806)/L806,3)&gt;=ROUND(I806,3),"At or above target",IF(Q806&lt;&gt;"","Below target, reason recorded","Below target, no reason")))</f>
        <v>At or above target</v>
      </c>
      <c r="X806" s="21" t="str">
        <f aca="false">IF(E806="Discontinued","",IF(ROUND(M806-I806,3)&lt;-0.01,"Yes","No"))</f>
        <v>Yes</v>
      </c>
    </row>
    <row r="807" customFormat="false" ht="15" hidden="false" customHeight="false" outlineLevel="0" collapsed="false">
      <c r="A807" s="21" t="s">
        <v>1749</v>
      </c>
      <c r="B807" s="21" t="s">
        <v>1750</v>
      </c>
      <c r="C807" s="21" t="s">
        <v>1452</v>
      </c>
      <c r="D807" s="21" t="s">
        <v>1453</v>
      </c>
      <c r="E807" s="21" t="s">
        <v>110</v>
      </c>
      <c r="F807" s="19" t="n">
        <v>38</v>
      </c>
      <c r="G807" s="19" t="n">
        <v>39.48</v>
      </c>
      <c r="H807" s="19" t="n">
        <v>63.35</v>
      </c>
      <c r="I807" s="17" t="n">
        <v>0.4</v>
      </c>
      <c r="J807" s="17"/>
      <c r="K807" s="19" t="n">
        <f aca="false">IF(E807="Discontinued",H807,ROUND(ROUNDUP(ROUND(G807/(1-IF(J807="",I807,J807))/0.05,6),0)*0.05,2))</f>
        <v>65.8</v>
      </c>
      <c r="L807" s="19" t="n">
        <f aca="false">IF(OR(E807="Discontinued",P807="Held at old sell"),H807,IF(LEFT(P807,15)="Approved, cappe",ROUND(ROUNDUP(ROUND(H807*1.1/0.05,6),0)*0.05,2),K807))</f>
        <v>65.8</v>
      </c>
      <c r="M807" s="17" t="n">
        <f aca="false">ROUND((H807-G807)/H807,3)</f>
        <v>0.377</v>
      </c>
      <c r="N807" s="17" t="n">
        <f aca="false">IF(E807="Discontinued","",ROUND((L807-G807)/L807,3))</f>
        <v>0.4</v>
      </c>
      <c r="O807" s="21" t="str">
        <f aca="false">IF(E807="Discontinued","Archive",IF(AND(ROUND(K807/H807-1,6)&lt;=0.1,K807-H807&lt;=100),"Auto","Approval"))</f>
        <v>Auto</v>
      </c>
      <c r="P807" s="21" t="s">
        <v>111</v>
      </c>
      <c r="Q807" s="21"/>
      <c r="R807" s="21" t="str">
        <f aca="false">IF(E807="Superseded",MID(INDEX('Import file'!$E$2:$E$1384,MATCH(A807,'Import file'!$A$2:$A$1384,0)),23,30),A807)</f>
        <v>LSB-1440</v>
      </c>
      <c r="S807" s="19" t="n">
        <f aca="false">IF(E807="Discontinued","",IFERROR(INDEX('Supplier file A'!$D$2:$D$677,MATCH(R807,'Supplier file A'!$A$2:$A$677,0)),IFERROR(INDEX('Supplier file B'!$D$2:$D$386,MATCH(R807,'Supplier file B'!$A$2:$A$386,0)),INDEX('Supplier file C'!$D$2:$D$383,MATCH(R807,'Supplier file C'!$A$2:$A$383,0)))))</f>
        <v>39.48</v>
      </c>
      <c r="T807" s="21" t="str">
        <f aca="false">IF(E807="Discontinued","",IF(ABS(G807-S807)&lt;0.005,"Yes","No"))</f>
        <v>Yes</v>
      </c>
      <c r="U807" s="21" t="str">
        <f aca="false">IF(E807="Discontinued","",IF(ABS(F807-G807)&lt;=0.01*G807,"Yes","No"))</f>
        <v>No</v>
      </c>
      <c r="V807" s="17" t="n">
        <f aca="false">IF(E807="Discontinued","",K807/H807-1)</f>
        <v>0.0386740331491713</v>
      </c>
      <c r="W807" s="21" t="str">
        <f aca="false">IF(E807="Discontinued","Archived",IF(ROUND((L807-G807)/L807,3)&gt;=ROUND(I807,3),"At or above target",IF(Q807&lt;&gt;"","Below target, reason recorded","Below target, no reason")))</f>
        <v>At or above target</v>
      </c>
      <c r="X807" s="21" t="str">
        <f aca="false">IF(E807="Discontinued","",IF(ROUND(M807-I807,3)&lt;-0.01,"Yes","No"))</f>
        <v>Yes</v>
      </c>
    </row>
    <row r="808" customFormat="false" ht="15" hidden="false" customHeight="false" outlineLevel="0" collapsed="false">
      <c r="A808" s="21" t="s">
        <v>1751</v>
      </c>
      <c r="B808" s="21" t="s">
        <v>1752</v>
      </c>
      <c r="C808" s="21" t="s">
        <v>1452</v>
      </c>
      <c r="D808" s="21" t="s">
        <v>1453</v>
      </c>
      <c r="E808" s="21" t="s">
        <v>110</v>
      </c>
      <c r="F808" s="19" t="n">
        <v>48.3</v>
      </c>
      <c r="G808" s="19" t="n">
        <v>50.08</v>
      </c>
      <c r="H808" s="19" t="n">
        <v>80.5</v>
      </c>
      <c r="I808" s="17" t="n">
        <v>0.4</v>
      </c>
      <c r="J808" s="17"/>
      <c r="K808" s="19" t="n">
        <f aca="false">IF(E808="Discontinued",H808,ROUND(ROUNDUP(ROUND(G808/(1-IF(J808="",I808,J808))/0.05,6),0)*0.05,2))</f>
        <v>83.5</v>
      </c>
      <c r="L808" s="19" t="n">
        <f aca="false">IF(OR(E808="Discontinued",P808="Held at old sell"),H808,IF(LEFT(P808,15)="Approved, cappe",ROUND(ROUNDUP(ROUND(H808*1.1/0.05,6),0)*0.05,2),K808))</f>
        <v>83.5</v>
      </c>
      <c r="M808" s="17" t="n">
        <f aca="false">ROUND((H808-G808)/H808,3)</f>
        <v>0.378</v>
      </c>
      <c r="N808" s="17" t="n">
        <f aca="false">IF(E808="Discontinued","",ROUND((L808-G808)/L808,3))</f>
        <v>0.4</v>
      </c>
      <c r="O808" s="21" t="str">
        <f aca="false">IF(E808="Discontinued","Archive",IF(AND(ROUND(K808/H808-1,6)&lt;=0.1,K808-H808&lt;=100),"Auto","Approval"))</f>
        <v>Auto</v>
      </c>
      <c r="P808" s="21" t="s">
        <v>111</v>
      </c>
      <c r="Q808" s="21"/>
      <c r="R808" s="21" t="str">
        <f aca="false">IF(E808="Superseded",MID(INDEX('Import file'!$E$2:$E$1384,MATCH(A808,'Import file'!$A$2:$A$1384,0)),23,30),A808)</f>
        <v>LSB-1443</v>
      </c>
      <c r="S808" s="19" t="n">
        <f aca="false">IF(E808="Discontinued","",IFERROR(INDEX('Supplier file A'!$D$2:$D$677,MATCH(R808,'Supplier file A'!$A$2:$A$677,0)),IFERROR(INDEX('Supplier file B'!$D$2:$D$386,MATCH(R808,'Supplier file B'!$A$2:$A$386,0)),INDEX('Supplier file C'!$D$2:$D$383,MATCH(R808,'Supplier file C'!$A$2:$A$383,0)))))</f>
        <v>50.08</v>
      </c>
      <c r="T808" s="21" t="str">
        <f aca="false">IF(E808="Discontinued","",IF(ABS(G808-S808)&lt;0.005,"Yes","No"))</f>
        <v>Yes</v>
      </c>
      <c r="U808" s="21" t="str">
        <f aca="false">IF(E808="Discontinued","",IF(ABS(F808-G808)&lt;=0.01*G808,"Yes","No"))</f>
        <v>No</v>
      </c>
      <c r="V808" s="17" t="n">
        <f aca="false">IF(E808="Discontinued","",K808/H808-1)</f>
        <v>0.0372670807453417</v>
      </c>
      <c r="W808" s="21" t="str">
        <f aca="false">IF(E808="Discontinued","Archived",IF(ROUND((L808-G808)/L808,3)&gt;=ROUND(I808,3),"At or above target",IF(Q808&lt;&gt;"","Below target, reason recorded","Below target, no reason")))</f>
        <v>At or above target</v>
      </c>
      <c r="X808" s="21" t="str">
        <f aca="false">IF(E808="Discontinued","",IF(ROUND(M808-I808,3)&lt;-0.01,"Yes","No"))</f>
        <v>Yes</v>
      </c>
    </row>
    <row r="809" customFormat="false" ht="15" hidden="false" customHeight="false" outlineLevel="0" collapsed="false">
      <c r="A809" s="21" t="s">
        <v>1753</v>
      </c>
      <c r="B809" s="21" t="s">
        <v>1754</v>
      </c>
      <c r="C809" s="21" t="s">
        <v>1452</v>
      </c>
      <c r="D809" s="21" t="s">
        <v>1453</v>
      </c>
      <c r="E809" s="21" t="s">
        <v>110</v>
      </c>
      <c r="F809" s="19" t="n">
        <v>23.8</v>
      </c>
      <c r="G809" s="19" t="n">
        <v>24.71</v>
      </c>
      <c r="H809" s="19" t="n">
        <v>39.7</v>
      </c>
      <c r="I809" s="17" t="n">
        <v>0.4</v>
      </c>
      <c r="J809" s="17"/>
      <c r="K809" s="19" t="n">
        <f aca="false">IF(E809="Discontinued",H809,ROUND(ROUNDUP(ROUND(G809/(1-IF(J809="",I809,J809))/0.05,6),0)*0.05,2))</f>
        <v>41.2</v>
      </c>
      <c r="L809" s="19" t="n">
        <f aca="false">IF(OR(E809="Discontinued",P809="Held at old sell"),H809,IF(LEFT(P809,15)="Approved, cappe",ROUND(ROUNDUP(ROUND(H809*1.1/0.05,6),0)*0.05,2),K809))</f>
        <v>41.2</v>
      </c>
      <c r="M809" s="17" t="n">
        <f aca="false">ROUND((H809-G809)/H809,3)</f>
        <v>0.378</v>
      </c>
      <c r="N809" s="17" t="n">
        <f aca="false">IF(E809="Discontinued","",ROUND((L809-G809)/L809,3))</f>
        <v>0.4</v>
      </c>
      <c r="O809" s="21" t="str">
        <f aca="false">IF(E809="Discontinued","Archive",IF(AND(ROUND(K809/H809-1,6)&lt;=0.1,K809-H809&lt;=100),"Auto","Approval"))</f>
        <v>Auto</v>
      </c>
      <c r="P809" s="21" t="s">
        <v>111</v>
      </c>
      <c r="Q809" s="21"/>
      <c r="R809" s="21" t="str">
        <f aca="false">IF(E809="Superseded",MID(INDEX('Import file'!$E$2:$E$1384,MATCH(A809,'Import file'!$A$2:$A$1384,0)),23,30),A809)</f>
        <v>LSB-1444</v>
      </c>
      <c r="S809" s="19" t="n">
        <f aca="false">IF(E809="Discontinued","",IFERROR(INDEX('Supplier file A'!$D$2:$D$677,MATCH(R809,'Supplier file A'!$A$2:$A$677,0)),IFERROR(INDEX('Supplier file B'!$D$2:$D$386,MATCH(R809,'Supplier file B'!$A$2:$A$386,0)),INDEX('Supplier file C'!$D$2:$D$383,MATCH(R809,'Supplier file C'!$A$2:$A$383,0)))))</f>
        <v>24.71</v>
      </c>
      <c r="T809" s="21" t="str">
        <f aca="false">IF(E809="Discontinued","",IF(ABS(G809-S809)&lt;0.005,"Yes","No"))</f>
        <v>Yes</v>
      </c>
      <c r="U809" s="21" t="str">
        <f aca="false">IF(E809="Discontinued","",IF(ABS(F809-G809)&lt;=0.01*G809,"Yes","No"))</f>
        <v>No</v>
      </c>
      <c r="V809" s="17" t="n">
        <f aca="false">IF(E809="Discontinued","",K809/H809-1)</f>
        <v>0.0377833753148615</v>
      </c>
      <c r="W809" s="21" t="str">
        <f aca="false">IF(E809="Discontinued","Archived",IF(ROUND((L809-G809)/L809,3)&gt;=ROUND(I809,3),"At or above target",IF(Q809&lt;&gt;"","Below target, reason recorded","Below target, no reason")))</f>
        <v>At or above target</v>
      </c>
      <c r="X809" s="21" t="str">
        <f aca="false">IF(E809="Discontinued","",IF(ROUND(M809-I809,3)&lt;-0.01,"Yes","No"))</f>
        <v>Yes</v>
      </c>
    </row>
    <row r="810" customFormat="false" ht="15" hidden="false" customHeight="false" outlineLevel="0" collapsed="false">
      <c r="A810" s="21" t="s">
        <v>1755</v>
      </c>
      <c r="B810" s="21" t="s">
        <v>1756</v>
      </c>
      <c r="C810" s="21" t="s">
        <v>1452</v>
      </c>
      <c r="D810" s="21" t="s">
        <v>1453</v>
      </c>
      <c r="E810" s="21" t="s">
        <v>110</v>
      </c>
      <c r="F810" s="19" t="n">
        <v>43.2</v>
      </c>
      <c r="G810" s="19" t="n">
        <v>44.3</v>
      </c>
      <c r="H810" s="19" t="n">
        <v>72</v>
      </c>
      <c r="I810" s="17" t="n">
        <v>0.4</v>
      </c>
      <c r="J810" s="17"/>
      <c r="K810" s="19" t="n">
        <f aca="false">IF(E810="Discontinued",H810,ROUND(ROUNDUP(ROUND(G810/(1-IF(J810="",I810,J810))/0.05,6),0)*0.05,2))</f>
        <v>73.85</v>
      </c>
      <c r="L810" s="19" t="n">
        <f aca="false">IF(OR(E810="Discontinued",P810="Held at old sell"),H810,IF(LEFT(P810,15)="Approved, cappe",ROUND(ROUNDUP(ROUND(H810*1.1/0.05,6),0)*0.05,2),K810))</f>
        <v>73.85</v>
      </c>
      <c r="M810" s="17" t="n">
        <f aca="false">ROUND((H810-G810)/H810,3)</f>
        <v>0.385</v>
      </c>
      <c r="N810" s="17" t="n">
        <f aca="false">IF(E810="Discontinued","",ROUND((L810-G810)/L810,3))</f>
        <v>0.4</v>
      </c>
      <c r="O810" s="21" t="str">
        <f aca="false">IF(E810="Discontinued","Archive",IF(AND(ROUND(K810/H810-1,6)&lt;=0.1,K810-H810&lt;=100),"Auto","Approval"))</f>
        <v>Auto</v>
      </c>
      <c r="P810" s="21" t="s">
        <v>111</v>
      </c>
      <c r="Q810" s="21"/>
      <c r="R810" s="21" t="str">
        <f aca="false">IF(E810="Superseded",MID(INDEX('Import file'!$E$2:$E$1384,MATCH(A810,'Import file'!$A$2:$A$1384,0)),23,30),A810)</f>
        <v>LSB-1449</v>
      </c>
      <c r="S810" s="19" t="n">
        <f aca="false">IF(E810="Discontinued","",IFERROR(INDEX('Supplier file A'!$D$2:$D$677,MATCH(R810,'Supplier file A'!$A$2:$A$677,0)),IFERROR(INDEX('Supplier file B'!$D$2:$D$386,MATCH(R810,'Supplier file B'!$A$2:$A$386,0)),INDEX('Supplier file C'!$D$2:$D$383,MATCH(R810,'Supplier file C'!$A$2:$A$383,0)))))</f>
        <v>44.3</v>
      </c>
      <c r="T810" s="21" t="str">
        <f aca="false">IF(E810="Discontinued","",IF(ABS(G810-S810)&lt;0.005,"Yes","No"))</f>
        <v>Yes</v>
      </c>
      <c r="U810" s="21" t="str">
        <f aca="false">IF(E810="Discontinued","",IF(ABS(F810-G810)&lt;=0.01*G810,"Yes","No"))</f>
        <v>No</v>
      </c>
      <c r="V810" s="17" t="n">
        <f aca="false">IF(E810="Discontinued","",K810/H810-1)</f>
        <v>0.0256944444444445</v>
      </c>
      <c r="W810" s="21" t="str">
        <f aca="false">IF(E810="Discontinued","Archived",IF(ROUND((L810-G810)/L810,3)&gt;=ROUND(I810,3),"At or above target",IF(Q810&lt;&gt;"","Below target, reason recorded","Below target, no reason")))</f>
        <v>At or above target</v>
      </c>
      <c r="X810" s="21" t="str">
        <f aca="false">IF(E810="Discontinued","",IF(ROUND(M810-I810,3)&lt;-0.01,"Yes","No"))</f>
        <v>Yes</v>
      </c>
    </row>
    <row r="811" customFormat="false" ht="15" hidden="false" customHeight="false" outlineLevel="0" collapsed="false">
      <c r="A811" s="21" t="s">
        <v>1757</v>
      </c>
      <c r="B811" s="21" t="s">
        <v>1758</v>
      </c>
      <c r="C811" s="21" t="s">
        <v>1452</v>
      </c>
      <c r="D811" s="21" t="s">
        <v>1453</v>
      </c>
      <c r="E811" s="21" t="s">
        <v>110</v>
      </c>
      <c r="F811" s="19" t="n">
        <v>55.54</v>
      </c>
      <c r="G811" s="19" t="n">
        <v>57.19</v>
      </c>
      <c r="H811" s="19" t="n">
        <v>92.6</v>
      </c>
      <c r="I811" s="17" t="n">
        <v>0.4</v>
      </c>
      <c r="J811" s="17"/>
      <c r="K811" s="19" t="n">
        <f aca="false">IF(E811="Discontinued",H811,ROUND(ROUNDUP(ROUND(G811/(1-IF(J811="",I811,J811))/0.05,6),0)*0.05,2))</f>
        <v>95.35</v>
      </c>
      <c r="L811" s="19" t="n">
        <f aca="false">IF(OR(E811="Discontinued",P811="Held at old sell"),H811,IF(LEFT(P811,15)="Approved, cappe",ROUND(ROUNDUP(ROUND(H811*1.1/0.05,6),0)*0.05,2),K811))</f>
        <v>95.35</v>
      </c>
      <c r="M811" s="17" t="n">
        <f aca="false">ROUND((H811-G811)/H811,3)</f>
        <v>0.382</v>
      </c>
      <c r="N811" s="17" t="n">
        <f aca="false">IF(E811="Discontinued","",ROUND((L811-G811)/L811,3))</f>
        <v>0.4</v>
      </c>
      <c r="O811" s="21" t="str">
        <f aca="false">IF(E811="Discontinued","Archive",IF(AND(ROUND(K811/H811-1,6)&lt;=0.1,K811-H811&lt;=100),"Auto","Approval"))</f>
        <v>Auto</v>
      </c>
      <c r="P811" s="21" t="s">
        <v>111</v>
      </c>
      <c r="Q811" s="21"/>
      <c r="R811" s="21" t="str">
        <f aca="false">IF(E811="Superseded",MID(INDEX('Import file'!$E$2:$E$1384,MATCH(A811,'Import file'!$A$2:$A$1384,0)),23,30),A811)</f>
        <v>LSB-1452</v>
      </c>
      <c r="S811" s="19" t="n">
        <f aca="false">IF(E811="Discontinued","",IFERROR(INDEX('Supplier file A'!$D$2:$D$677,MATCH(R811,'Supplier file A'!$A$2:$A$677,0)),IFERROR(INDEX('Supplier file B'!$D$2:$D$386,MATCH(R811,'Supplier file B'!$A$2:$A$386,0)),INDEX('Supplier file C'!$D$2:$D$383,MATCH(R811,'Supplier file C'!$A$2:$A$383,0)))))</f>
        <v>57.19</v>
      </c>
      <c r="T811" s="21" t="str">
        <f aca="false">IF(E811="Discontinued","",IF(ABS(G811-S811)&lt;0.005,"Yes","No"))</f>
        <v>Yes</v>
      </c>
      <c r="U811" s="21" t="str">
        <f aca="false">IF(E811="Discontinued","",IF(ABS(F811-G811)&lt;=0.01*G811,"Yes","No"))</f>
        <v>No</v>
      </c>
      <c r="V811" s="17" t="n">
        <f aca="false">IF(E811="Discontinued","",K811/H811-1)</f>
        <v>0.0296976241900648</v>
      </c>
      <c r="W811" s="21" t="str">
        <f aca="false">IF(E811="Discontinued","Archived",IF(ROUND((L811-G811)/L811,3)&gt;=ROUND(I811,3),"At or above target",IF(Q811&lt;&gt;"","Below target, reason recorded","Below target, no reason")))</f>
        <v>At or above target</v>
      </c>
      <c r="X811" s="21" t="str">
        <f aca="false">IF(E811="Discontinued","",IF(ROUND(M811-I811,3)&lt;-0.01,"Yes","No"))</f>
        <v>Yes</v>
      </c>
    </row>
    <row r="812" customFormat="false" ht="15" hidden="false" customHeight="false" outlineLevel="0" collapsed="false">
      <c r="A812" s="21" t="s">
        <v>1759</v>
      </c>
      <c r="B812" s="21" t="s">
        <v>1760</v>
      </c>
      <c r="C812" s="21" t="s">
        <v>1452</v>
      </c>
      <c r="D812" s="21" t="s">
        <v>1453</v>
      </c>
      <c r="E812" s="21" t="s">
        <v>110</v>
      </c>
      <c r="F812" s="19" t="n">
        <v>18.63</v>
      </c>
      <c r="G812" s="19" t="n">
        <v>19.4</v>
      </c>
      <c r="H812" s="19" t="n">
        <v>31.05</v>
      </c>
      <c r="I812" s="17" t="n">
        <v>0.4</v>
      </c>
      <c r="J812" s="17"/>
      <c r="K812" s="19" t="n">
        <f aca="false">IF(E812="Discontinued",H812,ROUND(ROUNDUP(ROUND(G812/(1-IF(J812="",I812,J812))/0.05,6),0)*0.05,2))</f>
        <v>32.35</v>
      </c>
      <c r="L812" s="19" t="n">
        <f aca="false">IF(OR(E812="Discontinued",P812="Held at old sell"),H812,IF(LEFT(P812,15)="Approved, cappe",ROUND(ROUNDUP(ROUND(H812*1.1/0.05,6),0)*0.05,2),K812))</f>
        <v>32.35</v>
      </c>
      <c r="M812" s="17" t="n">
        <f aca="false">ROUND((H812-G812)/H812,3)</f>
        <v>0.375</v>
      </c>
      <c r="N812" s="17" t="n">
        <f aca="false">IF(E812="Discontinued","",ROUND((L812-G812)/L812,3))</f>
        <v>0.4</v>
      </c>
      <c r="O812" s="21" t="str">
        <f aca="false">IF(E812="Discontinued","Archive",IF(AND(ROUND(K812/H812-1,6)&lt;=0.1,K812-H812&lt;=100),"Auto","Approval"))</f>
        <v>Auto</v>
      </c>
      <c r="P812" s="21" t="s">
        <v>111</v>
      </c>
      <c r="Q812" s="21"/>
      <c r="R812" s="21" t="str">
        <f aca="false">IF(E812="Superseded",MID(INDEX('Import file'!$E$2:$E$1384,MATCH(A812,'Import file'!$A$2:$A$1384,0)),23,30),A812)</f>
        <v>LSB-1454</v>
      </c>
      <c r="S812" s="19" t="n">
        <f aca="false">IF(E812="Discontinued","",IFERROR(INDEX('Supplier file A'!$D$2:$D$677,MATCH(R812,'Supplier file A'!$A$2:$A$677,0)),IFERROR(INDEX('Supplier file B'!$D$2:$D$386,MATCH(R812,'Supplier file B'!$A$2:$A$386,0)),INDEX('Supplier file C'!$D$2:$D$383,MATCH(R812,'Supplier file C'!$A$2:$A$383,0)))))</f>
        <v>19.4</v>
      </c>
      <c r="T812" s="21" t="str">
        <f aca="false">IF(E812="Discontinued","",IF(ABS(G812-S812)&lt;0.005,"Yes","No"))</f>
        <v>Yes</v>
      </c>
      <c r="U812" s="21" t="str">
        <f aca="false">IF(E812="Discontinued","",IF(ABS(F812-G812)&lt;=0.01*G812,"Yes","No"))</f>
        <v>No</v>
      </c>
      <c r="V812" s="17" t="n">
        <f aca="false">IF(E812="Discontinued","",K812/H812-1)</f>
        <v>0.0418679549114331</v>
      </c>
      <c r="W812" s="21" t="str">
        <f aca="false">IF(E812="Discontinued","Archived",IF(ROUND((L812-G812)/L812,3)&gt;=ROUND(I812,3),"At or above target",IF(Q812&lt;&gt;"","Below target, reason recorded","Below target, no reason")))</f>
        <v>At or above target</v>
      </c>
      <c r="X812" s="21" t="str">
        <f aca="false">IF(E812="Discontinued","",IF(ROUND(M812-I812,3)&lt;-0.01,"Yes","No"))</f>
        <v>Yes</v>
      </c>
    </row>
    <row r="813" customFormat="false" ht="15" hidden="false" customHeight="false" outlineLevel="0" collapsed="false">
      <c r="A813" s="21" t="s">
        <v>1761</v>
      </c>
      <c r="B813" s="21" t="s">
        <v>1762</v>
      </c>
      <c r="C813" s="21" t="s">
        <v>1452</v>
      </c>
      <c r="D813" s="21" t="s">
        <v>1453</v>
      </c>
      <c r="E813" s="21" t="s">
        <v>110</v>
      </c>
      <c r="F813" s="19" t="n">
        <v>51.3</v>
      </c>
      <c r="G813" s="19" t="n">
        <v>53.39</v>
      </c>
      <c r="H813" s="19" t="n">
        <v>85.5</v>
      </c>
      <c r="I813" s="17" t="n">
        <v>0.4</v>
      </c>
      <c r="J813" s="17"/>
      <c r="K813" s="19" t="n">
        <f aca="false">IF(E813="Discontinued",H813,ROUND(ROUNDUP(ROUND(G813/(1-IF(J813="",I813,J813))/0.05,6),0)*0.05,2))</f>
        <v>89</v>
      </c>
      <c r="L813" s="19" t="n">
        <f aca="false">IF(OR(E813="Discontinued",P813="Held at old sell"),H813,IF(LEFT(P813,15)="Approved, cappe",ROUND(ROUNDUP(ROUND(H813*1.1/0.05,6),0)*0.05,2),K813))</f>
        <v>89</v>
      </c>
      <c r="M813" s="17" t="n">
        <f aca="false">ROUND((H813-G813)/H813,3)</f>
        <v>0.376</v>
      </c>
      <c r="N813" s="17" t="n">
        <f aca="false">IF(E813="Discontinued","",ROUND((L813-G813)/L813,3))</f>
        <v>0.4</v>
      </c>
      <c r="O813" s="21" t="str">
        <f aca="false">IF(E813="Discontinued","Archive",IF(AND(ROUND(K813/H813-1,6)&lt;=0.1,K813-H813&lt;=100),"Auto","Approval"))</f>
        <v>Auto</v>
      </c>
      <c r="P813" s="21" t="s">
        <v>111</v>
      </c>
      <c r="Q813" s="21"/>
      <c r="R813" s="21" t="str">
        <f aca="false">IF(E813="Superseded",MID(INDEX('Import file'!$E$2:$E$1384,MATCH(A813,'Import file'!$A$2:$A$1384,0)),23,30),A813)</f>
        <v>LSB-1458</v>
      </c>
      <c r="S813" s="19" t="n">
        <f aca="false">IF(E813="Discontinued","",IFERROR(INDEX('Supplier file A'!$D$2:$D$677,MATCH(R813,'Supplier file A'!$A$2:$A$677,0)),IFERROR(INDEX('Supplier file B'!$D$2:$D$386,MATCH(R813,'Supplier file B'!$A$2:$A$386,0)),INDEX('Supplier file C'!$D$2:$D$383,MATCH(R813,'Supplier file C'!$A$2:$A$383,0)))))</f>
        <v>53.39</v>
      </c>
      <c r="T813" s="21" t="str">
        <f aca="false">IF(E813="Discontinued","",IF(ABS(G813-S813)&lt;0.005,"Yes","No"))</f>
        <v>Yes</v>
      </c>
      <c r="U813" s="21" t="str">
        <f aca="false">IF(E813="Discontinued","",IF(ABS(F813-G813)&lt;=0.01*G813,"Yes","No"))</f>
        <v>No</v>
      </c>
      <c r="V813" s="17" t="n">
        <f aca="false">IF(E813="Discontinued","",K813/H813-1)</f>
        <v>0.0409356725146199</v>
      </c>
      <c r="W813" s="21" t="str">
        <f aca="false">IF(E813="Discontinued","Archived",IF(ROUND((L813-G813)/L813,3)&gt;=ROUND(I813,3),"At or above target",IF(Q813&lt;&gt;"","Below target, reason recorded","Below target, no reason")))</f>
        <v>At or above target</v>
      </c>
      <c r="X813" s="21" t="str">
        <f aca="false">IF(E813="Discontinued","",IF(ROUND(M813-I813,3)&lt;-0.01,"Yes","No"))</f>
        <v>Yes</v>
      </c>
    </row>
    <row r="814" customFormat="false" ht="15" hidden="false" customHeight="false" outlineLevel="0" collapsed="false">
      <c r="A814" s="21" t="s">
        <v>1763</v>
      </c>
      <c r="B814" s="21" t="s">
        <v>1764</v>
      </c>
      <c r="C814" s="21" t="s">
        <v>1452</v>
      </c>
      <c r="D814" s="21" t="s">
        <v>1453</v>
      </c>
      <c r="E814" s="21" t="s">
        <v>110</v>
      </c>
      <c r="F814" s="19" t="n">
        <v>81</v>
      </c>
      <c r="G814" s="19" t="n">
        <v>83.01</v>
      </c>
      <c r="H814" s="19" t="n">
        <v>135</v>
      </c>
      <c r="I814" s="17" t="n">
        <v>0.4</v>
      </c>
      <c r="J814" s="17"/>
      <c r="K814" s="19" t="n">
        <f aca="false">IF(E814="Discontinued",H814,ROUND(ROUNDUP(ROUND(G814/(1-IF(J814="",I814,J814))/0.05,6),0)*0.05,2))</f>
        <v>138.35</v>
      </c>
      <c r="L814" s="19" t="n">
        <f aca="false">IF(OR(E814="Discontinued",P814="Held at old sell"),H814,IF(LEFT(P814,15)="Approved, cappe",ROUND(ROUNDUP(ROUND(H814*1.1/0.05,6),0)*0.05,2),K814))</f>
        <v>138.35</v>
      </c>
      <c r="M814" s="17" t="n">
        <f aca="false">ROUND((H814-G814)/H814,3)</f>
        <v>0.385</v>
      </c>
      <c r="N814" s="17" t="n">
        <f aca="false">IF(E814="Discontinued","",ROUND((L814-G814)/L814,3))</f>
        <v>0.4</v>
      </c>
      <c r="O814" s="21" t="str">
        <f aca="false">IF(E814="Discontinued","Archive",IF(AND(ROUND(K814/H814-1,6)&lt;=0.1,K814-H814&lt;=100),"Auto","Approval"))</f>
        <v>Auto</v>
      </c>
      <c r="P814" s="21" t="s">
        <v>111</v>
      </c>
      <c r="Q814" s="21"/>
      <c r="R814" s="21" t="str">
        <f aca="false">IF(E814="Superseded",MID(INDEX('Import file'!$E$2:$E$1384,MATCH(A814,'Import file'!$A$2:$A$1384,0)),23,30),A814)</f>
        <v>LSB-1461</v>
      </c>
      <c r="S814" s="19" t="n">
        <f aca="false">IF(E814="Discontinued","",IFERROR(INDEX('Supplier file A'!$D$2:$D$677,MATCH(R814,'Supplier file A'!$A$2:$A$677,0)),IFERROR(INDEX('Supplier file B'!$D$2:$D$386,MATCH(R814,'Supplier file B'!$A$2:$A$386,0)),INDEX('Supplier file C'!$D$2:$D$383,MATCH(R814,'Supplier file C'!$A$2:$A$383,0)))))</f>
        <v>83.01</v>
      </c>
      <c r="T814" s="21" t="str">
        <f aca="false">IF(E814="Discontinued","",IF(ABS(G814-S814)&lt;0.005,"Yes","No"))</f>
        <v>Yes</v>
      </c>
      <c r="U814" s="21" t="str">
        <f aca="false">IF(E814="Discontinued","",IF(ABS(F814-G814)&lt;=0.01*G814,"Yes","No"))</f>
        <v>No</v>
      </c>
      <c r="V814" s="17" t="n">
        <f aca="false">IF(E814="Discontinued","",K814/H814-1)</f>
        <v>0.0248148148148148</v>
      </c>
      <c r="W814" s="21" t="str">
        <f aca="false">IF(E814="Discontinued","Archived",IF(ROUND((L814-G814)/L814,3)&gt;=ROUND(I814,3),"At or above target",IF(Q814&lt;&gt;"","Below target, reason recorded","Below target, no reason")))</f>
        <v>At or above target</v>
      </c>
      <c r="X814" s="21" t="str">
        <f aca="false">IF(E814="Discontinued","",IF(ROUND(M814-I814,3)&lt;-0.01,"Yes","No"))</f>
        <v>Yes</v>
      </c>
    </row>
    <row r="815" customFormat="false" ht="15" hidden="false" customHeight="false" outlineLevel="0" collapsed="false">
      <c r="A815" s="21" t="s">
        <v>1765</v>
      </c>
      <c r="B815" s="21" t="s">
        <v>1766</v>
      </c>
      <c r="C815" s="21" t="s">
        <v>1452</v>
      </c>
      <c r="D815" s="21" t="s">
        <v>1453</v>
      </c>
      <c r="E815" s="21" t="s">
        <v>110</v>
      </c>
      <c r="F815" s="19" t="n">
        <v>28</v>
      </c>
      <c r="G815" s="19" t="n">
        <v>28.64</v>
      </c>
      <c r="H815" s="19" t="n">
        <v>46.7</v>
      </c>
      <c r="I815" s="17" t="n">
        <v>0.4</v>
      </c>
      <c r="J815" s="17"/>
      <c r="K815" s="19" t="n">
        <f aca="false">IF(E815="Discontinued",H815,ROUND(ROUNDUP(ROUND(G815/(1-IF(J815="",I815,J815))/0.05,6),0)*0.05,2))</f>
        <v>47.75</v>
      </c>
      <c r="L815" s="19" t="n">
        <f aca="false">IF(OR(E815="Discontinued",P815="Held at old sell"),H815,IF(LEFT(P815,15)="Approved, cappe",ROUND(ROUNDUP(ROUND(H815*1.1/0.05,6),0)*0.05,2),K815))</f>
        <v>47.75</v>
      </c>
      <c r="M815" s="17" t="n">
        <f aca="false">ROUND((H815-G815)/H815,3)</f>
        <v>0.387</v>
      </c>
      <c r="N815" s="17" t="n">
        <f aca="false">IF(E815="Discontinued","",ROUND((L815-G815)/L815,3))</f>
        <v>0.4</v>
      </c>
      <c r="O815" s="21" t="str">
        <f aca="false">IF(E815="Discontinued","Archive",IF(AND(ROUND(K815/H815-1,6)&lt;=0.1,K815-H815&lt;=100),"Auto","Approval"))</f>
        <v>Auto</v>
      </c>
      <c r="P815" s="21" t="s">
        <v>111</v>
      </c>
      <c r="Q815" s="21"/>
      <c r="R815" s="21" t="str">
        <f aca="false">IF(E815="Superseded",MID(INDEX('Import file'!$E$2:$E$1384,MATCH(A815,'Import file'!$A$2:$A$1384,0)),23,30),A815)</f>
        <v>LSB-1463</v>
      </c>
      <c r="S815" s="19" t="n">
        <f aca="false">IF(E815="Discontinued","",IFERROR(INDEX('Supplier file A'!$D$2:$D$677,MATCH(R815,'Supplier file A'!$A$2:$A$677,0)),IFERROR(INDEX('Supplier file B'!$D$2:$D$386,MATCH(R815,'Supplier file B'!$A$2:$A$386,0)),INDEX('Supplier file C'!$D$2:$D$383,MATCH(R815,'Supplier file C'!$A$2:$A$383,0)))))</f>
        <v>28.64</v>
      </c>
      <c r="T815" s="21" t="str">
        <f aca="false">IF(E815="Discontinued","",IF(ABS(G815-S815)&lt;0.005,"Yes","No"))</f>
        <v>Yes</v>
      </c>
      <c r="U815" s="21" t="str">
        <f aca="false">IF(E815="Discontinued","",IF(ABS(F815-G815)&lt;=0.01*G815,"Yes","No"))</f>
        <v>No</v>
      </c>
      <c r="V815" s="17" t="n">
        <f aca="false">IF(E815="Discontinued","",K815/H815-1)</f>
        <v>0.0224839400428265</v>
      </c>
      <c r="W815" s="21" t="str">
        <f aca="false">IF(E815="Discontinued","Archived",IF(ROUND((L815-G815)/L815,3)&gt;=ROUND(I815,3),"At or above target",IF(Q815&lt;&gt;"","Below target, reason recorded","Below target, no reason")))</f>
        <v>At or above target</v>
      </c>
      <c r="X815" s="21" t="str">
        <f aca="false">IF(E815="Discontinued","",IF(ROUND(M815-I815,3)&lt;-0.01,"Yes","No"))</f>
        <v>Yes</v>
      </c>
    </row>
    <row r="816" customFormat="false" ht="15" hidden="false" customHeight="false" outlineLevel="0" collapsed="false">
      <c r="A816" s="21" t="s">
        <v>1767</v>
      </c>
      <c r="B816" s="21" t="s">
        <v>1768</v>
      </c>
      <c r="C816" s="21" t="s">
        <v>1452</v>
      </c>
      <c r="D816" s="21" t="s">
        <v>1453</v>
      </c>
      <c r="E816" s="21" t="s">
        <v>110</v>
      </c>
      <c r="F816" s="19" t="n">
        <v>23.8</v>
      </c>
      <c r="G816" s="19" t="n">
        <v>24.71</v>
      </c>
      <c r="H816" s="19" t="n">
        <v>39.7</v>
      </c>
      <c r="I816" s="17" t="n">
        <v>0.4</v>
      </c>
      <c r="J816" s="17"/>
      <c r="K816" s="19" t="n">
        <f aca="false">IF(E816="Discontinued",H816,ROUND(ROUNDUP(ROUND(G816/(1-IF(J816="",I816,J816))/0.05,6),0)*0.05,2))</f>
        <v>41.2</v>
      </c>
      <c r="L816" s="19" t="n">
        <f aca="false">IF(OR(E816="Discontinued",P816="Held at old sell"),H816,IF(LEFT(P816,15)="Approved, cappe",ROUND(ROUNDUP(ROUND(H816*1.1/0.05,6),0)*0.05,2),K816))</f>
        <v>41.2</v>
      </c>
      <c r="M816" s="17" t="n">
        <f aca="false">ROUND((H816-G816)/H816,3)</f>
        <v>0.378</v>
      </c>
      <c r="N816" s="17" t="n">
        <f aca="false">IF(E816="Discontinued","",ROUND((L816-G816)/L816,3))</f>
        <v>0.4</v>
      </c>
      <c r="O816" s="21" t="str">
        <f aca="false">IF(E816="Discontinued","Archive",IF(AND(ROUND(K816/H816-1,6)&lt;=0.1,K816-H816&lt;=100),"Auto","Approval"))</f>
        <v>Auto</v>
      </c>
      <c r="P816" s="21" t="s">
        <v>111</v>
      </c>
      <c r="Q816" s="21"/>
      <c r="R816" s="21" t="str">
        <f aca="false">IF(E816="Superseded",MID(INDEX('Import file'!$E$2:$E$1384,MATCH(A816,'Import file'!$A$2:$A$1384,0)),23,30),A816)</f>
        <v>LSB-1465</v>
      </c>
      <c r="S816" s="19" t="n">
        <f aca="false">IF(E816="Discontinued","",IFERROR(INDEX('Supplier file A'!$D$2:$D$677,MATCH(R816,'Supplier file A'!$A$2:$A$677,0)),IFERROR(INDEX('Supplier file B'!$D$2:$D$386,MATCH(R816,'Supplier file B'!$A$2:$A$386,0)),INDEX('Supplier file C'!$D$2:$D$383,MATCH(R816,'Supplier file C'!$A$2:$A$383,0)))))</f>
        <v>24.71</v>
      </c>
      <c r="T816" s="21" t="str">
        <f aca="false">IF(E816="Discontinued","",IF(ABS(G816-S816)&lt;0.005,"Yes","No"))</f>
        <v>Yes</v>
      </c>
      <c r="U816" s="21" t="str">
        <f aca="false">IF(E816="Discontinued","",IF(ABS(F816-G816)&lt;=0.01*G816,"Yes","No"))</f>
        <v>No</v>
      </c>
      <c r="V816" s="17" t="n">
        <f aca="false">IF(E816="Discontinued","",K816/H816-1)</f>
        <v>0.0377833753148615</v>
      </c>
      <c r="W816" s="21" t="str">
        <f aca="false">IF(E816="Discontinued","Archived",IF(ROUND((L816-G816)/L816,3)&gt;=ROUND(I816,3),"At or above target",IF(Q816&lt;&gt;"","Below target, reason recorded","Below target, no reason")))</f>
        <v>At or above target</v>
      </c>
      <c r="X816" s="21" t="str">
        <f aca="false">IF(E816="Discontinued","",IF(ROUND(M816-I816,3)&lt;-0.01,"Yes","No"))</f>
        <v>Yes</v>
      </c>
    </row>
    <row r="817" customFormat="false" ht="15" hidden="false" customHeight="false" outlineLevel="0" collapsed="false">
      <c r="A817" s="21" t="s">
        <v>1769</v>
      </c>
      <c r="B817" s="21" t="s">
        <v>1770</v>
      </c>
      <c r="C817" s="21" t="s">
        <v>1452</v>
      </c>
      <c r="D817" s="21" t="s">
        <v>1453</v>
      </c>
      <c r="E817" s="21" t="s">
        <v>245</v>
      </c>
      <c r="F817" s="19" t="n">
        <v>15.87</v>
      </c>
      <c r="G817" s="19" t="n">
        <v>16.26</v>
      </c>
      <c r="H817" s="19" t="n">
        <v>26.45</v>
      </c>
      <c r="I817" s="17" t="n">
        <v>0.4</v>
      </c>
      <c r="J817" s="17"/>
      <c r="K817" s="19" t="n">
        <f aca="false">IF(E817="Discontinued",H817,ROUND(ROUNDUP(ROUND(G817/(1-IF(J817="",I817,J817))/0.05,6),0)*0.05,2))</f>
        <v>26.45</v>
      </c>
      <c r="L817" s="19" t="n">
        <f aca="false">IF(OR(E817="Discontinued",P817="Held at old sell"),H817,IF(LEFT(P817,15)="Approved, cappe",ROUND(ROUNDUP(ROUND(H817*1.1/0.05,6),0)*0.05,2),K817))</f>
        <v>26.45</v>
      </c>
      <c r="M817" s="17" t="n">
        <f aca="false">ROUND((H817-G817)/H817,3)</f>
        <v>0.385</v>
      </c>
      <c r="N817" s="17" t="str">
        <f aca="false">IF(E817="Discontinued","",ROUND((L817-G817)/L817,3))</f>
        <v/>
      </c>
      <c r="O817" s="21" t="str">
        <f aca="false">IF(E817="Discontinued","Archive",IF(AND(ROUND(K817/H817-1,6)&lt;=0.1,K817-H817&lt;=100),"Auto","Approval"))</f>
        <v>Archive</v>
      </c>
      <c r="P817" s="21" t="s">
        <v>246</v>
      </c>
      <c r="Q817" s="21" t="s">
        <v>247</v>
      </c>
      <c r="R817" s="21" t="str">
        <f aca="false">IF(E817="Superseded",MID(INDEX('Import file'!$E$2:$E$1384,MATCH(A817,'Import file'!$A$2:$A$1384,0)),23,30),A817)</f>
        <v>LSB-1468</v>
      </c>
      <c r="S817" s="19" t="str">
        <f aca="false">IF(E817="Discontinued","",IFERROR(INDEX('Supplier file A'!$D$2:$D$677,MATCH(R817,'Supplier file A'!$A$2:$A$677,0)),IFERROR(INDEX('Supplier file B'!$D$2:$D$386,MATCH(R817,'Supplier file B'!$A$2:$A$386,0)),INDEX('Supplier file C'!$D$2:$D$383,MATCH(R817,'Supplier file C'!$A$2:$A$383,0)))))</f>
        <v/>
      </c>
      <c r="T817" s="21" t="str">
        <f aca="false">IF(E817="Discontinued","",IF(ABS(G817-S817)&lt;0.005,"Yes","No"))</f>
        <v/>
      </c>
      <c r="U817" s="21" t="str">
        <f aca="false">IF(E817="Discontinued","",IF(ABS(F817-G817)&lt;=0.01*G817,"Yes","No"))</f>
        <v/>
      </c>
      <c r="V817" s="17" t="str">
        <f aca="false">IF(E817="Discontinued","",K817/H817-1)</f>
        <v/>
      </c>
      <c r="W817" s="21" t="str">
        <f aca="false">IF(E817="Discontinued","Archived",IF(ROUND((L817-G817)/L817,3)&gt;=ROUND(I817,3),"At or above target",IF(Q817&lt;&gt;"","Below target, reason recorded","Below target, no reason")))</f>
        <v>Archived</v>
      </c>
      <c r="X817" s="21" t="str">
        <f aca="false">IF(E817="Discontinued","",IF(ROUND(M817-I817,3)&lt;-0.01,"Yes","No"))</f>
        <v/>
      </c>
    </row>
    <row r="818" customFormat="false" ht="15" hidden="false" customHeight="false" outlineLevel="0" collapsed="false">
      <c r="A818" s="21" t="s">
        <v>1771</v>
      </c>
      <c r="B818" s="21" t="s">
        <v>1772</v>
      </c>
      <c r="C818" s="21" t="s">
        <v>1452</v>
      </c>
      <c r="D818" s="21" t="s">
        <v>1453</v>
      </c>
      <c r="E818" s="21" t="s">
        <v>110</v>
      </c>
      <c r="F818" s="19" t="n">
        <v>15.3</v>
      </c>
      <c r="G818" s="19" t="n">
        <v>15.73</v>
      </c>
      <c r="H818" s="19" t="n">
        <v>25.5</v>
      </c>
      <c r="I818" s="17" t="n">
        <v>0.4</v>
      </c>
      <c r="J818" s="17"/>
      <c r="K818" s="19" t="n">
        <f aca="false">IF(E818="Discontinued",H818,ROUND(ROUNDUP(ROUND(G818/(1-IF(J818="",I818,J818))/0.05,6),0)*0.05,2))</f>
        <v>26.25</v>
      </c>
      <c r="L818" s="19" t="n">
        <f aca="false">IF(OR(E818="Discontinued",P818="Held at old sell"),H818,IF(LEFT(P818,15)="Approved, cappe",ROUND(ROUNDUP(ROUND(H818*1.1/0.05,6),0)*0.05,2),K818))</f>
        <v>26.25</v>
      </c>
      <c r="M818" s="17" t="n">
        <f aca="false">ROUND((H818-G818)/H818,3)</f>
        <v>0.383</v>
      </c>
      <c r="N818" s="17" t="n">
        <f aca="false">IF(E818="Discontinued","",ROUND((L818-G818)/L818,3))</f>
        <v>0.401</v>
      </c>
      <c r="O818" s="21" t="str">
        <f aca="false">IF(E818="Discontinued","Archive",IF(AND(ROUND(K818/H818-1,6)&lt;=0.1,K818-H818&lt;=100),"Auto","Approval"))</f>
        <v>Auto</v>
      </c>
      <c r="P818" s="21" t="s">
        <v>111</v>
      </c>
      <c r="Q818" s="21"/>
      <c r="R818" s="21" t="str">
        <f aca="false">IF(E818="Superseded",MID(INDEX('Import file'!$E$2:$E$1384,MATCH(A818,'Import file'!$A$2:$A$1384,0)),23,30),A818)</f>
        <v>LSB-1473</v>
      </c>
      <c r="S818" s="19" t="n">
        <f aca="false">IF(E818="Discontinued","",IFERROR(INDEX('Supplier file A'!$D$2:$D$677,MATCH(R818,'Supplier file A'!$A$2:$A$677,0)),IFERROR(INDEX('Supplier file B'!$D$2:$D$386,MATCH(R818,'Supplier file B'!$A$2:$A$386,0)),INDEX('Supplier file C'!$D$2:$D$383,MATCH(R818,'Supplier file C'!$A$2:$A$383,0)))))</f>
        <v>15.73</v>
      </c>
      <c r="T818" s="21" t="str">
        <f aca="false">IF(E818="Discontinued","",IF(ABS(G818-S818)&lt;0.005,"Yes","No"))</f>
        <v>Yes</v>
      </c>
      <c r="U818" s="21" t="str">
        <f aca="false">IF(E818="Discontinued","",IF(ABS(F818-G818)&lt;=0.01*G818,"Yes","No"))</f>
        <v>No</v>
      </c>
      <c r="V818" s="17" t="n">
        <f aca="false">IF(E818="Discontinued","",K818/H818-1)</f>
        <v>0.0294117647058823</v>
      </c>
      <c r="W818" s="21" t="str">
        <f aca="false">IF(E818="Discontinued","Archived",IF(ROUND((L818-G818)/L818,3)&gt;=ROUND(I818,3),"At or above target",IF(Q818&lt;&gt;"","Below target, reason recorded","Below target, no reason")))</f>
        <v>At or above target</v>
      </c>
      <c r="X818" s="21" t="str">
        <f aca="false">IF(E818="Discontinued","",IF(ROUND(M818-I818,3)&lt;-0.01,"Yes","No"))</f>
        <v>Yes</v>
      </c>
    </row>
    <row r="819" customFormat="false" ht="15" hidden="false" customHeight="false" outlineLevel="0" collapsed="false">
      <c r="A819" s="21" t="s">
        <v>1773</v>
      </c>
      <c r="B819" s="21" t="s">
        <v>1774</v>
      </c>
      <c r="C819" s="21" t="s">
        <v>1452</v>
      </c>
      <c r="D819" s="21" t="s">
        <v>1453</v>
      </c>
      <c r="E819" s="21" t="s">
        <v>245</v>
      </c>
      <c r="F819" s="19" t="n">
        <v>35.1</v>
      </c>
      <c r="G819" s="19" t="n">
        <v>36.4</v>
      </c>
      <c r="H819" s="19" t="n">
        <v>55.75</v>
      </c>
      <c r="I819" s="17" t="n">
        <v>0.4</v>
      </c>
      <c r="J819" s="17" t="n">
        <v>0.37</v>
      </c>
      <c r="K819" s="19" t="n">
        <f aca="false">IF(E819="Discontinued",H819,ROUND(ROUNDUP(ROUND(G819/(1-IF(J819="",I819,J819))/0.05,6),0)*0.05,2))</f>
        <v>55.75</v>
      </c>
      <c r="L819" s="19" t="n">
        <f aca="false">IF(OR(E819="Discontinued",P819="Held at old sell"),H819,IF(LEFT(P819,15)="Approved, cappe",ROUND(ROUNDUP(ROUND(H819*1.1/0.05,6),0)*0.05,2),K819))</f>
        <v>55.75</v>
      </c>
      <c r="M819" s="17" t="n">
        <f aca="false">ROUND((H819-G819)/H819,3)</f>
        <v>0.347</v>
      </c>
      <c r="N819" s="17" t="str">
        <f aca="false">IF(E819="Discontinued","",ROUND((L819-G819)/L819,3))</f>
        <v/>
      </c>
      <c r="O819" s="21" t="str">
        <f aca="false">IF(E819="Discontinued","Archive",IF(AND(ROUND(K819/H819-1,6)&lt;=0.1,K819-H819&lt;=100),"Auto","Approval"))</f>
        <v>Archive</v>
      </c>
      <c r="P819" s="21" t="s">
        <v>246</v>
      </c>
      <c r="Q819" s="21" t="s">
        <v>247</v>
      </c>
      <c r="R819" s="21" t="str">
        <f aca="false">IF(E819="Superseded",MID(INDEX('Import file'!$E$2:$E$1384,MATCH(A819,'Import file'!$A$2:$A$1384,0)),23,30),A819)</f>
        <v>LSB-1475</v>
      </c>
      <c r="S819" s="19" t="str">
        <f aca="false">IF(E819="Discontinued","",IFERROR(INDEX('Supplier file A'!$D$2:$D$677,MATCH(R819,'Supplier file A'!$A$2:$A$677,0)),IFERROR(INDEX('Supplier file B'!$D$2:$D$386,MATCH(R819,'Supplier file B'!$A$2:$A$386,0)),INDEX('Supplier file C'!$D$2:$D$383,MATCH(R819,'Supplier file C'!$A$2:$A$383,0)))))</f>
        <v/>
      </c>
      <c r="T819" s="21" t="str">
        <f aca="false">IF(E819="Discontinued","",IF(ABS(G819-S819)&lt;0.005,"Yes","No"))</f>
        <v/>
      </c>
      <c r="U819" s="21" t="str">
        <f aca="false">IF(E819="Discontinued","",IF(ABS(F819-G819)&lt;=0.01*G819,"Yes","No"))</f>
        <v/>
      </c>
      <c r="V819" s="17" t="str">
        <f aca="false">IF(E819="Discontinued","",K819/H819-1)</f>
        <v/>
      </c>
      <c r="W819" s="21" t="str">
        <f aca="false">IF(E819="Discontinued","Archived",IF(ROUND((L819-G819)/L819,3)&gt;=ROUND(I819,3),"At or above target",IF(Q819&lt;&gt;"","Below target, reason recorded","Below target, no reason")))</f>
        <v>Archived</v>
      </c>
      <c r="X819" s="21" t="str">
        <f aca="false">IF(E819="Discontinued","",IF(ROUND(M819-I819,3)&lt;-0.01,"Yes","No"))</f>
        <v/>
      </c>
    </row>
    <row r="820" customFormat="false" ht="15" hidden="false" customHeight="false" outlineLevel="0" collapsed="false">
      <c r="A820" s="21" t="s">
        <v>1775</v>
      </c>
      <c r="B820" s="21" t="s">
        <v>1776</v>
      </c>
      <c r="C820" s="21" t="s">
        <v>1452</v>
      </c>
      <c r="D820" s="21" t="s">
        <v>1453</v>
      </c>
      <c r="E820" s="21" t="s">
        <v>110</v>
      </c>
      <c r="F820" s="19" t="n">
        <v>43.7</v>
      </c>
      <c r="G820" s="19" t="n">
        <v>45.39</v>
      </c>
      <c r="H820" s="19" t="n">
        <v>72.85</v>
      </c>
      <c r="I820" s="17" t="n">
        <v>0.4</v>
      </c>
      <c r="J820" s="17"/>
      <c r="K820" s="19" t="n">
        <f aca="false">IF(E820="Discontinued",H820,ROUND(ROUNDUP(ROUND(G820/(1-IF(J820="",I820,J820))/0.05,6),0)*0.05,2))</f>
        <v>75.65</v>
      </c>
      <c r="L820" s="19" t="n">
        <f aca="false">IF(OR(E820="Discontinued",P820="Held at old sell"),H820,IF(LEFT(P820,15)="Approved, cappe",ROUND(ROUNDUP(ROUND(H820*1.1/0.05,6),0)*0.05,2),K820))</f>
        <v>75.65</v>
      </c>
      <c r="M820" s="17" t="n">
        <f aca="false">ROUND((H820-G820)/H820,3)</f>
        <v>0.377</v>
      </c>
      <c r="N820" s="17" t="n">
        <f aca="false">IF(E820="Discontinued","",ROUND((L820-G820)/L820,3))</f>
        <v>0.4</v>
      </c>
      <c r="O820" s="21" t="str">
        <f aca="false">IF(E820="Discontinued","Archive",IF(AND(ROUND(K820/H820-1,6)&lt;=0.1,K820-H820&lt;=100),"Auto","Approval"))</f>
        <v>Auto</v>
      </c>
      <c r="P820" s="21" t="s">
        <v>111</v>
      </c>
      <c r="Q820" s="21"/>
      <c r="R820" s="21" t="str">
        <f aca="false">IF(E820="Superseded",MID(INDEX('Import file'!$E$2:$E$1384,MATCH(A820,'Import file'!$A$2:$A$1384,0)),23,30),A820)</f>
        <v>LSB-1478</v>
      </c>
      <c r="S820" s="19" t="n">
        <f aca="false">IF(E820="Discontinued","",IFERROR(INDEX('Supplier file A'!$D$2:$D$677,MATCH(R820,'Supplier file A'!$A$2:$A$677,0)),IFERROR(INDEX('Supplier file B'!$D$2:$D$386,MATCH(R820,'Supplier file B'!$A$2:$A$386,0)),INDEX('Supplier file C'!$D$2:$D$383,MATCH(R820,'Supplier file C'!$A$2:$A$383,0)))))</f>
        <v>45.39</v>
      </c>
      <c r="T820" s="21" t="str">
        <f aca="false">IF(E820="Discontinued","",IF(ABS(G820-S820)&lt;0.005,"Yes","No"))</f>
        <v>Yes</v>
      </c>
      <c r="U820" s="21" t="str">
        <f aca="false">IF(E820="Discontinued","",IF(ABS(F820-G820)&lt;=0.01*G820,"Yes","No"))</f>
        <v>No</v>
      </c>
      <c r="V820" s="17" t="n">
        <f aca="false">IF(E820="Discontinued","",K820/H820-1)</f>
        <v>0.0384351407000687</v>
      </c>
      <c r="W820" s="21" t="str">
        <f aca="false">IF(E820="Discontinued","Archived",IF(ROUND((L820-G820)/L820,3)&gt;=ROUND(I820,3),"At or above target",IF(Q820&lt;&gt;"","Below target, reason recorded","Below target, no reason")))</f>
        <v>At or above target</v>
      </c>
      <c r="X820" s="21" t="str">
        <f aca="false">IF(E820="Discontinued","",IF(ROUND(M820-I820,3)&lt;-0.01,"Yes","No"))</f>
        <v>Yes</v>
      </c>
    </row>
    <row r="821" customFormat="false" ht="15" hidden="false" customHeight="false" outlineLevel="0" collapsed="false">
      <c r="A821" s="21" t="s">
        <v>1777</v>
      </c>
      <c r="B821" s="21" t="s">
        <v>1778</v>
      </c>
      <c r="C821" s="21" t="s">
        <v>1452</v>
      </c>
      <c r="D821" s="21" t="s">
        <v>1453</v>
      </c>
      <c r="E821" s="21" t="s">
        <v>110</v>
      </c>
      <c r="F821" s="19" t="n">
        <v>48.3</v>
      </c>
      <c r="G821" s="19" t="n">
        <v>49.65</v>
      </c>
      <c r="H821" s="19" t="n">
        <v>80.5</v>
      </c>
      <c r="I821" s="17" t="n">
        <v>0.4</v>
      </c>
      <c r="J821" s="17"/>
      <c r="K821" s="19" t="n">
        <f aca="false">IF(E821="Discontinued",H821,ROUND(ROUNDUP(ROUND(G821/(1-IF(J821="",I821,J821))/0.05,6),0)*0.05,2))</f>
        <v>82.75</v>
      </c>
      <c r="L821" s="19" t="n">
        <f aca="false">IF(OR(E821="Discontinued",P821="Held at old sell"),H821,IF(LEFT(P821,15)="Approved, cappe",ROUND(ROUNDUP(ROUND(H821*1.1/0.05,6),0)*0.05,2),K821))</f>
        <v>82.75</v>
      </c>
      <c r="M821" s="17" t="n">
        <f aca="false">ROUND((H821-G821)/H821,3)</f>
        <v>0.383</v>
      </c>
      <c r="N821" s="17" t="n">
        <f aca="false">IF(E821="Discontinued","",ROUND((L821-G821)/L821,3))</f>
        <v>0.4</v>
      </c>
      <c r="O821" s="21" t="str">
        <f aca="false">IF(E821="Discontinued","Archive",IF(AND(ROUND(K821/H821-1,6)&lt;=0.1,K821-H821&lt;=100),"Auto","Approval"))</f>
        <v>Auto</v>
      </c>
      <c r="P821" s="21" t="s">
        <v>111</v>
      </c>
      <c r="Q821" s="21"/>
      <c r="R821" s="21" t="str">
        <f aca="false">IF(E821="Superseded",MID(INDEX('Import file'!$E$2:$E$1384,MATCH(A821,'Import file'!$A$2:$A$1384,0)),23,30),A821)</f>
        <v>LSB-1480</v>
      </c>
      <c r="S821" s="19" t="n">
        <f aca="false">IF(E821="Discontinued","",IFERROR(INDEX('Supplier file A'!$D$2:$D$677,MATCH(R821,'Supplier file A'!$A$2:$A$677,0)),IFERROR(INDEX('Supplier file B'!$D$2:$D$386,MATCH(R821,'Supplier file B'!$A$2:$A$386,0)),INDEX('Supplier file C'!$D$2:$D$383,MATCH(R821,'Supplier file C'!$A$2:$A$383,0)))))</f>
        <v>49.65</v>
      </c>
      <c r="T821" s="21" t="str">
        <f aca="false">IF(E821="Discontinued","",IF(ABS(G821-S821)&lt;0.005,"Yes","No"))</f>
        <v>Yes</v>
      </c>
      <c r="U821" s="21" t="str">
        <f aca="false">IF(E821="Discontinued","",IF(ABS(F821-G821)&lt;=0.01*G821,"Yes","No"))</f>
        <v>No</v>
      </c>
      <c r="V821" s="17" t="n">
        <f aca="false">IF(E821="Discontinued","",K821/H821-1)</f>
        <v>0.0279503105590062</v>
      </c>
      <c r="W821" s="21" t="str">
        <f aca="false">IF(E821="Discontinued","Archived",IF(ROUND((L821-G821)/L821,3)&gt;=ROUND(I821,3),"At or above target",IF(Q821&lt;&gt;"","Below target, reason recorded","Below target, no reason")))</f>
        <v>At or above target</v>
      </c>
      <c r="X821" s="21" t="str">
        <f aca="false">IF(E821="Discontinued","",IF(ROUND(M821-I821,3)&lt;-0.01,"Yes","No"))</f>
        <v>Yes</v>
      </c>
    </row>
    <row r="822" customFormat="false" ht="15" hidden="false" customHeight="false" outlineLevel="0" collapsed="false">
      <c r="A822" s="21" t="s">
        <v>1779</v>
      </c>
      <c r="B822" s="21" t="s">
        <v>1780</v>
      </c>
      <c r="C822" s="21" t="s">
        <v>1452</v>
      </c>
      <c r="D822" s="21" t="s">
        <v>1453</v>
      </c>
      <c r="E822" s="21" t="s">
        <v>110</v>
      </c>
      <c r="F822" s="19" t="n">
        <v>60</v>
      </c>
      <c r="G822" s="19" t="n">
        <v>62.52</v>
      </c>
      <c r="H822" s="19" t="n">
        <v>100</v>
      </c>
      <c r="I822" s="17" t="n">
        <v>0.4</v>
      </c>
      <c r="J822" s="17"/>
      <c r="K822" s="19" t="n">
        <f aca="false">IF(E822="Discontinued",H822,ROUND(ROUNDUP(ROUND(G822/(1-IF(J822="",I822,J822))/0.05,6),0)*0.05,2))</f>
        <v>104.2</v>
      </c>
      <c r="L822" s="19" t="n">
        <f aca="false">IF(OR(E822="Discontinued",P822="Held at old sell"),H822,IF(LEFT(P822,15)="Approved, cappe",ROUND(ROUNDUP(ROUND(H822*1.1/0.05,6),0)*0.05,2),K822))</f>
        <v>104.2</v>
      </c>
      <c r="M822" s="17" t="n">
        <f aca="false">ROUND((H822-G822)/H822,3)</f>
        <v>0.375</v>
      </c>
      <c r="N822" s="17" t="n">
        <f aca="false">IF(E822="Discontinued","",ROUND((L822-G822)/L822,3))</f>
        <v>0.4</v>
      </c>
      <c r="O822" s="21" t="str">
        <f aca="false">IF(E822="Discontinued","Archive",IF(AND(ROUND(K822/H822-1,6)&lt;=0.1,K822-H822&lt;=100),"Auto","Approval"))</f>
        <v>Auto</v>
      </c>
      <c r="P822" s="21" t="s">
        <v>111</v>
      </c>
      <c r="Q822" s="21"/>
      <c r="R822" s="21" t="str">
        <f aca="false">IF(E822="Superseded",MID(INDEX('Import file'!$E$2:$E$1384,MATCH(A822,'Import file'!$A$2:$A$1384,0)),23,30),A822)</f>
        <v>LSB-1484</v>
      </c>
      <c r="S822" s="19" t="n">
        <f aca="false">IF(E822="Discontinued","",IFERROR(INDEX('Supplier file A'!$D$2:$D$677,MATCH(R822,'Supplier file A'!$A$2:$A$677,0)),IFERROR(INDEX('Supplier file B'!$D$2:$D$386,MATCH(R822,'Supplier file B'!$A$2:$A$386,0)),INDEX('Supplier file C'!$D$2:$D$383,MATCH(R822,'Supplier file C'!$A$2:$A$383,0)))))</f>
        <v>62.52</v>
      </c>
      <c r="T822" s="21" t="str">
        <f aca="false">IF(E822="Discontinued","",IF(ABS(G822-S822)&lt;0.005,"Yes","No"))</f>
        <v>Yes</v>
      </c>
      <c r="U822" s="21" t="str">
        <f aca="false">IF(E822="Discontinued","",IF(ABS(F822-G822)&lt;=0.01*G822,"Yes","No"))</f>
        <v>No</v>
      </c>
      <c r="V822" s="17" t="n">
        <f aca="false">IF(E822="Discontinued","",K822/H822-1)</f>
        <v>0.042</v>
      </c>
      <c r="W822" s="21" t="str">
        <f aca="false">IF(E822="Discontinued","Archived",IF(ROUND((L822-G822)/L822,3)&gt;=ROUND(I822,3),"At or above target",IF(Q822&lt;&gt;"","Below target, reason recorded","Below target, no reason")))</f>
        <v>At or above target</v>
      </c>
      <c r="X822" s="21" t="str">
        <f aca="false">IF(E822="Discontinued","",IF(ROUND(M822-I822,3)&lt;-0.01,"Yes","No"))</f>
        <v>Yes</v>
      </c>
    </row>
    <row r="823" customFormat="false" ht="15" hidden="false" customHeight="false" outlineLevel="0" collapsed="false">
      <c r="A823" s="21" t="s">
        <v>1781</v>
      </c>
      <c r="B823" s="21" t="s">
        <v>1782</v>
      </c>
      <c r="C823" s="21" t="s">
        <v>1452</v>
      </c>
      <c r="D823" s="21" t="s">
        <v>1453</v>
      </c>
      <c r="E823" s="21" t="s">
        <v>110</v>
      </c>
      <c r="F823" s="19" t="n">
        <v>11.73</v>
      </c>
      <c r="G823" s="19" t="n">
        <v>12.02</v>
      </c>
      <c r="H823" s="19" t="n">
        <v>16.8</v>
      </c>
      <c r="I823" s="17" t="n">
        <v>0.4</v>
      </c>
      <c r="J823" s="17" t="n">
        <v>0.3</v>
      </c>
      <c r="K823" s="19" t="n">
        <f aca="false">IF(E823="Discontinued",H823,ROUND(ROUNDUP(ROUND(G823/(1-IF(J823="",I823,J823))/0.05,6),0)*0.05,2))</f>
        <v>17.2</v>
      </c>
      <c r="L823" s="19" t="n">
        <f aca="false">IF(OR(E823="Discontinued",P823="Held at old sell"),H823,IF(LEFT(P823,15)="Approved, cappe",ROUND(ROUNDUP(ROUND(H823*1.1/0.05,6),0)*0.05,2),K823))</f>
        <v>17.2</v>
      </c>
      <c r="M823" s="17" t="n">
        <f aca="false">ROUND((H823-G823)/H823,3)</f>
        <v>0.285</v>
      </c>
      <c r="N823" s="17" t="n">
        <f aca="false">IF(E823="Discontinued","",ROUND((L823-G823)/L823,3))</f>
        <v>0.301</v>
      </c>
      <c r="O823" s="21" t="str">
        <f aca="false">IF(E823="Discontinued","Archive",IF(AND(ROUND(K823/H823-1,6)&lt;=0.1,K823-H823&lt;=100),"Auto","Approval"))</f>
        <v>Auto</v>
      </c>
      <c r="P823" s="21" t="s">
        <v>111</v>
      </c>
      <c r="Q823" s="21" t="s">
        <v>392</v>
      </c>
      <c r="R823" s="21" t="str">
        <f aca="false">IF(E823="Superseded",MID(INDEX('Import file'!$E$2:$E$1384,MATCH(A823,'Import file'!$A$2:$A$1384,0)),23,30),A823)</f>
        <v>LSB-1487</v>
      </c>
      <c r="S823" s="19" t="n">
        <f aca="false">IF(E823="Discontinued","",IFERROR(INDEX('Supplier file A'!$D$2:$D$677,MATCH(R823,'Supplier file A'!$A$2:$A$677,0)),IFERROR(INDEX('Supplier file B'!$D$2:$D$386,MATCH(R823,'Supplier file B'!$A$2:$A$386,0)),INDEX('Supplier file C'!$D$2:$D$383,MATCH(R823,'Supplier file C'!$A$2:$A$383,0)))))</f>
        <v>12.02</v>
      </c>
      <c r="T823" s="21" t="str">
        <f aca="false">IF(E823="Discontinued","",IF(ABS(G823-S823)&lt;0.005,"Yes","No"))</f>
        <v>Yes</v>
      </c>
      <c r="U823" s="21" t="str">
        <f aca="false">IF(E823="Discontinued","",IF(ABS(F823-G823)&lt;=0.01*G823,"Yes","No"))</f>
        <v>No</v>
      </c>
      <c r="V823" s="17" t="n">
        <f aca="false">IF(E823="Discontinued","",K823/H823-1)</f>
        <v>0.0238095238095237</v>
      </c>
      <c r="W823" s="21" t="str">
        <f aca="false">IF(E823="Discontinued","Archived",IF(ROUND((L823-G823)/L823,3)&gt;=ROUND(I823,3),"At or above target",IF(Q823&lt;&gt;"","Below target, reason recorded","Below target, no reason")))</f>
        <v>Below target, reason recorded</v>
      </c>
      <c r="X823" s="21" t="str">
        <f aca="false">IF(E823="Discontinued","",IF(ROUND(M823-I823,3)&lt;-0.01,"Yes","No"))</f>
        <v>Yes</v>
      </c>
    </row>
    <row r="824" customFormat="false" ht="15" hidden="false" customHeight="false" outlineLevel="0" collapsed="false">
      <c r="A824" s="21" t="s">
        <v>1783</v>
      </c>
      <c r="B824" s="21" t="s">
        <v>1784</v>
      </c>
      <c r="C824" s="21" t="s">
        <v>1452</v>
      </c>
      <c r="D824" s="21" t="s">
        <v>1453</v>
      </c>
      <c r="E824" s="21" t="s">
        <v>110</v>
      </c>
      <c r="F824" s="19" t="n">
        <v>23.8</v>
      </c>
      <c r="G824" s="19" t="n">
        <v>24.43</v>
      </c>
      <c r="H824" s="19" t="n">
        <v>39.7</v>
      </c>
      <c r="I824" s="17" t="n">
        <v>0.4</v>
      </c>
      <c r="J824" s="17"/>
      <c r="K824" s="19" t="n">
        <f aca="false">IF(E824="Discontinued",H824,ROUND(ROUNDUP(ROUND(G824/(1-IF(J824="",I824,J824))/0.05,6),0)*0.05,2))</f>
        <v>40.75</v>
      </c>
      <c r="L824" s="19" t="n">
        <f aca="false">IF(OR(E824="Discontinued",P824="Held at old sell"),H824,IF(LEFT(P824,15)="Approved, cappe",ROUND(ROUNDUP(ROUND(H824*1.1/0.05,6),0)*0.05,2),K824))</f>
        <v>40.75</v>
      </c>
      <c r="M824" s="17" t="n">
        <f aca="false">ROUND((H824-G824)/H824,3)</f>
        <v>0.385</v>
      </c>
      <c r="N824" s="17" t="n">
        <f aca="false">IF(E824="Discontinued","",ROUND((L824-G824)/L824,3))</f>
        <v>0.4</v>
      </c>
      <c r="O824" s="21" t="str">
        <f aca="false">IF(E824="Discontinued","Archive",IF(AND(ROUND(K824/H824-1,6)&lt;=0.1,K824-H824&lt;=100),"Auto","Approval"))</f>
        <v>Auto</v>
      </c>
      <c r="P824" s="21" t="s">
        <v>111</v>
      </c>
      <c r="Q824" s="21"/>
      <c r="R824" s="21" t="str">
        <f aca="false">IF(E824="Superseded",MID(INDEX('Import file'!$E$2:$E$1384,MATCH(A824,'Import file'!$A$2:$A$1384,0)),23,30),A824)</f>
        <v>LSB-1491</v>
      </c>
      <c r="S824" s="19" t="n">
        <f aca="false">IF(E824="Discontinued","",IFERROR(INDEX('Supplier file A'!$D$2:$D$677,MATCH(R824,'Supplier file A'!$A$2:$A$677,0)),IFERROR(INDEX('Supplier file B'!$D$2:$D$386,MATCH(R824,'Supplier file B'!$A$2:$A$386,0)),INDEX('Supplier file C'!$D$2:$D$383,MATCH(R824,'Supplier file C'!$A$2:$A$383,0)))))</f>
        <v>24.43</v>
      </c>
      <c r="T824" s="21" t="str">
        <f aca="false">IF(E824="Discontinued","",IF(ABS(G824-S824)&lt;0.005,"Yes","No"))</f>
        <v>Yes</v>
      </c>
      <c r="U824" s="21" t="str">
        <f aca="false">IF(E824="Discontinued","",IF(ABS(F824-G824)&lt;=0.01*G824,"Yes","No"))</f>
        <v>No</v>
      </c>
      <c r="V824" s="17" t="n">
        <f aca="false">IF(E824="Discontinued","",K824/H824-1)</f>
        <v>0.0264483627204029</v>
      </c>
      <c r="W824" s="21" t="str">
        <f aca="false">IF(E824="Discontinued","Archived",IF(ROUND((L824-G824)/L824,3)&gt;=ROUND(I824,3),"At or above target",IF(Q824&lt;&gt;"","Below target, reason recorded","Below target, no reason")))</f>
        <v>At or above target</v>
      </c>
      <c r="X824" s="21" t="str">
        <f aca="false">IF(E824="Discontinued","",IF(ROUND(M824-I824,3)&lt;-0.01,"Yes","No"))</f>
        <v>Yes</v>
      </c>
    </row>
    <row r="825" customFormat="false" ht="15" hidden="false" customHeight="false" outlineLevel="0" collapsed="false">
      <c r="A825" s="21" t="s">
        <v>1785</v>
      </c>
      <c r="B825" s="21" t="s">
        <v>1786</v>
      </c>
      <c r="C825" s="21" t="s">
        <v>1452</v>
      </c>
      <c r="D825" s="21" t="s">
        <v>1453</v>
      </c>
      <c r="E825" s="21" t="s">
        <v>110</v>
      </c>
      <c r="F825" s="19" t="n">
        <v>41.05</v>
      </c>
      <c r="G825" s="19" t="n">
        <v>42.33</v>
      </c>
      <c r="H825" s="19" t="n">
        <v>68.45</v>
      </c>
      <c r="I825" s="17" t="n">
        <v>0.4</v>
      </c>
      <c r="J825" s="17"/>
      <c r="K825" s="19" t="n">
        <f aca="false">IF(E825="Discontinued",H825,ROUND(ROUNDUP(ROUND(G825/(1-IF(J825="",I825,J825))/0.05,6),0)*0.05,2))</f>
        <v>70.55</v>
      </c>
      <c r="L825" s="19" t="n">
        <f aca="false">IF(OR(E825="Discontinued",P825="Held at old sell"),H825,IF(LEFT(P825,15)="Approved, cappe",ROUND(ROUNDUP(ROUND(H825*1.1/0.05,6),0)*0.05,2),K825))</f>
        <v>70.55</v>
      </c>
      <c r="M825" s="17" t="n">
        <f aca="false">ROUND((H825-G825)/H825,3)</f>
        <v>0.382</v>
      </c>
      <c r="N825" s="17" t="n">
        <f aca="false">IF(E825="Discontinued","",ROUND((L825-G825)/L825,3))</f>
        <v>0.4</v>
      </c>
      <c r="O825" s="21" t="str">
        <f aca="false">IF(E825="Discontinued","Archive",IF(AND(ROUND(K825/H825-1,6)&lt;=0.1,K825-H825&lt;=100),"Auto","Approval"))</f>
        <v>Auto</v>
      </c>
      <c r="P825" s="21" t="s">
        <v>111</v>
      </c>
      <c r="Q825" s="21"/>
      <c r="R825" s="21" t="str">
        <f aca="false">IF(E825="Superseded",MID(INDEX('Import file'!$E$2:$E$1384,MATCH(A825,'Import file'!$A$2:$A$1384,0)),23,30),A825)</f>
        <v>LSB-1492</v>
      </c>
      <c r="S825" s="19" t="n">
        <f aca="false">IF(E825="Discontinued","",IFERROR(INDEX('Supplier file A'!$D$2:$D$677,MATCH(R825,'Supplier file A'!$A$2:$A$677,0)),IFERROR(INDEX('Supplier file B'!$D$2:$D$386,MATCH(R825,'Supplier file B'!$A$2:$A$386,0)),INDEX('Supplier file C'!$D$2:$D$383,MATCH(R825,'Supplier file C'!$A$2:$A$383,0)))))</f>
        <v>42.33</v>
      </c>
      <c r="T825" s="21" t="str">
        <f aca="false">IF(E825="Discontinued","",IF(ABS(G825-S825)&lt;0.005,"Yes","No"))</f>
        <v>Yes</v>
      </c>
      <c r="U825" s="21" t="str">
        <f aca="false">IF(E825="Discontinued","",IF(ABS(F825-G825)&lt;=0.01*G825,"Yes","No"))</f>
        <v>No</v>
      </c>
      <c r="V825" s="17" t="n">
        <f aca="false">IF(E825="Discontinued","",K825/H825-1)</f>
        <v>0.0306793279766251</v>
      </c>
      <c r="W825" s="21" t="str">
        <f aca="false">IF(E825="Discontinued","Archived",IF(ROUND((L825-G825)/L825,3)&gt;=ROUND(I825,3),"At or above target",IF(Q825&lt;&gt;"","Below target, reason recorded","Below target, no reason")))</f>
        <v>At or above target</v>
      </c>
      <c r="X825" s="21" t="str">
        <f aca="false">IF(E825="Discontinued","",IF(ROUND(M825-I825,3)&lt;-0.01,"Yes","No"))</f>
        <v>Yes</v>
      </c>
    </row>
    <row r="826" customFormat="false" ht="15" hidden="false" customHeight="false" outlineLevel="0" collapsed="false">
      <c r="A826" s="21" t="s">
        <v>1787</v>
      </c>
      <c r="B826" s="21" t="s">
        <v>1788</v>
      </c>
      <c r="C826" s="21" t="s">
        <v>1452</v>
      </c>
      <c r="D826" s="21" t="s">
        <v>1453</v>
      </c>
      <c r="E826" s="21" t="s">
        <v>110</v>
      </c>
      <c r="F826" s="19" t="n">
        <v>48.3</v>
      </c>
      <c r="G826" s="19" t="n">
        <v>49.55</v>
      </c>
      <c r="H826" s="19" t="n">
        <v>71.05</v>
      </c>
      <c r="I826" s="17" t="n">
        <v>0.4</v>
      </c>
      <c r="J826" s="17" t="n">
        <v>0.32</v>
      </c>
      <c r="K826" s="19" t="n">
        <f aca="false">IF(E826="Discontinued",H826,ROUND(ROUNDUP(ROUND(G826/(1-IF(J826="",I826,J826))/0.05,6),0)*0.05,2))</f>
        <v>72.9</v>
      </c>
      <c r="L826" s="19" t="n">
        <f aca="false">IF(OR(E826="Discontinued",P826="Held at old sell"),H826,IF(LEFT(P826,15)="Approved, cappe",ROUND(ROUNDUP(ROUND(H826*1.1/0.05,6),0)*0.05,2),K826))</f>
        <v>72.9</v>
      </c>
      <c r="M826" s="17" t="n">
        <f aca="false">ROUND((H826-G826)/H826,3)</f>
        <v>0.303</v>
      </c>
      <c r="N826" s="17" t="n">
        <f aca="false">IF(E826="Discontinued","",ROUND((L826-G826)/L826,3))</f>
        <v>0.32</v>
      </c>
      <c r="O826" s="21" t="str">
        <f aca="false">IF(E826="Discontinued","Archive",IF(AND(ROUND(K826/H826-1,6)&lt;=0.1,K826-H826&lt;=100),"Auto","Approval"))</f>
        <v>Auto</v>
      </c>
      <c r="P826" s="21" t="s">
        <v>111</v>
      </c>
      <c r="Q826" s="21" t="s">
        <v>1466</v>
      </c>
      <c r="R826" s="21" t="str">
        <f aca="false">IF(E826="Superseded",MID(INDEX('Import file'!$E$2:$E$1384,MATCH(A826,'Import file'!$A$2:$A$1384,0)),23,30),A826)</f>
        <v>LSB-1495</v>
      </c>
      <c r="S826" s="19" t="n">
        <f aca="false">IF(E826="Discontinued","",IFERROR(INDEX('Supplier file A'!$D$2:$D$677,MATCH(R826,'Supplier file A'!$A$2:$A$677,0)),IFERROR(INDEX('Supplier file B'!$D$2:$D$386,MATCH(R826,'Supplier file B'!$A$2:$A$386,0)),INDEX('Supplier file C'!$D$2:$D$383,MATCH(R826,'Supplier file C'!$A$2:$A$383,0)))))</f>
        <v>49.55</v>
      </c>
      <c r="T826" s="21" t="str">
        <f aca="false">IF(E826="Discontinued","",IF(ABS(G826-S826)&lt;0.005,"Yes","No"))</f>
        <v>Yes</v>
      </c>
      <c r="U826" s="21" t="str">
        <f aca="false">IF(E826="Discontinued","",IF(ABS(F826-G826)&lt;=0.01*G826,"Yes","No"))</f>
        <v>No</v>
      </c>
      <c r="V826" s="17" t="n">
        <f aca="false">IF(E826="Discontinued","",K826/H826-1)</f>
        <v>0.0260380014074597</v>
      </c>
      <c r="W826" s="21" t="str">
        <f aca="false">IF(E826="Discontinued","Archived",IF(ROUND((L826-G826)/L826,3)&gt;=ROUND(I826,3),"At or above target",IF(Q826&lt;&gt;"","Below target, reason recorded","Below target, no reason")))</f>
        <v>Below target, reason recorded</v>
      </c>
      <c r="X826" s="21" t="str">
        <f aca="false">IF(E826="Discontinued","",IF(ROUND(M826-I826,3)&lt;-0.01,"Yes","No"))</f>
        <v>Yes</v>
      </c>
    </row>
    <row r="827" customFormat="false" ht="15" hidden="false" customHeight="false" outlineLevel="0" collapsed="false">
      <c r="A827" s="21" t="s">
        <v>1789</v>
      </c>
      <c r="B827" s="21" t="s">
        <v>1790</v>
      </c>
      <c r="C827" s="21" t="s">
        <v>1452</v>
      </c>
      <c r="D827" s="21" t="s">
        <v>1453</v>
      </c>
      <c r="E827" s="21" t="s">
        <v>110</v>
      </c>
      <c r="F827" s="19" t="n">
        <v>21.33</v>
      </c>
      <c r="G827" s="19" t="n">
        <v>22.03</v>
      </c>
      <c r="H827" s="19" t="n">
        <v>35.55</v>
      </c>
      <c r="I827" s="17" t="n">
        <v>0.4</v>
      </c>
      <c r="J827" s="17"/>
      <c r="K827" s="19" t="n">
        <f aca="false">IF(E827="Discontinued",H827,ROUND(ROUNDUP(ROUND(G827/(1-IF(J827="",I827,J827))/0.05,6),0)*0.05,2))</f>
        <v>36.75</v>
      </c>
      <c r="L827" s="19" t="n">
        <f aca="false">IF(OR(E827="Discontinued",P827="Held at old sell"),H827,IF(LEFT(P827,15)="Approved, cappe",ROUND(ROUNDUP(ROUND(H827*1.1/0.05,6),0)*0.05,2),K827))</f>
        <v>36.75</v>
      </c>
      <c r="M827" s="17" t="n">
        <f aca="false">ROUND((H827-G827)/H827,3)</f>
        <v>0.38</v>
      </c>
      <c r="N827" s="17" t="n">
        <f aca="false">IF(E827="Discontinued","",ROUND((L827-G827)/L827,3))</f>
        <v>0.401</v>
      </c>
      <c r="O827" s="21" t="str">
        <f aca="false">IF(E827="Discontinued","Archive",IF(AND(ROUND(K827/H827-1,6)&lt;=0.1,K827-H827&lt;=100),"Auto","Approval"))</f>
        <v>Auto</v>
      </c>
      <c r="P827" s="21" t="s">
        <v>111</v>
      </c>
      <c r="Q827" s="21"/>
      <c r="R827" s="21" t="str">
        <f aca="false">IF(E827="Superseded",MID(INDEX('Import file'!$E$2:$E$1384,MATCH(A827,'Import file'!$A$2:$A$1384,0)),23,30),A827)</f>
        <v>LSB-1500</v>
      </c>
      <c r="S827" s="19" t="n">
        <f aca="false">IF(E827="Discontinued","",IFERROR(INDEX('Supplier file A'!$D$2:$D$677,MATCH(R827,'Supplier file A'!$A$2:$A$677,0)),IFERROR(INDEX('Supplier file B'!$D$2:$D$386,MATCH(R827,'Supplier file B'!$A$2:$A$386,0)),INDEX('Supplier file C'!$D$2:$D$383,MATCH(R827,'Supplier file C'!$A$2:$A$383,0)))))</f>
        <v>22.03</v>
      </c>
      <c r="T827" s="21" t="str">
        <f aca="false">IF(E827="Discontinued","",IF(ABS(G827-S827)&lt;0.005,"Yes","No"))</f>
        <v>Yes</v>
      </c>
      <c r="U827" s="21" t="str">
        <f aca="false">IF(E827="Discontinued","",IF(ABS(F827-G827)&lt;=0.01*G827,"Yes","No"))</f>
        <v>No</v>
      </c>
      <c r="V827" s="17" t="n">
        <f aca="false">IF(E827="Discontinued","",K827/H827-1)</f>
        <v>0.0337552742616034</v>
      </c>
      <c r="W827" s="21" t="str">
        <f aca="false">IF(E827="Discontinued","Archived",IF(ROUND((L827-G827)/L827,3)&gt;=ROUND(I827,3),"At or above target",IF(Q827&lt;&gt;"","Below target, reason recorded","Below target, no reason")))</f>
        <v>At or above target</v>
      </c>
      <c r="X827" s="21" t="str">
        <f aca="false">IF(E827="Discontinued","",IF(ROUND(M827-I827,3)&lt;-0.01,"Yes","No"))</f>
        <v>Yes</v>
      </c>
    </row>
    <row r="828" customFormat="false" ht="15" hidden="false" customHeight="false" outlineLevel="0" collapsed="false">
      <c r="A828" s="21" t="s">
        <v>1791</v>
      </c>
      <c r="B828" s="21" t="s">
        <v>1792</v>
      </c>
      <c r="C828" s="21" t="s">
        <v>1452</v>
      </c>
      <c r="D828" s="21" t="s">
        <v>1453</v>
      </c>
      <c r="E828" s="21" t="s">
        <v>110</v>
      </c>
      <c r="F828" s="19" t="n">
        <v>19.17</v>
      </c>
      <c r="G828" s="19" t="n">
        <v>19.56</v>
      </c>
      <c r="H828" s="19" t="n">
        <v>31.95</v>
      </c>
      <c r="I828" s="17" t="n">
        <v>0.4</v>
      </c>
      <c r="J828" s="17"/>
      <c r="K828" s="19" t="n">
        <f aca="false">IF(E828="Discontinued",H828,ROUND(ROUNDUP(ROUND(G828/(1-IF(J828="",I828,J828))/0.05,6),0)*0.05,2))</f>
        <v>32.6</v>
      </c>
      <c r="L828" s="19" t="n">
        <f aca="false">IF(OR(E828="Discontinued",P828="Held at old sell"),H828,IF(LEFT(P828,15)="Approved, cappe",ROUND(ROUNDUP(ROUND(H828*1.1/0.05,6),0)*0.05,2),K828))</f>
        <v>32.6</v>
      </c>
      <c r="M828" s="17" t="n">
        <f aca="false">ROUND((H828-G828)/H828,3)</f>
        <v>0.388</v>
      </c>
      <c r="N828" s="17" t="n">
        <f aca="false">IF(E828="Discontinued","",ROUND((L828-G828)/L828,3))</f>
        <v>0.4</v>
      </c>
      <c r="O828" s="21" t="str">
        <f aca="false">IF(E828="Discontinued","Archive",IF(AND(ROUND(K828/H828-1,6)&lt;=0.1,K828-H828&lt;=100),"Auto","Approval"))</f>
        <v>Auto</v>
      </c>
      <c r="P828" s="21" t="s">
        <v>111</v>
      </c>
      <c r="Q828" s="21"/>
      <c r="R828" s="21" t="str">
        <f aca="false">IF(E828="Superseded",MID(INDEX('Import file'!$E$2:$E$1384,MATCH(A828,'Import file'!$A$2:$A$1384,0)),23,30),A828)</f>
        <v>LSB-1503</v>
      </c>
      <c r="S828" s="19" t="n">
        <f aca="false">IF(E828="Discontinued","",IFERROR(INDEX('Supplier file A'!$D$2:$D$677,MATCH(R828,'Supplier file A'!$A$2:$A$677,0)),IFERROR(INDEX('Supplier file B'!$D$2:$D$386,MATCH(R828,'Supplier file B'!$A$2:$A$386,0)),INDEX('Supplier file C'!$D$2:$D$383,MATCH(R828,'Supplier file C'!$A$2:$A$383,0)))))</f>
        <v>19.56</v>
      </c>
      <c r="T828" s="21" t="str">
        <f aca="false">IF(E828="Discontinued","",IF(ABS(G828-S828)&lt;0.005,"Yes","No"))</f>
        <v>Yes</v>
      </c>
      <c r="U828" s="21" t="str">
        <f aca="false">IF(E828="Discontinued","",IF(ABS(F828-G828)&lt;=0.01*G828,"Yes","No"))</f>
        <v>No</v>
      </c>
      <c r="V828" s="17" t="n">
        <f aca="false">IF(E828="Discontinued","",K828/H828-1)</f>
        <v>0.0203442879499218</v>
      </c>
      <c r="W828" s="21" t="str">
        <f aca="false">IF(E828="Discontinued","Archived",IF(ROUND((L828-G828)/L828,3)&gt;=ROUND(I828,3),"At or above target",IF(Q828&lt;&gt;"","Below target, reason recorded","Below target, no reason")))</f>
        <v>At or above target</v>
      </c>
      <c r="X828" s="21" t="str">
        <f aca="false">IF(E828="Discontinued","",IF(ROUND(M828-I828,3)&lt;-0.01,"Yes","No"))</f>
        <v>Yes</v>
      </c>
    </row>
    <row r="829" customFormat="false" ht="15" hidden="false" customHeight="false" outlineLevel="0" collapsed="false">
      <c r="A829" s="21" t="s">
        <v>1793</v>
      </c>
      <c r="B829" s="21" t="s">
        <v>1794</v>
      </c>
      <c r="C829" s="21" t="s">
        <v>1452</v>
      </c>
      <c r="D829" s="21" t="s">
        <v>1453</v>
      </c>
      <c r="E829" s="21" t="s">
        <v>110</v>
      </c>
      <c r="F829" s="19" t="n">
        <v>110.7</v>
      </c>
      <c r="G829" s="19" t="n">
        <v>113.56</v>
      </c>
      <c r="H829" s="19" t="n">
        <v>184.5</v>
      </c>
      <c r="I829" s="17" t="n">
        <v>0.4</v>
      </c>
      <c r="J829" s="17"/>
      <c r="K829" s="19" t="n">
        <f aca="false">IF(E829="Discontinued",H829,ROUND(ROUNDUP(ROUND(G829/(1-IF(J829="",I829,J829))/0.05,6),0)*0.05,2))</f>
        <v>189.3</v>
      </c>
      <c r="L829" s="19" t="n">
        <f aca="false">IF(OR(E829="Discontinued",P829="Held at old sell"),H829,IF(LEFT(P829,15)="Approved, cappe",ROUND(ROUNDUP(ROUND(H829*1.1/0.05,6),0)*0.05,2),K829))</f>
        <v>189.3</v>
      </c>
      <c r="M829" s="17" t="n">
        <f aca="false">ROUND((H829-G829)/H829,3)</f>
        <v>0.384</v>
      </c>
      <c r="N829" s="17" t="n">
        <f aca="false">IF(E829="Discontinued","",ROUND((L829-G829)/L829,3))</f>
        <v>0.4</v>
      </c>
      <c r="O829" s="21" t="str">
        <f aca="false">IF(E829="Discontinued","Archive",IF(AND(ROUND(K829/H829-1,6)&lt;=0.1,K829-H829&lt;=100),"Auto","Approval"))</f>
        <v>Auto</v>
      </c>
      <c r="P829" s="21" t="s">
        <v>111</v>
      </c>
      <c r="Q829" s="21"/>
      <c r="R829" s="21" t="str">
        <f aca="false">IF(E829="Superseded",MID(INDEX('Import file'!$E$2:$E$1384,MATCH(A829,'Import file'!$A$2:$A$1384,0)),23,30),A829)</f>
        <v>LSB-1504</v>
      </c>
      <c r="S829" s="19" t="n">
        <f aca="false">IF(E829="Discontinued","",IFERROR(INDEX('Supplier file A'!$D$2:$D$677,MATCH(R829,'Supplier file A'!$A$2:$A$677,0)),IFERROR(INDEX('Supplier file B'!$D$2:$D$386,MATCH(R829,'Supplier file B'!$A$2:$A$386,0)),INDEX('Supplier file C'!$D$2:$D$383,MATCH(R829,'Supplier file C'!$A$2:$A$383,0)))))</f>
        <v>113.56</v>
      </c>
      <c r="T829" s="21" t="str">
        <f aca="false">IF(E829="Discontinued","",IF(ABS(G829-S829)&lt;0.005,"Yes","No"))</f>
        <v>Yes</v>
      </c>
      <c r="U829" s="21" t="str">
        <f aca="false">IF(E829="Discontinued","",IF(ABS(F829-G829)&lt;=0.01*G829,"Yes","No"))</f>
        <v>No</v>
      </c>
      <c r="V829" s="17" t="n">
        <f aca="false">IF(E829="Discontinued","",K829/H829-1)</f>
        <v>0.0260162601626017</v>
      </c>
      <c r="W829" s="21" t="str">
        <f aca="false">IF(E829="Discontinued","Archived",IF(ROUND((L829-G829)/L829,3)&gt;=ROUND(I829,3),"At or above target",IF(Q829&lt;&gt;"","Below target, reason recorded","Below target, no reason")))</f>
        <v>At or above target</v>
      </c>
      <c r="X829" s="21" t="str">
        <f aca="false">IF(E829="Discontinued","",IF(ROUND(M829-I829,3)&lt;-0.01,"Yes","No"))</f>
        <v>Yes</v>
      </c>
    </row>
    <row r="830" customFormat="false" ht="15" hidden="false" customHeight="false" outlineLevel="0" collapsed="false">
      <c r="A830" s="21" t="s">
        <v>1795</v>
      </c>
      <c r="B830" s="21" t="s">
        <v>1796</v>
      </c>
      <c r="C830" s="21" t="s">
        <v>1452</v>
      </c>
      <c r="D830" s="21" t="s">
        <v>1453</v>
      </c>
      <c r="E830" s="21" t="s">
        <v>110</v>
      </c>
      <c r="F830" s="19" t="n">
        <v>37.14</v>
      </c>
      <c r="G830" s="19" t="n">
        <v>38.07</v>
      </c>
      <c r="H830" s="19" t="n">
        <v>61.9</v>
      </c>
      <c r="I830" s="17" t="n">
        <v>0.4</v>
      </c>
      <c r="J830" s="17"/>
      <c r="K830" s="19" t="n">
        <f aca="false">IF(E830="Discontinued",H830,ROUND(ROUNDUP(ROUND(G830/(1-IF(J830="",I830,J830))/0.05,6),0)*0.05,2))</f>
        <v>63.45</v>
      </c>
      <c r="L830" s="19" t="n">
        <f aca="false">IF(OR(E830="Discontinued",P830="Held at old sell"),H830,IF(LEFT(P830,15)="Approved, cappe",ROUND(ROUNDUP(ROUND(H830*1.1/0.05,6),0)*0.05,2),K830))</f>
        <v>63.45</v>
      </c>
      <c r="M830" s="17" t="n">
        <f aca="false">ROUND((H830-G830)/H830,3)</f>
        <v>0.385</v>
      </c>
      <c r="N830" s="17" t="n">
        <f aca="false">IF(E830="Discontinued","",ROUND((L830-G830)/L830,3))</f>
        <v>0.4</v>
      </c>
      <c r="O830" s="21" t="str">
        <f aca="false">IF(E830="Discontinued","Archive",IF(AND(ROUND(K830/H830-1,6)&lt;=0.1,K830-H830&lt;=100),"Auto","Approval"))</f>
        <v>Auto</v>
      </c>
      <c r="P830" s="21" t="s">
        <v>111</v>
      </c>
      <c r="Q830" s="21"/>
      <c r="R830" s="21" t="str">
        <f aca="false">IF(E830="Superseded",MID(INDEX('Import file'!$E$2:$E$1384,MATCH(A830,'Import file'!$A$2:$A$1384,0)),23,30),A830)</f>
        <v>LSB-1507</v>
      </c>
      <c r="S830" s="19" t="n">
        <f aca="false">IF(E830="Discontinued","",IFERROR(INDEX('Supplier file A'!$D$2:$D$677,MATCH(R830,'Supplier file A'!$A$2:$A$677,0)),IFERROR(INDEX('Supplier file B'!$D$2:$D$386,MATCH(R830,'Supplier file B'!$A$2:$A$386,0)),INDEX('Supplier file C'!$D$2:$D$383,MATCH(R830,'Supplier file C'!$A$2:$A$383,0)))))</f>
        <v>38.07</v>
      </c>
      <c r="T830" s="21" t="str">
        <f aca="false">IF(E830="Discontinued","",IF(ABS(G830-S830)&lt;0.005,"Yes","No"))</f>
        <v>Yes</v>
      </c>
      <c r="U830" s="21" t="str">
        <f aca="false">IF(E830="Discontinued","",IF(ABS(F830-G830)&lt;=0.01*G830,"Yes","No"))</f>
        <v>No</v>
      </c>
      <c r="V830" s="17" t="n">
        <f aca="false">IF(E830="Discontinued","",K830/H830-1)</f>
        <v>0.0250403877221326</v>
      </c>
      <c r="W830" s="21" t="str">
        <f aca="false">IF(E830="Discontinued","Archived",IF(ROUND((L830-G830)/L830,3)&gt;=ROUND(I830,3),"At or above target",IF(Q830&lt;&gt;"","Below target, reason recorded","Below target, no reason")))</f>
        <v>At or above target</v>
      </c>
      <c r="X830" s="21" t="str">
        <f aca="false">IF(E830="Discontinued","",IF(ROUND(M830-I830,3)&lt;-0.01,"Yes","No"))</f>
        <v>Yes</v>
      </c>
    </row>
    <row r="831" customFormat="false" ht="15" hidden="false" customHeight="false" outlineLevel="0" collapsed="false">
      <c r="A831" s="21" t="s">
        <v>1797</v>
      </c>
      <c r="B831" s="21" t="s">
        <v>1798</v>
      </c>
      <c r="C831" s="21" t="s">
        <v>1452</v>
      </c>
      <c r="D831" s="21" t="s">
        <v>1453</v>
      </c>
      <c r="E831" s="21" t="s">
        <v>110</v>
      </c>
      <c r="F831" s="19" t="n">
        <v>35.7</v>
      </c>
      <c r="G831" s="19" t="n">
        <v>36.35</v>
      </c>
      <c r="H831" s="19" t="n">
        <v>59.5</v>
      </c>
      <c r="I831" s="17" t="n">
        <v>0.4</v>
      </c>
      <c r="J831" s="17"/>
      <c r="K831" s="19" t="n">
        <f aca="false">IF(E831="Discontinued",H831,ROUND(ROUNDUP(ROUND(G831/(1-IF(J831="",I831,J831))/0.05,6),0)*0.05,2))</f>
        <v>60.6</v>
      </c>
      <c r="L831" s="19" t="n">
        <f aca="false">IF(OR(E831="Discontinued",P831="Held at old sell"),H831,IF(LEFT(P831,15)="Approved, cappe",ROUND(ROUNDUP(ROUND(H831*1.1/0.05,6),0)*0.05,2),K831))</f>
        <v>60.6</v>
      </c>
      <c r="M831" s="17" t="n">
        <f aca="false">ROUND((H831-G831)/H831,3)</f>
        <v>0.389</v>
      </c>
      <c r="N831" s="17" t="n">
        <f aca="false">IF(E831="Discontinued","",ROUND((L831-G831)/L831,3))</f>
        <v>0.4</v>
      </c>
      <c r="O831" s="21" t="str">
        <f aca="false">IF(E831="Discontinued","Archive",IF(AND(ROUND(K831/H831-1,6)&lt;=0.1,K831-H831&lt;=100),"Auto","Approval"))</f>
        <v>Auto</v>
      </c>
      <c r="P831" s="21" t="s">
        <v>111</v>
      </c>
      <c r="Q831" s="21"/>
      <c r="R831" s="21" t="str">
        <f aca="false">IF(E831="Superseded",MID(INDEX('Import file'!$E$2:$E$1384,MATCH(A831,'Import file'!$A$2:$A$1384,0)),23,30),A831)</f>
        <v>LSB-1512</v>
      </c>
      <c r="S831" s="19" t="n">
        <f aca="false">IF(E831="Discontinued","",IFERROR(INDEX('Supplier file A'!$D$2:$D$677,MATCH(R831,'Supplier file A'!$A$2:$A$677,0)),IFERROR(INDEX('Supplier file B'!$D$2:$D$386,MATCH(R831,'Supplier file B'!$A$2:$A$386,0)),INDEX('Supplier file C'!$D$2:$D$383,MATCH(R831,'Supplier file C'!$A$2:$A$383,0)))))</f>
        <v>36.35</v>
      </c>
      <c r="T831" s="21" t="str">
        <f aca="false">IF(E831="Discontinued","",IF(ABS(G831-S831)&lt;0.005,"Yes","No"))</f>
        <v>Yes</v>
      </c>
      <c r="U831" s="21" t="str">
        <f aca="false">IF(E831="Discontinued","",IF(ABS(F831-G831)&lt;=0.01*G831,"Yes","No"))</f>
        <v>No</v>
      </c>
      <c r="V831" s="17" t="n">
        <f aca="false">IF(E831="Discontinued","",K831/H831-1)</f>
        <v>0.0184873949579831</v>
      </c>
      <c r="W831" s="21" t="str">
        <f aca="false">IF(E831="Discontinued","Archived",IF(ROUND((L831-G831)/L831,3)&gt;=ROUND(I831,3),"At or above target",IF(Q831&lt;&gt;"","Below target, reason recorded","Below target, no reason")))</f>
        <v>At or above target</v>
      </c>
      <c r="X831" s="21" t="str">
        <f aca="false">IF(E831="Discontinued","",IF(ROUND(M831-I831,3)&lt;-0.01,"Yes","No"))</f>
        <v>Yes</v>
      </c>
    </row>
    <row r="832" customFormat="false" ht="15" hidden="false" customHeight="false" outlineLevel="0" collapsed="false">
      <c r="A832" s="21" t="s">
        <v>1799</v>
      </c>
      <c r="B832" s="21" t="s">
        <v>1800</v>
      </c>
      <c r="C832" s="21" t="s">
        <v>1452</v>
      </c>
      <c r="D832" s="21" t="s">
        <v>1453</v>
      </c>
      <c r="E832" s="21" t="s">
        <v>110</v>
      </c>
      <c r="F832" s="19" t="n">
        <v>11.9</v>
      </c>
      <c r="G832" s="19" t="n">
        <v>12.21</v>
      </c>
      <c r="H832" s="19" t="n">
        <v>19.85</v>
      </c>
      <c r="I832" s="17" t="n">
        <v>0.4</v>
      </c>
      <c r="J832" s="17"/>
      <c r="K832" s="19" t="n">
        <f aca="false">IF(E832="Discontinued",H832,ROUND(ROUNDUP(ROUND(G832/(1-IF(J832="",I832,J832))/0.05,6),0)*0.05,2))</f>
        <v>20.35</v>
      </c>
      <c r="L832" s="19" t="n">
        <f aca="false">IF(OR(E832="Discontinued",P832="Held at old sell"),H832,IF(LEFT(P832,15)="Approved, cappe",ROUND(ROUNDUP(ROUND(H832*1.1/0.05,6),0)*0.05,2),K832))</f>
        <v>20.35</v>
      </c>
      <c r="M832" s="17" t="n">
        <f aca="false">ROUND((H832-G832)/H832,3)</f>
        <v>0.385</v>
      </c>
      <c r="N832" s="17" t="n">
        <f aca="false">IF(E832="Discontinued","",ROUND((L832-G832)/L832,3))</f>
        <v>0.4</v>
      </c>
      <c r="O832" s="21" t="str">
        <f aca="false">IF(E832="Discontinued","Archive",IF(AND(ROUND(K832/H832-1,6)&lt;=0.1,K832-H832&lt;=100),"Auto","Approval"))</f>
        <v>Auto</v>
      </c>
      <c r="P832" s="21" t="s">
        <v>111</v>
      </c>
      <c r="Q832" s="21"/>
      <c r="R832" s="21" t="str">
        <f aca="false">IF(E832="Superseded",MID(INDEX('Import file'!$E$2:$E$1384,MATCH(A832,'Import file'!$A$2:$A$1384,0)),23,30),A832)</f>
        <v>LSB-1513</v>
      </c>
      <c r="S832" s="19" t="n">
        <f aca="false">IF(E832="Discontinued","",IFERROR(INDEX('Supplier file A'!$D$2:$D$677,MATCH(R832,'Supplier file A'!$A$2:$A$677,0)),IFERROR(INDEX('Supplier file B'!$D$2:$D$386,MATCH(R832,'Supplier file B'!$A$2:$A$386,0)),INDEX('Supplier file C'!$D$2:$D$383,MATCH(R832,'Supplier file C'!$A$2:$A$383,0)))))</f>
        <v>12.21</v>
      </c>
      <c r="T832" s="21" t="str">
        <f aca="false">IF(E832="Discontinued","",IF(ABS(G832-S832)&lt;0.005,"Yes","No"))</f>
        <v>Yes</v>
      </c>
      <c r="U832" s="21" t="str">
        <f aca="false">IF(E832="Discontinued","",IF(ABS(F832-G832)&lt;=0.01*G832,"Yes","No"))</f>
        <v>No</v>
      </c>
      <c r="V832" s="17" t="n">
        <f aca="false">IF(E832="Discontinued","",K832/H832-1)</f>
        <v>0.0251889168765742</v>
      </c>
      <c r="W832" s="21" t="str">
        <f aca="false">IF(E832="Discontinued","Archived",IF(ROUND((L832-G832)/L832,3)&gt;=ROUND(I832,3),"At or above target",IF(Q832&lt;&gt;"","Below target, reason recorded","Below target, no reason")))</f>
        <v>At or above target</v>
      </c>
      <c r="X832" s="21" t="str">
        <f aca="false">IF(E832="Discontinued","",IF(ROUND(M832-I832,3)&lt;-0.01,"Yes","No"))</f>
        <v>Yes</v>
      </c>
    </row>
    <row r="833" customFormat="false" ht="15" hidden="false" customHeight="false" outlineLevel="0" collapsed="false">
      <c r="A833" s="21" t="s">
        <v>1801</v>
      </c>
      <c r="B833" s="21" t="s">
        <v>1802</v>
      </c>
      <c r="C833" s="21" t="s">
        <v>1452</v>
      </c>
      <c r="D833" s="21" t="s">
        <v>1453</v>
      </c>
      <c r="E833" s="21" t="s">
        <v>110</v>
      </c>
      <c r="F833" s="19" t="n">
        <v>62.1</v>
      </c>
      <c r="G833" s="19" t="n">
        <v>63.94</v>
      </c>
      <c r="H833" s="19" t="n">
        <v>88.75</v>
      </c>
      <c r="I833" s="17" t="n">
        <v>0.4</v>
      </c>
      <c r="J833" s="17" t="n">
        <v>0.3</v>
      </c>
      <c r="K833" s="19" t="n">
        <f aca="false">IF(E833="Discontinued",H833,ROUND(ROUNDUP(ROUND(G833/(1-IF(J833="",I833,J833))/0.05,6),0)*0.05,2))</f>
        <v>91.35</v>
      </c>
      <c r="L833" s="19" t="n">
        <f aca="false">IF(OR(E833="Discontinued",P833="Held at old sell"),H833,IF(LEFT(P833,15)="Approved, cappe",ROUND(ROUNDUP(ROUND(H833*1.1/0.05,6),0)*0.05,2),K833))</f>
        <v>91.35</v>
      </c>
      <c r="M833" s="17" t="n">
        <f aca="false">ROUND((H833-G833)/H833,3)</f>
        <v>0.28</v>
      </c>
      <c r="N833" s="17" t="n">
        <f aca="false">IF(E833="Discontinued","",ROUND((L833-G833)/L833,3))</f>
        <v>0.3</v>
      </c>
      <c r="O833" s="21" t="str">
        <f aca="false">IF(E833="Discontinued","Archive",IF(AND(ROUND(K833/H833-1,6)&lt;=0.1,K833-H833&lt;=100),"Auto","Approval"))</f>
        <v>Auto</v>
      </c>
      <c r="P833" s="21" t="s">
        <v>111</v>
      </c>
      <c r="Q833" s="21" t="s">
        <v>392</v>
      </c>
      <c r="R833" s="21" t="str">
        <f aca="false">IF(E833="Superseded",MID(INDEX('Import file'!$E$2:$E$1384,MATCH(A833,'Import file'!$A$2:$A$1384,0)),23,30),A833)</f>
        <v>LSB-1517</v>
      </c>
      <c r="S833" s="19" t="n">
        <f aca="false">IF(E833="Discontinued","",IFERROR(INDEX('Supplier file A'!$D$2:$D$677,MATCH(R833,'Supplier file A'!$A$2:$A$677,0)),IFERROR(INDEX('Supplier file B'!$D$2:$D$386,MATCH(R833,'Supplier file B'!$A$2:$A$386,0)),INDEX('Supplier file C'!$D$2:$D$383,MATCH(R833,'Supplier file C'!$A$2:$A$383,0)))))</f>
        <v>63.94</v>
      </c>
      <c r="T833" s="21" t="str">
        <f aca="false">IF(E833="Discontinued","",IF(ABS(G833-S833)&lt;0.005,"Yes","No"))</f>
        <v>Yes</v>
      </c>
      <c r="U833" s="21" t="str">
        <f aca="false">IF(E833="Discontinued","",IF(ABS(F833-G833)&lt;=0.01*G833,"Yes","No"))</f>
        <v>No</v>
      </c>
      <c r="V833" s="17" t="n">
        <f aca="false">IF(E833="Discontinued","",K833/H833-1)</f>
        <v>0.0292957746478872</v>
      </c>
      <c r="W833" s="21" t="str">
        <f aca="false">IF(E833="Discontinued","Archived",IF(ROUND((L833-G833)/L833,3)&gt;=ROUND(I833,3),"At or above target",IF(Q833&lt;&gt;"","Below target, reason recorded","Below target, no reason")))</f>
        <v>Below target, reason recorded</v>
      </c>
      <c r="X833" s="21" t="str">
        <f aca="false">IF(E833="Discontinued","",IF(ROUND(M833-I833,3)&lt;-0.01,"Yes","No"))</f>
        <v>Yes</v>
      </c>
    </row>
    <row r="834" customFormat="false" ht="15" hidden="false" customHeight="false" outlineLevel="0" collapsed="false">
      <c r="A834" s="21" t="s">
        <v>1803</v>
      </c>
      <c r="B834" s="21" t="s">
        <v>1804</v>
      </c>
      <c r="C834" s="21" t="s">
        <v>1452</v>
      </c>
      <c r="D834" s="21" t="s">
        <v>1453</v>
      </c>
      <c r="E834" s="21" t="s">
        <v>110</v>
      </c>
      <c r="F834" s="19" t="n">
        <v>21.04</v>
      </c>
      <c r="G834" s="19" t="n">
        <v>21.54</v>
      </c>
      <c r="H834" s="19" t="n">
        <v>35.1</v>
      </c>
      <c r="I834" s="17" t="n">
        <v>0.4</v>
      </c>
      <c r="J834" s="17"/>
      <c r="K834" s="19" t="n">
        <f aca="false">IF(E834="Discontinued",H834,ROUND(ROUNDUP(ROUND(G834/(1-IF(J834="",I834,J834))/0.05,6),0)*0.05,2))</f>
        <v>35.9</v>
      </c>
      <c r="L834" s="19" t="n">
        <f aca="false">IF(OR(E834="Discontinued",P834="Held at old sell"),H834,IF(LEFT(P834,15)="Approved, cappe",ROUND(ROUNDUP(ROUND(H834*1.1/0.05,6),0)*0.05,2),K834))</f>
        <v>35.9</v>
      </c>
      <c r="M834" s="17" t="n">
        <f aca="false">ROUND((H834-G834)/H834,3)</f>
        <v>0.386</v>
      </c>
      <c r="N834" s="17" t="n">
        <f aca="false">IF(E834="Discontinued","",ROUND((L834-G834)/L834,3))</f>
        <v>0.4</v>
      </c>
      <c r="O834" s="21" t="str">
        <f aca="false">IF(E834="Discontinued","Archive",IF(AND(ROUND(K834/H834-1,6)&lt;=0.1,K834-H834&lt;=100),"Auto","Approval"))</f>
        <v>Auto</v>
      </c>
      <c r="P834" s="21" t="s">
        <v>111</v>
      </c>
      <c r="Q834" s="21"/>
      <c r="R834" s="21" t="str">
        <f aca="false">IF(E834="Superseded",MID(INDEX('Import file'!$E$2:$E$1384,MATCH(A834,'Import file'!$A$2:$A$1384,0)),23,30),A834)</f>
        <v>LSB-1521</v>
      </c>
      <c r="S834" s="19" t="n">
        <f aca="false">IF(E834="Discontinued","",IFERROR(INDEX('Supplier file A'!$D$2:$D$677,MATCH(R834,'Supplier file A'!$A$2:$A$677,0)),IFERROR(INDEX('Supplier file B'!$D$2:$D$386,MATCH(R834,'Supplier file B'!$A$2:$A$386,0)),INDEX('Supplier file C'!$D$2:$D$383,MATCH(R834,'Supplier file C'!$A$2:$A$383,0)))))</f>
        <v>21.54</v>
      </c>
      <c r="T834" s="21" t="str">
        <f aca="false">IF(E834="Discontinued","",IF(ABS(G834-S834)&lt;0.005,"Yes","No"))</f>
        <v>Yes</v>
      </c>
      <c r="U834" s="21" t="str">
        <f aca="false">IF(E834="Discontinued","",IF(ABS(F834-G834)&lt;=0.01*G834,"Yes","No"))</f>
        <v>No</v>
      </c>
      <c r="V834" s="17" t="n">
        <f aca="false">IF(E834="Discontinued","",K834/H834-1)</f>
        <v>0.0227920227920226</v>
      </c>
      <c r="W834" s="21" t="str">
        <f aca="false">IF(E834="Discontinued","Archived",IF(ROUND((L834-G834)/L834,3)&gt;=ROUND(I834,3),"At or above target",IF(Q834&lt;&gt;"","Below target, reason recorded","Below target, no reason")))</f>
        <v>At or above target</v>
      </c>
      <c r="X834" s="21" t="str">
        <f aca="false">IF(E834="Discontinued","",IF(ROUND(M834-I834,3)&lt;-0.01,"Yes","No"))</f>
        <v>Yes</v>
      </c>
    </row>
    <row r="835" customFormat="false" ht="15" hidden="false" customHeight="false" outlineLevel="0" collapsed="false">
      <c r="A835" s="21" t="s">
        <v>1805</v>
      </c>
      <c r="B835" s="21" t="s">
        <v>1806</v>
      </c>
      <c r="C835" s="21" t="s">
        <v>1452</v>
      </c>
      <c r="D835" s="21" t="s">
        <v>1453</v>
      </c>
      <c r="E835" s="21" t="s">
        <v>110</v>
      </c>
      <c r="F835" s="19" t="n">
        <v>48.3</v>
      </c>
      <c r="G835" s="19" t="n">
        <v>49.19</v>
      </c>
      <c r="H835" s="19" t="n">
        <v>80.5</v>
      </c>
      <c r="I835" s="17" t="n">
        <v>0.4</v>
      </c>
      <c r="J835" s="17"/>
      <c r="K835" s="19" t="n">
        <f aca="false">IF(E835="Discontinued",H835,ROUND(ROUNDUP(ROUND(G835/(1-IF(J835="",I835,J835))/0.05,6),0)*0.05,2))</f>
        <v>82</v>
      </c>
      <c r="L835" s="19" t="n">
        <f aca="false">IF(OR(E835="Discontinued",P835="Held at old sell"),H835,IF(LEFT(P835,15)="Approved, cappe",ROUND(ROUNDUP(ROUND(H835*1.1/0.05,6),0)*0.05,2),K835))</f>
        <v>82</v>
      </c>
      <c r="M835" s="17" t="n">
        <f aca="false">ROUND((H835-G835)/H835,3)</f>
        <v>0.389</v>
      </c>
      <c r="N835" s="17" t="n">
        <f aca="false">IF(E835="Discontinued","",ROUND((L835-G835)/L835,3))</f>
        <v>0.4</v>
      </c>
      <c r="O835" s="21" t="str">
        <f aca="false">IF(E835="Discontinued","Archive",IF(AND(ROUND(K835/H835-1,6)&lt;=0.1,K835-H835&lt;=100),"Auto","Approval"))</f>
        <v>Auto</v>
      </c>
      <c r="P835" s="21" t="s">
        <v>111</v>
      </c>
      <c r="Q835" s="21"/>
      <c r="R835" s="21" t="str">
        <f aca="false">IF(E835="Superseded",MID(INDEX('Import file'!$E$2:$E$1384,MATCH(A835,'Import file'!$A$2:$A$1384,0)),23,30),A835)</f>
        <v>LSB-1524</v>
      </c>
      <c r="S835" s="19" t="n">
        <f aca="false">IF(E835="Discontinued","",IFERROR(INDEX('Supplier file A'!$D$2:$D$677,MATCH(R835,'Supplier file A'!$A$2:$A$677,0)),IFERROR(INDEX('Supplier file B'!$D$2:$D$386,MATCH(R835,'Supplier file B'!$A$2:$A$386,0)),INDEX('Supplier file C'!$D$2:$D$383,MATCH(R835,'Supplier file C'!$A$2:$A$383,0)))))</f>
        <v>49.19</v>
      </c>
      <c r="T835" s="21" t="str">
        <f aca="false">IF(E835="Discontinued","",IF(ABS(G835-S835)&lt;0.005,"Yes","No"))</f>
        <v>Yes</v>
      </c>
      <c r="U835" s="21" t="str">
        <f aca="false">IF(E835="Discontinued","",IF(ABS(F835-G835)&lt;=0.01*G835,"Yes","No"))</f>
        <v>No</v>
      </c>
      <c r="V835" s="17" t="n">
        <f aca="false">IF(E835="Discontinued","",K835/H835-1)</f>
        <v>0.0186335403726707</v>
      </c>
      <c r="W835" s="21" t="str">
        <f aca="false">IF(E835="Discontinued","Archived",IF(ROUND((L835-G835)/L835,3)&gt;=ROUND(I835,3),"At or above target",IF(Q835&lt;&gt;"","Below target, reason recorded","Below target, no reason")))</f>
        <v>At or above target</v>
      </c>
      <c r="X835" s="21" t="str">
        <f aca="false">IF(E835="Discontinued","",IF(ROUND(M835-I835,3)&lt;-0.01,"Yes","No"))</f>
        <v>Yes</v>
      </c>
    </row>
    <row r="836" customFormat="false" ht="15" hidden="false" customHeight="false" outlineLevel="0" collapsed="false">
      <c r="A836" s="21" t="s">
        <v>1807</v>
      </c>
      <c r="B836" s="21" t="s">
        <v>1808</v>
      </c>
      <c r="C836" s="21" t="s">
        <v>1452</v>
      </c>
      <c r="D836" s="21" t="s">
        <v>1453</v>
      </c>
      <c r="E836" s="21" t="s">
        <v>110</v>
      </c>
      <c r="F836" s="19" t="n">
        <v>28.9</v>
      </c>
      <c r="G836" s="19" t="n">
        <v>29.74</v>
      </c>
      <c r="H836" s="19" t="n">
        <v>48.2</v>
      </c>
      <c r="I836" s="17" t="n">
        <v>0.4</v>
      </c>
      <c r="J836" s="17"/>
      <c r="K836" s="19" t="n">
        <f aca="false">IF(E836="Discontinued",H836,ROUND(ROUNDUP(ROUND(G836/(1-IF(J836="",I836,J836))/0.05,6),0)*0.05,2))</f>
        <v>49.6</v>
      </c>
      <c r="L836" s="19" t="n">
        <f aca="false">IF(OR(E836="Discontinued",P836="Held at old sell"),H836,IF(LEFT(P836,15)="Approved, cappe",ROUND(ROUNDUP(ROUND(H836*1.1/0.05,6),0)*0.05,2),K836))</f>
        <v>49.6</v>
      </c>
      <c r="M836" s="17" t="n">
        <f aca="false">ROUND((H836-G836)/H836,3)</f>
        <v>0.383</v>
      </c>
      <c r="N836" s="17" t="n">
        <f aca="false">IF(E836="Discontinued","",ROUND((L836-G836)/L836,3))</f>
        <v>0.4</v>
      </c>
      <c r="O836" s="21" t="str">
        <f aca="false">IF(E836="Discontinued","Archive",IF(AND(ROUND(K836/H836-1,6)&lt;=0.1,K836-H836&lt;=100),"Auto","Approval"))</f>
        <v>Auto</v>
      </c>
      <c r="P836" s="21" t="s">
        <v>111</v>
      </c>
      <c r="Q836" s="21"/>
      <c r="R836" s="21" t="str">
        <f aca="false">IF(E836="Superseded",MID(INDEX('Import file'!$E$2:$E$1384,MATCH(A836,'Import file'!$A$2:$A$1384,0)),23,30),A836)</f>
        <v>LSB-1527</v>
      </c>
      <c r="S836" s="19" t="n">
        <f aca="false">IF(E836="Discontinued","",IFERROR(INDEX('Supplier file A'!$D$2:$D$677,MATCH(R836,'Supplier file A'!$A$2:$A$677,0)),IFERROR(INDEX('Supplier file B'!$D$2:$D$386,MATCH(R836,'Supplier file B'!$A$2:$A$386,0)),INDEX('Supplier file C'!$D$2:$D$383,MATCH(R836,'Supplier file C'!$A$2:$A$383,0)))))</f>
        <v>29.74</v>
      </c>
      <c r="T836" s="21" t="str">
        <f aca="false">IF(E836="Discontinued","",IF(ABS(G836-S836)&lt;0.005,"Yes","No"))</f>
        <v>Yes</v>
      </c>
      <c r="U836" s="21" t="str">
        <f aca="false">IF(E836="Discontinued","",IF(ABS(F836-G836)&lt;=0.01*G836,"Yes","No"))</f>
        <v>No</v>
      </c>
      <c r="V836" s="17" t="n">
        <f aca="false">IF(E836="Discontinued","",K836/H836-1)</f>
        <v>0.0290456431535269</v>
      </c>
      <c r="W836" s="21" t="str">
        <f aca="false">IF(E836="Discontinued","Archived",IF(ROUND((L836-G836)/L836,3)&gt;=ROUND(I836,3),"At or above target",IF(Q836&lt;&gt;"","Below target, reason recorded","Below target, no reason")))</f>
        <v>At or above target</v>
      </c>
      <c r="X836" s="21" t="str">
        <f aca="false">IF(E836="Discontinued","",IF(ROUND(M836-I836,3)&lt;-0.01,"Yes","No"))</f>
        <v>Yes</v>
      </c>
    </row>
    <row r="837" customFormat="false" ht="15" hidden="false" customHeight="false" outlineLevel="0" collapsed="false">
      <c r="A837" s="21" t="s">
        <v>1809</v>
      </c>
      <c r="B837" s="21" t="s">
        <v>1810</v>
      </c>
      <c r="C837" s="21" t="s">
        <v>1452</v>
      </c>
      <c r="D837" s="21" t="s">
        <v>1453</v>
      </c>
      <c r="E837" s="21" t="s">
        <v>110</v>
      </c>
      <c r="F837" s="19" t="n">
        <v>66.7</v>
      </c>
      <c r="G837" s="19" t="n">
        <v>67.91</v>
      </c>
      <c r="H837" s="19" t="n">
        <v>111.2</v>
      </c>
      <c r="I837" s="17" t="n">
        <v>0.4</v>
      </c>
      <c r="J837" s="17"/>
      <c r="K837" s="19" t="n">
        <f aca="false">IF(E837="Discontinued",H837,ROUND(ROUNDUP(ROUND(G837/(1-IF(J837="",I837,J837))/0.05,6),0)*0.05,2))</f>
        <v>113.2</v>
      </c>
      <c r="L837" s="19" t="n">
        <f aca="false">IF(OR(E837="Discontinued",P837="Held at old sell"),H837,IF(LEFT(P837,15)="Approved, cappe",ROUND(ROUNDUP(ROUND(H837*1.1/0.05,6),0)*0.05,2),K837))</f>
        <v>113.2</v>
      </c>
      <c r="M837" s="17" t="n">
        <f aca="false">ROUND((H837-G837)/H837,3)</f>
        <v>0.389</v>
      </c>
      <c r="N837" s="17" t="n">
        <f aca="false">IF(E837="Discontinued","",ROUND((L837-G837)/L837,3))</f>
        <v>0.4</v>
      </c>
      <c r="O837" s="21" t="str">
        <f aca="false">IF(E837="Discontinued","Archive",IF(AND(ROUND(K837/H837-1,6)&lt;=0.1,K837-H837&lt;=100),"Auto","Approval"))</f>
        <v>Auto</v>
      </c>
      <c r="P837" s="21" t="s">
        <v>111</v>
      </c>
      <c r="Q837" s="21"/>
      <c r="R837" s="21" t="str">
        <f aca="false">IF(E837="Superseded",MID(INDEX('Import file'!$E$2:$E$1384,MATCH(A837,'Import file'!$A$2:$A$1384,0)),23,30),A837)</f>
        <v>LSB-1528</v>
      </c>
      <c r="S837" s="19" t="n">
        <f aca="false">IF(E837="Discontinued","",IFERROR(INDEX('Supplier file A'!$D$2:$D$677,MATCH(R837,'Supplier file A'!$A$2:$A$677,0)),IFERROR(INDEX('Supplier file B'!$D$2:$D$386,MATCH(R837,'Supplier file B'!$A$2:$A$386,0)),INDEX('Supplier file C'!$D$2:$D$383,MATCH(R837,'Supplier file C'!$A$2:$A$383,0)))))</f>
        <v>67.91</v>
      </c>
      <c r="T837" s="21" t="str">
        <f aca="false">IF(E837="Discontinued","",IF(ABS(G837-S837)&lt;0.005,"Yes","No"))</f>
        <v>Yes</v>
      </c>
      <c r="U837" s="21" t="str">
        <f aca="false">IF(E837="Discontinued","",IF(ABS(F837-G837)&lt;=0.01*G837,"Yes","No"))</f>
        <v>No</v>
      </c>
      <c r="V837" s="17" t="n">
        <f aca="false">IF(E837="Discontinued","",K837/H837-1)</f>
        <v>0.0179856115107915</v>
      </c>
      <c r="W837" s="21" t="str">
        <f aca="false">IF(E837="Discontinued","Archived",IF(ROUND((L837-G837)/L837,3)&gt;=ROUND(I837,3),"At or above target",IF(Q837&lt;&gt;"","Below target, reason recorded","Below target, no reason")))</f>
        <v>At or above target</v>
      </c>
      <c r="X837" s="21" t="str">
        <f aca="false">IF(E837="Discontinued","",IF(ROUND(M837-I837,3)&lt;-0.01,"Yes","No"))</f>
        <v>Yes</v>
      </c>
    </row>
    <row r="838" customFormat="false" ht="15" hidden="false" customHeight="false" outlineLevel="0" collapsed="false">
      <c r="A838" s="21" t="s">
        <v>1811</v>
      </c>
      <c r="B838" s="21" t="s">
        <v>1812</v>
      </c>
      <c r="C838" s="21" t="s">
        <v>1452</v>
      </c>
      <c r="D838" s="21" t="s">
        <v>1453</v>
      </c>
      <c r="E838" s="21" t="s">
        <v>110</v>
      </c>
      <c r="F838" s="19" t="n">
        <v>60</v>
      </c>
      <c r="G838" s="19" t="n">
        <v>61.42</v>
      </c>
      <c r="H838" s="19" t="n">
        <v>100</v>
      </c>
      <c r="I838" s="17" t="n">
        <v>0.4</v>
      </c>
      <c r="J838" s="17"/>
      <c r="K838" s="19" t="n">
        <f aca="false">IF(E838="Discontinued",H838,ROUND(ROUNDUP(ROUND(G838/(1-IF(J838="",I838,J838))/0.05,6),0)*0.05,2))</f>
        <v>102.4</v>
      </c>
      <c r="L838" s="19" t="n">
        <f aca="false">IF(OR(E838="Discontinued",P838="Held at old sell"),H838,IF(LEFT(P838,15)="Approved, cappe",ROUND(ROUNDUP(ROUND(H838*1.1/0.05,6),0)*0.05,2),K838))</f>
        <v>102.4</v>
      </c>
      <c r="M838" s="17" t="n">
        <f aca="false">ROUND((H838-G838)/H838,3)</f>
        <v>0.386</v>
      </c>
      <c r="N838" s="17" t="n">
        <f aca="false">IF(E838="Discontinued","",ROUND((L838-G838)/L838,3))</f>
        <v>0.4</v>
      </c>
      <c r="O838" s="21" t="str">
        <f aca="false">IF(E838="Discontinued","Archive",IF(AND(ROUND(K838/H838-1,6)&lt;=0.1,K838-H838&lt;=100),"Auto","Approval"))</f>
        <v>Auto</v>
      </c>
      <c r="P838" s="21" t="s">
        <v>111</v>
      </c>
      <c r="Q838" s="21"/>
      <c r="R838" s="21" t="str">
        <f aca="false">IF(E838="Superseded",MID(INDEX('Import file'!$E$2:$E$1384,MATCH(A838,'Import file'!$A$2:$A$1384,0)),23,30),A838)</f>
        <v>LSB-1533</v>
      </c>
      <c r="S838" s="19" t="n">
        <f aca="false">IF(E838="Discontinued","",IFERROR(INDEX('Supplier file A'!$D$2:$D$677,MATCH(R838,'Supplier file A'!$A$2:$A$677,0)),IFERROR(INDEX('Supplier file B'!$D$2:$D$386,MATCH(R838,'Supplier file B'!$A$2:$A$386,0)),INDEX('Supplier file C'!$D$2:$D$383,MATCH(R838,'Supplier file C'!$A$2:$A$383,0)))))</f>
        <v>61.42</v>
      </c>
      <c r="T838" s="21" t="str">
        <f aca="false">IF(E838="Discontinued","",IF(ABS(G838-S838)&lt;0.005,"Yes","No"))</f>
        <v>Yes</v>
      </c>
      <c r="U838" s="21" t="str">
        <f aca="false">IF(E838="Discontinued","",IF(ABS(F838-G838)&lt;=0.01*G838,"Yes","No"))</f>
        <v>No</v>
      </c>
      <c r="V838" s="17" t="n">
        <f aca="false">IF(E838="Discontinued","",K838/H838-1)</f>
        <v>0.024</v>
      </c>
      <c r="W838" s="21" t="str">
        <f aca="false">IF(E838="Discontinued","Archived",IF(ROUND((L838-G838)/L838,3)&gt;=ROUND(I838,3),"At or above target",IF(Q838&lt;&gt;"","Below target, reason recorded","Below target, no reason")))</f>
        <v>At or above target</v>
      </c>
      <c r="X838" s="21" t="str">
        <f aca="false">IF(E838="Discontinued","",IF(ROUND(M838-I838,3)&lt;-0.01,"Yes","No"))</f>
        <v>Yes</v>
      </c>
    </row>
    <row r="839" customFormat="false" ht="15" hidden="false" customHeight="false" outlineLevel="0" collapsed="false">
      <c r="A839" s="21" t="s">
        <v>1813</v>
      </c>
      <c r="B839" s="21" t="s">
        <v>1814</v>
      </c>
      <c r="C839" s="21" t="s">
        <v>1452</v>
      </c>
      <c r="D839" s="21" t="s">
        <v>1453</v>
      </c>
      <c r="E839" s="21" t="s">
        <v>110</v>
      </c>
      <c r="F839" s="19" t="n">
        <v>83.38</v>
      </c>
      <c r="G839" s="19" t="n">
        <v>85.84</v>
      </c>
      <c r="H839" s="19" t="n">
        <v>126.35</v>
      </c>
      <c r="I839" s="17" t="n">
        <v>0.4</v>
      </c>
      <c r="J839" s="17" t="n">
        <v>0.34</v>
      </c>
      <c r="K839" s="19" t="n">
        <f aca="false">IF(E839="Discontinued",H839,ROUND(ROUNDUP(ROUND(G839/(1-IF(J839="",I839,J839))/0.05,6),0)*0.05,2))</f>
        <v>130.1</v>
      </c>
      <c r="L839" s="19" t="n">
        <f aca="false">IF(OR(E839="Discontinued",P839="Held at old sell"),H839,IF(LEFT(P839,15)="Approved, cappe",ROUND(ROUNDUP(ROUND(H839*1.1/0.05,6),0)*0.05,2),K839))</f>
        <v>130.1</v>
      </c>
      <c r="M839" s="17" t="n">
        <f aca="false">ROUND((H839-G839)/H839,3)</f>
        <v>0.321</v>
      </c>
      <c r="N839" s="17" t="n">
        <f aca="false">IF(E839="Discontinued","",ROUND((L839-G839)/L839,3))</f>
        <v>0.34</v>
      </c>
      <c r="O839" s="21" t="str">
        <f aca="false">IF(E839="Discontinued","Archive",IF(AND(ROUND(K839/H839-1,6)&lt;=0.1,K839-H839&lt;=100),"Auto","Approval"))</f>
        <v>Auto</v>
      </c>
      <c r="P839" s="21" t="s">
        <v>111</v>
      </c>
      <c r="Q839" s="21" t="s">
        <v>1503</v>
      </c>
      <c r="R839" s="21" t="str">
        <f aca="false">IF(E839="Superseded",MID(INDEX('Import file'!$E$2:$E$1384,MATCH(A839,'Import file'!$A$2:$A$1384,0)),23,30),A839)</f>
        <v>LSB-1535</v>
      </c>
      <c r="S839" s="19" t="n">
        <f aca="false">IF(E839="Discontinued","",IFERROR(INDEX('Supplier file A'!$D$2:$D$677,MATCH(R839,'Supplier file A'!$A$2:$A$677,0)),IFERROR(INDEX('Supplier file B'!$D$2:$D$386,MATCH(R839,'Supplier file B'!$A$2:$A$386,0)),INDEX('Supplier file C'!$D$2:$D$383,MATCH(R839,'Supplier file C'!$A$2:$A$383,0)))))</f>
        <v>85.84</v>
      </c>
      <c r="T839" s="21" t="str">
        <f aca="false">IF(E839="Discontinued","",IF(ABS(G839-S839)&lt;0.005,"Yes","No"))</f>
        <v>Yes</v>
      </c>
      <c r="U839" s="21" t="str">
        <f aca="false">IF(E839="Discontinued","",IF(ABS(F839-G839)&lt;=0.01*G839,"Yes","No"))</f>
        <v>No</v>
      </c>
      <c r="V839" s="17" t="n">
        <f aca="false">IF(E839="Discontinued","",K839/H839-1)</f>
        <v>0.0296794618124259</v>
      </c>
      <c r="W839" s="21" t="str">
        <f aca="false">IF(E839="Discontinued","Archived",IF(ROUND((L839-G839)/L839,3)&gt;=ROUND(I839,3),"At or above target",IF(Q839&lt;&gt;"","Below target, reason recorded","Below target, no reason")))</f>
        <v>Below target, reason recorded</v>
      </c>
      <c r="X839" s="21" t="str">
        <f aca="false">IF(E839="Discontinued","",IF(ROUND(M839-I839,3)&lt;-0.01,"Yes","No"))</f>
        <v>Yes</v>
      </c>
    </row>
    <row r="840" customFormat="false" ht="15" hidden="false" customHeight="false" outlineLevel="0" collapsed="false">
      <c r="A840" s="21" t="s">
        <v>1815</v>
      </c>
      <c r="B840" s="21" t="s">
        <v>1816</v>
      </c>
      <c r="C840" s="21" t="s">
        <v>1452</v>
      </c>
      <c r="D840" s="21" t="s">
        <v>1453</v>
      </c>
      <c r="E840" s="21" t="s">
        <v>110</v>
      </c>
      <c r="F840" s="19" t="n">
        <v>14.03</v>
      </c>
      <c r="G840" s="19" t="n">
        <v>14.47</v>
      </c>
      <c r="H840" s="19" t="n">
        <v>23.4</v>
      </c>
      <c r="I840" s="17" t="n">
        <v>0.4</v>
      </c>
      <c r="J840" s="17"/>
      <c r="K840" s="19" t="n">
        <f aca="false">IF(E840="Discontinued",H840,ROUND(ROUNDUP(ROUND(G840/(1-IF(J840="",I840,J840))/0.05,6),0)*0.05,2))</f>
        <v>24.15</v>
      </c>
      <c r="L840" s="19" t="n">
        <f aca="false">IF(OR(E840="Discontinued",P840="Held at old sell"),H840,IF(LEFT(P840,15)="Approved, cappe",ROUND(ROUNDUP(ROUND(H840*1.1/0.05,6),0)*0.05,2),K840))</f>
        <v>24.15</v>
      </c>
      <c r="M840" s="17" t="n">
        <f aca="false">ROUND((H840-G840)/H840,3)</f>
        <v>0.382</v>
      </c>
      <c r="N840" s="17" t="n">
        <f aca="false">IF(E840="Discontinued","",ROUND((L840-G840)/L840,3))</f>
        <v>0.401</v>
      </c>
      <c r="O840" s="21" t="str">
        <f aca="false">IF(E840="Discontinued","Archive",IF(AND(ROUND(K840/H840-1,6)&lt;=0.1,K840-H840&lt;=100),"Auto","Approval"))</f>
        <v>Auto</v>
      </c>
      <c r="P840" s="21" t="s">
        <v>111</v>
      </c>
      <c r="Q840" s="21"/>
      <c r="R840" s="21" t="str">
        <f aca="false">IF(E840="Superseded",MID(INDEX('Import file'!$E$2:$E$1384,MATCH(A840,'Import file'!$A$2:$A$1384,0)),23,30),A840)</f>
        <v>LSB-1539</v>
      </c>
      <c r="S840" s="19" t="n">
        <f aca="false">IF(E840="Discontinued","",IFERROR(INDEX('Supplier file A'!$D$2:$D$677,MATCH(R840,'Supplier file A'!$A$2:$A$677,0)),IFERROR(INDEX('Supplier file B'!$D$2:$D$386,MATCH(R840,'Supplier file B'!$A$2:$A$386,0)),INDEX('Supplier file C'!$D$2:$D$383,MATCH(R840,'Supplier file C'!$A$2:$A$383,0)))))</f>
        <v>14.47</v>
      </c>
      <c r="T840" s="21" t="str">
        <f aca="false">IF(E840="Discontinued","",IF(ABS(G840-S840)&lt;0.005,"Yes","No"))</f>
        <v>Yes</v>
      </c>
      <c r="U840" s="21" t="str">
        <f aca="false">IF(E840="Discontinued","",IF(ABS(F840-G840)&lt;=0.01*G840,"Yes","No"))</f>
        <v>No</v>
      </c>
      <c r="V840" s="17" t="n">
        <f aca="false">IF(E840="Discontinued","",K840/H840-1)</f>
        <v>0.0320512820512822</v>
      </c>
      <c r="W840" s="21" t="str">
        <f aca="false">IF(E840="Discontinued","Archived",IF(ROUND((L840-G840)/L840,3)&gt;=ROUND(I840,3),"At or above target",IF(Q840&lt;&gt;"","Below target, reason recorded","Below target, no reason")))</f>
        <v>At or above target</v>
      </c>
      <c r="X840" s="21" t="str">
        <f aca="false">IF(E840="Discontinued","",IF(ROUND(M840-I840,3)&lt;-0.01,"Yes","No"))</f>
        <v>Yes</v>
      </c>
    </row>
    <row r="841" customFormat="false" ht="15" hidden="false" customHeight="false" outlineLevel="0" collapsed="false">
      <c r="A841" s="21" t="s">
        <v>1817</v>
      </c>
      <c r="B841" s="21" t="s">
        <v>1818</v>
      </c>
      <c r="C841" s="21" t="s">
        <v>1452</v>
      </c>
      <c r="D841" s="21" t="s">
        <v>1453</v>
      </c>
      <c r="E841" s="21" t="s">
        <v>110</v>
      </c>
      <c r="F841" s="19" t="n">
        <v>18.9</v>
      </c>
      <c r="G841" s="19" t="n">
        <v>19.34</v>
      </c>
      <c r="H841" s="19" t="n">
        <v>27</v>
      </c>
      <c r="I841" s="17" t="n">
        <v>0.4</v>
      </c>
      <c r="J841" s="17" t="n">
        <v>0.3</v>
      </c>
      <c r="K841" s="19" t="n">
        <f aca="false">IF(E841="Discontinued",H841,ROUND(ROUNDUP(ROUND(G841/(1-IF(J841="",I841,J841))/0.05,6),0)*0.05,2))</f>
        <v>27.65</v>
      </c>
      <c r="L841" s="19" t="n">
        <f aca="false">IF(OR(E841="Discontinued",P841="Held at old sell"),H841,IF(LEFT(P841,15)="Approved, cappe",ROUND(ROUNDUP(ROUND(H841*1.1/0.05,6),0)*0.05,2),K841))</f>
        <v>27.65</v>
      </c>
      <c r="M841" s="17" t="n">
        <f aca="false">ROUND((H841-G841)/H841,3)</f>
        <v>0.284</v>
      </c>
      <c r="N841" s="17" t="n">
        <f aca="false">IF(E841="Discontinued","",ROUND((L841-G841)/L841,3))</f>
        <v>0.301</v>
      </c>
      <c r="O841" s="21" t="str">
        <f aca="false">IF(E841="Discontinued","Archive",IF(AND(ROUND(K841/H841-1,6)&lt;=0.1,K841-H841&lt;=100),"Auto","Approval"))</f>
        <v>Auto</v>
      </c>
      <c r="P841" s="21" t="s">
        <v>111</v>
      </c>
      <c r="Q841" s="21" t="s">
        <v>392</v>
      </c>
      <c r="R841" s="21" t="str">
        <f aca="false">IF(E841="Superseded",MID(INDEX('Import file'!$E$2:$E$1384,MATCH(A841,'Import file'!$A$2:$A$1384,0)),23,30),A841)</f>
        <v>LSB-1540</v>
      </c>
      <c r="S841" s="19" t="n">
        <f aca="false">IF(E841="Discontinued","",IFERROR(INDEX('Supplier file A'!$D$2:$D$677,MATCH(R841,'Supplier file A'!$A$2:$A$677,0)),IFERROR(INDEX('Supplier file B'!$D$2:$D$386,MATCH(R841,'Supplier file B'!$A$2:$A$386,0)),INDEX('Supplier file C'!$D$2:$D$383,MATCH(R841,'Supplier file C'!$A$2:$A$383,0)))))</f>
        <v>19.34</v>
      </c>
      <c r="T841" s="21" t="str">
        <f aca="false">IF(E841="Discontinued","",IF(ABS(G841-S841)&lt;0.005,"Yes","No"))</f>
        <v>Yes</v>
      </c>
      <c r="U841" s="21" t="str">
        <f aca="false">IF(E841="Discontinued","",IF(ABS(F841-G841)&lt;=0.01*G841,"Yes","No"))</f>
        <v>No</v>
      </c>
      <c r="V841" s="17" t="n">
        <f aca="false">IF(E841="Discontinued","",K841/H841-1)</f>
        <v>0.0240740740740739</v>
      </c>
      <c r="W841" s="21" t="str">
        <f aca="false">IF(E841="Discontinued","Archived",IF(ROUND((L841-G841)/L841,3)&gt;=ROUND(I841,3),"At or above target",IF(Q841&lt;&gt;"","Below target, reason recorded","Below target, no reason")))</f>
        <v>Below target, reason recorded</v>
      </c>
      <c r="X841" s="21" t="str">
        <f aca="false">IF(E841="Discontinued","",IF(ROUND(M841-I841,3)&lt;-0.01,"Yes","No"))</f>
        <v>Yes</v>
      </c>
    </row>
    <row r="842" customFormat="false" ht="15" hidden="false" customHeight="false" outlineLevel="0" collapsed="false">
      <c r="A842" s="21" t="s">
        <v>1819</v>
      </c>
      <c r="B842" s="21" t="s">
        <v>1820</v>
      </c>
      <c r="C842" s="21" t="s">
        <v>1452</v>
      </c>
      <c r="D842" s="21" t="s">
        <v>1453</v>
      </c>
      <c r="E842" s="21" t="s">
        <v>110</v>
      </c>
      <c r="F842" s="19" t="n">
        <v>43.12</v>
      </c>
      <c r="G842" s="19" t="n">
        <v>44.11</v>
      </c>
      <c r="H842" s="19" t="n">
        <v>71.9</v>
      </c>
      <c r="I842" s="17" t="n">
        <v>0.4</v>
      </c>
      <c r="J842" s="17"/>
      <c r="K842" s="19" t="n">
        <f aca="false">IF(E842="Discontinued",H842,ROUND(ROUNDUP(ROUND(G842/(1-IF(J842="",I842,J842))/0.05,6),0)*0.05,2))</f>
        <v>73.55</v>
      </c>
      <c r="L842" s="19" t="n">
        <f aca="false">IF(OR(E842="Discontinued",P842="Held at old sell"),H842,IF(LEFT(P842,15)="Approved, cappe",ROUND(ROUNDUP(ROUND(H842*1.1/0.05,6),0)*0.05,2),K842))</f>
        <v>73.55</v>
      </c>
      <c r="M842" s="17" t="n">
        <f aca="false">ROUND((H842-G842)/H842,3)</f>
        <v>0.387</v>
      </c>
      <c r="N842" s="17" t="n">
        <f aca="false">IF(E842="Discontinued","",ROUND((L842-G842)/L842,3))</f>
        <v>0.4</v>
      </c>
      <c r="O842" s="21" t="str">
        <f aca="false">IF(E842="Discontinued","Archive",IF(AND(ROUND(K842/H842-1,6)&lt;=0.1,K842-H842&lt;=100),"Auto","Approval"))</f>
        <v>Auto</v>
      </c>
      <c r="P842" s="21" t="s">
        <v>111</v>
      </c>
      <c r="Q842" s="21"/>
      <c r="R842" s="21" t="str">
        <f aca="false">IF(E842="Superseded",MID(INDEX('Import file'!$E$2:$E$1384,MATCH(A842,'Import file'!$A$2:$A$1384,0)),23,30),A842)</f>
        <v>LSB-1543</v>
      </c>
      <c r="S842" s="19" t="n">
        <f aca="false">IF(E842="Discontinued","",IFERROR(INDEX('Supplier file A'!$D$2:$D$677,MATCH(R842,'Supplier file A'!$A$2:$A$677,0)),IFERROR(INDEX('Supplier file B'!$D$2:$D$386,MATCH(R842,'Supplier file B'!$A$2:$A$386,0)),INDEX('Supplier file C'!$D$2:$D$383,MATCH(R842,'Supplier file C'!$A$2:$A$383,0)))))</f>
        <v>44.11</v>
      </c>
      <c r="T842" s="21" t="str">
        <f aca="false">IF(E842="Discontinued","",IF(ABS(G842-S842)&lt;0.005,"Yes","No"))</f>
        <v>Yes</v>
      </c>
      <c r="U842" s="21" t="str">
        <f aca="false">IF(E842="Discontinued","",IF(ABS(F842-G842)&lt;=0.01*G842,"Yes","No"))</f>
        <v>No</v>
      </c>
      <c r="V842" s="17" t="n">
        <f aca="false">IF(E842="Discontinued","",K842/H842-1)</f>
        <v>0.0229485396383866</v>
      </c>
      <c r="W842" s="21" t="str">
        <f aca="false">IF(E842="Discontinued","Archived",IF(ROUND((L842-G842)/L842,3)&gt;=ROUND(I842,3),"At or above target",IF(Q842&lt;&gt;"","Below target, reason recorded","Below target, no reason")))</f>
        <v>At or above target</v>
      </c>
      <c r="X842" s="21" t="str">
        <f aca="false">IF(E842="Discontinued","",IF(ROUND(M842-I842,3)&lt;-0.01,"Yes","No"))</f>
        <v>Yes</v>
      </c>
    </row>
    <row r="843" customFormat="false" ht="15" hidden="false" customHeight="false" outlineLevel="0" collapsed="false">
      <c r="A843" s="21" t="s">
        <v>1821</v>
      </c>
      <c r="B843" s="21" t="s">
        <v>1822</v>
      </c>
      <c r="C843" s="21" t="s">
        <v>1452</v>
      </c>
      <c r="D843" s="21" t="s">
        <v>1453</v>
      </c>
      <c r="E843" s="21" t="s">
        <v>110</v>
      </c>
      <c r="F843" s="19" t="n">
        <v>16.1</v>
      </c>
      <c r="G843" s="19" t="n">
        <v>16.64</v>
      </c>
      <c r="H843" s="19" t="n">
        <v>25.2</v>
      </c>
      <c r="I843" s="17" t="n">
        <v>0.4</v>
      </c>
      <c r="J843" s="17" t="n">
        <v>0.36</v>
      </c>
      <c r="K843" s="19" t="n">
        <f aca="false">IF(E843="Discontinued",H843,ROUND(ROUNDUP(ROUND(G843/(1-IF(J843="",I843,J843))/0.05,6),0)*0.05,2))</f>
        <v>26</v>
      </c>
      <c r="L843" s="19" t="n">
        <f aca="false">IF(OR(E843="Discontinued",P843="Held at old sell"),H843,IF(LEFT(P843,15)="Approved, cappe",ROUND(ROUNDUP(ROUND(H843*1.1/0.05,6),0)*0.05,2),K843))</f>
        <v>26</v>
      </c>
      <c r="M843" s="17" t="n">
        <f aca="false">ROUND((H843-G843)/H843,3)</f>
        <v>0.34</v>
      </c>
      <c r="N843" s="17" t="n">
        <f aca="false">IF(E843="Discontinued","",ROUND((L843-G843)/L843,3))</f>
        <v>0.36</v>
      </c>
      <c r="O843" s="21" t="str">
        <f aca="false">IF(E843="Discontinued","Archive",IF(AND(ROUND(K843/H843-1,6)&lt;=0.1,K843-H843&lt;=100),"Auto","Approval"))</f>
        <v>Auto</v>
      </c>
      <c r="P843" s="21" t="s">
        <v>111</v>
      </c>
      <c r="Q843" s="21" t="s">
        <v>1649</v>
      </c>
      <c r="R843" s="21" t="str">
        <f aca="false">IF(E843="Superseded",MID(INDEX('Import file'!$E$2:$E$1384,MATCH(A843,'Import file'!$A$2:$A$1384,0)),23,30),A843)</f>
        <v>LSB-1547</v>
      </c>
      <c r="S843" s="19" t="n">
        <f aca="false">IF(E843="Discontinued","",IFERROR(INDEX('Supplier file A'!$D$2:$D$677,MATCH(R843,'Supplier file A'!$A$2:$A$677,0)),IFERROR(INDEX('Supplier file B'!$D$2:$D$386,MATCH(R843,'Supplier file B'!$A$2:$A$386,0)),INDEX('Supplier file C'!$D$2:$D$383,MATCH(R843,'Supplier file C'!$A$2:$A$383,0)))))</f>
        <v>16.64</v>
      </c>
      <c r="T843" s="21" t="str">
        <f aca="false">IF(E843="Discontinued","",IF(ABS(G843-S843)&lt;0.005,"Yes","No"))</f>
        <v>Yes</v>
      </c>
      <c r="U843" s="21" t="str">
        <f aca="false">IF(E843="Discontinued","",IF(ABS(F843-G843)&lt;=0.01*G843,"Yes","No"))</f>
        <v>No</v>
      </c>
      <c r="V843" s="17" t="n">
        <f aca="false">IF(E843="Discontinued","",K843/H843-1)</f>
        <v>0.0317460317460319</v>
      </c>
      <c r="W843" s="21" t="str">
        <f aca="false">IF(E843="Discontinued","Archived",IF(ROUND((L843-G843)/L843,3)&gt;=ROUND(I843,3),"At or above target",IF(Q843&lt;&gt;"","Below target, reason recorded","Below target, no reason")))</f>
        <v>Below target, reason recorded</v>
      </c>
      <c r="X843" s="21" t="str">
        <f aca="false">IF(E843="Discontinued","",IF(ROUND(M843-I843,3)&lt;-0.01,"Yes","No"))</f>
        <v>Yes</v>
      </c>
    </row>
    <row r="844" customFormat="false" ht="15" hidden="false" customHeight="false" outlineLevel="0" collapsed="false">
      <c r="A844" s="21" t="s">
        <v>1823</v>
      </c>
      <c r="B844" s="21" t="s">
        <v>1824</v>
      </c>
      <c r="C844" s="21" t="s">
        <v>1452</v>
      </c>
      <c r="D844" s="21" t="s">
        <v>1453</v>
      </c>
      <c r="E844" s="21" t="s">
        <v>110</v>
      </c>
      <c r="F844" s="19" t="n">
        <v>56.7</v>
      </c>
      <c r="G844" s="19" t="n">
        <v>57.83</v>
      </c>
      <c r="H844" s="19" t="n">
        <v>94.5</v>
      </c>
      <c r="I844" s="17" t="n">
        <v>0.4</v>
      </c>
      <c r="J844" s="17"/>
      <c r="K844" s="19" t="n">
        <f aca="false">IF(E844="Discontinued",H844,ROUND(ROUNDUP(ROUND(G844/(1-IF(J844="",I844,J844))/0.05,6),0)*0.05,2))</f>
        <v>96.4</v>
      </c>
      <c r="L844" s="19" t="n">
        <f aca="false">IF(OR(E844="Discontinued",P844="Held at old sell"),H844,IF(LEFT(P844,15)="Approved, cappe",ROUND(ROUNDUP(ROUND(H844*1.1/0.05,6),0)*0.05,2),K844))</f>
        <v>96.4</v>
      </c>
      <c r="M844" s="17" t="n">
        <f aca="false">ROUND((H844-G844)/H844,3)</f>
        <v>0.388</v>
      </c>
      <c r="N844" s="17" t="n">
        <f aca="false">IF(E844="Discontinued","",ROUND((L844-G844)/L844,3))</f>
        <v>0.4</v>
      </c>
      <c r="O844" s="21" t="str">
        <f aca="false">IF(E844="Discontinued","Archive",IF(AND(ROUND(K844/H844-1,6)&lt;=0.1,K844-H844&lt;=100),"Auto","Approval"))</f>
        <v>Auto</v>
      </c>
      <c r="P844" s="21" t="s">
        <v>111</v>
      </c>
      <c r="Q844" s="21"/>
      <c r="R844" s="21" t="str">
        <f aca="false">IF(E844="Superseded",MID(INDEX('Import file'!$E$2:$E$1384,MATCH(A844,'Import file'!$A$2:$A$1384,0)),23,30),A844)</f>
        <v>LSB-1550</v>
      </c>
      <c r="S844" s="19" t="n">
        <f aca="false">IF(E844="Discontinued","",IFERROR(INDEX('Supplier file A'!$D$2:$D$677,MATCH(R844,'Supplier file A'!$A$2:$A$677,0)),IFERROR(INDEX('Supplier file B'!$D$2:$D$386,MATCH(R844,'Supplier file B'!$A$2:$A$386,0)),INDEX('Supplier file C'!$D$2:$D$383,MATCH(R844,'Supplier file C'!$A$2:$A$383,0)))))</f>
        <v>57.83</v>
      </c>
      <c r="T844" s="21" t="str">
        <f aca="false">IF(E844="Discontinued","",IF(ABS(G844-S844)&lt;0.005,"Yes","No"))</f>
        <v>Yes</v>
      </c>
      <c r="U844" s="21" t="str">
        <f aca="false">IF(E844="Discontinued","",IF(ABS(F844-G844)&lt;=0.01*G844,"Yes","No"))</f>
        <v>No</v>
      </c>
      <c r="V844" s="17" t="n">
        <f aca="false">IF(E844="Discontinued","",K844/H844-1)</f>
        <v>0.0201058201058202</v>
      </c>
      <c r="W844" s="21" t="str">
        <f aca="false">IF(E844="Discontinued","Archived",IF(ROUND((L844-G844)/L844,3)&gt;=ROUND(I844,3),"At or above target",IF(Q844&lt;&gt;"","Below target, reason recorded","Below target, no reason")))</f>
        <v>At or above target</v>
      </c>
      <c r="X844" s="21" t="str">
        <f aca="false">IF(E844="Discontinued","",IF(ROUND(M844-I844,3)&lt;-0.01,"Yes","No"))</f>
        <v>Yes</v>
      </c>
    </row>
    <row r="845" customFormat="false" ht="15" hidden="false" customHeight="false" outlineLevel="0" collapsed="false">
      <c r="A845" s="21" t="s">
        <v>1825</v>
      </c>
      <c r="B845" s="21" t="s">
        <v>1826</v>
      </c>
      <c r="C845" s="21" t="s">
        <v>1452</v>
      </c>
      <c r="D845" s="21" t="s">
        <v>1453</v>
      </c>
      <c r="E845" s="21" t="s">
        <v>110</v>
      </c>
      <c r="F845" s="19" t="n">
        <v>66.7</v>
      </c>
      <c r="G845" s="19" t="n">
        <v>68.28</v>
      </c>
      <c r="H845" s="19" t="n">
        <v>111.2</v>
      </c>
      <c r="I845" s="17" t="n">
        <v>0.4</v>
      </c>
      <c r="J845" s="17"/>
      <c r="K845" s="19" t="n">
        <f aca="false">IF(E845="Discontinued",H845,ROUND(ROUNDUP(ROUND(G845/(1-IF(J845="",I845,J845))/0.05,6),0)*0.05,2))</f>
        <v>113.8</v>
      </c>
      <c r="L845" s="19" t="n">
        <f aca="false">IF(OR(E845="Discontinued",P845="Held at old sell"),H845,IF(LEFT(P845,15)="Approved, cappe",ROUND(ROUNDUP(ROUND(H845*1.1/0.05,6),0)*0.05,2),K845))</f>
        <v>113.8</v>
      </c>
      <c r="M845" s="17" t="n">
        <f aca="false">ROUND((H845-G845)/H845,3)</f>
        <v>0.386</v>
      </c>
      <c r="N845" s="17" t="n">
        <f aca="false">IF(E845="Discontinued","",ROUND((L845-G845)/L845,3))</f>
        <v>0.4</v>
      </c>
      <c r="O845" s="21" t="str">
        <f aca="false">IF(E845="Discontinued","Archive",IF(AND(ROUND(K845/H845-1,6)&lt;=0.1,K845-H845&lt;=100),"Auto","Approval"))</f>
        <v>Auto</v>
      </c>
      <c r="P845" s="21" t="s">
        <v>111</v>
      </c>
      <c r="Q845" s="21"/>
      <c r="R845" s="21" t="str">
        <f aca="false">IF(E845="Superseded",MID(INDEX('Import file'!$E$2:$E$1384,MATCH(A845,'Import file'!$A$2:$A$1384,0)),23,30),A845)</f>
        <v>LSB-1553</v>
      </c>
      <c r="S845" s="19" t="n">
        <f aca="false">IF(E845="Discontinued","",IFERROR(INDEX('Supplier file A'!$D$2:$D$677,MATCH(R845,'Supplier file A'!$A$2:$A$677,0)),IFERROR(INDEX('Supplier file B'!$D$2:$D$386,MATCH(R845,'Supplier file B'!$A$2:$A$386,0)),INDEX('Supplier file C'!$D$2:$D$383,MATCH(R845,'Supplier file C'!$A$2:$A$383,0)))))</f>
        <v>68.28</v>
      </c>
      <c r="T845" s="21" t="str">
        <f aca="false">IF(E845="Discontinued","",IF(ABS(G845-S845)&lt;0.005,"Yes","No"))</f>
        <v>Yes</v>
      </c>
      <c r="U845" s="21" t="str">
        <f aca="false">IF(E845="Discontinued","",IF(ABS(F845-G845)&lt;=0.01*G845,"Yes","No"))</f>
        <v>No</v>
      </c>
      <c r="V845" s="17" t="n">
        <f aca="false">IF(E845="Discontinued","",K845/H845-1)</f>
        <v>0.0233812949640286</v>
      </c>
      <c r="W845" s="21" t="str">
        <f aca="false">IF(E845="Discontinued","Archived",IF(ROUND((L845-G845)/L845,3)&gt;=ROUND(I845,3),"At or above target",IF(Q845&lt;&gt;"","Below target, reason recorded","Below target, no reason")))</f>
        <v>At or above target</v>
      </c>
      <c r="X845" s="21" t="str">
        <f aca="false">IF(E845="Discontinued","",IF(ROUND(M845-I845,3)&lt;-0.01,"Yes","No"))</f>
        <v>Yes</v>
      </c>
    </row>
    <row r="846" customFormat="false" ht="15" hidden="false" customHeight="false" outlineLevel="0" collapsed="false">
      <c r="A846" s="21" t="s">
        <v>1827</v>
      </c>
      <c r="B846" s="21" t="s">
        <v>1828</v>
      </c>
      <c r="C846" s="21" t="s">
        <v>1452</v>
      </c>
      <c r="D846" s="21" t="s">
        <v>1453</v>
      </c>
      <c r="E846" s="21" t="s">
        <v>110</v>
      </c>
      <c r="F846" s="19" t="n">
        <v>58</v>
      </c>
      <c r="G846" s="19" t="n">
        <v>59.75</v>
      </c>
      <c r="H846" s="19" t="n">
        <v>96.7</v>
      </c>
      <c r="I846" s="17" t="n">
        <v>0.4</v>
      </c>
      <c r="J846" s="17"/>
      <c r="K846" s="19" t="n">
        <f aca="false">IF(E846="Discontinued",H846,ROUND(ROUNDUP(ROUND(G846/(1-IF(J846="",I846,J846))/0.05,6),0)*0.05,2))</f>
        <v>99.6</v>
      </c>
      <c r="L846" s="19" t="n">
        <f aca="false">IF(OR(E846="Discontinued",P846="Held at old sell"),H846,IF(LEFT(P846,15)="Approved, cappe",ROUND(ROUNDUP(ROUND(H846*1.1/0.05,6),0)*0.05,2),K846))</f>
        <v>99.6</v>
      </c>
      <c r="M846" s="17" t="n">
        <f aca="false">ROUND((H846-G846)/H846,3)</f>
        <v>0.382</v>
      </c>
      <c r="N846" s="17" t="n">
        <f aca="false">IF(E846="Discontinued","",ROUND((L846-G846)/L846,3))</f>
        <v>0.4</v>
      </c>
      <c r="O846" s="21" t="str">
        <f aca="false">IF(E846="Discontinued","Archive",IF(AND(ROUND(K846/H846-1,6)&lt;=0.1,K846-H846&lt;=100),"Auto","Approval"))</f>
        <v>Auto</v>
      </c>
      <c r="P846" s="21" t="s">
        <v>111</v>
      </c>
      <c r="Q846" s="21"/>
      <c r="R846" s="21" t="str">
        <f aca="false">IF(E846="Superseded",MID(INDEX('Import file'!$E$2:$E$1384,MATCH(A846,'Import file'!$A$2:$A$1384,0)),23,30),A846)</f>
        <v>LSB-1557</v>
      </c>
      <c r="S846" s="19" t="n">
        <f aca="false">IF(E846="Discontinued","",IFERROR(INDEX('Supplier file A'!$D$2:$D$677,MATCH(R846,'Supplier file A'!$A$2:$A$677,0)),IFERROR(INDEX('Supplier file B'!$D$2:$D$386,MATCH(R846,'Supplier file B'!$A$2:$A$386,0)),INDEX('Supplier file C'!$D$2:$D$383,MATCH(R846,'Supplier file C'!$A$2:$A$383,0)))))</f>
        <v>59.75</v>
      </c>
      <c r="T846" s="21" t="str">
        <f aca="false">IF(E846="Discontinued","",IF(ABS(G846-S846)&lt;0.005,"Yes","No"))</f>
        <v>Yes</v>
      </c>
      <c r="U846" s="21" t="str">
        <f aca="false">IF(E846="Discontinued","",IF(ABS(F846-G846)&lt;=0.01*G846,"Yes","No"))</f>
        <v>No</v>
      </c>
      <c r="V846" s="17" t="n">
        <f aca="false">IF(E846="Discontinued","",K846/H846-1)</f>
        <v>0.0299896587383659</v>
      </c>
      <c r="W846" s="21" t="str">
        <f aca="false">IF(E846="Discontinued","Archived",IF(ROUND((L846-G846)/L846,3)&gt;=ROUND(I846,3),"At or above target",IF(Q846&lt;&gt;"","Below target, reason recorded","Below target, no reason")))</f>
        <v>At or above target</v>
      </c>
      <c r="X846" s="21" t="str">
        <f aca="false">IF(E846="Discontinued","",IF(ROUND(M846-I846,3)&lt;-0.01,"Yes","No"))</f>
        <v>Yes</v>
      </c>
    </row>
    <row r="847" customFormat="false" ht="15" hidden="false" customHeight="false" outlineLevel="0" collapsed="false">
      <c r="A847" s="21" t="s">
        <v>1829</v>
      </c>
      <c r="B847" s="21" t="s">
        <v>1830</v>
      </c>
      <c r="C847" s="21" t="s">
        <v>1452</v>
      </c>
      <c r="D847" s="21" t="s">
        <v>1453</v>
      </c>
      <c r="E847" s="21" t="s">
        <v>110</v>
      </c>
      <c r="F847" s="19" t="n">
        <v>48</v>
      </c>
      <c r="G847" s="19" t="n">
        <v>49.83</v>
      </c>
      <c r="H847" s="19" t="n">
        <v>80</v>
      </c>
      <c r="I847" s="17" t="n">
        <v>0.4</v>
      </c>
      <c r="J847" s="17"/>
      <c r="K847" s="19" t="n">
        <f aca="false">IF(E847="Discontinued",H847,ROUND(ROUNDUP(ROUND(G847/(1-IF(J847="",I847,J847))/0.05,6),0)*0.05,2))</f>
        <v>83.05</v>
      </c>
      <c r="L847" s="19" t="n">
        <f aca="false">IF(OR(E847="Discontinued",P847="Held at old sell"),H847,IF(LEFT(P847,15)="Approved, cappe",ROUND(ROUNDUP(ROUND(H847*1.1/0.05,6),0)*0.05,2),K847))</f>
        <v>83.05</v>
      </c>
      <c r="M847" s="17" t="n">
        <f aca="false">ROUND((H847-G847)/H847,3)</f>
        <v>0.377</v>
      </c>
      <c r="N847" s="17" t="n">
        <f aca="false">IF(E847="Discontinued","",ROUND((L847-G847)/L847,3))</f>
        <v>0.4</v>
      </c>
      <c r="O847" s="21" t="str">
        <f aca="false">IF(E847="Discontinued","Archive",IF(AND(ROUND(K847/H847-1,6)&lt;=0.1,K847-H847&lt;=100),"Auto","Approval"))</f>
        <v>Auto</v>
      </c>
      <c r="P847" s="21" t="s">
        <v>111</v>
      </c>
      <c r="Q847" s="21"/>
      <c r="R847" s="21" t="str">
        <f aca="false">IF(E847="Superseded",MID(INDEX('Import file'!$E$2:$E$1384,MATCH(A847,'Import file'!$A$2:$A$1384,0)),23,30),A847)</f>
        <v>LSB-1559</v>
      </c>
      <c r="S847" s="19" t="n">
        <f aca="false">IF(E847="Discontinued","",IFERROR(INDEX('Supplier file A'!$D$2:$D$677,MATCH(R847,'Supplier file A'!$A$2:$A$677,0)),IFERROR(INDEX('Supplier file B'!$D$2:$D$386,MATCH(R847,'Supplier file B'!$A$2:$A$386,0)),INDEX('Supplier file C'!$D$2:$D$383,MATCH(R847,'Supplier file C'!$A$2:$A$383,0)))))</f>
        <v>49.83</v>
      </c>
      <c r="T847" s="21" t="str">
        <f aca="false">IF(E847="Discontinued","",IF(ABS(G847-S847)&lt;0.005,"Yes","No"))</f>
        <v>Yes</v>
      </c>
      <c r="U847" s="21" t="str">
        <f aca="false">IF(E847="Discontinued","",IF(ABS(F847-G847)&lt;=0.01*G847,"Yes","No"))</f>
        <v>No</v>
      </c>
      <c r="V847" s="17" t="n">
        <f aca="false">IF(E847="Discontinued","",K847/H847-1)</f>
        <v>0.038125</v>
      </c>
      <c r="W847" s="21" t="str">
        <f aca="false">IF(E847="Discontinued","Archived",IF(ROUND((L847-G847)/L847,3)&gt;=ROUND(I847,3),"At or above target",IF(Q847&lt;&gt;"","Below target, reason recorded","Below target, no reason")))</f>
        <v>At or above target</v>
      </c>
      <c r="X847" s="21" t="str">
        <f aca="false">IF(E847="Discontinued","",IF(ROUND(M847-I847,3)&lt;-0.01,"Yes","No"))</f>
        <v>Yes</v>
      </c>
    </row>
    <row r="848" customFormat="false" ht="15" hidden="false" customHeight="false" outlineLevel="0" collapsed="false">
      <c r="A848" s="21" t="s">
        <v>1831</v>
      </c>
      <c r="B848" s="21" t="s">
        <v>1832</v>
      </c>
      <c r="C848" s="21" t="s">
        <v>1452</v>
      </c>
      <c r="D848" s="21" t="s">
        <v>1453</v>
      </c>
      <c r="E848" s="21" t="s">
        <v>110</v>
      </c>
      <c r="F848" s="19" t="n">
        <v>34</v>
      </c>
      <c r="G848" s="19" t="n">
        <v>35.03</v>
      </c>
      <c r="H848" s="19" t="n">
        <v>50.75</v>
      </c>
      <c r="I848" s="17" t="n">
        <v>0.4</v>
      </c>
      <c r="J848" s="17" t="n">
        <v>0.33</v>
      </c>
      <c r="K848" s="19" t="n">
        <f aca="false">IF(E848="Discontinued",H848,ROUND(ROUNDUP(ROUND(G848/(1-IF(J848="",I848,J848))/0.05,6),0)*0.05,2))</f>
        <v>52.3</v>
      </c>
      <c r="L848" s="19" t="n">
        <f aca="false">IF(OR(E848="Discontinued",P848="Held at old sell"),H848,IF(LEFT(P848,15)="Approved, cappe",ROUND(ROUNDUP(ROUND(H848*1.1/0.05,6),0)*0.05,2),K848))</f>
        <v>52.3</v>
      </c>
      <c r="M848" s="17" t="n">
        <f aca="false">ROUND((H848-G848)/H848,3)</f>
        <v>0.31</v>
      </c>
      <c r="N848" s="17" t="n">
        <f aca="false">IF(E848="Discontinued","",ROUND((L848-G848)/L848,3))</f>
        <v>0.33</v>
      </c>
      <c r="O848" s="21" t="str">
        <f aca="false">IF(E848="Discontinued","Archive",IF(AND(ROUND(K848/H848-1,6)&lt;=0.1,K848-H848&lt;=100),"Auto","Approval"))</f>
        <v>Auto</v>
      </c>
      <c r="P848" s="21" t="s">
        <v>111</v>
      </c>
      <c r="Q848" s="21" t="s">
        <v>1481</v>
      </c>
      <c r="R848" s="21" t="str">
        <f aca="false">IF(E848="Superseded",MID(INDEX('Import file'!$E$2:$E$1384,MATCH(A848,'Import file'!$A$2:$A$1384,0)),23,30),A848)</f>
        <v>LSB-1562</v>
      </c>
      <c r="S848" s="19" t="n">
        <f aca="false">IF(E848="Discontinued","",IFERROR(INDEX('Supplier file A'!$D$2:$D$677,MATCH(R848,'Supplier file A'!$A$2:$A$677,0)),IFERROR(INDEX('Supplier file B'!$D$2:$D$386,MATCH(R848,'Supplier file B'!$A$2:$A$386,0)),INDEX('Supplier file C'!$D$2:$D$383,MATCH(R848,'Supplier file C'!$A$2:$A$383,0)))))</f>
        <v>35.03</v>
      </c>
      <c r="T848" s="21" t="str">
        <f aca="false">IF(E848="Discontinued","",IF(ABS(G848-S848)&lt;0.005,"Yes","No"))</f>
        <v>Yes</v>
      </c>
      <c r="U848" s="21" t="str">
        <f aca="false">IF(E848="Discontinued","",IF(ABS(F848-G848)&lt;=0.01*G848,"Yes","No"))</f>
        <v>No</v>
      </c>
      <c r="V848" s="17" t="n">
        <f aca="false">IF(E848="Discontinued","",K848/H848-1)</f>
        <v>0.0305418719211823</v>
      </c>
      <c r="W848" s="21" t="str">
        <f aca="false">IF(E848="Discontinued","Archived",IF(ROUND((L848-G848)/L848,3)&gt;=ROUND(I848,3),"At or above target",IF(Q848&lt;&gt;"","Below target, reason recorded","Below target, no reason")))</f>
        <v>Below target, reason recorded</v>
      </c>
      <c r="X848" s="21" t="str">
        <f aca="false">IF(E848="Discontinued","",IF(ROUND(M848-I848,3)&lt;-0.01,"Yes","No"))</f>
        <v>Yes</v>
      </c>
    </row>
    <row r="849" customFormat="false" ht="15" hidden="false" customHeight="false" outlineLevel="0" collapsed="false">
      <c r="A849" s="21" t="s">
        <v>1833</v>
      </c>
      <c r="B849" s="21" t="s">
        <v>1834</v>
      </c>
      <c r="C849" s="21" t="s">
        <v>1452</v>
      </c>
      <c r="D849" s="21" t="s">
        <v>1453</v>
      </c>
      <c r="E849" s="21" t="s">
        <v>110</v>
      </c>
      <c r="F849" s="19" t="n">
        <v>11.9</v>
      </c>
      <c r="G849" s="19" t="n">
        <v>12.12</v>
      </c>
      <c r="H849" s="19" t="n">
        <v>17.25</v>
      </c>
      <c r="I849" s="17" t="n">
        <v>0.4</v>
      </c>
      <c r="J849" s="17" t="n">
        <v>0.31</v>
      </c>
      <c r="K849" s="19" t="n">
        <f aca="false">IF(E849="Discontinued",H849,ROUND(ROUNDUP(ROUND(G849/(1-IF(J849="",I849,J849))/0.05,6),0)*0.05,2))</f>
        <v>17.6</v>
      </c>
      <c r="L849" s="19" t="n">
        <f aca="false">IF(OR(E849="Discontinued",P849="Held at old sell"),H849,IF(LEFT(P849,15)="Approved, cappe",ROUND(ROUNDUP(ROUND(H849*1.1/0.05,6),0)*0.05,2),K849))</f>
        <v>17.6</v>
      </c>
      <c r="M849" s="17" t="n">
        <f aca="false">ROUND((H849-G849)/H849,3)</f>
        <v>0.297</v>
      </c>
      <c r="N849" s="17" t="n">
        <f aca="false">IF(E849="Discontinued","",ROUND((L849-G849)/L849,3))</f>
        <v>0.311</v>
      </c>
      <c r="O849" s="21" t="str">
        <f aca="false">IF(E849="Discontinued","Archive",IF(AND(ROUND(K849/H849-1,6)&lt;=0.1,K849-H849&lt;=100),"Auto","Approval"))</f>
        <v>Auto</v>
      </c>
      <c r="P849" s="21" t="s">
        <v>111</v>
      </c>
      <c r="Q849" s="21" t="s">
        <v>1680</v>
      </c>
      <c r="R849" s="21" t="str">
        <f aca="false">IF(E849="Superseded",MID(INDEX('Import file'!$E$2:$E$1384,MATCH(A849,'Import file'!$A$2:$A$1384,0)),23,30),A849)</f>
        <v>LSB-1566</v>
      </c>
      <c r="S849" s="19" t="n">
        <f aca="false">IF(E849="Discontinued","",IFERROR(INDEX('Supplier file A'!$D$2:$D$677,MATCH(R849,'Supplier file A'!$A$2:$A$677,0)),IFERROR(INDEX('Supplier file B'!$D$2:$D$386,MATCH(R849,'Supplier file B'!$A$2:$A$386,0)),INDEX('Supplier file C'!$D$2:$D$383,MATCH(R849,'Supplier file C'!$A$2:$A$383,0)))))</f>
        <v>12.12</v>
      </c>
      <c r="T849" s="21" t="str">
        <f aca="false">IF(E849="Discontinued","",IF(ABS(G849-S849)&lt;0.005,"Yes","No"))</f>
        <v>Yes</v>
      </c>
      <c r="U849" s="21" t="str">
        <f aca="false">IF(E849="Discontinued","",IF(ABS(F849-G849)&lt;=0.01*G849,"Yes","No"))</f>
        <v>No</v>
      </c>
      <c r="V849" s="17" t="n">
        <f aca="false">IF(E849="Discontinued","",K849/H849-1)</f>
        <v>0.0202898550724639</v>
      </c>
      <c r="W849" s="21" t="str">
        <f aca="false">IF(E849="Discontinued","Archived",IF(ROUND((L849-G849)/L849,3)&gt;=ROUND(I849,3),"At or above target",IF(Q849&lt;&gt;"","Below target, reason recorded","Below target, no reason")))</f>
        <v>Below target, reason recorded</v>
      </c>
      <c r="X849" s="21" t="str">
        <f aca="false">IF(E849="Discontinued","",IF(ROUND(M849-I849,3)&lt;-0.01,"Yes","No"))</f>
        <v>Yes</v>
      </c>
    </row>
    <row r="850" customFormat="false" ht="15" hidden="false" customHeight="false" outlineLevel="0" collapsed="false">
      <c r="A850" s="21" t="s">
        <v>1835</v>
      </c>
      <c r="B850" s="21" t="s">
        <v>1836</v>
      </c>
      <c r="C850" s="21" t="s">
        <v>1452</v>
      </c>
      <c r="D850" s="21" t="s">
        <v>1453</v>
      </c>
      <c r="E850" s="21" t="s">
        <v>110</v>
      </c>
      <c r="F850" s="19" t="n">
        <v>97.88</v>
      </c>
      <c r="G850" s="19" t="n">
        <v>101.16</v>
      </c>
      <c r="H850" s="19" t="n">
        <v>163.15</v>
      </c>
      <c r="I850" s="17" t="n">
        <v>0.4</v>
      </c>
      <c r="J850" s="17"/>
      <c r="K850" s="19" t="n">
        <f aca="false">IF(E850="Discontinued",H850,ROUND(ROUNDUP(ROUND(G850/(1-IF(J850="",I850,J850))/0.05,6),0)*0.05,2))</f>
        <v>168.6</v>
      </c>
      <c r="L850" s="19" t="n">
        <f aca="false">IF(OR(E850="Discontinued",P850="Held at old sell"),H850,IF(LEFT(P850,15)="Approved, cappe",ROUND(ROUNDUP(ROUND(H850*1.1/0.05,6),0)*0.05,2),K850))</f>
        <v>168.6</v>
      </c>
      <c r="M850" s="17" t="n">
        <f aca="false">ROUND((H850-G850)/H850,3)</f>
        <v>0.38</v>
      </c>
      <c r="N850" s="17" t="n">
        <f aca="false">IF(E850="Discontinued","",ROUND((L850-G850)/L850,3))</f>
        <v>0.4</v>
      </c>
      <c r="O850" s="21" t="str">
        <f aca="false">IF(E850="Discontinued","Archive",IF(AND(ROUND(K850/H850-1,6)&lt;=0.1,K850-H850&lt;=100),"Auto","Approval"))</f>
        <v>Auto</v>
      </c>
      <c r="P850" s="21" t="s">
        <v>111</v>
      </c>
      <c r="Q850" s="21"/>
      <c r="R850" s="21" t="str">
        <f aca="false">IF(E850="Superseded",MID(INDEX('Import file'!$E$2:$E$1384,MATCH(A850,'Import file'!$A$2:$A$1384,0)),23,30),A850)</f>
        <v>LSB-1567</v>
      </c>
      <c r="S850" s="19" t="n">
        <f aca="false">IF(E850="Discontinued","",IFERROR(INDEX('Supplier file A'!$D$2:$D$677,MATCH(R850,'Supplier file A'!$A$2:$A$677,0)),IFERROR(INDEX('Supplier file B'!$D$2:$D$386,MATCH(R850,'Supplier file B'!$A$2:$A$386,0)),INDEX('Supplier file C'!$D$2:$D$383,MATCH(R850,'Supplier file C'!$A$2:$A$383,0)))))</f>
        <v>101.16</v>
      </c>
      <c r="T850" s="21" t="str">
        <f aca="false">IF(E850="Discontinued","",IF(ABS(G850-S850)&lt;0.005,"Yes","No"))</f>
        <v>Yes</v>
      </c>
      <c r="U850" s="21" t="str">
        <f aca="false">IF(E850="Discontinued","",IF(ABS(F850-G850)&lt;=0.01*G850,"Yes","No"))</f>
        <v>No</v>
      </c>
      <c r="V850" s="17" t="n">
        <f aca="false">IF(E850="Discontinued","",K850/H850-1)</f>
        <v>0.0334048421697823</v>
      </c>
      <c r="W850" s="21" t="str">
        <f aca="false">IF(E850="Discontinued","Archived",IF(ROUND((L850-G850)/L850,3)&gt;=ROUND(I850,3),"At or above target",IF(Q850&lt;&gt;"","Below target, reason recorded","Below target, no reason")))</f>
        <v>At or above target</v>
      </c>
      <c r="X850" s="21" t="str">
        <f aca="false">IF(E850="Discontinued","",IF(ROUND(M850-I850,3)&lt;-0.01,"Yes","No"))</f>
        <v>Yes</v>
      </c>
    </row>
    <row r="851" customFormat="false" ht="15" hidden="false" customHeight="false" outlineLevel="0" collapsed="false">
      <c r="A851" s="21" t="s">
        <v>1837</v>
      </c>
      <c r="B851" s="21" t="s">
        <v>1838</v>
      </c>
      <c r="C851" s="21" t="s">
        <v>1452</v>
      </c>
      <c r="D851" s="21" t="s">
        <v>1453</v>
      </c>
      <c r="E851" s="21" t="s">
        <v>110</v>
      </c>
      <c r="F851" s="19" t="n">
        <v>95.2</v>
      </c>
      <c r="G851" s="19" t="n">
        <v>98.12</v>
      </c>
      <c r="H851" s="19" t="n">
        <v>158.7</v>
      </c>
      <c r="I851" s="17" t="n">
        <v>0.4</v>
      </c>
      <c r="J851" s="17"/>
      <c r="K851" s="19" t="n">
        <f aca="false">IF(E851="Discontinued",H851,ROUND(ROUNDUP(ROUND(G851/(1-IF(J851="",I851,J851))/0.05,6),0)*0.05,2))</f>
        <v>163.55</v>
      </c>
      <c r="L851" s="19" t="n">
        <f aca="false">IF(OR(E851="Discontinued",P851="Held at old sell"),H851,IF(LEFT(P851,15)="Approved, cappe",ROUND(ROUNDUP(ROUND(H851*1.1/0.05,6),0)*0.05,2),K851))</f>
        <v>163.55</v>
      </c>
      <c r="M851" s="17" t="n">
        <f aca="false">ROUND((H851-G851)/H851,3)</f>
        <v>0.382</v>
      </c>
      <c r="N851" s="17" t="n">
        <f aca="false">IF(E851="Discontinued","",ROUND((L851-G851)/L851,3))</f>
        <v>0.4</v>
      </c>
      <c r="O851" s="21" t="str">
        <f aca="false">IF(E851="Discontinued","Archive",IF(AND(ROUND(K851/H851-1,6)&lt;=0.1,K851-H851&lt;=100),"Auto","Approval"))</f>
        <v>Auto</v>
      </c>
      <c r="P851" s="21" t="s">
        <v>111</v>
      </c>
      <c r="Q851" s="21"/>
      <c r="R851" s="21" t="str">
        <f aca="false">IF(E851="Superseded",MID(INDEX('Import file'!$E$2:$E$1384,MATCH(A851,'Import file'!$A$2:$A$1384,0)),23,30),A851)</f>
        <v>LSB-1572</v>
      </c>
      <c r="S851" s="19" t="n">
        <f aca="false">IF(E851="Discontinued","",IFERROR(INDEX('Supplier file A'!$D$2:$D$677,MATCH(R851,'Supplier file A'!$A$2:$A$677,0)),IFERROR(INDEX('Supplier file B'!$D$2:$D$386,MATCH(R851,'Supplier file B'!$A$2:$A$386,0)),INDEX('Supplier file C'!$D$2:$D$383,MATCH(R851,'Supplier file C'!$A$2:$A$383,0)))))</f>
        <v>98.12</v>
      </c>
      <c r="T851" s="21" t="str">
        <f aca="false">IF(E851="Discontinued","",IF(ABS(G851-S851)&lt;0.005,"Yes","No"))</f>
        <v>Yes</v>
      </c>
      <c r="U851" s="21" t="str">
        <f aca="false">IF(E851="Discontinued","",IF(ABS(F851-G851)&lt;=0.01*G851,"Yes","No"))</f>
        <v>No</v>
      </c>
      <c r="V851" s="17" t="n">
        <f aca="false">IF(E851="Discontinued","",K851/H851-1)</f>
        <v>0.0305608065532452</v>
      </c>
      <c r="W851" s="21" t="str">
        <f aca="false">IF(E851="Discontinued","Archived",IF(ROUND((L851-G851)/L851,3)&gt;=ROUND(I851,3),"At or above target",IF(Q851&lt;&gt;"","Below target, reason recorded","Below target, no reason")))</f>
        <v>At or above target</v>
      </c>
      <c r="X851" s="21" t="str">
        <f aca="false">IF(E851="Discontinued","",IF(ROUND(M851-I851,3)&lt;-0.01,"Yes","No"))</f>
        <v>Yes</v>
      </c>
    </row>
    <row r="852" customFormat="false" ht="15" hidden="false" customHeight="false" outlineLevel="0" collapsed="false">
      <c r="A852" s="21" t="s">
        <v>1839</v>
      </c>
      <c r="B852" s="21" t="s">
        <v>1840</v>
      </c>
      <c r="C852" s="21" t="s">
        <v>1452</v>
      </c>
      <c r="D852" s="21" t="s">
        <v>1453</v>
      </c>
      <c r="E852" s="21" t="s">
        <v>110</v>
      </c>
      <c r="F852" s="19" t="n">
        <v>32</v>
      </c>
      <c r="G852" s="19" t="n">
        <v>33.2</v>
      </c>
      <c r="H852" s="19" t="n">
        <v>46.4</v>
      </c>
      <c r="I852" s="17" t="n">
        <v>0.4</v>
      </c>
      <c r="J852" s="17" t="n">
        <v>0.31</v>
      </c>
      <c r="K852" s="19" t="n">
        <f aca="false">IF(E852="Discontinued",H852,ROUND(ROUNDUP(ROUND(G852/(1-IF(J852="",I852,J852))/0.05,6),0)*0.05,2))</f>
        <v>48.15</v>
      </c>
      <c r="L852" s="19" t="n">
        <f aca="false">IF(OR(E852="Discontinued",P852="Held at old sell"),H852,IF(LEFT(P852,15)="Approved, cappe",ROUND(ROUNDUP(ROUND(H852*1.1/0.05,6),0)*0.05,2),K852))</f>
        <v>48.15</v>
      </c>
      <c r="M852" s="17" t="n">
        <f aca="false">ROUND((H852-G852)/H852,3)</f>
        <v>0.284</v>
      </c>
      <c r="N852" s="17" t="n">
        <f aca="false">IF(E852="Discontinued","",ROUND((L852-G852)/L852,3))</f>
        <v>0.31</v>
      </c>
      <c r="O852" s="21" t="str">
        <f aca="false">IF(E852="Discontinued","Archive",IF(AND(ROUND(K852/H852-1,6)&lt;=0.1,K852-H852&lt;=100),"Auto","Approval"))</f>
        <v>Auto</v>
      </c>
      <c r="P852" s="21" t="s">
        <v>111</v>
      </c>
      <c r="Q852" s="21" t="s">
        <v>1680</v>
      </c>
      <c r="R852" s="21" t="str">
        <f aca="false">IF(E852="Superseded",MID(INDEX('Import file'!$E$2:$E$1384,MATCH(A852,'Import file'!$A$2:$A$1384,0)),23,30),A852)</f>
        <v>LSB-1575</v>
      </c>
      <c r="S852" s="19" t="n">
        <f aca="false">IF(E852="Discontinued","",IFERROR(INDEX('Supplier file A'!$D$2:$D$677,MATCH(R852,'Supplier file A'!$A$2:$A$677,0)),IFERROR(INDEX('Supplier file B'!$D$2:$D$386,MATCH(R852,'Supplier file B'!$A$2:$A$386,0)),INDEX('Supplier file C'!$D$2:$D$383,MATCH(R852,'Supplier file C'!$A$2:$A$383,0)))))</f>
        <v>33.2</v>
      </c>
      <c r="T852" s="21" t="str">
        <f aca="false">IF(E852="Discontinued","",IF(ABS(G852-S852)&lt;0.005,"Yes","No"))</f>
        <v>Yes</v>
      </c>
      <c r="U852" s="21" t="str">
        <f aca="false">IF(E852="Discontinued","",IF(ABS(F852-G852)&lt;=0.01*G852,"Yes","No"))</f>
        <v>No</v>
      </c>
      <c r="V852" s="17" t="n">
        <f aca="false">IF(E852="Discontinued","",K852/H852-1)</f>
        <v>0.0377155172413792</v>
      </c>
      <c r="W852" s="21" t="str">
        <f aca="false">IF(E852="Discontinued","Archived",IF(ROUND((L852-G852)/L852,3)&gt;=ROUND(I852,3),"At or above target",IF(Q852&lt;&gt;"","Below target, reason recorded","Below target, no reason")))</f>
        <v>Below target, reason recorded</v>
      </c>
      <c r="X852" s="21" t="str">
        <f aca="false">IF(E852="Discontinued","",IF(ROUND(M852-I852,3)&lt;-0.01,"Yes","No"))</f>
        <v>Yes</v>
      </c>
    </row>
    <row r="853" customFormat="false" ht="15" hidden="false" customHeight="false" outlineLevel="0" collapsed="false">
      <c r="A853" s="21" t="s">
        <v>1841</v>
      </c>
      <c r="B853" s="21" t="s">
        <v>1842</v>
      </c>
      <c r="C853" s="21" t="s">
        <v>1452</v>
      </c>
      <c r="D853" s="21" t="s">
        <v>1453</v>
      </c>
      <c r="E853" s="21" t="s">
        <v>110</v>
      </c>
      <c r="F853" s="19" t="n">
        <v>13.6</v>
      </c>
      <c r="G853" s="19" t="n">
        <v>14.11</v>
      </c>
      <c r="H853" s="19" t="n">
        <v>22.7</v>
      </c>
      <c r="I853" s="17" t="n">
        <v>0.4</v>
      </c>
      <c r="J853" s="17"/>
      <c r="K853" s="19" t="n">
        <f aca="false">IF(E853="Discontinued",H853,ROUND(ROUNDUP(ROUND(G853/(1-IF(J853="",I853,J853))/0.05,6),0)*0.05,2))</f>
        <v>23.55</v>
      </c>
      <c r="L853" s="19" t="n">
        <f aca="false">IF(OR(E853="Discontinued",P853="Held at old sell"),H853,IF(LEFT(P853,15)="Approved, cappe",ROUND(ROUNDUP(ROUND(H853*1.1/0.05,6),0)*0.05,2),K853))</f>
        <v>23.55</v>
      </c>
      <c r="M853" s="17" t="n">
        <f aca="false">ROUND((H853-G853)/H853,3)</f>
        <v>0.378</v>
      </c>
      <c r="N853" s="17" t="n">
        <f aca="false">IF(E853="Discontinued","",ROUND((L853-G853)/L853,3))</f>
        <v>0.401</v>
      </c>
      <c r="O853" s="21" t="str">
        <f aca="false">IF(E853="Discontinued","Archive",IF(AND(ROUND(K853/H853-1,6)&lt;=0.1,K853-H853&lt;=100),"Auto","Approval"))</f>
        <v>Auto</v>
      </c>
      <c r="P853" s="21" t="s">
        <v>111</v>
      </c>
      <c r="Q853" s="21"/>
      <c r="R853" s="21" t="str">
        <f aca="false">IF(E853="Superseded",MID(INDEX('Import file'!$E$2:$E$1384,MATCH(A853,'Import file'!$A$2:$A$1384,0)),23,30),A853)</f>
        <v>LSB-1576</v>
      </c>
      <c r="S853" s="19" t="n">
        <f aca="false">IF(E853="Discontinued","",IFERROR(INDEX('Supplier file A'!$D$2:$D$677,MATCH(R853,'Supplier file A'!$A$2:$A$677,0)),IFERROR(INDEX('Supplier file B'!$D$2:$D$386,MATCH(R853,'Supplier file B'!$A$2:$A$386,0)),INDEX('Supplier file C'!$D$2:$D$383,MATCH(R853,'Supplier file C'!$A$2:$A$383,0)))))</f>
        <v>14.11</v>
      </c>
      <c r="T853" s="21" t="str">
        <f aca="false">IF(E853="Discontinued","",IF(ABS(G853-S853)&lt;0.005,"Yes","No"))</f>
        <v>Yes</v>
      </c>
      <c r="U853" s="21" t="str">
        <f aca="false">IF(E853="Discontinued","",IF(ABS(F853-G853)&lt;=0.01*G853,"Yes","No"))</f>
        <v>No</v>
      </c>
      <c r="V853" s="17" t="n">
        <f aca="false">IF(E853="Discontinued","",K853/H853-1)</f>
        <v>0.0374449339207048</v>
      </c>
      <c r="W853" s="21" t="str">
        <f aca="false">IF(E853="Discontinued","Archived",IF(ROUND((L853-G853)/L853,3)&gt;=ROUND(I853,3),"At or above target",IF(Q853&lt;&gt;"","Below target, reason recorded","Below target, no reason")))</f>
        <v>At or above target</v>
      </c>
      <c r="X853" s="21" t="str">
        <f aca="false">IF(E853="Discontinued","",IF(ROUND(M853-I853,3)&lt;-0.01,"Yes","No"))</f>
        <v>Yes</v>
      </c>
    </row>
    <row r="854" customFormat="false" ht="15" hidden="false" customHeight="false" outlineLevel="0" collapsed="false">
      <c r="A854" s="21" t="s">
        <v>1843</v>
      </c>
      <c r="B854" s="21" t="s">
        <v>1844</v>
      </c>
      <c r="C854" s="21" t="s">
        <v>1452</v>
      </c>
      <c r="D854" s="21" t="s">
        <v>1453</v>
      </c>
      <c r="E854" s="21" t="s">
        <v>110</v>
      </c>
      <c r="F854" s="19" t="n">
        <v>52.9</v>
      </c>
      <c r="G854" s="19" t="n">
        <v>54.48</v>
      </c>
      <c r="H854" s="19" t="n">
        <v>88.2</v>
      </c>
      <c r="I854" s="17" t="n">
        <v>0.4</v>
      </c>
      <c r="J854" s="17"/>
      <c r="K854" s="19" t="n">
        <f aca="false">IF(E854="Discontinued",H854,ROUND(ROUNDUP(ROUND(G854/(1-IF(J854="",I854,J854))/0.05,6),0)*0.05,2))</f>
        <v>90.8</v>
      </c>
      <c r="L854" s="19" t="n">
        <f aca="false">IF(OR(E854="Discontinued",P854="Held at old sell"),H854,IF(LEFT(P854,15)="Approved, cappe",ROUND(ROUNDUP(ROUND(H854*1.1/0.05,6),0)*0.05,2),K854))</f>
        <v>90.8</v>
      </c>
      <c r="M854" s="17" t="n">
        <f aca="false">ROUND((H854-G854)/H854,3)</f>
        <v>0.382</v>
      </c>
      <c r="N854" s="17" t="n">
        <f aca="false">IF(E854="Discontinued","",ROUND((L854-G854)/L854,3))</f>
        <v>0.4</v>
      </c>
      <c r="O854" s="21" t="str">
        <f aca="false">IF(E854="Discontinued","Archive",IF(AND(ROUND(K854/H854-1,6)&lt;=0.1,K854-H854&lt;=100),"Auto","Approval"))</f>
        <v>Auto</v>
      </c>
      <c r="P854" s="21" t="s">
        <v>111</v>
      </c>
      <c r="Q854" s="21"/>
      <c r="R854" s="21" t="str">
        <f aca="false">IF(E854="Superseded",MID(INDEX('Import file'!$E$2:$E$1384,MATCH(A854,'Import file'!$A$2:$A$1384,0)),23,30),A854)</f>
        <v>LSB-1581</v>
      </c>
      <c r="S854" s="19" t="n">
        <f aca="false">IF(E854="Discontinued","",IFERROR(INDEX('Supplier file A'!$D$2:$D$677,MATCH(R854,'Supplier file A'!$A$2:$A$677,0)),IFERROR(INDEX('Supplier file B'!$D$2:$D$386,MATCH(R854,'Supplier file B'!$A$2:$A$386,0)),INDEX('Supplier file C'!$D$2:$D$383,MATCH(R854,'Supplier file C'!$A$2:$A$383,0)))))</f>
        <v>54.48</v>
      </c>
      <c r="T854" s="21" t="str">
        <f aca="false">IF(E854="Discontinued","",IF(ABS(G854-S854)&lt;0.005,"Yes","No"))</f>
        <v>Yes</v>
      </c>
      <c r="U854" s="21" t="str">
        <f aca="false">IF(E854="Discontinued","",IF(ABS(F854-G854)&lt;=0.01*G854,"Yes","No"))</f>
        <v>No</v>
      </c>
      <c r="V854" s="17" t="n">
        <f aca="false">IF(E854="Discontinued","",K854/H854-1)</f>
        <v>0.0294784580498866</v>
      </c>
      <c r="W854" s="21" t="str">
        <f aca="false">IF(E854="Discontinued","Archived",IF(ROUND((L854-G854)/L854,3)&gt;=ROUND(I854,3),"At or above target",IF(Q854&lt;&gt;"","Below target, reason recorded","Below target, no reason")))</f>
        <v>At or above target</v>
      </c>
      <c r="X854" s="21" t="str">
        <f aca="false">IF(E854="Discontinued","",IF(ROUND(M854-I854,3)&lt;-0.01,"Yes","No"))</f>
        <v>Yes</v>
      </c>
    </row>
    <row r="855" customFormat="false" ht="15" hidden="false" customHeight="false" outlineLevel="0" collapsed="false">
      <c r="A855" s="21" t="s">
        <v>1845</v>
      </c>
      <c r="B855" s="21" t="s">
        <v>1846</v>
      </c>
      <c r="C855" s="21" t="s">
        <v>1452</v>
      </c>
      <c r="D855" s="21" t="s">
        <v>1453</v>
      </c>
      <c r="E855" s="21" t="s">
        <v>110</v>
      </c>
      <c r="F855" s="19" t="n">
        <v>24.3</v>
      </c>
      <c r="G855" s="19" t="n">
        <v>25.17</v>
      </c>
      <c r="H855" s="19" t="n">
        <v>40.5</v>
      </c>
      <c r="I855" s="17" t="n">
        <v>0.4</v>
      </c>
      <c r="J855" s="17"/>
      <c r="K855" s="19" t="n">
        <f aca="false">IF(E855="Discontinued",H855,ROUND(ROUNDUP(ROUND(G855/(1-IF(J855="",I855,J855))/0.05,6),0)*0.05,2))</f>
        <v>41.95</v>
      </c>
      <c r="L855" s="19" t="n">
        <f aca="false">IF(OR(E855="Discontinued",P855="Held at old sell"),H855,IF(LEFT(P855,15)="Approved, cappe",ROUND(ROUNDUP(ROUND(H855*1.1/0.05,6),0)*0.05,2),K855))</f>
        <v>41.95</v>
      </c>
      <c r="M855" s="17" t="n">
        <f aca="false">ROUND((H855-G855)/H855,3)</f>
        <v>0.379</v>
      </c>
      <c r="N855" s="17" t="n">
        <f aca="false">IF(E855="Discontinued","",ROUND((L855-G855)/L855,3))</f>
        <v>0.4</v>
      </c>
      <c r="O855" s="21" t="str">
        <f aca="false">IF(E855="Discontinued","Archive",IF(AND(ROUND(K855/H855-1,6)&lt;=0.1,K855-H855&lt;=100),"Auto","Approval"))</f>
        <v>Auto</v>
      </c>
      <c r="P855" s="21" t="s">
        <v>111</v>
      </c>
      <c r="Q855" s="21"/>
      <c r="R855" s="21" t="str">
        <f aca="false">IF(E855="Superseded",MID(INDEX('Import file'!$E$2:$E$1384,MATCH(A855,'Import file'!$A$2:$A$1384,0)),23,30),A855)</f>
        <v>LSB-1582</v>
      </c>
      <c r="S855" s="19" t="n">
        <f aca="false">IF(E855="Discontinued","",IFERROR(INDEX('Supplier file A'!$D$2:$D$677,MATCH(R855,'Supplier file A'!$A$2:$A$677,0)),IFERROR(INDEX('Supplier file B'!$D$2:$D$386,MATCH(R855,'Supplier file B'!$A$2:$A$386,0)),INDEX('Supplier file C'!$D$2:$D$383,MATCH(R855,'Supplier file C'!$A$2:$A$383,0)))))</f>
        <v>25.17</v>
      </c>
      <c r="T855" s="21" t="str">
        <f aca="false">IF(E855="Discontinued","",IF(ABS(G855-S855)&lt;0.005,"Yes","No"))</f>
        <v>Yes</v>
      </c>
      <c r="U855" s="21" t="str">
        <f aca="false">IF(E855="Discontinued","",IF(ABS(F855-G855)&lt;=0.01*G855,"Yes","No"))</f>
        <v>No</v>
      </c>
      <c r="V855" s="17" t="n">
        <f aca="false">IF(E855="Discontinued","",K855/H855-1)</f>
        <v>0.0358024691358025</v>
      </c>
      <c r="W855" s="21" t="str">
        <f aca="false">IF(E855="Discontinued","Archived",IF(ROUND((L855-G855)/L855,3)&gt;=ROUND(I855,3),"At or above target",IF(Q855&lt;&gt;"","Below target, reason recorded","Below target, no reason")))</f>
        <v>At or above target</v>
      </c>
      <c r="X855" s="21" t="str">
        <f aca="false">IF(E855="Discontinued","",IF(ROUND(M855-I855,3)&lt;-0.01,"Yes","No"))</f>
        <v>Yes</v>
      </c>
    </row>
    <row r="856" customFormat="false" ht="15" hidden="false" customHeight="false" outlineLevel="0" collapsed="false">
      <c r="A856" s="21" t="s">
        <v>1847</v>
      </c>
      <c r="B856" s="21" t="s">
        <v>1848</v>
      </c>
      <c r="C856" s="21" t="s">
        <v>1452</v>
      </c>
      <c r="D856" s="21" t="s">
        <v>1453</v>
      </c>
      <c r="E856" s="21" t="s">
        <v>110</v>
      </c>
      <c r="F856" s="19" t="n">
        <v>56.7</v>
      </c>
      <c r="G856" s="19" t="n">
        <v>58.76</v>
      </c>
      <c r="H856" s="19" t="n">
        <v>94.5</v>
      </c>
      <c r="I856" s="17" t="n">
        <v>0.4</v>
      </c>
      <c r="J856" s="17"/>
      <c r="K856" s="19" t="n">
        <f aca="false">IF(E856="Discontinued",H856,ROUND(ROUNDUP(ROUND(G856/(1-IF(J856="",I856,J856))/0.05,6),0)*0.05,2))</f>
        <v>97.95</v>
      </c>
      <c r="L856" s="19" t="n">
        <f aca="false">IF(OR(E856="Discontinued",P856="Held at old sell"),H856,IF(LEFT(P856,15)="Approved, cappe",ROUND(ROUNDUP(ROUND(H856*1.1/0.05,6),0)*0.05,2),K856))</f>
        <v>97.95</v>
      </c>
      <c r="M856" s="17" t="n">
        <f aca="false">ROUND((H856-G856)/H856,3)</f>
        <v>0.378</v>
      </c>
      <c r="N856" s="17" t="n">
        <f aca="false">IF(E856="Discontinued","",ROUND((L856-G856)/L856,3))</f>
        <v>0.4</v>
      </c>
      <c r="O856" s="21" t="str">
        <f aca="false">IF(E856="Discontinued","Archive",IF(AND(ROUND(K856/H856-1,6)&lt;=0.1,K856-H856&lt;=100),"Auto","Approval"))</f>
        <v>Auto</v>
      </c>
      <c r="P856" s="21" t="s">
        <v>111</v>
      </c>
      <c r="Q856" s="21"/>
      <c r="R856" s="21" t="str">
        <f aca="false">IF(E856="Superseded",MID(INDEX('Import file'!$E$2:$E$1384,MATCH(A856,'Import file'!$A$2:$A$1384,0)),23,30),A856)</f>
        <v>LSB-1587</v>
      </c>
      <c r="S856" s="19" t="n">
        <f aca="false">IF(E856="Discontinued","",IFERROR(INDEX('Supplier file A'!$D$2:$D$677,MATCH(R856,'Supplier file A'!$A$2:$A$677,0)),IFERROR(INDEX('Supplier file B'!$D$2:$D$386,MATCH(R856,'Supplier file B'!$A$2:$A$386,0)),INDEX('Supplier file C'!$D$2:$D$383,MATCH(R856,'Supplier file C'!$A$2:$A$383,0)))))</f>
        <v>58.76</v>
      </c>
      <c r="T856" s="21" t="str">
        <f aca="false">IF(E856="Discontinued","",IF(ABS(G856-S856)&lt;0.005,"Yes","No"))</f>
        <v>Yes</v>
      </c>
      <c r="U856" s="21" t="str">
        <f aca="false">IF(E856="Discontinued","",IF(ABS(F856-G856)&lt;=0.01*G856,"Yes","No"))</f>
        <v>No</v>
      </c>
      <c r="V856" s="17" t="n">
        <f aca="false">IF(E856="Discontinued","",K856/H856-1)</f>
        <v>0.0365079365079366</v>
      </c>
      <c r="W856" s="21" t="str">
        <f aca="false">IF(E856="Discontinued","Archived",IF(ROUND((L856-G856)/L856,3)&gt;=ROUND(I856,3),"At or above target",IF(Q856&lt;&gt;"","Below target, reason recorded","Below target, no reason")))</f>
        <v>At or above target</v>
      </c>
      <c r="X856" s="21" t="str">
        <f aca="false">IF(E856="Discontinued","",IF(ROUND(M856-I856,3)&lt;-0.01,"Yes","No"))</f>
        <v>Yes</v>
      </c>
    </row>
    <row r="857" customFormat="false" ht="15" hidden="false" customHeight="false" outlineLevel="0" collapsed="false">
      <c r="A857" s="21" t="s">
        <v>1849</v>
      </c>
      <c r="B857" s="21" t="s">
        <v>1850</v>
      </c>
      <c r="C857" s="21" t="s">
        <v>1452</v>
      </c>
      <c r="D857" s="21" t="s">
        <v>1453</v>
      </c>
      <c r="E857" s="21" t="s">
        <v>110</v>
      </c>
      <c r="F857" s="19" t="n">
        <v>11.39</v>
      </c>
      <c r="G857" s="19" t="n">
        <v>11.65</v>
      </c>
      <c r="H857" s="19" t="n">
        <v>19</v>
      </c>
      <c r="I857" s="17" t="n">
        <v>0.4</v>
      </c>
      <c r="J857" s="17"/>
      <c r="K857" s="19" t="n">
        <f aca="false">IF(E857="Discontinued",H857,ROUND(ROUNDUP(ROUND(G857/(1-IF(J857="",I857,J857))/0.05,6),0)*0.05,2))</f>
        <v>19.45</v>
      </c>
      <c r="L857" s="19" t="n">
        <f aca="false">IF(OR(E857="Discontinued",P857="Held at old sell"),H857,IF(LEFT(P857,15)="Approved, cappe",ROUND(ROUNDUP(ROUND(H857*1.1/0.05,6),0)*0.05,2),K857))</f>
        <v>19.45</v>
      </c>
      <c r="M857" s="17" t="n">
        <f aca="false">ROUND((H857-G857)/H857,3)</f>
        <v>0.387</v>
      </c>
      <c r="N857" s="17" t="n">
        <f aca="false">IF(E857="Discontinued","",ROUND((L857-G857)/L857,3))</f>
        <v>0.401</v>
      </c>
      <c r="O857" s="21" t="str">
        <f aca="false">IF(E857="Discontinued","Archive",IF(AND(ROUND(K857/H857-1,6)&lt;=0.1,K857-H857&lt;=100),"Auto","Approval"))</f>
        <v>Auto</v>
      </c>
      <c r="P857" s="21" t="s">
        <v>111</v>
      </c>
      <c r="Q857" s="21"/>
      <c r="R857" s="21" t="str">
        <f aca="false">IF(E857="Superseded",MID(INDEX('Import file'!$E$2:$E$1384,MATCH(A857,'Import file'!$A$2:$A$1384,0)),23,30),A857)</f>
        <v>LSB-1590</v>
      </c>
      <c r="S857" s="19" t="n">
        <f aca="false">IF(E857="Discontinued","",IFERROR(INDEX('Supplier file A'!$D$2:$D$677,MATCH(R857,'Supplier file A'!$A$2:$A$677,0)),IFERROR(INDEX('Supplier file B'!$D$2:$D$386,MATCH(R857,'Supplier file B'!$A$2:$A$386,0)),INDEX('Supplier file C'!$D$2:$D$383,MATCH(R857,'Supplier file C'!$A$2:$A$383,0)))))</f>
        <v>11.65</v>
      </c>
      <c r="T857" s="21" t="str">
        <f aca="false">IF(E857="Discontinued","",IF(ABS(G857-S857)&lt;0.005,"Yes","No"))</f>
        <v>Yes</v>
      </c>
      <c r="U857" s="21" t="str">
        <f aca="false">IF(E857="Discontinued","",IF(ABS(F857-G857)&lt;=0.01*G857,"Yes","No"))</f>
        <v>No</v>
      </c>
      <c r="V857" s="17" t="n">
        <f aca="false">IF(E857="Discontinued","",K857/H857-1)</f>
        <v>0.0236842105263158</v>
      </c>
      <c r="W857" s="21" t="str">
        <f aca="false">IF(E857="Discontinued","Archived",IF(ROUND((L857-G857)/L857,3)&gt;=ROUND(I857,3),"At or above target",IF(Q857&lt;&gt;"","Below target, reason recorded","Below target, no reason")))</f>
        <v>At or above target</v>
      </c>
      <c r="X857" s="21" t="str">
        <f aca="false">IF(E857="Discontinued","",IF(ROUND(M857-I857,3)&lt;-0.01,"Yes","No"))</f>
        <v>Yes</v>
      </c>
    </row>
    <row r="858" customFormat="false" ht="15" hidden="false" customHeight="false" outlineLevel="0" collapsed="false">
      <c r="A858" s="21" t="s">
        <v>1851</v>
      </c>
      <c r="B858" s="21" t="s">
        <v>1852</v>
      </c>
      <c r="C858" s="21" t="s">
        <v>1452</v>
      </c>
      <c r="D858" s="21" t="s">
        <v>1453</v>
      </c>
      <c r="E858" s="21" t="s">
        <v>110</v>
      </c>
      <c r="F858" s="19" t="n">
        <v>94.3</v>
      </c>
      <c r="G858" s="19" t="n">
        <v>96.31</v>
      </c>
      <c r="H858" s="19" t="n">
        <v>157.2</v>
      </c>
      <c r="I858" s="17" t="n">
        <v>0.4</v>
      </c>
      <c r="J858" s="17"/>
      <c r="K858" s="19" t="n">
        <f aca="false">IF(E858="Discontinued",H858,ROUND(ROUNDUP(ROUND(G858/(1-IF(J858="",I858,J858))/0.05,6),0)*0.05,2))</f>
        <v>160.55</v>
      </c>
      <c r="L858" s="19" t="n">
        <f aca="false">IF(OR(E858="Discontinued",P858="Held at old sell"),H858,IF(LEFT(P858,15)="Approved, cappe",ROUND(ROUNDUP(ROUND(H858*1.1/0.05,6),0)*0.05,2),K858))</f>
        <v>160.55</v>
      </c>
      <c r="M858" s="17" t="n">
        <f aca="false">ROUND((H858-G858)/H858,3)</f>
        <v>0.387</v>
      </c>
      <c r="N858" s="17" t="n">
        <f aca="false">IF(E858="Discontinued","",ROUND((L858-G858)/L858,3))</f>
        <v>0.4</v>
      </c>
      <c r="O858" s="21" t="str">
        <f aca="false">IF(E858="Discontinued","Archive",IF(AND(ROUND(K858/H858-1,6)&lt;=0.1,K858-H858&lt;=100),"Auto","Approval"))</f>
        <v>Auto</v>
      </c>
      <c r="P858" s="21" t="s">
        <v>111</v>
      </c>
      <c r="Q858" s="21"/>
      <c r="R858" s="21" t="str">
        <f aca="false">IF(E858="Superseded",MID(INDEX('Import file'!$E$2:$E$1384,MATCH(A858,'Import file'!$A$2:$A$1384,0)),23,30),A858)</f>
        <v>LSB-1591</v>
      </c>
      <c r="S858" s="19" t="n">
        <f aca="false">IF(E858="Discontinued","",IFERROR(INDEX('Supplier file A'!$D$2:$D$677,MATCH(R858,'Supplier file A'!$A$2:$A$677,0)),IFERROR(INDEX('Supplier file B'!$D$2:$D$386,MATCH(R858,'Supplier file B'!$A$2:$A$386,0)),INDEX('Supplier file C'!$D$2:$D$383,MATCH(R858,'Supplier file C'!$A$2:$A$383,0)))))</f>
        <v>96.31</v>
      </c>
      <c r="T858" s="21" t="str">
        <f aca="false">IF(E858="Discontinued","",IF(ABS(G858-S858)&lt;0.005,"Yes","No"))</f>
        <v>Yes</v>
      </c>
      <c r="U858" s="21" t="str">
        <f aca="false">IF(E858="Discontinued","",IF(ABS(F858-G858)&lt;=0.01*G858,"Yes","No"))</f>
        <v>No</v>
      </c>
      <c r="V858" s="17" t="n">
        <f aca="false">IF(E858="Discontinued","",K858/H858-1)</f>
        <v>0.0213104325699747</v>
      </c>
      <c r="W858" s="21" t="str">
        <f aca="false">IF(E858="Discontinued","Archived",IF(ROUND((L858-G858)/L858,3)&gt;=ROUND(I858,3),"At or above target",IF(Q858&lt;&gt;"","Below target, reason recorded","Below target, no reason")))</f>
        <v>At or above target</v>
      </c>
      <c r="X858" s="21" t="str">
        <f aca="false">IF(E858="Discontinued","",IF(ROUND(M858-I858,3)&lt;-0.01,"Yes","No"))</f>
        <v>Yes</v>
      </c>
    </row>
    <row r="859" customFormat="false" ht="15" hidden="false" customHeight="false" outlineLevel="0" collapsed="false">
      <c r="A859" s="21" t="s">
        <v>1853</v>
      </c>
      <c r="B859" s="21" t="s">
        <v>1854</v>
      </c>
      <c r="C859" s="21" t="s">
        <v>1452</v>
      </c>
      <c r="D859" s="21" t="s">
        <v>1453</v>
      </c>
      <c r="E859" s="21" t="s">
        <v>110</v>
      </c>
      <c r="F859" s="19" t="n">
        <v>13.6</v>
      </c>
      <c r="G859" s="19" t="n">
        <v>14.16</v>
      </c>
      <c r="H859" s="19" t="n">
        <v>21.6</v>
      </c>
      <c r="I859" s="17" t="n">
        <v>0.4</v>
      </c>
      <c r="J859" s="17" t="n">
        <v>0.37</v>
      </c>
      <c r="K859" s="19" t="n">
        <f aca="false">IF(E859="Discontinued",H859,ROUND(ROUNDUP(ROUND(G859/(1-IF(J859="",I859,J859))/0.05,6),0)*0.05,2))</f>
        <v>22.5</v>
      </c>
      <c r="L859" s="19" t="n">
        <f aca="false">IF(OR(E859="Discontinued",P859="Held at old sell"),H859,IF(LEFT(P859,15)="Approved, cappe",ROUND(ROUNDUP(ROUND(H859*1.1/0.05,6),0)*0.05,2),K859))</f>
        <v>22.5</v>
      </c>
      <c r="M859" s="17" t="n">
        <f aca="false">ROUND((H859-G859)/H859,3)</f>
        <v>0.344</v>
      </c>
      <c r="N859" s="17" t="n">
        <f aca="false">IF(E859="Discontinued","",ROUND((L859-G859)/L859,3))</f>
        <v>0.371</v>
      </c>
      <c r="O859" s="21" t="str">
        <f aca="false">IF(E859="Discontinued","Archive",IF(AND(ROUND(K859/H859-1,6)&lt;=0.1,K859-H859&lt;=100),"Auto","Approval"))</f>
        <v>Auto</v>
      </c>
      <c r="P859" s="21" t="s">
        <v>111</v>
      </c>
      <c r="Q859" s="21" t="s">
        <v>1618</v>
      </c>
      <c r="R859" s="21" t="str">
        <f aca="false">IF(E859="Superseded",MID(INDEX('Import file'!$E$2:$E$1384,MATCH(A859,'Import file'!$A$2:$A$1384,0)),23,30),A859)</f>
        <v>LSB-1595</v>
      </c>
      <c r="S859" s="19" t="n">
        <f aca="false">IF(E859="Discontinued","",IFERROR(INDEX('Supplier file A'!$D$2:$D$677,MATCH(R859,'Supplier file A'!$A$2:$A$677,0)),IFERROR(INDEX('Supplier file B'!$D$2:$D$386,MATCH(R859,'Supplier file B'!$A$2:$A$386,0)),INDEX('Supplier file C'!$D$2:$D$383,MATCH(R859,'Supplier file C'!$A$2:$A$383,0)))))</f>
        <v>14.16</v>
      </c>
      <c r="T859" s="21" t="str">
        <f aca="false">IF(E859="Discontinued","",IF(ABS(G859-S859)&lt;0.005,"Yes","No"))</f>
        <v>Yes</v>
      </c>
      <c r="U859" s="21" t="str">
        <f aca="false">IF(E859="Discontinued","",IF(ABS(F859-G859)&lt;=0.01*G859,"Yes","No"))</f>
        <v>No</v>
      </c>
      <c r="V859" s="17" t="n">
        <f aca="false">IF(E859="Discontinued","",K859/H859-1)</f>
        <v>0.0416666666666665</v>
      </c>
      <c r="W859" s="21" t="str">
        <f aca="false">IF(E859="Discontinued","Archived",IF(ROUND((L859-G859)/L859,3)&gt;=ROUND(I859,3),"At or above target",IF(Q859&lt;&gt;"","Below target, reason recorded","Below target, no reason")))</f>
        <v>Below target, reason recorded</v>
      </c>
      <c r="X859" s="21" t="str">
        <f aca="false">IF(E859="Discontinued","",IF(ROUND(M859-I859,3)&lt;-0.01,"Yes","No"))</f>
        <v>Yes</v>
      </c>
    </row>
    <row r="860" customFormat="false" ht="15" hidden="false" customHeight="false" outlineLevel="0" collapsed="false">
      <c r="A860" s="21" t="s">
        <v>1855</v>
      </c>
      <c r="B860" s="21" t="s">
        <v>1856</v>
      </c>
      <c r="C860" s="21" t="s">
        <v>1452</v>
      </c>
      <c r="D860" s="21" t="s">
        <v>1453</v>
      </c>
      <c r="E860" s="21" t="s">
        <v>110</v>
      </c>
      <c r="F860" s="19" t="n">
        <v>42</v>
      </c>
      <c r="G860" s="19" t="n">
        <v>43.31</v>
      </c>
      <c r="H860" s="19" t="n">
        <v>70</v>
      </c>
      <c r="I860" s="17" t="n">
        <v>0.4</v>
      </c>
      <c r="J860" s="17"/>
      <c r="K860" s="19" t="n">
        <f aca="false">IF(E860="Discontinued",H860,ROUND(ROUNDUP(ROUND(G860/(1-IF(J860="",I860,J860))/0.05,6),0)*0.05,2))</f>
        <v>72.2</v>
      </c>
      <c r="L860" s="19" t="n">
        <f aca="false">IF(OR(E860="Discontinued",P860="Held at old sell"),H860,IF(LEFT(P860,15)="Approved, cappe",ROUND(ROUNDUP(ROUND(H860*1.1/0.05,6),0)*0.05,2),K860))</f>
        <v>72.2</v>
      </c>
      <c r="M860" s="17" t="n">
        <f aca="false">ROUND((H860-G860)/H860,3)</f>
        <v>0.381</v>
      </c>
      <c r="N860" s="17" t="n">
        <f aca="false">IF(E860="Discontinued","",ROUND((L860-G860)/L860,3))</f>
        <v>0.4</v>
      </c>
      <c r="O860" s="21" t="str">
        <f aca="false">IF(E860="Discontinued","Archive",IF(AND(ROUND(K860/H860-1,6)&lt;=0.1,K860-H860&lt;=100),"Auto","Approval"))</f>
        <v>Auto</v>
      </c>
      <c r="P860" s="21" t="s">
        <v>111</v>
      </c>
      <c r="Q860" s="21"/>
      <c r="R860" s="21" t="str">
        <f aca="false">IF(E860="Superseded",MID(INDEX('Import file'!$E$2:$E$1384,MATCH(A860,'Import file'!$A$2:$A$1384,0)),23,30),A860)</f>
        <v>LSB-1598</v>
      </c>
      <c r="S860" s="19" t="n">
        <f aca="false">IF(E860="Discontinued","",IFERROR(INDEX('Supplier file A'!$D$2:$D$677,MATCH(R860,'Supplier file A'!$A$2:$A$677,0)),IFERROR(INDEX('Supplier file B'!$D$2:$D$386,MATCH(R860,'Supplier file B'!$A$2:$A$386,0)),INDEX('Supplier file C'!$D$2:$D$383,MATCH(R860,'Supplier file C'!$A$2:$A$383,0)))))</f>
        <v>43.31</v>
      </c>
      <c r="T860" s="21" t="str">
        <f aca="false">IF(E860="Discontinued","",IF(ABS(G860-S860)&lt;0.005,"Yes","No"))</f>
        <v>Yes</v>
      </c>
      <c r="U860" s="21" t="str">
        <f aca="false">IF(E860="Discontinued","",IF(ABS(F860-G860)&lt;=0.01*G860,"Yes","No"))</f>
        <v>No</v>
      </c>
      <c r="V860" s="17" t="n">
        <f aca="false">IF(E860="Discontinued","",K860/H860-1)</f>
        <v>0.0314285714285714</v>
      </c>
      <c r="W860" s="21" t="str">
        <f aca="false">IF(E860="Discontinued","Archived",IF(ROUND((L860-G860)/L860,3)&gt;=ROUND(I860,3),"At or above target",IF(Q860&lt;&gt;"","Below target, reason recorded","Below target, no reason")))</f>
        <v>At or above target</v>
      </c>
      <c r="X860" s="21" t="str">
        <f aca="false">IF(E860="Discontinued","",IF(ROUND(M860-I860,3)&lt;-0.01,"Yes","No"))</f>
        <v>Yes</v>
      </c>
    </row>
    <row r="861" customFormat="false" ht="15" hidden="false" customHeight="false" outlineLevel="0" collapsed="false">
      <c r="A861" s="21" t="s">
        <v>1857</v>
      </c>
      <c r="B861" s="21" t="s">
        <v>1858</v>
      </c>
      <c r="C861" s="21" t="s">
        <v>1452</v>
      </c>
      <c r="D861" s="21" t="s">
        <v>1453</v>
      </c>
      <c r="E861" s="21" t="s">
        <v>110</v>
      </c>
      <c r="F861" s="19" t="n">
        <v>13.8</v>
      </c>
      <c r="G861" s="19" t="n">
        <v>14.25</v>
      </c>
      <c r="H861" s="19" t="n">
        <v>23</v>
      </c>
      <c r="I861" s="17" t="n">
        <v>0.4</v>
      </c>
      <c r="J861" s="17"/>
      <c r="K861" s="19" t="n">
        <f aca="false">IF(E861="Discontinued",H861,ROUND(ROUNDUP(ROUND(G861/(1-IF(J861="",I861,J861))/0.05,6),0)*0.05,2))</f>
        <v>23.75</v>
      </c>
      <c r="L861" s="19" t="n">
        <f aca="false">IF(OR(E861="Discontinued",P861="Held at old sell"),H861,IF(LEFT(P861,15)="Approved, cappe",ROUND(ROUNDUP(ROUND(H861*1.1/0.05,6),0)*0.05,2),K861))</f>
        <v>23.75</v>
      </c>
      <c r="M861" s="17" t="n">
        <f aca="false">ROUND((H861-G861)/H861,3)</f>
        <v>0.38</v>
      </c>
      <c r="N861" s="17" t="n">
        <f aca="false">IF(E861="Discontinued","",ROUND((L861-G861)/L861,3))</f>
        <v>0.4</v>
      </c>
      <c r="O861" s="21" t="str">
        <f aca="false">IF(E861="Discontinued","Archive",IF(AND(ROUND(K861/H861-1,6)&lt;=0.1,K861-H861&lt;=100),"Auto","Approval"))</f>
        <v>Auto</v>
      </c>
      <c r="P861" s="21" t="s">
        <v>111</v>
      </c>
      <c r="Q861" s="21"/>
      <c r="R861" s="21" t="str">
        <f aca="false">IF(E861="Superseded",MID(INDEX('Import file'!$E$2:$E$1384,MATCH(A861,'Import file'!$A$2:$A$1384,0)),23,30),A861)</f>
        <v>LSB-1602</v>
      </c>
      <c r="S861" s="19" t="n">
        <f aca="false">IF(E861="Discontinued","",IFERROR(INDEX('Supplier file A'!$D$2:$D$677,MATCH(R861,'Supplier file A'!$A$2:$A$677,0)),IFERROR(INDEX('Supplier file B'!$D$2:$D$386,MATCH(R861,'Supplier file B'!$A$2:$A$386,0)),INDEX('Supplier file C'!$D$2:$D$383,MATCH(R861,'Supplier file C'!$A$2:$A$383,0)))))</f>
        <v>14.25</v>
      </c>
      <c r="T861" s="21" t="str">
        <f aca="false">IF(E861="Discontinued","",IF(ABS(G861-S861)&lt;0.005,"Yes","No"))</f>
        <v>Yes</v>
      </c>
      <c r="U861" s="21" t="str">
        <f aca="false">IF(E861="Discontinued","",IF(ABS(F861-G861)&lt;=0.01*G861,"Yes","No"))</f>
        <v>No</v>
      </c>
      <c r="V861" s="17" t="n">
        <f aca="false">IF(E861="Discontinued","",K861/H861-1)</f>
        <v>0.0326086956521738</v>
      </c>
      <c r="W861" s="21" t="str">
        <f aca="false">IF(E861="Discontinued","Archived",IF(ROUND((L861-G861)/L861,3)&gt;=ROUND(I861,3),"At or above target",IF(Q861&lt;&gt;"","Below target, reason recorded","Below target, no reason")))</f>
        <v>At or above target</v>
      </c>
      <c r="X861" s="21" t="str">
        <f aca="false">IF(E861="Discontinued","",IF(ROUND(M861-I861,3)&lt;-0.01,"Yes","No"))</f>
        <v>Yes</v>
      </c>
    </row>
    <row r="862" customFormat="false" ht="15" hidden="false" customHeight="false" outlineLevel="0" collapsed="false">
      <c r="A862" s="21" t="s">
        <v>1859</v>
      </c>
      <c r="B862" s="21" t="s">
        <v>1860</v>
      </c>
      <c r="C862" s="21" t="s">
        <v>1452</v>
      </c>
      <c r="D862" s="21" t="s">
        <v>1453</v>
      </c>
      <c r="E862" s="21" t="s">
        <v>110</v>
      </c>
      <c r="F862" s="19" t="n">
        <v>81</v>
      </c>
      <c r="G862" s="19" t="n">
        <v>84.31</v>
      </c>
      <c r="H862" s="19" t="n">
        <v>135</v>
      </c>
      <c r="I862" s="17" t="n">
        <v>0.4</v>
      </c>
      <c r="J862" s="17"/>
      <c r="K862" s="19" t="n">
        <f aca="false">IF(E862="Discontinued",H862,ROUND(ROUNDUP(ROUND(G862/(1-IF(J862="",I862,J862))/0.05,6),0)*0.05,2))</f>
        <v>140.55</v>
      </c>
      <c r="L862" s="19" t="n">
        <f aca="false">IF(OR(E862="Discontinued",P862="Held at old sell"),H862,IF(LEFT(P862,15)="Approved, cappe",ROUND(ROUNDUP(ROUND(H862*1.1/0.05,6),0)*0.05,2),K862))</f>
        <v>140.55</v>
      </c>
      <c r="M862" s="17" t="n">
        <f aca="false">ROUND((H862-G862)/H862,3)</f>
        <v>0.375</v>
      </c>
      <c r="N862" s="17" t="n">
        <f aca="false">IF(E862="Discontinued","",ROUND((L862-G862)/L862,3))</f>
        <v>0.4</v>
      </c>
      <c r="O862" s="21" t="str">
        <f aca="false">IF(E862="Discontinued","Archive",IF(AND(ROUND(K862/H862-1,6)&lt;=0.1,K862-H862&lt;=100),"Auto","Approval"))</f>
        <v>Auto</v>
      </c>
      <c r="P862" s="21" t="s">
        <v>111</v>
      </c>
      <c r="Q862" s="21"/>
      <c r="R862" s="21" t="str">
        <f aca="false">IF(E862="Superseded",MID(INDEX('Import file'!$E$2:$E$1384,MATCH(A862,'Import file'!$A$2:$A$1384,0)),23,30),A862)</f>
        <v>LSB-1603</v>
      </c>
      <c r="S862" s="19" t="n">
        <f aca="false">IF(E862="Discontinued","",IFERROR(INDEX('Supplier file A'!$D$2:$D$677,MATCH(R862,'Supplier file A'!$A$2:$A$677,0)),IFERROR(INDEX('Supplier file B'!$D$2:$D$386,MATCH(R862,'Supplier file B'!$A$2:$A$386,0)),INDEX('Supplier file C'!$D$2:$D$383,MATCH(R862,'Supplier file C'!$A$2:$A$383,0)))))</f>
        <v>84.31</v>
      </c>
      <c r="T862" s="21" t="str">
        <f aca="false">IF(E862="Discontinued","",IF(ABS(G862-S862)&lt;0.005,"Yes","No"))</f>
        <v>Yes</v>
      </c>
      <c r="U862" s="21" t="str">
        <f aca="false">IF(E862="Discontinued","",IF(ABS(F862-G862)&lt;=0.01*G862,"Yes","No"))</f>
        <v>No</v>
      </c>
      <c r="V862" s="17" t="n">
        <f aca="false">IF(E862="Discontinued","",K862/H862-1)</f>
        <v>0.0411111111111111</v>
      </c>
      <c r="W862" s="21" t="str">
        <f aca="false">IF(E862="Discontinued","Archived",IF(ROUND((L862-G862)/L862,3)&gt;=ROUND(I862,3),"At or above target",IF(Q862&lt;&gt;"","Below target, reason recorded","Below target, no reason")))</f>
        <v>At or above target</v>
      </c>
      <c r="X862" s="21" t="str">
        <f aca="false">IF(E862="Discontinued","",IF(ROUND(M862-I862,3)&lt;-0.01,"Yes","No"))</f>
        <v>Yes</v>
      </c>
    </row>
    <row r="863" customFormat="false" ht="15" hidden="false" customHeight="false" outlineLevel="0" collapsed="false">
      <c r="A863" s="21" t="s">
        <v>1861</v>
      </c>
      <c r="B863" s="21" t="s">
        <v>1862</v>
      </c>
      <c r="C863" s="21" t="s">
        <v>1452</v>
      </c>
      <c r="D863" s="21" t="s">
        <v>1453</v>
      </c>
      <c r="E863" s="21" t="s">
        <v>110</v>
      </c>
      <c r="F863" s="19" t="n">
        <v>42</v>
      </c>
      <c r="G863" s="19" t="n">
        <v>43.58</v>
      </c>
      <c r="H863" s="19" t="n">
        <v>60</v>
      </c>
      <c r="I863" s="17" t="n">
        <v>0.4</v>
      </c>
      <c r="J863" s="17" t="n">
        <v>0.3</v>
      </c>
      <c r="K863" s="19" t="n">
        <f aca="false">IF(E863="Discontinued",H863,ROUND(ROUNDUP(ROUND(G863/(1-IF(J863="",I863,J863))/0.05,6),0)*0.05,2))</f>
        <v>62.3</v>
      </c>
      <c r="L863" s="19" t="n">
        <f aca="false">IF(OR(E863="Discontinued",P863="Held at old sell"),H863,IF(LEFT(P863,15)="Approved, cappe",ROUND(ROUNDUP(ROUND(H863*1.1/0.05,6),0)*0.05,2),K863))</f>
        <v>62.3</v>
      </c>
      <c r="M863" s="17" t="n">
        <f aca="false">ROUND((H863-G863)/H863,3)</f>
        <v>0.274</v>
      </c>
      <c r="N863" s="17" t="n">
        <f aca="false">IF(E863="Discontinued","",ROUND((L863-G863)/L863,3))</f>
        <v>0.3</v>
      </c>
      <c r="O863" s="21" t="str">
        <f aca="false">IF(E863="Discontinued","Archive",IF(AND(ROUND(K863/H863-1,6)&lt;=0.1,K863-H863&lt;=100),"Auto","Approval"))</f>
        <v>Auto</v>
      </c>
      <c r="P863" s="21" t="s">
        <v>111</v>
      </c>
      <c r="Q863" s="21" t="s">
        <v>392</v>
      </c>
      <c r="R863" s="21" t="str">
        <f aca="false">IF(E863="Superseded",MID(INDEX('Import file'!$E$2:$E$1384,MATCH(A863,'Import file'!$A$2:$A$1384,0)),23,30),A863)</f>
        <v>LSB-1606</v>
      </c>
      <c r="S863" s="19" t="n">
        <f aca="false">IF(E863="Discontinued","",IFERROR(INDEX('Supplier file A'!$D$2:$D$677,MATCH(R863,'Supplier file A'!$A$2:$A$677,0)),IFERROR(INDEX('Supplier file B'!$D$2:$D$386,MATCH(R863,'Supplier file B'!$A$2:$A$386,0)),INDEX('Supplier file C'!$D$2:$D$383,MATCH(R863,'Supplier file C'!$A$2:$A$383,0)))))</f>
        <v>43.58</v>
      </c>
      <c r="T863" s="21" t="str">
        <f aca="false">IF(E863="Discontinued","",IF(ABS(G863-S863)&lt;0.005,"Yes","No"))</f>
        <v>Yes</v>
      </c>
      <c r="U863" s="21" t="str">
        <f aca="false">IF(E863="Discontinued","",IF(ABS(F863-G863)&lt;=0.01*G863,"Yes","No"))</f>
        <v>No</v>
      </c>
      <c r="V863" s="17" t="n">
        <f aca="false">IF(E863="Discontinued","",K863/H863-1)</f>
        <v>0.0383333333333333</v>
      </c>
      <c r="W863" s="21" t="str">
        <f aca="false">IF(E863="Discontinued","Archived",IF(ROUND((L863-G863)/L863,3)&gt;=ROUND(I863,3),"At or above target",IF(Q863&lt;&gt;"","Below target, reason recorded","Below target, no reason")))</f>
        <v>Below target, reason recorded</v>
      </c>
      <c r="X863" s="21" t="str">
        <f aca="false">IF(E863="Discontinued","",IF(ROUND(M863-I863,3)&lt;-0.01,"Yes","No"))</f>
        <v>Yes</v>
      </c>
    </row>
    <row r="864" customFormat="false" ht="15" hidden="false" customHeight="false" outlineLevel="0" collapsed="false">
      <c r="A864" s="21" t="s">
        <v>1863</v>
      </c>
      <c r="B864" s="21" t="s">
        <v>1864</v>
      </c>
      <c r="C864" s="21" t="s">
        <v>1452</v>
      </c>
      <c r="D864" s="21" t="s">
        <v>1453</v>
      </c>
      <c r="E864" s="21" t="s">
        <v>110</v>
      </c>
      <c r="F864" s="19" t="n">
        <v>58.99</v>
      </c>
      <c r="G864" s="19" t="n">
        <v>60.42</v>
      </c>
      <c r="H864" s="19" t="n">
        <v>98.35</v>
      </c>
      <c r="I864" s="17" t="n">
        <v>0.4</v>
      </c>
      <c r="J864" s="17"/>
      <c r="K864" s="19" t="n">
        <f aca="false">IF(E864="Discontinued",H864,ROUND(ROUNDUP(ROUND(G864/(1-IF(J864="",I864,J864))/0.05,6),0)*0.05,2))</f>
        <v>100.7</v>
      </c>
      <c r="L864" s="19" t="n">
        <f aca="false">IF(OR(E864="Discontinued",P864="Held at old sell"),H864,IF(LEFT(P864,15)="Approved, cappe",ROUND(ROUNDUP(ROUND(H864*1.1/0.05,6),0)*0.05,2),K864))</f>
        <v>100.7</v>
      </c>
      <c r="M864" s="17" t="n">
        <f aca="false">ROUND((H864-G864)/H864,3)</f>
        <v>0.386</v>
      </c>
      <c r="N864" s="17" t="n">
        <f aca="false">IF(E864="Discontinued","",ROUND((L864-G864)/L864,3))</f>
        <v>0.4</v>
      </c>
      <c r="O864" s="21" t="str">
        <f aca="false">IF(E864="Discontinued","Archive",IF(AND(ROUND(K864/H864-1,6)&lt;=0.1,K864-H864&lt;=100),"Auto","Approval"))</f>
        <v>Auto</v>
      </c>
      <c r="P864" s="21" t="s">
        <v>111</v>
      </c>
      <c r="Q864" s="21"/>
      <c r="R864" s="21" t="str">
        <f aca="false">IF(E864="Superseded",MID(INDEX('Import file'!$E$2:$E$1384,MATCH(A864,'Import file'!$A$2:$A$1384,0)),23,30),A864)</f>
        <v>LSB-1611</v>
      </c>
      <c r="S864" s="19" t="n">
        <f aca="false">IF(E864="Discontinued","",IFERROR(INDEX('Supplier file A'!$D$2:$D$677,MATCH(R864,'Supplier file A'!$A$2:$A$677,0)),IFERROR(INDEX('Supplier file B'!$D$2:$D$386,MATCH(R864,'Supplier file B'!$A$2:$A$386,0)),INDEX('Supplier file C'!$D$2:$D$383,MATCH(R864,'Supplier file C'!$A$2:$A$383,0)))))</f>
        <v>60.42</v>
      </c>
      <c r="T864" s="21" t="str">
        <f aca="false">IF(E864="Discontinued","",IF(ABS(G864-S864)&lt;0.005,"Yes","No"))</f>
        <v>Yes</v>
      </c>
      <c r="U864" s="21" t="str">
        <f aca="false">IF(E864="Discontinued","",IF(ABS(F864-G864)&lt;=0.01*G864,"Yes","No"))</f>
        <v>No</v>
      </c>
      <c r="V864" s="17" t="n">
        <f aca="false">IF(E864="Discontinued","",K864/H864-1)</f>
        <v>0.0238942552109813</v>
      </c>
      <c r="W864" s="21" t="str">
        <f aca="false">IF(E864="Discontinued","Archived",IF(ROUND((L864-G864)/L864,3)&gt;=ROUND(I864,3),"At or above target",IF(Q864&lt;&gt;"","Below target, reason recorded","Below target, no reason")))</f>
        <v>At or above target</v>
      </c>
      <c r="X864" s="21" t="str">
        <f aca="false">IF(E864="Discontinued","",IF(ROUND(M864-I864,3)&lt;-0.01,"Yes","No"))</f>
        <v>Yes</v>
      </c>
    </row>
    <row r="865" customFormat="false" ht="15" hidden="false" customHeight="false" outlineLevel="0" collapsed="false">
      <c r="A865" s="21" t="s">
        <v>1865</v>
      </c>
      <c r="B865" s="21" t="s">
        <v>1866</v>
      </c>
      <c r="C865" s="21" t="s">
        <v>1452</v>
      </c>
      <c r="D865" s="21" t="s">
        <v>1453</v>
      </c>
      <c r="E865" s="21" t="s">
        <v>110</v>
      </c>
      <c r="F865" s="19" t="n">
        <v>37.8</v>
      </c>
      <c r="G865" s="19" t="n">
        <v>38.76</v>
      </c>
      <c r="H865" s="19" t="n">
        <v>63</v>
      </c>
      <c r="I865" s="17" t="n">
        <v>0.4</v>
      </c>
      <c r="J865" s="17"/>
      <c r="K865" s="19" t="n">
        <f aca="false">IF(E865="Discontinued",H865,ROUND(ROUNDUP(ROUND(G865/(1-IF(J865="",I865,J865))/0.05,6),0)*0.05,2))</f>
        <v>64.6</v>
      </c>
      <c r="L865" s="19" t="n">
        <f aca="false">IF(OR(E865="Discontinued",P865="Held at old sell"),H865,IF(LEFT(P865,15)="Approved, cappe",ROUND(ROUNDUP(ROUND(H865*1.1/0.05,6),0)*0.05,2),K865))</f>
        <v>64.6</v>
      </c>
      <c r="M865" s="17" t="n">
        <f aca="false">ROUND((H865-G865)/H865,3)</f>
        <v>0.385</v>
      </c>
      <c r="N865" s="17" t="n">
        <f aca="false">IF(E865="Discontinued","",ROUND((L865-G865)/L865,3))</f>
        <v>0.4</v>
      </c>
      <c r="O865" s="21" t="str">
        <f aca="false">IF(E865="Discontinued","Archive",IF(AND(ROUND(K865/H865-1,6)&lt;=0.1,K865-H865&lt;=100),"Auto","Approval"))</f>
        <v>Auto</v>
      </c>
      <c r="P865" s="21" t="s">
        <v>111</v>
      </c>
      <c r="Q865" s="21"/>
      <c r="R865" s="21" t="str">
        <f aca="false">IF(E865="Superseded",MID(INDEX('Import file'!$E$2:$E$1384,MATCH(A865,'Import file'!$A$2:$A$1384,0)),23,30),A865)</f>
        <v>LSB-1613</v>
      </c>
      <c r="S865" s="19" t="n">
        <f aca="false">IF(E865="Discontinued","",IFERROR(INDEX('Supplier file A'!$D$2:$D$677,MATCH(R865,'Supplier file A'!$A$2:$A$677,0)),IFERROR(INDEX('Supplier file B'!$D$2:$D$386,MATCH(R865,'Supplier file B'!$A$2:$A$386,0)),INDEX('Supplier file C'!$D$2:$D$383,MATCH(R865,'Supplier file C'!$A$2:$A$383,0)))))</f>
        <v>38.76</v>
      </c>
      <c r="T865" s="21" t="str">
        <f aca="false">IF(E865="Discontinued","",IF(ABS(G865-S865)&lt;0.005,"Yes","No"))</f>
        <v>Yes</v>
      </c>
      <c r="U865" s="21" t="str">
        <f aca="false">IF(E865="Discontinued","",IF(ABS(F865-G865)&lt;=0.01*G865,"Yes","No"))</f>
        <v>No</v>
      </c>
      <c r="V865" s="17" t="n">
        <f aca="false">IF(E865="Discontinued","",K865/H865-1)</f>
        <v>0.0253968253968253</v>
      </c>
      <c r="W865" s="21" t="str">
        <f aca="false">IF(E865="Discontinued","Archived",IF(ROUND((L865-G865)/L865,3)&gt;=ROUND(I865,3),"At or above target",IF(Q865&lt;&gt;"","Below target, reason recorded","Below target, no reason")))</f>
        <v>At or above target</v>
      </c>
      <c r="X865" s="21" t="str">
        <f aca="false">IF(E865="Discontinued","",IF(ROUND(M865-I865,3)&lt;-0.01,"Yes","No"))</f>
        <v>Yes</v>
      </c>
    </row>
    <row r="866" customFormat="false" ht="15" hidden="false" customHeight="false" outlineLevel="0" collapsed="false">
      <c r="A866" s="21" t="s">
        <v>1867</v>
      </c>
      <c r="B866" s="21" t="s">
        <v>1868</v>
      </c>
      <c r="C866" s="21" t="s">
        <v>1452</v>
      </c>
      <c r="D866" s="21" t="s">
        <v>1453</v>
      </c>
      <c r="E866" s="21" t="s">
        <v>110</v>
      </c>
      <c r="F866" s="19" t="n">
        <v>18</v>
      </c>
      <c r="G866" s="19" t="n">
        <v>18.66</v>
      </c>
      <c r="H866" s="19" t="n">
        <v>30</v>
      </c>
      <c r="I866" s="17" t="n">
        <v>0.4</v>
      </c>
      <c r="J866" s="17"/>
      <c r="K866" s="19" t="n">
        <f aca="false">IF(E866="Discontinued",H866,ROUND(ROUNDUP(ROUND(G866/(1-IF(J866="",I866,J866))/0.05,6),0)*0.05,2))</f>
        <v>31.1</v>
      </c>
      <c r="L866" s="19" t="n">
        <f aca="false">IF(OR(E866="Discontinued",P866="Held at old sell"),H866,IF(LEFT(P866,15)="Approved, cappe",ROUND(ROUNDUP(ROUND(H866*1.1/0.05,6),0)*0.05,2),K866))</f>
        <v>31.1</v>
      </c>
      <c r="M866" s="17" t="n">
        <f aca="false">ROUND((H866-G866)/H866,3)</f>
        <v>0.378</v>
      </c>
      <c r="N866" s="17" t="n">
        <f aca="false">IF(E866="Discontinued","",ROUND((L866-G866)/L866,3))</f>
        <v>0.4</v>
      </c>
      <c r="O866" s="21" t="str">
        <f aca="false">IF(E866="Discontinued","Archive",IF(AND(ROUND(K866/H866-1,6)&lt;=0.1,K866-H866&lt;=100),"Auto","Approval"))</f>
        <v>Auto</v>
      </c>
      <c r="P866" s="21" t="s">
        <v>111</v>
      </c>
      <c r="Q866" s="21"/>
      <c r="R866" s="21" t="str">
        <f aca="false">IF(E866="Superseded",MID(INDEX('Import file'!$E$2:$E$1384,MATCH(A866,'Import file'!$A$2:$A$1384,0)),23,30),A866)</f>
        <v>LSB-1617</v>
      </c>
      <c r="S866" s="19" t="n">
        <f aca="false">IF(E866="Discontinued","",IFERROR(INDEX('Supplier file A'!$D$2:$D$677,MATCH(R866,'Supplier file A'!$A$2:$A$677,0)),IFERROR(INDEX('Supplier file B'!$D$2:$D$386,MATCH(R866,'Supplier file B'!$A$2:$A$386,0)),INDEX('Supplier file C'!$D$2:$D$383,MATCH(R866,'Supplier file C'!$A$2:$A$383,0)))))</f>
        <v>18.66</v>
      </c>
      <c r="T866" s="21" t="str">
        <f aca="false">IF(E866="Discontinued","",IF(ABS(G866-S866)&lt;0.005,"Yes","No"))</f>
        <v>Yes</v>
      </c>
      <c r="U866" s="21" t="str">
        <f aca="false">IF(E866="Discontinued","",IF(ABS(F866-G866)&lt;=0.01*G866,"Yes","No"))</f>
        <v>No</v>
      </c>
      <c r="V866" s="17" t="n">
        <f aca="false">IF(E866="Discontinued","",K866/H866-1)</f>
        <v>0.0366666666666666</v>
      </c>
      <c r="W866" s="21" t="str">
        <f aca="false">IF(E866="Discontinued","Archived",IF(ROUND((L866-G866)/L866,3)&gt;=ROUND(I866,3),"At or above target",IF(Q866&lt;&gt;"","Below target, reason recorded","Below target, no reason")))</f>
        <v>At or above target</v>
      </c>
      <c r="X866" s="21" t="str">
        <f aca="false">IF(E866="Discontinued","",IF(ROUND(M866-I866,3)&lt;-0.01,"Yes","No"))</f>
        <v>Yes</v>
      </c>
    </row>
    <row r="867" customFormat="false" ht="15" hidden="false" customHeight="false" outlineLevel="0" collapsed="false">
      <c r="A867" s="21" t="s">
        <v>1869</v>
      </c>
      <c r="B867" s="21" t="s">
        <v>1870</v>
      </c>
      <c r="C867" s="21" t="s">
        <v>1452</v>
      </c>
      <c r="D867" s="21" t="s">
        <v>1453</v>
      </c>
      <c r="E867" s="21" t="s">
        <v>131</v>
      </c>
      <c r="F867" s="19" t="n">
        <v>22.28</v>
      </c>
      <c r="G867" s="19" t="n">
        <v>22.9</v>
      </c>
      <c r="H867" s="19" t="n">
        <v>37.15</v>
      </c>
      <c r="I867" s="17" t="n">
        <v>0.4</v>
      </c>
      <c r="J867" s="17"/>
      <c r="K867" s="19" t="n">
        <f aca="false">IF(E867="Discontinued",H867,ROUND(ROUNDUP(ROUND(G867/(1-IF(J867="",I867,J867))/0.05,6),0)*0.05,2))</f>
        <v>38.2</v>
      </c>
      <c r="L867" s="19" t="n">
        <f aca="false">IF(OR(E867="Discontinued",P867="Held at old sell"),H867,IF(LEFT(P867,15)="Approved, cappe",ROUND(ROUNDUP(ROUND(H867*1.1/0.05,6),0)*0.05,2),K867))</f>
        <v>38.2</v>
      </c>
      <c r="M867" s="17" t="n">
        <f aca="false">ROUND((H867-G867)/H867,3)</f>
        <v>0.384</v>
      </c>
      <c r="N867" s="17" t="n">
        <f aca="false">IF(E867="Discontinued","",ROUND((L867-G867)/L867,3))</f>
        <v>0.401</v>
      </c>
      <c r="O867" s="21" t="str">
        <f aca="false">IF(E867="Discontinued","Archive",IF(AND(ROUND(K867/H867-1,6)&lt;=0.1,K867-H867&lt;=100),"Auto","Approval"))</f>
        <v>Auto</v>
      </c>
      <c r="P867" s="21" t="s">
        <v>111</v>
      </c>
      <c r="Q867" s="21"/>
      <c r="R867" s="21" t="str">
        <f aca="false">IF(E867="Superseded",MID(INDEX('Import file'!$E$2:$E$1384,MATCH(A867,'Import file'!$A$2:$A$1384,0)),23,30),A867)</f>
        <v>LSB-6620</v>
      </c>
      <c r="S867" s="19" t="n">
        <f aca="false">IF(E867="Discontinued","",IFERROR(INDEX('Supplier file A'!$D$2:$D$677,MATCH(R867,'Supplier file A'!$A$2:$A$677,0)),IFERROR(INDEX('Supplier file B'!$D$2:$D$386,MATCH(R867,'Supplier file B'!$A$2:$A$386,0)),INDEX('Supplier file C'!$D$2:$D$383,MATCH(R867,'Supplier file C'!$A$2:$A$383,0)))))</f>
        <v>22.9</v>
      </c>
      <c r="T867" s="21" t="str">
        <f aca="false">IF(E867="Discontinued","",IF(ABS(G867-S867)&lt;0.005,"Yes","No"))</f>
        <v>Yes</v>
      </c>
      <c r="U867" s="21" t="str">
        <f aca="false">IF(E867="Discontinued","",IF(ABS(F867-G867)&lt;=0.01*G867,"Yes","No"))</f>
        <v>No</v>
      </c>
      <c r="V867" s="17" t="n">
        <f aca="false">IF(E867="Discontinued","",K867/H867-1)</f>
        <v>0.0282637954239571</v>
      </c>
      <c r="W867" s="21" t="str">
        <f aca="false">IF(E867="Discontinued","Archived",IF(ROUND((L867-G867)/L867,3)&gt;=ROUND(I867,3),"At or above target",IF(Q867&lt;&gt;"","Below target, reason recorded","Below target, no reason")))</f>
        <v>At or above target</v>
      </c>
      <c r="X867" s="21" t="str">
        <f aca="false">IF(E867="Discontinued","",IF(ROUND(M867-I867,3)&lt;-0.01,"Yes","No"))</f>
        <v>Yes</v>
      </c>
    </row>
    <row r="868" customFormat="false" ht="15" hidden="false" customHeight="false" outlineLevel="0" collapsed="false">
      <c r="A868" s="21" t="s">
        <v>1871</v>
      </c>
      <c r="B868" s="21" t="s">
        <v>1872</v>
      </c>
      <c r="C868" s="21" t="s">
        <v>1452</v>
      </c>
      <c r="D868" s="21" t="s">
        <v>1453</v>
      </c>
      <c r="E868" s="21" t="s">
        <v>245</v>
      </c>
      <c r="F868" s="19" t="n">
        <v>39.1</v>
      </c>
      <c r="G868" s="19" t="n">
        <v>40.24</v>
      </c>
      <c r="H868" s="19" t="n">
        <v>65.2</v>
      </c>
      <c r="I868" s="17" t="n">
        <v>0.4</v>
      </c>
      <c r="J868" s="17"/>
      <c r="K868" s="19" t="n">
        <f aca="false">IF(E868="Discontinued",H868,ROUND(ROUNDUP(ROUND(G868/(1-IF(J868="",I868,J868))/0.05,6),0)*0.05,2))</f>
        <v>65.2</v>
      </c>
      <c r="L868" s="19" t="n">
        <f aca="false">IF(OR(E868="Discontinued",P868="Held at old sell"),H868,IF(LEFT(P868,15)="Approved, cappe",ROUND(ROUNDUP(ROUND(H868*1.1/0.05,6),0)*0.05,2),K868))</f>
        <v>65.2</v>
      </c>
      <c r="M868" s="17" t="n">
        <f aca="false">ROUND((H868-G868)/H868,3)</f>
        <v>0.383</v>
      </c>
      <c r="N868" s="17" t="str">
        <f aca="false">IF(E868="Discontinued","",ROUND((L868-G868)/L868,3))</f>
        <v/>
      </c>
      <c r="O868" s="21" t="str">
        <f aca="false">IF(E868="Discontinued","Archive",IF(AND(ROUND(K868/H868-1,6)&lt;=0.1,K868-H868&lt;=100),"Auto","Approval"))</f>
        <v>Archive</v>
      </c>
      <c r="P868" s="21" t="s">
        <v>246</v>
      </c>
      <c r="Q868" s="21" t="s">
        <v>247</v>
      </c>
      <c r="R868" s="21" t="str">
        <f aca="false">IF(E868="Superseded",MID(INDEX('Import file'!$E$2:$E$1384,MATCH(A868,'Import file'!$A$2:$A$1384,0)),23,30),A868)</f>
        <v>LSB-1621</v>
      </c>
      <c r="S868" s="19" t="str">
        <f aca="false">IF(E868="Discontinued","",IFERROR(INDEX('Supplier file A'!$D$2:$D$677,MATCH(R868,'Supplier file A'!$A$2:$A$677,0)),IFERROR(INDEX('Supplier file B'!$D$2:$D$386,MATCH(R868,'Supplier file B'!$A$2:$A$386,0)),INDEX('Supplier file C'!$D$2:$D$383,MATCH(R868,'Supplier file C'!$A$2:$A$383,0)))))</f>
        <v/>
      </c>
      <c r="T868" s="21" t="str">
        <f aca="false">IF(E868="Discontinued","",IF(ABS(G868-S868)&lt;0.005,"Yes","No"))</f>
        <v/>
      </c>
      <c r="U868" s="21" t="str">
        <f aca="false">IF(E868="Discontinued","",IF(ABS(F868-G868)&lt;=0.01*G868,"Yes","No"))</f>
        <v/>
      </c>
      <c r="V868" s="17" t="str">
        <f aca="false">IF(E868="Discontinued","",K868/H868-1)</f>
        <v/>
      </c>
      <c r="W868" s="21" t="str">
        <f aca="false">IF(E868="Discontinued","Archived",IF(ROUND((L868-G868)/L868,3)&gt;=ROUND(I868,3),"At or above target",IF(Q868&lt;&gt;"","Below target, reason recorded","Below target, no reason")))</f>
        <v>Archived</v>
      </c>
      <c r="X868" s="21" t="str">
        <f aca="false">IF(E868="Discontinued","",IF(ROUND(M868-I868,3)&lt;-0.01,"Yes","No"))</f>
        <v/>
      </c>
    </row>
    <row r="869" customFormat="false" ht="15" hidden="false" customHeight="false" outlineLevel="0" collapsed="false">
      <c r="A869" s="21" t="s">
        <v>1873</v>
      </c>
      <c r="B869" s="21" t="s">
        <v>1874</v>
      </c>
      <c r="C869" s="21" t="s">
        <v>1452</v>
      </c>
      <c r="D869" s="21" t="s">
        <v>1453</v>
      </c>
      <c r="E869" s="21" t="s">
        <v>110</v>
      </c>
      <c r="F869" s="19" t="n">
        <v>13.6</v>
      </c>
      <c r="G869" s="19" t="n">
        <v>14.12</v>
      </c>
      <c r="H869" s="19" t="n">
        <v>22.7</v>
      </c>
      <c r="I869" s="17" t="n">
        <v>0.4</v>
      </c>
      <c r="J869" s="17"/>
      <c r="K869" s="19" t="n">
        <f aca="false">IF(E869="Discontinued",H869,ROUND(ROUNDUP(ROUND(G869/(1-IF(J869="",I869,J869))/0.05,6),0)*0.05,2))</f>
        <v>23.55</v>
      </c>
      <c r="L869" s="19" t="n">
        <f aca="false">IF(OR(E869="Discontinued",P869="Held at old sell"),H869,IF(LEFT(P869,15)="Approved, cappe",ROUND(ROUNDUP(ROUND(H869*1.1/0.05,6),0)*0.05,2),K869))</f>
        <v>23.55</v>
      </c>
      <c r="M869" s="17" t="n">
        <f aca="false">ROUND((H869-G869)/H869,3)</f>
        <v>0.378</v>
      </c>
      <c r="N869" s="17" t="n">
        <f aca="false">IF(E869="Discontinued","",ROUND((L869-G869)/L869,3))</f>
        <v>0.4</v>
      </c>
      <c r="O869" s="21" t="str">
        <f aca="false">IF(E869="Discontinued","Archive",IF(AND(ROUND(K869/H869-1,6)&lt;=0.1,K869-H869&lt;=100),"Auto","Approval"))</f>
        <v>Auto</v>
      </c>
      <c r="P869" s="21" t="s">
        <v>111</v>
      </c>
      <c r="Q869" s="21"/>
      <c r="R869" s="21" t="str">
        <f aca="false">IF(E869="Superseded",MID(INDEX('Import file'!$E$2:$E$1384,MATCH(A869,'Import file'!$A$2:$A$1384,0)),23,30),A869)</f>
        <v>LSB-1624</v>
      </c>
      <c r="S869" s="19" t="n">
        <f aca="false">IF(E869="Discontinued","",IFERROR(INDEX('Supplier file A'!$D$2:$D$677,MATCH(R869,'Supplier file A'!$A$2:$A$677,0)),IFERROR(INDEX('Supplier file B'!$D$2:$D$386,MATCH(R869,'Supplier file B'!$A$2:$A$386,0)),INDEX('Supplier file C'!$D$2:$D$383,MATCH(R869,'Supplier file C'!$A$2:$A$383,0)))))</f>
        <v>14.12</v>
      </c>
      <c r="T869" s="21" t="str">
        <f aca="false">IF(E869="Discontinued","",IF(ABS(G869-S869)&lt;0.005,"Yes","No"))</f>
        <v>Yes</v>
      </c>
      <c r="U869" s="21" t="str">
        <f aca="false">IF(E869="Discontinued","",IF(ABS(F869-G869)&lt;=0.01*G869,"Yes","No"))</f>
        <v>No</v>
      </c>
      <c r="V869" s="17" t="n">
        <f aca="false">IF(E869="Discontinued","",K869/H869-1)</f>
        <v>0.0374449339207048</v>
      </c>
      <c r="W869" s="21" t="str">
        <f aca="false">IF(E869="Discontinued","Archived",IF(ROUND((L869-G869)/L869,3)&gt;=ROUND(I869,3),"At or above target",IF(Q869&lt;&gt;"","Below target, reason recorded","Below target, no reason")))</f>
        <v>At or above target</v>
      </c>
      <c r="X869" s="21" t="str">
        <f aca="false">IF(E869="Discontinued","",IF(ROUND(M869-I869,3)&lt;-0.01,"Yes","No"))</f>
        <v>Yes</v>
      </c>
    </row>
    <row r="870" customFormat="false" ht="15" hidden="false" customHeight="false" outlineLevel="0" collapsed="false">
      <c r="A870" s="21" t="s">
        <v>1875</v>
      </c>
      <c r="B870" s="21" t="s">
        <v>1876</v>
      </c>
      <c r="C870" s="21" t="s">
        <v>1452</v>
      </c>
      <c r="D870" s="21" t="s">
        <v>1453</v>
      </c>
      <c r="E870" s="21" t="s">
        <v>110</v>
      </c>
      <c r="F870" s="19" t="n">
        <v>62.1</v>
      </c>
      <c r="G870" s="19" t="n">
        <v>64.37</v>
      </c>
      <c r="H870" s="19" t="n">
        <v>103.5</v>
      </c>
      <c r="I870" s="17" t="n">
        <v>0.4</v>
      </c>
      <c r="J870" s="17"/>
      <c r="K870" s="19" t="n">
        <f aca="false">IF(E870="Discontinued",H870,ROUND(ROUNDUP(ROUND(G870/(1-IF(J870="",I870,J870))/0.05,6),0)*0.05,2))</f>
        <v>107.3</v>
      </c>
      <c r="L870" s="19" t="n">
        <f aca="false">IF(OR(E870="Discontinued",P870="Held at old sell"),H870,IF(LEFT(P870,15)="Approved, cappe",ROUND(ROUNDUP(ROUND(H870*1.1/0.05,6),0)*0.05,2),K870))</f>
        <v>107.3</v>
      </c>
      <c r="M870" s="17" t="n">
        <f aca="false">ROUND((H870-G870)/H870,3)</f>
        <v>0.378</v>
      </c>
      <c r="N870" s="17" t="n">
        <f aca="false">IF(E870="Discontinued","",ROUND((L870-G870)/L870,3))</f>
        <v>0.4</v>
      </c>
      <c r="O870" s="21" t="str">
        <f aca="false">IF(E870="Discontinued","Archive",IF(AND(ROUND(K870/H870-1,6)&lt;=0.1,K870-H870&lt;=100),"Auto","Approval"))</f>
        <v>Auto</v>
      </c>
      <c r="P870" s="21" t="s">
        <v>111</v>
      </c>
      <c r="Q870" s="21"/>
      <c r="R870" s="21" t="str">
        <f aca="false">IF(E870="Superseded",MID(INDEX('Import file'!$E$2:$E$1384,MATCH(A870,'Import file'!$A$2:$A$1384,0)),23,30),A870)</f>
        <v>LSB-1629</v>
      </c>
      <c r="S870" s="19" t="n">
        <f aca="false">IF(E870="Discontinued","",IFERROR(INDEX('Supplier file A'!$D$2:$D$677,MATCH(R870,'Supplier file A'!$A$2:$A$677,0)),IFERROR(INDEX('Supplier file B'!$D$2:$D$386,MATCH(R870,'Supplier file B'!$A$2:$A$386,0)),INDEX('Supplier file C'!$D$2:$D$383,MATCH(R870,'Supplier file C'!$A$2:$A$383,0)))))</f>
        <v>64.37</v>
      </c>
      <c r="T870" s="21" t="str">
        <f aca="false">IF(E870="Discontinued","",IF(ABS(G870-S870)&lt;0.005,"Yes","No"))</f>
        <v>Yes</v>
      </c>
      <c r="U870" s="21" t="str">
        <f aca="false">IF(E870="Discontinued","",IF(ABS(F870-G870)&lt;=0.01*G870,"Yes","No"))</f>
        <v>No</v>
      </c>
      <c r="V870" s="17" t="n">
        <f aca="false">IF(E870="Discontinued","",K870/H870-1)</f>
        <v>0.0367149758454106</v>
      </c>
      <c r="W870" s="21" t="str">
        <f aca="false">IF(E870="Discontinued","Archived",IF(ROUND((L870-G870)/L870,3)&gt;=ROUND(I870,3),"At or above target",IF(Q870&lt;&gt;"","Below target, reason recorded","Below target, no reason")))</f>
        <v>At or above target</v>
      </c>
      <c r="X870" s="21" t="str">
        <f aca="false">IF(E870="Discontinued","",IF(ROUND(M870-I870,3)&lt;-0.01,"Yes","No"))</f>
        <v>Yes</v>
      </c>
    </row>
    <row r="871" customFormat="false" ht="15" hidden="false" customHeight="false" outlineLevel="0" collapsed="false">
      <c r="A871" s="21" t="s">
        <v>1877</v>
      </c>
      <c r="B871" s="21" t="s">
        <v>1878</v>
      </c>
      <c r="C871" s="21" t="s">
        <v>1452</v>
      </c>
      <c r="D871" s="21" t="s">
        <v>1453</v>
      </c>
      <c r="E871" s="21" t="s">
        <v>110</v>
      </c>
      <c r="F871" s="19" t="n">
        <v>26</v>
      </c>
      <c r="G871" s="19" t="n">
        <v>26.85</v>
      </c>
      <c r="H871" s="19" t="n">
        <v>43.35</v>
      </c>
      <c r="I871" s="17" t="n">
        <v>0.4</v>
      </c>
      <c r="J871" s="17"/>
      <c r="K871" s="19" t="n">
        <f aca="false">IF(E871="Discontinued",H871,ROUND(ROUNDUP(ROUND(G871/(1-IF(J871="",I871,J871))/0.05,6),0)*0.05,2))</f>
        <v>44.75</v>
      </c>
      <c r="L871" s="19" t="n">
        <f aca="false">IF(OR(E871="Discontinued",P871="Held at old sell"),H871,IF(LEFT(P871,15)="Approved, cappe",ROUND(ROUNDUP(ROUND(H871*1.1/0.05,6),0)*0.05,2),K871))</f>
        <v>44.75</v>
      </c>
      <c r="M871" s="17" t="n">
        <f aca="false">ROUND((H871-G871)/H871,3)</f>
        <v>0.381</v>
      </c>
      <c r="N871" s="17" t="n">
        <f aca="false">IF(E871="Discontinued","",ROUND((L871-G871)/L871,3))</f>
        <v>0.4</v>
      </c>
      <c r="O871" s="21" t="str">
        <f aca="false">IF(E871="Discontinued","Archive",IF(AND(ROUND(K871/H871-1,6)&lt;=0.1,K871-H871&lt;=100),"Auto","Approval"))</f>
        <v>Auto</v>
      </c>
      <c r="P871" s="21" t="s">
        <v>111</v>
      </c>
      <c r="Q871" s="21"/>
      <c r="R871" s="21" t="str">
        <f aca="false">IF(E871="Superseded",MID(INDEX('Import file'!$E$2:$E$1384,MATCH(A871,'Import file'!$A$2:$A$1384,0)),23,30),A871)</f>
        <v>LSB-1630</v>
      </c>
      <c r="S871" s="19" t="n">
        <f aca="false">IF(E871="Discontinued","",IFERROR(INDEX('Supplier file A'!$D$2:$D$677,MATCH(R871,'Supplier file A'!$A$2:$A$677,0)),IFERROR(INDEX('Supplier file B'!$D$2:$D$386,MATCH(R871,'Supplier file B'!$A$2:$A$386,0)),INDEX('Supplier file C'!$D$2:$D$383,MATCH(R871,'Supplier file C'!$A$2:$A$383,0)))))</f>
        <v>26.85</v>
      </c>
      <c r="T871" s="21" t="str">
        <f aca="false">IF(E871="Discontinued","",IF(ABS(G871-S871)&lt;0.005,"Yes","No"))</f>
        <v>Yes</v>
      </c>
      <c r="U871" s="21" t="str">
        <f aca="false">IF(E871="Discontinued","",IF(ABS(F871-G871)&lt;=0.01*G871,"Yes","No"))</f>
        <v>No</v>
      </c>
      <c r="V871" s="17" t="n">
        <f aca="false">IF(E871="Discontinued","",K871/H871-1)</f>
        <v>0.0322952710495963</v>
      </c>
      <c r="W871" s="21" t="str">
        <f aca="false">IF(E871="Discontinued","Archived",IF(ROUND((L871-G871)/L871,3)&gt;=ROUND(I871,3),"At or above target",IF(Q871&lt;&gt;"","Below target, reason recorded","Below target, no reason")))</f>
        <v>At or above target</v>
      </c>
      <c r="X871" s="21" t="str">
        <f aca="false">IF(E871="Discontinued","",IF(ROUND(M871-I871,3)&lt;-0.01,"Yes","No"))</f>
        <v>Yes</v>
      </c>
    </row>
    <row r="872" customFormat="false" ht="15" hidden="false" customHeight="false" outlineLevel="0" collapsed="false">
      <c r="A872" s="21" t="s">
        <v>1879</v>
      </c>
      <c r="B872" s="21" t="s">
        <v>1880</v>
      </c>
      <c r="C872" s="21" t="s">
        <v>1452</v>
      </c>
      <c r="D872" s="21" t="s">
        <v>1453</v>
      </c>
      <c r="E872" s="21" t="s">
        <v>110</v>
      </c>
      <c r="F872" s="19" t="n">
        <v>11.9</v>
      </c>
      <c r="G872" s="19" t="n">
        <v>12.39</v>
      </c>
      <c r="H872" s="19" t="n">
        <v>18.05</v>
      </c>
      <c r="I872" s="17" t="n">
        <v>0.4</v>
      </c>
      <c r="J872" s="17" t="n">
        <v>0.34</v>
      </c>
      <c r="K872" s="19" t="n">
        <f aca="false">IF(E872="Discontinued",H872,ROUND(ROUNDUP(ROUND(G872/(1-IF(J872="",I872,J872))/0.05,6),0)*0.05,2))</f>
        <v>18.8</v>
      </c>
      <c r="L872" s="19" t="n">
        <f aca="false">IF(OR(E872="Discontinued",P872="Held at old sell"),H872,IF(LEFT(P872,15)="Approved, cappe",ROUND(ROUNDUP(ROUND(H872*1.1/0.05,6),0)*0.05,2),K872))</f>
        <v>18.8</v>
      </c>
      <c r="M872" s="17" t="n">
        <f aca="false">ROUND((H872-G872)/H872,3)</f>
        <v>0.314</v>
      </c>
      <c r="N872" s="17" t="n">
        <f aca="false">IF(E872="Discontinued","",ROUND((L872-G872)/L872,3))</f>
        <v>0.341</v>
      </c>
      <c r="O872" s="21" t="str">
        <f aca="false">IF(E872="Discontinued","Archive",IF(AND(ROUND(K872/H872-1,6)&lt;=0.1,K872-H872&lt;=100),"Auto","Approval"))</f>
        <v>Auto</v>
      </c>
      <c r="P872" s="21" t="s">
        <v>111</v>
      </c>
      <c r="Q872" s="21" t="s">
        <v>1503</v>
      </c>
      <c r="R872" s="21" t="str">
        <f aca="false">IF(E872="Superseded",MID(INDEX('Import file'!$E$2:$E$1384,MATCH(A872,'Import file'!$A$2:$A$1384,0)),23,30),A872)</f>
        <v>LSB-1634</v>
      </c>
      <c r="S872" s="19" t="n">
        <f aca="false">IF(E872="Discontinued","",IFERROR(INDEX('Supplier file A'!$D$2:$D$677,MATCH(R872,'Supplier file A'!$A$2:$A$677,0)),IFERROR(INDEX('Supplier file B'!$D$2:$D$386,MATCH(R872,'Supplier file B'!$A$2:$A$386,0)),INDEX('Supplier file C'!$D$2:$D$383,MATCH(R872,'Supplier file C'!$A$2:$A$383,0)))))</f>
        <v>12.39</v>
      </c>
      <c r="T872" s="21" t="str">
        <f aca="false">IF(E872="Discontinued","",IF(ABS(G872-S872)&lt;0.005,"Yes","No"))</f>
        <v>Yes</v>
      </c>
      <c r="U872" s="21" t="str">
        <f aca="false">IF(E872="Discontinued","",IF(ABS(F872-G872)&lt;=0.01*G872,"Yes","No"))</f>
        <v>No</v>
      </c>
      <c r="V872" s="17" t="n">
        <f aca="false">IF(E872="Discontinued","",K872/H872-1)</f>
        <v>0.0415512465373962</v>
      </c>
      <c r="W872" s="21" t="str">
        <f aca="false">IF(E872="Discontinued","Archived",IF(ROUND((L872-G872)/L872,3)&gt;=ROUND(I872,3),"At or above target",IF(Q872&lt;&gt;"","Below target, reason recorded","Below target, no reason")))</f>
        <v>Below target, reason recorded</v>
      </c>
      <c r="X872" s="21" t="str">
        <f aca="false">IF(E872="Discontinued","",IF(ROUND(M872-I872,3)&lt;-0.01,"Yes","No"))</f>
        <v>Yes</v>
      </c>
    </row>
    <row r="873" customFormat="false" ht="15" hidden="false" customHeight="false" outlineLevel="0" collapsed="false">
      <c r="A873" s="21" t="s">
        <v>1881</v>
      </c>
      <c r="B873" s="21" t="s">
        <v>1882</v>
      </c>
      <c r="C873" s="21" t="s">
        <v>1452</v>
      </c>
      <c r="D873" s="21" t="s">
        <v>1453</v>
      </c>
      <c r="E873" s="21" t="s">
        <v>110</v>
      </c>
      <c r="F873" s="19" t="n">
        <v>28.9</v>
      </c>
      <c r="G873" s="19" t="n">
        <v>29.52</v>
      </c>
      <c r="H873" s="19" t="n">
        <v>41.9</v>
      </c>
      <c r="I873" s="17" t="n">
        <v>0.4</v>
      </c>
      <c r="J873" s="17" t="n">
        <v>0.31</v>
      </c>
      <c r="K873" s="19" t="n">
        <f aca="false">IF(E873="Discontinued",H873,ROUND(ROUNDUP(ROUND(G873/(1-IF(J873="",I873,J873))/0.05,6),0)*0.05,2))</f>
        <v>42.8</v>
      </c>
      <c r="L873" s="19" t="n">
        <f aca="false">IF(OR(E873="Discontinued",P873="Held at old sell"),H873,IF(LEFT(P873,15)="Approved, cappe",ROUND(ROUNDUP(ROUND(H873*1.1/0.05,6),0)*0.05,2),K873))</f>
        <v>42.8</v>
      </c>
      <c r="M873" s="17" t="n">
        <f aca="false">ROUND((H873-G873)/H873,3)</f>
        <v>0.295</v>
      </c>
      <c r="N873" s="17" t="n">
        <f aca="false">IF(E873="Discontinued","",ROUND((L873-G873)/L873,3))</f>
        <v>0.31</v>
      </c>
      <c r="O873" s="21" t="str">
        <f aca="false">IF(E873="Discontinued","Archive",IF(AND(ROUND(K873/H873-1,6)&lt;=0.1,K873-H873&lt;=100),"Auto","Approval"))</f>
        <v>Auto</v>
      </c>
      <c r="P873" s="21" t="s">
        <v>111</v>
      </c>
      <c r="Q873" s="21" t="s">
        <v>1680</v>
      </c>
      <c r="R873" s="21" t="str">
        <f aca="false">IF(E873="Superseded",MID(INDEX('Import file'!$E$2:$E$1384,MATCH(A873,'Import file'!$A$2:$A$1384,0)),23,30),A873)</f>
        <v>LSB-1637</v>
      </c>
      <c r="S873" s="19" t="n">
        <f aca="false">IF(E873="Discontinued","",IFERROR(INDEX('Supplier file A'!$D$2:$D$677,MATCH(R873,'Supplier file A'!$A$2:$A$677,0)),IFERROR(INDEX('Supplier file B'!$D$2:$D$386,MATCH(R873,'Supplier file B'!$A$2:$A$386,0)),INDEX('Supplier file C'!$D$2:$D$383,MATCH(R873,'Supplier file C'!$A$2:$A$383,0)))))</f>
        <v>29.52</v>
      </c>
      <c r="T873" s="21" t="str">
        <f aca="false">IF(E873="Discontinued","",IF(ABS(G873-S873)&lt;0.005,"Yes","No"))</f>
        <v>Yes</v>
      </c>
      <c r="U873" s="21" t="str">
        <f aca="false">IF(E873="Discontinued","",IF(ABS(F873-G873)&lt;=0.01*G873,"Yes","No"))</f>
        <v>No</v>
      </c>
      <c r="V873" s="17" t="n">
        <f aca="false">IF(E873="Discontinued","",K873/H873-1)</f>
        <v>0.0214797136038185</v>
      </c>
      <c r="W873" s="21" t="str">
        <f aca="false">IF(E873="Discontinued","Archived",IF(ROUND((L873-G873)/L873,3)&gt;=ROUND(I873,3),"At or above target",IF(Q873&lt;&gt;"","Below target, reason recorded","Below target, no reason")))</f>
        <v>Below target, reason recorded</v>
      </c>
      <c r="X873" s="21" t="str">
        <f aca="false">IF(E873="Discontinued","",IF(ROUND(M873-I873,3)&lt;-0.01,"Yes","No"))</f>
        <v>Yes</v>
      </c>
    </row>
    <row r="874" customFormat="false" ht="15" hidden="false" customHeight="false" outlineLevel="0" collapsed="false">
      <c r="A874" s="21" t="s">
        <v>1883</v>
      </c>
      <c r="B874" s="21" t="s">
        <v>1884</v>
      </c>
      <c r="C874" s="21" t="s">
        <v>1452</v>
      </c>
      <c r="D874" s="21" t="s">
        <v>1453</v>
      </c>
      <c r="E874" s="21" t="s">
        <v>110</v>
      </c>
      <c r="F874" s="19" t="n">
        <v>18.4</v>
      </c>
      <c r="G874" s="19" t="n">
        <v>18.82</v>
      </c>
      <c r="H874" s="19" t="n">
        <v>30.7</v>
      </c>
      <c r="I874" s="17" t="n">
        <v>0.4</v>
      </c>
      <c r="J874" s="17"/>
      <c r="K874" s="19" t="n">
        <f aca="false">IF(E874="Discontinued",H874,ROUND(ROUNDUP(ROUND(G874/(1-IF(J874="",I874,J874))/0.05,6),0)*0.05,2))</f>
        <v>31.4</v>
      </c>
      <c r="L874" s="19" t="n">
        <f aca="false">IF(OR(E874="Discontinued",P874="Held at old sell"),H874,IF(LEFT(P874,15)="Approved, cappe",ROUND(ROUNDUP(ROUND(H874*1.1/0.05,6),0)*0.05,2),K874))</f>
        <v>31.4</v>
      </c>
      <c r="M874" s="17" t="n">
        <f aca="false">ROUND((H874-G874)/H874,3)</f>
        <v>0.387</v>
      </c>
      <c r="N874" s="17" t="n">
        <f aca="false">IF(E874="Discontinued","",ROUND((L874-G874)/L874,3))</f>
        <v>0.401</v>
      </c>
      <c r="O874" s="21" t="str">
        <f aca="false">IF(E874="Discontinued","Archive",IF(AND(ROUND(K874/H874-1,6)&lt;=0.1,K874-H874&lt;=100),"Auto","Approval"))</f>
        <v>Auto</v>
      </c>
      <c r="P874" s="21" t="s">
        <v>111</v>
      </c>
      <c r="Q874" s="21"/>
      <c r="R874" s="21" t="str">
        <f aca="false">IF(E874="Superseded",MID(INDEX('Import file'!$E$2:$E$1384,MATCH(A874,'Import file'!$A$2:$A$1384,0)),23,30),A874)</f>
        <v>LSB-1639</v>
      </c>
      <c r="S874" s="19" t="n">
        <f aca="false">IF(E874="Discontinued","",IFERROR(INDEX('Supplier file A'!$D$2:$D$677,MATCH(R874,'Supplier file A'!$A$2:$A$677,0)),IFERROR(INDEX('Supplier file B'!$D$2:$D$386,MATCH(R874,'Supplier file B'!$A$2:$A$386,0)),INDEX('Supplier file C'!$D$2:$D$383,MATCH(R874,'Supplier file C'!$A$2:$A$383,0)))))</f>
        <v>18.82</v>
      </c>
      <c r="T874" s="21" t="str">
        <f aca="false">IF(E874="Discontinued","",IF(ABS(G874-S874)&lt;0.005,"Yes","No"))</f>
        <v>Yes</v>
      </c>
      <c r="U874" s="21" t="str">
        <f aca="false">IF(E874="Discontinued","",IF(ABS(F874-G874)&lt;=0.01*G874,"Yes","No"))</f>
        <v>No</v>
      </c>
      <c r="V874" s="17" t="n">
        <f aca="false">IF(E874="Discontinued","",K874/H874-1)</f>
        <v>0.0228013029315961</v>
      </c>
      <c r="W874" s="21" t="str">
        <f aca="false">IF(E874="Discontinued","Archived",IF(ROUND((L874-G874)/L874,3)&gt;=ROUND(I874,3),"At or above target",IF(Q874&lt;&gt;"","Below target, reason recorded","Below target, no reason")))</f>
        <v>At or above target</v>
      </c>
      <c r="X874" s="21" t="str">
        <f aca="false">IF(E874="Discontinued","",IF(ROUND(M874-I874,3)&lt;-0.01,"Yes","No"))</f>
        <v>Yes</v>
      </c>
    </row>
    <row r="875" customFormat="false" ht="15" hidden="false" customHeight="false" outlineLevel="0" collapsed="false">
      <c r="A875" s="21" t="s">
        <v>1885</v>
      </c>
      <c r="B875" s="21" t="s">
        <v>1886</v>
      </c>
      <c r="C875" s="21" t="s">
        <v>1452</v>
      </c>
      <c r="D875" s="21" t="s">
        <v>1453</v>
      </c>
      <c r="E875" s="21" t="s">
        <v>110</v>
      </c>
      <c r="F875" s="19" t="n">
        <v>21</v>
      </c>
      <c r="G875" s="19" t="n">
        <v>21.6</v>
      </c>
      <c r="H875" s="19" t="n">
        <v>35</v>
      </c>
      <c r="I875" s="17" t="n">
        <v>0.4</v>
      </c>
      <c r="J875" s="17"/>
      <c r="K875" s="19" t="n">
        <f aca="false">IF(E875="Discontinued",H875,ROUND(ROUNDUP(ROUND(G875/(1-IF(J875="",I875,J875))/0.05,6),0)*0.05,2))</f>
        <v>36</v>
      </c>
      <c r="L875" s="19" t="n">
        <f aca="false">IF(OR(E875="Discontinued",P875="Held at old sell"),H875,IF(LEFT(P875,15)="Approved, cappe",ROUND(ROUNDUP(ROUND(H875*1.1/0.05,6),0)*0.05,2),K875))</f>
        <v>36</v>
      </c>
      <c r="M875" s="17" t="n">
        <f aca="false">ROUND((H875-G875)/H875,3)</f>
        <v>0.383</v>
      </c>
      <c r="N875" s="17" t="n">
        <f aca="false">IF(E875="Discontinued","",ROUND((L875-G875)/L875,3))</f>
        <v>0.4</v>
      </c>
      <c r="O875" s="21" t="str">
        <f aca="false">IF(E875="Discontinued","Archive",IF(AND(ROUND(K875/H875-1,6)&lt;=0.1,K875-H875&lt;=100),"Auto","Approval"))</f>
        <v>Auto</v>
      </c>
      <c r="P875" s="21" t="s">
        <v>111</v>
      </c>
      <c r="Q875" s="21"/>
      <c r="R875" s="21" t="str">
        <f aca="false">IF(E875="Superseded",MID(INDEX('Import file'!$E$2:$E$1384,MATCH(A875,'Import file'!$A$2:$A$1384,0)),23,30),A875)</f>
        <v>LSB-1643</v>
      </c>
      <c r="S875" s="19" t="n">
        <f aca="false">IF(E875="Discontinued","",IFERROR(INDEX('Supplier file A'!$D$2:$D$677,MATCH(R875,'Supplier file A'!$A$2:$A$677,0)),IFERROR(INDEX('Supplier file B'!$D$2:$D$386,MATCH(R875,'Supplier file B'!$A$2:$A$386,0)),INDEX('Supplier file C'!$D$2:$D$383,MATCH(R875,'Supplier file C'!$A$2:$A$383,0)))))</f>
        <v>21.6</v>
      </c>
      <c r="T875" s="21" t="str">
        <f aca="false">IF(E875="Discontinued","",IF(ABS(G875-S875)&lt;0.005,"Yes","No"))</f>
        <v>Yes</v>
      </c>
      <c r="U875" s="21" t="str">
        <f aca="false">IF(E875="Discontinued","",IF(ABS(F875-G875)&lt;=0.01*G875,"Yes","No"))</f>
        <v>No</v>
      </c>
      <c r="V875" s="17" t="n">
        <f aca="false">IF(E875="Discontinued","",K875/H875-1)</f>
        <v>0.0285714285714285</v>
      </c>
      <c r="W875" s="21" t="str">
        <f aca="false">IF(E875="Discontinued","Archived",IF(ROUND((L875-G875)/L875,3)&gt;=ROUND(I875,3),"At or above target",IF(Q875&lt;&gt;"","Below target, reason recorded","Below target, no reason")))</f>
        <v>At or above target</v>
      </c>
      <c r="X875" s="21" t="str">
        <f aca="false">IF(E875="Discontinued","",IF(ROUND(M875-I875,3)&lt;-0.01,"Yes","No"))</f>
        <v>Yes</v>
      </c>
    </row>
    <row r="876" customFormat="false" ht="15" hidden="false" customHeight="false" outlineLevel="0" collapsed="false">
      <c r="A876" s="21" t="s">
        <v>1887</v>
      </c>
      <c r="B876" s="21" t="s">
        <v>1888</v>
      </c>
      <c r="C876" s="21" t="s">
        <v>1452</v>
      </c>
      <c r="D876" s="21" t="s">
        <v>1453</v>
      </c>
      <c r="E876" s="21" t="s">
        <v>110</v>
      </c>
      <c r="F876" s="19" t="n">
        <v>39.1</v>
      </c>
      <c r="G876" s="19" t="n">
        <v>40.02</v>
      </c>
      <c r="H876" s="19" t="n">
        <v>65.2</v>
      </c>
      <c r="I876" s="17" t="n">
        <v>0.4</v>
      </c>
      <c r="J876" s="17"/>
      <c r="K876" s="19" t="n">
        <f aca="false">IF(E876="Discontinued",H876,ROUND(ROUNDUP(ROUND(G876/(1-IF(J876="",I876,J876))/0.05,6),0)*0.05,2))</f>
        <v>66.7</v>
      </c>
      <c r="L876" s="19" t="n">
        <f aca="false">IF(OR(E876="Discontinued",P876="Held at old sell"),H876,IF(LEFT(P876,15)="Approved, cappe",ROUND(ROUNDUP(ROUND(H876*1.1/0.05,6),0)*0.05,2),K876))</f>
        <v>66.7</v>
      </c>
      <c r="M876" s="17" t="n">
        <f aca="false">ROUND((H876-G876)/H876,3)</f>
        <v>0.386</v>
      </c>
      <c r="N876" s="17" t="n">
        <f aca="false">IF(E876="Discontinued","",ROUND((L876-G876)/L876,3))</f>
        <v>0.4</v>
      </c>
      <c r="O876" s="21" t="str">
        <f aca="false">IF(E876="Discontinued","Archive",IF(AND(ROUND(K876/H876-1,6)&lt;=0.1,K876-H876&lt;=100),"Auto","Approval"))</f>
        <v>Auto</v>
      </c>
      <c r="P876" s="21" t="s">
        <v>111</v>
      </c>
      <c r="Q876" s="21"/>
      <c r="R876" s="21" t="str">
        <f aca="false">IF(E876="Superseded",MID(INDEX('Import file'!$E$2:$E$1384,MATCH(A876,'Import file'!$A$2:$A$1384,0)),23,30),A876)</f>
        <v>LSB-1647</v>
      </c>
      <c r="S876" s="19" t="n">
        <f aca="false">IF(E876="Discontinued","",IFERROR(INDEX('Supplier file A'!$D$2:$D$677,MATCH(R876,'Supplier file A'!$A$2:$A$677,0)),IFERROR(INDEX('Supplier file B'!$D$2:$D$386,MATCH(R876,'Supplier file B'!$A$2:$A$386,0)),INDEX('Supplier file C'!$D$2:$D$383,MATCH(R876,'Supplier file C'!$A$2:$A$383,0)))))</f>
        <v>40.02</v>
      </c>
      <c r="T876" s="21" t="str">
        <f aca="false">IF(E876="Discontinued","",IF(ABS(G876-S876)&lt;0.005,"Yes","No"))</f>
        <v>Yes</v>
      </c>
      <c r="U876" s="21" t="str">
        <f aca="false">IF(E876="Discontinued","",IF(ABS(F876-G876)&lt;=0.01*G876,"Yes","No"))</f>
        <v>No</v>
      </c>
      <c r="V876" s="17" t="n">
        <f aca="false">IF(E876="Discontinued","",K876/H876-1)</f>
        <v>0.0230061349693251</v>
      </c>
      <c r="W876" s="21" t="str">
        <f aca="false">IF(E876="Discontinued","Archived",IF(ROUND((L876-G876)/L876,3)&gt;=ROUND(I876,3),"At or above target",IF(Q876&lt;&gt;"","Below target, reason recorded","Below target, no reason")))</f>
        <v>At or above target</v>
      </c>
      <c r="X876" s="21" t="str">
        <f aca="false">IF(E876="Discontinued","",IF(ROUND(M876-I876,3)&lt;-0.01,"Yes","No"))</f>
        <v>Yes</v>
      </c>
    </row>
    <row r="877" customFormat="false" ht="15" hidden="false" customHeight="false" outlineLevel="0" collapsed="false">
      <c r="A877" s="21" t="s">
        <v>1889</v>
      </c>
      <c r="B877" s="21" t="s">
        <v>1890</v>
      </c>
      <c r="C877" s="21" t="s">
        <v>1452</v>
      </c>
      <c r="D877" s="21" t="s">
        <v>1453</v>
      </c>
      <c r="E877" s="21" t="s">
        <v>110</v>
      </c>
      <c r="F877" s="19" t="n">
        <v>18.7</v>
      </c>
      <c r="G877" s="19" t="n">
        <v>19.25</v>
      </c>
      <c r="H877" s="19" t="n">
        <v>31.2</v>
      </c>
      <c r="I877" s="17" t="n">
        <v>0.4</v>
      </c>
      <c r="J877" s="17"/>
      <c r="K877" s="19" t="n">
        <f aca="false">IF(E877="Discontinued",H877,ROUND(ROUNDUP(ROUND(G877/(1-IF(J877="",I877,J877))/0.05,6),0)*0.05,2))</f>
        <v>32.1</v>
      </c>
      <c r="L877" s="19" t="n">
        <f aca="false">IF(OR(E877="Discontinued",P877="Held at old sell"),H877,IF(LEFT(P877,15)="Approved, cappe",ROUND(ROUNDUP(ROUND(H877*1.1/0.05,6),0)*0.05,2),K877))</f>
        <v>32.1</v>
      </c>
      <c r="M877" s="17" t="n">
        <f aca="false">ROUND((H877-G877)/H877,3)</f>
        <v>0.383</v>
      </c>
      <c r="N877" s="17" t="n">
        <f aca="false">IF(E877="Discontinued","",ROUND((L877-G877)/L877,3))</f>
        <v>0.4</v>
      </c>
      <c r="O877" s="21" t="str">
        <f aca="false">IF(E877="Discontinued","Archive",IF(AND(ROUND(K877/H877-1,6)&lt;=0.1,K877-H877&lt;=100),"Auto","Approval"))</f>
        <v>Auto</v>
      </c>
      <c r="P877" s="21" t="s">
        <v>111</v>
      </c>
      <c r="Q877" s="21"/>
      <c r="R877" s="21" t="str">
        <f aca="false">IF(E877="Superseded",MID(INDEX('Import file'!$E$2:$E$1384,MATCH(A877,'Import file'!$A$2:$A$1384,0)),23,30),A877)</f>
        <v>LSB-1649</v>
      </c>
      <c r="S877" s="19" t="n">
        <f aca="false">IF(E877="Discontinued","",IFERROR(INDEX('Supplier file A'!$D$2:$D$677,MATCH(R877,'Supplier file A'!$A$2:$A$677,0)),IFERROR(INDEX('Supplier file B'!$D$2:$D$386,MATCH(R877,'Supplier file B'!$A$2:$A$386,0)),INDEX('Supplier file C'!$D$2:$D$383,MATCH(R877,'Supplier file C'!$A$2:$A$383,0)))))</f>
        <v>19.25</v>
      </c>
      <c r="T877" s="21" t="str">
        <f aca="false">IF(E877="Discontinued","",IF(ABS(G877-S877)&lt;0.005,"Yes","No"))</f>
        <v>Yes</v>
      </c>
      <c r="U877" s="21" t="str">
        <f aca="false">IF(E877="Discontinued","",IF(ABS(F877-G877)&lt;=0.01*G877,"Yes","No"))</f>
        <v>No</v>
      </c>
      <c r="V877" s="17" t="n">
        <f aca="false">IF(E877="Discontinued","",K877/H877-1)</f>
        <v>0.028846153846154</v>
      </c>
      <c r="W877" s="21" t="str">
        <f aca="false">IF(E877="Discontinued","Archived",IF(ROUND((L877-G877)/L877,3)&gt;=ROUND(I877,3),"At or above target",IF(Q877&lt;&gt;"","Below target, reason recorded","Below target, no reason")))</f>
        <v>At or above target</v>
      </c>
      <c r="X877" s="21" t="str">
        <f aca="false">IF(E877="Discontinued","",IF(ROUND(M877-I877,3)&lt;-0.01,"Yes","No"))</f>
        <v>Yes</v>
      </c>
    </row>
    <row r="878" customFormat="false" ht="15" hidden="false" customHeight="false" outlineLevel="0" collapsed="false">
      <c r="A878" s="21" t="s">
        <v>1891</v>
      </c>
      <c r="B878" s="21" t="s">
        <v>1892</v>
      </c>
      <c r="C878" s="21" t="s">
        <v>1452</v>
      </c>
      <c r="D878" s="21" t="s">
        <v>1453</v>
      </c>
      <c r="E878" s="21" t="s">
        <v>110</v>
      </c>
      <c r="F878" s="19" t="n">
        <v>51</v>
      </c>
      <c r="G878" s="19" t="n">
        <v>52.95</v>
      </c>
      <c r="H878" s="19" t="n">
        <v>85</v>
      </c>
      <c r="I878" s="17" t="n">
        <v>0.4</v>
      </c>
      <c r="J878" s="17"/>
      <c r="K878" s="19" t="n">
        <f aca="false">IF(E878="Discontinued",H878,ROUND(ROUNDUP(ROUND(G878/(1-IF(J878="",I878,J878))/0.05,6),0)*0.05,2))</f>
        <v>88.25</v>
      </c>
      <c r="L878" s="19" t="n">
        <f aca="false">IF(OR(E878="Discontinued",P878="Held at old sell"),H878,IF(LEFT(P878,15)="Approved, cappe",ROUND(ROUNDUP(ROUND(H878*1.1/0.05,6),0)*0.05,2),K878))</f>
        <v>88.25</v>
      </c>
      <c r="M878" s="17" t="n">
        <f aca="false">ROUND((H878-G878)/H878,3)</f>
        <v>0.377</v>
      </c>
      <c r="N878" s="17" t="n">
        <f aca="false">IF(E878="Discontinued","",ROUND((L878-G878)/L878,3))</f>
        <v>0.4</v>
      </c>
      <c r="O878" s="21" t="str">
        <f aca="false">IF(E878="Discontinued","Archive",IF(AND(ROUND(K878/H878-1,6)&lt;=0.1,K878-H878&lt;=100),"Auto","Approval"))</f>
        <v>Auto</v>
      </c>
      <c r="P878" s="21" t="s">
        <v>111</v>
      </c>
      <c r="Q878" s="21"/>
      <c r="R878" s="21" t="str">
        <f aca="false">IF(E878="Superseded",MID(INDEX('Import file'!$E$2:$E$1384,MATCH(A878,'Import file'!$A$2:$A$1384,0)),23,30),A878)</f>
        <v>LSB-1653</v>
      </c>
      <c r="S878" s="19" t="n">
        <f aca="false">IF(E878="Discontinued","",IFERROR(INDEX('Supplier file A'!$D$2:$D$677,MATCH(R878,'Supplier file A'!$A$2:$A$677,0)),IFERROR(INDEX('Supplier file B'!$D$2:$D$386,MATCH(R878,'Supplier file B'!$A$2:$A$386,0)),INDEX('Supplier file C'!$D$2:$D$383,MATCH(R878,'Supplier file C'!$A$2:$A$383,0)))))</f>
        <v>52.95</v>
      </c>
      <c r="T878" s="21" t="str">
        <f aca="false">IF(E878="Discontinued","",IF(ABS(G878-S878)&lt;0.005,"Yes","No"))</f>
        <v>Yes</v>
      </c>
      <c r="U878" s="21" t="str">
        <f aca="false">IF(E878="Discontinued","",IF(ABS(F878-G878)&lt;=0.01*G878,"Yes","No"))</f>
        <v>No</v>
      </c>
      <c r="V878" s="17" t="n">
        <f aca="false">IF(E878="Discontinued","",K878/H878-1)</f>
        <v>0.0382352941176471</v>
      </c>
      <c r="W878" s="21" t="str">
        <f aca="false">IF(E878="Discontinued","Archived",IF(ROUND((L878-G878)/L878,3)&gt;=ROUND(I878,3),"At or above target",IF(Q878&lt;&gt;"","Below target, reason recorded","Below target, no reason")))</f>
        <v>At or above target</v>
      </c>
      <c r="X878" s="21" t="str">
        <f aca="false">IF(E878="Discontinued","",IF(ROUND(M878-I878,3)&lt;-0.01,"Yes","No"))</f>
        <v>Yes</v>
      </c>
    </row>
    <row r="879" customFormat="false" ht="15" hidden="false" customHeight="false" outlineLevel="0" collapsed="false">
      <c r="A879" s="21" t="s">
        <v>1893</v>
      </c>
      <c r="B879" s="21" t="s">
        <v>1894</v>
      </c>
      <c r="C879" s="21" t="s">
        <v>1452</v>
      </c>
      <c r="D879" s="21" t="s">
        <v>1453</v>
      </c>
      <c r="E879" s="21" t="s">
        <v>110</v>
      </c>
      <c r="F879" s="19" t="n">
        <v>28.9</v>
      </c>
      <c r="G879" s="19" t="n">
        <v>30.05</v>
      </c>
      <c r="H879" s="19" t="n">
        <v>43.15</v>
      </c>
      <c r="I879" s="17" t="n">
        <v>0.4</v>
      </c>
      <c r="J879" s="17" t="n">
        <v>0.33</v>
      </c>
      <c r="K879" s="19" t="n">
        <f aca="false">IF(E879="Discontinued",H879,ROUND(ROUNDUP(ROUND(G879/(1-IF(J879="",I879,J879))/0.05,6),0)*0.05,2))</f>
        <v>44.9</v>
      </c>
      <c r="L879" s="19" t="n">
        <f aca="false">IF(OR(E879="Discontinued",P879="Held at old sell"),H879,IF(LEFT(P879,15)="Approved, cappe",ROUND(ROUNDUP(ROUND(H879*1.1/0.05,6),0)*0.05,2),K879))</f>
        <v>44.9</v>
      </c>
      <c r="M879" s="17" t="n">
        <f aca="false">ROUND((H879-G879)/H879,3)</f>
        <v>0.304</v>
      </c>
      <c r="N879" s="17" t="n">
        <f aca="false">IF(E879="Discontinued","",ROUND((L879-G879)/L879,3))</f>
        <v>0.331</v>
      </c>
      <c r="O879" s="21" t="str">
        <f aca="false">IF(E879="Discontinued","Archive",IF(AND(ROUND(K879/H879-1,6)&lt;=0.1,K879-H879&lt;=100),"Auto","Approval"))</f>
        <v>Auto</v>
      </c>
      <c r="P879" s="21" t="s">
        <v>111</v>
      </c>
      <c r="Q879" s="21" t="s">
        <v>1481</v>
      </c>
      <c r="R879" s="21" t="str">
        <f aca="false">IF(E879="Superseded",MID(INDEX('Import file'!$E$2:$E$1384,MATCH(A879,'Import file'!$A$2:$A$1384,0)),23,30),A879)</f>
        <v>LSB-1655</v>
      </c>
      <c r="S879" s="19" t="n">
        <f aca="false">IF(E879="Discontinued","",IFERROR(INDEX('Supplier file A'!$D$2:$D$677,MATCH(R879,'Supplier file A'!$A$2:$A$677,0)),IFERROR(INDEX('Supplier file B'!$D$2:$D$386,MATCH(R879,'Supplier file B'!$A$2:$A$386,0)),INDEX('Supplier file C'!$D$2:$D$383,MATCH(R879,'Supplier file C'!$A$2:$A$383,0)))))</f>
        <v>30.05</v>
      </c>
      <c r="T879" s="21" t="str">
        <f aca="false">IF(E879="Discontinued","",IF(ABS(G879-S879)&lt;0.005,"Yes","No"))</f>
        <v>Yes</v>
      </c>
      <c r="U879" s="21" t="str">
        <f aca="false">IF(E879="Discontinued","",IF(ABS(F879-G879)&lt;=0.01*G879,"Yes","No"))</f>
        <v>No</v>
      </c>
      <c r="V879" s="17" t="n">
        <f aca="false">IF(E879="Discontinued","",K879/H879-1)</f>
        <v>0.040556199304751</v>
      </c>
      <c r="W879" s="21" t="str">
        <f aca="false">IF(E879="Discontinued","Archived",IF(ROUND((L879-G879)/L879,3)&gt;=ROUND(I879,3),"At or above target",IF(Q879&lt;&gt;"","Below target, reason recorded","Below target, no reason")))</f>
        <v>Below target, reason recorded</v>
      </c>
      <c r="X879" s="21" t="str">
        <f aca="false">IF(E879="Discontinued","",IF(ROUND(M879-I879,3)&lt;-0.01,"Yes","No"))</f>
        <v>Yes</v>
      </c>
    </row>
    <row r="880" customFormat="false" ht="15" hidden="false" customHeight="false" outlineLevel="0" collapsed="false">
      <c r="A880" s="21" t="s">
        <v>1895</v>
      </c>
      <c r="B880" s="21" t="s">
        <v>1896</v>
      </c>
      <c r="C880" s="21" t="s">
        <v>1452</v>
      </c>
      <c r="D880" s="21" t="s">
        <v>1453</v>
      </c>
      <c r="E880" s="21" t="s">
        <v>110</v>
      </c>
      <c r="F880" s="19" t="n">
        <v>24.57</v>
      </c>
      <c r="G880" s="19" t="n">
        <v>25.39</v>
      </c>
      <c r="H880" s="19" t="n">
        <v>40.95</v>
      </c>
      <c r="I880" s="17" t="n">
        <v>0.4</v>
      </c>
      <c r="J880" s="17"/>
      <c r="K880" s="19" t="n">
        <f aca="false">IF(E880="Discontinued",H880,ROUND(ROUNDUP(ROUND(G880/(1-IF(J880="",I880,J880))/0.05,6),0)*0.05,2))</f>
        <v>42.35</v>
      </c>
      <c r="L880" s="19" t="n">
        <f aca="false">IF(OR(E880="Discontinued",P880="Held at old sell"),H880,IF(LEFT(P880,15)="Approved, cappe",ROUND(ROUNDUP(ROUND(H880*1.1/0.05,6),0)*0.05,2),K880))</f>
        <v>42.35</v>
      </c>
      <c r="M880" s="17" t="n">
        <f aca="false">ROUND((H880-G880)/H880,3)</f>
        <v>0.38</v>
      </c>
      <c r="N880" s="17" t="n">
        <f aca="false">IF(E880="Discontinued","",ROUND((L880-G880)/L880,3))</f>
        <v>0.4</v>
      </c>
      <c r="O880" s="21" t="str">
        <f aca="false">IF(E880="Discontinued","Archive",IF(AND(ROUND(K880/H880-1,6)&lt;=0.1,K880-H880&lt;=100),"Auto","Approval"))</f>
        <v>Auto</v>
      </c>
      <c r="P880" s="21" t="s">
        <v>111</v>
      </c>
      <c r="Q880" s="21"/>
      <c r="R880" s="21" t="str">
        <f aca="false">IF(E880="Superseded",MID(INDEX('Import file'!$E$2:$E$1384,MATCH(A880,'Import file'!$A$2:$A$1384,0)),23,30),A880)</f>
        <v>LSB-1657</v>
      </c>
      <c r="S880" s="19" t="n">
        <f aca="false">IF(E880="Discontinued","",IFERROR(INDEX('Supplier file A'!$D$2:$D$677,MATCH(R880,'Supplier file A'!$A$2:$A$677,0)),IFERROR(INDEX('Supplier file B'!$D$2:$D$386,MATCH(R880,'Supplier file B'!$A$2:$A$386,0)),INDEX('Supplier file C'!$D$2:$D$383,MATCH(R880,'Supplier file C'!$A$2:$A$383,0)))))</f>
        <v>25.39</v>
      </c>
      <c r="T880" s="21" t="str">
        <f aca="false">IF(E880="Discontinued","",IF(ABS(G880-S880)&lt;0.005,"Yes","No"))</f>
        <v>Yes</v>
      </c>
      <c r="U880" s="21" t="str">
        <f aca="false">IF(E880="Discontinued","",IF(ABS(F880-G880)&lt;=0.01*G880,"Yes","No"))</f>
        <v>No</v>
      </c>
      <c r="V880" s="17" t="n">
        <f aca="false">IF(E880="Discontinued","",K880/H880-1)</f>
        <v>0.0341880341880341</v>
      </c>
      <c r="W880" s="21" t="str">
        <f aca="false">IF(E880="Discontinued","Archived",IF(ROUND((L880-G880)/L880,3)&gt;=ROUND(I880,3),"At or above target",IF(Q880&lt;&gt;"","Below target, reason recorded","Below target, no reason")))</f>
        <v>At or above target</v>
      </c>
      <c r="X880" s="21" t="str">
        <f aca="false">IF(E880="Discontinued","",IF(ROUND(M880-I880,3)&lt;-0.01,"Yes","No"))</f>
        <v>Yes</v>
      </c>
    </row>
    <row r="881" customFormat="false" ht="15" hidden="false" customHeight="false" outlineLevel="0" collapsed="false">
      <c r="A881" s="21" t="s">
        <v>1897</v>
      </c>
      <c r="B881" s="21" t="s">
        <v>1898</v>
      </c>
      <c r="C881" s="21" t="s">
        <v>1452</v>
      </c>
      <c r="D881" s="21" t="s">
        <v>1453</v>
      </c>
      <c r="E881" s="21" t="s">
        <v>110</v>
      </c>
      <c r="F881" s="19" t="n">
        <v>22</v>
      </c>
      <c r="G881" s="19" t="n">
        <v>22.45</v>
      </c>
      <c r="H881" s="19" t="n">
        <v>31.45</v>
      </c>
      <c r="I881" s="17" t="n">
        <v>0.4</v>
      </c>
      <c r="J881" s="17" t="n">
        <v>0.3</v>
      </c>
      <c r="K881" s="19" t="n">
        <f aca="false">IF(E881="Discontinued",H881,ROUND(ROUNDUP(ROUND(G881/(1-IF(J881="",I881,J881))/0.05,6),0)*0.05,2))</f>
        <v>32.1</v>
      </c>
      <c r="L881" s="19" t="n">
        <f aca="false">IF(OR(E881="Discontinued",P881="Held at old sell"),H881,IF(LEFT(P881,15)="Approved, cappe",ROUND(ROUNDUP(ROUND(H881*1.1/0.05,6),0)*0.05,2),K881))</f>
        <v>32.1</v>
      </c>
      <c r="M881" s="17" t="n">
        <f aca="false">ROUND((H881-G881)/H881,3)</f>
        <v>0.286</v>
      </c>
      <c r="N881" s="17" t="n">
        <f aca="false">IF(E881="Discontinued","",ROUND((L881-G881)/L881,3))</f>
        <v>0.301</v>
      </c>
      <c r="O881" s="21" t="str">
        <f aca="false">IF(E881="Discontinued","Archive",IF(AND(ROUND(K881/H881-1,6)&lt;=0.1,K881-H881&lt;=100),"Auto","Approval"))</f>
        <v>Auto</v>
      </c>
      <c r="P881" s="21" t="s">
        <v>111</v>
      </c>
      <c r="Q881" s="21" t="s">
        <v>392</v>
      </c>
      <c r="R881" s="21" t="str">
        <f aca="false">IF(E881="Superseded",MID(INDEX('Import file'!$E$2:$E$1384,MATCH(A881,'Import file'!$A$2:$A$1384,0)),23,30),A881)</f>
        <v>LSB-1662</v>
      </c>
      <c r="S881" s="19" t="n">
        <f aca="false">IF(E881="Discontinued","",IFERROR(INDEX('Supplier file A'!$D$2:$D$677,MATCH(R881,'Supplier file A'!$A$2:$A$677,0)),IFERROR(INDEX('Supplier file B'!$D$2:$D$386,MATCH(R881,'Supplier file B'!$A$2:$A$386,0)),INDEX('Supplier file C'!$D$2:$D$383,MATCH(R881,'Supplier file C'!$A$2:$A$383,0)))))</f>
        <v>22.45</v>
      </c>
      <c r="T881" s="21" t="str">
        <f aca="false">IF(E881="Discontinued","",IF(ABS(G881-S881)&lt;0.005,"Yes","No"))</f>
        <v>Yes</v>
      </c>
      <c r="U881" s="21" t="str">
        <f aca="false">IF(E881="Discontinued","",IF(ABS(F881-G881)&lt;=0.01*G881,"Yes","No"))</f>
        <v>No</v>
      </c>
      <c r="V881" s="17" t="n">
        <f aca="false">IF(E881="Discontinued","",K881/H881-1)</f>
        <v>0.0206677265500796</v>
      </c>
      <c r="W881" s="21" t="str">
        <f aca="false">IF(E881="Discontinued","Archived",IF(ROUND((L881-G881)/L881,3)&gt;=ROUND(I881,3),"At or above target",IF(Q881&lt;&gt;"","Below target, reason recorded","Below target, no reason")))</f>
        <v>Below target, reason recorded</v>
      </c>
      <c r="X881" s="21" t="str">
        <f aca="false">IF(E881="Discontinued","",IF(ROUND(M881-I881,3)&lt;-0.01,"Yes","No"))</f>
        <v>Yes</v>
      </c>
    </row>
    <row r="882" customFormat="false" ht="15" hidden="false" customHeight="false" outlineLevel="0" collapsed="false">
      <c r="A882" s="21" t="s">
        <v>1899</v>
      </c>
      <c r="B882" s="21" t="s">
        <v>1900</v>
      </c>
      <c r="C882" s="21" t="s">
        <v>1452</v>
      </c>
      <c r="D882" s="21" t="s">
        <v>1453</v>
      </c>
      <c r="E882" s="21" t="s">
        <v>131</v>
      </c>
      <c r="F882" s="19" t="n">
        <v>46</v>
      </c>
      <c r="G882" s="19" t="n">
        <v>47.39</v>
      </c>
      <c r="H882" s="19" t="n">
        <v>76.7</v>
      </c>
      <c r="I882" s="17" t="n">
        <v>0.4</v>
      </c>
      <c r="J882" s="17"/>
      <c r="K882" s="19" t="n">
        <f aca="false">IF(E882="Discontinued",H882,ROUND(ROUNDUP(ROUND(G882/(1-IF(J882="",I882,J882))/0.05,6),0)*0.05,2))</f>
        <v>79</v>
      </c>
      <c r="L882" s="19" t="n">
        <f aca="false">IF(OR(E882="Discontinued",P882="Held at old sell"),H882,IF(LEFT(P882,15)="Approved, cappe",ROUND(ROUNDUP(ROUND(H882*1.1/0.05,6),0)*0.05,2),K882))</f>
        <v>79</v>
      </c>
      <c r="M882" s="17" t="n">
        <f aca="false">ROUND((H882-G882)/H882,3)</f>
        <v>0.382</v>
      </c>
      <c r="N882" s="17" t="n">
        <f aca="false">IF(E882="Discontinued","",ROUND((L882-G882)/L882,3))</f>
        <v>0.4</v>
      </c>
      <c r="O882" s="21" t="str">
        <f aca="false">IF(E882="Discontinued","Archive",IF(AND(ROUND(K882/H882-1,6)&lt;=0.1,K882-H882&lt;=100),"Auto","Approval"))</f>
        <v>Auto</v>
      </c>
      <c r="P882" s="21" t="s">
        <v>111</v>
      </c>
      <c r="Q882" s="21"/>
      <c r="R882" s="21" t="str">
        <f aca="false">IF(E882="Superseded",MID(INDEX('Import file'!$E$2:$E$1384,MATCH(A882,'Import file'!$A$2:$A$1384,0)),23,30),A882)</f>
        <v>LSB-6664</v>
      </c>
      <c r="S882" s="19" t="n">
        <f aca="false">IF(E882="Discontinued","",IFERROR(INDEX('Supplier file A'!$D$2:$D$677,MATCH(R882,'Supplier file A'!$A$2:$A$677,0)),IFERROR(INDEX('Supplier file B'!$D$2:$D$386,MATCH(R882,'Supplier file B'!$A$2:$A$386,0)),INDEX('Supplier file C'!$D$2:$D$383,MATCH(R882,'Supplier file C'!$A$2:$A$383,0)))))</f>
        <v>47.39</v>
      </c>
      <c r="T882" s="21" t="str">
        <f aca="false">IF(E882="Discontinued","",IF(ABS(G882-S882)&lt;0.005,"Yes","No"))</f>
        <v>Yes</v>
      </c>
      <c r="U882" s="21" t="str">
        <f aca="false">IF(E882="Discontinued","",IF(ABS(F882-G882)&lt;=0.01*G882,"Yes","No"))</f>
        <v>No</v>
      </c>
      <c r="V882" s="17" t="n">
        <f aca="false">IF(E882="Discontinued","",K882/H882-1)</f>
        <v>0.0299869621903519</v>
      </c>
      <c r="W882" s="21" t="str">
        <f aca="false">IF(E882="Discontinued","Archived",IF(ROUND((L882-G882)/L882,3)&gt;=ROUND(I882,3),"At or above target",IF(Q882&lt;&gt;"","Below target, reason recorded","Below target, no reason")))</f>
        <v>At or above target</v>
      </c>
      <c r="X882" s="21" t="str">
        <f aca="false">IF(E882="Discontinued","",IF(ROUND(M882-I882,3)&lt;-0.01,"Yes","No"))</f>
        <v>Yes</v>
      </c>
    </row>
    <row r="883" customFormat="false" ht="15" hidden="false" customHeight="false" outlineLevel="0" collapsed="false">
      <c r="A883" s="21" t="s">
        <v>1901</v>
      </c>
      <c r="B883" s="21" t="s">
        <v>1902</v>
      </c>
      <c r="C883" s="21" t="s">
        <v>1452</v>
      </c>
      <c r="D883" s="21" t="s">
        <v>1453</v>
      </c>
      <c r="E883" s="21" t="s">
        <v>110</v>
      </c>
      <c r="F883" s="19" t="n">
        <v>35.7</v>
      </c>
      <c r="G883" s="19" t="n">
        <v>36.82</v>
      </c>
      <c r="H883" s="19" t="n">
        <v>59.5</v>
      </c>
      <c r="I883" s="17" t="n">
        <v>0.4</v>
      </c>
      <c r="J883" s="17"/>
      <c r="K883" s="19" t="n">
        <f aca="false">IF(E883="Discontinued",H883,ROUND(ROUNDUP(ROUND(G883/(1-IF(J883="",I883,J883))/0.05,6),0)*0.05,2))</f>
        <v>61.4</v>
      </c>
      <c r="L883" s="19" t="n">
        <f aca="false">IF(OR(E883="Discontinued",P883="Held at old sell"),H883,IF(LEFT(P883,15)="Approved, cappe",ROUND(ROUNDUP(ROUND(H883*1.1/0.05,6),0)*0.05,2),K883))</f>
        <v>61.4</v>
      </c>
      <c r="M883" s="17" t="n">
        <f aca="false">ROUND((H883-G883)/H883,3)</f>
        <v>0.381</v>
      </c>
      <c r="N883" s="17" t="n">
        <f aca="false">IF(E883="Discontinued","",ROUND((L883-G883)/L883,3))</f>
        <v>0.4</v>
      </c>
      <c r="O883" s="21" t="str">
        <f aca="false">IF(E883="Discontinued","Archive",IF(AND(ROUND(K883/H883-1,6)&lt;=0.1,K883-H883&lt;=100),"Auto","Approval"))</f>
        <v>Auto</v>
      </c>
      <c r="P883" s="21" t="s">
        <v>111</v>
      </c>
      <c r="Q883" s="21"/>
      <c r="R883" s="21" t="str">
        <f aca="false">IF(E883="Superseded",MID(INDEX('Import file'!$E$2:$E$1384,MATCH(A883,'Import file'!$A$2:$A$1384,0)),23,30),A883)</f>
        <v>LSB-1666</v>
      </c>
      <c r="S883" s="19" t="n">
        <f aca="false">IF(E883="Discontinued","",IFERROR(INDEX('Supplier file A'!$D$2:$D$677,MATCH(R883,'Supplier file A'!$A$2:$A$677,0)),IFERROR(INDEX('Supplier file B'!$D$2:$D$386,MATCH(R883,'Supplier file B'!$A$2:$A$386,0)),INDEX('Supplier file C'!$D$2:$D$383,MATCH(R883,'Supplier file C'!$A$2:$A$383,0)))))</f>
        <v>36.82</v>
      </c>
      <c r="T883" s="21" t="str">
        <f aca="false">IF(E883="Discontinued","",IF(ABS(G883-S883)&lt;0.005,"Yes","No"))</f>
        <v>Yes</v>
      </c>
      <c r="U883" s="21" t="str">
        <f aca="false">IF(E883="Discontinued","",IF(ABS(F883-G883)&lt;=0.01*G883,"Yes","No"))</f>
        <v>No</v>
      </c>
      <c r="V883" s="17" t="n">
        <f aca="false">IF(E883="Discontinued","",K883/H883-1)</f>
        <v>0.0319327731092436</v>
      </c>
      <c r="W883" s="21" t="str">
        <f aca="false">IF(E883="Discontinued","Archived",IF(ROUND((L883-G883)/L883,3)&gt;=ROUND(I883,3),"At or above target",IF(Q883&lt;&gt;"","Below target, reason recorded","Below target, no reason")))</f>
        <v>At or above target</v>
      </c>
      <c r="X883" s="21" t="str">
        <f aca="false">IF(E883="Discontinued","",IF(ROUND(M883-I883,3)&lt;-0.01,"Yes","No"))</f>
        <v>Yes</v>
      </c>
    </row>
    <row r="884" customFormat="false" ht="15" hidden="false" customHeight="false" outlineLevel="0" collapsed="false">
      <c r="A884" s="21" t="s">
        <v>1903</v>
      </c>
      <c r="B884" s="21" t="s">
        <v>1904</v>
      </c>
      <c r="C884" s="21" t="s">
        <v>1452</v>
      </c>
      <c r="D884" s="21" t="s">
        <v>1453</v>
      </c>
      <c r="E884" s="21" t="s">
        <v>110</v>
      </c>
      <c r="F884" s="19" t="n">
        <v>29.9</v>
      </c>
      <c r="G884" s="19" t="n">
        <v>31.12</v>
      </c>
      <c r="H884" s="19" t="n">
        <v>46.75</v>
      </c>
      <c r="I884" s="17" t="n">
        <v>0.4</v>
      </c>
      <c r="J884" s="17" t="n">
        <v>0.36</v>
      </c>
      <c r="K884" s="19" t="n">
        <f aca="false">IF(E884="Discontinued",H884,ROUND(ROUNDUP(ROUND(G884/(1-IF(J884="",I884,J884))/0.05,6),0)*0.05,2))</f>
        <v>48.65</v>
      </c>
      <c r="L884" s="19" t="n">
        <f aca="false">IF(OR(E884="Discontinued",P884="Held at old sell"),H884,IF(LEFT(P884,15)="Approved, cappe",ROUND(ROUNDUP(ROUND(H884*1.1/0.05,6),0)*0.05,2),K884))</f>
        <v>48.65</v>
      </c>
      <c r="M884" s="17" t="n">
        <f aca="false">ROUND((H884-G884)/H884,3)</f>
        <v>0.334</v>
      </c>
      <c r="N884" s="17" t="n">
        <f aca="false">IF(E884="Discontinued","",ROUND((L884-G884)/L884,3))</f>
        <v>0.36</v>
      </c>
      <c r="O884" s="21" t="str">
        <f aca="false">IF(E884="Discontinued","Archive",IF(AND(ROUND(K884/H884-1,6)&lt;=0.1,K884-H884&lt;=100),"Auto","Approval"))</f>
        <v>Auto</v>
      </c>
      <c r="P884" s="21" t="s">
        <v>111</v>
      </c>
      <c r="Q884" s="21" t="s">
        <v>1649</v>
      </c>
      <c r="R884" s="21" t="str">
        <f aca="false">IF(E884="Superseded",MID(INDEX('Import file'!$E$2:$E$1384,MATCH(A884,'Import file'!$A$2:$A$1384,0)),23,30),A884)</f>
        <v>LSB-1669</v>
      </c>
      <c r="S884" s="19" t="n">
        <f aca="false">IF(E884="Discontinued","",IFERROR(INDEX('Supplier file A'!$D$2:$D$677,MATCH(R884,'Supplier file A'!$A$2:$A$677,0)),IFERROR(INDEX('Supplier file B'!$D$2:$D$386,MATCH(R884,'Supplier file B'!$A$2:$A$386,0)),INDEX('Supplier file C'!$D$2:$D$383,MATCH(R884,'Supplier file C'!$A$2:$A$383,0)))))</f>
        <v>31.12</v>
      </c>
      <c r="T884" s="21" t="str">
        <f aca="false">IF(E884="Discontinued","",IF(ABS(G884-S884)&lt;0.005,"Yes","No"))</f>
        <v>Yes</v>
      </c>
      <c r="U884" s="21" t="str">
        <f aca="false">IF(E884="Discontinued","",IF(ABS(F884-G884)&lt;=0.01*G884,"Yes","No"))</f>
        <v>No</v>
      </c>
      <c r="V884" s="17" t="n">
        <f aca="false">IF(E884="Discontinued","",K884/H884-1)</f>
        <v>0.0406417112299464</v>
      </c>
      <c r="W884" s="21" t="str">
        <f aca="false">IF(E884="Discontinued","Archived",IF(ROUND((L884-G884)/L884,3)&gt;=ROUND(I884,3),"At or above target",IF(Q884&lt;&gt;"","Below target, reason recorded","Below target, no reason")))</f>
        <v>Below target, reason recorded</v>
      </c>
      <c r="X884" s="21" t="str">
        <f aca="false">IF(E884="Discontinued","",IF(ROUND(M884-I884,3)&lt;-0.01,"Yes","No"))</f>
        <v>Yes</v>
      </c>
    </row>
    <row r="885" customFormat="false" ht="15" hidden="false" customHeight="false" outlineLevel="0" collapsed="false">
      <c r="A885" s="21" t="s">
        <v>1905</v>
      </c>
      <c r="B885" s="21" t="s">
        <v>1906</v>
      </c>
      <c r="C885" s="21" t="s">
        <v>1452</v>
      </c>
      <c r="D885" s="21" t="s">
        <v>1453</v>
      </c>
      <c r="E885" s="21" t="s">
        <v>110</v>
      </c>
      <c r="F885" s="19" t="n">
        <v>17.94</v>
      </c>
      <c r="G885" s="19" t="n">
        <v>18.41</v>
      </c>
      <c r="H885" s="19" t="n">
        <v>29.9</v>
      </c>
      <c r="I885" s="17" t="n">
        <v>0.4</v>
      </c>
      <c r="J885" s="17"/>
      <c r="K885" s="19" t="n">
        <f aca="false">IF(E885="Discontinued",H885,ROUND(ROUNDUP(ROUND(G885/(1-IF(J885="",I885,J885))/0.05,6),0)*0.05,2))</f>
        <v>30.7</v>
      </c>
      <c r="L885" s="19" t="n">
        <f aca="false">IF(OR(E885="Discontinued",P885="Held at old sell"),H885,IF(LEFT(P885,15)="Approved, cappe",ROUND(ROUNDUP(ROUND(H885*1.1/0.05,6),0)*0.05,2),K885))</f>
        <v>30.7</v>
      </c>
      <c r="M885" s="17" t="n">
        <f aca="false">ROUND((H885-G885)/H885,3)</f>
        <v>0.384</v>
      </c>
      <c r="N885" s="17" t="n">
        <f aca="false">IF(E885="Discontinued","",ROUND((L885-G885)/L885,3))</f>
        <v>0.4</v>
      </c>
      <c r="O885" s="21" t="str">
        <f aca="false">IF(E885="Discontinued","Archive",IF(AND(ROUND(K885/H885-1,6)&lt;=0.1,K885-H885&lt;=100),"Auto","Approval"))</f>
        <v>Auto</v>
      </c>
      <c r="P885" s="21" t="s">
        <v>111</v>
      </c>
      <c r="Q885" s="21"/>
      <c r="R885" s="21" t="str">
        <f aca="false">IF(E885="Superseded",MID(INDEX('Import file'!$E$2:$E$1384,MATCH(A885,'Import file'!$A$2:$A$1384,0)),23,30),A885)</f>
        <v>LSB-1674</v>
      </c>
      <c r="S885" s="19" t="n">
        <f aca="false">IF(E885="Discontinued","",IFERROR(INDEX('Supplier file A'!$D$2:$D$677,MATCH(R885,'Supplier file A'!$A$2:$A$677,0)),IFERROR(INDEX('Supplier file B'!$D$2:$D$386,MATCH(R885,'Supplier file B'!$A$2:$A$386,0)),INDEX('Supplier file C'!$D$2:$D$383,MATCH(R885,'Supplier file C'!$A$2:$A$383,0)))))</f>
        <v>18.41</v>
      </c>
      <c r="T885" s="21" t="str">
        <f aca="false">IF(E885="Discontinued","",IF(ABS(G885-S885)&lt;0.005,"Yes","No"))</f>
        <v>Yes</v>
      </c>
      <c r="U885" s="21" t="str">
        <f aca="false">IF(E885="Discontinued","",IF(ABS(F885-G885)&lt;=0.01*G885,"Yes","No"))</f>
        <v>No</v>
      </c>
      <c r="V885" s="17" t="n">
        <f aca="false">IF(E885="Discontinued","",K885/H885-1)</f>
        <v>0.0267558528428093</v>
      </c>
      <c r="W885" s="21" t="str">
        <f aca="false">IF(E885="Discontinued","Archived",IF(ROUND((L885-G885)/L885,3)&gt;=ROUND(I885,3),"At or above target",IF(Q885&lt;&gt;"","Below target, reason recorded","Below target, no reason")))</f>
        <v>At or above target</v>
      </c>
      <c r="X885" s="21" t="str">
        <f aca="false">IF(E885="Discontinued","",IF(ROUND(M885-I885,3)&lt;-0.01,"Yes","No"))</f>
        <v>Yes</v>
      </c>
    </row>
    <row r="886" customFormat="false" ht="15" hidden="false" customHeight="false" outlineLevel="0" collapsed="false">
      <c r="A886" s="21" t="s">
        <v>1907</v>
      </c>
      <c r="B886" s="21" t="s">
        <v>1908</v>
      </c>
      <c r="C886" s="21" t="s">
        <v>1452</v>
      </c>
      <c r="D886" s="21" t="s">
        <v>1453</v>
      </c>
      <c r="E886" s="21" t="s">
        <v>110</v>
      </c>
      <c r="F886" s="19" t="n">
        <v>28</v>
      </c>
      <c r="G886" s="19" t="n">
        <v>28.77</v>
      </c>
      <c r="H886" s="19" t="n">
        <v>46.7</v>
      </c>
      <c r="I886" s="17" t="n">
        <v>0.4</v>
      </c>
      <c r="J886" s="17"/>
      <c r="K886" s="19" t="n">
        <f aca="false">IF(E886="Discontinued",H886,ROUND(ROUNDUP(ROUND(G886/(1-IF(J886="",I886,J886))/0.05,6),0)*0.05,2))</f>
        <v>47.95</v>
      </c>
      <c r="L886" s="19" t="n">
        <f aca="false">IF(OR(E886="Discontinued",P886="Held at old sell"),H886,IF(LEFT(P886,15)="Approved, cappe",ROUND(ROUNDUP(ROUND(H886*1.1/0.05,6),0)*0.05,2),K886))</f>
        <v>47.95</v>
      </c>
      <c r="M886" s="17" t="n">
        <f aca="false">ROUND((H886-G886)/H886,3)</f>
        <v>0.384</v>
      </c>
      <c r="N886" s="17" t="n">
        <f aca="false">IF(E886="Discontinued","",ROUND((L886-G886)/L886,3))</f>
        <v>0.4</v>
      </c>
      <c r="O886" s="21" t="str">
        <f aca="false">IF(E886="Discontinued","Archive",IF(AND(ROUND(K886/H886-1,6)&lt;=0.1,K886-H886&lt;=100),"Auto","Approval"))</f>
        <v>Auto</v>
      </c>
      <c r="P886" s="21" t="s">
        <v>111</v>
      </c>
      <c r="Q886" s="21"/>
      <c r="R886" s="21" t="str">
        <f aca="false">IF(E886="Superseded",MID(INDEX('Import file'!$E$2:$E$1384,MATCH(A886,'Import file'!$A$2:$A$1384,0)),23,30),A886)</f>
        <v>LSB-1675</v>
      </c>
      <c r="S886" s="19" t="n">
        <f aca="false">IF(E886="Discontinued","",IFERROR(INDEX('Supplier file A'!$D$2:$D$677,MATCH(R886,'Supplier file A'!$A$2:$A$677,0)),IFERROR(INDEX('Supplier file B'!$D$2:$D$386,MATCH(R886,'Supplier file B'!$A$2:$A$386,0)),INDEX('Supplier file C'!$D$2:$D$383,MATCH(R886,'Supplier file C'!$A$2:$A$383,0)))))</f>
        <v>28.77</v>
      </c>
      <c r="T886" s="21" t="str">
        <f aca="false">IF(E886="Discontinued","",IF(ABS(G886-S886)&lt;0.005,"Yes","No"))</f>
        <v>Yes</v>
      </c>
      <c r="U886" s="21" t="str">
        <f aca="false">IF(E886="Discontinued","",IF(ABS(F886-G886)&lt;=0.01*G886,"Yes","No"))</f>
        <v>No</v>
      </c>
      <c r="V886" s="17" t="n">
        <f aca="false">IF(E886="Discontinued","",K886/H886-1)</f>
        <v>0.0267665952890792</v>
      </c>
      <c r="W886" s="21" t="str">
        <f aca="false">IF(E886="Discontinued","Archived",IF(ROUND((L886-G886)/L886,3)&gt;=ROUND(I886,3),"At or above target",IF(Q886&lt;&gt;"","Below target, reason recorded","Below target, no reason")))</f>
        <v>At or above target</v>
      </c>
      <c r="X886" s="21" t="str">
        <f aca="false">IF(E886="Discontinued","",IF(ROUND(M886-I886,3)&lt;-0.01,"Yes","No"))</f>
        <v>Yes</v>
      </c>
    </row>
    <row r="887" customFormat="false" ht="15" hidden="false" customHeight="false" outlineLevel="0" collapsed="false">
      <c r="A887" s="21" t="s">
        <v>1909</v>
      </c>
      <c r="B887" s="21" t="s">
        <v>1910</v>
      </c>
      <c r="C887" s="21" t="s">
        <v>1452</v>
      </c>
      <c r="D887" s="21" t="s">
        <v>1453</v>
      </c>
      <c r="E887" s="21" t="s">
        <v>110</v>
      </c>
      <c r="F887" s="19" t="n">
        <v>23.38</v>
      </c>
      <c r="G887" s="19" t="n">
        <v>24.06</v>
      </c>
      <c r="H887" s="19" t="n">
        <v>39</v>
      </c>
      <c r="I887" s="17" t="n">
        <v>0.4</v>
      </c>
      <c r="J887" s="17"/>
      <c r="K887" s="19" t="n">
        <f aca="false">IF(E887="Discontinued",H887,ROUND(ROUNDUP(ROUND(G887/(1-IF(J887="",I887,J887))/0.05,6),0)*0.05,2))</f>
        <v>40.1</v>
      </c>
      <c r="L887" s="19" t="n">
        <f aca="false">IF(OR(E887="Discontinued",P887="Held at old sell"),H887,IF(LEFT(P887,15)="Approved, cappe",ROUND(ROUNDUP(ROUND(H887*1.1/0.05,6),0)*0.05,2),K887))</f>
        <v>40.1</v>
      </c>
      <c r="M887" s="17" t="n">
        <f aca="false">ROUND((H887-G887)/H887,3)</f>
        <v>0.383</v>
      </c>
      <c r="N887" s="17" t="n">
        <f aca="false">IF(E887="Discontinued","",ROUND((L887-G887)/L887,3))</f>
        <v>0.4</v>
      </c>
      <c r="O887" s="21" t="str">
        <f aca="false">IF(E887="Discontinued","Archive",IF(AND(ROUND(K887/H887-1,6)&lt;=0.1,K887-H887&lt;=100),"Auto","Approval"))</f>
        <v>Auto</v>
      </c>
      <c r="P887" s="21" t="s">
        <v>111</v>
      </c>
      <c r="Q887" s="21"/>
      <c r="R887" s="21" t="str">
        <f aca="false">IF(E887="Superseded",MID(INDEX('Import file'!$E$2:$E$1384,MATCH(A887,'Import file'!$A$2:$A$1384,0)),23,30),A887)</f>
        <v>LSB-1678</v>
      </c>
      <c r="S887" s="19" t="n">
        <f aca="false">IF(E887="Discontinued","",IFERROR(INDEX('Supplier file A'!$D$2:$D$677,MATCH(R887,'Supplier file A'!$A$2:$A$677,0)),IFERROR(INDEX('Supplier file B'!$D$2:$D$386,MATCH(R887,'Supplier file B'!$A$2:$A$386,0)),INDEX('Supplier file C'!$D$2:$D$383,MATCH(R887,'Supplier file C'!$A$2:$A$383,0)))))</f>
        <v>24.06</v>
      </c>
      <c r="T887" s="21" t="str">
        <f aca="false">IF(E887="Discontinued","",IF(ABS(G887-S887)&lt;0.005,"Yes","No"))</f>
        <v>Yes</v>
      </c>
      <c r="U887" s="21" t="str">
        <f aca="false">IF(E887="Discontinued","",IF(ABS(F887-G887)&lt;=0.01*G887,"Yes","No"))</f>
        <v>No</v>
      </c>
      <c r="V887" s="17" t="n">
        <f aca="false">IF(E887="Discontinued","",K887/H887-1)</f>
        <v>0.0282051282051283</v>
      </c>
      <c r="W887" s="21" t="str">
        <f aca="false">IF(E887="Discontinued","Archived",IF(ROUND((L887-G887)/L887,3)&gt;=ROUND(I887,3),"At or above target",IF(Q887&lt;&gt;"","Below target, reason recorded","Below target, no reason")))</f>
        <v>At or above target</v>
      </c>
      <c r="X887" s="21" t="str">
        <f aca="false">IF(E887="Discontinued","",IF(ROUND(M887-I887,3)&lt;-0.01,"Yes","No"))</f>
        <v>Yes</v>
      </c>
    </row>
    <row r="888" customFormat="false" ht="15" hidden="false" customHeight="false" outlineLevel="0" collapsed="false">
      <c r="A888" s="21" t="s">
        <v>1911</v>
      </c>
      <c r="B888" s="21" t="s">
        <v>1912</v>
      </c>
      <c r="C888" s="21" t="s">
        <v>1452</v>
      </c>
      <c r="D888" s="21" t="s">
        <v>1453</v>
      </c>
      <c r="E888" s="21" t="s">
        <v>110</v>
      </c>
      <c r="F888" s="19" t="n">
        <v>24.71</v>
      </c>
      <c r="G888" s="19" t="n">
        <v>25.51</v>
      </c>
      <c r="H888" s="19" t="n">
        <v>41.2</v>
      </c>
      <c r="I888" s="17" t="n">
        <v>0.4</v>
      </c>
      <c r="J888" s="17"/>
      <c r="K888" s="19" t="n">
        <f aca="false">IF(E888="Discontinued",H888,ROUND(ROUNDUP(ROUND(G888/(1-IF(J888="",I888,J888))/0.05,6),0)*0.05,2))</f>
        <v>42.55</v>
      </c>
      <c r="L888" s="19" t="n">
        <f aca="false">IF(OR(E888="Discontinued",P888="Held at old sell"),H888,IF(LEFT(P888,15)="Approved, cappe",ROUND(ROUNDUP(ROUND(H888*1.1/0.05,6),0)*0.05,2),K888))</f>
        <v>42.55</v>
      </c>
      <c r="M888" s="17" t="n">
        <f aca="false">ROUND((H888-G888)/H888,3)</f>
        <v>0.381</v>
      </c>
      <c r="N888" s="17" t="n">
        <f aca="false">IF(E888="Discontinued","",ROUND((L888-G888)/L888,3))</f>
        <v>0.4</v>
      </c>
      <c r="O888" s="21" t="str">
        <f aca="false">IF(E888="Discontinued","Archive",IF(AND(ROUND(K888/H888-1,6)&lt;=0.1,K888-H888&lt;=100),"Auto","Approval"))</f>
        <v>Auto</v>
      </c>
      <c r="P888" s="21" t="s">
        <v>111</v>
      </c>
      <c r="Q888" s="21"/>
      <c r="R888" s="21" t="str">
        <f aca="false">IF(E888="Superseded",MID(INDEX('Import file'!$E$2:$E$1384,MATCH(A888,'Import file'!$A$2:$A$1384,0)),23,30),A888)</f>
        <v>LSB-1683</v>
      </c>
      <c r="S888" s="19" t="n">
        <f aca="false">IF(E888="Discontinued","",IFERROR(INDEX('Supplier file A'!$D$2:$D$677,MATCH(R888,'Supplier file A'!$A$2:$A$677,0)),IFERROR(INDEX('Supplier file B'!$D$2:$D$386,MATCH(R888,'Supplier file B'!$A$2:$A$386,0)),INDEX('Supplier file C'!$D$2:$D$383,MATCH(R888,'Supplier file C'!$A$2:$A$383,0)))))</f>
        <v>25.51</v>
      </c>
      <c r="T888" s="21" t="str">
        <f aca="false">IF(E888="Discontinued","",IF(ABS(G888-S888)&lt;0.005,"Yes","No"))</f>
        <v>Yes</v>
      </c>
      <c r="U888" s="21" t="str">
        <f aca="false">IF(E888="Discontinued","",IF(ABS(F888-G888)&lt;=0.01*G888,"Yes","No"))</f>
        <v>No</v>
      </c>
      <c r="V888" s="17" t="n">
        <f aca="false">IF(E888="Discontinued","",K888/H888-1)</f>
        <v>0.032766990291262</v>
      </c>
      <c r="W888" s="21" t="str">
        <f aca="false">IF(E888="Discontinued","Archived",IF(ROUND((L888-G888)/L888,3)&gt;=ROUND(I888,3),"At or above target",IF(Q888&lt;&gt;"","Below target, reason recorded","Below target, no reason")))</f>
        <v>At or above target</v>
      </c>
      <c r="X888" s="21" t="str">
        <f aca="false">IF(E888="Discontinued","",IF(ROUND(M888-I888,3)&lt;-0.01,"Yes","No"))</f>
        <v>Yes</v>
      </c>
    </row>
    <row r="889" customFormat="false" ht="15" hidden="false" customHeight="false" outlineLevel="0" collapsed="false">
      <c r="A889" s="21" t="s">
        <v>1913</v>
      </c>
      <c r="B889" s="21" t="s">
        <v>1914</v>
      </c>
      <c r="C889" s="21" t="s">
        <v>1452</v>
      </c>
      <c r="D889" s="21" t="s">
        <v>1453</v>
      </c>
      <c r="E889" s="21" t="s">
        <v>110</v>
      </c>
      <c r="F889" s="19" t="n">
        <v>18.9</v>
      </c>
      <c r="G889" s="19" t="n">
        <v>19.59</v>
      </c>
      <c r="H889" s="19" t="n">
        <v>31.5</v>
      </c>
      <c r="I889" s="17" t="n">
        <v>0.4</v>
      </c>
      <c r="J889" s="17"/>
      <c r="K889" s="19" t="n">
        <f aca="false">IF(E889="Discontinued",H889,ROUND(ROUNDUP(ROUND(G889/(1-IF(J889="",I889,J889))/0.05,6),0)*0.05,2))</f>
        <v>32.65</v>
      </c>
      <c r="L889" s="19" t="n">
        <f aca="false">IF(OR(E889="Discontinued",P889="Held at old sell"),H889,IF(LEFT(P889,15)="Approved, cappe",ROUND(ROUNDUP(ROUND(H889*1.1/0.05,6),0)*0.05,2),K889))</f>
        <v>32.65</v>
      </c>
      <c r="M889" s="17" t="n">
        <f aca="false">ROUND((H889-G889)/H889,3)</f>
        <v>0.378</v>
      </c>
      <c r="N889" s="17" t="n">
        <f aca="false">IF(E889="Discontinued","",ROUND((L889-G889)/L889,3))</f>
        <v>0.4</v>
      </c>
      <c r="O889" s="21" t="str">
        <f aca="false">IF(E889="Discontinued","Archive",IF(AND(ROUND(K889/H889-1,6)&lt;=0.1,K889-H889&lt;=100),"Auto","Approval"))</f>
        <v>Auto</v>
      </c>
      <c r="P889" s="21" t="s">
        <v>111</v>
      </c>
      <c r="Q889" s="21"/>
      <c r="R889" s="21" t="str">
        <f aca="false">IF(E889="Superseded",MID(INDEX('Import file'!$E$2:$E$1384,MATCH(A889,'Import file'!$A$2:$A$1384,0)),23,30),A889)</f>
        <v>LSB-1684</v>
      </c>
      <c r="S889" s="19" t="n">
        <f aca="false">IF(E889="Discontinued","",IFERROR(INDEX('Supplier file A'!$D$2:$D$677,MATCH(R889,'Supplier file A'!$A$2:$A$677,0)),IFERROR(INDEX('Supplier file B'!$D$2:$D$386,MATCH(R889,'Supplier file B'!$A$2:$A$386,0)),INDEX('Supplier file C'!$D$2:$D$383,MATCH(R889,'Supplier file C'!$A$2:$A$383,0)))))</f>
        <v>19.59</v>
      </c>
      <c r="T889" s="21" t="str">
        <f aca="false">IF(E889="Discontinued","",IF(ABS(G889-S889)&lt;0.005,"Yes","No"))</f>
        <v>Yes</v>
      </c>
      <c r="U889" s="21" t="str">
        <f aca="false">IF(E889="Discontinued","",IF(ABS(F889-G889)&lt;=0.01*G889,"Yes","No"))</f>
        <v>No</v>
      </c>
      <c r="V889" s="17" t="n">
        <f aca="false">IF(E889="Discontinued","",K889/H889-1)</f>
        <v>0.0365079365079364</v>
      </c>
      <c r="W889" s="21" t="str">
        <f aca="false">IF(E889="Discontinued","Archived",IF(ROUND((L889-G889)/L889,3)&gt;=ROUND(I889,3),"At or above target",IF(Q889&lt;&gt;"","Below target, reason recorded","Below target, no reason")))</f>
        <v>At or above target</v>
      </c>
      <c r="X889" s="21" t="str">
        <f aca="false">IF(E889="Discontinued","",IF(ROUND(M889-I889,3)&lt;-0.01,"Yes","No"))</f>
        <v>Yes</v>
      </c>
    </row>
    <row r="890" customFormat="false" ht="15" hidden="false" customHeight="false" outlineLevel="0" collapsed="false">
      <c r="A890" s="21" t="s">
        <v>1915</v>
      </c>
      <c r="B890" s="21" t="s">
        <v>1916</v>
      </c>
      <c r="C890" s="21" t="s">
        <v>1452</v>
      </c>
      <c r="D890" s="21" t="s">
        <v>1453</v>
      </c>
      <c r="E890" s="21" t="s">
        <v>110</v>
      </c>
      <c r="F890" s="19" t="n">
        <v>20.7</v>
      </c>
      <c r="G890" s="19" t="n">
        <v>21.29</v>
      </c>
      <c r="H890" s="19" t="n">
        <v>31.85</v>
      </c>
      <c r="I890" s="17" t="n">
        <v>0.4</v>
      </c>
      <c r="J890" s="17" t="n">
        <v>0.35</v>
      </c>
      <c r="K890" s="19" t="n">
        <f aca="false">IF(E890="Discontinued",H890,ROUND(ROUNDUP(ROUND(G890/(1-IF(J890="",I890,J890))/0.05,6),0)*0.05,2))</f>
        <v>32.8</v>
      </c>
      <c r="L890" s="19" t="n">
        <f aca="false">IF(OR(E890="Discontinued",P890="Held at old sell"),H890,IF(LEFT(P890,15)="Approved, cappe",ROUND(ROUNDUP(ROUND(H890*1.1/0.05,6),0)*0.05,2),K890))</f>
        <v>32.8</v>
      </c>
      <c r="M890" s="17" t="n">
        <f aca="false">ROUND((H890-G890)/H890,3)</f>
        <v>0.332</v>
      </c>
      <c r="N890" s="17" t="n">
        <f aca="false">IF(E890="Discontinued","",ROUND((L890-G890)/L890,3))</f>
        <v>0.351</v>
      </c>
      <c r="O890" s="21" t="str">
        <f aca="false">IF(E890="Discontinued","Archive",IF(AND(ROUND(K890/H890-1,6)&lt;=0.1,K890-H890&lt;=100),"Auto","Approval"))</f>
        <v>Auto</v>
      </c>
      <c r="P890" s="21" t="s">
        <v>111</v>
      </c>
      <c r="Q890" s="21" t="s">
        <v>1492</v>
      </c>
      <c r="R890" s="21" t="str">
        <f aca="false">IF(E890="Superseded",MID(INDEX('Import file'!$E$2:$E$1384,MATCH(A890,'Import file'!$A$2:$A$1384,0)),23,30),A890)</f>
        <v>LSB-1687</v>
      </c>
      <c r="S890" s="19" t="n">
        <f aca="false">IF(E890="Discontinued","",IFERROR(INDEX('Supplier file A'!$D$2:$D$677,MATCH(R890,'Supplier file A'!$A$2:$A$677,0)),IFERROR(INDEX('Supplier file B'!$D$2:$D$386,MATCH(R890,'Supplier file B'!$A$2:$A$386,0)),INDEX('Supplier file C'!$D$2:$D$383,MATCH(R890,'Supplier file C'!$A$2:$A$383,0)))))</f>
        <v>21.29</v>
      </c>
      <c r="T890" s="21" t="str">
        <f aca="false">IF(E890="Discontinued","",IF(ABS(G890-S890)&lt;0.005,"Yes","No"))</f>
        <v>Yes</v>
      </c>
      <c r="U890" s="21" t="str">
        <f aca="false">IF(E890="Discontinued","",IF(ABS(F890-G890)&lt;=0.01*G890,"Yes","No"))</f>
        <v>No</v>
      </c>
      <c r="V890" s="17" t="n">
        <f aca="false">IF(E890="Discontinued","",K890/H890-1)</f>
        <v>0.0298273155416011</v>
      </c>
      <c r="W890" s="21" t="str">
        <f aca="false">IF(E890="Discontinued","Archived",IF(ROUND((L890-G890)/L890,3)&gt;=ROUND(I890,3),"At or above target",IF(Q890&lt;&gt;"","Below target, reason recorded","Below target, no reason")))</f>
        <v>Below target, reason recorded</v>
      </c>
      <c r="X890" s="21" t="str">
        <f aca="false">IF(E890="Discontinued","",IF(ROUND(M890-I890,3)&lt;-0.01,"Yes","No"))</f>
        <v>Yes</v>
      </c>
    </row>
    <row r="891" customFormat="false" ht="15" hidden="false" customHeight="false" outlineLevel="0" collapsed="false">
      <c r="A891" s="21" t="s">
        <v>1917</v>
      </c>
      <c r="B891" s="21" t="s">
        <v>1918</v>
      </c>
      <c r="C891" s="21" t="s">
        <v>1452</v>
      </c>
      <c r="D891" s="21" t="s">
        <v>1453</v>
      </c>
      <c r="E891" s="21" t="s">
        <v>110</v>
      </c>
      <c r="F891" s="19" t="n">
        <v>29.7</v>
      </c>
      <c r="G891" s="19" t="n">
        <v>30.71</v>
      </c>
      <c r="H891" s="19" t="n">
        <v>49.5</v>
      </c>
      <c r="I891" s="17" t="n">
        <v>0.4</v>
      </c>
      <c r="J891" s="17"/>
      <c r="K891" s="19" t="n">
        <f aca="false">IF(E891="Discontinued",H891,ROUND(ROUNDUP(ROUND(G891/(1-IF(J891="",I891,J891))/0.05,6),0)*0.05,2))</f>
        <v>51.2</v>
      </c>
      <c r="L891" s="19" t="n">
        <f aca="false">IF(OR(E891="Discontinued",P891="Held at old sell"),H891,IF(LEFT(P891,15)="Approved, cappe",ROUND(ROUNDUP(ROUND(H891*1.1/0.05,6),0)*0.05,2),K891))</f>
        <v>51.2</v>
      </c>
      <c r="M891" s="17" t="n">
        <f aca="false">ROUND((H891-G891)/H891,3)</f>
        <v>0.38</v>
      </c>
      <c r="N891" s="17" t="n">
        <f aca="false">IF(E891="Discontinued","",ROUND((L891-G891)/L891,3))</f>
        <v>0.4</v>
      </c>
      <c r="O891" s="21" t="str">
        <f aca="false">IF(E891="Discontinued","Archive",IF(AND(ROUND(K891/H891-1,6)&lt;=0.1,K891-H891&lt;=100),"Auto","Approval"))</f>
        <v>Auto</v>
      </c>
      <c r="P891" s="21" t="s">
        <v>111</v>
      </c>
      <c r="Q891" s="21"/>
      <c r="R891" s="21" t="str">
        <f aca="false">IF(E891="Superseded",MID(INDEX('Import file'!$E$2:$E$1384,MATCH(A891,'Import file'!$A$2:$A$1384,0)),23,30),A891)</f>
        <v>LSB-1692</v>
      </c>
      <c r="S891" s="19" t="n">
        <f aca="false">IF(E891="Discontinued","",IFERROR(INDEX('Supplier file A'!$D$2:$D$677,MATCH(R891,'Supplier file A'!$A$2:$A$677,0)),IFERROR(INDEX('Supplier file B'!$D$2:$D$386,MATCH(R891,'Supplier file B'!$A$2:$A$386,0)),INDEX('Supplier file C'!$D$2:$D$383,MATCH(R891,'Supplier file C'!$A$2:$A$383,0)))))</f>
        <v>30.71</v>
      </c>
      <c r="T891" s="21" t="str">
        <f aca="false">IF(E891="Discontinued","",IF(ABS(G891-S891)&lt;0.005,"Yes","No"))</f>
        <v>Yes</v>
      </c>
      <c r="U891" s="21" t="str">
        <f aca="false">IF(E891="Discontinued","",IF(ABS(F891-G891)&lt;=0.01*G891,"Yes","No"))</f>
        <v>No</v>
      </c>
      <c r="V891" s="17" t="n">
        <f aca="false">IF(E891="Discontinued","",K891/H891-1)</f>
        <v>0.0343434343434343</v>
      </c>
      <c r="W891" s="21" t="str">
        <f aca="false">IF(E891="Discontinued","Archived",IF(ROUND((L891-G891)/L891,3)&gt;=ROUND(I891,3),"At or above target",IF(Q891&lt;&gt;"","Below target, reason recorded","Below target, no reason")))</f>
        <v>At or above target</v>
      </c>
      <c r="X891" s="21" t="str">
        <f aca="false">IF(E891="Discontinued","",IF(ROUND(M891-I891,3)&lt;-0.01,"Yes","No"))</f>
        <v>Yes</v>
      </c>
    </row>
    <row r="892" customFormat="false" ht="15" hidden="false" customHeight="false" outlineLevel="0" collapsed="false">
      <c r="A892" s="21" t="s">
        <v>1919</v>
      </c>
      <c r="B892" s="21" t="s">
        <v>1920</v>
      </c>
      <c r="C892" s="21" t="s">
        <v>1452</v>
      </c>
      <c r="D892" s="21" t="s">
        <v>1453</v>
      </c>
      <c r="E892" s="21" t="s">
        <v>110</v>
      </c>
      <c r="F892" s="19" t="n">
        <v>30</v>
      </c>
      <c r="G892" s="19" t="n">
        <v>31.23</v>
      </c>
      <c r="H892" s="19" t="n">
        <v>50</v>
      </c>
      <c r="I892" s="17" t="n">
        <v>0.4</v>
      </c>
      <c r="J892" s="17"/>
      <c r="K892" s="19" t="n">
        <f aca="false">IF(E892="Discontinued",H892,ROUND(ROUNDUP(ROUND(G892/(1-IF(J892="",I892,J892))/0.05,6),0)*0.05,2))</f>
        <v>52.05</v>
      </c>
      <c r="L892" s="19" t="n">
        <f aca="false">IF(OR(E892="Discontinued",P892="Held at old sell"),H892,IF(LEFT(P892,15)="Approved, cappe",ROUND(ROUNDUP(ROUND(H892*1.1/0.05,6),0)*0.05,2),K892))</f>
        <v>52.05</v>
      </c>
      <c r="M892" s="17" t="n">
        <f aca="false">ROUND((H892-G892)/H892,3)</f>
        <v>0.375</v>
      </c>
      <c r="N892" s="17" t="n">
        <f aca="false">IF(E892="Discontinued","",ROUND((L892-G892)/L892,3))</f>
        <v>0.4</v>
      </c>
      <c r="O892" s="21" t="str">
        <f aca="false">IF(E892="Discontinued","Archive",IF(AND(ROUND(K892/H892-1,6)&lt;=0.1,K892-H892&lt;=100),"Auto","Approval"))</f>
        <v>Auto</v>
      </c>
      <c r="P892" s="21" t="s">
        <v>111</v>
      </c>
      <c r="Q892" s="21"/>
      <c r="R892" s="21" t="str">
        <f aca="false">IF(E892="Superseded",MID(INDEX('Import file'!$E$2:$E$1384,MATCH(A892,'Import file'!$A$2:$A$1384,0)),23,30),A892)</f>
        <v>LSB-1693</v>
      </c>
      <c r="S892" s="19" t="n">
        <f aca="false">IF(E892="Discontinued","",IFERROR(INDEX('Supplier file A'!$D$2:$D$677,MATCH(R892,'Supplier file A'!$A$2:$A$677,0)),IFERROR(INDEX('Supplier file B'!$D$2:$D$386,MATCH(R892,'Supplier file B'!$A$2:$A$386,0)),INDEX('Supplier file C'!$D$2:$D$383,MATCH(R892,'Supplier file C'!$A$2:$A$383,0)))))</f>
        <v>31.23</v>
      </c>
      <c r="T892" s="21" t="str">
        <f aca="false">IF(E892="Discontinued","",IF(ABS(G892-S892)&lt;0.005,"Yes","No"))</f>
        <v>Yes</v>
      </c>
      <c r="U892" s="21" t="str">
        <f aca="false">IF(E892="Discontinued","",IF(ABS(F892-G892)&lt;=0.01*G892,"Yes","No"))</f>
        <v>No</v>
      </c>
      <c r="V892" s="17" t="n">
        <f aca="false">IF(E892="Discontinued","",K892/H892-1)</f>
        <v>0.0409999999999999</v>
      </c>
      <c r="W892" s="21" t="str">
        <f aca="false">IF(E892="Discontinued","Archived",IF(ROUND((L892-G892)/L892,3)&gt;=ROUND(I892,3),"At or above target",IF(Q892&lt;&gt;"","Below target, reason recorded","Below target, no reason")))</f>
        <v>At or above target</v>
      </c>
      <c r="X892" s="21" t="str">
        <f aca="false">IF(E892="Discontinued","",IF(ROUND(M892-I892,3)&lt;-0.01,"Yes","No"))</f>
        <v>Yes</v>
      </c>
    </row>
    <row r="893" customFormat="false" ht="15" hidden="false" customHeight="false" outlineLevel="0" collapsed="false">
      <c r="A893" s="21" t="s">
        <v>1921</v>
      </c>
      <c r="B893" s="21" t="s">
        <v>1922</v>
      </c>
      <c r="C893" s="21" t="s">
        <v>1452</v>
      </c>
      <c r="D893" s="21" t="s">
        <v>1453</v>
      </c>
      <c r="E893" s="21" t="s">
        <v>110</v>
      </c>
      <c r="F893" s="19" t="n">
        <v>21.06</v>
      </c>
      <c r="G893" s="19" t="n">
        <v>21.93</v>
      </c>
      <c r="H893" s="19" t="n">
        <v>35.1</v>
      </c>
      <c r="I893" s="17" t="n">
        <v>0.4</v>
      </c>
      <c r="J893" s="17"/>
      <c r="K893" s="19" t="n">
        <f aca="false">IF(E893="Discontinued",H893,ROUND(ROUNDUP(ROUND(G893/(1-IF(J893="",I893,J893))/0.05,6),0)*0.05,2))</f>
        <v>36.55</v>
      </c>
      <c r="L893" s="19" t="n">
        <f aca="false">IF(OR(E893="Discontinued",P893="Held at old sell"),H893,IF(LEFT(P893,15)="Approved, cappe",ROUND(ROUNDUP(ROUND(H893*1.1/0.05,6),0)*0.05,2),K893))</f>
        <v>36.55</v>
      </c>
      <c r="M893" s="17" t="n">
        <f aca="false">ROUND((H893-G893)/H893,3)</f>
        <v>0.375</v>
      </c>
      <c r="N893" s="17" t="n">
        <f aca="false">IF(E893="Discontinued","",ROUND((L893-G893)/L893,3))</f>
        <v>0.4</v>
      </c>
      <c r="O893" s="21" t="str">
        <f aca="false">IF(E893="Discontinued","Archive",IF(AND(ROUND(K893/H893-1,6)&lt;=0.1,K893-H893&lt;=100),"Auto","Approval"))</f>
        <v>Auto</v>
      </c>
      <c r="P893" s="21" t="s">
        <v>111</v>
      </c>
      <c r="Q893" s="21"/>
      <c r="R893" s="21" t="str">
        <f aca="false">IF(E893="Superseded",MID(INDEX('Import file'!$E$2:$E$1384,MATCH(A893,'Import file'!$A$2:$A$1384,0)),23,30),A893)</f>
        <v>LSB-1698</v>
      </c>
      <c r="S893" s="19" t="n">
        <f aca="false">IF(E893="Discontinued","",IFERROR(INDEX('Supplier file A'!$D$2:$D$677,MATCH(R893,'Supplier file A'!$A$2:$A$677,0)),IFERROR(INDEX('Supplier file B'!$D$2:$D$386,MATCH(R893,'Supplier file B'!$A$2:$A$386,0)),INDEX('Supplier file C'!$D$2:$D$383,MATCH(R893,'Supplier file C'!$A$2:$A$383,0)))))</f>
        <v>21.93</v>
      </c>
      <c r="T893" s="21" t="str">
        <f aca="false">IF(E893="Discontinued","",IF(ABS(G893-S893)&lt;0.005,"Yes","No"))</f>
        <v>Yes</v>
      </c>
      <c r="U893" s="21" t="str">
        <f aca="false">IF(E893="Discontinued","",IF(ABS(F893-G893)&lt;=0.01*G893,"Yes","No"))</f>
        <v>No</v>
      </c>
      <c r="V893" s="17" t="n">
        <f aca="false">IF(E893="Discontinued","",K893/H893-1)</f>
        <v>0.0413105413105412</v>
      </c>
      <c r="W893" s="21" t="str">
        <f aca="false">IF(E893="Discontinued","Archived",IF(ROUND((L893-G893)/L893,3)&gt;=ROUND(I893,3),"At or above target",IF(Q893&lt;&gt;"","Below target, reason recorded","Below target, no reason")))</f>
        <v>At or above target</v>
      </c>
      <c r="X893" s="21" t="str">
        <f aca="false">IF(E893="Discontinued","",IF(ROUND(M893-I893,3)&lt;-0.01,"Yes","No"))</f>
        <v>Yes</v>
      </c>
    </row>
    <row r="894" customFormat="false" ht="15" hidden="false" customHeight="false" outlineLevel="0" collapsed="false">
      <c r="A894" s="21" t="s">
        <v>1923</v>
      </c>
      <c r="B894" s="21" t="s">
        <v>1924</v>
      </c>
      <c r="C894" s="21" t="s">
        <v>1452</v>
      </c>
      <c r="D894" s="21" t="s">
        <v>1453</v>
      </c>
      <c r="E894" s="21" t="s">
        <v>110</v>
      </c>
      <c r="F894" s="19" t="n">
        <v>21.6</v>
      </c>
      <c r="G894" s="19" t="n">
        <v>22.17</v>
      </c>
      <c r="H894" s="19" t="n">
        <v>36</v>
      </c>
      <c r="I894" s="17" t="n">
        <v>0.4</v>
      </c>
      <c r="J894" s="17"/>
      <c r="K894" s="19" t="n">
        <f aca="false">IF(E894="Discontinued",H894,ROUND(ROUNDUP(ROUND(G894/(1-IF(J894="",I894,J894))/0.05,6),0)*0.05,2))</f>
        <v>36.95</v>
      </c>
      <c r="L894" s="19" t="n">
        <f aca="false">IF(OR(E894="Discontinued",P894="Held at old sell"),H894,IF(LEFT(P894,15)="Approved, cappe",ROUND(ROUNDUP(ROUND(H894*1.1/0.05,6),0)*0.05,2),K894))</f>
        <v>36.95</v>
      </c>
      <c r="M894" s="17" t="n">
        <f aca="false">ROUND((H894-G894)/H894,3)</f>
        <v>0.384</v>
      </c>
      <c r="N894" s="17" t="n">
        <f aca="false">IF(E894="Discontinued","",ROUND((L894-G894)/L894,3))</f>
        <v>0.4</v>
      </c>
      <c r="O894" s="21" t="str">
        <f aca="false">IF(E894="Discontinued","Archive",IF(AND(ROUND(K894/H894-1,6)&lt;=0.1,K894-H894&lt;=100),"Auto","Approval"))</f>
        <v>Auto</v>
      </c>
      <c r="P894" s="21" t="s">
        <v>111</v>
      </c>
      <c r="Q894" s="21"/>
      <c r="R894" s="21" t="str">
        <f aca="false">IF(E894="Superseded",MID(INDEX('Import file'!$E$2:$E$1384,MATCH(A894,'Import file'!$A$2:$A$1384,0)),23,30),A894)</f>
        <v>LSB-1701</v>
      </c>
      <c r="S894" s="19" t="n">
        <f aca="false">IF(E894="Discontinued","",IFERROR(INDEX('Supplier file A'!$D$2:$D$677,MATCH(R894,'Supplier file A'!$A$2:$A$677,0)),IFERROR(INDEX('Supplier file B'!$D$2:$D$386,MATCH(R894,'Supplier file B'!$A$2:$A$386,0)),INDEX('Supplier file C'!$D$2:$D$383,MATCH(R894,'Supplier file C'!$A$2:$A$383,0)))))</f>
        <v>22.17</v>
      </c>
      <c r="T894" s="21" t="str">
        <f aca="false">IF(E894="Discontinued","",IF(ABS(G894-S894)&lt;0.005,"Yes","No"))</f>
        <v>Yes</v>
      </c>
      <c r="U894" s="21" t="str">
        <f aca="false">IF(E894="Discontinued","",IF(ABS(F894-G894)&lt;=0.01*G894,"Yes","No"))</f>
        <v>No</v>
      </c>
      <c r="V894" s="17" t="n">
        <f aca="false">IF(E894="Discontinued","",K894/H894-1)</f>
        <v>0.026388888888889</v>
      </c>
      <c r="W894" s="21" t="str">
        <f aca="false">IF(E894="Discontinued","Archived",IF(ROUND((L894-G894)/L894,3)&gt;=ROUND(I894,3),"At or above target",IF(Q894&lt;&gt;"","Below target, reason recorded","Below target, no reason")))</f>
        <v>At or above target</v>
      </c>
      <c r="X894" s="21" t="str">
        <f aca="false">IF(E894="Discontinued","",IF(ROUND(M894-I894,3)&lt;-0.01,"Yes","No"))</f>
        <v>Yes</v>
      </c>
    </row>
    <row r="895" customFormat="false" ht="15" hidden="false" customHeight="false" outlineLevel="0" collapsed="false">
      <c r="A895" s="21" t="s">
        <v>1925</v>
      </c>
      <c r="B895" s="21" t="s">
        <v>1926</v>
      </c>
      <c r="C895" s="21" t="s">
        <v>1452</v>
      </c>
      <c r="D895" s="21" t="s">
        <v>1453</v>
      </c>
      <c r="E895" s="21" t="s">
        <v>110</v>
      </c>
      <c r="F895" s="19" t="n">
        <v>25.5</v>
      </c>
      <c r="G895" s="19" t="n">
        <v>26.28</v>
      </c>
      <c r="H895" s="19" t="n">
        <v>42.5</v>
      </c>
      <c r="I895" s="17" t="n">
        <v>0.4</v>
      </c>
      <c r="J895" s="17"/>
      <c r="K895" s="19" t="n">
        <f aca="false">IF(E895="Discontinued",H895,ROUND(ROUNDUP(ROUND(G895/(1-IF(J895="",I895,J895))/0.05,6),0)*0.05,2))</f>
        <v>43.8</v>
      </c>
      <c r="L895" s="19" t="n">
        <f aca="false">IF(OR(E895="Discontinued",P895="Held at old sell"),H895,IF(LEFT(P895,15)="Approved, cappe",ROUND(ROUNDUP(ROUND(H895*1.1/0.05,6),0)*0.05,2),K895))</f>
        <v>43.8</v>
      </c>
      <c r="M895" s="17" t="n">
        <f aca="false">ROUND((H895-G895)/H895,3)</f>
        <v>0.382</v>
      </c>
      <c r="N895" s="17" t="n">
        <f aca="false">IF(E895="Discontinued","",ROUND((L895-G895)/L895,3))</f>
        <v>0.4</v>
      </c>
      <c r="O895" s="21" t="str">
        <f aca="false">IF(E895="Discontinued","Archive",IF(AND(ROUND(K895/H895-1,6)&lt;=0.1,K895-H895&lt;=100),"Auto","Approval"))</f>
        <v>Auto</v>
      </c>
      <c r="P895" s="21" t="s">
        <v>111</v>
      </c>
      <c r="Q895" s="21"/>
      <c r="R895" s="21" t="str">
        <f aca="false">IF(E895="Superseded",MID(INDEX('Import file'!$E$2:$E$1384,MATCH(A895,'Import file'!$A$2:$A$1384,0)),23,30),A895)</f>
        <v>LSB-1703</v>
      </c>
      <c r="S895" s="19" t="n">
        <f aca="false">IF(E895="Discontinued","",IFERROR(INDEX('Supplier file A'!$D$2:$D$677,MATCH(R895,'Supplier file A'!$A$2:$A$677,0)),IFERROR(INDEX('Supplier file B'!$D$2:$D$386,MATCH(R895,'Supplier file B'!$A$2:$A$386,0)),INDEX('Supplier file C'!$D$2:$D$383,MATCH(R895,'Supplier file C'!$A$2:$A$383,0)))))</f>
        <v>26.28</v>
      </c>
      <c r="T895" s="21" t="str">
        <f aca="false">IF(E895="Discontinued","",IF(ABS(G895-S895)&lt;0.005,"Yes","No"))</f>
        <v>Yes</v>
      </c>
      <c r="U895" s="21" t="str">
        <f aca="false">IF(E895="Discontinued","",IF(ABS(F895-G895)&lt;=0.01*G895,"Yes","No"))</f>
        <v>No</v>
      </c>
      <c r="V895" s="17" t="n">
        <f aca="false">IF(E895="Discontinued","",K895/H895-1)</f>
        <v>0.0305882352941176</v>
      </c>
      <c r="W895" s="21" t="str">
        <f aca="false">IF(E895="Discontinued","Archived",IF(ROUND((L895-G895)/L895,3)&gt;=ROUND(I895,3),"At or above target",IF(Q895&lt;&gt;"","Below target, reason recorded","Below target, no reason")))</f>
        <v>At or above target</v>
      </c>
      <c r="X895" s="21" t="str">
        <f aca="false">IF(E895="Discontinued","",IF(ROUND(M895-I895,3)&lt;-0.01,"Yes","No"))</f>
        <v>Yes</v>
      </c>
    </row>
    <row r="896" customFormat="false" ht="15" hidden="false" customHeight="false" outlineLevel="0" collapsed="false">
      <c r="A896" s="21" t="s">
        <v>1927</v>
      </c>
      <c r="B896" s="21" t="s">
        <v>1928</v>
      </c>
      <c r="C896" s="21" t="s">
        <v>1452</v>
      </c>
      <c r="D896" s="21" t="s">
        <v>1453</v>
      </c>
      <c r="E896" s="21" t="s">
        <v>110</v>
      </c>
      <c r="F896" s="19" t="n">
        <v>50.62</v>
      </c>
      <c r="G896" s="19" t="n">
        <v>52.56</v>
      </c>
      <c r="H896" s="19" t="n">
        <v>77.9</v>
      </c>
      <c r="I896" s="17" t="n">
        <v>0.4</v>
      </c>
      <c r="J896" s="17" t="n">
        <v>0.35</v>
      </c>
      <c r="K896" s="19" t="n">
        <f aca="false">IF(E896="Discontinued",H896,ROUND(ROUNDUP(ROUND(G896/(1-IF(J896="",I896,J896))/0.05,6),0)*0.05,2))</f>
        <v>80.9</v>
      </c>
      <c r="L896" s="19" t="n">
        <f aca="false">IF(OR(E896="Discontinued",P896="Held at old sell"),H896,IF(LEFT(P896,15)="Approved, cappe",ROUND(ROUNDUP(ROUND(H896*1.1/0.05,6),0)*0.05,2),K896))</f>
        <v>80.9</v>
      </c>
      <c r="M896" s="17" t="n">
        <f aca="false">ROUND((H896-G896)/H896,3)</f>
        <v>0.325</v>
      </c>
      <c r="N896" s="17" t="n">
        <f aca="false">IF(E896="Discontinued","",ROUND((L896-G896)/L896,3))</f>
        <v>0.35</v>
      </c>
      <c r="O896" s="21" t="str">
        <f aca="false">IF(E896="Discontinued","Archive",IF(AND(ROUND(K896/H896-1,6)&lt;=0.1,K896-H896&lt;=100),"Auto","Approval"))</f>
        <v>Auto</v>
      </c>
      <c r="P896" s="21" t="s">
        <v>111</v>
      </c>
      <c r="Q896" s="21" t="s">
        <v>1492</v>
      </c>
      <c r="R896" s="21" t="str">
        <f aca="false">IF(E896="Superseded",MID(INDEX('Import file'!$E$2:$E$1384,MATCH(A896,'Import file'!$A$2:$A$1384,0)),23,30),A896)</f>
        <v>LSB-1705</v>
      </c>
      <c r="S896" s="19" t="n">
        <f aca="false">IF(E896="Discontinued","",IFERROR(INDEX('Supplier file A'!$D$2:$D$677,MATCH(R896,'Supplier file A'!$A$2:$A$677,0)),IFERROR(INDEX('Supplier file B'!$D$2:$D$386,MATCH(R896,'Supplier file B'!$A$2:$A$386,0)),INDEX('Supplier file C'!$D$2:$D$383,MATCH(R896,'Supplier file C'!$A$2:$A$383,0)))))</f>
        <v>52.56</v>
      </c>
      <c r="T896" s="21" t="str">
        <f aca="false">IF(E896="Discontinued","",IF(ABS(G896-S896)&lt;0.005,"Yes","No"))</f>
        <v>Yes</v>
      </c>
      <c r="U896" s="21" t="str">
        <f aca="false">IF(E896="Discontinued","",IF(ABS(F896-G896)&lt;=0.01*G896,"Yes","No"))</f>
        <v>No</v>
      </c>
      <c r="V896" s="17" t="n">
        <f aca="false">IF(E896="Discontinued","",K896/H896-1)</f>
        <v>0.0385109114249038</v>
      </c>
      <c r="W896" s="21" t="str">
        <f aca="false">IF(E896="Discontinued","Archived",IF(ROUND((L896-G896)/L896,3)&gt;=ROUND(I896,3),"At or above target",IF(Q896&lt;&gt;"","Below target, reason recorded","Below target, no reason")))</f>
        <v>Below target, reason recorded</v>
      </c>
      <c r="X896" s="21" t="str">
        <f aca="false">IF(E896="Discontinued","",IF(ROUND(M896-I896,3)&lt;-0.01,"Yes","No"))</f>
        <v>Yes</v>
      </c>
    </row>
    <row r="897" customFormat="false" ht="15" hidden="false" customHeight="false" outlineLevel="0" collapsed="false">
      <c r="A897" s="21" t="s">
        <v>1929</v>
      </c>
      <c r="B897" s="21" t="s">
        <v>1930</v>
      </c>
      <c r="C897" s="21" t="s">
        <v>1452</v>
      </c>
      <c r="D897" s="21" t="s">
        <v>1453</v>
      </c>
      <c r="E897" s="21" t="s">
        <v>110</v>
      </c>
      <c r="F897" s="19" t="n">
        <v>61.62</v>
      </c>
      <c r="G897" s="19" t="n">
        <v>63.87</v>
      </c>
      <c r="H897" s="19" t="n">
        <v>102.7</v>
      </c>
      <c r="I897" s="17" t="n">
        <v>0.4</v>
      </c>
      <c r="J897" s="17"/>
      <c r="K897" s="19" t="n">
        <f aca="false">IF(E897="Discontinued",H897,ROUND(ROUNDUP(ROUND(G897/(1-IF(J897="",I897,J897))/0.05,6),0)*0.05,2))</f>
        <v>106.45</v>
      </c>
      <c r="L897" s="19" t="n">
        <f aca="false">IF(OR(E897="Discontinued",P897="Held at old sell"),H897,IF(LEFT(P897,15)="Approved, cappe",ROUND(ROUNDUP(ROUND(H897*1.1/0.05,6),0)*0.05,2),K897))</f>
        <v>106.45</v>
      </c>
      <c r="M897" s="17" t="n">
        <f aca="false">ROUND((H897-G897)/H897,3)</f>
        <v>0.378</v>
      </c>
      <c r="N897" s="17" t="n">
        <f aca="false">IF(E897="Discontinued","",ROUND((L897-G897)/L897,3))</f>
        <v>0.4</v>
      </c>
      <c r="O897" s="21" t="str">
        <f aca="false">IF(E897="Discontinued","Archive",IF(AND(ROUND(K897/H897-1,6)&lt;=0.1,K897-H897&lt;=100),"Auto","Approval"))</f>
        <v>Auto</v>
      </c>
      <c r="P897" s="21" t="s">
        <v>111</v>
      </c>
      <c r="Q897" s="21"/>
      <c r="R897" s="21" t="str">
        <f aca="false">IF(E897="Superseded",MID(INDEX('Import file'!$E$2:$E$1384,MATCH(A897,'Import file'!$A$2:$A$1384,0)),23,30),A897)</f>
        <v>LSB-1710</v>
      </c>
      <c r="S897" s="19" t="n">
        <f aca="false">IF(E897="Discontinued","",IFERROR(INDEX('Supplier file A'!$D$2:$D$677,MATCH(R897,'Supplier file A'!$A$2:$A$677,0)),IFERROR(INDEX('Supplier file B'!$D$2:$D$386,MATCH(R897,'Supplier file B'!$A$2:$A$386,0)),INDEX('Supplier file C'!$D$2:$D$383,MATCH(R897,'Supplier file C'!$A$2:$A$383,0)))))</f>
        <v>63.87</v>
      </c>
      <c r="T897" s="21" t="str">
        <f aca="false">IF(E897="Discontinued","",IF(ABS(G897-S897)&lt;0.005,"Yes","No"))</f>
        <v>Yes</v>
      </c>
      <c r="U897" s="21" t="str">
        <f aca="false">IF(E897="Discontinued","",IF(ABS(F897-G897)&lt;=0.01*G897,"Yes","No"))</f>
        <v>No</v>
      </c>
      <c r="V897" s="17" t="n">
        <f aca="false">IF(E897="Discontinued","",K897/H897-1)</f>
        <v>0.0365141187925999</v>
      </c>
      <c r="W897" s="21" t="str">
        <f aca="false">IF(E897="Discontinued","Archived",IF(ROUND((L897-G897)/L897,3)&gt;=ROUND(I897,3),"At or above target",IF(Q897&lt;&gt;"","Below target, reason recorded","Below target, no reason")))</f>
        <v>At or above target</v>
      </c>
      <c r="X897" s="21" t="str">
        <f aca="false">IF(E897="Discontinued","",IF(ROUND(M897-I897,3)&lt;-0.01,"Yes","No"))</f>
        <v>Yes</v>
      </c>
    </row>
    <row r="898" customFormat="false" ht="15" hidden="false" customHeight="false" outlineLevel="0" collapsed="false">
      <c r="A898" s="21" t="s">
        <v>1931</v>
      </c>
      <c r="B898" s="21" t="s">
        <v>1932</v>
      </c>
      <c r="C898" s="21" t="s">
        <v>1452</v>
      </c>
      <c r="D898" s="21" t="s">
        <v>1453</v>
      </c>
      <c r="E898" s="21" t="s">
        <v>110</v>
      </c>
      <c r="F898" s="19" t="n">
        <v>94.3</v>
      </c>
      <c r="G898" s="19" t="n">
        <v>97.23</v>
      </c>
      <c r="H898" s="19" t="n">
        <v>157.2</v>
      </c>
      <c r="I898" s="17" t="n">
        <v>0.4</v>
      </c>
      <c r="J898" s="17"/>
      <c r="K898" s="19" t="n">
        <f aca="false">IF(E898="Discontinued",H898,ROUND(ROUNDUP(ROUND(G898/(1-IF(J898="",I898,J898))/0.05,6),0)*0.05,2))</f>
        <v>162.05</v>
      </c>
      <c r="L898" s="19" t="n">
        <f aca="false">IF(OR(E898="Discontinued",P898="Held at old sell"),H898,IF(LEFT(P898,15)="Approved, cappe",ROUND(ROUNDUP(ROUND(H898*1.1/0.05,6),0)*0.05,2),K898))</f>
        <v>162.05</v>
      </c>
      <c r="M898" s="17" t="n">
        <f aca="false">ROUND((H898-G898)/H898,3)</f>
        <v>0.381</v>
      </c>
      <c r="N898" s="17" t="n">
        <f aca="false">IF(E898="Discontinued","",ROUND((L898-G898)/L898,3))</f>
        <v>0.4</v>
      </c>
      <c r="O898" s="21" t="str">
        <f aca="false">IF(E898="Discontinued","Archive",IF(AND(ROUND(K898/H898-1,6)&lt;=0.1,K898-H898&lt;=100),"Auto","Approval"))</f>
        <v>Auto</v>
      </c>
      <c r="P898" s="21" t="s">
        <v>111</v>
      </c>
      <c r="Q898" s="21"/>
      <c r="R898" s="21" t="str">
        <f aca="false">IF(E898="Superseded",MID(INDEX('Import file'!$E$2:$E$1384,MATCH(A898,'Import file'!$A$2:$A$1384,0)),23,30),A898)</f>
        <v>LSB-1713</v>
      </c>
      <c r="S898" s="19" t="n">
        <f aca="false">IF(E898="Discontinued","",IFERROR(INDEX('Supplier file A'!$D$2:$D$677,MATCH(R898,'Supplier file A'!$A$2:$A$677,0)),IFERROR(INDEX('Supplier file B'!$D$2:$D$386,MATCH(R898,'Supplier file B'!$A$2:$A$386,0)),INDEX('Supplier file C'!$D$2:$D$383,MATCH(R898,'Supplier file C'!$A$2:$A$383,0)))))</f>
        <v>97.23</v>
      </c>
      <c r="T898" s="21" t="str">
        <f aca="false">IF(E898="Discontinued","",IF(ABS(G898-S898)&lt;0.005,"Yes","No"))</f>
        <v>Yes</v>
      </c>
      <c r="U898" s="21" t="str">
        <f aca="false">IF(E898="Discontinued","",IF(ABS(F898-G898)&lt;=0.01*G898,"Yes","No"))</f>
        <v>No</v>
      </c>
      <c r="V898" s="17" t="n">
        <f aca="false">IF(E898="Discontinued","",K898/H898-1)</f>
        <v>0.0308524173027991</v>
      </c>
      <c r="W898" s="21" t="str">
        <f aca="false">IF(E898="Discontinued","Archived",IF(ROUND((L898-G898)/L898,3)&gt;=ROUND(I898,3),"At or above target",IF(Q898&lt;&gt;"","Below target, reason recorded","Below target, no reason")))</f>
        <v>At or above target</v>
      </c>
      <c r="X898" s="21" t="str">
        <f aca="false">IF(E898="Discontinued","",IF(ROUND(M898-I898,3)&lt;-0.01,"Yes","No"))</f>
        <v>Yes</v>
      </c>
    </row>
    <row r="899" customFormat="false" ht="15" hidden="false" customHeight="false" outlineLevel="0" collapsed="false">
      <c r="A899" s="21" t="s">
        <v>1933</v>
      </c>
      <c r="B899" s="21" t="s">
        <v>1934</v>
      </c>
      <c r="C899" s="21" t="s">
        <v>1452</v>
      </c>
      <c r="D899" s="21" t="s">
        <v>1453</v>
      </c>
      <c r="E899" s="21" t="s">
        <v>110</v>
      </c>
      <c r="F899" s="19" t="n">
        <v>15.55</v>
      </c>
      <c r="G899" s="19" t="n">
        <v>15.92</v>
      </c>
      <c r="H899" s="19" t="n">
        <v>23.95</v>
      </c>
      <c r="I899" s="17" t="n">
        <v>0.4</v>
      </c>
      <c r="J899" s="17" t="n">
        <v>0.35</v>
      </c>
      <c r="K899" s="19" t="n">
        <f aca="false">IF(E899="Discontinued",H899,ROUND(ROUNDUP(ROUND(G899/(1-IF(J899="",I899,J899))/0.05,6),0)*0.05,2))</f>
        <v>24.5</v>
      </c>
      <c r="L899" s="19" t="n">
        <f aca="false">IF(OR(E899="Discontinued",P899="Held at old sell"),H899,IF(LEFT(P899,15)="Approved, cappe",ROUND(ROUNDUP(ROUND(H899*1.1/0.05,6),0)*0.05,2),K899))</f>
        <v>24.5</v>
      </c>
      <c r="M899" s="17" t="n">
        <f aca="false">ROUND((H899-G899)/H899,3)</f>
        <v>0.335</v>
      </c>
      <c r="N899" s="17" t="n">
        <f aca="false">IF(E899="Discontinued","",ROUND((L899-G899)/L899,3))</f>
        <v>0.35</v>
      </c>
      <c r="O899" s="21" t="str">
        <f aca="false">IF(E899="Discontinued","Archive",IF(AND(ROUND(K899/H899-1,6)&lt;=0.1,K899-H899&lt;=100),"Auto","Approval"))</f>
        <v>Auto</v>
      </c>
      <c r="P899" s="21" t="s">
        <v>111</v>
      </c>
      <c r="Q899" s="21" t="s">
        <v>1492</v>
      </c>
      <c r="R899" s="21" t="str">
        <f aca="false">IF(E899="Superseded",MID(INDEX('Import file'!$E$2:$E$1384,MATCH(A899,'Import file'!$A$2:$A$1384,0)),23,30),A899)</f>
        <v>LSB-1716</v>
      </c>
      <c r="S899" s="19" t="n">
        <f aca="false">IF(E899="Discontinued","",IFERROR(INDEX('Supplier file A'!$D$2:$D$677,MATCH(R899,'Supplier file A'!$A$2:$A$677,0)),IFERROR(INDEX('Supplier file B'!$D$2:$D$386,MATCH(R899,'Supplier file B'!$A$2:$A$386,0)),INDEX('Supplier file C'!$D$2:$D$383,MATCH(R899,'Supplier file C'!$A$2:$A$383,0)))))</f>
        <v>15.92</v>
      </c>
      <c r="T899" s="21" t="str">
        <f aca="false">IF(E899="Discontinued","",IF(ABS(G899-S899)&lt;0.005,"Yes","No"))</f>
        <v>Yes</v>
      </c>
      <c r="U899" s="21" t="str">
        <f aca="false">IF(E899="Discontinued","",IF(ABS(F899-G899)&lt;=0.01*G899,"Yes","No"))</f>
        <v>No</v>
      </c>
      <c r="V899" s="17" t="n">
        <f aca="false">IF(E899="Discontinued","",K899/H899-1)</f>
        <v>0.0229645093945721</v>
      </c>
      <c r="W899" s="21" t="str">
        <f aca="false">IF(E899="Discontinued","Archived",IF(ROUND((L899-G899)/L899,3)&gt;=ROUND(I899,3),"At or above target",IF(Q899&lt;&gt;"","Below target, reason recorded","Below target, no reason")))</f>
        <v>Below target, reason recorded</v>
      </c>
      <c r="X899" s="21" t="str">
        <f aca="false">IF(E899="Discontinued","",IF(ROUND(M899-I899,3)&lt;-0.01,"Yes","No"))</f>
        <v>Yes</v>
      </c>
    </row>
    <row r="900" customFormat="false" ht="15" hidden="false" customHeight="false" outlineLevel="0" collapsed="false">
      <c r="A900" s="21" t="s">
        <v>1935</v>
      </c>
      <c r="B900" s="21" t="s">
        <v>1936</v>
      </c>
      <c r="C900" s="21" t="s">
        <v>1452</v>
      </c>
      <c r="D900" s="21" t="s">
        <v>1453</v>
      </c>
      <c r="E900" s="21" t="s">
        <v>110</v>
      </c>
      <c r="F900" s="19" t="n">
        <v>13.4</v>
      </c>
      <c r="G900" s="19" t="n">
        <v>13.67</v>
      </c>
      <c r="H900" s="19" t="n">
        <v>22.35</v>
      </c>
      <c r="I900" s="17" t="n">
        <v>0.4</v>
      </c>
      <c r="J900" s="17"/>
      <c r="K900" s="19" t="n">
        <f aca="false">IF(E900="Discontinued",H900,ROUND(ROUNDUP(ROUND(G900/(1-IF(J900="",I900,J900))/0.05,6),0)*0.05,2))</f>
        <v>22.8</v>
      </c>
      <c r="L900" s="19" t="n">
        <f aca="false">IF(OR(E900="Discontinued",P900="Held at old sell"),H900,IF(LEFT(P900,15)="Approved, cappe",ROUND(ROUNDUP(ROUND(H900*1.1/0.05,6),0)*0.05,2),K900))</f>
        <v>22.8</v>
      </c>
      <c r="M900" s="17" t="n">
        <f aca="false">ROUND((H900-G900)/H900,3)</f>
        <v>0.388</v>
      </c>
      <c r="N900" s="17" t="n">
        <f aca="false">IF(E900="Discontinued","",ROUND((L900-G900)/L900,3))</f>
        <v>0.4</v>
      </c>
      <c r="O900" s="21" t="str">
        <f aca="false">IF(E900="Discontinued","Archive",IF(AND(ROUND(K900/H900-1,6)&lt;=0.1,K900-H900&lt;=100),"Auto","Approval"))</f>
        <v>Auto</v>
      </c>
      <c r="P900" s="21" t="s">
        <v>111</v>
      </c>
      <c r="Q900" s="21"/>
      <c r="R900" s="21" t="str">
        <f aca="false">IF(E900="Superseded",MID(INDEX('Import file'!$E$2:$E$1384,MATCH(A900,'Import file'!$A$2:$A$1384,0)),23,30),A900)</f>
        <v>LSB-1718</v>
      </c>
      <c r="S900" s="19" t="n">
        <f aca="false">IF(E900="Discontinued","",IFERROR(INDEX('Supplier file A'!$D$2:$D$677,MATCH(R900,'Supplier file A'!$A$2:$A$677,0)),IFERROR(INDEX('Supplier file B'!$D$2:$D$386,MATCH(R900,'Supplier file B'!$A$2:$A$386,0)),INDEX('Supplier file C'!$D$2:$D$383,MATCH(R900,'Supplier file C'!$A$2:$A$383,0)))))</f>
        <v>13.67</v>
      </c>
      <c r="T900" s="21" t="str">
        <f aca="false">IF(E900="Discontinued","",IF(ABS(G900-S900)&lt;0.005,"Yes","No"))</f>
        <v>Yes</v>
      </c>
      <c r="U900" s="21" t="str">
        <f aca="false">IF(E900="Discontinued","",IF(ABS(F900-G900)&lt;=0.01*G900,"Yes","No"))</f>
        <v>No</v>
      </c>
      <c r="V900" s="17" t="n">
        <f aca="false">IF(E900="Discontinued","",K900/H900-1)</f>
        <v>0.0201342281879193</v>
      </c>
      <c r="W900" s="21" t="str">
        <f aca="false">IF(E900="Discontinued","Archived",IF(ROUND((L900-G900)/L900,3)&gt;=ROUND(I900,3),"At or above target",IF(Q900&lt;&gt;"","Below target, reason recorded","Below target, no reason")))</f>
        <v>At or above target</v>
      </c>
      <c r="X900" s="21" t="str">
        <f aca="false">IF(E900="Discontinued","",IF(ROUND(M900-I900,3)&lt;-0.01,"Yes","No"))</f>
        <v>Yes</v>
      </c>
    </row>
    <row r="901" customFormat="false" ht="15" hidden="false" customHeight="false" outlineLevel="0" collapsed="false">
      <c r="A901" s="21" t="s">
        <v>1937</v>
      </c>
      <c r="B901" s="21" t="s">
        <v>1938</v>
      </c>
      <c r="C901" s="21" t="s">
        <v>1452</v>
      </c>
      <c r="D901" s="21" t="s">
        <v>1453</v>
      </c>
      <c r="E901" s="21" t="s">
        <v>110</v>
      </c>
      <c r="F901" s="19" t="n">
        <v>27.25</v>
      </c>
      <c r="G901" s="19" t="n">
        <v>28.01</v>
      </c>
      <c r="H901" s="19" t="n">
        <v>45.45</v>
      </c>
      <c r="I901" s="17" t="n">
        <v>0.4</v>
      </c>
      <c r="J901" s="17"/>
      <c r="K901" s="19" t="n">
        <f aca="false">IF(E901="Discontinued",H901,ROUND(ROUNDUP(ROUND(G901/(1-IF(J901="",I901,J901))/0.05,6),0)*0.05,2))</f>
        <v>46.7</v>
      </c>
      <c r="L901" s="19" t="n">
        <f aca="false">IF(OR(E901="Discontinued",P901="Held at old sell"),H901,IF(LEFT(P901,15)="Approved, cappe",ROUND(ROUNDUP(ROUND(H901*1.1/0.05,6),0)*0.05,2),K901))</f>
        <v>46.7</v>
      </c>
      <c r="M901" s="17" t="n">
        <f aca="false">ROUND((H901-G901)/H901,3)</f>
        <v>0.384</v>
      </c>
      <c r="N901" s="17" t="n">
        <f aca="false">IF(E901="Discontinued","",ROUND((L901-G901)/L901,3))</f>
        <v>0.4</v>
      </c>
      <c r="O901" s="21" t="str">
        <f aca="false">IF(E901="Discontinued","Archive",IF(AND(ROUND(K901/H901-1,6)&lt;=0.1,K901-H901&lt;=100),"Auto","Approval"))</f>
        <v>Auto</v>
      </c>
      <c r="P901" s="21" t="s">
        <v>111</v>
      </c>
      <c r="Q901" s="21"/>
      <c r="R901" s="21" t="str">
        <f aca="false">IF(E901="Superseded",MID(INDEX('Import file'!$E$2:$E$1384,MATCH(A901,'Import file'!$A$2:$A$1384,0)),23,30),A901)</f>
        <v>LSB-1721</v>
      </c>
      <c r="S901" s="19" t="n">
        <f aca="false">IF(E901="Discontinued","",IFERROR(INDEX('Supplier file A'!$D$2:$D$677,MATCH(R901,'Supplier file A'!$A$2:$A$677,0)),IFERROR(INDEX('Supplier file B'!$D$2:$D$386,MATCH(R901,'Supplier file B'!$A$2:$A$386,0)),INDEX('Supplier file C'!$D$2:$D$383,MATCH(R901,'Supplier file C'!$A$2:$A$383,0)))))</f>
        <v>28.01</v>
      </c>
      <c r="T901" s="21" t="str">
        <f aca="false">IF(E901="Discontinued","",IF(ABS(G901-S901)&lt;0.005,"Yes","No"))</f>
        <v>Yes</v>
      </c>
      <c r="U901" s="21" t="str">
        <f aca="false">IF(E901="Discontinued","",IF(ABS(F901-G901)&lt;=0.01*G901,"Yes","No"))</f>
        <v>No</v>
      </c>
      <c r="V901" s="17" t="n">
        <f aca="false">IF(E901="Discontinued","",K901/H901-1)</f>
        <v>0.0275027502750276</v>
      </c>
      <c r="W901" s="21" t="str">
        <f aca="false">IF(E901="Discontinued","Archived",IF(ROUND((L901-G901)/L901,3)&gt;=ROUND(I901,3),"At or above target",IF(Q901&lt;&gt;"","Below target, reason recorded","Below target, no reason")))</f>
        <v>At or above target</v>
      </c>
      <c r="X901" s="21" t="str">
        <f aca="false">IF(E901="Discontinued","",IF(ROUND(M901-I901,3)&lt;-0.01,"Yes","No"))</f>
        <v>Yes</v>
      </c>
    </row>
    <row r="902" customFormat="false" ht="15" hidden="false" customHeight="false" outlineLevel="0" collapsed="false">
      <c r="A902" s="21" t="s">
        <v>1939</v>
      </c>
      <c r="B902" s="21" t="s">
        <v>1940</v>
      </c>
      <c r="C902" s="21" t="s">
        <v>1941</v>
      </c>
      <c r="D902" s="21" t="s">
        <v>1453</v>
      </c>
      <c r="E902" s="21" t="s">
        <v>110</v>
      </c>
      <c r="F902" s="19" t="n">
        <v>30</v>
      </c>
      <c r="G902" s="19" t="n">
        <v>31.25</v>
      </c>
      <c r="H902" s="19" t="n">
        <v>48.4</v>
      </c>
      <c r="I902" s="17" t="n">
        <v>0.38</v>
      </c>
      <c r="J902" s="17"/>
      <c r="K902" s="19" t="n">
        <f aca="false">IF(E902="Discontinued",H902,ROUND(ROUNDUP(ROUND(G902/(1-IF(J902="",I902,J902))/0.05,6),0)*0.05,2))</f>
        <v>50.45</v>
      </c>
      <c r="L902" s="19" t="n">
        <f aca="false">IF(OR(E902="Discontinued",P902="Held at old sell"),H902,IF(LEFT(P902,15)="Approved, cappe",ROUND(ROUNDUP(ROUND(H902*1.1/0.05,6),0)*0.05,2),K902))</f>
        <v>50.45</v>
      </c>
      <c r="M902" s="17" t="n">
        <f aca="false">ROUND((H902-G902)/H902,3)</f>
        <v>0.354</v>
      </c>
      <c r="N902" s="17" t="n">
        <f aca="false">IF(E902="Discontinued","",ROUND((L902-G902)/L902,3))</f>
        <v>0.381</v>
      </c>
      <c r="O902" s="21" t="str">
        <f aca="false">IF(E902="Discontinued","Archive",IF(AND(ROUND(K902/H902-1,6)&lt;=0.1,K902-H902&lt;=100),"Auto","Approval"))</f>
        <v>Auto</v>
      </c>
      <c r="P902" s="21" t="s">
        <v>111</v>
      </c>
      <c r="Q902" s="21"/>
      <c r="R902" s="21" t="str">
        <f aca="false">IF(E902="Superseded",MID(INDEX('Import file'!$E$2:$E$1384,MATCH(A902,'Import file'!$A$2:$A$1384,0)),23,30),A902)</f>
        <v>LSB-1725</v>
      </c>
      <c r="S902" s="19" t="n">
        <f aca="false">IF(E902="Discontinued","",IFERROR(INDEX('Supplier file A'!$D$2:$D$677,MATCH(R902,'Supplier file A'!$A$2:$A$677,0)),IFERROR(INDEX('Supplier file B'!$D$2:$D$386,MATCH(R902,'Supplier file B'!$A$2:$A$386,0)),INDEX('Supplier file C'!$D$2:$D$383,MATCH(R902,'Supplier file C'!$A$2:$A$383,0)))))</f>
        <v>31.25</v>
      </c>
      <c r="T902" s="21" t="str">
        <f aca="false">IF(E902="Discontinued","",IF(ABS(G902-S902)&lt;0.005,"Yes","No"))</f>
        <v>Yes</v>
      </c>
      <c r="U902" s="21" t="str">
        <f aca="false">IF(E902="Discontinued","",IF(ABS(F902-G902)&lt;=0.01*G902,"Yes","No"))</f>
        <v>No</v>
      </c>
      <c r="V902" s="17" t="n">
        <f aca="false">IF(E902="Discontinued","",K902/H902-1)</f>
        <v>0.0423553719008265</v>
      </c>
      <c r="W902" s="21" t="str">
        <f aca="false">IF(E902="Discontinued","Archived",IF(ROUND((L902-G902)/L902,3)&gt;=ROUND(I902,3),"At or above target",IF(Q902&lt;&gt;"","Below target, reason recorded","Below target, no reason")))</f>
        <v>At or above target</v>
      </c>
      <c r="X902" s="21" t="str">
        <f aca="false">IF(E902="Discontinued","",IF(ROUND(M902-I902,3)&lt;-0.01,"Yes","No"))</f>
        <v>Yes</v>
      </c>
    </row>
    <row r="903" customFormat="false" ht="15" hidden="false" customHeight="false" outlineLevel="0" collapsed="false">
      <c r="A903" s="21" t="s">
        <v>1942</v>
      </c>
      <c r="B903" s="21" t="s">
        <v>1943</v>
      </c>
      <c r="C903" s="21" t="s">
        <v>1941</v>
      </c>
      <c r="D903" s="21" t="s">
        <v>1453</v>
      </c>
      <c r="E903" s="21" t="s">
        <v>110</v>
      </c>
      <c r="F903" s="19" t="n">
        <v>71.3</v>
      </c>
      <c r="G903" s="19" t="n">
        <v>73.48</v>
      </c>
      <c r="H903" s="19" t="n">
        <v>115</v>
      </c>
      <c r="I903" s="17" t="n">
        <v>0.38</v>
      </c>
      <c r="J903" s="17"/>
      <c r="K903" s="19" t="n">
        <f aca="false">IF(E903="Discontinued",H903,ROUND(ROUNDUP(ROUND(G903/(1-IF(J903="",I903,J903))/0.05,6),0)*0.05,2))</f>
        <v>118.55</v>
      </c>
      <c r="L903" s="19" t="n">
        <f aca="false">IF(OR(E903="Discontinued",P903="Held at old sell"),H903,IF(LEFT(P903,15)="Approved, cappe",ROUND(ROUNDUP(ROUND(H903*1.1/0.05,6),0)*0.05,2),K903))</f>
        <v>118.55</v>
      </c>
      <c r="M903" s="17" t="n">
        <f aca="false">ROUND((H903-G903)/H903,3)</f>
        <v>0.361</v>
      </c>
      <c r="N903" s="17" t="n">
        <f aca="false">IF(E903="Discontinued","",ROUND((L903-G903)/L903,3))</f>
        <v>0.38</v>
      </c>
      <c r="O903" s="21" t="str">
        <f aca="false">IF(E903="Discontinued","Archive",IF(AND(ROUND(K903/H903-1,6)&lt;=0.1,K903-H903&lt;=100),"Auto","Approval"))</f>
        <v>Auto</v>
      </c>
      <c r="P903" s="21" t="s">
        <v>111</v>
      </c>
      <c r="Q903" s="21"/>
      <c r="R903" s="21" t="str">
        <f aca="false">IF(E903="Superseded",MID(INDEX('Import file'!$E$2:$E$1384,MATCH(A903,'Import file'!$A$2:$A$1384,0)),23,30),A903)</f>
        <v>LSB-1727</v>
      </c>
      <c r="S903" s="19" t="n">
        <f aca="false">IF(E903="Discontinued","",IFERROR(INDEX('Supplier file A'!$D$2:$D$677,MATCH(R903,'Supplier file A'!$A$2:$A$677,0)),IFERROR(INDEX('Supplier file B'!$D$2:$D$386,MATCH(R903,'Supplier file B'!$A$2:$A$386,0)),INDEX('Supplier file C'!$D$2:$D$383,MATCH(R903,'Supplier file C'!$A$2:$A$383,0)))))</f>
        <v>73.48</v>
      </c>
      <c r="T903" s="21" t="str">
        <f aca="false">IF(E903="Discontinued","",IF(ABS(G903-S903)&lt;0.005,"Yes","No"))</f>
        <v>Yes</v>
      </c>
      <c r="U903" s="21" t="str">
        <f aca="false">IF(E903="Discontinued","",IF(ABS(F903-G903)&lt;=0.01*G903,"Yes","No"))</f>
        <v>No</v>
      </c>
      <c r="V903" s="17" t="n">
        <f aca="false">IF(E903="Discontinued","",K903/H903-1)</f>
        <v>0.0308695652173914</v>
      </c>
      <c r="W903" s="21" t="str">
        <f aca="false">IF(E903="Discontinued","Archived",IF(ROUND((L903-G903)/L903,3)&gt;=ROUND(I903,3),"At or above target",IF(Q903&lt;&gt;"","Below target, reason recorded","Below target, no reason")))</f>
        <v>At or above target</v>
      </c>
      <c r="X903" s="21" t="str">
        <f aca="false">IF(E903="Discontinued","",IF(ROUND(M903-I903,3)&lt;-0.01,"Yes","No"))</f>
        <v>Yes</v>
      </c>
    </row>
    <row r="904" customFormat="false" ht="15" hidden="false" customHeight="false" outlineLevel="0" collapsed="false">
      <c r="A904" s="21" t="s">
        <v>1944</v>
      </c>
      <c r="B904" s="21" t="s">
        <v>1945</v>
      </c>
      <c r="C904" s="21" t="s">
        <v>1941</v>
      </c>
      <c r="D904" s="21" t="s">
        <v>1453</v>
      </c>
      <c r="E904" s="21" t="s">
        <v>110</v>
      </c>
      <c r="F904" s="19" t="n">
        <v>46</v>
      </c>
      <c r="G904" s="19" t="n">
        <v>47.55</v>
      </c>
      <c r="H904" s="19" t="n">
        <v>74.2</v>
      </c>
      <c r="I904" s="17" t="n">
        <v>0.38</v>
      </c>
      <c r="J904" s="17"/>
      <c r="K904" s="19" t="n">
        <f aca="false">IF(E904="Discontinued",H904,ROUND(ROUNDUP(ROUND(G904/(1-IF(J904="",I904,J904))/0.05,6),0)*0.05,2))</f>
        <v>76.7</v>
      </c>
      <c r="L904" s="19" t="n">
        <f aca="false">IF(OR(E904="Discontinued",P904="Held at old sell"),H904,IF(LEFT(P904,15)="Approved, cappe",ROUND(ROUNDUP(ROUND(H904*1.1/0.05,6),0)*0.05,2),K904))</f>
        <v>76.7</v>
      </c>
      <c r="M904" s="17" t="n">
        <f aca="false">ROUND((H904-G904)/H904,3)</f>
        <v>0.359</v>
      </c>
      <c r="N904" s="17" t="n">
        <f aca="false">IF(E904="Discontinued","",ROUND((L904-G904)/L904,3))</f>
        <v>0.38</v>
      </c>
      <c r="O904" s="21" t="str">
        <f aca="false">IF(E904="Discontinued","Archive",IF(AND(ROUND(K904/H904-1,6)&lt;=0.1,K904-H904&lt;=100),"Auto","Approval"))</f>
        <v>Auto</v>
      </c>
      <c r="P904" s="21" t="s">
        <v>111</v>
      </c>
      <c r="Q904" s="21"/>
      <c r="R904" s="21" t="str">
        <f aca="false">IF(E904="Superseded",MID(INDEX('Import file'!$E$2:$E$1384,MATCH(A904,'Import file'!$A$2:$A$1384,0)),23,30),A904)</f>
        <v>LSB-1730</v>
      </c>
      <c r="S904" s="19" t="n">
        <f aca="false">IF(E904="Discontinued","",IFERROR(INDEX('Supplier file A'!$D$2:$D$677,MATCH(R904,'Supplier file A'!$A$2:$A$677,0)),IFERROR(INDEX('Supplier file B'!$D$2:$D$386,MATCH(R904,'Supplier file B'!$A$2:$A$386,0)),INDEX('Supplier file C'!$D$2:$D$383,MATCH(R904,'Supplier file C'!$A$2:$A$383,0)))))</f>
        <v>47.55</v>
      </c>
      <c r="T904" s="21" t="str">
        <f aca="false">IF(E904="Discontinued","",IF(ABS(G904-S904)&lt;0.005,"Yes","No"))</f>
        <v>Yes</v>
      </c>
      <c r="U904" s="21" t="str">
        <f aca="false">IF(E904="Discontinued","",IF(ABS(F904-G904)&lt;=0.01*G904,"Yes","No"))</f>
        <v>No</v>
      </c>
      <c r="V904" s="17" t="n">
        <f aca="false">IF(E904="Discontinued","",K904/H904-1)</f>
        <v>0.0336927223719676</v>
      </c>
      <c r="W904" s="21" t="str">
        <f aca="false">IF(E904="Discontinued","Archived",IF(ROUND((L904-G904)/L904,3)&gt;=ROUND(I904,3),"At or above target",IF(Q904&lt;&gt;"","Below target, reason recorded","Below target, no reason")))</f>
        <v>At or above target</v>
      </c>
      <c r="X904" s="21" t="str">
        <f aca="false">IF(E904="Discontinued","",IF(ROUND(M904-I904,3)&lt;-0.01,"Yes","No"))</f>
        <v>Yes</v>
      </c>
    </row>
    <row r="905" customFormat="false" ht="15" hidden="false" customHeight="false" outlineLevel="0" collapsed="false">
      <c r="A905" s="21" t="s">
        <v>1946</v>
      </c>
      <c r="B905" s="21" t="s">
        <v>1947</v>
      </c>
      <c r="C905" s="21" t="s">
        <v>1941</v>
      </c>
      <c r="D905" s="21" t="s">
        <v>1453</v>
      </c>
      <c r="E905" s="21" t="s">
        <v>110</v>
      </c>
      <c r="F905" s="19" t="n">
        <v>55.34</v>
      </c>
      <c r="G905" s="19" t="n">
        <v>57.66</v>
      </c>
      <c r="H905" s="19" t="n">
        <v>89.3</v>
      </c>
      <c r="I905" s="17" t="n">
        <v>0.38</v>
      </c>
      <c r="J905" s="17"/>
      <c r="K905" s="19" t="n">
        <f aca="false">IF(E905="Discontinued",H905,ROUND(ROUNDUP(ROUND(G905/(1-IF(J905="",I905,J905))/0.05,6),0)*0.05,2))</f>
        <v>93</v>
      </c>
      <c r="L905" s="19" t="n">
        <f aca="false">IF(OR(E905="Discontinued",P905="Held at old sell"),H905,IF(LEFT(P905,15)="Approved, cappe",ROUND(ROUNDUP(ROUND(H905*1.1/0.05,6),0)*0.05,2),K905))</f>
        <v>93</v>
      </c>
      <c r="M905" s="17" t="n">
        <f aca="false">ROUND((H905-G905)/H905,3)</f>
        <v>0.354</v>
      </c>
      <c r="N905" s="17" t="n">
        <f aca="false">IF(E905="Discontinued","",ROUND((L905-G905)/L905,3))</f>
        <v>0.38</v>
      </c>
      <c r="O905" s="21" t="str">
        <f aca="false">IF(E905="Discontinued","Archive",IF(AND(ROUND(K905/H905-1,6)&lt;=0.1,K905-H905&lt;=100),"Auto","Approval"))</f>
        <v>Auto</v>
      </c>
      <c r="P905" s="21" t="s">
        <v>111</v>
      </c>
      <c r="Q905" s="21"/>
      <c r="R905" s="21" t="str">
        <f aca="false">IF(E905="Superseded",MID(INDEX('Import file'!$E$2:$E$1384,MATCH(A905,'Import file'!$A$2:$A$1384,0)),23,30),A905)</f>
        <v>LSB-1734</v>
      </c>
      <c r="S905" s="19" t="n">
        <f aca="false">IF(E905="Discontinued","",IFERROR(INDEX('Supplier file A'!$D$2:$D$677,MATCH(R905,'Supplier file A'!$A$2:$A$677,0)),IFERROR(INDEX('Supplier file B'!$D$2:$D$386,MATCH(R905,'Supplier file B'!$A$2:$A$386,0)),INDEX('Supplier file C'!$D$2:$D$383,MATCH(R905,'Supplier file C'!$A$2:$A$383,0)))))</f>
        <v>57.66</v>
      </c>
      <c r="T905" s="21" t="str">
        <f aca="false">IF(E905="Discontinued","",IF(ABS(G905-S905)&lt;0.005,"Yes","No"))</f>
        <v>Yes</v>
      </c>
      <c r="U905" s="21" t="str">
        <f aca="false">IF(E905="Discontinued","",IF(ABS(F905-G905)&lt;=0.01*G905,"Yes","No"))</f>
        <v>No</v>
      </c>
      <c r="V905" s="17" t="n">
        <f aca="false">IF(E905="Discontinued","",K905/H905-1)</f>
        <v>0.0414333706606944</v>
      </c>
      <c r="W905" s="21" t="str">
        <f aca="false">IF(E905="Discontinued","Archived",IF(ROUND((L905-G905)/L905,3)&gt;=ROUND(I905,3),"At or above target",IF(Q905&lt;&gt;"","Below target, reason recorded","Below target, no reason")))</f>
        <v>At or above target</v>
      </c>
      <c r="X905" s="21" t="str">
        <f aca="false">IF(E905="Discontinued","",IF(ROUND(M905-I905,3)&lt;-0.01,"Yes","No"))</f>
        <v>Yes</v>
      </c>
    </row>
    <row r="906" customFormat="false" ht="15" hidden="false" customHeight="false" outlineLevel="0" collapsed="false">
      <c r="A906" s="21" t="s">
        <v>1948</v>
      </c>
      <c r="B906" s="21" t="s">
        <v>1949</v>
      </c>
      <c r="C906" s="21" t="s">
        <v>1941</v>
      </c>
      <c r="D906" s="21" t="s">
        <v>1453</v>
      </c>
      <c r="E906" s="21" t="s">
        <v>110</v>
      </c>
      <c r="F906" s="19" t="n">
        <v>48.3</v>
      </c>
      <c r="G906" s="19" t="n">
        <v>50.62</v>
      </c>
      <c r="H906" s="19" t="n">
        <v>77.95</v>
      </c>
      <c r="I906" s="17" t="n">
        <v>0.38</v>
      </c>
      <c r="J906" s="17"/>
      <c r="K906" s="19" t="n">
        <f aca="false">IF(E906="Discontinued",H906,ROUND(ROUNDUP(ROUND(G906/(1-IF(J906="",I906,J906))/0.05,6),0)*0.05,2))</f>
        <v>81.65</v>
      </c>
      <c r="L906" s="19" t="n">
        <f aca="false">IF(OR(E906="Discontinued",P906="Held at old sell"),H906,IF(LEFT(P906,15)="Approved, cappe",ROUND(ROUNDUP(ROUND(H906*1.1/0.05,6),0)*0.05,2),K906))</f>
        <v>81.65</v>
      </c>
      <c r="M906" s="17" t="n">
        <f aca="false">ROUND((H906-G906)/H906,3)</f>
        <v>0.351</v>
      </c>
      <c r="N906" s="17" t="n">
        <f aca="false">IF(E906="Discontinued","",ROUND((L906-G906)/L906,3))</f>
        <v>0.38</v>
      </c>
      <c r="O906" s="21" t="str">
        <f aca="false">IF(E906="Discontinued","Archive",IF(AND(ROUND(K906/H906-1,6)&lt;=0.1,K906-H906&lt;=100),"Auto","Approval"))</f>
        <v>Auto</v>
      </c>
      <c r="P906" s="21" t="s">
        <v>111</v>
      </c>
      <c r="Q906" s="21"/>
      <c r="R906" s="21" t="str">
        <f aca="false">IF(E906="Superseded",MID(INDEX('Import file'!$E$2:$E$1384,MATCH(A906,'Import file'!$A$2:$A$1384,0)),23,30),A906)</f>
        <v>LSB-1736</v>
      </c>
      <c r="S906" s="19" t="n">
        <f aca="false">IF(E906="Discontinued","",IFERROR(INDEX('Supplier file A'!$D$2:$D$677,MATCH(R906,'Supplier file A'!$A$2:$A$677,0)),IFERROR(INDEX('Supplier file B'!$D$2:$D$386,MATCH(R906,'Supplier file B'!$A$2:$A$386,0)),INDEX('Supplier file C'!$D$2:$D$383,MATCH(R906,'Supplier file C'!$A$2:$A$383,0)))))</f>
        <v>50.62</v>
      </c>
      <c r="T906" s="21" t="str">
        <f aca="false">IF(E906="Discontinued","",IF(ABS(G906-S906)&lt;0.005,"Yes","No"))</f>
        <v>Yes</v>
      </c>
      <c r="U906" s="21" t="str">
        <f aca="false">IF(E906="Discontinued","",IF(ABS(F906-G906)&lt;=0.01*G906,"Yes","No"))</f>
        <v>No</v>
      </c>
      <c r="V906" s="17" t="n">
        <f aca="false">IF(E906="Discontinued","",K906/H906-1)</f>
        <v>0.0474663245670302</v>
      </c>
      <c r="W906" s="21" t="str">
        <f aca="false">IF(E906="Discontinued","Archived",IF(ROUND((L906-G906)/L906,3)&gt;=ROUND(I906,3),"At or above target",IF(Q906&lt;&gt;"","Below target, reason recorded","Below target, no reason")))</f>
        <v>At or above target</v>
      </c>
      <c r="X906" s="21" t="str">
        <f aca="false">IF(E906="Discontinued","",IF(ROUND(M906-I906,3)&lt;-0.01,"Yes","No"))</f>
        <v>Yes</v>
      </c>
    </row>
    <row r="907" customFormat="false" ht="15" hidden="false" customHeight="false" outlineLevel="0" collapsed="false">
      <c r="A907" s="21" t="s">
        <v>1950</v>
      </c>
      <c r="B907" s="21" t="s">
        <v>1951</v>
      </c>
      <c r="C907" s="21" t="s">
        <v>1941</v>
      </c>
      <c r="D907" s="21" t="s">
        <v>1453</v>
      </c>
      <c r="E907" s="21" t="s">
        <v>110</v>
      </c>
      <c r="F907" s="19" t="n">
        <v>64.8</v>
      </c>
      <c r="G907" s="19" t="n">
        <v>68.23</v>
      </c>
      <c r="H907" s="19" t="n">
        <v>104.55</v>
      </c>
      <c r="I907" s="17" t="n">
        <v>0.38</v>
      </c>
      <c r="J907" s="17"/>
      <c r="K907" s="19" t="n">
        <f aca="false">IF(E907="Discontinued",H907,ROUND(ROUNDUP(ROUND(G907/(1-IF(J907="",I907,J907))/0.05,6),0)*0.05,2))</f>
        <v>110.05</v>
      </c>
      <c r="L907" s="19" t="n">
        <f aca="false">IF(OR(E907="Discontinued",P907="Held at old sell"),H907,IF(LEFT(P907,15)="Approved, cappe",ROUND(ROUNDUP(ROUND(H907*1.1/0.05,6),0)*0.05,2),K907))</f>
        <v>110.05</v>
      </c>
      <c r="M907" s="17" t="n">
        <f aca="false">ROUND((H907-G907)/H907,3)</f>
        <v>0.347</v>
      </c>
      <c r="N907" s="17" t="n">
        <f aca="false">IF(E907="Discontinued","",ROUND((L907-G907)/L907,3))</f>
        <v>0.38</v>
      </c>
      <c r="O907" s="21" t="str">
        <f aca="false">IF(E907="Discontinued","Archive",IF(AND(ROUND(K907/H907-1,6)&lt;=0.1,K907-H907&lt;=100),"Auto","Approval"))</f>
        <v>Auto</v>
      </c>
      <c r="P907" s="21" t="s">
        <v>111</v>
      </c>
      <c r="Q907" s="21"/>
      <c r="R907" s="21" t="str">
        <f aca="false">IF(E907="Superseded",MID(INDEX('Import file'!$E$2:$E$1384,MATCH(A907,'Import file'!$A$2:$A$1384,0)),23,30),A907)</f>
        <v>LSB-1738</v>
      </c>
      <c r="S907" s="19" t="n">
        <f aca="false">IF(E907="Discontinued","",IFERROR(INDEX('Supplier file A'!$D$2:$D$677,MATCH(R907,'Supplier file A'!$A$2:$A$677,0)),IFERROR(INDEX('Supplier file B'!$D$2:$D$386,MATCH(R907,'Supplier file B'!$A$2:$A$386,0)),INDEX('Supplier file C'!$D$2:$D$383,MATCH(R907,'Supplier file C'!$A$2:$A$383,0)))))</f>
        <v>68.23</v>
      </c>
      <c r="T907" s="21" t="str">
        <f aca="false">IF(E907="Discontinued","",IF(ABS(G907-S907)&lt;0.005,"Yes","No"))</f>
        <v>Yes</v>
      </c>
      <c r="U907" s="21" t="str">
        <f aca="false">IF(E907="Discontinued","",IF(ABS(F907-G907)&lt;=0.01*G907,"Yes","No"))</f>
        <v>No</v>
      </c>
      <c r="V907" s="17" t="n">
        <f aca="false">IF(E907="Discontinued","",K907/H907-1)</f>
        <v>0.0526064084170252</v>
      </c>
      <c r="W907" s="21" t="str">
        <f aca="false">IF(E907="Discontinued","Archived",IF(ROUND((L907-G907)/L907,3)&gt;=ROUND(I907,3),"At or above target",IF(Q907&lt;&gt;"","Below target, reason recorded","Below target, no reason")))</f>
        <v>At or above target</v>
      </c>
      <c r="X907" s="21" t="str">
        <f aca="false">IF(E907="Discontinued","",IF(ROUND(M907-I907,3)&lt;-0.01,"Yes","No"))</f>
        <v>Yes</v>
      </c>
    </row>
    <row r="908" customFormat="false" ht="15" hidden="false" customHeight="false" outlineLevel="0" collapsed="false">
      <c r="A908" s="21" t="s">
        <v>1952</v>
      </c>
      <c r="B908" s="21" t="s">
        <v>1953</v>
      </c>
      <c r="C908" s="21" t="s">
        <v>1941</v>
      </c>
      <c r="D908" s="21" t="s">
        <v>1453</v>
      </c>
      <c r="E908" s="21" t="s">
        <v>110</v>
      </c>
      <c r="F908" s="19" t="n">
        <v>34.5</v>
      </c>
      <c r="G908" s="19" t="n">
        <v>36.26</v>
      </c>
      <c r="H908" s="19" t="n">
        <v>55.65</v>
      </c>
      <c r="I908" s="17" t="n">
        <v>0.38</v>
      </c>
      <c r="J908" s="17"/>
      <c r="K908" s="19" t="n">
        <f aca="false">IF(E908="Discontinued",H908,ROUND(ROUNDUP(ROUND(G908/(1-IF(J908="",I908,J908))/0.05,6),0)*0.05,2))</f>
        <v>58.5</v>
      </c>
      <c r="L908" s="19" t="n">
        <f aca="false">IF(OR(E908="Discontinued",P908="Held at old sell"),H908,IF(LEFT(P908,15)="Approved, cappe",ROUND(ROUNDUP(ROUND(H908*1.1/0.05,6),0)*0.05,2),K908))</f>
        <v>58.5</v>
      </c>
      <c r="M908" s="17" t="n">
        <f aca="false">ROUND((H908-G908)/H908,3)</f>
        <v>0.348</v>
      </c>
      <c r="N908" s="17" t="n">
        <f aca="false">IF(E908="Discontinued","",ROUND((L908-G908)/L908,3))</f>
        <v>0.38</v>
      </c>
      <c r="O908" s="21" t="str">
        <f aca="false">IF(E908="Discontinued","Archive",IF(AND(ROUND(K908/H908-1,6)&lt;=0.1,K908-H908&lt;=100),"Auto","Approval"))</f>
        <v>Auto</v>
      </c>
      <c r="P908" s="21" t="s">
        <v>111</v>
      </c>
      <c r="Q908" s="21"/>
      <c r="R908" s="21" t="str">
        <f aca="false">IF(E908="Superseded",MID(INDEX('Import file'!$E$2:$E$1384,MATCH(A908,'Import file'!$A$2:$A$1384,0)),23,30),A908)</f>
        <v>LSB-1743</v>
      </c>
      <c r="S908" s="19" t="n">
        <f aca="false">IF(E908="Discontinued","",IFERROR(INDEX('Supplier file A'!$D$2:$D$677,MATCH(R908,'Supplier file A'!$A$2:$A$677,0)),IFERROR(INDEX('Supplier file B'!$D$2:$D$386,MATCH(R908,'Supplier file B'!$A$2:$A$386,0)),INDEX('Supplier file C'!$D$2:$D$383,MATCH(R908,'Supplier file C'!$A$2:$A$383,0)))))</f>
        <v>36.26</v>
      </c>
      <c r="T908" s="21" t="str">
        <f aca="false">IF(E908="Discontinued","",IF(ABS(G908-S908)&lt;0.005,"Yes","No"))</f>
        <v>Yes</v>
      </c>
      <c r="U908" s="21" t="str">
        <f aca="false">IF(E908="Discontinued","",IF(ABS(F908-G908)&lt;=0.01*G908,"Yes","No"))</f>
        <v>No</v>
      </c>
      <c r="V908" s="17" t="n">
        <f aca="false">IF(E908="Discontinued","",K908/H908-1)</f>
        <v>0.051212938005391</v>
      </c>
      <c r="W908" s="21" t="str">
        <f aca="false">IF(E908="Discontinued","Archived",IF(ROUND((L908-G908)/L908,3)&gt;=ROUND(I908,3),"At or above target",IF(Q908&lt;&gt;"","Below target, reason recorded","Below target, no reason")))</f>
        <v>At or above target</v>
      </c>
      <c r="X908" s="21" t="str">
        <f aca="false">IF(E908="Discontinued","",IF(ROUND(M908-I908,3)&lt;-0.01,"Yes","No"))</f>
        <v>Yes</v>
      </c>
    </row>
    <row r="909" customFormat="false" ht="15" hidden="false" customHeight="false" outlineLevel="0" collapsed="false">
      <c r="A909" s="21" t="s">
        <v>1954</v>
      </c>
      <c r="B909" s="21" t="s">
        <v>1955</v>
      </c>
      <c r="C909" s="21" t="s">
        <v>1941</v>
      </c>
      <c r="D909" s="21" t="s">
        <v>1453</v>
      </c>
      <c r="E909" s="21" t="s">
        <v>110</v>
      </c>
      <c r="F909" s="19" t="n">
        <v>43.12</v>
      </c>
      <c r="G909" s="19" t="n">
        <v>44.87</v>
      </c>
      <c r="H909" s="19" t="n">
        <v>69.55</v>
      </c>
      <c r="I909" s="17" t="n">
        <v>0.38</v>
      </c>
      <c r="J909" s="17"/>
      <c r="K909" s="19" t="n">
        <f aca="false">IF(E909="Discontinued",H909,ROUND(ROUNDUP(ROUND(G909/(1-IF(J909="",I909,J909))/0.05,6),0)*0.05,2))</f>
        <v>72.4</v>
      </c>
      <c r="L909" s="19" t="n">
        <f aca="false">IF(OR(E909="Discontinued",P909="Held at old sell"),H909,IF(LEFT(P909,15)="Approved, cappe",ROUND(ROUNDUP(ROUND(H909*1.1/0.05,6),0)*0.05,2),K909))</f>
        <v>72.4</v>
      </c>
      <c r="M909" s="17" t="n">
        <f aca="false">ROUND((H909-G909)/H909,3)</f>
        <v>0.355</v>
      </c>
      <c r="N909" s="17" t="n">
        <f aca="false">IF(E909="Discontinued","",ROUND((L909-G909)/L909,3))</f>
        <v>0.38</v>
      </c>
      <c r="O909" s="21" t="str">
        <f aca="false">IF(E909="Discontinued","Archive",IF(AND(ROUND(K909/H909-1,6)&lt;=0.1,K909-H909&lt;=100),"Auto","Approval"))</f>
        <v>Auto</v>
      </c>
      <c r="P909" s="21" t="s">
        <v>111</v>
      </c>
      <c r="Q909" s="21"/>
      <c r="R909" s="21" t="str">
        <f aca="false">IF(E909="Superseded",MID(INDEX('Import file'!$E$2:$E$1384,MATCH(A909,'Import file'!$A$2:$A$1384,0)),23,30),A909)</f>
        <v>LSB-1745</v>
      </c>
      <c r="S909" s="19" t="n">
        <f aca="false">IF(E909="Discontinued","",IFERROR(INDEX('Supplier file A'!$D$2:$D$677,MATCH(R909,'Supplier file A'!$A$2:$A$677,0)),IFERROR(INDEX('Supplier file B'!$D$2:$D$386,MATCH(R909,'Supplier file B'!$A$2:$A$386,0)),INDEX('Supplier file C'!$D$2:$D$383,MATCH(R909,'Supplier file C'!$A$2:$A$383,0)))))</f>
        <v>44.87</v>
      </c>
      <c r="T909" s="21" t="str">
        <f aca="false">IF(E909="Discontinued","",IF(ABS(G909-S909)&lt;0.005,"Yes","No"))</f>
        <v>Yes</v>
      </c>
      <c r="U909" s="21" t="str">
        <f aca="false">IF(E909="Discontinued","",IF(ABS(F909-G909)&lt;=0.01*G909,"Yes","No"))</f>
        <v>No</v>
      </c>
      <c r="V909" s="17" t="n">
        <f aca="false">IF(E909="Discontinued","",K909/H909-1)</f>
        <v>0.0409777138749103</v>
      </c>
      <c r="W909" s="21" t="str">
        <f aca="false">IF(E909="Discontinued","Archived",IF(ROUND((L909-G909)/L909,3)&gt;=ROUND(I909,3),"At or above target",IF(Q909&lt;&gt;"","Below target, reason recorded","Below target, no reason")))</f>
        <v>At or above target</v>
      </c>
      <c r="X909" s="21" t="str">
        <f aca="false">IF(E909="Discontinued","",IF(ROUND(M909-I909,3)&lt;-0.01,"Yes","No"))</f>
        <v>Yes</v>
      </c>
    </row>
    <row r="910" customFormat="false" ht="15" hidden="false" customHeight="false" outlineLevel="0" collapsed="false">
      <c r="A910" s="21" t="s">
        <v>1956</v>
      </c>
      <c r="B910" s="21" t="s">
        <v>1957</v>
      </c>
      <c r="C910" s="21" t="s">
        <v>1941</v>
      </c>
      <c r="D910" s="21" t="s">
        <v>1453</v>
      </c>
      <c r="E910" s="21" t="s">
        <v>110</v>
      </c>
      <c r="F910" s="19" t="n">
        <v>132.3</v>
      </c>
      <c r="G910" s="19" t="n">
        <v>136.56</v>
      </c>
      <c r="H910" s="19" t="n">
        <v>213.4</v>
      </c>
      <c r="I910" s="17" t="n">
        <v>0.38</v>
      </c>
      <c r="J910" s="17"/>
      <c r="K910" s="19" t="n">
        <f aca="false">IF(E910="Discontinued",H910,ROUND(ROUNDUP(ROUND(G910/(1-IF(J910="",I910,J910))/0.05,6),0)*0.05,2))</f>
        <v>220.3</v>
      </c>
      <c r="L910" s="19" t="n">
        <f aca="false">IF(OR(E910="Discontinued",P910="Held at old sell"),H910,IF(LEFT(P910,15)="Approved, cappe",ROUND(ROUNDUP(ROUND(H910*1.1/0.05,6),0)*0.05,2),K910))</f>
        <v>220.3</v>
      </c>
      <c r="M910" s="17" t="n">
        <f aca="false">ROUND((H910-G910)/H910,3)</f>
        <v>0.36</v>
      </c>
      <c r="N910" s="17" t="n">
        <f aca="false">IF(E910="Discontinued","",ROUND((L910-G910)/L910,3))</f>
        <v>0.38</v>
      </c>
      <c r="O910" s="21" t="str">
        <f aca="false">IF(E910="Discontinued","Archive",IF(AND(ROUND(K910/H910-1,6)&lt;=0.1,K910-H910&lt;=100),"Auto","Approval"))</f>
        <v>Auto</v>
      </c>
      <c r="P910" s="21" t="s">
        <v>111</v>
      </c>
      <c r="Q910" s="21"/>
      <c r="R910" s="21" t="str">
        <f aca="false">IF(E910="Superseded",MID(INDEX('Import file'!$E$2:$E$1384,MATCH(A910,'Import file'!$A$2:$A$1384,0)),23,30),A910)</f>
        <v>LSB-1748</v>
      </c>
      <c r="S910" s="19" t="n">
        <f aca="false">IF(E910="Discontinued","",IFERROR(INDEX('Supplier file A'!$D$2:$D$677,MATCH(R910,'Supplier file A'!$A$2:$A$677,0)),IFERROR(INDEX('Supplier file B'!$D$2:$D$386,MATCH(R910,'Supplier file B'!$A$2:$A$386,0)),INDEX('Supplier file C'!$D$2:$D$383,MATCH(R910,'Supplier file C'!$A$2:$A$383,0)))))</f>
        <v>136.56</v>
      </c>
      <c r="T910" s="21" t="str">
        <f aca="false">IF(E910="Discontinued","",IF(ABS(G910-S910)&lt;0.005,"Yes","No"))</f>
        <v>Yes</v>
      </c>
      <c r="U910" s="21" t="str">
        <f aca="false">IF(E910="Discontinued","",IF(ABS(F910-G910)&lt;=0.01*G910,"Yes","No"))</f>
        <v>No</v>
      </c>
      <c r="V910" s="17" t="n">
        <f aca="false">IF(E910="Discontinued","",K910/H910-1)</f>
        <v>0.0323336457357075</v>
      </c>
      <c r="W910" s="21" t="str">
        <f aca="false">IF(E910="Discontinued","Archived",IF(ROUND((L910-G910)/L910,3)&gt;=ROUND(I910,3),"At or above target",IF(Q910&lt;&gt;"","Below target, reason recorded","Below target, no reason")))</f>
        <v>At or above target</v>
      </c>
      <c r="X910" s="21" t="str">
        <f aca="false">IF(E910="Discontinued","",IF(ROUND(M910-I910,3)&lt;-0.01,"Yes","No"))</f>
        <v>Yes</v>
      </c>
    </row>
    <row r="911" customFormat="false" ht="15" hidden="false" customHeight="false" outlineLevel="0" collapsed="false">
      <c r="A911" s="21" t="s">
        <v>1958</v>
      </c>
      <c r="B911" s="21" t="s">
        <v>1959</v>
      </c>
      <c r="C911" s="21" t="s">
        <v>1941</v>
      </c>
      <c r="D911" s="21" t="s">
        <v>1453</v>
      </c>
      <c r="E911" s="21" t="s">
        <v>110</v>
      </c>
      <c r="F911" s="19" t="n">
        <v>52.9</v>
      </c>
      <c r="G911" s="19" t="n">
        <v>54.86</v>
      </c>
      <c r="H911" s="19" t="n">
        <v>85.35</v>
      </c>
      <c r="I911" s="17" t="n">
        <v>0.38</v>
      </c>
      <c r="J911" s="17"/>
      <c r="K911" s="19" t="n">
        <f aca="false">IF(E911="Discontinued",H911,ROUND(ROUNDUP(ROUND(G911/(1-IF(J911="",I911,J911))/0.05,6),0)*0.05,2))</f>
        <v>88.5</v>
      </c>
      <c r="L911" s="19" t="n">
        <f aca="false">IF(OR(E911="Discontinued",P911="Held at old sell"),H911,IF(LEFT(P911,15)="Approved, cappe",ROUND(ROUNDUP(ROUND(H911*1.1/0.05,6),0)*0.05,2),K911))</f>
        <v>88.5</v>
      </c>
      <c r="M911" s="17" t="n">
        <f aca="false">ROUND((H911-G911)/H911,3)</f>
        <v>0.357</v>
      </c>
      <c r="N911" s="17" t="n">
        <f aca="false">IF(E911="Discontinued","",ROUND((L911-G911)/L911,3))</f>
        <v>0.38</v>
      </c>
      <c r="O911" s="21" t="str">
        <f aca="false">IF(E911="Discontinued","Archive",IF(AND(ROUND(K911/H911-1,6)&lt;=0.1,K911-H911&lt;=100),"Auto","Approval"))</f>
        <v>Auto</v>
      </c>
      <c r="P911" s="21" t="s">
        <v>111</v>
      </c>
      <c r="Q911" s="21"/>
      <c r="R911" s="21" t="str">
        <f aca="false">IF(E911="Superseded",MID(INDEX('Import file'!$E$2:$E$1384,MATCH(A911,'Import file'!$A$2:$A$1384,0)),23,30),A911)</f>
        <v>LSB-1751</v>
      </c>
      <c r="S911" s="19" t="n">
        <f aca="false">IF(E911="Discontinued","",IFERROR(INDEX('Supplier file A'!$D$2:$D$677,MATCH(R911,'Supplier file A'!$A$2:$A$677,0)),IFERROR(INDEX('Supplier file B'!$D$2:$D$386,MATCH(R911,'Supplier file B'!$A$2:$A$386,0)),INDEX('Supplier file C'!$D$2:$D$383,MATCH(R911,'Supplier file C'!$A$2:$A$383,0)))))</f>
        <v>54.86</v>
      </c>
      <c r="T911" s="21" t="str">
        <f aca="false">IF(E911="Discontinued","",IF(ABS(G911-S911)&lt;0.005,"Yes","No"))</f>
        <v>Yes</v>
      </c>
      <c r="U911" s="21" t="str">
        <f aca="false">IF(E911="Discontinued","",IF(ABS(F911-G911)&lt;=0.01*G911,"Yes","No"))</f>
        <v>No</v>
      </c>
      <c r="V911" s="17" t="n">
        <f aca="false">IF(E911="Discontinued","",K911/H911-1)</f>
        <v>0.0369068541300528</v>
      </c>
      <c r="W911" s="21" t="str">
        <f aca="false">IF(E911="Discontinued","Archived",IF(ROUND((L911-G911)/L911,3)&gt;=ROUND(I911,3),"At or above target",IF(Q911&lt;&gt;"","Below target, reason recorded","Below target, no reason")))</f>
        <v>At or above target</v>
      </c>
      <c r="X911" s="21" t="str">
        <f aca="false">IF(E911="Discontinued","",IF(ROUND(M911-I911,3)&lt;-0.01,"Yes","No"))</f>
        <v>Yes</v>
      </c>
    </row>
    <row r="912" customFormat="false" ht="15" hidden="false" customHeight="false" outlineLevel="0" collapsed="false">
      <c r="A912" s="21" t="s">
        <v>1960</v>
      </c>
      <c r="B912" s="21" t="s">
        <v>1961</v>
      </c>
      <c r="C912" s="21" t="s">
        <v>1941</v>
      </c>
      <c r="D912" s="21" t="s">
        <v>1453</v>
      </c>
      <c r="E912" s="21" t="s">
        <v>110</v>
      </c>
      <c r="F912" s="19" t="n">
        <v>112.12</v>
      </c>
      <c r="G912" s="19" t="n">
        <v>116.06</v>
      </c>
      <c r="H912" s="19" t="n">
        <v>162.5</v>
      </c>
      <c r="I912" s="17" t="n">
        <v>0.38</v>
      </c>
      <c r="J912" s="17" t="n">
        <v>0.31</v>
      </c>
      <c r="K912" s="19" t="n">
        <f aca="false">IF(E912="Discontinued",H912,ROUND(ROUNDUP(ROUND(G912/(1-IF(J912="",I912,J912))/0.05,6),0)*0.05,2))</f>
        <v>168.25</v>
      </c>
      <c r="L912" s="19" t="n">
        <f aca="false">IF(OR(E912="Discontinued",P912="Held at old sell"),H912,IF(LEFT(P912,15)="Approved, cappe",ROUND(ROUNDUP(ROUND(H912*1.1/0.05,6),0)*0.05,2),K912))</f>
        <v>168.25</v>
      </c>
      <c r="M912" s="17" t="n">
        <f aca="false">ROUND((H912-G912)/H912,3)</f>
        <v>0.286</v>
      </c>
      <c r="N912" s="17" t="n">
        <f aca="false">IF(E912="Discontinued","",ROUND((L912-G912)/L912,3))</f>
        <v>0.31</v>
      </c>
      <c r="O912" s="21" t="str">
        <f aca="false">IF(E912="Discontinued","Archive",IF(AND(ROUND(K912/H912-1,6)&lt;=0.1,K912-H912&lt;=100),"Auto","Approval"))</f>
        <v>Auto</v>
      </c>
      <c r="P912" s="21" t="s">
        <v>111</v>
      </c>
      <c r="Q912" s="21" t="s">
        <v>1680</v>
      </c>
      <c r="R912" s="21" t="str">
        <f aca="false">IF(E912="Superseded",MID(INDEX('Import file'!$E$2:$E$1384,MATCH(A912,'Import file'!$A$2:$A$1384,0)),23,30),A912)</f>
        <v>LSB-1754</v>
      </c>
      <c r="S912" s="19" t="n">
        <f aca="false">IF(E912="Discontinued","",IFERROR(INDEX('Supplier file A'!$D$2:$D$677,MATCH(R912,'Supplier file A'!$A$2:$A$677,0)),IFERROR(INDEX('Supplier file B'!$D$2:$D$386,MATCH(R912,'Supplier file B'!$A$2:$A$386,0)),INDEX('Supplier file C'!$D$2:$D$383,MATCH(R912,'Supplier file C'!$A$2:$A$383,0)))))</f>
        <v>116.06</v>
      </c>
      <c r="T912" s="21" t="str">
        <f aca="false">IF(E912="Discontinued","",IF(ABS(G912-S912)&lt;0.005,"Yes","No"))</f>
        <v>Yes</v>
      </c>
      <c r="U912" s="21" t="str">
        <f aca="false">IF(E912="Discontinued","",IF(ABS(F912-G912)&lt;=0.01*G912,"Yes","No"))</f>
        <v>No</v>
      </c>
      <c r="V912" s="17" t="n">
        <f aca="false">IF(E912="Discontinued","",K912/H912-1)</f>
        <v>0.0353846153846154</v>
      </c>
      <c r="W912" s="21" t="str">
        <f aca="false">IF(E912="Discontinued","Archived",IF(ROUND((L912-G912)/L912,3)&gt;=ROUND(I912,3),"At or above target",IF(Q912&lt;&gt;"","Below target, reason recorded","Below target, no reason")))</f>
        <v>Below target, reason recorded</v>
      </c>
      <c r="X912" s="21" t="str">
        <f aca="false">IF(E912="Discontinued","",IF(ROUND(M912-I912,3)&lt;-0.01,"Yes","No"))</f>
        <v>Yes</v>
      </c>
    </row>
    <row r="913" customFormat="false" ht="15" hidden="false" customHeight="false" outlineLevel="0" collapsed="false">
      <c r="A913" s="21" t="s">
        <v>1962</v>
      </c>
      <c r="B913" s="21" t="s">
        <v>1963</v>
      </c>
      <c r="C913" s="21" t="s">
        <v>1941</v>
      </c>
      <c r="D913" s="21" t="s">
        <v>1453</v>
      </c>
      <c r="E913" s="21" t="s">
        <v>110</v>
      </c>
      <c r="F913" s="19" t="n">
        <v>61.2</v>
      </c>
      <c r="G913" s="19" t="n">
        <v>63.05</v>
      </c>
      <c r="H913" s="19" t="n">
        <v>98.75</v>
      </c>
      <c r="I913" s="17" t="n">
        <v>0.38</v>
      </c>
      <c r="J913" s="17"/>
      <c r="K913" s="19" t="n">
        <f aca="false">IF(E913="Discontinued",H913,ROUND(ROUNDUP(ROUND(G913/(1-IF(J913="",I913,J913))/0.05,6),0)*0.05,2))</f>
        <v>101.7</v>
      </c>
      <c r="L913" s="19" t="n">
        <f aca="false">IF(OR(E913="Discontinued",P913="Held at old sell"),H913,IF(LEFT(P913,15)="Approved, cappe",ROUND(ROUNDUP(ROUND(H913*1.1/0.05,6),0)*0.05,2),K913))</f>
        <v>101.7</v>
      </c>
      <c r="M913" s="17" t="n">
        <f aca="false">ROUND((H913-G913)/H913,3)</f>
        <v>0.362</v>
      </c>
      <c r="N913" s="17" t="n">
        <f aca="false">IF(E913="Discontinued","",ROUND((L913-G913)/L913,3))</f>
        <v>0.38</v>
      </c>
      <c r="O913" s="21" t="str">
        <f aca="false">IF(E913="Discontinued","Archive",IF(AND(ROUND(K913/H913-1,6)&lt;=0.1,K913-H913&lt;=100),"Auto","Approval"))</f>
        <v>Auto</v>
      </c>
      <c r="P913" s="21" t="s">
        <v>111</v>
      </c>
      <c r="Q913" s="21"/>
      <c r="R913" s="21" t="str">
        <f aca="false">IF(E913="Superseded",MID(INDEX('Import file'!$E$2:$E$1384,MATCH(A913,'Import file'!$A$2:$A$1384,0)),23,30),A913)</f>
        <v>LSB-1756</v>
      </c>
      <c r="S913" s="19" t="n">
        <f aca="false">IF(E913="Discontinued","",IFERROR(INDEX('Supplier file A'!$D$2:$D$677,MATCH(R913,'Supplier file A'!$A$2:$A$677,0)),IFERROR(INDEX('Supplier file B'!$D$2:$D$386,MATCH(R913,'Supplier file B'!$A$2:$A$386,0)),INDEX('Supplier file C'!$D$2:$D$383,MATCH(R913,'Supplier file C'!$A$2:$A$383,0)))))</f>
        <v>63.05</v>
      </c>
      <c r="T913" s="21" t="str">
        <f aca="false">IF(E913="Discontinued","",IF(ABS(G913-S913)&lt;0.005,"Yes","No"))</f>
        <v>Yes</v>
      </c>
      <c r="U913" s="21" t="str">
        <f aca="false">IF(E913="Discontinued","",IF(ABS(F913-G913)&lt;=0.01*G913,"Yes","No"))</f>
        <v>No</v>
      </c>
      <c r="V913" s="17" t="n">
        <f aca="false">IF(E913="Discontinued","",K913/H913-1)</f>
        <v>0.029873417721519</v>
      </c>
      <c r="W913" s="21" t="str">
        <f aca="false">IF(E913="Discontinued","Archived",IF(ROUND((L913-G913)/L913,3)&gt;=ROUND(I913,3),"At or above target",IF(Q913&lt;&gt;"","Below target, reason recorded","Below target, no reason")))</f>
        <v>At or above target</v>
      </c>
      <c r="X913" s="21" t="str">
        <f aca="false">IF(E913="Discontinued","",IF(ROUND(M913-I913,3)&lt;-0.01,"Yes","No"))</f>
        <v>Yes</v>
      </c>
    </row>
    <row r="914" customFormat="false" ht="15" hidden="false" customHeight="false" outlineLevel="0" collapsed="false">
      <c r="A914" s="21" t="s">
        <v>1964</v>
      </c>
      <c r="B914" s="21" t="s">
        <v>1965</v>
      </c>
      <c r="C914" s="21" t="s">
        <v>1941</v>
      </c>
      <c r="D914" s="21" t="s">
        <v>1453</v>
      </c>
      <c r="E914" s="21" t="s">
        <v>110</v>
      </c>
      <c r="F914" s="19" t="n">
        <v>24</v>
      </c>
      <c r="G914" s="19" t="n">
        <v>25.09</v>
      </c>
      <c r="H914" s="19" t="n">
        <v>38.75</v>
      </c>
      <c r="I914" s="17" t="n">
        <v>0.38</v>
      </c>
      <c r="J914" s="17"/>
      <c r="K914" s="19" t="n">
        <f aca="false">IF(E914="Discontinued",H914,ROUND(ROUNDUP(ROUND(G914/(1-IF(J914="",I914,J914))/0.05,6),0)*0.05,2))</f>
        <v>40.5</v>
      </c>
      <c r="L914" s="19" t="n">
        <f aca="false">IF(OR(E914="Discontinued",P914="Held at old sell"),H914,IF(LEFT(P914,15)="Approved, cappe",ROUND(ROUNDUP(ROUND(H914*1.1/0.05,6),0)*0.05,2),K914))</f>
        <v>40.5</v>
      </c>
      <c r="M914" s="17" t="n">
        <f aca="false">ROUND((H914-G914)/H914,3)</f>
        <v>0.353</v>
      </c>
      <c r="N914" s="17" t="n">
        <f aca="false">IF(E914="Discontinued","",ROUND((L914-G914)/L914,3))</f>
        <v>0.38</v>
      </c>
      <c r="O914" s="21" t="str">
        <f aca="false">IF(E914="Discontinued","Archive",IF(AND(ROUND(K914/H914-1,6)&lt;=0.1,K914-H914&lt;=100),"Auto","Approval"))</f>
        <v>Auto</v>
      </c>
      <c r="P914" s="21" t="s">
        <v>111</v>
      </c>
      <c r="Q914" s="21"/>
      <c r="R914" s="21" t="str">
        <f aca="false">IF(E914="Superseded",MID(INDEX('Import file'!$E$2:$E$1384,MATCH(A914,'Import file'!$A$2:$A$1384,0)),23,30),A914)</f>
        <v>LSB-1761</v>
      </c>
      <c r="S914" s="19" t="n">
        <f aca="false">IF(E914="Discontinued","",IFERROR(INDEX('Supplier file A'!$D$2:$D$677,MATCH(R914,'Supplier file A'!$A$2:$A$677,0)),IFERROR(INDEX('Supplier file B'!$D$2:$D$386,MATCH(R914,'Supplier file B'!$A$2:$A$386,0)),INDEX('Supplier file C'!$D$2:$D$383,MATCH(R914,'Supplier file C'!$A$2:$A$383,0)))))</f>
        <v>25.09</v>
      </c>
      <c r="T914" s="21" t="str">
        <f aca="false">IF(E914="Discontinued","",IF(ABS(G914-S914)&lt;0.005,"Yes","No"))</f>
        <v>Yes</v>
      </c>
      <c r="U914" s="21" t="str">
        <f aca="false">IF(E914="Discontinued","",IF(ABS(F914-G914)&lt;=0.01*G914,"Yes","No"))</f>
        <v>No</v>
      </c>
      <c r="V914" s="17" t="n">
        <f aca="false">IF(E914="Discontinued","",K914/H914-1)</f>
        <v>0.0451612903225807</v>
      </c>
      <c r="W914" s="21" t="str">
        <f aca="false">IF(E914="Discontinued","Archived",IF(ROUND((L914-G914)/L914,3)&gt;=ROUND(I914,3),"At or above target",IF(Q914&lt;&gt;"","Below target, reason recorded","Below target, no reason")))</f>
        <v>At or above target</v>
      </c>
      <c r="X914" s="21" t="str">
        <f aca="false">IF(E914="Discontinued","",IF(ROUND(M914-I914,3)&lt;-0.01,"Yes","No"))</f>
        <v>Yes</v>
      </c>
    </row>
    <row r="915" customFormat="false" ht="15" hidden="false" customHeight="false" outlineLevel="0" collapsed="false">
      <c r="A915" s="21" t="s">
        <v>1966</v>
      </c>
      <c r="B915" s="21" t="s">
        <v>1967</v>
      </c>
      <c r="C915" s="21" t="s">
        <v>1941</v>
      </c>
      <c r="D915" s="21" t="s">
        <v>1453</v>
      </c>
      <c r="E915" s="21" t="s">
        <v>110</v>
      </c>
      <c r="F915" s="19" t="n">
        <v>51.3</v>
      </c>
      <c r="G915" s="19" t="n">
        <v>53.67</v>
      </c>
      <c r="H915" s="19" t="n">
        <v>73.3</v>
      </c>
      <c r="I915" s="17" t="n">
        <v>0.38</v>
      </c>
      <c r="J915" s="17" t="n">
        <v>0.3</v>
      </c>
      <c r="K915" s="19" t="n">
        <f aca="false">IF(E915="Discontinued",H915,ROUND(ROUNDUP(ROUND(G915/(1-IF(J915="",I915,J915))/0.05,6),0)*0.05,2))</f>
        <v>76.7</v>
      </c>
      <c r="L915" s="19" t="n">
        <f aca="false">IF(OR(E915="Discontinued",P915="Held at old sell"),H915,IF(LEFT(P915,15)="Approved, cappe",ROUND(ROUNDUP(ROUND(H915*1.1/0.05,6),0)*0.05,2),K915))</f>
        <v>76.7</v>
      </c>
      <c r="M915" s="17" t="n">
        <f aca="false">ROUND((H915-G915)/H915,3)</f>
        <v>0.268</v>
      </c>
      <c r="N915" s="17" t="n">
        <f aca="false">IF(E915="Discontinued","",ROUND((L915-G915)/L915,3))</f>
        <v>0.3</v>
      </c>
      <c r="O915" s="21" t="str">
        <f aca="false">IF(E915="Discontinued","Archive",IF(AND(ROUND(K915/H915-1,6)&lt;=0.1,K915-H915&lt;=100),"Auto","Approval"))</f>
        <v>Auto</v>
      </c>
      <c r="P915" s="21" t="s">
        <v>111</v>
      </c>
      <c r="Q915" s="21" t="s">
        <v>392</v>
      </c>
      <c r="R915" s="21" t="str">
        <f aca="false">IF(E915="Superseded",MID(INDEX('Import file'!$E$2:$E$1384,MATCH(A915,'Import file'!$A$2:$A$1384,0)),23,30),A915)</f>
        <v>LSB-1764</v>
      </c>
      <c r="S915" s="19" t="n">
        <f aca="false">IF(E915="Discontinued","",IFERROR(INDEX('Supplier file A'!$D$2:$D$677,MATCH(R915,'Supplier file A'!$A$2:$A$677,0)),IFERROR(INDEX('Supplier file B'!$D$2:$D$386,MATCH(R915,'Supplier file B'!$A$2:$A$386,0)),INDEX('Supplier file C'!$D$2:$D$383,MATCH(R915,'Supplier file C'!$A$2:$A$383,0)))))</f>
        <v>53.67</v>
      </c>
      <c r="T915" s="21" t="str">
        <f aca="false">IF(E915="Discontinued","",IF(ABS(G915-S915)&lt;0.005,"Yes","No"))</f>
        <v>Yes</v>
      </c>
      <c r="U915" s="21" t="str">
        <f aca="false">IF(E915="Discontinued","",IF(ABS(F915-G915)&lt;=0.01*G915,"Yes","No"))</f>
        <v>No</v>
      </c>
      <c r="V915" s="17" t="n">
        <f aca="false">IF(E915="Discontinued","",K915/H915-1)</f>
        <v>0.0463847203274217</v>
      </c>
      <c r="W915" s="21" t="str">
        <f aca="false">IF(E915="Discontinued","Archived",IF(ROUND((L915-G915)/L915,3)&gt;=ROUND(I915,3),"At or above target",IF(Q915&lt;&gt;"","Below target, reason recorded","Below target, no reason")))</f>
        <v>Below target, reason recorded</v>
      </c>
      <c r="X915" s="21" t="str">
        <f aca="false">IF(E915="Discontinued","",IF(ROUND(M915-I915,3)&lt;-0.01,"Yes","No"))</f>
        <v>Yes</v>
      </c>
    </row>
    <row r="916" customFormat="false" ht="15" hidden="false" customHeight="false" outlineLevel="0" collapsed="false">
      <c r="A916" s="21" t="s">
        <v>1968</v>
      </c>
      <c r="B916" s="21" t="s">
        <v>1969</v>
      </c>
      <c r="C916" s="21" t="s">
        <v>1941</v>
      </c>
      <c r="D916" s="21" t="s">
        <v>1453</v>
      </c>
      <c r="E916" s="21" t="s">
        <v>110</v>
      </c>
      <c r="F916" s="19" t="n">
        <v>51.3</v>
      </c>
      <c r="G916" s="19" t="n">
        <v>53.9</v>
      </c>
      <c r="H916" s="19" t="n">
        <v>82.75</v>
      </c>
      <c r="I916" s="17" t="n">
        <v>0.38</v>
      </c>
      <c r="J916" s="17"/>
      <c r="K916" s="19" t="n">
        <f aca="false">IF(E916="Discontinued",H916,ROUND(ROUNDUP(ROUND(G916/(1-IF(J916="",I916,J916))/0.05,6),0)*0.05,2))</f>
        <v>86.95</v>
      </c>
      <c r="L916" s="19" t="n">
        <f aca="false">IF(OR(E916="Discontinued",P916="Held at old sell"),H916,IF(LEFT(P916,15)="Approved, cappe",ROUND(ROUNDUP(ROUND(H916*1.1/0.05,6),0)*0.05,2),K916))</f>
        <v>86.95</v>
      </c>
      <c r="M916" s="17" t="n">
        <f aca="false">ROUND((H916-G916)/H916,3)</f>
        <v>0.349</v>
      </c>
      <c r="N916" s="17" t="n">
        <f aca="false">IF(E916="Discontinued","",ROUND((L916-G916)/L916,3))</f>
        <v>0.38</v>
      </c>
      <c r="O916" s="21" t="str">
        <f aca="false">IF(E916="Discontinued","Archive",IF(AND(ROUND(K916/H916-1,6)&lt;=0.1,K916-H916&lt;=100),"Auto","Approval"))</f>
        <v>Auto</v>
      </c>
      <c r="P916" s="21" t="s">
        <v>111</v>
      </c>
      <c r="Q916" s="21"/>
      <c r="R916" s="21" t="str">
        <f aca="false">IF(E916="Superseded",MID(INDEX('Import file'!$E$2:$E$1384,MATCH(A916,'Import file'!$A$2:$A$1384,0)),23,30),A916)</f>
        <v>LSB-1767</v>
      </c>
      <c r="S916" s="19" t="n">
        <f aca="false">IF(E916="Discontinued","",IFERROR(INDEX('Supplier file A'!$D$2:$D$677,MATCH(R916,'Supplier file A'!$A$2:$A$677,0)),IFERROR(INDEX('Supplier file B'!$D$2:$D$386,MATCH(R916,'Supplier file B'!$A$2:$A$386,0)),INDEX('Supplier file C'!$D$2:$D$383,MATCH(R916,'Supplier file C'!$A$2:$A$383,0)))))</f>
        <v>53.9</v>
      </c>
      <c r="T916" s="21" t="str">
        <f aca="false">IF(E916="Discontinued","",IF(ABS(G916-S916)&lt;0.005,"Yes","No"))</f>
        <v>Yes</v>
      </c>
      <c r="U916" s="21" t="str">
        <f aca="false">IF(E916="Discontinued","",IF(ABS(F916-G916)&lt;=0.01*G916,"Yes","No"))</f>
        <v>No</v>
      </c>
      <c r="V916" s="17" t="n">
        <f aca="false">IF(E916="Discontinued","",K916/H916-1)</f>
        <v>0.0507552870090635</v>
      </c>
      <c r="W916" s="21" t="str">
        <f aca="false">IF(E916="Discontinued","Archived",IF(ROUND((L916-G916)/L916,3)&gt;=ROUND(I916,3),"At or above target",IF(Q916&lt;&gt;"","Below target, reason recorded","Below target, no reason")))</f>
        <v>At or above target</v>
      </c>
      <c r="X916" s="21" t="str">
        <f aca="false">IF(E916="Discontinued","",IF(ROUND(M916-I916,3)&lt;-0.01,"Yes","No"))</f>
        <v>Yes</v>
      </c>
    </row>
    <row r="917" customFormat="false" ht="15" hidden="false" customHeight="false" outlineLevel="0" collapsed="false">
      <c r="A917" s="21" t="s">
        <v>1970</v>
      </c>
      <c r="B917" s="21" t="s">
        <v>1971</v>
      </c>
      <c r="C917" s="21" t="s">
        <v>1941</v>
      </c>
      <c r="D917" s="21" t="s">
        <v>1453</v>
      </c>
      <c r="E917" s="21" t="s">
        <v>110</v>
      </c>
      <c r="F917" s="19" t="n">
        <v>48</v>
      </c>
      <c r="G917" s="19" t="n">
        <v>49.45</v>
      </c>
      <c r="H917" s="19" t="n">
        <v>77.45</v>
      </c>
      <c r="I917" s="17" t="n">
        <v>0.38</v>
      </c>
      <c r="J917" s="17"/>
      <c r="K917" s="19" t="n">
        <f aca="false">IF(E917="Discontinued",H917,ROUND(ROUNDUP(ROUND(G917/(1-IF(J917="",I917,J917))/0.05,6),0)*0.05,2))</f>
        <v>79.8</v>
      </c>
      <c r="L917" s="19" t="n">
        <f aca="false">IF(OR(E917="Discontinued",P917="Held at old sell"),H917,IF(LEFT(P917,15)="Approved, cappe",ROUND(ROUNDUP(ROUND(H917*1.1/0.05,6),0)*0.05,2),K917))</f>
        <v>79.8</v>
      </c>
      <c r="M917" s="17" t="n">
        <f aca="false">ROUND((H917-G917)/H917,3)</f>
        <v>0.362</v>
      </c>
      <c r="N917" s="17" t="n">
        <f aca="false">IF(E917="Discontinued","",ROUND((L917-G917)/L917,3))</f>
        <v>0.38</v>
      </c>
      <c r="O917" s="21" t="str">
        <f aca="false">IF(E917="Discontinued","Archive",IF(AND(ROUND(K917/H917-1,6)&lt;=0.1,K917-H917&lt;=100),"Auto","Approval"))</f>
        <v>Auto</v>
      </c>
      <c r="P917" s="21" t="s">
        <v>111</v>
      </c>
      <c r="Q917" s="21"/>
      <c r="R917" s="21" t="str">
        <f aca="false">IF(E917="Superseded",MID(INDEX('Import file'!$E$2:$E$1384,MATCH(A917,'Import file'!$A$2:$A$1384,0)),23,30),A917)</f>
        <v>LSB-1770</v>
      </c>
      <c r="S917" s="19" t="n">
        <f aca="false">IF(E917="Discontinued","",IFERROR(INDEX('Supplier file A'!$D$2:$D$677,MATCH(R917,'Supplier file A'!$A$2:$A$677,0)),IFERROR(INDEX('Supplier file B'!$D$2:$D$386,MATCH(R917,'Supplier file B'!$A$2:$A$386,0)),INDEX('Supplier file C'!$D$2:$D$383,MATCH(R917,'Supplier file C'!$A$2:$A$383,0)))))</f>
        <v>49.45</v>
      </c>
      <c r="T917" s="21" t="str">
        <f aca="false">IF(E917="Discontinued","",IF(ABS(G917-S917)&lt;0.005,"Yes","No"))</f>
        <v>Yes</v>
      </c>
      <c r="U917" s="21" t="str">
        <f aca="false">IF(E917="Discontinued","",IF(ABS(F917-G917)&lt;=0.01*G917,"Yes","No"))</f>
        <v>No</v>
      </c>
      <c r="V917" s="17" t="n">
        <f aca="false">IF(E917="Discontinued","",K917/H917-1)</f>
        <v>0.0303421562298256</v>
      </c>
      <c r="W917" s="21" t="str">
        <f aca="false">IF(E917="Discontinued","Archived",IF(ROUND((L917-G917)/L917,3)&gt;=ROUND(I917,3),"At or above target",IF(Q917&lt;&gt;"","Below target, reason recorded","Below target, no reason")))</f>
        <v>At or above target</v>
      </c>
      <c r="X917" s="21" t="str">
        <f aca="false">IF(E917="Discontinued","",IF(ROUND(M917-I917,3)&lt;-0.01,"Yes","No"))</f>
        <v>Yes</v>
      </c>
    </row>
    <row r="918" customFormat="false" ht="15" hidden="false" customHeight="false" outlineLevel="0" collapsed="false">
      <c r="A918" s="21" t="s">
        <v>1972</v>
      </c>
      <c r="B918" s="21" t="s">
        <v>1973</v>
      </c>
      <c r="C918" s="21" t="s">
        <v>1941</v>
      </c>
      <c r="D918" s="21" t="s">
        <v>1453</v>
      </c>
      <c r="E918" s="21" t="s">
        <v>110</v>
      </c>
      <c r="F918" s="19" t="n">
        <v>56.7</v>
      </c>
      <c r="G918" s="19" t="n">
        <v>58.51</v>
      </c>
      <c r="H918" s="19" t="n">
        <v>82.2</v>
      </c>
      <c r="I918" s="17" t="n">
        <v>0.38</v>
      </c>
      <c r="J918" s="17" t="n">
        <v>0.31</v>
      </c>
      <c r="K918" s="19" t="n">
        <f aca="false">IF(E918="Discontinued",H918,ROUND(ROUNDUP(ROUND(G918/(1-IF(J918="",I918,J918))/0.05,6),0)*0.05,2))</f>
        <v>84.8</v>
      </c>
      <c r="L918" s="19" t="n">
        <f aca="false">IF(OR(E918="Discontinued",P918="Held at old sell"),H918,IF(LEFT(P918,15)="Approved, cappe",ROUND(ROUNDUP(ROUND(H918*1.1/0.05,6),0)*0.05,2),K918))</f>
        <v>84.8</v>
      </c>
      <c r="M918" s="17" t="n">
        <f aca="false">ROUND((H918-G918)/H918,3)</f>
        <v>0.288</v>
      </c>
      <c r="N918" s="17" t="n">
        <f aca="false">IF(E918="Discontinued","",ROUND((L918-G918)/L918,3))</f>
        <v>0.31</v>
      </c>
      <c r="O918" s="21" t="str">
        <f aca="false">IF(E918="Discontinued","Archive",IF(AND(ROUND(K918/H918-1,6)&lt;=0.1,K918-H918&lt;=100),"Auto","Approval"))</f>
        <v>Auto</v>
      </c>
      <c r="P918" s="21" t="s">
        <v>111</v>
      </c>
      <c r="Q918" s="21" t="s">
        <v>1680</v>
      </c>
      <c r="R918" s="21" t="str">
        <f aca="false">IF(E918="Superseded",MID(INDEX('Import file'!$E$2:$E$1384,MATCH(A918,'Import file'!$A$2:$A$1384,0)),23,30),A918)</f>
        <v>LSB-1771</v>
      </c>
      <c r="S918" s="19" t="n">
        <f aca="false">IF(E918="Discontinued","",IFERROR(INDEX('Supplier file A'!$D$2:$D$677,MATCH(R918,'Supplier file A'!$A$2:$A$677,0)),IFERROR(INDEX('Supplier file B'!$D$2:$D$386,MATCH(R918,'Supplier file B'!$A$2:$A$386,0)),INDEX('Supplier file C'!$D$2:$D$383,MATCH(R918,'Supplier file C'!$A$2:$A$383,0)))))</f>
        <v>58.51</v>
      </c>
      <c r="T918" s="21" t="str">
        <f aca="false">IF(E918="Discontinued","",IF(ABS(G918-S918)&lt;0.005,"Yes","No"))</f>
        <v>Yes</v>
      </c>
      <c r="U918" s="21" t="str">
        <f aca="false">IF(E918="Discontinued","",IF(ABS(F918-G918)&lt;=0.01*G918,"Yes","No"))</f>
        <v>No</v>
      </c>
      <c r="V918" s="17" t="n">
        <f aca="false">IF(E918="Discontinued","",K918/H918-1)</f>
        <v>0.0316301703163016</v>
      </c>
      <c r="W918" s="21" t="str">
        <f aca="false">IF(E918="Discontinued","Archived",IF(ROUND((L918-G918)/L918,3)&gt;=ROUND(I918,3),"At or above target",IF(Q918&lt;&gt;"","Below target, reason recorded","Below target, no reason")))</f>
        <v>Below target, reason recorded</v>
      </c>
      <c r="X918" s="21" t="str">
        <f aca="false">IF(E918="Discontinued","",IF(ROUND(M918-I918,3)&lt;-0.01,"Yes","No"))</f>
        <v>Yes</v>
      </c>
    </row>
    <row r="919" customFormat="false" ht="15" hidden="false" customHeight="false" outlineLevel="0" collapsed="false">
      <c r="A919" s="21" t="s">
        <v>1974</v>
      </c>
      <c r="B919" s="21" t="s">
        <v>1975</v>
      </c>
      <c r="C919" s="21" t="s">
        <v>1941</v>
      </c>
      <c r="D919" s="21" t="s">
        <v>1453</v>
      </c>
      <c r="E919" s="21" t="s">
        <v>110</v>
      </c>
      <c r="F919" s="19" t="n">
        <v>132.25</v>
      </c>
      <c r="G919" s="19" t="n">
        <v>138.67</v>
      </c>
      <c r="H919" s="19" t="n">
        <v>213.35</v>
      </c>
      <c r="I919" s="17" t="n">
        <v>0.38</v>
      </c>
      <c r="J919" s="17"/>
      <c r="K919" s="19" t="n">
        <f aca="false">IF(E919="Discontinued",H919,ROUND(ROUNDUP(ROUND(G919/(1-IF(J919="",I919,J919))/0.05,6),0)*0.05,2))</f>
        <v>223.7</v>
      </c>
      <c r="L919" s="19" t="n">
        <f aca="false">IF(OR(E919="Discontinued",P919="Held at old sell"),H919,IF(LEFT(P919,15)="Approved, cappe",ROUND(ROUNDUP(ROUND(H919*1.1/0.05,6),0)*0.05,2),K919))</f>
        <v>223.7</v>
      </c>
      <c r="M919" s="17" t="n">
        <f aca="false">ROUND((H919-G919)/H919,3)</f>
        <v>0.35</v>
      </c>
      <c r="N919" s="17" t="n">
        <f aca="false">IF(E919="Discontinued","",ROUND((L919-G919)/L919,3))</f>
        <v>0.38</v>
      </c>
      <c r="O919" s="21" t="str">
        <f aca="false">IF(E919="Discontinued","Archive",IF(AND(ROUND(K919/H919-1,6)&lt;=0.1,K919-H919&lt;=100),"Auto","Approval"))</f>
        <v>Auto</v>
      </c>
      <c r="P919" s="21" t="s">
        <v>111</v>
      </c>
      <c r="Q919" s="21"/>
      <c r="R919" s="21" t="str">
        <f aca="false">IF(E919="Superseded",MID(INDEX('Import file'!$E$2:$E$1384,MATCH(A919,'Import file'!$A$2:$A$1384,0)),23,30),A919)</f>
        <v>LSB-1774</v>
      </c>
      <c r="S919" s="19" t="n">
        <f aca="false">IF(E919="Discontinued","",IFERROR(INDEX('Supplier file A'!$D$2:$D$677,MATCH(R919,'Supplier file A'!$A$2:$A$677,0)),IFERROR(INDEX('Supplier file B'!$D$2:$D$386,MATCH(R919,'Supplier file B'!$A$2:$A$386,0)),INDEX('Supplier file C'!$D$2:$D$383,MATCH(R919,'Supplier file C'!$A$2:$A$383,0)))))</f>
        <v>138.67</v>
      </c>
      <c r="T919" s="21" t="str">
        <f aca="false">IF(E919="Discontinued","",IF(ABS(G919-S919)&lt;0.005,"Yes","No"))</f>
        <v>Yes</v>
      </c>
      <c r="U919" s="21" t="str">
        <f aca="false">IF(E919="Discontinued","",IF(ABS(F919-G919)&lt;=0.01*G919,"Yes","No"))</f>
        <v>No</v>
      </c>
      <c r="V919" s="17" t="n">
        <f aca="false">IF(E919="Discontinued","",K919/H919-1)</f>
        <v>0.0485118350128897</v>
      </c>
      <c r="W919" s="21" t="str">
        <f aca="false">IF(E919="Discontinued","Archived",IF(ROUND((L919-G919)/L919,3)&gt;=ROUND(I919,3),"At or above target",IF(Q919&lt;&gt;"","Below target, reason recorded","Below target, no reason")))</f>
        <v>At or above target</v>
      </c>
      <c r="X919" s="21" t="str">
        <f aca="false">IF(E919="Discontinued","",IF(ROUND(M919-I919,3)&lt;-0.01,"Yes","No"))</f>
        <v>Yes</v>
      </c>
    </row>
    <row r="920" customFormat="false" ht="15" hidden="false" customHeight="false" outlineLevel="0" collapsed="false">
      <c r="A920" s="21" t="s">
        <v>1976</v>
      </c>
      <c r="B920" s="21" t="s">
        <v>1977</v>
      </c>
      <c r="C920" s="21" t="s">
        <v>1941</v>
      </c>
      <c r="D920" s="21" t="s">
        <v>1453</v>
      </c>
      <c r="E920" s="21" t="s">
        <v>110</v>
      </c>
      <c r="F920" s="19" t="n">
        <v>66.3</v>
      </c>
      <c r="G920" s="19" t="n">
        <v>69.38</v>
      </c>
      <c r="H920" s="19" t="n">
        <v>99</v>
      </c>
      <c r="I920" s="17" t="n">
        <v>0.38</v>
      </c>
      <c r="J920" s="17" t="n">
        <v>0.33</v>
      </c>
      <c r="K920" s="19" t="n">
        <f aca="false">IF(E920="Discontinued",H920,ROUND(ROUNDUP(ROUND(G920/(1-IF(J920="",I920,J920))/0.05,6),0)*0.05,2))</f>
        <v>103.6</v>
      </c>
      <c r="L920" s="19" t="n">
        <f aca="false">IF(OR(E920="Discontinued",P920="Held at old sell"),H920,IF(LEFT(P920,15)="Approved, cappe",ROUND(ROUNDUP(ROUND(H920*1.1/0.05,6),0)*0.05,2),K920))</f>
        <v>103.6</v>
      </c>
      <c r="M920" s="17" t="n">
        <f aca="false">ROUND((H920-G920)/H920,3)</f>
        <v>0.299</v>
      </c>
      <c r="N920" s="17" t="n">
        <f aca="false">IF(E920="Discontinued","",ROUND((L920-G920)/L920,3))</f>
        <v>0.33</v>
      </c>
      <c r="O920" s="21" t="str">
        <f aca="false">IF(E920="Discontinued","Archive",IF(AND(ROUND(K920/H920-1,6)&lt;=0.1,K920-H920&lt;=100),"Auto","Approval"))</f>
        <v>Auto</v>
      </c>
      <c r="P920" s="21" t="s">
        <v>111</v>
      </c>
      <c r="Q920" s="21" t="s">
        <v>1481</v>
      </c>
      <c r="R920" s="21" t="str">
        <f aca="false">IF(E920="Superseded",MID(INDEX('Import file'!$E$2:$E$1384,MATCH(A920,'Import file'!$A$2:$A$1384,0)),23,30),A920)</f>
        <v>LSB-1778</v>
      </c>
      <c r="S920" s="19" t="n">
        <f aca="false">IF(E920="Discontinued","",IFERROR(INDEX('Supplier file A'!$D$2:$D$677,MATCH(R920,'Supplier file A'!$A$2:$A$677,0)),IFERROR(INDEX('Supplier file B'!$D$2:$D$386,MATCH(R920,'Supplier file B'!$A$2:$A$386,0)),INDEX('Supplier file C'!$D$2:$D$383,MATCH(R920,'Supplier file C'!$A$2:$A$383,0)))))</f>
        <v>69.38</v>
      </c>
      <c r="T920" s="21" t="str">
        <f aca="false">IF(E920="Discontinued","",IF(ABS(G920-S920)&lt;0.005,"Yes","No"))</f>
        <v>Yes</v>
      </c>
      <c r="U920" s="21" t="str">
        <f aca="false">IF(E920="Discontinued","",IF(ABS(F920-G920)&lt;=0.01*G920,"Yes","No"))</f>
        <v>No</v>
      </c>
      <c r="V920" s="17" t="n">
        <f aca="false">IF(E920="Discontinued","",K920/H920-1)</f>
        <v>0.0464646464646463</v>
      </c>
      <c r="W920" s="21" t="str">
        <f aca="false">IF(E920="Discontinued","Archived",IF(ROUND((L920-G920)/L920,3)&gt;=ROUND(I920,3),"At or above target",IF(Q920&lt;&gt;"","Below target, reason recorded","Below target, no reason")))</f>
        <v>Below target, reason recorded</v>
      </c>
      <c r="X920" s="21" t="str">
        <f aca="false">IF(E920="Discontinued","",IF(ROUND(M920-I920,3)&lt;-0.01,"Yes","No"))</f>
        <v>Yes</v>
      </c>
    </row>
    <row r="921" customFormat="false" ht="15" hidden="false" customHeight="false" outlineLevel="0" collapsed="false">
      <c r="A921" s="21" t="s">
        <v>1978</v>
      </c>
      <c r="B921" s="21" t="s">
        <v>1979</v>
      </c>
      <c r="C921" s="21" t="s">
        <v>1941</v>
      </c>
      <c r="D921" s="21" t="s">
        <v>1453</v>
      </c>
      <c r="E921" s="21" t="s">
        <v>110</v>
      </c>
      <c r="F921" s="19" t="n">
        <v>97.2</v>
      </c>
      <c r="G921" s="19" t="n">
        <v>102.07</v>
      </c>
      <c r="H921" s="19" t="n">
        <v>156.8</v>
      </c>
      <c r="I921" s="17" t="n">
        <v>0.38</v>
      </c>
      <c r="J921" s="17"/>
      <c r="K921" s="19" t="n">
        <f aca="false">IF(E921="Discontinued",H921,ROUND(ROUNDUP(ROUND(G921/(1-IF(J921="",I921,J921))/0.05,6),0)*0.05,2))</f>
        <v>164.65</v>
      </c>
      <c r="L921" s="19" t="n">
        <f aca="false">IF(OR(E921="Discontinued",P921="Held at old sell"),H921,IF(LEFT(P921,15)="Approved, cappe",ROUND(ROUNDUP(ROUND(H921*1.1/0.05,6),0)*0.05,2),K921))</f>
        <v>164.65</v>
      </c>
      <c r="M921" s="17" t="n">
        <f aca="false">ROUND((H921-G921)/H921,3)</f>
        <v>0.349</v>
      </c>
      <c r="N921" s="17" t="n">
        <f aca="false">IF(E921="Discontinued","",ROUND((L921-G921)/L921,3))</f>
        <v>0.38</v>
      </c>
      <c r="O921" s="21" t="str">
        <f aca="false">IF(E921="Discontinued","Archive",IF(AND(ROUND(K921/H921-1,6)&lt;=0.1,K921-H921&lt;=100),"Auto","Approval"))</f>
        <v>Auto</v>
      </c>
      <c r="P921" s="21" t="s">
        <v>111</v>
      </c>
      <c r="Q921" s="21"/>
      <c r="R921" s="21" t="str">
        <f aca="false">IF(E921="Superseded",MID(INDEX('Import file'!$E$2:$E$1384,MATCH(A921,'Import file'!$A$2:$A$1384,0)),23,30),A921)</f>
        <v>LSB-1781</v>
      </c>
      <c r="S921" s="19" t="n">
        <f aca="false">IF(E921="Discontinued","",IFERROR(INDEX('Supplier file A'!$D$2:$D$677,MATCH(R921,'Supplier file A'!$A$2:$A$677,0)),IFERROR(INDEX('Supplier file B'!$D$2:$D$386,MATCH(R921,'Supplier file B'!$A$2:$A$386,0)),INDEX('Supplier file C'!$D$2:$D$383,MATCH(R921,'Supplier file C'!$A$2:$A$383,0)))))</f>
        <v>102.07</v>
      </c>
      <c r="T921" s="21" t="str">
        <f aca="false">IF(E921="Discontinued","",IF(ABS(G921-S921)&lt;0.005,"Yes","No"))</f>
        <v>Yes</v>
      </c>
      <c r="U921" s="21" t="str">
        <f aca="false">IF(E921="Discontinued","",IF(ABS(F921-G921)&lt;=0.01*G921,"Yes","No"))</f>
        <v>No</v>
      </c>
      <c r="V921" s="17" t="n">
        <f aca="false">IF(E921="Discontinued","",K921/H921-1)</f>
        <v>0.050063775510204</v>
      </c>
      <c r="W921" s="21" t="str">
        <f aca="false">IF(E921="Discontinued","Archived",IF(ROUND((L921-G921)/L921,3)&gt;=ROUND(I921,3),"At or above target",IF(Q921&lt;&gt;"","Below target, reason recorded","Below target, no reason")))</f>
        <v>At or above target</v>
      </c>
      <c r="X921" s="21" t="str">
        <f aca="false">IF(E921="Discontinued","",IF(ROUND(M921-I921,3)&lt;-0.01,"Yes","No"))</f>
        <v>Yes</v>
      </c>
    </row>
    <row r="922" customFormat="false" ht="15" hidden="false" customHeight="false" outlineLevel="0" collapsed="false">
      <c r="A922" s="21" t="s">
        <v>1980</v>
      </c>
      <c r="B922" s="21" t="s">
        <v>1981</v>
      </c>
      <c r="C922" s="21" t="s">
        <v>1941</v>
      </c>
      <c r="D922" s="21" t="s">
        <v>1453</v>
      </c>
      <c r="E922" s="21" t="s">
        <v>110</v>
      </c>
      <c r="F922" s="19" t="n">
        <v>31.88</v>
      </c>
      <c r="G922" s="19" t="n">
        <v>32.89</v>
      </c>
      <c r="H922" s="19" t="n">
        <v>51.45</v>
      </c>
      <c r="I922" s="17" t="n">
        <v>0.38</v>
      </c>
      <c r="J922" s="17"/>
      <c r="K922" s="19" t="n">
        <f aca="false">IF(E922="Discontinued",H922,ROUND(ROUNDUP(ROUND(G922/(1-IF(J922="",I922,J922))/0.05,6),0)*0.05,2))</f>
        <v>53.05</v>
      </c>
      <c r="L922" s="19" t="n">
        <f aca="false">IF(OR(E922="Discontinued",P922="Held at old sell"),H922,IF(LEFT(P922,15)="Approved, cappe",ROUND(ROUNDUP(ROUND(H922*1.1/0.05,6),0)*0.05,2),K922))</f>
        <v>53.05</v>
      </c>
      <c r="M922" s="17" t="n">
        <f aca="false">ROUND((H922-G922)/H922,3)</f>
        <v>0.361</v>
      </c>
      <c r="N922" s="17" t="n">
        <f aca="false">IF(E922="Discontinued","",ROUND((L922-G922)/L922,3))</f>
        <v>0.38</v>
      </c>
      <c r="O922" s="21" t="str">
        <f aca="false">IF(E922="Discontinued","Archive",IF(AND(ROUND(K922/H922-1,6)&lt;=0.1,K922-H922&lt;=100),"Auto","Approval"))</f>
        <v>Auto</v>
      </c>
      <c r="P922" s="21" t="s">
        <v>111</v>
      </c>
      <c r="Q922" s="21"/>
      <c r="R922" s="21" t="str">
        <f aca="false">IF(E922="Superseded",MID(INDEX('Import file'!$E$2:$E$1384,MATCH(A922,'Import file'!$A$2:$A$1384,0)),23,30),A922)</f>
        <v>LSB-1784</v>
      </c>
      <c r="S922" s="19" t="n">
        <f aca="false">IF(E922="Discontinued","",IFERROR(INDEX('Supplier file A'!$D$2:$D$677,MATCH(R922,'Supplier file A'!$A$2:$A$677,0)),IFERROR(INDEX('Supplier file B'!$D$2:$D$386,MATCH(R922,'Supplier file B'!$A$2:$A$386,0)),INDEX('Supplier file C'!$D$2:$D$383,MATCH(R922,'Supplier file C'!$A$2:$A$383,0)))))</f>
        <v>32.89</v>
      </c>
      <c r="T922" s="21" t="str">
        <f aca="false">IF(E922="Discontinued","",IF(ABS(G922-S922)&lt;0.005,"Yes","No"))</f>
        <v>Yes</v>
      </c>
      <c r="U922" s="21" t="str">
        <f aca="false">IF(E922="Discontinued","",IF(ABS(F922-G922)&lt;=0.01*G922,"Yes","No"))</f>
        <v>No</v>
      </c>
      <c r="V922" s="17" t="n">
        <f aca="false">IF(E922="Discontinued","",K922/H922-1)</f>
        <v>0.0310981535471331</v>
      </c>
      <c r="W922" s="21" t="str">
        <f aca="false">IF(E922="Discontinued","Archived",IF(ROUND((L922-G922)/L922,3)&gt;=ROUND(I922,3),"At or above target",IF(Q922&lt;&gt;"","Below target, reason recorded","Below target, no reason")))</f>
        <v>At or above target</v>
      </c>
      <c r="X922" s="21" t="str">
        <f aca="false">IF(E922="Discontinued","",IF(ROUND(M922-I922,3)&lt;-0.01,"Yes","No"))</f>
        <v>Yes</v>
      </c>
    </row>
    <row r="923" customFormat="false" ht="15" hidden="false" customHeight="false" outlineLevel="0" collapsed="false">
      <c r="A923" s="21" t="s">
        <v>1982</v>
      </c>
      <c r="B923" s="21" t="s">
        <v>1983</v>
      </c>
      <c r="C923" s="21" t="s">
        <v>1941</v>
      </c>
      <c r="D923" s="21" t="s">
        <v>1453</v>
      </c>
      <c r="E923" s="21" t="s">
        <v>110</v>
      </c>
      <c r="F923" s="19" t="n">
        <v>96.25</v>
      </c>
      <c r="G923" s="19" t="n">
        <v>99.71</v>
      </c>
      <c r="H923" s="19" t="n">
        <v>155.25</v>
      </c>
      <c r="I923" s="17" t="n">
        <v>0.38</v>
      </c>
      <c r="J923" s="17"/>
      <c r="K923" s="19" t="n">
        <f aca="false">IF(E923="Discontinued",H923,ROUND(ROUNDUP(ROUND(G923/(1-IF(J923="",I923,J923))/0.05,6),0)*0.05,2))</f>
        <v>160.85</v>
      </c>
      <c r="L923" s="19" t="n">
        <f aca="false">IF(OR(E923="Discontinued",P923="Held at old sell"),H923,IF(LEFT(P923,15)="Approved, cappe",ROUND(ROUNDUP(ROUND(H923*1.1/0.05,6),0)*0.05,2),K923))</f>
        <v>160.85</v>
      </c>
      <c r="M923" s="17" t="n">
        <f aca="false">ROUND((H923-G923)/H923,3)</f>
        <v>0.358</v>
      </c>
      <c r="N923" s="17" t="n">
        <f aca="false">IF(E923="Discontinued","",ROUND((L923-G923)/L923,3))</f>
        <v>0.38</v>
      </c>
      <c r="O923" s="21" t="str">
        <f aca="false">IF(E923="Discontinued","Archive",IF(AND(ROUND(K923/H923-1,6)&lt;=0.1,K923-H923&lt;=100),"Auto","Approval"))</f>
        <v>Auto</v>
      </c>
      <c r="P923" s="21" t="s">
        <v>111</v>
      </c>
      <c r="Q923" s="21"/>
      <c r="R923" s="21" t="str">
        <f aca="false">IF(E923="Superseded",MID(INDEX('Import file'!$E$2:$E$1384,MATCH(A923,'Import file'!$A$2:$A$1384,0)),23,30),A923)</f>
        <v>LSB-1786</v>
      </c>
      <c r="S923" s="19" t="n">
        <f aca="false">IF(E923="Discontinued","",IFERROR(INDEX('Supplier file A'!$D$2:$D$677,MATCH(R923,'Supplier file A'!$A$2:$A$677,0)),IFERROR(INDEX('Supplier file B'!$D$2:$D$386,MATCH(R923,'Supplier file B'!$A$2:$A$386,0)),INDEX('Supplier file C'!$D$2:$D$383,MATCH(R923,'Supplier file C'!$A$2:$A$383,0)))))</f>
        <v>99.71</v>
      </c>
      <c r="T923" s="21" t="str">
        <f aca="false">IF(E923="Discontinued","",IF(ABS(G923-S923)&lt;0.005,"Yes","No"))</f>
        <v>Yes</v>
      </c>
      <c r="U923" s="21" t="str">
        <f aca="false">IF(E923="Discontinued","",IF(ABS(F923-G923)&lt;=0.01*G923,"Yes","No"))</f>
        <v>No</v>
      </c>
      <c r="V923" s="17" t="n">
        <f aca="false">IF(E923="Discontinued","",K923/H923-1)</f>
        <v>0.0360708534621579</v>
      </c>
      <c r="W923" s="21" t="str">
        <f aca="false">IF(E923="Discontinued","Archived",IF(ROUND((L923-G923)/L923,3)&gt;=ROUND(I923,3),"At or above target",IF(Q923&lt;&gt;"","Below target, reason recorded","Below target, no reason")))</f>
        <v>At or above target</v>
      </c>
      <c r="X923" s="21" t="str">
        <f aca="false">IF(E923="Discontinued","",IF(ROUND(M923-I923,3)&lt;-0.01,"Yes","No"))</f>
        <v>Yes</v>
      </c>
    </row>
    <row r="924" customFormat="false" ht="15" hidden="false" customHeight="false" outlineLevel="0" collapsed="false">
      <c r="A924" s="21" t="s">
        <v>1984</v>
      </c>
      <c r="B924" s="21" t="s">
        <v>1985</v>
      </c>
      <c r="C924" s="21" t="s">
        <v>1941</v>
      </c>
      <c r="D924" s="21" t="s">
        <v>1453</v>
      </c>
      <c r="E924" s="21" t="s">
        <v>110</v>
      </c>
      <c r="F924" s="19" t="n">
        <v>27.6</v>
      </c>
      <c r="G924" s="19" t="n">
        <v>28.58</v>
      </c>
      <c r="H924" s="19" t="n">
        <v>44.55</v>
      </c>
      <c r="I924" s="17" t="n">
        <v>0.38</v>
      </c>
      <c r="J924" s="17"/>
      <c r="K924" s="19" t="n">
        <f aca="false">IF(E924="Discontinued",H924,ROUND(ROUNDUP(ROUND(G924/(1-IF(J924="",I924,J924))/0.05,6),0)*0.05,2))</f>
        <v>46.1</v>
      </c>
      <c r="L924" s="19" t="n">
        <f aca="false">IF(OR(E924="Discontinued",P924="Held at old sell"),H924,IF(LEFT(P924,15)="Approved, cappe",ROUND(ROUNDUP(ROUND(H924*1.1/0.05,6),0)*0.05,2),K924))</f>
        <v>46.1</v>
      </c>
      <c r="M924" s="17" t="n">
        <f aca="false">ROUND((H924-G924)/H924,3)</f>
        <v>0.358</v>
      </c>
      <c r="N924" s="17" t="n">
        <f aca="false">IF(E924="Discontinued","",ROUND((L924-G924)/L924,3))</f>
        <v>0.38</v>
      </c>
      <c r="O924" s="21" t="str">
        <f aca="false">IF(E924="Discontinued","Archive",IF(AND(ROUND(K924/H924-1,6)&lt;=0.1,K924-H924&lt;=100),"Auto","Approval"))</f>
        <v>Auto</v>
      </c>
      <c r="P924" s="21" t="s">
        <v>111</v>
      </c>
      <c r="Q924" s="21"/>
      <c r="R924" s="21" t="str">
        <f aca="false">IF(E924="Superseded",MID(INDEX('Import file'!$E$2:$E$1384,MATCH(A924,'Import file'!$A$2:$A$1384,0)),23,30),A924)</f>
        <v>LSB-1791</v>
      </c>
      <c r="S924" s="19" t="n">
        <f aca="false">IF(E924="Discontinued","",IFERROR(INDEX('Supplier file A'!$D$2:$D$677,MATCH(R924,'Supplier file A'!$A$2:$A$677,0)),IFERROR(INDEX('Supplier file B'!$D$2:$D$386,MATCH(R924,'Supplier file B'!$A$2:$A$386,0)),INDEX('Supplier file C'!$D$2:$D$383,MATCH(R924,'Supplier file C'!$A$2:$A$383,0)))))</f>
        <v>28.58</v>
      </c>
      <c r="T924" s="21" t="str">
        <f aca="false">IF(E924="Discontinued","",IF(ABS(G924-S924)&lt;0.005,"Yes","No"))</f>
        <v>Yes</v>
      </c>
      <c r="U924" s="21" t="str">
        <f aca="false">IF(E924="Discontinued","",IF(ABS(F924-G924)&lt;=0.01*G924,"Yes","No"))</f>
        <v>No</v>
      </c>
      <c r="V924" s="17" t="n">
        <f aca="false">IF(E924="Discontinued","",K924/H924-1)</f>
        <v>0.0347923681257016</v>
      </c>
      <c r="W924" s="21" t="str">
        <f aca="false">IF(E924="Discontinued","Archived",IF(ROUND((L924-G924)/L924,3)&gt;=ROUND(I924,3),"At or above target",IF(Q924&lt;&gt;"","Below target, reason recorded","Below target, no reason")))</f>
        <v>At or above target</v>
      </c>
      <c r="X924" s="21" t="str">
        <f aca="false">IF(E924="Discontinued","",IF(ROUND(M924-I924,3)&lt;-0.01,"Yes","No"))</f>
        <v>Yes</v>
      </c>
    </row>
    <row r="925" customFormat="false" ht="15" hidden="false" customHeight="false" outlineLevel="0" collapsed="false">
      <c r="A925" s="21" t="s">
        <v>1986</v>
      </c>
      <c r="B925" s="21" t="s">
        <v>1987</v>
      </c>
      <c r="C925" s="21" t="s">
        <v>1941</v>
      </c>
      <c r="D925" s="21" t="s">
        <v>1453</v>
      </c>
      <c r="E925" s="21" t="s">
        <v>110</v>
      </c>
      <c r="F925" s="19" t="n">
        <v>75.6</v>
      </c>
      <c r="G925" s="19" t="n">
        <v>78.26</v>
      </c>
      <c r="H925" s="19" t="n">
        <v>121.95</v>
      </c>
      <c r="I925" s="17" t="n">
        <v>0.38</v>
      </c>
      <c r="J925" s="17"/>
      <c r="K925" s="19" t="n">
        <f aca="false">IF(E925="Discontinued",H925,ROUND(ROUNDUP(ROUND(G925/(1-IF(J925="",I925,J925))/0.05,6),0)*0.05,2))</f>
        <v>126.25</v>
      </c>
      <c r="L925" s="19" t="n">
        <f aca="false">IF(OR(E925="Discontinued",P925="Held at old sell"),H925,IF(LEFT(P925,15)="Approved, cappe",ROUND(ROUNDUP(ROUND(H925*1.1/0.05,6),0)*0.05,2),K925))</f>
        <v>126.25</v>
      </c>
      <c r="M925" s="17" t="n">
        <f aca="false">ROUND((H925-G925)/H925,3)</f>
        <v>0.358</v>
      </c>
      <c r="N925" s="17" t="n">
        <f aca="false">IF(E925="Discontinued","",ROUND((L925-G925)/L925,3))</f>
        <v>0.38</v>
      </c>
      <c r="O925" s="21" t="str">
        <f aca="false">IF(E925="Discontinued","Archive",IF(AND(ROUND(K925/H925-1,6)&lt;=0.1,K925-H925&lt;=100),"Auto","Approval"))</f>
        <v>Auto</v>
      </c>
      <c r="P925" s="21" t="s">
        <v>111</v>
      </c>
      <c r="Q925" s="21"/>
      <c r="R925" s="21" t="str">
        <f aca="false">IF(E925="Superseded",MID(INDEX('Import file'!$E$2:$E$1384,MATCH(A925,'Import file'!$A$2:$A$1384,0)),23,30),A925)</f>
        <v>LSB-1794</v>
      </c>
      <c r="S925" s="19" t="n">
        <f aca="false">IF(E925="Discontinued","",IFERROR(INDEX('Supplier file A'!$D$2:$D$677,MATCH(R925,'Supplier file A'!$A$2:$A$677,0)),IFERROR(INDEX('Supplier file B'!$D$2:$D$386,MATCH(R925,'Supplier file B'!$A$2:$A$386,0)),INDEX('Supplier file C'!$D$2:$D$383,MATCH(R925,'Supplier file C'!$A$2:$A$383,0)))))</f>
        <v>78.26</v>
      </c>
      <c r="T925" s="21" t="str">
        <f aca="false">IF(E925="Discontinued","",IF(ABS(G925-S925)&lt;0.005,"Yes","No"))</f>
        <v>Yes</v>
      </c>
      <c r="U925" s="21" t="str">
        <f aca="false">IF(E925="Discontinued","",IF(ABS(F925-G925)&lt;=0.01*G925,"Yes","No"))</f>
        <v>No</v>
      </c>
      <c r="V925" s="17" t="n">
        <f aca="false">IF(E925="Discontinued","",K925/H925-1)</f>
        <v>0.035260352603526</v>
      </c>
      <c r="W925" s="21" t="str">
        <f aca="false">IF(E925="Discontinued","Archived",IF(ROUND((L925-G925)/L925,3)&gt;=ROUND(I925,3),"At or above target",IF(Q925&lt;&gt;"","Below target, reason recorded","Below target, no reason")))</f>
        <v>At or above target</v>
      </c>
      <c r="X925" s="21" t="str">
        <f aca="false">IF(E925="Discontinued","",IF(ROUND(M925-I925,3)&lt;-0.01,"Yes","No"))</f>
        <v>Yes</v>
      </c>
    </row>
    <row r="926" customFormat="false" ht="15" hidden="false" customHeight="false" outlineLevel="0" collapsed="false">
      <c r="A926" s="21" t="s">
        <v>1988</v>
      </c>
      <c r="B926" s="21" t="s">
        <v>1989</v>
      </c>
      <c r="C926" s="21" t="s">
        <v>1941</v>
      </c>
      <c r="D926" s="21" t="s">
        <v>1453</v>
      </c>
      <c r="E926" s="21" t="s">
        <v>110</v>
      </c>
      <c r="F926" s="19" t="n">
        <v>40.5</v>
      </c>
      <c r="G926" s="19" t="n">
        <v>42.17</v>
      </c>
      <c r="H926" s="19" t="n">
        <v>65.35</v>
      </c>
      <c r="I926" s="17" t="n">
        <v>0.38</v>
      </c>
      <c r="J926" s="17"/>
      <c r="K926" s="19" t="n">
        <f aca="false">IF(E926="Discontinued",H926,ROUND(ROUNDUP(ROUND(G926/(1-IF(J926="",I926,J926))/0.05,6),0)*0.05,2))</f>
        <v>68.05</v>
      </c>
      <c r="L926" s="19" t="n">
        <f aca="false">IF(OR(E926="Discontinued",P926="Held at old sell"),H926,IF(LEFT(P926,15)="Approved, cappe",ROUND(ROUNDUP(ROUND(H926*1.1/0.05,6),0)*0.05,2),K926))</f>
        <v>68.05</v>
      </c>
      <c r="M926" s="17" t="n">
        <f aca="false">ROUND((H926-G926)/H926,3)</f>
        <v>0.355</v>
      </c>
      <c r="N926" s="17" t="n">
        <f aca="false">IF(E926="Discontinued","",ROUND((L926-G926)/L926,3))</f>
        <v>0.38</v>
      </c>
      <c r="O926" s="21" t="str">
        <f aca="false">IF(E926="Discontinued","Archive",IF(AND(ROUND(K926/H926-1,6)&lt;=0.1,K926-H926&lt;=100),"Auto","Approval"))</f>
        <v>Auto</v>
      </c>
      <c r="P926" s="21" t="s">
        <v>111</v>
      </c>
      <c r="Q926" s="21"/>
      <c r="R926" s="21" t="str">
        <f aca="false">IF(E926="Superseded",MID(INDEX('Import file'!$E$2:$E$1384,MATCH(A926,'Import file'!$A$2:$A$1384,0)),23,30),A926)</f>
        <v>LSB-1795</v>
      </c>
      <c r="S926" s="19" t="n">
        <f aca="false">IF(E926="Discontinued","",IFERROR(INDEX('Supplier file A'!$D$2:$D$677,MATCH(R926,'Supplier file A'!$A$2:$A$677,0)),IFERROR(INDEX('Supplier file B'!$D$2:$D$386,MATCH(R926,'Supplier file B'!$A$2:$A$386,0)),INDEX('Supplier file C'!$D$2:$D$383,MATCH(R926,'Supplier file C'!$A$2:$A$383,0)))))</f>
        <v>42.17</v>
      </c>
      <c r="T926" s="21" t="str">
        <f aca="false">IF(E926="Discontinued","",IF(ABS(G926-S926)&lt;0.005,"Yes","No"))</f>
        <v>Yes</v>
      </c>
      <c r="U926" s="21" t="str">
        <f aca="false">IF(E926="Discontinued","",IF(ABS(F926-G926)&lt;=0.01*G926,"Yes","No"))</f>
        <v>No</v>
      </c>
      <c r="V926" s="17" t="n">
        <f aca="false">IF(E926="Discontinued","",K926/H926-1)</f>
        <v>0.0413159908186687</v>
      </c>
      <c r="W926" s="21" t="str">
        <f aca="false">IF(E926="Discontinued","Archived",IF(ROUND((L926-G926)/L926,3)&gt;=ROUND(I926,3),"At or above target",IF(Q926&lt;&gt;"","Below target, reason recorded","Below target, no reason")))</f>
        <v>At or above target</v>
      </c>
      <c r="X926" s="21" t="str">
        <f aca="false">IF(E926="Discontinued","",IF(ROUND(M926-I926,3)&lt;-0.01,"Yes","No"))</f>
        <v>Yes</v>
      </c>
    </row>
    <row r="927" customFormat="false" ht="15" hidden="false" customHeight="false" outlineLevel="0" collapsed="false">
      <c r="A927" s="21" t="s">
        <v>1990</v>
      </c>
      <c r="B927" s="21" t="s">
        <v>1991</v>
      </c>
      <c r="C927" s="21" t="s">
        <v>1941</v>
      </c>
      <c r="D927" s="21" t="s">
        <v>1453</v>
      </c>
      <c r="E927" s="21" t="s">
        <v>110</v>
      </c>
      <c r="F927" s="19" t="n">
        <v>43.7</v>
      </c>
      <c r="G927" s="19" t="n">
        <v>45.29</v>
      </c>
      <c r="H927" s="19" t="n">
        <v>61.55</v>
      </c>
      <c r="I927" s="17" t="n">
        <v>0.38</v>
      </c>
      <c r="J927" s="17" t="n">
        <v>0.29</v>
      </c>
      <c r="K927" s="19" t="n">
        <f aca="false">IF(E927="Discontinued",H927,ROUND(ROUNDUP(ROUND(G927/(1-IF(J927="",I927,J927))/0.05,6),0)*0.05,2))</f>
        <v>63.8</v>
      </c>
      <c r="L927" s="19" t="n">
        <f aca="false">IF(OR(E927="Discontinued",P927="Held at old sell"),H927,IF(LEFT(P927,15)="Approved, cappe",ROUND(ROUNDUP(ROUND(H927*1.1/0.05,6),0)*0.05,2),K927))</f>
        <v>63.8</v>
      </c>
      <c r="M927" s="17" t="n">
        <f aca="false">ROUND((H927-G927)/H927,3)</f>
        <v>0.264</v>
      </c>
      <c r="N927" s="17" t="n">
        <f aca="false">IF(E927="Discontinued","",ROUND((L927-G927)/L927,3))</f>
        <v>0.29</v>
      </c>
      <c r="O927" s="21" t="str">
        <f aca="false">IF(E927="Discontinued","Archive",IF(AND(ROUND(K927/H927-1,6)&lt;=0.1,K927-H927&lt;=100),"Auto","Approval"))</f>
        <v>Auto</v>
      </c>
      <c r="P927" s="21" t="s">
        <v>111</v>
      </c>
      <c r="Q927" s="21" t="s">
        <v>405</v>
      </c>
      <c r="R927" s="21" t="str">
        <f aca="false">IF(E927="Superseded",MID(INDEX('Import file'!$E$2:$E$1384,MATCH(A927,'Import file'!$A$2:$A$1384,0)),23,30),A927)</f>
        <v>LSB-1798</v>
      </c>
      <c r="S927" s="19" t="n">
        <f aca="false">IF(E927="Discontinued","",IFERROR(INDEX('Supplier file A'!$D$2:$D$677,MATCH(R927,'Supplier file A'!$A$2:$A$677,0)),IFERROR(INDEX('Supplier file B'!$D$2:$D$386,MATCH(R927,'Supplier file B'!$A$2:$A$386,0)),INDEX('Supplier file C'!$D$2:$D$383,MATCH(R927,'Supplier file C'!$A$2:$A$383,0)))))</f>
        <v>45.29</v>
      </c>
      <c r="T927" s="21" t="str">
        <f aca="false">IF(E927="Discontinued","",IF(ABS(G927-S927)&lt;0.005,"Yes","No"))</f>
        <v>Yes</v>
      </c>
      <c r="U927" s="21" t="str">
        <f aca="false">IF(E927="Discontinued","",IF(ABS(F927-G927)&lt;=0.01*G927,"Yes","No"))</f>
        <v>No</v>
      </c>
      <c r="V927" s="17" t="n">
        <f aca="false">IF(E927="Discontinued","",K927/H927-1)</f>
        <v>0.0365556458164094</v>
      </c>
      <c r="W927" s="21" t="str">
        <f aca="false">IF(E927="Discontinued","Archived",IF(ROUND((L927-G927)/L927,3)&gt;=ROUND(I927,3),"At or above target",IF(Q927&lt;&gt;"","Below target, reason recorded","Below target, no reason")))</f>
        <v>Below target, reason recorded</v>
      </c>
      <c r="X927" s="21" t="str">
        <f aca="false">IF(E927="Discontinued","",IF(ROUND(M927-I927,3)&lt;-0.01,"Yes","No"))</f>
        <v>Yes</v>
      </c>
    </row>
    <row r="928" customFormat="false" ht="15" hidden="false" customHeight="false" outlineLevel="0" collapsed="false">
      <c r="A928" s="21" t="s">
        <v>1992</v>
      </c>
      <c r="B928" s="21" t="s">
        <v>1993</v>
      </c>
      <c r="C928" s="21" t="s">
        <v>1941</v>
      </c>
      <c r="D928" s="21" t="s">
        <v>1453</v>
      </c>
      <c r="E928" s="21" t="s">
        <v>110</v>
      </c>
      <c r="F928" s="19" t="n">
        <v>131.62</v>
      </c>
      <c r="G928" s="19" t="n">
        <v>137.65</v>
      </c>
      <c r="H928" s="19" t="n">
        <v>212.3</v>
      </c>
      <c r="I928" s="17" t="n">
        <v>0.38</v>
      </c>
      <c r="J928" s="17"/>
      <c r="K928" s="19" t="n">
        <f aca="false">IF(E928="Discontinued",H928,ROUND(ROUNDUP(ROUND(G928/(1-IF(J928="",I928,J928))/0.05,6),0)*0.05,2))</f>
        <v>222.05</v>
      </c>
      <c r="L928" s="19" t="n">
        <f aca="false">IF(OR(E928="Discontinued",P928="Held at old sell"),H928,IF(LEFT(P928,15)="Approved, cappe",ROUND(ROUNDUP(ROUND(H928*1.1/0.05,6),0)*0.05,2),K928))</f>
        <v>222.05</v>
      </c>
      <c r="M928" s="17" t="n">
        <f aca="false">ROUND((H928-G928)/H928,3)</f>
        <v>0.352</v>
      </c>
      <c r="N928" s="17" t="n">
        <f aca="false">IF(E928="Discontinued","",ROUND((L928-G928)/L928,3))</f>
        <v>0.38</v>
      </c>
      <c r="O928" s="21" t="str">
        <f aca="false">IF(E928="Discontinued","Archive",IF(AND(ROUND(K928/H928-1,6)&lt;=0.1,K928-H928&lt;=100),"Auto","Approval"))</f>
        <v>Auto</v>
      </c>
      <c r="P928" s="21" t="s">
        <v>111</v>
      </c>
      <c r="Q928" s="21"/>
      <c r="R928" s="21" t="str">
        <f aca="false">IF(E928="Superseded",MID(INDEX('Import file'!$E$2:$E$1384,MATCH(A928,'Import file'!$A$2:$A$1384,0)),23,30),A928)</f>
        <v>LSB-1801</v>
      </c>
      <c r="S928" s="19" t="n">
        <f aca="false">IF(E928="Discontinued","",IFERROR(INDEX('Supplier file A'!$D$2:$D$677,MATCH(R928,'Supplier file A'!$A$2:$A$677,0)),IFERROR(INDEX('Supplier file B'!$D$2:$D$386,MATCH(R928,'Supplier file B'!$A$2:$A$386,0)),INDEX('Supplier file C'!$D$2:$D$383,MATCH(R928,'Supplier file C'!$A$2:$A$383,0)))))</f>
        <v>137.65</v>
      </c>
      <c r="T928" s="21" t="str">
        <f aca="false">IF(E928="Discontinued","",IF(ABS(G928-S928)&lt;0.005,"Yes","No"))</f>
        <v>Yes</v>
      </c>
      <c r="U928" s="21" t="str">
        <f aca="false">IF(E928="Discontinued","",IF(ABS(F928-G928)&lt;=0.01*G928,"Yes","No"))</f>
        <v>No</v>
      </c>
      <c r="V928" s="17" t="n">
        <f aca="false">IF(E928="Discontinued","",K928/H928-1)</f>
        <v>0.04592557701366</v>
      </c>
      <c r="W928" s="21" t="str">
        <f aca="false">IF(E928="Discontinued","Archived",IF(ROUND((L928-G928)/L928,3)&gt;=ROUND(I928,3),"At or above target",IF(Q928&lt;&gt;"","Below target, reason recorded","Below target, no reason")))</f>
        <v>At or above target</v>
      </c>
      <c r="X928" s="21" t="str">
        <f aca="false">IF(E928="Discontinued","",IF(ROUND(M928-I928,3)&lt;-0.01,"Yes","No"))</f>
        <v>Yes</v>
      </c>
    </row>
    <row r="929" customFormat="false" ht="15" hidden="false" customHeight="false" outlineLevel="0" collapsed="false">
      <c r="A929" s="21" t="s">
        <v>1994</v>
      </c>
      <c r="B929" s="21" t="s">
        <v>1995</v>
      </c>
      <c r="C929" s="21" t="s">
        <v>1941</v>
      </c>
      <c r="D929" s="21" t="s">
        <v>1453</v>
      </c>
      <c r="E929" s="21" t="s">
        <v>110</v>
      </c>
      <c r="F929" s="19" t="n">
        <v>194.06</v>
      </c>
      <c r="G929" s="19" t="n">
        <v>202.35</v>
      </c>
      <c r="H929" s="19" t="n">
        <v>313</v>
      </c>
      <c r="I929" s="17" t="n">
        <v>0.38</v>
      </c>
      <c r="J929" s="17"/>
      <c r="K929" s="19" t="n">
        <f aca="false">IF(E929="Discontinued",H929,ROUND(ROUNDUP(ROUND(G929/(1-IF(J929="",I929,J929))/0.05,6),0)*0.05,2))</f>
        <v>326.4</v>
      </c>
      <c r="L929" s="19" t="n">
        <f aca="false">IF(OR(E929="Discontinued",P929="Held at old sell"),H929,IF(LEFT(P929,15)="Approved, cappe",ROUND(ROUNDUP(ROUND(H929*1.1/0.05,6),0)*0.05,2),K929))</f>
        <v>326.4</v>
      </c>
      <c r="M929" s="17" t="n">
        <f aca="false">ROUND((H929-G929)/H929,3)</f>
        <v>0.354</v>
      </c>
      <c r="N929" s="17" t="n">
        <f aca="false">IF(E929="Discontinued","",ROUND((L929-G929)/L929,3))</f>
        <v>0.38</v>
      </c>
      <c r="O929" s="21" t="str">
        <f aca="false">IF(E929="Discontinued","Archive",IF(AND(ROUND(K929/H929-1,6)&lt;=0.1,K929-H929&lt;=100),"Auto","Approval"))</f>
        <v>Auto</v>
      </c>
      <c r="P929" s="21" t="s">
        <v>111</v>
      </c>
      <c r="Q929" s="21"/>
      <c r="R929" s="21" t="str">
        <f aca="false">IF(E929="Superseded",MID(INDEX('Import file'!$E$2:$E$1384,MATCH(A929,'Import file'!$A$2:$A$1384,0)),23,30),A929)</f>
        <v>LSB-1804</v>
      </c>
      <c r="S929" s="19" t="n">
        <f aca="false">IF(E929="Discontinued","",IFERROR(INDEX('Supplier file A'!$D$2:$D$677,MATCH(R929,'Supplier file A'!$A$2:$A$677,0)),IFERROR(INDEX('Supplier file B'!$D$2:$D$386,MATCH(R929,'Supplier file B'!$A$2:$A$386,0)),INDEX('Supplier file C'!$D$2:$D$383,MATCH(R929,'Supplier file C'!$A$2:$A$383,0)))))</f>
        <v>202.35</v>
      </c>
      <c r="T929" s="21" t="str">
        <f aca="false">IF(E929="Discontinued","",IF(ABS(G929-S929)&lt;0.005,"Yes","No"))</f>
        <v>Yes</v>
      </c>
      <c r="U929" s="21" t="str">
        <f aca="false">IF(E929="Discontinued","",IF(ABS(F929-G929)&lt;=0.01*G929,"Yes","No"))</f>
        <v>No</v>
      </c>
      <c r="V929" s="17" t="n">
        <f aca="false">IF(E929="Discontinued","",K929/H929-1)</f>
        <v>0.042811501597444</v>
      </c>
      <c r="W929" s="21" t="str">
        <f aca="false">IF(E929="Discontinued","Archived",IF(ROUND((L929-G929)/L929,3)&gt;=ROUND(I929,3),"At or above target",IF(Q929&lt;&gt;"","Below target, reason recorded","Below target, no reason")))</f>
        <v>At or above target</v>
      </c>
      <c r="X929" s="21" t="str">
        <f aca="false">IF(E929="Discontinued","",IF(ROUND(M929-I929,3)&lt;-0.01,"Yes","No"))</f>
        <v>Yes</v>
      </c>
    </row>
    <row r="930" customFormat="false" ht="15" hidden="false" customHeight="false" outlineLevel="0" collapsed="false">
      <c r="A930" s="21" t="s">
        <v>1996</v>
      </c>
      <c r="B930" s="21" t="s">
        <v>1997</v>
      </c>
      <c r="C930" s="21" t="s">
        <v>1941</v>
      </c>
      <c r="D930" s="21" t="s">
        <v>1453</v>
      </c>
      <c r="E930" s="21" t="s">
        <v>110</v>
      </c>
      <c r="F930" s="19" t="n">
        <v>78.3</v>
      </c>
      <c r="G930" s="19" t="n">
        <v>82.27</v>
      </c>
      <c r="H930" s="19" t="n">
        <v>126.3</v>
      </c>
      <c r="I930" s="17" t="n">
        <v>0.38</v>
      </c>
      <c r="J930" s="17"/>
      <c r="K930" s="19" t="n">
        <f aca="false">IF(E930="Discontinued",H930,ROUND(ROUNDUP(ROUND(G930/(1-IF(J930="",I930,J930))/0.05,6),0)*0.05,2))</f>
        <v>132.7</v>
      </c>
      <c r="L930" s="19" t="n">
        <f aca="false">IF(OR(E930="Discontinued",P930="Held at old sell"),H930,IF(LEFT(P930,15)="Approved, cappe",ROUND(ROUNDUP(ROUND(H930*1.1/0.05,6),0)*0.05,2),K930))</f>
        <v>132.7</v>
      </c>
      <c r="M930" s="17" t="n">
        <f aca="false">ROUND((H930-G930)/H930,3)</f>
        <v>0.349</v>
      </c>
      <c r="N930" s="17" t="n">
        <f aca="false">IF(E930="Discontinued","",ROUND((L930-G930)/L930,3))</f>
        <v>0.38</v>
      </c>
      <c r="O930" s="21" t="str">
        <f aca="false">IF(E930="Discontinued","Archive",IF(AND(ROUND(K930/H930-1,6)&lt;=0.1,K930-H930&lt;=100),"Auto","Approval"))</f>
        <v>Auto</v>
      </c>
      <c r="P930" s="21" t="s">
        <v>111</v>
      </c>
      <c r="Q930" s="21"/>
      <c r="R930" s="21" t="str">
        <f aca="false">IF(E930="Superseded",MID(INDEX('Import file'!$E$2:$E$1384,MATCH(A930,'Import file'!$A$2:$A$1384,0)),23,30),A930)</f>
        <v>LSB-1808</v>
      </c>
      <c r="S930" s="19" t="n">
        <f aca="false">IF(E930="Discontinued","",IFERROR(INDEX('Supplier file A'!$D$2:$D$677,MATCH(R930,'Supplier file A'!$A$2:$A$677,0)),IFERROR(INDEX('Supplier file B'!$D$2:$D$386,MATCH(R930,'Supplier file B'!$A$2:$A$386,0)),INDEX('Supplier file C'!$D$2:$D$383,MATCH(R930,'Supplier file C'!$A$2:$A$383,0)))))</f>
        <v>82.27</v>
      </c>
      <c r="T930" s="21" t="str">
        <f aca="false">IF(E930="Discontinued","",IF(ABS(G930-S930)&lt;0.005,"Yes","No"))</f>
        <v>Yes</v>
      </c>
      <c r="U930" s="21" t="str">
        <f aca="false">IF(E930="Discontinued","",IF(ABS(F930-G930)&lt;=0.01*G930,"Yes","No"))</f>
        <v>No</v>
      </c>
      <c r="V930" s="17" t="n">
        <f aca="false">IF(E930="Discontinued","",K930/H930-1)</f>
        <v>0.0506730007917655</v>
      </c>
      <c r="W930" s="21" t="str">
        <f aca="false">IF(E930="Discontinued","Archived",IF(ROUND((L930-G930)/L930,3)&gt;=ROUND(I930,3),"At or above target",IF(Q930&lt;&gt;"","Below target, reason recorded","Below target, no reason")))</f>
        <v>At or above target</v>
      </c>
      <c r="X930" s="21" t="str">
        <f aca="false">IF(E930="Discontinued","",IF(ROUND(M930-I930,3)&lt;-0.01,"Yes","No"))</f>
        <v>Yes</v>
      </c>
    </row>
    <row r="931" customFormat="false" ht="15" hidden="false" customHeight="false" outlineLevel="0" collapsed="false">
      <c r="A931" s="21" t="s">
        <v>1998</v>
      </c>
      <c r="B931" s="21" t="s">
        <v>1999</v>
      </c>
      <c r="C931" s="21" t="s">
        <v>1941</v>
      </c>
      <c r="D931" s="21" t="s">
        <v>1453</v>
      </c>
      <c r="E931" s="21" t="s">
        <v>110</v>
      </c>
      <c r="F931" s="19" t="n">
        <v>60.6</v>
      </c>
      <c r="G931" s="19" t="n">
        <v>63.37</v>
      </c>
      <c r="H931" s="19" t="n">
        <v>97.75</v>
      </c>
      <c r="I931" s="17" t="n">
        <v>0.38</v>
      </c>
      <c r="J931" s="17"/>
      <c r="K931" s="19" t="n">
        <f aca="false">IF(E931="Discontinued",H931,ROUND(ROUNDUP(ROUND(G931/(1-IF(J931="",I931,J931))/0.05,6),0)*0.05,2))</f>
        <v>102.25</v>
      </c>
      <c r="L931" s="19" t="n">
        <f aca="false">IF(OR(E931="Discontinued",P931="Held at old sell"),H931,IF(LEFT(P931,15)="Approved, cappe",ROUND(ROUNDUP(ROUND(H931*1.1/0.05,6),0)*0.05,2),K931))</f>
        <v>102.25</v>
      </c>
      <c r="M931" s="17" t="n">
        <f aca="false">ROUND((H931-G931)/H931,3)</f>
        <v>0.352</v>
      </c>
      <c r="N931" s="17" t="n">
        <f aca="false">IF(E931="Discontinued","",ROUND((L931-G931)/L931,3))</f>
        <v>0.38</v>
      </c>
      <c r="O931" s="21" t="str">
        <f aca="false">IF(E931="Discontinued","Archive",IF(AND(ROUND(K931/H931-1,6)&lt;=0.1,K931-H931&lt;=100),"Auto","Approval"))</f>
        <v>Auto</v>
      </c>
      <c r="P931" s="21" t="s">
        <v>111</v>
      </c>
      <c r="Q931" s="21"/>
      <c r="R931" s="21" t="str">
        <f aca="false">IF(E931="Superseded",MID(INDEX('Import file'!$E$2:$E$1384,MATCH(A931,'Import file'!$A$2:$A$1384,0)),23,30),A931)</f>
        <v>LSB-1812</v>
      </c>
      <c r="S931" s="19" t="n">
        <f aca="false">IF(E931="Discontinued","",IFERROR(INDEX('Supplier file A'!$D$2:$D$677,MATCH(R931,'Supplier file A'!$A$2:$A$677,0)),IFERROR(INDEX('Supplier file B'!$D$2:$D$386,MATCH(R931,'Supplier file B'!$A$2:$A$386,0)),INDEX('Supplier file C'!$D$2:$D$383,MATCH(R931,'Supplier file C'!$A$2:$A$383,0)))))</f>
        <v>63.37</v>
      </c>
      <c r="T931" s="21" t="str">
        <f aca="false">IF(E931="Discontinued","",IF(ABS(G931-S931)&lt;0.005,"Yes","No"))</f>
        <v>Yes</v>
      </c>
      <c r="U931" s="21" t="str">
        <f aca="false">IF(E931="Discontinued","",IF(ABS(F931-G931)&lt;=0.01*G931,"Yes","No"))</f>
        <v>No</v>
      </c>
      <c r="V931" s="17" t="n">
        <f aca="false">IF(E931="Discontinued","",K931/H931-1)</f>
        <v>0.0460358056265984</v>
      </c>
      <c r="W931" s="21" t="str">
        <f aca="false">IF(E931="Discontinued","Archived",IF(ROUND((L931-G931)/L931,3)&gt;=ROUND(I931,3),"At or above target",IF(Q931&lt;&gt;"","Below target, reason recorded","Below target, no reason")))</f>
        <v>At or above target</v>
      </c>
      <c r="X931" s="21" t="str">
        <f aca="false">IF(E931="Discontinued","",IF(ROUND(M931-I931,3)&lt;-0.01,"Yes","No"))</f>
        <v>Yes</v>
      </c>
    </row>
    <row r="932" customFormat="false" ht="15" hidden="false" customHeight="false" outlineLevel="0" collapsed="false">
      <c r="A932" s="21" t="s">
        <v>2000</v>
      </c>
      <c r="B932" s="21" t="s">
        <v>2001</v>
      </c>
      <c r="C932" s="21" t="s">
        <v>1941</v>
      </c>
      <c r="D932" s="21" t="s">
        <v>1453</v>
      </c>
      <c r="E932" s="21" t="s">
        <v>110</v>
      </c>
      <c r="F932" s="19" t="n">
        <v>78.3</v>
      </c>
      <c r="G932" s="19" t="n">
        <v>81.03</v>
      </c>
      <c r="H932" s="19" t="n">
        <v>126.3</v>
      </c>
      <c r="I932" s="17" t="n">
        <v>0.38</v>
      </c>
      <c r="J932" s="17"/>
      <c r="K932" s="19" t="n">
        <f aca="false">IF(E932="Discontinued",H932,ROUND(ROUNDUP(ROUND(G932/(1-IF(J932="",I932,J932))/0.05,6),0)*0.05,2))</f>
        <v>130.7</v>
      </c>
      <c r="L932" s="19" t="n">
        <f aca="false">IF(OR(E932="Discontinued",P932="Held at old sell"),H932,IF(LEFT(P932,15)="Approved, cappe",ROUND(ROUNDUP(ROUND(H932*1.1/0.05,6),0)*0.05,2),K932))</f>
        <v>130.7</v>
      </c>
      <c r="M932" s="17" t="n">
        <f aca="false">ROUND((H932-G932)/H932,3)</f>
        <v>0.358</v>
      </c>
      <c r="N932" s="17" t="n">
        <f aca="false">IF(E932="Discontinued","",ROUND((L932-G932)/L932,3))</f>
        <v>0.38</v>
      </c>
      <c r="O932" s="21" t="str">
        <f aca="false">IF(E932="Discontinued","Archive",IF(AND(ROUND(K932/H932-1,6)&lt;=0.1,K932-H932&lt;=100),"Auto","Approval"))</f>
        <v>Auto</v>
      </c>
      <c r="P932" s="21" t="s">
        <v>111</v>
      </c>
      <c r="Q932" s="21"/>
      <c r="R932" s="21" t="str">
        <f aca="false">IF(E932="Superseded",MID(INDEX('Import file'!$E$2:$E$1384,MATCH(A932,'Import file'!$A$2:$A$1384,0)),23,30),A932)</f>
        <v>LSB-1815</v>
      </c>
      <c r="S932" s="19" t="n">
        <f aca="false">IF(E932="Discontinued","",IFERROR(INDEX('Supplier file A'!$D$2:$D$677,MATCH(R932,'Supplier file A'!$A$2:$A$677,0)),IFERROR(INDEX('Supplier file B'!$D$2:$D$386,MATCH(R932,'Supplier file B'!$A$2:$A$386,0)),INDEX('Supplier file C'!$D$2:$D$383,MATCH(R932,'Supplier file C'!$A$2:$A$383,0)))))</f>
        <v>81.03</v>
      </c>
      <c r="T932" s="21" t="str">
        <f aca="false">IF(E932="Discontinued","",IF(ABS(G932-S932)&lt;0.005,"Yes","No"))</f>
        <v>Yes</v>
      </c>
      <c r="U932" s="21" t="str">
        <f aca="false">IF(E932="Discontinued","",IF(ABS(F932-G932)&lt;=0.01*G932,"Yes","No"))</f>
        <v>No</v>
      </c>
      <c r="V932" s="17" t="n">
        <f aca="false">IF(E932="Discontinued","",K932/H932-1)</f>
        <v>0.0348376880443388</v>
      </c>
      <c r="W932" s="21" t="str">
        <f aca="false">IF(E932="Discontinued","Archived",IF(ROUND((L932-G932)/L932,3)&gt;=ROUND(I932,3),"At or above target",IF(Q932&lt;&gt;"","Below target, reason recorded","Below target, no reason")))</f>
        <v>At or above target</v>
      </c>
      <c r="X932" s="21" t="str">
        <f aca="false">IF(E932="Discontinued","",IF(ROUND(M932-I932,3)&lt;-0.01,"Yes","No"))</f>
        <v>Yes</v>
      </c>
    </row>
    <row r="933" customFormat="false" ht="15" hidden="false" customHeight="false" outlineLevel="0" collapsed="false">
      <c r="A933" s="21" t="s">
        <v>2002</v>
      </c>
      <c r="B933" s="21" t="s">
        <v>2003</v>
      </c>
      <c r="C933" s="21" t="s">
        <v>1941</v>
      </c>
      <c r="D933" s="21" t="s">
        <v>1453</v>
      </c>
      <c r="E933" s="21" t="s">
        <v>110</v>
      </c>
      <c r="F933" s="19" t="n">
        <v>22</v>
      </c>
      <c r="G933" s="19" t="n">
        <v>22.86</v>
      </c>
      <c r="H933" s="19" t="n">
        <v>35.5</v>
      </c>
      <c r="I933" s="17" t="n">
        <v>0.38</v>
      </c>
      <c r="J933" s="17"/>
      <c r="K933" s="19" t="n">
        <f aca="false">IF(E933="Discontinued",H933,ROUND(ROUNDUP(ROUND(G933/(1-IF(J933="",I933,J933))/0.05,6),0)*0.05,2))</f>
        <v>36.9</v>
      </c>
      <c r="L933" s="19" t="n">
        <f aca="false">IF(OR(E933="Discontinued",P933="Held at old sell"),H933,IF(LEFT(P933,15)="Approved, cappe",ROUND(ROUNDUP(ROUND(H933*1.1/0.05,6),0)*0.05,2),K933))</f>
        <v>36.9</v>
      </c>
      <c r="M933" s="17" t="n">
        <f aca="false">ROUND((H933-G933)/H933,3)</f>
        <v>0.356</v>
      </c>
      <c r="N933" s="17" t="n">
        <f aca="false">IF(E933="Discontinued","",ROUND((L933-G933)/L933,3))</f>
        <v>0.38</v>
      </c>
      <c r="O933" s="21" t="str">
        <f aca="false">IF(E933="Discontinued","Archive",IF(AND(ROUND(K933/H933-1,6)&lt;=0.1,K933-H933&lt;=100),"Auto","Approval"))</f>
        <v>Auto</v>
      </c>
      <c r="P933" s="21" t="s">
        <v>111</v>
      </c>
      <c r="Q933" s="21"/>
      <c r="R933" s="21" t="str">
        <f aca="false">IF(E933="Superseded",MID(INDEX('Import file'!$E$2:$E$1384,MATCH(A933,'Import file'!$A$2:$A$1384,0)),23,30),A933)</f>
        <v>LSB-1816</v>
      </c>
      <c r="S933" s="19" t="n">
        <f aca="false">IF(E933="Discontinued","",IFERROR(INDEX('Supplier file A'!$D$2:$D$677,MATCH(R933,'Supplier file A'!$A$2:$A$677,0)),IFERROR(INDEX('Supplier file B'!$D$2:$D$386,MATCH(R933,'Supplier file B'!$A$2:$A$386,0)),INDEX('Supplier file C'!$D$2:$D$383,MATCH(R933,'Supplier file C'!$A$2:$A$383,0)))))</f>
        <v>22.86</v>
      </c>
      <c r="T933" s="21" t="str">
        <f aca="false">IF(E933="Discontinued","",IF(ABS(G933-S933)&lt;0.005,"Yes","No"))</f>
        <v>Yes</v>
      </c>
      <c r="U933" s="21" t="str">
        <f aca="false">IF(E933="Discontinued","",IF(ABS(F933-G933)&lt;=0.01*G933,"Yes","No"))</f>
        <v>No</v>
      </c>
      <c r="V933" s="17" t="n">
        <f aca="false">IF(E933="Discontinued","",K933/H933-1)</f>
        <v>0.0394366197183098</v>
      </c>
      <c r="W933" s="21" t="str">
        <f aca="false">IF(E933="Discontinued","Archived",IF(ROUND((L933-G933)/L933,3)&gt;=ROUND(I933,3),"At or above target",IF(Q933&lt;&gt;"","Below target, reason recorded","Below target, no reason")))</f>
        <v>At or above target</v>
      </c>
      <c r="X933" s="21" t="str">
        <f aca="false">IF(E933="Discontinued","",IF(ROUND(M933-I933,3)&lt;-0.01,"Yes","No"))</f>
        <v>Yes</v>
      </c>
    </row>
    <row r="934" customFormat="false" ht="15" hidden="false" customHeight="false" outlineLevel="0" collapsed="false">
      <c r="A934" s="21" t="s">
        <v>2004</v>
      </c>
      <c r="B934" s="21" t="s">
        <v>2005</v>
      </c>
      <c r="C934" s="21" t="s">
        <v>1941</v>
      </c>
      <c r="D934" s="21" t="s">
        <v>1453</v>
      </c>
      <c r="E934" s="21" t="s">
        <v>110</v>
      </c>
      <c r="F934" s="19" t="n">
        <v>24</v>
      </c>
      <c r="G934" s="19" t="n">
        <v>24.81</v>
      </c>
      <c r="H934" s="19" t="n">
        <v>35.3</v>
      </c>
      <c r="I934" s="17" t="n">
        <v>0.38</v>
      </c>
      <c r="J934" s="17" t="n">
        <v>0.32</v>
      </c>
      <c r="K934" s="19" t="n">
        <f aca="false">IF(E934="Discontinued",H934,ROUND(ROUNDUP(ROUND(G934/(1-IF(J934="",I934,J934))/0.05,6),0)*0.05,2))</f>
        <v>36.5</v>
      </c>
      <c r="L934" s="19" t="n">
        <f aca="false">IF(OR(E934="Discontinued",P934="Held at old sell"),H934,IF(LEFT(P934,15)="Approved, cappe",ROUND(ROUNDUP(ROUND(H934*1.1/0.05,6),0)*0.05,2),K934))</f>
        <v>36.5</v>
      </c>
      <c r="M934" s="17" t="n">
        <f aca="false">ROUND((H934-G934)/H934,3)</f>
        <v>0.297</v>
      </c>
      <c r="N934" s="17" t="n">
        <f aca="false">IF(E934="Discontinued","",ROUND((L934-G934)/L934,3))</f>
        <v>0.32</v>
      </c>
      <c r="O934" s="21" t="str">
        <f aca="false">IF(E934="Discontinued","Archive",IF(AND(ROUND(K934/H934-1,6)&lt;=0.1,K934-H934&lt;=100),"Auto","Approval"))</f>
        <v>Auto</v>
      </c>
      <c r="P934" s="21" t="s">
        <v>111</v>
      </c>
      <c r="Q934" s="21" t="s">
        <v>1466</v>
      </c>
      <c r="R934" s="21" t="str">
        <f aca="false">IF(E934="Superseded",MID(INDEX('Import file'!$E$2:$E$1384,MATCH(A934,'Import file'!$A$2:$A$1384,0)),23,30),A934)</f>
        <v>LSB-1821</v>
      </c>
      <c r="S934" s="19" t="n">
        <f aca="false">IF(E934="Discontinued","",IFERROR(INDEX('Supplier file A'!$D$2:$D$677,MATCH(R934,'Supplier file A'!$A$2:$A$677,0)),IFERROR(INDEX('Supplier file B'!$D$2:$D$386,MATCH(R934,'Supplier file B'!$A$2:$A$386,0)),INDEX('Supplier file C'!$D$2:$D$383,MATCH(R934,'Supplier file C'!$A$2:$A$383,0)))))</f>
        <v>24.81</v>
      </c>
      <c r="T934" s="21" t="str">
        <f aca="false">IF(E934="Discontinued","",IF(ABS(G934-S934)&lt;0.005,"Yes","No"))</f>
        <v>Yes</v>
      </c>
      <c r="U934" s="21" t="str">
        <f aca="false">IF(E934="Discontinued","",IF(ABS(F934-G934)&lt;=0.01*G934,"Yes","No"))</f>
        <v>No</v>
      </c>
      <c r="V934" s="17" t="n">
        <f aca="false">IF(E934="Discontinued","",K934/H934-1)</f>
        <v>0.0339943342776206</v>
      </c>
      <c r="W934" s="21" t="str">
        <f aca="false">IF(E934="Discontinued","Archived",IF(ROUND((L934-G934)/L934,3)&gt;=ROUND(I934,3),"At or above target",IF(Q934&lt;&gt;"","Below target, reason recorded","Below target, no reason")))</f>
        <v>Below target, reason recorded</v>
      </c>
      <c r="X934" s="21" t="str">
        <f aca="false">IF(E934="Discontinued","",IF(ROUND(M934-I934,3)&lt;-0.01,"Yes","No"))</f>
        <v>Yes</v>
      </c>
    </row>
    <row r="935" customFormat="false" ht="15" hidden="false" customHeight="false" outlineLevel="0" collapsed="false">
      <c r="A935" s="21" t="s">
        <v>2006</v>
      </c>
      <c r="B935" s="21" t="s">
        <v>2007</v>
      </c>
      <c r="C935" s="21" t="s">
        <v>1941</v>
      </c>
      <c r="D935" s="21" t="s">
        <v>1453</v>
      </c>
      <c r="E935" s="21" t="s">
        <v>110</v>
      </c>
      <c r="F935" s="19" t="n">
        <v>62.1</v>
      </c>
      <c r="G935" s="19" t="n">
        <v>64.95</v>
      </c>
      <c r="H935" s="19" t="n">
        <v>100.2</v>
      </c>
      <c r="I935" s="17" t="n">
        <v>0.38</v>
      </c>
      <c r="J935" s="17"/>
      <c r="K935" s="19" t="n">
        <f aca="false">IF(E935="Discontinued",H935,ROUND(ROUNDUP(ROUND(G935/(1-IF(J935="",I935,J935))/0.05,6),0)*0.05,2))</f>
        <v>104.8</v>
      </c>
      <c r="L935" s="19" t="n">
        <f aca="false">IF(OR(E935="Discontinued",P935="Held at old sell"),H935,IF(LEFT(P935,15)="Approved, cappe",ROUND(ROUNDUP(ROUND(H935*1.1/0.05,6),0)*0.05,2),K935))</f>
        <v>104.8</v>
      </c>
      <c r="M935" s="17" t="n">
        <f aca="false">ROUND((H935-G935)/H935,3)</f>
        <v>0.352</v>
      </c>
      <c r="N935" s="17" t="n">
        <f aca="false">IF(E935="Discontinued","",ROUND((L935-G935)/L935,3))</f>
        <v>0.38</v>
      </c>
      <c r="O935" s="21" t="str">
        <f aca="false">IF(E935="Discontinued","Archive",IF(AND(ROUND(K935/H935-1,6)&lt;=0.1,K935-H935&lt;=100),"Auto","Approval"))</f>
        <v>Auto</v>
      </c>
      <c r="P935" s="21" t="s">
        <v>111</v>
      </c>
      <c r="Q935" s="21"/>
      <c r="R935" s="21" t="str">
        <f aca="false">IF(E935="Superseded",MID(INDEX('Import file'!$E$2:$E$1384,MATCH(A935,'Import file'!$A$2:$A$1384,0)),23,30),A935)</f>
        <v>LSB-1824</v>
      </c>
      <c r="S935" s="19" t="n">
        <f aca="false">IF(E935="Discontinued","",IFERROR(INDEX('Supplier file A'!$D$2:$D$677,MATCH(R935,'Supplier file A'!$A$2:$A$677,0)),IFERROR(INDEX('Supplier file B'!$D$2:$D$386,MATCH(R935,'Supplier file B'!$A$2:$A$386,0)),INDEX('Supplier file C'!$D$2:$D$383,MATCH(R935,'Supplier file C'!$A$2:$A$383,0)))))</f>
        <v>64.95</v>
      </c>
      <c r="T935" s="21" t="str">
        <f aca="false">IF(E935="Discontinued","",IF(ABS(G935-S935)&lt;0.005,"Yes","No"))</f>
        <v>Yes</v>
      </c>
      <c r="U935" s="21" t="str">
        <f aca="false">IF(E935="Discontinued","",IF(ABS(F935-G935)&lt;=0.01*G935,"Yes","No"))</f>
        <v>No</v>
      </c>
      <c r="V935" s="17" t="n">
        <f aca="false">IF(E935="Discontinued","",K935/H935-1)</f>
        <v>0.0459081836327344</v>
      </c>
      <c r="W935" s="21" t="str">
        <f aca="false">IF(E935="Discontinued","Archived",IF(ROUND((L935-G935)/L935,3)&gt;=ROUND(I935,3),"At or above target",IF(Q935&lt;&gt;"","Below target, reason recorded","Below target, no reason")))</f>
        <v>At or above target</v>
      </c>
      <c r="X935" s="21" t="str">
        <f aca="false">IF(E935="Discontinued","",IF(ROUND(M935-I935,3)&lt;-0.01,"Yes","No"))</f>
        <v>Yes</v>
      </c>
    </row>
    <row r="936" customFormat="false" ht="15" hidden="false" customHeight="false" outlineLevel="0" collapsed="false">
      <c r="A936" s="21" t="s">
        <v>2008</v>
      </c>
      <c r="B936" s="21" t="s">
        <v>2009</v>
      </c>
      <c r="C936" s="21" t="s">
        <v>1941</v>
      </c>
      <c r="D936" s="21" t="s">
        <v>1453</v>
      </c>
      <c r="E936" s="21" t="s">
        <v>110</v>
      </c>
      <c r="F936" s="19" t="n">
        <v>32.3</v>
      </c>
      <c r="G936" s="19" t="n">
        <v>33.52</v>
      </c>
      <c r="H936" s="19" t="n">
        <v>52.1</v>
      </c>
      <c r="I936" s="17" t="n">
        <v>0.38</v>
      </c>
      <c r="J936" s="17"/>
      <c r="K936" s="19" t="n">
        <f aca="false">IF(E936="Discontinued",H936,ROUND(ROUNDUP(ROUND(G936/(1-IF(J936="",I936,J936))/0.05,6),0)*0.05,2))</f>
        <v>54.1</v>
      </c>
      <c r="L936" s="19" t="n">
        <f aca="false">IF(OR(E936="Discontinued",P936="Held at old sell"),H936,IF(LEFT(P936,15)="Approved, cappe",ROUND(ROUNDUP(ROUND(H936*1.1/0.05,6),0)*0.05,2),K936))</f>
        <v>54.1</v>
      </c>
      <c r="M936" s="17" t="n">
        <f aca="false">ROUND((H936-G936)/H936,3)</f>
        <v>0.357</v>
      </c>
      <c r="N936" s="17" t="n">
        <f aca="false">IF(E936="Discontinued","",ROUND((L936-G936)/L936,3))</f>
        <v>0.38</v>
      </c>
      <c r="O936" s="21" t="str">
        <f aca="false">IF(E936="Discontinued","Archive",IF(AND(ROUND(K936/H936-1,6)&lt;=0.1,K936-H936&lt;=100),"Auto","Approval"))</f>
        <v>Auto</v>
      </c>
      <c r="P936" s="21" t="s">
        <v>111</v>
      </c>
      <c r="Q936" s="21"/>
      <c r="R936" s="21" t="str">
        <f aca="false">IF(E936="Superseded",MID(INDEX('Import file'!$E$2:$E$1384,MATCH(A936,'Import file'!$A$2:$A$1384,0)),23,30),A936)</f>
        <v>LSB-1827</v>
      </c>
      <c r="S936" s="19" t="n">
        <f aca="false">IF(E936="Discontinued","",IFERROR(INDEX('Supplier file A'!$D$2:$D$677,MATCH(R936,'Supplier file A'!$A$2:$A$677,0)),IFERROR(INDEX('Supplier file B'!$D$2:$D$386,MATCH(R936,'Supplier file B'!$A$2:$A$386,0)),INDEX('Supplier file C'!$D$2:$D$383,MATCH(R936,'Supplier file C'!$A$2:$A$383,0)))))</f>
        <v>33.52</v>
      </c>
      <c r="T936" s="21" t="str">
        <f aca="false">IF(E936="Discontinued","",IF(ABS(G936-S936)&lt;0.005,"Yes","No"))</f>
        <v>Yes</v>
      </c>
      <c r="U936" s="21" t="str">
        <f aca="false">IF(E936="Discontinued","",IF(ABS(F936-G936)&lt;=0.01*G936,"Yes","No"))</f>
        <v>No</v>
      </c>
      <c r="V936" s="17" t="n">
        <f aca="false">IF(E936="Discontinued","",K936/H936-1)</f>
        <v>0.0383877159309021</v>
      </c>
      <c r="W936" s="21" t="str">
        <f aca="false">IF(E936="Discontinued","Archived",IF(ROUND((L936-G936)/L936,3)&gt;=ROUND(I936,3),"At or above target",IF(Q936&lt;&gt;"","Below target, reason recorded","Below target, no reason")))</f>
        <v>At or above target</v>
      </c>
      <c r="X936" s="21" t="str">
        <f aca="false">IF(E936="Discontinued","",IF(ROUND(M936-I936,3)&lt;-0.01,"Yes","No"))</f>
        <v>Yes</v>
      </c>
    </row>
    <row r="937" customFormat="false" ht="15" hidden="false" customHeight="false" outlineLevel="0" collapsed="false">
      <c r="A937" s="21" t="s">
        <v>2010</v>
      </c>
      <c r="B937" s="21" t="s">
        <v>2011</v>
      </c>
      <c r="C937" s="21" t="s">
        <v>1941</v>
      </c>
      <c r="D937" s="21" t="s">
        <v>1453</v>
      </c>
      <c r="E937" s="21" t="s">
        <v>110</v>
      </c>
      <c r="F937" s="19" t="n">
        <v>42</v>
      </c>
      <c r="G937" s="19" t="n">
        <v>43.78</v>
      </c>
      <c r="H937" s="19" t="n">
        <v>67.75</v>
      </c>
      <c r="I937" s="17" t="n">
        <v>0.38</v>
      </c>
      <c r="J937" s="17"/>
      <c r="K937" s="19" t="n">
        <f aca="false">IF(E937="Discontinued",H937,ROUND(ROUNDUP(ROUND(G937/(1-IF(J937="",I937,J937))/0.05,6),0)*0.05,2))</f>
        <v>70.65</v>
      </c>
      <c r="L937" s="19" t="n">
        <f aca="false">IF(OR(E937="Discontinued",P937="Held at old sell"),H937,IF(LEFT(P937,15)="Approved, cappe",ROUND(ROUNDUP(ROUND(H937*1.1/0.05,6),0)*0.05,2),K937))</f>
        <v>70.65</v>
      </c>
      <c r="M937" s="17" t="n">
        <f aca="false">ROUND((H937-G937)/H937,3)</f>
        <v>0.354</v>
      </c>
      <c r="N937" s="17" t="n">
        <f aca="false">IF(E937="Discontinued","",ROUND((L937-G937)/L937,3))</f>
        <v>0.38</v>
      </c>
      <c r="O937" s="21" t="str">
        <f aca="false">IF(E937="Discontinued","Archive",IF(AND(ROUND(K937/H937-1,6)&lt;=0.1,K937-H937&lt;=100),"Auto","Approval"))</f>
        <v>Auto</v>
      </c>
      <c r="P937" s="21" t="s">
        <v>111</v>
      </c>
      <c r="Q937" s="21"/>
      <c r="R937" s="21" t="str">
        <f aca="false">IF(E937="Superseded",MID(INDEX('Import file'!$E$2:$E$1384,MATCH(A937,'Import file'!$A$2:$A$1384,0)),23,30),A937)</f>
        <v>LSB-1828</v>
      </c>
      <c r="S937" s="19" t="n">
        <f aca="false">IF(E937="Discontinued","",IFERROR(INDEX('Supplier file A'!$D$2:$D$677,MATCH(R937,'Supplier file A'!$A$2:$A$677,0)),IFERROR(INDEX('Supplier file B'!$D$2:$D$386,MATCH(R937,'Supplier file B'!$A$2:$A$386,0)),INDEX('Supplier file C'!$D$2:$D$383,MATCH(R937,'Supplier file C'!$A$2:$A$383,0)))))</f>
        <v>43.78</v>
      </c>
      <c r="T937" s="21" t="str">
        <f aca="false">IF(E937="Discontinued","",IF(ABS(G937-S937)&lt;0.005,"Yes","No"))</f>
        <v>Yes</v>
      </c>
      <c r="U937" s="21" t="str">
        <f aca="false">IF(E937="Discontinued","",IF(ABS(F937-G937)&lt;=0.01*G937,"Yes","No"))</f>
        <v>No</v>
      </c>
      <c r="V937" s="17" t="n">
        <f aca="false">IF(E937="Discontinued","",K937/H937-1)</f>
        <v>0.0428044280442805</v>
      </c>
      <c r="W937" s="21" t="str">
        <f aca="false">IF(E937="Discontinued","Archived",IF(ROUND((L937-G937)/L937,3)&gt;=ROUND(I937,3),"At or above target",IF(Q937&lt;&gt;"","Below target, reason recorded","Below target, no reason")))</f>
        <v>At or above target</v>
      </c>
      <c r="X937" s="21" t="str">
        <f aca="false">IF(E937="Discontinued","",IF(ROUND(M937-I937,3)&lt;-0.01,"Yes","No"))</f>
        <v>Yes</v>
      </c>
    </row>
    <row r="938" customFormat="false" ht="15" hidden="false" customHeight="false" outlineLevel="0" collapsed="false">
      <c r="A938" s="21" t="s">
        <v>2012</v>
      </c>
      <c r="B938" s="21" t="s">
        <v>2013</v>
      </c>
      <c r="C938" s="21" t="s">
        <v>1941</v>
      </c>
      <c r="D938" s="21" t="s">
        <v>1453</v>
      </c>
      <c r="E938" s="21" t="s">
        <v>110</v>
      </c>
      <c r="F938" s="19" t="n">
        <v>61.2</v>
      </c>
      <c r="G938" s="19" t="n">
        <v>64.18</v>
      </c>
      <c r="H938" s="19" t="n">
        <v>98.75</v>
      </c>
      <c r="I938" s="17" t="n">
        <v>0.38</v>
      </c>
      <c r="J938" s="17"/>
      <c r="K938" s="19" t="n">
        <f aca="false">IF(E938="Discontinued",H938,ROUND(ROUNDUP(ROUND(G938/(1-IF(J938="",I938,J938))/0.05,6),0)*0.05,2))</f>
        <v>103.55</v>
      </c>
      <c r="L938" s="19" t="n">
        <f aca="false">IF(OR(E938="Discontinued",P938="Held at old sell"),H938,IF(LEFT(P938,15)="Approved, cappe",ROUND(ROUNDUP(ROUND(H938*1.1/0.05,6),0)*0.05,2),K938))</f>
        <v>103.55</v>
      </c>
      <c r="M938" s="17" t="n">
        <f aca="false">ROUND((H938-G938)/H938,3)</f>
        <v>0.35</v>
      </c>
      <c r="N938" s="17" t="n">
        <f aca="false">IF(E938="Discontinued","",ROUND((L938-G938)/L938,3))</f>
        <v>0.38</v>
      </c>
      <c r="O938" s="21" t="str">
        <f aca="false">IF(E938="Discontinued","Archive",IF(AND(ROUND(K938/H938-1,6)&lt;=0.1,K938-H938&lt;=100),"Auto","Approval"))</f>
        <v>Auto</v>
      </c>
      <c r="P938" s="21" t="s">
        <v>111</v>
      </c>
      <c r="Q938" s="21"/>
      <c r="R938" s="21" t="str">
        <f aca="false">IF(E938="Superseded",MID(INDEX('Import file'!$E$2:$E$1384,MATCH(A938,'Import file'!$A$2:$A$1384,0)),23,30),A938)</f>
        <v>LSB-1832</v>
      </c>
      <c r="S938" s="19" t="n">
        <f aca="false">IF(E938="Discontinued","",IFERROR(INDEX('Supplier file A'!$D$2:$D$677,MATCH(R938,'Supplier file A'!$A$2:$A$677,0)),IFERROR(INDEX('Supplier file B'!$D$2:$D$386,MATCH(R938,'Supplier file B'!$A$2:$A$386,0)),INDEX('Supplier file C'!$D$2:$D$383,MATCH(R938,'Supplier file C'!$A$2:$A$383,0)))))</f>
        <v>64.18</v>
      </c>
      <c r="T938" s="21" t="str">
        <f aca="false">IF(E938="Discontinued","",IF(ABS(G938-S938)&lt;0.005,"Yes","No"))</f>
        <v>Yes</v>
      </c>
      <c r="U938" s="21" t="str">
        <f aca="false">IF(E938="Discontinued","",IF(ABS(F938-G938)&lt;=0.01*G938,"Yes","No"))</f>
        <v>No</v>
      </c>
      <c r="V938" s="17" t="n">
        <f aca="false">IF(E938="Discontinued","",K938/H938-1)</f>
        <v>0.0486075949367089</v>
      </c>
      <c r="W938" s="21" t="str">
        <f aca="false">IF(E938="Discontinued","Archived",IF(ROUND((L938-G938)/L938,3)&gt;=ROUND(I938,3),"At or above target",IF(Q938&lt;&gt;"","Below target, reason recorded","Below target, no reason")))</f>
        <v>At or above target</v>
      </c>
      <c r="X938" s="21" t="str">
        <f aca="false">IF(E938="Discontinued","",IF(ROUND(M938-I938,3)&lt;-0.01,"Yes","No"))</f>
        <v>Yes</v>
      </c>
    </row>
    <row r="939" customFormat="false" ht="15" hidden="false" customHeight="false" outlineLevel="0" collapsed="false">
      <c r="A939" s="21" t="s">
        <v>2014</v>
      </c>
      <c r="B939" s="21" t="s">
        <v>2015</v>
      </c>
      <c r="C939" s="21" t="s">
        <v>1941</v>
      </c>
      <c r="D939" s="21" t="s">
        <v>1453</v>
      </c>
      <c r="E939" s="21" t="s">
        <v>110</v>
      </c>
      <c r="F939" s="19" t="n">
        <v>78</v>
      </c>
      <c r="G939" s="19" t="n">
        <v>81.94</v>
      </c>
      <c r="H939" s="19" t="n">
        <v>125.85</v>
      </c>
      <c r="I939" s="17" t="n">
        <v>0.38</v>
      </c>
      <c r="J939" s="17"/>
      <c r="K939" s="19" t="n">
        <f aca="false">IF(E939="Discontinued",H939,ROUND(ROUNDUP(ROUND(G939/(1-IF(J939="",I939,J939))/0.05,6),0)*0.05,2))</f>
        <v>132.2</v>
      </c>
      <c r="L939" s="19" t="n">
        <f aca="false">IF(OR(E939="Discontinued",P939="Held at old sell"),H939,IF(LEFT(P939,15)="Approved, cappe",ROUND(ROUNDUP(ROUND(H939*1.1/0.05,6),0)*0.05,2),K939))</f>
        <v>132.2</v>
      </c>
      <c r="M939" s="17" t="n">
        <f aca="false">ROUND((H939-G939)/H939,3)</f>
        <v>0.349</v>
      </c>
      <c r="N939" s="17" t="n">
        <f aca="false">IF(E939="Discontinued","",ROUND((L939-G939)/L939,3))</f>
        <v>0.38</v>
      </c>
      <c r="O939" s="21" t="str">
        <f aca="false">IF(E939="Discontinued","Archive",IF(AND(ROUND(K939/H939-1,6)&lt;=0.1,K939-H939&lt;=100),"Auto","Approval"))</f>
        <v>Auto</v>
      </c>
      <c r="P939" s="21" t="s">
        <v>111</v>
      </c>
      <c r="Q939" s="21"/>
      <c r="R939" s="21" t="str">
        <f aca="false">IF(E939="Superseded",MID(INDEX('Import file'!$E$2:$E$1384,MATCH(A939,'Import file'!$A$2:$A$1384,0)),23,30),A939)</f>
        <v>LSB-1836</v>
      </c>
      <c r="S939" s="19" t="n">
        <f aca="false">IF(E939="Discontinued","",IFERROR(INDEX('Supplier file A'!$D$2:$D$677,MATCH(R939,'Supplier file A'!$A$2:$A$677,0)),IFERROR(INDEX('Supplier file B'!$D$2:$D$386,MATCH(R939,'Supplier file B'!$A$2:$A$386,0)),INDEX('Supplier file C'!$D$2:$D$383,MATCH(R939,'Supplier file C'!$A$2:$A$383,0)))))</f>
        <v>81.94</v>
      </c>
      <c r="T939" s="21" t="str">
        <f aca="false">IF(E939="Discontinued","",IF(ABS(G939-S939)&lt;0.005,"Yes","No"))</f>
        <v>Yes</v>
      </c>
      <c r="U939" s="21" t="str">
        <f aca="false">IF(E939="Discontinued","",IF(ABS(F939-G939)&lt;=0.01*G939,"Yes","No"))</f>
        <v>No</v>
      </c>
      <c r="V939" s="17" t="n">
        <f aca="false">IF(E939="Discontinued","",K939/H939-1)</f>
        <v>0.0504568931267382</v>
      </c>
      <c r="W939" s="21" t="str">
        <f aca="false">IF(E939="Discontinued","Archived",IF(ROUND((L939-G939)/L939,3)&gt;=ROUND(I939,3),"At or above target",IF(Q939&lt;&gt;"","Below target, reason recorded","Below target, no reason")))</f>
        <v>At or above target</v>
      </c>
      <c r="X939" s="21" t="str">
        <f aca="false">IF(E939="Discontinued","",IF(ROUND(M939-I939,3)&lt;-0.01,"Yes","No"))</f>
        <v>Yes</v>
      </c>
    </row>
    <row r="940" customFormat="false" ht="15" hidden="false" customHeight="false" outlineLevel="0" collapsed="false">
      <c r="A940" s="21" t="s">
        <v>2016</v>
      </c>
      <c r="B940" s="21" t="s">
        <v>2017</v>
      </c>
      <c r="C940" s="21" t="s">
        <v>1941</v>
      </c>
      <c r="D940" s="21" t="s">
        <v>1453</v>
      </c>
      <c r="E940" s="21" t="s">
        <v>110</v>
      </c>
      <c r="F940" s="19" t="n">
        <v>115</v>
      </c>
      <c r="G940" s="19" t="n">
        <v>119.56</v>
      </c>
      <c r="H940" s="19" t="n">
        <v>185.5</v>
      </c>
      <c r="I940" s="17" t="n">
        <v>0.38</v>
      </c>
      <c r="J940" s="17"/>
      <c r="K940" s="19" t="n">
        <f aca="false">IF(E940="Discontinued",H940,ROUND(ROUNDUP(ROUND(G940/(1-IF(J940="",I940,J940))/0.05,6),0)*0.05,2))</f>
        <v>192.85</v>
      </c>
      <c r="L940" s="19" t="n">
        <f aca="false">IF(OR(E940="Discontinued",P940="Held at old sell"),H940,IF(LEFT(P940,15)="Approved, cappe",ROUND(ROUNDUP(ROUND(H940*1.1/0.05,6),0)*0.05,2),K940))</f>
        <v>192.85</v>
      </c>
      <c r="M940" s="17" t="n">
        <f aca="false">ROUND((H940-G940)/H940,3)</f>
        <v>0.355</v>
      </c>
      <c r="N940" s="17" t="n">
        <f aca="false">IF(E940="Discontinued","",ROUND((L940-G940)/L940,3))</f>
        <v>0.38</v>
      </c>
      <c r="O940" s="21" t="str">
        <f aca="false">IF(E940="Discontinued","Archive",IF(AND(ROUND(K940/H940-1,6)&lt;=0.1,K940-H940&lt;=100),"Auto","Approval"))</f>
        <v>Auto</v>
      </c>
      <c r="P940" s="21" t="s">
        <v>111</v>
      </c>
      <c r="Q940" s="21"/>
      <c r="R940" s="21" t="str">
        <f aca="false">IF(E940="Superseded",MID(INDEX('Import file'!$E$2:$E$1384,MATCH(A940,'Import file'!$A$2:$A$1384,0)),23,30),A940)</f>
        <v>LSB-1838</v>
      </c>
      <c r="S940" s="19" t="n">
        <f aca="false">IF(E940="Discontinued","",IFERROR(INDEX('Supplier file A'!$D$2:$D$677,MATCH(R940,'Supplier file A'!$A$2:$A$677,0)),IFERROR(INDEX('Supplier file B'!$D$2:$D$386,MATCH(R940,'Supplier file B'!$A$2:$A$386,0)),INDEX('Supplier file C'!$D$2:$D$383,MATCH(R940,'Supplier file C'!$A$2:$A$383,0)))))</f>
        <v>119.56</v>
      </c>
      <c r="T940" s="21" t="str">
        <f aca="false">IF(E940="Discontinued","",IF(ABS(G940-S940)&lt;0.005,"Yes","No"))</f>
        <v>Yes</v>
      </c>
      <c r="U940" s="21" t="str">
        <f aca="false">IF(E940="Discontinued","",IF(ABS(F940-G940)&lt;=0.01*G940,"Yes","No"))</f>
        <v>No</v>
      </c>
      <c r="V940" s="17" t="n">
        <f aca="false">IF(E940="Discontinued","",K940/H940-1)</f>
        <v>0.0396226415094338</v>
      </c>
      <c r="W940" s="21" t="str">
        <f aca="false">IF(E940="Discontinued","Archived",IF(ROUND((L940-G940)/L940,3)&gt;=ROUND(I940,3),"At or above target",IF(Q940&lt;&gt;"","Below target, reason recorded","Below target, no reason")))</f>
        <v>At or above target</v>
      </c>
      <c r="X940" s="21" t="str">
        <f aca="false">IF(E940="Discontinued","",IF(ROUND(M940-I940,3)&lt;-0.01,"Yes","No"))</f>
        <v>Yes</v>
      </c>
    </row>
    <row r="941" customFormat="false" ht="15" hidden="false" customHeight="false" outlineLevel="0" collapsed="false">
      <c r="A941" s="21" t="s">
        <v>2018</v>
      </c>
      <c r="B941" s="21" t="s">
        <v>2019</v>
      </c>
      <c r="C941" s="21" t="s">
        <v>1941</v>
      </c>
      <c r="D941" s="21" t="s">
        <v>1453</v>
      </c>
      <c r="E941" s="21" t="s">
        <v>110</v>
      </c>
      <c r="F941" s="19" t="n">
        <v>62</v>
      </c>
      <c r="G941" s="19" t="n">
        <v>64.88</v>
      </c>
      <c r="H941" s="19" t="n">
        <v>100</v>
      </c>
      <c r="I941" s="17" t="n">
        <v>0.38</v>
      </c>
      <c r="J941" s="17"/>
      <c r="K941" s="19" t="n">
        <f aca="false">IF(E941="Discontinued",H941,ROUND(ROUNDUP(ROUND(G941/(1-IF(J941="",I941,J941))/0.05,6),0)*0.05,2))</f>
        <v>104.65</v>
      </c>
      <c r="L941" s="19" t="n">
        <f aca="false">IF(OR(E941="Discontinued",P941="Held at old sell"),H941,IF(LEFT(P941,15)="Approved, cappe",ROUND(ROUNDUP(ROUND(H941*1.1/0.05,6),0)*0.05,2),K941))</f>
        <v>104.65</v>
      </c>
      <c r="M941" s="17" t="n">
        <f aca="false">ROUND((H941-G941)/H941,3)</f>
        <v>0.351</v>
      </c>
      <c r="N941" s="17" t="n">
        <f aca="false">IF(E941="Discontinued","",ROUND((L941-G941)/L941,3))</f>
        <v>0.38</v>
      </c>
      <c r="O941" s="21" t="str">
        <f aca="false">IF(E941="Discontinued","Archive",IF(AND(ROUND(K941/H941-1,6)&lt;=0.1,K941-H941&lt;=100),"Auto","Approval"))</f>
        <v>Auto</v>
      </c>
      <c r="P941" s="21" t="s">
        <v>111</v>
      </c>
      <c r="Q941" s="21"/>
      <c r="R941" s="21" t="str">
        <f aca="false">IF(E941="Superseded",MID(INDEX('Import file'!$E$2:$E$1384,MATCH(A941,'Import file'!$A$2:$A$1384,0)),23,30),A941)</f>
        <v>LSB-1841</v>
      </c>
      <c r="S941" s="19" t="n">
        <f aca="false">IF(E941="Discontinued","",IFERROR(INDEX('Supplier file A'!$D$2:$D$677,MATCH(R941,'Supplier file A'!$A$2:$A$677,0)),IFERROR(INDEX('Supplier file B'!$D$2:$D$386,MATCH(R941,'Supplier file B'!$A$2:$A$386,0)),INDEX('Supplier file C'!$D$2:$D$383,MATCH(R941,'Supplier file C'!$A$2:$A$383,0)))))</f>
        <v>64.88</v>
      </c>
      <c r="T941" s="21" t="str">
        <f aca="false">IF(E941="Discontinued","",IF(ABS(G941-S941)&lt;0.005,"Yes","No"))</f>
        <v>Yes</v>
      </c>
      <c r="U941" s="21" t="str">
        <f aca="false">IF(E941="Discontinued","",IF(ABS(F941-G941)&lt;=0.01*G941,"Yes","No"))</f>
        <v>No</v>
      </c>
      <c r="V941" s="17" t="n">
        <f aca="false">IF(E941="Discontinued","",K941/H941-1)</f>
        <v>0.0465</v>
      </c>
      <c r="W941" s="21" t="str">
        <f aca="false">IF(E941="Discontinued","Archived",IF(ROUND((L941-G941)/L941,3)&gt;=ROUND(I941,3),"At or above target",IF(Q941&lt;&gt;"","Below target, reason recorded","Below target, no reason")))</f>
        <v>At or above target</v>
      </c>
      <c r="X941" s="21" t="str">
        <f aca="false">IF(E941="Discontinued","",IF(ROUND(M941-I941,3)&lt;-0.01,"Yes","No"))</f>
        <v>Yes</v>
      </c>
    </row>
    <row r="942" customFormat="false" ht="15" hidden="false" customHeight="false" outlineLevel="0" collapsed="false">
      <c r="A942" s="21" t="s">
        <v>2020</v>
      </c>
      <c r="B942" s="21" t="s">
        <v>2021</v>
      </c>
      <c r="C942" s="21" t="s">
        <v>1941</v>
      </c>
      <c r="D942" s="21" t="s">
        <v>1453</v>
      </c>
      <c r="E942" s="21" t="s">
        <v>110</v>
      </c>
      <c r="F942" s="19" t="n">
        <v>97.75</v>
      </c>
      <c r="G942" s="19" t="n">
        <v>101.88</v>
      </c>
      <c r="H942" s="19" t="n">
        <v>157.7</v>
      </c>
      <c r="I942" s="17" t="n">
        <v>0.38</v>
      </c>
      <c r="J942" s="17"/>
      <c r="K942" s="19" t="n">
        <f aca="false">IF(E942="Discontinued",H942,ROUND(ROUNDUP(ROUND(G942/(1-IF(J942="",I942,J942))/0.05,6),0)*0.05,2))</f>
        <v>164.35</v>
      </c>
      <c r="L942" s="19" t="n">
        <f aca="false">IF(OR(E942="Discontinued",P942="Held at old sell"),H942,IF(LEFT(P942,15)="Approved, cappe",ROUND(ROUNDUP(ROUND(H942*1.1/0.05,6),0)*0.05,2),K942))</f>
        <v>164.35</v>
      </c>
      <c r="M942" s="17" t="n">
        <f aca="false">ROUND((H942-G942)/H942,3)</f>
        <v>0.354</v>
      </c>
      <c r="N942" s="17" t="n">
        <f aca="false">IF(E942="Discontinued","",ROUND((L942-G942)/L942,3))</f>
        <v>0.38</v>
      </c>
      <c r="O942" s="21" t="str">
        <f aca="false">IF(E942="Discontinued","Archive",IF(AND(ROUND(K942/H942-1,6)&lt;=0.1,K942-H942&lt;=100),"Auto","Approval"))</f>
        <v>Auto</v>
      </c>
      <c r="P942" s="21" t="s">
        <v>111</v>
      </c>
      <c r="Q942" s="21"/>
      <c r="R942" s="21" t="str">
        <f aca="false">IF(E942="Superseded",MID(INDEX('Import file'!$E$2:$E$1384,MATCH(A942,'Import file'!$A$2:$A$1384,0)),23,30),A942)</f>
        <v>LSB-1844</v>
      </c>
      <c r="S942" s="19" t="n">
        <f aca="false">IF(E942="Discontinued","",IFERROR(INDEX('Supplier file A'!$D$2:$D$677,MATCH(R942,'Supplier file A'!$A$2:$A$677,0)),IFERROR(INDEX('Supplier file B'!$D$2:$D$386,MATCH(R942,'Supplier file B'!$A$2:$A$386,0)),INDEX('Supplier file C'!$D$2:$D$383,MATCH(R942,'Supplier file C'!$A$2:$A$383,0)))))</f>
        <v>101.88</v>
      </c>
      <c r="T942" s="21" t="str">
        <f aca="false">IF(E942="Discontinued","",IF(ABS(G942-S942)&lt;0.005,"Yes","No"))</f>
        <v>Yes</v>
      </c>
      <c r="U942" s="21" t="str">
        <f aca="false">IF(E942="Discontinued","",IF(ABS(F942-G942)&lt;=0.01*G942,"Yes","No"))</f>
        <v>No</v>
      </c>
      <c r="V942" s="17" t="n">
        <f aca="false">IF(E942="Discontinued","",K942/H942-1)</f>
        <v>0.0421686746987953</v>
      </c>
      <c r="W942" s="21" t="str">
        <f aca="false">IF(E942="Discontinued","Archived",IF(ROUND((L942-G942)/L942,3)&gt;=ROUND(I942,3),"At or above target",IF(Q942&lt;&gt;"","Below target, reason recorded","Below target, no reason")))</f>
        <v>At or above target</v>
      </c>
      <c r="X942" s="21" t="str">
        <f aca="false">IF(E942="Discontinued","",IF(ROUND(M942-I942,3)&lt;-0.01,"Yes","No"))</f>
        <v>Yes</v>
      </c>
    </row>
    <row r="943" customFormat="false" ht="15" hidden="false" customHeight="false" outlineLevel="0" collapsed="false">
      <c r="A943" s="21" t="s">
        <v>2022</v>
      </c>
      <c r="B943" s="21" t="s">
        <v>2023</v>
      </c>
      <c r="C943" s="21" t="s">
        <v>1941</v>
      </c>
      <c r="D943" s="21" t="s">
        <v>1453</v>
      </c>
      <c r="E943" s="21" t="s">
        <v>110</v>
      </c>
      <c r="F943" s="19" t="n">
        <v>40.5</v>
      </c>
      <c r="G943" s="19" t="n">
        <v>41.85</v>
      </c>
      <c r="H943" s="19" t="n">
        <v>65.35</v>
      </c>
      <c r="I943" s="17" t="n">
        <v>0.38</v>
      </c>
      <c r="J943" s="17"/>
      <c r="K943" s="19" t="n">
        <f aca="false">IF(E943="Discontinued",H943,ROUND(ROUNDUP(ROUND(G943/(1-IF(J943="",I943,J943))/0.05,6),0)*0.05,2))</f>
        <v>67.5</v>
      </c>
      <c r="L943" s="19" t="n">
        <f aca="false">IF(OR(E943="Discontinued",P943="Held at old sell"),H943,IF(LEFT(P943,15)="Approved, cappe",ROUND(ROUNDUP(ROUND(H943*1.1/0.05,6),0)*0.05,2),K943))</f>
        <v>67.5</v>
      </c>
      <c r="M943" s="17" t="n">
        <f aca="false">ROUND((H943-G943)/H943,3)</f>
        <v>0.36</v>
      </c>
      <c r="N943" s="17" t="n">
        <f aca="false">IF(E943="Discontinued","",ROUND((L943-G943)/L943,3))</f>
        <v>0.38</v>
      </c>
      <c r="O943" s="21" t="str">
        <f aca="false">IF(E943="Discontinued","Archive",IF(AND(ROUND(K943/H943-1,6)&lt;=0.1,K943-H943&lt;=100),"Auto","Approval"))</f>
        <v>Auto</v>
      </c>
      <c r="P943" s="21" t="s">
        <v>111</v>
      </c>
      <c r="Q943" s="21"/>
      <c r="R943" s="21" t="str">
        <f aca="false">IF(E943="Superseded",MID(INDEX('Import file'!$E$2:$E$1384,MATCH(A943,'Import file'!$A$2:$A$1384,0)),23,30),A943)</f>
        <v>LSB-1846</v>
      </c>
      <c r="S943" s="19" t="n">
        <f aca="false">IF(E943="Discontinued","",IFERROR(INDEX('Supplier file A'!$D$2:$D$677,MATCH(R943,'Supplier file A'!$A$2:$A$677,0)),IFERROR(INDEX('Supplier file B'!$D$2:$D$386,MATCH(R943,'Supplier file B'!$A$2:$A$386,0)),INDEX('Supplier file C'!$D$2:$D$383,MATCH(R943,'Supplier file C'!$A$2:$A$383,0)))))</f>
        <v>41.85</v>
      </c>
      <c r="T943" s="21" t="str">
        <f aca="false">IF(E943="Discontinued","",IF(ABS(G943-S943)&lt;0.005,"Yes","No"))</f>
        <v>Yes</v>
      </c>
      <c r="U943" s="21" t="str">
        <f aca="false">IF(E943="Discontinued","",IF(ABS(F943-G943)&lt;=0.01*G943,"Yes","No"))</f>
        <v>No</v>
      </c>
      <c r="V943" s="17" t="n">
        <f aca="false">IF(E943="Discontinued","",K943/H943-1)</f>
        <v>0.0328997704667178</v>
      </c>
      <c r="W943" s="21" t="str">
        <f aca="false">IF(E943="Discontinued","Archived",IF(ROUND((L943-G943)/L943,3)&gt;=ROUND(I943,3),"At or above target",IF(Q943&lt;&gt;"","Below target, reason recorded","Below target, no reason")))</f>
        <v>At or above target</v>
      </c>
      <c r="X943" s="21" t="str">
        <f aca="false">IF(E943="Discontinued","",IF(ROUND(M943-I943,3)&lt;-0.01,"Yes","No"))</f>
        <v>Yes</v>
      </c>
    </row>
    <row r="944" customFormat="false" ht="15" hidden="false" customHeight="false" outlineLevel="0" collapsed="false">
      <c r="A944" s="21" t="s">
        <v>2024</v>
      </c>
      <c r="B944" s="21" t="s">
        <v>2025</v>
      </c>
      <c r="C944" s="21" t="s">
        <v>1941</v>
      </c>
      <c r="D944" s="21" t="s">
        <v>1453</v>
      </c>
      <c r="E944" s="21" t="s">
        <v>110</v>
      </c>
      <c r="F944" s="19" t="n">
        <v>48</v>
      </c>
      <c r="G944" s="19" t="n">
        <v>49.53</v>
      </c>
      <c r="H944" s="19" t="n">
        <v>77.45</v>
      </c>
      <c r="I944" s="17" t="n">
        <v>0.38</v>
      </c>
      <c r="J944" s="17"/>
      <c r="K944" s="19" t="n">
        <f aca="false">IF(E944="Discontinued",H944,ROUND(ROUNDUP(ROUND(G944/(1-IF(J944="",I944,J944))/0.05,6),0)*0.05,2))</f>
        <v>79.9</v>
      </c>
      <c r="L944" s="19" t="n">
        <f aca="false">IF(OR(E944="Discontinued",P944="Held at old sell"),H944,IF(LEFT(P944,15)="Approved, cappe",ROUND(ROUNDUP(ROUND(H944*1.1/0.05,6),0)*0.05,2),K944))</f>
        <v>79.9</v>
      </c>
      <c r="M944" s="17" t="n">
        <f aca="false">ROUND((H944-G944)/H944,3)</f>
        <v>0.36</v>
      </c>
      <c r="N944" s="17" t="n">
        <f aca="false">IF(E944="Discontinued","",ROUND((L944-G944)/L944,3))</f>
        <v>0.38</v>
      </c>
      <c r="O944" s="21" t="str">
        <f aca="false">IF(E944="Discontinued","Archive",IF(AND(ROUND(K944/H944-1,6)&lt;=0.1,K944-H944&lt;=100),"Auto","Approval"))</f>
        <v>Auto</v>
      </c>
      <c r="P944" s="21" t="s">
        <v>111</v>
      </c>
      <c r="Q944" s="21"/>
      <c r="R944" s="21" t="str">
        <f aca="false">IF(E944="Superseded",MID(INDEX('Import file'!$E$2:$E$1384,MATCH(A944,'Import file'!$A$2:$A$1384,0)),23,30),A944)</f>
        <v>LSB-1850</v>
      </c>
      <c r="S944" s="19" t="n">
        <f aca="false">IF(E944="Discontinued","",IFERROR(INDEX('Supplier file A'!$D$2:$D$677,MATCH(R944,'Supplier file A'!$A$2:$A$677,0)),IFERROR(INDEX('Supplier file B'!$D$2:$D$386,MATCH(R944,'Supplier file B'!$A$2:$A$386,0)),INDEX('Supplier file C'!$D$2:$D$383,MATCH(R944,'Supplier file C'!$A$2:$A$383,0)))))</f>
        <v>49.53</v>
      </c>
      <c r="T944" s="21" t="str">
        <f aca="false">IF(E944="Discontinued","",IF(ABS(G944-S944)&lt;0.005,"Yes","No"))</f>
        <v>Yes</v>
      </c>
      <c r="U944" s="21" t="str">
        <f aca="false">IF(E944="Discontinued","",IF(ABS(F944-G944)&lt;=0.01*G944,"Yes","No"))</f>
        <v>No</v>
      </c>
      <c r="V944" s="17" t="n">
        <f aca="false">IF(E944="Discontinued","",K944/H944-1)</f>
        <v>0.0316333118140737</v>
      </c>
      <c r="W944" s="21" t="str">
        <f aca="false">IF(E944="Discontinued","Archived",IF(ROUND((L944-G944)/L944,3)&gt;=ROUND(I944,3),"At or above target",IF(Q944&lt;&gt;"","Below target, reason recorded","Below target, no reason")))</f>
        <v>At or above target</v>
      </c>
      <c r="X944" s="21" t="str">
        <f aca="false">IF(E944="Discontinued","",IF(ROUND(M944-I944,3)&lt;-0.01,"Yes","No"))</f>
        <v>Yes</v>
      </c>
    </row>
    <row r="945" customFormat="false" ht="15" hidden="false" customHeight="false" outlineLevel="0" collapsed="false">
      <c r="A945" s="21" t="s">
        <v>2026</v>
      </c>
      <c r="B945" s="21" t="s">
        <v>2027</v>
      </c>
      <c r="C945" s="21" t="s">
        <v>1941</v>
      </c>
      <c r="D945" s="21" t="s">
        <v>1453</v>
      </c>
      <c r="E945" s="21" t="s">
        <v>110</v>
      </c>
      <c r="F945" s="19" t="n">
        <v>52.7</v>
      </c>
      <c r="G945" s="19" t="n">
        <v>54.38</v>
      </c>
      <c r="H945" s="19" t="n">
        <v>85</v>
      </c>
      <c r="I945" s="17" t="n">
        <v>0.38</v>
      </c>
      <c r="J945" s="17"/>
      <c r="K945" s="19" t="n">
        <f aca="false">IF(E945="Discontinued",H945,ROUND(ROUNDUP(ROUND(G945/(1-IF(J945="",I945,J945))/0.05,6),0)*0.05,2))</f>
        <v>87.75</v>
      </c>
      <c r="L945" s="19" t="n">
        <f aca="false">IF(OR(E945="Discontinued",P945="Held at old sell"),H945,IF(LEFT(P945,15)="Approved, cappe",ROUND(ROUNDUP(ROUND(H945*1.1/0.05,6),0)*0.05,2),K945))</f>
        <v>87.75</v>
      </c>
      <c r="M945" s="17" t="n">
        <f aca="false">ROUND((H945-G945)/H945,3)</f>
        <v>0.36</v>
      </c>
      <c r="N945" s="17" t="n">
        <f aca="false">IF(E945="Discontinued","",ROUND((L945-G945)/L945,3))</f>
        <v>0.38</v>
      </c>
      <c r="O945" s="21" t="str">
        <f aca="false">IF(E945="Discontinued","Archive",IF(AND(ROUND(K945/H945-1,6)&lt;=0.1,K945-H945&lt;=100),"Auto","Approval"))</f>
        <v>Auto</v>
      </c>
      <c r="P945" s="21" t="s">
        <v>111</v>
      </c>
      <c r="Q945" s="21"/>
      <c r="R945" s="21" t="str">
        <f aca="false">IF(E945="Superseded",MID(INDEX('Import file'!$E$2:$E$1384,MATCH(A945,'Import file'!$A$2:$A$1384,0)),23,30),A945)</f>
        <v>LSB-1853</v>
      </c>
      <c r="S945" s="19" t="n">
        <f aca="false">IF(E945="Discontinued","",IFERROR(INDEX('Supplier file A'!$D$2:$D$677,MATCH(R945,'Supplier file A'!$A$2:$A$677,0)),IFERROR(INDEX('Supplier file B'!$D$2:$D$386,MATCH(R945,'Supplier file B'!$A$2:$A$386,0)),INDEX('Supplier file C'!$D$2:$D$383,MATCH(R945,'Supplier file C'!$A$2:$A$383,0)))))</f>
        <v>54.38</v>
      </c>
      <c r="T945" s="21" t="str">
        <f aca="false">IF(E945="Discontinued","",IF(ABS(G945-S945)&lt;0.005,"Yes","No"))</f>
        <v>Yes</v>
      </c>
      <c r="U945" s="21" t="str">
        <f aca="false">IF(E945="Discontinued","",IF(ABS(F945-G945)&lt;=0.01*G945,"Yes","No"))</f>
        <v>No</v>
      </c>
      <c r="V945" s="17" t="n">
        <f aca="false">IF(E945="Discontinued","",K945/H945-1)</f>
        <v>0.0323529411764707</v>
      </c>
      <c r="W945" s="21" t="str">
        <f aca="false">IF(E945="Discontinued","Archived",IF(ROUND((L945-G945)/L945,3)&gt;=ROUND(I945,3),"At or above target",IF(Q945&lt;&gt;"","Below target, reason recorded","Below target, no reason")))</f>
        <v>At or above target</v>
      </c>
      <c r="X945" s="21" t="str">
        <f aca="false">IF(E945="Discontinued","",IF(ROUND(M945-I945,3)&lt;-0.01,"Yes","No"))</f>
        <v>Yes</v>
      </c>
    </row>
    <row r="946" customFormat="false" ht="15" hidden="false" customHeight="false" outlineLevel="0" collapsed="false">
      <c r="A946" s="21" t="s">
        <v>2028</v>
      </c>
      <c r="B946" s="21" t="s">
        <v>2029</v>
      </c>
      <c r="C946" s="21" t="s">
        <v>1941</v>
      </c>
      <c r="D946" s="21" t="s">
        <v>1453</v>
      </c>
      <c r="E946" s="21" t="s">
        <v>110</v>
      </c>
      <c r="F946" s="19" t="n">
        <v>39.1</v>
      </c>
      <c r="G946" s="19" t="n">
        <v>40.33</v>
      </c>
      <c r="H946" s="19" t="n">
        <v>63.1</v>
      </c>
      <c r="I946" s="17" t="n">
        <v>0.38</v>
      </c>
      <c r="J946" s="17"/>
      <c r="K946" s="19" t="n">
        <f aca="false">IF(E946="Discontinued",H946,ROUND(ROUNDUP(ROUND(G946/(1-IF(J946="",I946,J946))/0.05,6),0)*0.05,2))</f>
        <v>65.05</v>
      </c>
      <c r="L946" s="19" t="n">
        <f aca="false">IF(OR(E946="Discontinued",P946="Held at old sell"),H946,IF(LEFT(P946,15)="Approved, cappe",ROUND(ROUNDUP(ROUND(H946*1.1/0.05,6),0)*0.05,2),K946))</f>
        <v>65.05</v>
      </c>
      <c r="M946" s="17" t="n">
        <f aca="false">ROUND((H946-G946)/H946,3)</f>
        <v>0.361</v>
      </c>
      <c r="N946" s="17" t="n">
        <f aca="false">IF(E946="Discontinued","",ROUND((L946-G946)/L946,3))</f>
        <v>0.38</v>
      </c>
      <c r="O946" s="21" t="str">
        <f aca="false">IF(E946="Discontinued","Archive",IF(AND(ROUND(K946/H946-1,6)&lt;=0.1,K946-H946&lt;=100),"Auto","Approval"))</f>
        <v>Auto</v>
      </c>
      <c r="P946" s="21" t="s">
        <v>111</v>
      </c>
      <c r="Q946" s="21"/>
      <c r="R946" s="21" t="str">
        <f aca="false">IF(E946="Superseded",MID(INDEX('Import file'!$E$2:$E$1384,MATCH(A946,'Import file'!$A$2:$A$1384,0)),23,30),A946)</f>
        <v>LSB-1857</v>
      </c>
      <c r="S946" s="19" t="n">
        <f aca="false">IF(E946="Discontinued","",IFERROR(INDEX('Supplier file A'!$D$2:$D$677,MATCH(R946,'Supplier file A'!$A$2:$A$677,0)),IFERROR(INDEX('Supplier file B'!$D$2:$D$386,MATCH(R946,'Supplier file B'!$A$2:$A$386,0)),INDEX('Supplier file C'!$D$2:$D$383,MATCH(R946,'Supplier file C'!$A$2:$A$383,0)))))</f>
        <v>40.33</v>
      </c>
      <c r="T946" s="21" t="str">
        <f aca="false">IF(E946="Discontinued","",IF(ABS(G946-S946)&lt;0.005,"Yes","No"))</f>
        <v>Yes</v>
      </c>
      <c r="U946" s="21" t="str">
        <f aca="false">IF(E946="Discontinued","",IF(ABS(F946-G946)&lt;=0.01*G946,"Yes","No"))</f>
        <v>No</v>
      </c>
      <c r="V946" s="17" t="n">
        <f aca="false">IF(E946="Discontinued","",K946/H946-1)</f>
        <v>0.0309033280507132</v>
      </c>
      <c r="W946" s="21" t="str">
        <f aca="false">IF(E946="Discontinued","Archived",IF(ROUND((L946-G946)/L946,3)&gt;=ROUND(I946,3),"At or above target",IF(Q946&lt;&gt;"","Below target, reason recorded","Below target, no reason")))</f>
        <v>At or above target</v>
      </c>
      <c r="X946" s="21" t="str">
        <f aca="false">IF(E946="Discontinued","",IF(ROUND(M946-I946,3)&lt;-0.01,"Yes","No"))</f>
        <v>Yes</v>
      </c>
    </row>
    <row r="947" customFormat="false" ht="15" hidden="false" customHeight="false" outlineLevel="0" collapsed="false">
      <c r="A947" s="21" t="s">
        <v>2030</v>
      </c>
      <c r="B947" s="21" t="s">
        <v>2031</v>
      </c>
      <c r="C947" s="21" t="s">
        <v>1941</v>
      </c>
      <c r="D947" s="21" t="s">
        <v>1453</v>
      </c>
      <c r="E947" s="21" t="s">
        <v>110</v>
      </c>
      <c r="F947" s="19" t="n">
        <v>74.86</v>
      </c>
      <c r="G947" s="19" t="n">
        <v>77.78</v>
      </c>
      <c r="H947" s="19" t="n">
        <v>120.75</v>
      </c>
      <c r="I947" s="17" t="n">
        <v>0.38</v>
      </c>
      <c r="J947" s="17"/>
      <c r="K947" s="19" t="n">
        <f aca="false">IF(E947="Discontinued",H947,ROUND(ROUNDUP(ROUND(G947/(1-IF(J947="",I947,J947))/0.05,6),0)*0.05,2))</f>
        <v>125.5</v>
      </c>
      <c r="L947" s="19" t="n">
        <f aca="false">IF(OR(E947="Discontinued",P947="Held at old sell"),H947,IF(LEFT(P947,15)="Approved, cappe",ROUND(ROUNDUP(ROUND(H947*1.1/0.05,6),0)*0.05,2),K947))</f>
        <v>125.5</v>
      </c>
      <c r="M947" s="17" t="n">
        <f aca="false">ROUND((H947-G947)/H947,3)</f>
        <v>0.356</v>
      </c>
      <c r="N947" s="17" t="n">
        <f aca="false">IF(E947="Discontinued","",ROUND((L947-G947)/L947,3))</f>
        <v>0.38</v>
      </c>
      <c r="O947" s="21" t="str">
        <f aca="false">IF(E947="Discontinued","Archive",IF(AND(ROUND(K947/H947-1,6)&lt;=0.1,K947-H947&lt;=100),"Auto","Approval"))</f>
        <v>Auto</v>
      </c>
      <c r="P947" s="21" t="s">
        <v>111</v>
      </c>
      <c r="Q947" s="21"/>
      <c r="R947" s="21" t="str">
        <f aca="false">IF(E947="Superseded",MID(INDEX('Import file'!$E$2:$E$1384,MATCH(A947,'Import file'!$A$2:$A$1384,0)),23,30),A947)</f>
        <v>LSB-1858</v>
      </c>
      <c r="S947" s="19" t="n">
        <f aca="false">IF(E947="Discontinued","",IFERROR(INDEX('Supplier file A'!$D$2:$D$677,MATCH(R947,'Supplier file A'!$A$2:$A$677,0)),IFERROR(INDEX('Supplier file B'!$D$2:$D$386,MATCH(R947,'Supplier file B'!$A$2:$A$386,0)),INDEX('Supplier file C'!$D$2:$D$383,MATCH(R947,'Supplier file C'!$A$2:$A$383,0)))))</f>
        <v>77.78</v>
      </c>
      <c r="T947" s="21" t="str">
        <f aca="false">IF(E947="Discontinued","",IF(ABS(G947-S947)&lt;0.005,"Yes","No"))</f>
        <v>Yes</v>
      </c>
      <c r="U947" s="21" t="str">
        <f aca="false">IF(E947="Discontinued","",IF(ABS(F947-G947)&lt;=0.01*G947,"Yes","No"))</f>
        <v>No</v>
      </c>
      <c r="V947" s="17" t="n">
        <f aca="false">IF(E947="Discontinued","",K947/H947-1)</f>
        <v>0.0393374741200827</v>
      </c>
      <c r="W947" s="21" t="str">
        <f aca="false">IF(E947="Discontinued","Archived",IF(ROUND((L947-G947)/L947,3)&gt;=ROUND(I947,3),"At or above target",IF(Q947&lt;&gt;"","Below target, reason recorded","Below target, no reason")))</f>
        <v>At or above target</v>
      </c>
      <c r="X947" s="21" t="str">
        <f aca="false">IF(E947="Discontinued","",IF(ROUND(M947-I947,3)&lt;-0.01,"Yes","No"))</f>
        <v>Yes</v>
      </c>
    </row>
    <row r="948" customFormat="false" ht="15" hidden="false" customHeight="false" outlineLevel="0" collapsed="false">
      <c r="A948" s="21" t="s">
        <v>2032</v>
      </c>
      <c r="B948" s="21" t="s">
        <v>2033</v>
      </c>
      <c r="C948" s="21" t="s">
        <v>1941</v>
      </c>
      <c r="D948" s="21" t="s">
        <v>1453</v>
      </c>
      <c r="E948" s="21" t="s">
        <v>110</v>
      </c>
      <c r="F948" s="19" t="n">
        <v>66.7</v>
      </c>
      <c r="G948" s="19" t="n">
        <v>69.84</v>
      </c>
      <c r="H948" s="19" t="n">
        <v>107.6</v>
      </c>
      <c r="I948" s="17" t="n">
        <v>0.38</v>
      </c>
      <c r="J948" s="17"/>
      <c r="K948" s="19" t="n">
        <f aca="false">IF(E948="Discontinued",H948,ROUND(ROUNDUP(ROUND(G948/(1-IF(J948="",I948,J948))/0.05,6),0)*0.05,2))</f>
        <v>112.65</v>
      </c>
      <c r="L948" s="19" t="n">
        <f aca="false">IF(OR(E948="Discontinued",P948="Held at old sell"),H948,IF(LEFT(P948,15)="Approved, cappe",ROUND(ROUNDUP(ROUND(H948*1.1/0.05,6),0)*0.05,2),K948))</f>
        <v>112.65</v>
      </c>
      <c r="M948" s="17" t="n">
        <f aca="false">ROUND((H948-G948)/H948,3)</f>
        <v>0.351</v>
      </c>
      <c r="N948" s="17" t="n">
        <f aca="false">IF(E948="Discontinued","",ROUND((L948-G948)/L948,3))</f>
        <v>0.38</v>
      </c>
      <c r="O948" s="21" t="str">
        <f aca="false">IF(E948="Discontinued","Archive",IF(AND(ROUND(K948/H948-1,6)&lt;=0.1,K948-H948&lt;=100),"Auto","Approval"))</f>
        <v>Auto</v>
      </c>
      <c r="P948" s="21" t="s">
        <v>111</v>
      </c>
      <c r="Q948" s="21"/>
      <c r="R948" s="21" t="str">
        <f aca="false">IF(E948="Superseded",MID(INDEX('Import file'!$E$2:$E$1384,MATCH(A948,'Import file'!$A$2:$A$1384,0)),23,30),A948)</f>
        <v>LSB-1862</v>
      </c>
      <c r="S948" s="19" t="n">
        <f aca="false">IF(E948="Discontinued","",IFERROR(INDEX('Supplier file A'!$D$2:$D$677,MATCH(R948,'Supplier file A'!$A$2:$A$677,0)),IFERROR(INDEX('Supplier file B'!$D$2:$D$386,MATCH(R948,'Supplier file B'!$A$2:$A$386,0)),INDEX('Supplier file C'!$D$2:$D$383,MATCH(R948,'Supplier file C'!$A$2:$A$383,0)))))</f>
        <v>69.84</v>
      </c>
      <c r="T948" s="21" t="str">
        <f aca="false">IF(E948="Discontinued","",IF(ABS(G948-S948)&lt;0.005,"Yes","No"))</f>
        <v>Yes</v>
      </c>
      <c r="U948" s="21" t="str">
        <f aca="false">IF(E948="Discontinued","",IF(ABS(F948-G948)&lt;=0.01*G948,"Yes","No"))</f>
        <v>No</v>
      </c>
      <c r="V948" s="17" t="n">
        <f aca="false">IF(E948="Discontinued","",K948/H948-1)</f>
        <v>0.0469330855018588</v>
      </c>
      <c r="W948" s="21" t="str">
        <f aca="false">IF(E948="Discontinued","Archived",IF(ROUND((L948-G948)/L948,3)&gt;=ROUND(I948,3),"At or above target",IF(Q948&lt;&gt;"","Below target, reason recorded","Below target, no reason")))</f>
        <v>At or above target</v>
      </c>
      <c r="X948" s="21" t="str">
        <f aca="false">IF(E948="Discontinued","",IF(ROUND(M948-I948,3)&lt;-0.01,"Yes","No"))</f>
        <v>Yes</v>
      </c>
    </row>
    <row r="949" customFormat="false" ht="15" hidden="false" customHeight="false" outlineLevel="0" collapsed="false">
      <c r="A949" s="21" t="s">
        <v>2034</v>
      </c>
      <c r="B949" s="21" t="s">
        <v>2035</v>
      </c>
      <c r="C949" s="21" t="s">
        <v>1941</v>
      </c>
      <c r="D949" s="21" t="s">
        <v>1453</v>
      </c>
      <c r="E949" s="21" t="s">
        <v>110</v>
      </c>
      <c r="F949" s="19" t="n">
        <v>27.6</v>
      </c>
      <c r="G949" s="19" t="n">
        <v>28.81</v>
      </c>
      <c r="H949" s="19" t="n">
        <v>44.55</v>
      </c>
      <c r="I949" s="17" t="n">
        <v>0.38</v>
      </c>
      <c r="J949" s="17"/>
      <c r="K949" s="19" t="n">
        <f aca="false">IF(E949="Discontinued",H949,ROUND(ROUNDUP(ROUND(G949/(1-IF(J949="",I949,J949))/0.05,6),0)*0.05,2))</f>
        <v>46.5</v>
      </c>
      <c r="L949" s="19" t="n">
        <f aca="false">IF(OR(E949="Discontinued",P949="Held at old sell"),H949,IF(LEFT(P949,15)="Approved, cappe",ROUND(ROUNDUP(ROUND(H949*1.1/0.05,6),0)*0.05,2),K949))</f>
        <v>46.5</v>
      </c>
      <c r="M949" s="17" t="n">
        <f aca="false">ROUND((H949-G949)/H949,3)</f>
        <v>0.353</v>
      </c>
      <c r="N949" s="17" t="n">
        <f aca="false">IF(E949="Discontinued","",ROUND((L949-G949)/L949,3))</f>
        <v>0.38</v>
      </c>
      <c r="O949" s="21" t="str">
        <f aca="false">IF(E949="Discontinued","Archive",IF(AND(ROUND(K949/H949-1,6)&lt;=0.1,K949-H949&lt;=100),"Auto","Approval"))</f>
        <v>Auto</v>
      </c>
      <c r="P949" s="21" t="s">
        <v>111</v>
      </c>
      <c r="Q949" s="21"/>
      <c r="R949" s="21" t="str">
        <f aca="false">IF(E949="Superseded",MID(INDEX('Import file'!$E$2:$E$1384,MATCH(A949,'Import file'!$A$2:$A$1384,0)),23,30),A949)</f>
        <v>LSB-1864</v>
      </c>
      <c r="S949" s="19" t="n">
        <f aca="false">IF(E949="Discontinued","",IFERROR(INDEX('Supplier file A'!$D$2:$D$677,MATCH(R949,'Supplier file A'!$A$2:$A$677,0)),IFERROR(INDEX('Supplier file B'!$D$2:$D$386,MATCH(R949,'Supplier file B'!$A$2:$A$386,0)),INDEX('Supplier file C'!$D$2:$D$383,MATCH(R949,'Supplier file C'!$A$2:$A$383,0)))))</f>
        <v>28.81</v>
      </c>
      <c r="T949" s="21" t="str">
        <f aca="false">IF(E949="Discontinued","",IF(ABS(G949-S949)&lt;0.005,"Yes","No"))</f>
        <v>Yes</v>
      </c>
      <c r="U949" s="21" t="str">
        <f aca="false">IF(E949="Discontinued","",IF(ABS(F949-G949)&lt;=0.01*G949,"Yes","No"))</f>
        <v>No</v>
      </c>
      <c r="V949" s="17" t="n">
        <f aca="false">IF(E949="Discontinued","",K949/H949-1)</f>
        <v>0.0437710437710439</v>
      </c>
      <c r="W949" s="21" t="str">
        <f aca="false">IF(E949="Discontinued","Archived",IF(ROUND((L949-G949)/L949,3)&gt;=ROUND(I949,3),"At or above target",IF(Q949&lt;&gt;"","Below target, reason recorded","Below target, no reason")))</f>
        <v>At or above target</v>
      </c>
      <c r="X949" s="21" t="str">
        <f aca="false">IF(E949="Discontinued","",IF(ROUND(M949-I949,3)&lt;-0.01,"Yes","No"))</f>
        <v>Yes</v>
      </c>
    </row>
    <row r="950" customFormat="false" ht="15" hidden="false" customHeight="false" outlineLevel="0" collapsed="false">
      <c r="A950" s="21" t="s">
        <v>2036</v>
      </c>
      <c r="B950" s="21" t="s">
        <v>2037</v>
      </c>
      <c r="C950" s="21" t="s">
        <v>1941</v>
      </c>
      <c r="D950" s="21" t="s">
        <v>1453</v>
      </c>
      <c r="E950" s="21" t="s">
        <v>131</v>
      </c>
      <c r="F950" s="19" t="n">
        <v>31.62</v>
      </c>
      <c r="G950" s="19" t="n">
        <v>32.53</v>
      </c>
      <c r="H950" s="19" t="n">
        <v>51</v>
      </c>
      <c r="I950" s="17" t="n">
        <v>0.38</v>
      </c>
      <c r="J950" s="17"/>
      <c r="K950" s="19" t="n">
        <f aca="false">IF(E950="Discontinued",H950,ROUND(ROUNDUP(ROUND(G950/(1-IF(J950="",I950,J950))/0.05,6),0)*0.05,2))</f>
        <v>52.5</v>
      </c>
      <c r="L950" s="19" t="n">
        <f aca="false">IF(OR(E950="Discontinued",P950="Held at old sell"),H950,IF(LEFT(P950,15)="Approved, cappe",ROUND(ROUNDUP(ROUND(H950*1.1/0.05,6),0)*0.05,2),K950))</f>
        <v>52.5</v>
      </c>
      <c r="M950" s="17" t="n">
        <f aca="false">ROUND((H950-G950)/H950,3)</f>
        <v>0.362</v>
      </c>
      <c r="N950" s="17" t="n">
        <f aca="false">IF(E950="Discontinued","",ROUND((L950-G950)/L950,3))</f>
        <v>0.38</v>
      </c>
      <c r="O950" s="21" t="str">
        <f aca="false">IF(E950="Discontinued","Archive",IF(AND(ROUND(K950/H950-1,6)&lt;=0.1,K950-H950&lt;=100),"Auto","Approval"))</f>
        <v>Auto</v>
      </c>
      <c r="P950" s="21" t="s">
        <v>111</v>
      </c>
      <c r="Q950" s="21"/>
      <c r="R950" s="21" t="str">
        <f aca="false">IF(E950="Superseded",MID(INDEX('Import file'!$E$2:$E$1384,MATCH(A950,'Import file'!$A$2:$A$1384,0)),23,30),A950)</f>
        <v>LSB-6869</v>
      </c>
      <c r="S950" s="19" t="n">
        <f aca="false">IF(E950="Discontinued","",IFERROR(INDEX('Supplier file A'!$D$2:$D$677,MATCH(R950,'Supplier file A'!$A$2:$A$677,0)),IFERROR(INDEX('Supplier file B'!$D$2:$D$386,MATCH(R950,'Supplier file B'!$A$2:$A$386,0)),INDEX('Supplier file C'!$D$2:$D$383,MATCH(R950,'Supplier file C'!$A$2:$A$383,0)))))</f>
        <v>32.53</v>
      </c>
      <c r="T950" s="21" t="str">
        <f aca="false">IF(E950="Discontinued","",IF(ABS(G950-S950)&lt;0.005,"Yes","No"))</f>
        <v>Yes</v>
      </c>
      <c r="U950" s="21" t="str">
        <f aca="false">IF(E950="Discontinued","",IF(ABS(F950-G950)&lt;=0.01*G950,"Yes","No"))</f>
        <v>No</v>
      </c>
      <c r="V950" s="17" t="n">
        <f aca="false">IF(E950="Discontinued","",K950/H950-1)</f>
        <v>0.0294117647058823</v>
      </c>
      <c r="W950" s="21" t="str">
        <f aca="false">IF(E950="Discontinued","Archived",IF(ROUND((L950-G950)/L950,3)&gt;=ROUND(I950,3),"At or above target",IF(Q950&lt;&gt;"","Below target, reason recorded","Below target, no reason")))</f>
        <v>At or above target</v>
      </c>
      <c r="X950" s="21" t="str">
        <f aca="false">IF(E950="Discontinued","",IF(ROUND(M950-I950,3)&lt;-0.01,"Yes","No"))</f>
        <v>Yes</v>
      </c>
    </row>
    <row r="951" customFormat="false" ht="15" hidden="false" customHeight="false" outlineLevel="0" collapsed="false">
      <c r="A951" s="21" t="s">
        <v>2038</v>
      </c>
      <c r="B951" s="21" t="s">
        <v>2039</v>
      </c>
      <c r="C951" s="21" t="s">
        <v>1941</v>
      </c>
      <c r="D951" s="21" t="s">
        <v>1453</v>
      </c>
      <c r="E951" s="21" t="s">
        <v>110</v>
      </c>
      <c r="F951" s="19" t="n">
        <v>66.12</v>
      </c>
      <c r="G951" s="19" t="n">
        <v>69.52</v>
      </c>
      <c r="H951" s="19" t="n">
        <v>93.15</v>
      </c>
      <c r="I951" s="17" t="n">
        <v>0.38</v>
      </c>
      <c r="J951" s="17" t="n">
        <v>0.29</v>
      </c>
      <c r="K951" s="19" t="n">
        <f aca="false">IF(E951="Discontinued",H951,ROUND(ROUNDUP(ROUND(G951/(1-IF(J951="",I951,J951))/0.05,6),0)*0.05,2))</f>
        <v>97.95</v>
      </c>
      <c r="L951" s="19" t="n">
        <f aca="false">IF(OR(E951="Discontinued",P951="Held at old sell"),H951,IF(LEFT(P951,15)="Approved, cappe",ROUND(ROUNDUP(ROUND(H951*1.1/0.05,6),0)*0.05,2),K951))</f>
        <v>97.95</v>
      </c>
      <c r="M951" s="17" t="n">
        <f aca="false">ROUND((H951-G951)/H951,3)</f>
        <v>0.254</v>
      </c>
      <c r="N951" s="17" t="n">
        <f aca="false">IF(E951="Discontinued","",ROUND((L951-G951)/L951,3))</f>
        <v>0.29</v>
      </c>
      <c r="O951" s="21" t="str">
        <f aca="false">IF(E951="Discontinued","Archive",IF(AND(ROUND(K951/H951-1,6)&lt;=0.1,K951-H951&lt;=100),"Auto","Approval"))</f>
        <v>Auto</v>
      </c>
      <c r="P951" s="21" t="s">
        <v>111</v>
      </c>
      <c r="Q951" s="21" t="s">
        <v>405</v>
      </c>
      <c r="R951" s="21" t="str">
        <f aca="false">IF(E951="Superseded",MID(INDEX('Import file'!$E$2:$E$1384,MATCH(A951,'Import file'!$A$2:$A$1384,0)),23,30),A951)</f>
        <v>LSB-1870</v>
      </c>
      <c r="S951" s="19" t="n">
        <f aca="false">IF(E951="Discontinued","",IFERROR(INDEX('Supplier file A'!$D$2:$D$677,MATCH(R951,'Supplier file A'!$A$2:$A$677,0)),IFERROR(INDEX('Supplier file B'!$D$2:$D$386,MATCH(R951,'Supplier file B'!$A$2:$A$386,0)),INDEX('Supplier file C'!$D$2:$D$383,MATCH(R951,'Supplier file C'!$A$2:$A$383,0)))))</f>
        <v>69.52</v>
      </c>
      <c r="T951" s="21" t="str">
        <f aca="false">IF(E951="Discontinued","",IF(ABS(G951-S951)&lt;0.005,"Yes","No"))</f>
        <v>Yes</v>
      </c>
      <c r="U951" s="21" t="str">
        <f aca="false">IF(E951="Discontinued","",IF(ABS(F951-G951)&lt;=0.01*G951,"Yes","No"))</f>
        <v>No</v>
      </c>
      <c r="V951" s="17" t="n">
        <f aca="false">IF(E951="Discontinued","",K951/H951-1)</f>
        <v>0.0515297906602255</v>
      </c>
      <c r="W951" s="21" t="str">
        <f aca="false">IF(E951="Discontinued","Archived",IF(ROUND((L951-G951)/L951,3)&gt;=ROUND(I951,3),"At or above target",IF(Q951&lt;&gt;"","Below target, reason recorded","Below target, no reason")))</f>
        <v>Below target, reason recorded</v>
      </c>
      <c r="X951" s="21" t="str">
        <f aca="false">IF(E951="Discontinued","",IF(ROUND(M951-I951,3)&lt;-0.01,"Yes","No"))</f>
        <v>Yes</v>
      </c>
    </row>
    <row r="952" customFormat="false" ht="15" hidden="false" customHeight="false" outlineLevel="0" collapsed="false">
      <c r="A952" s="21" t="s">
        <v>2040</v>
      </c>
      <c r="B952" s="21" t="s">
        <v>2041</v>
      </c>
      <c r="C952" s="21" t="s">
        <v>1941</v>
      </c>
      <c r="D952" s="21" t="s">
        <v>1453</v>
      </c>
      <c r="E952" s="21" t="s">
        <v>131</v>
      </c>
      <c r="F952" s="19" t="n">
        <v>48.88</v>
      </c>
      <c r="G952" s="19" t="n">
        <v>51.16</v>
      </c>
      <c r="H952" s="19" t="n">
        <v>71.9</v>
      </c>
      <c r="I952" s="17" t="n">
        <v>0.38</v>
      </c>
      <c r="J952" s="17" t="n">
        <v>0.32</v>
      </c>
      <c r="K952" s="19" t="n">
        <f aca="false">IF(E952="Discontinued",H952,ROUND(ROUNDUP(ROUND(G952/(1-IF(J952="",I952,J952))/0.05,6),0)*0.05,2))</f>
        <v>75.25</v>
      </c>
      <c r="L952" s="19" t="n">
        <f aca="false">IF(OR(E952="Discontinued",P952="Held at old sell"),H952,IF(LEFT(P952,15)="Approved, cappe",ROUND(ROUNDUP(ROUND(H952*1.1/0.05,6),0)*0.05,2),K952))</f>
        <v>75.25</v>
      </c>
      <c r="M952" s="17" t="n">
        <f aca="false">ROUND((H952-G952)/H952,3)</f>
        <v>0.288</v>
      </c>
      <c r="N952" s="17" t="n">
        <f aca="false">IF(E952="Discontinued","",ROUND((L952-G952)/L952,3))</f>
        <v>0.32</v>
      </c>
      <c r="O952" s="21" t="str">
        <f aca="false">IF(E952="Discontinued","Archive",IF(AND(ROUND(K952/H952-1,6)&lt;=0.1,K952-H952&lt;=100),"Auto","Approval"))</f>
        <v>Auto</v>
      </c>
      <c r="P952" s="21" t="s">
        <v>111</v>
      </c>
      <c r="Q952" s="21" t="s">
        <v>1466</v>
      </c>
      <c r="R952" s="21" t="str">
        <f aca="false">IF(E952="Superseded",MID(INDEX('Import file'!$E$2:$E$1384,MATCH(A952,'Import file'!$A$2:$A$1384,0)),23,30),A952)</f>
        <v>LSB-6873</v>
      </c>
      <c r="S952" s="19" t="n">
        <f aca="false">IF(E952="Discontinued","",IFERROR(INDEX('Supplier file A'!$D$2:$D$677,MATCH(R952,'Supplier file A'!$A$2:$A$677,0)),IFERROR(INDEX('Supplier file B'!$D$2:$D$386,MATCH(R952,'Supplier file B'!$A$2:$A$386,0)),INDEX('Supplier file C'!$D$2:$D$383,MATCH(R952,'Supplier file C'!$A$2:$A$383,0)))))</f>
        <v>51.16</v>
      </c>
      <c r="T952" s="21" t="str">
        <f aca="false">IF(E952="Discontinued","",IF(ABS(G952-S952)&lt;0.005,"Yes","No"))</f>
        <v>Yes</v>
      </c>
      <c r="U952" s="21" t="str">
        <f aca="false">IF(E952="Discontinued","",IF(ABS(F952-G952)&lt;=0.01*G952,"Yes","No"))</f>
        <v>No</v>
      </c>
      <c r="V952" s="17" t="n">
        <f aca="false">IF(E952="Discontinued","",K952/H952-1)</f>
        <v>0.0465924895688454</v>
      </c>
      <c r="W952" s="21" t="str">
        <f aca="false">IF(E952="Discontinued","Archived",IF(ROUND((L952-G952)/L952,3)&gt;=ROUND(I952,3),"At or above target",IF(Q952&lt;&gt;"","Below target, reason recorded","Below target, no reason")))</f>
        <v>Below target, reason recorded</v>
      </c>
      <c r="X952" s="21" t="str">
        <f aca="false">IF(E952="Discontinued","",IF(ROUND(M952-I952,3)&lt;-0.01,"Yes","No"))</f>
        <v>Yes</v>
      </c>
    </row>
    <row r="953" customFormat="false" ht="15" hidden="false" customHeight="false" outlineLevel="0" collapsed="false">
      <c r="A953" s="21" t="s">
        <v>2042</v>
      </c>
      <c r="B953" s="21" t="s">
        <v>2043</v>
      </c>
      <c r="C953" s="21" t="s">
        <v>1941</v>
      </c>
      <c r="D953" s="21" t="s">
        <v>1453</v>
      </c>
      <c r="E953" s="21" t="s">
        <v>110</v>
      </c>
      <c r="F953" s="19" t="n">
        <v>61.2</v>
      </c>
      <c r="G953" s="19" t="n">
        <v>62.93</v>
      </c>
      <c r="H953" s="19" t="n">
        <v>98.75</v>
      </c>
      <c r="I953" s="17" t="n">
        <v>0.38</v>
      </c>
      <c r="J953" s="17"/>
      <c r="K953" s="19" t="n">
        <f aca="false">IF(E953="Discontinued",H953,ROUND(ROUNDUP(ROUND(G953/(1-IF(J953="",I953,J953))/0.05,6),0)*0.05,2))</f>
        <v>101.5</v>
      </c>
      <c r="L953" s="19" t="n">
        <f aca="false">IF(OR(E953="Discontinued",P953="Held at old sell"),H953,IF(LEFT(P953,15)="Approved, cappe",ROUND(ROUNDUP(ROUND(H953*1.1/0.05,6),0)*0.05,2),K953))</f>
        <v>101.5</v>
      </c>
      <c r="M953" s="17" t="n">
        <f aca="false">ROUND((H953-G953)/H953,3)</f>
        <v>0.363</v>
      </c>
      <c r="N953" s="17" t="n">
        <f aca="false">IF(E953="Discontinued","",ROUND((L953-G953)/L953,3))</f>
        <v>0.38</v>
      </c>
      <c r="O953" s="21" t="str">
        <f aca="false">IF(E953="Discontinued","Archive",IF(AND(ROUND(K953/H953-1,6)&lt;=0.1,K953-H953&lt;=100),"Auto","Approval"))</f>
        <v>Auto</v>
      </c>
      <c r="P953" s="21" t="s">
        <v>111</v>
      </c>
      <c r="Q953" s="21"/>
      <c r="R953" s="21" t="str">
        <f aca="false">IF(E953="Superseded",MID(INDEX('Import file'!$E$2:$E$1384,MATCH(A953,'Import file'!$A$2:$A$1384,0)),23,30),A953)</f>
        <v>LSB-1877</v>
      </c>
      <c r="S953" s="19" t="n">
        <f aca="false">IF(E953="Discontinued","",IFERROR(INDEX('Supplier file A'!$D$2:$D$677,MATCH(R953,'Supplier file A'!$A$2:$A$677,0)),IFERROR(INDEX('Supplier file B'!$D$2:$D$386,MATCH(R953,'Supplier file B'!$A$2:$A$386,0)),INDEX('Supplier file C'!$D$2:$D$383,MATCH(R953,'Supplier file C'!$A$2:$A$383,0)))))</f>
        <v>62.93</v>
      </c>
      <c r="T953" s="21" t="str">
        <f aca="false">IF(E953="Discontinued","",IF(ABS(G953-S953)&lt;0.005,"Yes","No"))</f>
        <v>Yes</v>
      </c>
      <c r="U953" s="21" t="str">
        <f aca="false">IF(E953="Discontinued","",IF(ABS(F953-G953)&lt;=0.01*G953,"Yes","No"))</f>
        <v>No</v>
      </c>
      <c r="V953" s="17" t="n">
        <f aca="false">IF(E953="Discontinued","",K953/H953-1)</f>
        <v>0.0278481012658227</v>
      </c>
      <c r="W953" s="21" t="str">
        <f aca="false">IF(E953="Discontinued","Archived",IF(ROUND((L953-G953)/L953,3)&gt;=ROUND(I953,3),"At or above target",IF(Q953&lt;&gt;"","Below target, reason recorded","Below target, no reason")))</f>
        <v>At or above target</v>
      </c>
      <c r="X953" s="21" t="str">
        <f aca="false">IF(E953="Discontinued","",IF(ROUND(M953-I953,3)&lt;-0.01,"Yes","No"))</f>
        <v>Yes</v>
      </c>
    </row>
    <row r="954" customFormat="false" ht="15" hidden="false" customHeight="false" outlineLevel="0" collapsed="false">
      <c r="A954" s="21" t="s">
        <v>2044</v>
      </c>
      <c r="B954" s="21" t="s">
        <v>2045</v>
      </c>
      <c r="C954" s="21" t="s">
        <v>1941</v>
      </c>
      <c r="D954" s="21" t="s">
        <v>1453</v>
      </c>
      <c r="E954" s="21" t="s">
        <v>110</v>
      </c>
      <c r="F954" s="19" t="n">
        <v>32.3</v>
      </c>
      <c r="G954" s="19" t="n">
        <v>33.65</v>
      </c>
      <c r="H954" s="19" t="n">
        <v>52.1</v>
      </c>
      <c r="I954" s="17" t="n">
        <v>0.38</v>
      </c>
      <c r="J954" s="17"/>
      <c r="K954" s="19" t="n">
        <f aca="false">IF(E954="Discontinued",H954,ROUND(ROUNDUP(ROUND(G954/(1-IF(J954="",I954,J954))/0.05,6),0)*0.05,2))</f>
        <v>54.3</v>
      </c>
      <c r="L954" s="19" t="n">
        <f aca="false">IF(OR(E954="Discontinued",P954="Held at old sell"),H954,IF(LEFT(P954,15)="Approved, cappe",ROUND(ROUNDUP(ROUND(H954*1.1/0.05,6),0)*0.05,2),K954))</f>
        <v>54.3</v>
      </c>
      <c r="M954" s="17" t="n">
        <f aca="false">ROUND((H954-G954)/H954,3)</f>
        <v>0.354</v>
      </c>
      <c r="N954" s="17" t="n">
        <f aca="false">IF(E954="Discontinued","",ROUND((L954-G954)/L954,3))</f>
        <v>0.38</v>
      </c>
      <c r="O954" s="21" t="str">
        <f aca="false">IF(E954="Discontinued","Archive",IF(AND(ROUND(K954/H954-1,6)&lt;=0.1,K954-H954&lt;=100),"Auto","Approval"))</f>
        <v>Auto</v>
      </c>
      <c r="P954" s="21" t="s">
        <v>111</v>
      </c>
      <c r="Q954" s="21"/>
      <c r="R954" s="21" t="str">
        <f aca="false">IF(E954="Superseded",MID(INDEX('Import file'!$E$2:$E$1384,MATCH(A954,'Import file'!$A$2:$A$1384,0)),23,30),A954)</f>
        <v>LSB-1881</v>
      </c>
      <c r="S954" s="19" t="n">
        <f aca="false">IF(E954="Discontinued","",IFERROR(INDEX('Supplier file A'!$D$2:$D$677,MATCH(R954,'Supplier file A'!$A$2:$A$677,0)),IFERROR(INDEX('Supplier file B'!$D$2:$D$386,MATCH(R954,'Supplier file B'!$A$2:$A$386,0)),INDEX('Supplier file C'!$D$2:$D$383,MATCH(R954,'Supplier file C'!$A$2:$A$383,0)))))</f>
        <v>33.65</v>
      </c>
      <c r="T954" s="21" t="str">
        <f aca="false">IF(E954="Discontinued","",IF(ABS(G954-S954)&lt;0.005,"Yes","No"))</f>
        <v>Yes</v>
      </c>
      <c r="U954" s="21" t="str">
        <f aca="false">IF(E954="Discontinued","",IF(ABS(F954-G954)&lt;=0.01*G954,"Yes","No"))</f>
        <v>No</v>
      </c>
      <c r="V954" s="17" t="n">
        <f aca="false">IF(E954="Discontinued","",K954/H954-1)</f>
        <v>0.0422264875239922</v>
      </c>
      <c r="W954" s="21" t="str">
        <f aca="false">IF(E954="Discontinued","Archived",IF(ROUND((L954-G954)/L954,3)&gt;=ROUND(I954,3),"At or above target",IF(Q954&lt;&gt;"","Below target, reason recorded","Below target, no reason")))</f>
        <v>At or above target</v>
      </c>
      <c r="X954" s="21" t="str">
        <f aca="false">IF(E954="Discontinued","",IF(ROUND(M954-I954,3)&lt;-0.01,"Yes","No"))</f>
        <v>Yes</v>
      </c>
    </row>
    <row r="955" customFormat="false" ht="15" hidden="false" customHeight="false" outlineLevel="0" collapsed="false">
      <c r="A955" s="21" t="s">
        <v>2046</v>
      </c>
      <c r="B955" s="21" t="s">
        <v>2047</v>
      </c>
      <c r="C955" s="21" t="s">
        <v>1941</v>
      </c>
      <c r="D955" s="21" t="s">
        <v>1453</v>
      </c>
      <c r="E955" s="21" t="s">
        <v>110</v>
      </c>
      <c r="F955" s="19" t="n">
        <v>64.8</v>
      </c>
      <c r="G955" s="19" t="n">
        <v>67.47</v>
      </c>
      <c r="H955" s="19" t="n">
        <v>104.55</v>
      </c>
      <c r="I955" s="17" t="n">
        <v>0.38</v>
      </c>
      <c r="J955" s="17"/>
      <c r="K955" s="19" t="n">
        <f aca="false">IF(E955="Discontinued",H955,ROUND(ROUNDUP(ROUND(G955/(1-IF(J955="",I955,J955))/0.05,6),0)*0.05,2))</f>
        <v>108.85</v>
      </c>
      <c r="L955" s="19" t="n">
        <f aca="false">IF(OR(E955="Discontinued",P955="Held at old sell"),H955,IF(LEFT(P955,15)="Approved, cappe",ROUND(ROUNDUP(ROUND(H955*1.1/0.05,6),0)*0.05,2),K955))</f>
        <v>108.85</v>
      </c>
      <c r="M955" s="17" t="n">
        <f aca="false">ROUND((H955-G955)/H955,3)</f>
        <v>0.355</v>
      </c>
      <c r="N955" s="17" t="n">
        <f aca="false">IF(E955="Discontinued","",ROUND((L955-G955)/L955,3))</f>
        <v>0.38</v>
      </c>
      <c r="O955" s="21" t="str">
        <f aca="false">IF(E955="Discontinued","Archive",IF(AND(ROUND(K955/H955-1,6)&lt;=0.1,K955-H955&lt;=100),"Auto","Approval"))</f>
        <v>Auto</v>
      </c>
      <c r="P955" s="21" t="s">
        <v>111</v>
      </c>
      <c r="Q955" s="21"/>
      <c r="R955" s="21" t="str">
        <f aca="false">IF(E955="Superseded",MID(INDEX('Import file'!$E$2:$E$1384,MATCH(A955,'Import file'!$A$2:$A$1384,0)),23,30),A955)</f>
        <v>LSB-1882</v>
      </c>
      <c r="S955" s="19" t="n">
        <f aca="false">IF(E955="Discontinued","",IFERROR(INDEX('Supplier file A'!$D$2:$D$677,MATCH(R955,'Supplier file A'!$A$2:$A$677,0)),IFERROR(INDEX('Supplier file B'!$D$2:$D$386,MATCH(R955,'Supplier file B'!$A$2:$A$386,0)),INDEX('Supplier file C'!$D$2:$D$383,MATCH(R955,'Supplier file C'!$A$2:$A$383,0)))))</f>
        <v>67.47</v>
      </c>
      <c r="T955" s="21" t="str">
        <f aca="false">IF(E955="Discontinued","",IF(ABS(G955-S955)&lt;0.005,"Yes","No"))</f>
        <v>Yes</v>
      </c>
      <c r="U955" s="21" t="str">
        <f aca="false">IF(E955="Discontinued","",IF(ABS(F955-G955)&lt;=0.01*G955,"Yes","No"))</f>
        <v>No</v>
      </c>
      <c r="V955" s="17" t="n">
        <f aca="false">IF(E955="Discontinued","",K955/H955-1)</f>
        <v>0.0411286465805834</v>
      </c>
      <c r="W955" s="21" t="str">
        <f aca="false">IF(E955="Discontinued","Archived",IF(ROUND((L955-G955)/L955,3)&gt;=ROUND(I955,3),"At or above target",IF(Q955&lt;&gt;"","Below target, reason recorded","Below target, no reason")))</f>
        <v>At or above target</v>
      </c>
      <c r="X955" s="21" t="str">
        <f aca="false">IF(E955="Discontinued","",IF(ROUND(M955-I955,3)&lt;-0.01,"Yes","No"))</f>
        <v>Yes</v>
      </c>
    </row>
    <row r="956" customFormat="false" ht="15" hidden="false" customHeight="false" outlineLevel="0" collapsed="false">
      <c r="A956" s="21" t="s">
        <v>2048</v>
      </c>
      <c r="B956" s="21" t="s">
        <v>2049</v>
      </c>
      <c r="C956" s="21" t="s">
        <v>1941</v>
      </c>
      <c r="D956" s="21" t="s">
        <v>1453</v>
      </c>
      <c r="E956" s="21" t="s">
        <v>110</v>
      </c>
      <c r="F956" s="19" t="n">
        <v>38</v>
      </c>
      <c r="G956" s="19" t="n">
        <v>39.32</v>
      </c>
      <c r="H956" s="19" t="n">
        <v>61.3</v>
      </c>
      <c r="I956" s="17" t="n">
        <v>0.38</v>
      </c>
      <c r="J956" s="17"/>
      <c r="K956" s="19" t="n">
        <f aca="false">IF(E956="Discontinued",H956,ROUND(ROUNDUP(ROUND(G956/(1-IF(J956="",I956,J956))/0.05,6),0)*0.05,2))</f>
        <v>63.45</v>
      </c>
      <c r="L956" s="19" t="n">
        <f aca="false">IF(OR(E956="Discontinued",P956="Held at old sell"),H956,IF(LEFT(P956,15)="Approved, cappe",ROUND(ROUNDUP(ROUND(H956*1.1/0.05,6),0)*0.05,2),K956))</f>
        <v>63.45</v>
      </c>
      <c r="M956" s="17" t="n">
        <f aca="false">ROUND((H956-G956)/H956,3)</f>
        <v>0.359</v>
      </c>
      <c r="N956" s="17" t="n">
        <f aca="false">IF(E956="Discontinued","",ROUND((L956-G956)/L956,3))</f>
        <v>0.38</v>
      </c>
      <c r="O956" s="21" t="str">
        <f aca="false">IF(E956="Discontinued","Archive",IF(AND(ROUND(K956/H956-1,6)&lt;=0.1,K956-H956&lt;=100),"Auto","Approval"))</f>
        <v>Auto</v>
      </c>
      <c r="P956" s="21" t="s">
        <v>111</v>
      </c>
      <c r="Q956" s="21"/>
      <c r="R956" s="21" t="str">
        <f aca="false">IF(E956="Superseded",MID(INDEX('Import file'!$E$2:$E$1384,MATCH(A956,'Import file'!$A$2:$A$1384,0)),23,30),A956)</f>
        <v>LSB-1887</v>
      </c>
      <c r="S956" s="19" t="n">
        <f aca="false">IF(E956="Discontinued","",IFERROR(INDEX('Supplier file A'!$D$2:$D$677,MATCH(R956,'Supplier file A'!$A$2:$A$677,0)),IFERROR(INDEX('Supplier file B'!$D$2:$D$386,MATCH(R956,'Supplier file B'!$A$2:$A$386,0)),INDEX('Supplier file C'!$D$2:$D$383,MATCH(R956,'Supplier file C'!$A$2:$A$383,0)))))</f>
        <v>39.32</v>
      </c>
      <c r="T956" s="21" t="str">
        <f aca="false">IF(E956="Discontinued","",IF(ABS(G956-S956)&lt;0.005,"Yes","No"))</f>
        <v>Yes</v>
      </c>
      <c r="U956" s="21" t="str">
        <f aca="false">IF(E956="Discontinued","",IF(ABS(F956-G956)&lt;=0.01*G956,"Yes","No"))</f>
        <v>No</v>
      </c>
      <c r="V956" s="17" t="n">
        <f aca="false">IF(E956="Discontinued","",K956/H956-1)</f>
        <v>0.035073409461664</v>
      </c>
      <c r="W956" s="21" t="str">
        <f aca="false">IF(E956="Discontinued","Archived",IF(ROUND((L956-G956)/L956,3)&gt;=ROUND(I956,3),"At or above target",IF(Q956&lt;&gt;"","Below target, reason recorded","Below target, no reason")))</f>
        <v>At or above target</v>
      </c>
      <c r="X956" s="21" t="str">
        <f aca="false">IF(E956="Discontinued","",IF(ROUND(M956-I956,3)&lt;-0.01,"Yes","No"))</f>
        <v>Yes</v>
      </c>
    </row>
    <row r="957" customFormat="false" ht="15" hidden="false" customHeight="false" outlineLevel="0" collapsed="false">
      <c r="A957" s="21" t="s">
        <v>2050</v>
      </c>
      <c r="B957" s="21" t="s">
        <v>2051</v>
      </c>
      <c r="C957" s="21" t="s">
        <v>1941</v>
      </c>
      <c r="D957" s="21" t="s">
        <v>1453</v>
      </c>
      <c r="E957" s="21" t="s">
        <v>110</v>
      </c>
      <c r="F957" s="19" t="n">
        <v>86.09</v>
      </c>
      <c r="G957" s="19" t="n">
        <v>90.44</v>
      </c>
      <c r="H957" s="19" t="n">
        <v>124.8</v>
      </c>
      <c r="I957" s="17" t="n">
        <v>0.38</v>
      </c>
      <c r="J957" s="17" t="n">
        <v>0.31</v>
      </c>
      <c r="K957" s="19" t="n">
        <f aca="false">IF(E957="Discontinued",H957,ROUND(ROUNDUP(ROUND(G957/(1-IF(J957="",I957,J957))/0.05,6),0)*0.05,2))</f>
        <v>131.1</v>
      </c>
      <c r="L957" s="19" t="n">
        <f aca="false">IF(OR(E957="Discontinued",P957="Held at old sell"),H957,IF(LEFT(P957,15)="Approved, cappe",ROUND(ROUNDUP(ROUND(H957*1.1/0.05,6),0)*0.05,2),K957))</f>
        <v>131.1</v>
      </c>
      <c r="M957" s="17" t="n">
        <f aca="false">ROUND((H957-G957)/H957,3)</f>
        <v>0.275</v>
      </c>
      <c r="N957" s="17" t="n">
        <f aca="false">IF(E957="Discontinued","",ROUND((L957-G957)/L957,3))</f>
        <v>0.31</v>
      </c>
      <c r="O957" s="21" t="str">
        <f aca="false">IF(E957="Discontinued","Archive",IF(AND(ROUND(K957/H957-1,6)&lt;=0.1,K957-H957&lt;=100),"Auto","Approval"))</f>
        <v>Auto</v>
      </c>
      <c r="P957" s="21" t="s">
        <v>111</v>
      </c>
      <c r="Q957" s="21" t="s">
        <v>1680</v>
      </c>
      <c r="R957" s="21" t="str">
        <f aca="false">IF(E957="Superseded",MID(INDEX('Import file'!$E$2:$E$1384,MATCH(A957,'Import file'!$A$2:$A$1384,0)),23,30),A957)</f>
        <v>LSB-1888</v>
      </c>
      <c r="S957" s="19" t="n">
        <f aca="false">IF(E957="Discontinued","",IFERROR(INDEX('Supplier file A'!$D$2:$D$677,MATCH(R957,'Supplier file A'!$A$2:$A$677,0)),IFERROR(INDEX('Supplier file B'!$D$2:$D$386,MATCH(R957,'Supplier file B'!$A$2:$A$386,0)),INDEX('Supplier file C'!$D$2:$D$383,MATCH(R957,'Supplier file C'!$A$2:$A$383,0)))))</f>
        <v>90.44</v>
      </c>
      <c r="T957" s="21" t="str">
        <f aca="false">IF(E957="Discontinued","",IF(ABS(G957-S957)&lt;0.005,"Yes","No"))</f>
        <v>Yes</v>
      </c>
      <c r="U957" s="21" t="str">
        <f aca="false">IF(E957="Discontinued","",IF(ABS(F957-G957)&lt;=0.01*G957,"Yes","No"))</f>
        <v>No</v>
      </c>
      <c r="V957" s="17" t="n">
        <f aca="false">IF(E957="Discontinued","",K957/H957-1)</f>
        <v>0.0504807692307692</v>
      </c>
      <c r="W957" s="21" t="str">
        <f aca="false">IF(E957="Discontinued","Archived",IF(ROUND((L957-G957)/L957,3)&gt;=ROUND(I957,3),"At or above target",IF(Q957&lt;&gt;"","Below target, reason recorded","Below target, no reason")))</f>
        <v>Below target, reason recorded</v>
      </c>
      <c r="X957" s="21" t="str">
        <f aca="false">IF(E957="Discontinued","",IF(ROUND(M957-I957,3)&lt;-0.01,"Yes","No"))</f>
        <v>Yes</v>
      </c>
    </row>
    <row r="958" customFormat="false" ht="15" hidden="false" customHeight="false" outlineLevel="0" collapsed="false">
      <c r="A958" s="21" t="s">
        <v>2052</v>
      </c>
      <c r="B958" s="21" t="s">
        <v>2053</v>
      </c>
      <c r="C958" s="21" t="s">
        <v>1941</v>
      </c>
      <c r="D958" s="21" t="s">
        <v>1453</v>
      </c>
      <c r="E958" s="21" t="s">
        <v>110</v>
      </c>
      <c r="F958" s="19" t="n">
        <v>52</v>
      </c>
      <c r="G958" s="19" t="n">
        <v>54.43</v>
      </c>
      <c r="H958" s="19" t="n">
        <v>83.9</v>
      </c>
      <c r="I958" s="17" t="n">
        <v>0.38</v>
      </c>
      <c r="J958" s="17"/>
      <c r="K958" s="19" t="n">
        <f aca="false">IF(E958="Discontinued",H958,ROUND(ROUNDUP(ROUND(G958/(1-IF(J958="",I958,J958))/0.05,6),0)*0.05,2))</f>
        <v>87.8</v>
      </c>
      <c r="L958" s="19" t="n">
        <f aca="false">IF(OR(E958="Discontinued",P958="Held at old sell"),H958,IF(LEFT(P958,15)="Approved, cappe",ROUND(ROUNDUP(ROUND(H958*1.1/0.05,6),0)*0.05,2),K958))</f>
        <v>87.8</v>
      </c>
      <c r="M958" s="17" t="n">
        <f aca="false">ROUND((H958-G958)/H958,3)</f>
        <v>0.351</v>
      </c>
      <c r="N958" s="17" t="n">
        <f aca="false">IF(E958="Discontinued","",ROUND((L958-G958)/L958,3))</f>
        <v>0.38</v>
      </c>
      <c r="O958" s="21" t="str">
        <f aca="false">IF(E958="Discontinued","Archive",IF(AND(ROUND(K958/H958-1,6)&lt;=0.1,K958-H958&lt;=100),"Auto","Approval"))</f>
        <v>Auto</v>
      </c>
      <c r="P958" s="21" t="s">
        <v>111</v>
      </c>
      <c r="Q958" s="21"/>
      <c r="R958" s="21" t="str">
        <f aca="false">IF(E958="Superseded",MID(INDEX('Import file'!$E$2:$E$1384,MATCH(A958,'Import file'!$A$2:$A$1384,0)),23,30),A958)</f>
        <v>LSB-1892</v>
      </c>
      <c r="S958" s="19" t="n">
        <f aca="false">IF(E958="Discontinued","",IFERROR(INDEX('Supplier file A'!$D$2:$D$677,MATCH(R958,'Supplier file A'!$A$2:$A$677,0)),IFERROR(INDEX('Supplier file B'!$D$2:$D$386,MATCH(R958,'Supplier file B'!$A$2:$A$386,0)),INDEX('Supplier file C'!$D$2:$D$383,MATCH(R958,'Supplier file C'!$A$2:$A$383,0)))))</f>
        <v>54.43</v>
      </c>
      <c r="T958" s="21" t="str">
        <f aca="false">IF(E958="Discontinued","",IF(ABS(G958-S958)&lt;0.005,"Yes","No"))</f>
        <v>Yes</v>
      </c>
      <c r="U958" s="21" t="str">
        <f aca="false">IF(E958="Discontinued","",IF(ABS(F958-G958)&lt;=0.01*G958,"Yes","No"))</f>
        <v>No</v>
      </c>
      <c r="V958" s="17" t="n">
        <f aca="false">IF(E958="Discontinued","",K958/H958-1)</f>
        <v>0.0464839094159713</v>
      </c>
      <c r="W958" s="21" t="str">
        <f aca="false">IF(E958="Discontinued","Archived",IF(ROUND((L958-G958)/L958,3)&gt;=ROUND(I958,3),"At or above target",IF(Q958&lt;&gt;"","Below target, reason recorded","Below target, no reason")))</f>
        <v>At or above target</v>
      </c>
      <c r="X958" s="21" t="str">
        <f aca="false">IF(E958="Discontinued","",IF(ROUND(M958-I958,3)&lt;-0.01,"Yes","No"))</f>
        <v>Yes</v>
      </c>
    </row>
    <row r="959" customFormat="false" ht="15" hidden="false" customHeight="false" outlineLevel="0" collapsed="false">
      <c r="A959" s="21" t="s">
        <v>2054</v>
      </c>
      <c r="B959" s="21" t="s">
        <v>2055</v>
      </c>
      <c r="C959" s="21" t="s">
        <v>1941</v>
      </c>
      <c r="D959" s="21" t="s">
        <v>1453</v>
      </c>
      <c r="E959" s="21" t="s">
        <v>110</v>
      </c>
      <c r="F959" s="19" t="n">
        <v>40.5</v>
      </c>
      <c r="G959" s="19" t="n">
        <v>42.15</v>
      </c>
      <c r="H959" s="19" t="n">
        <v>65.35</v>
      </c>
      <c r="I959" s="17" t="n">
        <v>0.38</v>
      </c>
      <c r="J959" s="17"/>
      <c r="K959" s="19" t="n">
        <f aca="false">IF(E959="Discontinued",H959,ROUND(ROUNDUP(ROUND(G959/(1-IF(J959="",I959,J959))/0.05,6),0)*0.05,2))</f>
        <v>68</v>
      </c>
      <c r="L959" s="19" t="n">
        <f aca="false">IF(OR(E959="Discontinued",P959="Held at old sell"),H959,IF(LEFT(P959,15)="Approved, cappe",ROUND(ROUNDUP(ROUND(H959*1.1/0.05,6),0)*0.05,2),K959))</f>
        <v>68</v>
      </c>
      <c r="M959" s="17" t="n">
        <f aca="false">ROUND((H959-G959)/H959,3)</f>
        <v>0.355</v>
      </c>
      <c r="N959" s="17" t="n">
        <f aca="false">IF(E959="Discontinued","",ROUND((L959-G959)/L959,3))</f>
        <v>0.38</v>
      </c>
      <c r="O959" s="21" t="str">
        <f aca="false">IF(E959="Discontinued","Archive",IF(AND(ROUND(K959/H959-1,6)&lt;=0.1,K959-H959&lt;=100),"Auto","Approval"))</f>
        <v>Auto</v>
      </c>
      <c r="P959" s="21" t="s">
        <v>111</v>
      </c>
      <c r="Q959" s="21"/>
      <c r="R959" s="21" t="str">
        <f aca="false">IF(E959="Superseded",MID(INDEX('Import file'!$E$2:$E$1384,MATCH(A959,'Import file'!$A$2:$A$1384,0)),23,30),A959)</f>
        <v>LSB-1895</v>
      </c>
      <c r="S959" s="19" t="n">
        <f aca="false">IF(E959="Discontinued","",IFERROR(INDEX('Supplier file A'!$D$2:$D$677,MATCH(R959,'Supplier file A'!$A$2:$A$677,0)),IFERROR(INDEX('Supplier file B'!$D$2:$D$386,MATCH(R959,'Supplier file B'!$A$2:$A$386,0)),INDEX('Supplier file C'!$D$2:$D$383,MATCH(R959,'Supplier file C'!$A$2:$A$383,0)))))</f>
        <v>42.15</v>
      </c>
      <c r="T959" s="21" t="str">
        <f aca="false">IF(E959="Discontinued","",IF(ABS(G959-S959)&lt;0.005,"Yes","No"))</f>
        <v>Yes</v>
      </c>
      <c r="U959" s="21" t="str">
        <f aca="false">IF(E959="Discontinued","",IF(ABS(F959-G959)&lt;=0.01*G959,"Yes","No"))</f>
        <v>No</v>
      </c>
      <c r="V959" s="17" t="n">
        <f aca="false">IF(E959="Discontinued","",K959/H959-1)</f>
        <v>0.0405508798775824</v>
      </c>
      <c r="W959" s="21" t="str">
        <f aca="false">IF(E959="Discontinued","Archived",IF(ROUND((L959-G959)/L959,3)&gt;=ROUND(I959,3),"At or above target",IF(Q959&lt;&gt;"","Below target, reason recorded","Below target, no reason")))</f>
        <v>At or above target</v>
      </c>
      <c r="X959" s="21" t="str">
        <f aca="false">IF(E959="Discontinued","",IF(ROUND(M959-I959,3)&lt;-0.01,"Yes","No"))</f>
        <v>Yes</v>
      </c>
    </row>
    <row r="960" customFormat="false" ht="15" hidden="false" customHeight="false" outlineLevel="0" collapsed="false">
      <c r="A960" s="21" t="s">
        <v>2056</v>
      </c>
      <c r="B960" s="21" t="s">
        <v>2057</v>
      </c>
      <c r="C960" s="21" t="s">
        <v>1941</v>
      </c>
      <c r="D960" s="21" t="s">
        <v>1453</v>
      </c>
      <c r="E960" s="21" t="s">
        <v>110</v>
      </c>
      <c r="F960" s="19" t="n">
        <v>132.3</v>
      </c>
      <c r="G960" s="19" t="n">
        <v>136.75</v>
      </c>
      <c r="H960" s="19" t="n">
        <v>213.4</v>
      </c>
      <c r="I960" s="17" t="n">
        <v>0.38</v>
      </c>
      <c r="J960" s="17"/>
      <c r="K960" s="19" t="n">
        <f aca="false">IF(E960="Discontinued",H960,ROUND(ROUNDUP(ROUND(G960/(1-IF(J960="",I960,J960))/0.05,6),0)*0.05,2))</f>
        <v>220.6</v>
      </c>
      <c r="L960" s="19" t="n">
        <f aca="false">IF(OR(E960="Discontinued",P960="Held at old sell"),H960,IF(LEFT(P960,15)="Approved, cappe",ROUND(ROUNDUP(ROUND(H960*1.1/0.05,6),0)*0.05,2),K960))</f>
        <v>220.6</v>
      </c>
      <c r="M960" s="17" t="n">
        <f aca="false">ROUND((H960-G960)/H960,3)</f>
        <v>0.359</v>
      </c>
      <c r="N960" s="17" t="n">
        <f aca="false">IF(E960="Discontinued","",ROUND((L960-G960)/L960,3))</f>
        <v>0.38</v>
      </c>
      <c r="O960" s="21" t="str">
        <f aca="false">IF(E960="Discontinued","Archive",IF(AND(ROUND(K960/H960-1,6)&lt;=0.1,K960-H960&lt;=100),"Auto","Approval"))</f>
        <v>Auto</v>
      </c>
      <c r="P960" s="21" t="s">
        <v>111</v>
      </c>
      <c r="Q960" s="21"/>
      <c r="R960" s="21" t="str">
        <f aca="false">IF(E960="Superseded",MID(INDEX('Import file'!$E$2:$E$1384,MATCH(A960,'Import file'!$A$2:$A$1384,0)),23,30),A960)</f>
        <v>LSB-1899</v>
      </c>
      <c r="S960" s="19" t="n">
        <f aca="false">IF(E960="Discontinued","",IFERROR(INDEX('Supplier file A'!$D$2:$D$677,MATCH(R960,'Supplier file A'!$A$2:$A$677,0)),IFERROR(INDEX('Supplier file B'!$D$2:$D$386,MATCH(R960,'Supplier file B'!$A$2:$A$386,0)),INDEX('Supplier file C'!$D$2:$D$383,MATCH(R960,'Supplier file C'!$A$2:$A$383,0)))))</f>
        <v>136.75</v>
      </c>
      <c r="T960" s="21" t="str">
        <f aca="false">IF(E960="Discontinued","",IF(ABS(G960-S960)&lt;0.005,"Yes","No"))</f>
        <v>Yes</v>
      </c>
      <c r="U960" s="21" t="str">
        <f aca="false">IF(E960="Discontinued","",IF(ABS(F960-G960)&lt;=0.01*G960,"Yes","No"))</f>
        <v>No</v>
      </c>
      <c r="V960" s="17" t="n">
        <f aca="false">IF(E960="Discontinued","",K960/H960-1)</f>
        <v>0.0337394564198688</v>
      </c>
      <c r="W960" s="21" t="str">
        <f aca="false">IF(E960="Discontinued","Archived",IF(ROUND((L960-G960)/L960,3)&gt;=ROUND(I960,3),"At or above target",IF(Q960&lt;&gt;"","Below target, reason recorded","Below target, no reason")))</f>
        <v>At or above target</v>
      </c>
      <c r="X960" s="21" t="str">
        <f aca="false">IF(E960="Discontinued","",IF(ROUND(M960-I960,3)&lt;-0.01,"Yes","No"))</f>
        <v>Yes</v>
      </c>
    </row>
    <row r="961" customFormat="false" ht="15" hidden="false" customHeight="false" outlineLevel="0" collapsed="false">
      <c r="A961" s="21" t="s">
        <v>2058</v>
      </c>
      <c r="B961" s="21" t="s">
        <v>2059</v>
      </c>
      <c r="C961" s="21" t="s">
        <v>1941</v>
      </c>
      <c r="D961" s="21" t="s">
        <v>1453</v>
      </c>
      <c r="E961" s="21" t="s">
        <v>110</v>
      </c>
      <c r="F961" s="19" t="n">
        <v>20.4</v>
      </c>
      <c r="G961" s="19" t="n">
        <v>21.43</v>
      </c>
      <c r="H961" s="19" t="n">
        <v>32.95</v>
      </c>
      <c r="I961" s="17" t="n">
        <v>0.38</v>
      </c>
      <c r="J961" s="17"/>
      <c r="K961" s="19" t="n">
        <f aca="false">IF(E961="Discontinued",H961,ROUND(ROUNDUP(ROUND(G961/(1-IF(J961="",I961,J961))/0.05,6),0)*0.05,2))</f>
        <v>34.6</v>
      </c>
      <c r="L961" s="19" t="n">
        <f aca="false">IF(OR(E961="Discontinued",P961="Held at old sell"),H961,IF(LEFT(P961,15)="Approved, cappe",ROUND(ROUNDUP(ROUND(H961*1.1/0.05,6),0)*0.05,2),K961))</f>
        <v>34.6</v>
      </c>
      <c r="M961" s="17" t="n">
        <f aca="false">ROUND((H961-G961)/H961,3)</f>
        <v>0.35</v>
      </c>
      <c r="N961" s="17" t="n">
        <f aca="false">IF(E961="Discontinued","",ROUND((L961-G961)/L961,3))</f>
        <v>0.381</v>
      </c>
      <c r="O961" s="21" t="str">
        <f aca="false">IF(E961="Discontinued","Archive",IF(AND(ROUND(K961/H961-1,6)&lt;=0.1,K961-H961&lt;=100),"Auto","Approval"))</f>
        <v>Auto</v>
      </c>
      <c r="P961" s="21" t="s">
        <v>111</v>
      </c>
      <c r="Q961" s="21"/>
      <c r="R961" s="21" t="str">
        <f aca="false">IF(E961="Superseded",MID(INDEX('Import file'!$E$2:$E$1384,MATCH(A961,'Import file'!$A$2:$A$1384,0)),23,30),A961)</f>
        <v>LSB-1902</v>
      </c>
      <c r="S961" s="19" t="n">
        <f aca="false">IF(E961="Discontinued","",IFERROR(INDEX('Supplier file A'!$D$2:$D$677,MATCH(R961,'Supplier file A'!$A$2:$A$677,0)),IFERROR(INDEX('Supplier file B'!$D$2:$D$386,MATCH(R961,'Supplier file B'!$A$2:$A$386,0)),INDEX('Supplier file C'!$D$2:$D$383,MATCH(R961,'Supplier file C'!$A$2:$A$383,0)))))</f>
        <v>21.43</v>
      </c>
      <c r="T961" s="21" t="str">
        <f aca="false">IF(E961="Discontinued","",IF(ABS(G961-S961)&lt;0.005,"Yes","No"))</f>
        <v>Yes</v>
      </c>
      <c r="U961" s="21" t="str">
        <f aca="false">IF(E961="Discontinued","",IF(ABS(F961-G961)&lt;=0.01*G961,"Yes","No"))</f>
        <v>No</v>
      </c>
      <c r="V961" s="17" t="n">
        <f aca="false">IF(E961="Discontinued","",K961/H961-1)</f>
        <v>0.0500758725341426</v>
      </c>
      <c r="W961" s="21" t="str">
        <f aca="false">IF(E961="Discontinued","Archived",IF(ROUND((L961-G961)/L961,3)&gt;=ROUND(I961,3),"At or above target",IF(Q961&lt;&gt;"","Below target, reason recorded","Below target, no reason")))</f>
        <v>At or above target</v>
      </c>
      <c r="X961" s="21" t="str">
        <f aca="false">IF(E961="Discontinued","",IF(ROUND(M961-I961,3)&lt;-0.01,"Yes","No"))</f>
        <v>Yes</v>
      </c>
    </row>
    <row r="962" customFormat="false" ht="15" hidden="false" customHeight="false" outlineLevel="0" collapsed="false">
      <c r="A962" s="21" t="s">
        <v>2060</v>
      </c>
      <c r="B962" s="21" t="s">
        <v>2061</v>
      </c>
      <c r="C962" s="21" t="s">
        <v>1941</v>
      </c>
      <c r="D962" s="21" t="s">
        <v>1453</v>
      </c>
      <c r="E962" s="21" t="s">
        <v>110</v>
      </c>
      <c r="F962" s="19" t="n">
        <v>50.62</v>
      </c>
      <c r="G962" s="19" t="n">
        <v>52.51</v>
      </c>
      <c r="H962" s="19" t="n">
        <v>81.65</v>
      </c>
      <c r="I962" s="17" t="n">
        <v>0.38</v>
      </c>
      <c r="J962" s="17"/>
      <c r="K962" s="19" t="n">
        <f aca="false">IF(E962="Discontinued",H962,ROUND(ROUNDUP(ROUND(G962/(1-IF(J962="",I962,J962))/0.05,6),0)*0.05,2))</f>
        <v>84.7</v>
      </c>
      <c r="L962" s="19" t="n">
        <f aca="false">IF(OR(E962="Discontinued",P962="Held at old sell"),H962,IF(LEFT(P962,15)="Approved, cappe",ROUND(ROUNDUP(ROUND(H962*1.1/0.05,6),0)*0.05,2),K962))</f>
        <v>84.7</v>
      </c>
      <c r="M962" s="17" t="n">
        <f aca="false">ROUND((H962-G962)/H962,3)</f>
        <v>0.357</v>
      </c>
      <c r="N962" s="17" t="n">
        <f aca="false">IF(E962="Discontinued","",ROUND((L962-G962)/L962,3))</f>
        <v>0.38</v>
      </c>
      <c r="O962" s="21" t="str">
        <f aca="false">IF(E962="Discontinued","Archive",IF(AND(ROUND(K962/H962-1,6)&lt;=0.1,K962-H962&lt;=100),"Auto","Approval"))</f>
        <v>Auto</v>
      </c>
      <c r="P962" s="21" t="s">
        <v>111</v>
      </c>
      <c r="Q962" s="21"/>
      <c r="R962" s="21" t="str">
        <f aca="false">IF(E962="Superseded",MID(INDEX('Import file'!$E$2:$E$1384,MATCH(A962,'Import file'!$A$2:$A$1384,0)),23,30),A962)</f>
        <v>LSB-1903</v>
      </c>
      <c r="S962" s="19" t="n">
        <f aca="false">IF(E962="Discontinued","",IFERROR(INDEX('Supplier file A'!$D$2:$D$677,MATCH(R962,'Supplier file A'!$A$2:$A$677,0)),IFERROR(INDEX('Supplier file B'!$D$2:$D$386,MATCH(R962,'Supplier file B'!$A$2:$A$386,0)),INDEX('Supplier file C'!$D$2:$D$383,MATCH(R962,'Supplier file C'!$A$2:$A$383,0)))))</f>
        <v>52.51</v>
      </c>
      <c r="T962" s="21" t="str">
        <f aca="false">IF(E962="Discontinued","",IF(ABS(G962-S962)&lt;0.005,"Yes","No"))</f>
        <v>Yes</v>
      </c>
      <c r="U962" s="21" t="str">
        <f aca="false">IF(E962="Discontinued","",IF(ABS(F962-G962)&lt;=0.01*G962,"Yes","No"))</f>
        <v>No</v>
      </c>
      <c r="V962" s="17" t="n">
        <f aca="false">IF(E962="Discontinued","",K962/H962-1)</f>
        <v>0.037354562155542</v>
      </c>
      <c r="W962" s="21" t="str">
        <f aca="false">IF(E962="Discontinued","Archived",IF(ROUND((L962-G962)/L962,3)&gt;=ROUND(I962,3),"At or above target",IF(Q962&lt;&gt;"","Below target, reason recorded","Below target, no reason")))</f>
        <v>At or above target</v>
      </c>
      <c r="X962" s="21" t="str">
        <f aca="false">IF(E962="Discontinued","",IF(ROUND(M962-I962,3)&lt;-0.01,"Yes","No"))</f>
        <v>Yes</v>
      </c>
    </row>
    <row r="963" customFormat="false" ht="15" hidden="false" customHeight="false" outlineLevel="0" collapsed="false">
      <c r="A963" s="21" t="s">
        <v>2062</v>
      </c>
      <c r="B963" s="21" t="s">
        <v>2063</v>
      </c>
      <c r="C963" s="21" t="s">
        <v>1941</v>
      </c>
      <c r="D963" s="21" t="s">
        <v>1453</v>
      </c>
      <c r="E963" s="21" t="s">
        <v>110</v>
      </c>
      <c r="F963" s="19" t="n">
        <v>72</v>
      </c>
      <c r="G963" s="19" t="n">
        <v>75.08</v>
      </c>
      <c r="H963" s="19" t="n">
        <v>116.15</v>
      </c>
      <c r="I963" s="17" t="n">
        <v>0.38</v>
      </c>
      <c r="J963" s="17"/>
      <c r="K963" s="19" t="n">
        <f aca="false">IF(E963="Discontinued",H963,ROUND(ROUNDUP(ROUND(G963/(1-IF(J963="",I963,J963))/0.05,6),0)*0.05,2))</f>
        <v>121.1</v>
      </c>
      <c r="L963" s="19" t="n">
        <f aca="false">IF(OR(E963="Discontinued",P963="Held at old sell"),H963,IF(LEFT(P963,15)="Approved, cappe",ROUND(ROUNDUP(ROUND(H963*1.1/0.05,6),0)*0.05,2),K963))</f>
        <v>121.1</v>
      </c>
      <c r="M963" s="17" t="n">
        <f aca="false">ROUND((H963-G963)/H963,3)</f>
        <v>0.354</v>
      </c>
      <c r="N963" s="17" t="n">
        <f aca="false">IF(E963="Discontinued","",ROUND((L963-G963)/L963,3))</f>
        <v>0.38</v>
      </c>
      <c r="O963" s="21" t="str">
        <f aca="false">IF(E963="Discontinued","Archive",IF(AND(ROUND(K963/H963-1,6)&lt;=0.1,K963-H963&lt;=100),"Auto","Approval"))</f>
        <v>Auto</v>
      </c>
      <c r="P963" s="21" t="s">
        <v>111</v>
      </c>
      <c r="Q963" s="21"/>
      <c r="R963" s="21" t="str">
        <f aca="false">IF(E963="Superseded",MID(INDEX('Import file'!$E$2:$E$1384,MATCH(A963,'Import file'!$A$2:$A$1384,0)),23,30),A963)</f>
        <v>LSB-1908</v>
      </c>
      <c r="S963" s="19" t="n">
        <f aca="false">IF(E963="Discontinued","",IFERROR(INDEX('Supplier file A'!$D$2:$D$677,MATCH(R963,'Supplier file A'!$A$2:$A$677,0)),IFERROR(INDEX('Supplier file B'!$D$2:$D$386,MATCH(R963,'Supplier file B'!$A$2:$A$386,0)),INDEX('Supplier file C'!$D$2:$D$383,MATCH(R963,'Supplier file C'!$A$2:$A$383,0)))))</f>
        <v>75.08</v>
      </c>
      <c r="T963" s="21" t="str">
        <f aca="false">IF(E963="Discontinued","",IF(ABS(G963-S963)&lt;0.005,"Yes","No"))</f>
        <v>Yes</v>
      </c>
      <c r="U963" s="21" t="str">
        <f aca="false">IF(E963="Discontinued","",IF(ABS(F963-G963)&lt;=0.01*G963,"Yes","No"))</f>
        <v>No</v>
      </c>
      <c r="V963" s="17" t="n">
        <f aca="false">IF(E963="Discontinued","",K963/H963-1)</f>
        <v>0.0426173052087817</v>
      </c>
      <c r="W963" s="21" t="str">
        <f aca="false">IF(E963="Discontinued","Archived",IF(ROUND((L963-G963)/L963,3)&gt;=ROUND(I963,3),"At or above target",IF(Q963&lt;&gt;"","Below target, reason recorded","Below target, no reason")))</f>
        <v>At or above target</v>
      </c>
      <c r="X963" s="21" t="str">
        <f aca="false">IF(E963="Discontinued","",IF(ROUND(M963-I963,3)&lt;-0.01,"Yes","No"))</f>
        <v>Yes</v>
      </c>
    </row>
    <row r="964" customFormat="false" ht="15" hidden="false" customHeight="false" outlineLevel="0" collapsed="false">
      <c r="A964" s="21" t="s">
        <v>2064</v>
      </c>
      <c r="B964" s="21" t="s">
        <v>2065</v>
      </c>
      <c r="C964" s="21" t="s">
        <v>1941</v>
      </c>
      <c r="D964" s="21" t="s">
        <v>1453</v>
      </c>
      <c r="E964" s="21" t="s">
        <v>110</v>
      </c>
      <c r="F964" s="19" t="n">
        <v>49.3</v>
      </c>
      <c r="G964" s="19" t="n">
        <v>51.66</v>
      </c>
      <c r="H964" s="19" t="n">
        <v>79.55</v>
      </c>
      <c r="I964" s="17" t="n">
        <v>0.38</v>
      </c>
      <c r="J964" s="17"/>
      <c r="K964" s="19" t="n">
        <f aca="false">IF(E964="Discontinued",H964,ROUND(ROUNDUP(ROUND(G964/(1-IF(J964="",I964,J964))/0.05,6),0)*0.05,2))</f>
        <v>83.35</v>
      </c>
      <c r="L964" s="19" t="n">
        <f aca="false">IF(OR(E964="Discontinued",P964="Held at old sell"),H964,IF(LEFT(P964,15)="Approved, cappe",ROUND(ROUNDUP(ROUND(H964*1.1/0.05,6),0)*0.05,2),K964))</f>
        <v>83.35</v>
      </c>
      <c r="M964" s="17" t="n">
        <f aca="false">ROUND((H964-G964)/H964,3)</f>
        <v>0.351</v>
      </c>
      <c r="N964" s="17" t="n">
        <f aca="false">IF(E964="Discontinued","",ROUND((L964-G964)/L964,3))</f>
        <v>0.38</v>
      </c>
      <c r="O964" s="21" t="str">
        <f aca="false">IF(E964="Discontinued","Archive",IF(AND(ROUND(K964/H964-1,6)&lt;=0.1,K964-H964&lt;=100),"Auto","Approval"))</f>
        <v>Auto</v>
      </c>
      <c r="P964" s="21" t="s">
        <v>111</v>
      </c>
      <c r="Q964" s="21"/>
      <c r="R964" s="21" t="str">
        <f aca="false">IF(E964="Superseded",MID(INDEX('Import file'!$E$2:$E$1384,MATCH(A964,'Import file'!$A$2:$A$1384,0)),23,30),A964)</f>
        <v>LSB-1909</v>
      </c>
      <c r="S964" s="19" t="n">
        <f aca="false">IF(E964="Discontinued","",IFERROR(INDEX('Supplier file A'!$D$2:$D$677,MATCH(R964,'Supplier file A'!$A$2:$A$677,0)),IFERROR(INDEX('Supplier file B'!$D$2:$D$386,MATCH(R964,'Supplier file B'!$A$2:$A$386,0)),INDEX('Supplier file C'!$D$2:$D$383,MATCH(R964,'Supplier file C'!$A$2:$A$383,0)))))</f>
        <v>51.66</v>
      </c>
      <c r="T964" s="21" t="str">
        <f aca="false">IF(E964="Discontinued","",IF(ABS(G964-S964)&lt;0.005,"Yes","No"))</f>
        <v>Yes</v>
      </c>
      <c r="U964" s="21" t="str">
        <f aca="false">IF(E964="Discontinued","",IF(ABS(F964-G964)&lt;=0.01*G964,"Yes","No"))</f>
        <v>No</v>
      </c>
      <c r="V964" s="17" t="n">
        <f aca="false">IF(E964="Discontinued","",K964/H964-1)</f>
        <v>0.0477686989314896</v>
      </c>
      <c r="W964" s="21" t="str">
        <f aca="false">IF(E964="Discontinued","Archived",IF(ROUND((L964-G964)/L964,3)&gt;=ROUND(I964,3),"At or above target",IF(Q964&lt;&gt;"","Below target, reason recorded","Below target, no reason")))</f>
        <v>At or above target</v>
      </c>
      <c r="X964" s="21" t="str">
        <f aca="false">IF(E964="Discontinued","",IF(ROUND(M964-I964,3)&lt;-0.01,"Yes","No"))</f>
        <v>Yes</v>
      </c>
    </row>
    <row r="965" customFormat="false" ht="15" hidden="false" customHeight="false" outlineLevel="0" collapsed="false">
      <c r="A965" s="21" t="s">
        <v>2066</v>
      </c>
      <c r="B965" s="21" t="s">
        <v>2067</v>
      </c>
      <c r="C965" s="21" t="s">
        <v>1941</v>
      </c>
      <c r="D965" s="21" t="s">
        <v>1453</v>
      </c>
      <c r="E965" s="21" t="s">
        <v>131</v>
      </c>
      <c r="F965" s="19" t="n">
        <v>32.4</v>
      </c>
      <c r="G965" s="19" t="n">
        <v>33.35</v>
      </c>
      <c r="H965" s="19" t="n">
        <v>52.3</v>
      </c>
      <c r="I965" s="17" t="n">
        <v>0.38</v>
      </c>
      <c r="J965" s="17"/>
      <c r="K965" s="19" t="n">
        <f aca="false">IF(E965="Discontinued",H965,ROUND(ROUNDUP(ROUND(G965/(1-IF(J965="",I965,J965))/0.05,6),0)*0.05,2))</f>
        <v>53.8</v>
      </c>
      <c r="L965" s="19" t="n">
        <f aca="false">IF(OR(E965="Discontinued",P965="Held at old sell"),H965,IF(LEFT(P965,15)="Approved, cappe",ROUND(ROUNDUP(ROUND(H965*1.1/0.05,6),0)*0.05,2),K965))</f>
        <v>53.8</v>
      </c>
      <c r="M965" s="17" t="n">
        <f aca="false">ROUND((H965-G965)/H965,3)</f>
        <v>0.362</v>
      </c>
      <c r="N965" s="17" t="n">
        <f aca="false">IF(E965="Discontinued","",ROUND((L965-G965)/L965,3))</f>
        <v>0.38</v>
      </c>
      <c r="O965" s="21" t="str">
        <f aca="false">IF(E965="Discontinued","Archive",IF(AND(ROUND(K965/H965-1,6)&lt;=0.1,K965-H965&lt;=100),"Auto","Approval"))</f>
        <v>Auto</v>
      </c>
      <c r="P965" s="21" t="s">
        <v>111</v>
      </c>
      <c r="Q965" s="21"/>
      <c r="R965" s="21" t="str">
        <f aca="false">IF(E965="Superseded",MID(INDEX('Import file'!$E$2:$E$1384,MATCH(A965,'Import file'!$A$2:$A$1384,0)),23,30),A965)</f>
        <v>LSB-6913</v>
      </c>
      <c r="S965" s="19" t="n">
        <f aca="false">IF(E965="Discontinued","",IFERROR(INDEX('Supplier file A'!$D$2:$D$677,MATCH(R965,'Supplier file A'!$A$2:$A$677,0)),IFERROR(INDEX('Supplier file B'!$D$2:$D$386,MATCH(R965,'Supplier file B'!$A$2:$A$386,0)),INDEX('Supplier file C'!$D$2:$D$383,MATCH(R965,'Supplier file C'!$A$2:$A$383,0)))))</f>
        <v>33.35</v>
      </c>
      <c r="T965" s="21" t="str">
        <f aca="false">IF(E965="Discontinued","",IF(ABS(G965-S965)&lt;0.005,"Yes","No"))</f>
        <v>Yes</v>
      </c>
      <c r="U965" s="21" t="str">
        <f aca="false">IF(E965="Discontinued","",IF(ABS(F965-G965)&lt;=0.01*G965,"Yes","No"))</f>
        <v>No</v>
      </c>
      <c r="V965" s="17" t="n">
        <f aca="false">IF(E965="Discontinued","",K965/H965-1)</f>
        <v>0.02868068833652</v>
      </c>
      <c r="W965" s="21" t="str">
        <f aca="false">IF(E965="Discontinued","Archived",IF(ROUND((L965-G965)/L965,3)&gt;=ROUND(I965,3),"At or above target",IF(Q965&lt;&gt;"","Below target, reason recorded","Below target, no reason")))</f>
        <v>At or above target</v>
      </c>
      <c r="X965" s="21" t="str">
        <f aca="false">IF(E965="Discontinued","",IF(ROUND(M965-I965,3)&lt;-0.01,"Yes","No"))</f>
        <v>Yes</v>
      </c>
    </row>
    <row r="966" customFormat="false" ht="15" hidden="false" customHeight="false" outlineLevel="0" collapsed="false">
      <c r="A966" s="21" t="s">
        <v>2068</v>
      </c>
      <c r="B966" s="21" t="s">
        <v>2069</v>
      </c>
      <c r="C966" s="21" t="s">
        <v>1941</v>
      </c>
      <c r="D966" s="21" t="s">
        <v>1453</v>
      </c>
      <c r="E966" s="21" t="s">
        <v>110</v>
      </c>
      <c r="F966" s="19" t="n">
        <v>64.4</v>
      </c>
      <c r="G966" s="19" t="n">
        <v>67.55</v>
      </c>
      <c r="H966" s="19" t="n">
        <v>103.9</v>
      </c>
      <c r="I966" s="17" t="n">
        <v>0.38</v>
      </c>
      <c r="J966" s="17"/>
      <c r="K966" s="19" t="n">
        <f aca="false">IF(E966="Discontinued",H966,ROUND(ROUNDUP(ROUND(G966/(1-IF(J966="",I966,J966))/0.05,6),0)*0.05,2))</f>
        <v>109</v>
      </c>
      <c r="L966" s="19" t="n">
        <f aca="false">IF(OR(E966="Discontinued",P966="Held at old sell"),H966,IF(LEFT(P966,15)="Approved, cappe",ROUND(ROUNDUP(ROUND(H966*1.1/0.05,6),0)*0.05,2),K966))</f>
        <v>109</v>
      </c>
      <c r="M966" s="17" t="n">
        <f aca="false">ROUND((H966-G966)/H966,3)</f>
        <v>0.35</v>
      </c>
      <c r="N966" s="17" t="n">
        <f aca="false">IF(E966="Discontinued","",ROUND((L966-G966)/L966,3))</f>
        <v>0.38</v>
      </c>
      <c r="O966" s="21" t="str">
        <f aca="false">IF(E966="Discontinued","Archive",IF(AND(ROUND(K966/H966-1,6)&lt;=0.1,K966-H966&lt;=100),"Auto","Approval"))</f>
        <v>Auto</v>
      </c>
      <c r="P966" s="21" t="s">
        <v>111</v>
      </c>
      <c r="Q966" s="21"/>
      <c r="R966" s="21" t="str">
        <f aca="false">IF(E966="Superseded",MID(INDEX('Import file'!$E$2:$E$1384,MATCH(A966,'Import file'!$A$2:$A$1384,0)),23,30),A966)</f>
        <v>LSB-1916</v>
      </c>
      <c r="S966" s="19" t="n">
        <f aca="false">IF(E966="Discontinued","",IFERROR(INDEX('Supplier file A'!$D$2:$D$677,MATCH(R966,'Supplier file A'!$A$2:$A$677,0)),IFERROR(INDEX('Supplier file B'!$D$2:$D$386,MATCH(R966,'Supplier file B'!$A$2:$A$386,0)),INDEX('Supplier file C'!$D$2:$D$383,MATCH(R966,'Supplier file C'!$A$2:$A$383,0)))))</f>
        <v>67.55</v>
      </c>
      <c r="T966" s="21" t="str">
        <f aca="false">IF(E966="Discontinued","",IF(ABS(G966-S966)&lt;0.005,"Yes","No"))</f>
        <v>Yes</v>
      </c>
      <c r="U966" s="21" t="str">
        <f aca="false">IF(E966="Discontinued","",IF(ABS(F966-G966)&lt;=0.01*G966,"Yes","No"))</f>
        <v>No</v>
      </c>
      <c r="V966" s="17" t="n">
        <f aca="false">IF(E966="Discontinued","",K966/H966-1)</f>
        <v>0.0490856592877766</v>
      </c>
      <c r="W966" s="21" t="str">
        <f aca="false">IF(E966="Discontinued","Archived",IF(ROUND((L966-G966)/L966,3)&gt;=ROUND(I966,3),"At or above target",IF(Q966&lt;&gt;"","Below target, reason recorded","Below target, no reason")))</f>
        <v>At or above target</v>
      </c>
      <c r="X966" s="21" t="str">
        <f aca="false">IF(E966="Discontinued","",IF(ROUND(M966-I966,3)&lt;-0.01,"Yes","No"))</f>
        <v>Yes</v>
      </c>
    </row>
    <row r="967" customFormat="false" ht="15" hidden="false" customHeight="false" outlineLevel="0" collapsed="false">
      <c r="A967" s="21" t="s">
        <v>2070</v>
      </c>
      <c r="B967" s="21" t="s">
        <v>2071</v>
      </c>
      <c r="C967" s="21" t="s">
        <v>1941</v>
      </c>
      <c r="D967" s="21" t="s">
        <v>1453</v>
      </c>
      <c r="E967" s="21" t="s">
        <v>110</v>
      </c>
      <c r="F967" s="19" t="n">
        <v>49.3</v>
      </c>
      <c r="G967" s="19" t="n">
        <v>51.36</v>
      </c>
      <c r="H967" s="19" t="n">
        <v>79.55</v>
      </c>
      <c r="I967" s="17" t="n">
        <v>0.38</v>
      </c>
      <c r="J967" s="17"/>
      <c r="K967" s="19" t="n">
        <f aca="false">IF(E967="Discontinued",H967,ROUND(ROUNDUP(ROUND(G967/(1-IF(J967="",I967,J967))/0.05,6),0)*0.05,2))</f>
        <v>82.85</v>
      </c>
      <c r="L967" s="19" t="n">
        <f aca="false">IF(OR(E967="Discontinued",P967="Held at old sell"),H967,IF(LEFT(P967,15)="Approved, cappe",ROUND(ROUNDUP(ROUND(H967*1.1/0.05,6),0)*0.05,2),K967))</f>
        <v>82.85</v>
      </c>
      <c r="M967" s="17" t="n">
        <f aca="false">ROUND((H967-G967)/H967,3)</f>
        <v>0.354</v>
      </c>
      <c r="N967" s="17" t="n">
        <f aca="false">IF(E967="Discontinued","",ROUND((L967-G967)/L967,3))</f>
        <v>0.38</v>
      </c>
      <c r="O967" s="21" t="str">
        <f aca="false">IF(E967="Discontinued","Archive",IF(AND(ROUND(K967/H967-1,6)&lt;=0.1,K967-H967&lt;=100),"Auto","Approval"))</f>
        <v>Auto</v>
      </c>
      <c r="P967" s="21" t="s">
        <v>111</v>
      </c>
      <c r="Q967" s="21"/>
      <c r="R967" s="21" t="str">
        <f aca="false">IF(E967="Superseded",MID(INDEX('Import file'!$E$2:$E$1384,MATCH(A967,'Import file'!$A$2:$A$1384,0)),23,30),A967)</f>
        <v>LSB-1919</v>
      </c>
      <c r="S967" s="19" t="n">
        <f aca="false">IF(E967="Discontinued","",IFERROR(INDEX('Supplier file A'!$D$2:$D$677,MATCH(R967,'Supplier file A'!$A$2:$A$677,0)),IFERROR(INDEX('Supplier file B'!$D$2:$D$386,MATCH(R967,'Supplier file B'!$A$2:$A$386,0)),INDEX('Supplier file C'!$D$2:$D$383,MATCH(R967,'Supplier file C'!$A$2:$A$383,0)))))</f>
        <v>51.36</v>
      </c>
      <c r="T967" s="21" t="str">
        <f aca="false">IF(E967="Discontinued","",IF(ABS(G967-S967)&lt;0.005,"Yes","No"))</f>
        <v>Yes</v>
      </c>
      <c r="U967" s="21" t="str">
        <f aca="false">IF(E967="Discontinued","",IF(ABS(F967-G967)&lt;=0.01*G967,"Yes","No"))</f>
        <v>No</v>
      </c>
      <c r="V967" s="17" t="n">
        <f aca="false">IF(E967="Discontinued","",K967/H967-1)</f>
        <v>0.0414833438089253</v>
      </c>
      <c r="W967" s="21" t="str">
        <f aca="false">IF(E967="Discontinued","Archived",IF(ROUND((L967-G967)/L967,3)&gt;=ROUND(I967,3),"At or above target",IF(Q967&lt;&gt;"","Below target, reason recorded","Below target, no reason")))</f>
        <v>At or above target</v>
      </c>
      <c r="X967" s="21" t="str">
        <f aca="false">IF(E967="Discontinued","",IF(ROUND(M967-I967,3)&lt;-0.01,"Yes","No"))</f>
        <v>Yes</v>
      </c>
    </row>
    <row r="968" customFormat="false" ht="15" hidden="false" customHeight="false" outlineLevel="0" collapsed="false">
      <c r="A968" s="21" t="s">
        <v>2072</v>
      </c>
      <c r="B968" s="21" t="s">
        <v>2073</v>
      </c>
      <c r="C968" s="21" t="s">
        <v>1941</v>
      </c>
      <c r="D968" s="21" t="s">
        <v>1453</v>
      </c>
      <c r="E968" s="21" t="s">
        <v>110</v>
      </c>
      <c r="F968" s="19" t="n">
        <v>30</v>
      </c>
      <c r="G968" s="19" t="n">
        <v>30.86</v>
      </c>
      <c r="H968" s="19" t="n">
        <v>48.4</v>
      </c>
      <c r="I968" s="17" t="n">
        <v>0.38</v>
      </c>
      <c r="J968" s="17"/>
      <c r="K968" s="19" t="n">
        <f aca="false">IF(E968="Discontinued",H968,ROUND(ROUNDUP(ROUND(G968/(1-IF(J968="",I968,J968))/0.05,6),0)*0.05,2))</f>
        <v>49.8</v>
      </c>
      <c r="L968" s="19" t="n">
        <f aca="false">IF(OR(E968="Discontinued",P968="Held at old sell"),H968,IF(LEFT(P968,15)="Approved, cappe",ROUND(ROUNDUP(ROUND(H968*1.1/0.05,6),0)*0.05,2),K968))</f>
        <v>49.8</v>
      </c>
      <c r="M968" s="17" t="n">
        <f aca="false">ROUND((H968-G968)/H968,3)</f>
        <v>0.362</v>
      </c>
      <c r="N968" s="17" t="n">
        <f aca="false">IF(E968="Discontinued","",ROUND((L968-G968)/L968,3))</f>
        <v>0.38</v>
      </c>
      <c r="O968" s="21" t="str">
        <f aca="false">IF(E968="Discontinued","Archive",IF(AND(ROUND(K968/H968-1,6)&lt;=0.1,K968-H968&lt;=100),"Auto","Approval"))</f>
        <v>Auto</v>
      </c>
      <c r="P968" s="21" t="s">
        <v>111</v>
      </c>
      <c r="Q968" s="21"/>
      <c r="R968" s="21" t="str">
        <f aca="false">IF(E968="Superseded",MID(INDEX('Import file'!$E$2:$E$1384,MATCH(A968,'Import file'!$A$2:$A$1384,0)),23,30),A968)</f>
        <v>LSB-1921</v>
      </c>
      <c r="S968" s="19" t="n">
        <f aca="false">IF(E968="Discontinued","",IFERROR(INDEX('Supplier file A'!$D$2:$D$677,MATCH(R968,'Supplier file A'!$A$2:$A$677,0)),IFERROR(INDEX('Supplier file B'!$D$2:$D$386,MATCH(R968,'Supplier file B'!$A$2:$A$386,0)),INDEX('Supplier file C'!$D$2:$D$383,MATCH(R968,'Supplier file C'!$A$2:$A$383,0)))))</f>
        <v>30.86</v>
      </c>
      <c r="T968" s="21" t="str">
        <f aca="false">IF(E968="Discontinued","",IF(ABS(G968-S968)&lt;0.005,"Yes","No"))</f>
        <v>Yes</v>
      </c>
      <c r="U968" s="21" t="str">
        <f aca="false">IF(E968="Discontinued","",IF(ABS(F968-G968)&lt;=0.01*G968,"Yes","No"))</f>
        <v>No</v>
      </c>
      <c r="V968" s="17" t="n">
        <f aca="false">IF(E968="Discontinued","",K968/H968-1)</f>
        <v>0.0289256198347108</v>
      </c>
      <c r="W968" s="21" t="str">
        <f aca="false">IF(E968="Discontinued","Archived",IF(ROUND((L968-G968)/L968,3)&gt;=ROUND(I968,3),"At or above target",IF(Q968&lt;&gt;"","Below target, reason recorded","Below target, no reason")))</f>
        <v>At or above target</v>
      </c>
      <c r="X968" s="21" t="str">
        <f aca="false">IF(E968="Discontinued","",IF(ROUND(M968-I968,3)&lt;-0.01,"Yes","No"))</f>
        <v>Yes</v>
      </c>
    </row>
    <row r="969" customFormat="false" ht="15" hidden="false" customHeight="false" outlineLevel="0" collapsed="false">
      <c r="A969" s="21" t="s">
        <v>2074</v>
      </c>
      <c r="B969" s="21" t="s">
        <v>2075</v>
      </c>
      <c r="C969" s="21" t="s">
        <v>1941</v>
      </c>
      <c r="D969" s="21" t="s">
        <v>1453</v>
      </c>
      <c r="E969" s="21" t="s">
        <v>110</v>
      </c>
      <c r="F969" s="19" t="n">
        <v>52.7</v>
      </c>
      <c r="G969" s="19" t="n">
        <v>55.43</v>
      </c>
      <c r="H969" s="19" t="n">
        <v>85</v>
      </c>
      <c r="I969" s="17" t="n">
        <v>0.38</v>
      </c>
      <c r="J969" s="17"/>
      <c r="K969" s="19" t="n">
        <f aca="false">IF(E969="Discontinued",H969,ROUND(ROUNDUP(ROUND(G969/(1-IF(J969="",I969,J969))/0.05,6),0)*0.05,2))</f>
        <v>89.45</v>
      </c>
      <c r="L969" s="19" t="n">
        <f aca="false">IF(OR(E969="Discontinued",P969="Held at old sell"),H969,IF(LEFT(P969,15)="Approved, cappe",ROUND(ROUNDUP(ROUND(H969*1.1/0.05,6),0)*0.05,2),K969))</f>
        <v>89.45</v>
      </c>
      <c r="M969" s="17" t="n">
        <f aca="false">ROUND((H969-G969)/H969,3)</f>
        <v>0.348</v>
      </c>
      <c r="N969" s="17" t="n">
        <f aca="false">IF(E969="Discontinued","",ROUND((L969-G969)/L969,3))</f>
        <v>0.38</v>
      </c>
      <c r="O969" s="21" t="str">
        <f aca="false">IF(E969="Discontinued","Archive",IF(AND(ROUND(K969/H969-1,6)&lt;=0.1,K969-H969&lt;=100),"Auto","Approval"))</f>
        <v>Auto</v>
      </c>
      <c r="P969" s="21" t="s">
        <v>111</v>
      </c>
      <c r="Q969" s="21"/>
      <c r="R969" s="21" t="str">
        <f aca="false">IF(E969="Superseded",MID(INDEX('Import file'!$E$2:$E$1384,MATCH(A969,'Import file'!$A$2:$A$1384,0)),23,30),A969)</f>
        <v>LSB-1926</v>
      </c>
      <c r="S969" s="19" t="n">
        <f aca="false">IF(E969="Discontinued","",IFERROR(INDEX('Supplier file A'!$D$2:$D$677,MATCH(R969,'Supplier file A'!$A$2:$A$677,0)),IFERROR(INDEX('Supplier file B'!$D$2:$D$386,MATCH(R969,'Supplier file B'!$A$2:$A$386,0)),INDEX('Supplier file C'!$D$2:$D$383,MATCH(R969,'Supplier file C'!$A$2:$A$383,0)))))</f>
        <v>55.43</v>
      </c>
      <c r="T969" s="21" t="str">
        <f aca="false">IF(E969="Discontinued","",IF(ABS(G969-S969)&lt;0.005,"Yes","No"))</f>
        <v>Yes</v>
      </c>
      <c r="U969" s="21" t="str">
        <f aca="false">IF(E969="Discontinued","",IF(ABS(F969-G969)&lt;=0.01*G969,"Yes","No"))</f>
        <v>No</v>
      </c>
      <c r="V969" s="17" t="n">
        <f aca="false">IF(E969="Discontinued","",K969/H969-1)</f>
        <v>0.0523529411764707</v>
      </c>
      <c r="W969" s="21" t="str">
        <f aca="false">IF(E969="Discontinued","Archived",IF(ROUND((L969-G969)/L969,3)&gt;=ROUND(I969,3),"At or above target",IF(Q969&lt;&gt;"","Below target, reason recorded","Below target, no reason")))</f>
        <v>At or above target</v>
      </c>
      <c r="X969" s="21" t="str">
        <f aca="false">IF(E969="Discontinued","",IF(ROUND(M969-I969,3)&lt;-0.01,"Yes","No"))</f>
        <v>Yes</v>
      </c>
    </row>
    <row r="970" customFormat="false" ht="15" hidden="false" customHeight="false" outlineLevel="0" collapsed="false">
      <c r="A970" s="21" t="s">
        <v>2076</v>
      </c>
      <c r="B970" s="21" t="s">
        <v>2077</v>
      </c>
      <c r="C970" s="21" t="s">
        <v>1941</v>
      </c>
      <c r="D970" s="21" t="s">
        <v>1453</v>
      </c>
      <c r="E970" s="21" t="s">
        <v>110</v>
      </c>
      <c r="F970" s="19" t="n">
        <v>58</v>
      </c>
      <c r="G970" s="19" t="n">
        <v>60.08</v>
      </c>
      <c r="H970" s="19" t="n">
        <v>86.6</v>
      </c>
      <c r="I970" s="17" t="n">
        <v>0.38</v>
      </c>
      <c r="J970" s="17" t="n">
        <v>0.33</v>
      </c>
      <c r="K970" s="19" t="n">
        <f aca="false">IF(E970="Discontinued",H970,ROUND(ROUNDUP(ROUND(G970/(1-IF(J970="",I970,J970))/0.05,6),0)*0.05,2))</f>
        <v>89.7</v>
      </c>
      <c r="L970" s="19" t="n">
        <f aca="false">IF(OR(E970="Discontinued",P970="Held at old sell"),H970,IF(LEFT(P970,15)="Approved, cappe",ROUND(ROUNDUP(ROUND(H970*1.1/0.05,6),0)*0.05,2),K970))</f>
        <v>89.7</v>
      </c>
      <c r="M970" s="17" t="n">
        <f aca="false">ROUND((H970-G970)/H970,3)</f>
        <v>0.306</v>
      </c>
      <c r="N970" s="17" t="n">
        <f aca="false">IF(E970="Discontinued","",ROUND((L970-G970)/L970,3))</f>
        <v>0.33</v>
      </c>
      <c r="O970" s="21" t="str">
        <f aca="false">IF(E970="Discontinued","Archive",IF(AND(ROUND(K970/H970-1,6)&lt;=0.1,K970-H970&lt;=100),"Auto","Approval"))</f>
        <v>Auto</v>
      </c>
      <c r="P970" s="21" t="s">
        <v>111</v>
      </c>
      <c r="Q970" s="21" t="s">
        <v>1481</v>
      </c>
      <c r="R970" s="21" t="str">
        <f aca="false">IF(E970="Superseded",MID(INDEX('Import file'!$E$2:$E$1384,MATCH(A970,'Import file'!$A$2:$A$1384,0)),23,30),A970)</f>
        <v>LSB-1929</v>
      </c>
      <c r="S970" s="19" t="n">
        <f aca="false">IF(E970="Discontinued","",IFERROR(INDEX('Supplier file A'!$D$2:$D$677,MATCH(R970,'Supplier file A'!$A$2:$A$677,0)),IFERROR(INDEX('Supplier file B'!$D$2:$D$386,MATCH(R970,'Supplier file B'!$A$2:$A$386,0)),INDEX('Supplier file C'!$D$2:$D$383,MATCH(R970,'Supplier file C'!$A$2:$A$383,0)))))</f>
        <v>60.08</v>
      </c>
      <c r="T970" s="21" t="str">
        <f aca="false">IF(E970="Discontinued","",IF(ABS(G970-S970)&lt;0.005,"Yes","No"))</f>
        <v>Yes</v>
      </c>
      <c r="U970" s="21" t="str">
        <f aca="false">IF(E970="Discontinued","",IF(ABS(F970-G970)&lt;=0.01*G970,"Yes","No"))</f>
        <v>No</v>
      </c>
      <c r="V970" s="17" t="n">
        <f aca="false">IF(E970="Discontinued","",K970/H970-1)</f>
        <v>0.035796766743649</v>
      </c>
      <c r="W970" s="21" t="str">
        <f aca="false">IF(E970="Discontinued","Archived",IF(ROUND((L970-G970)/L970,3)&gt;=ROUND(I970,3),"At or above target",IF(Q970&lt;&gt;"","Below target, reason recorded","Below target, no reason")))</f>
        <v>Below target, reason recorded</v>
      </c>
      <c r="X970" s="21" t="str">
        <f aca="false">IF(E970="Discontinued","",IF(ROUND(M970-I970,3)&lt;-0.01,"Yes","No"))</f>
        <v>Yes</v>
      </c>
    </row>
    <row r="971" customFormat="false" ht="15" hidden="false" customHeight="false" outlineLevel="0" collapsed="false">
      <c r="A971" s="21" t="s">
        <v>2078</v>
      </c>
      <c r="B971" s="21" t="s">
        <v>2079</v>
      </c>
      <c r="C971" s="21" t="s">
        <v>1941</v>
      </c>
      <c r="D971" s="21" t="s">
        <v>1453</v>
      </c>
      <c r="E971" s="21" t="s">
        <v>110</v>
      </c>
      <c r="F971" s="19" t="n">
        <v>42</v>
      </c>
      <c r="G971" s="19" t="n">
        <v>43.75</v>
      </c>
      <c r="H971" s="19" t="n">
        <v>58.35</v>
      </c>
      <c r="I971" s="17" t="n">
        <v>0.38</v>
      </c>
      <c r="J971" s="17" t="n">
        <v>0.28</v>
      </c>
      <c r="K971" s="19" t="n">
        <f aca="false">IF(E971="Discontinued",H971,ROUND(ROUNDUP(ROUND(G971/(1-IF(J971="",I971,J971))/0.05,6),0)*0.05,2))</f>
        <v>60.8</v>
      </c>
      <c r="L971" s="19" t="n">
        <f aca="false">IF(OR(E971="Discontinued",P971="Held at old sell"),H971,IF(LEFT(P971,15)="Approved, cappe",ROUND(ROUNDUP(ROUND(H971*1.1/0.05,6),0)*0.05,2),K971))</f>
        <v>60.8</v>
      </c>
      <c r="M971" s="17" t="n">
        <f aca="false">ROUND((H971-G971)/H971,3)</f>
        <v>0.25</v>
      </c>
      <c r="N971" s="17" t="n">
        <f aca="false">IF(E971="Discontinued","",ROUND((L971-G971)/L971,3))</f>
        <v>0.28</v>
      </c>
      <c r="O971" s="21" t="str">
        <f aca="false">IF(E971="Discontinued","Archive",IF(AND(ROUND(K971/H971-1,6)&lt;=0.1,K971-H971&lt;=100),"Auto","Approval"))</f>
        <v>Auto</v>
      </c>
      <c r="P971" s="21" t="s">
        <v>111</v>
      </c>
      <c r="Q971" s="21" t="s">
        <v>373</v>
      </c>
      <c r="R971" s="21" t="str">
        <f aca="false">IF(E971="Superseded",MID(INDEX('Import file'!$E$2:$E$1384,MATCH(A971,'Import file'!$A$2:$A$1384,0)),23,30),A971)</f>
        <v>LSB-1932</v>
      </c>
      <c r="S971" s="19" t="n">
        <f aca="false">IF(E971="Discontinued","",IFERROR(INDEX('Supplier file A'!$D$2:$D$677,MATCH(R971,'Supplier file A'!$A$2:$A$677,0)),IFERROR(INDEX('Supplier file B'!$D$2:$D$386,MATCH(R971,'Supplier file B'!$A$2:$A$386,0)),INDEX('Supplier file C'!$D$2:$D$383,MATCH(R971,'Supplier file C'!$A$2:$A$383,0)))))</f>
        <v>43.75</v>
      </c>
      <c r="T971" s="21" t="str">
        <f aca="false">IF(E971="Discontinued","",IF(ABS(G971-S971)&lt;0.005,"Yes","No"))</f>
        <v>Yes</v>
      </c>
      <c r="U971" s="21" t="str">
        <f aca="false">IF(E971="Discontinued","",IF(ABS(F971-G971)&lt;=0.01*G971,"Yes","No"))</f>
        <v>No</v>
      </c>
      <c r="V971" s="17" t="n">
        <f aca="false">IF(E971="Discontinued","",K971/H971-1)</f>
        <v>0.0419880034275921</v>
      </c>
      <c r="W971" s="21" t="str">
        <f aca="false">IF(E971="Discontinued","Archived",IF(ROUND((L971-G971)/L971,3)&gt;=ROUND(I971,3),"At or above target",IF(Q971&lt;&gt;"","Below target, reason recorded","Below target, no reason")))</f>
        <v>Below target, reason recorded</v>
      </c>
      <c r="X971" s="21" t="str">
        <f aca="false">IF(E971="Discontinued","",IF(ROUND(M971-I971,3)&lt;-0.01,"Yes","No"))</f>
        <v>Yes</v>
      </c>
    </row>
    <row r="972" customFormat="false" ht="15" hidden="false" customHeight="false" outlineLevel="0" collapsed="false">
      <c r="A972" s="21" t="s">
        <v>2080</v>
      </c>
      <c r="B972" s="21" t="s">
        <v>2081</v>
      </c>
      <c r="C972" s="21" t="s">
        <v>1941</v>
      </c>
      <c r="D972" s="21" t="s">
        <v>1453</v>
      </c>
      <c r="E972" s="21" t="s">
        <v>110</v>
      </c>
      <c r="F972" s="19" t="n">
        <v>56.7</v>
      </c>
      <c r="G972" s="19" t="n">
        <v>59.09</v>
      </c>
      <c r="H972" s="19" t="n">
        <v>91.5</v>
      </c>
      <c r="I972" s="17" t="n">
        <v>0.38</v>
      </c>
      <c r="J972" s="17"/>
      <c r="K972" s="19" t="n">
        <f aca="false">IF(E972="Discontinued",H972,ROUND(ROUNDUP(ROUND(G972/(1-IF(J972="",I972,J972))/0.05,6),0)*0.05,2))</f>
        <v>95.35</v>
      </c>
      <c r="L972" s="19" t="n">
        <f aca="false">IF(OR(E972="Discontinued",P972="Held at old sell"),H972,IF(LEFT(P972,15)="Approved, cappe",ROUND(ROUNDUP(ROUND(H972*1.1/0.05,6),0)*0.05,2),K972))</f>
        <v>95.35</v>
      </c>
      <c r="M972" s="17" t="n">
        <f aca="false">ROUND((H972-G972)/H972,3)</f>
        <v>0.354</v>
      </c>
      <c r="N972" s="17" t="n">
        <f aca="false">IF(E972="Discontinued","",ROUND((L972-G972)/L972,3))</f>
        <v>0.38</v>
      </c>
      <c r="O972" s="21" t="str">
        <f aca="false">IF(E972="Discontinued","Archive",IF(AND(ROUND(K972/H972-1,6)&lt;=0.1,K972-H972&lt;=100),"Auto","Approval"))</f>
        <v>Auto</v>
      </c>
      <c r="P972" s="21" t="s">
        <v>111</v>
      </c>
      <c r="Q972" s="21"/>
      <c r="R972" s="21" t="str">
        <f aca="false">IF(E972="Superseded",MID(INDEX('Import file'!$E$2:$E$1384,MATCH(A972,'Import file'!$A$2:$A$1384,0)),23,30),A972)</f>
        <v>LSB-1935</v>
      </c>
      <c r="S972" s="19" t="n">
        <f aca="false">IF(E972="Discontinued","",IFERROR(INDEX('Supplier file A'!$D$2:$D$677,MATCH(R972,'Supplier file A'!$A$2:$A$677,0)),IFERROR(INDEX('Supplier file B'!$D$2:$D$386,MATCH(R972,'Supplier file B'!$A$2:$A$386,0)),INDEX('Supplier file C'!$D$2:$D$383,MATCH(R972,'Supplier file C'!$A$2:$A$383,0)))))</f>
        <v>59.09</v>
      </c>
      <c r="T972" s="21" t="str">
        <f aca="false">IF(E972="Discontinued","",IF(ABS(G972-S972)&lt;0.005,"Yes","No"))</f>
        <v>Yes</v>
      </c>
      <c r="U972" s="21" t="str">
        <f aca="false">IF(E972="Discontinued","",IF(ABS(F972-G972)&lt;=0.01*G972,"Yes","No"))</f>
        <v>No</v>
      </c>
      <c r="V972" s="17" t="n">
        <f aca="false">IF(E972="Discontinued","",K972/H972-1)</f>
        <v>0.0420765027322403</v>
      </c>
      <c r="W972" s="21" t="str">
        <f aca="false">IF(E972="Discontinued","Archived",IF(ROUND((L972-G972)/L972,3)&gt;=ROUND(I972,3),"At or above target",IF(Q972&lt;&gt;"","Below target, reason recorded","Below target, no reason")))</f>
        <v>At or above target</v>
      </c>
      <c r="X972" s="21" t="str">
        <f aca="false">IF(E972="Discontinued","",IF(ROUND(M972-I972,3)&lt;-0.01,"Yes","No"))</f>
        <v>Yes</v>
      </c>
    </row>
    <row r="973" customFormat="false" ht="15" hidden="false" customHeight="false" outlineLevel="0" collapsed="false">
      <c r="A973" s="21" t="s">
        <v>2082</v>
      </c>
      <c r="B973" s="21" t="s">
        <v>2083</v>
      </c>
      <c r="C973" s="21" t="s">
        <v>1941</v>
      </c>
      <c r="D973" s="21" t="s">
        <v>1453</v>
      </c>
      <c r="E973" s="21" t="s">
        <v>110</v>
      </c>
      <c r="F973" s="19" t="n">
        <v>122.19</v>
      </c>
      <c r="G973" s="19" t="n">
        <v>128.46</v>
      </c>
      <c r="H973" s="19" t="n">
        <v>197.1</v>
      </c>
      <c r="I973" s="17" t="n">
        <v>0.38</v>
      </c>
      <c r="J973" s="17"/>
      <c r="K973" s="19" t="n">
        <f aca="false">IF(E973="Discontinued",H973,ROUND(ROUNDUP(ROUND(G973/(1-IF(J973="",I973,J973))/0.05,6),0)*0.05,2))</f>
        <v>207.2</v>
      </c>
      <c r="L973" s="19" t="n">
        <f aca="false">IF(OR(E973="Discontinued",P973="Held at old sell"),H973,IF(LEFT(P973,15)="Approved, cappe",ROUND(ROUNDUP(ROUND(H973*1.1/0.05,6),0)*0.05,2),K973))</f>
        <v>207.2</v>
      </c>
      <c r="M973" s="17" t="n">
        <f aca="false">ROUND((H973-G973)/H973,3)</f>
        <v>0.348</v>
      </c>
      <c r="N973" s="17" t="n">
        <f aca="false">IF(E973="Discontinued","",ROUND((L973-G973)/L973,3))</f>
        <v>0.38</v>
      </c>
      <c r="O973" s="21" t="str">
        <f aca="false">IF(E973="Discontinued","Archive",IF(AND(ROUND(K973/H973-1,6)&lt;=0.1,K973-H973&lt;=100),"Auto","Approval"))</f>
        <v>Auto</v>
      </c>
      <c r="P973" s="21" t="s">
        <v>111</v>
      </c>
      <c r="Q973" s="21"/>
      <c r="R973" s="21" t="str">
        <f aca="false">IF(E973="Superseded",MID(INDEX('Import file'!$E$2:$E$1384,MATCH(A973,'Import file'!$A$2:$A$1384,0)),23,30),A973)</f>
        <v>LSB-1936</v>
      </c>
      <c r="S973" s="19" t="n">
        <f aca="false">IF(E973="Discontinued","",IFERROR(INDEX('Supplier file A'!$D$2:$D$677,MATCH(R973,'Supplier file A'!$A$2:$A$677,0)),IFERROR(INDEX('Supplier file B'!$D$2:$D$386,MATCH(R973,'Supplier file B'!$A$2:$A$386,0)),INDEX('Supplier file C'!$D$2:$D$383,MATCH(R973,'Supplier file C'!$A$2:$A$383,0)))))</f>
        <v>128.46</v>
      </c>
      <c r="T973" s="21" t="str">
        <f aca="false">IF(E973="Discontinued","",IF(ABS(G973-S973)&lt;0.005,"Yes","No"))</f>
        <v>Yes</v>
      </c>
      <c r="U973" s="21" t="str">
        <f aca="false">IF(E973="Discontinued","",IF(ABS(F973-G973)&lt;=0.01*G973,"Yes","No"))</f>
        <v>No</v>
      </c>
      <c r="V973" s="17" t="n">
        <f aca="false">IF(E973="Discontinued","",K973/H973-1)</f>
        <v>0.0512430238457635</v>
      </c>
      <c r="W973" s="21" t="str">
        <f aca="false">IF(E973="Discontinued","Archived",IF(ROUND((L973-G973)/L973,3)&gt;=ROUND(I973,3),"At or above target",IF(Q973&lt;&gt;"","Below target, reason recorded","Below target, no reason")))</f>
        <v>At or above target</v>
      </c>
      <c r="X973" s="21" t="str">
        <f aca="false">IF(E973="Discontinued","",IF(ROUND(M973-I973,3)&lt;-0.01,"Yes","No"))</f>
        <v>Yes</v>
      </c>
    </row>
    <row r="974" customFormat="false" ht="15" hidden="false" customHeight="false" outlineLevel="0" collapsed="false">
      <c r="A974" s="21" t="s">
        <v>2084</v>
      </c>
      <c r="B974" s="21" t="s">
        <v>2085</v>
      </c>
      <c r="C974" s="21" t="s">
        <v>1941</v>
      </c>
      <c r="D974" s="21" t="s">
        <v>1453</v>
      </c>
      <c r="E974" s="21" t="s">
        <v>110</v>
      </c>
      <c r="F974" s="19" t="n">
        <v>55.2</v>
      </c>
      <c r="G974" s="19" t="n">
        <v>56.95</v>
      </c>
      <c r="H974" s="19" t="n">
        <v>89.05</v>
      </c>
      <c r="I974" s="17" t="n">
        <v>0.38</v>
      </c>
      <c r="J974" s="17"/>
      <c r="K974" s="19" t="n">
        <f aca="false">IF(E974="Discontinued",H974,ROUND(ROUNDUP(ROUND(G974/(1-IF(J974="",I974,J974))/0.05,6),0)*0.05,2))</f>
        <v>91.9</v>
      </c>
      <c r="L974" s="19" t="n">
        <f aca="false">IF(OR(E974="Discontinued",P974="Held at old sell"),H974,IF(LEFT(P974,15)="Approved, cappe",ROUND(ROUNDUP(ROUND(H974*1.1/0.05,6),0)*0.05,2),K974))</f>
        <v>91.9</v>
      </c>
      <c r="M974" s="17" t="n">
        <f aca="false">ROUND((H974-G974)/H974,3)</f>
        <v>0.36</v>
      </c>
      <c r="N974" s="17" t="n">
        <f aca="false">IF(E974="Discontinued","",ROUND((L974-G974)/L974,3))</f>
        <v>0.38</v>
      </c>
      <c r="O974" s="21" t="str">
        <f aca="false">IF(E974="Discontinued","Archive",IF(AND(ROUND(K974/H974-1,6)&lt;=0.1,K974-H974&lt;=100),"Auto","Approval"))</f>
        <v>Auto</v>
      </c>
      <c r="P974" s="21" t="s">
        <v>111</v>
      </c>
      <c r="Q974" s="21"/>
      <c r="R974" s="21" t="str">
        <f aca="false">IF(E974="Superseded",MID(INDEX('Import file'!$E$2:$E$1384,MATCH(A974,'Import file'!$A$2:$A$1384,0)),23,30),A974)</f>
        <v>LSB-1939</v>
      </c>
      <c r="S974" s="19" t="n">
        <f aca="false">IF(E974="Discontinued","",IFERROR(INDEX('Supplier file A'!$D$2:$D$677,MATCH(R974,'Supplier file A'!$A$2:$A$677,0)),IFERROR(INDEX('Supplier file B'!$D$2:$D$386,MATCH(R974,'Supplier file B'!$A$2:$A$386,0)),INDEX('Supplier file C'!$D$2:$D$383,MATCH(R974,'Supplier file C'!$A$2:$A$383,0)))))</f>
        <v>56.95</v>
      </c>
      <c r="T974" s="21" t="str">
        <f aca="false">IF(E974="Discontinued","",IF(ABS(G974-S974)&lt;0.005,"Yes","No"))</f>
        <v>Yes</v>
      </c>
      <c r="U974" s="21" t="str">
        <f aca="false">IF(E974="Discontinued","",IF(ABS(F974-G974)&lt;=0.01*G974,"Yes","No"))</f>
        <v>No</v>
      </c>
      <c r="V974" s="17" t="n">
        <f aca="false">IF(E974="Discontinued","",K974/H974-1)</f>
        <v>0.0320044918585065</v>
      </c>
      <c r="W974" s="21" t="str">
        <f aca="false">IF(E974="Discontinued","Archived",IF(ROUND((L974-G974)/L974,3)&gt;=ROUND(I974,3),"At or above target",IF(Q974&lt;&gt;"","Below target, reason recorded","Below target, no reason")))</f>
        <v>At or above target</v>
      </c>
      <c r="X974" s="21" t="str">
        <f aca="false">IF(E974="Discontinued","",IF(ROUND(M974-I974,3)&lt;-0.01,"Yes","No"))</f>
        <v>Yes</v>
      </c>
    </row>
    <row r="975" customFormat="false" ht="15" hidden="false" customHeight="false" outlineLevel="0" collapsed="false">
      <c r="A975" s="21" t="s">
        <v>2086</v>
      </c>
      <c r="B975" s="21" t="s">
        <v>2087</v>
      </c>
      <c r="C975" s="21" t="s">
        <v>1941</v>
      </c>
      <c r="D975" s="21" t="s">
        <v>1453</v>
      </c>
      <c r="E975" s="21" t="s">
        <v>110</v>
      </c>
      <c r="F975" s="19" t="n">
        <v>37.5</v>
      </c>
      <c r="G975" s="19" t="n">
        <v>39.01</v>
      </c>
      <c r="H975" s="19" t="n">
        <v>60.5</v>
      </c>
      <c r="I975" s="17" t="n">
        <v>0.38</v>
      </c>
      <c r="J975" s="17"/>
      <c r="K975" s="19" t="n">
        <f aca="false">IF(E975="Discontinued",H975,ROUND(ROUNDUP(ROUND(G975/(1-IF(J975="",I975,J975))/0.05,6),0)*0.05,2))</f>
        <v>62.95</v>
      </c>
      <c r="L975" s="19" t="n">
        <f aca="false">IF(OR(E975="Discontinued",P975="Held at old sell"),H975,IF(LEFT(P975,15)="Approved, cappe",ROUND(ROUNDUP(ROUND(H975*1.1/0.05,6),0)*0.05,2),K975))</f>
        <v>62.95</v>
      </c>
      <c r="M975" s="17" t="n">
        <f aca="false">ROUND((H975-G975)/H975,3)</f>
        <v>0.355</v>
      </c>
      <c r="N975" s="17" t="n">
        <f aca="false">IF(E975="Discontinued","",ROUND((L975-G975)/L975,3))</f>
        <v>0.38</v>
      </c>
      <c r="O975" s="21" t="str">
        <f aca="false">IF(E975="Discontinued","Archive",IF(AND(ROUND(K975/H975-1,6)&lt;=0.1,K975-H975&lt;=100),"Auto","Approval"))</f>
        <v>Auto</v>
      </c>
      <c r="P975" s="21" t="s">
        <v>111</v>
      </c>
      <c r="Q975" s="21"/>
      <c r="R975" s="21" t="str">
        <f aca="false">IF(E975="Superseded",MID(INDEX('Import file'!$E$2:$E$1384,MATCH(A975,'Import file'!$A$2:$A$1384,0)),23,30),A975)</f>
        <v>LSB-1943</v>
      </c>
      <c r="S975" s="19" t="n">
        <f aca="false">IF(E975="Discontinued","",IFERROR(INDEX('Supplier file A'!$D$2:$D$677,MATCH(R975,'Supplier file A'!$A$2:$A$677,0)),IFERROR(INDEX('Supplier file B'!$D$2:$D$386,MATCH(R975,'Supplier file B'!$A$2:$A$386,0)),INDEX('Supplier file C'!$D$2:$D$383,MATCH(R975,'Supplier file C'!$A$2:$A$383,0)))))</f>
        <v>39.01</v>
      </c>
      <c r="T975" s="21" t="str">
        <f aca="false">IF(E975="Discontinued","",IF(ABS(G975-S975)&lt;0.005,"Yes","No"))</f>
        <v>Yes</v>
      </c>
      <c r="U975" s="21" t="str">
        <f aca="false">IF(E975="Discontinued","",IF(ABS(F975-G975)&lt;=0.01*G975,"Yes","No"))</f>
        <v>No</v>
      </c>
      <c r="V975" s="17" t="n">
        <f aca="false">IF(E975="Discontinued","",K975/H975-1)</f>
        <v>0.0404958677685952</v>
      </c>
      <c r="W975" s="21" t="str">
        <f aca="false">IF(E975="Discontinued","Archived",IF(ROUND((L975-G975)/L975,3)&gt;=ROUND(I975,3),"At or above target",IF(Q975&lt;&gt;"","Below target, reason recorded","Below target, no reason")))</f>
        <v>At or above target</v>
      </c>
      <c r="X975" s="21" t="str">
        <f aca="false">IF(E975="Discontinued","",IF(ROUND(M975-I975,3)&lt;-0.01,"Yes","No"))</f>
        <v>Yes</v>
      </c>
    </row>
    <row r="976" customFormat="false" ht="15" hidden="false" customHeight="false" outlineLevel="0" collapsed="false">
      <c r="A976" s="21" t="s">
        <v>2088</v>
      </c>
      <c r="B976" s="21" t="s">
        <v>2089</v>
      </c>
      <c r="C976" s="21" t="s">
        <v>1941</v>
      </c>
      <c r="D976" s="21" t="s">
        <v>1453</v>
      </c>
      <c r="E976" s="21" t="s">
        <v>110</v>
      </c>
      <c r="F976" s="19" t="n">
        <v>89.7</v>
      </c>
      <c r="G976" s="19" t="n">
        <v>92.33</v>
      </c>
      <c r="H976" s="19" t="n">
        <v>144.7</v>
      </c>
      <c r="I976" s="17" t="n">
        <v>0.38</v>
      </c>
      <c r="J976" s="17"/>
      <c r="K976" s="19" t="n">
        <f aca="false">IF(E976="Discontinued",H976,ROUND(ROUNDUP(ROUND(G976/(1-IF(J976="",I976,J976))/0.05,6),0)*0.05,2))</f>
        <v>148.95</v>
      </c>
      <c r="L976" s="19" t="n">
        <f aca="false">IF(OR(E976="Discontinued",P976="Held at old sell"),H976,IF(LEFT(P976,15)="Approved, cappe",ROUND(ROUNDUP(ROUND(H976*1.1/0.05,6),0)*0.05,2),K976))</f>
        <v>148.95</v>
      </c>
      <c r="M976" s="17" t="n">
        <f aca="false">ROUND((H976-G976)/H976,3)</f>
        <v>0.362</v>
      </c>
      <c r="N976" s="17" t="n">
        <f aca="false">IF(E976="Discontinued","",ROUND((L976-G976)/L976,3))</f>
        <v>0.38</v>
      </c>
      <c r="O976" s="21" t="str">
        <f aca="false">IF(E976="Discontinued","Archive",IF(AND(ROUND(K976/H976-1,6)&lt;=0.1,K976-H976&lt;=100),"Auto","Approval"))</f>
        <v>Auto</v>
      </c>
      <c r="P976" s="21" t="s">
        <v>111</v>
      </c>
      <c r="Q976" s="21"/>
      <c r="R976" s="21" t="str">
        <f aca="false">IF(E976="Superseded",MID(INDEX('Import file'!$E$2:$E$1384,MATCH(A976,'Import file'!$A$2:$A$1384,0)),23,30),A976)</f>
        <v>LSB-1947</v>
      </c>
      <c r="S976" s="19" t="n">
        <f aca="false">IF(E976="Discontinued","",IFERROR(INDEX('Supplier file A'!$D$2:$D$677,MATCH(R976,'Supplier file A'!$A$2:$A$677,0)),IFERROR(INDEX('Supplier file B'!$D$2:$D$386,MATCH(R976,'Supplier file B'!$A$2:$A$386,0)),INDEX('Supplier file C'!$D$2:$D$383,MATCH(R976,'Supplier file C'!$A$2:$A$383,0)))))</f>
        <v>92.33</v>
      </c>
      <c r="T976" s="21" t="str">
        <f aca="false">IF(E976="Discontinued","",IF(ABS(G976-S976)&lt;0.005,"Yes","No"))</f>
        <v>Yes</v>
      </c>
      <c r="U976" s="21" t="str">
        <f aca="false">IF(E976="Discontinued","",IF(ABS(F976-G976)&lt;=0.01*G976,"Yes","No"))</f>
        <v>No</v>
      </c>
      <c r="V976" s="17" t="n">
        <f aca="false">IF(E976="Discontinued","",K976/H976-1)</f>
        <v>0.0293711126468557</v>
      </c>
      <c r="W976" s="21" t="str">
        <f aca="false">IF(E976="Discontinued","Archived",IF(ROUND((L976-G976)/L976,3)&gt;=ROUND(I976,3),"At or above target",IF(Q976&lt;&gt;"","Below target, reason recorded","Below target, no reason")))</f>
        <v>At or above target</v>
      </c>
      <c r="X976" s="21" t="str">
        <f aca="false">IF(E976="Discontinued","",IF(ROUND(M976-I976,3)&lt;-0.01,"Yes","No"))</f>
        <v>Yes</v>
      </c>
    </row>
    <row r="977" customFormat="false" ht="15" hidden="false" customHeight="false" outlineLevel="0" collapsed="false">
      <c r="A977" s="21" t="s">
        <v>2090</v>
      </c>
      <c r="B977" s="21" t="s">
        <v>2091</v>
      </c>
      <c r="C977" s="21" t="s">
        <v>1941</v>
      </c>
      <c r="D977" s="21" t="s">
        <v>1453</v>
      </c>
      <c r="E977" s="21" t="s">
        <v>110</v>
      </c>
      <c r="F977" s="19" t="n">
        <v>98</v>
      </c>
      <c r="G977" s="19" t="n">
        <v>102.32</v>
      </c>
      <c r="H977" s="19" t="n">
        <v>158.1</v>
      </c>
      <c r="I977" s="17" t="n">
        <v>0.38</v>
      </c>
      <c r="J977" s="17"/>
      <c r="K977" s="19" t="n">
        <f aca="false">IF(E977="Discontinued",H977,ROUND(ROUNDUP(ROUND(G977/(1-IF(J977="",I977,J977))/0.05,6),0)*0.05,2))</f>
        <v>165.05</v>
      </c>
      <c r="L977" s="19" t="n">
        <f aca="false">IF(OR(E977="Discontinued",P977="Held at old sell"),H977,IF(LEFT(P977,15)="Approved, cappe",ROUND(ROUNDUP(ROUND(H977*1.1/0.05,6),0)*0.05,2),K977))</f>
        <v>165.05</v>
      </c>
      <c r="M977" s="17" t="n">
        <f aca="false">ROUND((H977-G977)/H977,3)</f>
        <v>0.353</v>
      </c>
      <c r="N977" s="17" t="n">
        <f aca="false">IF(E977="Discontinued","",ROUND((L977-G977)/L977,3))</f>
        <v>0.38</v>
      </c>
      <c r="O977" s="21" t="str">
        <f aca="false">IF(E977="Discontinued","Archive",IF(AND(ROUND(K977/H977-1,6)&lt;=0.1,K977-H977&lt;=100),"Auto","Approval"))</f>
        <v>Auto</v>
      </c>
      <c r="P977" s="21" t="s">
        <v>111</v>
      </c>
      <c r="Q977" s="21"/>
      <c r="R977" s="21" t="str">
        <f aca="false">IF(E977="Superseded",MID(INDEX('Import file'!$E$2:$E$1384,MATCH(A977,'Import file'!$A$2:$A$1384,0)),23,30),A977)</f>
        <v>LSB-1950</v>
      </c>
      <c r="S977" s="19" t="n">
        <f aca="false">IF(E977="Discontinued","",IFERROR(INDEX('Supplier file A'!$D$2:$D$677,MATCH(R977,'Supplier file A'!$A$2:$A$677,0)),IFERROR(INDEX('Supplier file B'!$D$2:$D$386,MATCH(R977,'Supplier file B'!$A$2:$A$386,0)),INDEX('Supplier file C'!$D$2:$D$383,MATCH(R977,'Supplier file C'!$A$2:$A$383,0)))))</f>
        <v>102.32</v>
      </c>
      <c r="T977" s="21" t="str">
        <f aca="false">IF(E977="Discontinued","",IF(ABS(G977-S977)&lt;0.005,"Yes","No"))</f>
        <v>Yes</v>
      </c>
      <c r="U977" s="21" t="str">
        <f aca="false">IF(E977="Discontinued","",IF(ABS(F977-G977)&lt;=0.01*G977,"Yes","No"))</f>
        <v>No</v>
      </c>
      <c r="V977" s="17" t="n">
        <f aca="false">IF(E977="Discontinued","",K977/H977-1)</f>
        <v>0.0439595192915878</v>
      </c>
      <c r="W977" s="21" t="str">
        <f aca="false">IF(E977="Discontinued","Archived",IF(ROUND((L977-G977)/L977,3)&gt;=ROUND(I977,3),"At or above target",IF(Q977&lt;&gt;"","Below target, reason recorded","Below target, no reason")))</f>
        <v>At or above target</v>
      </c>
      <c r="X977" s="21" t="str">
        <f aca="false">IF(E977="Discontinued","",IF(ROUND(M977-I977,3)&lt;-0.01,"Yes","No"))</f>
        <v>Yes</v>
      </c>
    </row>
    <row r="978" customFormat="false" ht="15" hidden="false" customHeight="false" outlineLevel="0" collapsed="false">
      <c r="A978" s="21" t="s">
        <v>2092</v>
      </c>
      <c r="B978" s="21" t="s">
        <v>2093</v>
      </c>
      <c r="C978" s="21" t="s">
        <v>1941</v>
      </c>
      <c r="D978" s="21" t="s">
        <v>1453</v>
      </c>
      <c r="E978" s="21" t="s">
        <v>110</v>
      </c>
      <c r="F978" s="19" t="n">
        <v>112.7</v>
      </c>
      <c r="G978" s="19" t="n">
        <v>116.47</v>
      </c>
      <c r="H978" s="19" t="n">
        <v>181.8</v>
      </c>
      <c r="I978" s="17" t="n">
        <v>0.38</v>
      </c>
      <c r="J978" s="17"/>
      <c r="K978" s="19" t="n">
        <f aca="false">IF(E978="Discontinued",H978,ROUND(ROUNDUP(ROUND(G978/(1-IF(J978="",I978,J978))/0.05,6),0)*0.05,2))</f>
        <v>187.9</v>
      </c>
      <c r="L978" s="19" t="n">
        <f aca="false">IF(OR(E978="Discontinued",P978="Held at old sell"),H978,IF(LEFT(P978,15)="Approved, cappe",ROUND(ROUNDUP(ROUND(H978*1.1/0.05,6),0)*0.05,2),K978))</f>
        <v>187.9</v>
      </c>
      <c r="M978" s="17" t="n">
        <f aca="false">ROUND((H978-G978)/H978,3)</f>
        <v>0.359</v>
      </c>
      <c r="N978" s="17" t="n">
        <f aca="false">IF(E978="Discontinued","",ROUND((L978-G978)/L978,3))</f>
        <v>0.38</v>
      </c>
      <c r="O978" s="21" t="str">
        <f aca="false">IF(E978="Discontinued","Archive",IF(AND(ROUND(K978/H978-1,6)&lt;=0.1,K978-H978&lt;=100),"Auto","Approval"))</f>
        <v>Auto</v>
      </c>
      <c r="P978" s="21" t="s">
        <v>111</v>
      </c>
      <c r="Q978" s="21"/>
      <c r="R978" s="21" t="str">
        <f aca="false">IF(E978="Superseded",MID(INDEX('Import file'!$E$2:$E$1384,MATCH(A978,'Import file'!$A$2:$A$1384,0)),23,30),A978)</f>
        <v>LSB-1951</v>
      </c>
      <c r="S978" s="19" t="n">
        <f aca="false">IF(E978="Discontinued","",IFERROR(INDEX('Supplier file A'!$D$2:$D$677,MATCH(R978,'Supplier file A'!$A$2:$A$677,0)),IFERROR(INDEX('Supplier file B'!$D$2:$D$386,MATCH(R978,'Supplier file B'!$A$2:$A$386,0)),INDEX('Supplier file C'!$D$2:$D$383,MATCH(R978,'Supplier file C'!$A$2:$A$383,0)))))</f>
        <v>116.47</v>
      </c>
      <c r="T978" s="21" t="str">
        <f aca="false">IF(E978="Discontinued","",IF(ABS(G978-S978)&lt;0.005,"Yes","No"))</f>
        <v>Yes</v>
      </c>
      <c r="U978" s="21" t="str">
        <f aca="false">IF(E978="Discontinued","",IF(ABS(F978-G978)&lt;=0.01*G978,"Yes","No"))</f>
        <v>No</v>
      </c>
      <c r="V978" s="17" t="n">
        <f aca="false">IF(E978="Discontinued","",K978/H978-1)</f>
        <v>0.0335533553355336</v>
      </c>
      <c r="W978" s="21" t="str">
        <f aca="false">IF(E978="Discontinued","Archived",IF(ROUND((L978-G978)/L978,3)&gt;=ROUND(I978,3),"At or above target",IF(Q978&lt;&gt;"","Below target, reason recorded","Below target, no reason")))</f>
        <v>At or above target</v>
      </c>
      <c r="X978" s="21" t="str">
        <f aca="false">IF(E978="Discontinued","",IF(ROUND(M978-I978,3)&lt;-0.01,"Yes","No"))</f>
        <v>Yes</v>
      </c>
    </row>
    <row r="979" customFormat="false" ht="15" hidden="false" customHeight="false" outlineLevel="0" collapsed="false">
      <c r="A979" s="21" t="s">
        <v>2094</v>
      </c>
      <c r="B979" s="21" t="s">
        <v>2095</v>
      </c>
      <c r="C979" s="21" t="s">
        <v>1941</v>
      </c>
      <c r="D979" s="21" t="s">
        <v>1453</v>
      </c>
      <c r="E979" s="21" t="s">
        <v>110</v>
      </c>
      <c r="F979" s="19" t="n">
        <v>25.5</v>
      </c>
      <c r="G979" s="19" t="n">
        <v>26.83</v>
      </c>
      <c r="H979" s="19" t="n">
        <v>41.15</v>
      </c>
      <c r="I979" s="17" t="n">
        <v>0.38</v>
      </c>
      <c r="J979" s="17"/>
      <c r="K979" s="19" t="n">
        <f aca="false">IF(E979="Discontinued",H979,ROUND(ROUNDUP(ROUND(G979/(1-IF(J979="",I979,J979))/0.05,6),0)*0.05,2))</f>
        <v>43.3</v>
      </c>
      <c r="L979" s="19" t="n">
        <f aca="false">IF(OR(E979="Discontinued",P979="Held at old sell"),H979,IF(LEFT(P979,15)="Approved, cappe",ROUND(ROUNDUP(ROUND(H979*1.1/0.05,6),0)*0.05,2),K979))</f>
        <v>43.3</v>
      </c>
      <c r="M979" s="17" t="n">
        <f aca="false">ROUND((H979-G979)/H979,3)</f>
        <v>0.348</v>
      </c>
      <c r="N979" s="17" t="n">
        <f aca="false">IF(E979="Discontinued","",ROUND((L979-G979)/L979,3))</f>
        <v>0.38</v>
      </c>
      <c r="O979" s="21" t="str">
        <f aca="false">IF(E979="Discontinued","Archive",IF(AND(ROUND(K979/H979-1,6)&lt;=0.1,K979-H979&lt;=100),"Auto","Approval"))</f>
        <v>Auto</v>
      </c>
      <c r="P979" s="21" t="s">
        <v>111</v>
      </c>
      <c r="Q979" s="21"/>
      <c r="R979" s="21" t="str">
        <f aca="false">IF(E979="Superseded",MID(INDEX('Import file'!$E$2:$E$1384,MATCH(A979,'Import file'!$A$2:$A$1384,0)),23,30),A979)</f>
        <v>LSB-1955</v>
      </c>
      <c r="S979" s="19" t="n">
        <f aca="false">IF(E979="Discontinued","",IFERROR(INDEX('Supplier file A'!$D$2:$D$677,MATCH(R979,'Supplier file A'!$A$2:$A$677,0)),IFERROR(INDEX('Supplier file B'!$D$2:$D$386,MATCH(R979,'Supplier file B'!$A$2:$A$386,0)),INDEX('Supplier file C'!$D$2:$D$383,MATCH(R979,'Supplier file C'!$A$2:$A$383,0)))))</f>
        <v>26.83</v>
      </c>
      <c r="T979" s="21" t="str">
        <f aca="false">IF(E979="Discontinued","",IF(ABS(G979-S979)&lt;0.005,"Yes","No"))</f>
        <v>Yes</v>
      </c>
      <c r="U979" s="21" t="str">
        <f aca="false">IF(E979="Discontinued","",IF(ABS(F979-G979)&lt;=0.01*G979,"Yes","No"))</f>
        <v>No</v>
      </c>
      <c r="V979" s="17" t="n">
        <f aca="false">IF(E979="Discontinued","",K979/H979-1)</f>
        <v>0.0522478736330498</v>
      </c>
      <c r="W979" s="21" t="str">
        <f aca="false">IF(E979="Discontinued","Archived",IF(ROUND((L979-G979)/L979,3)&gt;=ROUND(I979,3),"At or above target",IF(Q979&lt;&gt;"","Below target, reason recorded","Below target, no reason")))</f>
        <v>At or above target</v>
      </c>
      <c r="X979" s="21" t="str">
        <f aca="false">IF(E979="Discontinued","",IF(ROUND(M979-I979,3)&lt;-0.01,"Yes","No"))</f>
        <v>Yes</v>
      </c>
    </row>
    <row r="980" customFormat="false" ht="15" hidden="false" customHeight="false" outlineLevel="0" collapsed="false">
      <c r="A980" s="21" t="s">
        <v>2096</v>
      </c>
      <c r="B980" s="21" t="s">
        <v>2097</v>
      </c>
      <c r="C980" s="21" t="s">
        <v>1941</v>
      </c>
      <c r="D980" s="21" t="s">
        <v>1453</v>
      </c>
      <c r="E980" s="21" t="s">
        <v>110</v>
      </c>
      <c r="F980" s="19" t="n">
        <v>97.2</v>
      </c>
      <c r="G980" s="19" t="n">
        <v>100.01</v>
      </c>
      <c r="H980" s="19" t="n">
        <v>156.8</v>
      </c>
      <c r="I980" s="17" t="n">
        <v>0.38</v>
      </c>
      <c r="J980" s="17"/>
      <c r="K980" s="19" t="n">
        <f aca="false">IF(E980="Discontinued",H980,ROUND(ROUNDUP(ROUND(G980/(1-IF(J980="",I980,J980))/0.05,6),0)*0.05,2))</f>
        <v>161.35</v>
      </c>
      <c r="L980" s="19" t="n">
        <f aca="false">IF(OR(E980="Discontinued",P980="Held at old sell"),H980,IF(LEFT(P980,15)="Approved, cappe",ROUND(ROUNDUP(ROUND(H980*1.1/0.05,6),0)*0.05,2),K980))</f>
        <v>161.35</v>
      </c>
      <c r="M980" s="17" t="n">
        <f aca="false">ROUND((H980-G980)/H980,3)</f>
        <v>0.362</v>
      </c>
      <c r="N980" s="17" t="n">
        <f aca="false">IF(E980="Discontinued","",ROUND((L980-G980)/L980,3))</f>
        <v>0.38</v>
      </c>
      <c r="O980" s="21" t="str">
        <f aca="false">IF(E980="Discontinued","Archive",IF(AND(ROUND(K980/H980-1,6)&lt;=0.1,K980-H980&lt;=100),"Auto","Approval"))</f>
        <v>Auto</v>
      </c>
      <c r="P980" s="21" t="s">
        <v>111</v>
      </c>
      <c r="Q980" s="21"/>
      <c r="R980" s="21" t="str">
        <f aca="false">IF(E980="Superseded",MID(INDEX('Import file'!$E$2:$E$1384,MATCH(A980,'Import file'!$A$2:$A$1384,0)),23,30),A980)</f>
        <v>LSB-1958</v>
      </c>
      <c r="S980" s="19" t="n">
        <f aca="false">IF(E980="Discontinued","",IFERROR(INDEX('Supplier file A'!$D$2:$D$677,MATCH(R980,'Supplier file A'!$A$2:$A$677,0)),IFERROR(INDEX('Supplier file B'!$D$2:$D$386,MATCH(R980,'Supplier file B'!$A$2:$A$386,0)),INDEX('Supplier file C'!$D$2:$D$383,MATCH(R980,'Supplier file C'!$A$2:$A$383,0)))))</f>
        <v>100.01</v>
      </c>
      <c r="T980" s="21" t="str">
        <f aca="false">IF(E980="Discontinued","",IF(ABS(G980-S980)&lt;0.005,"Yes","No"))</f>
        <v>Yes</v>
      </c>
      <c r="U980" s="21" t="str">
        <f aca="false">IF(E980="Discontinued","",IF(ABS(F980-G980)&lt;=0.01*G980,"Yes","No"))</f>
        <v>No</v>
      </c>
      <c r="V980" s="17" t="n">
        <f aca="false">IF(E980="Discontinued","",K980/H980-1)</f>
        <v>0.029017857142857</v>
      </c>
      <c r="W980" s="21" t="str">
        <f aca="false">IF(E980="Discontinued","Archived",IF(ROUND((L980-G980)/L980,3)&gt;=ROUND(I980,3),"At or above target",IF(Q980&lt;&gt;"","Below target, reason recorded","Below target, no reason")))</f>
        <v>At or above target</v>
      </c>
      <c r="X980" s="21" t="str">
        <f aca="false">IF(E980="Discontinued","",IF(ROUND(M980-I980,3)&lt;-0.01,"Yes","No"))</f>
        <v>Yes</v>
      </c>
    </row>
    <row r="981" customFormat="false" ht="15" hidden="false" customHeight="false" outlineLevel="0" collapsed="false">
      <c r="A981" s="21" t="s">
        <v>2098</v>
      </c>
      <c r="B981" s="21" t="s">
        <v>2099</v>
      </c>
      <c r="C981" s="21" t="s">
        <v>1941</v>
      </c>
      <c r="D981" s="21" t="s">
        <v>1453</v>
      </c>
      <c r="E981" s="21" t="s">
        <v>110</v>
      </c>
      <c r="F981" s="19" t="n">
        <v>83.3</v>
      </c>
      <c r="G981" s="19" t="n">
        <v>86.63</v>
      </c>
      <c r="H981" s="19" t="n">
        <v>115.7</v>
      </c>
      <c r="I981" s="17" t="n">
        <v>0.38</v>
      </c>
      <c r="J981" s="17" t="n">
        <v>0.28</v>
      </c>
      <c r="K981" s="19" t="n">
        <f aca="false">IF(E981="Discontinued",H981,ROUND(ROUNDUP(ROUND(G981/(1-IF(J981="",I981,J981))/0.05,6),0)*0.05,2))</f>
        <v>120.35</v>
      </c>
      <c r="L981" s="19" t="n">
        <f aca="false">IF(OR(E981="Discontinued",P981="Held at old sell"),H981,IF(LEFT(P981,15)="Approved, cappe",ROUND(ROUNDUP(ROUND(H981*1.1/0.05,6),0)*0.05,2),K981))</f>
        <v>120.35</v>
      </c>
      <c r="M981" s="17" t="n">
        <f aca="false">ROUND((H981-G981)/H981,3)</f>
        <v>0.251</v>
      </c>
      <c r="N981" s="17" t="n">
        <f aca="false">IF(E981="Discontinued","",ROUND((L981-G981)/L981,3))</f>
        <v>0.28</v>
      </c>
      <c r="O981" s="21" t="str">
        <f aca="false">IF(E981="Discontinued","Archive",IF(AND(ROUND(K981/H981-1,6)&lt;=0.1,K981-H981&lt;=100),"Auto","Approval"))</f>
        <v>Auto</v>
      </c>
      <c r="P981" s="21" t="s">
        <v>111</v>
      </c>
      <c r="Q981" s="21" t="s">
        <v>373</v>
      </c>
      <c r="R981" s="21" t="str">
        <f aca="false">IF(E981="Superseded",MID(INDEX('Import file'!$E$2:$E$1384,MATCH(A981,'Import file'!$A$2:$A$1384,0)),23,30),A981)</f>
        <v>LSB-1962</v>
      </c>
      <c r="S981" s="19" t="n">
        <f aca="false">IF(E981="Discontinued","",IFERROR(INDEX('Supplier file A'!$D$2:$D$677,MATCH(R981,'Supplier file A'!$A$2:$A$677,0)),IFERROR(INDEX('Supplier file B'!$D$2:$D$386,MATCH(R981,'Supplier file B'!$A$2:$A$386,0)),INDEX('Supplier file C'!$D$2:$D$383,MATCH(R981,'Supplier file C'!$A$2:$A$383,0)))))</f>
        <v>86.63</v>
      </c>
      <c r="T981" s="21" t="str">
        <f aca="false">IF(E981="Discontinued","",IF(ABS(G981-S981)&lt;0.005,"Yes","No"))</f>
        <v>Yes</v>
      </c>
      <c r="U981" s="21" t="str">
        <f aca="false">IF(E981="Discontinued","",IF(ABS(F981-G981)&lt;=0.01*G981,"Yes","No"))</f>
        <v>No</v>
      </c>
      <c r="V981" s="17" t="n">
        <f aca="false">IF(E981="Discontinued","",K981/H981-1)</f>
        <v>0.0401901469317199</v>
      </c>
      <c r="W981" s="21" t="str">
        <f aca="false">IF(E981="Discontinued","Archived",IF(ROUND((L981-G981)/L981,3)&gt;=ROUND(I981,3),"At or above target",IF(Q981&lt;&gt;"","Below target, reason recorded","Below target, no reason")))</f>
        <v>Below target, reason recorded</v>
      </c>
      <c r="X981" s="21" t="str">
        <f aca="false">IF(E981="Discontinued","",IF(ROUND(M981-I981,3)&lt;-0.01,"Yes","No"))</f>
        <v>Yes</v>
      </c>
    </row>
    <row r="982" customFormat="false" ht="15" hidden="false" customHeight="false" outlineLevel="0" collapsed="false">
      <c r="A982" s="21" t="s">
        <v>2100</v>
      </c>
      <c r="B982" s="21" t="s">
        <v>2101</v>
      </c>
      <c r="C982" s="21" t="s">
        <v>1941</v>
      </c>
      <c r="D982" s="21" t="s">
        <v>1453</v>
      </c>
      <c r="E982" s="21" t="s">
        <v>110</v>
      </c>
      <c r="F982" s="19" t="n">
        <v>49.3</v>
      </c>
      <c r="G982" s="19" t="n">
        <v>51.89</v>
      </c>
      <c r="H982" s="19" t="n">
        <v>79.55</v>
      </c>
      <c r="I982" s="17" t="n">
        <v>0.38</v>
      </c>
      <c r="J982" s="17"/>
      <c r="K982" s="19" t="n">
        <f aca="false">IF(E982="Discontinued",H982,ROUND(ROUNDUP(ROUND(G982/(1-IF(J982="",I982,J982))/0.05,6),0)*0.05,2))</f>
        <v>83.7</v>
      </c>
      <c r="L982" s="19" t="n">
        <f aca="false">IF(OR(E982="Discontinued",P982="Held at old sell"),H982,IF(LEFT(P982,15)="Approved, cappe",ROUND(ROUNDUP(ROUND(H982*1.1/0.05,6),0)*0.05,2),K982))</f>
        <v>83.7</v>
      </c>
      <c r="M982" s="17" t="n">
        <f aca="false">ROUND((H982-G982)/H982,3)</f>
        <v>0.348</v>
      </c>
      <c r="N982" s="17" t="n">
        <f aca="false">IF(E982="Discontinued","",ROUND((L982-G982)/L982,3))</f>
        <v>0.38</v>
      </c>
      <c r="O982" s="21" t="str">
        <f aca="false">IF(E982="Discontinued","Archive",IF(AND(ROUND(K982/H982-1,6)&lt;=0.1,K982-H982&lt;=100),"Auto","Approval"))</f>
        <v>Auto</v>
      </c>
      <c r="P982" s="21" t="s">
        <v>111</v>
      </c>
      <c r="Q982" s="21"/>
      <c r="R982" s="21" t="str">
        <f aca="false">IF(E982="Superseded",MID(INDEX('Import file'!$E$2:$E$1384,MATCH(A982,'Import file'!$A$2:$A$1384,0)),23,30),A982)</f>
        <v>LSB-1963</v>
      </c>
      <c r="S982" s="19" t="n">
        <f aca="false">IF(E982="Discontinued","",IFERROR(INDEX('Supplier file A'!$D$2:$D$677,MATCH(R982,'Supplier file A'!$A$2:$A$677,0)),IFERROR(INDEX('Supplier file B'!$D$2:$D$386,MATCH(R982,'Supplier file B'!$A$2:$A$386,0)),INDEX('Supplier file C'!$D$2:$D$383,MATCH(R982,'Supplier file C'!$A$2:$A$383,0)))))</f>
        <v>51.89</v>
      </c>
      <c r="T982" s="21" t="str">
        <f aca="false">IF(E982="Discontinued","",IF(ABS(G982-S982)&lt;0.005,"Yes","No"))</f>
        <v>Yes</v>
      </c>
      <c r="U982" s="21" t="str">
        <f aca="false">IF(E982="Discontinued","",IF(ABS(F982-G982)&lt;=0.01*G982,"Yes","No"))</f>
        <v>No</v>
      </c>
      <c r="V982" s="17" t="n">
        <f aca="false">IF(E982="Discontinued","",K982/H982-1)</f>
        <v>0.0521684475172848</v>
      </c>
      <c r="W982" s="21" t="str">
        <f aca="false">IF(E982="Discontinued","Archived",IF(ROUND((L982-G982)/L982,3)&gt;=ROUND(I982,3),"At or above target",IF(Q982&lt;&gt;"","Below target, reason recorded","Below target, no reason")))</f>
        <v>At or above target</v>
      </c>
      <c r="X982" s="21" t="str">
        <f aca="false">IF(E982="Discontinued","",IF(ROUND(M982-I982,3)&lt;-0.01,"Yes","No"))</f>
        <v>Yes</v>
      </c>
    </row>
    <row r="983" customFormat="false" ht="15" hidden="false" customHeight="false" outlineLevel="0" collapsed="false">
      <c r="A983" s="21" t="s">
        <v>2102</v>
      </c>
      <c r="B983" s="21" t="s">
        <v>2103</v>
      </c>
      <c r="C983" s="21" t="s">
        <v>1941</v>
      </c>
      <c r="D983" s="21" t="s">
        <v>1453</v>
      </c>
      <c r="E983" s="21" t="s">
        <v>110</v>
      </c>
      <c r="F983" s="19" t="n">
        <v>82.88</v>
      </c>
      <c r="G983" s="19" t="n">
        <v>85.46</v>
      </c>
      <c r="H983" s="19" t="n">
        <v>133.7</v>
      </c>
      <c r="I983" s="17" t="n">
        <v>0.38</v>
      </c>
      <c r="J983" s="17"/>
      <c r="K983" s="19" t="n">
        <f aca="false">IF(E983="Discontinued",H983,ROUND(ROUNDUP(ROUND(G983/(1-IF(J983="",I983,J983))/0.05,6),0)*0.05,2))</f>
        <v>137.85</v>
      </c>
      <c r="L983" s="19" t="n">
        <f aca="false">IF(OR(E983="Discontinued",P983="Held at old sell"),H983,IF(LEFT(P983,15)="Approved, cappe",ROUND(ROUNDUP(ROUND(H983*1.1/0.05,6),0)*0.05,2),K983))</f>
        <v>137.85</v>
      </c>
      <c r="M983" s="17" t="n">
        <f aca="false">ROUND((H983-G983)/H983,3)</f>
        <v>0.361</v>
      </c>
      <c r="N983" s="17" t="n">
        <f aca="false">IF(E983="Discontinued","",ROUND((L983-G983)/L983,3))</f>
        <v>0.38</v>
      </c>
      <c r="O983" s="21" t="str">
        <f aca="false">IF(E983="Discontinued","Archive",IF(AND(ROUND(K983/H983-1,6)&lt;=0.1,K983-H983&lt;=100),"Auto","Approval"))</f>
        <v>Auto</v>
      </c>
      <c r="P983" s="21" t="s">
        <v>111</v>
      </c>
      <c r="Q983" s="21"/>
      <c r="R983" s="21" t="str">
        <f aca="false">IF(E983="Superseded",MID(INDEX('Import file'!$E$2:$E$1384,MATCH(A983,'Import file'!$A$2:$A$1384,0)),23,30),A983)</f>
        <v>LSB-1966</v>
      </c>
      <c r="S983" s="19" t="n">
        <f aca="false">IF(E983="Discontinued","",IFERROR(INDEX('Supplier file A'!$D$2:$D$677,MATCH(R983,'Supplier file A'!$A$2:$A$677,0)),IFERROR(INDEX('Supplier file B'!$D$2:$D$386,MATCH(R983,'Supplier file B'!$A$2:$A$386,0)),INDEX('Supplier file C'!$D$2:$D$383,MATCH(R983,'Supplier file C'!$A$2:$A$383,0)))))</f>
        <v>85.46</v>
      </c>
      <c r="T983" s="21" t="str">
        <f aca="false">IF(E983="Discontinued","",IF(ABS(G983-S983)&lt;0.005,"Yes","No"))</f>
        <v>Yes</v>
      </c>
      <c r="U983" s="21" t="str">
        <f aca="false">IF(E983="Discontinued","",IF(ABS(F983-G983)&lt;=0.01*G983,"Yes","No"))</f>
        <v>No</v>
      </c>
      <c r="V983" s="17" t="n">
        <f aca="false">IF(E983="Discontinued","",K983/H983-1)</f>
        <v>0.0310396409872851</v>
      </c>
      <c r="W983" s="21" t="str">
        <f aca="false">IF(E983="Discontinued","Archived",IF(ROUND((L983-G983)/L983,3)&gt;=ROUND(I983,3),"At or above target",IF(Q983&lt;&gt;"","Below target, reason recorded","Below target, no reason")))</f>
        <v>At or above target</v>
      </c>
      <c r="X983" s="21" t="str">
        <f aca="false">IF(E983="Discontinued","",IF(ROUND(M983-I983,3)&lt;-0.01,"Yes","No"))</f>
        <v>Yes</v>
      </c>
    </row>
    <row r="984" customFormat="false" ht="15" hidden="false" customHeight="false" outlineLevel="0" collapsed="false">
      <c r="A984" s="21" t="s">
        <v>2104</v>
      </c>
      <c r="B984" s="21" t="s">
        <v>2105</v>
      </c>
      <c r="C984" s="21" t="s">
        <v>1941</v>
      </c>
      <c r="D984" s="21" t="s">
        <v>1453</v>
      </c>
      <c r="E984" s="21" t="s">
        <v>110</v>
      </c>
      <c r="F984" s="19" t="n">
        <v>64.4</v>
      </c>
      <c r="G984" s="19" t="n">
        <v>66.45</v>
      </c>
      <c r="H984" s="19" t="n">
        <v>103.9</v>
      </c>
      <c r="I984" s="17" t="n">
        <v>0.38</v>
      </c>
      <c r="J984" s="17"/>
      <c r="K984" s="19" t="n">
        <f aca="false">IF(E984="Discontinued",H984,ROUND(ROUNDUP(ROUND(G984/(1-IF(J984="",I984,J984))/0.05,6),0)*0.05,2))</f>
        <v>107.2</v>
      </c>
      <c r="L984" s="19" t="n">
        <f aca="false">IF(OR(E984="Discontinued",P984="Held at old sell"),H984,IF(LEFT(P984,15)="Approved, cappe",ROUND(ROUNDUP(ROUND(H984*1.1/0.05,6),0)*0.05,2),K984))</f>
        <v>107.2</v>
      </c>
      <c r="M984" s="17" t="n">
        <f aca="false">ROUND((H984-G984)/H984,3)</f>
        <v>0.36</v>
      </c>
      <c r="N984" s="17" t="n">
        <f aca="false">IF(E984="Discontinued","",ROUND((L984-G984)/L984,3))</f>
        <v>0.38</v>
      </c>
      <c r="O984" s="21" t="str">
        <f aca="false">IF(E984="Discontinued","Archive",IF(AND(ROUND(K984/H984-1,6)&lt;=0.1,K984-H984&lt;=100),"Auto","Approval"))</f>
        <v>Auto</v>
      </c>
      <c r="P984" s="21" t="s">
        <v>111</v>
      </c>
      <c r="Q984" s="21"/>
      <c r="R984" s="21" t="str">
        <f aca="false">IF(E984="Superseded",MID(INDEX('Import file'!$E$2:$E$1384,MATCH(A984,'Import file'!$A$2:$A$1384,0)),23,30),A984)</f>
        <v>LSB-1971</v>
      </c>
      <c r="S984" s="19" t="n">
        <f aca="false">IF(E984="Discontinued","",IFERROR(INDEX('Supplier file A'!$D$2:$D$677,MATCH(R984,'Supplier file A'!$A$2:$A$677,0)),IFERROR(INDEX('Supplier file B'!$D$2:$D$386,MATCH(R984,'Supplier file B'!$A$2:$A$386,0)),INDEX('Supplier file C'!$D$2:$D$383,MATCH(R984,'Supplier file C'!$A$2:$A$383,0)))))</f>
        <v>66.45</v>
      </c>
      <c r="T984" s="21" t="str">
        <f aca="false">IF(E984="Discontinued","",IF(ABS(G984-S984)&lt;0.005,"Yes","No"))</f>
        <v>Yes</v>
      </c>
      <c r="U984" s="21" t="str">
        <f aca="false">IF(E984="Discontinued","",IF(ABS(F984-G984)&lt;=0.01*G984,"Yes","No"))</f>
        <v>No</v>
      </c>
      <c r="V984" s="17" t="n">
        <f aca="false">IF(E984="Discontinued","",K984/H984-1)</f>
        <v>0.0317613089509143</v>
      </c>
      <c r="W984" s="21" t="str">
        <f aca="false">IF(E984="Discontinued","Archived",IF(ROUND((L984-G984)/L984,3)&gt;=ROUND(I984,3),"At or above target",IF(Q984&lt;&gt;"","Below target, reason recorded","Below target, no reason")))</f>
        <v>At or above target</v>
      </c>
      <c r="X984" s="21" t="str">
        <f aca="false">IF(E984="Discontinued","",IF(ROUND(M984-I984,3)&lt;-0.01,"Yes","No"))</f>
        <v>Yes</v>
      </c>
    </row>
    <row r="985" customFormat="false" ht="15" hidden="false" customHeight="false" outlineLevel="0" collapsed="false">
      <c r="A985" s="21" t="s">
        <v>2106</v>
      </c>
      <c r="B985" s="21" t="s">
        <v>2107</v>
      </c>
      <c r="C985" s="21" t="s">
        <v>1941</v>
      </c>
      <c r="D985" s="21" t="s">
        <v>1453</v>
      </c>
      <c r="E985" s="21" t="s">
        <v>110</v>
      </c>
      <c r="F985" s="19" t="n">
        <v>43.7</v>
      </c>
      <c r="G985" s="19" t="n">
        <v>45.12</v>
      </c>
      <c r="H985" s="19" t="n">
        <v>70.5</v>
      </c>
      <c r="I985" s="17" t="n">
        <v>0.38</v>
      </c>
      <c r="J985" s="17"/>
      <c r="K985" s="19" t="n">
        <f aca="false">IF(E985="Discontinued",H985,ROUND(ROUNDUP(ROUND(G985/(1-IF(J985="",I985,J985))/0.05,6),0)*0.05,2))</f>
        <v>72.8</v>
      </c>
      <c r="L985" s="19" t="n">
        <f aca="false">IF(OR(E985="Discontinued",P985="Held at old sell"),H985,IF(LEFT(P985,15)="Approved, cappe",ROUND(ROUNDUP(ROUND(H985*1.1/0.05,6),0)*0.05,2),K985))</f>
        <v>72.8</v>
      </c>
      <c r="M985" s="17" t="n">
        <f aca="false">ROUND((H985-G985)/H985,3)</f>
        <v>0.36</v>
      </c>
      <c r="N985" s="17" t="n">
        <f aca="false">IF(E985="Discontinued","",ROUND((L985-G985)/L985,3))</f>
        <v>0.38</v>
      </c>
      <c r="O985" s="21" t="str">
        <f aca="false">IF(E985="Discontinued","Archive",IF(AND(ROUND(K985/H985-1,6)&lt;=0.1,K985-H985&lt;=100),"Auto","Approval"))</f>
        <v>Auto</v>
      </c>
      <c r="P985" s="21" t="s">
        <v>111</v>
      </c>
      <c r="Q985" s="21"/>
      <c r="R985" s="21" t="str">
        <f aca="false">IF(E985="Superseded",MID(INDEX('Import file'!$E$2:$E$1384,MATCH(A985,'Import file'!$A$2:$A$1384,0)),23,30),A985)</f>
        <v>LSB-1972</v>
      </c>
      <c r="S985" s="19" t="n">
        <f aca="false">IF(E985="Discontinued","",IFERROR(INDEX('Supplier file A'!$D$2:$D$677,MATCH(R985,'Supplier file A'!$A$2:$A$677,0)),IFERROR(INDEX('Supplier file B'!$D$2:$D$386,MATCH(R985,'Supplier file B'!$A$2:$A$386,0)),INDEX('Supplier file C'!$D$2:$D$383,MATCH(R985,'Supplier file C'!$A$2:$A$383,0)))))</f>
        <v>45.12</v>
      </c>
      <c r="T985" s="21" t="str">
        <f aca="false">IF(E985="Discontinued","",IF(ABS(G985-S985)&lt;0.005,"Yes","No"))</f>
        <v>Yes</v>
      </c>
      <c r="U985" s="21" t="str">
        <f aca="false">IF(E985="Discontinued","",IF(ABS(F985-G985)&lt;=0.01*G985,"Yes","No"))</f>
        <v>No</v>
      </c>
      <c r="V985" s="17" t="n">
        <f aca="false">IF(E985="Discontinued","",K985/H985-1)</f>
        <v>0.0326241134751772</v>
      </c>
      <c r="W985" s="21" t="str">
        <f aca="false">IF(E985="Discontinued","Archived",IF(ROUND((L985-G985)/L985,3)&gt;=ROUND(I985,3),"At or above target",IF(Q985&lt;&gt;"","Below target, reason recorded","Below target, no reason")))</f>
        <v>At or above target</v>
      </c>
      <c r="X985" s="21" t="str">
        <f aca="false">IF(E985="Discontinued","",IF(ROUND(M985-I985,3)&lt;-0.01,"Yes","No"))</f>
        <v>Yes</v>
      </c>
    </row>
    <row r="986" customFormat="false" ht="15" hidden="false" customHeight="false" outlineLevel="0" collapsed="false">
      <c r="A986" s="21" t="s">
        <v>2108</v>
      </c>
      <c r="B986" s="21" t="s">
        <v>2109</v>
      </c>
      <c r="C986" s="21" t="s">
        <v>1941</v>
      </c>
      <c r="D986" s="21" t="s">
        <v>1453</v>
      </c>
      <c r="E986" s="21" t="s">
        <v>110</v>
      </c>
      <c r="F986" s="19" t="n">
        <v>43.7</v>
      </c>
      <c r="G986" s="19" t="n">
        <v>45.42</v>
      </c>
      <c r="H986" s="19" t="n">
        <v>70.5</v>
      </c>
      <c r="I986" s="17" t="n">
        <v>0.38</v>
      </c>
      <c r="J986" s="17"/>
      <c r="K986" s="19" t="n">
        <f aca="false">IF(E986="Discontinued",H986,ROUND(ROUNDUP(ROUND(G986/(1-IF(J986="",I986,J986))/0.05,6),0)*0.05,2))</f>
        <v>73.3</v>
      </c>
      <c r="L986" s="19" t="n">
        <f aca="false">IF(OR(E986="Discontinued",P986="Held at old sell"),H986,IF(LEFT(P986,15)="Approved, cappe",ROUND(ROUNDUP(ROUND(H986*1.1/0.05,6),0)*0.05,2),K986))</f>
        <v>73.3</v>
      </c>
      <c r="M986" s="17" t="n">
        <f aca="false">ROUND((H986-G986)/H986,3)</f>
        <v>0.356</v>
      </c>
      <c r="N986" s="17" t="n">
        <f aca="false">IF(E986="Discontinued","",ROUND((L986-G986)/L986,3))</f>
        <v>0.38</v>
      </c>
      <c r="O986" s="21" t="str">
        <f aca="false">IF(E986="Discontinued","Archive",IF(AND(ROUND(K986/H986-1,6)&lt;=0.1,K986-H986&lt;=100),"Auto","Approval"))</f>
        <v>Auto</v>
      </c>
      <c r="P986" s="21" t="s">
        <v>111</v>
      </c>
      <c r="Q986" s="21"/>
      <c r="R986" s="21" t="str">
        <f aca="false">IF(E986="Superseded",MID(INDEX('Import file'!$E$2:$E$1384,MATCH(A986,'Import file'!$A$2:$A$1384,0)),23,30),A986)</f>
        <v>LSB-1977</v>
      </c>
      <c r="S986" s="19" t="n">
        <f aca="false">IF(E986="Discontinued","",IFERROR(INDEX('Supplier file A'!$D$2:$D$677,MATCH(R986,'Supplier file A'!$A$2:$A$677,0)),IFERROR(INDEX('Supplier file B'!$D$2:$D$386,MATCH(R986,'Supplier file B'!$A$2:$A$386,0)),INDEX('Supplier file C'!$D$2:$D$383,MATCH(R986,'Supplier file C'!$A$2:$A$383,0)))))</f>
        <v>45.42</v>
      </c>
      <c r="T986" s="21" t="str">
        <f aca="false">IF(E986="Discontinued","",IF(ABS(G986-S986)&lt;0.005,"Yes","No"))</f>
        <v>Yes</v>
      </c>
      <c r="U986" s="21" t="str">
        <f aca="false">IF(E986="Discontinued","",IF(ABS(F986-G986)&lt;=0.01*G986,"Yes","No"))</f>
        <v>No</v>
      </c>
      <c r="V986" s="17" t="n">
        <f aca="false">IF(E986="Discontinued","",K986/H986-1)</f>
        <v>0.0397163120567376</v>
      </c>
      <c r="W986" s="21" t="str">
        <f aca="false">IF(E986="Discontinued","Archived",IF(ROUND((L986-G986)/L986,3)&gt;=ROUND(I986,3),"At or above target",IF(Q986&lt;&gt;"","Below target, reason recorded","Below target, no reason")))</f>
        <v>At or above target</v>
      </c>
      <c r="X986" s="21" t="str">
        <f aca="false">IF(E986="Discontinued","",IF(ROUND(M986-I986,3)&lt;-0.01,"Yes","No"))</f>
        <v>Yes</v>
      </c>
    </row>
    <row r="987" customFormat="false" ht="15" hidden="false" customHeight="false" outlineLevel="0" collapsed="false">
      <c r="A987" s="21" t="s">
        <v>2110</v>
      </c>
      <c r="B987" s="21" t="s">
        <v>2111</v>
      </c>
      <c r="C987" s="21" t="s">
        <v>1941</v>
      </c>
      <c r="D987" s="21" t="s">
        <v>1453</v>
      </c>
      <c r="E987" s="21" t="s">
        <v>110</v>
      </c>
      <c r="F987" s="19" t="n">
        <v>62</v>
      </c>
      <c r="G987" s="19" t="n">
        <v>64.19</v>
      </c>
      <c r="H987" s="19" t="n">
        <v>100</v>
      </c>
      <c r="I987" s="17" t="n">
        <v>0.38</v>
      </c>
      <c r="J987" s="17"/>
      <c r="K987" s="19" t="n">
        <f aca="false">IF(E987="Discontinued",H987,ROUND(ROUNDUP(ROUND(G987/(1-IF(J987="",I987,J987))/0.05,6),0)*0.05,2))</f>
        <v>103.55</v>
      </c>
      <c r="L987" s="19" t="n">
        <f aca="false">IF(OR(E987="Discontinued",P987="Held at old sell"),H987,IF(LEFT(P987,15)="Approved, cappe",ROUND(ROUNDUP(ROUND(H987*1.1/0.05,6),0)*0.05,2),K987))</f>
        <v>103.55</v>
      </c>
      <c r="M987" s="17" t="n">
        <f aca="false">ROUND((H987-G987)/H987,3)</f>
        <v>0.358</v>
      </c>
      <c r="N987" s="17" t="n">
        <f aca="false">IF(E987="Discontinued","",ROUND((L987-G987)/L987,3))</f>
        <v>0.38</v>
      </c>
      <c r="O987" s="21" t="str">
        <f aca="false">IF(E987="Discontinued","Archive",IF(AND(ROUND(K987/H987-1,6)&lt;=0.1,K987-H987&lt;=100),"Auto","Approval"))</f>
        <v>Auto</v>
      </c>
      <c r="P987" s="21" t="s">
        <v>111</v>
      </c>
      <c r="Q987" s="21"/>
      <c r="R987" s="21" t="str">
        <f aca="false">IF(E987="Superseded",MID(INDEX('Import file'!$E$2:$E$1384,MATCH(A987,'Import file'!$A$2:$A$1384,0)),23,30),A987)</f>
        <v>LSB-1979</v>
      </c>
      <c r="S987" s="19" t="n">
        <f aca="false">IF(E987="Discontinued","",IFERROR(INDEX('Supplier file A'!$D$2:$D$677,MATCH(R987,'Supplier file A'!$A$2:$A$677,0)),IFERROR(INDEX('Supplier file B'!$D$2:$D$386,MATCH(R987,'Supplier file B'!$A$2:$A$386,0)),INDEX('Supplier file C'!$D$2:$D$383,MATCH(R987,'Supplier file C'!$A$2:$A$383,0)))))</f>
        <v>64.19</v>
      </c>
      <c r="T987" s="21" t="str">
        <f aca="false">IF(E987="Discontinued","",IF(ABS(G987-S987)&lt;0.005,"Yes","No"))</f>
        <v>Yes</v>
      </c>
      <c r="U987" s="21" t="str">
        <f aca="false">IF(E987="Discontinued","",IF(ABS(F987-G987)&lt;=0.01*G987,"Yes","No"))</f>
        <v>No</v>
      </c>
      <c r="V987" s="17" t="n">
        <f aca="false">IF(E987="Discontinued","",K987/H987-1)</f>
        <v>0.0354999999999999</v>
      </c>
      <c r="W987" s="21" t="str">
        <f aca="false">IF(E987="Discontinued","Archived",IF(ROUND((L987-G987)/L987,3)&gt;=ROUND(I987,3),"At or above target",IF(Q987&lt;&gt;"","Below target, reason recorded","Below target, no reason")))</f>
        <v>At or above target</v>
      </c>
      <c r="X987" s="21" t="str">
        <f aca="false">IF(E987="Discontinued","",IF(ROUND(M987-I987,3)&lt;-0.01,"Yes","No"))</f>
        <v>Yes</v>
      </c>
    </row>
    <row r="988" customFormat="false" ht="15" hidden="false" customHeight="false" outlineLevel="0" collapsed="false">
      <c r="A988" s="21" t="s">
        <v>2112</v>
      </c>
      <c r="B988" s="21" t="s">
        <v>2113</v>
      </c>
      <c r="C988" s="21" t="s">
        <v>1941</v>
      </c>
      <c r="D988" s="21" t="s">
        <v>1453</v>
      </c>
      <c r="E988" s="21" t="s">
        <v>110</v>
      </c>
      <c r="F988" s="19" t="n">
        <v>112.7</v>
      </c>
      <c r="G988" s="19" t="n">
        <v>118.37</v>
      </c>
      <c r="H988" s="19" t="n">
        <v>181.8</v>
      </c>
      <c r="I988" s="17" t="n">
        <v>0.38</v>
      </c>
      <c r="J988" s="17"/>
      <c r="K988" s="19" t="n">
        <f aca="false">IF(E988="Discontinued",H988,ROUND(ROUNDUP(ROUND(G988/(1-IF(J988="",I988,J988))/0.05,6),0)*0.05,2))</f>
        <v>190.95</v>
      </c>
      <c r="L988" s="19" t="n">
        <f aca="false">IF(OR(E988="Discontinued",P988="Held at old sell"),H988,IF(LEFT(P988,15)="Approved, cappe",ROUND(ROUNDUP(ROUND(H988*1.1/0.05,6),0)*0.05,2),K988))</f>
        <v>190.95</v>
      </c>
      <c r="M988" s="17" t="n">
        <f aca="false">ROUND((H988-G988)/H988,3)</f>
        <v>0.349</v>
      </c>
      <c r="N988" s="17" t="n">
        <f aca="false">IF(E988="Discontinued","",ROUND((L988-G988)/L988,3))</f>
        <v>0.38</v>
      </c>
      <c r="O988" s="21" t="str">
        <f aca="false">IF(E988="Discontinued","Archive",IF(AND(ROUND(K988/H988-1,6)&lt;=0.1,K988-H988&lt;=100),"Auto","Approval"))</f>
        <v>Auto</v>
      </c>
      <c r="P988" s="21" t="s">
        <v>111</v>
      </c>
      <c r="Q988" s="21"/>
      <c r="R988" s="21" t="str">
        <f aca="false">IF(E988="Superseded",MID(INDEX('Import file'!$E$2:$E$1384,MATCH(A988,'Import file'!$A$2:$A$1384,0)),23,30),A988)</f>
        <v>LSB-1983</v>
      </c>
      <c r="S988" s="19" t="n">
        <f aca="false">IF(E988="Discontinued","",IFERROR(INDEX('Supplier file A'!$D$2:$D$677,MATCH(R988,'Supplier file A'!$A$2:$A$677,0)),IFERROR(INDEX('Supplier file B'!$D$2:$D$386,MATCH(R988,'Supplier file B'!$A$2:$A$386,0)),INDEX('Supplier file C'!$D$2:$D$383,MATCH(R988,'Supplier file C'!$A$2:$A$383,0)))))</f>
        <v>118.37</v>
      </c>
      <c r="T988" s="21" t="str">
        <f aca="false">IF(E988="Discontinued","",IF(ABS(G988-S988)&lt;0.005,"Yes","No"))</f>
        <v>Yes</v>
      </c>
      <c r="U988" s="21" t="str">
        <f aca="false">IF(E988="Discontinued","",IF(ABS(F988-G988)&lt;=0.01*G988,"Yes","No"))</f>
        <v>No</v>
      </c>
      <c r="V988" s="17" t="n">
        <f aca="false">IF(E988="Discontinued","",K988/H988-1)</f>
        <v>0.0503300330033003</v>
      </c>
      <c r="W988" s="21" t="str">
        <f aca="false">IF(E988="Discontinued","Archived",IF(ROUND((L988-G988)/L988,3)&gt;=ROUND(I988,3),"At or above target",IF(Q988&lt;&gt;"","Below target, reason recorded","Below target, no reason")))</f>
        <v>At or above target</v>
      </c>
      <c r="X988" s="21" t="str">
        <f aca="false">IF(E988="Discontinued","",IF(ROUND(M988-I988,3)&lt;-0.01,"Yes","No"))</f>
        <v>Yes</v>
      </c>
    </row>
    <row r="989" customFormat="false" ht="15" hidden="false" customHeight="false" outlineLevel="0" collapsed="false">
      <c r="A989" s="21" t="s">
        <v>2114</v>
      </c>
      <c r="B989" s="21" t="s">
        <v>2115</v>
      </c>
      <c r="C989" s="21" t="s">
        <v>1941</v>
      </c>
      <c r="D989" s="21" t="s">
        <v>1453</v>
      </c>
      <c r="E989" s="21" t="s">
        <v>110</v>
      </c>
      <c r="F989" s="19" t="n">
        <v>87.89</v>
      </c>
      <c r="G989" s="19" t="n">
        <v>91.92</v>
      </c>
      <c r="H989" s="19" t="n">
        <v>141.8</v>
      </c>
      <c r="I989" s="17" t="n">
        <v>0.38</v>
      </c>
      <c r="J989" s="17"/>
      <c r="K989" s="19" t="n">
        <f aca="false">IF(E989="Discontinued",H989,ROUND(ROUNDUP(ROUND(G989/(1-IF(J989="",I989,J989))/0.05,6),0)*0.05,2))</f>
        <v>148.3</v>
      </c>
      <c r="L989" s="19" t="n">
        <f aca="false">IF(OR(E989="Discontinued",P989="Held at old sell"),H989,IF(LEFT(P989,15)="Approved, cappe",ROUND(ROUNDUP(ROUND(H989*1.1/0.05,6),0)*0.05,2),K989))</f>
        <v>148.3</v>
      </c>
      <c r="M989" s="17" t="n">
        <f aca="false">ROUND((H989-G989)/H989,3)</f>
        <v>0.352</v>
      </c>
      <c r="N989" s="17" t="n">
        <f aca="false">IF(E989="Discontinued","",ROUND((L989-G989)/L989,3))</f>
        <v>0.38</v>
      </c>
      <c r="O989" s="21" t="str">
        <f aca="false">IF(E989="Discontinued","Archive",IF(AND(ROUND(K989/H989-1,6)&lt;=0.1,K989-H989&lt;=100),"Auto","Approval"))</f>
        <v>Auto</v>
      </c>
      <c r="P989" s="21" t="s">
        <v>111</v>
      </c>
      <c r="Q989" s="21"/>
      <c r="R989" s="21" t="str">
        <f aca="false">IF(E989="Superseded",MID(INDEX('Import file'!$E$2:$E$1384,MATCH(A989,'Import file'!$A$2:$A$1384,0)),23,30),A989)</f>
        <v>LSB-1986</v>
      </c>
      <c r="S989" s="19" t="n">
        <f aca="false">IF(E989="Discontinued","",IFERROR(INDEX('Supplier file A'!$D$2:$D$677,MATCH(R989,'Supplier file A'!$A$2:$A$677,0)),IFERROR(INDEX('Supplier file B'!$D$2:$D$386,MATCH(R989,'Supplier file B'!$A$2:$A$386,0)),INDEX('Supplier file C'!$D$2:$D$383,MATCH(R989,'Supplier file C'!$A$2:$A$383,0)))))</f>
        <v>91.92</v>
      </c>
      <c r="T989" s="21" t="str">
        <f aca="false">IF(E989="Discontinued","",IF(ABS(G989-S989)&lt;0.005,"Yes","No"))</f>
        <v>Yes</v>
      </c>
      <c r="U989" s="21" t="str">
        <f aca="false">IF(E989="Discontinued","",IF(ABS(F989-G989)&lt;=0.01*G989,"Yes","No"))</f>
        <v>No</v>
      </c>
      <c r="V989" s="17" t="n">
        <f aca="false">IF(E989="Discontinued","",K989/H989-1)</f>
        <v>0.0458392101551481</v>
      </c>
      <c r="W989" s="21" t="str">
        <f aca="false">IF(E989="Discontinued","Archived",IF(ROUND((L989-G989)/L989,3)&gt;=ROUND(I989,3),"At or above target",IF(Q989&lt;&gt;"","Below target, reason recorded","Below target, no reason")))</f>
        <v>At or above target</v>
      </c>
      <c r="X989" s="21" t="str">
        <f aca="false">IF(E989="Discontinued","",IF(ROUND(M989-I989,3)&lt;-0.01,"Yes","No"))</f>
        <v>Yes</v>
      </c>
    </row>
    <row r="990" customFormat="false" ht="15" hidden="false" customHeight="false" outlineLevel="0" collapsed="false">
      <c r="A990" s="21" t="s">
        <v>2116</v>
      </c>
      <c r="B990" s="21" t="s">
        <v>2117</v>
      </c>
      <c r="C990" s="21" t="s">
        <v>1941</v>
      </c>
      <c r="D990" s="21" t="s">
        <v>1453</v>
      </c>
      <c r="E990" s="21" t="s">
        <v>110</v>
      </c>
      <c r="F990" s="19" t="n">
        <v>97.5</v>
      </c>
      <c r="G990" s="19" t="n">
        <v>102.57</v>
      </c>
      <c r="H990" s="19" t="n">
        <v>157.3</v>
      </c>
      <c r="I990" s="17" t="n">
        <v>0.38</v>
      </c>
      <c r="J990" s="17"/>
      <c r="K990" s="19" t="n">
        <f aca="false">IF(E990="Discontinued",H990,ROUND(ROUNDUP(ROUND(G990/(1-IF(J990="",I990,J990))/0.05,6),0)*0.05,2))</f>
        <v>165.45</v>
      </c>
      <c r="L990" s="19" t="n">
        <f aca="false">IF(OR(E990="Discontinued",P990="Held at old sell"),H990,IF(LEFT(P990,15)="Approved, cappe",ROUND(ROUNDUP(ROUND(H990*1.1/0.05,6),0)*0.05,2),K990))</f>
        <v>165.45</v>
      </c>
      <c r="M990" s="17" t="n">
        <f aca="false">ROUND((H990-G990)/H990,3)</f>
        <v>0.348</v>
      </c>
      <c r="N990" s="17" t="n">
        <f aca="false">IF(E990="Discontinued","",ROUND((L990-G990)/L990,3))</f>
        <v>0.38</v>
      </c>
      <c r="O990" s="21" t="str">
        <f aca="false">IF(E990="Discontinued","Archive",IF(AND(ROUND(K990/H990-1,6)&lt;=0.1,K990-H990&lt;=100),"Auto","Approval"))</f>
        <v>Auto</v>
      </c>
      <c r="P990" s="21" t="s">
        <v>111</v>
      </c>
      <c r="Q990" s="21"/>
      <c r="R990" s="21" t="str">
        <f aca="false">IF(E990="Superseded",MID(INDEX('Import file'!$E$2:$E$1384,MATCH(A990,'Import file'!$A$2:$A$1384,0)),23,30),A990)</f>
        <v>LSB-1988</v>
      </c>
      <c r="S990" s="19" t="n">
        <f aca="false">IF(E990="Discontinued","",IFERROR(INDEX('Supplier file A'!$D$2:$D$677,MATCH(R990,'Supplier file A'!$A$2:$A$677,0)),IFERROR(INDEX('Supplier file B'!$D$2:$D$386,MATCH(R990,'Supplier file B'!$A$2:$A$386,0)),INDEX('Supplier file C'!$D$2:$D$383,MATCH(R990,'Supplier file C'!$A$2:$A$383,0)))))</f>
        <v>102.57</v>
      </c>
      <c r="T990" s="21" t="str">
        <f aca="false">IF(E990="Discontinued","",IF(ABS(G990-S990)&lt;0.005,"Yes","No"))</f>
        <v>Yes</v>
      </c>
      <c r="U990" s="21" t="str">
        <f aca="false">IF(E990="Discontinued","",IF(ABS(F990-G990)&lt;=0.01*G990,"Yes","No"))</f>
        <v>No</v>
      </c>
      <c r="V990" s="17" t="n">
        <f aca="false">IF(E990="Discontinued","",K990/H990-1)</f>
        <v>0.0518118245390971</v>
      </c>
      <c r="W990" s="21" t="str">
        <f aca="false">IF(E990="Discontinued","Archived",IF(ROUND((L990-G990)/L990,3)&gt;=ROUND(I990,3),"At or above target",IF(Q990&lt;&gt;"","Below target, reason recorded","Below target, no reason")))</f>
        <v>At or above target</v>
      </c>
      <c r="X990" s="21" t="str">
        <f aca="false">IF(E990="Discontinued","",IF(ROUND(M990-I990,3)&lt;-0.01,"Yes","No"))</f>
        <v>Yes</v>
      </c>
    </row>
    <row r="991" customFormat="false" ht="15" hidden="false" customHeight="false" outlineLevel="0" collapsed="false">
      <c r="A991" s="21" t="s">
        <v>2118</v>
      </c>
      <c r="B991" s="21" t="s">
        <v>2119</v>
      </c>
      <c r="C991" s="21" t="s">
        <v>1941</v>
      </c>
      <c r="D991" s="21" t="s">
        <v>1453</v>
      </c>
      <c r="E991" s="21" t="s">
        <v>110</v>
      </c>
      <c r="F991" s="19" t="n">
        <v>143.75</v>
      </c>
      <c r="G991" s="19" t="n">
        <v>149.49</v>
      </c>
      <c r="H991" s="19" t="n">
        <v>231.9</v>
      </c>
      <c r="I991" s="17" t="n">
        <v>0.38</v>
      </c>
      <c r="J991" s="17"/>
      <c r="K991" s="19" t="n">
        <f aca="false">IF(E991="Discontinued",H991,ROUND(ROUNDUP(ROUND(G991/(1-IF(J991="",I991,J991))/0.05,6),0)*0.05,2))</f>
        <v>241.15</v>
      </c>
      <c r="L991" s="19" t="n">
        <f aca="false">IF(OR(E991="Discontinued",P991="Held at old sell"),H991,IF(LEFT(P991,15)="Approved, cappe",ROUND(ROUNDUP(ROUND(H991*1.1/0.05,6),0)*0.05,2),K991))</f>
        <v>241.15</v>
      </c>
      <c r="M991" s="17" t="n">
        <f aca="false">ROUND((H991-G991)/H991,3)</f>
        <v>0.355</v>
      </c>
      <c r="N991" s="17" t="n">
        <f aca="false">IF(E991="Discontinued","",ROUND((L991-G991)/L991,3))</f>
        <v>0.38</v>
      </c>
      <c r="O991" s="21" t="str">
        <f aca="false">IF(E991="Discontinued","Archive",IF(AND(ROUND(K991/H991-1,6)&lt;=0.1,K991-H991&lt;=100),"Auto","Approval"))</f>
        <v>Auto</v>
      </c>
      <c r="P991" s="21" t="s">
        <v>111</v>
      </c>
      <c r="Q991" s="21"/>
      <c r="R991" s="21" t="str">
        <f aca="false">IF(E991="Superseded",MID(INDEX('Import file'!$E$2:$E$1384,MATCH(A991,'Import file'!$A$2:$A$1384,0)),23,30),A991)</f>
        <v>LSB-1991</v>
      </c>
      <c r="S991" s="19" t="n">
        <f aca="false">IF(E991="Discontinued","",IFERROR(INDEX('Supplier file A'!$D$2:$D$677,MATCH(R991,'Supplier file A'!$A$2:$A$677,0)),IFERROR(INDEX('Supplier file B'!$D$2:$D$386,MATCH(R991,'Supplier file B'!$A$2:$A$386,0)),INDEX('Supplier file C'!$D$2:$D$383,MATCH(R991,'Supplier file C'!$A$2:$A$383,0)))))</f>
        <v>149.49</v>
      </c>
      <c r="T991" s="21" t="str">
        <f aca="false">IF(E991="Discontinued","",IF(ABS(G991-S991)&lt;0.005,"Yes","No"))</f>
        <v>Yes</v>
      </c>
      <c r="U991" s="21" t="str">
        <f aca="false">IF(E991="Discontinued","",IF(ABS(F991-G991)&lt;=0.01*G991,"Yes","No"))</f>
        <v>No</v>
      </c>
      <c r="V991" s="17" t="n">
        <f aca="false">IF(E991="Discontinued","",K991/H991-1)</f>
        <v>0.0398878827080638</v>
      </c>
      <c r="W991" s="21" t="str">
        <f aca="false">IF(E991="Discontinued","Archived",IF(ROUND((L991-G991)/L991,3)&gt;=ROUND(I991,3),"At or above target",IF(Q991&lt;&gt;"","Below target, reason recorded","Below target, no reason")))</f>
        <v>At or above target</v>
      </c>
      <c r="X991" s="21" t="str">
        <f aca="false">IF(E991="Discontinued","",IF(ROUND(M991-I991,3)&lt;-0.01,"Yes","No"))</f>
        <v>Yes</v>
      </c>
    </row>
    <row r="992" customFormat="false" ht="15" hidden="false" customHeight="false" outlineLevel="0" collapsed="false">
      <c r="A992" s="21" t="s">
        <v>2120</v>
      </c>
      <c r="B992" s="21" t="s">
        <v>2121</v>
      </c>
      <c r="C992" s="21" t="s">
        <v>1941</v>
      </c>
      <c r="D992" s="21" t="s">
        <v>1453</v>
      </c>
      <c r="E992" s="21" t="s">
        <v>110</v>
      </c>
      <c r="F992" s="19" t="n">
        <v>58</v>
      </c>
      <c r="G992" s="19" t="n">
        <v>60.69</v>
      </c>
      <c r="H992" s="19" t="n">
        <v>93.55</v>
      </c>
      <c r="I992" s="17" t="n">
        <v>0.38</v>
      </c>
      <c r="J992" s="17"/>
      <c r="K992" s="19" t="n">
        <f aca="false">IF(E992="Discontinued",H992,ROUND(ROUNDUP(ROUND(G992/(1-IF(J992="",I992,J992))/0.05,6),0)*0.05,2))</f>
        <v>97.9</v>
      </c>
      <c r="L992" s="19" t="n">
        <f aca="false">IF(OR(E992="Discontinued",P992="Held at old sell"),H992,IF(LEFT(P992,15)="Approved, cappe",ROUND(ROUNDUP(ROUND(H992*1.1/0.05,6),0)*0.05,2),K992))</f>
        <v>97.9</v>
      </c>
      <c r="M992" s="17" t="n">
        <f aca="false">ROUND((H992-G992)/H992,3)</f>
        <v>0.351</v>
      </c>
      <c r="N992" s="17" t="n">
        <f aca="false">IF(E992="Discontinued","",ROUND((L992-G992)/L992,3))</f>
        <v>0.38</v>
      </c>
      <c r="O992" s="21" t="str">
        <f aca="false">IF(E992="Discontinued","Archive",IF(AND(ROUND(K992/H992-1,6)&lt;=0.1,K992-H992&lt;=100),"Auto","Approval"))</f>
        <v>Auto</v>
      </c>
      <c r="P992" s="21" t="s">
        <v>111</v>
      </c>
      <c r="Q992" s="21"/>
      <c r="R992" s="21" t="str">
        <f aca="false">IF(E992="Superseded",MID(INDEX('Import file'!$E$2:$E$1384,MATCH(A992,'Import file'!$A$2:$A$1384,0)),23,30),A992)</f>
        <v>LSB-1993</v>
      </c>
      <c r="S992" s="19" t="n">
        <f aca="false">IF(E992="Discontinued","",IFERROR(INDEX('Supplier file A'!$D$2:$D$677,MATCH(R992,'Supplier file A'!$A$2:$A$677,0)),IFERROR(INDEX('Supplier file B'!$D$2:$D$386,MATCH(R992,'Supplier file B'!$A$2:$A$386,0)),INDEX('Supplier file C'!$D$2:$D$383,MATCH(R992,'Supplier file C'!$A$2:$A$383,0)))))</f>
        <v>60.69</v>
      </c>
      <c r="T992" s="21" t="str">
        <f aca="false">IF(E992="Discontinued","",IF(ABS(G992-S992)&lt;0.005,"Yes","No"))</f>
        <v>Yes</v>
      </c>
      <c r="U992" s="21" t="str">
        <f aca="false">IF(E992="Discontinued","",IF(ABS(F992-G992)&lt;=0.01*G992,"Yes","No"))</f>
        <v>No</v>
      </c>
      <c r="V992" s="17" t="n">
        <f aca="false">IF(E992="Discontinued","",K992/H992-1)</f>
        <v>0.0464991982896847</v>
      </c>
      <c r="W992" s="21" t="str">
        <f aca="false">IF(E992="Discontinued","Archived",IF(ROUND((L992-G992)/L992,3)&gt;=ROUND(I992,3),"At or above target",IF(Q992&lt;&gt;"","Below target, reason recorded","Below target, no reason")))</f>
        <v>At or above target</v>
      </c>
      <c r="X992" s="21" t="str">
        <f aca="false">IF(E992="Discontinued","",IF(ROUND(M992-I992,3)&lt;-0.01,"Yes","No"))</f>
        <v>Yes</v>
      </c>
    </row>
    <row r="993" customFormat="false" ht="15" hidden="false" customHeight="false" outlineLevel="0" collapsed="false">
      <c r="A993" s="21" t="s">
        <v>2122</v>
      </c>
      <c r="B993" s="21" t="s">
        <v>2123</v>
      </c>
      <c r="C993" s="21" t="s">
        <v>1941</v>
      </c>
      <c r="D993" s="21" t="s">
        <v>1453</v>
      </c>
      <c r="E993" s="21" t="s">
        <v>110</v>
      </c>
      <c r="F993" s="19" t="n">
        <v>25.5</v>
      </c>
      <c r="G993" s="19" t="n">
        <v>26.81</v>
      </c>
      <c r="H993" s="19" t="n">
        <v>39.25</v>
      </c>
      <c r="I993" s="17" t="n">
        <v>0.38</v>
      </c>
      <c r="J993" s="17" t="n">
        <v>0.35</v>
      </c>
      <c r="K993" s="19" t="n">
        <f aca="false">IF(E993="Discontinued",H993,ROUND(ROUNDUP(ROUND(G993/(1-IF(J993="",I993,J993))/0.05,6),0)*0.05,2))</f>
        <v>41.25</v>
      </c>
      <c r="L993" s="19" t="n">
        <f aca="false">IF(OR(E993="Discontinued",P993="Held at old sell"),H993,IF(LEFT(P993,15)="Approved, cappe",ROUND(ROUNDUP(ROUND(H993*1.1/0.05,6),0)*0.05,2),K993))</f>
        <v>41.25</v>
      </c>
      <c r="M993" s="17" t="n">
        <f aca="false">ROUND((H993-G993)/H993,3)</f>
        <v>0.317</v>
      </c>
      <c r="N993" s="17" t="n">
        <f aca="false">IF(E993="Discontinued","",ROUND((L993-G993)/L993,3))</f>
        <v>0.35</v>
      </c>
      <c r="O993" s="21" t="str">
        <f aca="false">IF(E993="Discontinued","Archive",IF(AND(ROUND(K993/H993-1,6)&lt;=0.1,K993-H993&lt;=100),"Auto","Approval"))</f>
        <v>Auto</v>
      </c>
      <c r="P993" s="21" t="s">
        <v>111</v>
      </c>
      <c r="Q993" s="21" t="s">
        <v>1492</v>
      </c>
      <c r="R993" s="21" t="str">
        <f aca="false">IF(E993="Superseded",MID(INDEX('Import file'!$E$2:$E$1384,MATCH(A993,'Import file'!$A$2:$A$1384,0)),23,30),A993)</f>
        <v>LSB-1997</v>
      </c>
      <c r="S993" s="19" t="n">
        <f aca="false">IF(E993="Discontinued","",IFERROR(INDEX('Supplier file A'!$D$2:$D$677,MATCH(R993,'Supplier file A'!$A$2:$A$677,0)),IFERROR(INDEX('Supplier file B'!$D$2:$D$386,MATCH(R993,'Supplier file B'!$A$2:$A$386,0)),INDEX('Supplier file C'!$D$2:$D$383,MATCH(R993,'Supplier file C'!$A$2:$A$383,0)))))</f>
        <v>26.81</v>
      </c>
      <c r="T993" s="21" t="str">
        <f aca="false">IF(E993="Discontinued","",IF(ABS(G993-S993)&lt;0.005,"Yes","No"))</f>
        <v>Yes</v>
      </c>
      <c r="U993" s="21" t="str">
        <f aca="false">IF(E993="Discontinued","",IF(ABS(F993-G993)&lt;=0.01*G993,"Yes","No"))</f>
        <v>No</v>
      </c>
      <c r="V993" s="17" t="n">
        <f aca="false">IF(E993="Discontinued","",K993/H993-1)</f>
        <v>0.0509554140127388</v>
      </c>
      <c r="W993" s="21" t="str">
        <f aca="false">IF(E993="Discontinued","Archived",IF(ROUND((L993-G993)/L993,3)&gt;=ROUND(I993,3),"At or above target",IF(Q993&lt;&gt;"","Below target, reason recorded","Below target, no reason")))</f>
        <v>Below target, reason recorded</v>
      </c>
      <c r="X993" s="21" t="str">
        <f aca="false">IF(E993="Discontinued","",IF(ROUND(M993-I993,3)&lt;-0.01,"Yes","No"))</f>
        <v>Yes</v>
      </c>
    </row>
    <row r="994" customFormat="false" ht="15" hidden="false" customHeight="false" outlineLevel="0" collapsed="false">
      <c r="A994" s="21" t="s">
        <v>2124</v>
      </c>
      <c r="B994" s="21" t="s">
        <v>2125</v>
      </c>
      <c r="C994" s="21" t="s">
        <v>1941</v>
      </c>
      <c r="D994" s="21" t="s">
        <v>1453</v>
      </c>
      <c r="E994" s="21" t="s">
        <v>110</v>
      </c>
      <c r="F994" s="19" t="n">
        <v>70.2</v>
      </c>
      <c r="G994" s="19" t="n">
        <v>73.85</v>
      </c>
      <c r="H994" s="19" t="n">
        <v>101.75</v>
      </c>
      <c r="I994" s="17" t="n">
        <v>0.38</v>
      </c>
      <c r="J994" s="17" t="n">
        <v>0.31</v>
      </c>
      <c r="K994" s="19" t="n">
        <f aca="false">IF(E994="Discontinued",H994,ROUND(ROUNDUP(ROUND(G994/(1-IF(J994="",I994,J994))/0.05,6),0)*0.05,2))</f>
        <v>107.05</v>
      </c>
      <c r="L994" s="19" t="n">
        <f aca="false">IF(OR(E994="Discontinued",P994="Held at old sell"),H994,IF(LEFT(P994,15)="Approved, cappe",ROUND(ROUNDUP(ROUND(H994*1.1/0.05,6),0)*0.05,2),K994))</f>
        <v>107.05</v>
      </c>
      <c r="M994" s="17" t="n">
        <f aca="false">ROUND((H994-G994)/H994,3)</f>
        <v>0.274</v>
      </c>
      <c r="N994" s="17" t="n">
        <f aca="false">IF(E994="Discontinued","",ROUND((L994-G994)/L994,3))</f>
        <v>0.31</v>
      </c>
      <c r="O994" s="21" t="str">
        <f aca="false">IF(E994="Discontinued","Archive",IF(AND(ROUND(K994/H994-1,6)&lt;=0.1,K994-H994&lt;=100),"Auto","Approval"))</f>
        <v>Auto</v>
      </c>
      <c r="P994" s="21" t="s">
        <v>111</v>
      </c>
      <c r="Q994" s="21" t="s">
        <v>1680</v>
      </c>
      <c r="R994" s="21" t="str">
        <f aca="false">IF(E994="Superseded",MID(INDEX('Import file'!$E$2:$E$1384,MATCH(A994,'Import file'!$A$2:$A$1384,0)),23,30),A994)</f>
        <v>LSB-2001</v>
      </c>
      <c r="S994" s="19" t="n">
        <f aca="false">IF(E994="Discontinued","",IFERROR(INDEX('Supplier file A'!$D$2:$D$677,MATCH(R994,'Supplier file A'!$A$2:$A$677,0)),IFERROR(INDEX('Supplier file B'!$D$2:$D$386,MATCH(R994,'Supplier file B'!$A$2:$A$386,0)),INDEX('Supplier file C'!$D$2:$D$383,MATCH(R994,'Supplier file C'!$A$2:$A$383,0)))))</f>
        <v>73.85</v>
      </c>
      <c r="T994" s="21" t="str">
        <f aca="false">IF(E994="Discontinued","",IF(ABS(G994-S994)&lt;0.005,"Yes","No"))</f>
        <v>Yes</v>
      </c>
      <c r="U994" s="21" t="str">
        <f aca="false">IF(E994="Discontinued","",IF(ABS(F994-G994)&lt;=0.01*G994,"Yes","No"))</f>
        <v>No</v>
      </c>
      <c r="V994" s="17" t="n">
        <f aca="false">IF(E994="Discontinued","",K994/H994-1)</f>
        <v>0.0520884520884521</v>
      </c>
      <c r="W994" s="21" t="str">
        <f aca="false">IF(E994="Discontinued","Archived",IF(ROUND((L994-G994)/L994,3)&gt;=ROUND(I994,3),"At or above target",IF(Q994&lt;&gt;"","Below target, reason recorded","Below target, no reason")))</f>
        <v>Below target, reason recorded</v>
      </c>
      <c r="X994" s="21" t="str">
        <f aca="false">IF(E994="Discontinued","",IF(ROUND(M994-I994,3)&lt;-0.01,"Yes","No"))</f>
        <v>Yes</v>
      </c>
    </row>
    <row r="995" customFormat="false" ht="15" hidden="false" customHeight="false" outlineLevel="0" collapsed="false">
      <c r="A995" s="21" t="s">
        <v>2126</v>
      </c>
      <c r="B995" s="21" t="s">
        <v>2127</v>
      </c>
      <c r="C995" s="21" t="s">
        <v>1941</v>
      </c>
      <c r="D995" s="21" t="s">
        <v>1453</v>
      </c>
      <c r="E995" s="21" t="s">
        <v>110</v>
      </c>
      <c r="F995" s="19" t="n">
        <v>83.3</v>
      </c>
      <c r="G995" s="19" t="n">
        <v>86.93</v>
      </c>
      <c r="H995" s="19" t="n">
        <v>134.4</v>
      </c>
      <c r="I995" s="17" t="n">
        <v>0.38</v>
      </c>
      <c r="J995" s="17"/>
      <c r="K995" s="19" t="n">
        <f aca="false">IF(E995="Discontinued",H995,ROUND(ROUNDUP(ROUND(G995/(1-IF(J995="",I995,J995))/0.05,6),0)*0.05,2))</f>
        <v>140.25</v>
      </c>
      <c r="L995" s="19" t="n">
        <f aca="false">IF(OR(E995="Discontinued",P995="Held at old sell"),H995,IF(LEFT(P995,15)="Approved, cappe",ROUND(ROUNDUP(ROUND(H995*1.1/0.05,6),0)*0.05,2),K995))</f>
        <v>140.25</v>
      </c>
      <c r="M995" s="17" t="n">
        <f aca="false">ROUND((H995-G995)/H995,3)</f>
        <v>0.353</v>
      </c>
      <c r="N995" s="17" t="n">
        <f aca="false">IF(E995="Discontinued","",ROUND((L995-G995)/L995,3))</f>
        <v>0.38</v>
      </c>
      <c r="O995" s="21" t="str">
        <f aca="false">IF(E995="Discontinued","Archive",IF(AND(ROUND(K995/H995-1,6)&lt;=0.1,K995-H995&lt;=100),"Auto","Approval"))</f>
        <v>Auto</v>
      </c>
      <c r="P995" s="21" t="s">
        <v>111</v>
      </c>
      <c r="Q995" s="21"/>
      <c r="R995" s="21" t="str">
        <f aca="false">IF(E995="Superseded",MID(INDEX('Import file'!$E$2:$E$1384,MATCH(A995,'Import file'!$A$2:$A$1384,0)),23,30),A995)</f>
        <v>LSB-2004</v>
      </c>
      <c r="S995" s="19" t="n">
        <f aca="false">IF(E995="Discontinued","",IFERROR(INDEX('Supplier file A'!$D$2:$D$677,MATCH(R995,'Supplier file A'!$A$2:$A$677,0)),IFERROR(INDEX('Supplier file B'!$D$2:$D$386,MATCH(R995,'Supplier file B'!$A$2:$A$386,0)),INDEX('Supplier file C'!$D$2:$D$383,MATCH(R995,'Supplier file C'!$A$2:$A$383,0)))))</f>
        <v>86.93</v>
      </c>
      <c r="T995" s="21" t="str">
        <f aca="false">IF(E995="Discontinued","",IF(ABS(G995-S995)&lt;0.005,"Yes","No"))</f>
        <v>Yes</v>
      </c>
      <c r="U995" s="21" t="str">
        <f aca="false">IF(E995="Discontinued","",IF(ABS(F995-G995)&lt;=0.01*G995,"Yes","No"))</f>
        <v>No</v>
      </c>
      <c r="V995" s="17" t="n">
        <f aca="false">IF(E995="Discontinued","",K995/H995-1)</f>
        <v>0.0435267857142856</v>
      </c>
      <c r="W995" s="21" t="str">
        <f aca="false">IF(E995="Discontinued","Archived",IF(ROUND((L995-G995)/L995,3)&gt;=ROUND(I995,3),"At or above target",IF(Q995&lt;&gt;"","Below target, reason recorded","Below target, no reason")))</f>
        <v>At or above target</v>
      </c>
      <c r="X995" s="21" t="str">
        <f aca="false">IF(E995="Discontinued","",IF(ROUND(M995-I995,3)&lt;-0.01,"Yes","No"))</f>
        <v>Yes</v>
      </c>
    </row>
    <row r="996" customFormat="false" ht="15" hidden="false" customHeight="false" outlineLevel="0" collapsed="false">
      <c r="A996" s="21" t="s">
        <v>2128</v>
      </c>
      <c r="B996" s="21" t="s">
        <v>2129</v>
      </c>
      <c r="C996" s="21" t="s">
        <v>1941</v>
      </c>
      <c r="D996" s="21" t="s">
        <v>1453</v>
      </c>
      <c r="E996" s="21" t="s">
        <v>110</v>
      </c>
      <c r="F996" s="19" t="n">
        <v>57.5</v>
      </c>
      <c r="G996" s="19" t="n">
        <v>59.95</v>
      </c>
      <c r="H996" s="19" t="n">
        <v>92.75</v>
      </c>
      <c r="I996" s="17" t="n">
        <v>0.38</v>
      </c>
      <c r="J996" s="17"/>
      <c r="K996" s="19" t="n">
        <f aca="false">IF(E996="Discontinued",H996,ROUND(ROUNDUP(ROUND(G996/(1-IF(J996="",I996,J996))/0.05,6),0)*0.05,2))</f>
        <v>96.7</v>
      </c>
      <c r="L996" s="19" t="n">
        <f aca="false">IF(OR(E996="Discontinued",P996="Held at old sell"),H996,IF(LEFT(P996,15)="Approved, cappe",ROUND(ROUNDUP(ROUND(H996*1.1/0.05,6),0)*0.05,2),K996))</f>
        <v>96.7</v>
      </c>
      <c r="M996" s="17" t="n">
        <f aca="false">ROUND((H996-G996)/H996,3)</f>
        <v>0.354</v>
      </c>
      <c r="N996" s="17" t="n">
        <f aca="false">IF(E996="Discontinued","",ROUND((L996-G996)/L996,3))</f>
        <v>0.38</v>
      </c>
      <c r="O996" s="21" t="str">
        <f aca="false">IF(E996="Discontinued","Archive",IF(AND(ROUND(K996/H996-1,6)&lt;=0.1,K996-H996&lt;=100),"Auto","Approval"))</f>
        <v>Auto</v>
      </c>
      <c r="P996" s="21" t="s">
        <v>111</v>
      </c>
      <c r="Q996" s="21"/>
      <c r="R996" s="21" t="str">
        <f aca="false">IF(E996="Superseded",MID(INDEX('Import file'!$E$2:$E$1384,MATCH(A996,'Import file'!$A$2:$A$1384,0)),23,30),A996)</f>
        <v>LSB-2007</v>
      </c>
      <c r="S996" s="19" t="n">
        <f aca="false">IF(E996="Discontinued","",IFERROR(INDEX('Supplier file A'!$D$2:$D$677,MATCH(R996,'Supplier file A'!$A$2:$A$677,0)),IFERROR(INDEX('Supplier file B'!$D$2:$D$386,MATCH(R996,'Supplier file B'!$A$2:$A$386,0)),INDEX('Supplier file C'!$D$2:$D$383,MATCH(R996,'Supplier file C'!$A$2:$A$383,0)))))</f>
        <v>59.95</v>
      </c>
      <c r="T996" s="21" t="str">
        <f aca="false">IF(E996="Discontinued","",IF(ABS(G996-S996)&lt;0.005,"Yes","No"))</f>
        <v>Yes</v>
      </c>
      <c r="U996" s="21" t="str">
        <f aca="false">IF(E996="Discontinued","",IF(ABS(F996-G996)&lt;=0.01*G996,"Yes","No"))</f>
        <v>No</v>
      </c>
      <c r="V996" s="17" t="n">
        <f aca="false">IF(E996="Discontinued","",K996/H996-1)</f>
        <v>0.0425876010781672</v>
      </c>
      <c r="W996" s="21" t="str">
        <f aca="false">IF(E996="Discontinued","Archived",IF(ROUND((L996-G996)/L996,3)&gt;=ROUND(I996,3),"At or above target",IF(Q996&lt;&gt;"","Below target, reason recorded","Below target, no reason")))</f>
        <v>At or above target</v>
      </c>
      <c r="X996" s="21" t="str">
        <f aca="false">IF(E996="Discontinued","",IF(ROUND(M996-I996,3)&lt;-0.01,"Yes","No"))</f>
        <v>Yes</v>
      </c>
    </row>
    <row r="997" customFormat="false" ht="15" hidden="false" customHeight="false" outlineLevel="0" collapsed="false">
      <c r="A997" s="21" t="s">
        <v>2130</v>
      </c>
      <c r="B997" s="21" t="s">
        <v>2131</v>
      </c>
      <c r="C997" s="21" t="s">
        <v>1941</v>
      </c>
      <c r="D997" s="21" t="s">
        <v>1453</v>
      </c>
      <c r="E997" s="21" t="s">
        <v>110</v>
      </c>
      <c r="F997" s="19" t="n">
        <v>34.5</v>
      </c>
      <c r="G997" s="19" t="n">
        <v>35.95</v>
      </c>
      <c r="H997" s="19" t="n">
        <v>55.65</v>
      </c>
      <c r="I997" s="17" t="n">
        <v>0.38</v>
      </c>
      <c r="J997" s="17"/>
      <c r="K997" s="19" t="n">
        <f aca="false">IF(E997="Discontinued",H997,ROUND(ROUNDUP(ROUND(G997/(1-IF(J997="",I997,J997))/0.05,6),0)*0.05,2))</f>
        <v>58</v>
      </c>
      <c r="L997" s="19" t="n">
        <f aca="false">IF(OR(E997="Discontinued",P997="Held at old sell"),H997,IF(LEFT(P997,15)="Approved, cappe",ROUND(ROUNDUP(ROUND(H997*1.1/0.05,6),0)*0.05,2),K997))</f>
        <v>58</v>
      </c>
      <c r="M997" s="17" t="n">
        <f aca="false">ROUND((H997-G997)/H997,3)</f>
        <v>0.354</v>
      </c>
      <c r="N997" s="17" t="n">
        <f aca="false">IF(E997="Discontinued","",ROUND((L997-G997)/L997,3))</f>
        <v>0.38</v>
      </c>
      <c r="O997" s="21" t="str">
        <f aca="false">IF(E997="Discontinued","Archive",IF(AND(ROUND(K997/H997-1,6)&lt;=0.1,K997-H997&lt;=100),"Auto","Approval"))</f>
        <v>Auto</v>
      </c>
      <c r="P997" s="21" t="s">
        <v>111</v>
      </c>
      <c r="Q997" s="21"/>
      <c r="R997" s="21" t="str">
        <f aca="false">IF(E997="Superseded",MID(INDEX('Import file'!$E$2:$E$1384,MATCH(A997,'Import file'!$A$2:$A$1384,0)),23,30),A997)</f>
        <v>LSB-2008</v>
      </c>
      <c r="S997" s="19" t="n">
        <f aca="false">IF(E997="Discontinued","",IFERROR(INDEX('Supplier file A'!$D$2:$D$677,MATCH(R997,'Supplier file A'!$A$2:$A$677,0)),IFERROR(INDEX('Supplier file B'!$D$2:$D$386,MATCH(R997,'Supplier file B'!$A$2:$A$386,0)),INDEX('Supplier file C'!$D$2:$D$383,MATCH(R997,'Supplier file C'!$A$2:$A$383,0)))))</f>
        <v>35.95</v>
      </c>
      <c r="T997" s="21" t="str">
        <f aca="false">IF(E997="Discontinued","",IF(ABS(G997-S997)&lt;0.005,"Yes","No"))</f>
        <v>Yes</v>
      </c>
      <c r="U997" s="21" t="str">
        <f aca="false">IF(E997="Discontinued","",IF(ABS(F997-G997)&lt;=0.01*G997,"Yes","No"))</f>
        <v>No</v>
      </c>
      <c r="V997" s="17" t="n">
        <f aca="false">IF(E997="Discontinued","",K997/H997-1)</f>
        <v>0.0422282120395328</v>
      </c>
      <c r="W997" s="21" t="str">
        <f aca="false">IF(E997="Discontinued","Archived",IF(ROUND((L997-G997)/L997,3)&gt;=ROUND(I997,3),"At or above target",IF(Q997&lt;&gt;"","Below target, reason recorded","Below target, no reason")))</f>
        <v>At or above target</v>
      </c>
      <c r="X997" s="21" t="str">
        <f aca="false">IF(E997="Discontinued","",IF(ROUND(M997-I997,3)&lt;-0.01,"Yes","No"))</f>
        <v>Yes</v>
      </c>
    </row>
    <row r="998" customFormat="false" ht="15" hidden="false" customHeight="false" outlineLevel="0" collapsed="false">
      <c r="A998" s="21" t="s">
        <v>2132</v>
      </c>
      <c r="B998" s="21" t="s">
        <v>2133</v>
      </c>
      <c r="C998" s="21" t="s">
        <v>1941</v>
      </c>
      <c r="D998" s="21" t="s">
        <v>1453</v>
      </c>
      <c r="E998" s="21" t="s">
        <v>110</v>
      </c>
      <c r="F998" s="19" t="n">
        <v>65.1</v>
      </c>
      <c r="G998" s="19" t="n">
        <v>68.55</v>
      </c>
      <c r="H998" s="19" t="n">
        <v>105</v>
      </c>
      <c r="I998" s="17" t="n">
        <v>0.38</v>
      </c>
      <c r="J998" s="17"/>
      <c r="K998" s="19" t="n">
        <f aca="false">IF(E998="Discontinued",H998,ROUND(ROUNDUP(ROUND(G998/(1-IF(J998="",I998,J998))/0.05,6),0)*0.05,2))</f>
        <v>110.6</v>
      </c>
      <c r="L998" s="19" t="n">
        <f aca="false">IF(OR(E998="Discontinued",P998="Held at old sell"),H998,IF(LEFT(P998,15)="Approved, cappe",ROUND(ROUNDUP(ROUND(H998*1.1/0.05,6),0)*0.05,2),K998))</f>
        <v>110.6</v>
      </c>
      <c r="M998" s="17" t="n">
        <f aca="false">ROUND((H998-G998)/H998,3)</f>
        <v>0.347</v>
      </c>
      <c r="N998" s="17" t="n">
        <f aca="false">IF(E998="Discontinued","",ROUND((L998-G998)/L998,3))</f>
        <v>0.38</v>
      </c>
      <c r="O998" s="21" t="str">
        <f aca="false">IF(E998="Discontinued","Archive",IF(AND(ROUND(K998/H998-1,6)&lt;=0.1,K998-H998&lt;=100),"Auto","Approval"))</f>
        <v>Auto</v>
      </c>
      <c r="P998" s="21" t="s">
        <v>111</v>
      </c>
      <c r="Q998" s="21"/>
      <c r="R998" s="21" t="str">
        <f aca="false">IF(E998="Superseded",MID(INDEX('Import file'!$E$2:$E$1384,MATCH(A998,'Import file'!$A$2:$A$1384,0)),23,30),A998)</f>
        <v>LSB-2013</v>
      </c>
      <c r="S998" s="19" t="n">
        <f aca="false">IF(E998="Discontinued","",IFERROR(INDEX('Supplier file A'!$D$2:$D$677,MATCH(R998,'Supplier file A'!$A$2:$A$677,0)),IFERROR(INDEX('Supplier file B'!$D$2:$D$386,MATCH(R998,'Supplier file B'!$A$2:$A$386,0)),INDEX('Supplier file C'!$D$2:$D$383,MATCH(R998,'Supplier file C'!$A$2:$A$383,0)))))</f>
        <v>68.55</v>
      </c>
      <c r="T998" s="21" t="str">
        <f aca="false">IF(E998="Discontinued","",IF(ABS(G998-S998)&lt;0.005,"Yes","No"))</f>
        <v>Yes</v>
      </c>
      <c r="U998" s="21" t="str">
        <f aca="false">IF(E998="Discontinued","",IF(ABS(F998-G998)&lt;=0.01*G998,"Yes","No"))</f>
        <v>No</v>
      </c>
      <c r="V998" s="17" t="n">
        <f aca="false">IF(E998="Discontinued","",K998/H998-1)</f>
        <v>0.0533333333333332</v>
      </c>
      <c r="W998" s="21" t="str">
        <f aca="false">IF(E998="Discontinued","Archived",IF(ROUND((L998-G998)/L998,3)&gt;=ROUND(I998,3),"At or above target",IF(Q998&lt;&gt;"","Below target, reason recorded","Below target, no reason")))</f>
        <v>At or above target</v>
      </c>
      <c r="X998" s="21" t="str">
        <f aca="false">IF(E998="Discontinued","",IF(ROUND(M998-I998,3)&lt;-0.01,"Yes","No"))</f>
        <v>Yes</v>
      </c>
    </row>
    <row r="999" customFormat="false" ht="15" hidden="false" customHeight="false" outlineLevel="0" collapsed="false">
      <c r="A999" s="21" t="s">
        <v>2134</v>
      </c>
      <c r="B999" s="21" t="s">
        <v>2135</v>
      </c>
      <c r="C999" s="21" t="s">
        <v>1941</v>
      </c>
      <c r="D999" s="21" t="s">
        <v>1453</v>
      </c>
      <c r="E999" s="21" t="s">
        <v>110</v>
      </c>
      <c r="F999" s="19" t="n">
        <v>25.3</v>
      </c>
      <c r="G999" s="19" t="n">
        <v>26.04</v>
      </c>
      <c r="H999" s="19" t="n">
        <v>40.85</v>
      </c>
      <c r="I999" s="17" t="n">
        <v>0.38</v>
      </c>
      <c r="J999" s="17"/>
      <c r="K999" s="19" t="n">
        <f aca="false">IF(E999="Discontinued",H999,ROUND(ROUNDUP(ROUND(G999/(1-IF(J999="",I999,J999))/0.05,6),0)*0.05,2))</f>
        <v>42</v>
      </c>
      <c r="L999" s="19" t="n">
        <f aca="false">IF(OR(E999="Discontinued",P999="Held at old sell"),H999,IF(LEFT(P999,15)="Approved, cappe",ROUND(ROUNDUP(ROUND(H999*1.1/0.05,6),0)*0.05,2),K999))</f>
        <v>42</v>
      </c>
      <c r="M999" s="17" t="n">
        <f aca="false">ROUND((H999-G999)/H999,3)</f>
        <v>0.363</v>
      </c>
      <c r="N999" s="17" t="n">
        <f aca="false">IF(E999="Discontinued","",ROUND((L999-G999)/L999,3))</f>
        <v>0.38</v>
      </c>
      <c r="O999" s="21" t="str">
        <f aca="false">IF(E999="Discontinued","Archive",IF(AND(ROUND(K999/H999-1,6)&lt;=0.1,K999-H999&lt;=100),"Auto","Approval"))</f>
        <v>Auto</v>
      </c>
      <c r="P999" s="21" t="s">
        <v>111</v>
      </c>
      <c r="Q999" s="21"/>
      <c r="R999" s="21" t="str">
        <f aca="false">IF(E999="Superseded",MID(INDEX('Import file'!$E$2:$E$1384,MATCH(A999,'Import file'!$A$2:$A$1384,0)),23,30),A999)</f>
        <v>LSB-2016</v>
      </c>
      <c r="S999" s="19" t="n">
        <f aca="false">IF(E999="Discontinued","",IFERROR(INDEX('Supplier file A'!$D$2:$D$677,MATCH(R999,'Supplier file A'!$A$2:$A$677,0)),IFERROR(INDEX('Supplier file B'!$D$2:$D$386,MATCH(R999,'Supplier file B'!$A$2:$A$386,0)),INDEX('Supplier file C'!$D$2:$D$383,MATCH(R999,'Supplier file C'!$A$2:$A$383,0)))))</f>
        <v>26.04</v>
      </c>
      <c r="T999" s="21" t="str">
        <f aca="false">IF(E999="Discontinued","",IF(ABS(G999-S999)&lt;0.005,"Yes","No"))</f>
        <v>Yes</v>
      </c>
      <c r="U999" s="21" t="str">
        <f aca="false">IF(E999="Discontinued","",IF(ABS(F999-G999)&lt;=0.01*G999,"Yes","No"))</f>
        <v>No</v>
      </c>
      <c r="V999" s="17" t="n">
        <f aca="false">IF(E999="Discontinued","",K999/H999-1)</f>
        <v>0.0281517747858018</v>
      </c>
      <c r="W999" s="21" t="str">
        <f aca="false">IF(E999="Discontinued","Archived",IF(ROUND((L999-G999)/L999,3)&gt;=ROUND(I999,3),"At or above target",IF(Q999&lt;&gt;"","Below target, reason recorded","Below target, no reason")))</f>
        <v>At or above target</v>
      </c>
      <c r="X999" s="21" t="str">
        <f aca="false">IF(E999="Discontinued","",IF(ROUND(M999-I999,3)&lt;-0.01,"Yes","No"))</f>
        <v>Yes</v>
      </c>
    </row>
    <row r="1000" customFormat="false" ht="15" hidden="false" customHeight="false" outlineLevel="0" collapsed="false">
      <c r="A1000" s="21" t="s">
        <v>2136</v>
      </c>
      <c r="B1000" s="21" t="s">
        <v>2137</v>
      </c>
      <c r="C1000" s="21" t="s">
        <v>1941</v>
      </c>
      <c r="D1000" s="21" t="s">
        <v>1453</v>
      </c>
      <c r="E1000" s="21" t="s">
        <v>110</v>
      </c>
      <c r="F1000" s="19" t="n">
        <v>37.12</v>
      </c>
      <c r="G1000" s="19" t="n">
        <v>39.06</v>
      </c>
      <c r="H1000" s="19" t="n">
        <v>59.9</v>
      </c>
      <c r="I1000" s="17" t="n">
        <v>0.38</v>
      </c>
      <c r="J1000" s="17"/>
      <c r="K1000" s="19" t="n">
        <f aca="false">IF(E1000="Discontinued",H1000,ROUND(ROUNDUP(ROUND(G1000/(1-IF(J1000="",I1000,J1000))/0.05,6),0)*0.05,2))</f>
        <v>63</v>
      </c>
      <c r="L1000" s="19" t="n">
        <f aca="false">IF(OR(E1000="Discontinued",P1000="Held at old sell"),H1000,IF(LEFT(P1000,15)="Approved, cappe",ROUND(ROUNDUP(ROUND(H1000*1.1/0.05,6),0)*0.05,2),K1000))</f>
        <v>63</v>
      </c>
      <c r="M1000" s="17" t="n">
        <f aca="false">ROUND((H1000-G1000)/H1000,3)</f>
        <v>0.348</v>
      </c>
      <c r="N1000" s="17" t="n">
        <f aca="false">IF(E1000="Discontinued","",ROUND((L1000-G1000)/L1000,3))</f>
        <v>0.38</v>
      </c>
      <c r="O1000" s="21" t="str">
        <f aca="false">IF(E1000="Discontinued","Archive",IF(AND(ROUND(K1000/H1000-1,6)&lt;=0.1,K1000-H1000&lt;=100),"Auto","Approval"))</f>
        <v>Auto</v>
      </c>
      <c r="P1000" s="21" t="s">
        <v>111</v>
      </c>
      <c r="Q1000" s="21"/>
      <c r="R1000" s="21" t="str">
        <f aca="false">IF(E1000="Superseded",MID(INDEX('Import file'!$E$2:$E$1384,MATCH(A1000,'Import file'!$A$2:$A$1384,0)),23,30),A1000)</f>
        <v>LSB-2018</v>
      </c>
      <c r="S1000" s="19" t="n">
        <f aca="false">IF(E1000="Discontinued","",IFERROR(INDEX('Supplier file A'!$D$2:$D$677,MATCH(R1000,'Supplier file A'!$A$2:$A$677,0)),IFERROR(INDEX('Supplier file B'!$D$2:$D$386,MATCH(R1000,'Supplier file B'!$A$2:$A$386,0)),INDEX('Supplier file C'!$D$2:$D$383,MATCH(R1000,'Supplier file C'!$A$2:$A$383,0)))))</f>
        <v>39.06</v>
      </c>
      <c r="T1000" s="21" t="str">
        <f aca="false">IF(E1000="Discontinued","",IF(ABS(G1000-S1000)&lt;0.005,"Yes","No"))</f>
        <v>Yes</v>
      </c>
      <c r="U1000" s="21" t="str">
        <f aca="false">IF(E1000="Discontinued","",IF(ABS(F1000-G1000)&lt;=0.01*G1000,"Yes","No"))</f>
        <v>No</v>
      </c>
      <c r="V1000" s="17" t="n">
        <f aca="false">IF(E1000="Discontinued","",K1000/H1000-1)</f>
        <v>0.0517529215358932</v>
      </c>
      <c r="W1000" s="21" t="str">
        <f aca="false">IF(E1000="Discontinued","Archived",IF(ROUND((L1000-G1000)/L1000,3)&gt;=ROUND(I1000,3),"At or above target",IF(Q1000&lt;&gt;"","Below target, reason recorded","Below target, no reason")))</f>
        <v>At or above target</v>
      </c>
      <c r="X1000" s="21" t="str">
        <f aca="false">IF(E1000="Discontinued","",IF(ROUND(M1000-I1000,3)&lt;-0.01,"Yes","No"))</f>
        <v>Yes</v>
      </c>
    </row>
    <row r="1001" customFormat="false" ht="15" hidden="false" customHeight="false" outlineLevel="0" collapsed="false">
      <c r="A1001" s="21" t="s">
        <v>2138</v>
      </c>
      <c r="B1001" s="21" t="s">
        <v>2139</v>
      </c>
      <c r="C1001" s="21" t="s">
        <v>1941</v>
      </c>
      <c r="D1001" s="21" t="s">
        <v>1453</v>
      </c>
      <c r="E1001" s="21" t="s">
        <v>110</v>
      </c>
      <c r="F1001" s="19" t="n">
        <v>63.64</v>
      </c>
      <c r="G1001" s="19" t="n">
        <v>66.31</v>
      </c>
      <c r="H1001" s="19" t="n">
        <v>102.65</v>
      </c>
      <c r="I1001" s="17" t="n">
        <v>0.38</v>
      </c>
      <c r="J1001" s="17"/>
      <c r="K1001" s="19" t="n">
        <f aca="false">IF(E1001="Discontinued",H1001,ROUND(ROUNDUP(ROUND(G1001/(1-IF(J1001="",I1001,J1001))/0.05,6),0)*0.05,2))</f>
        <v>107</v>
      </c>
      <c r="L1001" s="19" t="n">
        <f aca="false">IF(OR(E1001="Discontinued",P1001="Held at old sell"),H1001,IF(LEFT(P1001,15)="Approved, cappe",ROUND(ROUNDUP(ROUND(H1001*1.1/0.05,6),0)*0.05,2),K1001))</f>
        <v>107</v>
      </c>
      <c r="M1001" s="17" t="n">
        <f aca="false">ROUND((H1001-G1001)/H1001,3)</f>
        <v>0.354</v>
      </c>
      <c r="N1001" s="17" t="n">
        <f aca="false">IF(E1001="Discontinued","",ROUND((L1001-G1001)/L1001,3))</f>
        <v>0.38</v>
      </c>
      <c r="O1001" s="21" t="str">
        <f aca="false">IF(E1001="Discontinued","Archive",IF(AND(ROUND(K1001/H1001-1,6)&lt;=0.1,K1001-H1001&lt;=100),"Auto","Approval"))</f>
        <v>Auto</v>
      </c>
      <c r="P1001" s="21" t="s">
        <v>111</v>
      </c>
      <c r="Q1001" s="21"/>
      <c r="R1001" s="21" t="str">
        <f aca="false">IF(E1001="Superseded",MID(INDEX('Import file'!$E$2:$E$1384,MATCH(A1001,'Import file'!$A$2:$A$1384,0)),23,30),A1001)</f>
        <v>LSB-2021</v>
      </c>
      <c r="S1001" s="19" t="n">
        <f aca="false">IF(E1001="Discontinued","",IFERROR(INDEX('Supplier file A'!$D$2:$D$677,MATCH(R1001,'Supplier file A'!$A$2:$A$677,0)),IFERROR(INDEX('Supplier file B'!$D$2:$D$386,MATCH(R1001,'Supplier file B'!$A$2:$A$386,0)),INDEX('Supplier file C'!$D$2:$D$383,MATCH(R1001,'Supplier file C'!$A$2:$A$383,0)))))</f>
        <v>66.31</v>
      </c>
      <c r="T1001" s="21" t="str">
        <f aca="false">IF(E1001="Discontinued","",IF(ABS(G1001-S1001)&lt;0.005,"Yes","No"))</f>
        <v>Yes</v>
      </c>
      <c r="U1001" s="21" t="str">
        <f aca="false">IF(E1001="Discontinued","",IF(ABS(F1001-G1001)&lt;=0.01*G1001,"Yes","No"))</f>
        <v>No</v>
      </c>
      <c r="V1001" s="17" t="n">
        <f aca="false">IF(E1001="Discontinued","",K1001/H1001-1)</f>
        <v>0.0423770092547491</v>
      </c>
      <c r="W1001" s="21" t="str">
        <f aca="false">IF(E1001="Discontinued","Archived",IF(ROUND((L1001-G1001)/L1001,3)&gt;=ROUND(I1001,3),"At or above target",IF(Q1001&lt;&gt;"","Below target, reason recorded","Below target, no reason")))</f>
        <v>At or above target</v>
      </c>
      <c r="X1001" s="21" t="str">
        <f aca="false">IF(E1001="Discontinued","",IF(ROUND(M1001-I1001,3)&lt;-0.01,"Yes","No"))</f>
        <v>Yes</v>
      </c>
    </row>
    <row r="1002" customFormat="false" ht="15" hidden="false" customHeight="false" outlineLevel="0" collapsed="false">
      <c r="A1002" s="21" t="s">
        <v>2140</v>
      </c>
      <c r="B1002" s="21" t="s">
        <v>2141</v>
      </c>
      <c r="C1002" s="21" t="s">
        <v>1941</v>
      </c>
      <c r="D1002" s="21" t="s">
        <v>1453</v>
      </c>
      <c r="E1002" s="21" t="s">
        <v>110</v>
      </c>
      <c r="F1002" s="19" t="n">
        <v>82.8</v>
      </c>
      <c r="G1002" s="19" t="n">
        <v>85.65</v>
      </c>
      <c r="H1002" s="19" t="n">
        <v>133.55</v>
      </c>
      <c r="I1002" s="17" t="n">
        <v>0.38</v>
      </c>
      <c r="J1002" s="17"/>
      <c r="K1002" s="19" t="n">
        <f aca="false">IF(E1002="Discontinued",H1002,ROUND(ROUNDUP(ROUND(G1002/(1-IF(J1002="",I1002,J1002))/0.05,6),0)*0.05,2))</f>
        <v>138.15</v>
      </c>
      <c r="L1002" s="19" t="n">
        <f aca="false">IF(OR(E1002="Discontinued",P1002="Held at old sell"),H1002,IF(LEFT(P1002,15)="Approved, cappe",ROUND(ROUNDUP(ROUND(H1002*1.1/0.05,6),0)*0.05,2),K1002))</f>
        <v>138.15</v>
      </c>
      <c r="M1002" s="17" t="n">
        <f aca="false">ROUND((H1002-G1002)/H1002,3)</f>
        <v>0.359</v>
      </c>
      <c r="N1002" s="17" t="n">
        <f aca="false">IF(E1002="Discontinued","",ROUND((L1002-G1002)/L1002,3))</f>
        <v>0.38</v>
      </c>
      <c r="O1002" s="21" t="str">
        <f aca="false">IF(E1002="Discontinued","Archive",IF(AND(ROUND(K1002/H1002-1,6)&lt;=0.1,K1002-H1002&lt;=100),"Auto","Approval"))</f>
        <v>Auto</v>
      </c>
      <c r="P1002" s="21" t="s">
        <v>111</v>
      </c>
      <c r="Q1002" s="21"/>
      <c r="R1002" s="21" t="str">
        <f aca="false">IF(E1002="Superseded",MID(INDEX('Import file'!$E$2:$E$1384,MATCH(A1002,'Import file'!$A$2:$A$1384,0)),23,30),A1002)</f>
        <v>LSB-2023</v>
      </c>
      <c r="S1002" s="19" t="n">
        <f aca="false">IF(E1002="Discontinued","",IFERROR(INDEX('Supplier file A'!$D$2:$D$677,MATCH(R1002,'Supplier file A'!$A$2:$A$677,0)),IFERROR(INDEX('Supplier file B'!$D$2:$D$386,MATCH(R1002,'Supplier file B'!$A$2:$A$386,0)),INDEX('Supplier file C'!$D$2:$D$383,MATCH(R1002,'Supplier file C'!$A$2:$A$383,0)))))</f>
        <v>85.65</v>
      </c>
      <c r="T1002" s="21" t="str">
        <f aca="false">IF(E1002="Discontinued","",IF(ABS(G1002-S1002)&lt;0.005,"Yes","No"))</f>
        <v>Yes</v>
      </c>
      <c r="U1002" s="21" t="str">
        <f aca="false">IF(E1002="Discontinued","",IF(ABS(F1002-G1002)&lt;=0.01*G1002,"Yes","No"))</f>
        <v>No</v>
      </c>
      <c r="V1002" s="17" t="n">
        <f aca="false">IF(E1002="Discontinued","",K1002/H1002-1)</f>
        <v>0.0344440284537626</v>
      </c>
      <c r="W1002" s="21" t="str">
        <f aca="false">IF(E1002="Discontinued","Archived",IF(ROUND((L1002-G1002)/L1002,3)&gt;=ROUND(I1002,3),"At or above target",IF(Q1002&lt;&gt;"","Below target, reason recorded","Below target, no reason")))</f>
        <v>At or above target</v>
      </c>
      <c r="X1002" s="21" t="str">
        <f aca="false">IF(E1002="Discontinued","",IF(ROUND(M1002-I1002,3)&lt;-0.01,"Yes","No"))</f>
        <v>Yes</v>
      </c>
    </row>
    <row r="1003" customFormat="false" ht="15" hidden="false" customHeight="false" outlineLevel="0" collapsed="false">
      <c r="A1003" s="21" t="s">
        <v>2142</v>
      </c>
      <c r="B1003" s="21" t="s">
        <v>2143</v>
      </c>
      <c r="C1003" s="21" t="s">
        <v>1941</v>
      </c>
      <c r="D1003" s="21" t="s">
        <v>1453</v>
      </c>
      <c r="E1003" s="21" t="s">
        <v>110</v>
      </c>
      <c r="F1003" s="19" t="n">
        <v>38</v>
      </c>
      <c r="G1003" s="19" t="n">
        <v>39.38</v>
      </c>
      <c r="H1003" s="19" t="n">
        <v>61.3</v>
      </c>
      <c r="I1003" s="17" t="n">
        <v>0.38</v>
      </c>
      <c r="J1003" s="17"/>
      <c r="K1003" s="19" t="n">
        <f aca="false">IF(E1003="Discontinued",H1003,ROUND(ROUNDUP(ROUND(G1003/(1-IF(J1003="",I1003,J1003))/0.05,6),0)*0.05,2))</f>
        <v>63.55</v>
      </c>
      <c r="L1003" s="19" t="n">
        <f aca="false">IF(OR(E1003="Discontinued",P1003="Held at old sell"),H1003,IF(LEFT(P1003,15)="Approved, cappe",ROUND(ROUNDUP(ROUND(H1003*1.1/0.05,6),0)*0.05,2),K1003))</f>
        <v>63.55</v>
      </c>
      <c r="M1003" s="17" t="n">
        <f aca="false">ROUND((H1003-G1003)/H1003,3)</f>
        <v>0.358</v>
      </c>
      <c r="N1003" s="17" t="n">
        <f aca="false">IF(E1003="Discontinued","",ROUND((L1003-G1003)/L1003,3))</f>
        <v>0.38</v>
      </c>
      <c r="O1003" s="21" t="str">
        <f aca="false">IF(E1003="Discontinued","Archive",IF(AND(ROUND(K1003/H1003-1,6)&lt;=0.1,K1003-H1003&lt;=100),"Auto","Approval"))</f>
        <v>Auto</v>
      </c>
      <c r="P1003" s="21" t="s">
        <v>111</v>
      </c>
      <c r="Q1003" s="21"/>
      <c r="R1003" s="21" t="str">
        <f aca="false">IF(E1003="Superseded",MID(INDEX('Import file'!$E$2:$E$1384,MATCH(A1003,'Import file'!$A$2:$A$1384,0)),23,30),A1003)</f>
        <v>LSB-2026</v>
      </c>
      <c r="S1003" s="19" t="n">
        <f aca="false">IF(E1003="Discontinued","",IFERROR(INDEX('Supplier file A'!$D$2:$D$677,MATCH(R1003,'Supplier file A'!$A$2:$A$677,0)),IFERROR(INDEX('Supplier file B'!$D$2:$D$386,MATCH(R1003,'Supplier file B'!$A$2:$A$386,0)),INDEX('Supplier file C'!$D$2:$D$383,MATCH(R1003,'Supplier file C'!$A$2:$A$383,0)))))</f>
        <v>39.38</v>
      </c>
      <c r="T1003" s="21" t="str">
        <f aca="false">IF(E1003="Discontinued","",IF(ABS(G1003-S1003)&lt;0.005,"Yes","No"))</f>
        <v>Yes</v>
      </c>
      <c r="U1003" s="21" t="str">
        <f aca="false">IF(E1003="Discontinued","",IF(ABS(F1003-G1003)&lt;=0.01*G1003,"Yes","No"))</f>
        <v>No</v>
      </c>
      <c r="V1003" s="17" t="n">
        <f aca="false">IF(E1003="Discontinued","",K1003/H1003-1)</f>
        <v>0.0367047308319739</v>
      </c>
      <c r="W1003" s="21" t="str">
        <f aca="false">IF(E1003="Discontinued","Archived",IF(ROUND((L1003-G1003)/L1003,3)&gt;=ROUND(I1003,3),"At or above target",IF(Q1003&lt;&gt;"","Below target, reason recorded","Below target, no reason")))</f>
        <v>At or above target</v>
      </c>
      <c r="X1003" s="21" t="str">
        <f aca="false">IF(E1003="Discontinued","",IF(ROUND(M1003-I1003,3)&lt;-0.01,"Yes","No"))</f>
        <v>Yes</v>
      </c>
    </row>
    <row r="1004" customFormat="false" ht="15" hidden="false" customHeight="false" outlineLevel="0" collapsed="false">
      <c r="A1004" s="21" t="s">
        <v>2144</v>
      </c>
      <c r="B1004" s="21" t="s">
        <v>2145</v>
      </c>
      <c r="C1004" s="21" t="s">
        <v>1941</v>
      </c>
      <c r="D1004" s="21" t="s">
        <v>1453</v>
      </c>
      <c r="E1004" s="21" t="s">
        <v>110</v>
      </c>
      <c r="F1004" s="19" t="n">
        <v>82.8</v>
      </c>
      <c r="G1004" s="19" t="n">
        <v>86.85</v>
      </c>
      <c r="H1004" s="19" t="n">
        <v>133.55</v>
      </c>
      <c r="I1004" s="17" t="n">
        <v>0.38</v>
      </c>
      <c r="J1004" s="17"/>
      <c r="K1004" s="19" t="n">
        <f aca="false">IF(E1004="Discontinued",H1004,ROUND(ROUNDUP(ROUND(G1004/(1-IF(J1004="",I1004,J1004))/0.05,6),0)*0.05,2))</f>
        <v>140.1</v>
      </c>
      <c r="L1004" s="19" t="n">
        <f aca="false">IF(OR(E1004="Discontinued",P1004="Held at old sell"),H1004,IF(LEFT(P1004,15)="Approved, cappe",ROUND(ROUNDUP(ROUND(H1004*1.1/0.05,6),0)*0.05,2),K1004))</f>
        <v>140.1</v>
      </c>
      <c r="M1004" s="17" t="n">
        <f aca="false">ROUND((H1004-G1004)/H1004,3)</f>
        <v>0.35</v>
      </c>
      <c r="N1004" s="17" t="n">
        <f aca="false">IF(E1004="Discontinued","",ROUND((L1004-G1004)/L1004,3))</f>
        <v>0.38</v>
      </c>
      <c r="O1004" s="21" t="str">
        <f aca="false">IF(E1004="Discontinued","Archive",IF(AND(ROUND(K1004/H1004-1,6)&lt;=0.1,K1004-H1004&lt;=100),"Auto","Approval"))</f>
        <v>Auto</v>
      </c>
      <c r="P1004" s="21" t="s">
        <v>111</v>
      </c>
      <c r="Q1004" s="21"/>
      <c r="R1004" s="21" t="str">
        <f aca="false">IF(E1004="Superseded",MID(INDEX('Import file'!$E$2:$E$1384,MATCH(A1004,'Import file'!$A$2:$A$1384,0)),23,30),A1004)</f>
        <v>LSB-2029</v>
      </c>
      <c r="S1004" s="19" t="n">
        <f aca="false">IF(E1004="Discontinued","",IFERROR(INDEX('Supplier file A'!$D$2:$D$677,MATCH(R1004,'Supplier file A'!$A$2:$A$677,0)),IFERROR(INDEX('Supplier file B'!$D$2:$D$386,MATCH(R1004,'Supplier file B'!$A$2:$A$386,0)),INDEX('Supplier file C'!$D$2:$D$383,MATCH(R1004,'Supplier file C'!$A$2:$A$383,0)))))</f>
        <v>86.85</v>
      </c>
      <c r="T1004" s="21" t="str">
        <f aca="false">IF(E1004="Discontinued","",IF(ABS(G1004-S1004)&lt;0.005,"Yes","No"))</f>
        <v>Yes</v>
      </c>
      <c r="U1004" s="21" t="str">
        <f aca="false">IF(E1004="Discontinued","",IF(ABS(F1004-G1004)&lt;=0.01*G1004,"Yes","No"))</f>
        <v>No</v>
      </c>
      <c r="V1004" s="17" t="n">
        <f aca="false">IF(E1004="Discontinued","",K1004/H1004-1)</f>
        <v>0.0490453013852488</v>
      </c>
      <c r="W1004" s="21" t="str">
        <f aca="false">IF(E1004="Discontinued","Archived",IF(ROUND((L1004-G1004)/L1004,3)&gt;=ROUND(I1004,3),"At or above target",IF(Q1004&lt;&gt;"","Below target, reason recorded","Below target, no reason")))</f>
        <v>At or above target</v>
      </c>
      <c r="X1004" s="21" t="str">
        <f aca="false">IF(E1004="Discontinued","",IF(ROUND(M1004-I1004,3)&lt;-0.01,"Yes","No"))</f>
        <v>Yes</v>
      </c>
    </row>
    <row r="1005" customFormat="false" ht="15" hidden="false" customHeight="false" outlineLevel="0" collapsed="false">
      <c r="A1005" s="21" t="s">
        <v>2146</v>
      </c>
      <c r="B1005" s="21" t="s">
        <v>2147</v>
      </c>
      <c r="C1005" s="21" t="s">
        <v>1941</v>
      </c>
      <c r="D1005" s="21" t="s">
        <v>1453</v>
      </c>
      <c r="E1005" s="21" t="s">
        <v>110</v>
      </c>
      <c r="F1005" s="19" t="n">
        <v>47.6</v>
      </c>
      <c r="G1005" s="19" t="n">
        <v>49.54</v>
      </c>
      <c r="H1005" s="19" t="n">
        <v>76.8</v>
      </c>
      <c r="I1005" s="17" t="n">
        <v>0.38</v>
      </c>
      <c r="J1005" s="17"/>
      <c r="K1005" s="19" t="n">
        <f aca="false">IF(E1005="Discontinued",H1005,ROUND(ROUNDUP(ROUND(G1005/(1-IF(J1005="",I1005,J1005))/0.05,6),0)*0.05,2))</f>
        <v>79.95</v>
      </c>
      <c r="L1005" s="19" t="n">
        <f aca="false">IF(OR(E1005="Discontinued",P1005="Held at old sell"),H1005,IF(LEFT(P1005,15)="Approved, cappe",ROUND(ROUNDUP(ROUND(H1005*1.1/0.05,6),0)*0.05,2),K1005))</f>
        <v>79.95</v>
      </c>
      <c r="M1005" s="17" t="n">
        <f aca="false">ROUND((H1005-G1005)/H1005,3)</f>
        <v>0.355</v>
      </c>
      <c r="N1005" s="17" t="n">
        <f aca="false">IF(E1005="Discontinued","",ROUND((L1005-G1005)/L1005,3))</f>
        <v>0.38</v>
      </c>
      <c r="O1005" s="21" t="str">
        <f aca="false">IF(E1005="Discontinued","Archive",IF(AND(ROUND(K1005/H1005-1,6)&lt;=0.1,K1005-H1005&lt;=100),"Auto","Approval"))</f>
        <v>Auto</v>
      </c>
      <c r="P1005" s="21" t="s">
        <v>111</v>
      </c>
      <c r="Q1005" s="21"/>
      <c r="R1005" s="21" t="str">
        <f aca="false">IF(E1005="Superseded",MID(INDEX('Import file'!$E$2:$E$1384,MATCH(A1005,'Import file'!$A$2:$A$1384,0)),23,30),A1005)</f>
        <v>LSB-2034</v>
      </c>
      <c r="S1005" s="19" t="n">
        <f aca="false">IF(E1005="Discontinued","",IFERROR(INDEX('Supplier file A'!$D$2:$D$677,MATCH(R1005,'Supplier file A'!$A$2:$A$677,0)),IFERROR(INDEX('Supplier file B'!$D$2:$D$386,MATCH(R1005,'Supplier file B'!$A$2:$A$386,0)),INDEX('Supplier file C'!$D$2:$D$383,MATCH(R1005,'Supplier file C'!$A$2:$A$383,0)))))</f>
        <v>49.54</v>
      </c>
      <c r="T1005" s="21" t="str">
        <f aca="false">IF(E1005="Discontinued","",IF(ABS(G1005-S1005)&lt;0.005,"Yes","No"))</f>
        <v>Yes</v>
      </c>
      <c r="U1005" s="21" t="str">
        <f aca="false">IF(E1005="Discontinued","",IF(ABS(F1005-G1005)&lt;=0.01*G1005,"Yes","No"))</f>
        <v>No</v>
      </c>
      <c r="V1005" s="17" t="n">
        <f aca="false">IF(E1005="Discontinued","",K1005/H1005-1)</f>
        <v>0.041015625</v>
      </c>
      <c r="W1005" s="21" t="str">
        <f aca="false">IF(E1005="Discontinued","Archived",IF(ROUND((L1005-G1005)/L1005,3)&gt;=ROUND(I1005,3),"At or above target",IF(Q1005&lt;&gt;"","Below target, reason recorded","Below target, no reason")))</f>
        <v>At or above target</v>
      </c>
      <c r="X1005" s="21" t="str">
        <f aca="false">IF(E1005="Discontinued","",IF(ROUND(M1005-I1005,3)&lt;-0.01,"Yes","No"))</f>
        <v>Yes</v>
      </c>
    </row>
    <row r="1006" customFormat="false" ht="15" hidden="false" customHeight="false" outlineLevel="0" collapsed="false">
      <c r="A1006" s="21" t="s">
        <v>2148</v>
      </c>
      <c r="B1006" s="21" t="s">
        <v>2149</v>
      </c>
      <c r="C1006" s="21" t="s">
        <v>1941</v>
      </c>
      <c r="D1006" s="21" t="s">
        <v>1453</v>
      </c>
      <c r="E1006" s="21" t="s">
        <v>110</v>
      </c>
      <c r="F1006" s="19" t="n">
        <v>30</v>
      </c>
      <c r="G1006" s="19" t="n">
        <v>31.55</v>
      </c>
      <c r="H1006" s="19" t="n">
        <v>46.2</v>
      </c>
      <c r="I1006" s="17" t="n">
        <v>0.38</v>
      </c>
      <c r="J1006" s="17" t="n">
        <v>0.35</v>
      </c>
      <c r="K1006" s="19" t="n">
        <f aca="false">IF(E1006="Discontinued",H1006,ROUND(ROUNDUP(ROUND(G1006/(1-IF(J1006="",I1006,J1006))/0.05,6),0)*0.05,2))</f>
        <v>48.55</v>
      </c>
      <c r="L1006" s="19" t="n">
        <f aca="false">IF(OR(E1006="Discontinued",P1006="Held at old sell"),H1006,IF(LEFT(P1006,15)="Approved, cappe",ROUND(ROUNDUP(ROUND(H1006*1.1/0.05,6),0)*0.05,2),K1006))</f>
        <v>48.55</v>
      </c>
      <c r="M1006" s="17" t="n">
        <f aca="false">ROUND((H1006-G1006)/H1006,3)</f>
        <v>0.317</v>
      </c>
      <c r="N1006" s="17" t="n">
        <f aca="false">IF(E1006="Discontinued","",ROUND((L1006-G1006)/L1006,3))</f>
        <v>0.35</v>
      </c>
      <c r="O1006" s="21" t="str">
        <f aca="false">IF(E1006="Discontinued","Archive",IF(AND(ROUND(K1006/H1006-1,6)&lt;=0.1,K1006-H1006&lt;=100),"Auto","Approval"))</f>
        <v>Auto</v>
      </c>
      <c r="P1006" s="21" t="s">
        <v>111</v>
      </c>
      <c r="Q1006" s="21" t="s">
        <v>1492</v>
      </c>
      <c r="R1006" s="21" t="str">
        <f aca="false">IF(E1006="Superseded",MID(INDEX('Import file'!$E$2:$E$1384,MATCH(A1006,'Import file'!$A$2:$A$1384,0)),23,30),A1006)</f>
        <v>LSB-2037</v>
      </c>
      <c r="S1006" s="19" t="n">
        <f aca="false">IF(E1006="Discontinued","",IFERROR(INDEX('Supplier file A'!$D$2:$D$677,MATCH(R1006,'Supplier file A'!$A$2:$A$677,0)),IFERROR(INDEX('Supplier file B'!$D$2:$D$386,MATCH(R1006,'Supplier file B'!$A$2:$A$386,0)),INDEX('Supplier file C'!$D$2:$D$383,MATCH(R1006,'Supplier file C'!$A$2:$A$383,0)))))</f>
        <v>31.55</v>
      </c>
      <c r="T1006" s="21" t="str">
        <f aca="false">IF(E1006="Discontinued","",IF(ABS(G1006-S1006)&lt;0.005,"Yes","No"))</f>
        <v>Yes</v>
      </c>
      <c r="U1006" s="21" t="str">
        <f aca="false">IF(E1006="Discontinued","",IF(ABS(F1006-G1006)&lt;=0.01*G1006,"Yes","No"))</f>
        <v>No</v>
      </c>
      <c r="V1006" s="17" t="n">
        <f aca="false">IF(E1006="Discontinued","",K1006/H1006-1)</f>
        <v>0.0508658008658007</v>
      </c>
      <c r="W1006" s="21" t="str">
        <f aca="false">IF(E1006="Discontinued","Archived",IF(ROUND((L1006-G1006)/L1006,3)&gt;=ROUND(I1006,3),"At or above target",IF(Q1006&lt;&gt;"","Below target, reason recorded","Below target, no reason")))</f>
        <v>Below target, reason recorded</v>
      </c>
      <c r="X1006" s="21" t="str">
        <f aca="false">IF(E1006="Discontinued","",IF(ROUND(M1006-I1006,3)&lt;-0.01,"Yes","No"))</f>
        <v>Yes</v>
      </c>
    </row>
    <row r="1007" customFormat="false" ht="15" hidden="false" customHeight="false" outlineLevel="0" collapsed="false">
      <c r="A1007" s="21" t="s">
        <v>2150</v>
      </c>
      <c r="B1007" s="21" t="s">
        <v>2151</v>
      </c>
      <c r="C1007" s="21" t="s">
        <v>1941</v>
      </c>
      <c r="D1007" s="21" t="s">
        <v>1453</v>
      </c>
      <c r="E1007" s="21" t="s">
        <v>110</v>
      </c>
      <c r="F1007" s="19" t="n">
        <v>83.7</v>
      </c>
      <c r="G1007" s="19" t="n">
        <v>88.04</v>
      </c>
      <c r="H1007" s="19" t="n">
        <v>135</v>
      </c>
      <c r="I1007" s="17" t="n">
        <v>0.38</v>
      </c>
      <c r="J1007" s="17"/>
      <c r="K1007" s="19" t="n">
        <f aca="false">IF(E1007="Discontinued",H1007,ROUND(ROUNDUP(ROUND(G1007/(1-IF(J1007="",I1007,J1007))/0.05,6),0)*0.05,2))</f>
        <v>142</v>
      </c>
      <c r="L1007" s="19" t="n">
        <f aca="false">IF(OR(E1007="Discontinued",P1007="Held at old sell"),H1007,IF(LEFT(P1007,15)="Approved, cappe",ROUND(ROUNDUP(ROUND(H1007*1.1/0.05,6),0)*0.05,2),K1007))</f>
        <v>142</v>
      </c>
      <c r="M1007" s="17" t="n">
        <f aca="false">ROUND((H1007-G1007)/H1007,3)</f>
        <v>0.348</v>
      </c>
      <c r="N1007" s="17" t="n">
        <f aca="false">IF(E1007="Discontinued","",ROUND((L1007-G1007)/L1007,3))</f>
        <v>0.38</v>
      </c>
      <c r="O1007" s="21" t="str">
        <f aca="false">IF(E1007="Discontinued","Archive",IF(AND(ROUND(K1007/H1007-1,6)&lt;=0.1,K1007-H1007&lt;=100),"Auto","Approval"))</f>
        <v>Auto</v>
      </c>
      <c r="P1007" s="21" t="s">
        <v>111</v>
      </c>
      <c r="Q1007" s="21"/>
      <c r="R1007" s="21" t="str">
        <f aca="false">IF(E1007="Superseded",MID(INDEX('Import file'!$E$2:$E$1384,MATCH(A1007,'Import file'!$A$2:$A$1384,0)),23,30),A1007)</f>
        <v>LSB-2039</v>
      </c>
      <c r="S1007" s="19" t="n">
        <f aca="false">IF(E1007="Discontinued","",IFERROR(INDEX('Supplier file A'!$D$2:$D$677,MATCH(R1007,'Supplier file A'!$A$2:$A$677,0)),IFERROR(INDEX('Supplier file B'!$D$2:$D$386,MATCH(R1007,'Supplier file B'!$A$2:$A$386,0)),INDEX('Supplier file C'!$D$2:$D$383,MATCH(R1007,'Supplier file C'!$A$2:$A$383,0)))))</f>
        <v>88.04</v>
      </c>
      <c r="T1007" s="21" t="str">
        <f aca="false">IF(E1007="Discontinued","",IF(ABS(G1007-S1007)&lt;0.005,"Yes","No"))</f>
        <v>Yes</v>
      </c>
      <c r="U1007" s="21" t="str">
        <f aca="false">IF(E1007="Discontinued","",IF(ABS(F1007-G1007)&lt;=0.01*G1007,"Yes","No"))</f>
        <v>No</v>
      </c>
      <c r="V1007" s="17" t="n">
        <f aca="false">IF(E1007="Discontinued","",K1007/H1007-1)</f>
        <v>0.0518518518518518</v>
      </c>
      <c r="W1007" s="21" t="str">
        <f aca="false">IF(E1007="Discontinued","Archived",IF(ROUND((L1007-G1007)/L1007,3)&gt;=ROUND(I1007,3),"At or above target",IF(Q1007&lt;&gt;"","Below target, reason recorded","Below target, no reason")))</f>
        <v>At or above target</v>
      </c>
      <c r="X1007" s="21" t="str">
        <f aca="false">IF(E1007="Discontinued","",IF(ROUND(M1007-I1007,3)&lt;-0.01,"Yes","No"))</f>
        <v>Yes</v>
      </c>
    </row>
    <row r="1008" customFormat="false" ht="15" hidden="false" customHeight="false" outlineLevel="0" collapsed="false">
      <c r="A1008" s="21" t="s">
        <v>2152</v>
      </c>
      <c r="B1008" s="21" t="s">
        <v>2153</v>
      </c>
      <c r="C1008" s="21" t="s">
        <v>1941</v>
      </c>
      <c r="D1008" s="21" t="s">
        <v>1453</v>
      </c>
      <c r="E1008" s="21" t="s">
        <v>110</v>
      </c>
      <c r="F1008" s="19" t="n">
        <v>56</v>
      </c>
      <c r="G1008" s="19" t="n">
        <v>58.29</v>
      </c>
      <c r="H1008" s="19" t="n">
        <v>90.35</v>
      </c>
      <c r="I1008" s="17" t="n">
        <v>0.38</v>
      </c>
      <c r="J1008" s="17"/>
      <c r="K1008" s="19" t="n">
        <f aca="false">IF(E1008="Discontinued",H1008,ROUND(ROUNDUP(ROUND(G1008/(1-IF(J1008="",I1008,J1008))/0.05,6),0)*0.05,2))</f>
        <v>94.05</v>
      </c>
      <c r="L1008" s="19" t="n">
        <f aca="false">IF(OR(E1008="Discontinued",P1008="Held at old sell"),H1008,IF(LEFT(P1008,15)="Approved, cappe",ROUND(ROUNDUP(ROUND(H1008*1.1/0.05,6),0)*0.05,2),K1008))</f>
        <v>94.05</v>
      </c>
      <c r="M1008" s="17" t="n">
        <f aca="false">ROUND((H1008-G1008)/H1008,3)</f>
        <v>0.355</v>
      </c>
      <c r="N1008" s="17" t="n">
        <f aca="false">IF(E1008="Discontinued","",ROUND((L1008-G1008)/L1008,3))</f>
        <v>0.38</v>
      </c>
      <c r="O1008" s="21" t="str">
        <f aca="false">IF(E1008="Discontinued","Archive",IF(AND(ROUND(K1008/H1008-1,6)&lt;=0.1,K1008-H1008&lt;=100),"Auto","Approval"))</f>
        <v>Auto</v>
      </c>
      <c r="P1008" s="21" t="s">
        <v>111</v>
      </c>
      <c r="Q1008" s="21"/>
      <c r="R1008" s="21" t="str">
        <f aca="false">IF(E1008="Superseded",MID(INDEX('Import file'!$E$2:$E$1384,MATCH(A1008,'Import file'!$A$2:$A$1384,0)),23,30),A1008)</f>
        <v>LSB-2041</v>
      </c>
      <c r="S1008" s="19" t="n">
        <f aca="false">IF(E1008="Discontinued","",IFERROR(INDEX('Supplier file A'!$D$2:$D$677,MATCH(R1008,'Supplier file A'!$A$2:$A$677,0)),IFERROR(INDEX('Supplier file B'!$D$2:$D$386,MATCH(R1008,'Supplier file B'!$A$2:$A$386,0)),INDEX('Supplier file C'!$D$2:$D$383,MATCH(R1008,'Supplier file C'!$A$2:$A$383,0)))))</f>
        <v>58.29</v>
      </c>
      <c r="T1008" s="21" t="str">
        <f aca="false">IF(E1008="Discontinued","",IF(ABS(G1008-S1008)&lt;0.005,"Yes","No"))</f>
        <v>Yes</v>
      </c>
      <c r="U1008" s="21" t="str">
        <f aca="false">IF(E1008="Discontinued","",IF(ABS(F1008-G1008)&lt;=0.01*G1008,"Yes","No"))</f>
        <v>No</v>
      </c>
      <c r="V1008" s="17" t="n">
        <f aca="false">IF(E1008="Discontinued","",K1008/H1008-1)</f>
        <v>0.0409518539014941</v>
      </c>
      <c r="W1008" s="21" t="str">
        <f aca="false">IF(E1008="Discontinued","Archived",IF(ROUND((L1008-G1008)/L1008,3)&gt;=ROUND(I1008,3),"At or above target",IF(Q1008&lt;&gt;"","Below target, reason recorded","Below target, no reason")))</f>
        <v>At or above target</v>
      </c>
      <c r="X1008" s="21" t="str">
        <f aca="false">IF(E1008="Discontinued","",IF(ROUND(M1008-I1008,3)&lt;-0.01,"Yes","No"))</f>
        <v>Yes</v>
      </c>
    </row>
    <row r="1009" customFormat="false" ht="15" hidden="false" customHeight="false" outlineLevel="0" collapsed="false">
      <c r="A1009" s="21" t="s">
        <v>2154</v>
      </c>
      <c r="B1009" s="21" t="s">
        <v>2155</v>
      </c>
      <c r="C1009" s="21" t="s">
        <v>1941</v>
      </c>
      <c r="D1009" s="21" t="s">
        <v>1453</v>
      </c>
      <c r="E1009" s="21" t="s">
        <v>110</v>
      </c>
      <c r="F1009" s="19" t="n">
        <v>27.5</v>
      </c>
      <c r="G1009" s="19" t="n">
        <v>28.45</v>
      </c>
      <c r="H1009" s="19" t="n">
        <v>44.4</v>
      </c>
      <c r="I1009" s="17" t="n">
        <v>0.38</v>
      </c>
      <c r="J1009" s="17"/>
      <c r="K1009" s="19" t="n">
        <f aca="false">IF(E1009="Discontinued",H1009,ROUND(ROUNDUP(ROUND(G1009/(1-IF(J1009="",I1009,J1009))/0.05,6),0)*0.05,2))</f>
        <v>45.9</v>
      </c>
      <c r="L1009" s="19" t="n">
        <f aca="false">IF(OR(E1009="Discontinued",P1009="Held at old sell"),H1009,IF(LEFT(P1009,15)="Approved, cappe",ROUND(ROUNDUP(ROUND(H1009*1.1/0.05,6),0)*0.05,2),K1009))</f>
        <v>45.9</v>
      </c>
      <c r="M1009" s="17" t="n">
        <f aca="false">ROUND((H1009-G1009)/H1009,3)</f>
        <v>0.359</v>
      </c>
      <c r="N1009" s="17" t="n">
        <f aca="false">IF(E1009="Discontinued","",ROUND((L1009-G1009)/L1009,3))</f>
        <v>0.38</v>
      </c>
      <c r="O1009" s="21" t="str">
        <f aca="false">IF(E1009="Discontinued","Archive",IF(AND(ROUND(K1009/H1009-1,6)&lt;=0.1,K1009-H1009&lt;=100),"Auto","Approval"))</f>
        <v>Auto</v>
      </c>
      <c r="P1009" s="21" t="s">
        <v>111</v>
      </c>
      <c r="Q1009" s="21"/>
      <c r="R1009" s="21" t="str">
        <f aca="false">IF(E1009="Superseded",MID(INDEX('Import file'!$E$2:$E$1384,MATCH(A1009,'Import file'!$A$2:$A$1384,0)),23,30),A1009)</f>
        <v>LSB-2046</v>
      </c>
      <c r="S1009" s="19" t="n">
        <f aca="false">IF(E1009="Discontinued","",IFERROR(INDEX('Supplier file A'!$D$2:$D$677,MATCH(R1009,'Supplier file A'!$A$2:$A$677,0)),IFERROR(INDEX('Supplier file B'!$D$2:$D$386,MATCH(R1009,'Supplier file B'!$A$2:$A$386,0)),INDEX('Supplier file C'!$D$2:$D$383,MATCH(R1009,'Supplier file C'!$A$2:$A$383,0)))))</f>
        <v>28.45</v>
      </c>
      <c r="T1009" s="21" t="str">
        <f aca="false">IF(E1009="Discontinued","",IF(ABS(G1009-S1009)&lt;0.005,"Yes","No"))</f>
        <v>Yes</v>
      </c>
      <c r="U1009" s="21" t="str">
        <f aca="false">IF(E1009="Discontinued","",IF(ABS(F1009-G1009)&lt;=0.01*G1009,"Yes","No"))</f>
        <v>No</v>
      </c>
      <c r="V1009" s="17" t="n">
        <f aca="false">IF(E1009="Discontinued","",K1009/H1009-1)</f>
        <v>0.0337837837837838</v>
      </c>
      <c r="W1009" s="21" t="str">
        <f aca="false">IF(E1009="Discontinued","Archived",IF(ROUND((L1009-G1009)/L1009,3)&gt;=ROUND(I1009,3),"At or above target",IF(Q1009&lt;&gt;"","Below target, reason recorded","Below target, no reason")))</f>
        <v>At or above target</v>
      </c>
      <c r="X1009" s="21" t="str">
        <f aca="false">IF(E1009="Discontinued","",IF(ROUND(M1009-I1009,3)&lt;-0.01,"Yes","No"))</f>
        <v>Yes</v>
      </c>
    </row>
    <row r="1010" customFormat="false" ht="15" hidden="false" customHeight="false" outlineLevel="0" collapsed="false">
      <c r="A1010" s="21" t="s">
        <v>2156</v>
      </c>
      <c r="B1010" s="21" t="s">
        <v>2157</v>
      </c>
      <c r="C1010" s="21" t="s">
        <v>1941</v>
      </c>
      <c r="D1010" s="21" t="s">
        <v>1453</v>
      </c>
      <c r="E1010" s="21" t="s">
        <v>110</v>
      </c>
      <c r="F1010" s="19" t="n">
        <v>81.99</v>
      </c>
      <c r="G1010" s="19" t="n">
        <v>85.26</v>
      </c>
      <c r="H1010" s="19" t="n">
        <v>132.25</v>
      </c>
      <c r="I1010" s="17" t="n">
        <v>0.38</v>
      </c>
      <c r="J1010" s="17"/>
      <c r="K1010" s="19" t="n">
        <f aca="false">IF(E1010="Discontinued",H1010,ROUND(ROUNDUP(ROUND(G1010/(1-IF(J1010="",I1010,J1010))/0.05,6),0)*0.05,2))</f>
        <v>137.55</v>
      </c>
      <c r="L1010" s="19" t="n">
        <f aca="false">IF(OR(E1010="Discontinued",P1010="Held at old sell"),H1010,IF(LEFT(P1010,15)="Approved, cappe",ROUND(ROUNDUP(ROUND(H1010*1.1/0.05,6),0)*0.05,2),K1010))</f>
        <v>137.55</v>
      </c>
      <c r="M1010" s="17" t="n">
        <f aca="false">ROUND((H1010-G1010)/H1010,3)</f>
        <v>0.355</v>
      </c>
      <c r="N1010" s="17" t="n">
        <f aca="false">IF(E1010="Discontinued","",ROUND((L1010-G1010)/L1010,3))</f>
        <v>0.38</v>
      </c>
      <c r="O1010" s="21" t="str">
        <f aca="false">IF(E1010="Discontinued","Archive",IF(AND(ROUND(K1010/H1010-1,6)&lt;=0.1,K1010-H1010&lt;=100),"Auto","Approval"))</f>
        <v>Auto</v>
      </c>
      <c r="P1010" s="21" t="s">
        <v>111</v>
      </c>
      <c r="Q1010" s="21"/>
      <c r="R1010" s="21" t="str">
        <f aca="false">IF(E1010="Superseded",MID(INDEX('Import file'!$E$2:$E$1384,MATCH(A1010,'Import file'!$A$2:$A$1384,0)),23,30),A1010)</f>
        <v>LSB-2048</v>
      </c>
      <c r="S1010" s="19" t="n">
        <f aca="false">IF(E1010="Discontinued","",IFERROR(INDEX('Supplier file A'!$D$2:$D$677,MATCH(R1010,'Supplier file A'!$A$2:$A$677,0)),IFERROR(INDEX('Supplier file B'!$D$2:$D$386,MATCH(R1010,'Supplier file B'!$A$2:$A$386,0)),INDEX('Supplier file C'!$D$2:$D$383,MATCH(R1010,'Supplier file C'!$A$2:$A$383,0)))))</f>
        <v>85.26</v>
      </c>
      <c r="T1010" s="21" t="str">
        <f aca="false">IF(E1010="Discontinued","",IF(ABS(G1010-S1010)&lt;0.005,"Yes","No"))</f>
        <v>Yes</v>
      </c>
      <c r="U1010" s="21" t="str">
        <f aca="false">IF(E1010="Discontinued","",IF(ABS(F1010-G1010)&lt;=0.01*G1010,"Yes","No"))</f>
        <v>No</v>
      </c>
      <c r="V1010" s="17" t="n">
        <f aca="false">IF(E1010="Discontinued","",K1010/H1010-1)</f>
        <v>0.0400756143667298</v>
      </c>
      <c r="W1010" s="21" t="str">
        <f aca="false">IF(E1010="Discontinued","Archived",IF(ROUND((L1010-G1010)/L1010,3)&gt;=ROUND(I1010,3),"At or above target",IF(Q1010&lt;&gt;"","Below target, reason recorded","Below target, no reason")))</f>
        <v>At or above target</v>
      </c>
      <c r="X1010" s="21" t="str">
        <f aca="false">IF(E1010="Discontinued","",IF(ROUND(M1010-I1010,3)&lt;-0.01,"Yes","No"))</f>
        <v>Yes</v>
      </c>
    </row>
    <row r="1011" customFormat="false" ht="15" hidden="false" customHeight="false" outlineLevel="0" collapsed="false">
      <c r="A1011" s="21" t="s">
        <v>2158</v>
      </c>
      <c r="B1011" s="21" t="s">
        <v>2159</v>
      </c>
      <c r="C1011" s="21" t="s">
        <v>1941</v>
      </c>
      <c r="D1011" s="21" t="s">
        <v>1453</v>
      </c>
      <c r="E1011" s="21" t="s">
        <v>110</v>
      </c>
      <c r="F1011" s="19" t="n">
        <v>29.7</v>
      </c>
      <c r="G1011" s="19" t="n">
        <v>31.18</v>
      </c>
      <c r="H1011" s="19" t="n">
        <v>47.95</v>
      </c>
      <c r="I1011" s="17" t="n">
        <v>0.38</v>
      </c>
      <c r="J1011" s="17"/>
      <c r="K1011" s="19" t="n">
        <f aca="false">IF(E1011="Discontinued",H1011,ROUND(ROUNDUP(ROUND(G1011/(1-IF(J1011="",I1011,J1011))/0.05,6),0)*0.05,2))</f>
        <v>50.3</v>
      </c>
      <c r="L1011" s="19" t="n">
        <f aca="false">IF(OR(E1011="Discontinued",P1011="Held at old sell"),H1011,IF(LEFT(P1011,15)="Approved, cappe",ROUND(ROUNDUP(ROUND(H1011*1.1/0.05,6),0)*0.05,2),K1011))</f>
        <v>50.3</v>
      </c>
      <c r="M1011" s="17" t="n">
        <f aca="false">ROUND((H1011-G1011)/H1011,3)</f>
        <v>0.35</v>
      </c>
      <c r="N1011" s="17" t="n">
        <f aca="false">IF(E1011="Discontinued","",ROUND((L1011-G1011)/L1011,3))</f>
        <v>0.38</v>
      </c>
      <c r="O1011" s="21" t="str">
        <f aca="false">IF(E1011="Discontinued","Archive",IF(AND(ROUND(K1011/H1011-1,6)&lt;=0.1,K1011-H1011&lt;=100),"Auto","Approval"))</f>
        <v>Auto</v>
      </c>
      <c r="P1011" s="21" t="s">
        <v>111</v>
      </c>
      <c r="Q1011" s="21"/>
      <c r="R1011" s="21" t="str">
        <f aca="false">IF(E1011="Superseded",MID(INDEX('Import file'!$E$2:$E$1384,MATCH(A1011,'Import file'!$A$2:$A$1384,0)),23,30),A1011)</f>
        <v>LSB-2051</v>
      </c>
      <c r="S1011" s="19" t="n">
        <f aca="false">IF(E1011="Discontinued","",IFERROR(INDEX('Supplier file A'!$D$2:$D$677,MATCH(R1011,'Supplier file A'!$A$2:$A$677,0)),IFERROR(INDEX('Supplier file B'!$D$2:$D$386,MATCH(R1011,'Supplier file B'!$A$2:$A$386,0)),INDEX('Supplier file C'!$D$2:$D$383,MATCH(R1011,'Supplier file C'!$A$2:$A$383,0)))))</f>
        <v>31.18</v>
      </c>
      <c r="T1011" s="21" t="str">
        <f aca="false">IF(E1011="Discontinued","",IF(ABS(G1011-S1011)&lt;0.005,"Yes","No"))</f>
        <v>Yes</v>
      </c>
      <c r="U1011" s="21" t="str">
        <f aca="false">IF(E1011="Discontinued","",IF(ABS(F1011-G1011)&lt;=0.01*G1011,"Yes","No"))</f>
        <v>No</v>
      </c>
      <c r="V1011" s="17" t="n">
        <f aca="false">IF(E1011="Discontinued","",K1011/H1011-1)</f>
        <v>0.049009384775808</v>
      </c>
      <c r="W1011" s="21" t="str">
        <f aca="false">IF(E1011="Discontinued","Archived",IF(ROUND((L1011-G1011)/L1011,3)&gt;=ROUND(I1011,3),"At or above target",IF(Q1011&lt;&gt;"","Below target, reason recorded","Below target, no reason")))</f>
        <v>At or above target</v>
      </c>
      <c r="X1011" s="21" t="str">
        <f aca="false">IF(E1011="Discontinued","",IF(ROUND(M1011-I1011,3)&lt;-0.01,"Yes","No"))</f>
        <v>Yes</v>
      </c>
    </row>
    <row r="1012" customFormat="false" ht="15" hidden="false" customHeight="false" outlineLevel="0" collapsed="false">
      <c r="A1012" s="21" t="s">
        <v>2160</v>
      </c>
      <c r="B1012" s="21" t="s">
        <v>2161</v>
      </c>
      <c r="C1012" s="21" t="s">
        <v>1941</v>
      </c>
      <c r="D1012" s="21" t="s">
        <v>1453</v>
      </c>
      <c r="E1012" s="21" t="s">
        <v>110</v>
      </c>
      <c r="F1012" s="19" t="n">
        <v>75.6</v>
      </c>
      <c r="G1012" s="19" t="n">
        <v>77.91</v>
      </c>
      <c r="H1012" s="19" t="n">
        <v>121.95</v>
      </c>
      <c r="I1012" s="17" t="n">
        <v>0.38</v>
      </c>
      <c r="J1012" s="17"/>
      <c r="K1012" s="19" t="n">
        <f aca="false">IF(E1012="Discontinued",H1012,ROUND(ROUNDUP(ROUND(G1012/(1-IF(J1012="",I1012,J1012))/0.05,6),0)*0.05,2))</f>
        <v>125.7</v>
      </c>
      <c r="L1012" s="19" t="n">
        <f aca="false">IF(OR(E1012="Discontinued",P1012="Held at old sell"),H1012,IF(LEFT(P1012,15)="Approved, cappe",ROUND(ROUNDUP(ROUND(H1012*1.1/0.05,6),0)*0.05,2),K1012))</f>
        <v>125.7</v>
      </c>
      <c r="M1012" s="17" t="n">
        <f aca="false">ROUND((H1012-G1012)/H1012,3)</f>
        <v>0.361</v>
      </c>
      <c r="N1012" s="17" t="n">
        <f aca="false">IF(E1012="Discontinued","",ROUND((L1012-G1012)/L1012,3))</f>
        <v>0.38</v>
      </c>
      <c r="O1012" s="21" t="str">
        <f aca="false">IF(E1012="Discontinued","Archive",IF(AND(ROUND(K1012/H1012-1,6)&lt;=0.1,K1012-H1012&lt;=100),"Auto","Approval"))</f>
        <v>Auto</v>
      </c>
      <c r="P1012" s="21" t="s">
        <v>111</v>
      </c>
      <c r="Q1012" s="21"/>
      <c r="R1012" s="21" t="str">
        <f aca="false">IF(E1012="Superseded",MID(INDEX('Import file'!$E$2:$E$1384,MATCH(A1012,'Import file'!$A$2:$A$1384,0)),23,30),A1012)</f>
        <v>LSB-2054</v>
      </c>
      <c r="S1012" s="19" t="n">
        <f aca="false">IF(E1012="Discontinued","",IFERROR(INDEX('Supplier file A'!$D$2:$D$677,MATCH(R1012,'Supplier file A'!$A$2:$A$677,0)),IFERROR(INDEX('Supplier file B'!$D$2:$D$386,MATCH(R1012,'Supplier file B'!$A$2:$A$386,0)),INDEX('Supplier file C'!$D$2:$D$383,MATCH(R1012,'Supplier file C'!$A$2:$A$383,0)))))</f>
        <v>77.91</v>
      </c>
      <c r="T1012" s="21" t="str">
        <f aca="false">IF(E1012="Discontinued","",IF(ABS(G1012-S1012)&lt;0.005,"Yes","No"))</f>
        <v>Yes</v>
      </c>
      <c r="U1012" s="21" t="str">
        <f aca="false">IF(E1012="Discontinued","",IF(ABS(F1012-G1012)&lt;=0.01*G1012,"Yes","No"))</f>
        <v>No</v>
      </c>
      <c r="V1012" s="17" t="n">
        <f aca="false">IF(E1012="Discontinued","",K1012/H1012-1)</f>
        <v>0.0307503075030751</v>
      </c>
      <c r="W1012" s="21" t="str">
        <f aca="false">IF(E1012="Discontinued","Archived",IF(ROUND((L1012-G1012)/L1012,3)&gt;=ROUND(I1012,3),"At or above target",IF(Q1012&lt;&gt;"","Below target, reason recorded","Below target, no reason")))</f>
        <v>At or above target</v>
      </c>
      <c r="X1012" s="21" t="str">
        <f aca="false">IF(E1012="Discontinued","",IF(ROUND(M1012-I1012,3)&lt;-0.01,"Yes","No"))</f>
        <v>Yes</v>
      </c>
    </row>
    <row r="1013" customFormat="false" ht="15" hidden="false" customHeight="false" outlineLevel="0" collapsed="false">
      <c r="A1013" s="21" t="s">
        <v>2162</v>
      </c>
      <c r="B1013" s="21" t="s">
        <v>2163</v>
      </c>
      <c r="C1013" s="21" t="s">
        <v>1941</v>
      </c>
      <c r="D1013" s="21" t="s">
        <v>1453</v>
      </c>
      <c r="E1013" s="21" t="s">
        <v>110</v>
      </c>
      <c r="F1013" s="19" t="n">
        <v>47.6</v>
      </c>
      <c r="G1013" s="19" t="n">
        <v>49.68</v>
      </c>
      <c r="H1013" s="19" t="n">
        <v>69</v>
      </c>
      <c r="I1013" s="17" t="n">
        <v>0.38</v>
      </c>
      <c r="J1013" s="17" t="n">
        <v>0.31</v>
      </c>
      <c r="K1013" s="19" t="n">
        <f aca="false">IF(E1013="Discontinued",H1013,ROUND(ROUNDUP(ROUND(G1013/(1-IF(J1013="",I1013,J1013))/0.05,6),0)*0.05,2))</f>
        <v>72</v>
      </c>
      <c r="L1013" s="19" t="n">
        <f aca="false">IF(OR(E1013="Discontinued",P1013="Held at old sell"),H1013,IF(LEFT(P1013,15)="Approved, cappe",ROUND(ROUNDUP(ROUND(H1013*1.1/0.05,6),0)*0.05,2),K1013))</f>
        <v>72</v>
      </c>
      <c r="M1013" s="17" t="n">
        <f aca="false">ROUND((H1013-G1013)/H1013,3)</f>
        <v>0.28</v>
      </c>
      <c r="N1013" s="17" t="n">
        <f aca="false">IF(E1013="Discontinued","",ROUND((L1013-G1013)/L1013,3))</f>
        <v>0.31</v>
      </c>
      <c r="O1013" s="21" t="str">
        <f aca="false">IF(E1013="Discontinued","Archive",IF(AND(ROUND(K1013/H1013-1,6)&lt;=0.1,K1013-H1013&lt;=100),"Auto","Approval"))</f>
        <v>Auto</v>
      </c>
      <c r="P1013" s="21" t="s">
        <v>111</v>
      </c>
      <c r="Q1013" s="21" t="s">
        <v>1680</v>
      </c>
      <c r="R1013" s="21" t="str">
        <f aca="false">IF(E1013="Superseded",MID(INDEX('Import file'!$E$2:$E$1384,MATCH(A1013,'Import file'!$A$2:$A$1384,0)),23,30),A1013)</f>
        <v>LSB-2057</v>
      </c>
      <c r="S1013" s="19" t="n">
        <f aca="false">IF(E1013="Discontinued","",IFERROR(INDEX('Supplier file A'!$D$2:$D$677,MATCH(R1013,'Supplier file A'!$A$2:$A$677,0)),IFERROR(INDEX('Supplier file B'!$D$2:$D$386,MATCH(R1013,'Supplier file B'!$A$2:$A$386,0)),INDEX('Supplier file C'!$D$2:$D$383,MATCH(R1013,'Supplier file C'!$A$2:$A$383,0)))))</f>
        <v>49.68</v>
      </c>
      <c r="T1013" s="21" t="str">
        <f aca="false">IF(E1013="Discontinued","",IF(ABS(G1013-S1013)&lt;0.005,"Yes","No"))</f>
        <v>Yes</v>
      </c>
      <c r="U1013" s="21" t="str">
        <f aca="false">IF(E1013="Discontinued","",IF(ABS(F1013-G1013)&lt;=0.01*G1013,"Yes","No"))</f>
        <v>No</v>
      </c>
      <c r="V1013" s="17" t="n">
        <f aca="false">IF(E1013="Discontinued","",K1013/H1013-1)</f>
        <v>0.0434782608695652</v>
      </c>
      <c r="W1013" s="21" t="str">
        <f aca="false">IF(E1013="Discontinued","Archived",IF(ROUND((L1013-G1013)/L1013,3)&gt;=ROUND(I1013,3),"At or above target",IF(Q1013&lt;&gt;"","Below target, reason recorded","Below target, no reason")))</f>
        <v>Below target, reason recorded</v>
      </c>
      <c r="X1013" s="21" t="str">
        <f aca="false">IF(E1013="Discontinued","",IF(ROUND(M1013-I1013,3)&lt;-0.01,"Yes","No"))</f>
        <v>Yes</v>
      </c>
    </row>
    <row r="1014" customFormat="false" ht="15" hidden="false" customHeight="false" outlineLevel="0" collapsed="false">
      <c r="A1014" s="21" t="s">
        <v>2164</v>
      </c>
      <c r="B1014" s="21" t="s">
        <v>2165</v>
      </c>
      <c r="C1014" s="21" t="s">
        <v>1941</v>
      </c>
      <c r="D1014" s="21" t="s">
        <v>1453</v>
      </c>
      <c r="E1014" s="21" t="s">
        <v>110</v>
      </c>
      <c r="F1014" s="19" t="n">
        <v>71.3</v>
      </c>
      <c r="G1014" s="19" t="n">
        <v>73.34</v>
      </c>
      <c r="H1014" s="19" t="n">
        <v>115</v>
      </c>
      <c r="I1014" s="17" t="n">
        <v>0.38</v>
      </c>
      <c r="J1014" s="17"/>
      <c r="K1014" s="19" t="n">
        <f aca="false">IF(E1014="Discontinued",H1014,ROUND(ROUNDUP(ROUND(G1014/(1-IF(J1014="",I1014,J1014))/0.05,6),0)*0.05,2))</f>
        <v>118.3</v>
      </c>
      <c r="L1014" s="19" t="n">
        <f aca="false">IF(OR(E1014="Discontinued",P1014="Held at old sell"),H1014,IF(LEFT(P1014,15)="Approved, cappe",ROUND(ROUNDUP(ROUND(H1014*1.1/0.05,6),0)*0.05,2),K1014))</f>
        <v>118.3</v>
      </c>
      <c r="M1014" s="17" t="n">
        <f aca="false">ROUND((H1014-G1014)/H1014,3)</f>
        <v>0.362</v>
      </c>
      <c r="N1014" s="17" t="n">
        <f aca="false">IF(E1014="Discontinued","",ROUND((L1014-G1014)/L1014,3))</f>
        <v>0.38</v>
      </c>
      <c r="O1014" s="21" t="str">
        <f aca="false">IF(E1014="Discontinued","Archive",IF(AND(ROUND(K1014/H1014-1,6)&lt;=0.1,K1014-H1014&lt;=100),"Auto","Approval"))</f>
        <v>Auto</v>
      </c>
      <c r="P1014" s="21" t="s">
        <v>111</v>
      </c>
      <c r="Q1014" s="21"/>
      <c r="R1014" s="21" t="str">
        <f aca="false">IF(E1014="Superseded",MID(INDEX('Import file'!$E$2:$E$1384,MATCH(A1014,'Import file'!$A$2:$A$1384,0)),23,30),A1014)</f>
        <v>LSB-2060</v>
      </c>
      <c r="S1014" s="19" t="n">
        <f aca="false">IF(E1014="Discontinued","",IFERROR(INDEX('Supplier file A'!$D$2:$D$677,MATCH(R1014,'Supplier file A'!$A$2:$A$677,0)),IFERROR(INDEX('Supplier file B'!$D$2:$D$386,MATCH(R1014,'Supplier file B'!$A$2:$A$386,0)),INDEX('Supplier file C'!$D$2:$D$383,MATCH(R1014,'Supplier file C'!$A$2:$A$383,0)))))</f>
        <v>73.34</v>
      </c>
      <c r="T1014" s="21" t="str">
        <f aca="false">IF(E1014="Discontinued","",IF(ABS(G1014-S1014)&lt;0.005,"Yes","No"))</f>
        <v>Yes</v>
      </c>
      <c r="U1014" s="21" t="str">
        <f aca="false">IF(E1014="Discontinued","",IF(ABS(F1014-G1014)&lt;=0.01*G1014,"Yes","No"))</f>
        <v>No</v>
      </c>
      <c r="V1014" s="17" t="n">
        <f aca="false">IF(E1014="Discontinued","",K1014/H1014-1)</f>
        <v>0.028695652173913</v>
      </c>
      <c r="W1014" s="21" t="str">
        <f aca="false">IF(E1014="Discontinued","Archived",IF(ROUND((L1014-G1014)/L1014,3)&gt;=ROUND(I1014,3),"At or above target",IF(Q1014&lt;&gt;"","Below target, reason recorded","Below target, no reason")))</f>
        <v>At or above target</v>
      </c>
      <c r="X1014" s="21" t="str">
        <f aca="false">IF(E1014="Discontinued","",IF(ROUND(M1014-I1014,3)&lt;-0.01,"Yes","No"))</f>
        <v>Yes</v>
      </c>
    </row>
    <row r="1015" customFormat="false" ht="15" hidden="false" customHeight="false" outlineLevel="0" collapsed="false">
      <c r="A1015" s="21" t="s">
        <v>2166</v>
      </c>
      <c r="B1015" s="21" t="s">
        <v>2167</v>
      </c>
      <c r="C1015" s="21" t="s">
        <v>1941</v>
      </c>
      <c r="D1015" s="21" t="s">
        <v>1453</v>
      </c>
      <c r="E1015" s="21" t="s">
        <v>110</v>
      </c>
      <c r="F1015" s="19" t="n">
        <v>40.8</v>
      </c>
      <c r="G1015" s="19" t="n">
        <v>42.13</v>
      </c>
      <c r="H1015" s="19" t="n">
        <v>65.85</v>
      </c>
      <c r="I1015" s="17" t="n">
        <v>0.38</v>
      </c>
      <c r="J1015" s="17"/>
      <c r="K1015" s="19" t="n">
        <f aca="false">IF(E1015="Discontinued",H1015,ROUND(ROUNDUP(ROUND(G1015/(1-IF(J1015="",I1015,J1015))/0.05,6),0)*0.05,2))</f>
        <v>68</v>
      </c>
      <c r="L1015" s="19" t="n">
        <f aca="false">IF(OR(E1015="Discontinued",P1015="Held at old sell"),H1015,IF(LEFT(P1015,15)="Approved, cappe",ROUND(ROUNDUP(ROUND(H1015*1.1/0.05,6),0)*0.05,2),K1015))</f>
        <v>68</v>
      </c>
      <c r="M1015" s="17" t="n">
        <f aca="false">ROUND((H1015-G1015)/H1015,3)</f>
        <v>0.36</v>
      </c>
      <c r="N1015" s="17" t="n">
        <f aca="false">IF(E1015="Discontinued","",ROUND((L1015-G1015)/L1015,3))</f>
        <v>0.38</v>
      </c>
      <c r="O1015" s="21" t="str">
        <f aca="false">IF(E1015="Discontinued","Archive",IF(AND(ROUND(K1015/H1015-1,6)&lt;=0.1,K1015-H1015&lt;=100),"Auto","Approval"))</f>
        <v>Auto</v>
      </c>
      <c r="P1015" s="21" t="s">
        <v>111</v>
      </c>
      <c r="Q1015" s="21"/>
      <c r="R1015" s="21" t="str">
        <f aca="false">IF(E1015="Superseded",MID(INDEX('Import file'!$E$2:$E$1384,MATCH(A1015,'Import file'!$A$2:$A$1384,0)),23,30),A1015)</f>
        <v>LSB-2062</v>
      </c>
      <c r="S1015" s="19" t="n">
        <f aca="false">IF(E1015="Discontinued","",IFERROR(INDEX('Supplier file A'!$D$2:$D$677,MATCH(R1015,'Supplier file A'!$A$2:$A$677,0)),IFERROR(INDEX('Supplier file B'!$D$2:$D$386,MATCH(R1015,'Supplier file B'!$A$2:$A$386,0)),INDEX('Supplier file C'!$D$2:$D$383,MATCH(R1015,'Supplier file C'!$A$2:$A$383,0)))))</f>
        <v>42.13</v>
      </c>
      <c r="T1015" s="21" t="str">
        <f aca="false">IF(E1015="Discontinued","",IF(ABS(G1015-S1015)&lt;0.005,"Yes","No"))</f>
        <v>Yes</v>
      </c>
      <c r="U1015" s="21" t="str">
        <f aca="false">IF(E1015="Discontinued","",IF(ABS(F1015-G1015)&lt;=0.01*G1015,"Yes","No"))</f>
        <v>No</v>
      </c>
      <c r="V1015" s="17" t="n">
        <f aca="false">IF(E1015="Discontinued","",K1015/H1015-1)</f>
        <v>0.0326499620349279</v>
      </c>
      <c r="W1015" s="21" t="str">
        <f aca="false">IF(E1015="Discontinued","Archived",IF(ROUND((L1015-G1015)/L1015,3)&gt;=ROUND(I1015,3),"At or above target",IF(Q1015&lt;&gt;"","Below target, reason recorded","Below target, no reason")))</f>
        <v>At or above target</v>
      </c>
      <c r="X1015" s="21" t="str">
        <f aca="false">IF(E1015="Discontinued","",IF(ROUND(M1015-I1015,3)&lt;-0.01,"Yes","No"))</f>
        <v>Yes</v>
      </c>
    </row>
    <row r="1016" customFormat="false" ht="15" hidden="false" customHeight="false" outlineLevel="0" collapsed="false">
      <c r="A1016" s="21" t="s">
        <v>2168</v>
      </c>
      <c r="B1016" s="21" t="s">
        <v>2169</v>
      </c>
      <c r="C1016" s="21" t="s">
        <v>1941</v>
      </c>
      <c r="D1016" s="21" t="s">
        <v>1453</v>
      </c>
      <c r="E1016" s="21" t="s">
        <v>110</v>
      </c>
      <c r="F1016" s="19" t="n">
        <v>52.7</v>
      </c>
      <c r="G1016" s="19" t="n">
        <v>55</v>
      </c>
      <c r="H1016" s="19" t="n">
        <v>85</v>
      </c>
      <c r="I1016" s="17" t="n">
        <v>0.38</v>
      </c>
      <c r="J1016" s="17"/>
      <c r="K1016" s="19" t="n">
        <f aca="false">IF(E1016="Discontinued",H1016,ROUND(ROUNDUP(ROUND(G1016/(1-IF(J1016="",I1016,J1016))/0.05,6),0)*0.05,2))</f>
        <v>88.75</v>
      </c>
      <c r="L1016" s="19" t="n">
        <f aca="false">IF(OR(E1016="Discontinued",P1016="Held at old sell"),H1016,IF(LEFT(P1016,15)="Approved, cappe",ROUND(ROUNDUP(ROUND(H1016*1.1/0.05,6),0)*0.05,2),K1016))</f>
        <v>88.75</v>
      </c>
      <c r="M1016" s="17" t="n">
        <f aca="false">ROUND((H1016-G1016)/H1016,3)</f>
        <v>0.353</v>
      </c>
      <c r="N1016" s="17" t="n">
        <f aca="false">IF(E1016="Discontinued","",ROUND((L1016-G1016)/L1016,3))</f>
        <v>0.38</v>
      </c>
      <c r="O1016" s="21" t="str">
        <f aca="false">IF(E1016="Discontinued","Archive",IF(AND(ROUND(K1016/H1016-1,6)&lt;=0.1,K1016-H1016&lt;=100),"Auto","Approval"))</f>
        <v>Auto</v>
      </c>
      <c r="P1016" s="21" t="s">
        <v>111</v>
      </c>
      <c r="Q1016" s="21"/>
      <c r="R1016" s="21" t="str">
        <f aca="false">IF(E1016="Superseded",MID(INDEX('Import file'!$E$2:$E$1384,MATCH(A1016,'Import file'!$A$2:$A$1384,0)),23,30),A1016)</f>
        <v>LSB-2066</v>
      </c>
      <c r="S1016" s="19" t="n">
        <f aca="false">IF(E1016="Discontinued","",IFERROR(INDEX('Supplier file A'!$D$2:$D$677,MATCH(R1016,'Supplier file A'!$A$2:$A$677,0)),IFERROR(INDEX('Supplier file B'!$D$2:$D$386,MATCH(R1016,'Supplier file B'!$A$2:$A$386,0)),INDEX('Supplier file C'!$D$2:$D$383,MATCH(R1016,'Supplier file C'!$A$2:$A$383,0)))))</f>
        <v>55</v>
      </c>
      <c r="T1016" s="21" t="str">
        <f aca="false">IF(E1016="Discontinued","",IF(ABS(G1016-S1016)&lt;0.005,"Yes","No"))</f>
        <v>Yes</v>
      </c>
      <c r="U1016" s="21" t="str">
        <f aca="false">IF(E1016="Discontinued","",IF(ABS(F1016-G1016)&lt;=0.01*G1016,"Yes","No"))</f>
        <v>No</v>
      </c>
      <c r="V1016" s="17" t="n">
        <f aca="false">IF(E1016="Discontinued","",K1016/H1016-1)</f>
        <v>0.0441176470588236</v>
      </c>
      <c r="W1016" s="21" t="str">
        <f aca="false">IF(E1016="Discontinued","Archived",IF(ROUND((L1016-G1016)/L1016,3)&gt;=ROUND(I1016,3),"At or above target",IF(Q1016&lt;&gt;"","Below target, reason recorded","Below target, no reason")))</f>
        <v>At or above target</v>
      </c>
      <c r="X1016" s="21" t="str">
        <f aca="false">IF(E1016="Discontinued","",IF(ROUND(M1016-I1016,3)&lt;-0.01,"Yes","No"))</f>
        <v>Yes</v>
      </c>
    </row>
    <row r="1017" customFormat="false" ht="15" hidden="false" customHeight="false" outlineLevel="0" collapsed="false">
      <c r="A1017" s="21" t="s">
        <v>2170</v>
      </c>
      <c r="B1017" s="21" t="s">
        <v>2171</v>
      </c>
      <c r="C1017" s="21" t="s">
        <v>1941</v>
      </c>
      <c r="D1017" s="21" t="s">
        <v>1453</v>
      </c>
      <c r="E1017" s="21" t="s">
        <v>110</v>
      </c>
      <c r="F1017" s="19" t="n">
        <v>35.7</v>
      </c>
      <c r="G1017" s="19" t="n">
        <v>37.18</v>
      </c>
      <c r="H1017" s="19" t="n">
        <v>57.6</v>
      </c>
      <c r="I1017" s="17" t="n">
        <v>0.38</v>
      </c>
      <c r="J1017" s="17"/>
      <c r="K1017" s="19" t="n">
        <f aca="false">IF(E1017="Discontinued",H1017,ROUND(ROUNDUP(ROUND(G1017/(1-IF(J1017="",I1017,J1017))/0.05,6),0)*0.05,2))</f>
        <v>60</v>
      </c>
      <c r="L1017" s="19" t="n">
        <f aca="false">IF(OR(E1017="Discontinued",P1017="Held at old sell"),H1017,IF(LEFT(P1017,15)="Approved, cappe",ROUND(ROUNDUP(ROUND(H1017*1.1/0.05,6),0)*0.05,2),K1017))</f>
        <v>60</v>
      </c>
      <c r="M1017" s="17" t="n">
        <f aca="false">ROUND((H1017-G1017)/H1017,3)</f>
        <v>0.355</v>
      </c>
      <c r="N1017" s="17" t="n">
        <f aca="false">IF(E1017="Discontinued","",ROUND((L1017-G1017)/L1017,3))</f>
        <v>0.38</v>
      </c>
      <c r="O1017" s="21" t="str">
        <f aca="false">IF(E1017="Discontinued","Archive",IF(AND(ROUND(K1017/H1017-1,6)&lt;=0.1,K1017-H1017&lt;=100),"Auto","Approval"))</f>
        <v>Auto</v>
      </c>
      <c r="P1017" s="21" t="s">
        <v>111</v>
      </c>
      <c r="Q1017" s="21"/>
      <c r="R1017" s="21" t="str">
        <f aca="false">IF(E1017="Superseded",MID(INDEX('Import file'!$E$2:$E$1384,MATCH(A1017,'Import file'!$A$2:$A$1384,0)),23,30),A1017)</f>
        <v>LSB-2070</v>
      </c>
      <c r="S1017" s="19" t="n">
        <f aca="false">IF(E1017="Discontinued","",IFERROR(INDEX('Supplier file A'!$D$2:$D$677,MATCH(R1017,'Supplier file A'!$A$2:$A$677,0)),IFERROR(INDEX('Supplier file B'!$D$2:$D$386,MATCH(R1017,'Supplier file B'!$A$2:$A$386,0)),INDEX('Supplier file C'!$D$2:$D$383,MATCH(R1017,'Supplier file C'!$A$2:$A$383,0)))))</f>
        <v>37.18</v>
      </c>
      <c r="T1017" s="21" t="str">
        <f aca="false">IF(E1017="Discontinued","",IF(ABS(G1017-S1017)&lt;0.005,"Yes","No"))</f>
        <v>Yes</v>
      </c>
      <c r="U1017" s="21" t="str">
        <f aca="false">IF(E1017="Discontinued","",IF(ABS(F1017-G1017)&lt;=0.01*G1017,"Yes","No"))</f>
        <v>No</v>
      </c>
      <c r="V1017" s="17" t="n">
        <f aca="false">IF(E1017="Discontinued","",K1017/H1017-1)</f>
        <v>0.0416666666666667</v>
      </c>
      <c r="W1017" s="21" t="str">
        <f aca="false">IF(E1017="Discontinued","Archived",IF(ROUND((L1017-G1017)/L1017,3)&gt;=ROUND(I1017,3),"At or above target",IF(Q1017&lt;&gt;"","Below target, reason recorded","Below target, no reason")))</f>
        <v>At or above target</v>
      </c>
      <c r="X1017" s="21" t="str">
        <f aca="false">IF(E1017="Discontinued","",IF(ROUND(M1017-I1017,3)&lt;-0.01,"Yes","No"))</f>
        <v>Yes</v>
      </c>
    </row>
    <row r="1018" customFormat="false" ht="15" hidden="false" customHeight="false" outlineLevel="0" collapsed="false">
      <c r="A1018" s="21" t="s">
        <v>2172</v>
      </c>
      <c r="B1018" s="21" t="s">
        <v>2173</v>
      </c>
      <c r="C1018" s="21" t="s">
        <v>1941</v>
      </c>
      <c r="D1018" s="21" t="s">
        <v>1453</v>
      </c>
      <c r="E1018" s="21" t="s">
        <v>110</v>
      </c>
      <c r="F1018" s="19" t="n">
        <v>58</v>
      </c>
      <c r="G1018" s="19" t="n">
        <v>60.83</v>
      </c>
      <c r="H1018" s="19" t="n">
        <v>93.55</v>
      </c>
      <c r="I1018" s="17" t="n">
        <v>0.38</v>
      </c>
      <c r="J1018" s="17"/>
      <c r="K1018" s="19" t="n">
        <f aca="false">IF(E1018="Discontinued",H1018,ROUND(ROUNDUP(ROUND(G1018/(1-IF(J1018="",I1018,J1018))/0.05,6),0)*0.05,2))</f>
        <v>98.15</v>
      </c>
      <c r="L1018" s="19" t="n">
        <f aca="false">IF(OR(E1018="Discontinued",P1018="Held at old sell"),H1018,IF(LEFT(P1018,15)="Approved, cappe",ROUND(ROUNDUP(ROUND(H1018*1.1/0.05,6),0)*0.05,2),K1018))</f>
        <v>98.15</v>
      </c>
      <c r="M1018" s="17" t="n">
        <f aca="false">ROUND((H1018-G1018)/H1018,3)</f>
        <v>0.35</v>
      </c>
      <c r="N1018" s="17" t="n">
        <f aca="false">IF(E1018="Discontinued","",ROUND((L1018-G1018)/L1018,3))</f>
        <v>0.38</v>
      </c>
      <c r="O1018" s="21" t="str">
        <f aca="false">IF(E1018="Discontinued","Archive",IF(AND(ROUND(K1018/H1018-1,6)&lt;=0.1,K1018-H1018&lt;=100),"Auto","Approval"))</f>
        <v>Auto</v>
      </c>
      <c r="P1018" s="21" t="s">
        <v>111</v>
      </c>
      <c r="Q1018" s="21"/>
      <c r="R1018" s="21" t="str">
        <f aca="false">IF(E1018="Superseded",MID(INDEX('Import file'!$E$2:$E$1384,MATCH(A1018,'Import file'!$A$2:$A$1384,0)),23,30),A1018)</f>
        <v>LSB-2073</v>
      </c>
      <c r="S1018" s="19" t="n">
        <f aca="false">IF(E1018="Discontinued","",IFERROR(INDEX('Supplier file A'!$D$2:$D$677,MATCH(R1018,'Supplier file A'!$A$2:$A$677,0)),IFERROR(INDEX('Supplier file B'!$D$2:$D$386,MATCH(R1018,'Supplier file B'!$A$2:$A$386,0)),INDEX('Supplier file C'!$D$2:$D$383,MATCH(R1018,'Supplier file C'!$A$2:$A$383,0)))))</f>
        <v>60.83</v>
      </c>
      <c r="T1018" s="21" t="str">
        <f aca="false">IF(E1018="Discontinued","",IF(ABS(G1018-S1018)&lt;0.005,"Yes","No"))</f>
        <v>Yes</v>
      </c>
      <c r="U1018" s="21" t="str">
        <f aca="false">IF(E1018="Discontinued","",IF(ABS(F1018-G1018)&lt;=0.01*G1018,"Yes","No"))</f>
        <v>No</v>
      </c>
      <c r="V1018" s="17" t="n">
        <f aca="false">IF(E1018="Discontinued","",K1018/H1018-1)</f>
        <v>0.0491715660074827</v>
      </c>
      <c r="W1018" s="21" t="str">
        <f aca="false">IF(E1018="Discontinued","Archived",IF(ROUND((L1018-G1018)/L1018,3)&gt;=ROUND(I1018,3),"At or above target",IF(Q1018&lt;&gt;"","Below target, reason recorded","Below target, no reason")))</f>
        <v>At or above target</v>
      </c>
      <c r="X1018" s="21" t="str">
        <f aca="false">IF(E1018="Discontinued","",IF(ROUND(M1018-I1018,3)&lt;-0.01,"Yes","No"))</f>
        <v>Yes</v>
      </c>
    </row>
    <row r="1019" customFormat="false" ht="15" hidden="false" customHeight="false" outlineLevel="0" collapsed="false">
      <c r="A1019" s="21" t="s">
        <v>2174</v>
      </c>
      <c r="B1019" s="21" t="s">
        <v>2175</v>
      </c>
      <c r="C1019" s="21" t="s">
        <v>1941</v>
      </c>
      <c r="D1019" s="21" t="s">
        <v>1453</v>
      </c>
      <c r="E1019" s="21" t="s">
        <v>110</v>
      </c>
      <c r="F1019" s="19" t="n">
        <v>32.4</v>
      </c>
      <c r="G1019" s="19" t="n">
        <v>33.51</v>
      </c>
      <c r="H1019" s="19" t="n">
        <v>52.3</v>
      </c>
      <c r="I1019" s="17" t="n">
        <v>0.38</v>
      </c>
      <c r="J1019" s="17"/>
      <c r="K1019" s="19" t="n">
        <f aca="false">IF(E1019="Discontinued",H1019,ROUND(ROUNDUP(ROUND(G1019/(1-IF(J1019="",I1019,J1019))/0.05,6),0)*0.05,2))</f>
        <v>54.05</v>
      </c>
      <c r="L1019" s="19" t="n">
        <f aca="false">IF(OR(E1019="Discontinued",P1019="Held at old sell"),H1019,IF(LEFT(P1019,15)="Approved, cappe",ROUND(ROUNDUP(ROUND(H1019*1.1/0.05,6),0)*0.05,2),K1019))</f>
        <v>54.05</v>
      </c>
      <c r="M1019" s="17" t="n">
        <f aca="false">ROUND((H1019-G1019)/H1019,3)</f>
        <v>0.359</v>
      </c>
      <c r="N1019" s="17" t="n">
        <f aca="false">IF(E1019="Discontinued","",ROUND((L1019-G1019)/L1019,3))</f>
        <v>0.38</v>
      </c>
      <c r="O1019" s="21" t="str">
        <f aca="false">IF(E1019="Discontinued","Archive",IF(AND(ROUND(K1019/H1019-1,6)&lt;=0.1,K1019-H1019&lt;=100),"Auto","Approval"))</f>
        <v>Auto</v>
      </c>
      <c r="P1019" s="21" t="s">
        <v>111</v>
      </c>
      <c r="Q1019" s="21"/>
      <c r="R1019" s="21" t="str">
        <f aca="false">IF(E1019="Superseded",MID(INDEX('Import file'!$E$2:$E$1384,MATCH(A1019,'Import file'!$A$2:$A$1384,0)),23,30),A1019)</f>
        <v>LSB-2076</v>
      </c>
      <c r="S1019" s="19" t="n">
        <f aca="false">IF(E1019="Discontinued","",IFERROR(INDEX('Supplier file A'!$D$2:$D$677,MATCH(R1019,'Supplier file A'!$A$2:$A$677,0)),IFERROR(INDEX('Supplier file B'!$D$2:$D$386,MATCH(R1019,'Supplier file B'!$A$2:$A$386,0)),INDEX('Supplier file C'!$D$2:$D$383,MATCH(R1019,'Supplier file C'!$A$2:$A$383,0)))))</f>
        <v>33.51</v>
      </c>
      <c r="T1019" s="21" t="str">
        <f aca="false">IF(E1019="Discontinued","",IF(ABS(G1019-S1019)&lt;0.005,"Yes","No"))</f>
        <v>Yes</v>
      </c>
      <c r="U1019" s="21" t="str">
        <f aca="false">IF(E1019="Discontinued","",IF(ABS(F1019-G1019)&lt;=0.01*G1019,"Yes","No"))</f>
        <v>No</v>
      </c>
      <c r="V1019" s="17" t="n">
        <f aca="false">IF(E1019="Discontinued","",K1019/H1019-1)</f>
        <v>0.0334608030592734</v>
      </c>
      <c r="W1019" s="21" t="str">
        <f aca="false">IF(E1019="Discontinued","Archived",IF(ROUND((L1019-G1019)/L1019,3)&gt;=ROUND(I1019,3),"At or above target",IF(Q1019&lt;&gt;"","Below target, reason recorded","Below target, no reason")))</f>
        <v>At or above target</v>
      </c>
      <c r="X1019" s="21" t="str">
        <f aca="false">IF(E1019="Discontinued","",IF(ROUND(M1019-I1019,3)&lt;-0.01,"Yes","No"))</f>
        <v>Yes</v>
      </c>
    </row>
    <row r="1020" customFormat="false" ht="15" hidden="false" customHeight="false" outlineLevel="0" collapsed="false">
      <c r="A1020" s="21" t="s">
        <v>2176</v>
      </c>
      <c r="B1020" s="21" t="s">
        <v>2177</v>
      </c>
      <c r="C1020" s="21" t="s">
        <v>1941</v>
      </c>
      <c r="D1020" s="21" t="s">
        <v>1453</v>
      </c>
      <c r="E1020" s="21" t="s">
        <v>110</v>
      </c>
      <c r="F1020" s="19" t="n">
        <v>72</v>
      </c>
      <c r="G1020" s="19" t="n">
        <v>75.79</v>
      </c>
      <c r="H1020" s="19" t="n">
        <v>101.45</v>
      </c>
      <c r="I1020" s="17" t="n">
        <v>0.38</v>
      </c>
      <c r="J1020" s="17" t="n">
        <v>0.29</v>
      </c>
      <c r="K1020" s="19" t="n">
        <f aca="false">IF(E1020="Discontinued",H1020,ROUND(ROUNDUP(ROUND(G1020/(1-IF(J1020="",I1020,J1020))/0.05,6),0)*0.05,2))</f>
        <v>106.75</v>
      </c>
      <c r="L1020" s="19" t="n">
        <f aca="false">IF(OR(E1020="Discontinued",P1020="Held at old sell"),H1020,IF(LEFT(P1020,15)="Approved, cappe",ROUND(ROUNDUP(ROUND(H1020*1.1/0.05,6),0)*0.05,2),K1020))</f>
        <v>106.75</v>
      </c>
      <c r="M1020" s="17" t="n">
        <f aca="false">ROUND((H1020-G1020)/H1020,3)</f>
        <v>0.253</v>
      </c>
      <c r="N1020" s="17" t="n">
        <f aca="false">IF(E1020="Discontinued","",ROUND((L1020-G1020)/L1020,3))</f>
        <v>0.29</v>
      </c>
      <c r="O1020" s="21" t="str">
        <f aca="false">IF(E1020="Discontinued","Archive",IF(AND(ROUND(K1020/H1020-1,6)&lt;=0.1,K1020-H1020&lt;=100),"Auto","Approval"))</f>
        <v>Auto</v>
      </c>
      <c r="P1020" s="21" t="s">
        <v>111</v>
      </c>
      <c r="Q1020" s="21" t="s">
        <v>405</v>
      </c>
      <c r="R1020" s="21" t="str">
        <f aca="false">IF(E1020="Superseded",MID(INDEX('Import file'!$E$2:$E$1384,MATCH(A1020,'Import file'!$A$2:$A$1384,0)),23,30),A1020)</f>
        <v>LSB-2079</v>
      </c>
      <c r="S1020" s="19" t="n">
        <f aca="false">IF(E1020="Discontinued","",IFERROR(INDEX('Supplier file A'!$D$2:$D$677,MATCH(R1020,'Supplier file A'!$A$2:$A$677,0)),IFERROR(INDEX('Supplier file B'!$D$2:$D$386,MATCH(R1020,'Supplier file B'!$A$2:$A$386,0)),INDEX('Supplier file C'!$D$2:$D$383,MATCH(R1020,'Supplier file C'!$A$2:$A$383,0)))))</f>
        <v>75.79</v>
      </c>
      <c r="T1020" s="21" t="str">
        <f aca="false">IF(E1020="Discontinued","",IF(ABS(G1020-S1020)&lt;0.005,"Yes","No"))</f>
        <v>Yes</v>
      </c>
      <c r="U1020" s="21" t="str">
        <f aca="false">IF(E1020="Discontinued","",IF(ABS(F1020-G1020)&lt;=0.01*G1020,"Yes","No"))</f>
        <v>No</v>
      </c>
      <c r="V1020" s="17" t="n">
        <f aca="false">IF(E1020="Discontinued","",K1020/H1020-1)</f>
        <v>0.0522424839822573</v>
      </c>
      <c r="W1020" s="21" t="str">
        <f aca="false">IF(E1020="Discontinued","Archived",IF(ROUND((L1020-G1020)/L1020,3)&gt;=ROUND(I1020,3),"At or above target",IF(Q1020&lt;&gt;"","Below target, reason recorded","Below target, no reason")))</f>
        <v>Below target, reason recorded</v>
      </c>
      <c r="X1020" s="21" t="str">
        <f aca="false">IF(E1020="Discontinued","",IF(ROUND(M1020-I1020,3)&lt;-0.01,"Yes","No"))</f>
        <v>Yes</v>
      </c>
    </row>
    <row r="1021" customFormat="false" ht="15" hidden="false" customHeight="false" outlineLevel="0" collapsed="false">
      <c r="A1021" s="21" t="s">
        <v>2178</v>
      </c>
      <c r="B1021" s="21" t="s">
        <v>2179</v>
      </c>
      <c r="C1021" s="21" t="s">
        <v>1941</v>
      </c>
      <c r="D1021" s="21" t="s">
        <v>1453</v>
      </c>
      <c r="E1021" s="21" t="s">
        <v>110</v>
      </c>
      <c r="F1021" s="19" t="n">
        <v>83.7</v>
      </c>
      <c r="G1021" s="19" t="n">
        <v>86.08</v>
      </c>
      <c r="H1021" s="19" t="n">
        <v>123.1</v>
      </c>
      <c r="I1021" s="17" t="n">
        <v>0.38</v>
      </c>
      <c r="J1021" s="17" t="n">
        <v>0.32</v>
      </c>
      <c r="K1021" s="19" t="n">
        <f aca="false">IF(E1021="Discontinued",H1021,ROUND(ROUNDUP(ROUND(G1021/(1-IF(J1021="",I1021,J1021))/0.05,6),0)*0.05,2))</f>
        <v>126.6</v>
      </c>
      <c r="L1021" s="19" t="n">
        <f aca="false">IF(OR(E1021="Discontinued",P1021="Held at old sell"),H1021,IF(LEFT(P1021,15)="Approved, cappe",ROUND(ROUNDUP(ROUND(H1021*1.1/0.05,6),0)*0.05,2),K1021))</f>
        <v>126.6</v>
      </c>
      <c r="M1021" s="17" t="n">
        <f aca="false">ROUND((H1021-G1021)/H1021,3)</f>
        <v>0.301</v>
      </c>
      <c r="N1021" s="17" t="n">
        <f aca="false">IF(E1021="Discontinued","",ROUND((L1021-G1021)/L1021,3))</f>
        <v>0.32</v>
      </c>
      <c r="O1021" s="21" t="str">
        <f aca="false">IF(E1021="Discontinued","Archive",IF(AND(ROUND(K1021/H1021-1,6)&lt;=0.1,K1021-H1021&lt;=100),"Auto","Approval"))</f>
        <v>Auto</v>
      </c>
      <c r="P1021" s="21" t="s">
        <v>111</v>
      </c>
      <c r="Q1021" s="21" t="s">
        <v>1466</v>
      </c>
      <c r="R1021" s="21" t="str">
        <f aca="false">IF(E1021="Superseded",MID(INDEX('Import file'!$E$2:$E$1384,MATCH(A1021,'Import file'!$A$2:$A$1384,0)),23,30),A1021)</f>
        <v>LSB-2080</v>
      </c>
      <c r="S1021" s="19" t="n">
        <f aca="false">IF(E1021="Discontinued","",IFERROR(INDEX('Supplier file A'!$D$2:$D$677,MATCH(R1021,'Supplier file A'!$A$2:$A$677,0)),IFERROR(INDEX('Supplier file B'!$D$2:$D$386,MATCH(R1021,'Supplier file B'!$A$2:$A$386,0)),INDEX('Supplier file C'!$D$2:$D$383,MATCH(R1021,'Supplier file C'!$A$2:$A$383,0)))))</f>
        <v>86.08</v>
      </c>
      <c r="T1021" s="21" t="str">
        <f aca="false">IF(E1021="Discontinued","",IF(ABS(G1021-S1021)&lt;0.005,"Yes","No"))</f>
        <v>Yes</v>
      </c>
      <c r="U1021" s="21" t="str">
        <f aca="false">IF(E1021="Discontinued","",IF(ABS(F1021-G1021)&lt;=0.01*G1021,"Yes","No"))</f>
        <v>No</v>
      </c>
      <c r="V1021" s="17" t="n">
        <f aca="false">IF(E1021="Discontinued","",K1021/H1021-1)</f>
        <v>0.0284321689683185</v>
      </c>
      <c r="W1021" s="21" t="str">
        <f aca="false">IF(E1021="Discontinued","Archived",IF(ROUND((L1021-G1021)/L1021,3)&gt;=ROUND(I1021,3),"At or above target",IF(Q1021&lt;&gt;"","Below target, reason recorded","Below target, no reason")))</f>
        <v>Below target, reason recorded</v>
      </c>
      <c r="X1021" s="21" t="str">
        <f aca="false">IF(E1021="Discontinued","",IF(ROUND(M1021-I1021,3)&lt;-0.01,"Yes","No"))</f>
        <v>Yes</v>
      </c>
    </row>
    <row r="1022" customFormat="false" ht="15" hidden="false" customHeight="false" outlineLevel="0" collapsed="false">
      <c r="A1022" s="21" t="s">
        <v>2180</v>
      </c>
      <c r="B1022" s="21" t="s">
        <v>2181</v>
      </c>
      <c r="C1022" s="21" t="s">
        <v>1941</v>
      </c>
      <c r="D1022" s="21" t="s">
        <v>1453</v>
      </c>
      <c r="E1022" s="21" t="s">
        <v>110</v>
      </c>
      <c r="F1022" s="19" t="n">
        <v>105.3</v>
      </c>
      <c r="G1022" s="19" t="n">
        <v>110.43</v>
      </c>
      <c r="H1022" s="19" t="n">
        <v>169.85</v>
      </c>
      <c r="I1022" s="17" t="n">
        <v>0.38</v>
      </c>
      <c r="J1022" s="17"/>
      <c r="K1022" s="19" t="n">
        <f aca="false">IF(E1022="Discontinued",H1022,ROUND(ROUNDUP(ROUND(G1022/(1-IF(J1022="",I1022,J1022))/0.05,6),0)*0.05,2))</f>
        <v>178.15</v>
      </c>
      <c r="L1022" s="19" t="n">
        <f aca="false">IF(OR(E1022="Discontinued",P1022="Held at old sell"),H1022,IF(LEFT(P1022,15)="Approved, cappe",ROUND(ROUNDUP(ROUND(H1022*1.1/0.05,6),0)*0.05,2),K1022))</f>
        <v>178.15</v>
      </c>
      <c r="M1022" s="17" t="n">
        <f aca="false">ROUND((H1022-G1022)/H1022,3)</f>
        <v>0.35</v>
      </c>
      <c r="N1022" s="17" t="n">
        <f aca="false">IF(E1022="Discontinued","",ROUND((L1022-G1022)/L1022,3))</f>
        <v>0.38</v>
      </c>
      <c r="O1022" s="21" t="str">
        <f aca="false">IF(E1022="Discontinued","Archive",IF(AND(ROUND(K1022/H1022-1,6)&lt;=0.1,K1022-H1022&lt;=100),"Auto","Approval"))</f>
        <v>Auto</v>
      </c>
      <c r="P1022" s="21" t="s">
        <v>111</v>
      </c>
      <c r="Q1022" s="21"/>
      <c r="R1022" s="21" t="str">
        <f aca="false">IF(E1022="Superseded",MID(INDEX('Import file'!$E$2:$E$1384,MATCH(A1022,'Import file'!$A$2:$A$1384,0)),23,30),A1022)</f>
        <v>LSB-2085</v>
      </c>
      <c r="S1022" s="19" t="n">
        <f aca="false">IF(E1022="Discontinued","",IFERROR(INDEX('Supplier file A'!$D$2:$D$677,MATCH(R1022,'Supplier file A'!$A$2:$A$677,0)),IFERROR(INDEX('Supplier file B'!$D$2:$D$386,MATCH(R1022,'Supplier file B'!$A$2:$A$386,0)),INDEX('Supplier file C'!$D$2:$D$383,MATCH(R1022,'Supplier file C'!$A$2:$A$383,0)))))</f>
        <v>110.43</v>
      </c>
      <c r="T1022" s="21" t="str">
        <f aca="false">IF(E1022="Discontinued","",IF(ABS(G1022-S1022)&lt;0.005,"Yes","No"))</f>
        <v>Yes</v>
      </c>
      <c r="U1022" s="21" t="str">
        <f aca="false">IF(E1022="Discontinued","",IF(ABS(F1022-G1022)&lt;=0.01*G1022,"Yes","No"))</f>
        <v>No</v>
      </c>
      <c r="V1022" s="17" t="n">
        <f aca="false">IF(E1022="Discontinued","",K1022/H1022-1)</f>
        <v>0.0488666470415073</v>
      </c>
      <c r="W1022" s="21" t="str">
        <f aca="false">IF(E1022="Discontinued","Archived",IF(ROUND((L1022-G1022)/L1022,3)&gt;=ROUND(I1022,3),"At or above target",IF(Q1022&lt;&gt;"","Below target, reason recorded","Below target, no reason")))</f>
        <v>At or above target</v>
      </c>
      <c r="X1022" s="21" t="str">
        <f aca="false">IF(E1022="Discontinued","",IF(ROUND(M1022-I1022,3)&lt;-0.01,"Yes","No"))</f>
        <v>Yes</v>
      </c>
    </row>
    <row r="1023" customFormat="false" ht="15" hidden="false" customHeight="false" outlineLevel="0" collapsed="false">
      <c r="A1023" s="21" t="s">
        <v>2182</v>
      </c>
      <c r="B1023" s="21" t="s">
        <v>2183</v>
      </c>
      <c r="C1023" s="21" t="s">
        <v>1941</v>
      </c>
      <c r="D1023" s="21" t="s">
        <v>1453</v>
      </c>
      <c r="E1023" s="21" t="s">
        <v>110</v>
      </c>
      <c r="F1023" s="19" t="n">
        <v>66.7</v>
      </c>
      <c r="G1023" s="19" t="n">
        <v>70.21</v>
      </c>
      <c r="H1023" s="19" t="n">
        <v>107.6</v>
      </c>
      <c r="I1023" s="17" t="n">
        <v>0.38</v>
      </c>
      <c r="J1023" s="17"/>
      <c r="K1023" s="19" t="n">
        <f aca="false">IF(E1023="Discontinued",H1023,ROUND(ROUNDUP(ROUND(G1023/(1-IF(J1023="",I1023,J1023))/0.05,6),0)*0.05,2))</f>
        <v>113.25</v>
      </c>
      <c r="L1023" s="19" t="n">
        <f aca="false">IF(OR(E1023="Discontinued",P1023="Held at old sell"),H1023,IF(LEFT(P1023,15)="Approved, cappe",ROUND(ROUNDUP(ROUND(H1023*1.1/0.05,6),0)*0.05,2),K1023))</f>
        <v>113.25</v>
      </c>
      <c r="M1023" s="17" t="n">
        <f aca="false">ROUND((H1023-G1023)/H1023,3)</f>
        <v>0.347</v>
      </c>
      <c r="N1023" s="17" t="n">
        <f aca="false">IF(E1023="Discontinued","",ROUND((L1023-G1023)/L1023,3))</f>
        <v>0.38</v>
      </c>
      <c r="O1023" s="21" t="str">
        <f aca="false">IF(E1023="Discontinued","Archive",IF(AND(ROUND(K1023/H1023-1,6)&lt;=0.1,K1023-H1023&lt;=100),"Auto","Approval"))</f>
        <v>Auto</v>
      </c>
      <c r="P1023" s="21" t="s">
        <v>111</v>
      </c>
      <c r="Q1023" s="21"/>
      <c r="R1023" s="21" t="str">
        <f aca="false">IF(E1023="Superseded",MID(INDEX('Import file'!$E$2:$E$1384,MATCH(A1023,'Import file'!$A$2:$A$1384,0)),23,30),A1023)</f>
        <v>LSB-2087</v>
      </c>
      <c r="S1023" s="19" t="n">
        <f aca="false">IF(E1023="Discontinued","",IFERROR(INDEX('Supplier file A'!$D$2:$D$677,MATCH(R1023,'Supplier file A'!$A$2:$A$677,0)),IFERROR(INDEX('Supplier file B'!$D$2:$D$386,MATCH(R1023,'Supplier file B'!$A$2:$A$386,0)),INDEX('Supplier file C'!$D$2:$D$383,MATCH(R1023,'Supplier file C'!$A$2:$A$383,0)))))</f>
        <v>70.21</v>
      </c>
      <c r="T1023" s="21" t="str">
        <f aca="false">IF(E1023="Discontinued","",IF(ABS(G1023-S1023)&lt;0.005,"Yes","No"))</f>
        <v>Yes</v>
      </c>
      <c r="U1023" s="21" t="str">
        <f aca="false">IF(E1023="Discontinued","",IF(ABS(F1023-G1023)&lt;=0.01*G1023,"Yes","No"))</f>
        <v>No</v>
      </c>
      <c r="V1023" s="17" t="n">
        <f aca="false">IF(E1023="Discontinued","",K1023/H1023-1)</f>
        <v>0.0525092936802976</v>
      </c>
      <c r="W1023" s="21" t="str">
        <f aca="false">IF(E1023="Discontinued","Archived",IF(ROUND((L1023-G1023)/L1023,3)&gt;=ROUND(I1023,3),"At or above target",IF(Q1023&lt;&gt;"","Below target, reason recorded","Below target, no reason")))</f>
        <v>At or above target</v>
      </c>
      <c r="X1023" s="21" t="str">
        <f aca="false">IF(E1023="Discontinued","",IF(ROUND(M1023-I1023,3)&lt;-0.01,"Yes","No"))</f>
        <v>Yes</v>
      </c>
    </row>
    <row r="1024" customFormat="false" ht="15" hidden="false" customHeight="false" outlineLevel="0" collapsed="false">
      <c r="A1024" s="21" t="s">
        <v>2184</v>
      </c>
      <c r="B1024" s="21" t="s">
        <v>2185</v>
      </c>
      <c r="C1024" s="21" t="s">
        <v>1941</v>
      </c>
      <c r="D1024" s="21" t="s">
        <v>1453</v>
      </c>
      <c r="E1024" s="21" t="s">
        <v>110</v>
      </c>
      <c r="F1024" s="19" t="n">
        <v>59.8</v>
      </c>
      <c r="G1024" s="19" t="n">
        <v>61.82</v>
      </c>
      <c r="H1024" s="19" t="n">
        <v>96.5</v>
      </c>
      <c r="I1024" s="17" t="n">
        <v>0.38</v>
      </c>
      <c r="J1024" s="17"/>
      <c r="K1024" s="19" t="n">
        <f aca="false">IF(E1024="Discontinued",H1024,ROUND(ROUNDUP(ROUND(G1024/(1-IF(J1024="",I1024,J1024))/0.05,6),0)*0.05,2))</f>
        <v>99.75</v>
      </c>
      <c r="L1024" s="19" t="n">
        <f aca="false">IF(OR(E1024="Discontinued",P1024="Held at old sell"),H1024,IF(LEFT(P1024,15)="Approved, cappe",ROUND(ROUNDUP(ROUND(H1024*1.1/0.05,6),0)*0.05,2),K1024))</f>
        <v>99.75</v>
      </c>
      <c r="M1024" s="17" t="n">
        <f aca="false">ROUND((H1024-G1024)/H1024,3)</f>
        <v>0.359</v>
      </c>
      <c r="N1024" s="17" t="n">
        <f aca="false">IF(E1024="Discontinued","",ROUND((L1024-G1024)/L1024,3))</f>
        <v>0.38</v>
      </c>
      <c r="O1024" s="21" t="str">
        <f aca="false">IF(E1024="Discontinued","Archive",IF(AND(ROUND(K1024/H1024-1,6)&lt;=0.1,K1024-H1024&lt;=100),"Auto","Approval"))</f>
        <v>Auto</v>
      </c>
      <c r="P1024" s="21" t="s">
        <v>111</v>
      </c>
      <c r="Q1024" s="21"/>
      <c r="R1024" s="21" t="str">
        <f aca="false">IF(E1024="Superseded",MID(INDEX('Import file'!$E$2:$E$1384,MATCH(A1024,'Import file'!$A$2:$A$1384,0)),23,30),A1024)</f>
        <v>LSB-2089</v>
      </c>
      <c r="S1024" s="19" t="n">
        <f aca="false">IF(E1024="Discontinued","",IFERROR(INDEX('Supplier file A'!$D$2:$D$677,MATCH(R1024,'Supplier file A'!$A$2:$A$677,0)),IFERROR(INDEX('Supplier file B'!$D$2:$D$386,MATCH(R1024,'Supplier file B'!$A$2:$A$386,0)),INDEX('Supplier file C'!$D$2:$D$383,MATCH(R1024,'Supplier file C'!$A$2:$A$383,0)))))</f>
        <v>61.82</v>
      </c>
      <c r="T1024" s="21" t="str">
        <f aca="false">IF(E1024="Discontinued","",IF(ABS(G1024-S1024)&lt;0.005,"Yes","No"))</f>
        <v>Yes</v>
      </c>
      <c r="U1024" s="21" t="str">
        <f aca="false">IF(E1024="Discontinued","",IF(ABS(F1024-G1024)&lt;=0.01*G1024,"Yes","No"))</f>
        <v>No</v>
      </c>
      <c r="V1024" s="17" t="n">
        <f aca="false">IF(E1024="Discontinued","",K1024/H1024-1)</f>
        <v>0.0336787564766838</v>
      </c>
      <c r="W1024" s="21" t="str">
        <f aca="false">IF(E1024="Discontinued","Archived",IF(ROUND((L1024-G1024)/L1024,3)&gt;=ROUND(I1024,3),"At or above target",IF(Q1024&lt;&gt;"","Below target, reason recorded","Below target, no reason")))</f>
        <v>At or above target</v>
      </c>
      <c r="X1024" s="21" t="str">
        <f aca="false">IF(E1024="Discontinued","",IF(ROUND(M1024-I1024,3)&lt;-0.01,"Yes","No"))</f>
        <v>Yes</v>
      </c>
    </row>
    <row r="1025" customFormat="false" ht="15" hidden="false" customHeight="false" outlineLevel="0" collapsed="false">
      <c r="A1025" s="21" t="s">
        <v>2186</v>
      </c>
      <c r="B1025" s="21" t="s">
        <v>2187</v>
      </c>
      <c r="C1025" s="21" t="s">
        <v>1941</v>
      </c>
      <c r="D1025" s="21" t="s">
        <v>1453</v>
      </c>
      <c r="E1025" s="21" t="s">
        <v>110</v>
      </c>
      <c r="F1025" s="19" t="n">
        <v>32.3</v>
      </c>
      <c r="G1025" s="19" t="n">
        <v>33.36</v>
      </c>
      <c r="H1025" s="19" t="n">
        <v>47.5</v>
      </c>
      <c r="I1025" s="17" t="n">
        <v>0.38</v>
      </c>
      <c r="J1025" s="17" t="n">
        <v>0.32</v>
      </c>
      <c r="K1025" s="19" t="n">
        <f aca="false">IF(E1025="Discontinued",H1025,ROUND(ROUNDUP(ROUND(G1025/(1-IF(J1025="",I1025,J1025))/0.05,6),0)*0.05,2))</f>
        <v>49.1</v>
      </c>
      <c r="L1025" s="19" t="n">
        <f aca="false">IF(OR(E1025="Discontinued",P1025="Held at old sell"),H1025,IF(LEFT(P1025,15)="Approved, cappe",ROUND(ROUNDUP(ROUND(H1025*1.1/0.05,6),0)*0.05,2),K1025))</f>
        <v>49.1</v>
      </c>
      <c r="M1025" s="17" t="n">
        <f aca="false">ROUND((H1025-G1025)/H1025,3)</f>
        <v>0.298</v>
      </c>
      <c r="N1025" s="17" t="n">
        <f aca="false">IF(E1025="Discontinued","",ROUND((L1025-G1025)/L1025,3))</f>
        <v>0.321</v>
      </c>
      <c r="O1025" s="21" t="str">
        <f aca="false">IF(E1025="Discontinued","Archive",IF(AND(ROUND(K1025/H1025-1,6)&lt;=0.1,K1025-H1025&lt;=100),"Auto","Approval"))</f>
        <v>Auto</v>
      </c>
      <c r="P1025" s="21" t="s">
        <v>111</v>
      </c>
      <c r="Q1025" s="21" t="s">
        <v>1466</v>
      </c>
      <c r="R1025" s="21" t="str">
        <f aca="false">IF(E1025="Superseded",MID(INDEX('Import file'!$E$2:$E$1384,MATCH(A1025,'Import file'!$A$2:$A$1384,0)),23,30),A1025)</f>
        <v>LSB-2094</v>
      </c>
      <c r="S1025" s="19" t="n">
        <f aca="false">IF(E1025="Discontinued","",IFERROR(INDEX('Supplier file A'!$D$2:$D$677,MATCH(R1025,'Supplier file A'!$A$2:$A$677,0)),IFERROR(INDEX('Supplier file B'!$D$2:$D$386,MATCH(R1025,'Supplier file B'!$A$2:$A$386,0)),INDEX('Supplier file C'!$D$2:$D$383,MATCH(R1025,'Supplier file C'!$A$2:$A$383,0)))))</f>
        <v>33.36</v>
      </c>
      <c r="T1025" s="21" t="str">
        <f aca="false">IF(E1025="Discontinued","",IF(ABS(G1025-S1025)&lt;0.005,"Yes","No"))</f>
        <v>Yes</v>
      </c>
      <c r="U1025" s="21" t="str">
        <f aca="false">IF(E1025="Discontinued","",IF(ABS(F1025-G1025)&lt;=0.01*G1025,"Yes","No"))</f>
        <v>No</v>
      </c>
      <c r="V1025" s="17" t="n">
        <f aca="false">IF(E1025="Discontinued","",K1025/H1025-1)</f>
        <v>0.0336842105263158</v>
      </c>
      <c r="W1025" s="21" t="str">
        <f aca="false">IF(E1025="Discontinued","Archived",IF(ROUND((L1025-G1025)/L1025,3)&gt;=ROUND(I1025,3),"At or above target",IF(Q1025&lt;&gt;"","Below target, reason recorded","Below target, no reason")))</f>
        <v>Below target, reason recorded</v>
      </c>
      <c r="X1025" s="21" t="str">
        <f aca="false">IF(E1025="Discontinued","",IF(ROUND(M1025-I1025,3)&lt;-0.01,"Yes","No"))</f>
        <v>Yes</v>
      </c>
    </row>
    <row r="1026" customFormat="false" ht="15" hidden="false" customHeight="false" outlineLevel="0" collapsed="false">
      <c r="A1026" s="21" t="s">
        <v>2188</v>
      </c>
      <c r="B1026" s="21" t="s">
        <v>2189</v>
      </c>
      <c r="C1026" s="21" t="s">
        <v>1941</v>
      </c>
      <c r="D1026" s="21" t="s">
        <v>1453</v>
      </c>
      <c r="E1026" s="21" t="s">
        <v>110</v>
      </c>
      <c r="F1026" s="19" t="n">
        <v>34.5</v>
      </c>
      <c r="G1026" s="19" t="n">
        <v>35.67</v>
      </c>
      <c r="H1026" s="19" t="n">
        <v>55.65</v>
      </c>
      <c r="I1026" s="17" t="n">
        <v>0.38</v>
      </c>
      <c r="J1026" s="17"/>
      <c r="K1026" s="19" t="n">
        <f aca="false">IF(E1026="Discontinued",H1026,ROUND(ROUNDUP(ROUND(G1026/(1-IF(J1026="",I1026,J1026))/0.05,6),0)*0.05,2))</f>
        <v>57.55</v>
      </c>
      <c r="L1026" s="19" t="n">
        <f aca="false">IF(OR(E1026="Discontinued",P1026="Held at old sell"),H1026,IF(LEFT(P1026,15)="Approved, cappe",ROUND(ROUNDUP(ROUND(H1026*1.1/0.05,6),0)*0.05,2),K1026))</f>
        <v>57.55</v>
      </c>
      <c r="M1026" s="17" t="n">
        <f aca="false">ROUND((H1026-G1026)/H1026,3)</f>
        <v>0.359</v>
      </c>
      <c r="N1026" s="17" t="n">
        <f aca="false">IF(E1026="Discontinued","",ROUND((L1026-G1026)/L1026,3))</f>
        <v>0.38</v>
      </c>
      <c r="O1026" s="21" t="str">
        <f aca="false">IF(E1026="Discontinued","Archive",IF(AND(ROUND(K1026/H1026-1,6)&lt;=0.1,K1026-H1026&lt;=100),"Auto","Approval"))</f>
        <v>Auto</v>
      </c>
      <c r="P1026" s="21" t="s">
        <v>111</v>
      </c>
      <c r="Q1026" s="21"/>
      <c r="R1026" s="21" t="str">
        <f aca="false">IF(E1026="Superseded",MID(INDEX('Import file'!$E$2:$E$1384,MATCH(A1026,'Import file'!$A$2:$A$1384,0)),23,30),A1026)</f>
        <v>LSB-2097</v>
      </c>
      <c r="S1026" s="19" t="n">
        <f aca="false">IF(E1026="Discontinued","",IFERROR(INDEX('Supplier file A'!$D$2:$D$677,MATCH(R1026,'Supplier file A'!$A$2:$A$677,0)),IFERROR(INDEX('Supplier file B'!$D$2:$D$386,MATCH(R1026,'Supplier file B'!$A$2:$A$386,0)),INDEX('Supplier file C'!$D$2:$D$383,MATCH(R1026,'Supplier file C'!$A$2:$A$383,0)))))</f>
        <v>35.67</v>
      </c>
      <c r="T1026" s="21" t="str">
        <f aca="false">IF(E1026="Discontinued","",IF(ABS(G1026-S1026)&lt;0.005,"Yes","No"))</f>
        <v>Yes</v>
      </c>
      <c r="U1026" s="21" t="str">
        <f aca="false">IF(E1026="Discontinued","",IF(ABS(F1026-G1026)&lt;=0.01*G1026,"Yes","No"))</f>
        <v>No</v>
      </c>
      <c r="V1026" s="17" t="n">
        <f aca="false">IF(E1026="Discontinued","",K1026/H1026-1)</f>
        <v>0.0341419586702605</v>
      </c>
      <c r="W1026" s="21" t="str">
        <f aca="false">IF(E1026="Discontinued","Archived",IF(ROUND((L1026-G1026)/L1026,3)&gt;=ROUND(I1026,3),"At or above target",IF(Q1026&lt;&gt;"","Below target, reason recorded","Below target, no reason")))</f>
        <v>At or above target</v>
      </c>
      <c r="X1026" s="21" t="str">
        <f aca="false">IF(E1026="Discontinued","",IF(ROUND(M1026-I1026,3)&lt;-0.01,"Yes","No"))</f>
        <v>Yes</v>
      </c>
    </row>
    <row r="1027" customFormat="false" ht="15" hidden="false" customHeight="false" outlineLevel="0" collapsed="false">
      <c r="A1027" s="21" t="s">
        <v>2190</v>
      </c>
      <c r="B1027" s="21" t="s">
        <v>2191</v>
      </c>
      <c r="C1027" s="21" t="s">
        <v>1941</v>
      </c>
      <c r="D1027" s="21" t="s">
        <v>1453</v>
      </c>
      <c r="E1027" s="21" t="s">
        <v>110</v>
      </c>
      <c r="F1027" s="19" t="n">
        <v>51.3</v>
      </c>
      <c r="G1027" s="19" t="n">
        <v>54.01</v>
      </c>
      <c r="H1027" s="19" t="n">
        <v>82.75</v>
      </c>
      <c r="I1027" s="17" t="n">
        <v>0.38</v>
      </c>
      <c r="J1027" s="17"/>
      <c r="K1027" s="19" t="n">
        <f aca="false">IF(E1027="Discontinued",H1027,ROUND(ROUNDUP(ROUND(G1027/(1-IF(J1027="",I1027,J1027))/0.05,6),0)*0.05,2))</f>
        <v>87.15</v>
      </c>
      <c r="L1027" s="19" t="n">
        <f aca="false">IF(OR(E1027="Discontinued",P1027="Held at old sell"),H1027,IF(LEFT(P1027,15)="Approved, cappe",ROUND(ROUNDUP(ROUND(H1027*1.1/0.05,6),0)*0.05,2),K1027))</f>
        <v>87.15</v>
      </c>
      <c r="M1027" s="17" t="n">
        <f aca="false">ROUND((H1027-G1027)/H1027,3)</f>
        <v>0.347</v>
      </c>
      <c r="N1027" s="17" t="n">
        <f aca="false">IF(E1027="Discontinued","",ROUND((L1027-G1027)/L1027,3))</f>
        <v>0.38</v>
      </c>
      <c r="O1027" s="21" t="str">
        <f aca="false">IF(E1027="Discontinued","Archive",IF(AND(ROUND(K1027/H1027-1,6)&lt;=0.1,K1027-H1027&lt;=100),"Auto","Approval"))</f>
        <v>Auto</v>
      </c>
      <c r="P1027" s="21" t="s">
        <v>111</v>
      </c>
      <c r="Q1027" s="21"/>
      <c r="R1027" s="21" t="str">
        <f aca="false">IF(E1027="Superseded",MID(INDEX('Import file'!$E$2:$E$1384,MATCH(A1027,'Import file'!$A$2:$A$1384,0)),23,30),A1027)</f>
        <v>LSB-2098</v>
      </c>
      <c r="S1027" s="19" t="n">
        <f aca="false">IF(E1027="Discontinued","",IFERROR(INDEX('Supplier file A'!$D$2:$D$677,MATCH(R1027,'Supplier file A'!$A$2:$A$677,0)),IFERROR(INDEX('Supplier file B'!$D$2:$D$386,MATCH(R1027,'Supplier file B'!$A$2:$A$386,0)),INDEX('Supplier file C'!$D$2:$D$383,MATCH(R1027,'Supplier file C'!$A$2:$A$383,0)))))</f>
        <v>54.01</v>
      </c>
      <c r="T1027" s="21" t="str">
        <f aca="false">IF(E1027="Discontinued","",IF(ABS(G1027-S1027)&lt;0.005,"Yes","No"))</f>
        <v>Yes</v>
      </c>
      <c r="U1027" s="21" t="str">
        <f aca="false">IF(E1027="Discontinued","",IF(ABS(F1027-G1027)&lt;=0.01*G1027,"Yes","No"))</f>
        <v>No</v>
      </c>
      <c r="V1027" s="17" t="n">
        <f aca="false">IF(E1027="Discontinued","",K1027/H1027-1)</f>
        <v>0.0531722054380666</v>
      </c>
      <c r="W1027" s="21" t="str">
        <f aca="false">IF(E1027="Discontinued","Archived",IF(ROUND((L1027-G1027)/L1027,3)&gt;=ROUND(I1027,3),"At or above target",IF(Q1027&lt;&gt;"","Below target, reason recorded","Below target, no reason")))</f>
        <v>At or above target</v>
      </c>
      <c r="X1027" s="21" t="str">
        <f aca="false">IF(E1027="Discontinued","",IF(ROUND(M1027-I1027,3)&lt;-0.01,"Yes","No"))</f>
        <v>Yes</v>
      </c>
    </row>
    <row r="1028" customFormat="false" ht="15" hidden="false" customHeight="false" outlineLevel="0" collapsed="false">
      <c r="A1028" s="21" t="s">
        <v>2192</v>
      </c>
      <c r="B1028" s="21" t="s">
        <v>2193</v>
      </c>
      <c r="C1028" s="21" t="s">
        <v>1941</v>
      </c>
      <c r="D1028" s="21" t="s">
        <v>1453</v>
      </c>
      <c r="E1028" s="21" t="s">
        <v>110</v>
      </c>
      <c r="F1028" s="19" t="n">
        <v>18.7</v>
      </c>
      <c r="G1028" s="19" t="n">
        <v>19.35</v>
      </c>
      <c r="H1028" s="19" t="n">
        <v>30.2</v>
      </c>
      <c r="I1028" s="17" t="n">
        <v>0.38</v>
      </c>
      <c r="J1028" s="17"/>
      <c r="K1028" s="19" t="n">
        <f aca="false">IF(E1028="Discontinued",H1028,ROUND(ROUNDUP(ROUND(G1028/(1-IF(J1028="",I1028,J1028))/0.05,6),0)*0.05,2))</f>
        <v>31.25</v>
      </c>
      <c r="L1028" s="19" t="n">
        <f aca="false">IF(OR(E1028="Discontinued",P1028="Held at old sell"),H1028,IF(LEFT(P1028,15)="Approved, cappe",ROUND(ROUNDUP(ROUND(H1028*1.1/0.05,6),0)*0.05,2),K1028))</f>
        <v>31.25</v>
      </c>
      <c r="M1028" s="17" t="n">
        <f aca="false">ROUND((H1028-G1028)/H1028,3)</f>
        <v>0.359</v>
      </c>
      <c r="N1028" s="17" t="n">
        <f aca="false">IF(E1028="Discontinued","",ROUND((L1028-G1028)/L1028,3))</f>
        <v>0.381</v>
      </c>
      <c r="O1028" s="21" t="str">
        <f aca="false">IF(E1028="Discontinued","Archive",IF(AND(ROUND(K1028/H1028-1,6)&lt;=0.1,K1028-H1028&lt;=100),"Auto","Approval"))</f>
        <v>Auto</v>
      </c>
      <c r="P1028" s="21" t="s">
        <v>111</v>
      </c>
      <c r="Q1028" s="21"/>
      <c r="R1028" s="21" t="str">
        <f aca="false">IF(E1028="Superseded",MID(INDEX('Import file'!$E$2:$E$1384,MATCH(A1028,'Import file'!$A$2:$A$1384,0)),23,30),A1028)</f>
        <v>LSB-2101</v>
      </c>
      <c r="S1028" s="19" t="n">
        <f aca="false">IF(E1028="Discontinued","",IFERROR(INDEX('Supplier file A'!$D$2:$D$677,MATCH(R1028,'Supplier file A'!$A$2:$A$677,0)),IFERROR(INDEX('Supplier file B'!$D$2:$D$386,MATCH(R1028,'Supplier file B'!$A$2:$A$386,0)),INDEX('Supplier file C'!$D$2:$D$383,MATCH(R1028,'Supplier file C'!$A$2:$A$383,0)))))</f>
        <v>19.35</v>
      </c>
      <c r="T1028" s="21" t="str">
        <f aca="false">IF(E1028="Discontinued","",IF(ABS(G1028-S1028)&lt;0.005,"Yes","No"))</f>
        <v>Yes</v>
      </c>
      <c r="U1028" s="21" t="str">
        <f aca="false">IF(E1028="Discontinued","",IF(ABS(F1028-G1028)&lt;=0.01*G1028,"Yes","No"))</f>
        <v>No</v>
      </c>
      <c r="V1028" s="17" t="n">
        <f aca="false">IF(E1028="Discontinued","",K1028/H1028-1)</f>
        <v>0.0347682119205299</v>
      </c>
      <c r="W1028" s="21" t="str">
        <f aca="false">IF(E1028="Discontinued","Archived",IF(ROUND((L1028-G1028)/L1028,3)&gt;=ROUND(I1028,3),"At or above target",IF(Q1028&lt;&gt;"","Below target, reason recorded","Below target, no reason")))</f>
        <v>At or above target</v>
      </c>
      <c r="X1028" s="21" t="str">
        <f aca="false">IF(E1028="Discontinued","",IF(ROUND(M1028-I1028,3)&lt;-0.01,"Yes","No"))</f>
        <v>Yes</v>
      </c>
    </row>
    <row r="1029" customFormat="false" ht="15" hidden="false" customHeight="false" outlineLevel="0" collapsed="false">
      <c r="A1029" s="21" t="s">
        <v>2194</v>
      </c>
      <c r="B1029" s="21" t="s">
        <v>2195</v>
      </c>
      <c r="C1029" s="21" t="s">
        <v>1941</v>
      </c>
      <c r="D1029" s="21" t="s">
        <v>1453</v>
      </c>
      <c r="E1029" s="21" t="s">
        <v>110</v>
      </c>
      <c r="F1029" s="19" t="n">
        <v>98</v>
      </c>
      <c r="G1029" s="19" t="n">
        <v>100.84</v>
      </c>
      <c r="H1029" s="19" t="n">
        <v>158.1</v>
      </c>
      <c r="I1029" s="17" t="n">
        <v>0.38</v>
      </c>
      <c r="J1029" s="17"/>
      <c r="K1029" s="19" t="n">
        <f aca="false">IF(E1029="Discontinued",H1029,ROUND(ROUNDUP(ROUND(G1029/(1-IF(J1029="",I1029,J1029))/0.05,6),0)*0.05,2))</f>
        <v>162.65</v>
      </c>
      <c r="L1029" s="19" t="n">
        <f aca="false">IF(OR(E1029="Discontinued",P1029="Held at old sell"),H1029,IF(LEFT(P1029,15)="Approved, cappe",ROUND(ROUNDUP(ROUND(H1029*1.1/0.05,6),0)*0.05,2),K1029))</f>
        <v>162.65</v>
      </c>
      <c r="M1029" s="17" t="n">
        <f aca="false">ROUND((H1029-G1029)/H1029,3)</f>
        <v>0.362</v>
      </c>
      <c r="N1029" s="17" t="n">
        <f aca="false">IF(E1029="Discontinued","",ROUND((L1029-G1029)/L1029,3))</f>
        <v>0.38</v>
      </c>
      <c r="O1029" s="21" t="str">
        <f aca="false">IF(E1029="Discontinued","Archive",IF(AND(ROUND(K1029/H1029-1,6)&lt;=0.1,K1029-H1029&lt;=100),"Auto","Approval"))</f>
        <v>Auto</v>
      </c>
      <c r="P1029" s="21" t="s">
        <v>111</v>
      </c>
      <c r="Q1029" s="21"/>
      <c r="R1029" s="21" t="str">
        <f aca="false">IF(E1029="Superseded",MID(INDEX('Import file'!$E$2:$E$1384,MATCH(A1029,'Import file'!$A$2:$A$1384,0)),23,30),A1029)</f>
        <v>LSB-2105</v>
      </c>
      <c r="S1029" s="19" t="n">
        <f aca="false">IF(E1029="Discontinued","",IFERROR(INDEX('Supplier file A'!$D$2:$D$677,MATCH(R1029,'Supplier file A'!$A$2:$A$677,0)),IFERROR(INDEX('Supplier file B'!$D$2:$D$386,MATCH(R1029,'Supplier file B'!$A$2:$A$386,0)),INDEX('Supplier file C'!$D$2:$D$383,MATCH(R1029,'Supplier file C'!$A$2:$A$383,0)))))</f>
        <v>100.84</v>
      </c>
      <c r="T1029" s="21" t="str">
        <f aca="false">IF(E1029="Discontinued","",IF(ABS(G1029-S1029)&lt;0.005,"Yes","No"))</f>
        <v>Yes</v>
      </c>
      <c r="U1029" s="21" t="str">
        <f aca="false">IF(E1029="Discontinued","",IF(ABS(F1029-G1029)&lt;=0.01*G1029,"Yes","No"))</f>
        <v>No</v>
      </c>
      <c r="V1029" s="17" t="n">
        <f aca="false">IF(E1029="Discontinued","",K1029/H1029-1)</f>
        <v>0.0287792536369387</v>
      </c>
      <c r="W1029" s="21" t="str">
        <f aca="false">IF(E1029="Discontinued","Archived",IF(ROUND((L1029-G1029)/L1029,3)&gt;=ROUND(I1029,3),"At or above target",IF(Q1029&lt;&gt;"","Below target, reason recorded","Below target, no reason")))</f>
        <v>At or above target</v>
      </c>
      <c r="X1029" s="21" t="str">
        <f aca="false">IF(E1029="Discontinued","",IF(ROUND(M1029-I1029,3)&lt;-0.01,"Yes","No"))</f>
        <v>Yes</v>
      </c>
    </row>
    <row r="1030" customFormat="false" ht="15" hidden="false" customHeight="false" outlineLevel="0" collapsed="false">
      <c r="A1030" s="21" t="s">
        <v>2196</v>
      </c>
      <c r="B1030" s="21" t="s">
        <v>2197</v>
      </c>
      <c r="C1030" s="21" t="s">
        <v>1941</v>
      </c>
      <c r="D1030" s="21" t="s">
        <v>1453</v>
      </c>
      <c r="E1030" s="21" t="s">
        <v>110</v>
      </c>
      <c r="F1030" s="19" t="n">
        <v>20.4</v>
      </c>
      <c r="G1030" s="19" t="n">
        <v>20.99</v>
      </c>
      <c r="H1030" s="19" t="n">
        <v>32.95</v>
      </c>
      <c r="I1030" s="17" t="n">
        <v>0.38</v>
      </c>
      <c r="J1030" s="17"/>
      <c r="K1030" s="19" t="n">
        <f aca="false">IF(E1030="Discontinued",H1030,ROUND(ROUNDUP(ROUND(G1030/(1-IF(J1030="",I1030,J1030))/0.05,6),0)*0.05,2))</f>
        <v>33.9</v>
      </c>
      <c r="L1030" s="19" t="n">
        <f aca="false">IF(OR(E1030="Discontinued",P1030="Held at old sell"),H1030,IF(LEFT(P1030,15)="Approved, cappe",ROUND(ROUNDUP(ROUND(H1030*1.1/0.05,6),0)*0.05,2),K1030))</f>
        <v>33.9</v>
      </c>
      <c r="M1030" s="17" t="n">
        <f aca="false">ROUND((H1030-G1030)/H1030,3)</f>
        <v>0.363</v>
      </c>
      <c r="N1030" s="17" t="n">
        <f aca="false">IF(E1030="Discontinued","",ROUND((L1030-G1030)/L1030,3))</f>
        <v>0.381</v>
      </c>
      <c r="O1030" s="21" t="str">
        <f aca="false">IF(E1030="Discontinued","Archive",IF(AND(ROUND(K1030/H1030-1,6)&lt;=0.1,K1030-H1030&lt;=100),"Auto","Approval"))</f>
        <v>Auto</v>
      </c>
      <c r="P1030" s="21" t="s">
        <v>111</v>
      </c>
      <c r="Q1030" s="21"/>
      <c r="R1030" s="21" t="str">
        <f aca="false">IF(E1030="Superseded",MID(INDEX('Import file'!$E$2:$E$1384,MATCH(A1030,'Import file'!$A$2:$A$1384,0)),23,30),A1030)</f>
        <v>LSB-2107</v>
      </c>
      <c r="S1030" s="19" t="n">
        <f aca="false">IF(E1030="Discontinued","",IFERROR(INDEX('Supplier file A'!$D$2:$D$677,MATCH(R1030,'Supplier file A'!$A$2:$A$677,0)),IFERROR(INDEX('Supplier file B'!$D$2:$D$386,MATCH(R1030,'Supplier file B'!$A$2:$A$386,0)),INDEX('Supplier file C'!$D$2:$D$383,MATCH(R1030,'Supplier file C'!$A$2:$A$383,0)))))</f>
        <v>20.99</v>
      </c>
      <c r="T1030" s="21" t="str">
        <f aca="false">IF(E1030="Discontinued","",IF(ABS(G1030-S1030)&lt;0.005,"Yes","No"))</f>
        <v>Yes</v>
      </c>
      <c r="U1030" s="21" t="str">
        <f aca="false">IF(E1030="Discontinued","",IF(ABS(F1030-G1030)&lt;=0.01*G1030,"Yes","No"))</f>
        <v>No</v>
      </c>
      <c r="V1030" s="17" t="n">
        <f aca="false">IF(E1030="Discontinued","",K1030/H1030-1)</f>
        <v>0.0288315629742033</v>
      </c>
      <c r="W1030" s="21" t="str">
        <f aca="false">IF(E1030="Discontinued","Archived",IF(ROUND((L1030-G1030)/L1030,3)&gt;=ROUND(I1030,3),"At or above target",IF(Q1030&lt;&gt;"","Below target, reason recorded","Below target, no reason")))</f>
        <v>At or above target</v>
      </c>
      <c r="X1030" s="21" t="str">
        <f aca="false">IF(E1030="Discontinued","",IF(ROUND(M1030-I1030,3)&lt;-0.01,"Yes","No"))</f>
        <v>Yes</v>
      </c>
    </row>
    <row r="1031" customFormat="false" ht="15" hidden="false" customHeight="false" outlineLevel="0" collapsed="false">
      <c r="A1031" s="21" t="s">
        <v>2198</v>
      </c>
      <c r="B1031" s="21" t="s">
        <v>2199</v>
      </c>
      <c r="C1031" s="21" t="s">
        <v>1941</v>
      </c>
      <c r="D1031" s="21" t="s">
        <v>1453</v>
      </c>
      <c r="E1031" s="21" t="s">
        <v>110</v>
      </c>
      <c r="F1031" s="19" t="n">
        <v>82.8</v>
      </c>
      <c r="G1031" s="19" t="n">
        <v>85.56</v>
      </c>
      <c r="H1031" s="19" t="n">
        <v>133.55</v>
      </c>
      <c r="I1031" s="17" t="n">
        <v>0.38</v>
      </c>
      <c r="J1031" s="17"/>
      <c r="K1031" s="19" t="n">
        <f aca="false">IF(E1031="Discontinued",H1031,ROUND(ROUNDUP(ROUND(G1031/(1-IF(J1031="",I1031,J1031))/0.05,6),0)*0.05,2))</f>
        <v>138</v>
      </c>
      <c r="L1031" s="19" t="n">
        <f aca="false">IF(OR(E1031="Discontinued",P1031="Held at old sell"),H1031,IF(LEFT(P1031,15)="Approved, cappe",ROUND(ROUNDUP(ROUND(H1031*1.1/0.05,6),0)*0.05,2),K1031))</f>
        <v>138</v>
      </c>
      <c r="M1031" s="17" t="n">
        <f aca="false">ROUND((H1031-G1031)/H1031,3)</f>
        <v>0.359</v>
      </c>
      <c r="N1031" s="17" t="n">
        <f aca="false">IF(E1031="Discontinued","",ROUND((L1031-G1031)/L1031,3))</f>
        <v>0.38</v>
      </c>
      <c r="O1031" s="21" t="str">
        <f aca="false">IF(E1031="Discontinued","Archive",IF(AND(ROUND(K1031/H1031-1,6)&lt;=0.1,K1031-H1031&lt;=100),"Auto","Approval"))</f>
        <v>Auto</v>
      </c>
      <c r="P1031" s="21" t="s">
        <v>111</v>
      </c>
      <c r="Q1031" s="21"/>
      <c r="R1031" s="21" t="str">
        <f aca="false">IF(E1031="Superseded",MID(INDEX('Import file'!$E$2:$E$1384,MATCH(A1031,'Import file'!$A$2:$A$1384,0)),23,30),A1031)</f>
        <v>LSB-2110</v>
      </c>
      <c r="S1031" s="19" t="n">
        <f aca="false">IF(E1031="Discontinued","",IFERROR(INDEX('Supplier file A'!$D$2:$D$677,MATCH(R1031,'Supplier file A'!$A$2:$A$677,0)),IFERROR(INDEX('Supplier file B'!$D$2:$D$386,MATCH(R1031,'Supplier file B'!$A$2:$A$386,0)),INDEX('Supplier file C'!$D$2:$D$383,MATCH(R1031,'Supplier file C'!$A$2:$A$383,0)))))</f>
        <v>85.56</v>
      </c>
      <c r="T1031" s="21" t="str">
        <f aca="false">IF(E1031="Discontinued","",IF(ABS(G1031-S1031)&lt;0.005,"Yes","No"))</f>
        <v>Yes</v>
      </c>
      <c r="U1031" s="21" t="str">
        <f aca="false">IF(E1031="Discontinued","",IF(ABS(F1031-G1031)&lt;=0.01*G1031,"Yes","No"))</f>
        <v>No</v>
      </c>
      <c r="V1031" s="17" t="n">
        <f aca="false">IF(E1031="Discontinued","",K1031/H1031-1)</f>
        <v>0.0333208536128791</v>
      </c>
      <c r="W1031" s="21" t="str">
        <f aca="false">IF(E1031="Discontinued","Archived",IF(ROUND((L1031-G1031)/L1031,3)&gt;=ROUND(I1031,3),"At or above target",IF(Q1031&lt;&gt;"","Below target, reason recorded","Below target, no reason")))</f>
        <v>At or above target</v>
      </c>
      <c r="X1031" s="21" t="str">
        <f aca="false">IF(E1031="Discontinued","",IF(ROUND(M1031-I1031,3)&lt;-0.01,"Yes","No"))</f>
        <v>Yes</v>
      </c>
    </row>
    <row r="1032" customFormat="false" ht="15" hidden="false" customHeight="false" outlineLevel="0" collapsed="false">
      <c r="A1032" s="21" t="s">
        <v>2200</v>
      </c>
      <c r="B1032" s="21" t="s">
        <v>2201</v>
      </c>
      <c r="C1032" s="21" t="s">
        <v>2202</v>
      </c>
      <c r="D1032" s="21" t="s">
        <v>2203</v>
      </c>
      <c r="E1032" s="21" t="s">
        <v>110</v>
      </c>
      <c r="F1032" s="19" t="n">
        <v>7.13</v>
      </c>
      <c r="G1032" s="19" t="n">
        <v>7.54</v>
      </c>
      <c r="H1032" s="19" t="n">
        <v>12.3</v>
      </c>
      <c r="I1032" s="17" t="n">
        <v>0.42</v>
      </c>
      <c r="J1032" s="17"/>
      <c r="K1032" s="19" t="n">
        <f aca="false">IF(E1032="Discontinued",H1032,ROUND(ROUNDUP(ROUND(G1032/(1-IF(J1032="",I1032,J1032))/0.05,6),0)*0.05,2))</f>
        <v>13</v>
      </c>
      <c r="L1032" s="19" t="n">
        <f aca="false">IF(OR(E1032="Discontinued",P1032="Held at old sell"),H1032,IF(LEFT(P1032,15)="Approved, cappe",ROUND(ROUNDUP(ROUND(H1032*1.1/0.05,6),0)*0.05,2),K1032))</f>
        <v>13</v>
      </c>
      <c r="M1032" s="17" t="n">
        <f aca="false">ROUND((H1032-G1032)/H1032,3)</f>
        <v>0.387</v>
      </c>
      <c r="N1032" s="17" t="n">
        <f aca="false">IF(E1032="Discontinued","",ROUND((L1032-G1032)/L1032,3))</f>
        <v>0.42</v>
      </c>
      <c r="O1032" s="21" t="str">
        <f aca="false">IF(E1032="Discontinued","Archive",IF(AND(ROUND(K1032/H1032-1,6)&lt;=0.1,K1032-H1032&lt;=100),"Auto","Approval"))</f>
        <v>Auto</v>
      </c>
      <c r="P1032" s="21" t="s">
        <v>111</v>
      </c>
      <c r="Q1032" s="21"/>
      <c r="R1032" s="21" t="str">
        <f aca="false">IF(E1032="Superseded",MID(INDEX('Import file'!$E$2:$E$1384,MATCH(A1032,'Import file'!$A$2:$A$1384,0)),23,30),A1032)</f>
        <v>SAC-1003</v>
      </c>
      <c r="S1032" s="19" t="n">
        <f aca="false">IF(E1032="Discontinued","",IFERROR(INDEX('Supplier file A'!$D$2:$D$677,MATCH(R1032,'Supplier file A'!$A$2:$A$677,0)),IFERROR(INDEX('Supplier file B'!$D$2:$D$386,MATCH(R1032,'Supplier file B'!$A$2:$A$386,0)),INDEX('Supplier file C'!$D$2:$D$383,MATCH(R1032,'Supplier file C'!$A$2:$A$383,0)))))</f>
        <v>7.54</v>
      </c>
      <c r="T1032" s="21" t="str">
        <f aca="false">IF(E1032="Discontinued","",IF(ABS(G1032-S1032)&lt;0.005,"Yes","No"))</f>
        <v>Yes</v>
      </c>
      <c r="U1032" s="21" t="str">
        <f aca="false">IF(E1032="Discontinued","",IF(ABS(F1032-G1032)&lt;=0.01*G1032,"Yes","No"))</f>
        <v>No</v>
      </c>
      <c r="V1032" s="17" t="n">
        <f aca="false">IF(E1032="Discontinued","",K1032/H1032-1)</f>
        <v>0.056910569105691</v>
      </c>
      <c r="W1032" s="21" t="str">
        <f aca="false">IF(E1032="Discontinued","Archived",IF(ROUND((L1032-G1032)/L1032,3)&gt;=ROUND(I1032,3),"At or above target",IF(Q1032&lt;&gt;"","Below target, reason recorded","Below target, no reason")))</f>
        <v>At or above target</v>
      </c>
      <c r="X1032" s="21" t="str">
        <f aca="false">IF(E1032="Discontinued","",IF(ROUND(M1032-I1032,3)&lt;-0.01,"Yes","No"))</f>
        <v>Yes</v>
      </c>
    </row>
    <row r="1033" customFormat="false" ht="15" hidden="false" customHeight="false" outlineLevel="0" collapsed="false">
      <c r="A1033" s="21" t="s">
        <v>2204</v>
      </c>
      <c r="B1033" s="21" t="s">
        <v>2205</v>
      </c>
      <c r="C1033" s="21" t="s">
        <v>2202</v>
      </c>
      <c r="D1033" s="21" t="s">
        <v>2203</v>
      </c>
      <c r="E1033" s="21" t="s">
        <v>110</v>
      </c>
      <c r="F1033" s="19" t="n">
        <v>3.2</v>
      </c>
      <c r="G1033" s="19" t="n">
        <v>3.39</v>
      </c>
      <c r="H1033" s="19" t="n">
        <v>5.1</v>
      </c>
      <c r="I1033" s="17" t="n">
        <v>0.42</v>
      </c>
      <c r="J1033" s="17" t="n">
        <v>0.37</v>
      </c>
      <c r="K1033" s="19" t="n">
        <f aca="false">IF(E1033="Discontinued",H1033,ROUND(ROUNDUP(ROUND(G1033/(1-IF(J1033="",I1033,J1033))/0.05,6),0)*0.05,2))</f>
        <v>5.4</v>
      </c>
      <c r="L1033" s="19" t="n">
        <f aca="false">IF(OR(E1033="Discontinued",P1033="Held at old sell"),H1033,IF(LEFT(P1033,15)="Approved, cappe",ROUND(ROUNDUP(ROUND(H1033*1.1/0.05,6),0)*0.05,2),K1033))</f>
        <v>5.4</v>
      </c>
      <c r="M1033" s="17" t="n">
        <f aca="false">ROUND((H1033-G1033)/H1033,3)</f>
        <v>0.335</v>
      </c>
      <c r="N1033" s="17" t="n">
        <f aca="false">IF(E1033="Discontinued","",ROUND((L1033-G1033)/L1033,3))</f>
        <v>0.372</v>
      </c>
      <c r="O1033" s="21" t="str">
        <f aca="false">IF(E1033="Discontinued","Archive",IF(AND(ROUND(K1033/H1033-1,6)&lt;=0.1,K1033-H1033&lt;=100),"Auto","Approval"))</f>
        <v>Auto</v>
      </c>
      <c r="P1033" s="21" t="s">
        <v>111</v>
      </c>
      <c r="Q1033" s="21" t="s">
        <v>1618</v>
      </c>
      <c r="R1033" s="21" t="str">
        <f aca="false">IF(E1033="Superseded",MID(INDEX('Import file'!$E$2:$E$1384,MATCH(A1033,'Import file'!$A$2:$A$1384,0)),23,30),A1033)</f>
        <v>SAC-1007</v>
      </c>
      <c r="S1033" s="19" t="n">
        <f aca="false">IF(E1033="Discontinued","",IFERROR(INDEX('Supplier file A'!$D$2:$D$677,MATCH(R1033,'Supplier file A'!$A$2:$A$677,0)),IFERROR(INDEX('Supplier file B'!$D$2:$D$386,MATCH(R1033,'Supplier file B'!$A$2:$A$386,0)),INDEX('Supplier file C'!$D$2:$D$383,MATCH(R1033,'Supplier file C'!$A$2:$A$383,0)))))</f>
        <v>3.39</v>
      </c>
      <c r="T1033" s="21" t="str">
        <f aca="false">IF(E1033="Discontinued","",IF(ABS(G1033-S1033)&lt;0.005,"Yes","No"))</f>
        <v>Yes</v>
      </c>
      <c r="U1033" s="21" t="str">
        <f aca="false">IF(E1033="Discontinued","",IF(ABS(F1033-G1033)&lt;=0.01*G1033,"Yes","No"))</f>
        <v>No</v>
      </c>
      <c r="V1033" s="17" t="n">
        <f aca="false">IF(E1033="Discontinued","",K1033/H1033-1)</f>
        <v>0.0588235294117649</v>
      </c>
      <c r="W1033" s="21" t="str">
        <f aca="false">IF(E1033="Discontinued","Archived",IF(ROUND((L1033-G1033)/L1033,3)&gt;=ROUND(I1033,3),"At or above target",IF(Q1033&lt;&gt;"","Below target, reason recorded","Below target, no reason")))</f>
        <v>Below target, reason recorded</v>
      </c>
      <c r="X1033" s="21" t="str">
        <f aca="false">IF(E1033="Discontinued","",IF(ROUND(M1033-I1033,3)&lt;-0.01,"Yes","No"))</f>
        <v>Yes</v>
      </c>
    </row>
    <row r="1034" customFormat="false" ht="15" hidden="false" customHeight="false" outlineLevel="0" collapsed="false">
      <c r="A1034" s="21" t="s">
        <v>2206</v>
      </c>
      <c r="B1034" s="21" t="s">
        <v>2207</v>
      </c>
      <c r="C1034" s="21" t="s">
        <v>2202</v>
      </c>
      <c r="D1034" s="21" t="s">
        <v>2203</v>
      </c>
      <c r="E1034" s="21" t="s">
        <v>110</v>
      </c>
      <c r="F1034" s="19" t="n">
        <v>12.65</v>
      </c>
      <c r="G1034" s="19" t="n">
        <v>13.63</v>
      </c>
      <c r="H1034" s="19" t="n">
        <v>21.85</v>
      </c>
      <c r="I1034" s="17" t="n">
        <v>0.42</v>
      </c>
      <c r="J1034" s="17"/>
      <c r="K1034" s="19" t="n">
        <f aca="false">IF(E1034="Discontinued",H1034,ROUND(ROUNDUP(ROUND(G1034/(1-IF(J1034="",I1034,J1034))/0.05,6),0)*0.05,2))</f>
        <v>23.5</v>
      </c>
      <c r="L1034" s="19" t="n">
        <f aca="false">IF(OR(E1034="Discontinued",P1034="Held at old sell"),H1034,IF(LEFT(P1034,15)="Approved, cappe",ROUND(ROUNDUP(ROUND(H1034*1.1/0.05,6),0)*0.05,2),K1034))</f>
        <v>23.5</v>
      </c>
      <c r="M1034" s="17" t="n">
        <f aca="false">ROUND((H1034-G1034)/H1034,3)</f>
        <v>0.376</v>
      </c>
      <c r="N1034" s="17" t="n">
        <f aca="false">IF(E1034="Discontinued","",ROUND((L1034-G1034)/L1034,3))</f>
        <v>0.42</v>
      </c>
      <c r="O1034" s="21" t="str">
        <f aca="false">IF(E1034="Discontinued","Archive",IF(AND(ROUND(K1034/H1034-1,6)&lt;=0.1,K1034-H1034&lt;=100),"Auto","Approval"))</f>
        <v>Auto</v>
      </c>
      <c r="P1034" s="21" t="s">
        <v>111</v>
      </c>
      <c r="Q1034" s="21"/>
      <c r="R1034" s="21" t="str">
        <f aca="false">IF(E1034="Superseded",MID(INDEX('Import file'!$E$2:$E$1384,MATCH(A1034,'Import file'!$A$2:$A$1384,0)),23,30),A1034)</f>
        <v>SAC-1011</v>
      </c>
      <c r="S1034" s="19" t="n">
        <f aca="false">IF(E1034="Discontinued","",IFERROR(INDEX('Supplier file A'!$D$2:$D$677,MATCH(R1034,'Supplier file A'!$A$2:$A$677,0)),IFERROR(INDEX('Supplier file B'!$D$2:$D$386,MATCH(R1034,'Supplier file B'!$A$2:$A$386,0)),INDEX('Supplier file C'!$D$2:$D$383,MATCH(R1034,'Supplier file C'!$A$2:$A$383,0)))))</f>
        <v>13.63</v>
      </c>
      <c r="T1034" s="21" t="str">
        <f aca="false">IF(E1034="Discontinued","",IF(ABS(G1034-S1034)&lt;0.005,"Yes","No"))</f>
        <v>Yes</v>
      </c>
      <c r="U1034" s="21" t="str">
        <f aca="false">IF(E1034="Discontinued","",IF(ABS(F1034-G1034)&lt;=0.01*G1034,"Yes","No"))</f>
        <v>No</v>
      </c>
      <c r="V1034" s="17" t="n">
        <f aca="false">IF(E1034="Discontinued","",K1034/H1034-1)</f>
        <v>0.0755148741418763</v>
      </c>
      <c r="W1034" s="21" t="str">
        <f aca="false">IF(E1034="Discontinued","Archived",IF(ROUND((L1034-G1034)/L1034,3)&gt;=ROUND(I1034,3),"At or above target",IF(Q1034&lt;&gt;"","Below target, reason recorded","Below target, no reason")))</f>
        <v>At or above target</v>
      </c>
      <c r="X1034" s="21" t="str">
        <f aca="false">IF(E1034="Discontinued","",IF(ROUND(M1034-I1034,3)&lt;-0.01,"Yes","No"))</f>
        <v>Yes</v>
      </c>
    </row>
    <row r="1035" customFormat="false" ht="15" hidden="false" customHeight="false" outlineLevel="0" collapsed="false">
      <c r="A1035" s="21" t="s">
        <v>2208</v>
      </c>
      <c r="B1035" s="21" t="s">
        <v>2209</v>
      </c>
      <c r="C1035" s="21" t="s">
        <v>2202</v>
      </c>
      <c r="D1035" s="21" t="s">
        <v>2203</v>
      </c>
      <c r="E1035" s="21" t="s">
        <v>110</v>
      </c>
      <c r="F1035" s="19" t="n">
        <v>20.4</v>
      </c>
      <c r="G1035" s="19" t="n">
        <v>21.74</v>
      </c>
      <c r="H1035" s="19" t="n">
        <v>35.2</v>
      </c>
      <c r="I1035" s="17" t="n">
        <v>0.42</v>
      </c>
      <c r="J1035" s="17"/>
      <c r="K1035" s="19" t="n">
        <f aca="false">IF(E1035="Discontinued",H1035,ROUND(ROUNDUP(ROUND(G1035/(1-IF(J1035="",I1035,J1035))/0.05,6),0)*0.05,2))</f>
        <v>37.5</v>
      </c>
      <c r="L1035" s="19" t="n">
        <f aca="false">IF(OR(E1035="Discontinued",P1035="Held at old sell"),H1035,IF(LEFT(P1035,15)="Approved, cappe",ROUND(ROUNDUP(ROUND(H1035*1.1/0.05,6),0)*0.05,2),K1035))</f>
        <v>37.5</v>
      </c>
      <c r="M1035" s="17" t="n">
        <f aca="false">ROUND((H1035-G1035)/H1035,3)</f>
        <v>0.382</v>
      </c>
      <c r="N1035" s="17" t="n">
        <f aca="false">IF(E1035="Discontinued","",ROUND((L1035-G1035)/L1035,3))</f>
        <v>0.42</v>
      </c>
      <c r="O1035" s="21" t="str">
        <f aca="false">IF(E1035="Discontinued","Archive",IF(AND(ROUND(K1035/H1035-1,6)&lt;=0.1,K1035-H1035&lt;=100),"Auto","Approval"))</f>
        <v>Auto</v>
      </c>
      <c r="P1035" s="21" t="s">
        <v>111</v>
      </c>
      <c r="Q1035" s="21"/>
      <c r="R1035" s="21" t="str">
        <f aca="false">IF(E1035="Superseded",MID(INDEX('Import file'!$E$2:$E$1384,MATCH(A1035,'Import file'!$A$2:$A$1384,0)),23,30),A1035)</f>
        <v>SAC-1013</v>
      </c>
      <c r="S1035" s="19" t="n">
        <f aca="false">IF(E1035="Discontinued","",IFERROR(INDEX('Supplier file A'!$D$2:$D$677,MATCH(R1035,'Supplier file A'!$A$2:$A$677,0)),IFERROR(INDEX('Supplier file B'!$D$2:$D$386,MATCH(R1035,'Supplier file B'!$A$2:$A$386,0)),INDEX('Supplier file C'!$D$2:$D$383,MATCH(R1035,'Supplier file C'!$A$2:$A$383,0)))))</f>
        <v>21.74</v>
      </c>
      <c r="T1035" s="21" t="str">
        <f aca="false">IF(E1035="Discontinued","",IF(ABS(G1035-S1035)&lt;0.005,"Yes","No"))</f>
        <v>Yes</v>
      </c>
      <c r="U1035" s="21" t="str">
        <f aca="false">IF(E1035="Discontinued","",IF(ABS(F1035-G1035)&lt;=0.01*G1035,"Yes","No"))</f>
        <v>No</v>
      </c>
      <c r="V1035" s="17" t="n">
        <f aca="false">IF(E1035="Discontinued","",K1035/H1035-1)</f>
        <v>0.065340909090909</v>
      </c>
      <c r="W1035" s="21" t="str">
        <f aca="false">IF(E1035="Discontinued","Archived",IF(ROUND((L1035-G1035)/L1035,3)&gt;=ROUND(I1035,3),"At or above target",IF(Q1035&lt;&gt;"","Below target, reason recorded","Below target, no reason")))</f>
        <v>At or above target</v>
      </c>
      <c r="X1035" s="21" t="str">
        <f aca="false">IF(E1035="Discontinued","",IF(ROUND(M1035-I1035,3)&lt;-0.01,"Yes","No"))</f>
        <v>Yes</v>
      </c>
    </row>
    <row r="1036" customFormat="false" ht="15" hidden="false" customHeight="false" outlineLevel="0" collapsed="false">
      <c r="A1036" s="21" t="s">
        <v>2210</v>
      </c>
      <c r="B1036" s="21" t="s">
        <v>2211</v>
      </c>
      <c r="C1036" s="21" t="s">
        <v>2202</v>
      </c>
      <c r="D1036" s="21" t="s">
        <v>2203</v>
      </c>
      <c r="E1036" s="21" t="s">
        <v>110</v>
      </c>
      <c r="F1036" s="19" t="n">
        <v>22.1</v>
      </c>
      <c r="G1036" s="19" t="n">
        <v>23.32</v>
      </c>
      <c r="H1036" s="19" t="n">
        <v>38.15</v>
      </c>
      <c r="I1036" s="17" t="n">
        <v>0.42</v>
      </c>
      <c r="J1036" s="17"/>
      <c r="K1036" s="19" t="n">
        <f aca="false">IF(E1036="Discontinued",H1036,ROUND(ROUNDUP(ROUND(G1036/(1-IF(J1036="",I1036,J1036))/0.05,6),0)*0.05,2))</f>
        <v>40.25</v>
      </c>
      <c r="L1036" s="19" t="n">
        <f aca="false">IF(OR(E1036="Discontinued",P1036="Held at old sell"),H1036,IF(LEFT(P1036,15)="Approved, cappe",ROUND(ROUNDUP(ROUND(H1036*1.1/0.05,6),0)*0.05,2),K1036))</f>
        <v>40.25</v>
      </c>
      <c r="M1036" s="17" t="n">
        <f aca="false">ROUND((H1036-G1036)/H1036,3)</f>
        <v>0.389</v>
      </c>
      <c r="N1036" s="17" t="n">
        <f aca="false">IF(E1036="Discontinued","",ROUND((L1036-G1036)/L1036,3))</f>
        <v>0.421</v>
      </c>
      <c r="O1036" s="21" t="str">
        <f aca="false">IF(E1036="Discontinued","Archive",IF(AND(ROUND(K1036/H1036-1,6)&lt;=0.1,K1036-H1036&lt;=100),"Auto","Approval"))</f>
        <v>Auto</v>
      </c>
      <c r="P1036" s="21" t="s">
        <v>111</v>
      </c>
      <c r="Q1036" s="21"/>
      <c r="R1036" s="21" t="str">
        <f aca="false">IF(E1036="Superseded",MID(INDEX('Import file'!$E$2:$E$1384,MATCH(A1036,'Import file'!$A$2:$A$1384,0)),23,30),A1036)</f>
        <v>SAC-1016</v>
      </c>
      <c r="S1036" s="19" t="n">
        <f aca="false">IF(E1036="Discontinued","",IFERROR(INDEX('Supplier file A'!$D$2:$D$677,MATCH(R1036,'Supplier file A'!$A$2:$A$677,0)),IFERROR(INDEX('Supplier file B'!$D$2:$D$386,MATCH(R1036,'Supplier file B'!$A$2:$A$386,0)),INDEX('Supplier file C'!$D$2:$D$383,MATCH(R1036,'Supplier file C'!$A$2:$A$383,0)))))</f>
        <v>23.32</v>
      </c>
      <c r="T1036" s="21" t="str">
        <f aca="false">IF(E1036="Discontinued","",IF(ABS(G1036-S1036)&lt;0.005,"Yes","No"))</f>
        <v>Yes</v>
      </c>
      <c r="U1036" s="21" t="str">
        <f aca="false">IF(E1036="Discontinued","",IF(ABS(F1036-G1036)&lt;=0.01*G1036,"Yes","No"))</f>
        <v>No</v>
      </c>
      <c r="V1036" s="17" t="n">
        <f aca="false">IF(E1036="Discontinued","",K1036/H1036-1)</f>
        <v>0.0550458715596331</v>
      </c>
      <c r="W1036" s="21" t="str">
        <f aca="false">IF(E1036="Discontinued","Archived",IF(ROUND((L1036-G1036)/L1036,3)&gt;=ROUND(I1036,3),"At or above target",IF(Q1036&lt;&gt;"","Below target, reason recorded","Below target, no reason")))</f>
        <v>At or above target</v>
      </c>
      <c r="X1036" s="21" t="str">
        <f aca="false">IF(E1036="Discontinued","",IF(ROUND(M1036-I1036,3)&lt;-0.01,"Yes","No"))</f>
        <v>Yes</v>
      </c>
    </row>
    <row r="1037" customFormat="false" ht="15" hidden="false" customHeight="false" outlineLevel="0" collapsed="false">
      <c r="A1037" s="21" t="s">
        <v>2212</v>
      </c>
      <c r="B1037" s="21" t="s">
        <v>2213</v>
      </c>
      <c r="C1037" s="21" t="s">
        <v>2202</v>
      </c>
      <c r="D1037" s="21" t="s">
        <v>2203</v>
      </c>
      <c r="E1037" s="21" t="s">
        <v>110</v>
      </c>
      <c r="F1037" s="19" t="n">
        <v>15.3</v>
      </c>
      <c r="G1037" s="19" t="n">
        <v>16.51</v>
      </c>
      <c r="H1037" s="19" t="n">
        <v>26.4</v>
      </c>
      <c r="I1037" s="17" t="n">
        <v>0.42</v>
      </c>
      <c r="J1037" s="17"/>
      <c r="K1037" s="19" t="n">
        <f aca="false">IF(E1037="Discontinued",H1037,ROUND(ROUNDUP(ROUND(G1037/(1-IF(J1037="",I1037,J1037))/0.05,6),0)*0.05,2))</f>
        <v>28.5</v>
      </c>
      <c r="L1037" s="19" t="n">
        <f aca="false">IF(OR(E1037="Discontinued",P1037="Held at old sell"),H1037,IF(LEFT(P1037,15)="Approved, cappe",ROUND(ROUNDUP(ROUND(H1037*1.1/0.05,6),0)*0.05,2),K1037))</f>
        <v>28.5</v>
      </c>
      <c r="M1037" s="17" t="n">
        <f aca="false">ROUND((H1037-G1037)/H1037,3)</f>
        <v>0.375</v>
      </c>
      <c r="N1037" s="17" t="n">
        <f aca="false">IF(E1037="Discontinued","",ROUND((L1037-G1037)/L1037,3))</f>
        <v>0.421</v>
      </c>
      <c r="O1037" s="21" t="str">
        <f aca="false">IF(E1037="Discontinued","Archive",IF(AND(ROUND(K1037/H1037-1,6)&lt;=0.1,K1037-H1037&lt;=100),"Auto","Approval"))</f>
        <v>Auto</v>
      </c>
      <c r="P1037" s="21" t="s">
        <v>111</v>
      </c>
      <c r="Q1037" s="21"/>
      <c r="R1037" s="21" t="str">
        <f aca="false">IF(E1037="Superseded",MID(INDEX('Import file'!$E$2:$E$1384,MATCH(A1037,'Import file'!$A$2:$A$1384,0)),23,30),A1037)</f>
        <v>SAC-1020</v>
      </c>
      <c r="S1037" s="19" t="n">
        <f aca="false">IF(E1037="Discontinued","",IFERROR(INDEX('Supplier file A'!$D$2:$D$677,MATCH(R1037,'Supplier file A'!$A$2:$A$677,0)),IFERROR(INDEX('Supplier file B'!$D$2:$D$386,MATCH(R1037,'Supplier file B'!$A$2:$A$386,0)),INDEX('Supplier file C'!$D$2:$D$383,MATCH(R1037,'Supplier file C'!$A$2:$A$383,0)))))</f>
        <v>16.51</v>
      </c>
      <c r="T1037" s="21" t="str">
        <f aca="false">IF(E1037="Discontinued","",IF(ABS(G1037-S1037)&lt;0.005,"Yes","No"))</f>
        <v>Yes</v>
      </c>
      <c r="U1037" s="21" t="str">
        <f aca="false">IF(E1037="Discontinued","",IF(ABS(F1037-G1037)&lt;=0.01*G1037,"Yes","No"))</f>
        <v>No</v>
      </c>
      <c r="V1037" s="17" t="n">
        <f aca="false">IF(E1037="Discontinued","",K1037/H1037-1)</f>
        <v>0.0795454545454546</v>
      </c>
      <c r="W1037" s="21" t="str">
        <f aca="false">IF(E1037="Discontinued","Archived",IF(ROUND((L1037-G1037)/L1037,3)&gt;=ROUND(I1037,3),"At or above target",IF(Q1037&lt;&gt;"","Below target, reason recorded","Below target, no reason")))</f>
        <v>At or above target</v>
      </c>
      <c r="X1037" s="21" t="str">
        <f aca="false">IF(E1037="Discontinued","",IF(ROUND(M1037-I1037,3)&lt;-0.01,"Yes","No"))</f>
        <v>Yes</v>
      </c>
    </row>
    <row r="1038" customFormat="false" ht="15" hidden="false" customHeight="false" outlineLevel="0" collapsed="false">
      <c r="A1038" s="21" t="s">
        <v>2214</v>
      </c>
      <c r="B1038" s="21" t="s">
        <v>2215</v>
      </c>
      <c r="C1038" s="21" t="s">
        <v>2202</v>
      </c>
      <c r="D1038" s="21" t="s">
        <v>2203</v>
      </c>
      <c r="E1038" s="21" t="s">
        <v>110</v>
      </c>
      <c r="F1038" s="19" t="n">
        <v>35.1</v>
      </c>
      <c r="G1038" s="19" t="n">
        <v>37.33</v>
      </c>
      <c r="H1038" s="19" t="n">
        <v>60.55</v>
      </c>
      <c r="I1038" s="17" t="n">
        <v>0.42</v>
      </c>
      <c r="J1038" s="17"/>
      <c r="K1038" s="19" t="n">
        <f aca="false">IF(E1038="Discontinued",H1038,ROUND(ROUNDUP(ROUND(G1038/(1-IF(J1038="",I1038,J1038))/0.05,6),0)*0.05,2))</f>
        <v>64.4</v>
      </c>
      <c r="L1038" s="19" t="n">
        <f aca="false">IF(OR(E1038="Discontinued",P1038="Held at old sell"),H1038,IF(LEFT(P1038,15)="Approved, cappe",ROUND(ROUNDUP(ROUND(H1038*1.1/0.05,6),0)*0.05,2),K1038))</f>
        <v>64.4</v>
      </c>
      <c r="M1038" s="17" t="n">
        <f aca="false">ROUND((H1038-G1038)/H1038,3)</f>
        <v>0.383</v>
      </c>
      <c r="N1038" s="17" t="n">
        <f aca="false">IF(E1038="Discontinued","",ROUND((L1038-G1038)/L1038,3))</f>
        <v>0.42</v>
      </c>
      <c r="O1038" s="21" t="str">
        <f aca="false">IF(E1038="Discontinued","Archive",IF(AND(ROUND(K1038/H1038-1,6)&lt;=0.1,K1038-H1038&lt;=100),"Auto","Approval"))</f>
        <v>Auto</v>
      </c>
      <c r="P1038" s="21" t="s">
        <v>111</v>
      </c>
      <c r="Q1038" s="21"/>
      <c r="R1038" s="21" t="str">
        <f aca="false">IF(E1038="Superseded",MID(INDEX('Import file'!$E$2:$E$1384,MATCH(A1038,'Import file'!$A$2:$A$1384,0)),23,30),A1038)</f>
        <v>SAC-1022</v>
      </c>
      <c r="S1038" s="19" t="n">
        <f aca="false">IF(E1038="Discontinued","",IFERROR(INDEX('Supplier file A'!$D$2:$D$677,MATCH(R1038,'Supplier file A'!$A$2:$A$677,0)),IFERROR(INDEX('Supplier file B'!$D$2:$D$386,MATCH(R1038,'Supplier file B'!$A$2:$A$386,0)),INDEX('Supplier file C'!$D$2:$D$383,MATCH(R1038,'Supplier file C'!$A$2:$A$383,0)))))</f>
        <v>37.33</v>
      </c>
      <c r="T1038" s="21" t="str">
        <f aca="false">IF(E1038="Discontinued","",IF(ABS(G1038-S1038)&lt;0.005,"Yes","No"))</f>
        <v>Yes</v>
      </c>
      <c r="U1038" s="21" t="str">
        <f aca="false">IF(E1038="Discontinued","",IF(ABS(F1038-G1038)&lt;=0.01*G1038,"Yes","No"))</f>
        <v>No</v>
      </c>
      <c r="V1038" s="17" t="n">
        <f aca="false">IF(E1038="Discontinued","",K1038/H1038-1)</f>
        <v>0.0635838150289019</v>
      </c>
      <c r="W1038" s="21" t="str">
        <f aca="false">IF(E1038="Discontinued","Archived",IF(ROUND((L1038-G1038)/L1038,3)&gt;=ROUND(I1038,3),"At or above target",IF(Q1038&lt;&gt;"","Below target, reason recorded","Below target, no reason")))</f>
        <v>At or above target</v>
      </c>
      <c r="X1038" s="21" t="str">
        <f aca="false">IF(E1038="Discontinued","",IF(ROUND(M1038-I1038,3)&lt;-0.01,"Yes","No"))</f>
        <v>Yes</v>
      </c>
    </row>
    <row r="1039" customFormat="false" ht="15" hidden="false" customHeight="false" outlineLevel="0" collapsed="false">
      <c r="A1039" s="21" t="s">
        <v>2216</v>
      </c>
      <c r="B1039" s="21" t="s">
        <v>2217</v>
      </c>
      <c r="C1039" s="21" t="s">
        <v>2202</v>
      </c>
      <c r="D1039" s="21" t="s">
        <v>2203</v>
      </c>
      <c r="E1039" s="21" t="s">
        <v>110</v>
      </c>
      <c r="F1039" s="19" t="n">
        <v>8.37</v>
      </c>
      <c r="G1039" s="19" t="n">
        <v>8.85</v>
      </c>
      <c r="H1039" s="19" t="n">
        <v>14.45</v>
      </c>
      <c r="I1039" s="17" t="n">
        <v>0.42</v>
      </c>
      <c r="J1039" s="17"/>
      <c r="K1039" s="19" t="n">
        <f aca="false">IF(E1039="Discontinued",H1039,ROUND(ROUNDUP(ROUND(G1039/(1-IF(J1039="",I1039,J1039))/0.05,6),0)*0.05,2))</f>
        <v>15.3</v>
      </c>
      <c r="L1039" s="19" t="n">
        <f aca="false">IF(OR(E1039="Discontinued",P1039="Held at old sell"),H1039,IF(LEFT(P1039,15)="Approved, cappe",ROUND(ROUNDUP(ROUND(H1039*1.1/0.05,6),0)*0.05,2),K1039))</f>
        <v>15.3</v>
      </c>
      <c r="M1039" s="17" t="n">
        <f aca="false">ROUND((H1039-G1039)/H1039,3)</f>
        <v>0.388</v>
      </c>
      <c r="N1039" s="17" t="n">
        <f aca="false">IF(E1039="Discontinued","",ROUND((L1039-G1039)/L1039,3))</f>
        <v>0.422</v>
      </c>
      <c r="O1039" s="21" t="str">
        <f aca="false">IF(E1039="Discontinued","Archive",IF(AND(ROUND(K1039/H1039-1,6)&lt;=0.1,K1039-H1039&lt;=100),"Auto","Approval"))</f>
        <v>Auto</v>
      </c>
      <c r="P1039" s="21" t="s">
        <v>111</v>
      </c>
      <c r="Q1039" s="21"/>
      <c r="R1039" s="21" t="str">
        <f aca="false">IF(E1039="Superseded",MID(INDEX('Import file'!$E$2:$E$1384,MATCH(A1039,'Import file'!$A$2:$A$1384,0)),23,30),A1039)</f>
        <v>SAC-1025</v>
      </c>
      <c r="S1039" s="19" t="n">
        <f aca="false">IF(E1039="Discontinued","",IFERROR(INDEX('Supplier file A'!$D$2:$D$677,MATCH(R1039,'Supplier file A'!$A$2:$A$677,0)),IFERROR(INDEX('Supplier file B'!$D$2:$D$386,MATCH(R1039,'Supplier file B'!$A$2:$A$386,0)),INDEX('Supplier file C'!$D$2:$D$383,MATCH(R1039,'Supplier file C'!$A$2:$A$383,0)))))</f>
        <v>8.85</v>
      </c>
      <c r="T1039" s="21" t="str">
        <f aca="false">IF(E1039="Discontinued","",IF(ABS(G1039-S1039)&lt;0.005,"Yes","No"))</f>
        <v>Yes</v>
      </c>
      <c r="U1039" s="21" t="str">
        <f aca="false">IF(E1039="Discontinued","",IF(ABS(F1039-G1039)&lt;=0.01*G1039,"Yes","No"))</f>
        <v>No</v>
      </c>
      <c r="V1039" s="17" t="n">
        <f aca="false">IF(E1039="Discontinued","",K1039/H1039-1)</f>
        <v>0.0588235294117647</v>
      </c>
      <c r="W1039" s="21" t="str">
        <f aca="false">IF(E1039="Discontinued","Archived",IF(ROUND((L1039-G1039)/L1039,3)&gt;=ROUND(I1039,3),"At or above target",IF(Q1039&lt;&gt;"","Below target, reason recorded","Below target, no reason")))</f>
        <v>At or above target</v>
      </c>
      <c r="X1039" s="21" t="str">
        <f aca="false">IF(E1039="Discontinued","",IF(ROUND(M1039-I1039,3)&lt;-0.01,"Yes","No"))</f>
        <v>Yes</v>
      </c>
    </row>
    <row r="1040" customFormat="false" ht="15" hidden="false" customHeight="false" outlineLevel="0" collapsed="false">
      <c r="A1040" s="21" t="s">
        <v>2218</v>
      </c>
      <c r="B1040" s="21" t="s">
        <v>2219</v>
      </c>
      <c r="C1040" s="21" t="s">
        <v>2202</v>
      </c>
      <c r="D1040" s="21" t="s">
        <v>2203</v>
      </c>
      <c r="E1040" s="21" t="s">
        <v>110</v>
      </c>
      <c r="F1040" s="19" t="n">
        <v>3.91</v>
      </c>
      <c r="G1040" s="19" t="n">
        <v>4.16</v>
      </c>
      <c r="H1040" s="19" t="n">
        <v>6.05</v>
      </c>
      <c r="I1040" s="17" t="n">
        <v>0.42</v>
      </c>
      <c r="J1040" s="17" t="n">
        <v>0.35</v>
      </c>
      <c r="K1040" s="19" t="n">
        <f aca="false">IF(E1040="Discontinued",H1040,ROUND(ROUNDUP(ROUND(G1040/(1-IF(J1040="",I1040,J1040))/0.05,6),0)*0.05,2))</f>
        <v>6.4</v>
      </c>
      <c r="L1040" s="19" t="n">
        <f aca="false">IF(OR(E1040="Discontinued",P1040="Held at old sell"),H1040,IF(LEFT(P1040,15)="Approved, cappe",ROUND(ROUNDUP(ROUND(H1040*1.1/0.05,6),0)*0.05,2),K1040))</f>
        <v>6.4</v>
      </c>
      <c r="M1040" s="17" t="n">
        <f aca="false">ROUND((H1040-G1040)/H1040,3)</f>
        <v>0.312</v>
      </c>
      <c r="N1040" s="17" t="n">
        <f aca="false">IF(E1040="Discontinued","",ROUND((L1040-G1040)/L1040,3))</f>
        <v>0.35</v>
      </c>
      <c r="O1040" s="21" t="str">
        <f aca="false">IF(E1040="Discontinued","Archive",IF(AND(ROUND(K1040/H1040-1,6)&lt;=0.1,K1040-H1040&lt;=100),"Auto","Approval"))</f>
        <v>Auto</v>
      </c>
      <c r="P1040" s="21" t="s">
        <v>111</v>
      </c>
      <c r="Q1040" s="21" t="s">
        <v>1492</v>
      </c>
      <c r="R1040" s="21" t="str">
        <f aca="false">IF(E1040="Superseded",MID(INDEX('Import file'!$E$2:$E$1384,MATCH(A1040,'Import file'!$A$2:$A$1384,0)),23,30),A1040)</f>
        <v>SAC-1029</v>
      </c>
      <c r="S1040" s="19" t="n">
        <f aca="false">IF(E1040="Discontinued","",IFERROR(INDEX('Supplier file A'!$D$2:$D$677,MATCH(R1040,'Supplier file A'!$A$2:$A$677,0)),IFERROR(INDEX('Supplier file B'!$D$2:$D$386,MATCH(R1040,'Supplier file B'!$A$2:$A$386,0)),INDEX('Supplier file C'!$D$2:$D$383,MATCH(R1040,'Supplier file C'!$A$2:$A$383,0)))))</f>
        <v>4.16</v>
      </c>
      <c r="T1040" s="21" t="str">
        <f aca="false">IF(E1040="Discontinued","",IF(ABS(G1040-S1040)&lt;0.005,"Yes","No"))</f>
        <v>Yes</v>
      </c>
      <c r="U1040" s="21" t="str">
        <f aca="false">IF(E1040="Discontinued","",IF(ABS(F1040-G1040)&lt;=0.01*G1040,"Yes","No"))</f>
        <v>No</v>
      </c>
      <c r="V1040" s="17" t="n">
        <f aca="false">IF(E1040="Discontinued","",K1040/H1040-1)</f>
        <v>0.0578512396694215</v>
      </c>
      <c r="W1040" s="21" t="str">
        <f aca="false">IF(E1040="Discontinued","Archived",IF(ROUND((L1040-G1040)/L1040,3)&gt;=ROUND(I1040,3),"At or above target",IF(Q1040&lt;&gt;"","Below target, reason recorded","Below target, no reason")))</f>
        <v>Below target, reason recorded</v>
      </c>
      <c r="X1040" s="21" t="str">
        <f aca="false">IF(E1040="Discontinued","",IF(ROUND(M1040-I1040,3)&lt;-0.01,"Yes","No"))</f>
        <v>Yes</v>
      </c>
    </row>
    <row r="1041" customFormat="false" ht="15" hidden="false" customHeight="false" outlineLevel="0" collapsed="false">
      <c r="A1041" s="21" t="s">
        <v>2220</v>
      </c>
      <c r="B1041" s="21" t="s">
        <v>2221</v>
      </c>
      <c r="C1041" s="21" t="s">
        <v>2202</v>
      </c>
      <c r="D1041" s="21" t="s">
        <v>2203</v>
      </c>
      <c r="E1041" s="21" t="s">
        <v>110</v>
      </c>
      <c r="F1041" s="19" t="n">
        <v>5.27</v>
      </c>
      <c r="G1041" s="19" t="n">
        <v>5.56</v>
      </c>
      <c r="H1041" s="19" t="n">
        <v>8.15</v>
      </c>
      <c r="I1041" s="17" t="n">
        <v>0.42</v>
      </c>
      <c r="J1041" s="17" t="n">
        <v>0.35</v>
      </c>
      <c r="K1041" s="19" t="n">
        <f aca="false">IF(E1041="Discontinued",H1041,ROUND(ROUNDUP(ROUND(G1041/(1-IF(J1041="",I1041,J1041))/0.05,6),0)*0.05,2))</f>
        <v>8.6</v>
      </c>
      <c r="L1041" s="19" t="n">
        <f aca="false">IF(OR(E1041="Discontinued",P1041="Held at old sell"),H1041,IF(LEFT(P1041,15)="Approved, cappe",ROUND(ROUNDUP(ROUND(H1041*1.1/0.05,6),0)*0.05,2),K1041))</f>
        <v>8.6</v>
      </c>
      <c r="M1041" s="17" t="n">
        <f aca="false">ROUND((H1041-G1041)/H1041,3)</f>
        <v>0.318</v>
      </c>
      <c r="N1041" s="17" t="n">
        <f aca="false">IF(E1041="Discontinued","",ROUND((L1041-G1041)/L1041,3))</f>
        <v>0.353</v>
      </c>
      <c r="O1041" s="21" t="str">
        <f aca="false">IF(E1041="Discontinued","Archive",IF(AND(ROUND(K1041/H1041-1,6)&lt;=0.1,K1041-H1041&lt;=100),"Auto","Approval"))</f>
        <v>Auto</v>
      </c>
      <c r="P1041" s="21" t="s">
        <v>111</v>
      </c>
      <c r="Q1041" s="21" t="s">
        <v>1492</v>
      </c>
      <c r="R1041" s="21" t="str">
        <f aca="false">IF(E1041="Superseded",MID(INDEX('Import file'!$E$2:$E$1384,MATCH(A1041,'Import file'!$A$2:$A$1384,0)),23,30),A1041)</f>
        <v>SAC-1032</v>
      </c>
      <c r="S1041" s="19" t="n">
        <f aca="false">IF(E1041="Discontinued","",IFERROR(INDEX('Supplier file A'!$D$2:$D$677,MATCH(R1041,'Supplier file A'!$A$2:$A$677,0)),IFERROR(INDEX('Supplier file B'!$D$2:$D$386,MATCH(R1041,'Supplier file B'!$A$2:$A$386,0)),INDEX('Supplier file C'!$D$2:$D$383,MATCH(R1041,'Supplier file C'!$A$2:$A$383,0)))))</f>
        <v>5.56</v>
      </c>
      <c r="T1041" s="21" t="str">
        <f aca="false">IF(E1041="Discontinued","",IF(ABS(G1041-S1041)&lt;0.005,"Yes","No"))</f>
        <v>Yes</v>
      </c>
      <c r="U1041" s="21" t="str">
        <f aca="false">IF(E1041="Discontinued","",IF(ABS(F1041-G1041)&lt;=0.01*G1041,"Yes","No"))</f>
        <v>No</v>
      </c>
      <c r="V1041" s="17" t="n">
        <f aca="false">IF(E1041="Discontinued","",K1041/H1041-1)</f>
        <v>0.0552147239263803</v>
      </c>
      <c r="W1041" s="21" t="str">
        <f aca="false">IF(E1041="Discontinued","Archived",IF(ROUND((L1041-G1041)/L1041,3)&gt;=ROUND(I1041,3),"At or above target",IF(Q1041&lt;&gt;"","Below target, reason recorded","Below target, no reason")))</f>
        <v>Below target, reason recorded</v>
      </c>
      <c r="X1041" s="21" t="str">
        <f aca="false">IF(E1041="Discontinued","",IF(ROUND(M1041-I1041,3)&lt;-0.01,"Yes","No"))</f>
        <v>Yes</v>
      </c>
    </row>
    <row r="1042" customFormat="false" ht="15" hidden="false" customHeight="false" outlineLevel="0" collapsed="false">
      <c r="A1042" s="21" t="s">
        <v>2222</v>
      </c>
      <c r="B1042" s="21" t="s">
        <v>2223</v>
      </c>
      <c r="C1042" s="21" t="s">
        <v>2202</v>
      </c>
      <c r="D1042" s="21" t="s">
        <v>2203</v>
      </c>
      <c r="E1042" s="21" t="s">
        <v>110</v>
      </c>
      <c r="F1042" s="19" t="n">
        <v>35.1</v>
      </c>
      <c r="G1042" s="19" t="n">
        <v>37.22</v>
      </c>
      <c r="H1042" s="19" t="n">
        <v>60.55</v>
      </c>
      <c r="I1042" s="17" t="n">
        <v>0.42</v>
      </c>
      <c r="J1042" s="17"/>
      <c r="K1042" s="19" t="n">
        <f aca="false">IF(E1042="Discontinued",H1042,ROUND(ROUNDUP(ROUND(G1042/(1-IF(J1042="",I1042,J1042))/0.05,6),0)*0.05,2))</f>
        <v>64.2</v>
      </c>
      <c r="L1042" s="19" t="n">
        <f aca="false">IF(OR(E1042="Discontinued",P1042="Held at old sell"),H1042,IF(LEFT(P1042,15)="Approved, cappe",ROUND(ROUNDUP(ROUND(H1042*1.1/0.05,6),0)*0.05,2),K1042))</f>
        <v>64.2</v>
      </c>
      <c r="M1042" s="17" t="n">
        <f aca="false">ROUND((H1042-G1042)/H1042,3)</f>
        <v>0.385</v>
      </c>
      <c r="N1042" s="17" t="n">
        <f aca="false">IF(E1042="Discontinued","",ROUND((L1042-G1042)/L1042,3))</f>
        <v>0.42</v>
      </c>
      <c r="O1042" s="21" t="str">
        <f aca="false">IF(E1042="Discontinued","Archive",IF(AND(ROUND(K1042/H1042-1,6)&lt;=0.1,K1042-H1042&lt;=100),"Auto","Approval"))</f>
        <v>Auto</v>
      </c>
      <c r="P1042" s="21" t="s">
        <v>111</v>
      </c>
      <c r="Q1042" s="21"/>
      <c r="R1042" s="21" t="str">
        <f aca="false">IF(E1042="Superseded",MID(INDEX('Import file'!$E$2:$E$1384,MATCH(A1042,'Import file'!$A$2:$A$1384,0)),23,30),A1042)</f>
        <v>SAC-1034</v>
      </c>
      <c r="S1042" s="19" t="n">
        <f aca="false">IF(E1042="Discontinued","",IFERROR(INDEX('Supplier file A'!$D$2:$D$677,MATCH(R1042,'Supplier file A'!$A$2:$A$677,0)),IFERROR(INDEX('Supplier file B'!$D$2:$D$386,MATCH(R1042,'Supplier file B'!$A$2:$A$386,0)),INDEX('Supplier file C'!$D$2:$D$383,MATCH(R1042,'Supplier file C'!$A$2:$A$383,0)))))</f>
        <v>37.22</v>
      </c>
      <c r="T1042" s="21" t="str">
        <f aca="false">IF(E1042="Discontinued","",IF(ABS(G1042-S1042)&lt;0.005,"Yes","No"))</f>
        <v>Yes</v>
      </c>
      <c r="U1042" s="21" t="str">
        <f aca="false">IF(E1042="Discontinued","",IF(ABS(F1042-G1042)&lt;=0.01*G1042,"Yes","No"))</f>
        <v>No</v>
      </c>
      <c r="V1042" s="17" t="n">
        <f aca="false">IF(E1042="Discontinued","",K1042/H1042-1)</f>
        <v>0.0602807597027251</v>
      </c>
      <c r="W1042" s="21" t="str">
        <f aca="false">IF(E1042="Discontinued","Archived",IF(ROUND((L1042-G1042)/L1042,3)&gt;=ROUND(I1042,3),"At or above target",IF(Q1042&lt;&gt;"","Below target, reason recorded","Below target, no reason")))</f>
        <v>At or above target</v>
      </c>
      <c r="X1042" s="21" t="str">
        <f aca="false">IF(E1042="Discontinued","",IF(ROUND(M1042-I1042,3)&lt;-0.01,"Yes","No"))</f>
        <v>Yes</v>
      </c>
    </row>
    <row r="1043" customFormat="false" ht="15" hidden="false" customHeight="false" outlineLevel="0" collapsed="false">
      <c r="A1043" s="21" t="s">
        <v>2224</v>
      </c>
      <c r="B1043" s="21" t="s">
        <v>2225</v>
      </c>
      <c r="C1043" s="21" t="s">
        <v>2202</v>
      </c>
      <c r="D1043" s="21" t="s">
        <v>2203</v>
      </c>
      <c r="E1043" s="21" t="s">
        <v>110</v>
      </c>
      <c r="F1043" s="19" t="n">
        <v>4.14</v>
      </c>
      <c r="G1043" s="19" t="n">
        <v>4.43</v>
      </c>
      <c r="H1043" s="19" t="n">
        <v>6.1</v>
      </c>
      <c r="I1043" s="17" t="n">
        <v>0.42</v>
      </c>
      <c r="J1043" s="17" t="n">
        <v>0.32</v>
      </c>
      <c r="K1043" s="19" t="n">
        <f aca="false">IF(E1043="Discontinued",H1043,ROUND(ROUNDUP(ROUND(G1043/(1-IF(J1043="",I1043,J1043))/0.05,6),0)*0.05,2))</f>
        <v>6.55</v>
      </c>
      <c r="L1043" s="19" t="n">
        <f aca="false">IF(OR(E1043="Discontinued",P1043="Held at old sell"),H1043,IF(LEFT(P1043,15)="Approved, cappe",ROUND(ROUNDUP(ROUND(H1043*1.1/0.05,6),0)*0.05,2),K1043))</f>
        <v>6.55</v>
      </c>
      <c r="M1043" s="17" t="n">
        <f aca="false">ROUND((H1043-G1043)/H1043,3)</f>
        <v>0.274</v>
      </c>
      <c r="N1043" s="17" t="n">
        <f aca="false">IF(E1043="Discontinued","",ROUND((L1043-G1043)/L1043,3))</f>
        <v>0.324</v>
      </c>
      <c r="O1043" s="21" t="str">
        <f aca="false">IF(E1043="Discontinued","Archive",IF(AND(ROUND(K1043/H1043-1,6)&lt;=0.1,K1043-H1043&lt;=100),"Auto","Approval"))</f>
        <v>Auto</v>
      </c>
      <c r="P1043" s="21" t="s">
        <v>111</v>
      </c>
      <c r="Q1043" s="21" t="s">
        <v>1466</v>
      </c>
      <c r="R1043" s="21" t="str">
        <f aca="false">IF(E1043="Superseded",MID(INDEX('Import file'!$E$2:$E$1384,MATCH(A1043,'Import file'!$A$2:$A$1384,0)),23,30),A1043)</f>
        <v>SAC-1036</v>
      </c>
      <c r="S1043" s="19" t="n">
        <f aca="false">IF(E1043="Discontinued","",IFERROR(INDEX('Supplier file A'!$D$2:$D$677,MATCH(R1043,'Supplier file A'!$A$2:$A$677,0)),IFERROR(INDEX('Supplier file B'!$D$2:$D$386,MATCH(R1043,'Supplier file B'!$A$2:$A$386,0)),INDEX('Supplier file C'!$D$2:$D$383,MATCH(R1043,'Supplier file C'!$A$2:$A$383,0)))))</f>
        <v>4.43</v>
      </c>
      <c r="T1043" s="21" t="str">
        <f aca="false">IF(E1043="Discontinued","",IF(ABS(G1043-S1043)&lt;0.005,"Yes","No"))</f>
        <v>Yes</v>
      </c>
      <c r="U1043" s="21" t="str">
        <f aca="false">IF(E1043="Discontinued","",IF(ABS(F1043-G1043)&lt;=0.01*G1043,"Yes","No"))</f>
        <v>No</v>
      </c>
      <c r="V1043" s="17" t="n">
        <f aca="false">IF(E1043="Discontinued","",K1043/H1043-1)</f>
        <v>0.0737704918032787</v>
      </c>
      <c r="W1043" s="21" t="str">
        <f aca="false">IF(E1043="Discontinued","Archived",IF(ROUND((L1043-G1043)/L1043,3)&gt;=ROUND(I1043,3),"At or above target",IF(Q1043&lt;&gt;"","Below target, reason recorded","Below target, no reason")))</f>
        <v>Below target, reason recorded</v>
      </c>
      <c r="X1043" s="21" t="str">
        <f aca="false">IF(E1043="Discontinued","",IF(ROUND(M1043-I1043,3)&lt;-0.01,"Yes","No"))</f>
        <v>Yes</v>
      </c>
    </row>
    <row r="1044" customFormat="false" ht="15" hidden="false" customHeight="false" outlineLevel="0" collapsed="false">
      <c r="A1044" s="21" t="s">
        <v>2226</v>
      </c>
      <c r="B1044" s="21" t="s">
        <v>2227</v>
      </c>
      <c r="C1044" s="21" t="s">
        <v>2202</v>
      </c>
      <c r="D1044" s="21" t="s">
        <v>2203</v>
      </c>
      <c r="E1044" s="21" t="s">
        <v>110</v>
      </c>
      <c r="F1044" s="19" t="n">
        <v>29.9</v>
      </c>
      <c r="G1044" s="19" t="n">
        <v>31.69</v>
      </c>
      <c r="H1044" s="19" t="n">
        <v>51.6</v>
      </c>
      <c r="I1044" s="17" t="n">
        <v>0.42</v>
      </c>
      <c r="J1044" s="17"/>
      <c r="K1044" s="19" t="n">
        <f aca="false">IF(E1044="Discontinued",H1044,ROUND(ROUNDUP(ROUND(G1044/(1-IF(J1044="",I1044,J1044))/0.05,6),0)*0.05,2))</f>
        <v>54.65</v>
      </c>
      <c r="L1044" s="19" t="n">
        <f aca="false">IF(OR(E1044="Discontinued",P1044="Held at old sell"),H1044,IF(LEFT(P1044,15)="Approved, cappe",ROUND(ROUNDUP(ROUND(H1044*1.1/0.05,6),0)*0.05,2),K1044))</f>
        <v>54.65</v>
      </c>
      <c r="M1044" s="17" t="n">
        <f aca="false">ROUND((H1044-G1044)/H1044,3)</f>
        <v>0.386</v>
      </c>
      <c r="N1044" s="17" t="n">
        <f aca="false">IF(E1044="Discontinued","",ROUND((L1044-G1044)/L1044,3))</f>
        <v>0.42</v>
      </c>
      <c r="O1044" s="21" t="str">
        <f aca="false">IF(E1044="Discontinued","Archive",IF(AND(ROUND(K1044/H1044-1,6)&lt;=0.1,K1044-H1044&lt;=100),"Auto","Approval"))</f>
        <v>Auto</v>
      </c>
      <c r="P1044" s="21" t="s">
        <v>111</v>
      </c>
      <c r="Q1044" s="21"/>
      <c r="R1044" s="21" t="str">
        <f aca="false">IF(E1044="Superseded",MID(INDEX('Import file'!$E$2:$E$1384,MATCH(A1044,'Import file'!$A$2:$A$1384,0)),23,30),A1044)</f>
        <v>SAC-1039</v>
      </c>
      <c r="S1044" s="19" t="n">
        <f aca="false">IF(E1044="Discontinued","",IFERROR(INDEX('Supplier file A'!$D$2:$D$677,MATCH(R1044,'Supplier file A'!$A$2:$A$677,0)),IFERROR(INDEX('Supplier file B'!$D$2:$D$386,MATCH(R1044,'Supplier file B'!$A$2:$A$386,0)),INDEX('Supplier file C'!$D$2:$D$383,MATCH(R1044,'Supplier file C'!$A$2:$A$383,0)))))</f>
        <v>31.69</v>
      </c>
      <c r="T1044" s="21" t="str">
        <f aca="false">IF(E1044="Discontinued","",IF(ABS(G1044-S1044)&lt;0.005,"Yes","No"))</f>
        <v>Yes</v>
      </c>
      <c r="U1044" s="21" t="str">
        <f aca="false">IF(E1044="Discontinued","",IF(ABS(F1044-G1044)&lt;=0.01*G1044,"Yes","No"))</f>
        <v>No</v>
      </c>
      <c r="V1044" s="17" t="n">
        <f aca="false">IF(E1044="Discontinued","",K1044/H1044-1)</f>
        <v>0.0591085271317828</v>
      </c>
      <c r="W1044" s="21" t="str">
        <f aca="false">IF(E1044="Discontinued","Archived",IF(ROUND((L1044-G1044)/L1044,3)&gt;=ROUND(I1044,3),"At or above target",IF(Q1044&lt;&gt;"","Below target, reason recorded","Below target, no reason")))</f>
        <v>At or above target</v>
      </c>
      <c r="X1044" s="21" t="str">
        <f aca="false">IF(E1044="Discontinued","",IF(ROUND(M1044-I1044,3)&lt;-0.01,"Yes","No"))</f>
        <v>Yes</v>
      </c>
    </row>
    <row r="1045" customFormat="false" ht="15" hidden="false" customHeight="false" outlineLevel="0" collapsed="false">
      <c r="A1045" s="21" t="s">
        <v>2228</v>
      </c>
      <c r="B1045" s="21" t="s">
        <v>2229</v>
      </c>
      <c r="C1045" s="21" t="s">
        <v>2202</v>
      </c>
      <c r="D1045" s="21" t="s">
        <v>2203</v>
      </c>
      <c r="E1045" s="21" t="s">
        <v>110</v>
      </c>
      <c r="F1045" s="19" t="n">
        <v>18</v>
      </c>
      <c r="G1045" s="19" t="n">
        <v>19.06</v>
      </c>
      <c r="H1045" s="19" t="n">
        <v>31.05</v>
      </c>
      <c r="I1045" s="17" t="n">
        <v>0.42</v>
      </c>
      <c r="J1045" s="17"/>
      <c r="K1045" s="19" t="n">
        <f aca="false">IF(E1045="Discontinued",H1045,ROUND(ROUNDUP(ROUND(G1045/(1-IF(J1045="",I1045,J1045))/0.05,6),0)*0.05,2))</f>
        <v>32.9</v>
      </c>
      <c r="L1045" s="19" t="n">
        <f aca="false">IF(OR(E1045="Discontinued",P1045="Held at old sell"),H1045,IF(LEFT(P1045,15)="Approved, cappe",ROUND(ROUNDUP(ROUND(H1045*1.1/0.05,6),0)*0.05,2),K1045))</f>
        <v>32.9</v>
      </c>
      <c r="M1045" s="17" t="n">
        <f aca="false">ROUND((H1045-G1045)/H1045,3)</f>
        <v>0.386</v>
      </c>
      <c r="N1045" s="17" t="n">
        <f aca="false">IF(E1045="Discontinued","",ROUND((L1045-G1045)/L1045,3))</f>
        <v>0.421</v>
      </c>
      <c r="O1045" s="21" t="str">
        <f aca="false">IF(E1045="Discontinued","Archive",IF(AND(ROUND(K1045/H1045-1,6)&lt;=0.1,K1045-H1045&lt;=100),"Auto","Approval"))</f>
        <v>Auto</v>
      </c>
      <c r="P1045" s="21" t="s">
        <v>111</v>
      </c>
      <c r="Q1045" s="21"/>
      <c r="R1045" s="21" t="str">
        <f aca="false">IF(E1045="Superseded",MID(INDEX('Import file'!$E$2:$E$1384,MATCH(A1045,'Import file'!$A$2:$A$1384,0)),23,30),A1045)</f>
        <v>SAC-1043</v>
      </c>
      <c r="S1045" s="19" t="n">
        <f aca="false">IF(E1045="Discontinued","",IFERROR(INDEX('Supplier file A'!$D$2:$D$677,MATCH(R1045,'Supplier file A'!$A$2:$A$677,0)),IFERROR(INDEX('Supplier file B'!$D$2:$D$386,MATCH(R1045,'Supplier file B'!$A$2:$A$386,0)),INDEX('Supplier file C'!$D$2:$D$383,MATCH(R1045,'Supplier file C'!$A$2:$A$383,0)))))</f>
        <v>19.06</v>
      </c>
      <c r="T1045" s="21" t="str">
        <f aca="false">IF(E1045="Discontinued","",IF(ABS(G1045-S1045)&lt;0.005,"Yes","No"))</f>
        <v>Yes</v>
      </c>
      <c r="U1045" s="21" t="str">
        <f aca="false">IF(E1045="Discontinued","",IF(ABS(F1045-G1045)&lt;=0.01*G1045,"Yes","No"))</f>
        <v>No</v>
      </c>
      <c r="V1045" s="17" t="n">
        <f aca="false">IF(E1045="Discontinued","",K1045/H1045-1)</f>
        <v>0.0595813204508855</v>
      </c>
      <c r="W1045" s="21" t="str">
        <f aca="false">IF(E1045="Discontinued","Archived",IF(ROUND((L1045-G1045)/L1045,3)&gt;=ROUND(I1045,3),"At or above target",IF(Q1045&lt;&gt;"","Below target, reason recorded","Below target, no reason")))</f>
        <v>At or above target</v>
      </c>
      <c r="X1045" s="21" t="str">
        <f aca="false">IF(E1045="Discontinued","",IF(ROUND(M1045-I1045,3)&lt;-0.01,"Yes","No"))</f>
        <v>Yes</v>
      </c>
    </row>
    <row r="1046" customFormat="false" ht="15" hidden="false" customHeight="false" outlineLevel="0" collapsed="false">
      <c r="A1046" s="21" t="s">
        <v>2230</v>
      </c>
      <c r="B1046" s="21" t="s">
        <v>2231</v>
      </c>
      <c r="C1046" s="21" t="s">
        <v>2202</v>
      </c>
      <c r="D1046" s="21" t="s">
        <v>2203</v>
      </c>
      <c r="E1046" s="21" t="s">
        <v>110</v>
      </c>
      <c r="F1046" s="19" t="n">
        <v>2.72</v>
      </c>
      <c r="G1046" s="19" t="n">
        <v>2.93</v>
      </c>
      <c r="H1046" s="19" t="n">
        <v>4.25</v>
      </c>
      <c r="I1046" s="17" t="n">
        <v>0.42</v>
      </c>
      <c r="J1046" s="17" t="n">
        <v>0.36</v>
      </c>
      <c r="K1046" s="19" t="n">
        <f aca="false">IF(E1046="Discontinued",H1046,ROUND(ROUNDUP(ROUND(G1046/(1-IF(J1046="",I1046,J1046))/0.05,6),0)*0.05,2))</f>
        <v>4.6</v>
      </c>
      <c r="L1046" s="19" t="n">
        <f aca="false">IF(OR(E1046="Discontinued",P1046="Held at old sell"),H1046,IF(LEFT(P1046,15)="Approved, cappe",ROUND(ROUNDUP(ROUND(H1046*1.1/0.05,6),0)*0.05,2),K1046))</f>
        <v>4.6</v>
      </c>
      <c r="M1046" s="17" t="n">
        <f aca="false">ROUND((H1046-G1046)/H1046,3)</f>
        <v>0.311</v>
      </c>
      <c r="N1046" s="17" t="n">
        <f aca="false">IF(E1046="Discontinued","",ROUND((L1046-G1046)/L1046,3))</f>
        <v>0.363</v>
      </c>
      <c r="O1046" s="21" t="str">
        <f aca="false">IF(E1046="Discontinued","Archive",IF(AND(ROUND(K1046/H1046-1,6)&lt;=0.1,K1046-H1046&lt;=100),"Auto","Approval"))</f>
        <v>Auto</v>
      </c>
      <c r="P1046" s="21" t="s">
        <v>111</v>
      </c>
      <c r="Q1046" s="21" t="s">
        <v>1649</v>
      </c>
      <c r="R1046" s="21" t="str">
        <f aca="false">IF(E1046="Superseded",MID(INDEX('Import file'!$E$2:$E$1384,MATCH(A1046,'Import file'!$A$2:$A$1384,0)),23,30),A1046)</f>
        <v>SAC-1045</v>
      </c>
      <c r="S1046" s="19" t="n">
        <f aca="false">IF(E1046="Discontinued","",IFERROR(INDEX('Supplier file A'!$D$2:$D$677,MATCH(R1046,'Supplier file A'!$A$2:$A$677,0)),IFERROR(INDEX('Supplier file B'!$D$2:$D$386,MATCH(R1046,'Supplier file B'!$A$2:$A$386,0)),INDEX('Supplier file C'!$D$2:$D$383,MATCH(R1046,'Supplier file C'!$A$2:$A$383,0)))))</f>
        <v>2.93</v>
      </c>
      <c r="T1046" s="21" t="str">
        <f aca="false">IF(E1046="Discontinued","",IF(ABS(G1046-S1046)&lt;0.005,"Yes","No"))</f>
        <v>Yes</v>
      </c>
      <c r="U1046" s="21" t="str">
        <f aca="false">IF(E1046="Discontinued","",IF(ABS(F1046-G1046)&lt;=0.01*G1046,"Yes","No"))</f>
        <v>No</v>
      </c>
      <c r="V1046" s="17" t="n">
        <f aca="false">IF(E1046="Discontinued","",K1046/H1046-1)</f>
        <v>0.0823529411764705</v>
      </c>
      <c r="W1046" s="21" t="str">
        <f aca="false">IF(E1046="Discontinued","Archived",IF(ROUND((L1046-G1046)/L1046,3)&gt;=ROUND(I1046,3),"At or above target",IF(Q1046&lt;&gt;"","Below target, reason recorded","Below target, no reason")))</f>
        <v>Below target, reason recorded</v>
      </c>
      <c r="X1046" s="21" t="str">
        <f aca="false">IF(E1046="Discontinued","",IF(ROUND(M1046-I1046,3)&lt;-0.01,"Yes","No"))</f>
        <v>Yes</v>
      </c>
    </row>
    <row r="1047" customFormat="false" ht="15" hidden="false" customHeight="false" outlineLevel="0" collapsed="false">
      <c r="A1047" s="21" t="s">
        <v>2232</v>
      </c>
      <c r="B1047" s="21" t="s">
        <v>2233</v>
      </c>
      <c r="C1047" s="21" t="s">
        <v>2202</v>
      </c>
      <c r="D1047" s="21" t="s">
        <v>2203</v>
      </c>
      <c r="E1047" s="21" t="s">
        <v>110</v>
      </c>
      <c r="F1047" s="19" t="n">
        <v>4.42</v>
      </c>
      <c r="G1047" s="19" t="n">
        <v>4.67</v>
      </c>
      <c r="H1047" s="19" t="n">
        <v>7.65</v>
      </c>
      <c r="I1047" s="17" t="n">
        <v>0.42</v>
      </c>
      <c r="J1047" s="17"/>
      <c r="K1047" s="19" t="n">
        <f aca="false">IF(E1047="Discontinued",H1047,ROUND(ROUNDUP(ROUND(G1047/(1-IF(J1047="",I1047,J1047))/0.05,6),0)*0.05,2))</f>
        <v>8.1</v>
      </c>
      <c r="L1047" s="19" t="n">
        <f aca="false">IF(OR(E1047="Discontinued",P1047="Held at old sell"),H1047,IF(LEFT(P1047,15)="Approved, cappe",ROUND(ROUNDUP(ROUND(H1047*1.1/0.05,6),0)*0.05,2),K1047))</f>
        <v>8.1</v>
      </c>
      <c r="M1047" s="17" t="n">
        <f aca="false">ROUND((H1047-G1047)/H1047,3)</f>
        <v>0.39</v>
      </c>
      <c r="N1047" s="17" t="n">
        <f aca="false">IF(E1047="Discontinued","",ROUND((L1047-G1047)/L1047,3))</f>
        <v>0.423</v>
      </c>
      <c r="O1047" s="21" t="str">
        <f aca="false">IF(E1047="Discontinued","Archive",IF(AND(ROUND(K1047/H1047-1,6)&lt;=0.1,K1047-H1047&lt;=100),"Auto","Approval"))</f>
        <v>Auto</v>
      </c>
      <c r="P1047" s="21" t="s">
        <v>111</v>
      </c>
      <c r="Q1047" s="21"/>
      <c r="R1047" s="21" t="str">
        <f aca="false">IF(E1047="Superseded",MID(INDEX('Import file'!$E$2:$E$1384,MATCH(A1047,'Import file'!$A$2:$A$1384,0)),23,30),A1047)</f>
        <v>SAC-1048</v>
      </c>
      <c r="S1047" s="19" t="n">
        <f aca="false">IF(E1047="Discontinued","",IFERROR(INDEX('Supplier file A'!$D$2:$D$677,MATCH(R1047,'Supplier file A'!$A$2:$A$677,0)),IFERROR(INDEX('Supplier file B'!$D$2:$D$386,MATCH(R1047,'Supplier file B'!$A$2:$A$386,0)),INDEX('Supplier file C'!$D$2:$D$383,MATCH(R1047,'Supplier file C'!$A$2:$A$383,0)))))</f>
        <v>4.67</v>
      </c>
      <c r="T1047" s="21" t="str">
        <f aca="false">IF(E1047="Discontinued","",IF(ABS(G1047-S1047)&lt;0.005,"Yes","No"))</f>
        <v>Yes</v>
      </c>
      <c r="U1047" s="21" t="str">
        <f aca="false">IF(E1047="Discontinued","",IF(ABS(F1047-G1047)&lt;=0.01*G1047,"Yes","No"))</f>
        <v>No</v>
      </c>
      <c r="V1047" s="17" t="n">
        <f aca="false">IF(E1047="Discontinued","",K1047/H1047-1)</f>
        <v>0.0588235294117647</v>
      </c>
      <c r="W1047" s="21" t="str">
        <f aca="false">IF(E1047="Discontinued","Archived",IF(ROUND((L1047-G1047)/L1047,3)&gt;=ROUND(I1047,3),"At or above target",IF(Q1047&lt;&gt;"","Below target, reason recorded","Below target, no reason")))</f>
        <v>At or above target</v>
      </c>
      <c r="X1047" s="21" t="str">
        <f aca="false">IF(E1047="Discontinued","",IF(ROUND(M1047-I1047,3)&lt;-0.01,"Yes","No"))</f>
        <v>Yes</v>
      </c>
    </row>
    <row r="1048" customFormat="false" ht="15" hidden="false" customHeight="false" outlineLevel="0" collapsed="false">
      <c r="A1048" s="21" t="s">
        <v>2234</v>
      </c>
      <c r="B1048" s="21" t="s">
        <v>2235</v>
      </c>
      <c r="C1048" s="21" t="s">
        <v>2202</v>
      </c>
      <c r="D1048" s="21" t="s">
        <v>2203</v>
      </c>
      <c r="E1048" s="21" t="s">
        <v>110</v>
      </c>
      <c r="F1048" s="19" t="n">
        <v>24.3</v>
      </c>
      <c r="G1048" s="19" t="n">
        <v>26.06</v>
      </c>
      <c r="H1048" s="19" t="n">
        <v>38.6</v>
      </c>
      <c r="I1048" s="17" t="n">
        <v>0.42</v>
      </c>
      <c r="J1048" s="17" t="n">
        <v>0.37</v>
      </c>
      <c r="K1048" s="19" t="n">
        <f aca="false">IF(E1048="Discontinued",H1048,ROUND(ROUNDUP(ROUND(G1048/(1-IF(J1048="",I1048,J1048))/0.05,6),0)*0.05,2))</f>
        <v>41.4</v>
      </c>
      <c r="L1048" s="19" t="n">
        <f aca="false">IF(OR(E1048="Discontinued",P1048="Held at old sell"),H1048,IF(LEFT(P1048,15)="Approved, cappe",ROUND(ROUNDUP(ROUND(H1048*1.1/0.05,6),0)*0.05,2),K1048))</f>
        <v>41.4</v>
      </c>
      <c r="M1048" s="17" t="n">
        <f aca="false">ROUND((H1048-G1048)/H1048,3)</f>
        <v>0.325</v>
      </c>
      <c r="N1048" s="17" t="n">
        <f aca="false">IF(E1048="Discontinued","",ROUND((L1048-G1048)/L1048,3))</f>
        <v>0.371</v>
      </c>
      <c r="O1048" s="21" t="str">
        <f aca="false">IF(E1048="Discontinued","Archive",IF(AND(ROUND(K1048/H1048-1,6)&lt;=0.1,K1048-H1048&lt;=100),"Auto","Approval"))</f>
        <v>Auto</v>
      </c>
      <c r="P1048" s="21" t="s">
        <v>111</v>
      </c>
      <c r="Q1048" s="21" t="s">
        <v>1618</v>
      </c>
      <c r="R1048" s="21" t="str">
        <f aca="false">IF(E1048="Superseded",MID(INDEX('Import file'!$E$2:$E$1384,MATCH(A1048,'Import file'!$A$2:$A$1384,0)),23,30),A1048)</f>
        <v>SAC-1051</v>
      </c>
      <c r="S1048" s="19" t="n">
        <f aca="false">IF(E1048="Discontinued","",IFERROR(INDEX('Supplier file A'!$D$2:$D$677,MATCH(R1048,'Supplier file A'!$A$2:$A$677,0)),IFERROR(INDEX('Supplier file B'!$D$2:$D$386,MATCH(R1048,'Supplier file B'!$A$2:$A$386,0)),INDEX('Supplier file C'!$D$2:$D$383,MATCH(R1048,'Supplier file C'!$A$2:$A$383,0)))))</f>
        <v>26.06</v>
      </c>
      <c r="T1048" s="21" t="str">
        <f aca="false">IF(E1048="Discontinued","",IF(ABS(G1048-S1048)&lt;0.005,"Yes","No"))</f>
        <v>Yes</v>
      </c>
      <c r="U1048" s="21" t="str">
        <f aca="false">IF(E1048="Discontinued","",IF(ABS(F1048-G1048)&lt;=0.01*G1048,"Yes","No"))</f>
        <v>No</v>
      </c>
      <c r="V1048" s="17" t="n">
        <f aca="false">IF(E1048="Discontinued","",K1048/H1048-1)</f>
        <v>0.0725388601036268</v>
      </c>
      <c r="W1048" s="21" t="str">
        <f aca="false">IF(E1048="Discontinued","Archived",IF(ROUND((L1048-G1048)/L1048,3)&gt;=ROUND(I1048,3),"At or above target",IF(Q1048&lt;&gt;"","Below target, reason recorded","Below target, no reason")))</f>
        <v>Below target, reason recorded</v>
      </c>
      <c r="X1048" s="21" t="str">
        <f aca="false">IF(E1048="Discontinued","",IF(ROUND(M1048-I1048,3)&lt;-0.01,"Yes","No"))</f>
        <v>Yes</v>
      </c>
    </row>
    <row r="1049" customFormat="false" ht="15" hidden="false" customHeight="false" outlineLevel="0" collapsed="false">
      <c r="A1049" s="21" t="s">
        <v>2236</v>
      </c>
      <c r="B1049" s="21" t="s">
        <v>2237</v>
      </c>
      <c r="C1049" s="21" t="s">
        <v>2202</v>
      </c>
      <c r="D1049" s="21" t="s">
        <v>2203</v>
      </c>
      <c r="E1049" s="21" t="s">
        <v>110</v>
      </c>
      <c r="F1049" s="19" t="n">
        <v>3.2</v>
      </c>
      <c r="G1049" s="19" t="n">
        <v>3.41</v>
      </c>
      <c r="H1049" s="19" t="n">
        <v>5.55</v>
      </c>
      <c r="I1049" s="17" t="n">
        <v>0.42</v>
      </c>
      <c r="J1049" s="17"/>
      <c r="K1049" s="19" t="n">
        <f aca="false">IF(E1049="Discontinued",H1049,ROUND(ROUNDUP(ROUND(G1049/(1-IF(J1049="",I1049,J1049))/0.05,6),0)*0.05,2))</f>
        <v>5.9</v>
      </c>
      <c r="L1049" s="19" t="n">
        <f aca="false">IF(OR(E1049="Discontinued",P1049="Held at old sell"),H1049,IF(LEFT(P1049,15)="Approved, cappe",ROUND(ROUNDUP(ROUND(H1049*1.1/0.05,6),0)*0.05,2),K1049))</f>
        <v>5.9</v>
      </c>
      <c r="M1049" s="17" t="n">
        <f aca="false">ROUND((H1049-G1049)/H1049,3)</f>
        <v>0.386</v>
      </c>
      <c r="N1049" s="17" t="n">
        <f aca="false">IF(E1049="Discontinued","",ROUND((L1049-G1049)/L1049,3))</f>
        <v>0.422</v>
      </c>
      <c r="O1049" s="21" t="str">
        <f aca="false">IF(E1049="Discontinued","Archive",IF(AND(ROUND(K1049/H1049-1,6)&lt;=0.1,K1049-H1049&lt;=100),"Auto","Approval"))</f>
        <v>Auto</v>
      </c>
      <c r="P1049" s="21" t="s">
        <v>111</v>
      </c>
      <c r="Q1049" s="21"/>
      <c r="R1049" s="21" t="str">
        <f aca="false">IF(E1049="Superseded",MID(INDEX('Import file'!$E$2:$E$1384,MATCH(A1049,'Import file'!$A$2:$A$1384,0)),23,30),A1049)</f>
        <v>SAC-1054</v>
      </c>
      <c r="S1049" s="19" t="n">
        <f aca="false">IF(E1049="Discontinued","",IFERROR(INDEX('Supplier file A'!$D$2:$D$677,MATCH(R1049,'Supplier file A'!$A$2:$A$677,0)),IFERROR(INDEX('Supplier file B'!$D$2:$D$386,MATCH(R1049,'Supplier file B'!$A$2:$A$386,0)),INDEX('Supplier file C'!$D$2:$D$383,MATCH(R1049,'Supplier file C'!$A$2:$A$383,0)))))</f>
        <v>3.41</v>
      </c>
      <c r="T1049" s="21" t="str">
        <f aca="false">IF(E1049="Discontinued","",IF(ABS(G1049-S1049)&lt;0.005,"Yes","No"))</f>
        <v>Yes</v>
      </c>
      <c r="U1049" s="21" t="str">
        <f aca="false">IF(E1049="Discontinued","",IF(ABS(F1049-G1049)&lt;=0.01*G1049,"Yes","No"))</f>
        <v>No</v>
      </c>
      <c r="V1049" s="17" t="n">
        <f aca="false">IF(E1049="Discontinued","",K1049/H1049-1)</f>
        <v>0.0630630630630631</v>
      </c>
      <c r="W1049" s="21" t="str">
        <f aca="false">IF(E1049="Discontinued","Archived",IF(ROUND((L1049-G1049)/L1049,3)&gt;=ROUND(I1049,3),"At or above target",IF(Q1049&lt;&gt;"","Below target, reason recorded","Below target, no reason")))</f>
        <v>At or above target</v>
      </c>
      <c r="X1049" s="21" t="str">
        <f aca="false">IF(E1049="Discontinued","",IF(ROUND(M1049-I1049,3)&lt;-0.01,"Yes","No"))</f>
        <v>Yes</v>
      </c>
    </row>
    <row r="1050" customFormat="false" ht="15" hidden="false" customHeight="false" outlineLevel="0" collapsed="false">
      <c r="A1050" s="21" t="s">
        <v>2238</v>
      </c>
      <c r="B1050" s="21" t="s">
        <v>2239</v>
      </c>
      <c r="C1050" s="21" t="s">
        <v>2202</v>
      </c>
      <c r="D1050" s="21" t="s">
        <v>2203</v>
      </c>
      <c r="E1050" s="21" t="s">
        <v>110</v>
      </c>
      <c r="F1050" s="19" t="n">
        <v>8.07</v>
      </c>
      <c r="G1050" s="19" t="n">
        <v>8.67</v>
      </c>
      <c r="H1050" s="19" t="n">
        <v>13.95</v>
      </c>
      <c r="I1050" s="17" t="n">
        <v>0.42</v>
      </c>
      <c r="J1050" s="17"/>
      <c r="K1050" s="19" t="n">
        <f aca="false">IF(E1050="Discontinued",H1050,ROUND(ROUNDUP(ROUND(G1050/(1-IF(J1050="",I1050,J1050))/0.05,6),0)*0.05,2))</f>
        <v>14.95</v>
      </c>
      <c r="L1050" s="19" t="n">
        <f aca="false">IF(OR(E1050="Discontinued",P1050="Held at old sell"),H1050,IF(LEFT(P1050,15)="Approved, cappe",ROUND(ROUNDUP(ROUND(H1050*1.1/0.05,6),0)*0.05,2),K1050))</f>
        <v>14.95</v>
      </c>
      <c r="M1050" s="17" t="n">
        <f aca="false">ROUND((H1050-G1050)/H1050,3)</f>
        <v>0.378</v>
      </c>
      <c r="N1050" s="17" t="n">
        <f aca="false">IF(E1050="Discontinued","",ROUND((L1050-G1050)/L1050,3))</f>
        <v>0.42</v>
      </c>
      <c r="O1050" s="21" t="str">
        <f aca="false">IF(E1050="Discontinued","Archive",IF(AND(ROUND(K1050/H1050-1,6)&lt;=0.1,K1050-H1050&lt;=100),"Auto","Approval"))</f>
        <v>Auto</v>
      </c>
      <c r="P1050" s="21" t="s">
        <v>111</v>
      </c>
      <c r="Q1050" s="21"/>
      <c r="R1050" s="21" t="str">
        <f aca="false">IF(E1050="Superseded",MID(INDEX('Import file'!$E$2:$E$1384,MATCH(A1050,'Import file'!$A$2:$A$1384,0)),23,30),A1050)</f>
        <v>SAC-1057</v>
      </c>
      <c r="S1050" s="19" t="n">
        <f aca="false">IF(E1050="Discontinued","",IFERROR(INDEX('Supplier file A'!$D$2:$D$677,MATCH(R1050,'Supplier file A'!$A$2:$A$677,0)),IFERROR(INDEX('Supplier file B'!$D$2:$D$386,MATCH(R1050,'Supplier file B'!$A$2:$A$386,0)),INDEX('Supplier file C'!$D$2:$D$383,MATCH(R1050,'Supplier file C'!$A$2:$A$383,0)))))</f>
        <v>8.67</v>
      </c>
      <c r="T1050" s="21" t="str">
        <f aca="false">IF(E1050="Discontinued","",IF(ABS(G1050-S1050)&lt;0.005,"Yes","No"))</f>
        <v>Yes</v>
      </c>
      <c r="U1050" s="21" t="str">
        <f aca="false">IF(E1050="Discontinued","",IF(ABS(F1050-G1050)&lt;=0.01*G1050,"Yes","No"))</f>
        <v>No</v>
      </c>
      <c r="V1050" s="17" t="n">
        <f aca="false">IF(E1050="Discontinued","",K1050/H1050-1)</f>
        <v>0.0716845878136201</v>
      </c>
      <c r="W1050" s="21" t="str">
        <f aca="false">IF(E1050="Discontinued","Archived",IF(ROUND((L1050-G1050)/L1050,3)&gt;=ROUND(I1050,3),"At or above target",IF(Q1050&lt;&gt;"","Below target, reason recorded","Below target, no reason")))</f>
        <v>At or above target</v>
      </c>
      <c r="X1050" s="21" t="str">
        <f aca="false">IF(E1050="Discontinued","",IF(ROUND(M1050-I1050,3)&lt;-0.01,"Yes","No"))</f>
        <v>Yes</v>
      </c>
    </row>
    <row r="1051" customFormat="false" ht="15" hidden="false" customHeight="false" outlineLevel="0" collapsed="false">
      <c r="A1051" s="21" t="s">
        <v>2240</v>
      </c>
      <c r="B1051" s="21" t="s">
        <v>2241</v>
      </c>
      <c r="C1051" s="21" t="s">
        <v>2202</v>
      </c>
      <c r="D1051" s="21" t="s">
        <v>2203</v>
      </c>
      <c r="E1051" s="21" t="s">
        <v>110</v>
      </c>
      <c r="F1051" s="19" t="n">
        <v>32.4</v>
      </c>
      <c r="G1051" s="19" t="n">
        <v>34.39</v>
      </c>
      <c r="H1051" s="19" t="n">
        <v>55.9</v>
      </c>
      <c r="I1051" s="17" t="n">
        <v>0.42</v>
      </c>
      <c r="J1051" s="17"/>
      <c r="K1051" s="19" t="n">
        <f aca="false">IF(E1051="Discontinued",H1051,ROUND(ROUNDUP(ROUND(G1051/(1-IF(J1051="",I1051,J1051))/0.05,6),0)*0.05,2))</f>
        <v>59.3</v>
      </c>
      <c r="L1051" s="19" t="n">
        <f aca="false">IF(OR(E1051="Discontinued",P1051="Held at old sell"),H1051,IF(LEFT(P1051,15)="Approved, cappe",ROUND(ROUNDUP(ROUND(H1051*1.1/0.05,6),0)*0.05,2),K1051))</f>
        <v>59.3</v>
      </c>
      <c r="M1051" s="17" t="n">
        <f aca="false">ROUND((H1051-G1051)/H1051,3)</f>
        <v>0.385</v>
      </c>
      <c r="N1051" s="17" t="n">
        <f aca="false">IF(E1051="Discontinued","",ROUND((L1051-G1051)/L1051,3))</f>
        <v>0.42</v>
      </c>
      <c r="O1051" s="21" t="str">
        <f aca="false">IF(E1051="Discontinued","Archive",IF(AND(ROUND(K1051/H1051-1,6)&lt;=0.1,K1051-H1051&lt;=100),"Auto","Approval"))</f>
        <v>Auto</v>
      </c>
      <c r="P1051" s="21" t="s">
        <v>111</v>
      </c>
      <c r="Q1051" s="21"/>
      <c r="R1051" s="21" t="str">
        <f aca="false">IF(E1051="Superseded",MID(INDEX('Import file'!$E$2:$E$1384,MATCH(A1051,'Import file'!$A$2:$A$1384,0)),23,30),A1051)</f>
        <v>SAC-1060</v>
      </c>
      <c r="S1051" s="19" t="n">
        <f aca="false">IF(E1051="Discontinued","",IFERROR(INDEX('Supplier file A'!$D$2:$D$677,MATCH(R1051,'Supplier file A'!$A$2:$A$677,0)),IFERROR(INDEX('Supplier file B'!$D$2:$D$386,MATCH(R1051,'Supplier file B'!$A$2:$A$386,0)),INDEX('Supplier file C'!$D$2:$D$383,MATCH(R1051,'Supplier file C'!$A$2:$A$383,0)))))</f>
        <v>34.39</v>
      </c>
      <c r="T1051" s="21" t="str">
        <f aca="false">IF(E1051="Discontinued","",IF(ABS(G1051-S1051)&lt;0.005,"Yes","No"))</f>
        <v>Yes</v>
      </c>
      <c r="U1051" s="21" t="str">
        <f aca="false">IF(E1051="Discontinued","",IF(ABS(F1051-G1051)&lt;=0.01*G1051,"Yes","No"))</f>
        <v>No</v>
      </c>
      <c r="V1051" s="17" t="n">
        <f aca="false">IF(E1051="Discontinued","",K1051/H1051-1)</f>
        <v>0.0608228980322003</v>
      </c>
      <c r="W1051" s="21" t="str">
        <f aca="false">IF(E1051="Discontinued","Archived",IF(ROUND((L1051-G1051)/L1051,3)&gt;=ROUND(I1051,3),"At or above target",IF(Q1051&lt;&gt;"","Below target, reason recorded","Below target, no reason")))</f>
        <v>At or above target</v>
      </c>
      <c r="X1051" s="21" t="str">
        <f aca="false">IF(E1051="Discontinued","",IF(ROUND(M1051-I1051,3)&lt;-0.01,"Yes","No"))</f>
        <v>Yes</v>
      </c>
    </row>
    <row r="1052" customFormat="false" ht="15" hidden="false" customHeight="false" outlineLevel="0" collapsed="false">
      <c r="A1052" s="21" t="s">
        <v>2242</v>
      </c>
      <c r="B1052" s="21" t="s">
        <v>2243</v>
      </c>
      <c r="C1052" s="21" t="s">
        <v>2202</v>
      </c>
      <c r="D1052" s="21" t="s">
        <v>2203</v>
      </c>
      <c r="E1052" s="21" t="s">
        <v>110</v>
      </c>
      <c r="F1052" s="19" t="n">
        <v>10.92</v>
      </c>
      <c r="G1052" s="19" t="n">
        <v>11.64</v>
      </c>
      <c r="H1052" s="19" t="n">
        <v>18.85</v>
      </c>
      <c r="I1052" s="17" t="n">
        <v>0.42</v>
      </c>
      <c r="J1052" s="17"/>
      <c r="K1052" s="19" t="n">
        <f aca="false">IF(E1052="Discontinued",H1052,ROUND(ROUNDUP(ROUND(G1052/(1-IF(J1052="",I1052,J1052))/0.05,6),0)*0.05,2))</f>
        <v>20.1</v>
      </c>
      <c r="L1052" s="19" t="n">
        <f aca="false">IF(OR(E1052="Discontinued",P1052="Held at old sell"),H1052,IF(LEFT(P1052,15)="Approved, cappe",ROUND(ROUNDUP(ROUND(H1052*1.1/0.05,6),0)*0.05,2),K1052))</f>
        <v>20.1</v>
      </c>
      <c r="M1052" s="17" t="n">
        <f aca="false">ROUND((H1052-G1052)/H1052,3)</f>
        <v>0.382</v>
      </c>
      <c r="N1052" s="17" t="n">
        <f aca="false">IF(E1052="Discontinued","",ROUND((L1052-G1052)/L1052,3))</f>
        <v>0.421</v>
      </c>
      <c r="O1052" s="21" t="str">
        <f aca="false">IF(E1052="Discontinued","Archive",IF(AND(ROUND(K1052/H1052-1,6)&lt;=0.1,K1052-H1052&lt;=100),"Auto","Approval"))</f>
        <v>Auto</v>
      </c>
      <c r="P1052" s="21" t="s">
        <v>111</v>
      </c>
      <c r="Q1052" s="21"/>
      <c r="R1052" s="21" t="str">
        <f aca="false">IF(E1052="Superseded",MID(INDEX('Import file'!$E$2:$E$1384,MATCH(A1052,'Import file'!$A$2:$A$1384,0)),23,30),A1052)</f>
        <v>SAC-1063</v>
      </c>
      <c r="S1052" s="19" t="n">
        <f aca="false">IF(E1052="Discontinued","",IFERROR(INDEX('Supplier file A'!$D$2:$D$677,MATCH(R1052,'Supplier file A'!$A$2:$A$677,0)),IFERROR(INDEX('Supplier file B'!$D$2:$D$386,MATCH(R1052,'Supplier file B'!$A$2:$A$386,0)),INDEX('Supplier file C'!$D$2:$D$383,MATCH(R1052,'Supplier file C'!$A$2:$A$383,0)))))</f>
        <v>11.64</v>
      </c>
      <c r="T1052" s="21" t="str">
        <f aca="false">IF(E1052="Discontinued","",IF(ABS(G1052-S1052)&lt;0.005,"Yes","No"))</f>
        <v>Yes</v>
      </c>
      <c r="U1052" s="21" t="str">
        <f aca="false">IF(E1052="Discontinued","",IF(ABS(F1052-G1052)&lt;=0.01*G1052,"Yes","No"))</f>
        <v>No</v>
      </c>
      <c r="V1052" s="17" t="n">
        <f aca="false">IF(E1052="Discontinued","",K1052/H1052-1)</f>
        <v>0.0663129973474801</v>
      </c>
      <c r="W1052" s="21" t="str">
        <f aca="false">IF(E1052="Discontinued","Archived",IF(ROUND((L1052-G1052)/L1052,3)&gt;=ROUND(I1052,3),"At or above target",IF(Q1052&lt;&gt;"","Below target, reason recorded","Below target, no reason")))</f>
        <v>At or above target</v>
      </c>
      <c r="X1052" s="21" t="str">
        <f aca="false">IF(E1052="Discontinued","",IF(ROUND(M1052-I1052,3)&lt;-0.01,"Yes","No"))</f>
        <v>Yes</v>
      </c>
    </row>
    <row r="1053" customFormat="false" ht="15" hidden="false" customHeight="false" outlineLevel="0" collapsed="false">
      <c r="A1053" s="21" t="s">
        <v>2244</v>
      </c>
      <c r="B1053" s="21" t="s">
        <v>2245</v>
      </c>
      <c r="C1053" s="21" t="s">
        <v>2202</v>
      </c>
      <c r="D1053" s="21" t="s">
        <v>2203</v>
      </c>
      <c r="E1053" s="21" t="s">
        <v>110</v>
      </c>
      <c r="F1053" s="19" t="n">
        <v>3.06</v>
      </c>
      <c r="G1053" s="19" t="n">
        <v>3.28</v>
      </c>
      <c r="H1053" s="19" t="n">
        <v>5.3</v>
      </c>
      <c r="I1053" s="17" t="n">
        <v>0.42</v>
      </c>
      <c r="J1053" s="17"/>
      <c r="K1053" s="19" t="n">
        <f aca="false">IF(E1053="Discontinued",H1053,ROUND(ROUNDUP(ROUND(G1053/(1-IF(J1053="",I1053,J1053))/0.05,6),0)*0.05,2))</f>
        <v>5.7</v>
      </c>
      <c r="L1053" s="19" t="n">
        <f aca="false">IF(OR(E1053="Discontinued",P1053="Held at old sell"),H1053,IF(LEFT(P1053,15)="Approved, cappe",ROUND(ROUNDUP(ROUND(H1053*1.1/0.05,6),0)*0.05,2),K1053))</f>
        <v>5.7</v>
      </c>
      <c r="M1053" s="17" t="n">
        <f aca="false">ROUND((H1053-G1053)/H1053,3)</f>
        <v>0.381</v>
      </c>
      <c r="N1053" s="17" t="n">
        <f aca="false">IF(E1053="Discontinued","",ROUND((L1053-G1053)/L1053,3))</f>
        <v>0.425</v>
      </c>
      <c r="O1053" s="21" t="str">
        <f aca="false">IF(E1053="Discontinued","Archive",IF(AND(ROUND(K1053/H1053-1,6)&lt;=0.1,K1053-H1053&lt;=100),"Auto","Approval"))</f>
        <v>Auto</v>
      </c>
      <c r="P1053" s="21" t="s">
        <v>111</v>
      </c>
      <c r="Q1053" s="21"/>
      <c r="R1053" s="21" t="str">
        <f aca="false">IF(E1053="Superseded",MID(INDEX('Import file'!$E$2:$E$1384,MATCH(A1053,'Import file'!$A$2:$A$1384,0)),23,30),A1053)</f>
        <v>SAC-1066</v>
      </c>
      <c r="S1053" s="19" t="n">
        <f aca="false">IF(E1053="Discontinued","",IFERROR(INDEX('Supplier file A'!$D$2:$D$677,MATCH(R1053,'Supplier file A'!$A$2:$A$677,0)),IFERROR(INDEX('Supplier file B'!$D$2:$D$386,MATCH(R1053,'Supplier file B'!$A$2:$A$386,0)),INDEX('Supplier file C'!$D$2:$D$383,MATCH(R1053,'Supplier file C'!$A$2:$A$383,0)))))</f>
        <v>3.28</v>
      </c>
      <c r="T1053" s="21" t="str">
        <f aca="false">IF(E1053="Discontinued","",IF(ABS(G1053-S1053)&lt;0.005,"Yes","No"))</f>
        <v>Yes</v>
      </c>
      <c r="U1053" s="21" t="str">
        <f aca="false">IF(E1053="Discontinued","",IF(ABS(F1053-G1053)&lt;=0.01*G1053,"Yes","No"))</f>
        <v>No</v>
      </c>
      <c r="V1053" s="17" t="n">
        <f aca="false">IF(E1053="Discontinued","",K1053/H1053-1)</f>
        <v>0.0754716981132075</v>
      </c>
      <c r="W1053" s="21" t="str">
        <f aca="false">IF(E1053="Discontinued","Archived",IF(ROUND((L1053-G1053)/L1053,3)&gt;=ROUND(I1053,3),"At or above target",IF(Q1053&lt;&gt;"","Below target, reason recorded","Below target, no reason")))</f>
        <v>At or above target</v>
      </c>
      <c r="X1053" s="21" t="str">
        <f aca="false">IF(E1053="Discontinued","",IF(ROUND(M1053-I1053,3)&lt;-0.01,"Yes","No"))</f>
        <v>Yes</v>
      </c>
    </row>
    <row r="1054" customFormat="false" ht="15" hidden="false" customHeight="false" outlineLevel="0" collapsed="false">
      <c r="A1054" s="21" t="s">
        <v>2246</v>
      </c>
      <c r="B1054" s="21" t="s">
        <v>2247</v>
      </c>
      <c r="C1054" s="21" t="s">
        <v>2202</v>
      </c>
      <c r="D1054" s="21" t="s">
        <v>2203</v>
      </c>
      <c r="E1054" s="21" t="s">
        <v>110</v>
      </c>
      <c r="F1054" s="19" t="n">
        <v>5.2</v>
      </c>
      <c r="G1054" s="19" t="n">
        <v>5.56</v>
      </c>
      <c r="H1054" s="19" t="n">
        <v>9</v>
      </c>
      <c r="I1054" s="17" t="n">
        <v>0.42</v>
      </c>
      <c r="J1054" s="17"/>
      <c r="K1054" s="19" t="n">
        <f aca="false">IF(E1054="Discontinued",H1054,ROUND(ROUNDUP(ROUND(G1054/(1-IF(J1054="",I1054,J1054))/0.05,6),0)*0.05,2))</f>
        <v>9.6</v>
      </c>
      <c r="L1054" s="19" t="n">
        <f aca="false">IF(OR(E1054="Discontinued",P1054="Held at old sell"),H1054,IF(LEFT(P1054,15)="Approved, cappe",ROUND(ROUNDUP(ROUND(H1054*1.1/0.05,6),0)*0.05,2),K1054))</f>
        <v>9.6</v>
      </c>
      <c r="M1054" s="17" t="n">
        <f aca="false">ROUND((H1054-G1054)/H1054,3)</f>
        <v>0.382</v>
      </c>
      <c r="N1054" s="17" t="n">
        <f aca="false">IF(E1054="Discontinued","",ROUND((L1054-G1054)/L1054,3))</f>
        <v>0.421</v>
      </c>
      <c r="O1054" s="21" t="str">
        <f aca="false">IF(E1054="Discontinued","Archive",IF(AND(ROUND(K1054/H1054-1,6)&lt;=0.1,K1054-H1054&lt;=100),"Auto","Approval"))</f>
        <v>Auto</v>
      </c>
      <c r="P1054" s="21" t="s">
        <v>111</v>
      </c>
      <c r="Q1054" s="21"/>
      <c r="R1054" s="21" t="str">
        <f aca="false">IF(E1054="Superseded",MID(INDEX('Import file'!$E$2:$E$1384,MATCH(A1054,'Import file'!$A$2:$A$1384,0)),23,30),A1054)</f>
        <v>SAC-1070</v>
      </c>
      <c r="S1054" s="19" t="n">
        <f aca="false">IF(E1054="Discontinued","",IFERROR(INDEX('Supplier file A'!$D$2:$D$677,MATCH(R1054,'Supplier file A'!$A$2:$A$677,0)),IFERROR(INDEX('Supplier file B'!$D$2:$D$386,MATCH(R1054,'Supplier file B'!$A$2:$A$386,0)),INDEX('Supplier file C'!$D$2:$D$383,MATCH(R1054,'Supplier file C'!$A$2:$A$383,0)))))</f>
        <v>5.56</v>
      </c>
      <c r="T1054" s="21" t="str">
        <f aca="false">IF(E1054="Discontinued","",IF(ABS(G1054-S1054)&lt;0.005,"Yes","No"))</f>
        <v>Yes</v>
      </c>
      <c r="U1054" s="21" t="str">
        <f aca="false">IF(E1054="Discontinued","",IF(ABS(F1054-G1054)&lt;=0.01*G1054,"Yes","No"))</f>
        <v>No</v>
      </c>
      <c r="V1054" s="17" t="n">
        <f aca="false">IF(E1054="Discontinued","",K1054/H1054-1)</f>
        <v>0.0666666666666667</v>
      </c>
      <c r="W1054" s="21" t="str">
        <f aca="false">IF(E1054="Discontinued","Archived",IF(ROUND((L1054-G1054)/L1054,3)&gt;=ROUND(I1054,3),"At or above target",IF(Q1054&lt;&gt;"","Below target, reason recorded","Below target, no reason")))</f>
        <v>At or above target</v>
      </c>
      <c r="X1054" s="21" t="str">
        <f aca="false">IF(E1054="Discontinued","",IF(ROUND(M1054-I1054,3)&lt;-0.01,"Yes","No"))</f>
        <v>Yes</v>
      </c>
    </row>
    <row r="1055" customFormat="false" ht="15" hidden="false" customHeight="false" outlineLevel="0" collapsed="false">
      <c r="A1055" s="21" t="s">
        <v>2248</v>
      </c>
      <c r="B1055" s="21" t="s">
        <v>2249</v>
      </c>
      <c r="C1055" s="21" t="s">
        <v>2202</v>
      </c>
      <c r="D1055" s="21" t="s">
        <v>2203</v>
      </c>
      <c r="E1055" s="21" t="s">
        <v>110</v>
      </c>
      <c r="F1055" s="19" t="n">
        <v>6.21</v>
      </c>
      <c r="G1055" s="19" t="n">
        <v>6.55</v>
      </c>
      <c r="H1055" s="19" t="n">
        <v>10.75</v>
      </c>
      <c r="I1055" s="17" t="n">
        <v>0.42</v>
      </c>
      <c r="J1055" s="17"/>
      <c r="K1055" s="19" t="n">
        <f aca="false">IF(E1055="Discontinued",H1055,ROUND(ROUNDUP(ROUND(G1055/(1-IF(J1055="",I1055,J1055))/0.05,6),0)*0.05,2))</f>
        <v>11.3</v>
      </c>
      <c r="L1055" s="19" t="n">
        <f aca="false">IF(OR(E1055="Discontinued",P1055="Held at old sell"),H1055,IF(LEFT(P1055,15)="Approved, cappe",ROUND(ROUNDUP(ROUND(H1055*1.1/0.05,6),0)*0.05,2),K1055))</f>
        <v>11.3</v>
      </c>
      <c r="M1055" s="17" t="n">
        <f aca="false">ROUND((H1055-G1055)/H1055,3)</f>
        <v>0.391</v>
      </c>
      <c r="N1055" s="17" t="n">
        <f aca="false">IF(E1055="Discontinued","",ROUND((L1055-G1055)/L1055,3))</f>
        <v>0.42</v>
      </c>
      <c r="O1055" s="21" t="str">
        <f aca="false">IF(E1055="Discontinued","Archive",IF(AND(ROUND(K1055/H1055-1,6)&lt;=0.1,K1055-H1055&lt;=100),"Auto","Approval"))</f>
        <v>Auto</v>
      </c>
      <c r="P1055" s="21" t="s">
        <v>111</v>
      </c>
      <c r="Q1055" s="21"/>
      <c r="R1055" s="21" t="str">
        <f aca="false">IF(E1055="Superseded",MID(INDEX('Import file'!$E$2:$E$1384,MATCH(A1055,'Import file'!$A$2:$A$1384,0)),23,30),A1055)</f>
        <v>SAC-1074</v>
      </c>
      <c r="S1055" s="19" t="n">
        <f aca="false">IF(E1055="Discontinued","",IFERROR(INDEX('Supplier file A'!$D$2:$D$677,MATCH(R1055,'Supplier file A'!$A$2:$A$677,0)),IFERROR(INDEX('Supplier file B'!$D$2:$D$386,MATCH(R1055,'Supplier file B'!$A$2:$A$386,0)),INDEX('Supplier file C'!$D$2:$D$383,MATCH(R1055,'Supplier file C'!$A$2:$A$383,0)))))</f>
        <v>6.55</v>
      </c>
      <c r="T1055" s="21" t="str">
        <f aca="false">IF(E1055="Discontinued","",IF(ABS(G1055-S1055)&lt;0.005,"Yes","No"))</f>
        <v>Yes</v>
      </c>
      <c r="U1055" s="21" t="str">
        <f aca="false">IF(E1055="Discontinued","",IF(ABS(F1055-G1055)&lt;=0.01*G1055,"Yes","No"))</f>
        <v>No</v>
      </c>
      <c r="V1055" s="17" t="n">
        <f aca="false">IF(E1055="Discontinued","",K1055/H1055-1)</f>
        <v>0.0511627906976744</v>
      </c>
      <c r="W1055" s="21" t="str">
        <f aca="false">IF(E1055="Discontinued","Archived",IF(ROUND((L1055-G1055)/L1055,3)&gt;=ROUND(I1055,3),"At or above target",IF(Q1055&lt;&gt;"","Below target, reason recorded","Below target, no reason")))</f>
        <v>At or above target</v>
      </c>
      <c r="X1055" s="21" t="str">
        <f aca="false">IF(E1055="Discontinued","",IF(ROUND(M1055-I1055,3)&lt;-0.01,"Yes","No"))</f>
        <v>Yes</v>
      </c>
    </row>
    <row r="1056" customFormat="false" ht="15" hidden="false" customHeight="false" outlineLevel="0" collapsed="false">
      <c r="A1056" s="21" t="s">
        <v>2250</v>
      </c>
      <c r="B1056" s="21" t="s">
        <v>2251</v>
      </c>
      <c r="C1056" s="21" t="s">
        <v>2202</v>
      </c>
      <c r="D1056" s="21" t="s">
        <v>2203</v>
      </c>
      <c r="E1056" s="21" t="s">
        <v>110</v>
      </c>
      <c r="F1056" s="19" t="n">
        <v>16.1</v>
      </c>
      <c r="G1056" s="19" t="n">
        <v>17.09</v>
      </c>
      <c r="H1056" s="19" t="n">
        <v>27.8</v>
      </c>
      <c r="I1056" s="17" t="n">
        <v>0.42</v>
      </c>
      <c r="J1056" s="17"/>
      <c r="K1056" s="19" t="n">
        <f aca="false">IF(E1056="Discontinued",H1056,ROUND(ROUNDUP(ROUND(G1056/(1-IF(J1056="",I1056,J1056))/0.05,6),0)*0.05,2))</f>
        <v>29.5</v>
      </c>
      <c r="L1056" s="19" t="n">
        <f aca="false">IF(OR(E1056="Discontinued",P1056="Held at old sell"),H1056,IF(LEFT(P1056,15)="Approved, cappe",ROUND(ROUNDUP(ROUND(H1056*1.1/0.05,6),0)*0.05,2),K1056))</f>
        <v>29.5</v>
      </c>
      <c r="M1056" s="17" t="n">
        <f aca="false">ROUND((H1056-G1056)/H1056,3)</f>
        <v>0.385</v>
      </c>
      <c r="N1056" s="17" t="n">
        <f aca="false">IF(E1056="Discontinued","",ROUND((L1056-G1056)/L1056,3))</f>
        <v>0.421</v>
      </c>
      <c r="O1056" s="21" t="str">
        <f aca="false">IF(E1056="Discontinued","Archive",IF(AND(ROUND(K1056/H1056-1,6)&lt;=0.1,K1056-H1056&lt;=100),"Auto","Approval"))</f>
        <v>Auto</v>
      </c>
      <c r="P1056" s="21" t="s">
        <v>111</v>
      </c>
      <c r="Q1056" s="21"/>
      <c r="R1056" s="21" t="str">
        <f aca="false">IF(E1056="Superseded",MID(INDEX('Import file'!$E$2:$E$1384,MATCH(A1056,'Import file'!$A$2:$A$1384,0)),23,30),A1056)</f>
        <v>SAC-1077</v>
      </c>
      <c r="S1056" s="19" t="n">
        <f aca="false">IF(E1056="Discontinued","",IFERROR(INDEX('Supplier file A'!$D$2:$D$677,MATCH(R1056,'Supplier file A'!$A$2:$A$677,0)),IFERROR(INDEX('Supplier file B'!$D$2:$D$386,MATCH(R1056,'Supplier file B'!$A$2:$A$386,0)),INDEX('Supplier file C'!$D$2:$D$383,MATCH(R1056,'Supplier file C'!$A$2:$A$383,0)))))</f>
        <v>17.09</v>
      </c>
      <c r="T1056" s="21" t="str">
        <f aca="false">IF(E1056="Discontinued","",IF(ABS(G1056-S1056)&lt;0.005,"Yes","No"))</f>
        <v>Yes</v>
      </c>
      <c r="U1056" s="21" t="str">
        <f aca="false">IF(E1056="Discontinued","",IF(ABS(F1056-G1056)&lt;=0.01*G1056,"Yes","No"))</f>
        <v>No</v>
      </c>
      <c r="V1056" s="17" t="n">
        <f aca="false">IF(E1056="Discontinued","",K1056/H1056-1)</f>
        <v>0.0611510791366907</v>
      </c>
      <c r="W1056" s="21" t="str">
        <f aca="false">IF(E1056="Discontinued","Archived",IF(ROUND((L1056-G1056)/L1056,3)&gt;=ROUND(I1056,3),"At or above target",IF(Q1056&lt;&gt;"","Below target, reason recorded","Below target, no reason")))</f>
        <v>At or above target</v>
      </c>
      <c r="X1056" s="21" t="str">
        <f aca="false">IF(E1056="Discontinued","",IF(ROUND(M1056-I1056,3)&lt;-0.01,"Yes","No"))</f>
        <v>Yes</v>
      </c>
    </row>
    <row r="1057" customFormat="false" ht="15" hidden="false" customHeight="false" outlineLevel="0" collapsed="false">
      <c r="A1057" s="21" t="s">
        <v>2252</v>
      </c>
      <c r="B1057" s="21" t="s">
        <v>2253</v>
      </c>
      <c r="C1057" s="21" t="s">
        <v>2202</v>
      </c>
      <c r="D1057" s="21" t="s">
        <v>2203</v>
      </c>
      <c r="E1057" s="21" t="s">
        <v>110</v>
      </c>
      <c r="F1057" s="19" t="n">
        <v>18.7</v>
      </c>
      <c r="G1057" s="19" t="n">
        <v>20.17</v>
      </c>
      <c r="H1057" s="19" t="n">
        <v>32.25</v>
      </c>
      <c r="I1057" s="17" t="n">
        <v>0.42</v>
      </c>
      <c r="J1057" s="17"/>
      <c r="K1057" s="19" t="n">
        <f aca="false">IF(E1057="Discontinued",H1057,ROUND(ROUNDUP(ROUND(G1057/(1-IF(J1057="",I1057,J1057))/0.05,6),0)*0.05,2))</f>
        <v>34.8</v>
      </c>
      <c r="L1057" s="19" t="n">
        <f aca="false">IF(OR(E1057="Discontinued",P1057="Held at old sell"),H1057,IF(LEFT(P1057,15)="Approved, cappe",ROUND(ROUNDUP(ROUND(H1057*1.1/0.05,6),0)*0.05,2),K1057))</f>
        <v>34.8</v>
      </c>
      <c r="M1057" s="17" t="n">
        <f aca="false">ROUND((H1057-G1057)/H1057,3)</f>
        <v>0.375</v>
      </c>
      <c r="N1057" s="17" t="n">
        <f aca="false">IF(E1057="Discontinued","",ROUND((L1057-G1057)/L1057,3))</f>
        <v>0.42</v>
      </c>
      <c r="O1057" s="21" t="str">
        <f aca="false">IF(E1057="Discontinued","Archive",IF(AND(ROUND(K1057/H1057-1,6)&lt;=0.1,K1057-H1057&lt;=100),"Auto","Approval"))</f>
        <v>Auto</v>
      </c>
      <c r="P1057" s="21" t="s">
        <v>111</v>
      </c>
      <c r="Q1057" s="21"/>
      <c r="R1057" s="21" t="str">
        <f aca="false">IF(E1057="Superseded",MID(INDEX('Import file'!$E$2:$E$1384,MATCH(A1057,'Import file'!$A$2:$A$1384,0)),23,30),A1057)</f>
        <v>SAC-1078</v>
      </c>
      <c r="S1057" s="19" t="n">
        <f aca="false">IF(E1057="Discontinued","",IFERROR(INDEX('Supplier file A'!$D$2:$D$677,MATCH(R1057,'Supplier file A'!$A$2:$A$677,0)),IFERROR(INDEX('Supplier file B'!$D$2:$D$386,MATCH(R1057,'Supplier file B'!$A$2:$A$386,0)),INDEX('Supplier file C'!$D$2:$D$383,MATCH(R1057,'Supplier file C'!$A$2:$A$383,0)))))</f>
        <v>20.17</v>
      </c>
      <c r="T1057" s="21" t="str">
        <f aca="false">IF(E1057="Discontinued","",IF(ABS(G1057-S1057)&lt;0.005,"Yes","No"))</f>
        <v>Yes</v>
      </c>
      <c r="U1057" s="21" t="str">
        <f aca="false">IF(E1057="Discontinued","",IF(ABS(F1057-G1057)&lt;=0.01*G1057,"Yes","No"))</f>
        <v>No</v>
      </c>
      <c r="V1057" s="17" t="n">
        <f aca="false">IF(E1057="Discontinued","",K1057/H1057-1)</f>
        <v>0.0790697674418603</v>
      </c>
      <c r="W1057" s="21" t="str">
        <f aca="false">IF(E1057="Discontinued","Archived",IF(ROUND((L1057-G1057)/L1057,3)&gt;=ROUND(I1057,3),"At or above target",IF(Q1057&lt;&gt;"","Below target, reason recorded","Below target, no reason")))</f>
        <v>At or above target</v>
      </c>
      <c r="X1057" s="21" t="str">
        <f aca="false">IF(E1057="Discontinued","",IF(ROUND(M1057-I1057,3)&lt;-0.01,"Yes","No"))</f>
        <v>Yes</v>
      </c>
    </row>
    <row r="1058" customFormat="false" ht="15" hidden="false" customHeight="false" outlineLevel="0" collapsed="false">
      <c r="A1058" s="21" t="s">
        <v>2254</v>
      </c>
      <c r="B1058" s="21" t="s">
        <v>2255</v>
      </c>
      <c r="C1058" s="21" t="s">
        <v>2202</v>
      </c>
      <c r="D1058" s="21" t="s">
        <v>2203</v>
      </c>
      <c r="E1058" s="21" t="s">
        <v>110</v>
      </c>
      <c r="F1058" s="19" t="n">
        <v>70.2</v>
      </c>
      <c r="G1058" s="19" t="n">
        <v>75.19</v>
      </c>
      <c r="H1058" s="19" t="n">
        <v>121.05</v>
      </c>
      <c r="I1058" s="17" t="n">
        <v>0.42</v>
      </c>
      <c r="J1058" s="17"/>
      <c r="K1058" s="19" t="n">
        <f aca="false">IF(E1058="Discontinued",H1058,ROUND(ROUNDUP(ROUND(G1058/(1-IF(J1058="",I1058,J1058))/0.05,6),0)*0.05,2))</f>
        <v>129.65</v>
      </c>
      <c r="L1058" s="19" t="n">
        <f aca="false">IF(OR(E1058="Discontinued",P1058="Held at old sell"),H1058,IF(LEFT(P1058,15)="Approved, cappe",ROUND(ROUNDUP(ROUND(H1058*1.1/0.05,6),0)*0.05,2),K1058))</f>
        <v>129.65</v>
      </c>
      <c r="M1058" s="17" t="n">
        <f aca="false">ROUND((H1058-G1058)/H1058,3)</f>
        <v>0.379</v>
      </c>
      <c r="N1058" s="17" t="n">
        <f aca="false">IF(E1058="Discontinued","",ROUND((L1058-G1058)/L1058,3))</f>
        <v>0.42</v>
      </c>
      <c r="O1058" s="21" t="str">
        <f aca="false">IF(E1058="Discontinued","Archive",IF(AND(ROUND(K1058/H1058-1,6)&lt;=0.1,K1058-H1058&lt;=100),"Auto","Approval"))</f>
        <v>Auto</v>
      </c>
      <c r="P1058" s="21" t="s">
        <v>111</v>
      </c>
      <c r="Q1058" s="21"/>
      <c r="R1058" s="21" t="str">
        <f aca="false">IF(E1058="Superseded",MID(INDEX('Import file'!$E$2:$E$1384,MATCH(A1058,'Import file'!$A$2:$A$1384,0)),23,30),A1058)</f>
        <v>SAC-1083</v>
      </c>
      <c r="S1058" s="19" t="n">
        <f aca="false">IF(E1058="Discontinued","",IFERROR(INDEX('Supplier file A'!$D$2:$D$677,MATCH(R1058,'Supplier file A'!$A$2:$A$677,0)),IFERROR(INDEX('Supplier file B'!$D$2:$D$386,MATCH(R1058,'Supplier file B'!$A$2:$A$386,0)),INDEX('Supplier file C'!$D$2:$D$383,MATCH(R1058,'Supplier file C'!$A$2:$A$383,0)))))</f>
        <v>75.19</v>
      </c>
      <c r="T1058" s="21" t="str">
        <f aca="false">IF(E1058="Discontinued","",IF(ABS(G1058-S1058)&lt;0.005,"Yes","No"))</f>
        <v>Yes</v>
      </c>
      <c r="U1058" s="21" t="str">
        <f aca="false">IF(E1058="Discontinued","",IF(ABS(F1058-G1058)&lt;=0.01*G1058,"Yes","No"))</f>
        <v>No</v>
      </c>
      <c r="V1058" s="17" t="n">
        <f aca="false">IF(E1058="Discontinued","",K1058/H1058-1)</f>
        <v>0.0710450227178852</v>
      </c>
      <c r="W1058" s="21" t="str">
        <f aca="false">IF(E1058="Discontinued","Archived",IF(ROUND((L1058-G1058)/L1058,3)&gt;=ROUND(I1058,3),"At or above target",IF(Q1058&lt;&gt;"","Below target, reason recorded","Below target, no reason")))</f>
        <v>At or above target</v>
      </c>
      <c r="X1058" s="21" t="str">
        <f aca="false">IF(E1058="Discontinued","",IF(ROUND(M1058-I1058,3)&lt;-0.01,"Yes","No"))</f>
        <v>Yes</v>
      </c>
    </row>
    <row r="1059" customFormat="false" ht="15" hidden="false" customHeight="false" outlineLevel="0" collapsed="false">
      <c r="A1059" s="21" t="s">
        <v>2256</v>
      </c>
      <c r="B1059" s="21" t="s">
        <v>2257</v>
      </c>
      <c r="C1059" s="21" t="s">
        <v>2202</v>
      </c>
      <c r="D1059" s="21" t="s">
        <v>2203</v>
      </c>
      <c r="E1059" s="21" t="s">
        <v>110</v>
      </c>
      <c r="F1059" s="19" t="n">
        <v>4.86</v>
      </c>
      <c r="G1059" s="19" t="n">
        <v>5.16</v>
      </c>
      <c r="H1059" s="19" t="n">
        <v>7.15</v>
      </c>
      <c r="I1059" s="17" t="n">
        <v>0.42</v>
      </c>
      <c r="J1059" s="17" t="n">
        <v>0.32</v>
      </c>
      <c r="K1059" s="19" t="n">
        <f aca="false">IF(E1059="Discontinued",H1059,ROUND(ROUNDUP(ROUND(G1059/(1-IF(J1059="",I1059,J1059))/0.05,6),0)*0.05,2))</f>
        <v>7.6</v>
      </c>
      <c r="L1059" s="19" t="n">
        <f aca="false">IF(OR(E1059="Discontinued",P1059="Held at old sell"),H1059,IF(LEFT(P1059,15)="Approved, cappe",ROUND(ROUNDUP(ROUND(H1059*1.1/0.05,6),0)*0.05,2),K1059))</f>
        <v>7.6</v>
      </c>
      <c r="M1059" s="17" t="n">
        <f aca="false">ROUND((H1059-G1059)/H1059,3)</f>
        <v>0.278</v>
      </c>
      <c r="N1059" s="17" t="n">
        <f aca="false">IF(E1059="Discontinued","",ROUND((L1059-G1059)/L1059,3))</f>
        <v>0.321</v>
      </c>
      <c r="O1059" s="21" t="str">
        <f aca="false">IF(E1059="Discontinued","Archive",IF(AND(ROUND(K1059/H1059-1,6)&lt;=0.1,K1059-H1059&lt;=100),"Auto","Approval"))</f>
        <v>Auto</v>
      </c>
      <c r="P1059" s="21" t="s">
        <v>111</v>
      </c>
      <c r="Q1059" s="21" t="s">
        <v>1466</v>
      </c>
      <c r="R1059" s="21" t="str">
        <f aca="false">IF(E1059="Superseded",MID(INDEX('Import file'!$E$2:$E$1384,MATCH(A1059,'Import file'!$A$2:$A$1384,0)),23,30),A1059)</f>
        <v>SAC-1086</v>
      </c>
      <c r="S1059" s="19" t="n">
        <f aca="false">IF(E1059="Discontinued","",IFERROR(INDEX('Supplier file A'!$D$2:$D$677,MATCH(R1059,'Supplier file A'!$A$2:$A$677,0)),IFERROR(INDEX('Supplier file B'!$D$2:$D$386,MATCH(R1059,'Supplier file B'!$A$2:$A$386,0)),INDEX('Supplier file C'!$D$2:$D$383,MATCH(R1059,'Supplier file C'!$A$2:$A$383,0)))))</f>
        <v>5.16</v>
      </c>
      <c r="T1059" s="21" t="str">
        <f aca="false">IF(E1059="Discontinued","",IF(ABS(G1059-S1059)&lt;0.005,"Yes","No"))</f>
        <v>Yes</v>
      </c>
      <c r="U1059" s="21" t="str">
        <f aca="false">IF(E1059="Discontinued","",IF(ABS(F1059-G1059)&lt;=0.01*G1059,"Yes","No"))</f>
        <v>No</v>
      </c>
      <c r="V1059" s="17" t="n">
        <f aca="false">IF(E1059="Discontinued","",K1059/H1059-1)</f>
        <v>0.0629370629370629</v>
      </c>
      <c r="W1059" s="21" t="str">
        <f aca="false">IF(E1059="Discontinued","Archived",IF(ROUND((L1059-G1059)/L1059,3)&gt;=ROUND(I1059,3),"At or above target",IF(Q1059&lt;&gt;"","Below target, reason recorded","Below target, no reason")))</f>
        <v>Below target, reason recorded</v>
      </c>
      <c r="X1059" s="21" t="str">
        <f aca="false">IF(E1059="Discontinued","",IF(ROUND(M1059-I1059,3)&lt;-0.01,"Yes","No"))</f>
        <v>Yes</v>
      </c>
    </row>
    <row r="1060" customFormat="false" ht="15" hidden="false" customHeight="false" outlineLevel="0" collapsed="false">
      <c r="A1060" s="21" t="s">
        <v>2258</v>
      </c>
      <c r="B1060" s="21" t="s">
        <v>2259</v>
      </c>
      <c r="C1060" s="21" t="s">
        <v>2202</v>
      </c>
      <c r="D1060" s="21" t="s">
        <v>2203</v>
      </c>
      <c r="E1060" s="21" t="s">
        <v>110</v>
      </c>
      <c r="F1060" s="19" t="n">
        <v>36</v>
      </c>
      <c r="G1060" s="19" t="n">
        <v>38.46</v>
      </c>
      <c r="H1060" s="19" t="n">
        <v>62.1</v>
      </c>
      <c r="I1060" s="17" t="n">
        <v>0.42</v>
      </c>
      <c r="J1060" s="17"/>
      <c r="K1060" s="19" t="n">
        <f aca="false">IF(E1060="Discontinued",H1060,ROUND(ROUNDUP(ROUND(G1060/(1-IF(J1060="",I1060,J1060))/0.05,6),0)*0.05,2))</f>
        <v>66.35</v>
      </c>
      <c r="L1060" s="19" t="n">
        <f aca="false">IF(OR(E1060="Discontinued",P1060="Held at old sell"),H1060,IF(LEFT(P1060,15)="Approved, cappe",ROUND(ROUNDUP(ROUND(H1060*1.1/0.05,6),0)*0.05,2),K1060))</f>
        <v>66.35</v>
      </c>
      <c r="M1060" s="17" t="n">
        <f aca="false">ROUND((H1060-G1060)/H1060,3)</f>
        <v>0.381</v>
      </c>
      <c r="N1060" s="17" t="n">
        <f aca="false">IF(E1060="Discontinued","",ROUND((L1060-G1060)/L1060,3))</f>
        <v>0.42</v>
      </c>
      <c r="O1060" s="21" t="str">
        <f aca="false">IF(E1060="Discontinued","Archive",IF(AND(ROUND(K1060/H1060-1,6)&lt;=0.1,K1060-H1060&lt;=100),"Auto","Approval"))</f>
        <v>Auto</v>
      </c>
      <c r="P1060" s="21" t="s">
        <v>111</v>
      </c>
      <c r="Q1060" s="21"/>
      <c r="R1060" s="21" t="str">
        <f aca="false">IF(E1060="Superseded",MID(INDEX('Import file'!$E$2:$E$1384,MATCH(A1060,'Import file'!$A$2:$A$1384,0)),23,30),A1060)</f>
        <v>SAC-1089</v>
      </c>
      <c r="S1060" s="19" t="n">
        <f aca="false">IF(E1060="Discontinued","",IFERROR(INDEX('Supplier file A'!$D$2:$D$677,MATCH(R1060,'Supplier file A'!$A$2:$A$677,0)),IFERROR(INDEX('Supplier file B'!$D$2:$D$386,MATCH(R1060,'Supplier file B'!$A$2:$A$386,0)),INDEX('Supplier file C'!$D$2:$D$383,MATCH(R1060,'Supplier file C'!$A$2:$A$383,0)))))</f>
        <v>38.46</v>
      </c>
      <c r="T1060" s="21" t="str">
        <f aca="false">IF(E1060="Discontinued","",IF(ABS(G1060-S1060)&lt;0.005,"Yes","No"))</f>
        <v>Yes</v>
      </c>
      <c r="U1060" s="21" t="str">
        <f aca="false">IF(E1060="Discontinued","",IF(ABS(F1060-G1060)&lt;=0.01*G1060,"Yes","No"))</f>
        <v>No</v>
      </c>
      <c r="V1060" s="17" t="n">
        <f aca="false">IF(E1060="Discontinued","",K1060/H1060-1)</f>
        <v>0.0684380032206118</v>
      </c>
      <c r="W1060" s="21" t="str">
        <f aca="false">IF(E1060="Discontinued","Archived",IF(ROUND((L1060-G1060)/L1060,3)&gt;=ROUND(I1060,3),"At or above target",IF(Q1060&lt;&gt;"","Below target, reason recorded","Below target, no reason")))</f>
        <v>At or above target</v>
      </c>
      <c r="X1060" s="21" t="str">
        <f aca="false">IF(E1060="Discontinued","",IF(ROUND(M1060-I1060,3)&lt;-0.01,"Yes","No"))</f>
        <v>Yes</v>
      </c>
    </row>
    <row r="1061" customFormat="false" ht="15" hidden="false" customHeight="false" outlineLevel="0" collapsed="false">
      <c r="A1061" s="21" t="s">
        <v>2260</v>
      </c>
      <c r="B1061" s="21" t="s">
        <v>2261</v>
      </c>
      <c r="C1061" s="21" t="s">
        <v>2202</v>
      </c>
      <c r="D1061" s="21" t="s">
        <v>2203</v>
      </c>
      <c r="E1061" s="21" t="s">
        <v>110</v>
      </c>
      <c r="F1061" s="19" t="n">
        <v>9.5</v>
      </c>
      <c r="G1061" s="19" t="n">
        <v>10.11</v>
      </c>
      <c r="H1061" s="19" t="n">
        <v>14.4</v>
      </c>
      <c r="I1061" s="17" t="n">
        <v>0.42</v>
      </c>
      <c r="J1061" s="17" t="n">
        <v>0.34</v>
      </c>
      <c r="K1061" s="19" t="n">
        <f aca="false">IF(E1061="Discontinued",H1061,ROUND(ROUNDUP(ROUND(G1061/(1-IF(J1061="",I1061,J1061))/0.05,6),0)*0.05,2))</f>
        <v>15.35</v>
      </c>
      <c r="L1061" s="19" t="n">
        <f aca="false">IF(OR(E1061="Discontinued",P1061="Held at old sell"),H1061,IF(LEFT(P1061,15)="Approved, cappe",ROUND(ROUNDUP(ROUND(H1061*1.1/0.05,6),0)*0.05,2),K1061))</f>
        <v>15.35</v>
      </c>
      <c r="M1061" s="17" t="n">
        <f aca="false">ROUND((H1061-G1061)/H1061,3)</f>
        <v>0.298</v>
      </c>
      <c r="N1061" s="17" t="n">
        <f aca="false">IF(E1061="Discontinued","",ROUND((L1061-G1061)/L1061,3))</f>
        <v>0.341</v>
      </c>
      <c r="O1061" s="21" t="str">
        <f aca="false">IF(E1061="Discontinued","Archive",IF(AND(ROUND(K1061/H1061-1,6)&lt;=0.1,K1061-H1061&lt;=100),"Auto","Approval"))</f>
        <v>Auto</v>
      </c>
      <c r="P1061" s="21" t="s">
        <v>111</v>
      </c>
      <c r="Q1061" s="21" t="s">
        <v>1503</v>
      </c>
      <c r="R1061" s="21" t="str">
        <f aca="false">IF(E1061="Superseded",MID(INDEX('Import file'!$E$2:$E$1384,MATCH(A1061,'Import file'!$A$2:$A$1384,0)),23,30),A1061)</f>
        <v>SAC-1092</v>
      </c>
      <c r="S1061" s="19" t="n">
        <f aca="false">IF(E1061="Discontinued","",IFERROR(INDEX('Supplier file A'!$D$2:$D$677,MATCH(R1061,'Supplier file A'!$A$2:$A$677,0)),IFERROR(INDEX('Supplier file B'!$D$2:$D$386,MATCH(R1061,'Supplier file B'!$A$2:$A$386,0)),INDEX('Supplier file C'!$D$2:$D$383,MATCH(R1061,'Supplier file C'!$A$2:$A$383,0)))))</f>
        <v>10.11</v>
      </c>
      <c r="T1061" s="21" t="str">
        <f aca="false">IF(E1061="Discontinued","",IF(ABS(G1061-S1061)&lt;0.005,"Yes","No"))</f>
        <v>Yes</v>
      </c>
      <c r="U1061" s="21" t="str">
        <f aca="false">IF(E1061="Discontinued","",IF(ABS(F1061-G1061)&lt;=0.01*G1061,"Yes","No"))</f>
        <v>No</v>
      </c>
      <c r="V1061" s="17" t="n">
        <f aca="false">IF(E1061="Discontinued","",K1061/H1061-1)</f>
        <v>0.0659722222222221</v>
      </c>
      <c r="W1061" s="21" t="str">
        <f aca="false">IF(E1061="Discontinued","Archived",IF(ROUND((L1061-G1061)/L1061,3)&gt;=ROUND(I1061,3),"At or above target",IF(Q1061&lt;&gt;"","Below target, reason recorded","Below target, no reason")))</f>
        <v>Below target, reason recorded</v>
      </c>
      <c r="X1061" s="21" t="str">
        <f aca="false">IF(E1061="Discontinued","",IF(ROUND(M1061-I1061,3)&lt;-0.01,"Yes","No"))</f>
        <v>Yes</v>
      </c>
    </row>
    <row r="1062" customFormat="false" ht="15" hidden="false" customHeight="false" outlineLevel="0" collapsed="false">
      <c r="A1062" s="21" t="s">
        <v>2262</v>
      </c>
      <c r="B1062" s="21" t="s">
        <v>2263</v>
      </c>
      <c r="C1062" s="21" t="s">
        <v>2202</v>
      </c>
      <c r="D1062" s="21" t="s">
        <v>2203</v>
      </c>
      <c r="E1062" s="21" t="s">
        <v>110</v>
      </c>
      <c r="F1062" s="19" t="n">
        <v>25.3</v>
      </c>
      <c r="G1062" s="19" t="n">
        <v>27.14</v>
      </c>
      <c r="H1062" s="19" t="n">
        <v>41.5</v>
      </c>
      <c r="I1062" s="17" t="n">
        <v>0.42</v>
      </c>
      <c r="J1062" s="17" t="n">
        <v>0.39</v>
      </c>
      <c r="K1062" s="19" t="n">
        <f aca="false">IF(E1062="Discontinued",H1062,ROUND(ROUNDUP(ROUND(G1062/(1-IF(J1062="",I1062,J1062))/0.05,6),0)*0.05,2))</f>
        <v>44.5</v>
      </c>
      <c r="L1062" s="19" t="n">
        <f aca="false">IF(OR(E1062="Discontinued",P1062="Held at old sell"),H1062,IF(LEFT(P1062,15)="Approved, cappe",ROUND(ROUNDUP(ROUND(H1062*1.1/0.05,6),0)*0.05,2),K1062))</f>
        <v>44.5</v>
      </c>
      <c r="M1062" s="17" t="n">
        <f aca="false">ROUND((H1062-G1062)/H1062,3)</f>
        <v>0.346</v>
      </c>
      <c r="N1062" s="17" t="n">
        <f aca="false">IF(E1062="Discontinued","",ROUND((L1062-G1062)/L1062,3))</f>
        <v>0.39</v>
      </c>
      <c r="O1062" s="21" t="str">
        <f aca="false">IF(E1062="Discontinued","Archive",IF(AND(ROUND(K1062/H1062-1,6)&lt;=0.1,K1062-H1062&lt;=100),"Auto","Approval"))</f>
        <v>Auto</v>
      </c>
      <c r="P1062" s="21" t="s">
        <v>111</v>
      </c>
      <c r="Q1062" s="21" t="s">
        <v>2264</v>
      </c>
      <c r="R1062" s="21" t="str">
        <f aca="false">IF(E1062="Superseded",MID(INDEX('Import file'!$E$2:$E$1384,MATCH(A1062,'Import file'!$A$2:$A$1384,0)),23,30),A1062)</f>
        <v>SAC-1094</v>
      </c>
      <c r="S1062" s="19" t="n">
        <f aca="false">IF(E1062="Discontinued","",IFERROR(INDEX('Supplier file A'!$D$2:$D$677,MATCH(R1062,'Supplier file A'!$A$2:$A$677,0)),IFERROR(INDEX('Supplier file B'!$D$2:$D$386,MATCH(R1062,'Supplier file B'!$A$2:$A$386,0)),INDEX('Supplier file C'!$D$2:$D$383,MATCH(R1062,'Supplier file C'!$A$2:$A$383,0)))))</f>
        <v>27.14</v>
      </c>
      <c r="T1062" s="21" t="str">
        <f aca="false">IF(E1062="Discontinued","",IF(ABS(G1062-S1062)&lt;0.005,"Yes","No"))</f>
        <v>Yes</v>
      </c>
      <c r="U1062" s="21" t="str">
        <f aca="false">IF(E1062="Discontinued","",IF(ABS(F1062-G1062)&lt;=0.01*G1062,"Yes","No"))</f>
        <v>No</v>
      </c>
      <c r="V1062" s="17" t="n">
        <f aca="false">IF(E1062="Discontinued","",K1062/H1062-1)</f>
        <v>0.072289156626506</v>
      </c>
      <c r="W1062" s="21" t="str">
        <f aca="false">IF(E1062="Discontinued","Archived",IF(ROUND((L1062-G1062)/L1062,3)&gt;=ROUND(I1062,3),"At or above target",IF(Q1062&lt;&gt;"","Below target, reason recorded","Below target, no reason")))</f>
        <v>Below target, reason recorded</v>
      </c>
      <c r="X1062" s="21" t="str">
        <f aca="false">IF(E1062="Discontinued","",IF(ROUND(M1062-I1062,3)&lt;-0.01,"Yes","No"))</f>
        <v>Yes</v>
      </c>
    </row>
    <row r="1063" customFormat="false" ht="15" hidden="false" customHeight="false" outlineLevel="0" collapsed="false">
      <c r="A1063" s="21" t="s">
        <v>2265</v>
      </c>
      <c r="B1063" s="21" t="s">
        <v>2266</v>
      </c>
      <c r="C1063" s="21" t="s">
        <v>2202</v>
      </c>
      <c r="D1063" s="21" t="s">
        <v>2203</v>
      </c>
      <c r="E1063" s="21" t="s">
        <v>110</v>
      </c>
      <c r="F1063" s="19" t="n">
        <v>5.29</v>
      </c>
      <c r="G1063" s="19" t="n">
        <v>5.71</v>
      </c>
      <c r="H1063" s="19" t="n">
        <v>9.15</v>
      </c>
      <c r="I1063" s="17" t="n">
        <v>0.42</v>
      </c>
      <c r="J1063" s="17"/>
      <c r="K1063" s="19" t="n">
        <f aca="false">IF(E1063="Discontinued",H1063,ROUND(ROUNDUP(ROUND(G1063/(1-IF(J1063="",I1063,J1063))/0.05,6),0)*0.05,2))</f>
        <v>9.85</v>
      </c>
      <c r="L1063" s="19" t="n">
        <f aca="false">IF(OR(E1063="Discontinued",P1063="Held at old sell"),H1063,IF(LEFT(P1063,15)="Approved, cappe",ROUND(ROUNDUP(ROUND(H1063*1.1/0.05,6),0)*0.05,2),K1063))</f>
        <v>9.85</v>
      </c>
      <c r="M1063" s="17" t="n">
        <f aca="false">ROUND((H1063-G1063)/H1063,3)</f>
        <v>0.376</v>
      </c>
      <c r="N1063" s="17" t="n">
        <f aca="false">IF(E1063="Discontinued","",ROUND((L1063-G1063)/L1063,3))</f>
        <v>0.42</v>
      </c>
      <c r="O1063" s="21" t="str">
        <f aca="false">IF(E1063="Discontinued","Archive",IF(AND(ROUND(K1063/H1063-1,6)&lt;=0.1,K1063-H1063&lt;=100),"Auto","Approval"))</f>
        <v>Auto</v>
      </c>
      <c r="P1063" s="21" t="s">
        <v>111</v>
      </c>
      <c r="Q1063" s="21"/>
      <c r="R1063" s="21" t="str">
        <f aca="false">IF(E1063="Superseded",MID(INDEX('Import file'!$E$2:$E$1384,MATCH(A1063,'Import file'!$A$2:$A$1384,0)),23,30),A1063)</f>
        <v>SAC-1098</v>
      </c>
      <c r="S1063" s="19" t="n">
        <f aca="false">IF(E1063="Discontinued","",IFERROR(INDEX('Supplier file A'!$D$2:$D$677,MATCH(R1063,'Supplier file A'!$A$2:$A$677,0)),IFERROR(INDEX('Supplier file B'!$D$2:$D$386,MATCH(R1063,'Supplier file B'!$A$2:$A$386,0)),INDEX('Supplier file C'!$D$2:$D$383,MATCH(R1063,'Supplier file C'!$A$2:$A$383,0)))))</f>
        <v>5.71</v>
      </c>
      <c r="T1063" s="21" t="str">
        <f aca="false">IF(E1063="Discontinued","",IF(ABS(G1063-S1063)&lt;0.005,"Yes","No"))</f>
        <v>Yes</v>
      </c>
      <c r="U1063" s="21" t="str">
        <f aca="false">IF(E1063="Discontinued","",IF(ABS(F1063-G1063)&lt;=0.01*G1063,"Yes","No"))</f>
        <v>No</v>
      </c>
      <c r="V1063" s="17" t="n">
        <f aca="false">IF(E1063="Discontinued","",K1063/H1063-1)</f>
        <v>0.076502732240437</v>
      </c>
      <c r="W1063" s="21" t="str">
        <f aca="false">IF(E1063="Discontinued","Archived",IF(ROUND((L1063-G1063)/L1063,3)&gt;=ROUND(I1063,3),"At or above target",IF(Q1063&lt;&gt;"","Below target, reason recorded","Below target, no reason")))</f>
        <v>At or above target</v>
      </c>
      <c r="X1063" s="21" t="str">
        <f aca="false">IF(E1063="Discontinued","",IF(ROUND(M1063-I1063,3)&lt;-0.01,"Yes","No"))</f>
        <v>Yes</v>
      </c>
    </row>
    <row r="1064" customFormat="false" ht="15" hidden="false" customHeight="false" outlineLevel="0" collapsed="false">
      <c r="A1064" s="21" t="s">
        <v>2267</v>
      </c>
      <c r="B1064" s="21" t="s">
        <v>2268</v>
      </c>
      <c r="C1064" s="21" t="s">
        <v>2202</v>
      </c>
      <c r="D1064" s="21" t="s">
        <v>2203</v>
      </c>
      <c r="E1064" s="21" t="s">
        <v>110</v>
      </c>
      <c r="F1064" s="19" t="n">
        <v>44.2</v>
      </c>
      <c r="G1064" s="19" t="n">
        <v>47.49</v>
      </c>
      <c r="H1064" s="19" t="n">
        <v>76.25</v>
      </c>
      <c r="I1064" s="17" t="n">
        <v>0.42</v>
      </c>
      <c r="J1064" s="17"/>
      <c r="K1064" s="19" t="n">
        <f aca="false">IF(E1064="Discontinued",H1064,ROUND(ROUNDUP(ROUND(G1064/(1-IF(J1064="",I1064,J1064))/0.05,6),0)*0.05,2))</f>
        <v>81.9</v>
      </c>
      <c r="L1064" s="19" t="n">
        <f aca="false">IF(OR(E1064="Discontinued",P1064="Held at old sell"),H1064,IF(LEFT(P1064,15)="Approved, cappe",ROUND(ROUNDUP(ROUND(H1064*1.1/0.05,6),0)*0.05,2),K1064))</f>
        <v>81.9</v>
      </c>
      <c r="M1064" s="17" t="n">
        <f aca="false">ROUND((H1064-G1064)/H1064,3)</f>
        <v>0.377</v>
      </c>
      <c r="N1064" s="17" t="n">
        <f aca="false">IF(E1064="Discontinued","",ROUND((L1064-G1064)/L1064,3))</f>
        <v>0.42</v>
      </c>
      <c r="O1064" s="21" t="str">
        <f aca="false">IF(E1064="Discontinued","Archive",IF(AND(ROUND(K1064/H1064-1,6)&lt;=0.1,K1064-H1064&lt;=100),"Auto","Approval"))</f>
        <v>Auto</v>
      </c>
      <c r="P1064" s="21" t="s">
        <v>111</v>
      </c>
      <c r="Q1064" s="21"/>
      <c r="R1064" s="21" t="str">
        <f aca="false">IF(E1064="Superseded",MID(INDEX('Import file'!$E$2:$E$1384,MATCH(A1064,'Import file'!$A$2:$A$1384,0)),23,30),A1064)</f>
        <v>SAC-1100</v>
      </c>
      <c r="S1064" s="19" t="n">
        <f aca="false">IF(E1064="Discontinued","",IFERROR(INDEX('Supplier file A'!$D$2:$D$677,MATCH(R1064,'Supplier file A'!$A$2:$A$677,0)),IFERROR(INDEX('Supplier file B'!$D$2:$D$386,MATCH(R1064,'Supplier file B'!$A$2:$A$386,0)),INDEX('Supplier file C'!$D$2:$D$383,MATCH(R1064,'Supplier file C'!$A$2:$A$383,0)))))</f>
        <v>47.49</v>
      </c>
      <c r="T1064" s="21" t="str">
        <f aca="false">IF(E1064="Discontinued","",IF(ABS(G1064-S1064)&lt;0.005,"Yes","No"))</f>
        <v>Yes</v>
      </c>
      <c r="U1064" s="21" t="str">
        <f aca="false">IF(E1064="Discontinued","",IF(ABS(F1064-G1064)&lt;=0.01*G1064,"Yes","No"))</f>
        <v>No</v>
      </c>
      <c r="V1064" s="17" t="n">
        <f aca="false">IF(E1064="Discontinued","",K1064/H1064-1)</f>
        <v>0.0740983606557377</v>
      </c>
      <c r="W1064" s="21" t="str">
        <f aca="false">IF(E1064="Discontinued","Archived",IF(ROUND((L1064-G1064)/L1064,3)&gt;=ROUND(I1064,3),"At or above target",IF(Q1064&lt;&gt;"","Below target, reason recorded","Below target, no reason")))</f>
        <v>At or above target</v>
      </c>
      <c r="X1064" s="21" t="str">
        <f aca="false">IF(E1064="Discontinued","",IF(ROUND(M1064-I1064,3)&lt;-0.01,"Yes","No"))</f>
        <v>Yes</v>
      </c>
    </row>
    <row r="1065" customFormat="false" ht="15" hidden="false" customHeight="false" outlineLevel="0" collapsed="false">
      <c r="A1065" s="21" t="s">
        <v>2269</v>
      </c>
      <c r="B1065" s="21" t="s">
        <v>2270</v>
      </c>
      <c r="C1065" s="21" t="s">
        <v>2202</v>
      </c>
      <c r="D1065" s="21" t="s">
        <v>2203</v>
      </c>
      <c r="E1065" s="21" t="s">
        <v>110</v>
      </c>
      <c r="F1065" s="19" t="n">
        <v>18</v>
      </c>
      <c r="G1065" s="19" t="n">
        <v>19.4</v>
      </c>
      <c r="H1065" s="19" t="n">
        <v>31.05</v>
      </c>
      <c r="I1065" s="17" t="n">
        <v>0.42</v>
      </c>
      <c r="J1065" s="17"/>
      <c r="K1065" s="19" t="n">
        <f aca="false">IF(E1065="Discontinued",H1065,ROUND(ROUNDUP(ROUND(G1065/(1-IF(J1065="",I1065,J1065))/0.05,6),0)*0.05,2))</f>
        <v>33.45</v>
      </c>
      <c r="L1065" s="19" t="n">
        <f aca="false">IF(OR(E1065="Discontinued",P1065="Held at old sell"),H1065,IF(LEFT(P1065,15)="Approved, cappe",ROUND(ROUNDUP(ROUND(H1065*1.1/0.05,6),0)*0.05,2),K1065))</f>
        <v>33.45</v>
      </c>
      <c r="M1065" s="17" t="n">
        <f aca="false">ROUND((H1065-G1065)/H1065,3)</f>
        <v>0.375</v>
      </c>
      <c r="N1065" s="17" t="n">
        <f aca="false">IF(E1065="Discontinued","",ROUND((L1065-G1065)/L1065,3))</f>
        <v>0.42</v>
      </c>
      <c r="O1065" s="21" t="str">
        <f aca="false">IF(E1065="Discontinued","Archive",IF(AND(ROUND(K1065/H1065-1,6)&lt;=0.1,K1065-H1065&lt;=100),"Auto","Approval"))</f>
        <v>Auto</v>
      </c>
      <c r="P1065" s="21" t="s">
        <v>111</v>
      </c>
      <c r="Q1065" s="21"/>
      <c r="R1065" s="21" t="str">
        <f aca="false">IF(E1065="Superseded",MID(INDEX('Import file'!$E$2:$E$1384,MATCH(A1065,'Import file'!$A$2:$A$1384,0)),23,30),A1065)</f>
        <v>SAC-1103</v>
      </c>
      <c r="S1065" s="19" t="n">
        <f aca="false">IF(E1065="Discontinued","",IFERROR(INDEX('Supplier file A'!$D$2:$D$677,MATCH(R1065,'Supplier file A'!$A$2:$A$677,0)),IFERROR(INDEX('Supplier file B'!$D$2:$D$386,MATCH(R1065,'Supplier file B'!$A$2:$A$386,0)),INDEX('Supplier file C'!$D$2:$D$383,MATCH(R1065,'Supplier file C'!$A$2:$A$383,0)))))</f>
        <v>19.4</v>
      </c>
      <c r="T1065" s="21" t="str">
        <f aca="false">IF(E1065="Discontinued","",IF(ABS(G1065-S1065)&lt;0.005,"Yes","No"))</f>
        <v>Yes</v>
      </c>
      <c r="U1065" s="21" t="str">
        <f aca="false">IF(E1065="Discontinued","",IF(ABS(F1065-G1065)&lt;=0.01*G1065,"Yes","No"))</f>
        <v>No</v>
      </c>
      <c r="V1065" s="17" t="n">
        <f aca="false">IF(E1065="Discontinued","",K1065/H1065-1)</f>
        <v>0.0772946859903383</v>
      </c>
      <c r="W1065" s="21" t="str">
        <f aca="false">IF(E1065="Discontinued","Archived",IF(ROUND((L1065-G1065)/L1065,3)&gt;=ROUND(I1065,3),"At or above target",IF(Q1065&lt;&gt;"","Below target, reason recorded","Below target, no reason")))</f>
        <v>At or above target</v>
      </c>
      <c r="X1065" s="21" t="str">
        <f aca="false">IF(E1065="Discontinued","",IF(ROUND(M1065-I1065,3)&lt;-0.01,"Yes","No"))</f>
        <v>Yes</v>
      </c>
    </row>
    <row r="1066" customFormat="false" ht="15" hidden="false" customHeight="false" outlineLevel="0" collapsed="false">
      <c r="A1066" s="21" t="s">
        <v>2271</v>
      </c>
      <c r="B1066" s="21" t="s">
        <v>2272</v>
      </c>
      <c r="C1066" s="21" t="s">
        <v>2202</v>
      </c>
      <c r="D1066" s="21" t="s">
        <v>2203</v>
      </c>
      <c r="E1066" s="21" t="s">
        <v>110</v>
      </c>
      <c r="F1066" s="19" t="n">
        <v>52</v>
      </c>
      <c r="G1066" s="19" t="n">
        <v>55.31</v>
      </c>
      <c r="H1066" s="19" t="n">
        <v>89.7</v>
      </c>
      <c r="I1066" s="17" t="n">
        <v>0.42</v>
      </c>
      <c r="J1066" s="17"/>
      <c r="K1066" s="19" t="n">
        <f aca="false">IF(E1066="Discontinued",H1066,ROUND(ROUNDUP(ROUND(G1066/(1-IF(J1066="",I1066,J1066))/0.05,6),0)*0.05,2))</f>
        <v>95.4</v>
      </c>
      <c r="L1066" s="19" t="n">
        <f aca="false">IF(OR(E1066="Discontinued",P1066="Held at old sell"),H1066,IF(LEFT(P1066,15)="Approved, cappe",ROUND(ROUNDUP(ROUND(H1066*1.1/0.05,6),0)*0.05,2),K1066))</f>
        <v>95.4</v>
      </c>
      <c r="M1066" s="17" t="n">
        <f aca="false">ROUND((H1066-G1066)/H1066,3)</f>
        <v>0.383</v>
      </c>
      <c r="N1066" s="17" t="n">
        <f aca="false">IF(E1066="Discontinued","",ROUND((L1066-G1066)/L1066,3))</f>
        <v>0.42</v>
      </c>
      <c r="O1066" s="21" t="str">
        <f aca="false">IF(E1066="Discontinued","Archive",IF(AND(ROUND(K1066/H1066-1,6)&lt;=0.1,K1066-H1066&lt;=100),"Auto","Approval"))</f>
        <v>Auto</v>
      </c>
      <c r="P1066" s="21" t="s">
        <v>111</v>
      </c>
      <c r="Q1066" s="21"/>
      <c r="R1066" s="21" t="str">
        <f aca="false">IF(E1066="Superseded",MID(INDEX('Import file'!$E$2:$E$1384,MATCH(A1066,'Import file'!$A$2:$A$1384,0)),23,30),A1066)</f>
        <v>SAC-1105</v>
      </c>
      <c r="S1066" s="19" t="n">
        <f aca="false">IF(E1066="Discontinued","",IFERROR(INDEX('Supplier file A'!$D$2:$D$677,MATCH(R1066,'Supplier file A'!$A$2:$A$677,0)),IFERROR(INDEX('Supplier file B'!$D$2:$D$386,MATCH(R1066,'Supplier file B'!$A$2:$A$386,0)),INDEX('Supplier file C'!$D$2:$D$383,MATCH(R1066,'Supplier file C'!$A$2:$A$383,0)))))</f>
        <v>55.31</v>
      </c>
      <c r="T1066" s="21" t="str">
        <f aca="false">IF(E1066="Discontinued","",IF(ABS(G1066-S1066)&lt;0.005,"Yes","No"))</f>
        <v>Yes</v>
      </c>
      <c r="U1066" s="21" t="str">
        <f aca="false">IF(E1066="Discontinued","",IF(ABS(F1066-G1066)&lt;=0.01*G1066,"Yes","No"))</f>
        <v>No</v>
      </c>
      <c r="V1066" s="17" t="n">
        <f aca="false">IF(E1066="Discontinued","",K1066/H1066-1)</f>
        <v>0.0635451505016722</v>
      </c>
      <c r="W1066" s="21" t="str">
        <f aca="false">IF(E1066="Discontinued","Archived",IF(ROUND((L1066-G1066)/L1066,3)&gt;=ROUND(I1066,3),"At or above target",IF(Q1066&lt;&gt;"","Below target, reason recorded","Below target, no reason")))</f>
        <v>At or above target</v>
      </c>
      <c r="X1066" s="21" t="str">
        <f aca="false">IF(E1066="Discontinued","",IF(ROUND(M1066-I1066,3)&lt;-0.01,"Yes","No"))</f>
        <v>Yes</v>
      </c>
    </row>
    <row r="1067" customFormat="false" ht="15" hidden="false" customHeight="false" outlineLevel="0" collapsed="false">
      <c r="A1067" s="21" t="s">
        <v>2273</v>
      </c>
      <c r="B1067" s="21" t="s">
        <v>2274</v>
      </c>
      <c r="C1067" s="21" t="s">
        <v>2202</v>
      </c>
      <c r="D1067" s="21" t="s">
        <v>2203</v>
      </c>
      <c r="E1067" s="21" t="s">
        <v>110</v>
      </c>
      <c r="F1067" s="19" t="n">
        <v>4.42</v>
      </c>
      <c r="G1067" s="19" t="n">
        <v>4.76</v>
      </c>
      <c r="H1067" s="19" t="n">
        <v>7.65</v>
      </c>
      <c r="I1067" s="17" t="n">
        <v>0.42</v>
      </c>
      <c r="J1067" s="17"/>
      <c r="K1067" s="19" t="n">
        <f aca="false">IF(E1067="Discontinued",H1067,ROUND(ROUNDUP(ROUND(G1067/(1-IF(J1067="",I1067,J1067))/0.05,6),0)*0.05,2))</f>
        <v>8.25</v>
      </c>
      <c r="L1067" s="19" t="n">
        <f aca="false">IF(OR(E1067="Discontinued",P1067="Held at old sell"),H1067,IF(LEFT(P1067,15)="Approved, cappe",ROUND(ROUNDUP(ROUND(H1067*1.1/0.05,6),0)*0.05,2),K1067))</f>
        <v>8.25</v>
      </c>
      <c r="M1067" s="17" t="n">
        <f aca="false">ROUND((H1067-G1067)/H1067,3)</f>
        <v>0.378</v>
      </c>
      <c r="N1067" s="17" t="n">
        <f aca="false">IF(E1067="Discontinued","",ROUND((L1067-G1067)/L1067,3))</f>
        <v>0.423</v>
      </c>
      <c r="O1067" s="21" t="str">
        <f aca="false">IF(E1067="Discontinued","Archive",IF(AND(ROUND(K1067/H1067-1,6)&lt;=0.1,K1067-H1067&lt;=100),"Auto","Approval"))</f>
        <v>Auto</v>
      </c>
      <c r="P1067" s="21" t="s">
        <v>111</v>
      </c>
      <c r="Q1067" s="21"/>
      <c r="R1067" s="21" t="str">
        <f aca="false">IF(E1067="Superseded",MID(INDEX('Import file'!$E$2:$E$1384,MATCH(A1067,'Import file'!$A$2:$A$1384,0)),23,30),A1067)</f>
        <v>SAC-1109</v>
      </c>
      <c r="S1067" s="19" t="n">
        <f aca="false">IF(E1067="Discontinued","",IFERROR(INDEX('Supplier file A'!$D$2:$D$677,MATCH(R1067,'Supplier file A'!$A$2:$A$677,0)),IFERROR(INDEX('Supplier file B'!$D$2:$D$386,MATCH(R1067,'Supplier file B'!$A$2:$A$386,0)),INDEX('Supplier file C'!$D$2:$D$383,MATCH(R1067,'Supplier file C'!$A$2:$A$383,0)))))</f>
        <v>4.76</v>
      </c>
      <c r="T1067" s="21" t="str">
        <f aca="false">IF(E1067="Discontinued","",IF(ABS(G1067-S1067)&lt;0.005,"Yes","No"))</f>
        <v>Yes</v>
      </c>
      <c r="U1067" s="21" t="str">
        <f aca="false">IF(E1067="Discontinued","",IF(ABS(F1067-G1067)&lt;=0.01*G1067,"Yes","No"))</f>
        <v>No</v>
      </c>
      <c r="V1067" s="17" t="n">
        <f aca="false">IF(E1067="Discontinued","",K1067/H1067-1)</f>
        <v>0.0784313725490196</v>
      </c>
      <c r="W1067" s="21" t="str">
        <f aca="false">IF(E1067="Discontinued","Archived",IF(ROUND((L1067-G1067)/L1067,3)&gt;=ROUND(I1067,3),"At or above target",IF(Q1067&lt;&gt;"","Below target, reason recorded","Below target, no reason")))</f>
        <v>At or above target</v>
      </c>
      <c r="X1067" s="21" t="str">
        <f aca="false">IF(E1067="Discontinued","",IF(ROUND(M1067-I1067,3)&lt;-0.01,"Yes","No"))</f>
        <v>Yes</v>
      </c>
    </row>
    <row r="1068" customFormat="false" ht="15" hidden="false" customHeight="false" outlineLevel="0" collapsed="false">
      <c r="A1068" s="21" t="s">
        <v>2275</v>
      </c>
      <c r="B1068" s="21" t="s">
        <v>2276</v>
      </c>
      <c r="C1068" s="21" t="s">
        <v>2202</v>
      </c>
      <c r="D1068" s="21" t="s">
        <v>2203</v>
      </c>
      <c r="E1068" s="21" t="s">
        <v>110</v>
      </c>
      <c r="F1068" s="19" t="n">
        <v>5.29</v>
      </c>
      <c r="G1068" s="19" t="n">
        <v>5.65</v>
      </c>
      <c r="H1068" s="19" t="n">
        <v>9.15</v>
      </c>
      <c r="I1068" s="17" t="n">
        <v>0.42</v>
      </c>
      <c r="J1068" s="17"/>
      <c r="K1068" s="19" t="n">
        <f aca="false">IF(E1068="Discontinued",H1068,ROUND(ROUNDUP(ROUND(G1068/(1-IF(J1068="",I1068,J1068))/0.05,6),0)*0.05,2))</f>
        <v>9.75</v>
      </c>
      <c r="L1068" s="19" t="n">
        <f aca="false">IF(OR(E1068="Discontinued",P1068="Held at old sell"),H1068,IF(LEFT(P1068,15)="Approved, cappe",ROUND(ROUNDUP(ROUND(H1068*1.1/0.05,6),0)*0.05,2),K1068))</f>
        <v>9.75</v>
      </c>
      <c r="M1068" s="17" t="n">
        <f aca="false">ROUND((H1068-G1068)/H1068,3)</f>
        <v>0.383</v>
      </c>
      <c r="N1068" s="17" t="n">
        <f aca="false">IF(E1068="Discontinued","",ROUND((L1068-G1068)/L1068,3))</f>
        <v>0.421</v>
      </c>
      <c r="O1068" s="21" t="str">
        <f aca="false">IF(E1068="Discontinued","Archive",IF(AND(ROUND(K1068/H1068-1,6)&lt;=0.1,K1068-H1068&lt;=100),"Auto","Approval"))</f>
        <v>Auto</v>
      </c>
      <c r="P1068" s="21" t="s">
        <v>111</v>
      </c>
      <c r="Q1068" s="21"/>
      <c r="R1068" s="21" t="str">
        <f aca="false">IF(E1068="Superseded",MID(INDEX('Import file'!$E$2:$E$1384,MATCH(A1068,'Import file'!$A$2:$A$1384,0)),23,30),A1068)</f>
        <v>SAC-1112</v>
      </c>
      <c r="S1068" s="19" t="n">
        <f aca="false">IF(E1068="Discontinued","",IFERROR(INDEX('Supplier file A'!$D$2:$D$677,MATCH(R1068,'Supplier file A'!$A$2:$A$677,0)),IFERROR(INDEX('Supplier file B'!$D$2:$D$386,MATCH(R1068,'Supplier file B'!$A$2:$A$386,0)),INDEX('Supplier file C'!$D$2:$D$383,MATCH(R1068,'Supplier file C'!$A$2:$A$383,0)))))</f>
        <v>5.65</v>
      </c>
      <c r="T1068" s="21" t="str">
        <f aca="false">IF(E1068="Discontinued","",IF(ABS(G1068-S1068)&lt;0.005,"Yes","No"))</f>
        <v>Yes</v>
      </c>
      <c r="U1068" s="21" t="str">
        <f aca="false">IF(E1068="Discontinued","",IF(ABS(F1068-G1068)&lt;=0.01*G1068,"Yes","No"))</f>
        <v>No</v>
      </c>
      <c r="V1068" s="17" t="n">
        <f aca="false">IF(E1068="Discontinued","",K1068/H1068-1)</f>
        <v>0.0655737704918031</v>
      </c>
      <c r="W1068" s="21" t="str">
        <f aca="false">IF(E1068="Discontinued","Archived",IF(ROUND((L1068-G1068)/L1068,3)&gt;=ROUND(I1068,3),"At or above target",IF(Q1068&lt;&gt;"","Below target, reason recorded","Below target, no reason")))</f>
        <v>At or above target</v>
      </c>
      <c r="X1068" s="21" t="str">
        <f aca="false">IF(E1068="Discontinued","",IF(ROUND(M1068-I1068,3)&lt;-0.01,"Yes","No"))</f>
        <v>Yes</v>
      </c>
    </row>
    <row r="1069" customFormat="false" ht="15" hidden="false" customHeight="false" outlineLevel="0" collapsed="false">
      <c r="A1069" s="21" t="s">
        <v>2277</v>
      </c>
      <c r="B1069" s="21" t="s">
        <v>2278</v>
      </c>
      <c r="C1069" s="21" t="s">
        <v>2202</v>
      </c>
      <c r="D1069" s="21" t="s">
        <v>2203</v>
      </c>
      <c r="E1069" s="21" t="s">
        <v>110</v>
      </c>
      <c r="F1069" s="19" t="n">
        <v>70.2</v>
      </c>
      <c r="G1069" s="19" t="n">
        <v>75.65</v>
      </c>
      <c r="H1069" s="19" t="n">
        <v>121.05</v>
      </c>
      <c r="I1069" s="17" t="n">
        <v>0.42</v>
      </c>
      <c r="J1069" s="17"/>
      <c r="K1069" s="19" t="n">
        <f aca="false">IF(E1069="Discontinued",H1069,ROUND(ROUNDUP(ROUND(G1069/(1-IF(J1069="",I1069,J1069))/0.05,6),0)*0.05,2))</f>
        <v>130.45</v>
      </c>
      <c r="L1069" s="19" t="n">
        <f aca="false">IF(OR(E1069="Discontinued",P1069="Held at old sell"),H1069,IF(LEFT(P1069,15)="Approved, cappe",ROUND(ROUNDUP(ROUND(H1069*1.1/0.05,6),0)*0.05,2),K1069))</f>
        <v>130.45</v>
      </c>
      <c r="M1069" s="17" t="n">
        <f aca="false">ROUND((H1069-G1069)/H1069,3)</f>
        <v>0.375</v>
      </c>
      <c r="N1069" s="17" t="n">
        <f aca="false">IF(E1069="Discontinued","",ROUND((L1069-G1069)/L1069,3))</f>
        <v>0.42</v>
      </c>
      <c r="O1069" s="21" t="str">
        <f aca="false">IF(E1069="Discontinued","Archive",IF(AND(ROUND(K1069/H1069-1,6)&lt;=0.1,K1069-H1069&lt;=100),"Auto","Approval"))</f>
        <v>Auto</v>
      </c>
      <c r="P1069" s="21" t="s">
        <v>111</v>
      </c>
      <c r="Q1069" s="21"/>
      <c r="R1069" s="21" t="str">
        <f aca="false">IF(E1069="Superseded",MID(INDEX('Import file'!$E$2:$E$1384,MATCH(A1069,'Import file'!$A$2:$A$1384,0)),23,30),A1069)</f>
        <v>SAC-1114</v>
      </c>
      <c r="S1069" s="19" t="n">
        <f aca="false">IF(E1069="Discontinued","",IFERROR(INDEX('Supplier file A'!$D$2:$D$677,MATCH(R1069,'Supplier file A'!$A$2:$A$677,0)),IFERROR(INDEX('Supplier file B'!$D$2:$D$386,MATCH(R1069,'Supplier file B'!$A$2:$A$386,0)),INDEX('Supplier file C'!$D$2:$D$383,MATCH(R1069,'Supplier file C'!$A$2:$A$383,0)))))</f>
        <v>75.65</v>
      </c>
      <c r="T1069" s="21" t="str">
        <f aca="false">IF(E1069="Discontinued","",IF(ABS(G1069-S1069)&lt;0.005,"Yes","No"))</f>
        <v>Yes</v>
      </c>
      <c r="U1069" s="21" t="str">
        <f aca="false">IF(E1069="Discontinued","",IF(ABS(F1069-G1069)&lt;=0.01*G1069,"Yes","No"))</f>
        <v>No</v>
      </c>
      <c r="V1069" s="17" t="n">
        <f aca="false">IF(E1069="Discontinued","",K1069/H1069-1)</f>
        <v>0.077653862040479</v>
      </c>
      <c r="W1069" s="21" t="str">
        <f aca="false">IF(E1069="Discontinued","Archived",IF(ROUND((L1069-G1069)/L1069,3)&gt;=ROUND(I1069,3),"At or above target",IF(Q1069&lt;&gt;"","Below target, reason recorded","Below target, no reason")))</f>
        <v>At or above target</v>
      </c>
      <c r="X1069" s="21" t="str">
        <f aca="false">IF(E1069="Discontinued","",IF(ROUND(M1069-I1069,3)&lt;-0.01,"Yes","No"))</f>
        <v>Yes</v>
      </c>
    </row>
    <row r="1070" customFormat="false" ht="15" hidden="false" customHeight="false" outlineLevel="0" collapsed="false">
      <c r="A1070" s="21" t="s">
        <v>2279</v>
      </c>
      <c r="B1070" s="21" t="s">
        <v>2280</v>
      </c>
      <c r="C1070" s="21" t="s">
        <v>2202</v>
      </c>
      <c r="D1070" s="21" t="s">
        <v>2203</v>
      </c>
      <c r="E1070" s="21" t="s">
        <v>110</v>
      </c>
      <c r="F1070" s="19" t="n">
        <v>41.4</v>
      </c>
      <c r="G1070" s="19" t="n">
        <v>43.63</v>
      </c>
      <c r="H1070" s="19" t="n">
        <v>60.9</v>
      </c>
      <c r="I1070" s="17" t="n">
        <v>0.42</v>
      </c>
      <c r="J1070" s="17" t="n">
        <v>0.32</v>
      </c>
      <c r="K1070" s="19" t="n">
        <f aca="false">IF(E1070="Discontinued",H1070,ROUND(ROUNDUP(ROUND(G1070/(1-IF(J1070="",I1070,J1070))/0.05,6),0)*0.05,2))</f>
        <v>64.2</v>
      </c>
      <c r="L1070" s="19" t="n">
        <f aca="false">IF(OR(E1070="Discontinued",P1070="Held at old sell"),H1070,IF(LEFT(P1070,15)="Approved, cappe",ROUND(ROUNDUP(ROUND(H1070*1.1/0.05,6),0)*0.05,2),K1070))</f>
        <v>64.2</v>
      </c>
      <c r="M1070" s="17" t="n">
        <f aca="false">ROUND((H1070-G1070)/H1070,3)</f>
        <v>0.284</v>
      </c>
      <c r="N1070" s="17" t="n">
        <f aca="false">IF(E1070="Discontinued","",ROUND((L1070-G1070)/L1070,3))</f>
        <v>0.32</v>
      </c>
      <c r="O1070" s="21" t="str">
        <f aca="false">IF(E1070="Discontinued","Archive",IF(AND(ROUND(K1070/H1070-1,6)&lt;=0.1,K1070-H1070&lt;=100),"Auto","Approval"))</f>
        <v>Auto</v>
      </c>
      <c r="P1070" s="21" t="s">
        <v>111</v>
      </c>
      <c r="Q1070" s="21" t="s">
        <v>1466</v>
      </c>
      <c r="R1070" s="21" t="str">
        <f aca="false">IF(E1070="Superseded",MID(INDEX('Import file'!$E$2:$E$1384,MATCH(A1070,'Import file'!$A$2:$A$1384,0)),23,30),A1070)</f>
        <v>SAC-1118</v>
      </c>
      <c r="S1070" s="19" t="n">
        <f aca="false">IF(E1070="Discontinued","",IFERROR(INDEX('Supplier file A'!$D$2:$D$677,MATCH(R1070,'Supplier file A'!$A$2:$A$677,0)),IFERROR(INDEX('Supplier file B'!$D$2:$D$386,MATCH(R1070,'Supplier file B'!$A$2:$A$386,0)),INDEX('Supplier file C'!$D$2:$D$383,MATCH(R1070,'Supplier file C'!$A$2:$A$383,0)))))</f>
        <v>43.63</v>
      </c>
      <c r="T1070" s="21" t="str">
        <f aca="false">IF(E1070="Discontinued","",IF(ABS(G1070-S1070)&lt;0.005,"Yes","No"))</f>
        <v>Yes</v>
      </c>
      <c r="U1070" s="21" t="str">
        <f aca="false">IF(E1070="Discontinued","",IF(ABS(F1070-G1070)&lt;=0.01*G1070,"Yes","No"))</f>
        <v>No</v>
      </c>
      <c r="V1070" s="17" t="n">
        <f aca="false">IF(E1070="Discontinued","",K1070/H1070-1)</f>
        <v>0.0541871921182266</v>
      </c>
      <c r="W1070" s="21" t="str">
        <f aca="false">IF(E1070="Discontinued","Archived",IF(ROUND((L1070-G1070)/L1070,3)&gt;=ROUND(I1070,3),"At or above target",IF(Q1070&lt;&gt;"","Below target, reason recorded","Below target, no reason")))</f>
        <v>Below target, reason recorded</v>
      </c>
      <c r="X1070" s="21" t="str">
        <f aca="false">IF(E1070="Discontinued","",IF(ROUND(M1070-I1070,3)&lt;-0.01,"Yes","No"))</f>
        <v>Yes</v>
      </c>
    </row>
    <row r="1071" customFormat="false" ht="15" hidden="false" customHeight="false" outlineLevel="0" collapsed="false">
      <c r="A1071" s="21" t="s">
        <v>2281</v>
      </c>
      <c r="B1071" s="21" t="s">
        <v>2282</v>
      </c>
      <c r="C1071" s="21" t="s">
        <v>2202</v>
      </c>
      <c r="D1071" s="21" t="s">
        <v>2203</v>
      </c>
      <c r="E1071" s="21" t="s">
        <v>110</v>
      </c>
      <c r="F1071" s="19" t="n">
        <v>52</v>
      </c>
      <c r="G1071" s="19" t="n">
        <v>55.82</v>
      </c>
      <c r="H1071" s="19" t="n">
        <v>89.7</v>
      </c>
      <c r="I1071" s="17" t="n">
        <v>0.42</v>
      </c>
      <c r="J1071" s="17"/>
      <c r="K1071" s="19" t="n">
        <f aca="false">IF(E1071="Discontinued",H1071,ROUND(ROUNDUP(ROUND(G1071/(1-IF(J1071="",I1071,J1071))/0.05,6),0)*0.05,2))</f>
        <v>96.25</v>
      </c>
      <c r="L1071" s="19" t="n">
        <f aca="false">IF(OR(E1071="Discontinued",P1071="Held at old sell"),H1071,IF(LEFT(P1071,15)="Approved, cappe",ROUND(ROUNDUP(ROUND(H1071*1.1/0.05,6),0)*0.05,2),K1071))</f>
        <v>96.25</v>
      </c>
      <c r="M1071" s="17" t="n">
        <f aca="false">ROUND((H1071-G1071)/H1071,3)</f>
        <v>0.378</v>
      </c>
      <c r="N1071" s="17" t="n">
        <f aca="false">IF(E1071="Discontinued","",ROUND((L1071-G1071)/L1071,3))</f>
        <v>0.42</v>
      </c>
      <c r="O1071" s="21" t="str">
        <f aca="false">IF(E1071="Discontinued","Archive",IF(AND(ROUND(K1071/H1071-1,6)&lt;=0.1,K1071-H1071&lt;=100),"Auto","Approval"))</f>
        <v>Auto</v>
      </c>
      <c r="P1071" s="21" t="s">
        <v>111</v>
      </c>
      <c r="Q1071" s="21"/>
      <c r="R1071" s="21" t="str">
        <f aca="false">IF(E1071="Superseded",MID(INDEX('Import file'!$E$2:$E$1384,MATCH(A1071,'Import file'!$A$2:$A$1384,0)),23,30),A1071)</f>
        <v>SAC-1121</v>
      </c>
      <c r="S1071" s="19" t="n">
        <f aca="false">IF(E1071="Discontinued","",IFERROR(INDEX('Supplier file A'!$D$2:$D$677,MATCH(R1071,'Supplier file A'!$A$2:$A$677,0)),IFERROR(INDEX('Supplier file B'!$D$2:$D$386,MATCH(R1071,'Supplier file B'!$A$2:$A$386,0)),INDEX('Supplier file C'!$D$2:$D$383,MATCH(R1071,'Supplier file C'!$A$2:$A$383,0)))))</f>
        <v>55.82</v>
      </c>
      <c r="T1071" s="21" t="str">
        <f aca="false">IF(E1071="Discontinued","",IF(ABS(G1071-S1071)&lt;0.005,"Yes","No"))</f>
        <v>Yes</v>
      </c>
      <c r="U1071" s="21" t="str">
        <f aca="false">IF(E1071="Discontinued","",IF(ABS(F1071-G1071)&lt;=0.01*G1071,"Yes","No"))</f>
        <v>No</v>
      </c>
      <c r="V1071" s="17" t="n">
        <f aca="false">IF(E1071="Discontinued","",K1071/H1071-1)</f>
        <v>0.0730211817168338</v>
      </c>
      <c r="W1071" s="21" t="str">
        <f aca="false">IF(E1071="Discontinued","Archived",IF(ROUND((L1071-G1071)/L1071,3)&gt;=ROUND(I1071,3),"At or above target",IF(Q1071&lt;&gt;"","Below target, reason recorded","Below target, no reason")))</f>
        <v>At or above target</v>
      </c>
      <c r="X1071" s="21" t="str">
        <f aca="false">IF(E1071="Discontinued","",IF(ROUND(M1071-I1071,3)&lt;-0.01,"Yes","No"))</f>
        <v>Yes</v>
      </c>
    </row>
    <row r="1072" customFormat="false" ht="15" hidden="false" customHeight="false" outlineLevel="0" collapsed="false">
      <c r="A1072" s="21" t="s">
        <v>2283</v>
      </c>
      <c r="B1072" s="21" t="s">
        <v>2284</v>
      </c>
      <c r="C1072" s="21" t="s">
        <v>2202</v>
      </c>
      <c r="D1072" s="21" t="s">
        <v>2203</v>
      </c>
      <c r="E1072" s="21" t="s">
        <v>110</v>
      </c>
      <c r="F1072" s="19" t="n">
        <v>20.7</v>
      </c>
      <c r="G1072" s="19" t="n">
        <v>22.19</v>
      </c>
      <c r="H1072" s="19" t="n">
        <v>35.7</v>
      </c>
      <c r="I1072" s="17" t="n">
        <v>0.42</v>
      </c>
      <c r="J1072" s="17"/>
      <c r="K1072" s="19" t="n">
        <f aca="false">IF(E1072="Discontinued",H1072,ROUND(ROUNDUP(ROUND(G1072/(1-IF(J1072="",I1072,J1072))/0.05,6),0)*0.05,2))</f>
        <v>38.3</v>
      </c>
      <c r="L1072" s="19" t="n">
        <f aca="false">IF(OR(E1072="Discontinued",P1072="Held at old sell"),H1072,IF(LEFT(P1072,15)="Approved, cappe",ROUND(ROUNDUP(ROUND(H1072*1.1/0.05,6),0)*0.05,2),K1072))</f>
        <v>38.3</v>
      </c>
      <c r="M1072" s="17" t="n">
        <f aca="false">ROUND((H1072-G1072)/H1072,3)</f>
        <v>0.378</v>
      </c>
      <c r="N1072" s="17" t="n">
        <f aca="false">IF(E1072="Discontinued","",ROUND((L1072-G1072)/L1072,3))</f>
        <v>0.421</v>
      </c>
      <c r="O1072" s="21" t="str">
        <f aca="false">IF(E1072="Discontinued","Archive",IF(AND(ROUND(K1072/H1072-1,6)&lt;=0.1,K1072-H1072&lt;=100),"Auto","Approval"))</f>
        <v>Auto</v>
      </c>
      <c r="P1072" s="21" t="s">
        <v>111</v>
      </c>
      <c r="Q1072" s="21"/>
      <c r="R1072" s="21" t="str">
        <f aca="false">IF(E1072="Superseded",MID(INDEX('Import file'!$E$2:$E$1384,MATCH(A1072,'Import file'!$A$2:$A$1384,0)),23,30),A1072)</f>
        <v>SAC-1125</v>
      </c>
      <c r="S1072" s="19" t="n">
        <f aca="false">IF(E1072="Discontinued","",IFERROR(INDEX('Supplier file A'!$D$2:$D$677,MATCH(R1072,'Supplier file A'!$A$2:$A$677,0)),IFERROR(INDEX('Supplier file B'!$D$2:$D$386,MATCH(R1072,'Supplier file B'!$A$2:$A$386,0)),INDEX('Supplier file C'!$D$2:$D$383,MATCH(R1072,'Supplier file C'!$A$2:$A$383,0)))))</f>
        <v>22.19</v>
      </c>
      <c r="T1072" s="21" t="str">
        <f aca="false">IF(E1072="Discontinued","",IF(ABS(G1072-S1072)&lt;0.005,"Yes","No"))</f>
        <v>Yes</v>
      </c>
      <c r="U1072" s="21" t="str">
        <f aca="false">IF(E1072="Discontinued","",IF(ABS(F1072-G1072)&lt;=0.01*G1072,"Yes","No"))</f>
        <v>No</v>
      </c>
      <c r="V1072" s="17" t="n">
        <f aca="false">IF(E1072="Discontinued","",K1072/H1072-1)</f>
        <v>0.0728291316526608</v>
      </c>
      <c r="W1072" s="21" t="str">
        <f aca="false">IF(E1072="Discontinued","Archived",IF(ROUND((L1072-G1072)/L1072,3)&gt;=ROUND(I1072,3),"At or above target",IF(Q1072&lt;&gt;"","Below target, reason recorded","Below target, no reason")))</f>
        <v>At or above target</v>
      </c>
      <c r="X1072" s="21" t="str">
        <f aca="false">IF(E1072="Discontinued","",IF(ROUND(M1072-I1072,3)&lt;-0.01,"Yes","No"))</f>
        <v>Yes</v>
      </c>
    </row>
    <row r="1073" customFormat="false" ht="15" hidden="false" customHeight="false" outlineLevel="0" collapsed="false">
      <c r="A1073" s="21" t="s">
        <v>2285</v>
      </c>
      <c r="B1073" s="21" t="s">
        <v>2286</v>
      </c>
      <c r="C1073" s="21" t="s">
        <v>2202</v>
      </c>
      <c r="D1073" s="21" t="s">
        <v>2203</v>
      </c>
      <c r="E1073" s="21" t="s">
        <v>110</v>
      </c>
      <c r="F1073" s="19" t="n">
        <v>6.2</v>
      </c>
      <c r="G1073" s="19" t="n">
        <v>6.59</v>
      </c>
      <c r="H1073" s="19" t="n">
        <v>10.7</v>
      </c>
      <c r="I1073" s="17" t="n">
        <v>0.42</v>
      </c>
      <c r="J1073" s="17"/>
      <c r="K1073" s="19" t="n">
        <f aca="false">IF(E1073="Discontinued",H1073,ROUND(ROUNDUP(ROUND(G1073/(1-IF(J1073="",I1073,J1073))/0.05,6),0)*0.05,2))</f>
        <v>11.4</v>
      </c>
      <c r="L1073" s="19" t="n">
        <f aca="false">IF(OR(E1073="Discontinued",P1073="Held at old sell"),H1073,IF(LEFT(P1073,15)="Approved, cappe",ROUND(ROUNDUP(ROUND(H1073*1.1/0.05,6),0)*0.05,2),K1073))</f>
        <v>11.4</v>
      </c>
      <c r="M1073" s="17" t="n">
        <f aca="false">ROUND((H1073-G1073)/H1073,3)</f>
        <v>0.384</v>
      </c>
      <c r="N1073" s="17" t="n">
        <f aca="false">IF(E1073="Discontinued","",ROUND((L1073-G1073)/L1073,3))</f>
        <v>0.422</v>
      </c>
      <c r="O1073" s="21" t="str">
        <f aca="false">IF(E1073="Discontinued","Archive",IF(AND(ROUND(K1073/H1073-1,6)&lt;=0.1,K1073-H1073&lt;=100),"Auto","Approval"))</f>
        <v>Auto</v>
      </c>
      <c r="P1073" s="21" t="s">
        <v>111</v>
      </c>
      <c r="Q1073" s="21"/>
      <c r="R1073" s="21" t="str">
        <f aca="false">IF(E1073="Superseded",MID(INDEX('Import file'!$E$2:$E$1384,MATCH(A1073,'Import file'!$A$2:$A$1384,0)),23,30),A1073)</f>
        <v>SAC-1126</v>
      </c>
      <c r="S1073" s="19" t="n">
        <f aca="false">IF(E1073="Discontinued","",IFERROR(INDEX('Supplier file A'!$D$2:$D$677,MATCH(R1073,'Supplier file A'!$A$2:$A$677,0)),IFERROR(INDEX('Supplier file B'!$D$2:$D$386,MATCH(R1073,'Supplier file B'!$A$2:$A$386,0)),INDEX('Supplier file C'!$D$2:$D$383,MATCH(R1073,'Supplier file C'!$A$2:$A$383,0)))))</f>
        <v>6.59</v>
      </c>
      <c r="T1073" s="21" t="str">
        <f aca="false">IF(E1073="Discontinued","",IF(ABS(G1073-S1073)&lt;0.005,"Yes","No"))</f>
        <v>Yes</v>
      </c>
      <c r="U1073" s="21" t="str">
        <f aca="false">IF(E1073="Discontinued","",IF(ABS(F1073-G1073)&lt;=0.01*G1073,"Yes","No"))</f>
        <v>No</v>
      </c>
      <c r="V1073" s="17" t="n">
        <f aca="false">IF(E1073="Discontinued","",K1073/H1073-1)</f>
        <v>0.0654205607476637</v>
      </c>
      <c r="W1073" s="21" t="str">
        <f aca="false">IF(E1073="Discontinued","Archived",IF(ROUND((L1073-G1073)/L1073,3)&gt;=ROUND(I1073,3),"At or above target",IF(Q1073&lt;&gt;"","Below target, reason recorded","Below target, no reason")))</f>
        <v>At or above target</v>
      </c>
      <c r="X1073" s="21" t="str">
        <f aca="false">IF(E1073="Discontinued","",IF(ROUND(M1073-I1073,3)&lt;-0.01,"Yes","No"))</f>
        <v>Yes</v>
      </c>
    </row>
    <row r="1074" customFormat="false" ht="15" hidden="false" customHeight="false" outlineLevel="0" collapsed="false">
      <c r="A1074" s="21" t="s">
        <v>2287</v>
      </c>
      <c r="B1074" s="21" t="s">
        <v>2288</v>
      </c>
      <c r="C1074" s="21" t="s">
        <v>2202</v>
      </c>
      <c r="D1074" s="21" t="s">
        <v>2203</v>
      </c>
      <c r="E1074" s="21" t="s">
        <v>110</v>
      </c>
      <c r="F1074" s="19" t="n">
        <v>29.9</v>
      </c>
      <c r="G1074" s="19" t="n">
        <v>31.75</v>
      </c>
      <c r="H1074" s="19" t="n">
        <v>51.6</v>
      </c>
      <c r="I1074" s="17" t="n">
        <v>0.42</v>
      </c>
      <c r="J1074" s="17"/>
      <c r="K1074" s="19" t="n">
        <f aca="false">IF(E1074="Discontinued",H1074,ROUND(ROUNDUP(ROUND(G1074/(1-IF(J1074="",I1074,J1074))/0.05,6),0)*0.05,2))</f>
        <v>54.75</v>
      </c>
      <c r="L1074" s="19" t="n">
        <f aca="false">IF(OR(E1074="Discontinued",P1074="Held at old sell"),H1074,IF(LEFT(P1074,15)="Approved, cappe",ROUND(ROUNDUP(ROUND(H1074*1.1/0.05,6),0)*0.05,2),K1074))</f>
        <v>54.75</v>
      </c>
      <c r="M1074" s="17" t="n">
        <f aca="false">ROUND((H1074-G1074)/H1074,3)</f>
        <v>0.385</v>
      </c>
      <c r="N1074" s="17" t="n">
        <f aca="false">IF(E1074="Discontinued","",ROUND((L1074-G1074)/L1074,3))</f>
        <v>0.42</v>
      </c>
      <c r="O1074" s="21" t="str">
        <f aca="false">IF(E1074="Discontinued","Archive",IF(AND(ROUND(K1074/H1074-1,6)&lt;=0.1,K1074-H1074&lt;=100),"Auto","Approval"))</f>
        <v>Auto</v>
      </c>
      <c r="P1074" s="21" t="s">
        <v>111</v>
      </c>
      <c r="Q1074" s="21"/>
      <c r="R1074" s="21" t="str">
        <f aca="false">IF(E1074="Superseded",MID(INDEX('Import file'!$E$2:$E$1384,MATCH(A1074,'Import file'!$A$2:$A$1384,0)),23,30),A1074)</f>
        <v>SAC-1129</v>
      </c>
      <c r="S1074" s="19" t="n">
        <f aca="false">IF(E1074="Discontinued","",IFERROR(INDEX('Supplier file A'!$D$2:$D$677,MATCH(R1074,'Supplier file A'!$A$2:$A$677,0)),IFERROR(INDEX('Supplier file B'!$D$2:$D$386,MATCH(R1074,'Supplier file B'!$A$2:$A$386,0)),INDEX('Supplier file C'!$D$2:$D$383,MATCH(R1074,'Supplier file C'!$A$2:$A$383,0)))))</f>
        <v>31.75</v>
      </c>
      <c r="T1074" s="21" t="str">
        <f aca="false">IF(E1074="Discontinued","",IF(ABS(G1074-S1074)&lt;0.005,"Yes","No"))</f>
        <v>Yes</v>
      </c>
      <c r="U1074" s="21" t="str">
        <f aca="false">IF(E1074="Discontinued","",IF(ABS(F1074-G1074)&lt;=0.01*G1074,"Yes","No"))</f>
        <v>No</v>
      </c>
      <c r="V1074" s="17" t="n">
        <f aca="false">IF(E1074="Discontinued","",K1074/H1074-1)</f>
        <v>0.0610465116279069</v>
      </c>
      <c r="W1074" s="21" t="str">
        <f aca="false">IF(E1074="Discontinued","Archived",IF(ROUND((L1074-G1074)/L1074,3)&gt;=ROUND(I1074,3),"At or above target",IF(Q1074&lt;&gt;"","Below target, reason recorded","Below target, no reason")))</f>
        <v>At or above target</v>
      </c>
      <c r="X1074" s="21" t="str">
        <f aca="false">IF(E1074="Discontinued","",IF(ROUND(M1074-I1074,3)&lt;-0.01,"Yes","No"))</f>
        <v>Yes</v>
      </c>
    </row>
    <row r="1075" customFormat="false" ht="15" hidden="false" customHeight="false" outlineLevel="0" collapsed="false">
      <c r="A1075" s="21" t="s">
        <v>2289</v>
      </c>
      <c r="B1075" s="21" t="s">
        <v>2290</v>
      </c>
      <c r="C1075" s="21" t="s">
        <v>2202</v>
      </c>
      <c r="D1075" s="21" t="s">
        <v>2203</v>
      </c>
      <c r="E1075" s="21" t="s">
        <v>110</v>
      </c>
      <c r="F1075" s="19" t="n">
        <v>35.1</v>
      </c>
      <c r="G1075" s="19" t="n">
        <v>37.06</v>
      </c>
      <c r="H1075" s="19" t="n">
        <v>60.55</v>
      </c>
      <c r="I1075" s="17" t="n">
        <v>0.42</v>
      </c>
      <c r="J1075" s="17"/>
      <c r="K1075" s="19" t="n">
        <f aca="false">IF(E1075="Discontinued",H1075,ROUND(ROUNDUP(ROUND(G1075/(1-IF(J1075="",I1075,J1075))/0.05,6),0)*0.05,2))</f>
        <v>63.9</v>
      </c>
      <c r="L1075" s="19" t="n">
        <f aca="false">IF(OR(E1075="Discontinued",P1075="Held at old sell"),H1075,IF(LEFT(P1075,15)="Approved, cappe",ROUND(ROUNDUP(ROUND(H1075*1.1/0.05,6),0)*0.05,2),K1075))</f>
        <v>63.9</v>
      </c>
      <c r="M1075" s="17" t="n">
        <f aca="false">ROUND((H1075-G1075)/H1075,3)</f>
        <v>0.388</v>
      </c>
      <c r="N1075" s="17" t="n">
        <f aca="false">IF(E1075="Discontinued","",ROUND((L1075-G1075)/L1075,3))</f>
        <v>0.42</v>
      </c>
      <c r="O1075" s="21" t="str">
        <f aca="false">IF(E1075="Discontinued","Archive",IF(AND(ROUND(K1075/H1075-1,6)&lt;=0.1,K1075-H1075&lt;=100),"Auto","Approval"))</f>
        <v>Auto</v>
      </c>
      <c r="P1075" s="21" t="s">
        <v>111</v>
      </c>
      <c r="Q1075" s="21"/>
      <c r="R1075" s="21" t="str">
        <f aca="false">IF(E1075="Superseded",MID(INDEX('Import file'!$E$2:$E$1384,MATCH(A1075,'Import file'!$A$2:$A$1384,0)),23,30),A1075)</f>
        <v>SAC-1132</v>
      </c>
      <c r="S1075" s="19" t="n">
        <f aca="false">IF(E1075="Discontinued","",IFERROR(INDEX('Supplier file A'!$D$2:$D$677,MATCH(R1075,'Supplier file A'!$A$2:$A$677,0)),IFERROR(INDEX('Supplier file B'!$D$2:$D$386,MATCH(R1075,'Supplier file B'!$A$2:$A$386,0)),INDEX('Supplier file C'!$D$2:$D$383,MATCH(R1075,'Supplier file C'!$A$2:$A$383,0)))))</f>
        <v>37.06</v>
      </c>
      <c r="T1075" s="21" t="str">
        <f aca="false">IF(E1075="Discontinued","",IF(ABS(G1075-S1075)&lt;0.005,"Yes","No"))</f>
        <v>Yes</v>
      </c>
      <c r="U1075" s="21" t="str">
        <f aca="false">IF(E1075="Discontinued","",IF(ABS(F1075-G1075)&lt;=0.01*G1075,"Yes","No"))</f>
        <v>No</v>
      </c>
      <c r="V1075" s="17" t="n">
        <f aca="false">IF(E1075="Discontinued","",K1075/H1075-1)</f>
        <v>0.0553261767134601</v>
      </c>
      <c r="W1075" s="21" t="str">
        <f aca="false">IF(E1075="Discontinued","Archived",IF(ROUND((L1075-G1075)/L1075,3)&gt;=ROUND(I1075,3),"At or above target",IF(Q1075&lt;&gt;"","Below target, reason recorded","Below target, no reason")))</f>
        <v>At or above target</v>
      </c>
      <c r="X1075" s="21" t="str">
        <f aca="false">IF(E1075="Discontinued","",IF(ROUND(M1075-I1075,3)&lt;-0.01,"Yes","No"))</f>
        <v>Yes</v>
      </c>
    </row>
    <row r="1076" customFormat="false" ht="15" hidden="false" customHeight="false" outlineLevel="0" collapsed="false">
      <c r="A1076" s="21" t="s">
        <v>2291</v>
      </c>
      <c r="B1076" s="21" t="s">
        <v>2292</v>
      </c>
      <c r="C1076" s="21" t="s">
        <v>2202</v>
      </c>
      <c r="D1076" s="21" t="s">
        <v>2203</v>
      </c>
      <c r="E1076" s="21" t="s">
        <v>110</v>
      </c>
      <c r="F1076" s="19" t="n">
        <v>41.4</v>
      </c>
      <c r="G1076" s="19" t="n">
        <v>44.27</v>
      </c>
      <c r="H1076" s="19" t="n">
        <v>71.4</v>
      </c>
      <c r="I1076" s="17" t="n">
        <v>0.42</v>
      </c>
      <c r="J1076" s="17"/>
      <c r="K1076" s="19" t="n">
        <f aca="false">IF(E1076="Discontinued",H1076,ROUND(ROUNDUP(ROUND(G1076/(1-IF(J1076="",I1076,J1076))/0.05,6),0)*0.05,2))</f>
        <v>76.35</v>
      </c>
      <c r="L1076" s="19" t="n">
        <f aca="false">IF(OR(E1076="Discontinued",P1076="Held at old sell"),H1076,IF(LEFT(P1076,15)="Approved, cappe",ROUND(ROUNDUP(ROUND(H1076*1.1/0.05,6),0)*0.05,2),K1076))</f>
        <v>76.35</v>
      </c>
      <c r="M1076" s="17" t="n">
        <f aca="false">ROUND((H1076-G1076)/H1076,3)</f>
        <v>0.38</v>
      </c>
      <c r="N1076" s="17" t="n">
        <f aca="false">IF(E1076="Discontinued","",ROUND((L1076-G1076)/L1076,3))</f>
        <v>0.42</v>
      </c>
      <c r="O1076" s="21" t="str">
        <f aca="false">IF(E1076="Discontinued","Archive",IF(AND(ROUND(K1076/H1076-1,6)&lt;=0.1,K1076-H1076&lt;=100),"Auto","Approval"))</f>
        <v>Auto</v>
      </c>
      <c r="P1076" s="21" t="s">
        <v>111</v>
      </c>
      <c r="Q1076" s="21"/>
      <c r="R1076" s="21" t="str">
        <f aca="false">IF(E1076="Superseded",MID(INDEX('Import file'!$E$2:$E$1384,MATCH(A1076,'Import file'!$A$2:$A$1384,0)),23,30),A1076)</f>
        <v>SAC-1137</v>
      </c>
      <c r="S1076" s="19" t="n">
        <f aca="false">IF(E1076="Discontinued","",IFERROR(INDEX('Supplier file A'!$D$2:$D$677,MATCH(R1076,'Supplier file A'!$A$2:$A$677,0)),IFERROR(INDEX('Supplier file B'!$D$2:$D$386,MATCH(R1076,'Supplier file B'!$A$2:$A$386,0)),INDEX('Supplier file C'!$D$2:$D$383,MATCH(R1076,'Supplier file C'!$A$2:$A$383,0)))))</f>
        <v>44.27</v>
      </c>
      <c r="T1076" s="21" t="str">
        <f aca="false">IF(E1076="Discontinued","",IF(ABS(G1076-S1076)&lt;0.005,"Yes","No"))</f>
        <v>Yes</v>
      </c>
      <c r="U1076" s="21" t="str">
        <f aca="false">IF(E1076="Discontinued","",IF(ABS(F1076-G1076)&lt;=0.01*G1076,"Yes","No"))</f>
        <v>No</v>
      </c>
      <c r="V1076" s="17" t="n">
        <f aca="false">IF(E1076="Discontinued","",K1076/H1076-1)</f>
        <v>0.0693277310924367</v>
      </c>
      <c r="W1076" s="21" t="str">
        <f aca="false">IF(E1076="Discontinued","Archived",IF(ROUND((L1076-G1076)/L1076,3)&gt;=ROUND(I1076,3),"At or above target",IF(Q1076&lt;&gt;"","Below target, reason recorded","Below target, no reason")))</f>
        <v>At or above target</v>
      </c>
      <c r="X1076" s="21" t="str">
        <f aca="false">IF(E1076="Discontinued","",IF(ROUND(M1076-I1076,3)&lt;-0.01,"Yes","No"))</f>
        <v>Yes</v>
      </c>
    </row>
    <row r="1077" customFormat="false" ht="15" hidden="false" customHeight="false" outlineLevel="0" collapsed="false">
      <c r="A1077" s="21" t="s">
        <v>2293</v>
      </c>
      <c r="B1077" s="21" t="s">
        <v>2294</v>
      </c>
      <c r="C1077" s="21" t="s">
        <v>2202</v>
      </c>
      <c r="D1077" s="21" t="s">
        <v>2203</v>
      </c>
      <c r="E1077" s="21" t="s">
        <v>110</v>
      </c>
      <c r="F1077" s="19" t="n">
        <v>4.6</v>
      </c>
      <c r="G1077" s="19" t="n">
        <v>4.85</v>
      </c>
      <c r="H1077" s="19" t="n">
        <v>7.95</v>
      </c>
      <c r="I1077" s="17" t="n">
        <v>0.42</v>
      </c>
      <c r="J1077" s="17"/>
      <c r="K1077" s="19" t="n">
        <f aca="false">IF(E1077="Discontinued",H1077,ROUND(ROUNDUP(ROUND(G1077/(1-IF(J1077="",I1077,J1077))/0.05,6),0)*0.05,2))</f>
        <v>8.4</v>
      </c>
      <c r="L1077" s="19" t="n">
        <f aca="false">IF(OR(E1077="Discontinued",P1077="Held at old sell"),H1077,IF(LEFT(P1077,15)="Approved, cappe",ROUND(ROUNDUP(ROUND(H1077*1.1/0.05,6),0)*0.05,2),K1077))</f>
        <v>8.4</v>
      </c>
      <c r="M1077" s="17" t="n">
        <f aca="false">ROUND((H1077-G1077)/H1077,3)</f>
        <v>0.39</v>
      </c>
      <c r="N1077" s="17" t="n">
        <f aca="false">IF(E1077="Discontinued","",ROUND((L1077-G1077)/L1077,3))</f>
        <v>0.423</v>
      </c>
      <c r="O1077" s="21" t="str">
        <f aca="false">IF(E1077="Discontinued","Archive",IF(AND(ROUND(K1077/H1077-1,6)&lt;=0.1,K1077-H1077&lt;=100),"Auto","Approval"))</f>
        <v>Auto</v>
      </c>
      <c r="P1077" s="21" t="s">
        <v>111</v>
      </c>
      <c r="Q1077" s="21"/>
      <c r="R1077" s="21" t="str">
        <f aca="false">IF(E1077="Superseded",MID(INDEX('Import file'!$E$2:$E$1384,MATCH(A1077,'Import file'!$A$2:$A$1384,0)),23,30),A1077)</f>
        <v>SAC-1140</v>
      </c>
      <c r="S1077" s="19" t="n">
        <f aca="false">IF(E1077="Discontinued","",IFERROR(INDEX('Supplier file A'!$D$2:$D$677,MATCH(R1077,'Supplier file A'!$A$2:$A$677,0)),IFERROR(INDEX('Supplier file B'!$D$2:$D$386,MATCH(R1077,'Supplier file B'!$A$2:$A$386,0)),INDEX('Supplier file C'!$D$2:$D$383,MATCH(R1077,'Supplier file C'!$A$2:$A$383,0)))))</f>
        <v>4.85</v>
      </c>
      <c r="T1077" s="21" t="str">
        <f aca="false">IF(E1077="Discontinued","",IF(ABS(G1077-S1077)&lt;0.005,"Yes","No"))</f>
        <v>Yes</v>
      </c>
      <c r="U1077" s="21" t="str">
        <f aca="false">IF(E1077="Discontinued","",IF(ABS(F1077-G1077)&lt;=0.01*G1077,"Yes","No"))</f>
        <v>No</v>
      </c>
      <c r="V1077" s="17" t="n">
        <f aca="false">IF(E1077="Discontinued","",K1077/H1077-1)</f>
        <v>0.0566037735849057</v>
      </c>
      <c r="W1077" s="21" t="str">
        <f aca="false">IF(E1077="Discontinued","Archived",IF(ROUND((L1077-G1077)/L1077,3)&gt;=ROUND(I1077,3),"At or above target",IF(Q1077&lt;&gt;"","Below target, reason recorded","Below target, no reason")))</f>
        <v>At or above target</v>
      </c>
      <c r="X1077" s="21" t="str">
        <f aca="false">IF(E1077="Discontinued","",IF(ROUND(M1077-I1077,3)&lt;-0.01,"Yes","No"))</f>
        <v>Yes</v>
      </c>
    </row>
    <row r="1078" customFormat="false" ht="15" hidden="false" customHeight="false" outlineLevel="0" collapsed="false">
      <c r="A1078" s="21" t="s">
        <v>2295</v>
      </c>
      <c r="B1078" s="21" t="s">
        <v>2296</v>
      </c>
      <c r="C1078" s="21" t="s">
        <v>2202</v>
      </c>
      <c r="D1078" s="21" t="s">
        <v>2203</v>
      </c>
      <c r="E1078" s="21" t="s">
        <v>110</v>
      </c>
      <c r="F1078" s="19" t="n">
        <v>5.98</v>
      </c>
      <c r="G1078" s="19" t="n">
        <v>6.41</v>
      </c>
      <c r="H1078" s="19" t="n">
        <v>10.35</v>
      </c>
      <c r="I1078" s="17" t="n">
        <v>0.42</v>
      </c>
      <c r="J1078" s="17"/>
      <c r="K1078" s="19" t="n">
        <f aca="false">IF(E1078="Discontinued",H1078,ROUND(ROUNDUP(ROUND(G1078/(1-IF(J1078="",I1078,J1078))/0.05,6),0)*0.05,2))</f>
        <v>11.1</v>
      </c>
      <c r="L1078" s="19" t="n">
        <f aca="false">IF(OR(E1078="Discontinued",P1078="Held at old sell"),H1078,IF(LEFT(P1078,15)="Approved, cappe",ROUND(ROUNDUP(ROUND(H1078*1.1/0.05,6),0)*0.05,2),K1078))</f>
        <v>11.1</v>
      </c>
      <c r="M1078" s="17" t="n">
        <f aca="false">ROUND((H1078-G1078)/H1078,3)</f>
        <v>0.381</v>
      </c>
      <c r="N1078" s="17" t="n">
        <f aca="false">IF(E1078="Discontinued","",ROUND((L1078-G1078)/L1078,3))</f>
        <v>0.423</v>
      </c>
      <c r="O1078" s="21" t="str">
        <f aca="false">IF(E1078="Discontinued","Archive",IF(AND(ROUND(K1078/H1078-1,6)&lt;=0.1,K1078-H1078&lt;=100),"Auto","Approval"))</f>
        <v>Auto</v>
      </c>
      <c r="P1078" s="21" t="s">
        <v>111</v>
      </c>
      <c r="Q1078" s="21"/>
      <c r="R1078" s="21" t="str">
        <f aca="false">IF(E1078="Superseded",MID(INDEX('Import file'!$E$2:$E$1384,MATCH(A1078,'Import file'!$A$2:$A$1384,0)),23,30),A1078)</f>
        <v>SAC-1142</v>
      </c>
      <c r="S1078" s="19" t="n">
        <f aca="false">IF(E1078="Discontinued","",IFERROR(INDEX('Supplier file A'!$D$2:$D$677,MATCH(R1078,'Supplier file A'!$A$2:$A$677,0)),IFERROR(INDEX('Supplier file B'!$D$2:$D$386,MATCH(R1078,'Supplier file B'!$A$2:$A$386,0)),INDEX('Supplier file C'!$D$2:$D$383,MATCH(R1078,'Supplier file C'!$A$2:$A$383,0)))))</f>
        <v>6.41</v>
      </c>
      <c r="T1078" s="21" t="str">
        <f aca="false">IF(E1078="Discontinued","",IF(ABS(G1078-S1078)&lt;0.005,"Yes","No"))</f>
        <v>Yes</v>
      </c>
      <c r="U1078" s="21" t="str">
        <f aca="false">IF(E1078="Discontinued","",IF(ABS(F1078-G1078)&lt;=0.01*G1078,"Yes","No"))</f>
        <v>No</v>
      </c>
      <c r="V1078" s="17" t="n">
        <f aca="false">IF(E1078="Discontinued","",K1078/H1078-1)</f>
        <v>0.0724637681159421</v>
      </c>
      <c r="W1078" s="21" t="str">
        <f aca="false">IF(E1078="Discontinued","Archived",IF(ROUND((L1078-G1078)/L1078,3)&gt;=ROUND(I1078,3),"At or above target",IF(Q1078&lt;&gt;"","Below target, reason recorded","Below target, no reason")))</f>
        <v>At or above target</v>
      </c>
      <c r="X1078" s="21" t="str">
        <f aca="false">IF(E1078="Discontinued","",IF(ROUND(M1078-I1078,3)&lt;-0.01,"Yes","No"))</f>
        <v>Yes</v>
      </c>
    </row>
    <row r="1079" customFormat="false" ht="15" hidden="false" customHeight="false" outlineLevel="0" collapsed="false">
      <c r="A1079" s="21" t="s">
        <v>2297</v>
      </c>
      <c r="B1079" s="21" t="s">
        <v>2298</v>
      </c>
      <c r="C1079" s="21" t="s">
        <v>2202</v>
      </c>
      <c r="D1079" s="21" t="s">
        <v>2203</v>
      </c>
      <c r="E1079" s="21" t="s">
        <v>110</v>
      </c>
      <c r="F1079" s="19" t="n">
        <v>12.83</v>
      </c>
      <c r="G1079" s="19" t="n">
        <v>13.7</v>
      </c>
      <c r="H1079" s="19" t="n">
        <v>22.15</v>
      </c>
      <c r="I1079" s="17" t="n">
        <v>0.42</v>
      </c>
      <c r="J1079" s="17"/>
      <c r="K1079" s="19" t="n">
        <f aca="false">IF(E1079="Discontinued",H1079,ROUND(ROUNDUP(ROUND(G1079/(1-IF(J1079="",I1079,J1079))/0.05,6),0)*0.05,2))</f>
        <v>23.65</v>
      </c>
      <c r="L1079" s="19" t="n">
        <f aca="false">IF(OR(E1079="Discontinued",P1079="Held at old sell"),H1079,IF(LEFT(P1079,15)="Approved, cappe",ROUND(ROUNDUP(ROUND(H1079*1.1/0.05,6),0)*0.05,2),K1079))</f>
        <v>23.65</v>
      </c>
      <c r="M1079" s="17" t="n">
        <f aca="false">ROUND((H1079-G1079)/H1079,3)</f>
        <v>0.381</v>
      </c>
      <c r="N1079" s="17" t="n">
        <f aca="false">IF(E1079="Discontinued","",ROUND((L1079-G1079)/L1079,3))</f>
        <v>0.421</v>
      </c>
      <c r="O1079" s="21" t="str">
        <f aca="false">IF(E1079="Discontinued","Archive",IF(AND(ROUND(K1079/H1079-1,6)&lt;=0.1,K1079-H1079&lt;=100),"Auto","Approval"))</f>
        <v>Auto</v>
      </c>
      <c r="P1079" s="21" t="s">
        <v>111</v>
      </c>
      <c r="Q1079" s="21"/>
      <c r="R1079" s="21" t="str">
        <f aca="false">IF(E1079="Superseded",MID(INDEX('Import file'!$E$2:$E$1384,MATCH(A1079,'Import file'!$A$2:$A$1384,0)),23,30),A1079)</f>
        <v>SAC-1146</v>
      </c>
      <c r="S1079" s="19" t="n">
        <f aca="false">IF(E1079="Discontinued","",IFERROR(INDEX('Supplier file A'!$D$2:$D$677,MATCH(R1079,'Supplier file A'!$A$2:$A$677,0)),IFERROR(INDEX('Supplier file B'!$D$2:$D$386,MATCH(R1079,'Supplier file B'!$A$2:$A$386,0)),INDEX('Supplier file C'!$D$2:$D$383,MATCH(R1079,'Supplier file C'!$A$2:$A$383,0)))))</f>
        <v>13.7</v>
      </c>
      <c r="T1079" s="21" t="str">
        <f aca="false">IF(E1079="Discontinued","",IF(ABS(G1079-S1079)&lt;0.005,"Yes","No"))</f>
        <v>Yes</v>
      </c>
      <c r="U1079" s="21" t="str">
        <f aca="false">IF(E1079="Discontinued","",IF(ABS(F1079-G1079)&lt;=0.01*G1079,"Yes","No"))</f>
        <v>No</v>
      </c>
      <c r="V1079" s="17" t="n">
        <f aca="false">IF(E1079="Discontinued","",K1079/H1079-1)</f>
        <v>0.0677200902934538</v>
      </c>
      <c r="W1079" s="21" t="str">
        <f aca="false">IF(E1079="Discontinued","Archived",IF(ROUND((L1079-G1079)/L1079,3)&gt;=ROUND(I1079,3),"At or above target",IF(Q1079&lt;&gt;"","Below target, reason recorded","Below target, no reason")))</f>
        <v>At or above target</v>
      </c>
      <c r="X1079" s="21" t="str">
        <f aca="false">IF(E1079="Discontinued","",IF(ROUND(M1079-I1079,3)&lt;-0.01,"Yes","No"))</f>
        <v>Yes</v>
      </c>
    </row>
    <row r="1080" customFormat="false" ht="15" hidden="false" customHeight="false" outlineLevel="0" collapsed="false">
      <c r="A1080" s="21" t="s">
        <v>2299</v>
      </c>
      <c r="B1080" s="21" t="s">
        <v>2300</v>
      </c>
      <c r="C1080" s="21" t="s">
        <v>2202</v>
      </c>
      <c r="D1080" s="21" t="s">
        <v>2203</v>
      </c>
      <c r="E1080" s="21" t="s">
        <v>110</v>
      </c>
      <c r="F1080" s="19" t="n">
        <v>4.42</v>
      </c>
      <c r="G1080" s="19" t="n">
        <v>4.67</v>
      </c>
      <c r="H1080" s="19" t="n">
        <v>7.65</v>
      </c>
      <c r="I1080" s="17" t="n">
        <v>0.42</v>
      </c>
      <c r="J1080" s="17"/>
      <c r="K1080" s="19" t="n">
        <f aca="false">IF(E1080="Discontinued",H1080,ROUND(ROUNDUP(ROUND(G1080/(1-IF(J1080="",I1080,J1080))/0.05,6),0)*0.05,2))</f>
        <v>8.1</v>
      </c>
      <c r="L1080" s="19" t="n">
        <f aca="false">IF(OR(E1080="Discontinued",P1080="Held at old sell"),H1080,IF(LEFT(P1080,15)="Approved, cappe",ROUND(ROUNDUP(ROUND(H1080*1.1/0.05,6),0)*0.05,2),K1080))</f>
        <v>8.1</v>
      </c>
      <c r="M1080" s="17" t="n">
        <f aca="false">ROUND((H1080-G1080)/H1080,3)</f>
        <v>0.39</v>
      </c>
      <c r="N1080" s="17" t="n">
        <f aca="false">IF(E1080="Discontinued","",ROUND((L1080-G1080)/L1080,3))</f>
        <v>0.423</v>
      </c>
      <c r="O1080" s="21" t="str">
        <f aca="false">IF(E1080="Discontinued","Archive",IF(AND(ROUND(K1080/H1080-1,6)&lt;=0.1,K1080-H1080&lt;=100),"Auto","Approval"))</f>
        <v>Auto</v>
      </c>
      <c r="P1080" s="21" t="s">
        <v>111</v>
      </c>
      <c r="Q1080" s="21"/>
      <c r="R1080" s="21" t="str">
        <f aca="false">IF(E1080="Superseded",MID(INDEX('Import file'!$E$2:$E$1384,MATCH(A1080,'Import file'!$A$2:$A$1384,0)),23,30),A1080)</f>
        <v>SAC-1147</v>
      </c>
      <c r="S1080" s="19" t="n">
        <f aca="false">IF(E1080="Discontinued","",IFERROR(INDEX('Supplier file A'!$D$2:$D$677,MATCH(R1080,'Supplier file A'!$A$2:$A$677,0)),IFERROR(INDEX('Supplier file B'!$D$2:$D$386,MATCH(R1080,'Supplier file B'!$A$2:$A$386,0)),INDEX('Supplier file C'!$D$2:$D$383,MATCH(R1080,'Supplier file C'!$A$2:$A$383,0)))))</f>
        <v>4.67</v>
      </c>
      <c r="T1080" s="21" t="str">
        <f aca="false">IF(E1080="Discontinued","",IF(ABS(G1080-S1080)&lt;0.005,"Yes","No"))</f>
        <v>Yes</v>
      </c>
      <c r="U1080" s="21" t="str">
        <f aca="false">IF(E1080="Discontinued","",IF(ABS(F1080-G1080)&lt;=0.01*G1080,"Yes","No"))</f>
        <v>No</v>
      </c>
      <c r="V1080" s="17" t="n">
        <f aca="false">IF(E1080="Discontinued","",K1080/H1080-1)</f>
        <v>0.0588235294117647</v>
      </c>
      <c r="W1080" s="21" t="str">
        <f aca="false">IF(E1080="Discontinued","Archived",IF(ROUND((L1080-G1080)/L1080,3)&gt;=ROUND(I1080,3),"At or above target",IF(Q1080&lt;&gt;"","Below target, reason recorded","Below target, no reason")))</f>
        <v>At or above target</v>
      </c>
      <c r="X1080" s="21" t="str">
        <f aca="false">IF(E1080="Discontinued","",IF(ROUND(M1080-I1080,3)&lt;-0.01,"Yes","No"))</f>
        <v>Yes</v>
      </c>
    </row>
    <row r="1081" customFormat="false" ht="15" hidden="false" customHeight="false" outlineLevel="0" collapsed="false">
      <c r="A1081" s="21" t="s">
        <v>2301</v>
      </c>
      <c r="B1081" s="21" t="s">
        <v>2302</v>
      </c>
      <c r="C1081" s="21" t="s">
        <v>2202</v>
      </c>
      <c r="D1081" s="21" t="s">
        <v>2203</v>
      </c>
      <c r="E1081" s="21" t="s">
        <v>110</v>
      </c>
      <c r="F1081" s="19" t="n">
        <v>22.1</v>
      </c>
      <c r="G1081" s="19" t="n">
        <v>23.37</v>
      </c>
      <c r="H1081" s="19" t="n">
        <v>38.15</v>
      </c>
      <c r="I1081" s="17" t="n">
        <v>0.42</v>
      </c>
      <c r="J1081" s="17"/>
      <c r="K1081" s="19" t="n">
        <f aca="false">IF(E1081="Discontinued",H1081,ROUND(ROUNDUP(ROUND(G1081/(1-IF(J1081="",I1081,J1081))/0.05,6),0)*0.05,2))</f>
        <v>40.3</v>
      </c>
      <c r="L1081" s="19" t="n">
        <f aca="false">IF(OR(E1081="Discontinued",P1081="Held at old sell"),H1081,IF(LEFT(P1081,15)="Approved, cappe",ROUND(ROUNDUP(ROUND(H1081*1.1/0.05,6),0)*0.05,2),K1081))</f>
        <v>40.3</v>
      </c>
      <c r="M1081" s="17" t="n">
        <f aca="false">ROUND((H1081-G1081)/H1081,3)</f>
        <v>0.387</v>
      </c>
      <c r="N1081" s="17" t="n">
        <f aca="false">IF(E1081="Discontinued","",ROUND((L1081-G1081)/L1081,3))</f>
        <v>0.42</v>
      </c>
      <c r="O1081" s="21" t="str">
        <f aca="false">IF(E1081="Discontinued","Archive",IF(AND(ROUND(K1081/H1081-1,6)&lt;=0.1,K1081-H1081&lt;=100),"Auto","Approval"))</f>
        <v>Auto</v>
      </c>
      <c r="P1081" s="21" t="s">
        <v>111</v>
      </c>
      <c r="Q1081" s="21"/>
      <c r="R1081" s="21" t="str">
        <f aca="false">IF(E1081="Superseded",MID(INDEX('Import file'!$E$2:$E$1384,MATCH(A1081,'Import file'!$A$2:$A$1384,0)),23,30),A1081)</f>
        <v>SAC-1152</v>
      </c>
      <c r="S1081" s="19" t="n">
        <f aca="false">IF(E1081="Discontinued","",IFERROR(INDEX('Supplier file A'!$D$2:$D$677,MATCH(R1081,'Supplier file A'!$A$2:$A$677,0)),IFERROR(INDEX('Supplier file B'!$D$2:$D$386,MATCH(R1081,'Supplier file B'!$A$2:$A$386,0)),INDEX('Supplier file C'!$D$2:$D$383,MATCH(R1081,'Supplier file C'!$A$2:$A$383,0)))))</f>
        <v>23.37</v>
      </c>
      <c r="T1081" s="21" t="str">
        <f aca="false">IF(E1081="Discontinued","",IF(ABS(G1081-S1081)&lt;0.005,"Yes","No"))</f>
        <v>Yes</v>
      </c>
      <c r="U1081" s="21" t="str">
        <f aca="false">IF(E1081="Discontinued","",IF(ABS(F1081-G1081)&lt;=0.01*G1081,"Yes","No"))</f>
        <v>No</v>
      </c>
      <c r="V1081" s="17" t="n">
        <f aca="false">IF(E1081="Discontinued","",K1081/H1081-1)</f>
        <v>0.056356487549148</v>
      </c>
      <c r="W1081" s="21" t="str">
        <f aca="false">IF(E1081="Discontinued","Archived",IF(ROUND((L1081-G1081)/L1081,3)&gt;=ROUND(I1081,3),"At or above target",IF(Q1081&lt;&gt;"","Below target, reason recorded","Below target, no reason")))</f>
        <v>At or above target</v>
      </c>
      <c r="X1081" s="21" t="str">
        <f aca="false">IF(E1081="Discontinued","",IF(ROUND(M1081-I1081,3)&lt;-0.01,"Yes","No"))</f>
        <v>Yes</v>
      </c>
    </row>
    <row r="1082" customFormat="false" ht="15" hidden="false" customHeight="false" outlineLevel="0" collapsed="false">
      <c r="A1082" s="21" t="s">
        <v>2303</v>
      </c>
      <c r="B1082" s="21" t="s">
        <v>2304</v>
      </c>
      <c r="C1082" s="21" t="s">
        <v>2202</v>
      </c>
      <c r="D1082" s="21" t="s">
        <v>2203</v>
      </c>
      <c r="E1082" s="21" t="s">
        <v>110</v>
      </c>
      <c r="F1082" s="19" t="n">
        <v>22.1</v>
      </c>
      <c r="G1082" s="19" t="n">
        <v>23.33</v>
      </c>
      <c r="H1082" s="19" t="n">
        <v>38.15</v>
      </c>
      <c r="I1082" s="17" t="n">
        <v>0.42</v>
      </c>
      <c r="J1082" s="17"/>
      <c r="K1082" s="19" t="n">
        <f aca="false">IF(E1082="Discontinued",H1082,ROUND(ROUNDUP(ROUND(G1082/(1-IF(J1082="",I1082,J1082))/0.05,6),0)*0.05,2))</f>
        <v>40.25</v>
      </c>
      <c r="L1082" s="19" t="n">
        <f aca="false">IF(OR(E1082="Discontinued",P1082="Held at old sell"),H1082,IF(LEFT(P1082,15)="Approved, cappe",ROUND(ROUNDUP(ROUND(H1082*1.1/0.05,6),0)*0.05,2),K1082))</f>
        <v>40.25</v>
      </c>
      <c r="M1082" s="17" t="n">
        <f aca="false">ROUND((H1082-G1082)/H1082,3)</f>
        <v>0.388</v>
      </c>
      <c r="N1082" s="17" t="n">
        <f aca="false">IF(E1082="Discontinued","",ROUND((L1082-G1082)/L1082,3))</f>
        <v>0.42</v>
      </c>
      <c r="O1082" s="21" t="str">
        <f aca="false">IF(E1082="Discontinued","Archive",IF(AND(ROUND(K1082/H1082-1,6)&lt;=0.1,K1082-H1082&lt;=100),"Auto","Approval"))</f>
        <v>Auto</v>
      </c>
      <c r="P1082" s="21" t="s">
        <v>111</v>
      </c>
      <c r="Q1082" s="21"/>
      <c r="R1082" s="21" t="str">
        <f aca="false">IF(E1082="Superseded",MID(INDEX('Import file'!$E$2:$E$1384,MATCH(A1082,'Import file'!$A$2:$A$1384,0)),23,30),A1082)</f>
        <v>SAC-1153</v>
      </c>
      <c r="S1082" s="19" t="n">
        <f aca="false">IF(E1082="Discontinued","",IFERROR(INDEX('Supplier file A'!$D$2:$D$677,MATCH(R1082,'Supplier file A'!$A$2:$A$677,0)),IFERROR(INDEX('Supplier file B'!$D$2:$D$386,MATCH(R1082,'Supplier file B'!$A$2:$A$386,0)),INDEX('Supplier file C'!$D$2:$D$383,MATCH(R1082,'Supplier file C'!$A$2:$A$383,0)))))</f>
        <v>23.33</v>
      </c>
      <c r="T1082" s="21" t="str">
        <f aca="false">IF(E1082="Discontinued","",IF(ABS(G1082-S1082)&lt;0.005,"Yes","No"))</f>
        <v>Yes</v>
      </c>
      <c r="U1082" s="21" t="str">
        <f aca="false">IF(E1082="Discontinued","",IF(ABS(F1082-G1082)&lt;=0.01*G1082,"Yes","No"))</f>
        <v>No</v>
      </c>
      <c r="V1082" s="17" t="n">
        <f aca="false">IF(E1082="Discontinued","",K1082/H1082-1)</f>
        <v>0.0550458715596331</v>
      </c>
      <c r="W1082" s="21" t="str">
        <f aca="false">IF(E1082="Discontinued","Archived",IF(ROUND((L1082-G1082)/L1082,3)&gt;=ROUND(I1082,3),"At or above target",IF(Q1082&lt;&gt;"","Below target, reason recorded","Below target, no reason")))</f>
        <v>At or above target</v>
      </c>
      <c r="X1082" s="21" t="str">
        <f aca="false">IF(E1082="Discontinued","",IF(ROUND(M1082-I1082,3)&lt;-0.01,"Yes","No"))</f>
        <v>Yes</v>
      </c>
    </row>
    <row r="1083" customFormat="false" ht="15" hidden="false" customHeight="false" outlineLevel="0" collapsed="false">
      <c r="A1083" s="21" t="s">
        <v>2305</v>
      </c>
      <c r="B1083" s="21" t="s">
        <v>2306</v>
      </c>
      <c r="C1083" s="21" t="s">
        <v>2202</v>
      </c>
      <c r="D1083" s="21" t="s">
        <v>2203</v>
      </c>
      <c r="E1083" s="21" t="s">
        <v>110</v>
      </c>
      <c r="F1083" s="19" t="n">
        <v>27.6</v>
      </c>
      <c r="G1083" s="19" t="n">
        <v>29.08</v>
      </c>
      <c r="H1083" s="19" t="n">
        <v>47.6</v>
      </c>
      <c r="I1083" s="17" t="n">
        <v>0.42</v>
      </c>
      <c r="J1083" s="17"/>
      <c r="K1083" s="19" t="n">
        <f aca="false">IF(E1083="Discontinued",H1083,ROUND(ROUNDUP(ROUND(G1083/(1-IF(J1083="",I1083,J1083))/0.05,6),0)*0.05,2))</f>
        <v>50.15</v>
      </c>
      <c r="L1083" s="19" t="n">
        <f aca="false">IF(OR(E1083="Discontinued",P1083="Held at old sell"),H1083,IF(LEFT(P1083,15)="Approved, cappe",ROUND(ROUNDUP(ROUND(H1083*1.1/0.05,6),0)*0.05,2),K1083))</f>
        <v>50.15</v>
      </c>
      <c r="M1083" s="17" t="n">
        <f aca="false">ROUND((H1083-G1083)/H1083,3)</f>
        <v>0.389</v>
      </c>
      <c r="N1083" s="17" t="n">
        <f aca="false">IF(E1083="Discontinued","",ROUND((L1083-G1083)/L1083,3))</f>
        <v>0.42</v>
      </c>
      <c r="O1083" s="21" t="str">
        <f aca="false">IF(E1083="Discontinued","Archive",IF(AND(ROUND(K1083/H1083-1,6)&lt;=0.1,K1083-H1083&lt;=100),"Auto","Approval"))</f>
        <v>Auto</v>
      </c>
      <c r="P1083" s="21" t="s">
        <v>111</v>
      </c>
      <c r="Q1083" s="21"/>
      <c r="R1083" s="21" t="str">
        <f aca="false">IF(E1083="Superseded",MID(INDEX('Import file'!$E$2:$E$1384,MATCH(A1083,'Import file'!$A$2:$A$1384,0)),23,30),A1083)</f>
        <v>SAC-1157</v>
      </c>
      <c r="S1083" s="19" t="n">
        <f aca="false">IF(E1083="Discontinued","",IFERROR(INDEX('Supplier file A'!$D$2:$D$677,MATCH(R1083,'Supplier file A'!$A$2:$A$677,0)),IFERROR(INDEX('Supplier file B'!$D$2:$D$386,MATCH(R1083,'Supplier file B'!$A$2:$A$386,0)),INDEX('Supplier file C'!$D$2:$D$383,MATCH(R1083,'Supplier file C'!$A$2:$A$383,0)))))</f>
        <v>29.08</v>
      </c>
      <c r="T1083" s="21" t="str">
        <f aca="false">IF(E1083="Discontinued","",IF(ABS(G1083-S1083)&lt;0.005,"Yes","No"))</f>
        <v>Yes</v>
      </c>
      <c r="U1083" s="21" t="str">
        <f aca="false">IF(E1083="Discontinued","",IF(ABS(F1083-G1083)&lt;=0.01*G1083,"Yes","No"))</f>
        <v>No</v>
      </c>
      <c r="V1083" s="17" t="n">
        <f aca="false">IF(E1083="Discontinued","",K1083/H1083-1)</f>
        <v>0.0535714285714286</v>
      </c>
      <c r="W1083" s="21" t="str">
        <f aca="false">IF(E1083="Discontinued","Archived",IF(ROUND((L1083-G1083)/L1083,3)&gt;=ROUND(I1083,3),"At or above target",IF(Q1083&lt;&gt;"","Below target, reason recorded","Below target, no reason")))</f>
        <v>At or above target</v>
      </c>
      <c r="X1083" s="21" t="str">
        <f aca="false">IF(E1083="Discontinued","",IF(ROUND(M1083-I1083,3)&lt;-0.01,"Yes","No"))</f>
        <v>Yes</v>
      </c>
    </row>
    <row r="1084" customFormat="false" ht="15" hidden="false" customHeight="false" outlineLevel="0" collapsed="false">
      <c r="A1084" s="21" t="s">
        <v>2307</v>
      </c>
      <c r="B1084" s="21" t="s">
        <v>2308</v>
      </c>
      <c r="C1084" s="21" t="s">
        <v>2202</v>
      </c>
      <c r="D1084" s="21" t="s">
        <v>2203</v>
      </c>
      <c r="E1084" s="21" t="s">
        <v>110</v>
      </c>
      <c r="F1084" s="19" t="n">
        <v>4.32</v>
      </c>
      <c r="G1084" s="19" t="n">
        <v>4.64</v>
      </c>
      <c r="H1084" s="19" t="n">
        <v>7.45</v>
      </c>
      <c r="I1084" s="17" t="n">
        <v>0.42</v>
      </c>
      <c r="J1084" s="17"/>
      <c r="K1084" s="19" t="n">
        <f aca="false">IF(E1084="Discontinued",H1084,ROUND(ROUNDUP(ROUND(G1084/(1-IF(J1084="",I1084,J1084))/0.05,6),0)*0.05,2))</f>
        <v>8</v>
      </c>
      <c r="L1084" s="19" t="n">
        <f aca="false">IF(OR(E1084="Discontinued",P1084="Held at old sell"),H1084,IF(LEFT(P1084,15)="Approved, cappe",ROUND(ROUNDUP(ROUND(H1084*1.1/0.05,6),0)*0.05,2),K1084))</f>
        <v>8</v>
      </c>
      <c r="M1084" s="17" t="n">
        <f aca="false">ROUND((H1084-G1084)/H1084,3)</f>
        <v>0.377</v>
      </c>
      <c r="N1084" s="17" t="n">
        <f aca="false">IF(E1084="Discontinued","",ROUND((L1084-G1084)/L1084,3))</f>
        <v>0.42</v>
      </c>
      <c r="O1084" s="21" t="str">
        <f aca="false">IF(E1084="Discontinued","Archive",IF(AND(ROUND(K1084/H1084-1,6)&lt;=0.1,K1084-H1084&lt;=100),"Auto","Approval"))</f>
        <v>Auto</v>
      </c>
      <c r="P1084" s="21" t="s">
        <v>111</v>
      </c>
      <c r="Q1084" s="21"/>
      <c r="R1084" s="21" t="str">
        <f aca="false">IF(E1084="Superseded",MID(INDEX('Import file'!$E$2:$E$1384,MATCH(A1084,'Import file'!$A$2:$A$1384,0)),23,30),A1084)</f>
        <v>SAC-1160</v>
      </c>
      <c r="S1084" s="19" t="n">
        <f aca="false">IF(E1084="Discontinued","",IFERROR(INDEX('Supplier file A'!$D$2:$D$677,MATCH(R1084,'Supplier file A'!$A$2:$A$677,0)),IFERROR(INDEX('Supplier file B'!$D$2:$D$386,MATCH(R1084,'Supplier file B'!$A$2:$A$386,0)),INDEX('Supplier file C'!$D$2:$D$383,MATCH(R1084,'Supplier file C'!$A$2:$A$383,0)))))</f>
        <v>4.64</v>
      </c>
      <c r="T1084" s="21" t="str">
        <f aca="false">IF(E1084="Discontinued","",IF(ABS(G1084-S1084)&lt;0.005,"Yes","No"))</f>
        <v>Yes</v>
      </c>
      <c r="U1084" s="21" t="str">
        <f aca="false">IF(E1084="Discontinued","",IF(ABS(F1084-G1084)&lt;=0.01*G1084,"Yes","No"))</f>
        <v>No</v>
      </c>
      <c r="V1084" s="17" t="n">
        <f aca="false">IF(E1084="Discontinued","",K1084/H1084-1)</f>
        <v>0.0738255033557047</v>
      </c>
      <c r="W1084" s="21" t="str">
        <f aca="false">IF(E1084="Discontinued","Archived",IF(ROUND((L1084-G1084)/L1084,3)&gt;=ROUND(I1084,3),"At or above target",IF(Q1084&lt;&gt;"","Below target, reason recorded","Below target, no reason")))</f>
        <v>At or above target</v>
      </c>
      <c r="X1084" s="21" t="str">
        <f aca="false">IF(E1084="Discontinued","",IF(ROUND(M1084-I1084,3)&lt;-0.01,"Yes","No"))</f>
        <v>Yes</v>
      </c>
    </row>
    <row r="1085" customFormat="false" ht="15" hidden="false" customHeight="false" outlineLevel="0" collapsed="false">
      <c r="A1085" s="21" t="s">
        <v>2309</v>
      </c>
      <c r="B1085" s="21" t="s">
        <v>2310</v>
      </c>
      <c r="C1085" s="21" t="s">
        <v>2202</v>
      </c>
      <c r="D1085" s="21" t="s">
        <v>2203</v>
      </c>
      <c r="E1085" s="21" t="s">
        <v>110</v>
      </c>
      <c r="F1085" s="19" t="n">
        <v>29.9</v>
      </c>
      <c r="G1085" s="19" t="n">
        <v>32.19</v>
      </c>
      <c r="H1085" s="19" t="n">
        <v>44.65</v>
      </c>
      <c r="I1085" s="17" t="n">
        <v>0.42</v>
      </c>
      <c r="J1085" s="17" t="n">
        <v>0.33</v>
      </c>
      <c r="K1085" s="19" t="n">
        <f aca="false">IF(E1085="Discontinued",H1085,ROUND(ROUNDUP(ROUND(G1085/(1-IF(J1085="",I1085,J1085))/0.05,6),0)*0.05,2))</f>
        <v>48.05</v>
      </c>
      <c r="L1085" s="19" t="n">
        <f aca="false">IF(OR(E1085="Discontinued",P1085="Held at old sell"),H1085,IF(LEFT(P1085,15)="Approved, cappe",ROUND(ROUNDUP(ROUND(H1085*1.1/0.05,6),0)*0.05,2),K1085))</f>
        <v>48.05</v>
      </c>
      <c r="M1085" s="17" t="n">
        <f aca="false">ROUND((H1085-G1085)/H1085,3)</f>
        <v>0.279</v>
      </c>
      <c r="N1085" s="17" t="n">
        <f aca="false">IF(E1085="Discontinued","",ROUND((L1085-G1085)/L1085,3))</f>
        <v>0.33</v>
      </c>
      <c r="O1085" s="21" t="str">
        <f aca="false">IF(E1085="Discontinued","Archive",IF(AND(ROUND(K1085/H1085-1,6)&lt;=0.1,K1085-H1085&lt;=100),"Auto","Approval"))</f>
        <v>Auto</v>
      </c>
      <c r="P1085" s="21" t="s">
        <v>111</v>
      </c>
      <c r="Q1085" s="21" t="s">
        <v>1481</v>
      </c>
      <c r="R1085" s="21" t="str">
        <f aca="false">IF(E1085="Superseded",MID(INDEX('Import file'!$E$2:$E$1384,MATCH(A1085,'Import file'!$A$2:$A$1384,0)),23,30),A1085)</f>
        <v>SAC-1164</v>
      </c>
      <c r="S1085" s="19" t="n">
        <f aca="false">IF(E1085="Discontinued","",IFERROR(INDEX('Supplier file A'!$D$2:$D$677,MATCH(R1085,'Supplier file A'!$A$2:$A$677,0)),IFERROR(INDEX('Supplier file B'!$D$2:$D$386,MATCH(R1085,'Supplier file B'!$A$2:$A$386,0)),INDEX('Supplier file C'!$D$2:$D$383,MATCH(R1085,'Supplier file C'!$A$2:$A$383,0)))))</f>
        <v>32.19</v>
      </c>
      <c r="T1085" s="21" t="str">
        <f aca="false">IF(E1085="Discontinued","",IF(ABS(G1085-S1085)&lt;0.005,"Yes","No"))</f>
        <v>Yes</v>
      </c>
      <c r="U1085" s="21" t="str">
        <f aca="false">IF(E1085="Discontinued","",IF(ABS(F1085-G1085)&lt;=0.01*G1085,"Yes","No"))</f>
        <v>No</v>
      </c>
      <c r="V1085" s="17" t="n">
        <f aca="false">IF(E1085="Discontinued","",K1085/H1085-1)</f>
        <v>0.0761478163493841</v>
      </c>
      <c r="W1085" s="21" t="str">
        <f aca="false">IF(E1085="Discontinued","Archived",IF(ROUND((L1085-G1085)/L1085,3)&gt;=ROUND(I1085,3),"At or above target",IF(Q1085&lt;&gt;"","Below target, reason recorded","Below target, no reason")))</f>
        <v>Below target, reason recorded</v>
      </c>
      <c r="X1085" s="21" t="str">
        <f aca="false">IF(E1085="Discontinued","",IF(ROUND(M1085-I1085,3)&lt;-0.01,"Yes","No"))</f>
        <v>Yes</v>
      </c>
    </row>
    <row r="1086" customFormat="false" ht="15" hidden="false" customHeight="false" outlineLevel="0" collapsed="false">
      <c r="A1086" s="21" t="s">
        <v>2311</v>
      </c>
      <c r="B1086" s="21" t="s">
        <v>2312</v>
      </c>
      <c r="C1086" s="21" t="s">
        <v>2202</v>
      </c>
      <c r="D1086" s="21" t="s">
        <v>2203</v>
      </c>
      <c r="E1086" s="21" t="s">
        <v>110</v>
      </c>
      <c r="F1086" s="19" t="n">
        <v>5.2</v>
      </c>
      <c r="G1086" s="19" t="n">
        <v>5.54</v>
      </c>
      <c r="H1086" s="19" t="n">
        <v>9</v>
      </c>
      <c r="I1086" s="17" t="n">
        <v>0.42</v>
      </c>
      <c r="J1086" s="17"/>
      <c r="K1086" s="19" t="n">
        <f aca="false">IF(E1086="Discontinued",H1086,ROUND(ROUNDUP(ROUND(G1086/(1-IF(J1086="",I1086,J1086))/0.05,6),0)*0.05,2))</f>
        <v>9.6</v>
      </c>
      <c r="L1086" s="19" t="n">
        <f aca="false">IF(OR(E1086="Discontinued",P1086="Held at old sell"),H1086,IF(LEFT(P1086,15)="Approved, cappe",ROUND(ROUNDUP(ROUND(H1086*1.1/0.05,6),0)*0.05,2),K1086))</f>
        <v>9.6</v>
      </c>
      <c r="M1086" s="17" t="n">
        <f aca="false">ROUND((H1086-G1086)/H1086,3)</f>
        <v>0.384</v>
      </c>
      <c r="N1086" s="17" t="n">
        <f aca="false">IF(E1086="Discontinued","",ROUND((L1086-G1086)/L1086,3))</f>
        <v>0.423</v>
      </c>
      <c r="O1086" s="21" t="str">
        <f aca="false">IF(E1086="Discontinued","Archive",IF(AND(ROUND(K1086/H1086-1,6)&lt;=0.1,K1086-H1086&lt;=100),"Auto","Approval"))</f>
        <v>Auto</v>
      </c>
      <c r="P1086" s="21" t="s">
        <v>111</v>
      </c>
      <c r="Q1086" s="21"/>
      <c r="R1086" s="21" t="str">
        <f aca="false">IF(E1086="Superseded",MID(INDEX('Import file'!$E$2:$E$1384,MATCH(A1086,'Import file'!$A$2:$A$1384,0)),23,30),A1086)</f>
        <v>SAC-1165</v>
      </c>
      <c r="S1086" s="19" t="n">
        <f aca="false">IF(E1086="Discontinued","",IFERROR(INDEX('Supplier file A'!$D$2:$D$677,MATCH(R1086,'Supplier file A'!$A$2:$A$677,0)),IFERROR(INDEX('Supplier file B'!$D$2:$D$386,MATCH(R1086,'Supplier file B'!$A$2:$A$386,0)),INDEX('Supplier file C'!$D$2:$D$383,MATCH(R1086,'Supplier file C'!$A$2:$A$383,0)))))</f>
        <v>5.54</v>
      </c>
      <c r="T1086" s="21" t="str">
        <f aca="false">IF(E1086="Discontinued","",IF(ABS(G1086-S1086)&lt;0.005,"Yes","No"))</f>
        <v>Yes</v>
      </c>
      <c r="U1086" s="21" t="str">
        <f aca="false">IF(E1086="Discontinued","",IF(ABS(F1086-G1086)&lt;=0.01*G1086,"Yes","No"))</f>
        <v>No</v>
      </c>
      <c r="V1086" s="17" t="n">
        <f aca="false">IF(E1086="Discontinued","",K1086/H1086-1)</f>
        <v>0.0666666666666667</v>
      </c>
      <c r="W1086" s="21" t="str">
        <f aca="false">IF(E1086="Discontinued","Archived",IF(ROUND((L1086-G1086)/L1086,3)&gt;=ROUND(I1086,3),"At or above target",IF(Q1086&lt;&gt;"","Below target, reason recorded","Below target, no reason")))</f>
        <v>At or above target</v>
      </c>
      <c r="X1086" s="21" t="str">
        <f aca="false">IF(E1086="Discontinued","",IF(ROUND(M1086-I1086,3)&lt;-0.01,"Yes","No"))</f>
        <v>Yes</v>
      </c>
    </row>
    <row r="1087" customFormat="false" ht="15" hidden="false" customHeight="false" outlineLevel="0" collapsed="false">
      <c r="A1087" s="21" t="s">
        <v>2313</v>
      </c>
      <c r="B1087" s="21" t="s">
        <v>2314</v>
      </c>
      <c r="C1087" s="21" t="s">
        <v>2202</v>
      </c>
      <c r="D1087" s="21" t="s">
        <v>2203</v>
      </c>
      <c r="E1087" s="21" t="s">
        <v>110</v>
      </c>
      <c r="F1087" s="19" t="n">
        <v>7.02</v>
      </c>
      <c r="G1087" s="19" t="n">
        <v>7.48</v>
      </c>
      <c r="H1087" s="19" t="n">
        <v>12.15</v>
      </c>
      <c r="I1087" s="17" t="n">
        <v>0.42</v>
      </c>
      <c r="J1087" s="17"/>
      <c r="K1087" s="19" t="n">
        <f aca="false">IF(E1087="Discontinued",H1087,ROUND(ROUNDUP(ROUND(G1087/(1-IF(J1087="",I1087,J1087))/0.05,6),0)*0.05,2))</f>
        <v>12.9</v>
      </c>
      <c r="L1087" s="19" t="n">
        <f aca="false">IF(OR(E1087="Discontinued",P1087="Held at old sell"),H1087,IF(LEFT(P1087,15)="Approved, cappe",ROUND(ROUNDUP(ROUND(H1087*1.1/0.05,6),0)*0.05,2),K1087))</f>
        <v>12.9</v>
      </c>
      <c r="M1087" s="17" t="n">
        <f aca="false">ROUND((H1087-G1087)/H1087,3)</f>
        <v>0.384</v>
      </c>
      <c r="N1087" s="17" t="n">
        <f aca="false">IF(E1087="Discontinued","",ROUND((L1087-G1087)/L1087,3))</f>
        <v>0.42</v>
      </c>
      <c r="O1087" s="21" t="str">
        <f aca="false">IF(E1087="Discontinued","Archive",IF(AND(ROUND(K1087/H1087-1,6)&lt;=0.1,K1087-H1087&lt;=100),"Auto","Approval"))</f>
        <v>Auto</v>
      </c>
      <c r="P1087" s="21" t="s">
        <v>111</v>
      </c>
      <c r="Q1087" s="21"/>
      <c r="R1087" s="21" t="str">
        <f aca="false">IF(E1087="Superseded",MID(INDEX('Import file'!$E$2:$E$1384,MATCH(A1087,'Import file'!$A$2:$A$1384,0)),23,30),A1087)</f>
        <v>SAC-1168</v>
      </c>
      <c r="S1087" s="19" t="n">
        <f aca="false">IF(E1087="Discontinued","",IFERROR(INDEX('Supplier file A'!$D$2:$D$677,MATCH(R1087,'Supplier file A'!$A$2:$A$677,0)),IFERROR(INDEX('Supplier file B'!$D$2:$D$386,MATCH(R1087,'Supplier file B'!$A$2:$A$386,0)),INDEX('Supplier file C'!$D$2:$D$383,MATCH(R1087,'Supplier file C'!$A$2:$A$383,0)))))</f>
        <v>7.48</v>
      </c>
      <c r="T1087" s="21" t="str">
        <f aca="false">IF(E1087="Discontinued","",IF(ABS(G1087-S1087)&lt;0.005,"Yes","No"))</f>
        <v>Yes</v>
      </c>
      <c r="U1087" s="21" t="str">
        <f aca="false">IF(E1087="Discontinued","",IF(ABS(F1087-G1087)&lt;=0.01*G1087,"Yes","No"))</f>
        <v>No</v>
      </c>
      <c r="V1087" s="17" t="n">
        <f aca="false">IF(E1087="Discontinued","",K1087/H1087-1)</f>
        <v>0.0617283950617285</v>
      </c>
      <c r="W1087" s="21" t="str">
        <f aca="false">IF(E1087="Discontinued","Archived",IF(ROUND((L1087-G1087)/L1087,3)&gt;=ROUND(I1087,3),"At or above target",IF(Q1087&lt;&gt;"","Below target, reason recorded","Below target, no reason")))</f>
        <v>At or above target</v>
      </c>
      <c r="X1087" s="21" t="str">
        <f aca="false">IF(E1087="Discontinued","",IF(ROUND(M1087-I1087,3)&lt;-0.01,"Yes","No"))</f>
        <v>Yes</v>
      </c>
    </row>
    <row r="1088" customFormat="false" ht="15" hidden="false" customHeight="false" outlineLevel="0" collapsed="false">
      <c r="A1088" s="21" t="s">
        <v>2315</v>
      </c>
      <c r="B1088" s="21" t="s">
        <v>2316</v>
      </c>
      <c r="C1088" s="21" t="s">
        <v>2202</v>
      </c>
      <c r="D1088" s="21" t="s">
        <v>2203</v>
      </c>
      <c r="E1088" s="21" t="s">
        <v>110</v>
      </c>
      <c r="F1088" s="19" t="n">
        <v>20.7</v>
      </c>
      <c r="G1088" s="19" t="n">
        <v>22.32</v>
      </c>
      <c r="H1088" s="19" t="n">
        <v>35.7</v>
      </c>
      <c r="I1088" s="17" t="n">
        <v>0.42</v>
      </c>
      <c r="J1088" s="17"/>
      <c r="K1088" s="19" t="n">
        <f aca="false">IF(E1088="Discontinued",H1088,ROUND(ROUNDUP(ROUND(G1088/(1-IF(J1088="",I1088,J1088))/0.05,6),0)*0.05,2))</f>
        <v>38.5</v>
      </c>
      <c r="L1088" s="19" t="n">
        <f aca="false">IF(OR(E1088="Discontinued",P1088="Held at old sell"),H1088,IF(LEFT(P1088,15)="Approved, cappe",ROUND(ROUNDUP(ROUND(H1088*1.1/0.05,6),0)*0.05,2),K1088))</f>
        <v>38.5</v>
      </c>
      <c r="M1088" s="17" t="n">
        <f aca="false">ROUND((H1088-G1088)/H1088,3)</f>
        <v>0.375</v>
      </c>
      <c r="N1088" s="17" t="n">
        <f aca="false">IF(E1088="Discontinued","",ROUND((L1088-G1088)/L1088,3))</f>
        <v>0.42</v>
      </c>
      <c r="O1088" s="21" t="str">
        <f aca="false">IF(E1088="Discontinued","Archive",IF(AND(ROUND(K1088/H1088-1,6)&lt;=0.1,K1088-H1088&lt;=100),"Auto","Approval"))</f>
        <v>Auto</v>
      </c>
      <c r="P1088" s="21" t="s">
        <v>111</v>
      </c>
      <c r="Q1088" s="21"/>
      <c r="R1088" s="21" t="str">
        <f aca="false">IF(E1088="Superseded",MID(INDEX('Import file'!$E$2:$E$1384,MATCH(A1088,'Import file'!$A$2:$A$1384,0)),23,30),A1088)</f>
        <v>SAC-1172</v>
      </c>
      <c r="S1088" s="19" t="n">
        <f aca="false">IF(E1088="Discontinued","",IFERROR(INDEX('Supplier file A'!$D$2:$D$677,MATCH(R1088,'Supplier file A'!$A$2:$A$677,0)),IFERROR(INDEX('Supplier file B'!$D$2:$D$386,MATCH(R1088,'Supplier file B'!$A$2:$A$386,0)),INDEX('Supplier file C'!$D$2:$D$383,MATCH(R1088,'Supplier file C'!$A$2:$A$383,0)))))</f>
        <v>22.32</v>
      </c>
      <c r="T1088" s="21" t="str">
        <f aca="false">IF(E1088="Discontinued","",IF(ABS(G1088-S1088)&lt;0.005,"Yes","No"))</f>
        <v>Yes</v>
      </c>
      <c r="U1088" s="21" t="str">
        <f aca="false">IF(E1088="Discontinued","",IF(ABS(F1088-G1088)&lt;=0.01*G1088,"Yes","No"))</f>
        <v>No</v>
      </c>
      <c r="V1088" s="17" t="n">
        <f aca="false">IF(E1088="Discontinued","",K1088/H1088-1)</f>
        <v>0.0784313725490196</v>
      </c>
      <c r="W1088" s="21" t="str">
        <f aca="false">IF(E1088="Discontinued","Archived",IF(ROUND((L1088-G1088)/L1088,3)&gt;=ROUND(I1088,3),"At or above target",IF(Q1088&lt;&gt;"","Below target, reason recorded","Below target, no reason")))</f>
        <v>At or above target</v>
      </c>
      <c r="X1088" s="21" t="str">
        <f aca="false">IF(E1088="Discontinued","",IF(ROUND(M1088-I1088,3)&lt;-0.01,"Yes","No"))</f>
        <v>Yes</v>
      </c>
    </row>
    <row r="1089" customFormat="false" ht="15" hidden="false" customHeight="false" outlineLevel="0" collapsed="false">
      <c r="A1089" s="21" t="s">
        <v>2317</v>
      </c>
      <c r="B1089" s="21" t="s">
        <v>2318</v>
      </c>
      <c r="C1089" s="21" t="s">
        <v>2202</v>
      </c>
      <c r="D1089" s="21" t="s">
        <v>2203</v>
      </c>
      <c r="E1089" s="21" t="s">
        <v>110</v>
      </c>
      <c r="F1089" s="19" t="n">
        <v>4.32</v>
      </c>
      <c r="G1089" s="19" t="n">
        <v>4.62</v>
      </c>
      <c r="H1089" s="19" t="n">
        <v>7.45</v>
      </c>
      <c r="I1089" s="17" t="n">
        <v>0.42</v>
      </c>
      <c r="J1089" s="17"/>
      <c r="K1089" s="19" t="n">
        <f aca="false">IF(E1089="Discontinued",H1089,ROUND(ROUNDUP(ROUND(G1089/(1-IF(J1089="",I1089,J1089))/0.05,6),0)*0.05,2))</f>
        <v>8</v>
      </c>
      <c r="L1089" s="19" t="n">
        <f aca="false">IF(OR(E1089="Discontinued",P1089="Held at old sell"),H1089,IF(LEFT(P1089,15)="Approved, cappe",ROUND(ROUNDUP(ROUND(H1089*1.1/0.05,6),0)*0.05,2),K1089))</f>
        <v>8</v>
      </c>
      <c r="M1089" s="17" t="n">
        <f aca="false">ROUND((H1089-G1089)/H1089,3)</f>
        <v>0.38</v>
      </c>
      <c r="N1089" s="17" t="n">
        <f aca="false">IF(E1089="Discontinued","",ROUND((L1089-G1089)/L1089,3))</f>
        <v>0.423</v>
      </c>
      <c r="O1089" s="21" t="str">
        <f aca="false">IF(E1089="Discontinued","Archive",IF(AND(ROUND(K1089/H1089-1,6)&lt;=0.1,K1089-H1089&lt;=100),"Auto","Approval"))</f>
        <v>Auto</v>
      </c>
      <c r="P1089" s="21" t="s">
        <v>111</v>
      </c>
      <c r="Q1089" s="21"/>
      <c r="R1089" s="21" t="str">
        <f aca="false">IF(E1089="Superseded",MID(INDEX('Import file'!$E$2:$E$1384,MATCH(A1089,'Import file'!$A$2:$A$1384,0)),23,30),A1089)</f>
        <v>SAC-1174</v>
      </c>
      <c r="S1089" s="19" t="n">
        <f aca="false">IF(E1089="Discontinued","",IFERROR(INDEX('Supplier file A'!$D$2:$D$677,MATCH(R1089,'Supplier file A'!$A$2:$A$677,0)),IFERROR(INDEX('Supplier file B'!$D$2:$D$386,MATCH(R1089,'Supplier file B'!$A$2:$A$386,0)),INDEX('Supplier file C'!$D$2:$D$383,MATCH(R1089,'Supplier file C'!$A$2:$A$383,0)))))</f>
        <v>4.62</v>
      </c>
      <c r="T1089" s="21" t="str">
        <f aca="false">IF(E1089="Discontinued","",IF(ABS(G1089-S1089)&lt;0.005,"Yes","No"))</f>
        <v>Yes</v>
      </c>
      <c r="U1089" s="21" t="str">
        <f aca="false">IF(E1089="Discontinued","",IF(ABS(F1089-G1089)&lt;=0.01*G1089,"Yes","No"))</f>
        <v>No</v>
      </c>
      <c r="V1089" s="17" t="n">
        <f aca="false">IF(E1089="Discontinued","",K1089/H1089-1)</f>
        <v>0.0738255033557047</v>
      </c>
      <c r="W1089" s="21" t="str">
        <f aca="false">IF(E1089="Discontinued","Archived",IF(ROUND((L1089-G1089)/L1089,3)&gt;=ROUND(I1089,3),"At or above target",IF(Q1089&lt;&gt;"","Below target, reason recorded","Below target, no reason")))</f>
        <v>At or above target</v>
      </c>
      <c r="X1089" s="21" t="str">
        <f aca="false">IF(E1089="Discontinued","",IF(ROUND(M1089-I1089,3)&lt;-0.01,"Yes","No"))</f>
        <v>Yes</v>
      </c>
    </row>
    <row r="1090" customFormat="false" ht="15" hidden="false" customHeight="false" outlineLevel="0" collapsed="false">
      <c r="A1090" s="21" t="s">
        <v>2319</v>
      </c>
      <c r="B1090" s="21" t="s">
        <v>2320</v>
      </c>
      <c r="C1090" s="21" t="s">
        <v>2202</v>
      </c>
      <c r="D1090" s="21" t="s">
        <v>2203</v>
      </c>
      <c r="E1090" s="21" t="s">
        <v>110</v>
      </c>
      <c r="F1090" s="19" t="n">
        <v>29.7</v>
      </c>
      <c r="G1090" s="19" t="n">
        <v>31.55</v>
      </c>
      <c r="H1090" s="19" t="n">
        <v>51.25</v>
      </c>
      <c r="I1090" s="17" t="n">
        <v>0.42</v>
      </c>
      <c r="J1090" s="17"/>
      <c r="K1090" s="19" t="n">
        <f aca="false">IF(E1090="Discontinued",H1090,ROUND(ROUNDUP(ROUND(G1090/(1-IF(J1090="",I1090,J1090))/0.05,6),0)*0.05,2))</f>
        <v>54.4</v>
      </c>
      <c r="L1090" s="19" t="n">
        <f aca="false">IF(OR(E1090="Discontinued",P1090="Held at old sell"),H1090,IF(LEFT(P1090,15)="Approved, cappe",ROUND(ROUNDUP(ROUND(H1090*1.1/0.05,6),0)*0.05,2),K1090))</f>
        <v>54.4</v>
      </c>
      <c r="M1090" s="17" t="n">
        <f aca="false">ROUND((H1090-G1090)/H1090,3)</f>
        <v>0.384</v>
      </c>
      <c r="N1090" s="17" t="n">
        <f aca="false">IF(E1090="Discontinued","",ROUND((L1090-G1090)/L1090,3))</f>
        <v>0.42</v>
      </c>
      <c r="O1090" s="21" t="str">
        <f aca="false">IF(E1090="Discontinued","Archive",IF(AND(ROUND(K1090/H1090-1,6)&lt;=0.1,K1090-H1090&lt;=100),"Auto","Approval"))</f>
        <v>Auto</v>
      </c>
      <c r="P1090" s="21" t="s">
        <v>111</v>
      </c>
      <c r="Q1090" s="21"/>
      <c r="R1090" s="21" t="str">
        <f aca="false">IF(E1090="Superseded",MID(INDEX('Import file'!$E$2:$E$1384,MATCH(A1090,'Import file'!$A$2:$A$1384,0)),23,30),A1090)</f>
        <v>SAC-1178</v>
      </c>
      <c r="S1090" s="19" t="n">
        <f aca="false">IF(E1090="Discontinued","",IFERROR(INDEX('Supplier file A'!$D$2:$D$677,MATCH(R1090,'Supplier file A'!$A$2:$A$677,0)),IFERROR(INDEX('Supplier file B'!$D$2:$D$386,MATCH(R1090,'Supplier file B'!$A$2:$A$386,0)),INDEX('Supplier file C'!$D$2:$D$383,MATCH(R1090,'Supplier file C'!$A$2:$A$383,0)))))</f>
        <v>31.55</v>
      </c>
      <c r="T1090" s="21" t="str">
        <f aca="false">IF(E1090="Discontinued","",IF(ABS(G1090-S1090)&lt;0.005,"Yes","No"))</f>
        <v>Yes</v>
      </c>
      <c r="U1090" s="21" t="str">
        <f aca="false">IF(E1090="Discontinued","",IF(ABS(F1090-G1090)&lt;=0.01*G1090,"Yes","No"))</f>
        <v>No</v>
      </c>
      <c r="V1090" s="17" t="n">
        <f aca="false">IF(E1090="Discontinued","",K1090/H1090-1)</f>
        <v>0.0614634146341464</v>
      </c>
      <c r="W1090" s="21" t="str">
        <f aca="false">IF(E1090="Discontinued","Archived",IF(ROUND((L1090-G1090)/L1090,3)&gt;=ROUND(I1090,3),"At or above target",IF(Q1090&lt;&gt;"","Below target, reason recorded","Below target, no reason")))</f>
        <v>At or above target</v>
      </c>
      <c r="X1090" s="21" t="str">
        <f aca="false">IF(E1090="Discontinued","",IF(ROUND(M1090-I1090,3)&lt;-0.01,"Yes","No"))</f>
        <v>Yes</v>
      </c>
    </row>
    <row r="1091" customFormat="false" ht="15" hidden="false" customHeight="false" outlineLevel="0" collapsed="false">
      <c r="A1091" s="21" t="s">
        <v>2321</v>
      </c>
      <c r="B1091" s="21" t="s">
        <v>2322</v>
      </c>
      <c r="C1091" s="21" t="s">
        <v>2202</v>
      </c>
      <c r="D1091" s="21" t="s">
        <v>2203</v>
      </c>
      <c r="E1091" s="21" t="s">
        <v>110</v>
      </c>
      <c r="F1091" s="19" t="n">
        <v>6.2</v>
      </c>
      <c r="G1091" s="19" t="n">
        <v>6.67</v>
      </c>
      <c r="H1091" s="19" t="n">
        <v>9.7</v>
      </c>
      <c r="I1091" s="17" t="n">
        <v>0.42</v>
      </c>
      <c r="J1091" s="17" t="n">
        <v>0.36</v>
      </c>
      <c r="K1091" s="19" t="n">
        <f aca="false">IF(E1091="Discontinued",H1091,ROUND(ROUNDUP(ROUND(G1091/(1-IF(J1091="",I1091,J1091))/0.05,6),0)*0.05,2))</f>
        <v>10.45</v>
      </c>
      <c r="L1091" s="19" t="n">
        <f aca="false">IF(OR(E1091="Discontinued",P1091="Held at old sell"),H1091,IF(LEFT(P1091,15)="Approved, cappe",ROUND(ROUNDUP(ROUND(H1091*1.1/0.05,6),0)*0.05,2),K1091))</f>
        <v>10.45</v>
      </c>
      <c r="M1091" s="17" t="n">
        <f aca="false">ROUND((H1091-G1091)/H1091,3)</f>
        <v>0.312</v>
      </c>
      <c r="N1091" s="17" t="n">
        <f aca="false">IF(E1091="Discontinued","",ROUND((L1091-G1091)/L1091,3))</f>
        <v>0.362</v>
      </c>
      <c r="O1091" s="21" t="str">
        <f aca="false">IF(E1091="Discontinued","Archive",IF(AND(ROUND(K1091/H1091-1,6)&lt;=0.1,K1091-H1091&lt;=100),"Auto","Approval"))</f>
        <v>Auto</v>
      </c>
      <c r="P1091" s="21" t="s">
        <v>111</v>
      </c>
      <c r="Q1091" s="21" t="s">
        <v>1649</v>
      </c>
      <c r="R1091" s="21" t="str">
        <f aca="false">IF(E1091="Superseded",MID(INDEX('Import file'!$E$2:$E$1384,MATCH(A1091,'Import file'!$A$2:$A$1384,0)),23,30),A1091)</f>
        <v>SAC-1180</v>
      </c>
      <c r="S1091" s="19" t="n">
        <f aca="false">IF(E1091="Discontinued","",IFERROR(INDEX('Supplier file A'!$D$2:$D$677,MATCH(R1091,'Supplier file A'!$A$2:$A$677,0)),IFERROR(INDEX('Supplier file B'!$D$2:$D$386,MATCH(R1091,'Supplier file B'!$A$2:$A$386,0)),INDEX('Supplier file C'!$D$2:$D$383,MATCH(R1091,'Supplier file C'!$A$2:$A$383,0)))))</f>
        <v>6.67</v>
      </c>
      <c r="T1091" s="21" t="str">
        <f aca="false">IF(E1091="Discontinued","",IF(ABS(G1091-S1091)&lt;0.005,"Yes","No"))</f>
        <v>Yes</v>
      </c>
      <c r="U1091" s="21" t="str">
        <f aca="false">IF(E1091="Discontinued","",IF(ABS(F1091-G1091)&lt;=0.01*G1091,"Yes","No"))</f>
        <v>No</v>
      </c>
      <c r="V1091" s="17" t="n">
        <f aca="false">IF(E1091="Discontinued","",K1091/H1091-1)</f>
        <v>0.0773195876288659</v>
      </c>
      <c r="W1091" s="21" t="str">
        <f aca="false">IF(E1091="Discontinued","Archived",IF(ROUND((L1091-G1091)/L1091,3)&gt;=ROUND(I1091,3),"At or above target",IF(Q1091&lt;&gt;"","Below target, reason recorded","Below target, no reason")))</f>
        <v>Below target, reason recorded</v>
      </c>
      <c r="X1091" s="21" t="str">
        <f aca="false">IF(E1091="Discontinued","",IF(ROUND(M1091-I1091,3)&lt;-0.01,"Yes","No"))</f>
        <v>Yes</v>
      </c>
    </row>
    <row r="1092" customFormat="false" ht="15" hidden="false" customHeight="false" outlineLevel="0" collapsed="false">
      <c r="A1092" s="21" t="s">
        <v>2323</v>
      </c>
      <c r="B1092" s="21" t="s">
        <v>2324</v>
      </c>
      <c r="C1092" s="21" t="s">
        <v>2202</v>
      </c>
      <c r="D1092" s="21" t="s">
        <v>2203</v>
      </c>
      <c r="E1092" s="21" t="s">
        <v>110</v>
      </c>
      <c r="F1092" s="19" t="n">
        <v>5.27</v>
      </c>
      <c r="G1092" s="19" t="n">
        <v>5.61</v>
      </c>
      <c r="H1092" s="19" t="n">
        <v>8.65</v>
      </c>
      <c r="I1092" s="17" t="n">
        <v>0.42</v>
      </c>
      <c r="J1092" s="17" t="n">
        <v>0.39</v>
      </c>
      <c r="K1092" s="19" t="n">
        <f aca="false">IF(E1092="Discontinued",H1092,ROUND(ROUNDUP(ROUND(G1092/(1-IF(J1092="",I1092,J1092))/0.05,6),0)*0.05,2))</f>
        <v>9.2</v>
      </c>
      <c r="L1092" s="19" t="n">
        <f aca="false">IF(OR(E1092="Discontinued",P1092="Held at old sell"),H1092,IF(LEFT(P1092,15)="Approved, cappe",ROUND(ROUNDUP(ROUND(H1092*1.1/0.05,6),0)*0.05,2),K1092))</f>
        <v>9.2</v>
      </c>
      <c r="M1092" s="17" t="n">
        <f aca="false">ROUND((H1092-G1092)/H1092,3)</f>
        <v>0.351</v>
      </c>
      <c r="N1092" s="17" t="n">
        <f aca="false">IF(E1092="Discontinued","",ROUND((L1092-G1092)/L1092,3))</f>
        <v>0.39</v>
      </c>
      <c r="O1092" s="21" t="str">
        <f aca="false">IF(E1092="Discontinued","Archive",IF(AND(ROUND(K1092/H1092-1,6)&lt;=0.1,K1092-H1092&lt;=100),"Auto","Approval"))</f>
        <v>Auto</v>
      </c>
      <c r="P1092" s="21" t="s">
        <v>111</v>
      </c>
      <c r="Q1092" s="21" t="s">
        <v>2264</v>
      </c>
      <c r="R1092" s="21" t="str">
        <f aca="false">IF(E1092="Superseded",MID(INDEX('Import file'!$E$2:$E$1384,MATCH(A1092,'Import file'!$A$2:$A$1384,0)),23,30),A1092)</f>
        <v>SAC-1185</v>
      </c>
      <c r="S1092" s="19" t="n">
        <f aca="false">IF(E1092="Discontinued","",IFERROR(INDEX('Supplier file A'!$D$2:$D$677,MATCH(R1092,'Supplier file A'!$A$2:$A$677,0)),IFERROR(INDEX('Supplier file B'!$D$2:$D$386,MATCH(R1092,'Supplier file B'!$A$2:$A$386,0)),INDEX('Supplier file C'!$D$2:$D$383,MATCH(R1092,'Supplier file C'!$A$2:$A$383,0)))))</f>
        <v>5.61</v>
      </c>
      <c r="T1092" s="21" t="str">
        <f aca="false">IF(E1092="Discontinued","",IF(ABS(G1092-S1092)&lt;0.005,"Yes","No"))</f>
        <v>Yes</v>
      </c>
      <c r="U1092" s="21" t="str">
        <f aca="false">IF(E1092="Discontinued","",IF(ABS(F1092-G1092)&lt;=0.01*G1092,"Yes","No"))</f>
        <v>No</v>
      </c>
      <c r="V1092" s="17" t="n">
        <f aca="false">IF(E1092="Discontinued","",K1092/H1092-1)</f>
        <v>0.0635838150289017</v>
      </c>
      <c r="W1092" s="21" t="str">
        <f aca="false">IF(E1092="Discontinued","Archived",IF(ROUND((L1092-G1092)/L1092,3)&gt;=ROUND(I1092,3),"At or above target",IF(Q1092&lt;&gt;"","Below target, reason recorded","Below target, no reason")))</f>
        <v>Below target, reason recorded</v>
      </c>
      <c r="X1092" s="21" t="str">
        <f aca="false">IF(E1092="Discontinued","",IF(ROUND(M1092-I1092,3)&lt;-0.01,"Yes","No"))</f>
        <v>Yes</v>
      </c>
    </row>
    <row r="1093" customFormat="false" ht="15" hidden="false" customHeight="false" outlineLevel="0" collapsed="false">
      <c r="A1093" s="21" t="s">
        <v>2325</v>
      </c>
      <c r="B1093" s="21" t="s">
        <v>2326</v>
      </c>
      <c r="C1093" s="21" t="s">
        <v>2202</v>
      </c>
      <c r="D1093" s="21" t="s">
        <v>2203</v>
      </c>
      <c r="E1093" s="21" t="s">
        <v>131</v>
      </c>
      <c r="F1093" s="19" t="n">
        <v>22</v>
      </c>
      <c r="G1093" s="19" t="n">
        <v>23.71</v>
      </c>
      <c r="H1093" s="19" t="n">
        <v>34.4</v>
      </c>
      <c r="I1093" s="17" t="n">
        <v>0.42</v>
      </c>
      <c r="J1093" s="17" t="n">
        <v>0.36</v>
      </c>
      <c r="K1093" s="19" t="n">
        <f aca="false">IF(E1093="Discontinued",H1093,ROUND(ROUNDUP(ROUND(G1093/(1-IF(J1093="",I1093,J1093))/0.05,6),0)*0.05,2))</f>
        <v>37.05</v>
      </c>
      <c r="L1093" s="19" t="n">
        <f aca="false">IF(OR(E1093="Discontinued",P1093="Held at old sell"),H1093,IF(LEFT(P1093,15)="Approved, cappe",ROUND(ROUNDUP(ROUND(H1093*1.1/0.05,6),0)*0.05,2),K1093))</f>
        <v>37.05</v>
      </c>
      <c r="M1093" s="17" t="n">
        <f aca="false">ROUND((H1093-G1093)/H1093,3)</f>
        <v>0.311</v>
      </c>
      <c r="N1093" s="17" t="n">
        <f aca="false">IF(E1093="Discontinued","",ROUND((L1093-G1093)/L1093,3))</f>
        <v>0.36</v>
      </c>
      <c r="O1093" s="21" t="str">
        <f aca="false">IF(E1093="Discontinued","Archive",IF(AND(ROUND(K1093/H1093-1,6)&lt;=0.1,K1093-H1093&lt;=100),"Auto","Approval"))</f>
        <v>Auto</v>
      </c>
      <c r="P1093" s="21" t="s">
        <v>111</v>
      </c>
      <c r="Q1093" s="21" t="s">
        <v>1649</v>
      </c>
      <c r="R1093" s="21" t="str">
        <f aca="false">IF(E1093="Superseded",MID(INDEX('Import file'!$E$2:$E$1384,MATCH(A1093,'Import file'!$A$2:$A$1384,0)),23,30),A1093)</f>
        <v>SAC-6188</v>
      </c>
      <c r="S1093" s="19" t="n">
        <f aca="false">IF(E1093="Discontinued","",IFERROR(INDEX('Supplier file A'!$D$2:$D$677,MATCH(R1093,'Supplier file A'!$A$2:$A$677,0)),IFERROR(INDEX('Supplier file B'!$D$2:$D$386,MATCH(R1093,'Supplier file B'!$A$2:$A$386,0)),INDEX('Supplier file C'!$D$2:$D$383,MATCH(R1093,'Supplier file C'!$A$2:$A$383,0)))))</f>
        <v>23.71</v>
      </c>
      <c r="T1093" s="21" t="str">
        <f aca="false">IF(E1093="Discontinued","",IF(ABS(G1093-S1093)&lt;0.005,"Yes","No"))</f>
        <v>Yes</v>
      </c>
      <c r="U1093" s="21" t="str">
        <f aca="false">IF(E1093="Discontinued","",IF(ABS(F1093-G1093)&lt;=0.01*G1093,"Yes","No"))</f>
        <v>No</v>
      </c>
      <c r="V1093" s="17" t="n">
        <f aca="false">IF(E1093="Discontinued","",K1093/H1093-1)</f>
        <v>0.0770348837209303</v>
      </c>
      <c r="W1093" s="21" t="str">
        <f aca="false">IF(E1093="Discontinued","Archived",IF(ROUND((L1093-G1093)/L1093,3)&gt;=ROUND(I1093,3),"At or above target",IF(Q1093&lt;&gt;"","Below target, reason recorded","Below target, no reason")))</f>
        <v>Below target, reason recorded</v>
      </c>
      <c r="X1093" s="21" t="str">
        <f aca="false">IF(E1093="Discontinued","",IF(ROUND(M1093-I1093,3)&lt;-0.01,"Yes","No"))</f>
        <v>Yes</v>
      </c>
    </row>
    <row r="1094" customFormat="false" ht="15" hidden="false" customHeight="false" outlineLevel="0" collapsed="false">
      <c r="A1094" s="21" t="s">
        <v>2327</v>
      </c>
      <c r="B1094" s="21" t="s">
        <v>2328</v>
      </c>
      <c r="C1094" s="21" t="s">
        <v>2202</v>
      </c>
      <c r="D1094" s="21" t="s">
        <v>2203</v>
      </c>
      <c r="E1094" s="21" t="s">
        <v>110</v>
      </c>
      <c r="F1094" s="19" t="n">
        <v>6.21</v>
      </c>
      <c r="G1094" s="19" t="n">
        <v>6.67</v>
      </c>
      <c r="H1094" s="19" t="n">
        <v>10.75</v>
      </c>
      <c r="I1094" s="17" t="n">
        <v>0.42</v>
      </c>
      <c r="J1094" s="17"/>
      <c r="K1094" s="19" t="n">
        <f aca="false">IF(E1094="Discontinued",H1094,ROUND(ROUNDUP(ROUND(G1094/(1-IF(J1094="",I1094,J1094))/0.05,6),0)*0.05,2))</f>
        <v>11.5</v>
      </c>
      <c r="L1094" s="19" t="n">
        <f aca="false">IF(OR(E1094="Discontinued",P1094="Held at old sell"),H1094,IF(LEFT(P1094,15)="Approved, cappe",ROUND(ROUNDUP(ROUND(H1094*1.1/0.05,6),0)*0.05,2),K1094))</f>
        <v>11.5</v>
      </c>
      <c r="M1094" s="17" t="n">
        <f aca="false">ROUND((H1094-G1094)/H1094,3)</f>
        <v>0.38</v>
      </c>
      <c r="N1094" s="17" t="n">
        <f aca="false">IF(E1094="Discontinued","",ROUND((L1094-G1094)/L1094,3))</f>
        <v>0.42</v>
      </c>
      <c r="O1094" s="21" t="str">
        <f aca="false">IF(E1094="Discontinued","Archive",IF(AND(ROUND(K1094/H1094-1,6)&lt;=0.1,K1094-H1094&lt;=100),"Auto","Approval"))</f>
        <v>Auto</v>
      </c>
      <c r="P1094" s="21" t="s">
        <v>111</v>
      </c>
      <c r="Q1094" s="21"/>
      <c r="R1094" s="21" t="str">
        <f aca="false">IF(E1094="Superseded",MID(INDEX('Import file'!$E$2:$E$1384,MATCH(A1094,'Import file'!$A$2:$A$1384,0)),23,30),A1094)</f>
        <v>SAC-1190</v>
      </c>
      <c r="S1094" s="19" t="n">
        <f aca="false">IF(E1094="Discontinued","",IFERROR(INDEX('Supplier file A'!$D$2:$D$677,MATCH(R1094,'Supplier file A'!$A$2:$A$677,0)),IFERROR(INDEX('Supplier file B'!$D$2:$D$386,MATCH(R1094,'Supplier file B'!$A$2:$A$386,0)),INDEX('Supplier file C'!$D$2:$D$383,MATCH(R1094,'Supplier file C'!$A$2:$A$383,0)))))</f>
        <v>6.67</v>
      </c>
      <c r="T1094" s="21" t="str">
        <f aca="false">IF(E1094="Discontinued","",IF(ABS(G1094-S1094)&lt;0.005,"Yes","No"))</f>
        <v>Yes</v>
      </c>
      <c r="U1094" s="21" t="str">
        <f aca="false">IF(E1094="Discontinued","",IF(ABS(F1094-G1094)&lt;=0.01*G1094,"Yes","No"))</f>
        <v>No</v>
      </c>
      <c r="V1094" s="17" t="n">
        <f aca="false">IF(E1094="Discontinued","",K1094/H1094-1)</f>
        <v>0.069767441860465</v>
      </c>
      <c r="W1094" s="21" t="str">
        <f aca="false">IF(E1094="Discontinued","Archived",IF(ROUND((L1094-G1094)/L1094,3)&gt;=ROUND(I1094,3),"At or above target",IF(Q1094&lt;&gt;"","Below target, reason recorded","Below target, no reason")))</f>
        <v>At or above target</v>
      </c>
      <c r="X1094" s="21" t="str">
        <f aca="false">IF(E1094="Discontinued","",IF(ROUND(M1094-I1094,3)&lt;-0.01,"Yes","No"))</f>
        <v>Yes</v>
      </c>
    </row>
    <row r="1095" customFormat="false" ht="15" hidden="false" customHeight="false" outlineLevel="0" collapsed="false">
      <c r="A1095" s="21" t="s">
        <v>2329</v>
      </c>
      <c r="B1095" s="21" t="s">
        <v>2330</v>
      </c>
      <c r="C1095" s="21" t="s">
        <v>2202</v>
      </c>
      <c r="D1095" s="21" t="s">
        <v>2203</v>
      </c>
      <c r="E1095" s="21" t="s">
        <v>110</v>
      </c>
      <c r="F1095" s="19" t="n">
        <v>9.5</v>
      </c>
      <c r="G1095" s="19" t="n">
        <v>10.13</v>
      </c>
      <c r="H1095" s="19" t="n">
        <v>16.4</v>
      </c>
      <c r="I1095" s="17" t="n">
        <v>0.42</v>
      </c>
      <c r="J1095" s="17"/>
      <c r="K1095" s="19" t="n">
        <f aca="false">IF(E1095="Discontinued",H1095,ROUND(ROUNDUP(ROUND(G1095/(1-IF(J1095="",I1095,J1095))/0.05,6),0)*0.05,2))</f>
        <v>17.5</v>
      </c>
      <c r="L1095" s="19" t="n">
        <f aca="false">IF(OR(E1095="Discontinued",P1095="Held at old sell"),H1095,IF(LEFT(P1095,15)="Approved, cappe",ROUND(ROUNDUP(ROUND(H1095*1.1/0.05,6),0)*0.05,2),K1095))</f>
        <v>17.5</v>
      </c>
      <c r="M1095" s="17" t="n">
        <f aca="false">ROUND((H1095-G1095)/H1095,3)</f>
        <v>0.382</v>
      </c>
      <c r="N1095" s="17" t="n">
        <f aca="false">IF(E1095="Discontinued","",ROUND((L1095-G1095)/L1095,3))</f>
        <v>0.421</v>
      </c>
      <c r="O1095" s="21" t="str">
        <f aca="false">IF(E1095="Discontinued","Archive",IF(AND(ROUND(K1095/H1095-1,6)&lt;=0.1,K1095-H1095&lt;=100),"Auto","Approval"))</f>
        <v>Auto</v>
      </c>
      <c r="P1095" s="21" t="s">
        <v>111</v>
      </c>
      <c r="Q1095" s="21"/>
      <c r="R1095" s="21" t="str">
        <f aca="false">IF(E1095="Superseded",MID(INDEX('Import file'!$E$2:$E$1384,MATCH(A1095,'Import file'!$A$2:$A$1384,0)),23,30),A1095)</f>
        <v>SAC-1193</v>
      </c>
      <c r="S1095" s="19" t="n">
        <f aca="false">IF(E1095="Discontinued","",IFERROR(INDEX('Supplier file A'!$D$2:$D$677,MATCH(R1095,'Supplier file A'!$A$2:$A$677,0)),IFERROR(INDEX('Supplier file B'!$D$2:$D$386,MATCH(R1095,'Supplier file B'!$A$2:$A$386,0)),INDEX('Supplier file C'!$D$2:$D$383,MATCH(R1095,'Supplier file C'!$A$2:$A$383,0)))))</f>
        <v>10.13</v>
      </c>
      <c r="T1095" s="21" t="str">
        <f aca="false">IF(E1095="Discontinued","",IF(ABS(G1095-S1095)&lt;0.005,"Yes","No"))</f>
        <v>Yes</v>
      </c>
      <c r="U1095" s="21" t="str">
        <f aca="false">IF(E1095="Discontinued","",IF(ABS(F1095-G1095)&lt;=0.01*G1095,"Yes","No"))</f>
        <v>No</v>
      </c>
      <c r="V1095" s="17" t="n">
        <f aca="false">IF(E1095="Discontinued","",K1095/H1095-1)</f>
        <v>0.0670731707317074</v>
      </c>
      <c r="W1095" s="21" t="str">
        <f aca="false">IF(E1095="Discontinued","Archived",IF(ROUND((L1095-G1095)/L1095,3)&gt;=ROUND(I1095,3),"At or above target",IF(Q1095&lt;&gt;"","Below target, reason recorded","Below target, no reason")))</f>
        <v>At or above target</v>
      </c>
      <c r="X1095" s="21" t="str">
        <f aca="false">IF(E1095="Discontinued","",IF(ROUND(M1095-I1095,3)&lt;-0.01,"Yes","No"))</f>
        <v>Yes</v>
      </c>
    </row>
    <row r="1096" customFormat="false" ht="15" hidden="false" customHeight="false" outlineLevel="0" collapsed="false">
      <c r="A1096" s="21" t="s">
        <v>2331</v>
      </c>
      <c r="B1096" s="21" t="s">
        <v>2332</v>
      </c>
      <c r="C1096" s="21" t="s">
        <v>2202</v>
      </c>
      <c r="D1096" s="21" t="s">
        <v>2203</v>
      </c>
      <c r="E1096" s="21" t="s">
        <v>110</v>
      </c>
      <c r="F1096" s="19" t="n">
        <v>26</v>
      </c>
      <c r="G1096" s="19" t="n">
        <v>27.72</v>
      </c>
      <c r="H1096" s="19" t="n">
        <v>44.85</v>
      </c>
      <c r="I1096" s="17" t="n">
        <v>0.42</v>
      </c>
      <c r="J1096" s="17"/>
      <c r="K1096" s="19" t="n">
        <f aca="false">IF(E1096="Discontinued",H1096,ROUND(ROUNDUP(ROUND(G1096/(1-IF(J1096="",I1096,J1096))/0.05,6),0)*0.05,2))</f>
        <v>47.8</v>
      </c>
      <c r="L1096" s="19" t="n">
        <f aca="false">IF(OR(E1096="Discontinued",P1096="Held at old sell"),H1096,IF(LEFT(P1096,15)="Approved, cappe",ROUND(ROUNDUP(ROUND(H1096*1.1/0.05,6),0)*0.05,2),K1096))</f>
        <v>47.8</v>
      </c>
      <c r="M1096" s="17" t="n">
        <f aca="false">ROUND((H1096-G1096)/H1096,3)</f>
        <v>0.382</v>
      </c>
      <c r="N1096" s="17" t="n">
        <f aca="false">IF(E1096="Discontinued","",ROUND((L1096-G1096)/L1096,3))</f>
        <v>0.42</v>
      </c>
      <c r="O1096" s="21" t="str">
        <f aca="false">IF(E1096="Discontinued","Archive",IF(AND(ROUND(K1096/H1096-1,6)&lt;=0.1,K1096-H1096&lt;=100),"Auto","Approval"))</f>
        <v>Auto</v>
      </c>
      <c r="P1096" s="21" t="s">
        <v>111</v>
      </c>
      <c r="Q1096" s="21"/>
      <c r="R1096" s="21" t="str">
        <f aca="false">IF(E1096="Superseded",MID(INDEX('Import file'!$E$2:$E$1384,MATCH(A1096,'Import file'!$A$2:$A$1384,0)),23,30),A1096)</f>
        <v>SAC-1195</v>
      </c>
      <c r="S1096" s="19" t="n">
        <f aca="false">IF(E1096="Discontinued","",IFERROR(INDEX('Supplier file A'!$D$2:$D$677,MATCH(R1096,'Supplier file A'!$A$2:$A$677,0)),IFERROR(INDEX('Supplier file B'!$D$2:$D$386,MATCH(R1096,'Supplier file B'!$A$2:$A$386,0)),INDEX('Supplier file C'!$D$2:$D$383,MATCH(R1096,'Supplier file C'!$A$2:$A$383,0)))))</f>
        <v>27.72</v>
      </c>
      <c r="T1096" s="21" t="str">
        <f aca="false">IF(E1096="Discontinued","",IF(ABS(G1096-S1096)&lt;0.005,"Yes","No"))</f>
        <v>Yes</v>
      </c>
      <c r="U1096" s="21" t="str">
        <f aca="false">IF(E1096="Discontinued","",IF(ABS(F1096-G1096)&lt;=0.01*G1096,"Yes","No"))</f>
        <v>No</v>
      </c>
      <c r="V1096" s="17" t="n">
        <f aca="false">IF(E1096="Discontinued","",K1096/H1096-1)</f>
        <v>0.0657748049052396</v>
      </c>
      <c r="W1096" s="21" t="str">
        <f aca="false">IF(E1096="Discontinued","Archived",IF(ROUND((L1096-G1096)/L1096,3)&gt;=ROUND(I1096,3),"At or above target",IF(Q1096&lt;&gt;"","Below target, reason recorded","Below target, no reason")))</f>
        <v>At or above target</v>
      </c>
      <c r="X1096" s="21" t="str">
        <f aca="false">IF(E1096="Discontinued","",IF(ROUND(M1096-I1096,3)&lt;-0.01,"Yes","No"))</f>
        <v>Yes</v>
      </c>
    </row>
    <row r="1097" customFormat="false" ht="15" hidden="false" customHeight="false" outlineLevel="0" collapsed="false">
      <c r="A1097" s="21" t="s">
        <v>2333</v>
      </c>
      <c r="B1097" s="21" t="s">
        <v>2334</v>
      </c>
      <c r="C1097" s="21" t="s">
        <v>2202</v>
      </c>
      <c r="D1097" s="21" t="s">
        <v>2203</v>
      </c>
      <c r="E1097" s="21" t="s">
        <v>110</v>
      </c>
      <c r="F1097" s="19" t="n">
        <v>24.3</v>
      </c>
      <c r="G1097" s="19" t="n">
        <v>25.71</v>
      </c>
      <c r="H1097" s="19" t="n">
        <v>41.9</v>
      </c>
      <c r="I1097" s="17" t="n">
        <v>0.42</v>
      </c>
      <c r="J1097" s="17"/>
      <c r="K1097" s="19" t="n">
        <f aca="false">IF(E1097="Discontinued",H1097,ROUND(ROUNDUP(ROUND(G1097/(1-IF(J1097="",I1097,J1097))/0.05,6),0)*0.05,2))</f>
        <v>44.35</v>
      </c>
      <c r="L1097" s="19" t="n">
        <f aca="false">IF(OR(E1097="Discontinued",P1097="Held at old sell"),H1097,IF(LEFT(P1097,15)="Approved, cappe",ROUND(ROUNDUP(ROUND(H1097*1.1/0.05,6),0)*0.05,2),K1097))</f>
        <v>44.35</v>
      </c>
      <c r="M1097" s="17" t="n">
        <f aca="false">ROUND((H1097-G1097)/H1097,3)</f>
        <v>0.386</v>
      </c>
      <c r="N1097" s="17" t="n">
        <f aca="false">IF(E1097="Discontinued","",ROUND((L1097-G1097)/L1097,3))</f>
        <v>0.42</v>
      </c>
      <c r="O1097" s="21" t="str">
        <f aca="false">IF(E1097="Discontinued","Archive",IF(AND(ROUND(K1097/H1097-1,6)&lt;=0.1,K1097-H1097&lt;=100),"Auto","Approval"))</f>
        <v>Auto</v>
      </c>
      <c r="P1097" s="21" t="s">
        <v>111</v>
      </c>
      <c r="Q1097" s="21"/>
      <c r="R1097" s="21" t="str">
        <f aca="false">IF(E1097="Superseded",MID(INDEX('Import file'!$E$2:$E$1384,MATCH(A1097,'Import file'!$A$2:$A$1384,0)),23,30),A1097)</f>
        <v>SAC-1200</v>
      </c>
      <c r="S1097" s="19" t="n">
        <f aca="false">IF(E1097="Discontinued","",IFERROR(INDEX('Supplier file A'!$D$2:$D$677,MATCH(R1097,'Supplier file A'!$A$2:$A$677,0)),IFERROR(INDEX('Supplier file B'!$D$2:$D$386,MATCH(R1097,'Supplier file B'!$A$2:$A$386,0)),INDEX('Supplier file C'!$D$2:$D$383,MATCH(R1097,'Supplier file C'!$A$2:$A$383,0)))))</f>
        <v>25.71</v>
      </c>
      <c r="T1097" s="21" t="str">
        <f aca="false">IF(E1097="Discontinued","",IF(ABS(G1097-S1097)&lt;0.005,"Yes","No"))</f>
        <v>Yes</v>
      </c>
      <c r="U1097" s="21" t="str">
        <f aca="false">IF(E1097="Discontinued","",IF(ABS(F1097-G1097)&lt;=0.01*G1097,"Yes","No"))</f>
        <v>No</v>
      </c>
      <c r="V1097" s="17" t="n">
        <f aca="false">IF(E1097="Discontinued","",K1097/H1097-1)</f>
        <v>0.0584725536992841</v>
      </c>
      <c r="W1097" s="21" t="str">
        <f aca="false">IF(E1097="Discontinued","Archived",IF(ROUND((L1097-G1097)/L1097,3)&gt;=ROUND(I1097,3),"At or above target",IF(Q1097&lt;&gt;"","Below target, reason recorded","Below target, no reason")))</f>
        <v>At or above target</v>
      </c>
      <c r="X1097" s="21" t="str">
        <f aca="false">IF(E1097="Discontinued","",IF(ROUND(M1097-I1097,3)&lt;-0.01,"Yes","No"))</f>
        <v>Yes</v>
      </c>
    </row>
    <row r="1098" customFormat="false" ht="15" hidden="false" customHeight="false" outlineLevel="0" collapsed="false">
      <c r="A1098" s="21" t="s">
        <v>2335</v>
      </c>
      <c r="B1098" s="21" t="s">
        <v>2336</v>
      </c>
      <c r="C1098" s="21" t="s">
        <v>2202</v>
      </c>
      <c r="D1098" s="21" t="s">
        <v>2203</v>
      </c>
      <c r="E1098" s="21" t="s">
        <v>110</v>
      </c>
      <c r="F1098" s="19" t="n">
        <v>59.8</v>
      </c>
      <c r="G1098" s="19" t="n">
        <v>64.18</v>
      </c>
      <c r="H1098" s="19" t="n">
        <v>103.15</v>
      </c>
      <c r="I1098" s="17" t="n">
        <v>0.42</v>
      </c>
      <c r="J1098" s="17"/>
      <c r="K1098" s="19" t="n">
        <f aca="false">IF(E1098="Discontinued",H1098,ROUND(ROUNDUP(ROUND(G1098/(1-IF(J1098="",I1098,J1098))/0.05,6),0)*0.05,2))</f>
        <v>110.7</v>
      </c>
      <c r="L1098" s="19" t="n">
        <f aca="false">IF(OR(E1098="Discontinued",P1098="Held at old sell"),H1098,IF(LEFT(P1098,15)="Approved, cappe",ROUND(ROUNDUP(ROUND(H1098*1.1/0.05,6),0)*0.05,2),K1098))</f>
        <v>110.7</v>
      </c>
      <c r="M1098" s="17" t="n">
        <f aca="false">ROUND((H1098-G1098)/H1098,3)</f>
        <v>0.378</v>
      </c>
      <c r="N1098" s="17" t="n">
        <f aca="false">IF(E1098="Discontinued","",ROUND((L1098-G1098)/L1098,3))</f>
        <v>0.42</v>
      </c>
      <c r="O1098" s="21" t="str">
        <f aca="false">IF(E1098="Discontinued","Archive",IF(AND(ROUND(K1098/H1098-1,6)&lt;=0.1,K1098-H1098&lt;=100),"Auto","Approval"))</f>
        <v>Auto</v>
      </c>
      <c r="P1098" s="21" t="s">
        <v>111</v>
      </c>
      <c r="Q1098" s="21"/>
      <c r="R1098" s="21" t="str">
        <f aca="false">IF(E1098="Superseded",MID(INDEX('Import file'!$E$2:$E$1384,MATCH(A1098,'Import file'!$A$2:$A$1384,0)),23,30),A1098)</f>
        <v>SAC-1202</v>
      </c>
      <c r="S1098" s="19" t="n">
        <f aca="false">IF(E1098="Discontinued","",IFERROR(INDEX('Supplier file A'!$D$2:$D$677,MATCH(R1098,'Supplier file A'!$A$2:$A$677,0)),IFERROR(INDEX('Supplier file B'!$D$2:$D$386,MATCH(R1098,'Supplier file B'!$A$2:$A$386,0)),INDEX('Supplier file C'!$D$2:$D$383,MATCH(R1098,'Supplier file C'!$A$2:$A$383,0)))))</f>
        <v>64.18</v>
      </c>
      <c r="T1098" s="21" t="str">
        <f aca="false">IF(E1098="Discontinued","",IF(ABS(G1098-S1098)&lt;0.005,"Yes","No"))</f>
        <v>Yes</v>
      </c>
      <c r="U1098" s="21" t="str">
        <f aca="false">IF(E1098="Discontinued","",IF(ABS(F1098-G1098)&lt;=0.01*G1098,"Yes","No"))</f>
        <v>No</v>
      </c>
      <c r="V1098" s="17" t="n">
        <f aca="false">IF(E1098="Discontinued","",K1098/H1098-1)</f>
        <v>0.073194377120698</v>
      </c>
      <c r="W1098" s="21" t="str">
        <f aca="false">IF(E1098="Discontinued","Archived",IF(ROUND((L1098-G1098)/L1098,3)&gt;=ROUND(I1098,3),"At or above target",IF(Q1098&lt;&gt;"","Below target, reason recorded","Below target, no reason")))</f>
        <v>At or above target</v>
      </c>
      <c r="X1098" s="21" t="str">
        <f aca="false">IF(E1098="Discontinued","",IF(ROUND(M1098-I1098,3)&lt;-0.01,"Yes","No"))</f>
        <v>Yes</v>
      </c>
    </row>
    <row r="1099" customFormat="false" ht="15" hidden="false" customHeight="false" outlineLevel="0" collapsed="false">
      <c r="A1099" s="21" t="s">
        <v>2337</v>
      </c>
      <c r="B1099" s="21" t="s">
        <v>2338</v>
      </c>
      <c r="C1099" s="21" t="s">
        <v>2202</v>
      </c>
      <c r="D1099" s="21" t="s">
        <v>2203</v>
      </c>
      <c r="E1099" s="21" t="s">
        <v>110</v>
      </c>
      <c r="F1099" s="19" t="n">
        <v>3.2</v>
      </c>
      <c r="G1099" s="19" t="n">
        <v>3.45</v>
      </c>
      <c r="H1099" s="19" t="n">
        <v>5.55</v>
      </c>
      <c r="I1099" s="17" t="n">
        <v>0.42</v>
      </c>
      <c r="J1099" s="17"/>
      <c r="K1099" s="19" t="n">
        <f aca="false">IF(E1099="Discontinued",H1099,ROUND(ROUNDUP(ROUND(G1099/(1-IF(J1099="",I1099,J1099))/0.05,6),0)*0.05,2))</f>
        <v>5.95</v>
      </c>
      <c r="L1099" s="19" t="n">
        <f aca="false">IF(OR(E1099="Discontinued",P1099="Held at old sell"),H1099,IF(LEFT(P1099,15)="Approved, cappe",ROUND(ROUNDUP(ROUND(H1099*1.1/0.05,6),0)*0.05,2),K1099))</f>
        <v>5.95</v>
      </c>
      <c r="M1099" s="17" t="n">
        <f aca="false">ROUND((H1099-G1099)/H1099,3)</f>
        <v>0.378</v>
      </c>
      <c r="N1099" s="17" t="n">
        <f aca="false">IF(E1099="Discontinued","",ROUND((L1099-G1099)/L1099,3))</f>
        <v>0.42</v>
      </c>
      <c r="O1099" s="21" t="str">
        <f aca="false">IF(E1099="Discontinued","Archive",IF(AND(ROUND(K1099/H1099-1,6)&lt;=0.1,K1099-H1099&lt;=100),"Auto","Approval"))</f>
        <v>Auto</v>
      </c>
      <c r="P1099" s="21" t="s">
        <v>111</v>
      </c>
      <c r="Q1099" s="21"/>
      <c r="R1099" s="21" t="str">
        <f aca="false">IF(E1099="Superseded",MID(INDEX('Import file'!$E$2:$E$1384,MATCH(A1099,'Import file'!$A$2:$A$1384,0)),23,30),A1099)</f>
        <v>SAC-1204</v>
      </c>
      <c r="S1099" s="19" t="n">
        <f aca="false">IF(E1099="Discontinued","",IFERROR(INDEX('Supplier file A'!$D$2:$D$677,MATCH(R1099,'Supplier file A'!$A$2:$A$677,0)),IFERROR(INDEX('Supplier file B'!$D$2:$D$386,MATCH(R1099,'Supplier file B'!$A$2:$A$386,0)),INDEX('Supplier file C'!$D$2:$D$383,MATCH(R1099,'Supplier file C'!$A$2:$A$383,0)))))</f>
        <v>3.45</v>
      </c>
      <c r="T1099" s="21" t="str">
        <f aca="false">IF(E1099="Discontinued","",IF(ABS(G1099-S1099)&lt;0.005,"Yes","No"))</f>
        <v>Yes</v>
      </c>
      <c r="U1099" s="21" t="str">
        <f aca="false">IF(E1099="Discontinued","",IF(ABS(F1099-G1099)&lt;=0.01*G1099,"Yes","No"))</f>
        <v>No</v>
      </c>
      <c r="V1099" s="17" t="n">
        <f aca="false">IF(E1099="Discontinued","",K1099/H1099-1)</f>
        <v>0.0720720720720722</v>
      </c>
      <c r="W1099" s="21" t="str">
        <f aca="false">IF(E1099="Discontinued","Archived",IF(ROUND((L1099-G1099)/L1099,3)&gt;=ROUND(I1099,3),"At or above target",IF(Q1099&lt;&gt;"","Below target, reason recorded","Below target, no reason")))</f>
        <v>At or above target</v>
      </c>
      <c r="X1099" s="21" t="str">
        <f aca="false">IF(E1099="Discontinued","",IF(ROUND(M1099-I1099,3)&lt;-0.01,"Yes","No"))</f>
        <v>Yes</v>
      </c>
    </row>
    <row r="1100" customFormat="false" ht="15" hidden="false" customHeight="false" outlineLevel="0" collapsed="false">
      <c r="A1100" s="21" t="s">
        <v>2339</v>
      </c>
      <c r="B1100" s="21" t="s">
        <v>2340</v>
      </c>
      <c r="C1100" s="21" t="s">
        <v>2202</v>
      </c>
      <c r="D1100" s="21" t="s">
        <v>2203</v>
      </c>
      <c r="E1100" s="21" t="s">
        <v>110</v>
      </c>
      <c r="F1100" s="19" t="n">
        <v>14</v>
      </c>
      <c r="G1100" s="19" t="n">
        <v>14.87</v>
      </c>
      <c r="H1100" s="19" t="n">
        <v>24.15</v>
      </c>
      <c r="I1100" s="17" t="n">
        <v>0.42</v>
      </c>
      <c r="J1100" s="17"/>
      <c r="K1100" s="19" t="n">
        <f aca="false">IF(E1100="Discontinued",H1100,ROUND(ROUNDUP(ROUND(G1100/(1-IF(J1100="",I1100,J1100))/0.05,6),0)*0.05,2))</f>
        <v>25.65</v>
      </c>
      <c r="L1100" s="19" t="n">
        <f aca="false">IF(OR(E1100="Discontinued",P1100="Held at old sell"),H1100,IF(LEFT(P1100,15)="Approved, cappe",ROUND(ROUNDUP(ROUND(H1100*1.1/0.05,6),0)*0.05,2),K1100))</f>
        <v>25.65</v>
      </c>
      <c r="M1100" s="17" t="n">
        <f aca="false">ROUND((H1100-G1100)/H1100,3)</f>
        <v>0.384</v>
      </c>
      <c r="N1100" s="17" t="n">
        <f aca="false">IF(E1100="Discontinued","",ROUND((L1100-G1100)/L1100,3))</f>
        <v>0.42</v>
      </c>
      <c r="O1100" s="21" t="str">
        <f aca="false">IF(E1100="Discontinued","Archive",IF(AND(ROUND(K1100/H1100-1,6)&lt;=0.1,K1100-H1100&lt;=100),"Auto","Approval"))</f>
        <v>Auto</v>
      </c>
      <c r="P1100" s="21" t="s">
        <v>111</v>
      </c>
      <c r="Q1100" s="21"/>
      <c r="R1100" s="21" t="str">
        <f aca="false">IF(E1100="Superseded",MID(INDEX('Import file'!$E$2:$E$1384,MATCH(A1100,'Import file'!$A$2:$A$1384,0)),23,30),A1100)</f>
        <v>SAC-1207</v>
      </c>
      <c r="S1100" s="19" t="n">
        <f aca="false">IF(E1100="Discontinued","",IFERROR(INDEX('Supplier file A'!$D$2:$D$677,MATCH(R1100,'Supplier file A'!$A$2:$A$677,0)),IFERROR(INDEX('Supplier file B'!$D$2:$D$386,MATCH(R1100,'Supplier file B'!$A$2:$A$386,0)),INDEX('Supplier file C'!$D$2:$D$383,MATCH(R1100,'Supplier file C'!$A$2:$A$383,0)))))</f>
        <v>14.87</v>
      </c>
      <c r="T1100" s="21" t="str">
        <f aca="false">IF(E1100="Discontinued","",IF(ABS(G1100-S1100)&lt;0.005,"Yes","No"))</f>
        <v>Yes</v>
      </c>
      <c r="U1100" s="21" t="str">
        <f aca="false">IF(E1100="Discontinued","",IF(ABS(F1100-G1100)&lt;=0.01*G1100,"Yes","No"))</f>
        <v>No</v>
      </c>
      <c r="V1100" s="17" t="n">
        <f aca="false">IF(E1100="Discontinued","",K1100/H1100-1)</f>
        <v>0.0621118012422359</v>
      </c>
      <c r="W1100" s="21" t="str">
        <f aca="false">IF(E1100="Discontinued","Archived",IF(ROUND((L1100-G1100)/L1100,3)&gt;=ROUND(I1100,3),"At or above target",IF(Q1100&lt;&gt;"","Below target, reason recorded","Below target, no reason")))</f>
        <v>At or above target</v>
      </c>
      <c r="X1100" s="21" t="str">
        <f aca="false">IF(E1100="Discontinued","",IF(ROUND(M1100-I1100,3)&lt;-0.01,"Yes","No"))</f>
        <v>Yes</v>
      </c>
    </row>
    <row r="1101" customFormat="false" ht="15" hidden="false" customHeight="false" outlineLevel="0" collapsed="false">
      <c r="A1101" s="21" t="s">
        <v>2341</v>
      </c>
      <c r="B1101" s="21" t="s">
        <v>2342</v>
      </c>
      <c r="C1101" s="21" t="s">
        <v>2202</v>
      </c>
      <c r="D1101" s="21" t="s">
        <v>2203</v>
      </c>
      <c r="E1101" s="21" t="s">
        <v>110</v>
      </c>
      <c r="F1101" s="19" t="n">
        <v>4.14</v>
      </c>
      <c r="G1101" s="19" t="n">
        <v>4.38</v>
      </c>
      <c r="H1101" s="19" t="n">
        <v>7.15</v>
      </c>
      <c r="I1101" s="17" t="n">
        <v>0.42</v>
      </c>
      <c r="J1101" s="17"/>
      <c r="K1101" s="19" t="n">
        <f aca="false">IF(E1101="Discontinued",H1101,ROUND(ROUNDUP(ROUND(G1101/(1-IF(J1101="",I1101,J1101))/0.05,6),0)*0.05,2))</f>
        <v>7.6</v>
      </c>
      <c r="L1101" s="19" t="n">
        <f aca="false">IF(OR(E1101="Discontinued",P1101="Held at old sell"),H1101,IF(LEFT(P1101,15)="Approved, cappe",ROUND(ROUNDUP(ROUND(H1101*1.1/0.05,6),0)*0.05,2),K1101))</f>
        <v>7.6</v>
      </c>
      <c r="M1101" s="17" t="n">
        <f aca="false">ROUND((H1101-G1101)/H1101,3)</f>
        <v>0.387</v>
      </c>
      <c r="N1101" s="17" t="n">
        <f aca="false">IF(E1101="Discontinued","",ROUND((L1101-G1101)/L1101,3))</f>
        <v>0.424</v>
      </c>
      <c r="O1101" s="21" t="str">
        <f aca="false">IF(E1101="Discontinued","Archive",IF(AND(ROUND(K1101/H1101-1,6)&lt;=0.1,K1101-H1101&lt;=100),"Auto","Approval"))</f>
        <v>Auto</v>
      </c>
      <c r="P1101" s="21" t="s">
        <v>111</v>
      </c>
      <c r="Q1101" s="21"/>
      <c r="R1101" s="21" t="str">
        <f aca="false">IF(E1101="Superseded",MID(INDEX('Import file'!$E$2:$E$1384,MATCH(A1101,'Import file'!$A$2:$A$1384,0)),23,30),A1101)</f>
        <v>SAC-1212</v>
      </c>
      <c r="S1101" s="19" t="n">
        <f aca="false">IF(E1101="Discontinued","",IFERROR(INDEX('Supplier file A'!$D$2:$D$677,MATCH(R1101,'Supplier file A'!$A$2:$A$677,0)),IFERROR(INDEX('Supplier file B'!$D$2:$D$386,MATCH(R1101,'Supplier file B'!$A$2:$A$386,0)),INDEX('Supplier file C'!$D$2:$D$383,MATCH(R1101,'Supplier file C'!$A$2:$A$383,0)))))</f>
        <v>4.38</v>
      </c>
      <c r="T1101" s="21" t="str">
        <f aca="false">IF(E1101="Discontinued","",IF(ABS(G1101-S1101)&lt;0.005,"Yes","No"))</f>
        <v>Yes</v>
      </c>
      <c r="U1101" s="21" t="str">
        <f aca="false">IF(E1101="Discontinued","",IF(ABS(F1101-G1101)&lt;=0.01*G1101,"Yes","No"))</f>
        <v>No</v>
      </c>
      <c r="V1101" s="17" t="n">
        <f aca="false">IF(E1101="Discontinued","",K1101/H1101-1)</f>
        <v>0.0629370629370629</v>
      </c>
      <c r="W1101" s="21" t="str">
        <f aca="false">IF(E1101="Discontinued","Archived",IF(ROUND((L1101-G1101)/L1101,3)&gt;=ROUND(I1101,3),"At or above target",IF(Q1101&lt;&gt;"","Below target, reason recorded","Below target, no reason")))</f>
        <v>At or above target</v>
      </c>
      <c r="X1101" s="21" t="str">
        <f aca="false">IF(E1101="Discontinued","",IF(ROUND(M1101-I1101,3)&lt;-0.01,"Yes","No"))</f>
        <v>Yes</v>
      </c>
    </row>
    <row r="1102" customFormat="false" ht="15" hidden="false" customHeight="false" outlineLevel="0" collapsed="false">
      <c r="A1102" s="21" t="s">
        <v>2343</v>
      </c>
      <c r="B1102" s="21" t="s">
        <v>2344</v>
      </c>
      <c r="C1102" s="21" t="s">
        <v>2202</v>
      </c>
      <c r="D1102" s="21" t="s">
        <v>2203</v>
      </c>
      <c r="E1102" s="21" t="s">
        <v>110</v>
      </c>
      <c r="F1102" s="19" t="n">
        <v>5.98</v>
      </c>
      <c r="G1102" s="19" t="n">
        <v>6.36</v>
      </c>
      <c r="H1102" s="19" t="n">
        <v>10.35</v>
      </c>
      <c r="I1102" s="17" t="n">
        <v>0.42</v>
      </c>
      <c r="J1102" s="17"/>
      <c r="K1102" s="19" t="n">
        <f aca="false">IF(E1102="Discontinued",H1102,ROUND(ROUNDUP(ROUND(G1102/(1-IF(J1102="",I1102,J1102))/0.05,6),0)*0.05,2))</f>
        <v>11</v>
      </c>
      <c r="L1102" s="19" t="n">
        <f aca="false">IF(OR(E1102="Discontinued",P1102="Held at old sell"),H1102,IF(LEFT(P1102,15)="Approved, cappe",ROUND(ROUNDUP(ROUND(H1102*1.1/0.05,6),0)*0.05,2),K1102))</f>
        <v>11</v>
      </c>
      <c r="M1102" s="17" t="n">
        <f aca="false">ROUND((H1102-G1102)/H1102,3)</f>
        <v>0.386</v>
      </c>
      <c r="N1102" s="17" t="n">
        <f aca="false">IF(E1102="Discontinued","",ROUND((L1102-G1102)/L1102,3))</f>
        <v>0.422</v>
      </c>
      <c r="O1102" s="21" t="str">
        <f aca="false">IF(E1102="Discontinued","Archive",IF(AND(ROUND(K1102/H1102-1,6)&lt;=0.1,K1102-H1102&lt;=100),"Auto","Approval"))</f>
        <v>Auto</v>
      </c>
      <c r="P1102" s="21" t="s">
        <v>111</v>
      </c>
      <c r="Q1102" s="21"/>
      <c r="R1102" s="21" t="str">
        <f aca="false">IF(E1102="Superseded",MID(INDEX('Import file'!$E$2:$E$1384,MATCH(A1102,'Import file'!$A$2:$A$1384,0)),23,30),A1102)</f>
        <v>SAC-1214</v>
      </c>
      <c r="S1102" s="19" t="n">
        <f aca="false">IF(E1102="Discontinued","",IFERROR(INDEX('Supplier file A'!$D$2:$D$677,MATCH(R1102,'Supplier file A'!$A$2:$A$677,0)),IFERROR(INDEX('Supplier file B'!$D$2:$D$386,MATCH(R1102,'Supplier file B'!$A$2:$A$386,0)),INDEX('Supplier file C'!$D$2:$D$383,MATCH(R1102,'Supplier file C'!$A$2:$A$383,0)))))</f>
        <v>6.36</v>
      </c>
      <c r="T1102" s="21" t="str">
        <f aca="false">IF(E1102="Discontinued","",IF(ABS(G1102-S1102)&lt;0.005,"Yes","No"))</f>
        <v>Yes</v>
      </c>
      <c r="U1102" s="21" t="str">
        <f aca="false">IF(E1102="Discontinued","",IF(ABS(F1102-G1102)&lt;=0.01*G1102,"Yes","No"))</f>
        <v>No</v>
      </c>
      <c r="V1102" s="17" t="n">
        <f aca="false">IF(E1102="Discontinued","",K1102/H1102-1)</f>
        <v>0.0628019323671498</v>
      </c>
      <c r="W1102" s="21" t="str">
        <f aca="false">IF(E1102="Discontinued","Archived",IF(ROUND((L1102-G1102)/L1102,3)&gt;=ROUND(I1102,3),"At or above target",IF(Q1102&lt;&gt;"","Below target, reason recorded","Below target, no reason")))</f>
        <v>At or above target</v>
      </c>
      <c r="X1102" s="21" t="str">
        <f aca="false">IF(E1102="Discontinued","",IF(ROUND(M1102-I1102,3)&lt;-0.01,"Yes","No"))</f>
        <v>Yes</v>
      </c>
    </row>
    <row r="1103" customFormat="false" ht="15" hidden="false" customHeight="false" outlineLevel="0" collapsed="false">
      <c r="A1103" s="21" t="s">
        <v>2345</v>
      </c>
      <c r="B1103" s="21" t="s">
        <v>2346</v>
      </c>
      <c r="C1103" s="21" t="s">
        <v>2202</v>
      </c>
      <c r="D1103" s="21" t="s">
        <v>2203</v>
      </c>
      <c r="E1103" s="21" t="s">
        <v>110</v>
      </c>
      <c r="F1103" s="19" t="n">
        <v>48.6</v>
      </c>
      <c r="G1103" s="19" t="n">
        <v>52.17</v>
      </c>
      <c r="H1103" s="19" t="n">
        <v>83.8</v>
      </c>
      <c r="I1103" s="17" t="n">
        <v>0.42</v>
      </c>
      <c r="J1103" s="17"/>
      <c r="K1103" s="19" t="n">
        <f aca="false">IF(E1103="Discontinued",H1103,ROUND(ROUNDUP(ROUND(G1103/(1-IF(J1103="",I1103,J1103))/0.05,6),0)*0.05,2))</f>
        <v>89.95</v>
      </c>
      <c r="L1103" s="19" t="n">
        <f aca="false">IF(OR(E1103="Discontinued",P1103="Held at old sell"),H1103,IF(LEFT(P1103,15)="Approved, cappe",ROUND(ROUNDUP(ROUND(H1103*1.1/0.05,6),0)*0.05,2),K1103))</f>
        <v>89.95</v>
      </c>
      <c r="M1103" s="17" t="n">
        <f aca="false">ROUND((H1103-G1103)/H1103,3)</f>
        <v>0.377</v>
      </c>
      <c r="N1103" s="17" t="n">
        <f aca="false">IF(E1103="Discontinued","",ROUND((L1103-G1103)/L1103,3))</f>
        <v>0.42</v>
      </c>
      <c r="O1103" s="21" t="str">
        <f aca="false">IF(E1103="Discontinued","Archive",IF(AND(ROUND(K1103/H1103-1,6)&lt;=0.1,K1103-H1103&lt;=100),"Auto","Approval"))</f>
        <v>Auto</v>
      </c>
      <c r="P1103" s="21" t="s">
        <v>111</v>
      </c>
      <c r="Q1103" s="21"/>
      <c r="R1103" s="21" t="str">
        <f aca="false">IF(E1103="Superseded",MID(INDEX('Import file'!$E$2:$E$1384,MATCH(A1103,'Import file'!$A$2:$A$1384,0)),23,30),A1103)</f>
        <v>SAC-1217</v>
      </c>
      <c r="S1103" s="19" t="n">
        <f aca="false">IF(E1103="Discontinued","",IFERROR(INDEX('Supplier file A'!$D$2:$D$677,MATCH(R1103,'Supplier file A'!$A$2:$A$677,0)),IFERROR(INDEX('Supplier file B'!$D$2:$D$386,MATCH(R1103,'Supplier file B'!$A$2:$A$386,0)),INDEX('Supplier file C'!$D$2:$D$383,MATCH(R1103,'Supplier file C'!$A$2:$A$383,0)))))</f>
        <v>52.17</v>
      </c>
      <c r="T1103" s="21" t="str">
        <f aca="false">IF(E1103="Discontinued","",IF(ABS(G1103-S1103)&lt;0.005,"Yes","No"))</f>
        <v>Yes</v>
      </c>
      <c r="U1103" s="21" t="str">
        <f aca="false">IF(E1103="Discontinued","",IF(ABS(F1103-G1103)&lt;=0.01*G1103,"Yes","No"))</f>
        <v>No</v>
      </c>
      <c r="V1103" s="17" t="n">
        <f aca="false">IF(E1103="Discontinued","",K1103/H1103-1)</f>
        <v>0.0733890214797137</v>
      </c>
      <c r="W1103" s="21" t="str">
        <f aca="false">IF(E1103="Discontinued","Archived",IF(ROUND((L1103-G1103)/L1103,3)&gt;=ROUND(I1103,3),"At or above target",IF(Q1103&lt;&gt;"","Below target, reason recorded","Below target, no reason")))</f>
        <v>At or above target</v>
      </c>
      <c r="X1103" s="21" t="str">
        <f aca="false">IF(E1103="Discontinued","",IF(ROUND(M1103-I1103,3)&lt;-0.01,"Yes","No"))</f>
        <v>Yes</v>
      </c>
    </row>
    <row r="1104" customFormat="false" ht="15" hidden="false" customHeight="false" outlineLevel="0" collapsed="false">
      <c r="A1104" s="21" t="s">
        <v>2347</v>
      </c>
      <c r="B1104" s="21" t="s">
        <v>2348</v>
      </c>
      <c r="C1104" s="21" t="s">
        <v>2202</v>
      </c>
      <c r="D1104" s="21" t="s">
        <v>2203</v>
      </c>
      <c r="E1104" s="21" t="s">
        <v>110</v>
      </c>
      <c r="F1104" s="19" t="n">
        <v>2.72</v>
      </c>
      <c r="G1104" s="19" t="n">
        <v>2.9</v>
      </c>
      <c r="H1104" s="19" t="n">
        <v>4.7</v>
      </c>
      <c r="I1104" s="17" t="n">
        <v>0.42</v>
      </c>
      <c r="J1104" s="17"/>
      <c r="K1104" s="19" t="n">
        <f aca="false">IF(E1104="Discontinued",H1104,ROUND(ROUNDUP(ROUND(G1104/(1-IF(J1104="",I1104,J1104))/0.05,6),0)*0.05,2))</f>
        <v>5</v>
      </c>
      <c r="L1104" s="19" t="n">
        <f aca="false">IF(OR(E1104="Discontinued",P1104="Held at old sell"),H1104,IF(LEFT(P1104,15)="Approved, cappe",ROUND(ROUNDUP(ROUND(H1104*1.1/0.05,6),0)*0.05,2),K1104))</f>
        <v>5</v>
      </c>
      <c r="M1104" s="17" t="n">
        <f aca="false">ROUND((H1104-G1104)/H1104,3)</f>
        <v>0.383</v>
      </c>
      <c r="N1104" s="17" t="n">
        <f aca="false">IF(E1104="Discontinued","",ROUND((L1104-G1104)/L1104,3))</f>
        <v>0.42</v>
      </c>
      <c r="O1104" s="21" t="str">
        <f aca="false">IF(E1104="Discontinued","Archive",IF(AND(ROUND(K1104/H1104-1,6)&lt;=0.1,K1104-H1104&lt;=100),"Auto","Approval"))</f>
        <v>Auto</v>
      </c>
      <c r="P1104" s="21" t="s">
        <v>111</v>
      </c>
      <c r="Q1104" s="21"/>
      <c r="R1104" s="21" t="str">
        <f aca="false">IF(E1104="Superseded",MID(INDEX('Import file'!$E$2:$E$1384,MATCH(A1104,'Import file'!$A$2:$A$1384,0)),23,30),A1104)</f>
        <v>SAC-1219</v>
      </c>
      <c r="S1104" s="19" t="n">
        <f aca="false">IF(E1104="Discontinued","",IFERROR(INDEX('Supplier file A'!$D$2:$D$677,MATCH(R1104,'Supplier file A'!$A$2:$A$677,0)),IFERROR(INDEX('Supplier file B'!$D$2:$D$386,MATCH(R1104,'Supplier file B'!$A$2:$A$386,0)),INDEX('Supplier file C'!$D$2:$D$383,MATCH(R1104,'Supplier file C'!$A$2:$A$383,0)))))</f>
        <v>2.9</v>
      </c>
      <c r="T1104" s="21" t="str">
        <f aca="false">IF(E1104="Discontinued","",IF(ABS(G1104-S1104)&lt;0.005,"Yes","No"))</f>
        <v>Yes</v>
      </c>
      <c r="U1104" s="21" t="str">
        <f aca="false">IF(E1104="Discontinued","",IF(ABS(F1104-G1104)&lt;=0.01*G1104,"Yes","No"))</f>
        <v>No</v>
      </c>
      <c r="V1104" s="17" t="n">
        <f aca="false">IF(E1104="Discontinued","",K1104/H1104-1)</f>
        <v>0.0638297872340425</v>
      </c>
      <c r="W1104" s="21" t="str">
        <f aca="false">IF(E1104="Discontinued","Archived",IF(ROUND((L1104-G1104)/L1104,3)&gt;=ROUND(I1104,3),"At or above target",IF(Q1104&lt;&gt;"","Below target, reason recorded","Below target, no reason")))</f>
        <v>At or above target</v>
      </c>
      <c r="X1104" s="21" t="str">
        <f aca="false">IF(E1104="Discontinued","",IF(ROUND(M1104-I1104,3)&lt;-0.01,"Yes","No"))</f>
        <v>Yes</v>
      </c>
    </row>
    <row r="1105" customFormat="false" ht="15" hidden="false" customHeight="false" outlineLevel="0" collapsed="false">
      <c r="A1105" s="21" t="s">
        <v>2349</v>
      </c>
      <c r="B1105" s="21" t="s">
        <v>2350</v>
      </c>
      <c r="C1105" s="21" t="s">
        <v>2202</v>
      </c>
      <c r="D1105" s="21" t="s">
        <v>2203</v>
      </c>
      <c r="E1105" s="21" t="s">
        <v>110</v>
      </c>
      <c r="F1105" s="19" t="n">
        <v>26</v>
      </c>
      <c r="G1105" s="19" t="n">
        <v>27.97</v>
      </c>
      <c r="H1105" s="19" t="n">
        <v>44.85</v>
      </c>
      <c r="I1105" s="17" t="n">
        <v>0.42</v>
      </c>
      <c r="J1105" s="17"/>
      <c r="K1105" s="19" t="n">
        <f aca="false">IF(E1105="Discontinued",H1105,ROUND(ROUNDUP(ROUND(G1105/(1-IF(J1105="",I1105,J1105))/0.05,6),0)*0.05,2))</f>
        <v>48.25</v>
      </c>
      <c r="L1105" s="19" t="n">
        <f aca="false">IF(OR(E1105="Discontinued",P1105="Held at old sell"),H1105,IF(LEFT(P1105,15)="Approved, cappe",ROUND(ROUNDUP(ROUND(H1105*1.1/0.05,6),0)*0.05,2),K1105))</f>
        <v>48.25</v>
      </c>
      <c r="M1105" s="17" t="n">
        <f aca="false">ROUND((H1105-G1105)/H1105,3)</f>
        <v>0.376</v>
      </c>
      <c r="N1105" s="17" t="n">
        <f aca="false">IF(E1105="Discontinued","",ROUND((L1105-G1105)/L1105,3))</f>
        <v>0.42</v>
      </c>
      <c r="O1105" s="21" t="str">
        <f aca="false">IF(E1105="Discontinued","Archive",IF(AND(ROUND(K1105/H1105-1,6)&lt;=0.1,K1105-H1105&lt;=100),"Auto","Approval"))</f>
        <v>Auto</v>
      </c>
      <c r="P1105" s="21" t="s">
        <v>111</v>
      </c>
      <c r="Q1105" s="21"/>
      <c r="R1105" s="21" t="str">
        <f aca="false">IF(E1105="Superseded",MID(INDEX('Import file'!$E$2:$E$1384,MATCH(A1105,'Import file'!$A$2:$A$1384,0)),23,30),A1105)</f>
        <v>SAC-1222</v>
      </c>
      <c r="S1105" s="19" t="n">
        <f aca="false">IF(E1105="Discontinued","",IFERROR(INDEX('Supplier file A'!$D$2:$D$677,MATCH(R1105,'Supplier file A'!$A$2:$A$677,0)),IFERROR(INDEX('Supplier file B'!$D$2:$D$386,MATCH(R1105,'Supplier file B'!$A$2:$A$386,0)),INDEX('Supplier file C'!$D$2:$D$383,MATCH(R1105,'Supplier file C'!$A$2:$A$383,0)))))</f>
        <v>27.97</v>
      </c>
      <c r="T1105" s="21" t="str">
        <f aca="false">IF(E1105="Discontinued","",IF(ABS(G1105-S1105)&lt;0.005,"Yes","No"))</f>
        <v>Yes</v>
      </c>
      <c r="U1105" s="21" t="str">
        <f aca="false">IF(E1105="Discontinued","",IF(ABS(F1105-G1105)&lt;=0.01*G1105,"Yes","No"))</f>
        <v>No</v>
      </c>
      <c r="V1105" s="17" t="n">
        <f aca="false">IF(E1105="Discontinued","",K1105/H1105-1)</f>
        <v>0.0758082497212931</v>
      </c>
      <c r="W1105" s="21" t="str">
        <f aca="false">IF(E1105="Discontinued","Archived",IF(ROUND((L1105-G1105)/L1105,3)&gt;=ROUND(I1105,3),"At or above target",IF(Q1105&lt;&gt;"","Below target, reason recorded","Below target, no reason")))</f>
        <v>At or above target</v>
      </c>
      <c r="X1105" s="21" t="str">
        <f aca="false">IF(E1105="Discontinued","",IF(ROUND(M1105-I1105,3)&lt;-0.01,"Yes","No"))</f>
        <v>Yes</v>
      </c>
    </row>
    <row r="1106" customFormat="false" ht="15" hidden="false" customHeight="false" outlineLevel="0" collapsed="false">
      <c r="A1106" s="21" t="s">
        <v>2351</v>
      </c>
      <c r="B1106" s="21" t="s">
        <v>2352</v>
      </c>
      <c r="C1106" s="21" t="s">
        <v>2202</v>
      </c>
      <c r="D1106" s="21" t="s">
        <v>2203</v>
      </c>
      <c r="E1106" s="21" t="s">
        <v>110</v>
      </c>
      <c r="F1106" s="19" t="n">
        <v>7.13</v>
      </c>
      <c r="G1106" s="19" t="n">
        <v>7.53</v>
      </c>
      <c r="H1106" s="19" t="n">
        <v>12.3</v>
      </c>
      <c r="I1106" s="17" t="n">
        <v>0.42</v>
      </c>
      <c r="J1106" s="17"/>
      <c r="K1106" s="19" t="n">
        <f aca="false">IF(E1106="Discontinued",H1106,ROUND(ROUNDUP(ROUND(G1106/(1-IF(J1106="",I1106,J1106))/0.05,6),0)*0.05,2))</f>
        <v>13</v>
      </c>
      <c r="L1106" s="19" t="n">
        <f aca="false">IF(OR(E1106="Discontinued",P1106="Held at old sell"),H1106,IF(LEFT(P1106,15)="Approved, cappe",ROUND(ROUNDUP(ROUND(H1106*1.1/0.05,6),0)*0.05,2),K1106))</f>
        <v>13</v>
      </c>
      <c r="M1106" s="17" t="n">
        <f aca="false">ROUND((H1106-G1106)/H1106,3)</f>
        <v>0.388</v>
      </c>
      <c r="N1106" s="17" t="n">
        <f aca="false">IF(E1106="Discontinued","",ROUND((L1106-G1106)/L1106,3))</f>
        <v>0.421</v>
      </c>
      <c r="O1106" s="21" t="str">
        <f aca="false">IF(E1106="Discontinued","Archive",IF(AND(ROUND(K1106/H1106-1,6)&lt;=0.1,K1106-H1106&lt;=100),"Auto","Approval"))</f>
        <v>Auto</v>
      </c>
      <c r="P1106" s="21" t="s">
        <v>111</v>
      </c>
      <c r="Q1106" s="21"/>
      <c r="R1106" s="21" t="str">
        <f aca="false">IF(E1106="Superseded",MID(INDEX('Import file'!$E$2:$E$1384,MATCH(A1106,'Import file'!$A$2:$A$1384,0)),23,30),A1106)</f>
        <v>SAC-1227</v>
      </c>
      <c r="S1106" s="19" t="n">
        <f aca="false">IF(E1106="Discontinued","",IFERROR(INDEX('Supplier file A'!$D$2:$D$677,MATCH(R1106,'Supplier file A'!$A$2:$A$677,0)),IFERROR(INDEX('Supplier file B'!$D$2:$D$386,MATCH(R1106,'Supplier file B'!$A$2:$A$386,0)),INDEX('Supplier file C'!$D$2:$D$383,MATCH(R1106,'Supplier file C'!$A$2:$A$383,0)))))</f>
        <v>7.53</v>
      </c>
      <c r="T1106" s="21" t="str">
        <f aca="false">IF(E1106="Discontinued","",IF(ABS(G1106-S1106)&lt;0.005,"Yes","No"))</f>
        <v>Yes</v>
      </c>
      <c r="U1106" s="21" t="str">
        <f aca="false">IF(E1106="Discontinued","",IF(ABS(F1106-G1106)&lt;=0.01*G1106,"Yes","No"))</f>
        <v>No</v>
      </c>
      <c r="V1106" s="17" t="n">
        <f aca="false">IF(E1106="Discontinued","",K1106/H1106-1)</f>
        <v>0.056910569105691</v>
      </c>
      <c r="W1106" s="21" t="str">
        <f aca="false">IF(E1106="Discontinued","Archived",IF(ROUND((L1106-G1106)/L1106,3)&gt;=ROUND(I1106,3),"At or above target",IF(Q1106&lt;&gt;"","Below target, reason recorded","Below target, no reason")))</f>
        <v>At or above target</v>
      </c>
      <c r="X1106" s="21" t="str">
        <f aca="false">IF(E1106="Discontinued","",IF(ROUND(M1106-I1106,3)&lt;-0.01,"Yes","No"))</f>
        <v>Yes</v>
      </c>
    </row>
    <row r="1107" customFormat="false" ht="15" hidden="false" customHeight="false" outlineLevel="0" collapsed="false">
      <c r="A1107" s="21" t="s">
        <v>2353</v>
      </c>
      <c r="B1107" s="21" t="s">
        <v>2354</v>
      </c>
      <c r="C1107" s="21" t="s">
        <v>2202</v>
      </c>
      <c r="D1107" s="21" t="s">
        <v>2203</v>
      </c>
      <c r="E1107" s="21" t="s">
        <v>110</v>
      </c>
      <c r="F1107" s="19" t="n">
        <v>22.1</v>
      </c>
      <c r="G1107" s="19" t="n">
        <v>23.39</v>
      </c>
      <c r="H1107" s="19" t="n">
        <v>38.15</v>
      </c>
      <c r="I1107" s="17" t="n">
        <v>0.42</v>
      </c>
      <c r="J1107" s="17"/>
      <c r="K1107" s="19" t="n">
        <f aca="false">IF(E1107="Discontinued",H1107,ROUND(ROUNDUP(ROUND(G1107/(1-IF(J1107="",I1107,J1107))/0.05,6),0)*0.05,2))</f>
        <v>40.35</v>
      </c>
      <c r="L1107" s="19" t="n">
        <f aca="false">IF(OR(E1107="Discontinued",P1107="Held at old sell"),H1107,IF(LEFT(P1107,15)="Approved, cappe",ROUND(ROUNDUP(ROUND(H1107*1.1/0.05,6),0)*0.05,2),K1107))</f>
        <v>40.35</v>
      </c>
      <c r="M1107" s="17" t="n">
        <f aca="false">ROUND((H1107-G1107)/H1107,3)</f>
        <v>0.387</v>
      </c>
      <c r="N1107" s="17" t="n">
        <f aca="false">IF(E1107="Discontinued","",ROUND((L1107-G1107)/L1107,3))</f>
        <v>0.42</v>
      </c>
      <c r="O1107" s="21" t="str">
        <f aca="false">IF(E1107="Discontinued","Archive",IF(AND(ROUND(K1107/H1107-1,6)&lt;=0.1,K1107-H1107&lt;=100),"Auto","Approval"))</f>
        <v>Auto</v>
      </c>
      <c r="P1107" s="21" t="s">
        <v>111</v>
      </c>
      <c r="Q1107" s="21"/>
      <c r="R1107" s="21" t="str">
        <f aca="false">IF(E1107="Superseded",MID(INDEX('Import file'!$E$2:$E$1384,MATCH(A1107,'Import file'!$A$2:$A$1384,0)),23,30),A1107)</f>
        <v>SAC-1229</v>
      </c>
      <c r="S1107" s="19" t="n">
        <f aca="false">IF(E1107="Discontinued","",IFERROR(INDEX('Supplier file A'!$D$2:$D$677,MATCH(R1107,'Supplier file A'!$A$2:$A$677,0)),IFERROR(INDEX('Supplier file B'!$D$2:$D$386,MATCH(R1107,'Supplier file B'!$A$2:$A$386,0)),INDEX('Supplier file C'!$D$2:$D$383,MATCH(R1107,'Supplier file C'!$A$2:$A$383,0)))))</f>
        <v>23.39</v>
      </c>
      <c r="T1107" s="21" t="str">
        <f aca="false">IF(E1107="Discontinued","",IF(ABS(G1107-S1107)&lt;0.005,"Yes","No"))</f>
        <v>Yes</v>
      </c>
      <c r="U1107" s="21" t="str">
        <f aca="false">IF(E1107="Discontinued","",IF(ABS(F1107-G1107)&lt;=0.01*G1107,"Yes","No"))</f>
        <v>No</v>
      </c>
      <c r="V1107" s="17" t="n">
        <f aca="false">IF(E1107="Discontinued","",K1107/H1107-1)</f>
        <v>0.0576671035386633</v>
      </c>
      <c r="W1107" s="21" t="str">
        <f aca="false">IF(E1107="Discontinued","Archived",IF(ROUND((L1107-G1107)/L1107,3)&gt;=ROUND(I1107,3),"At or above target",IF(Q1107&lt;&gt;"","Below target, reason recorded","Below target, no reason")))</f>
        <v>At or above target</v>
      </c>
      <c r="X1107" s="21" t="str">
        <f aca="false">IF(E1107="Discontinued","",IF(ROUND(M1107-I1107,3)&lt;-0.01,"Yes","No"))</f>
        <v>Yes</v>
      </c>
    </row>
    <row r="1108" customFormat="false" ht="15" hidden="false" customHeight="false" outlineLevel="0" collapsed="false">
      <c r="A1108" s="21" t="s">
        <v>2355</v>
      </c>
      <c r="B1108" s="21" t="s">
        <v>2356</v>
      </c>
      <c r="C1108" s="21" t="s">
        <v>2202</v>
      </c>
      <c r="D1108" s="21" t="s">
        <v>2203</v>
      </c>
      <c r="E1108" s="21" t="s">
        <v>110</v>
      </c>
      <c r="F1108" s="19" t="n">
        <v>35.1</v>
      </c>
      <c r="G1108" s="19" t="n">
        <v>37.83</v>
      </c>
      <c r="H1108" s="19" t="n">
        <v>60.55</v>
      </c>
      <c r="I1108" s="17" t="n">
        <v>0.42</v>
      </c>
      <c r="J1108" s="17"/>
      <c r="K1108" s="19" t="n">
        <f aca="false">IF(E1108="Discontinued",H1108,ROUND(ROUNDUP(ROUND(G1108/(1-IF(J1108="",I1108,J1108))/0.05,6),0)*0.05,2))</f>
        <v>65.25</v>
      </c>
      <c r="L1108" s="19" t="n">
        <f aca="false">IF(OR(E1108="Discontinued",P1108="Held at old sell"),H1108,IF(LEFT(P1108,15)="Approved, cappe",ROUND(ROUNDUP(ROUND(H1108*1.1/0.05,6),0)*0.05,2),K1108))</f>
        <v>65.25</v>
      </c>
      <c r="M1108" s="17" t="n">
        <f aca="false">ROUND((H1108-G1108)/H1108,3)</f>
        <v>0.375</v>
      </c>
      <c r="N1108" s="17" t="n">
        <f aca="false">IF(E1108="Discontinued","",ROUND((L1108-G1108)/L1108,3))</f>
        <v>0.42</v>
      </c>
      <c r="O1108" s="21" t="str">
        <f aca="false">IF(E1108="Discontinued","Archive",IF(AND(ROUND(K1108/H1108-1,6)&lt;=0.1,K1108-H1108&lt;=100),"Auto","Approval"))</f>
        <v>Auto</v>
      </c>
      <c r="P1108" s="21" t="s">
        <v>111</v>
      </c>
      <c r="Q1108" s="21"/>
      <c r="R1108" s="21" t="str">
        <f aca="false">IF(E1108="Superseded",MID(INDEX('Import file'!$E$2:$E$1384,MATCH(A1108,'Import file'!$A$2:$A$1384,0)),23,30),A1108)</f>
        <v>SAC-1232</v>
      </c>
      <c r="S1108" s="19" t="n">
        <f aca="false">IF(E1108="Discontinued","",IFERROR(INDEX('Supplier file A'!$D$2:$D$677,MATCH(R1108,'Supplier file A'!$A$2:$A$677,0)),IFERROR(INDEX('Supplier file B'!$D$2:$D$386,MATCH(R1108,'Supplier file B'!$A$2:$A$386,0)),INDEX('Supplier file C'!$D$2:$D$383,MATCH(R1108,'Supplier file C'!$A$2:$A$383,0)))))</f>
        <v>37.83</v>
      </c>
      <c r="T1108" s="21" t="str">
        <f aca="false">IF(E1108="Discontinued","",IF(ABS(G1108-S1108)&lt;0.005,"Yes","No"))</f>
        <v>Yes</v>
      </c>
      <c r="U1108" s="21" t="str">
        <f aca="false">IF(E1108="Discontinued","",IF(ABS(F1108-G1108)&lt;=0.01*G1108,"Yes","No"))</f>
        <v>No</v>
      </c>
      <c r="V1108" s="17" t="n">
        <f aca="false">IF(E1108="Discontinued","",K1108/H1108-1)</f>
        <v>0.0776218001651527</v>
      </c>
      <c r="W1108" s="21" t="str">
        <f aca="false">IF(E1108="Discontinued","Archived",IF(ROUND((L1108-G1108)/L1108,3)&gt;=ROUND(I1108,3),"At or above target",IF(Q1108&lt;&gt;"","Below target, reason recorded","Below target, no reason")))</f>
        <v>At or above target</v>
      </c>
      <c r="X1108" s="21" t="str">
        <f aca="false">IF(E1108="Discontinued","",IF(ROUND(M1108-I1108,3)&lt;-0.01,"Yes","No"))</f>
        <v>Yes</v>
      </c>
    </row>
    <row r="1109" customFormat="false" ht="15" hidden="false" customHeight="false" outlineLevel="0" collapsed="false">
      <c r="A1109" s="21" t="s">
        <v>2357</v>
      </c>
      <c r="B1109" s="21" t="s">
        <v>2358</v>
      </c>
      <c r="C1109" s="21" t="s">
        <v>2202</v>
      </c>
      <c r="D1109" s="21" t="s">
        <v>2203</v>
      </c>
      <c r="E1109" s="21" t="s">
        <v>110</v>
      </c>
      <c r="F1109" s="19" t="n">
        <v>5.29</v>
      </c>
      <c r="G1109" s="19" t="n">
        <v>5.68</v>
      </c>
      <c r="H1109" s="19" t="n">
        <v>7.9</v>
      </c>
      <c r="I1109" s="17" t="n">
        <v>0.42</v>
      </c>
      <c r="J1109" s="17" t="n">
        <v>0.33</v>
      </c>
      <c r="K1109" s="19" t="n">
        <f aca="false">IF(E1109="Discontinued",H1109,ROUND(ROUNDUP(ROUND(G1109/(1-IF(J1109="",I1109,J1109))/0.05,6),0)*0.05,2))</f>
        <v>8.5</v>
      </c>
      <c r="L1109" s="19" t="n">
        <f aca="false">IF(OR(E1109="Discontinued",P1109="Held at old sell"),H1109,IF(LEFT(P1109,15)="Approved, cappe",ROUND(ROUNDUP(ROUND(H1109*1.1/0.05,6),0)*0.05,2),K1109))</f>
        <v>8.5</v>
      </c>
      <c r="M1109" s="17" t="n">
        <f aca="false">ROUND((H1109-G1109)/H1109,3)</f>
        <v>0.281</v>
      </c>
      <c r="N1109" s="17" t="n">
        <f aca="false">IF(E1109="Discontinued","",ROUND((L1109-G1109)/L1109,3))</f>
        <v>0.332</v>
      </c>
      <c r="O1109" s="21" t="str">
        <f aca="false">IF(E1109="Discontinued","Archive",IF(AND(ROUND(K1109/H1109-1,6)&lt;=0.1,K1109-H1109&lt;=100),"Auto","Approval"))</f>
        <v>Auto</v>
      </c>
      <c r="P1109" s="21" t="s">
        <v>111</v>
      </c>
      <c r="Q1109" s="21" t="s">
        <v>1481</v>
      </c>
      <c r="R1109" s="21" t="str">
        <f aca="false">IF(E1109="Superseded",MID(INDEX('Import file'!$E$2:$E$1384,MATCH(A1109,'Import file'!$A$2:$A$1384,0)),23,30),A1109)</f>
        <v>SAC-1236</v>
      </c>
      <c r="S1109" s="19" t="n">
        <f aca="false">IF(E1109="Discontinued","",IFERROR(INDEX('Supplier file A'!$D$2:$D$677,MATCH(R1109,'Supplier file A'!$A$2:$A$677,0)),IFERROR(INDEX('Supplier file B'!$D$2:$D$386,MATCH(R1109,'Supplier file B'!$A$2:$A$386,0)),INDEX('Supplier file C'!$D$2:$D$383,MATCH(R1109,'Supplier file C'!$A$2:$A$383,0)))))</f>
        <v>5.68</v>
      </c>
      <c r="T1109" s="21" t="str">
        <f aca="false">IF(E1109="Discontinued","",IF(ABS(G1109-S1109)&lt;0.005,"Yes","No"))</f>
        <v>Yes</v>
      </c>
      <c r="U1109" s="21" t="str">
        <f aca="false">IF(E1109="Discontinued","",IF(ABS(F1109-G1109)&lt;=0.01*G1109,"Yes","No"))</f>
        <v>No</v>
      </c>
      <c r="V1109" s="17" t="n">
        <f aca="false">IF(E1109="Discontinued","",K1109/H1109-1)</f>
        <v>0.0759493670886076</v>
      </c>
      <c r="W1109" s="21" t="str">
        <f aca="false">IF(E1109="Discontinued","Archived",IF(ROUND((L1109-G1109)/L1109,3)&gt;=ROUND(I1109,3),"At or above target",IF(Q1109&lt;&gt;"","Below target, reason recorded","Below target, no reason")))</f>
        <v>Below target, reason recorded</v>
      </c>
      <c r="X1109" s="21" t="str">
        <f aca="false">IF(E1109="Discontinued","",IF(ROUND(M1109-I1109,3)&lt;-0.01,"Yes","No"))</f>
        <v>Yes</v>
      </c>
    </row>
    <row r="1110" customFormat="false" ht="15" hidden="false" customHeight="false" outlineLevel="0" collapsed="false">
      <c r="A1110" s="21" t="s">
        <v>2359</v>
      </c>
      <c r="B1110" s="21" t="s">
        <v>2360</v>
      </c>
      <c r="C1110" s="21" t="s">
        <v>2202</v>
      </c>
      <c r="D1110" s="21" t="s">
        <v>2203</v>
      </c>
      <c r="E1110" s="21" t="s">
        <v>110</v>
      </c>
      <c r="F1110" s="19" t="n">
        <v>3.68</v>
      </c>
      <c r="G1110" s="19" t="n">
        <v>3.88</v>
      </c>
      <c r="H1110" s="19" t="n">
        <v>6.35</v>
      </c>
      <c r="I1110" s="17" t="n">
        <v>0.42</v>
      </c>
      <c r="J1110" s="17"/>
      <c r="K1110" s="19" t="n">
        <f aca="false">IF(E1110="Discontinued",H1110,ROUND(ROUNDUP(ROUND(G1110/(1-IF(J1110="",I1110,J1110))/0.05,6),0)*0.05,2))</f>
        <v>6.7</v>
      </c>
      <c r="L1110" s="19" t="n">
        <f aca="false">IF(OR(E1110="Discontinued",P1110="Held at old sell"),H1110,IF(LEFT(P1110,15)="Approved, cappe",ROUND(ROUNDUP(ROUND(H1110*1.1/0.05,6),0)*0.05,2),K1110))</f>
        <v>6.7</v>
      </c>
      <c r="M1110" s="17" t="n">
        <f aca="false">ROUND((H1110-G1110)/H1110,3)</f>
        <v>0.389</v>
      </c>
      <c r="N1110" s="17" t="n">
        <f aca="false">IF(E1110="Discontinued","",ROUND((L1110-G1110)/L1110,3))</f>
        <v>0.421</v>
      </c>
      <c r="O1110" s="21" t="str">
        <f aca="false">IF(E1110="Discontinued","Archive",IF(AND(ROUND(K1110/H1110-1,6)&lt;=0.1,K1110-H1110&lt;=100),"Auto","Approval"))</f>
        <v>Auto</v>
      </c>
      <c r="P1110" s="21" t="s">
        <v>111</v>
      </c>
      <c r="Q1110" s="21"/>
      <c r="R1110" s="21" t="str">
        <f aca="false">IF(E1110="Superseded",MID(INDEX('Import file'!$E$2:$E$1384,MATCH(A1110,'Import file'!$A$2:$A$1384,0)),23,30),A1110)</f>
        <v>SAC-1239</v>
      </c>
      <c r="S1110" s="19" t="n">
        <f aca="false">IF(E1110="Discontinued","",IFERROR(INDEX('Supplier file A'!$D$2:$D$677,MATCH(R1110,'Supplier file A'!$A$2:$A$677,0)),IFERROR(INDEX('Supplier file B'!$D$2:$D$386,MATCH(R1110,'Supplier file B'!$A$2:$A$386,0)),INDEX('Supplier file C'!$D$2:$D$383,MATCH(R1110,'Supplier file C'!$A$2:$A$383,0)))))</f>
        <v>3.88</v>
      </c>
      <c r="T1110" s="21" t="str">
        <f aca="false">IF(E1110="Discontinued","",IF(ABS(G1110-S1110)&lt;0.005,"Yes","No"))</f>
        <v>Yes</v>
      </c>
      <c r="U1110" s="21" t="str">
        <f aca="false">IF(E1110="Discontinued","",IF(ABS(F1110-G1110)&lt;=0.01*G1110,"Yes","No"))</f>
        <v>No</v>
      </c>
      <c r="V1110" s="17" t="n">
        <f aca="false">IF(E1110="Discontinued","",K1110/H1110-1)</f>
        <v>0.0551181102362206</v>
      </c>
      <c r="W1110" s="21" t="str">
        <f aca="false">IF(E1110="Discontinued","Archived",IF(ROUND((L1110-G1110)/L1110,3)&gt;=ROUND(I1110,3),"At or above target",IF(Q1110&lt;&gt;"","Below target, reason recorded","Below target, no reason")))</f>
        <v>At or above target</v>
      </c>
      <c r="X1110" s="21" t="str">
        <f aca="false">IF(E1110="Discontinued","",IF(ROUND(M1110-I1110,3)&lt;-0.01,"Yes","No"))</f>
        <v>Yes</v>
      </c>
    </row>
    <row r="1111" customFormat="false" ht="15" hidden="false" customHeight="false" outlineLevel="0" collapsed="false">
      <c r="A1111" s="21" t="s">
        <v>2361</v>
      </c>
      <c r="B1111" s="21" t="s">
        <v>2362</v>
      </c>
      <c r="C1111" s="21" t="s">
        <v>2202</v>
      </c>
      <c r="D1111" s="21" t="s">
        <v>2203</v>
      </c>
      <c r="E1111" s="21" t="s">
        <v>110</v>
      </c>
      <c r="F1111" s="19" t="n">
        <v>29.7</v>
      </c>
      <c r="G1111" s="19" t="n">
        <v>31.47</v>
      </c>
      <c r="H1111" s="19" t="n">
        <v>48.7</v>
      </c>
      <c r="I1111" s="17" t="n">
        <v>0.42</v>
      </c>
      <c r="J1111" s="17" t="n">
        <v>0.39</v>
      </c>
      <c r="K1111" s="19" t="n">
        <f aca="false">IF(E1111="Discontinued",H1111,ROUND(ROUNDUP(ROUND(G1111/(1-IF(J1111="",I1111,J1111))/0.05,6),0)*0.05,2))</f>
        <v>51.6</v>
      </c>
      <c r="L1111" s="19" t="n">
        <f aca="false">IF(OR(E1111="Discontinued",P1111="Held at old sell"),H1111,IF(LEFT(P1111,15)="Approved, cappe",ROUND(ROUNDUP(ROUND(H1111*1.1/0.05,6),0)*0.05,2),K1111))</f>
        <v>51.6</v>
      </c>
      <c r="M1111" s="17" t="n">
        <f aca="false">ROUND((H1111-G1111)/H1111,3)</f>
        <v>0.354</v>
      </c>
      <c r="N1111" s="17" t="n">
        <f aca="false">IF(E1111="Discontinued","",ROUND((L1111-G1111)/L1111,3))</f>
        <v>0.39</v>
      </c>
      <c r="O1111" s="21" t="str">
        <f aca="false">IF(E1111="Discontinued","Archive",IF(AND(ROUND(K1111/H1111-1,6)&lt;=0.1,K1111-H1111&lt;=100),"Auto","Approval"))</f>
        <v>Auto</v>
      </c>
      <c r="P1111" s="21" t="s">
        <v>111</v>
      </c>
      <c r="Q1111" s="21" t="s">
        <v>2264</v>
      </c>
      <c r="R1111" s="21" t="str">
        <f aca="false">IF(E1111="Superseded",MID(INDEX('Import file'!$E$2:$E$1384,MATCH(A1111,'Import file'!$A$2:$A$1384,0)),23,30),A1111)</f>
        <v>SAC-1242</v>
      </c>
      <c r="S1111" s="19" t="n">
        <f aca="false">IF(E1111="Discontinued","",IFERROR(INDEX('Supplier file A'!$D$2:$D$677,MATCH(R1111,'Supplier file A'!$A$2:$A$677,0)),IFERROR(INDEX('Supplier file B'!$D$2:$D$386,MATCH(R1111,'Supplier file B'!$A$2:$A$386,0)),INDEX('Supplier file C'!$D$2:$D$383,MATCH(R1111,'Supplier file C'!$A$2:$A$383,0)))))</f>
        <v>31.47</v>
      </c>
      <c r="T1111" s="21" t="str">
        <f aca="false">IF(E1111="Discontinued","",IF(ABS(G1111-S1111)&lt;0.005,"Yes","No"))</f>
        <v>Yes</v>
      </c>
      <c r="U1111" s="21" t="str">
        <f aca="false">IF(E1111="Discontinued","",IF(ABS(F1111-G1111)&lt;=0.01*G1111,"Yes","No"))</f>
        <v>No</v>
      </c>
      <c r="V1111" s="17" t="n">
        <f aca="false">IF(E1111="Discontinued","",K1111/H1111-1)</f>
        <v>0.0595482546201231</v>
      </c>
      <c r="W1111" s="21" t="str">
        <f aca="false">IF(E1111="Discontinued","Archived",IF(ROUND((L1111-G1111)/L1111,3)&gt;=ROUND(I1111,3),"At or above target",IF(Q1111&lt;&gt;"","Below target, reason recorded","Below target, no reason")))</f>
        <v>Below target, reason recorded</v>
      </c>
      <c r="X1111" s="21" t="str">
        <f aca="false">IF(E1111="Discontinued","",IF(ROUND(M1111-I1111,3)&lt;-0.01,"Yes","No"))</f>
        <v>Yes</v>
      </c>
    </row>
    <row r="1112" customFormat="false" ht="15" hidden="false" customHeight="false" outlineLevel="0" collapsed="false">
      <c r="A1112" s="21" t="s">
        <v>2363</v>
      </c>
      <c r="B1112" s="21" t="s">
        <v>2364</v>
      </c>
      <c r="C1112" s="21" t="s">
        <v>2202</v>
      </c>
      <c r="D1112" s="21" t="s">
        <v>2203</v>
      </c>
      <c r="E1112" s="21" t="s">
        <v>110</v>
      </c>
      <c r="F1112" s="19" t="n">
        <v>30.6</v>
      </c>
      <c r="G1112" s="19" t="n">
        <v>32.28</v>
      </c>
      <c r="H1112" s="19" t="n">
        <v>52.8</v>
      </c>
      <c r="I1112" s="17" t="n">
        <v>0.42</v>
      </c>
      <c r="J1112" s="17"/>
      <c r="K1112" s="19" t="n">
        <f aca="false">IF(E1112="Discontinued",H1112,ROUND(ROUNDUP(ROUND(G1112/(1-IF(J1112="",I1112,J1112))/0.05,6),0)*0.05,2))</f>
        <v>55.7</v>
      </c>
      <c r="L1112" s="19" t="n">
        <f aca="false">IF(OR(E1112="Discontinued",P1112="Held at old sell"),H1112,IF(LEFT(P1112,15)="Approved, cappe",ROUND(ROUNDUP(ROUND(H1112*1.1/0.05,6),0)*0.05,2),K1112))</f>
        <v>55.7</v>
      </c>
      <c r="M1112" s="17" t="n">
        <f aca="false">ROUND((H1112-G1112)/H1112,3)</f>
        <v>0.389</v>
      </c>
      <c r="N1112" s="17" t="n">
        <f aca="false">IF(E1112="Discontinued","",ROUND((L1112-G1112)/L1112,3))</f>
        <v>0.42</v>
      </c>
      <c r="O1112" s="21" t="str">
        <f aca="false">IF(E1112="Discontinued","Archive",IF(AND(ROUND(K1112/H1112-1,6)&lt;=0.1,K1112-H1112&lt;=100),"Auto","Approval"))</f>
        <v>Auto</v>
      </c>
      <c r="P1112" s="21" t="s">
        <v>111</v>
      </c>
      <c r="Q1112" s="21"/>
      <c r="R1112" s="21" t="str">
        <f aca="false">IF(E1112="Superseded",MID(INDEX('Import file'!$E$2:$E$1384,MATCH(A1112,'Import file'!$A$2:$A$1384,0)),23,30),A1112)</f>
        <v>SAC-1245</v>
      </c>
      <c r="S1112" s="19" t="n">
        <f aca="false">IF(E1112="Discontinued","",IFERROR(INDEX('Supplier file A'!$D$2:$D$677,MATCH(R1112,'Supplier file A'!$A$2:$A$677,0)),IFERROR(INDEX('Supplier file B'!$D$2:$D$386,MATCH(R1112,'Supplier file B'!$A$2:$A$386,0)),INDEX('Supplier file C'!$D$2:$D$383,MATCH(R1112,'Supplier file C'!$A$2:$A$383,0)))))</f>
        <v>32.28</v>
      </c>
      <c r="T1112" s="21" t="str">
        <f aca="false">IF(E1112="Discontinued","",IF(ABS(G1112-S1112)&lt;0.005,"Yes","No"))</f>
        <v>Yes</v>
      </c>
      <c r="U1112" s="21" t="str">
        <f aca="false">IF(E1112="Discontinued","",IF(ABS(F1112-G1112)&lt;=0.01*G1112,"Yes","No"))</f>
        <v>No</v>
      </c>
      <c r="V1112" s="17" t="n">
        <f aca="false">IF(E1112="Discontinued","",K1112/H1112-1)</f>
        <v>0.0549242424242424</v>
      </c>
      <c r="W1112" s="21" t="str">
        <f aca="false">IF(E1112="Discontinued","Archived",IF(ROUND((L1112-G1112)/L1112,3)&gt;=ROUND(I1112,3),"At or above target",IF(Q1112&lt;&gt;"","Below target, reason recorded","Below target, no reason")))</f>
        <v>At or above target</v>
      </c>
      <c r="X1112" s="21" t="str">
        <f aca="false">IF(E1112="Discontinued","",IF(ROUND(M1112-I1112,3)&lt;-0.01,"Yes","No"))</f>
        <v>Yes</v>
      </c>
    </row>
    <row r="1113" customFormat="false" ht="15" hidden="false" customHeight="false" outlineLevel="0" collapsed="false">
      <c r="A1113" s="21" t="s">
        <v>2365</v>
      </c>
      <c r="B1113" s="21" t="s">
        <v>2366</v>
      </c>
      <c r="C1113" s="21" t="s">
        <v>2202</v>
      </c>
      <c r="D1113" s="21" t="s">
        <v>2203</v>
      </c>
      <c r="E1113" s="21" t="s">
        <v>110</v>
      </c>
      <c r="F1113" s="19" t="n">
        <v>59.8</v>
      </c>
      <c r="G1113" s="19" t="n">
        <v>64.27</v>
      </c>
      <c r="H1113" s="19" t="n">
        <v>103.15</v>
      </c>
      <c r="I1113" s="17" t="n">
        <v>0.42</v>
      </c>
      <c r="J1113" s="17"/>
      <c r="K1113" s="19" t="n">
        <f aca="false">IF(E1113="Discontinued",H1113,ROUND(ROUNDUP(ROUND(G1113/(1-IF(J1113="",I1113,J1113))/0.05,6),0)*0.05,2))</f>
        <v>110.85</v>
      </c>
      <c r="L1113" s="19" t="n">
        <f aca="false">IF(OR(E1113="Discontinued",P1113="Held at old sell"),H1113,IF(LEFT(P1113,15)="Approved, cappe",ROUND(ROUNDUP(ROUND(H1113*1.1/0.05,6),0)*0.05,2),K1113))</f>
        <v>110.85</v>
      </c>
      <c r="M1113" s="17" t="n">
        <f aca="false">ROUND((H1113-G1113)/H1113,3)</f>
        <v>0.377</v>
      </c>
      <c r="N1113" s="17" t="n">
        <f aca="false">IF(E1113="Discontinued","",ROUND((L1113-G1113)/L1113,3))</f>
        <v>0.42</v>
      </c>
      <c r="O1113" s="21" t="str">
        <f aca="false">IF(E1113="Discontinued","Archive",IF(AND(ROUND(K1113/H1113-1,6)&lt;=0.1,K1113-H1113&lt;=100),"Auto","Approval"))</f>
        <v>Auto</v>
      </c>
      <c r="P1113" s="21" t="s">
        <v>111</v>
      </c>
      <c r="Q1113" s="21"/>
      <c r="R1113" s="21" t="str">
        <f aca="false">IF(E1113="Superseded",MID(INDEX('Import file'!$E$2:$E$1384,MATCH(A1113,'Import file'!$A$2:$A$1384,0)),23,30),A1113)</f>
        <v>SAC-1248</v>
      </c>
      <c r="S1113" s="19" t="n">
        <f aca="false">IF(E1113="Discontinued","",IFERROR(INDEX('Supplier file A'!$D$2:$D$677,MATCH(R1113,'Supplier file A'!$A$2:$A$677,0)),IFERROR(INDEX('Supplier file B'!$D$2:$D$386,MATCH(R1113,'Supplier file B'!$A$2:$A$386,0)),INDEX('Supplier file C'!$D$2:$D$383,MATCH(R1113,'Supplier file C'!$A$2:$A$383,0)))))</f>
        <v>64.27</v>
      </c>
      <c r="T1113" s="21" t="str">
        <f aca="false">IF(E1113="Discontinued","",IF(ABS(G1113-S1113)&lt;0.005,"Yes","No"))</f>
        <v>Yes</v>
      </c>
      <c r="U1113" s="21" t="str">
        <f aca="false">IF(E1113="Discontinued","",IF(ABS(F1113-G1113)&lt;=0.01*G1113,"Yes","No"))</f>
        <v>No</v>
      </c>
      <c r="V1113" s="17" t="n">
        <f aca="false">IF(E1113="Discontinued","",K1113/H1113-1)</f>
        <v>0.0746485700436257</v>
      </c>
      <c r="W1113" s="21" t="str">
        <f aca="false">IF(E1113="Discontinued","Archived",IF(ROUND((L1113-G1113)/L1113,3)&gt;=ROUND(I1113,3),"At or above target",IF(Q1113&lt;&gt;"","Below target, reason recorded","Below target, no reason")))</f>
        <v>At or above target</v>
      </c>
      <c r="X1113" s="21" t="str">
        <f aca="false">IF(E1113="Discontinued","",IF(ROUND(M1113-I1113,3)&lt;-0.01,"Yes","No"))</f>
        <v>Yes</v>
      </c>
    </row>
    <row r="1114" customFormat="false" ht="15" hidden="false" customHeight="false" outlineLevel="0" collapsed="false">
      <c r="A1114" s="21" t="s">
        <v>2367</v>
      </c>
      <c r="B1114" s="21" t="s">
        <v>2368</v>
      </c>
      <c r="C1114" s="21" t="s">
        <v>2202</v>
      </c>
      <c r="D1114" s="21" t="s">
        <v>2203</v>
      </c>
      <c r="E1114" s="21" t="s">
        <v>110</v>
      </c>
      <c r="F1114" s="19" t="n">
        <v>7.02</v>
      </c>
      <c r="G1114" s="19" t="n">
        <v>7.46</v>
      </c>
      <c r="H1114" s="19" t="n">
        <v>10.65</v>
      </c>
      <c r="I1114" s="17" t="n">
        <v>0.42</v>
      </c>
      <c r="J1114" s="17" t="n">
        <v>0.34</v>
      </c>
      <c r="K1114" s="19" t="n">
        <f aca="false">IF(E1114="Discontinued",H1114,ROUND(ROUNDUP(ROUND(G1114/(1-IF(J1114="",I1114,J1114))/0.05,6),0)*0.05,2))</f>
        <v>11.35</v>
      </c>
      <c r="L1114" s="19" t="n">
        <f aca="false">IF(OR(E1114="Discontinued",P1114="Held at old sell"),H1114,IF(LEFT(P1114,15)="Approved, cappe",ROUND(ROUNDUP(ROUND(H1114*1.1/0.05,6),0)*0.05,2),K1114))</f>
        <v>11.35</v>
      </c>
      <c r="M1114" s="17" t="n">
        <f aca="false">ROUND((H1114-G1114)/H1114,3)</f>
        <v>0.3</v>
      </c>
      <c r="N1114" s="17" t="n">
        <f aca="false">IF(E1114="Discontinued","",ROUND((L1114-G1114)/L1114,3))</f>
        <v>0.343</v>
      </c>
      <c r="O1114" s="21" t="str">
        <f aca="false">IF(E1114="Discontinued","Archive",IF(AND(ROUND(K1114/H1114-1,6)&lt;=0.1,K1114-H1114&lt;=100),"Auto","Approval"))</f>
        <v>Auto</v>
      </c>
      <c r="P1114" s="21" t="s">
        <v>111</v>
      </c>
      <c r="Q1114" s="21" t="s">
        <v>1503</v>
      </c>
      <c r="R1114" s="21" t="str">
        <f aca="false">IF(E1114="Superseded",MID(INDEX('Import file'!$E$2:$E$1384,MATCH(A1114,'Import file'!$A$2:$A$1384,0)),23,30),A1114)</f>
        <v>SAC-1251</v>
      </c>
      <c r="S1114" s="19" t="n">
        <f aca="false">IF(E1114="Discontinued","",IFERROR(INDEX('Supplier file A'!$D$2:$D$677,MATCH(R1114,'Supplier file A'!$A$2:$A$677,0)),IFERROR(INDEX('Supplier file B'!$D$2:$D$386,MATCH(R1114,'Supplier file B'!$A$2:$A$386,0)),INDEX('Supplier file C'!$D$2:$D$383,MATCH(R1114,'Supplier file C'!$A$2:$A$383,0)))))</f>
        <v>7.46</v>
      </c>
      <c r="T1114" s="21" t="str">
        <f aca="false">IF(E1114="Discontinued","",IF(ABS(G1114-S1114)&lt;0.005,"Yes","No"))</f>
        <v>Yes</v>
      </c>
      <c r="U1114" s="21" t="str">
        <f aca="false">IF(E1114="Discontinued","",IF(ABS(F1114-G1114)&lt;=0.01*G1114,"Yes","No"))</f>
        <v>No</v>
      </c>
      <c r="V1114" s="17" t="n">
        <f aca="false">IF(E1114="Discontinued","",K1114/H1114-1)</f>
        <v>0.0657276995305163</v>
      </c>
      <c r="W1114" s="21" t="str">
        <f aca="false">IF(E1114="Discontinued","Archived",IF(ROUND((L1114-G1114)/L1114,3)&gt;=ROUND(I1114,3),"At or above target",IF(Q1114&lt;&gt;"","Below target, reason recorded","Below target, no reason")))</f>
        <v>Below target, reason recorded</v>
      </c>
      <c r="X1114" s="21" t="str">
        <f aca="false">IF(E1114="Discontinued","",IF(ROUND(M1114-I1114,3)&lt;-0.01,"Yes","No"))</f>
        <v>Yes</v>
      </c>
    </row>
    <row r="1115" customFormat="false" ht="15" hidden="false" customHeight="false" outlineLevel="0" collapsed="false">
      <c r="A1115" s="21" t="s">
        <v>2369</v>
      </c>
      <c r="B1115" s="21" t="s">
        <v>2370</v>
      </c>
      <c r="C1115" s="21" t="s">
        <v>2202</v>
      </c>
      <c r="D1115" s="21" t="s">
        <v>2203</v>
      </c>
      <c r="E1115" s="21" t="s">
        <v>110</v>
      </c>
      <c r="F1115" s="19" t="n">
        <v>29.9</v>
      </c>
      <c r="G1115" s="19" t="n">
        <v>31.72</v>
      </c>
      <c r="H1115" s="19" t="n">
        <v>51.6</v>
      </c>
      <c r="I1115" s="17" t="n">
        <v>0.42</v>
      </c>
      <c r="J1115" s="17"/>
      <c r="K1115" s="19" t="n">
        <f aca="false">IF(E1115="Discontinued",H1115,ROUND(ROUNDUP(ROUND(G1115/(1-IF(J1115="",I1115,J1115))/0.05,6),0)*0.05,2))</f>
        <v>54.7</v>
      </c>
      <c r="L1115" s="19" t="n">
        <f aca="false">IF(OR(E1115="Discontinued",P1115="Held at old sell"),H1115,IF(LEFT(P1115,15)="Approved, cappe",ROUND(ROUNDUP(ROUND(H1115*1.1/0.05,6),0)*0.05,2),K1115))</f>
        <v>54.7</v>
      </c>
      <c r="M1115" s="17" t="n">
        <f aca="false">ROUND((H1115-G1115)/H1115,3)</f>
        <v>0.385</v>
      </c>
      <c r="N1115" s="17" t="n">
        <f aca="false">IF(E1115="Discontinued","",ROUND((L1115-G1115)/L1115,3))</f>
        <v>0.42</v>
      </c>
      <c r="O1115" s="21" t="str">
        <f aca="false">IF(E1115="Discontinued","Archive",IF(AND(ROUND(K1115/H1115-1,6)&lt;=0.1,K1115-H1115&lt;=100),"Auto","Approval"))</f>
        <v>Auto</v>
      </c>
      <c r="P1115" s="21" t="s">
        <v>111</v>
      </c>
      <c r="Q1115" s="21"/>
      <c r="R1115" s="21" t="str">
        <f aca="false">IF(E1115="Superseded",MID(INDEX('Import file'!$E$2:$E$1384,MATCH(A1115,'Import file'!$A$2:$A$1384,0)),23,30),A1115)</f>
        <v>SAC-1252</v>
      </c>
      <c r="S1115" s="19" t="n">
        <f aca="false">IF(E1115="Discontinued","",IFERROR(INDEX('Supplier file A'!$D$2:$D$677,MATCH(R1115,'Supplier file A'!$A$2:$A$677,0)),IFERROR(INDEX('Supplier file B'!$D$2:$D$386,MATCH(R1115,'Supplier file B'!$A$2:$A$386,0)),INDEX('Supplier file C'!$D$2:$D$383,MATCH(R1115,'Supplier file C'!$A$2:$A$383,0)))))</f>
        <v>31.72</v>
      </c>
      <c r="T1115" s="21" t="str">
        <f aca="false">IF(E1115="Discontinued","",IF(ABS(G1115-S1115)&lt;0.005,"Yes","No"))</f>
        <v>Yes</v>
      </c>
      <c r="U1115" s="21" t="str">
        <f aca="false">IF(E1115="Discontinued","",IF(ABS(F1115-G1115)&lt;=0.01*G1115,"Yes","No"))</f>
        <v>No</v>
      </c>
      <c r="V1115" s="17" t="n">
        <f aca="false">IF(E1115="Discontinued","",K1115/H1115-1)</f>
        <v>0.0600775193798451</v>
      </c>
      <c r="W1115" s="21" t="str">
        <f aca="false">IF(E1115="Discontinued","Archived",IF(ROUND((L1115-G1115)/L1115,3)&gt;=ROUND(I1115,3),"At or above target",IF(Q1115&lt;&gt;"","Below target, reason recorded","Below target, no reason")))</f>
        <v>At or above target</v>
      </c>
      <c r="X1115" s="21" t="str">
        <f aca="false">IF(E1115="Discontinued","",IF(ROUND(M1115-I1115,3)&lt;-0.01,"Yes","No"))</f>
        <v>Yes</v>
      </c>
    </row>
    <row r="1116" customFormat="false" ht="15" hidden="false" customHeight="false" outlineLevel="0" collapsed="false">
      <c r="A1116" s="21" t="s">
        <v>2371</v>
      </c>
      <c r="B1116" s="21" t="s">
        <v>2372</v>
      </c>
      <c r="C1116" s="21" t="s">
        <v>2202</v>
      </c>
      <c r="D1116" s="21" t="s">
        <v>2203</v>
      </c>
      <c r="E1116" s="21" t="s">
        <v>110</v>
      </c>
      <c r="F1116" s="19" t="n">
        <v>4.86</v>
      </c>
      <c r="G1116" s="19" t="n">
        <v>5.14</v>
      </c>
      <c r="H1116" s="19" t="n">
        <v>7.85</v>
      </c>
      <c r="I1116" s="17" t="n">
        <v>0.42</v>
      </c>
      <c r="J1116" s="17" t="n">
        <v>0.38</v>
      </c>
      <c r="K1116" s="19" t="n">
        <f aca="false">IF(E1116="Discontinued",H1116,ROUND(ROUNDUP(ROUND(G1116/(1-IF(J1116="",I1116,J1116))/0.05,6),0)*0.05,2))</f>
        <v>8.3</v>
      </c>
      <c r="L1116" s="19" t="n">
        <f aca="false">IF(OR(E1116="Discontinued",P1116="Held at old sell"),H1116,IF(LEFT(P1116,15)="Approved, cappe",ROUND(ROUNDUP(ROUND(H1116*1.1/0.05,6),0)*0.05,2),K1116))</f>
        <v>8.3</v>
      </c>
      <c r="M1116" s="17" t="n">
        <f aca="false">ROUND((H1116-G1116)/H1116,3)</f>
        <v>0.345</v>
      </c>
      <c r="N1116" s="17" t="n">
        <f aca="false">IF(E1116="Discontinued","",ROUND((L1116-G1116)/L1116,3))</f>
        <v>0.381</v>
      </c>
      <c r="O1116" s="21" t="str">
        <f aca="false">IF(E1116="Discontinued","Archive",IF(AND(ROUND(K1116/H1116-1,6)&lt;=0.1,K1116-H1116&lt;=100),"Auto","Approval"))</f>
        <v>Auto</v>
      </c>
      <c r="P1116" s="21" t="s">
        <v>111</v>
      </c>
      <c r="Q1116" s="21" t="s">
        <v>2373</v>
      </c>
      <c r="R1116" s="21" t="str">
        <f aca="false">IF(E1116="Superseded",MID(INDEX('Import file'!$E$2:$E$1384,MATCH(A1116,'Import file'!$A$2:$A$1384,0)),23,30),A1116)</f>
        <v>SAC-1257</v>
      </c>
      <c r="S1116" s="19" t="n">
        <f aca="false">IF(E1116="Discontinued","",IFERROR(INDEX('Supplier file A'!$D$2:$D$677,MATCH(R1116,'Supplier file A'!$A$2:$A$677,0)),IFERROR(INDEX('Supplier file B'!$D$2:$D$386,MATCH(R1116,'Supplier file B'!$A$2:$A$386,0)),INDEX('Supplier file C'!$D$2:$D$383,MATCH(R1116,'Supplier file C'!$A$2:$A$383,0)))))</f>
        <v>5.14</v>
      </c>
      <c r="T1116" s="21" t="str">
        <f aca="false">IF(E1116="Discontinued","",IF(ABS(G1116-S1116)&lt;0.005,"Yes","No"))</f>
        <v>Yes</v>
      </c>
      <c r="U1116" s="21" t="str">
        <f aca="false">IF(E1116="Discontinued","",IF(ABS(F1116-G1116)&lt;=0.01*G1116,"Yes","No"))</f>
        <v>No</v>
      </c>
      <c r="V1116" s="17" t="n">
        <f aca="false">IF(E1116="Discontinued","",K1116/H1116-1)</f>
        <v>0.0573248407643314</v>
      </c>
      <c r="W1116" s="21" t="str">
        <f aca="false">IF(E1116="Discontinued","Archived",IF(ROUND((L1116-G1116)/L1116,3)&gt;=ROUND(I1116,3),"At or above target",IF(Q1116&lt;&gt;"","Below target, reason recorded","Below target, no reason")))</f>
        <v>Below target, reason recorded</v>
      </c>
      <c r="X1116" s="21" t="str">
        <f aca="false">IF(E1116="Discontinued","",IF(ROUND(M1116-I1116,3)&lt;-0.01,"Yes","No"))</f>
        <v>Yes</v>
      </c>
    </row>
    <row r="1117" customFormat="false" ht="15" hidden="false" customHeight="false" outlineLevel="0" collapsed="false">
      <c r="A1117" s="21" t="s">
        <v>2374</v>
      </c>
      <c r="B1117" s="21" t="s">
        <v>2375</v>
      </c>
      <c r="C1117" s="21" t="s">
        <v>2202</v>
      </c>
      <c r="D1117" s="21" t="s">
        <v>2203</v>
      </c>
      <c r="E1117" s="21" t="s">
        <v>110</v>
      </c>
      <c r="F1117" s="19" t="n">
        <v>14.85</v>
      </c>
      <c r="G1117" s="19" t="n">
        <v>15.8</v>
      </c>
      <c r="H1117" s="19" t="n">
        <v>25.65</v>
      </c>
      <c r="I1117" s="17" t="n">
        <v>0.42</v>
      </c>
      <c r="J1117" s="17"/>
      <c r="K1117" s="19" t="n">
        <f aca="false">IF(E1117="Discontinued",H1117,ROUND(ROUNDUP(ROUND(G1117/(1-IF(J1117="",I1117,J1117))/0.05,6),0)*0.05,2))</f>
        <v>27.25</v>
      </c>
      <c r="L1117" s="19" t="n">
        <f aca="false">IF(OR(E1117="Discontinued",P1117="Held at old sell"),H1117,IF(LEFT(P1117,15)="Approved, cappe",ROUND(ROUNDUP(ROUND(H1117*1.1/0.05,6),0)*0.05,2),K1117))</f>
        <v>27.25</v>
      </c>
      <c r="M1117" s="17" t="n">
        <f aca="false">ROUND((H1117-G1117)/H1117,3)</f>
        <v>0.384</v>
      </c>
      <c r="N1117" s="17" t="n">
        <f aca="false">IF(E1117="Discontinued","",ROUND((L1117-G1117)/L1117,3))</f>
        <v>0.42</v>
      </c>
      <c r="O1117" s="21" t="str">
        <f aca="false">IF(E1117="Discontinued","Archive",IF(AND(ROUND(K1117/H1117-1,6)&lt;=0.1,K1117-H1117&lt;=100),"Auto","Approval"))</f>
        <v>Auto</v>
      </c>
      <c r="P1117" s="21" t="s">
        <v>111</v>
      </c>
      <c r="Q1117" s="21"/>
      <c r="R1117" s="21" t="str">
        <f aca="false">IF(E1117="Superseded",MID(INDEX('Import file'!$E$2:$E$1384,MATCH(A1117,'Import file'!$A$2:$A$1384,0)),23,30),A1117)</f>
        <v>SAC-1258</v>
      </c>
      <c r="S1117" s="19" t="n">
        <f aca="false">IF(E1117="Discontinued","",IFERROR(INDEX('Supplier file A'!$D$2:$D$677,MATCH(R1117,'Supplier file A'!$A$2:$A$677,0)),IFERROR(INDEX('Supplier file B'!$D$2:$D$386,MATCH(R1117,'Supplier file B'!$A$2:$A$386,0)),INDEX('Supplier file C'!$D$2:$D$383,MATCH(R1117,'Supplier file C'!$A$2:$A$383,0)))))</f>
        <v>15.8</v>
      </c>
      <c r="T1117" s="21" t="str">
        <f aca="false">IF(E1117="Discontinued","",IF(ABS(G1117-S1117)&lt;0.005,"Yes","No"))</f>
        <v>Yes</v>
      </c>
      <c r="U1117" s="21" t="str">
        <f aca="false">IF(E1117="Discontinued","",IF(ABS(F1117-G1117)&lt;=0.01*G1117,"Yes","No"))</f>
        <v>No</v>
      </c>
      <c r="V1117" s="17" t="n">
        <f aca="false">IF(E1117="Discontinued","",K1117/H1117-1)</f>
        <v>0.0623781676413255</v>
      </c>
      <c r="W1117" s="21" t="str">
        <f aca="false">IF(E1117="Discontinued","Archived",IF(ROUND((L1117-G1117)/L1117,3)&gt;=ROUND(I1117,3),"At or above target",IF(Q1117&lt;&gt;"","Below target, reason recorded","Below target, no reason")))</f>
        <v>At or above target</v>
      </c>
      <c r="X1117" s="21" t="str">
        <f aca="false">IF(E1117="Discontinued","",IF(ROUND(M1117-I1117,3)&lt;-0.01,"Yes","No"))</f>
        <v>Yes</v>
      </c>
    </row>
    <row r="1118" customFormat="false" ht="15" hidden="false" customHeight="false" outlineLevel="0" collapsed="false">
      <c r="A1118" s="21" t="s">
        <v>2376</v>
      </c>
      <c r="B1118" s="21" t="s">
        <v>2377</v>
      </c>
      <c r="C1118" s="21" t="s">
        <v>2202</v>
      </c>
      <c r="D1118" s="21" t="s">
        <v>2203</v>
      </c>
      <c r="E1118" s="21" t="s">
        <v>110</v>
      </c>
      <c r="F1118" s="19" t="n">
        <v>3.6</v>
      </c>
      <c r="G1118" s="19" t="n">
        <v>3.82</v>
      </c>
      <c r="H1118" s="19" t="n">
        <v>6.25</v>
      </c>
      <c r="I1118" s="17" t="n">
        <v>0.42</v>
      </c>
      <c r="J1118" s="17"/>
      <c r="K1118" s="19" t="n">
        <f aca="false">IF(E1118="Discontinued",H1118,ROUND(ROUNDUP(ROUND(G1118/(1-IF(J1118="",I1118,J1118))/0.05,6),0)*0.05,2))</f>
        <v>6.6</v>
      </c>
      <c r="L1118" s="19" t="n">
        <f aca="false">IF(OR(E1118="Discontinued",P1118="Held at old sell"),H1118,IF(LEFT(P1118,15)="Approved, cappe",ROUND(ROUNDUP(ROUND(H1118*1.1/0.05,6),0)*0.05,2),K1118))</f>
        <v>6.6</v>
      </c>
      <c r="M1118" s="17" t="n">
        <f aca="false">ROUND((H1118-G1118)/H1118,3)</f>
        <v>0.389</v>
      </c>
      <c r="N1118" s="17" t="n">
        <f aca="false">IF(E1118="Discontinued","",ROUND((L1118-G1118)/L1118,3))</f>
        <v>0.421</v>
      </c>
      <c r="O1118" s="21" t="str">
        <f aca="false">IF(E1118="Discontinued","Archive",IF(AND(ROUND(K1118/H1118-1,6)&lt;=0.1,K1118-H1118&lt;=100),"Auto","Approval"))</f>
        <v>Auto</v>
      </c>
      <c r="P1118" s="21" t="s">
        <v>111</v>
      </c>
      <c r="Q1118" s="21"/>
      <c r="R1118" s="21" t="str">
        <f aca="false">IF(E1118="Superseded",MID(INDEX('Import file'!$E$2:$E$1384,MATCH(A1118,'Import file'!$A$2:$A$1384,0)),23,30),A1118)</f>
        <v>SAC-1261</v>
      </c>
      <c r="S1118" s="19" t="n">
        <f aca="false">IF(E1118="Discontinued","",IFERROR(INDEX('Supplier file A'!$D$2:$D$677,MATCH(R1118,'Supplier file A'!$A$2:$A$677,0)),IFERROR(INDEX('Supplier file B'!$D$2:$D$386,MATCH(R1118,'Supplier file B'!$A$2:$A$386,0)),INDEX('Supplier file C'!$D$2:$D$383,MATCH(R1118,'Supplier file C'!$A$2:$A$383,0)))))</f>
        <v>3.82</v>
      </c>
      <c r="T1118" s="21" t="str">
        <f aca="false">IF(E1118="Discontinued","",IF(ABS(G1118-S1118)&lt;0.005,"Yes","No"))</f>
        <v>Yes</v>
      </c>
      <c r="U1118" s="21" t="str">
        <f aca="false">IF(E1118="Discontinued","",IF(ABS(F1118-G1118)&lt;=0.01*G1118,"Yes","No"))</f>
        <v>No</v>
      </c>
      <c r="V1118" s="17" t="n">
        <f aca="false">IF(E1118="Discontinued","",K1118/H1118-1)</f>
        <v>0.0560000000000001</v>
      </c>
      <c r="W1118" s="21" t="str">
        <f aca="false">IF(E1118="Discontinued","Archived",IF(ROUND((L1118-G1118)/L1118,3)&gt;=ROUND(I1118,3),"At or above target",IF(Q1118&lt;&gt;"","Below target, reason recorded","Below target, no reason")))</f>
        <v>At or above target</v>
      </c>
      <c r="X1118" s="21" t="str">
        <f aca="false">IF(E1118="Discontinued","",IF(ROUND(M1118-I1118,3)&lt;-0.01,"Yes","No"))</f>
        <v>Yes</v>
      </c>
    </row>
    <row r="1119" customFormat="false" ht="15" hidden="false" customHeight="false" outlineLevel="0" collapsed="false">
      <c r="A1119" s="21" t="s">
        <v>2378</v>
      </c>
      <c r="B1119" s="21" t="s">
        <v>2379</v>
      </c>
      <c r="C1119" s="21" t="s">
        <v>2202</v>
      </c>
      <c r="D1119" s="21" t="s">
        <v>2203</v>
      </c>
      <c r="E1119" s="21" t="s">
        <v>110</v>
      </c>
      <c r="F1119" s="19" t="n">
        <v>10.92</v>
      </c>
      <c r="G1119" s="19" t="n">
        <v>11.74</v>
      </c>
      <c r="H1119" s="19" t="n">
        <v>18.85</v>
      </c>
      <c r="I1119" s="17" t="n">
        <v>0.42</v>
      </c>
      <c r="J1119" s="17"/>
      <c r="K1119" s="19" t="n">
        <f aca="false">IF(E1119="Discontinued",H1119,ROUND(ROUNDUP(ROUND(G1119/(1-IF(J1119="",I1119,J1119))/0.05,6),0)*0.05,2))</f>
        <v>20.25</v>
      </c>
      <c r="L1119" s="19" t="n">
        <f aca="false">IF(OR(E1119="Discontinued",P1119="Held at old sell"),H1119,IF(LEFT(P1119,15)="Approved, cappe",ROUND(ROUNDUP(ROUND(H1119*1.1/0.05,6),0)*0.05,2),K1119))</f>
        <v>20.25</v>
      </c>
      <c r="M1119" s="17" t="n">
        <f aca="false">ROUND((H1119-G1119)/H1119,3)</f>
        <v>0.377</v>
      </c>
      <c r="N1119" s="17" t="n">
        <f aca="false">IF(E1119="Discontinued","",ROUND((L1119-G1119)/L1119,3))</f>
        <v>0.42</v>
      </c>
      <c r="O1119" s="21" t="str">
        <f aca="false">IF(E1119="Discontinued","Archive",IF(AND(ROUND(K1119/H1119-1,6)&lt;=0.1,K1119-H1119&lt;=100),"Auto","Approval"))</f>
        <v>Auto</v>
      </c>
      <c r="P1119" s="21" t="s">
        <v>111</v>
      </c>
      <c r="Q1119" s="21"/>
      <c r="R1119" s="21" t="str">
        <f aca="false">IF(E1119="Superseded",MID(INDEX('Import file'!$E$2:$E$1384,MATCH(A1119,'Import file'!$A$2:$A$1384,0)),23,30),A1119)</f>
        <v>SAC-1264</v>
      </c>
      <c r="S1119" s="19" t="n">
        <f aca="false">IF(E1119="Discontinued","",IFERROR(INDEX('Supplier file A'!$D$2:$D$677,MATCH(R1119,'Supplier file A'!$A$2:$A$677,0)),IFERROR(INDEX('Supplier file B'!$D$2:$D$386,MATCH(R1119,'Supplier file B'!$A$2:$A$386,0)),INDEX('Supplier file C'!$D$2:$D$383,MATCH(R1119,'Supplier file C'!$A$2:$A$383,0)))))</f>
        <v>11.74</v>
      </c>
      <c r="T1119" s="21" t="str">
        <f aca="false">IF(E1119="Discontinued","",IF(ABS(G1119-S1119)&lt;0.005,"Yes","No"))</f>
        <v>Yes</v>
      </c>
      <c r="U1119" s="21" t="str">
        <f aca="false">IF(E1119="Discontinued","",IF(ABS(F1119-G1119)&lt;=0.01*G1119,"Yes","No"))</f>
        <v>No</v>
      </c>
      <c r="V1119" s="17" t="n">
        <f aca="false">IF(E1119="Discontinued","",K1119/H1119-1)</f>
        <v>0.0742705570291777</v>
      </c>
      <c r="W1119" s="21" t="str">
        <f aca="false">IF(E1119="Discontinued","Archived",IF(ROUND((L1119-G1119)/L1119,3)&gt;=ROUND(I1119,3),"At or above target",IF(Q1119&lt;&gt;"","Below target, reason recorded","Below target, no reason")))</f>
        <v>At or above target</v>
      </c>
      <c r="X1119" s="21" t="str">
        <f aca="false">IF(E1119="Discontinued","",IF(ROUND(M1119-I1119,3)&lt;-0.01,"Yes","No"))</f>
        <v>Yes</v>
      </c>
    </row>
    <row r="1120" customFormat="false" ht="15" hidden="false" customHeight="false" outlineLevel="0" collapsed="false">
      <c r="A1120" s="21" t="s">
        <v>2380</v>
      </c>
      <c r="B1120" s="21" t="s">
        <v>2381</v>
      </c>
      <c r="C1120" s="21" t="s">
        <v>2202</v>
      </c>
      <c r="D1120" s="21" t="s">
        <v>2203</v>
      </c>
      <c r="E1120" s="21" t="s">
        <v>110</v>
      </c>
      <c r="F1120" s="19" t="n">
        <v>18.9</v>
      </c>
      <c r="G1120" s="19" t="n">
        <v>20.34</v>
      </c>
      <c r="H1120" s="19" t="n">
        <v>32.6</v>
      </c>
      <c r="I1120" s="17" t="n">
        <v>0.42</v>
      </c>
      <c r="J1120" s="17"/>
      <c r="K1120" s="19" t="n">
        <f aca="false">IF(E1120="Discontinued",H1120,ROUND(ROUNDUP(ROUND(G1120/(1-IF(J1120="",I1120,J1120))/0.05,6),0)*0.05,2))</f>
        <v>35.1</v>
      </c>
      <c r="L1120" s="19" t="n">
        <f aca="false">IF(OR(E1120="Discontinued",P1120="Held at old sell"),H1120,IF(LEFT(P1120,15)="Approved, cappe",ROUND(ROUNDUP(ROUND(H1120*1.1/0.05,6),0)*0.05,2),K1120))</f>
        <v>35.1</v>
      </c>
      <c r="M1120" s="17" t="n">
        <f aca="false">ROUND((H1120-G1120)/H1120,3)</f>
        <v>0.376</v>
      </c>
      <c r="N1120" s="17" t="n">
        <f aca="false">IF(E1120="Discontinued","",ROUND((L1120-G1120)/L1120,3))</f>
        <v>0.421</v>
      </c>
      <c r="O1120" s="21" t="str">
        <f aca="false">IF(E1120="Discontinued","Archive",IF(AND(ROUND(K1120/H1120-1,6)&lt;=0.1,K1120-H1120&lt;=100),"Auto","Approval"))</f>
        <v>Auto</v>
      </c>
      <c r="P1120" s="21" t="s">
        <v>111</v>
      </c>
      <c r="Q1120" s="21"/>
      <c r="R1120" s="21" t="str">
        <f aca="false">IF(E1120="Superseded",MID(INDEX('Import file'!$E$2:$E$1384,MATCH(A1120,'Import file'!$A$2:$A$1384,0)),23,30),A1120)</f>
        <v>SAC-1267</v>
      </c>
      <c r="S1120" s="19" t="n">
        <f aca="false">IF(E1120="Discontinued","",IFERROR(INDEX('Supplier file A'!$D$2:$D$677,MATCH(R1120,'Supplier file A'!$A$2:$A$677,0)),IFERROR(INDEX('Supplier file B'!$D$2:$D$386,MATCH(R1120,'Supplier file B'!$A$2:$A$386,0)),INDEX('Supplier file C'!$D$2:$D$383,MATCH(R1120,'Supplier file C'!$A$2:$A$383,0)))))</f>
        <v>20.34</v>
      </c>
      <c r="T1120" s="21" t="str">
        <f aca="false">IF(E1120="Discontinued","",IF(ABS(G1120-S1120)&lt;0.005,"Yes","No"))</f>
        <v>Yes</v>
      </c>
      <c r="U1120" s="21" t="str">
        <f aca="false">IF(E1120="Discontinued","",IF(ABS(F1120-G1120)&lt;=0.01*G1120,"Yes","No"))</f>
        <v>No</v>
      </c>
      <c r="V1120" s="17" t="n">
        <f aca="false">IF(E1120="Discontinued","",K1120/H1120-1)</f>
        <v>0.0766871165644172</v>
      </c>
      <c r="W1120" s="21" t="str">
        <f aca="false">IF(E1120="Discontinued","Archived",IF(ROUND((L1120-G1120)/L1120,3)&gt;=ROUND(I1120,3),"At or above target",IF(Q1120&lt;&gt;"","Below target, reason recorded","Below target, no reason")))</f>
        <v>At or above target</v>
      </c>
      <c r="X1120" s="21" t="str">
        <f aca="false">IF(E1120="Discontinued","",IF(ROUND(M1120-I1120,3)&lt;-0.01,"Yes","No"))</f>
        <v>Yes</v>
      </c>
    </row>
    <row r="1121" customFormat="false" ht="15" hidden="false" customHeight="false" outlineLevel="0" collapsed="false">
      <c r="A1121" s="21" t="s">
        <v>2382</v>
      </c>
      <c r="B1121" s="21" t="s">
        <v>2383</v>
      </c>
      <c r="C1121" s="21" t="s">
        <v>2202</v>
      </c>
      <c r="D1121" s="21" t="s">
        <v>2203</v>
      </c>
      <c r="E1121" s="21" t="s">
        <v>110</v>
      </c>
      <c r="F1121" s="19" t="n">
        <v>4.14</v>
      </c>
      <c r="G1121" s="19" t="n">
        <v>4.43</v>
      </c>
      <c r="H1121" s="19" t="n">
        <v>6.4</v>
      </c>
      <c r="I1121" s="17" t="n">
        <v>0.42</v>
      </c>
      <c r="J1121" s="17" t="n">
        <v>0.35</v>
      </c>
      <c r="K1121" s="19" t="n">
        <f aca="false">IF(E1121="Discontinued",H1121,ROUND(ROUNDUP(ROUND(G1121/(1-IF(J1121="",I1121,J1121))/0.05,6),0)*0.05,2))</f>
        <v>6.85</v>
      </c>
      <c r="L1121" s="19" t="n">
        <f aca="false">IF(OR(E1121="Discontinued",P1121="Held at old sell"),H1121,IF(LEFT(P1121,15)="Approved, cappe",ROUND(ROUNDUP(ROUND(H1121*1.1/0.05,6),0)*0.05,2),K1121))</f>
        <v>6.85</v>
      </c>
      <c r="M1121" s="17" t="n">
        <f aca="false">ROUND((H1121-G1121)/H1121,3)</f>
        <v>0.308</v>
      </c>
      <c r="N1121" s="17" t="n">
        <f aca="false">IF(E1121="Discontinued","",ROUND((L1121-G1121)/L1121,3))</f>
        <v>0.353</v>
      </c>
      <c r="O1121" s="21" t="str">
        <f aca="false">IF(E1121="Discontinued","Archive",IF(AND(ROUND(K1121/H1121-1,6)&lt;=0.1,K1121-H1121&lt;=100),"Auto","Approval"))</f>
        <v>Auto</v>
      </c>
      <c r="P1121" s="21" t="s">
        <v>111</v>
      </c>
      <c r="Q1121" s="21" t="s">
        <v>1492</v>
      </c>
      <c r="R1121" s="21" t="str">
        <f aca="false">IF(E1121="Superseded",MID(INDEX('Import file'!$E$2:$E$1384,MATCH(A1121,'Import file'!$A$2:$A$1384,0)),23,30),A1121)</f>
        <v>SAC-1271</v>
      </c>
      <c r="S1121" s="19" t="n">
        <f aca="false">IF(E1121="Discontinued","",IFERROR(INDEX('Supplier file A'!$D$2:$D$677,MATCH(R1121,'Supplier file A'!$A$2:$A$677,0)),IFERROR(INDEX('Supplier file B'!$D$2:$D$386,MATCH(R1121,'Supplier file B'!$A$2:$A$386,0)),INDEX('Supplier file C'!$D$2:$D$383,MATCH(R1121,'Supplier file C'!$A$2:$A$383,0)))))</f>
        <v>4.43</v>
      </c>
      <c r="T1121" s="21" t="str">
        <f aca="false">IF(E1121="Discontinued","",IF(ABS(G1121-S1121)&lt;0.005,"Yes","No"))</f>
        <v>Yes</v>
      </c>
      <c r="U1121" s="21" t="str">
        <f aca="false">IF(E1121="Discontinued","",IF(ABS(F1121-G1121)&lt;=0.01*G1121,"Yes","No"))</f>
        <v>No</v>
      </c>
      <c r="V1121" s="17" t="n">
        <f aca="false">IF(E1121="Discontinued","",K1121/H1121-1)</f>
        <v>0.0703124999999998</v>
      </c>
      <c r="W1121" s="21" t="str">
        <f aca="false">IF(E1121="Discontinued","Archived",IF(ROUND((L1121-G1121)/L1121,3)&gt;=ROUND(I1121,3),"At or above target",IF(Q1121&lt;&gt;"","Below target, reason recorded","Below target, no reason")))</f>
        <v>Below target, reason recorded</v>
      </c>
      <c r="X1121" s="21" t="str">
        <f aca="false">IF(E1121="Discontinued","",IF(ROUND(M1121-I1121,3)&lt;-0.01,"Yes","No"))</f>
        <v>Yes</v>
      </c>
    </row>
    <row r="1122" customFormat="false" ht="15" hidden="false" customHeight="false" outlineLevel="0" collapsed="false">
      <c r="A1122" s="21" t="s">
        <v>2384</v>
      </c>
      <c r="B1122" s="21" t="s">
        <v>2385</v>
      </c>
      <c r="C1122" s="21" t="s">
        <v>2202</v>
      </c>
      <c r="D1122" s="21" t="s">
        <v>2203</v>
      </c>
      <c r="E1122" s="21" t="s">
        <v>110</v>
      </c>
      <c r="F1122" s="19" t="n">
        <v>8.07</v>
      </c>
      <c r="G1122" s="19" t="n">
        <v>8.69</v>
      </c>
      <c r="H1122" s="19" t="n">
        <v>13.95</v>
      </c>
      <c r="I1122" s="17" t="n">
        <v>0.42</v>
      </c>
      <c r="J1122" s="17"/>
      <c r="K1122" s="19" t="n">
        <f aca="false">IF(E1122="Discontinued",H1122,ROUND(ROUNDUP(ROUND(G1122/(1-IF(J1122="",I1122,J1122))/0.05,6),0)*0.05,2))</f>
        <v>15</v>
      </c>
      <c r="L1122" s="19" t="n">
        <f aca="false">IF(OR(E1122="Discontinued",P1122="Held at old sell"),H1122,IF(LEFT(P1122,15)="Approved, cappe",ROUND(ROUNDUP(ROUND(H1122*1.1/0.05,6),0)*0.05,2),K1122))</f>
        <v>15</v>
      </c>
      <c r="M1122" s="17" t="n">
        <f aca="false">ROUND((H1122-G1122)/H1122,3)</f>
        <v>0.377</v>
      </c>
      <c r="N1122" s="17" t="n">
        <f aca="false">IF(E1122="Discontinued","",ROUND((L1122-G1122)/L1122,3))</f>
        <v>0.421</v>
      </c>
      <c r="O1122" s="21" t="str">
        <f aca="false">IF(E1122="Discontinued","Archive",IF(AND(ROUND(K1122/H1122-1,6)&lt;=0.1,K1122-H1122&lt;=100),"Auto","Approval"))</f>
        <v>Auto</v>
      </c>
      <c r="P1122" s="21" t="s">
        <v>111</v>
      </c>
      <c r="Q1122" s="21"/>
      <c r="R1122" s="21" t="str">
        <f aca="false">IF(E1122="Superseded",MID(INDEX('Import file'!$E$2:$E$1384,MATCH(A1122,'Import file'!$A$2:$A$1384,0)),23,30),A1122)</f>
        <v>SAC-1273</v>
      </c>
      <c r="S1122" s="19" t="n">
        <f aca="false">IF(E1122="Discontinued","",IFERROR(INDEX('Supplier file A'!$D$2:$D$677,MATCH(R1122,'Supplier file A'!$A$2:$A$677,0)),IFERROR(INDEX('Supplier file B'!$D$2:$D$386,MATCH(R1122,'Supplier file B'!$A$2:$A$386,0)),INDEX('Supplier file C'!$D$2:$D$383,MATCH(R1122,'Supplier file C'!$A$2:$A$383,0)))))</f>
        <v>8.69</v>
      </c>
      <c r="T1122" s="21" t="str">
        <f aca="false">IF(E1122="Discontinued","",IF(ABS(G1122-S1122)&lt;0.005,"Yes","No"))</f>
        <v>Yes</v>
      </c>
      <c r="U1122" s="21" t="str">
        <f aca="false">IF(E1122="Discontinued","",IF(ABS(F1122-G1122)&lt;=0.01*G1122,"Yes","No"))</f>
        <v>No</v>
      </c>
      <c r="V1122" s="17" t="n">
        <f aca="false">IF(E1122="Discontinued","",K1122/H1122-1)</f>
        <v>0.0752688172043012</v>
      </c>
      <c r="W1122" s="21" t="str">
        <f aca="false">IF(E1122="Discontinued","Archived",IF(ROUND((L1122-G1122)/L1122,3)&gt;=ROUND(I1122,3),"At or above target",IF(Q1122&lt;&gt;"","Below target, reason recorded","Below target, no reason")))</f>
        <v>At or above target</v>
      </c>
      <c r="X1122" s="21" t="str">
        <f aca="false">IF(E1122="Discontinued","",IF(ROUND(M1122-I1122,3)&lt;-0.01,"Yes","No"))</f>
        <v>Yes</v>
      </c>
    </row>
    <row r="1123" customFormat="false" ht="15" hidden="false" customHeight="false" outlineLevel="0" collapsed="false">
      <c r="A1123" s="21" t="s">
        <v>2386</v>
      </c>
      <c r="B1123" s="21" t="s">
        <v>2387</v>
      </c>
      <c r="C1123" s="21" t="s">
        <v>2202</v>
      </c>
      <c r="D1123" s="21" t="s">
        <v>2203</v>
      </c>
      <c r="E1123" s="21" t="s">
        <v>110</v>
      </c>
      <c r="F1123" s="19" t="n">
        <v>24</v>
      </c>
      <c r="G1123" s="19" t="n">
        <v>25.69</v>
      </c>
      <c r="H1123" s="19" t="n">
        <v>41.4</v>
      </c>
      <c r="I1123" s="17" t="n">
        <v>0.42</v>
      </c>
      <c r="J1123" s="17"/>
      <c r="K1123" s="19" t="n">
        <f aca="false">IF(E1123="Discontinued",H1123,ROUND(ROUNDUP(ROUND(G1123/(1-IF(J1123="",I1123,J1123))/0.05,6),0)*0.05,2))</f>
        <v>44.3</v>
      </c>
      <c r="L1123" s="19" t="n">
        <f aca="false">IF(OR(E1123="Discontinued",P1123="Held at old sell"),H1123,IF(LEFT(P1123,15)="Approved, cappe",ROUND(ROUNDUP(ROUND(H1123*1.1/0.05,6),0)*0.05,2),K1123))</f>
        <v>44.3</v>
      </c>
      <c r="M1123" s="17" t="n">
        <f aca="false">ROUND((H1123-G1123)/H1123,3)</f>
        <v>0.379</v>
      </c>
      <c r="N1123" s="17" t="n">
        <f aca="false">IF(E1123="Discontinued","",ROUND((L1123-G1123)/L1123,3))</f>
        <v>0.42</v>
      </c>
      <c r="O1123" s="21" t="str">
        <f aca="false">IF(E1123="Discontinued","Archive",IF(AND(ROUND(K1123/H1123-1,6)&lt;=0.1,K1123-H1123&lt;=100),"Auto","Approval"))</f>
        <v>Auto</v>
      </c>
      <c r="P1123" s="21" t="s">
        <v>111</v>
      </c>
      <c r="Q1123" s="21"/>
      <c r="R1123" s="21" t="str">
        <f aca="false">IF(E1123="Superseded",MID(INDEX('Import file'!$E$2:$E$1384,MATCH(A1123,'Import file'!$A$2:$A$1384,0)),23,30),A1123)</f>
        <v>SAC-1278</v>
      </c>
      <c r="S1123" s="19" t="n">
        <f aca="false">IF(E1123="Discontinued","",IFERROR(INDEX('Supplier file A'!$D$2:$D$677,MATCH(R1123,'Supplier file A'!$A$2:$A$677,0)),IFERROR(INDEX('Supplier file B'!$D$2:$D$386,MATCH(R1123,'Supplier file B'!$A$2:$A$386,0)),INDEX('Supplier file C'!$D$2:$D$383,MATCH(R1123,'Supplier file C'!$A$2:$A$383,0)))))</f>
        <v>25.69</v>
      </c>
      <c r="T1123" s="21" t="str">
        <f aca="false">IF(E1123="Discontinued","",IF(ABS(G1123-S1123)&lt;0.005,"Yes","No"))</f>
        <v>Yes</v>
      </c>
      <c r="U1123" s="21" t="str">
        <f aca="false">IF(E1123="Discontinued","",IF(ABS(F1123-G1123)&lt;=0.01*G1123,"Yes","No"))</f>
        <v>No</v>
      </c>
      <c r="V1123" s="17" t="n">
        <f aca="false">IF(E1123="Discontinued","",K1123/H1123-1)</f>
        <v>0.0700483091787438</v>
      </c>
      <c r="W1123" s="21" t="str">
        <f aca="false">IF(E1123="Discontinued","Archived",IF(ROUND((L1123-G1123)/L1123,3)&gt;=ROUND(I1123,3),"At or above target",IF(Q1123&lt;&gt;"","Below target, reason recorded","Below target, no reason")))</f>
        <v>At or above target</v>
      </c>
      <c r="X1123" s="21" t="str">
        <f aca="false">IF(E1123="Discontinued","",IF(ROUND(M1123-I1123,3)&lt;-0.01,"Yes","No"))</f>
        <v>Yes</v>
      </c>
    </row>
    <row r="1124" customFormat="false" ht="15" hidden="false" customHeight="false" outlineLevel="0" collapsed="false">
      <c r="A1124" s="21" t="s">
        <v>2388</v>
      </c>
      <c r="B1124" s="21" t="s">
        <v>2389</v>
      </c>
      <c r="C1124" s="21" t="s">
        <v>2202</v>
      </c>
      <c r="D1124" s="21" t="s">
        <v>2203</v>
      </c>
      <c r="E1124" s="21" t="s">
        <v>110</v>
      </c>
      <c r="F1124" s="19" t="n">
        <v>2.72</v>
      </c>
      <c r="G1124" s="19" t="n">
        <v>2.9</v>
      </c>
      <c r="H1124" s="19" t="n">
        <v>4.7</v>
      </c>
      <c r="I1124" s="17" t="n">
        <v>0.42</v>
      </c>
      <c r="J1124" s="17"/>
      <c r="K1124" s="19" t="n">
        <f aca="false">IF(E1124="Discontinued",H1124,ROUND(ROUNDUP(ROUND(G1124/(1-IF(J1124="",I1124,J1124))/0.05,6),0)*0.05,2))</f>
        <v>5</v>
      </c>
      <c r="L1124" s="19" t="n">
        <f aca="false">IF(OR(E1124="Discontinued",P1124="Held at old sell"),H1124,IF(LEFT(P1124,15)="Approved, cappe",ROUND(ROUNDUP(ROUND(H1124*1.1/0.05,6),0)*0.05,2),K1124))</f>
        <v>5</v>
      </c>
      <c r="M1124" s="17" t="n">
        <f aca="false">ROUND((H1124-G1124)/H1124,3)</f>
        <v>0.383</v>
      </c>
      <c r="N1124" s="17" t="n">
        <f aca="false">IF(E1124="Discontinued","",ROUND((L1124-G1124)/L1124,3))</f>
        <v>0.42</v>
      </c>
      <c r="O1124" s="21" t="str">
        <f aca="false">IF(E1124="Discontinued","Archive",IF(AND(ROUND(K1124/H1124-1,6)&lt;=0.1,K1124-H1124&lt;=100),"Auto","Approval"))</f>
        <v>Auto</v>
      </c>
      <c r="P1124" s="21" t="s">
        <v>111</v>
      </c>
      <c r="Q1124" s="21"/>
      <c r="R1124" s="21" t="str">
        <f aca="false">IF(E1124="Superseded",MID(INDEX('Import file'!$E$2:$E$1384,MATCH(A1124,'Import file'!$A$2:$A$1384,0)),23,30),A1124)</f>
        <v>SAC-1280</v>
      </c>
      <c r="S1124" s="19" t="n">
        <f aca="false">IF(E1124="Discontinued","",IFERROR(INDEX('Supplier file A'!$D$2:$D$677,MATCH(R1124,'Supplier file A'!$A$2:$A$677,0)),IFERROR(INDEX('Supplier file B'!$D$2:$D$386,MATCH(R1124,'Supplier file B'!$A$2:$A$386,0)),INDEX('Supplier file C'!$D$2:$D$383,MATCH(R1124,'Supplier file C'!$A$2:$A$383,0)))))</f>
        <v>2.9</v>
      </c>
      <c r="T1124" s="21" t="str">
        <f aca="false">IF(E1124="Discontinued","",IF(ABS(G1124-S1124)&lt;0.005,"Yes","No"))</f>
        <v>Yes</v>
      </c>
      <c r="U1124" s="21" t="str">
        <f aca="false">IF(E1124="Discontinued","",IF(ABS(F1124-G1124)&lt;=0.01*G1124,"Yes","No"))</f>
        <v>No</v>
      </c>
      <c r="V1124" s="17" t="n">
        <f aca="false">IF(E1124="Discontinued","",K1124/H1124-1)</f>
        <v>0.0638297872340425</v>
      </c>
      <c r="W1124" s="21" t="str">
        <f aca="false">IF(E1124="Discontinued","Archived",IF(ROUND((L1124-G1124)/L1124,3)&gt;=ROUND(I1124,3),"At or above target",IF(Q1124&lt;&gt;"","Below target, reason recorded","Below target, no reason")))</f>
        <v>At or above target</v>
      </c>
      <c r="X1124" s="21" t="str">
        <f aca="false">IF(E1124="Discontinued","",IF(ROUND(M1124-I1124,3)&lt;-0.01,"Yes","No"))</f>
        <v>Yes</v>
      </c>
    </row>
    <row r="1125" customFormat="false" ht="15" hidden="false" customHeight="false" outlineLevel="0" collapsed="false">
      <c r="A1125" s="21" t="s">
        <v>2390</v>
      </c>
      <c r="B1125" s="21" t="s">
        <v>2391</v>
      </c>
      <c r="C1125" s="21" t="s">
        <v>2202</v>
      </c>
      <c r="D1125" s="21" t="s">
        <v>2203</v>
      </c>
      <c r="E1125" s="21" t="s">
        <v>131</v>
      </c>
      <c r="F1125" s="19" t="n">
        <v>36</v>
      </c>
      <c r="G1125" s="19" t="n">
        <v>38.28</v>
      </c>
      <c r="H1125" s="19" t="n">
        <v>62.1</v>
      </c>
      <c r="I1125" s="17" t="n">
        <v>0.42</v>
      </c>
      <c r="J1125" s="17"/>
      <c r="K1125" s="19" t="n">
        <f aca="false">IF(E1125="Discontinued",H1125,ROUND(ROUNDUP(ROUND(G1125/(1-IF(J1125="",I1125,J1125))/0.05,6),0)*0.05,2))</f>
        <v>66</v>
      </c>
      <c r="L1125" s="19" t="n">
        <f aca="false">IF(OR(E1125="Discontinued",P1125="Held at old sell"),H1125,IF(LEFT(P1125,15)="Approved, cappe",ROUND(ROUNDUP(ROUND(H1125*1.1/0.05,6),0)*0.05,2),K1125))</f>
        <v>66</v>
      </c>
      <c r="M1125" s="17" t="n">
        <f aca="false">ROUND((H1125-G1125)/H1125,3)</f>
        <v>0.384</v>
      </c>
      <c r="N1125" s="17" t="n">
        <f aca="false">IF(E1125="Discontinued","",ROUND((L1125-G1125)/L1125,3))</f>
        <v>0.42</v>
      </c>
      <c r="O1125" s="21" t="str">
        <f aca="false">IF(E1125="Discontinued","Archive",IF(AND(ROUND(K1125/H1125-1,6)&lt;=0.1,K1125-H1125&lt;=100),"Auto","Approval"))</f>
        <v>Auto</v>
      </c>
      <c r="P1125" s="21" t="s">
        <v>111</v>
      </c>
      <c r="Q1125" s="21"/>
      <c r="R1125" s="21" t="str">
        <f aca="false">IF(E1125="Superseded",MID(INDEX('Import file'!$E$2:$E$1384,MATCH(A1125,'Import file'!$A$2:$A$1384,0)),23,30),A1125)</f>
        <v>SAC-6283</v>
      </c>
      <c r="S1125" s="19" t="n">
        <f aca="false">IF(E1125="Discontinued","",IFERROR(INDEX('Supplier file A'!$D$2:$D$677,MATCH(R1125,'Supplier file A'!$A$2:$A$677,0)),IFERROR(INDEX('Supplier file B'!$D$2:$D$386,MATCH(R1125,'Supplier file B'!$A$2:$A$386,0)),INDEX('Supplier file C'!$D$2:$D$383,MATCH(R1125,'Supplier file C'!$A$2:$A$383,0)))))</f>
        <v>38.28</v>
      </c>
      <c r="T1125" s="21" t="str">
        <f aca="false">IF(E1125="Discontinued","",IF(ABS(G1125-S1125)&lt;0.005,"Yes","No"))</f>
        <v>Yes</v>
      </c>
      <c r="U1125" s="21" t="str">
        <f aca="false">IF(E1125="Discontinued","",IF(ABS(F1125-G1125)&lt;=0.01*G1125,"Yes","No"))</f>
        <v>No</v>
      </c>
      <c r="V1125" s="17" t="n">
        <f aca="false">IF(E1125="Discontinued","",K1125/H1125-1)</f>
        <v>0.0628019323671498</v>
      </c>
      <c r="W1125" s="21" t="str">
        <f aca="false">IF(E1125="Discontinued","Archived",IF(ROUND((L1125-G1125)/L1125,3)&gt;=ROUND(I1125,3),"At or above target",IF(Q1125&lt;&gt;"","Below target, reason recorded","Below target, no reason")))</f>
        <v>At or above target</v>
      </c>
      <c r="X1125" s="21" t="str">
        <f aca="false">IF(E1125="Discontinued","",IF(ROUND(M1125-I1125,3)&lt;-0.01,"Yes","No"))</f>
        <v>Yes</v>
      </c>
    </row>
    <row r="1126" customFormat="false" ht="15" hidden="false" customHeight="false" outlineLevel="0" collapsed="false">
      <c r="A1126" s="21" t="s">
        <v>2392</v>
      </c>
      <c r="B1126" s="21" t="s">
        <v>2393</v>
      </c>
      <c r="C1126" s="21" t="s">
        <v>2202</v>
      </c>
      <c r="D1126" s="21" t="s">
        <v>2203</v>
      </c>
      <c r="E1126" s="21" t="s">
        <v>110</v>
      </c>
      <c r="F1126" s="19" t="n">
        <v>4.6</v>
      </c>
      <c r="G1126" s="19" t="n">
        <v>4.94</v>
      </c>
      <c r="H1126" s="19" t="n">
        <v>7.95</v>
      </c>
      <c r="I1126" s="17" t="n">
        <v>0.42</v>
      </c>
      <c r="J1126" s="17"/>
      <c r="K1126" s="19" t="n">
        <f aca="false">IF(E1126="Discontinued",H1126,ROUND(ROUNDUP(ROUND(G1126/(1-IF(J1126="",I1126,J1126))/0.05,6),0)*0.05,2))</f>
        <v>8.55</v>
      </c>
      <c r="L1126" s="19" t="n">
        <f aca="false">IF(OR(E1126="Discontinued",P1126="Held at old sell"),H1126,IF(LEFT(P1126,15)="Approved, cappe",ROUND(ROUNDUP(ROUND(H1126*1.1/0.05,6),0)*0.05,2),K1126))</f>
        <v>8.55</v>
      </c>
      <c r="M1126" s="17" t="n">
        <f aca="false">ROUND((H1126-G1126)/H1126,3)</f>
        <v>0.379</v>
      </c>
      <c r="N1126" s="17" t="n">
        <f aca="false">IF(E1126="Discontinued","",ROUND((L1126-G1126)/L1126,3))</f>
        <v>0.422</v>
      </c>
      <c r="O1126" s="21" t="str">
        <f aca="false">IF(E1126="Discontinued","Archive",IF(AND(ROUND(K1126/H1126-1,6)&lt;=0.1,K1126-H1126&lt;=100),"Auto","Approval"))</f>
        <v>Auto</v>
      </c>
      <c r="P1126" s="21" t="s">
        <v>111</v>
      </c>
      <c r="Q1126" s="21"/>
      <c r="R1126" s="21" t="str">
        <f aca="false">IF(E1126="Superseded",MID(INDEX('Import file'!$E$2:$E$1384,MATCH(A1126,'Import file'!$A$2:$A$1384,0)),23,30),A1126)</f>
        <v>SAC-1285</v>
      </c>
      <c r="S1126" s="19" t="n">
        <f aca="false">IF(E1126="Discontinued","",IFERROR(INDEX('Supplier file A'!$D$2:$D$677,MATCH(R1126,'Supplier file A'!$A$2:$A$677,0)),IFERROR(INDEX('Supplier file B'!$D$2:$D$386,MATCH(R1126,'Supplier file B'!$A$2:$A$386,0)),INDEX('Supplier file C'!$D$2:$D$383,MATCH(R1126,'Supplier file C'!$A$2:$A$383,0)))))</f>
        <v>4.94</v>
      </c>
      <c r="T1126" s="21" t="str">
        <f aca="false">IF(E1126="Discontinued","",IF(ABS(G1126-S1126)&lt;0.005,"Yes","No"))</f>
        <v>Yes</v>
      </c>
      <c r="U1126" s="21" t="str">
        <f aca="false">IF(E1126="Discontinued","",IF(ABS(F1126-G1126)&lt;=0.01*G1126,"Yes","No"))</f>
        <v>No</v>
      </c>
      <c r="V1126" s="17" t="n">
        <f aca="false">IF(E1126="Discontinued","",K1126/H1126-1)</f>
        <v>0.0754716981132075</v>
      </c>
      <c r="W1126" s="21" t="str">
        <f aca="false">IF(E1126="Discontinued","Archived",IF(ROUND((L1126-G1126)/L1126,3)&gt;=ROUND(I1126,3),"At or above target",IF(Q1126&lt;&gt;"","Below target, reason recorded","Below target, no reason")))</f>
        <v>At or above target</v>
      </c>
      <c r="X1126" s="21" t="str">
        <f aca="false">IF(E1126="Discontinued","",IF(ROUND(M1126-I1126,3)&lt;-0.01,"Yes","No"))</f>
        <v>Yes</v>
      </c>
    </row>
    <row r="1127" customFormat="false" ht="15" hidden="false" customHeight="false" outlineLevel="0" collapsed="false">
      <c r="A1127" s="21" t="s">
        <v>2394</v>
      </c>
      <c r="B1127" s="21" t="s">
        <v>2395</v>
      </c>
      <c r="C1127" s="21" t="s">
        <v>2202</v>
      </c>
      <c r="D1127" s="21" t="s">
        <v>2203</v>
      </c>
      <c r="E1127" s="21" t="s">
        <v>110</v>
      </c>
      <c r="F1127" s="19" t="n">
        <v>12.83</v>
      </c>
      <c r="G1127" s="19" t="n">
        <v>13.75</v>
      </c>
      <c r="H1127" s="19" t="n">
        <v>22.15</v>
      </c>
      <c r="I1127" s="17" t="n">
        <v>0.42</v>
      </c>
      <c r="J1127" s="17"/>
      <c r="K1127" s="19" t="n">
        <f aca="false">IF(E1127="Discontinued",H1127,ROUND(ROUNDUP(ROUND(G1127/(1-IF(J1127="",I1127,J1127))/0.05,6),0)*0.05,2))</f>
        <v>23.75</v>
      </c>
      <c r="L1127" s="19" t="n">
        <f aca="false">IF(OR(E1127="Discontinued",P1127="Held at old sell"),H1127,IF(LEFT(P1127,15)="Approved, cappe",ROUND(ROUNDUP(ROUND(H1127*1.1/0.05,6),0)*0.05,2),K1127))</f>
        <v>23.75</v>
      </c>
      <c r="M1127" s="17" t="n">
        <f aca="false">ROUND((H1127-G1127)/H1127,3)</f>
        <v>0.379</v>
      </c>
      <c r="N1127" s="17" t="n">
        <f aca="false">IF(E1127="Discontinued","",ROUND((L1127-G1127)/L1127,3))</f>
        <v>0.421</v>
      </c>
      <c r="O1127" s="21" t="str">
        <f aca="false">IF(E1127="Discontinued","Archive",IF(AND(ROUND(K1127/H1127-1,6)&lt;=0.1,K1127-H1127&lt;=100),"Auto","Approval"))</f>
        <v>Auto</v>
      </c>
      <c r="P1127" s="21" t="s">
        <v>111</v>
      </c>
      <c r="Q1127" s="21"/>
      <c r="R1127" s="21" t="str">
        <f aca="false">IF(E1127="Superseded",MID(INDEX('Import file'!$E$2:$E$1384,MATCH(A1127,'Import file'!$A$2:$A$1384,0)),23,30),A1127)</f>
        <v>SAC-1288</v>
      </c>
      <c r="S1127" s="19" t="n">
        <f aca="false">IF(E1127="Discontinued","",IFERROR(INDEX('Supplier file A'!$D$2:$D$677,MATCH(R1127,'Supplier file A'!$A$2:$A$677,0)),IFERROR(INDEX('Supplier file B'!$D$2:$D$386,MATCH(R1127,'Supplier file B'!$A$2:$A$386,0)),INDEX('Supplier file C'!$D$2:$D$383,MATCH(R1127,'Supplier file C'!$A$2:$A$383,0)))))</f>
        <v>13.75</v>
      </c>
      <c r="T1127" s="21" t="str">
        <f aca="false">IF(E1127="Discontinued","",IF(ABS(G1127-S1127)&lt;0.005,"Yes","No"))</f>
        <v>Yes</v>
      </c>
      <c r="U1127" s="21" t="str">
        <f aca="false">IF(E1127="Discontinued","",IF(ABS(F1127-G1127)&lt;=0.01*G1127,"Yes","No"))</f>
        <v>No</v>
      </c>
      <c r="V1127" s="17" t="n">
        <f aca="false">IF(E1127="Discontinued","",K1127/H1127-1)</f>
        <v>0.072234762979684</v>
      </c>
      <c r="W1127" s="21" t="str">
        <f aca="false">IF(E1127="Discontinued","Archived",IF(ROUND((L1127-G1127)/L1127,3)&gt;=ROUND(I1127,3),"At or above target",IF(Q1127&lt;&gt;"","Below target, reason recorded","Below target, no reason")))</f>
        <v>At or above target</v>
      </c>
      <c r="X1127" s="21" t="str">
        <f aca="false">IF(E1127="Discontinued","",IF(ROUND(M1127-I1127,3)&lt;-0.01,"Yes","No"))</f>
        <v>Yes</v>
      </c>
    </row>
    <row r="1128" customFormat="false" ht="15" hidden="false" customHeight="false" outlineLevel="0" collapsed="false">
      <c r="A1128" s="21" t="s">
        <v>2396</v>
      </c>
      <c r="B1128" s="21" t="s">
        <v>2397</v>
      </c>
      <c r="C1128" s="21" t="s">
        <v>2202</v>
      </c>
      <c r="D1128" s="21" t="s">
        <v>2203</v>
      </c>
      <c r="E1128" s="21" t="s">
        <v>131</v>
      </c>
      <c r="F1128" s="19" t="n">
        <v>7.13</v>
      </c>
      <c r="G1128" s="19" t="n">
        <v>7.6</v>
      </c>
      <c r="H1128" s="19" t="n">
        <v>10.65</v>
      </c>
      <c r="I1128" s="17" t="n">
        <v>0.42</v>
      </c>
      <c r="J1128" s="17" t="n">
        <v>0.33</v>
      </c>
      <c r="K1128" s="19" t="n">
        <f aca="false">IF(E1128="Discontinued",H1128,ROUND(ROUNDUP(ROUND(G1128/(1-IF(J1128="",I1128,J1128))/0.05,6),0)*0.05,2))</f>
        <v>11.35</v>
      </c>
      <c r="L1128" s="19" t="n">
        <f aca="false">IF(OR(E1128="Discontinued",P1128="Held at old sell"),H1128,IF(LEFT(P1128,15)="Approved, cappe",ROUND(ROUNDUP(ROUND(H1128*1.1/0.05,6),0)*0.05,2),K1128))</f>
        <v>11.35</v>
      </c>
      <c r="M1128" s="17" t="n">
        <f aca="false">ROUND((H1128-G1128)/H1128,3)</f>
        <v>0.286</v>
      </c>
      <c r="N1128" s="17" t="n">
        <f aca="false">IF(E1128="Discontinued","",ROUND((L1128-G1128)/L1128,3))</f>
        <v>0.33</v>
      </c>
      <c r="O1128" s="21" t="str">
        <f aca="false">IF(E1128="Discontinued","Archive",IF(AND(ROUND(K1128/H1128-1,6)&lt;=0.1,K1128-H1128&lt;=100),"Auto","Approval"))</f>
        <v>Auto</v>
      </c>
      <c r="P1128" s="21" t="s">
        <v>111</v>
      </c>
      <c r="Q1128" s="21" t="s">
        <v>1481</v>
      </c>
      <c r="R1128" s="21" t="str">
        <f aca="false">IF(E1128="Superseded",MID(INDEX('Import file'!$E$2:$E$1384,MATCH(A1128,'Import file'!$A$2:$A$1384,0)),23,30),A1128)</f>
        <v>SAC-6291</v>
      </c>
      <c r="S1128" s="19" t="n">
        <f aca="false">IF(E1128="Discontinued","",IFERROR(INDEX('Supplier file A'!$D$2:$D$677,MATCH(R1128,'Supplier file A'!$A$2:$A$677,0)),IFERROR(INDEX('Supplier file B'!$D$2:$D$386,MATCH(R1128,'Supplier file B'!$A$2:$A$386,0)),INDEX('Supplier file C'!$D$2:$D$383,MATCH(R1128,'Supplier file C'!$A$2:$A$383,0)))))</f>
        <v>7.6</v>
      </c>
      <c r="T1128" s="21" t="str">
        <f aca="false">IF(E1128="Discontinued","",IF(ABS(G1128-S1128)&lt;0.005,"Yes","No"))</f>
        <v>Yes</v>
      </c>
      <c r="U1128" s="21" t="str">
        <f aca="false">IF(E1128="Discontinued","",IF(ABS(F1128-G1128)&lt;=0.01*G1128,"Yes","No"))</f>
        <v>No</v>
      </c>
      <c r="V1128" s="17" t="n">
        <f aca="false">IF(E1128="Discontinued","",K1128/H1128-1)</f>
        <v>0.0657276995305163</v>
      </c>
      <c r="W1128" s="21" t="str">
        <f aca="false">IF(E1128="Discontinued","Archived",IF(ROUND((L1128-G1128)/L1128,3)&gt;=ROUND(I1128,3),"At or above target",IF(Q1128&lt;&gt;"","Below target, reason recorded","Below target, no reason")))</f>
        <v>Below target, reason recorded</v>
      </c>
      <c r="X1128" s="21" t="str">
        <f aca="false">IF(E1128="Discontinued","",IF(ROUND(M1128-I1128,3)&lt;-0.01,"Yes","No"))</f>
        <v>Yes</v>
      </c>
    </row>
    <row r="1129" customFormat="false" ht="15" hidden="false" customHeight="false" outlineLevel="0" collapsed="false">
      <c r="A1129" s="21" t="s">
        <v>2398</v>
      </c>
      <c r="B1129" s="21" t="s">
        <v>2399</v>
      </c>
      <c r="C1129" s="21" t="s">
        <v>2202</v>
      </c>
      <c r="D1129" s="21" t="s">
        <v>2203</v>
      </c>
      <c r="E1129" s="21" t="s">
        <v>110</v>
      </c>
      <c r="F1129" s="19" t="n">
        <v>11.9</v>
      </c>
      <c r="G1129" s="19" t="n">
        <v>12.56</v>
      </c>
      <c r="H1129" s="19" t="n">
        <v>20.55</v>
      </c>
      <c r="I1129" s="17" t="n">
        <v>0.42</v>
      </c>
      <c r="J1129" s="17"/>
      <c r="K1129" s="19" t="n">
        <f aca="false">IF(E1129="Discontinued",H1129,ROUND(ROUNDUP(ROUND(G1129/(1-IF(J1129="",I1129,J1129))/0.05,6),0)*0.05,2))</f>
        <v>21.7</v>
      </c>
      <c r="L1129" s="19" t="n">
        <f aca="false">IF(OR(E1129="Discontinued",P1129="Held at old sell"),H1129,IF(LEFT(P1129,15)="Approved, cappe",ROUND(ROUNDUP(ROUND(H1129*1.1/0.05,6),0)*0.05,2),K1129))</f>
        <v>21.7</v>
      </c>
      <c r="M1129" s="17" t="n">
        <f aca="false">ROUND((H1129-G1129)/H1129,3)</f>
        <v>0.389</v>
      </c>
      <c r="N1129" s="17" t="n">
        <f aca="false">IF(E1129="Discontinued","",ROUND((L1129-G1129)/L1129,3))</f>
        <v>0.421</v>
      </c>
      <c r="O1129" s="21" t="str">
        <f aca="false">IF(E1129="Discontinued","Archive",IF(AND(ROUND(K1129/H1129-1,6)&lt;=0.1,K1129-H1129&lt;=100),"Auto","Approval"))</f>
        <v>Auto</v>
      </c>
      <c r="P1129" s="21" t="s">
        <v>111</v>
      </c>
      <c r="Q1129" s="21"/>
      <c r="R1129" s="21" t="str">
        <f aca="false">IF(E1129="Superseded",MID(INDEX('Import file'!$E$2:$E$1384,MATCH(A1129,'Import file'!$A$2:$A$1384,0)),23,30),A1129)</f>
        <v>SAC-1294</v>
      </c>
      <c r="S1129" s="19" t="n">
        <f aca="false">IF(E1129="Discontinued","",IFERROR(INDEX('Supplier file A'!$D$2:$D$677,MATCH(R1129,'Supplier file A'!$A$2:$A$677,0)),IFERROR(INDEX('Supplier file B'!$D$2:$D$386,MATCH(R1129,'Supplier file B'!$A$2:$A$386,0)),INDEX('Supplier file C'!$D$2:$D$383,MATCH(R1129,'Supplier file C'!$A$2:$A$383,0)))))</f>
        <v>12.56</v>
      </c>
      <c r="T1129" s="21" t="str">
        <f aca="false">IF(E1129="Discontinued","",IF(ABS(G1129-S1129)&lt;0.005,"Yes","No"))</f>
        <v>Yes</v>
      </c>
      <c r="U1129" s="21" t="str">
        <f aca="false">IF(E1129="Discontinued","",IF(ABS(F1129-G1129)&lt;=0.01*G1129,"Yes","No"))</f>
        <v>No</v>
      </c>
      <c r="V1129" s="17" t="n">
        <f aca="false">IF(E1129="Discontinued","",K1129/H1129-1)</f>
        <v>0.0559610705596105</v>
      </c>
      <c r="W1129" s="21" t="str">
        <f aca="false">IF(E1129="Discontinued","Archived",IF(ROUND((L1129-G1129)/L1129,3)&gt;=ROUND(I1129,3),"At or above target",IF(Q1129&lt;&gt;"","Below target, reason recorded","Below target, no reason")))</f>
        <v>At or above target</v>
      </c>
      <c r="X1129" s="21" t="str">
        <f aca="false">IF(E1129="Discontinued","",IF(ROUND(M1129-I1129,3)&lt;-0.01,"Yes","No"))</f>
        <v>Yes</v>
      </c>
    </row>
    <row r="1130" customFormat="false" ht="15" hidden="false" customHeight="false" outlineLevel="0" collapsed="false">
      <c r="A1130" s="21" t="s">
        <v>2400</v>
      </c>
      <c r="B1130" s="21" t="s">
        <v>2401</v>
      </c>
      <c r="C1130" s="21" t="s">
        <v>2202</v>
      </c>
      <c r="D1130" s="21" t="s">
        <v>2203</v>
      </c>
      <c r="E1130" s="21" t="s">
        <v>110</v>
      </c>
      <c r="F1130" s="19" t="n">
        <v>3.6</v>
      </c>
      <c r="G1130" s="19" t="n">
        <v>3.85</v>
      </c>
      <c r="H1130" s="19" t="n">
        <v>5.85</v>
      </c>
      <c r="I1130" s="17" t="n">
        <v>0.42</v>
      </c>
      <c r="J1130" s="17" t="n">
        <v>0.38</v>
      </c>
      <c r="K1130" s="19" t="n">
        <f aca="false">IF(E1130="Discontinued",H1130,ROUND(ROUNDUP(ROUND(G1130/(1-IF(J1130="",I1130,J1130))/0.05,6),0)*0.05,2))</f>
        <v>6.25</v>
      </c>
      <c r="L1130" s="19" t="n">
        <f aca="false">IF(OR(E1130="Discontinued",P1130="Held at old sell"),H1130,IF(LEFT(P1130,15)="Approved, cappe",ROUND(ROUNDUP(ROUND(H1130*1.1/0.05,6),0)*0.05,2),K1130))</f>
        <v>6.25</v>
      </c>
      <c r="M1130" s="17" t="n">
        <f aca="false">ROUND((H1130-G1130)/H1130,3)</f>
        <v>0.342</v>
      </c>
      <c r="N1130" s="17" t="n">
        <f aca="false">IF(E1130="Discontinued","",ROUND((L1130-G1130)/L1130,3))</f>
        <v>0.384</v>
      </c>
      <c r="O1130" s="21" t="str">
        <f aca="false">IF(E1130="Discontinued","Archive",IF(AND(ROUND(K1130/H1130-1,6)&lt;=0.1,K1130-H1130&lt;=100),"Auto","Approval"))</f>
        <v>Auto</v>
      </c>
      <c r="P1130" s="21" t="s">
        <v>111</v>
      </c>
      <c r="Q1130" s="21" t="s">
        <v>2373</v>
      </c>
      <c r="R1130" s="21" t="str">
        <f aca="false">IF(E1130="Superseded",MID(INDEX('Import file'!$E$2:$E$1384,MATCH(A1130,'Import file'!$A$2:$A$1384,0)),23,30),A1130)</f>
        <v>SAC-1298</v>
      </c>
      <c r="S1130" s="19" t="n">
        <f aca="false">IF(E1130="Discontinued","",IFERROR(INDEX('Supplier file A'!$D$2:$D$677,MATCH(R1130,'Supplier file A'!$A$2:$A$677,0)),IFERROR(INDEX('Supplier file B'!$D$2:$D$386,MATCH(R1130,'Supplier file B'!$A$2:$A$386,0)),INDEX('Supplier file C'!$D$2:$D$383,MATCH(R1130,'Supplier file C'!$A$2:$A$383,0)))))</f>
        <v>3.85</v>
      </c>
      <c r="T1130" s="21" t="str">
        <f aca="false">IF(E1130="Discontinued","",IF(ABS(G1130-S1130)&lt;0.005,"Yes","No"))</f>
        <v>Yes</v>
      </c>
      <c r="U1130" s="21" t="str">
        <f aca="false">IF(E1130="Discontinued","",IF(ABS(F1130-G1130)&lt;=0.01*G1130,"Yes","No"))</f>
        <v>No</v>
      </c>
      <c r="V1130" s="17" t="n">
        <f aca="false">IF(E1130="Discontinued","",K1130/H1130-1)</f>
        <v>0.0683760683760684</v>
      </c>
      <c r="W1130" s="21" t="str">
        <f aca="false">IF(E1130="Discontinued","Archived",IF(ROUND((L1130-G1130)/L1130,3)&gt;=ROUND(I1130,3),"At or above target",IF(Q1130&lt;&gt;"","Below target, reason recorded","Below target, no reason")))</f>
        <v>Below target, reason recorded</v>
      </c>
      <c r="X1130" s="21" t="str">
        <f aca="false">IF(E1130="Discontinued","",IF(ROUND(M1130-I1130,3)&lt;-0.01,"Yes","No"))</f>
        <v>Yes</v>
      </c>
    </row>
    <row r="1131" customFormat="false" ht="15" hidden="false" customHeight="false" outlineLevel="0" collapsed="false">
      <c r="A1131" s="21" t="s">
        <v>2402</v>
      </c>
      <c r="B1131" s="21" t="s">
        <v>2403</v>
      </c>
      <c r="C1131" s="21" t="s">
        <v>2202</v>
      </c>
      <c r="D1131" s="21" t="s">
        <v>2203</v>
      </c>
      <c r="E1131" s="21" t="s">
        <v>131</v>
      </c>
      <c r="F1131" s="19" t="n">
        <v>44.2</v>
      </c>
      <c r="G1131" s="19" t="n">
        <v>46.78</v>
      </c>
      <c r="H1131" s="19" t="n">
        <v>67</v>
      </c>
      <c r="I1131" s="17" t="n">
        <v>0.42</v>
      </c>
      <c r="J1131" s="17" t="n">
        <v>0.34</v>
      </c>
      <c r="K1131" s="19" t="n">
        <f aca="false">IF(E1131="Discontinued",H1131,ROUND(ROUNDUP(ROUND(G1131/(1-IF(J1131="",I1131,J1131))/0.05,6),0)*0.05,2))</f>
        <v>70.9</v>
      </c>
      <c r="L1131" s="19" t="n">
        <f aca="false">IF(OR(E1131="Discontinued",P1131="Held at old sell"),H1131,IF(LEFT(P1131,15)="Approved, cappe",ROUND(ROUNDUP(ROUND(H1131*1.1/0.05,6),0)*0.05,2),K1131))</f>
        <v>70.9</v>
      </c>
      <c r="M1131" s="17" t="n">
        <f aca="false">ROUND((H1131-G1131)/H1131,3)</f>
        <v>0.302</v>
      </c>
      <c r="N1131" s="17" t="n">
        <f aca="false">IF(E1131="Discontinued","",ROUND((L1131-G1131)/L1131,3))</f>
        <v>0.34</v>
      </c>
      <c r="O1131" s="21" t="str">
        <f aca="false">IF(E1131="Discontinued","Archive",IF(AND(ROUND(K1131/H1131-1,6)&lt;=0.1,K1131-H1131&lt;=100),"Auto","Approval"))</f>
        <v>Auto</v>
      </c>
      <c r="P1131" s="21" t="s">
        <v>111</v>
      </c>
      <c r="Q1131" s="21" t="s">
        <v>1503</v>
      </c>
      <c r="R1131" s="21" t="str">
        <f aca="false">IF(E1131="Superseded",MID(INDEX('Import file'!$E$2:$E$1384,MATCH(A1131,'Import file'!$A$2:$A$1384,0)),23,30),A1131)</f>
        <v>SAC-6302</v>
      </c>
      <c r="S1131" s="19" t="n">
        <f aca="false">IF(E1131="Discontinued","",IFERROR(INDEX('Supplier file A'!$D$2:$D$677,MATCH(R1131,'Supplier file A'!$A$2:$A$677,0)),IFERROR(INDEX('Supplier file B'!$D$2:$D$386,MATCH(R1131,'Supplier file B'!$A$2:$A$386,0)),INDEX('Supplier file C'!$D$2:$D$383,MATCH(R1131,'Supplier file C'!$A$2:$A$383,0)))))</f>
        <v>46.78</v>
      </c>
      <c r="T1131" s="21" t="str">
        <f aca="false">IF(E1131="Discontinued","",IF(ABS(G1131-S1131)&lt;0.005,"Yes","No"))</f>
        <v>Yes</v>
      </c>
      <c r="U1131" s="21" t="str">
        <f aca="false">IF(E1131="Discontinued","",IF(ABS(F1131-G1131)&lt;=0.01*G1131,"Yes","No"))</f>
        <v>No</v>
      </c>
      <c r="V1131" s="17" t="n">
        <f aca="false">IF(E1131="Discontinued","",K1131/H1131-1)</f>
        <v>0.0582089552238807</v>
      </c>
      <c r="W1131" s="21" t="str">
        <f aca="false">IF(E1131="Discontinued","Archived",IF(ROUND((L1131-G1131)/L1131,3)&gt;=ROUND(I1131,3),"At or above target",IF(Q1131&lt;&gt;"","Below target, reason recorded","Below target, no reason")))</f>
        <v>Below target, reason recorded</v>
      </c>
      <c r="X1131" s="21" t="str">
        <f aca="false">IF(E1131="Discontinued","",IF(ROUND(M1131-I1131,3)&lt;-0.01,"Yes","No"))</f>
        <v>Yes</v>
      </c>
    </row>
    <row r="1132" customFormat="false" ht="15" hidden="false" customHeight="false" outlineLevel="0" collapsed="false">
      <c r="A1132" s="21" t="s">
        <v>2404</v>
      </c>
      <c r="B1132" s="21" t="s">
        <v>2405</v>
      </c>
      <c r="C1132" s="21" t="s">
        <v>2202</v>
      </c>
      <c r="D1132" s="21" t="s">
        <v>2203</v>
      </c>
      <c r="E1132" s="21" t="s">
        <v>110</v>
      </c>
      <c r="F1132" s="19" t="n">
        <v>4.32</v>
      </c>
      <c r="G1132" s="19" t="n">
        <v>4.64</v>
      </c>
      <c r="H1132" s="19" t="n">
        <v>7.45</v>
      </c>
      <c r="I1132" s="17" t="n">
        <v>0.42</v>
      </c>
      <c r="J1132" s="17"/>
      <c r="K1132" s="19" t="n">
        <f aca="false">IF(E1132="Discontinued",H1132,ROUND(ROUNDUP(ROUND(G1132/(1-IF(J1132="",I1132,J1132))/0.05,6),0)*0.05,2))</f>
        <v>8</v>
      </c>
      <c r="L1132" s="19" t="n">
        <f aca="false">IF(OR(E1132="Discontinued",P1132="Held at old sell"),H1132,IF(LEFT(P1132,15)="Approved, cappe",ROUND(ROUNDUP(ROUND(H1132*1.1/0.05,6),0)*0.05,2),K1132))</f>
        <v>8</v>
      </c>
      <c r="M1132" s="17" t="n">
        <f aca="false">ROUND((H1132-G1132)/H1132,3)</f>
        <v>0.377</v>
      </c>
      <c r="N1132" s="17" t="n">
        <f aca="false">IF(E1132="Discontinued","",ROUND((L1132-G1132)/L1132,3))</f>
        <v>0.42</v>
      </c>
      <c r="O1132" s="21" t="str">
        <f aca="false">IF(E1132="Discontinued","Archive",IF(AND(ROUND(K1132/H1132-1,6)&lt;=0.1,K1132-H1132&lt;=100),"Auto","Approval"))</f>
        <v>Auto</v>
      </c>
      <c r="P1132" s="21" t="s">
        <v>111</v>
      </c>
      <c r="Q1132" s="21"/>
      <c r="R1132" s="21" t="str">
        <f aca="false">IF(E1132="Superseded",MID(INDEX('Import file'!$E$2:$E$1384,MATCH(A1132,'Import file'!$A$2:$A$1384,0)),23,30),A1132)</f>
        <v>SAC-1305</v>
      </c>
      <c r="S1132" s="19" t="n">
        <f aca="false">IF(E1132="Discontinued","",IFERROR(INDEX('Supplier file A'!$D$2:$D$677,MATCH(R1132,'Supplier file A'!$A$2:$A$677,0)),IFERROR(INDEX('Supplier file B'!$D$2:$D$386,MATCH(R1132,'Supplier file B'!$A$2:$A$386,0)),INDEX('Supplier file C'!$D$2:$D$383,MATCH(R1132,'Supplier file C'!$A$2:$A$383,0)))))</f>
        <v>4.64</v>
      </c>
      <c r="T1132" s="21" t="str">
        <f aca="false">IF(E1132="Discontinued","",IF(ABS(G1132-S1132)&lt;0.005,"Yes","No"))</f>
        <v>Yes</v>
      </c>
      <c r="U1132" s="21" t="str">
        <f aca="false">IF(E1132="Discontinued","",IF(ABS(F1132-G1132)&lt;=0.01*G1132,"Yes","No"))</f>
        <v>No</v>
      </c>
      <c r="V1132" s="17" t="n">
        <f aca="false">IF(E1132="Discontinued","",K1132/H1132-1)</f>
        <v>0.0738255033557047</v>
      </c>
      <c r="W1132" s="21" t="str">
        <f aca="false">IF(E1132="Discontinued","Archived",IF(ROUND((L1132-G1132)/L1132,3)&gt;=ROUND(I1132,3),"At or above target",IF(Q1132&lt;&gt;"","Below target, reason recorded","Below target, no reason")))</f>
        <v>At or above target</v>
      </c>
      <c r="X1132" s="21" t="str">
        <f aca="false">IF(E1132="Discontinued","",IF(ROUND(M1132-I1132,3)&lt;-0.01,"Yes","No"))</f>
        <v>Yes</v>
      </c>
    </row>
    <row r="1133" customFormat="false" ht="15" hidden="false" customHeight="false" outlineLevel="0" collapsed="false">
      <c r="A1133" s="21" t="s">
        <v>2406</v>
      </c>
      <c r="B1133" s="21" t="s">
        <v>2407</v>
      </c>
      <c r="C1133" s="21" t="s">
        <v>2202</v>
      </c>
      <c r="D1133" s="21" t="s">
        <v>2203</v>
      </c>
      <c r="E1133" s="21" t="s">
        <v>110</v>
      </c>
      <c r="F1133" s="19" t="n">
        <v>5.27</v>
      </c>
      <c r="G1133" s="19" t="n">
        <v>5.68</v>
      </c>
      <c r="H1133" s="19" t="n">
        <v>9.1</v>
      </c>
      <c r="I1133" s="17" t="n">
        <v>0.42</v>
      </c>
      <c r="J1133" s="17"/>
      <c r="K1133" s="19" t="n">
        <f aca="false">IF(E1133="Discontinued",H1133,ROUND(ROUNDUP(ROUND(G1133/(1-IF(J1133="",I1133,J1133))/0.05,6),0)*0.05,2))</f>
        <v>9.8</v>
      </c>
      <c r="L1133" s="19" t="n">
        <f aca="false">IF(OR(E1133="Discontinued",P1133="Held at old sell"),H1133,IF(LEFT(P1133,15)="Approved, cappe",ROUND(ROUNDUP(ROUND(H1133*1.1/0.05,6),0)*0.05,2),K1133))</f>
        <v>9.8</v>
      </c>
      <c r="M1133" s="17" t="n">
        <f aca="false">ROUND((H1133-G1133)/H1133,3)</f>
        <v>0.376</v>
      </c>
      <c r="N1133" s="17" t="n">
        <f aca="false">IF(E1133="Discontinued","",ROUND((L1133-G1133)/L1133,3))</f>
        <v>0.42</v>
      </c>
      <c r="O1133" s="21" t="str">
        <f aca="false">IF(E1133="Discontinued","Archive",IF(AND(ROUND(K1133/H1133-1,6)&lt;=0.1,K1133-H1133&lt;=100),"Auto","Approval"))</f>
        <v>Auto</v>
      </c>
      <c r="P1133" s="21" t="s">
        <v>111</v>
      </c>
      <c r="Q1133" s="21"/>
      <c r="R1133" s="21" t="str">
        <f aca="false">IF(E1133="Superseded",MID(INDEX('Import file'!$E$2:$E$1384,MATCH(A1133,'Import file'!$A$2:$A$1384,0)),23,30),A1133)</f>
        <v>SAC-1307</v>
      </c>
      <c r="S1133" s="19" t="n">
        <f aca="false">IF(E1133="Discontinued","",IFERROR(INDEX('Supplier file A'!$D$2:$D$677,MATCH(R1133,'Supplier file A'!$A$2:$A$677,0)),IFERROR(INDEX('Supplier file B'!$D$2:$D$386,MATCH(R1133,'Supplier file B'!$A$2:$A$386,0)),INDEX('Supplier file C'!$D$2:$D$383,MATCH(R1133,'Supplier file C'!$A$2:$A$383,0)))))</f>
        <v>5.68</v>
      </c>
      <c r="T1133" s="21" t="str">
        <f aca="false">IF(E1133="Discontinued","",IF(ABS(G1133-S1133)&lt;0.005,"Yes","No"))</f>
        <v>Yes</v>
      </c>
      <c r="U1133" s="21" t="str">
        <f aca="false">IF(E1133="Discontinued","",IF(ABS(F1133-G1133)&lt;=0.01*G1133,"Yes","No"))</f>
        <v>No</v>
      </c>
      <c r="V1133" s="17" t="n">
        <f aca="false">IF(E1133="Discontinued","",K1133/H1133-1)</f>
        <v>0.0769230769230771</v>
      </c>
      <c r="W1133" s="21" t="str">
        <f aca="false">IF(E1133="Discontinued","Archived",IF(ROUND((L1133-G1133)/L1133,3)&gt;=ROUND(I1133,3),"At or above target",IF(Q1133&lt;&gt;"","Below target, reason recorded","Below target, no reason")))</f>
        <v>At or above target</v>
      </c>
      <c r="X1133" s="21" t="str">
        <f aca="false">IF(E1133="Discontinued","",IF(ROUND(M1133-I1133,3)&lt;-0.01,"Yes","No"))</f>
        <v>Yes</v>
      </c>
    </row>
    <row r="1134" customFormat="false" ht="15" hidden="false" customHeight="false" outlineLevel="0" collapsed="false">
      <c r="A1134" s="21" t="s">
        <v>2408</v>
      </c>
      <c r="B1134" s="21" t="s">
        <v>2409</v>
      </c>
      <c r="C1134" s="21" t="s">
        <v>2202</v>
      </c>
      <c r="D1134" s="21" t="s">
        <v>2203</v>
      </c>
      <c r="E1134" s="21" t="s">
        <v>110</v>
      </c>
      <c r="F1134" s="19" t="n">
        <v>48.6</v>
      </c>
      <c r="G1134" s="19" t="n">
        <v>51.84</v>
      </c>
      <c r="H1134" s="19" t="n">
        <v>83.8</v>
      </c>
      <c r="I1134" s="17" t="n">
        <v>0.42</v>
      </c>
      <c r="J1134" s="17"/>
      <c r="K1134" s="19" t="n">
        <f aca="false">IF(E1134="Discontinued",H1134,ROUND(ROUNDUP(ROUND(G1134/(1-IF(J1134="",I1134,J1134))/0.05,6),0)*0.05,2))</f>
        <v>89.4</v>
      </c>
      <c r="L1134" s="19" t="n">
        <f aca="false">IF(OR(E1134="Discontinued",P1134="Held at old sell"),H1134,IF(LEFT(P1134,15)="Approved, cappe",ROUND(ROUNDUP(ROUND(H1134*1.1/0.05,6),0)*0.05,2),K1134))</f>
        <v>89.4</v>
      </c>
      <c r="M1134" s="17" t="n">
        <f aca="false">ROUND((H1134-G1134)/H1134,3)</f>
        <v>0.381</v>
      </c>
      <c r="N1134" s="17" t="n">
        <f aca="false">IF(E1134="Discontinued","",ROUND((L1134-G1134)/L1134,3))</f>
        <v>0.42</v>
      </c>
      <c r="O1134" s="21" t="str">
        <f aca="false">IF(E1134="Discontinued","Archive",IF(AND(ROUND(K1134/H1134-1,6)&lt;=0.1,K1134-H1134&lt;=100),"Auto","Approval"))</f>
        <v>Auto</v>
      </c>
      <c r="P1134" s="21" t="s">
        <v>111</v>
      </c>
      <c r="Q1134" s="21"/>
      <c r="R1134" s="21" t="str">
        <f aca="false">IF(E1134="Superseded",MID(INDEX('Import file'!$E$2:$E$1384,MATCH(A1134,'Import file'!$A$2:$A$1384,0)),23,30),A1134)</f>
        <v>SAC-1310</v>
      </c>
      <c r="S1134" s="19" t="n">
        <f aca="false">IF(E1134="Discontinued","",IFERROR(INDEX('Supplier file A'!$D$2:$D$677,MATCH(R1134,'Supplier file A'!$A$2:$A$677,0)),IFERROR(INDEX('Supplier file B'!$D$2:$D$386,MATCH(R1134,'Supplier file B'!$A$2:$A$386,0)),INDEX('Supplier file C'!$D$2:$D$383,MATCH(R1134,'Supplier file C'!$A$2:$A$383,0)))))</f>
        <v>51.84</v>
      </c>
      <c r="T1134" s="21" t="str">
        <f aca="false">IF(E1134="Discontinued","",IF(ABS(G1134-S1134)&lt;0.005,"Yes","No"))</f>
        <v>Yes</v>
      </c>
      <c r="U1134" s="21" t="str">
        <f aca="false">IF(E1134="Discontinued","",IF(ABS(F1134-G1134)&lt;=0.01*G1134,"Yes","No"))</f>
        <v>No</v>
      </c>
      <c r="V1134" s="17" t="n">
        <f aca="false">IF(E1134="Discontinued","",K1134/H1134-1)</f>
        <v>0.0668257756563246</v>
      </c>
      <c r="W1134" s="21" t="str">
        <f aca="false">IF(E1134="Discontinued","Archived",IF(ROUND((L1134-G1134)/L1134,3)&gt;=ROUND(I1134,3),"At or above target",IF(Q1134&lt;&gt;"","Below target, reason recorded","Below target, no reason")))</f>
        <v>At or above target</v>
      </c>
      <c r="X1134" s="21" t="str">
        <f aca="false">IF(E1134="Discontinued","",IF(ROUND(M1134-I1134,3)&lt;-0.01,"Yes","No"))</f>
        <v>Yes</v>
      </c>
    </row>
    <row r="1135" customFormat="false" ht="15" hidden="false" customHeight="false" outlineLevel="0" collapsed="false">
      <c r="A1135" s="21" t="s">
        <v>2410</v>
      </c>
      <c r="B1135" s="21" t="s">
        <v>2411</v>
      </c>
      <c r="C1135" s="21" t="s">
        <v>2202</v>
      </c>
      <c r="D1135" s="21" t="s">
        <v>2203</v>
      </c>
      <c r="E1135" s="21" t="s">
        <v>110</v>
      </c>
      <c r="F1135" s="19" t="n">
        <v>22</v>
      </c>
      <c r="G1135" s="19" t="n">
        <v>23.74</v>
      </c>
      <c r="H1135" s="19" t="n">
        <v>37.95</v>
      </c>
      <c r="I1135" s="17" t="n">
        <v>0.42</v>
      </c>
      <c r="J1135" s="17"/>
      <c r="K1135" s="19" t="n">
        <f aca="false">IF(E1135="Discontinued",H1135,ROUND(ROUNDUP(ROUND(G1135/(1-IF(J1135="",I1135,J1135))/0.05,6),0)*0.05,2))</f>
        <v>40.95</v>
      </c>
      <c r="L1135" s="19" t="n">
        <f aca="false">IF(OR(E1135="Discontinued",P1135="Held at old sell"),H1135,IF(LEFT(P1135,15)="Approved, cappe",ROUND(ROUNDUP(ROUND(H1135*1.1/0.05,6),0)*0.05,2),K1135))</f>
        <v>40.95</v>
      </c>
      <c r="M1135" s="17" t="n">
        <f aca="false">ROUND((H1135-G1135)/H1135,3)</f>
        <v>0.374</v>
      </c>
      <c r="N1135" s="17" t="n">
        <f aca="false">IF(E1135="Discontinued","",ROUND((L1135-G1135)/L1135,3))</f>
        <v>0.42</v>
      </c>
      <c r="O1135" s="21" t="str">
        <f aca="false">IF(E1135="Discontinued","Archive",IF(AND(ROUND(K1135/H1135-1,6)&lt;=0.1,K1135-H1135&lt;=100),"Auto","Approval"))</f>
        <v>Auto</v>
      </c>
      <c r="P1135" s="21" t="s">
        <v>111</v>
      </c>
      <c r="Q1135" s="21"/>
      <c r="R1135" s="21" t="str">
        <f aca="false">IF(E1135="Superseded",MID(INDEX('Import file'!$E$2:$E$1384,MATCH(A1135,'Import file'!$A$2:$A$1384,0)),23,30),A1135)</f>
        <v>SAC-1312</v>
      </c>
      <c r="S1135" s="19" t="n">
        <f aca="false">IF(E1135="Discontinued","",IFERROR(INDEX('Supplier file A'!$D$2:$D$677,MATCH(R1135,'Supplier file A'!$A$2:$A$677,0)),IFERROR(INDEX('Supplier file B'!$D$2:$D$386,MATCH(R1135,'Supplier file B'!$A$2:$A$386,0)),INDEX('Supplier file C'!$D$2:$D$383,MATCH(R1135,'Supplier file C'!$A$2:$A$383,0)))))</f>
        <v>23.74</v>
      </c>
      <c r="T1135" s="21" t="str">
        <f aca="false">IF(E1135="Discontinued","",IF(ABS(G1135-S1135)&lt;0.005,"Yes","No"))</f>
        <v>Yes</v>
      </c>
      <c r="U1135" s="21" t="str">
        <f aca="false">IF(E1135="Discontinued","",IF(ABS(F1135-G1135)&lt;=0.01*G1135,"Yes","No"))</f>
        <v>No</v>
      </c>
      <c r="V1135" s="17" t="n">
        <f aca="false">IF(E1135="Discontinued","",K1135/H1135-1)</f>
        <v>0.0790513833992095</v>
      </c>
      <c r="W1135" s="21" t="str">
        <f aca="false">IF(E1135="Discontinued","Archived",IF(ROUND((L1135-G1135)/L1135,3)&gt;=ROUND(I1135,3),"At or above target",IF(Q1135&lt;&gt;"","Below target, reason recorded","Below target, no reason")))</f>
        <v>At or above target</v>
      </c>
      <c r="X1135" s="21" t="str">
        <f aca="false">IF(E1135="Discontinued","",IF(ROUND(M1135-I1135,3)&lt;-0.01,"Yes","No"))</f>
        <v>Yes</v>
      </c>
    </row>
    <row r="1136" customFormat="false" ht="15" hidden="false" customHeight="false" outlineLevel="0" collapsed="false">
      <c r="A1136" s="21" t="s">
        <v>2412</v>
      </c>
      <c r="B1136" s="21" t="s">
        <v>2413</v>
      </c>
      <c r="C1136" s="21" t="s">
        <v>2202</v>
      </c>
      <c r="D1136" s="21" t="s">
        <v>2203</v>
      </c>
      <c r="E1136" s="21" t="s">
        <v>110</v>
      </c>
      <c r="F1136" s="19" t="n">
        <v>5.98</v>
      </c>
      <c r="G1136" s="19" t="n">
        <v>6.34</v>
      </c>
      <c r="H1136" s="19" t="n">
        <v>10.35</v>
      </c>
      <c r="I1136" s="17" t="n">
        <v>0.42</v>
      </c>
      <c r="J1136" s="17"/>
      <c r="K1136" s="19" t="n">
        <f aca="false">IF(E1136="Discontinued",H1136,ROUND(ROUNDUP(ROUND(G1136/(1-IF(J1136="",I1136,J1136))/0.05,6),0)*0.05,2))</f>
        <v>10.95</v>
      </c>
      <c r="L1136" s="19" t="n">
        <f aca="false">IF(OR(E1136="Discontinued",P1136="Held at old sell"),H1136,IF(LEFT(P1136,15)="Approved, cappe",ROUND(ROUNDUP(ROUND(H1136*1.1/0.05,6),0)*0.05,2),K1136))</f>
        <v>10.95</v>
      </c>
      <c r="M1136" s="17" t="n">
        <f aca="false">ROUND((H1136-G1136)/H1136,3)</f>
        <v>0.387</v>
      </c>
      <c r="N1136" s="17" t="n">
        <f aca="false">IF(E1136="Discontinued","",ROUND((L1136-G1136)/L1136,3))</f>
        <v>0.421</v>
      </c>
      <c r="O1136" s="21" t="str">
        <f aca="false">IF(E1136="Discontinued","Archive",IF(AND(ROUND(K1136/H1136-1,6)&lt;=0.1,K1136-H1136&lt;=100),"Auto","Approval"))</f>
        <v>Auto</v>
      </c>
      <c r="P1136" s="21" t="s">
        <v>111</v>
      </c>
      <c r="Q1136" s="21"/>
      <c r="R1136" s="21" t="str">
        <f aca="false">IF(E1136="Superseded",MID(INDEX('Import file'!$E$2:$E$1384,MATCH(A1136,'Import file'!$A$2:$A$1384,0)),23,30),A1136)</f>
        <v>SAC-1316</v>
      </c>
      <c r="S1136" s="19" t="n">
        <f aca="false">IF(E1136="Discontinued","",IFERROR(INDEX('Supplier file A'!$D$2:$D$677,MATCH(R1136,'Supplier file A'!$A$2:$A$677,0)),IFERROR(INDEX('Supplier file B'!$D$2:$D$386,MATCH(R1136,'Supplier file B'!$A$2:$A$386,0)),INDEX('Supplier file C'!$D$2:$D$383,MATCH(R1136,'Supplier file C'!$A$2:$A$383,0)))))</f>
        <v>6.34</v>
      </c>
      <c r="T1136" s="21" t="str">
        <f aca="false">IF(E1136="Discontinued","",IF(ABS(G1136-S1136)&lt;0.005,"Yes","No"))</f>
        <v>Yes</v>
      </c>
      <c r="U1136" s="21" t="str">
        <f aca="false">IF(E1136="Discontinued","",IF(ABS(F1136-G1136)&lt;=0.01*G1136,"Yes","No"))</f>
        <v>No</v>
      </c>
      <c r="V1136" s="17" t="n">
        <f aca="false">IF(E1136="Discontinued","",K1136/H1136-1)</f>
        <v>0.0579710144927537</v>
      </c>
      <c r="W1136" s="21" t="str">
        <f aca="false">IF(E1136="Discontinued","Archived",IF(ROUND((L1136-G1136)/L1136,3)&gt;=ROUND(I1136,3),"At or above target",IF(Q1136&lt;&gt;"","Below target, reason recorded","Below target, no reason")))</f>
        <v>At or above target</v>
      </c>
      <c r="X1136" s="21" t="str">
        <f aca="false">IF(E1136="Discontinued","",IF(ROUND(M1136-I1136,3)&lt;-0.01,"Yes","No"))</f>
        <v>Yes</v>
      </c>
    </row>
    <row r="1137" customFormat="false" ht="15" hidden="false" customHeight="false" outlineLevel="0" collapsed="false">
      <c r="A1137" s="21" t="s">
        <v>2414</v>
      </c>
      <c r="B1137" s="21" t="s">
        <v>2415</v>
      </c>
      <c r="C1137" s="21" t="s">
        <v>2202</v>
      </c>
      <c r="D1137" s="21" t="s">
        <v>2203</v>
      </c>
      <c r="E1137" s="21" t="s">
        <v>110</v>
      </c>
      <c r="F1137" s="19" t="n">
        <v>3.91</v>
      </c>
      <c r="G1137" s="19" t="n">
        <v>4.16</v>
      </c>
      <c r="H1137" s="19" t="n">
        <v>6.75</v>
      </c>
      <c r="I1137" s="17" t="n">
        <v>0.42</v>
      </c>
      <c r="J1137" s="17"/>
      <c r="K1137" s="19" t="n">
        <f aca="false">IF(E1137="Discontinued",H1137,ROUND(ROUNDUP(ROUND(G1137/(1-IF(J1137="",I1137,J1137))/0.05,6),0)*0.05,2))</f>
        <v>7.2</v>
      </c>
      <c r="L1137" s="19" t="n">
        <f aca="false">IF(OR(E1137="Discontinued",P1137="Held at old sell"),H1137,IF(LEFT(P1137,15)="Approved, cappe",ROUND(ROUNDUP(ROUND(H1137*1.1/0.05,6),0)*0.05,2),K1137))</f>
        <v>7.2</v>
      </c>
      <c r="M1137" s="17" t="n">
        <f aca="false">ROUND((H1137-G1137)/H1137,3)</f>
        <v>0.384</v>
      </c>
      <c r="N1137" s="17" t="n">
        <f aca="false">IF(E1137="Discontinued","",ROUND((L1137-G1137)/L1137,3))</f>
        <v>0.422</v>
      </c>
      <c r="O1137" s="21" t="str">
        <f aca="false">IF(E1137="Discontinued","Archive",IF(AND(ROUND(K1137/H1137-1,6)&lt;=0.1,K1137-H1137&lt;=100),"Auto","Approval"))</f>
        <v>Auto</v>
      </c>
      <c r="P1137" s="21" t="s">
        <v>111</v>
      </c>
      <c r="Q1137" s="21"/>
      <c r="R1137" s="21" t="str">
        <f aca="false">IF(E1137="Superseded",MID(INDEX('Import file'!$E$2:$E$1384,MATCH(A1137,'Import file'!$A$2:$A$1384,0)),23,30),A1137)</f>
        <v>SAC-1318</v>
      </c>
      <c r="S1137" s="19" t="n">
        <f aca="false">IF(E1137="Discontinued","",IFERROR(INDEX('Supplier file A'!$D$2:$D$677,MATCH(R1137,'Supplier file A'!$A$2:$A$677,0)),IFERROR(INDEX('Supplier file B'!$D$2:$D$386,MATCH(R1137,'Supplier file B'!$A$2:$A$386,0)),INDEX('Supplier file C'!$D$2:$D$383,MATCH(R1137,'Supplier file C'!$A$2:$A$383,0)))))</f>
        <v>4.16</v>
      </c>
      <c r="T1137" s="21" t="str">
        <f aca="false">IF(E1137="Discontinued","",IF(ABS(G1137-S1137)&lt;0.005,"Yes","No"))</f>
        <v>Yes</v>
      </c>
      <c r="U1137" s="21" t="str">
        <f aca="false">IF(E1137="Discontinued","",IF(ABS(F1137-G1137)&lt;=0.01*G1137,"Yes","No"))</f>
        <v>No</v>
      </c>
      <c r="V1137" s="17" t="n">
        <f aca="false">IF(E1137="Discontinued","",K1137/H1137-1)</f>
        <v>0.0666666666666667</v>
      </c>
      <c r="W1137" s="21" t="str">
        <f aca="false">IF(E1137="Discontinued","Archived",IF(ROUND((L1137-G1137)/L1137,3)&gt;=ROUND(I1137,3),"At or above target",IF(Q1137&lt;&gt;"","Below target, reason recorded","Below target, no reason")))</f>
        <v>At or above target</v>
      </c>
      <c r="X1137" s="21" t="str">
        <f aca="false">IF(E1137="Discontinued","",IF(ROUND(M1137-I1137,3)&lt;-0.01,"Yes","No"))</f>
        <v>Yes</v>
      </c>
    </row>
    <row r="1138" customFormat="false" ht="15" hidden="false" customHeight="false" outlineLevel="0" collapsed="false">
      <c r="A1138" s="21" t="s">
        <v>2416</v>
      </c>
      <c r="B1138" s="21" t="s">
        <v>2417</v>
      </c>
      <c r="C1138" s="21" t="s">
        <v>2202</v>
      </c>
      <c r="D1138" s="21" t="s">
        <v>2203</v>
      </c>
      <c r="E1138" s="21" t="s">
        <v>110</v>
      </c>
      <c r="F1138" s="19" t="n">
        <v>25.3</v>
      </c>
      <c r="G1138" s="19" t="n">
        <v>26.81</v>
      </c>
      <c r="H1138" s="19" t="n">
        <v>39.55</v>
      </c>
      <c r="I1138" s="17" t="n">
        <v>0.42</v>
      </c>
      <c r="J1138" s="17" t="n">
        <v>0.36</v>
      </c>
      <c r="K1138" s="19" t="n">
        <f aca="false">IF(E1138="Discontinued",H1138,ROUND(ROUNDUP(ROUND(G1138/(1-IF(J1138="",I1138,J1138))/0.05,6),0)*0.05,2))</f>
        <v>41.9</v>
      </c>
      <c r="L1138" s="19" t="n">
        <f aca="false">IF(OR(E1138="Discontinued",P1138="Held at old sell"),H1138,IF(LEFT(P1138,15)="Approved, cappe",ROUND(ROUNDUP(ROUND(H1138*1.1/0.05,6),0)*0.05,2),K1138))</f>
        <v>41.9</v>
      </c>
      <c r="M1138" s="17" t="n">
        <f aca="false">ROUND((H1138-G1138)/H1138,3)</f>
        <v>0.322</v>
      </c>
      <c r="N1138" s="17" t="n">
        <f aca="false">IF(E1138="Discontinued","",ROUND((L1138-G1138)/L1138,3))</f>
        <v>0.36</v>
      </c>
      <c r="O1138" s="21" t="str">
        <f aca="false">IF(E1138="Discontinued","Archive",IF(AND(ROUND(K1138/H1138-1,6)&lt;=0.1,K1138-H1138&lt;=100),"Auto","Approval"))</f>
        <v>Auto</v>
      </c>
      <c r="P1138" s="21" t="s">
        <v>111</v>
      </c>
      <c r="Q1138" s="21" t="s">
        <v>1649</v>
      </c>
      <c r="R1138" s="21" t="str">
        <f aca="false">IF(E1138="Superseded",MID(INDEX('Import file'!$E$2:$E$1384,MATCH(A1138,'Import file'!$A$2:$A$1384,0)),23,30),A1138)</f>
        <v>SAC-1322</v>
      </c>
      <c r="S1138" s="19" t="n">
        <f aca="false">IF(E1138="Discontinued","",IFERROR(INDEX('Supplier file A'!$D$2:$D$677,MATCH(R1138,'Supplier file A'!$A$2:$A$677,0)),IFERROR(INDEX('Supplier file B'!$D$2:$D$386,MATCH(R1138,'Supplier file B'!$A$2:$A$386,0)),INDEX('Supplier file C'!$D$2:$D$383,MATCH(R1138,'Supplier file C'!$A$2:$A$383,0)))))</f>
        <v>26.81</v>
      </c>
      <c r="T1138" s="21" t="str">
        <f aca="false">IF(E1138="Discontinued","",IF(ABS(G1138-S1138)&lt;0.005,"Yes","No"))</f>
        <v>Yes</v>
      </c>
      <c r="U1138" s="21" t="str">
        <f aca="false">IF(E1138="Discontinued","",IF(ABS(F1138-G1138)&lt;=0.01*G1138,"Yes","No"))</f>
        <v>No</v>
      </c>
      <c r="V1138" s="17" t="n">
        <f aca="false">IF(E1138="Discontinued","",K1138/H1138-1)</f>
        <v>0.0594184576485461</v>
      </c>
      <c r="W1138" s="21" t="str">
        <f aca="false">IF(E1138="Discontinued","Archived",IF(ROUND((L1138-G1138)/L1138,3)&gt;=ROUND(I1138,3),"At or above target",IF(Q1138&lt;&gt;"","Below target, reason recorded","Below target, no reason")))</f>
        <v>Below target, reason recorded</v>
      </c>
      <c r="X1138" s="21" t="str">
        <f aca="false">IF(E1138="Discontinued","",IF(ROUND(M1138-I1138,3)&lt;-0.01,"Yes","No"))</f>
        <v>Yes</v>
      </c>
    </row>
    <row r="1139" customFormat="false" ht="15" hidden="false" customHeight="false" outlineLevel="0" collapsed="false">
      <c r="A1139" s="21" t="s">
        <v>2418</v>
      </c>
      <c r="B1139" s="21" t="s">
        <v>2419</v>
      </c>
      <c r="C1139" s="21" t="s">
        <v>2202</v>
      </c>
      <c r="D1139" s="21" t="s">
        <v>2203</v>
      </c>
      <c r="E1139" s="21" t="s">
        <v>110</v>
      </c>
      <c r="F1139" s="19" t="n">
        <v>30.6</v>
      </c>
      <c r="G1139" s="19" t="n">
        <v>32.58</v>
      </c>
      <c r="H1139" s="19" t="n">
        <v>52.8</v>
      </c>
      <c r="I1139" s="17" t="n">
        <v>0.42</v>
      </c>
      <c r="J1139" s="17"/>
      <c r="K1139" s="19" t="n">
        <f aca="false">IF(E1139="Discontinued",H1139,ROUND(ROUNDUP(ROUND(G1139/(1-IF(J1139="",I1139,J1139))/0.05,6),0)*0.05,2))</f>
        <v>56.2</v>
      </c>
      <c r="L1139" s="19" t="n">
        <f aca="false">IF(OR(E1139="Discontinued",P1139="Held at old sell"),H1139,IF(LEFT(P1139,15)="Approved, cappe",ROUND(ROUNDUP(ROUND(H1139*1.1/0.05,6),0)*0.05,2),K1139))</f>
        <v>56.2</v>
      </c>
      <c r="M1139" s="17" t="n">
        <f aca="false">ROUND((H1139-G1139)/H1139,3)</f>
        <v>0.383</v>
      </c>
      <c r="N1139" s="17" t="n">
        <f aca="false">IF(E1139="Discontinued","",ROUND((L1139-G1139)/L1139,3))</f>
        <v>0.42</v>
      </c>
      <c r="O1139" s="21" t="str">
        <f aca="false">IF(E1139="Discontinued","Archive",IF(AND(ROUND(K1139/H1139-1,6)&lt;=0.1,K1139-H1139&lt;=100),"Auto","Approval"))</f>
        <v>Auto</v>
      </c>
      <c r="P1139" s="21" t="s">
        <v>111</v>
      </c>
      <c r="Q1139" s="21"/>
      <c r="R1139" s="21" t="str">
        <f aca="false">IF(E1139="Superseded",MID(INDEX('Import file'!$E$2:$E$1384,MATCH(A1139,'Import file'!$A$2:$A$1384,0)),23,30),A1139)</f>
        <v>SAC-1326</v>
      </c>
      <c r="S1139" s="19" t="n">
        <f aca="false">IF(E1139="Discontinued","",IFERROR(INDEX('Supplier file A'!$D$2:$D$677,MATCH(R1139,'Supplier file A'!$A$2:$A$677,0)),IFERROR(INDEX('Supplier file B'!$D$2:$D$386,MATCH(R1139,'Supplier file B'!$A$2:$A$386,0)),INDEX('Supplier file C'!$D$2:$D$383,MATCH(R1139,'Supplier file C'!$A$2:$A$383,0)))))</f>
        <v>32.58</v>
      </c>
      <c r="T1139" s="21" t="str">
        <f aca="false">IF(E1139="Discontinued","",IF(ABS(G1139-S1139)&lt;0.005,"Yes","No"))</f>
        <v>Yes</v>
      </c>
      <c r="U1139" s="21" t="str">
        <f aca="false">IF(E1139="Discontinued","",IF(ABS(F1139-G1139)&lt;=0.01*G1139,"Yes","No"))</f>
        <v>No</v>
      </c>
      <c r="V1139" s="17" t="n">
        <f aca="false">IF(E1139="Discontinued","",K1139/H1139-1)</f>
        <v>0.0643939393939395</v>
      </c>
      <c r="W1139" s="21" t="str">
        <f aca="false">IF(E1139="Discontinued","Archived",IF(ROUND((L1139-G1139)/L1139,3)&gt;=ROUND(I1139,3),"At or above target",IF(Q1139&lt;&gt;"","Below target, reason recorded","Below target, no reason")))</f>
        <v>At or above target</v>
      </c>
      <c r="X1139" s="21" t="str">
        <f aca="false">IF(E1139="Discontinued","",IF(ROUND(M1139-I1139,3)&lt;-0.01,"Yes","No"))</f>
        <v>Yes</v>
      </c>
    </row>
    <row r="1140" customFormat="false" ht="15" hidden="false" customHeight="false" outlineLevel="0" collapsed="false">
      <c r="A1140" s="21" t="s">
        <v>2420</v>
      </c>
      <c r="B1140" s="21" t="s">
        <v>2421</v>
      </c>
      <c r="C1140" s="21" t="s">
        <v>2202</v>
      </c>
      <c r="D1140" s="21" t="s">
        <v>2203</v>
      </c>
      <c r="E1140" s="21" t="s">
        <v>110</v>
      </c>
      <c r="F1140" s="19" t="n">
        <v>22.1</v>
      </c>
      <c r="G1140" s="19" t="n">
        <v>23.54</v>
      </c>
      <c r="H1140" s="19" t="n">
        <v>38.15</v>
      </c>
      <c r="I1140" s="17" t="n">
        <v>0.42</v>
      </c>
      <c r="J1140" s="17"/>
      <c r="K1140" s="19" t="n">
        <f aca="false">IF(E1140="Discontinued",H1140,ROUND(ROUNDUP(ROUND(G1140/(1-IF(J1140="",I1140,J1140))/0.05,6),0)*0.05,2))</f>
        <v>40.6</v>
      </c>
      <c r="L1140" s="19" t="n">
        <f aca="false">IF(OR(E1140="Discontinued",P1140="Held at old sell"),H1140,IF(LEFT(P1140,15)="Approved, cappe",ROUND(ROUNDUP(ROUND(H1140*1.1/0.05,6),0)*0.05,2),K1140))</f>
        <v>40.6</v>
      </c>
      <c r="M1140" s="17" t="n">
        <f aca="false">ROUND((H1140-G1140)/H1140,3)</f>
        <v>0.383</v>
      </c>
      <c r="N1140" s="17" t="n">
        <f aca="false">IF(E1140="Discontinued","",ROUND((L1140-G1140)/L1140,3))</f>
        <v>0.42</v>
      </c>
      <c r="O1140" s="21" t="str">
        <f aca="false">IF(E1140="Discontinued","Archive",IF(AND(ROUND(K1140/H1140-1,6)&lt;=0.1,K1140-H1140&lt;=100),"Auto","Approval"))</f>
        <v>Auto</v>
      </c>
      <c r="P1140" s="21" t="s">
        <v>111</v>
      </c>
      <c r="Q1140" s="21"/>
      <c r="R1140" s="21" t="str">
        <f aca="false">IF(E1140="Superseded",MID(INDEX('Import file'!$E$2:$E$1384,MATCH(A1140,'Import file'!$A$2:$A$1384,0)),23,30),A1140)</f>
        <v>SAC-1328</v>
      </c>
      <c r="S1140" s="19" t="n">
        <f aca="false">IF(E1140="Discontinued","",IFERROR(INDEX('Supplier file A'!$D$2:$D$677,MATCH(R1140,'Supplier file A'!$A$2:$A$677,0)),IFERROR(INDEX('Supplier file B'!$D$2:$D$386,MATCH(R1140,'Supplier file B'!$A$2:$A$386,0)),INDEX('Supplier file C'!$D$2:$D$383,MATCH(R1140,'Supplier file C'!$A$2:$A$383,0)))))</f>
        <v>23.54</v>
      </c>
      <c r="T1140" s="21" t="str">
        <f aca="false">IF(E1140="Discontinued","",IF(ABS(G1140-S1140)&lt;0.005,"Yes","No"))</f>
        <v>Yes</v>
      </c>
      <c r="U1140" s="21" t="str">
        <f aca="false">IF(E1140="Discontinued","",IF(ABS(F1140-G1140)&lt;=0.01*G1140,"Yes","No"))</f>
        <v>No</v>
      </c>
      <c r="V1140" s="17" t="n">
        <f aca="false">IF(E1140="Discontinued","",K1140/H1140-1)</f>
        <v>0.0642201834862386</v>
      </c>
      <c r="W1140" s="21" t="str">
        <f aca="false">IF(E1140="Discontinued","Archived",IF(ROUND((L1140-G1140)/L1140,3)&gt;=ROUND(I1140,3),"At or above target",IF(Q1140&lt;&gt;"","Below target, reason recorded","Below target, no reason")))</f>
        <v>At or above target</v>
      </c>
      <c r="X1140" s="21" t="str">
        <f aca="false">IF(E1140="Discontinued","",IF(ROUND(M1140-I1140,3)&lt;-0.01,"Yes","No"))</f>
        <v>Yes</v>
      </c>
    </row>
    <row r="1141" customFormat="false" ht="15" hidden="false" customHeight="false" outlineLevel="0" collapsed="false">
      <c r="A1141" s="21" t="s">
        <v>2422</v>
      </c>
      <c r="B1141" s="21" t="s">
        <v>2423</v>
      </c>
      <c r="C1141" s="21" t="s">
        <v>2202</v>
      </c>
      <c r="D1141" s="21" t="s">
        <v>2203</v>
      </c>
      <c r="E1141" s="21" t="s">
        <v>110</v>
      </c>
      <c r="F1141" s="19" t="n">
        <v>26</v>
      </c>
      <c r="G1141" s="19" t="n">
        <v>27.85</v>
      </c>
      <c r="H1141" s="19" t="n">
        <v>44.85</v>
      </c>
      <c r="I1141" s="17" t="n">
        <v>0.42</v>
      </c>
      <c r="J1141" s="17"/>
      <c r="K1141" s="19" t="n">
        <f aca="false">IF(E1141="Discontinued",H1141,ROUND(ROUNDUP(ROUND(G1141/(1-IF(J1141="",I1141,J1141))/0.05,6),0)*0.05,2))</f>
        <v>48.05</v>
      </c>
      <c r="L1141" s="19" t="n">
        <f aca="false">IF(OR(E1141="Discontinued",P1141="Held at old sell"),H1141,IF(LEFT(P1141,15)="Approved, cappe",ROUND(ROUNDUP(ROUND(H1141*1.1/0.05,6),0)*0.05,2),K1141))</f>
        <v>48.05</v>
      </c>
      <c r="M1141" s="17" t="n">
        <f aca="false">ROUND((H1141-G1141)/H1141,3)</f>
        <v>0.379</v>
      </c>
      <c r="N1141" s="17" t="n">
        <f aca="false">IF(E1141="Discontinued","",ROUND((L1141-G1141)/L1141,3))</f>
        <v>0.42</v>
      </c>
      <c r="O1141" s="21" t="str">
        <f aca="false">IF(E1141="Discontinued","Archive",IF(AND(ROUND(K1141/H1141-1,6)&lt;=0.1,K1141-H1141&lt;=100),"Auto","Approval"))</f>
        <v>Auto</v>
      </c>
      <c r="P1141" s="21" t="s">
        <v>111</v>
      </c>
      <c r="Q1141" s="21"/>
      <c r="R1141" s="21" t="str">
        <f aca="false">IF(E1141="Superseded",MID(INDEX('Import file'!$E$2:$E$1384,MATCH(A1141,'Import file'!$A$2:$A$1384,0)),23,30),A1141)</f>
        <v>SAC-1330</v>
      </c>
      <c r="S1141" s="19" t="n">
        <f aca="false">IF(E1141="Discontinued","",IFERROR(INDEX('Supplier file A'!$D$2:$D$677,MATCH(R1141,'Supplier file A'!$A$2:$A$677,0)),IFERROR(INDEX('Supplier file B'!$D$2:$D$386,MATCH(R1141,'Supplier file B'!$A$2:$A$386,0)),INDEX('Supplier file C'!$D$2:$D$383,MATCH(R1141,'Supplier file C'!$A$2:$A$383,0)))))</f>
        <v>27.85</v>
      </c>
      <c r="T1141" s="21" t="str">
        <f aca="false">IF(E1141="Discontinued","",IF(ABS(G1141-S1141)&lt;0.005,"Yes","No"))</f>
        <v>Yes</v>
      </c>
      <c r="U1141" s="21" t="str">
        <f aca="false">IF(E1141="Discontinued","",IF(ABS(F1141-G1141)&lt;=0.01*G1141,"Yes","No"))</f>
        <v>No</v>
      </c>
      <c r="V1141" s="17" t="n">
        <f aca="false">IF(E1141="Discontinued","",K1141/H1141-1)</f>
        <v>0.0713489409141581</v>
      </c>
      <c r="W1141" s="21" t="str">
        <f aca="false">IF(E1141="Discontinued","Archived",IF(ROUND((L1141-G1141)/L1141,3)&gt;=ROUND(I1141,3),"At or above target",IF(Q1141&lt;&gt;"","Below target, reason recorded","Below target, no reason")))</f>
        <v>At or above target</v>
      </c>
      <c r="X1141" s="21" t="str">
        <f aca="false">IF(E1141="Discontinued","",IF(ROUND(M1141-I1141,3)&lt;-0.01,"Yes","No"))</f>
        <v>Yes</v>
      </c>
    </row>
    <row r="1142" customFormat="false" ht="15" hidden="false" customHeight="false" outlineLevel="0" collapsed="false">
      <c r="A1142" s="21" t="s">
        <v>2424</v>
      </c>
      <c r="B1142" s="21" t="s">
        <v>2425</v>
      </c>
      <c r="C1142" s="21" t="s">
        <v>2202</v>
      </c>
      <c r="D1142" s="21" t="s">
        <v>2203</v>
      </c>
      <c r="E1142" s="21" t="s">
        <v>110</v>
      </c>
      <c r="F1142" s="19" t="n">
        <v>29.9</v>
      </c>
      <c r="G1142" s="19" t="n">
        <v>31.66</v>
      </c>
      <c r="H1142" s="19" t="n">
        <v>51.6</v>
      </c>
      <c r="I1142" s="17" t="n">
        <v>0.42</v>
      </c>
      <c r="J1142" s="17"/>
      <c r="K1142" s="19" t="n">
        <f aca="false">IF(E1142="Discontinued",H1142,ROUND(ROUNDUP(ROUND(G1142/(1-IF(J1142="",I1142,J1142))/0.05,6),0)*0.05,2))</f>
        <v>54.6</v>
      </c>
      <c r="L1142" s="19" t="n">
        <f aca="false">IF(OR(E1142="Discontinued",P1142="Held at old sell"),H1142,IF(LEFT(P1142,15)="Approved, cappe",ROUND(ROUNDUP(ROUND(H1142*1.1/0.05,6),0)*0.05,2),K1142))</f>
        <v>54.6</v>
      </c>
      <c r="M1142" s="17" t="n">
        <f aca="false">ROUND((H1142-G1142)/H1142,3)</f>
        <v>0.386</v>
      </c>
      <c r="N1142" s="17" t="n">
        <f aca="false">IF(E1142="Discontinued","",ROUND((L1142-G1142)/L1142,3))</f>
        <v>0.42</v>
      </c>
      <c r="O1142" s="21" t="str">
        <f aca="false">IF(E1142="Discontinued","Archive",IF(AND(ROUND(K1142/H1142-1,6)&lt;=0.1,K1142-H1142&lt;=100),"Auto","Approval"))</f>
        <v>Auto</v>
      </c>
      <c r="P1142" s="21" t="s">
        <v>111</v>
      </c>
      <c r="Q1142" s="21"/>
      <c r="R1142" s="21" t="str">
        <f aca="false">IF(E1142="Superseded",MID(INDEX('Import file'!$E$2:$E$1384,MATCH(A1142,'Import file'!$A$2:$A$1384,0)),23,30),A1142)</f>
        <v>SAC-1334</v>
      </c>
      <c r="S1142" s="19" t="n">
        <f aca="false">IF(E1142="Discontinued","",IFERROR(INDEX('Supplier file A'!$D$2:$D$677,MATCH(R1142,'Supplier file A'!$A$2:$A$677,0)),IFERROR(INDEX('Supplier file B'!$D$2:$D$386,MATCH(R1142,'Supplier file B'!$A$2:$A$386,0)),INDEX('Supplier file C'!$D$2:$D$383,MATCH(R1142,'Supplier file C'!$A$2:$A$383,0)))))</f>
        <v>31.66</v>
      </c>
      <c r="T1142" s="21" t="str">
        <f aca="false">IF(E1142="Discontinued","",IF(ABS(G1142-S1142)&lt;0.005,"Yes","No"))</f>
        <v>Yes</v>
      </c>
      <c r="U1142" s="21" t="str">
        <f aca="false">IF(E1142="Discontinued","",IF(ABS(F1142-G1142)&lt;=0.01*G1142,"Yes","No"))</f>
        <v>No</v>
      </c>
      <c r="V1142" s="17" t="n">
        <f aca="false">IF(E1142="Discontinued","",K1142/H1142-1)</f>
        <v>0.058139534883721</v>
      </c>
      <c r="W1142" s="21" t="str">
        <f aca="false">IF(E1142="Discontinued","Archived",IF(ROUND((L1142-G1142)/L1142,3)&gt;=ROUND(I1142,3),"At or above target",IF(Q1142&lt;&gt;"","Below target, reason recorded","Below target, no reason")))</f>
        <v>At or above target</v>
      </c>
      <c r="X1142" s="21" t="str">
        <f aca="false">IF(E1142="Discontinued","",IF(ROUND(M1142-I1142,3)&lt;-0.01,"Yes","No"))</f>
        <v>Yes</v>
      </c>
    </row>
    <row r="1143" customFormat="false" ht="15" hidden="false" customHeight="false" outlineLevel="0" collapsed="false">
      <c r="A1143" s="21" t="s">
        <v>2426</v>
      </c>
      <c r="B1143" s="21" t="s">
        <v>2427</v>
      </c>
      <c r="C1143" s="21" t="s">
        <v>2202</v>
      </c>
      <c r="D1143" s="21" t="s">
        <v>2203</v>
      </c>
      <c r="E1143" s="21" t="s">
        <v>110</v>
      </c>
      <c r="F1143" s="19" t="n">
        <v>18.7</v>
      </c>
      <c r="G1143" s="19" t="n">
        <v>19.82</v>
      </c>
      <c r="H1143" s="19" t="n">
        <v>32.25</v>
      </c>
      <c r="I1143" s="17" t="n">
        <v>0.42</v>
      </c>
      <c r="J1143" s="17"/>
      <c r="K1143" s="19" t="n">
        <f aca="false">IF(E1143="Discontinued",H1143,ROUND(ROUNDUP(ROUND(G1143/(1-IF(J1143="",I1143,J1143))/0.05,6),0)*0.05,2))</f>
        <v>34.2</v>
      </c>
      <c r="L1143" s="19" t="n">
        <f aca="false">IF(OR(E1143="Discontinued",P1143="Held at old sell"),H1143,IF(LEFT(P1143,15)="Approved, cappe",ROUND(ROUNDUP(ROUND(H1143*1.1/0.05,6),0)*0.05,2),K1143))</f>
        <v>34.2</v>
      </c>
      <c r="M1143" s="17" t="n">
        <f aca="false">ROUND((H1143-G1143)/H1143,3)</f>
        <v>0.385</v>
      </c>
      <c r="N1143" s="17" t="n">
        <f aca="false">IF(E1143="Discontinued","",ROUND((L1143-G1143)/L1143,3))</f>
        <v>0.42</v>
      </c>
      <c r="O1143" s="21" t="str">
        <f aca="false">IF(E1143="Discontinued","Archive",IF(AND(ROUND(K1143/H1143-1,6)&lt;=0.1,K1143-H1143&lt;=100),"Auto","Approval"))</f>
        <v>Auto</v>
      </c>
      <c r="P1143" s="21" t="s">
        <v>111</v>
      </c>
      <c r="Q1143" s="21"/>
      <c r="R1143" s="21" t="str">
        <f aca="false">IF(E1143="Superseded",MID(INDEX('Import file'!$E$2:$E$1384,MATCH(A1143,'Import file'!$A$2:$A$1384,0)),23,30),A1143)</f>
        <v>SAC-1336</v>
      </c>
      <c r="S1143" s="19" t="n">
        <f aca="false">IF(E1143="Discontinued","",IFERROR(INDEX('Supplier file A'!$D$2:$D$677,MATCH(R1143,'Supplier file A'!$A$2:$A$677,0)),IFERROR(INDEX('Supplier file B'!$D$2:$D$386,MATCH(R1143,'Supplier file B'!$A$2:$A$386,0)),INDEX('Supplier file C'!$D$2:$D$383,MATCH(R1143,'Supplier file C'!$A$2:$A$383,0)))))</f>
        <v>19.82</v>
      </c>
      <c r="T1143" s="21" t="str">
        <f aca="false">IF(E1143="Discontinued","",IF(ABS(G1143-S1143)&lt;0.005,"Yes","No"))</f>
        <v>Yes</v>
      </c>
      <c r="U1143" s="21" t="str">
        <f aca="false">IF(E1143="Discontinued","",IF(ABS(F1143-G1143)&lt;=0.01*G1143,"Yes","No"))</f>
        <v>No</v>
      </c>
      <c r="V1143" s="17" t="n">
        <f aca="false">IF(E1143="Discontinued","",K1143/H1143-1)</f>
        <v>0.0604651162790699</v>
      </c>
      <c r="W1143" s="21" t="str">
        <f aca="false">IF(E1143="Discontinued","Archived",IF(ROUND((L1143-G1143)/L1143,3)&gt;=ROUND(I1143,3),"At or above target",IF(Q1143&lt;&gt;"","Below target, reason recorded","Below target, no reason")))</f>
        <v>At or above target</v>
      </c>
      <c r="X1143" s="21" t="str">
        <f aca="false">IF(E1143="Discontinued","",IF(ROUND(M1143-I1143,3)&lt;-0.01,"Yes","No"))</f>
        <v>Yes</v>
      </c>
    </row>
    <row r="1144" customFormat="false" ht="15" hidden="false" customHeight="false" outlineLevel="0" collapsed="false">
      <c r="A1144" s="21" t="s">
        <v>2428</v>
      </c>
      <c r="B1144" s="21" t="s">
        <v>2429</v>
      </c>
      <c r="C1144" s="21" t="s">
        <v>2202</v>
      </c>
      <c r="D1144" s="21" t="s">
        <v>2203</v>
      </c>
      <c r="E1144" s="21" t="s">
        <v>110</v>
      </c>
      <c r="F1144" s="19" t="n">
        <v>8.37</v>
      </c>
      <c r="G1144" s="19" t="n">
        <v>8.91</v>
      </c>
      <c r="H1144" s="19" t="n">
        <v>14.45</v>
      </c>
      <c r="I1144" s="17" t="n">
        <v>0.42</v>
      </c>
      <c r="J1144" s="17"/>
      <c r="K1144" s="19" t="n">
        <f aca="false">IF(E1144="Discontinued",H1144,ROUND(ROUNDUP(ROUND(G1144/(1-IF(J1144="",I1144,J1144))/0.05,6),0)*0.05,2))</f>
        <v>15.4</v>
      </c>
      <c r="L1144" s="19" t="n">
        <f aca="false">IF(OR(E1144="Discontinued",P1144="Held at old sell"),H1144,IF(LEFT(P1144,15)="Approved, cappe",ROUND(ROUNDUP(ROUND(H1144*1.1/0.05,6),0)*0.05,2),K1144))</f>
        <v>15.4</v>
      </c>
      <c r="M1144" s="17" t="n">
        <f aca="false">ROUND((H1144-G1144)/H1144,3)</f>
        <v>0.383</v>
      </c>
      <c r="N1144" s="17" t="n">
        <f aca="false">IF(E1144="Discontinued","",ROUND((L1144-G1144)/L1144,3))</f>
        <v>0.421</v>
      </c>
      <c r="O1144" s="21" t="str">
        <f aca="false">IF(E1144="Discontinued","Archive",IF(AND(ROUND(K1144/H1144-1,6)&lt;=0.1,K1144-H1144&lt;=100),"Auto","Approval"))</f>
        <v>Auto</v>
      </c>
      <c r="P1144" s="21" t="s">
        <v>111</v>
      </c>
      <c r="Q1144" s="21"/>
      <c r="R1144" s="21" t="str">
        <f aca="false">IF(E1144="Superseded",MID(INDEX('Import file'!$E$2:$E$1384,MATCH(A1144,'Import file'!$A$2:$A$1384,0)),23,30),A1144)</f>
        <v>SAC-1339</v>
      </c>
      <c r="S1144" s="19" t="n">
        <f aca="false">IF(E1144="Discontinued","",IFERROR(INDEX('Supplier file A'!$D$2:$D$677,MATCH(R1144,'Supplier file A'!$A$2:$A$677,0)),IFERROR(INDEX('Supplier file B'!$D$2:$D$386,MATCH(R1144,'Supplier file B'!$A$2:$A$386,0)),INDEX('Supplier file C'!$D$2:$D$383,MATCH(R1144,'Supplier file C'!$A$2:$A$383,0)))))</f>
        <v>8.91</v>
      </c>
      <c r="T1144" s="21" t="str">
        <f aca="false">IF(E1144="Discontinued","",IF(ABS(G1144-S1144)&lt;0.005,"Yes","No"))</f>
        <v>Yes</v>
      </c>
      <c r="U1144" s="21" t="str">
        <f aca="false">IF(E1144="Discontinued","",IF(ABS(F1144-G1144)&lt;=0.01*G1144,"Yes","No"))</f>
        <v>No</v>
      </c>
      <c r="V1144" s="17" t="n">
        <f aca="false">IF(E1144="Discontinued","",K1144/H1144-1)</f>
        <v>0.0657439446366783</v>
      </c>
      <c r="W1144" s="21" t="str">
        <f aca="false">IF(E1144="Discontinued","Archived",IF(ROUND((L1144-G1144)/L1144,3)&gt;=ROUND(I1144,3),"At or above target",IF(Q1144&lt;&gt;"","Below target, reason recorded","Below target, no reason")))</f>
        <v>At or above target</v>
      </c>
      <c r="X1144" s="21" t="str">
        <f aca="false">IF(E1144="Discontinued","",IF(ROUND(M1144-I1144,3)&lt;-0.01,"Yes","No"))</f>
        <v>Yes</v>
      </c>
    </row>
    <row r="1145" customFormat="false" ht="15" hidden="false" customHeight="false" outlineLevel="0" collapsed="false">
      <c r="A1145" s="21" t="s">
        <v>2430</v>
      </c>
      <c r="B1145" s="21" t="s">
        <v>2431</v>
      </c>
      <c r="C1145" s="21" t="s">
        <v>2202</v>
      </c>
      <c r="D1145" s="21" t="s">
        <v>2203</v>
      </c>
      <c r="E1145" s="21" t="s">
        <v>110</v>
      </c>
      <c r="F1145" s="19" t="n">
        <v>3.68</v>
      </c>
      <c r="G1145" s="19" t="n">
        <v>3.91</v>
      </c>
      <c r="H1145" s="19" t="n">
        <v>5.5</v>
      </c>
      <c r="I1145" s="17" t="n">
        <v>0.42</v>
      </c>
      <c r="J1145" s="17" t="n">
        <v>0.33</v>
      </c>
      <c r="K1145" s="19" t="n">
        <f aca="false">IF(E1145="Discontinued",H1145,ROUND(ROUNDUP(ROUND(G1145/(1-IF(J1145="",I1145,J1145))/0.05,6),0)*0.05,2))</f>
        <v>5.85</v>
      </c>
      <c r="L1145" s="19" t="n">
        <f aca="false">IF(OR(E1145="Discontinued",P1145="Held at old sell"),H1145,IF(LEFT(P1145,15)="Approved, cappe",ROUND(ROUNDUP(ROUND(H1145*1.1/0.05,6),0)*0.05,2),K1145))</f>
        <v>5.85</v>
      </c>
      <c r="M1145" s="17" t="n">
        <f aca="false">ROUND((H1145-G1145)/H1145,3)</f>
        <v>0.289</v>
      </c>
      <c r="N1145" s="17" t="n">
        <f aca="false">IF(E1145="Discontinued","",ROUND((L1145-G1145)/L1145,3))</f>
        <v>0.332</v>
      </c>
      <c r="O1145" s="21" t="str">
        <f aca="false">IF(E1145="Discontinued","Archive",IF(AND(ROUND(K1145/H1145-1,6)&lt;=0.1,K1145-H1145&lt;=100),"Auto","Approval"))</f>
        <v>Auto</v>
      </c>
      <c r="P1145" s="21" t="s">
        <v>111</v>
      </c>
      <c r="Q1145" s="21" t="s">
        <v>1481</v>
      </c>
      <c r="R1145" s="21" t="str">
        <f aca="false">IF(E1145="Superseded",MID(INDEX('Import file'!$E$2:$E$1384,MATCH(A1145,'Import file'!$A$2:$A$1384,0)),23,30),A1145)</f>
        <v>SAC-1344</v>
      </c>
      <c r="S1145" s="19" t="n">
        <f aca="false">IF(E1145="Discontinued","",IFERROR(INDEX('Supplier file A'!$D$2:$D$677,MATCH(R1145,'Supplier file A'!$A$2:$A$677,0)),IFERROR(INDEX('Supplier file B'!$D$2:$D$386,MATCH(R1145,'Supplier file B'!$A$2:$A$386,0)),INDEX('Supplier file C'!$D$2:$D$383,MATCH(R1145,'Supplier file C'!$A$2:$A$383,0)))))</f>
        <v>3.91</v>
      </c>
      <c r="T1145" s="21" t="str">
        <f aca="false">IF(E1145="Discontinued","",IF(ABS(G1145-S1145)&lt;0.005,"Yes","No"))</f>
        <v>Yes</v>
      </c>
      <c r="U1145" s="21" t="str">
        <f aca="false">IF(E1145="Discontinued","",IF(ABS(F1145-G1145)&lt;=0.01*G1145,"Yes","No"))</f>
        <v>No</v>
      </c>
      <c r="V1145" s="17" t="n">
        <f aca="false">IF(E1145="Discontinued","",K1145/H1145-1)</f>
        <v>0.0636363636363635</v>
      </c>
      <c r="W1145" s="21" t="str">
        <f aca="false">IF(E1145="Discontinued","Archived",IF(ROUND((L1145-G1145)/L1145,3)&gt;=ROUND(I1145,3),"At or above target",IF(Q1145&lt;&gt;"","Below target, reason recorded","Below target, no reason")))</f>
        <v>Below target, reason recorded</v>
      </c>
      <c r="X1145" s="21" t="str">
        <f aca="false">IF(E1145="Discontinued","",IF(ROUND(M1145-I1145,3)&lt;-0.01,"Yes","No"))</f>
        <v>Yes</v>
      </c>
    </row>
    <row r="1146" customFormat="false" ht="15" hidden="false" customHeight="false" outlineLevel="0" collapsed="false">
      <c r="A1146" s="21" t="s">
        <v>2432</v>
      </c>
      <c r="B1146" s="21" t="s">
        <v>2433</v>
      </c>
      <c r="C1146" s="21" t="s">
        <v>2202</v>
      </c>
      <c r="D1146" s="21" t="s">
        <v>2203</v>
      </c>
      <c r="E1146" s="21" t="s">
        <v>110</v>
      </c>
      <c r="F1146" s="19" t="n">
        <v>3.91</v>
      </c>
      <c r="G1146" s="19" t="n">
        <v>4.15</v>
      </c>
      <c r="H1146" s="19" t="n">
        <v>6.75</v>
      </c>
      <c r="I1146" s="17" t="n">
        <v>0.42</v>
      </c>
      <c r="J1146" s="17"/>
      <c r="K1146" s="19" t="n">
        <f aca="false">IF(E1146="Discontinued",H1146,ROUND(ROUNDUP(ROUND(G1146/(1-IF(J1146="",I1146,J1146))/0.05,6),0)*0.05,2))</f>
        <v>7.2</v>
      </c>
      <c r="L1146" s="19" t="n">
        <f aca="false">IF(OR(E1146="Discontinued",P1146="Held at old sell"),H1146,IF(LEFT(P1146,15)="Approved, cappe",ROUND(ROUNDUP(ROUND(H1146*1.1/0.05,6),0)*0.05,2),K1146))</f>
        <v>7.2</v>
      </c>
      <c r="M1146" s="17" t="n">
        <f aca="false">ROUND((H1146-G1146)/H1146,3)</f>
        <v>0.385</v>
      </c>
      <c r="N1146" s="17" t="n">
        <f aca="false">IF(E1146="Discontinued","",ROUND((L1146-G1146)/L1146,3))</f>
        <v>0.424</v>
      </c>
      <c r="O1146" s="21" t="str">
        <f aca="false">IF(E1146="Discontinued","Archive",IF(AND(ROUND(K1146/H1146-1,6)&lt;=0.1,K1146-H1146&lt;=100),"Auto","Approval"))</f>
        <v>Auto</v>
      </c>
      <c r="P1146" s="21" t="s">
        <v>111</v>
      </c>
      <c r="Q1146" s="21"/>
      <c r="R1146" s="21" t="str">
        <f aca="false">IF(E1146="Superseded",MID(INDEX('Import file'!$E$2:$E$1384,MATCH(A1146,'Import file'!$A$2:$A$1384,0)),23,30),A1146)</f>
        <v>SAC-1345</v>
      </c>
      <c r="S1146" s="19" t="n">
        <f aca="false">IF(E1146="Discontinued","",IFERROR(INDEX('Supplier file A'!$D$2:$D$677,MATCH(R1146,'Supplier file A'!$A$2:$A$677,0)),IFERROR(INDEX('Supplier file B'!$D$2:$D$386,MATCH(R1146,'Supplier file B'!$A$2:$A$386,0)),INDEX('Supplier file C'!$D$2:$D$383,MATCH(R1146,'Supplier file C'!$A$2:$A$383,0)))))</f>
        <v>4.15</v>
      </c>
      <c r="T1146" s="21" t="str">
        <f aca="false">IF(E1146="Discontinued","",IF(ABS(G1146-S1146)&lt;0.005,"Yes","No"))</f>
        <v>Yes</v>
      </c>
      <c r="U1146" s="21" t="str">
        <f aca="false">IF(E1146="Discontinued","",IF(ABS(F1146-G1146)&lt;=0.01*G1146,"Yes","No"))</f>
        <v>No</v>
      </c>
      <c r="V1146" s="17" t="n">
        <f aca="false">IF(E1146="Discontinued","",K1146/H1146-1)</f>
        <v>0.0666666666666667</v>
      </c>
      <c r="W1146" s="21" t="str">
        <f aca="false">IF(E1146="Discontinued","Archived",IF(ROUND((L1146-G1146)/L1146,3)&gt;=ROUND(I1146,3),"At or above target",IF(Q1146&lt;&gt;"","Below target, reason recorded","Below target, no reason")))</f>
        <v>At or above target</v>
      </c>
      <c r="X1146" s="21" t="str">
        <f aca="false">IF(E1146="Discontinued","",IF(ROUND(M1146-I1146,3)&lt;-0.01,"Yes","No"))</f>
        <v>Yes</v>
      </c>
    </row>
    <row r="1147" customFormat="false" ht="15" hidden="false" customHeight="false" outlineLevel="0" collapsed="false">
      <c r="A1147" s="21" t="s">
        <v>2434</v>
      </c>
      <c r="B1147" s="21" t="s">
        <v>2435</v>
      </c>
      <c r="C1147" s="21" t="s">
        <v>2202</v>
      </c>
      <c r="D1147" s="21" t="s">
        <v>2203</v>
      </c>
      <c r="E1147" s="21" t="s">
        <v>110</v>
      </c>
      <c r="F1147" s="19" t="n">
        <v>3.06</v>
      </c>
      <c r="G1147" s="19" t="n">
        <v>3.25</v>
      </c>
      <c r="H1147" s="19" t="n">
        <v>5.3</v>
      </c>
      <c r="I1147" s="17" t="n">
        <v>0.42</v>
      </c>
      <c r="J1147" s="17"/>
      <c r="K1147" s="19" t="n">
        <f aca="false">IF(E1147="Discontinued",H1147,ROUND(ROUNDUP(ROUND(G1147/(1-IF(J1147="",I1147,J1147))/0.05,6),0)*0.05,2))</f>
        <v>5.65</v>
      </c>
      <c r="L1147" s="19" t="n">
        <f aca="false">IF(OR(E1147="Discontinued",P1147="Held at old sell"),H1147,IF(LEFT(P1147,15)="Approved, cappe",ROUND(ROUNDUP(ROUND(H1147*1.1/0.05,6),0)*0.05,2),K1147))</f>
        <v>5.65</v>
      </c>
      <c r="M1147" s="17" t="n">
        <f aca="false">ROUND((H1147-G1147)/H1147,3)</f>
        <v>0.387</v>
      </c>
      <c r="N1147" s="17" t="n">
        <f aca="false">IF(E1147="Discontinued","",ROUND((L1147-G1147)/L1147,3))</f>
        <v>0.425</v>
      </c>
      <c r="O1147" s="21" t="str">
        <f aca="false">IF(E1147="Discontinued","Archive",IF(AND(ROUND(K1147/H1147-1,6)&lt;=0.1,K1147-H1147&lt;=100),"Auto","Approval"))</f>
        <v>Auto</v>
      </c>
      <c r="P1147" s="21" t="s">
        <v>111</v>
      </c>
      <c r="Q1147" s="21"/>
      <c r="R1147" s="21" t="str">
        <f aca="false">IF(E1147="Superseded",MID(INDEX('Import file'!$E$2:$E$1384,MATCH(A1147,'Import file'!$A$2:$A$1384,0)),23,30),A1147)</f>
        <v>SAC-1348</v>
      </c>
      <c r="S1147" s="19" t="n">
        <f aca="false">IF(E1147="Discontinued","",IFERROR(INDEX('Supplier file A'!$D$2:$D$677,MATCH(R1147,'Supplier file A'!$A$2:$A$677,0)),IFERROR(INDEX('Supplier file B'!$D$2:$D$386,MATCH(R1147,'Supplier file B'!$A$2:$A$386,0)),INDEX('Supplier file C'!$D$2:$D$383,MATCH(R1147,'Supplier file C'!$A$2:$A$383,0)))))</f>
        <v>3.25</v>
      </c>
      <c r="T1147" s="21" t="str">
        <f aca="false">IF(E1147="Discontinued","",IF(ABS(G1147-S1147)&lt;0.005,"Yes","No"))</f>
        <v>Yes</v>
      </c>
      <c r="U1147" s="21" t="str">
        <f aca="false">IF(E1147="Discontinued","",IF(ABS(F1147-G1147)&lt;=0.01*G1147,"Yes","No"))</f>
        <v>No</v>
      </c>
      <c r="V1147" s="17" t="n">
        <f aca="false">IF(E1147="Discontinued","",K1147/H1147-1)</f>
        <v>0.0660377358490567</v>
      </c>
      <c r="W1147" s="21" t="str">
        <f aca="false">IF(E1147="Discontinued","Archived",IF(ROUND((L1147-G1147)/L1147,3)&gt;=ROUND(I1147,3),"At or above target",IF(Q1147&lt;&gt;"","Below target, reason recorded","Below target, no reason")))</f>
        <v>At or above target</v>
      </c>
      <c r="X1147" s="21" t="str">
        <f aca="false">IF(E1147="Discontinued","",IF(ROUND(M1147-I1147,3)&lt;-0.01,"Yes","No"))</f>
        <v>Yes</v>
      </c>
    </row>
    <row r="1148" customFormat="false" ht="15" hidden="false" customHeight="false" outlineLevel="0" collapsed="false">
      <c r="A1148" s="21" t="s">
        <v>2436</v>
      </c>
      <c r="B1148" s="21" t="s">
        <v>2437</v>
      </c>
      <c r="C1148" s="21" t="s">
        <v>2202</v>
      </c>
      <c r="D1148" s="21" t="s">
        <v>2203</v>
      </c>
      <c r="E1148" s="21" t="s">
        <v>110</v>
      </c>
      <c r="F1148" s="19" t="n">
        <v>8.37</v>
      </c>
      <c r="G1148" s="19" t="n">
        <v>9</v>
      </c>
      <c r="H1148" s="19" t="n">
        <v>14.45</v>
      </c>
      <c r="I1148" s="17" t="n">
        <v>0.42</v>
      </c>
      <c r="J1148" s="17"/>
      <c r="K1148" s="19" t="n">
        <f aca="false">IF(E1148="Discontinued",H1148,ROUND(ROUNDUP(ROUND(G1148/(1-IF(J1148="",I1148,J1148))/0.05,6),0)*0.05,2))</f>
        <v>15.55</v>
      </c>
      <c r="L1148" s="19" t="n">
        <f aca="false">IF(OR(E1148="Discontinued",P1148="Held at old sell"),H1148,IF(LEFT(P1148,15)="Approved, cappe",ROUND(ROUNDUP(ROUND(H1148*1.1/0.05,6),0)*0.05,2),K1148))</f>
        <v>15.55</v>
      </c>
      <c r="M1148" s="17" t="n">
        <f aca="false">ROUND((H1148-G1148)/H1148,3)</f>
        <v>0.377</v>
      </c>
      <c r="N1148" s="17" t="n">
        <f aca="false">IF(E1148="Discontinued","",ROUND((L1148-G1148)/L1148,3))</f>
        <v>0.421</v>
      </c>
      <c r="O1148" s="21" t="str">
        <f aca="false">IF(E1148="Discontinued","Archive",IF(AND(ROUND(K1148/H1148-1,6)&lt;=0.1,K1148-H1148&lt;=100),"Auto","Approval"))</f>
        <v>Auto</v>
      </c>
      <c r="P1148" s="21" t="s">
        <v>111</v>
      </c>
      <c r="Q1148" s="21"/>
      <c r="R1148" s="21" t="str">
        <f aca="false">IF(E1148="Superseded",MID(INDEX('Import file'!$E$2:$E$1384,MATCH(A1148,'Import file'!$A$2:$A$1384,0)),23,30),A1148)</f>
        <v>SAC-1351</v>
      </c>
      <c r="S1148" s="19" t="n">
        <f aca="false">IF(E1148="Discontinued","",IFERROR(INDEX('Supplier file A'!$D$2:$D$677,MATCH(R1148,'Supplier file A'!$A$2:$A$677,0)),IFERROR(INDEX('Supplier file B'!$D$2:$D$386,MATCH(R1148,'Supplier file B'!$A$2:$A$386,0)),INDEX('Supplier file C'!$D$2:$D$383,MATCH(R1148,'Supplier file C'!$A$2:$A$383,0)))))</f>
        <v>9</v>
      </c>
      <c r="T1148" s="21" t="str">
        <f aca="false">IF(E1148="Discontinued","",IF(ABS(G1148-S1148)&lt;0.005,"Yes","No"))</f>
        <v>Yes</v>
      </c>
      <c r="U1148" s="21" t="str">
        <f aca="false">IF(E1148="Discontinued","",IF(ABS(F1148-G1148)&lt;=0.01*G1148,"Yes","No"))</f>
        <v>No</v>
      </c>
      <c r="V1148" s="17" t="n">
        <f aca="false">IF(E1148="Discontinued","",K1148/H1148-1)</f>
        <v>0.0761245674740485</v>
      </c>
      <c r="W1148" s="21" t="str">
        <f aca="false">IF(E1148="Discontinued","Archived",IF(ROUND((L1148-G1148)/L1148,3)&gt;=ROUND(I1148,3),"At or above target",IF(Q1148&lt;&gt;"","Below target, reason recorded","Below target, no reason")))</f>
        <v>At or above target</v>
      </c>
      <c r="X1148" s="21" t="str">
        <f aca="false">IF(E1148="Discontinued","",IF(ROUND(M1148-I1148,3)&lt;-0.01,"Yes","No"))</f>
        <v>Yes</v>
      </c>
    </row>
    <row r="1149" customFormat="false" ht="15" hidden="false" customHeight="false" outlineLevel="0" collapsed="false">
      <c r="A1149" s="21" t="s">
        <v>2438</v>
      </c>
      <c r="B1149" s="21" t="s">
        <v>2439</v>
      </c>
      <c r="C1149" s="21" t="s">
        <v>2202</v>
      </c>
      <c r="D1149" s="21" t="s">
        <v>2203</v>
      </c>
      <c r="E1149" s="21" t="s">
        <v>110</v>
      </c>
      <c r="F1149" s="19" t="n">
        <v>4.86</v>
      </c>
      <c r="G1149" s="19" t="n">
        <v>5.2</v>
      </c>
      <c r="H1149" s="19" t="n">
        <v>8.4</v>
      </c>
      <c r="I1149" s="17" t="n">
        <v>0.42</v>
      </c>
      <c r="J1149" s="17"/>
      <c r="K1149" s="19" t="n">
        <f aca="false">IF(E1149="Discontinued",H1149,ROUND(ROUNDUP(ROUND(G1149/(1-IF(J1149="",I1149,J1149))/0.05,6),0)*0.05,2))</f>
        <v>9</v>
      </c>
      <c r="L1149" s="19" t="n">
        <f aca="false">IF(OR(E1149="Discontinued",P1149="Held at old sell"),H1149,IF(LEFT(P1149,15)="Approved, cappe",ROUND(ROUNDUP(ROUND(H1149*1.1/0.05,6),0)*0.05,2),K1149))</f>
        <v>9</v>
      </c>
      <c r="M1149" s="17" t="n">
        <f aca="false">ROUND((H1149-G1149)/H1149,3)</f>
        <v>0.381</v>
      </c>
      <c r="N1149" s="17" t="n">
        <f aca="false">IF(E1149="Discontinued","",ROUND((L1149-G1149)/L1149,3))</f>
        <v>0.422</v>
      </c>
      <c r="O1149" s="21" t="str">
        <f aca="false">IF(E1149="Discontinued","Archive",IF(AND(ROUND(K1149/H1149-1,6)&lt;=0.1,K1149-H1149&lt;=100),"Auto","Approval"))</f>
        <v>Auto</v>
      </c>
      <c r="P1149" s="21" t="s">
        <v>111</v>
      </c>
      <c r="Q1149" s="21"/>
      <c r="R1149" s="21" t="str">
        <f aca="false">IF(E1149="Superseded",MID(INDEX('Import file'!$E$2:$E$1384,MATCH(A1149,'Import file'!$A$2:$A$1384,0)),23,30),A1149)</f>
        <v>SAC-1356</v>
      </c>
      <c r="S1149" s="19" t="n">
        <f aca="false">IF(E1149="Discontinued","",IFERROR(INDEX('Supplier file A'!$D$2:$D$677,MATCH(R1149,'Supplier file A'!$A$2:$A$677,0)),IFERROR(INDEX('Supplier file B'!$D$2:$D$386,MATCH(R1149,'Supplier file B'!$A$2:$A$386,0)),INDEX('Supplier file C'!$D$2:$D$383,MATCH(R1149,'Supplier file C'!$A$2:$A$383,0)))))</f>
        <v>5.2</v>
      </c>
      <c r="T1149" s="21" t="str">
        <f aca="false">IF(E1149="Discontinued","",IF(ABS(G1149-S1149)&lt;0.005,"Yes","No"))</f>
        <v>Yes</v>
      </c>
      <c r="U1149" s="21" t="str">
        <f aca="false">IF(E1149="Discontinued","",IF(ABS(F1149-G1149)&lt;=0.01*G1149,"Yes","No"))</f>
        <v>No</v>
      </c>
      <c r="V1149" s="17" t="n">
        <f aca="false">IF(E1149="Discontinued","",K1149/H1149-1)</f>
        <v>0.0714285714285714</v>
      </c>
      <c r="W1149" s="21" t="str">
        <f aca="false">IF(E1149="Discontinued","Archived",IF(ROUND((L1149-G1149)/L1149,3)&gt;=ROUND(I1149,3),"At or above target",IF(Q1149&lt;&gt;"","Below target, reason recorded","Below target, no reason")))</f>
        <v>At or above target</v>
      </c>
      <c r="X1149" s="21" t="str">
        <f aca="false">IF(E1149="Discontinued","",IF(ROUND(M1149-I1149,3)&lt;-0.01,"Yes","No"))</f>
        <v>Yes</v>
      </c>
    </row>
    <row r="1150" customFormat="false" ht="15" hidden="false" customHeight="false" outlineLevel="0" collapsed="false">
      <c r="A1150" s="21" t="s">
        <v>2440</v>
      </c>
      <c r="B1150" s="21" t="s">
        <v>2441</v>
      </c>
      <c r="C1150" s="21" t="s">
        <v>2202</v>
      </c>
      <c r="D1150" s="21" t="s">
        <v>2203</v>
      </c>
      <c r="E1150" s="21" t="s">
        <v>110</v>
      </c>
      <c r="F1150" s="19" t="n">
        <v>6.2</v>
      </c>
      <c r="G1150" s="19" t="n">
        <v>6.55</v>
      </c>
      <c r="H1150" s="19" t="n">
        <v>10.7</v>
      </c>
      <c r="I1150" s="17" t="n">
        <v>0.42</v>
      </c>
      <c r="J1150" s="17"/>
      <c r="K1150" s="19" t="n">
        <f aca="false">IF(E1150="Discontinued",H1150,ROUND(ROUNDUP(ROUND(G1150/(1-IF(J1150="",I1150,J1150))/0.05,6),0)*0.05,2))</f>
        <v>11.3</v>
      </c>
      <c r="L1150" s="19" t="n">
        <f aca="false">IF(OR(E1150="Discontinued",P1150="Held at old sell"),H1150,IF(LEFT(P1150,15)="Approved, cappe",ROUND(ROUNDUP(ROUND(H1150*1.1/0.05,6),0)*0.05,2),K1150))</f>
        <v>11.3</v>
      </c>
      <c r="M1150" s="17" t="n">
        <f aca="false">ROUND((H1150-G1150)/H1150,3)</f>
        <v>0.388</v>
      </c>
      <c r="N1150" s="17" t="n">
        <f aca="false">IF(E1150="Discontinued","",ROUND((L1150-G1150)/L1150,3))</f>
        <v>0.42</v>
      </c>
      <c r="O1150" s="21" t="str">
        <f aca="false">IF(E1150="Discontinued","Archive",IF(AND(ROUND(K1150/H1150-1,6)&lt;=0.1,K1150-H1150&lt;=100),"Auto","Approval"))</f>
        <v>Auto</v>
      </c>
      <c r="P1150" s="21" t="s">
        <v>111</v>
      </c>
      <c r="Q1150" s="21"/>
      <c r="R1150" s="21" t="str">
        <f aca="false">IF(E1150="Superseded",MID(INDEX('Import file'!$E$2:$E$1384,MATCH(A1150,'Import file'!$A$2:$A$1384,0)),23,30),A1150)</f>
        <v>SAC-1357</v>
      </c>
      <c r="S1150" s="19" t="n">
        <f aca="false">IF(E1150="Discontinued","",IFERROR(INDEX('Supplier file A'!$D$2:$D$677,MATCH(R1150,'Supplier file A'!$A$2:$A$677,0)),IFERROR(INDEX('Supplier file B'!$D$2:$D$386,MATCH(R1150,'Supplier file B'!$A$2:$A$386,0)),INDEX('Supplier file C'!$D$2:$D$383,MATCH(R1150,'Supplier file C'!$A$2:$A$383,0)))))</f>
        <v>6.55</v>
      </c>
      <c r="T1150" s="21" t="str">
        <f aca="false">IF(E1150="Discontinued","",IF(ABS(G1150-S1150)&lt;0.005,"Yes","No"))</f>
        <v>Yes</v>
      </c>
      <c r="U1150" s="21" t="str">
        <f aca="false">IF(E1150="Discontinued","",IF(ABS(F1150-G1150)&lt;=0.01*G1150,"Yes","No"))</f>
        <v>No</v>
      </c>
      <c r="V1150" s="17" t="n">
        <f aca="false">IF(E1150="Discontinued","",K1150/H1150-1)</f>
        <v>0.0560747663551404</v>
      </c>
      <c r="W1150" s="21" t="str">
        <f aca="false">IF(E1150="Discontinued","Archived",IF(ROUND((L1150-G1150)/L1150,3)&gt;=ROUND(I1150,3),"At or above target",IF(Q1150&lt;&gt;"","Below target, reason recorded","Below target, no reason")))</f>
        <v>At or above target</v>
      </c>
      <c r="X1150" s="21" t="str">
        <f aca="false">IF(E1150="Discontinued","",IF(ROUND(M1150-I1150,3)&lt;-0.01,"Yes","No"))</f>
        <v>Yes</v>
      </c>
    </row>
    <row r="1151" customFormat="false" ht="15" hidden="false" customHeight="false" outlineLevel="0" collapsed="false">
      <c r="A1151" s="21" t="s">
        <v>2442</v>
      </c>
      <c r="B1151" s="21" t="s">
        <v>2443</v>
      </c>
      <c r="C1151" s="21" t="s">
        <v>2202</v>
      </c>
      <c r="D1151" s="21" t="s">
        <v>2203</v>
      </c>
      <c r="E1151" s="21" t="s">
        <v>110</v>
      </c>
      <c r="F1151" s="19" t="n">
        <v>26</v>
      </c>
      <c r="G1151" s="19" t="n">
        <v>27.86</v>
      </c>
      <c r="H1151" s="19" t="n">
        <v>44.85</v>
      </c>
      <c r="I1151" s="17" t="n">
        <v>0.42</v>
      </c>
      <c r="J1151" s="17"/>
      <c r="K1151" s="19" t="n">
        <f aca="false">IF(E1151="Discontinued",H1151,ROUND(ROUNDUP(ROUND(G1151/(1-IF(J1151="",I1151,J1151))/0.05,6),0)*0.05,2))</f>
        <v>48.05</v>
      </c>
      <c r="L1151" s="19" t="n">
        <f aca="false">IF(OR(E1151="Discontinued",P1151="Held at old sell"),H1151,IF(LEFT(P1151,15)="Approved, cappe",ROUND(ROUNDUP(ROUND(H1151*1.1/0.05,6),0)*0.05,2),K1151))</f>
        <v>48.05</v>
      </c>
      <c r="M1151" s="17" t="n">
        <f aca="false">ROUND((H1151-G1151)/H1151,3)</f>
        <v>0.379</v>
      </c>
      <c r="N1151" s="17" t="n">
        <f aca="false">IF(E1151="Discontinued","",ROUND((L1151-G1151)/L1151,3))</f>
        <v>0.42</v>
      </c>
      <c r="O1151" s="21" t="str">
        <f aca="false">IF(E1151="Discontinued","Archive",IF(AND(ROUND(K1151/H1151-1,6)&lt;=0.1,K1151-H1151&lt;=100),"Auto","Approval"))</f>
        <v>Auto</v>
      </c>
      <c r="P1151" s="21" t="s">
        <v>111</v>
      </c>
      <c r="Q1151" s="21"/>
      <c r="R1151" s="21" t="str">
        <f aca="false">IF(E1151="Superseded",MID(INDEX('Import file'!$E$2:$E$1384,MATCH(A1151,'Import file'!$A$2:$A$1384,0)),23,30),A1151)</f>
        <v>SAC-1360</v>
      </c>
      <c r="S1151" s="19" t="n">
        <f aca="false">IF(E1151="Discontinued","",IFERROR(INDEX('Supplier file A'!$D$2:$D$677,MATCH(R1151,'Supplier file A'!$A$2:$A$677,0)),IFERROR(INDEX('Supplier file B'!$D$2:$D$386,MATCH(R1151,'Supplier file B'!$A$2:$A$386,0)),INDEX('Supplier file C'!$D$2:$D$383,MATCH(R1151,'Supplier file C'!$A$2:$A$383,0)))))</f>
        <v>27.86</v>
      </c>
      <c r="T1151" s="21" t="str">
        <f aca="false">IF(E1151="Discontinued","",IF(ABS(G1151-S1151)&lt;0.005,"Yes","No"))</f>
        <v>Yes</v>
      </c>
      <c r="U1151" s="21" t="str">
        <f aca="false">IF(E1151="Discontinued","",IF(ABS(F1151-G1151)&lt;=0.01*G1151,"Yes","No"))</f>
        <v>No</v>
      </c>
      <c r="V1151" s="17" t="n">
        <f aca="false">IF(E1151="Discontinued","",K1151/H1151-1)</f>
        <v>0.0713489409141581</v>
      </c>
      <c r="W1151" s="21" t="str">
        <f aca="false">IF(E1151="Discontinued","Archived",IF(ROUND((L1151-G1151)/L1151,3)&gt;=ROUND(I1151,3),"At or above target",IF(Q1151&lt;&gt;"","Below target, reason recorded","Below target, no reason")))</f>
        <v>At or above target</v>
      </c>
      <c r="X1151" s="21" t="str">
        <f aca="false">IF(E1151="Discontinued","",IF(ROUND(M1151-I1151,3)&lt;-0.01,"Yes","No"))</f>
        <v>Yes</v>
      </c>
    </row>
    <row r="1152" customFormat="false" ht="15" hidden="false" customHeight="false" outlineLevel="0" collapsed="false">
      <c r="A1152" s="21" t="s">
        <v>2444</v>
      </c>
      <c r="B1152" s="21" t="s">
        <v>2445</v>
      </c>
      <c r="C1152" s="21" t="s">
        <v>2202</v>
      </c>
      <c r="D1152" s="21" t="s">
        <v>2203</v>
      </c>
      <c r="E1152" s="21" t="s">
        <v>110</v>
      </c>
      <c r="F1152" s="19" t="n">
        <v>5.2</v>
      </c>
      <c r="G1152" s="19" t="n">
        <v>5.58</v>
      </c>
      <c r="H1152" s="19" t="n">
        <v>9</v>
      </c>
      <c r="I1152" s="17" t="n">
        <v>0.42</v>
      </c>
      <c r="J1152" s="17"/>
      <c r="K1152" s="19" t="n">
        <f aca="false">IF(E1152="Discontinued",H1152,ROUND(ROUNDUP(ROUND(G1152/(1-IF(J1152="",I1152,J1152))/0.05,6),0)*0.05,2))</f>
        <v>9.65</v>
      </c>
      <c r="L1152" s="19" t="n">
        <f aca="false">IF(OR(E1152="Discontinued",P1152="Held at old sell"),H1152,IF(LEFT(P1152,15)="Approved, cappe",ROUND(ROUNDUP(ROUND(H1152*1.1/0.05,6),0)*0.05,2),K1152))</f>
        <v>9.65</v>
      </c>
      <c r="M1152" s="17" t="n">
        <f aca="false">ROUND((H1152-G1152)/H1152,3)</f>
        <v>0.38</v>
      </c>
      <c r="N1152" s="17" t="n">
        <f aca="false">IF(E1152="Discontinued","",ROUND((L1152-G1152)/L1152,3))</f>
        <v>0.422</v>
      </c>
      <c r="O1152" s="21" t="str">
        <f aca="false">IF(E1152="Discontinued","Archive",IF(AND(ROUND(K1152/H1152-1,6)&lt;=0.1,K1152-H1152&lt;=100),"Auto","Approval"))</f>
        <v>Auto</v>
      </c>
      <c r="P1152" s="21" t="s">
        <v>111</v>
      </c>
      <c r="Q1152" s="21"/>
      <c r="R1152" s="21" t="str">
        <f aca="false">IF(E1152="Superseded",MID(INDEX('Import file'!$E$2:$E$1384,MATCH(A1152,'Import file'!$A$2:$A$1384,0)),23,30),A1152)</f>
        <v>SAC-1363</v>
      </c>
      <c r="S1152" s="19" t="n">
        <f aca="false">IF(E1152="Discontinued","",IFERROR(INDEX('Supplier file A'!$D$2:$D$677,MATCH(R1152,'Supplier file A'!$A$2:$A$677,0)),IFERROR(INDEX('Supplier file B'!$D$2:$D$386,MATCH(R1152,'Supplier file B'!$A$2:$A$386,0)),INDEX('Supplier file C'!$D$2:$D$383,MATCH(R1152,'Supplier file C'!$A$2:$A$383,0)))))</f>
        <v>5.58</v>
      </c>
      <c r="T1152" s="21" t="str">
        <f aca="false">IF(E1152="Discontinued","",IF(ABS(G1152-S1152)&lt;0.005,"Yes","No"))</f>
        <v>Yes</v>
      </c>
      <c r="U1152" s="21" t="str">
        <f aca="false">IF(E1152="Discontinued","",IF(ABS(F1152-G1152)&lt;=0.01*G1152,"Yes","No"))</f>
        <v>No</v>
      </c>
      <c r="V1152" s="17" t="n">
        <f aca="false">IF(E1152="Discontinued","",K1152/H1152-1)</f>
        <v>0.0722222222222222</v>
      </c>
      <c r="W1152" s="21" t="str">
        <f aca="false">IF(E1152="Discontinued","Archived",IF(ROUND((L1152-G1152)/L1152,3)&gt;=ROUND(I1152,3),"At or above target",IF(Q1152&lt;&gt;"","Below target, reason recorded","Below target, no reason")))</f>
        <v>At or above target</v>
      </c>
      <c r="X1152" s="21" t="str">
        <f aca="false">IF(E1152="Discontinued","",IF(ROUND(M1152-I1152,3)&lt;-0.01,"Yes","No"))</f>
        <v>Yes</v>
      </c>
    </row>
    <row r="1153" customFormat="false" ht="15" hidden="false" customHeight="false" outlineLevel="0" collapsed="false">
      <c r="A1153" s="21" t="s">
        <v>2446</v>
      </c>
      <c r="B1153" s="21" t="s">
        <v>2447</v>
      </c>
      <c r="C1153" s="21" t="s">
        <v>2202</v>
      </c>
      <c r="D1153" s="21" t="s">
        <v>2203</v>
      </c>
      <c r="E1153" s="21" t="s">
        <v>110</v>
      </c>
      <c r="F1153" s="19" t="n">
        <v>11</v>
      </c>
      <c r="G1153" s="19" t="n">
        <v>11.77</v>
      </c>
      <c r="H1153" s="19" t="n">
        <v>19</v>
      </c>
      <c r="I1153" s="17" t="n">
        <v>0.42</v>
      </c>
      <c r="J1153" s="17"/>
      <c r="K1153" s="19" t="n">
        <f aca="false">IF(E1153="Discontinued",H1153,ROUND(ROUNDUP(ROUND(G1153/(1-IF(J1153="",I1153,J1153))/0.05,6),0)*0.05,2))</f>
        <v>20.3</v>
      </c>
      <c r="L1153" s="19" t="n">
        <f aca="false">IF(OR(E1153="Discontinued",P1153="Held at old sell"),H1153,IF(LEFT(P1153,15)="Approved, cappe",ROUND(ROUNDUP(ROUND(H1153*1.1/0.05,6),0)*0.05,2),K1153))</f>
        <v>20.3</v>
      </c>
      <c r="M1153" s="17" t="n">
        <f aca="false">ROUND((H1153-G1153)/H1153,3)</f>
        <v>0.381</v>
      </c>
      <c r="N1153" s="17" t="n">
        <f aca="false">IF(E1153="Discontinued","",ROUND((L1153-G1153)/L1153,3))</f>
        <v>0.42</v>
      </c>
      <c r="O1153" s="21" t="str">
        <f aca="false">IF(E1153="Discontinued","Archive",IF(AND(ROUND(K1153/H1153-1,6)&lt;=0.1,K1153-H1153&lt;=100),"Auto","Approval"))</f>
        <v>Auto</v>
      </c>
      <c r="P1153" s="21" t="s">
        <v>111</v>
      </c>
      <c r="Q1153" s="21"/>
      <c r="R1153" s="21" t="str">
        <f aca="false">IF(E1153="Superseded",MID(INDEX('Import file'!$E$2:$E$1384,MATCH(A1153,'Import file'!$A$2:$A$1384,0)),23,30),A1153)</f>
        <v>SAC-1366</v>
      </c>
      <c r="S1153" s="19" t="n">
        <f aca="false">IF(E1153="Discontinued","",IFERROR(INDEX('Supplier file A'!$D$2:$D$677,MATCH(R1153,'Supplier file A'!$A$2:$A$677,0)),IFERROR(INDEX('Supplier file B'!$D$2:$D$386,MATCH(R1153,'Supplier file B'!$A$2:$A$386,0)),INDEX('Supplier file C'!$D$2:$D$383,MATCH(R1153,'Supplier file C'!$A$2:$A$383,0)))))</f>
        <v>11.77</v>
      </c>
      <c r="T1153" s="21" t="str">
        <f aca="false">IF(E1153="Discontinued","",IF(ABS(G1153-S1153)&lt;0.005,"Yes","No"))</f>
        <v>Yes</v>
      </c>
      <c r="U1153" s="21" t="str">
        <f aca="false">IF(E1153="Discontinued","",IF(ABS(F1153-G1153)&lt;=0.01*G1153,"Yes","No"))</f>
        <v>No</v>
      </c>
      <c r="V1153" s="17" t="n">
        <f aca="false">IF(E1153="Discontinued","",K1153/H1153-1)</f>
        <v>0.0684210526315789</v>
      </c>
      <c r="W1153" s="21" t="str">
        <f aca="false">IF(E1153="Discontinued","Archived",IF(ROUND((L1153-G1153)/L1153,3)&gt;=ROUND(I1153,3),"At or above target",IF(Q1153&lt;&gt;"","Below target, reason recorded","Below target, no reason")))</f>
        <v>At or above target</v>
      </c>
      <c r="X1153" s="21" t="str">
        <f aca="false">IF(E1153="Discontinued","",IF(ROUND(M1153-I1153,3)&lt;-0.01,"Yes","No"))</f>
        <v>Yes</v>
      </c>
    </row>
    <row r="1154" customFormat="false" ht="15" hidden="false" customHeight="false" outlineLevel="0" collapsed="false">
      <c r="A1154" s="21" t="s">
        <v>2448</v>
      </c>
      <c r="B1154" s="21" t="s">
        <v>2449</v>
      </c>
      <c r="C1154" s="21" t="s">
        <v>2202</v>
      </c>
      <c r="D1154" s="21" t="s">
        <v>2203</v>
      </c>
      <c r="E1154" s="21" t="s">
        <v>110</v>
      </c>
      <c r="F1154" s="19" t="n">
        <v>6.21</v>
      </c>
      <c r="G1154" s="19" t="n">
        <v>6.56</v>
      </c>
      <c r="H1154" s="19" t="n">
        <v>10.75</v>
      </c>
      <c r="I1154" s="17" t="n">
        <v>0.42</v>
      </c>
      <c r="J1154" s="17"/>
      <c r="K1154" s="19" t="n">
        <f aca="false">IF(E1154="Discontinued",H1154,ROUND(ROUNDUP(ROUND(G1154/(1-IF(J1154="",I1154,J1154))/0.05,6),0)*0.05,2))</f>
        <v>11.35</v>
      </c>
      <c r="L1154" s="19" t="n">
        <f aca="false">IF(OR(E1154="Discontinued",P1154="Held at old sell"),H1154,IF(LEFT(P1154,15)="Approved, cappe",ROUND(ROUNDUP(ROUND(H1154*1.1/0.05,6),0)*0.05,2),K1154))</f>
        <v>11.35</v>
      </c>
      <c r="M1154" s="17" t="n">
        <f aca="false">ROUND((H1154-G1154)/H1154,3)</f>
        <v>0.39</v>
      </c>
      <c r="N1154" s="17" t="n">
        <f aca="false">IF(E1154="Discontinued","",ROUND((L1154-G1154)/L1154,3))</f>
        <v>0.422</v>
      </c>
      <c r="O1154" s="21" t="str">
        <f aca="false">IF(E1154="Discontinued","Archive",IF(AND(ROUND(K1154/H1154-1,6)&lt;=0.1,K1154-H1154&lt;=100),"Auto","Approval"))</f>
        <v>Auto</v>
      </c>
      <c r="P1154" s="21" t="s">
        <v>111</v>
      </c>
      <c r="Q1154" s="21"/>
      <c r="R1154" s="21" t="str">
        <f aca="false">IF(E1154="Superseded",MID(INDEX('Import file'!$E$2:$E$1384,MATCH(A1154,'Import file'!$A$2:$A$1384,0)),23,30),A1154)</f>
        <v>SAC-1369</v>
      </c>
      <c r="S1154" s="19" t="n">
        <f aca="false">IF(E1154="Discontinued","",IFERROR(INDEX('Supplier file A'!$D$2:$D$677,MATCH(R1154,'Supplier file A'!$A$2:$A$677,0)),IFERROR(INDEX('Supplier file B'!$D$2:$D$386,MATCH(R1154,'Supplier file B'!$A$2:$A$386,0)),INDEX('Supplier file C'!$D$2:$D$383,MATCH(R1154,'Supplier file C'!$A$2:$A$383,0)))))</f>
        <v>6.56</v>
      </c>
      <c r="T1154" s="21" t="str">
        <f aca="false">IF(E1154="Discontinued","",IF(ABS(G1154-S1154)&lt;0.005,"Yes","No"))</f>
        <v>Yes</v>
      </c>
      <c r="U1154" s="21" t="str">
        <f aca="false">IF(E1154="Discontinued","",IF(ABS(F1154-G1154)&lt;=0.01*G1154,"Yes","No"))</f>
        <v>No</v>
      </c>
      <c r="V1154" s="17" t="n">
        <f aca="false">IF(E1154="Discontinued","",K1154/H1154-1)</f>
        <v>0.0558139534883722</v>
      </c>
      <c r="W1154" s="21" t="str">
        <f aca="false">IF(E1154="Discontinued","Archived",IF(ROUND((L1154-G1154)/L1154,3)&gt;=ROUND(I1154,3),"At or above target",IF(Q1154&lt;&gt;"","Below target, reason recorded","Below target, no reason")))</f>
        <v>At or above target</v>
      </c>
      <c r="X1154" s="21" t="str">
        <f aca="false">IF(E1154="Discontinued","",IF(ROUND(M1154-I1154,3)&lt;-0.01,"Yes","No"))</f>
        <v>Yes</v>
      </c>
    </row>
    <row r="1155" customFormat="false" ht="15" hidden="false" customHeight="false" outlineLevel="0" collapsed="false">
      <c r="A1155" s="21" t="s">
        <v>2450</v>
      </c>
      <c r="B1155" s="21" t="s">
        <v>2451</v>
      </c>
      <c r="C1155" s="21" t="s">
        <v>2202</v>
      </c>
      <c r="D1155" s="21" t="s">
        <v>2203</v>
      </c>
      <c r="E1155" s="21" t="s">
        <v>110</v>
      </c>
      <c r="F1155" s="19" t="n">
        <v>15.3</v>
      </c>
      <c r="G1155" s="19" t="n">
        <v>16.42</v>
      </c>
      <c r="H1155" s="19" t="n">
        <v>26.4</v>
      </c>
      <c r="I1155" s="17" t="n">
        <v>0.42</v>
      </c>
      <c r="J1155" s="17"/>
      <c r="K1155" s="19" t="n">
        <f aca="false">IF(E1155="Discontinued",H1155,ROUND(ROUNDUP(ROUND(G1155/(1-IF(J1155="",I1155,J1155))/0.05,6),0)*0.05,2))</f>
        <v>28.35</v>
      </c>
      <c r="L1155" s="19" t="n">
        <f aca="false">IF(OR(E1155="Discontinued",P1155="Held at old sell"),H1155,IF(LEFT(P1155,15)="Approved, cappe",ROUND(ROUNDUP(ROUND(H1155*1.1/0.05,6),0)*0.05,2),K1155))</f>
        <v>28.35</v>
      </c>
      <c r="M1155" s="17" t="n">
        <f aca="false">ROUND((H1155-G1155)/H1155,3)</f>
        <v>0.378</v>
      </c>
      <c r="N1155" s="17" t="n">
        <f aca="false">IF(E1155="Discontinued","",ROUND((L1155-G1155)/L1155,3))</f>
        <v>0.421</v>
      </c>
      <c r="O1155" s="21" t="str">
        <f aca="false">IF(E1155="Discontinued","Archive",IF(AND(ROUND(K1155/H1155-1,6)&lt;=0.1,K1155-H1155&lt;=100),"Auto","Approval"))</f>
        <v>Auto</v>
      </c>
      <c r="P1155" s="21" t="s">
        <v>111</v>
      </c>
      <c r="Q1155" s="21"/>
      <c r="R1155" s="21" t="str">
        <f aca="false">IF(E1155="Superseded",MID(INDEX('Import file'!$E$2:$E$1384,MATCH(A1155,'Import file'!$A$2:$A$1384,0)),23,30),A1155)</f>
        <v>SAC-1373</v>
      </c>
      <c r="S1155" s="19" t="n">
        <f aca="false">IF(E1155="Discontinued","",IFERROR(INDEX('Supplier file A'!$D$2:$D$677,MATCH(R1155,'Supplier file A'!$A$2:$A$677,0)),IFERROR(INDEX('Supplier file B'!$D$2:$D$386,MATCH(R1155,'Supplier file B'!$A$2:$A$386,0)),INDEX('Supplier file C'!$D$2:$D$383,MATCH(R1155,'Supplier file C'!$A$2:$A$383,0)))))</f>
        <v>16.42</v>
      </c>
      <c r="T1155" s="21" t="str">
        <f aca="false">IF(E1155="Discontinued","",IF(ABS(G1155-S1155)&lt;0.005,"Yes","No"))</f>
        <v>Yes</v>
      </c>
      <c r="U1155" s="21" t="str">
        <f aca="false">IF(E1155="Discontinued","",IF(ABS(F1155-G1155)&lt;=0.01*G1155,"Yes","No"))</f>
        <v>No</v>
      </c>
      <c r="V1155" s="17" t="n">
        <f aca="false">IF(E1155="Discontinued","",K1155/H1155-1)</f>
        <v>0.0738636363636365</v>
      </c>
      <c r="W1155" s="21" t="str">
        <f aca="false">IF(E1155="Discontinued","Archived",IF(ROUND((L1155-G1155)/L1155,3)&gt;=ROUND(I1155,3),"At or above target",IF(Q1155&lt;&gt;"","Below target, reason recorded","Below target, no reason")))</f>
        <v>At or above target</v>
      </c>
      <c r="X1155" s="21" t="str">
        <f aca="false">IF(E1155="Discontinued","",IF(ROUND(M1155-I1155,3)&lt;-0.01,"Yes","No"))</f>
        <v>Yes</v>
      </c>
    </row>
    <row r="1156" customFormat="false" ht="15" hidden="false" customHeight="false" outlineLevel="0" collapsed="false">
      <c r="A1156" s="21" t="s">
        <v>2452</v>
      </c>
      <c r="B1156" s="21" t="s">
        <v>2453</v>
      </c>
      <c r="C1156" s="21" t="s">
        <v>2202</v>
      </c>
      <c r="D1156" s="21" t="s">
        <v>2203</v>
      </c>
      <c r="E1156" s="21" t="s">
        <v>110</v>
      </c>
      <c r="F1156" s="19" t="n">
        <v>7.02</v>
      </c>
      <c r="G1156" s="19" t="n">
        <v>7.42</v>
      </c>
      <c r="H1156" s="19" t="n">
        <v>12.15</v>
      </c>
      <c r="I1156" s="17" t="n">
        <v>0.42</v>
      </c>
      <c r="J1156" s="17"/>
      <c r="K1156" s="19" t="n">
        <f aca="false">IF(E1156="Discontinued",H1156,ROUND(ROUNDUP(ROUND(G1156/(1-IF(J1156="",I1156,J1156))/0.05,6),0)*0.05,2))</f>
        <v>12.8</v>
      </c>
      <c r="L1156" s="19" t="n">
        <f aca="false">IF(OR(E1156="Discontinued",P1156="Held at old sell"),H1156,IF(LEFT(P1156,15)="Approved, cappe",ROUND(ROUNDUP(ROUND(H1156*1.1/0.05,6),0)*0.05,2),K1156))</f>
        <v>12.8</v>
      </c>
      <c r="M1156" s="17" t="n">
        <f aca="false">ROUND((H1156-G1156)/H1156,3)</f>
        <v>0.389</v>
      </c>
      <c r="N1156" s="17" t="n">
        <f aca="false">IF(E1156="Discontinued","",ROUND((L1156-G1156)/L1156,3))</f>
        <v>0.42</v>
      </c>
      <c r="O1156" s="21" t="str">
        <f aca="false">IF(E1156="Discontinued","Archive",IF(AND(ROUND(K1156/H1156-1,6)&lt;=0.1,K1156-H1156&lt;=100),"Auto","Approval"))</f>
        <v>Auto</v>
      </c>
      <c r="P1156" s="21" t="s">
        <v>111</v>
      </c>
      <c r="Q1156" s="21"/>
      <c r="R1156" s="21" t="str">
        <f aca="false">IF(E1156="Superseded",MID(INDEX('Import file'!$E$2:$E$1384,MATCH(A1156,'Import file'!$A$2:$A$1384,0)),23,30),A1156)</f>
        <v>SAC-1375</v>
      </c>
      <c r="S1156" s="19" t="n">
        <f aca="false">IF(E1156="Discontinued","",IFERROR(INDEX('Supplier file A'!$D$2:$D$677,MATCH(R1156,'Supplier file A'!$A$2:$A$677,0)),IFERROR(INDEX('Supplier file B'!$D$2:$D$386,MATCH(R1156,'Supplier file B'!$A$2:$A$386,0)),INDEX('Supplier file C'!$D$2:$D$383,MATCH(R1156,'Supplier file C'!$A$2:$A$383,0)))))</f>
        <v>7.42</v>
      </c>
      <c r="T1156" s="21" t="str">
        <f aca="false">IF(E1156="Discontinued","",IF(ABS(G1156-S1156)&lt;0.005,"Yes","No"))</f>
        <v>Yes</v>
      </c>
      <c r="U1156" s="21" t="str">
        <f aca="false">IF(E1156="Discontinued","",IF(ABS(F1156-G1156)&lt;=0.01*G1156,"Yes","No"))</f>
        <v>No</v>
      </c>
      <c r="V1156" s="17" t="n">
        <f aca="false">IF(E1156="Discontinued","",K1156/H1156-1)</f>
        <v>0.0534979423868314</v>
      </c>
      <c r="W1156" s="21" t="str">
        <f aca="false">IF(E1156="Discontinued","Archived",IF(ROUND((L1156-G1156)/L1156,3)&gt;=ROUND(I1156,3),"At or above target",IF(Q1156&lt;&gt;"","Below target, reason recorded","Below target, no reason")))</f>
        <v>At or above target</v>
      </c>
      <c r="X1156" s="21" t="str">
        <f aca="false">IF(E1156="Discontinued","",IF(ROUND(M1156-I1156,3)&lt;-0.01,"Yes","No"))</f>
        <v>Yes</v>
      </c>
    </row>
    <row r="1157" customFormat="false" ht="15" hidden="false" customHeight="false" outlineLevel="0" collapsed="false">
      <c r="A1157" s="21" t="s">
        <v>2454</v>
      </c>
      <c r="B1157" s="21" t="s">
        <v>2455</v>
      </c>
      <c r="C1157" s="21" t="s">
        <v>2202</v>
      </c>
      <c r="D1157" s="21" t="s">
        <v>2203</v>
      </c>
      <c r="E1157" s="21" t="s">
        <v>110</v>
      </c>
      <c r="F1157" s="19" t="n">
        <v>4.6</v>
      </c>
      <c r="G1157" s="19" t="n">
        <v>4.92</v>
      </c>
      <c r="H1157" s="19" t="n">
        <v>7.95</v>
      </c>
      <c r="I1157" s="17" t="n">
        <v>0.42</v>
      </c>
      <c r="J1157" s="17"/>
      <c r="K1157" s="19" t="n">
        <f aca="false">IF(E1157="Discontinued",H1157,ROUND(ROUNDUP(ROUND(G1157/(1-IF(J1157="",I1157,J1157))/0.05,6),0)*0.05,2))</f>
        <v>8.5</v>
      </c>
      <c r="L1157" s="19" t="n">
        <f aca="false">IF(OR(E1157="Discontinued",P1157="Held at old sell"),H1157,IF(LEFT(P1157,15)="Approved, cappe",ROUND(ROUNDUP(ROUND(H1157*1.1/0.05,6),0)*0.05,2),K1157))</f>
        <v>8.5</v>
      </c>
      <c r="M1157" s="17" t="n">
        <f aca="false">ROUND((H1157-G1157)/H1157,3)</f>
        <v>0.381</v>
      </c>
      <c r="N1157" s="17" t="n">
        <f aca="false">IF(E1157="Discontinued","",ROUND((L1157-G1157)/L1157,3))</f>
        <v>0.421</v>
      </c>
      <c r="O1157" s="21" t="str">
        <f aca="false">IF(E1157="Discontinued","Archive",IF(AND(ROUND(K1157/H1157-1,6)&lt;=0.1,K1157-H1157&lt;=100),"Auto","Approval"))</f>
        <v>Auto</v>
      </c>
      <c r="P1157" s="21" t="s">
        <v>111</v>
      </c>
      <c r="Q1157" s="21"/>
      <c r="R1157" s="21" t="str">
        <f aca="false">IF(E1157="Superseded",MID(INDEX('Import file'!$E$2:$E$1384,MATCH(A1157,'Import file'!$A$2:$A$1384,0)),23,30),A1157)</f>
        <v>SAC-1380</v>
      </c>
      <c r="S1157" s="19" t="n">
        <f aca="false">IF(E1157="Discontinued","",IFERROR(INDEX('Supplier file A'!$D$2:$D$677,MATCH(R1157,'Supplier file A'!$A$2:$A$677,0)),IFERROR(INDEX('Supplier file B'!$D$2:$D$386,MATCH(R1157,'Supplier file B'!$A$2:$A$386,0)),INDEX('Supplier file C'!$D$2:$D$383,MATCH(R1157,'Supplier file C'!$A$2:$A$383,0)))))</f>
        <v>4.92</v>
      </c>
      <c r="T1157" s="21" t="str">
        <f aca="false">IF(E1157="Discontinued","",IF(ABS(G1157-S1157)&lt;0.005,"Yes","No"))</f>
        <v>Yes</v>
      </c>
      <c r="U1157" s="21" t="str">
        <f aca="false">IF(E1157="Discontinued","",IF(ABS(F1157-G1157)&lt;=0.01*G1157,"Yes","No"))</f>
        <v>No</v>
      </c>
      <c r="V1157" s="17" t="n">
        <f aca="false">IF(E1157="Discontinued","",K1157/H1157-1)</f>
        <v>0.0691823899371069</v>
      </c>
      <c r="W1157" s="21" t="str">
        <f aca="false">IF(E1157="Discontinued","Archived",IF(ROUND((L1157-G1157)/L1157,3)&gt;=ROUND(I1157,3),"At or above target",IF(Q1157&lt;&gt;"","Below target, reason recorded","Below target, no reason")))</f>
        <v>At or above target</v>
      </c>
      <c r="X1157" s="21" t="str">
        <f aca="false">IF(E1157="Discontinued","",IF(ROUND(M1157-I1157,3)&lt;-0.01,"Yes","No"))</f>
        <v>Yes</v>
      </c>
    </row>
    <row r="1158" customFormat="false" ht="15" hidden="false" customHeight="false" outlineLevel="0" collapsed="false">
      <c r="A1158" s="21" t="s">
        <v>2456</v>
      </c>
      <c r="B1158" s="21" t="s">
        <v>2457</v>
      </c>
      <c r="C1158" s="21" t="s">
        <v>2202</v>
      </c>
      <c r="D1158" s="21" t="s">
        <v>2203</v>
      </c>
      <c r="E1158" s="21" t="s">
        <v>110</v>
      </c>
      <c r="F1158" s="19" t="n">
        <v>26</v>
      </c>
      <c r="G1158" s="19" t="n">
        <v>27.54</v>
      </c>
      <c r="H1158" s="19" t="n">
        <v>44.85</v>
      </c>
      <c r="I1158" s="17" t="n">
        <v>0.42</v>
      </c>
      <c r="J1158" s="17"/>
      <c r="K1158" s="19" t="n">
        <f aca="false">IF(E1158="Discontinued",H1158,ROUND(ROUNDUP(ROUND(G1158/(1-IF(J1158="",I1158,J1158))/0.05,6),0)*0.05,2))</f>
        <v>47.5</v>
      </c>
      <c r="L1158" s="19" t="n">
        <f aca="false">IF(OR(E1158="Discontinued",P1158="Held at old sell"),H1158,IF(LEFT(P1158,15)="Approved, cappe",ROUND(ROUNDUP(ROUND(H1158*1.1/0.05,6),0)*0.05,2),K1158))</f>
        <v>47.5</v>
      </c>
      <c r="M1158" s="17" t="n">
        <f aca="false">ROUND((H1158-G1158)/H1158,3)</f>
        <v>0.386</v>
      </c>
      <c r="N1158" s="17" t="n">
        <f aca="false">IF(E1158="Discontinued","",ROUND((L1158-G1158)/L1158,3))</f>
        <v>0.42</v>
      </c>
      <c r="O1158" s="21" t="str">
        <f aca="false">IF(E1158="Discontinued","Archive",IF(AND(ROUND(K1158/H1158-1,6)&lt;=0.1,K1158-H1158&lt;=100),"Auto","Approval"))</f>
        <v>Auto</v>
      </c>
      <c r="P1158" s="21" t="s">
        <v>111</v>
      </c>
      <c r="Q1158" s="21"/>
      <c r="R1158" s="21" t="str">
        <f aca="false">IF(E1158="Superseded",MID(INDEX('Import file'!$E$2:$E$1384,MATCH(A1158,'Import file'!$A$2:$A$1384,0)),23,30),A1158)</f>
        <v>SAC-1383</v>
      </c>
      <c r="S1158" s="19" t="n">
        <f aca="false">IF(E1158="Discontinued","",IFERROR(INDEX('Supplier file A'!$D$2:$D$677,MATCH(R1158,'Supplier file A'!$A$2:$A$677,0)),IFERROR(INDEX('Supplier file B'!$D$2:$D$386,MATCH(R1158,'Supplier file B'!$A$2:$A$386,0)),INDEX('Supplier file C'!$D$2:$D$383,MATCH(R1158,'Supplier file C'!$A$2:$A$383,0)))))</f>
        <v>27.54</v>
      </c>
      <c r="T1158" s="21" t="str">
        <f aca="false">IF(E1158="Discontinued","",IF(ABS(G1158-S1158)&lt;0.005,"Yes","No"))</f>
        <v>Yes</v>
      </c>
      <c r="U1158" s="21" t="str">
        <f aca="false">IF(E1158="Discontinued","",IF(ABS(F1158-G1158)&lt;=0.01*G1158,"Yes","No"))</f>
        <v>No</v>
      </c>
      <c r="V1158" s="17" t="n">
        <f aca="false">IF(E1158="Discontinued","",K1158/H1158-1)</f>
        <v>0.0590858416945372</v>
      </c>
      <c r="W1158" s="21" t="str">
        <f aca="false">IF(E1158="Discontinued","Archived",IF(ROUND((L1158-G1158)/L1158,3)&gt;=ROUND(I1158,3),"At or above target",IF(Q1158&lt;&gt;"","Below target, reason recorded","Below target, no reason")))</f>
        <v>At or above target</v>
      </c>
      <c r="X1158" s="21" t="str">
        <f aca="false">IF(E1158="Discontinued","",IF(ROUND(M1158-I1158,3)&lt;-0.01,"Yes","No"))</f>
        <v>Yes</v>
      </c>
    </row>
    <row r="1159" customFormat="false" ht="15" hidden="false" customHeight="false" outlineLevel="0" collapsed="false">
      <c r="A1159" s="21" t="s">
        <v>2458</v>
      </c>
      <c r="B1159" s="21" t="s">
        <v>2459</v>
      </c>
      <c r="C1159" s="21" t="s">
        <v>2202</v>
      </c>
      <c r="D1159" s="21" t="s">
        <v>2203</v>
      </c>
      <c r="E1159" s="21" t="s">
        <v>110</v>
      </c>
      <c r="F1159" s="19" t="n">
        <v>3.6</v>
      </c>
      <c r="G1159" s="19" t="n">
        <v>3.81</v>
      </c>
      <c r="H1159" s="19" t="n">
        <v>5.75</v>
      </c>
      <c r="I1159" s="17" t="n">
        <v>0.42</v>
      </c>
      <c r="J1159" s="17" t="n">
        <v>0.37</v>
      </c>
      <c r="K1159" s="19" t="n">
        <f aca="false">IF(E1159="Discontinued",H1159,ROUND(ROUNDUP(ROUND(G1159/(1-IF(J1159="",I1159,J1159))/0.05,6),0)*0.05,2))</f>
        <v>6.05</v>
      </c>
      <c r="L1159" s="19" t="n">
        <f aca="false">IF(OR(E1159="Discontinued",P1159="Held at old sell"),H1159,IF(LEFT(P1159,15)="Approved, cappe",ROUND(ROUNDUP(ROUND(H1159*1.1/0.05,6),0)*0.05,2),K1159))</f>
        <v>6.05</v>
      </c>
      <c r="M1159" s="17" t="n">
        <f aca="false">ROUND((H1159-G1159)/H1159,3)</f>
        <v>0.337</v>
      </c>
      <c r="N1159" s="17" t="n">
        <f aca="false">IF(E1159="Discontinued","",ROUND((L1159-G1159)/L1159,3))</f>
        <v>0.37</v>
      </c>
      <c r="O1159" s="21" t="str">
        <f aca="false">IF(E1159="Discontinued","Archive",IF(AND(ROUND(K1159/H1159-1,6)&lt;=0.1,K1159-H1159&lt;=100),"Auto","Approval"))</f>
        <v>Auto</v>
      </c>
      <c r="P1159" s="21" t="s">
        <v>111</v>
      </c>
      <c r="Q1159" s="21" t="s">
        <v>1618</v>
      </c>
      <c r="R1159" s="21" t="str">
        <f aca="false">IF(E1159="Superseded",MID(INDEX('Import file'!$E$2:$E$1384,MATCH(A1159,'Import file'!$A$2:$A$1384,0)),23,30),A1159)</f>
        <v>SAC-1385</v>
      </c>
      <c r="S1159" s="19" t="n">
        <f aca="false">IF(E1159="Discontinued","",IFERROR(INDEX('Supplier file A'!$D$2:$D$677,MATCH(R1159,'Supplier file A'!$A$2:$A$677,0)),IFERROR(INDEX('Supplier file B'!$D$2:$D$386,MATCH(R1159,'Supplier file B'!$A$2:$A$386,0)),INDEX('Supplier file C'!$D$2:$D$383,MATCH(R1159,'Supplier file C'!$A$2:$A$383,0)))))</f>
        <v>3.81</v>
      </c>
      <c r="T1159" s="21" t="str">
        <f aca="false">IF(E1159="Discontinued","",IF(ABS(G1159-S1159)&lt;0.005,"Yes","No"))</f>
        <v>Yes</v>
      </c>
      <c r="U1159" s="21" t="str">
        <f aca="false">IF(E1159="Discontinued","",IF(ABS(F1159-G1159)&lt;=0.01*G1159,"Yes","No"))</f>
        <v>No</v>
      </c>
      <c r="V1159" s="17" t="n">
        <f aca="false">IF(E1159="Discontinued","",K1159/H1159-1)</f>
        <v>0.0521739130434782</v>
      </c>
      <c r="W1159" s="21" t="str">
        <f aca="false">IF(E1159="Discontinued","Archived",IF(ROUND((L1159-G1159)/L1159,3)&gt;=ROUND(I1159,3),"At or above target",IF(Q1159&lt;&gt;"","Below target, reason recorded","Below target, no reason")))</f>
        <v>Below target, reason recorded</v>
      </c>
      <c r="X1159" s="21" t="str">
        <f aca="false">IF(E1159="Discontinued","",IF(ROUND(M1159-I1159,3)&lt;-0.01,"Yes","No"))</f>
        <v>Yes</v>
      </c>
    </row>
    <row r="1160" customFormat="false" ht="15" hidden="false" customHeight="false" outlineLevel="0" collapsed="false">
      <c r="A1160" s="21" t="s">
        <v>2460</v>
      </c>
      <c r="B1160" s="21" t="s">
        <v>2461</v>
      </c>
      <c r="C1160" s="21" t="s">
        <v>2202</v>
      </c>
      <c r="D1160" s="21" t="s">
        <v>2203</v>
      </c>
      <c r="E1160" s="21" t="s">
        <v>110</v>
      </c>
      <c r="F1160" s="19" t="n">
        <v>3.06</v>
      </c>
      <c r="G1160" s="19" t="n">
        <v>3.25</v>
      </c>
      <c r="H1160" s="19" t="n">
        <v>5.3</v>
      </c>
      <c r="I1160" s="17" t="n">
        <v>0.42</v>
      </c>
      <c r="J1160" s="17"/>
      <c r="K1160" s="19" t="n">
        <f aca="false">IF(E1160="Discontinued",H1160,ROUND(ROUNDUP(ROUND(G1160/(1-IF(J1160="",I1160,J1160))/0.05,6),0)*0.05,2))</f>
        <v>5.65</v>
      </c>
      <c r="L1160" s="19" t="n">
        <f aca="false">IF(OR(E1160="Discontinued",P1160="Held at old sell"),H1160,IF(LEFT(P1160,15)="Approved, cappe",ROUND(ROUNDUP(ROUND(H1160*1.1/0.05,6),0)*0.05,2),K1160))</f>
        <v>5.65</v>
      </c>
      <c r="M1160" s="17" t="n">
        <f aca="false">ROUND((H1160-G1160)/H1160,3)</f>
        <v>0.387</v>
      </c>
      <c r="N1160" s="17" t="n">
        <f aca="false">IF(E1160="Discontinued","",ROUND((L1160-G1160)/L1160,3))</f>
        <v>0.425</v>
      </c>
      <c r="O1160" s="21" t="str">
        <f aca="false">IF(E1160="Discontinued","Archive",IF(AND(ROUND(K1160/H1160-1,6)&lt;=0.1,K1160-H1160&lt;=100),"Auto","Approval"))</f>
        <v>Auto</v>
      </c>
      <c r="P1160" s="21" t="s">
        <v>111</v>
      </c>
      <c r="Q1160" s="21"/>
      <c r="R1160" s="21" t="str">
        <f aca="false">IF(E1160="Superseded",MID(INDEX('Import file'!$E$2:$E$1384,MATCH(A1160,'Import file'!$A$2:$A$1384,0)),23,30),A1160)</f>
        <v>SAC-1389</v>
      </c>
      <c r="S1160" s="19" t="n">
        <f aca="false">IF(E1160="Discontinued","",IFERROR(INDEX('Supplier file A'!$D$2:$D$677,MATCH(R1160,'Supplier file A'!$A$2:$A$677,0)),IFERROR(INDEX('Supplier file B'!$D$2:$D$386,MATCH(R1160,'Supplier file B'!$A$2:$A$386,0)),INDEX('Supplier file C'!$D$2:$D$383,MATCH(R1160,'Supplier file C'!$A$2:$A$383,0)))))</f>
        <v>3.25</v>
      </c>
      <c r="T1160" s="21" t="str">
        <f aca="false">IF(E1160="Discontinued","",IF(ABS(G1160-S1160)&lt;0.005,"Yes","No"))</f>
        <v>Yes</v>
      </c>
      <c r="U1160" s="21" t="str">
        <f aca="false">IF(E1160="Discontinued","",IF(ABS(F1160-G1160)&lt;=0.01*G1160,"Yes","No"))</f>
        <v>No</v>
      </c>
      <c r="V1160" s="17" t="n">
        <f aca="false">IF(E1160="Discontinued","",K1160/H1160-1)</f>
        <v>0.0660377358490567</v>
      </c>
      <c r="W1160" s="21" t="str">
        <f aca="false">IF(E1160="Discontinued","Archived",IF(ROUND((L1160-G1160)/L1160,3)&gt;=ROUND(I1160,3),"At or above target",IF(Q1160&lt;&gt;"","Below target, reason recorded","Below target, no reason")))</f>
        <v>At or above target</v>
      </c>
      <c r="X1160" s="21" t="str">
        <f aca="false">IF(E1160="Discontinued","",IF(ROUND(M1160-I1160,3)&lt;-0.01,"Yes","No"))</f>
        <v>Yes</v>
      </c>
    </row>
    <row r="1161" customFormat="false" ht="15" hidden="false" customHeight="false" outlineLevel="0" collapsed="false">
      <c r="A1161" s="21" t="s">
        <v>2462</v>
      </c>
      <c r="B1161" s="21" t="s">
        <v>2463</v>
      </c>
      <c r="C1161" s="21" t="s">
        <v>2202</v>
      </c>
      <c r="D1161" s="21" t="s">
        <v>2203</v>
      </c>
      <c r="E1161" s="21" t="s">
        <v>110</v>
      </c>
      <c r="F1161" s="19" t="n">
        <v>9.35</v>
      </c>
      <c r="G1161" s="19" t="n">
        <v>9.97</v>
      </c>
      <c r="H1161" s="19" t="n">
        <v>14.4</v>
      </c>
      <c r="I1161" s="17" t="n">
        <v>0.42</v>
      </c>
      <c r="J1161" s="17" t="n">
        <v>0.35</v>
      </c>
      <c r="K1161" s="19" t="n">
        <f aca="false">IF(E1161="Discontinued",H1161,ROUND(ROUNDUP(ROUND(G1161/(1-IF(J1161="",I1161,J1161))/0.05,6),0)*0.05,2))</f>
        <v>15.35</v>
      </c>
      <c r="L1161" s="19" t="n">
        <f aca="false">IF(OR(E1161="Discontinued",P1161="Held at old sell"),H1161,IF(LEFT(P1161,15)="Approved, cappe",ROUND(ROUNDUP(ROUND(H1161*1.1/0.05,6),0)*0.05,2),K1161))</f>
        <v>15.35</v>
      </c>
      <c r="M1161" s="17" t="n">
        <f aca="false">ROUND((H1161-G1161)/H1161,3)</f>
        <v>0.308</v>
      </c>
      <c r="N1161" s="17" t="n">
        <f aca="false">IF(E1161="Discontinued","",ROUND((L1161-G1161)/L1161,3))</f>
        <v>0.35</v>
      </c>
      <c r="O1161" s="21" t="str">
        <f aca="false">IF(E1161="Discontinued","Archive",IF(AND(ROUND(K1161/H1161-1,6)&lt;=0.1,K1161-H1161&lt;=100),"Auto","Approval"))</f>
        <v>Auto</v>
      </c>
      <c r="P1161" s="21" t="s">
        <v>111</v>
      </c>
      <c r="Q1161" s="21" t="s">
        <v>1492</v>
      </c>
      <c r="R1161" s="21" t="str">
        <f aca="false">IF(E1161="Superseded",MID(INDEX('Import file'!$E$2:$E$1384,MATCH(A1161,'Import file'!$A$2:$A$1384,0)),23,30),A1161)</f>
        <v>SAC-1390</v>
      </c>
      <c r="S1161" s="19" t="n">
        <f aca="false">IF(E1161="Discontinued","",IFERROR(INDEX('Supplier file A'!$D$2:$D$677,MATCH(R1161,'Supplier file A'!$A$2:$A$677,0)),IFERROR(INDEX('Supplier file B'!$D$2:$D$386,MATCH(R1161,'Supplier file B'!$A$2:$A$386,0)),INDEX('Supplier file C'!$D$2:$D$383,MATCH(R1161,'Supplier file C'!$A$2:$A$383,0)))))</f>
        <v>9.97</v>
      </c>
      <c r="T1161" s="21" t="str">
        <f aca="false">IF(E1161="Discontinued","",IF(ABS(G1161-S1161)&lt;0.005,"Yes","No"))</f>
        <v>Yes</v>
      </c>
      <c r="U1161" s="21" t="str">
        <f aca="false">IF(E1161="Discontinued","",IF(ABS(F1161-G1161)&lt;=0.01*G1161,"Yes","No"))</f>
        <v>No</v>
      </c>
      <c r="V1161" s="17" t="n">
        <f aca="false">IF(E1161="Discontinued","",K1161/H1161-1)</f>
        <v>0.0659722222222221</v>
      </c>
      <c r="W1161" s="21" t="str">
        <f aca="false">IF(E1161="Discontinued","Archived",IF(ROUND((L1161-G1161)/L1161,3)&gt;=ROUND(I1161,3),"At or above target",IF(Q1161&lt;&gt;"","Below target, reason recorded","Below target, no reason")))</f>
        <v>Below target, reason recorded</v>
      </c>
      <c r="X1161" s="21" t="str">
        <f aca="false">IF(E1161="Discontinued","",IF(ROUND(M1161-I1161,3)&lt;-0.01,"Yes","No"))</f>
        <v>Yes</v>
      </c>
    </row>
    <row r="1162" customFormat="false" ht="15" hidden="false" customHeight="false" outlineLevel="0" collapsed="false">
      <c r="A1162" s="21" t="s">
        <v>2464</v>
      </c>
      <c r="B1162" s="21" t="s">
        <v>2465</v>
      </c>
      <c r="C1162" s="21" t="s">
        <v>2466</v>
      </c>
      <c r="D1162" s="21" t="s">
        <v>2203</v>
      </c>
      <c r="E1162" s="21" t="s">
        <v>110</v>
      </c>
      <c r="F1162" s="19" t="n">
        <v>18.7</v>
      </c>
      <c r="G1162" s="19" t="n">
        <v>19.48</v>
      </c>
      <c r="H1162" s="19" t="n">
        <v>31.2</v>
      </c>
      <c r="I1162" s="17" t="n">
        <v>0.4</v>
      </c>
      <c r="J1162" s="17"/>
      <c r="K1162" s="19" t="n">
        <f aca="false">IF(E1162="Discontinued",H1162,ROUND(ROUNDUP(ROUND(G1162/(1-IF(J1162="",I1162,J1162))/0.05,6),0)*0.05,2))</f>
        <v>32.5</v>
      </c>
      <c r="L1162" s="19" t="n">
        <f aca="false">IF(OR(E1162="Discontinued",P1162="Held at old sell"),H1162,IF(LEFT(P1162,15)="Approved, cappe",ROUND(ROUNDUP(ROUND(H1162*1.1/0.05,6),0)*0.05,2),K1162))</f>
        <v>32.5</v>
      </c>
      <c r="M1162" s="17" t="n">
        <f aca="false">ROUND((H1162-G1162)/H1162,3)</f>
        <v>0.376</v>
      </c>
      <c r="N1162" s="17" t="n">
        <f aca="false">IF(E1162="Discontinued","",ROUND((L1162-G1162)/L1162,3))</f>
        <v>0.401</v>
      </c>
      <c r="O1162" s="21" t="str">
        <f aca="false">IF(E1162="Discontinued","Archive",IF(AND(ROUND(K1162/H1162-1,6)&lt;=0.1,K1162-H1162&lt;=100),"Auto","Approval"))</f>
        <v>Auto</v>
      </c>
      <c r="P1162" s="21" t="s">
        <v>111</v>
      </c>
      <c r="Q1162" s="21"/>
      <c r="R1162" s="21" t="str">
        <f aca="false">IF(E1162="Superseded",MID(INDEX('Import file'!$E$2:$E$1384,MATCH(A1162,'Import file'!$A$2:$A$1384,0)),23,30),A1162)</f>
        <v>SAC-1395</v>
      </c>
      <c r="S1162" s="19" t="n">
        <f aca="false">IF(E1162="Discontinued","",IFERROR(INDEX('Supplier file A'!$D$2:$D$677,MATCH(R1162,'Supplier file A'!$A$2:$A$677,0)),IFERROR(INDEX('Supplier file B'!$D$2:$D$386,MATCH(R1162,'Supplier file B'!$A$2:$A$386,0)),INDEX('Supplier file C'!$D$2:$D$383,MATCH(R1162,'Supplier file C'!$A$2:$A$383,0)))))</f>
        <v>19.48</v>
      </c>
      <c r="T1162" s="21" t="str">
        <f aca="false">IF(E1162="Discontinued","",IF(ABS(G1162-S1162)&lt;0.005,"Yes","No"))</f>
        <v>Yes</v>
      </c>
      <c r="U1162" s="21" t="str">
        <f aca="false">IF(E1162="Discontinued","",IF(ABS(F1162-G1162)&lt;=0.01*G1162,"Yes","No"))</f>
        <v>No</v>
      </c>
      <c r="V1162" s="17" t="n">
        <f aca="false">IF(E1162="Discontinued","",K1162/H1162-1)</f>
        <v>0.0416666666666667</v>
      </c>
      <c r="W1162" s="21" t="str">
        <f aca="false">IF(E1162="Discontinued","Archived",IF(ROUND((L1162-G1162)/L1162,3)&gt;=ROUND(I1162,3),"At or above target",IF(Q1162&lt;&gt;"","Below target, reason recorded","Below target, no reason")))</f>
        <v>At or above target</v>
      </c>
      <c r="X1162" s="21" t="str">
        <f aca="false">IF(E1162="Discontinued","",IF(ROUND(M1162-I1162,3)&lt;-0.01,"Yes","No"))</f>
        <v>Yes</v>
      </c>
    </row>
    <row r="1163" customFormat="false" ht="15" hidden="false" customHeight="false" outlineLevel="0" collapsed="false">
      <c r="A1163" s="21" t="s">
        <v>2467</v>
      </c>
      <c r="B1163" s="21" t="s">
        <v>2468</v>
      </c>
      <c r="C1163" s="21" t="s">
        <v>2466</v>
      </c>
      <c r="D1163" s="21" t="s">
        <v>2203</v>
      </c>
      <c r="E1163" s="21" t="s">
        <v>110</v>
      </c>
      <c r="F1163" s="19" t="n">
        <v>29.7</v>
      </c>
      <c r="G1163" s="19" t="n">
        <v>30.81</v>
      </c>
      <c r="H1163" s="19" t="n">
        <v>49.5</v>
      </c>
      <c r="I1163" s="17" t="n">
        <v>0.4</v>
      </c>
      <c r="J1163" s="17"/>
      <c r="K1163" s="19" t="n">
        <f aca="false">IF(E1163="Discontinued",H1163,ROUND(ROUNDUP(ROUND(G1163/(1-IF(J1163="",I1163,J1163))/0.05,6),0)*0.05,2))</f>
        <v>51.35</v>
      </c>
      <c r="L1163" s="19" t="n">
        <f aca="false">IF(OR(E1163="Discontinued",P1163="Held at old sell"),H1163,IF(LEFT(P1163,15)="Approved, cappe",ROUND(ROUNDUP(ROUND(H1163*1.1/0.05,6),0)*0.05,2),K1163))</f>
        <v>51.35</v>
      </c>
      <c r="M1163" s="17" t="n">
        <f aca="false">ROUND((H1163-G1163)/H1163,3)</f>
        <v>0.378</v>
      </c>
      <c r="N1163" s="17" t="n">
        <f aca="false">IF(E1163="Discontinued","",ROUND((L1163-G1163)/L1163,3))</f>
        <v>0.4</v>
      </c>
      <c r="O1163" s="21" t="str">
        <f aca="false">IF(E1163="Discontinued","Archive",IF(AND(ROUND(K1163/H1163-1,6)&lt;=0.1,K1163-H1163&lt;=100),"Auto","Approval"))</f>
        <v>Auto</v>
      </c>
      <c r="P1163" s="21" t="s">
        <v>111</v>
      </c>
      <c r="Q1163" s="21"/>
      <c r="R1163" s="21" t="str">
        <f aca="false">IF(E1163="Superseded",MID(INDEX('Import file'!$E$2:$E$1384,MATCH(A1163,'Import file'!$A$2:$A$1384,0)),23,30),A1163)</f>
        <v>SAC-1398</v>
      </c>
      <c r="S1163" s="19" t="n">
        <f aca="false">IF(E1163="Discontinued","",IFERROR(INDEX('Supplier file A'!$D$2:$D$677,MATCH(R1163,'Supplier file A'!$A$2:$A$677,0)),IFERROR(INDEX('Supplier file B'!$D$2:$D$386,MATCH(R1163,'Supplier file B'!$A$2:$A$386,0)),INDEX('Supplier file C'!$D$2:$D$383,MATCH(R1163,'Supplier file C'!$A$2:$A$383,0)))))</f>
        <v>30.81</v>
      </c>
      <c r="T1163" s="21" t="str">
        <f aca="false">IF(E1163="Discontinued","",IF(ABS(G1163-S1163)&lt;0.005,"Yes","No"))</f>
        <v>Yes</v>
      </c>
      <c r="U1163" s="21" t="str">
        <f aca="false">IF(E1163="Discontinued","",IF(ABS(F1163-G1163)&lt;=0.01*G1163,"Yes","No"))</f>
        <v>No</v>
      </c>
      <c r="V1163" s="17" t="n">
        <f aca="false">IF(E1163="Discontinued","",K1163/H1163-1)</f>
        <v>0.0373737373737375</v>
      </c>
      <c r="W1163" s="21" t="str">
        <f aca="false">IF(E1163="Discontinued","Archived",IF(ROUND((L1163-G1163)/L1163,3)&gt;=ROUND(I1163,3),"At or above target",IF(Q1163&lt;&gt;"","Below target, reason recorded","Below target, no reason")))</f>
        <v>At or above target</v>
      </c>
      <c r="X1163" s="21" t="str">
        <f aca="false">IF(E1163="Discontinued","",IF(ROUND(M1163-I1163,3)&lt;-0.01,"Yes","No"))</f>
        <v>Yes</v>
      </c>
    </row>
    <row r="1164" customFormat="false" ht="15" hidden="false" customHeight="false" outlineLevel="0" collapsed="false">
      <c r="A1164" s="21" t="s">
        <v>2469</v>
      </c>
      <c r="B1164" s="21" t="s">
        <v>2470</v>
      </c>
      <c r="C1164" s="21" t="s">
        <v>2466</v>
      </c>
      <c r="D1164" s="21" t="s">
        <v>2203</v>
      </c>
      <c r="E1164" s="21" t="s">
        <v>110</v>
      </c>
      <c r="F1164" s="19" t="n">
        <v>52</v>
      </c>
      <c r="G1164" s="19" t="n">
        <v>54.45</v>
      </c>
      <c r="H1164" s="19" t="n">
        <v>74.3</v>
      </c>
      <c r="I1164" s="17" t="n">
        <v>0.4</v>
      </c>
      <c r="J1164" s="17" t="n">
        <v>0.3</v>
      </c>
      <c r="K1164" s="19" t="n">
        <f aca="false">IF(E1164="Discontinued",H1164,ROUND(ROUNDUP(ROUND(G1164/(1-IF(J1164="",I1164,J1164))/0.05,6),0)*0.05,2))</f>
        <v>77.8</v>
      </c>
      <c r="L1164" s="19" t="n">
        <f aca="false">IF(OR(E1164="Discontinued",P1164="Held at old sell"),H1164,IF(LEFT(P1164,15)="Approved, cappe",ROUND(ROUNDUP(ROUND(H1164*1.1/0.05,6),0)*0.05,2),K1164))</f>
        <v>77.8</v>
      </c>
      <c r="M1164" s="17" t="n">
        <f aca="false">ROUND((H1164-G1164)/H1164,3)</f>
        <v>0.267</v>
      </c>
      <c r="N1164" s="17" t="n">
        <f aca="false">IF(E1164="Discontinued","",ROUND((L1164-G1164)/L1164,3))</f>
        <v>0.3</v>
      </c>
      <c r="O1164" s="21" t="str">
        <f aca="false">IF(E1164="Discontinued","Archive",IF(AND(ROUND(K1164/H1164-1,6)&lt;=0.1,K1164-H1164&lt;=100),"Auto","Approval"))</f>
        <v>Auto</v>
      </c>
      <c r="P1164" s="21" t="s">
        <v>111</v>
      </c>
      <c r="Q1164" s="21" t="s">
        <v>392</v>
      </c>
      <c r="R1164" s="21" t="str">
        <f aca="false">IF(E1164="Superseded",MID(INDEX('Import file'!$E$2:$E$1384,MATCH(A1164,'Import file'!$A$2:$A$1384,0)),23,30),A1164)</f>
        <v>SAC-1401</v>
      </c>
      <c r="S1164" s="19" t="n">
        <f aca="false">IF(E1164="Discontinued","",IFERROR(INDEX('Supplier file A'!$D$2:$D$677,MATCH(R1164,'Supplier file A'!$A$2:$A$677,0)),IFERROR(INDEX('Supplier file B'!$D$2:$D$386,MATCH(R1164,'Supplier file B'!$A$2:$A$386,0)),INDEX('Supplier file C'!$D$2:$D$383,MATCH(R1164,'Supplier file C'!$A$2:$A$383,0)))))</f>
        <v>54.45</v>
      </c>
      <c r="T1164" s="21" t="str">
        <f aca="false">IF(E1164="Discontinued","",IF(ABS(G1164-S1164)&lt;0.005,"Yes","No"))</f>
        <v>Yes</v>
      </c>
      <c r="U1164" s="21" t="str">
        <f aca="false">IF(E1164="Discontinued","",IF(ABS(F1164-G1164)&lt;=0.01*G1164,"Yes","No"))</f>
        <v>No</v>
      </c>
      <c r="V1164" s="17" t="n">
        <f aca="false">IF(E1164="Discontinued","",K1164/H1164-1)</f>
        <v>0.0471063257065949</v>
      </c>
      <c r="W1164" s="21" t="str">
        <f aca="false">IF(E1164="Discontinued","Archived",IF(ROUND((L1164-G1164)/L1164,3)&gt;=ROUND(I1164,3),"At or above target",IF(Q1164&lt;&gt;"","Below target, reason recorded","Below target, no reason")))</f>
        <v>Below target, reason recorded</v>
      </c>
      <c r="X1164" s="21" t="str">
        <f aca="false">IF(E1164="Discontinued","",IF(ROUND(M1164-I1164,3)&lt;-0.01,"Yes","No"))</f>
        <v>Yes</v>
      </c>
    </row>
    <row r="1165" customFormat="false" ht="15" hidden="false" customHeight="false" outlineLevel="0" collapsed="false">
      <c r="A1165" s="21" t="s">
        <v>2471</v>
      </c>
      <c r="B1165" s="21" t="s">
        <v>2472</v>
      </c>
      <c r="C1165" s="21" t="s">
        <v>2466</v>
      </c>
      <c r="D1165" s="21" t="s">
        <v>2203</v>
      </c>
      <c r="E1165" s="21" t="s">
        <v>110</v>
      </c>
      <c r="F1165" s="19" t="n">
        <v>48.6</v>
      </c>
      <c r="G1165" s="19" t="n">
        <v>50.19</v>
      </c>
      <c r="H1165" s="19" t="n">
        <v>81</v>
      </c>
      <c r="I1165" s="17" t="n">
        <v>0.4</v>
      </c>
      <c r="J1165" s="17"/>
      <c r="K1165" s="19" t="n">
        <f aca="false">IF(E1165="Discontinued",H1165,ROUND(ROUNDUP(ROUND(G1165/(1-IF(J1165="",I1165,J1165))/0.05,6),0)*0.05,2))</f>
        <v>83.65</v>
      </c>
      <c r="L1165" s="19" t="n">
        <f aca="false">IF(OR(E1165="Discontinued",P1165="Held at old sell"),H1165,IF(LEFT(P1165,15)="Approved, cappe",ROUND(ROUNDUP(ROUND(H1165*1.1/0.05,6),0)*0.05,2),K1165))</f>
        <v>83.65</v>
      </c>
      <c r="M1165" s="17" t="n">
        <f aca="false">ROUND((H1165-G1165)/H1165,3)</f>
        <v>0.38</v>
      </c>
      <c r="N1165" s="17" t="n">
        <f aca="false">IF(E1165="Discontinued","",ROUND((L1165-G1165)/L1165,3))</f>
        <v>0.4</v>
      </c>
      <c r="O1165" s="21" t="str">
        <f aca="false">IF(E1165="Discontinued","Archive",IF(AND(ROUND(K1165/H1165-1,6)&lt;=0.1,K1165-H1165&lt;=100),"Auto","Approval"))</f>
        <v>Auto</v>
      </c>
      <c r="P1165" s="21" t="s">
        <v>111</v>
      </c>
      <c r="Q1165" s="21"/>
      <c r="R1165" s="21" t="str">
        <f aca="false">IF(E1165="Superseded",MID(INDEX('Import file'!$E$2:$E$1384,MATCH(A1165,'Import file'!$A$2:$A$1384,0)),23,30),A1165)</f>
        <v>SAC-1404</v>
      </c>
      <c r="S1165" s="19" t="n">
        <f aca="false">IF(E1165="Discontinued","",IFERROR(INDEX('Supplier file A'!$D$2:$D$677,MATCH(R1165,'Supplier file A'!$A$2:$A$677,0)),IFERROR(INDEX('Supplier file B'!$D$2:$D$386,MATCH(R1165,'Supplier file B'!$A$2:$A$386,0)),INDEX('Supplier file C'!$D$2:$D$383,MATCH(R1165,'Supplier file C'!$A$2:$A$383,0)))))</f>
        <v>50.19</v>
      </c>
      <c r="T1165" s="21" t="str">
        <f aca="false">IF(E1165="Discontinued","",IF(ABS(G1165-S1165)&lt;0.005,"Yes","No"))</f>
        <v>Yes</v>
      </c>
      <c r="U1165" s="21" t="str">
        <f aca="false">IF(E1165="Discontinued","",IF(ABS(F1165-G1165)&lt;=0.01*G1165,"Yes","No"))</f>
        <v>No</v>
      </c>
      <c r="V1165" s="17" t="n">
        <f aca="false">IF(E1165="Discontinued","",K1165/H1165-1)</f>
        <v>0.0327160493827161</v>
      </c>
      <c r="W1165" s="21" t="str">
        <f aca="false">IF(E1165="Discontinued","Archived",IF(ROUND((L1165-G1165)/L1165,3)&gt;=ROUND(I1165,3),"At or above target",IF(Q1165&lt;&gt;"","Below target, reason recorded","Below target, no reason")))</f>
        <v>At or above target</v>
      </c>
      <c r="X1165" s="21" t="str">
        <f aca="false">IF(E1165="Discontinued","",IF(ROUND(M1165-I1165,3)&lt;-0.01,"Yes","No"))</f>
        <v>Yes</v>
      </c>
    </row>
    <row r="1166" customFormat="false" ht="15" hidden="false" customHeight="false" outlineLevel="0" collapsed="false">
      <c r="A1166" s="21" t="s">
        <v>2473</v>
      </c>
      <c r="B1166" s="21" t="s">
        <v>2474</v>
      </c>
      <c r="C1166" s="21" t="s">
        <v>2466</v>
      </c>
      <c r="D1166" s="21" t="s">
        <v>2203</v>
      </c>
      <c r="E1166" s="21" t="s">
        <v>131</v>
      </c>
      <c r="F1166" s="19" t="n">
        <v>87.75</v>
      </c>
      <c r="G1166" s="19" t="n">
        <v>90.46</v>
      </c>
      <c r="H1166" s="19" t="n">
        <v>146.25</v>
      </c>
      <c r="I1166" s="17" t="n">
        <v>0.4</v>
      </c>
      <c r="J1166" s="17"/>
      <c r="K1166" s="19" t="n">
        <f aca="false">IF(E1166="Discontinued",H1166,ROUND(ROUNDUP(ROUND(G1166/(1-IF(J1166="",I1166,J1166))/0.05,6),0)*0.05,2))</f>
        <v>150.8</v>
      </c>
      <c r="L1166" s="19" t="n">
        <f aca="false">IF(OR(E1166="Discontinued",P1166="Held at old sell"),H1166,IF(LEFT(P1166,15)="Approved, cappe",ROUND(ROUNDUP(ROUND(H1166*1.1/0.05,6),0)*0.05,2),K1166))</f>
        <v>150.8</v>
      </c>
      <c r="M1166" s="17" t="n">
        <f aca="false">ROUND((H1166-G1166)/H1166,3)</f>
        <v>0.381</v>
      </c>
      <c r="N1166" s="17" t="n">
        <f aca="false">IF(E1166="Discontinued","",ROUND((L1166-G1166)/L1166,3))</f>
        <v>0.4</v>
      </c>
      <c r="O1166" s="21" t="str">
        <f aca="false">IF(E1166="Discontinued","Archive",IF(AND(ROUND(K1166/H1166-1,6)&lt;=0.1,K1166-H1166&lt;=100),"Auto","Approval"))</f>
        <v>Auto</v>
      </c>
      <c r="P1166" s="21" t="s">
        <v>111</v>
      </c>
      <c r="Q1166" s="21"/>
      <c r="R1166" s="21" t="str">
        <f aca="false">IF(E1166="Superseded",MID(INDEX('Import file'!$E$2:$E$1384,MATCH(A1166,'Import file'!$A$2:$A$1384,0)),23,30),A1166)</f>
        <v>SAC-6405</v>
      </c>
      <c r="S1166" s="19" t="n">
        <f aca="false">IF(E1166="Discontinued","",IFERROR(INDEX('Supplier file A'!$D$2:$D$677,MATCH(R1166,'Supplier file A'!$A$2:$A$677,0)),IFERROR(INDEX('Supplier file B'!$D$2:$D$386,MATCH(R1166,'Supplier file B'!$A$2:$A$386,0)),INDEX('Supplier file C'!$D$2:$D$383,MATCH(R1166,'Supplier file C'!$A$2:$A$383,0)))))</f>
        <v>90.46</v>
      </c>
      <c r="T1166" s="21" t="str">
        <f aca="false">IF(E1166="Discontinued","",IF(ABS(G1166-S1166)&lt;0.005,"Yes","No"))</f>
        <v>Yes</v>
      </c>
      <c r="U1166" s="21" t="str">
        <f aca="false">IF(E1166="Discontinued","",IF(ABS(F1166-G1166)&lt;=0.01*G1166,"Yes","No"))</f>
        <v>No</v>
      </c>
      <c r="V1166" s="17" t="n">
        <f aca="false">IF(E1166="Discontinued","",K1166/H1166-1)</f>
        <v>0.0311111111111111</v>
      </c>
      <c r="W1166" s="21" t="str">
        <f aca="false">IF(E1166="Discontinued","Archived",IF(ROUND((L1166-G1166)/L1166,3)&gt;=ROUND(I1166,3),"At or above target",IF(Q1166&lt;&gt;"","Below target, reason recorded","Below target, no reason")))</f>
        <v>At or above target</v>
      </c>
      <c r="X1166" s="21" t="str">
        <f aca="false">IF(E1166="Discontinued","",IF(ROUND(M1166-I1166,3)&lt;-0.01,"Yes","No"))</f>
        <v>Yes</v>
      </c>
    </row>
    <row r="1167" customFormat="false" ht="15" hidden="false" customHeight="false" outlineLevel="0" collapsed="false">
      <c r="A1167" s="21" t="s">
        <v>2475</v>
      </c>
      <c r="B1167" s="21" t="s">
        <v>2476</v>
      </c>
      <c r="C1167" s="21" t="s">
        <v>2466</v>
      </c>
      <c r="D1167" s="21" t="s">
        <v>2203</v>
      </c>
      <c r="E1167" s="21" t="s">
        <v>110</v>
      </c>
      <c r="F1167" s="19" t="n">
        <v>14</v>
      </c>
      <c r="G1167" s="19" t="n">
        <v>14.55</v>
      </c>
      <c r="H1167" s="19" t="n">
        <v>23.35</v>
      </c>
      <c r="I1167" s="17" t="n">
        <v>0.4</v>
      </c>
      <c r="J1167" s="17"/>
      <c r="K1167" s="19" t="n">
        <f aca="false">IF(E1167="Discontinued",H1167,ROUND(ROUNDUP(ROUND(G1167/(1-IF(J1167="",I1167,J1167))/0.05,6),0)*0.05,2))</f>
        <v>24.25</v>
      </c>
      <c r="L1167" s="19" t="n">
        <f aca="false">IF(OR(E1167="Discontinued",P1167="Held at old sell"),H1167,IF(LEFT(P1167,15)="Approved, cappe",ROUND(ROUNDUP(ROUND(H1167*1.1/0.05,6),0)*0.05,2),K1167))</f>
        <v>24.25</v>
      </c>
      <c r="M1167" s="17" t="n">
        <f aca="false">ROUND((H1167-G1167)/H1167,3)</f>
        <v>0.377</v>
      </c>
      <c r="N1167" s="17" t="n">
        <f aca="false">IF(E1167="Discontinued","",ROUND((L1167-G1167)/L1167,3))</f>
        <v>0.4</v>
      </c>
      <c r="O1167" s="21" t="str">
        <f aca="false">IF(E1167="Discontinued","Archive",IF(AND(ROUND(K1167/H1167-1,6)&lt;=0.1,K1167-H1167&lt;=100),"Auto","Approval"))</f>
        <v>Auto</v>
      </c>
      <c r="P1167" s="21" t="s">
        <v>111</v>
      </c>
      <c r="Q1167" s="21"/>
      <c r="R1167" s="21" t="str">
        <f aca="false">IF(E1167="Superseded",MID(INDEX('Import file'!$E$2:$E$1384,MATCH(A1167,'Import file'!$A$2:$A$1384,0)),23,30),A1167)</f>
        <v>SAC-1408</v>
      </c>
      <c r="S1167" s="19" t="n">
        <f aca="false">IF(E1167="Discontinued","",IFERROR(INDEX('Supplier file A'!$D$2:$D$677,MATCH(R1167,'Supplier file A'!$A$2:$A$677,0)),IFERROR(INDEX('Supplier file B'!$D$2:$D$386,MATCH(R1167,'Supplier file B'!$A$2:$A$386,0)),INDEX('Supplier file C'!$D$2:$D$383,MATCH(R1167,'Supplier file C'!$A$2:$A$383,0)))))</f>
        <v>14.55</v>
      </c>
      <c r="T1167" s="21" t="str">
        <f aca="false">IF(E1167="Discontinued","",IF(ABS(G1167-S1167)&lt;0.005,"Yes","No"))</f>
        <v>Yes</v>
      </c>
      <c r="U1167" s="21" t="str">
        <f aca="false">IF(E1167="Discontinued","",IF(ABS(F1167-G1167)&lt;=0.01*G1167,"Yes","No"))</f>
        <v>No</v>
      </c>
      <c r="V1167" s="17" t="n">
        <f aca="false">IF(E1167="Discontinued","",K1167/H1167-1)</f>
        <v>0.0385438972162739</v>
      </c>
      <c r="W1167" s="21" t="str">
        <f aca="false">IF(E1167="Discontinued","Archived",IF(ROUND((L1167-G1167)/L1167,3)&gt;=ROUND(I1167,3),"At or above target",IF(Q1167&lt;&gt;"","Below target, reason recorded","Below target, no reason")))</f>
        <v>At or above target</v>
      </c>
      <c r="X1167" s="21" t="str">
        <f aca="false">IF(E1167="Discontinued","",IF(ROUND(M1167-I1167,3)&lt;-0.01,"Yes","No"))</f>
        <v>Yes</v>
      </c>
    </row>
    <row r="1168" customFormat="false" ht="15" hidden="false" customHeight="false" outlineLevel="0" collapsed="false">
      <c r="A1168" s="21" t="s">
        <v>2477</v>
      </c>
      <c r="B1168" s="21" t="s">
        <v>2478</v>
      </c>
      <c r="C1168" s="21" t="s">
        <v>2466</v>
      </c>
      <c r="D1168" s="21" t="s">
        <v>2203</v>
      </c>
      <c r="E1168" s="21" t="s">
        <v>110</v>
      </c>
      <c r="F1168" s="19" t="n">
        <v>112.7</v>
      </c>
      <c r="G1168" s="19" t="n">
        <v>117.05</v>
      </c>
      <c r="H1168" s="19" t="n">
        <v>187.85</v>
      </c>
      <c r="I1168" s="17" t="n">
        <v>0.4</v>
      </c>
      <c r="J1168" s="17"/>
      <c r="K1168" s="19" t="n">
        <f aca="false">IF(E1168="Discontinued",H1168,ROUND(ROUNDUP(ROUND(G1168/(1-IF(J1168="",I1168,J1168))/0.05,6),0)*0.05,2))</f>
        <v>195.1</v>
      </c>
      <c r="L1168" s="19" t="n">
        <f aca="false">IF(OR(E1168="Discontinued",P1168="Held at old sell"),H1168,IF(LEFT(P1168,15)="Approved, cappe",ROUND(ROUNDUP(ROUND(H1168*1.1/0.05,6),0)*0.05,2),K1168))</f>
        <v>195.1</v>
      </c>
      <c r="M1168" s="17" t="n">
        <f aca="false">ROUND((H1168-G1168)/H1168,3)</f>
        <v>0.377</v>
      </c>
      <c r="N1168" s="17" t="n">
        <f aca="false">IF(E1168="Discontinued","",ROUND((L1168-G1168)/L1168,3))</f>
        <v>0.4</v>
      </c>
      <c r="O1168" s="21" t="str">
        <f aca="false">IF(E1168="Discontinued","Archive",IF(AND(ROUND(K1168/H1168-1,6)&lt;=0.1,K1168-H1168&lt;=100),"Auto","Approval"))</f>
        <v>Auto</v>
      </c>
      <c r="P1168" s="21" t="s">
        <v>111</v>
      </c>
      <c r="Q1168" s="21"/>
      <c r="R1168" s="21" t="str">
        <f aca="false">IF(E1168="Superseded",MID(INDEX('Import file'!$E$2:$E$1384,MATCH(A1168,'Import file'!$A$2:$A$1384,0)),23,30),A1168)</f>
        <v>SAC-1412</v>
      </c>
      <c r="S1168" s="19" t="n">
        <f aca="false">IF(E1168="Discontinued","",IFERROR(INDEX('Supplier file A'!$D$2:$D$677,MATCH(R1168,'Supplier file A'!$A$2:$A$677,0)),IFERROR(INDEX('Supplier file B'!$D$2:$D$386,MATCH(R1168,'Supplier file B'!$A$2:$A$386,0)),INDEX('Supplier file C'!$D$2:$D$383,MATCH(R1168,'Supplier file C'!$A$2:$A$383,0)))))</f>
        <v>117.05</v>
      </c>
      <c r="T1168" s="21" t="str">
        <f aca="false">IF(E1168="Discontinued","",IF(ABS(G1168-S1168)&lt;0.005,"Yes","No"))</f>
        <v>Yes</v>
      </c>
      <c r="U1168" s="21" t="str">
        <f aca="false">IF(E1168="Discontinued","",IF(ABS(F1168-G1168)&lt;=0.01*G1168,"Yes","No"))</f>
        <v>No</v>
      </c>
      <c r="V1168" s="17" t="n">
        <f aca="false">IF(E1168="Discontinued","",K1168/H1168-1)</f>
        <v>0.0385946233697099</v>
      </c>
      <c r="W1168" s="21" t="str">
        <f aca="false">IF(E1168="Discontinued","Archived",IF(ROUND((L1168-G1168)/L1168,3)&gt;=ROUND(I1168,3),"At or above target",IF(Q1168&lt;&gt;"","Below target, reason recorded","Below target, no reason")))</f>
        <v>At or above target</v>
      </c>
      <c r="X1168" s="21" t="str">
        <f aca="false">IF(E1168="Discontinued","",IF(ROUND(M1168-I1168,3)&lt;-0.01,"Yes","No"))</f>
        <v>Yes</v>
      </c>
    </row>
    <row r="1169" customFormat="false" ht="15" hidden="false" customHeight="false" outlineLevel="0" collapsed="false">
      <c r="A1169" s="21" t="s">
        <v>2479</v>
      </c>
      <c r="B1169" s="21" t="s">
        <v>2480</v>
      </c>
      <c r="C1169" s="21" t="s">
        <v>2466</v>
      </c>
      <c r="D1169" s="21" t="s">
        <v>2203</v>
      </c>
      <c r="E1169" s="21" t="s">
        <v>110</v>
      </c>
      <c r="F1169" s="19" t="n">
        <v>44.2</v>
      </c>
      <c r="G1169" s="19" t="n">
        <v>46.51</v>
      </c>
      <c r="H1169" s="19" t="n">
        <v>73.7</v>
      </c>
      <c r="I1169" s="17" t="n">
        <v>0.4</v>
      </c>
      <c r="J1169" s="17"/>
      <c r="K1169" s="19" t="n">
        <f aca="false">IF(E1169="Discontinued",H1169,ROUND(ROUNDUP(ROUND(G1169/(1-IF(J1169="",I1169,J1169))/0.05,6),0)*0.05,2))</f>
        <v>77.55</v>
      </c>
      <c r="L1169" s="19" t="n">
        <f aca="false">IF(OR(E1169="Discontinued",P1169="Held at old sell"),H1169,IF(LEFT(P1169,15)="Approved, cappe",ROUND(ROUNDUP(ROUND(H1169*1.1/0.05,6),0)*0.05,2),K1169))</f>
        <v>77.55</v>
      </c>
      <c r="M1169" s="17" t="n">
        <f aca="false">ROUND((H1169-G1169)/H1169,3)</f>
        <v>0.369</v>
      </c>
      <c r="N1169" s="17" t="n">
        <f aca="false">IF(E1169="Discontinued","",ROUND((L1169-G1169)/L1169,3))</f>
        <v>0.4</v>
      </c>
      <c r="O1169" s="21" t="str">
        <f aca="false">IF(E1169="Discontinued","Archive",IF(AND(ROUND(K1169/H1169-1,6)&lt;=0.1,K1169-H1169&lt;=100),"Auto","Approval"))</f>
        <v>Auto</v>
      </c>
      <c r="P1169" s="21" t="s">
        <v>111</v>
      </c>
      <c r="Q1169" s="21"/>
      <c r="R1169" s="21" t="str">
        <f aca="false">IF(E1169="Superseded",MID(INDEX('Import file'!$E$2:$E$1384,MATCH(A1169,'Import file'!$A$2:$A$1384,0)),23,30),A1169)</f>
        <v>SAC-1415</v>
      </c>
      <c r="S1169" s="19" t="n">
        <f aca="false">IF(E1169="Discontinued","",IFERROR(INDEX('Supplier file A'!$D$2:$D$677,MATCH(R1169,'Supplier file A'!$A$2:$A$677,0)),IFERROR(INDEX('Supplier file B'!$D$2:$D$386,MATCH(R1169,'Supplier file B'!$A$2:$A$386,0)),INDEX('Supplier file C'!$D$2:$D$383,MATCH(R1169,'Supplier file C'!$A$2:$A$383,0)))))</f>
        <v>46.51</v>
      </c>
      <c r="T1169" s="21" t="str">
        <f aca="false">IF(E1169="Discontinued","",IF(ABS(G1169-S1169)&lt;0.005,"Yes","No"))</f>
        <v>Yes</v>
      </c>
      <c r="U1169" s="21" t="str">
        <f aca="false">IF(E1169="Discontinued","",IF(ABS(F1169-G1169)&lt;=0.01*G1169,"Yes","No"))</f>
        <v>No</v>
      </c>
      <c r="V1169" s="17" t="n">
        <f aca="false">IF(E1169="Discontinued","",K1169/H1169-1)</f>
        <v>0.0522388059701491</v>
      </c>
      <c r="W1169" s="21" t="str">
        <f aca="false">IF(E1169="Discontinued","Archived",IF(ROUND((L1169-G1169)/L1169,3)&gt;=ROUND(I1169,3),"At or above target",IF(Q1169&lt;&gt;"","Below target, reason recorded","Below target, no reason")))</f>
        <v>At or above target</v>
      </c>
      <c r="X1169" s="21" t="str">
        <f aca="false">IF(E1169="Discontinued","",IF(ROUND(M1169-I1169,3)&lt;-0.01,"Yes","No"))</f>
        <v>Yes</v>
      </c>
    </row>
    <row r="1170" customFormat="false" ht="15" hidden="false" customHeight="false" outlineLevel="0" collapsed="false">
      <c r="A1170" s="21" t="s">
        <v>2481</v>
      </c>
      <c r="B1170" s="21" t="s">
        <v>2482</v>
      </c>
      <c r="C1170" s="21" t="s">
        <v>2466</v>
      </c>
      <c r="D1170" s="21" t="s">
        <v>2203</v>
      </c>
      <c r="E1170" s="21" t="s">
        <v>110</v>
      </c>
      <c r="F1170" s="19" t="n">
        <v>48</v>
      </c>
      <c r="G1170" s="19" t="n">
        <v>50.35</v>
      </c>
      <c r="H1170" s="19" t="n">
        <v>69.6</v>
      </c>
      <c r="I1170" s="17" t="n">
        <v>0.4</v>
      </c>
      <c r="J1170" s="17" t="n">
        <v>0.31</v>
      </c>
      <c r="K1170" s="19" t="n">
        <f aca="false">IF(E1170="Discontinued",H1170,ROUND(ROUNDUP(ROUND(G1170/(1-IF(J1170="",I1170,J1170))/0.05,6),0)*0.05,2))</f>
        <v>73</v>
      </c>
      <c r="L1170" s="19" t="n">
        <f aca="false">IF(OR(E1170="Discontinued",P1170="Held at old sell"),H1170,IF(LEFT(P1170,15)="Approved, cappe",ROUND(ROUNDUP(ROUND(H1170*1.1/0.05,6),0)*0.05,2),K1170))</f>
        <v>73</v>
      </c>
      <c r="M1170" s="17" t="n">
        <f aca="false">ROUND((H1170-G1170)/H1170,3)</f>
        <v>0.277</v>
      </c>
      <c r="N1170" s="17" t="n">
        <f aca="false">IF(E1170="Discontinued","",ROUND((L1170-G1170)/L1170,3))</f>
        <v>0.31</v>
      </c>
      <c r="O1170" s="21" t="str">
        <f aca="false">IF(E1170="Discontinued","Archive",IF(AND(ROUND(K1170/H1170-1,6)&lt;=0.1,K1170-H1170&lt;=100),"Auto","Approval"))</f>
        <v>Auto</v>
      </c>
      <c r="P1170" s="21" t="s">
        <v>111</v>
      </c>
      <c r="Q1170" s="21" t="s">
        <v>1680</v>
      </c>
      <c r="R1170" s="21" t="str">
        <f aca="false">IF(E1170="Superseded",MID(INDEX('Import file'!$E$2:$E$1384,MATCH(A1170,'Import file'!$A$2:$A$1384,0)),23,30),A1170)</f>
        <v>SAC-1418</v>
      </c>
      <c r="S1170" s="19" t="n">
        <f aca="false">IF(E1170="Discontinued","",IFERROR(INDEX('Supplier file A'!$D$2:$D$677,MATCH(R1170,'Supplier file A'!$A$2:$A$677,0)),IFERROR(INDEX('Supplier file B'!$D$2:$D$386,MATCH(R1170,'Supplier file B'!$A$2:$A$386,0)),INDEX('Supplier file C'!$D$2:$D$383,MATCH(R1170,'Supplier file C'!$A$2:$A$383,0)))))</f>
        <v>50.35</v>
      </c>
      <c r="T1170" s="21" t="str">
        <f aca="false">IF(E1170="Discontinued","",IF(ABS(G1170-S1170)&lt;0.005,"Yes","No"))</f>
        <v>Yes</v>
      </c>
      <c r="U1170" s="21" t="str">
        <f aca="false">IF(E1170="Discontinued","",IF(ABS(F1170-G1170)&lt;=0.01*G1170,"Yes","No"))</f>
        <v>No</v>
      </c>
      <c r="V1170" s="17" t="n">
        <f aca="false">IF(E1170="Discontinued","",K1170/H1170-1)</f>
        <v>0.0488505747126438</v>
      </c>
      <c r="W1170" s="21" t="str">
        <f aca="false">IF(E1170="Discontinued","Archived",IF(ROUND((L1170-G1170)/L1170,3)&gt;=ROUND(I1170,3),"At or above target",IF(Q1170&lt;&gt;"","Below target, reason recorded","Below target, no reason")))</f>
        <v>Below target, reason recorded</v>
      </c>
      <c r="X1170" s="21" t="str">
        <f aca="false">IF(E1170="Discontinued","",IF(ROUND(M1170-I1170,3)&lt;-0.01,"Yes","No"))</f>
        <v>Yes</v>
      </c>
    </row>
    <row r="1171" customFormat="false" ht="15" hidden="false" customHeight="false" outlineLevel="0" collapsed="false">
      <c r="A1171" s="21" t="s">
        <v>2483</v>
      </c>
      <c r="B1171" s="21" t="s">
        <v>2484</v>
      </c>
      <c r="C1171" s="21" t="s">
        <v>2466</v>
      </c>
      <c r="D1171" s="21" t="s">
        <v>2203</v>
      </c>
      <c r="E1171" s="21" t="s">
        <v>110</v>
      </c>
      <c r="F1171" s="19" t="n">
        <v>132.3</v>
      </c>
      <c r="G1171" s="19" t="n">
        <v>136.52</v>
      </c>
      <c r="H1171" s="19" t="n">
        <v>220.5</v>
      </c>
      <c r="I1171" s="17" t="n">
        <v>0.4</v>
      </c>
      <c r="J1171" s="17"/>
      <c r="K1171" s="19" t="n">
        <f aca="false">IF(E1171="Discontinued",H1171,ROUND(ROUNDUP(ROUND(G1171/(1-IF(J1171="",I1171,J1171))/0.05,6),0)*0.05,2))</f>
        <v>227.55</v>
      </c>
      <c r="L1171" s="19" t="n">
        <f aca="false">IF(OR(E1171="Discontinued",P1171="Held at old sell"),H1171,IF(LEFT(P1171,15)="Approved, cappe",ROUND(ROUNDUP(ROUND(H1171*1.1/0.05,6),0)*0.05,2),K1171))</f>
        <v>227.55</v>
      </c>
      <c r="M1171" s="17" t="n">
        <f aca="false">ROUND((H1171-G1171)/H1171,3)</f>
        <v>0.381</v>
      </c>
      <c r="N1171" s="17" t="n">
        <f aca="false">IF(E1171="Discontinued","",ROUND((L1171-G1171)/L1171,3))</f>
        <v>0.4</v>
      </c>
      <c r="O1171" s="21" t="str">
        <f aca="false">IF(E1171="Discontinued","Archive",IF(AND(ROUND(K1171/H1171-1,6)&lt;=0.1,K1171-H1171&lt;=100),"Auto","Approval"))</f>
        <v>Auto</v>
      </c>
      <c r="P1171" s="21" t="s">
        <v>111</v>
      </c>
      <c r="Q1171" s="21"/>
      <c r="R1171" s="21" t="str">
        <f aca="false">IF(E1171="Superseded",MID(INDEX('Import file'!$E$2:$E$1384,MATCH(A1171,'Import file'!$A$2:$A$1384,0)),23,30),A1171)</f>
        <v>SAC-1421</v>
      </c>
      <c r="S1171" s="19" t="n">
        <f aca="false">IF(E1171="Discontinued","",IFERROR(INDEX('Supplier file A'!$D$2:$D$677,MATCH(R1171,'Supplier file A'!$A$2:$A$677,0)),IFERROR(INDEX('Supplier file B'!$D$2:$D$386,MATCH(R1171,'Supplier file B'!$A$2:$A$386,0)),INDEX('Supplier file C'!$D$2:$D$383,MATCH(R1171,'Supplier file C'!$A$2:$A$383,0)))))</f>
        <v>136.52</v>
      </c>
      <c r="T1171" s="21" t="str">
        <f aca="false">IF(E1171="Discontinued","",IF(ABS(G1171-S1171)&lt;0.005,"Yes","No"))</f>
        <v>Yes</v>
      </c>
      <c r="U1171" s="21" t="str">
        <f aca="false">IF(E1171="Discontinued","",IF(ABS(F1171-G1171)&lt;=0.01*G1171,"Yes","No"))</f>
        <v>No</v>
      </c>
      <c r="V1171" s="17" t="n">
        <f aca="false">IF(E1171="Discontinued","",K1171/H1171-1)</f>
        <v>0.0319727891156463</v>
      </c>
      <c r="W1171" s="21" t="str">
        <f aca="false">IF(E1171="Discontinued","Archived",IF(ROUND((L1171-G1171)/L1171,3)&gt;=ROUND(I1171,3),"At or above target",IF(Q1171&lt;&gt;"","Below target, reason recorded","Below target, no reason")))</f>
        <v>At or above target</v>
      </c>
      <c r="X1171" s="21" t="str">
        <f aca="false">IF(E1171="Discontinued","",IF(ROUND(M1171-I1171,3)&lt;-0.01,"Yes","No"))</f>
        <v>Yes</v>
      </c>
    </row>
    <row r="1172" customFormat="false" ht="15" hidden="false" customHeight="false" outlineLevel="0" collapsed="false">
      <c r="A1172" s="21" t="s">
        <v>2485</v>
      </c>
      <c r="B1172" s="21" t="s">
        <v>2486</v>
      </c>
      <c r="C1172" s="21" t="s">
        <v>2466</v>
      </c>
      <c r="D1172" s="21" t="s">
        <v>2203</v>
      </c>
      <c r="E1172" s="21" t="s">
        <v>110</v>
      </c>
      <c r="F1172" s="19" t="n">
        <v>64.8</v>
      </c>
      <c r="G1172" s="19" t="n">
        <v>66.76</v>
      </c>
      <c r="H1172" s="19" t="n">
        <v>99.7</v>
      </c>
      <c r="I1172" s="17" t="n">
        <v>0.4</v>
      </c>
      <c r="J1172" s="17" t="n">
        <v>0.35</v>
      </c>
      <c r="K1172" s="19" t="n">
        <f aca="false">IF(E1172="Discontinued",H1172,ROUND(ROUNDUP(ROUND(G1172/(1-IF(J1172="",I1172,J1172))/0.05,6),0)*0.05,2))</f>
        <v>102.75</v>
      </c>
      <c r="L1172" s="19" t="n">
        <f aca="false">IF(OR(E1172="Discontinued",P1172="Held at old sell"),H1172,IF(LEFT(P1172,15)="Approved, cappe",ROUND(ROUNDUP(ROUND(H1172*1.1/0.05,6),0)*0.05,2),K1172))</f>
        <v>102.75</v>
      </c>
      <c r="M1172" s="17" t="n">
        <f aca="false">ROUND((H1172-G1172)/H1172,3)</f>
        <v>0.33</v>
      </c>
      <c r="N1172" s="17" t="n">
        <f aca="false">IF(E1172="Discontinued","",ROUND((L1172-G1172)/L1172,3))</f>
        <v>0.35</v>
      </c>
      <c r="O1172" s="21" t="str">
        <f aca="false">IF(E1172="Discontinued","Archive",IF(AND(ROUND(K1172/H1172-1,6)&lt;=0.1,K1172-H1172&lt;=100),"Auto","Approval"))</f>
        <v>Auto</v>
      </c>
      <c r="P1172" s="21" t="s">
        <v>111</v>
      </c>
      <c r="Q1172" s="21" t="s">
        <v>1492</v>
      </c>
      <c r="R1172" s="21" t="str">
        <f aca="false">IF(E1172="Superseded",MID(INDEX('Import file'!$E$2:$E$1384,MATCH(A1172,'Import file'!$A$2:$A$1384,0)),23,30),A1172)</f>
        <v>SAC-1423</v>
      </c>
      <c r="S1172" s="19" t="n">
        <f aca="false">IF(E1172="Discontinued","",IFERROR(INDEX('Supplier file A'!$D$2:$D$677,MATCH(R1172,'Supplier file A'!$A$2:$A$677,0)),IFERROR(INDEX('Supplier file B'!$D$2:$D$386,MATCH(R1172,'Supplier file B'!$A$2:$A$386,0)),INDEX('Supplier file C'!$D$2:$D$383,MATCH(R1172,'Supplier file C'!$A$2:$A$383,0)))))</f>
        <v>66.76</v>
      </c>
      <c r="T1172" s="21" t="str">
        <f aca="false">IF(E1172="Discontinued","",IF(ABS(G1172-S1172)&lt;0.005,"Yes","No"))</f>
        <v>Yes</v>
      </c>
      <c r="U1172" s="21" t="str">
        <f aca="false">IF(E1172="Discontinued","",IF(ABS(F1172-G1172)&lt;=0.01*G1172,"Yes","No"))</f>
        <v>No</v>
      </c>
      <c r="V1172" s="17" t="n">
        <f aca="false">IF(E1172="Discontinued","",K1172/H1172-1)</f>
        <v>0.0305917753259779</v>
      </c>
      <c r="W1172" s="21" t="str">
        <f aca="false">IF(E1172="Discontinued","Archived",IF(ROUND((L1172-G1172)/L1172,3)&gt;=ROUND(I1172,3),"At or above target",IF(Q1172&lt;&gt;"","Below target, reason recorded","Below target, no reason")))</f>
        <v>Below target, reason recorded</v>
      </c>
      <c r="X1172" s="21" t="str">
        <f aca="false">IF(E1172="Discontinued","",IF(ROUND(M1172-I1172,3)&lt;-0.01,"Yes","No"))</f>
        <v>Yes</v>
      </c>
    </row>
    <row r="1173" customFormat="false" ht="15" hidden="false" customHeight="false" outlineLevel="0" collapsed="false">
      <c r="A1173" s="21" t="s">
        <v>2487</v>
      </c>
      <c r="B1173" s="21" t="s">
        <v>2488</v>
      </c>
      <c r="C1173" s="21" t="s">
        <v>2466</v>
      </c>
      <c r="D1173" s="21" t="s">
        <v>2203</v>
      </c>
      <c r="E1173" s="21" t="s">
        <v>110</v>
      </c>
      <c r="F1173" s="19" t="n">
        <v>40.5</v>
      </c>
      <c r="G1173" s="19" t="n">
        <v>42.64</v>
      </c>
      <c r="H1173" s="19" t="n">
        <v>67.5</v>
      </c>
      <c r="I1173" s="17" t="n">
        <v>0.4</v>
      </c>
      <c r="J1173" s="17"/>
      <c r="K1173" s="19" t="n">
        <f aca="false">IF(E1173="Discontinued",H1173,ROUND(ROUNDUP(ROUND(G1173/(1-IF(J1173="",I1173,J1173))/0.05,6),0)*0.05,2))</f>
        <v>71.1</v>
      </c>
      <c r="L1173" s="19" t="n">
        <f aca="false">IF(OR(E1173="Discontinued",P1173="Held at old sell"),H1173,IF(LEFT(P1173,15)="Approved, cappe",ROUND(ROUNDUP(ROUND(H1173*1.1/0.05,6),0)*0.05,2),K1173))</f>
        <v>71.1</v>
      </c>
      <c r="M1173" s="17" t="n">
        <f aca="false">ROUND((H1173-G1173)/H1173,3)</f>
        <v>0.368</v>
      </c>
      <c r="N1173" s="17" t="n">
        <f aca="false">IF(E1173="Discontinued","",ROUND((L1173-G1173)/L1173,3))</f>
        <v>0.4</v>
      </c>
      <c r="O1173" s="21" t="str">
        <f aca="false">IF(E1173="Discontinued","Archive",IF(AND(ROUND(K1173/H1173-1,6)&lt;=0.1,K1173-H1173&lt;=100),"Auto","Approval"))</f>
        <v>Auto</v>
      </c>
      <c r="P1173" s="21" t="s">
        <v>111</v>
      </c>
      <c r="Q1173" s="21"/>
      <c r="R1173" s="21" t="str">
        <f aca="false">IF(E1173="Superseded",MID(INDEX('Import file'!$E$2:$E$1384,MATCH(A1173,'Import file'!$A$2:$A$1384,0)),23,30),A1173)</f>
        <v>SAC-1427</v>
      </c>
      <c r="S1173" s="19" t="n">
        <f aca="false">IF(E1173="Discontinued","",IFERROR(INDEX('Supplier file A'!$D$2:$D$677,MATCH(R1173,'Supplier file A'!$A$2:$A$677,0)),IFERROR(INDEX('Supplier file B'!$D$2:$D$386,MATCH(R1173,'Supplier file B'!$A$2:$A$386,0)),INDEX('Supplier file C'!$D$2:$D$383,MATCH(R1173,'Supplier file C'!$A$2:$A$383,0)))))</f>
        <v>42.64</v>
      </c>
      <c r="T1173" s="21" t="str">
        <f aca="false">IF(E1173="Discontinued","",IF(ABS(G1173-S1173)&lt;0.005,"Yes","No"))</f>
        <v>Yes</v>
      </c>
      <c r="U1173" s="21" t="str">
        <f aca="false">IF(E1173="Discontinued","",IF(ABS(F1173-G1173)&lt;=0.01*G1173,"Yes","No"))</f>
        <v>No</v>
      </c>
      <c r="V1173" s="17" t="n">
        <f aca="false">IF(E1173="Discontinued","",K1173/H1173-1)</f>
        <v>0.0533333333333332</v>
      </c>
      <c r="W1173" s="21" t="str">
        <f aca="false">IF(E1173="Discontinued","Archived",IF(ROUND((L1173-G1173)/L1173,3)&gt;=ROUND(I1173,3),"At or above target",IF(Q1173&lt;&gt;"","Below target, reason recorded","Below target, no reason")))</f>
        <v>At or above target</v>
      </c>
      <c r="X1173" s="21" t="str">
        <f aca="false">IF(E1173="Discontinued","",IF(ROUND(M1173-I1173,3)&lt;-0.01,"Yes","No"))</f>
        <v>Yes</v>
      </c>
    </row>
    <row r="1174" customFormat="false" ht="15" hidden="false" customHeight="false" outlineLevel="0" collapsed="false">
      <c r="A1174" s="21" t="s">
        <v>2489</v>
      </c>
      <c r="B1174" s="21" t="s">
        <v>2490</v>
      </c>
      <c r="C1174" s="21" t="s">
        <v>2466</v>
      </c>
      <c r="D1174" s="21" t="s">
        <v>2203</v>
      </c>
      <c r="E1174" s="21" t="s">
        <v>110</v>
      </c>
      <c r="F1174" s="19" t="n">
        <v>70.2</v>
      </c>
      <c r="G1174" s="19" t="n">
        <v>73.78</v>
      </c>
      <c r="H1174" s="19" t="n">
        <v>101.75</v>
      </c>
      <c r="I1174" s="17" t="n">
        <v>0.4</v>
      </c>
      <c r="J1174" s="17" t="n">
        <v>0.31</v>
      </c>
      <c r="K1174" s="19" t="n">
        <f aca="false">IF(E1174="Discontinued",H1174,ROUND(ROUNDUP(ROUND(G1174/(1-IF(J1174="",I1174,J1174))/0.05,6),0)*0.05,2))</f>
        <v>106.95</v>
      </c>
      <c r="L1174" s="19" t="n">
        <f aca="false">IF(OR(E1174="Discontinued",P1174="Held at old sell"),H1174,IF(LEFT(P1174,15)="Approved, cappe",ROUND(ROUNDUP(ROUND(H1174*1.1/0.05,6),0)*0.05,2),K1174))</f>
        <v>106.95</v>
      </c>
      <c r="M1174" s="17" t="n">
        <f aca="false">ROUND((H1174-G1174)/H1174,3)</f>
        <v>0.275</v>
      </c>
      <c r="N1174" s="17" t="n">
        <f aca="false">IF(E1174="Discontinued","",ROUND((L1174-G1174)/L1174,3))</f>
        <v>0.31</v>
      </c>
      <c r="O1174" s="21" t="str">
        <f aca="false">IF(E1174="Discontinued","Archive",IF(AND(ROUND(K1174/H1174-1,6)&lt;=0.1,K1174-H1174&lt;=100),"Auto","Approval"))</f>
        <v>Auto</v>
      </c>
      <c r="P1174" s="21" t="s">
        <v>111</v>
      </c>
      <c r="Q1174" s="21" t="s">
        <v>1680</v>
      </c>
      <c r="R1174" s="21" t="str">
        <f aca="false">IF(E1174="Superseded",MID(INDEX('Import file'!$E$2:$E$1384,MATCH(A1174,'Import file'!$A$2:$A$1384,0)),23,30),A1174)</f>
        <v>SAC-1429</v>
      </c>
      <c r="S1174" s="19" t="n">
        <f aca="false">IF(E1174="Discontinued","",IFERROR(INDEX('Supplier file A'!$D$2:$D$677,MATCH(R1174,'Supplier file A'!$A$2:$A$677,0)),IFERROR(INDEX('Supplier file B'!$D$2:$D$386,MATCH(R1174,'Supplier file B'!$A$2:$A$386,0)),INDEX('Supplier file C'!$D$2:$D$383,MATCH(R1174,'Supplier file C'!$A$2:$A$383,0)))))</f>
        <v>73.78</v>
      </c>
      <c r="T1174" s="21" t="str">
        <f aca="false">IF(E1174="Discontinued","",IF(ABS(G1174-S1174)&lt;0.005,"Yes","No"))</f>
        <v>Yes</v>
      </c>
      <c r="U1174" s="21" t="str">
        <f aca="false">IF(E1174="Discontinued","",IF(ABS(F1174-G1174)&lt;=0.01*G1174,"Yes","No"))</f>
        <v>No</v>
      </c>
      <c r="V1174" s="17" t="n">
        <f aca="false">IF(E1174="Discontinued","",K1174/H1174-1)</f>
        <v>0.0511056511056511</v>
      </c>
      <c r="W1174" s="21" t="str">
        <f aca="false">IF(E1174="Discontinued","Archived",IF(ROUND((L1174-G1174)/L1174,3)&gt;=ROUND(I1174,3),"At or above target",IF(Q1174&lt;&gt;"","Below target, reason recorded","Below target, no reason")))</f>
        <v>Below target, reason recorded</v>
      </c>
      <c r="X1174" s="21" t="str">
        <f aca="false">IF(E1174="Discontinued","",IF(ROUND(M1174-I1174,3)&lt;-0.01,"Yes","No"))</f>
        <v>Yes</v>
      </c>
    </row>
    <row r="1175" customFormat="false" ht="15" hidden="false" customHeight="false" outlineLevel="0" collapsed="false">
      <c r="A1175" s="21" t="s">
        <v>2491</v>
      </c>
      <c r="B1175" s="21" t="s">
        <v>2492</v>
      </c>
      <c r="C1175" s="21" t="s">
        <v>2466</v>
      </c>
      <c r="D1175" s="21" t="s">
        <v>2203</v>
      </c>
      <c r="E1175" s="21" t="s">
        <v>110</v>
      </c>
      <c r="F1175" s="19" t="n">
        <v>65</v>
      </c>
      <c r="G1175" s="19" t="n">
        <v>67.29</v>
      </c>
      <c r="H1175" s="19" t="n">
        <v>108.35</v>
      </c>
      <c r="I1175" s="17" t="n">
        <v>0.4</v>
      </c>
      <c r="J1175" s="17"/>
      <c r="K1175" s="19" t="n">
        <f aca="false">IF(E1175="Discontinued",H1175,ROUND(ROUNDUP(ROUND(G1175/(1-IF(J1175="",I1175,J1175))/0.05,6),0)*0.05,2))</f>
        <v>112.15</v>
      </c>
      <c r="L1175" s="19" t="n">
        <f aca="false">IF(OR(E1175="Discontinued",P1175="Held at old sell"),H1175,IF(LEFT(P1175,15)="Approved, cappe",ROUND(ROUNDUP(ROUND(H1175*1.1/0.05,6),0)*0.05,2),K1175))</f>
        <v>112.15</v>
      </c>
      <c r="M1175" s="17" t="n">
        <f aca="false">ROUND((H1175-G1175)/H1175,3)</f>
        <v>0.379</v>
      </c>
      <c r="N1175" s="17" t="n">
        <f aca="false">IF(E1175="Discontinued","",ROUND((L1175-G1175)/L1175,3))</f>
        <v>0.4</v>
      </c>
      <c r="O1175" s="21" t="str">
        <f aca="false">IF(E1175="Discontinued","Archive",IF(AND(ROUND(K1175/H1175-1,6)&lt;=0.1,K1175-H1175&lt;=100),"Auto","Approval"))</f>
        <v>Auto</v>
      </c>
      <c r="P1175" s="21" t="s">
        <v>111</v>
      </c>
      <c r="Q1175" s="21"/>
      <c r="R1175" s="21" t="str">
        <f aca="false">IF(E1175="Superseded",MID(INDEX('Import file'!$E$2:$E$1384,MATCH(A1175,'Import file'!$A$2:$A$1384,0)),23,30),A1175)</f>
        <v>SAC-1434</v>
      </c>
      <c r="S1175" s="19" t="n">
        <f aca="false">IF(E1175="Discontinued","",IFERROR(INDEX('Supplier file A'!$D$2:$D$677,MATCH(R1175,'Supplier file A'!$A$2:$A$677,0)),IFERROR(INDEX('Supplier file B'!$D$2:$D$386,MATCH(R1175,'Supplier file B'!$A$2:$A$386,0)),INDEX('Supplier file C'!$D$2:$D$383,MATCH(R1175,'Supplier file C'!$A$2:$A$383,0)))))</f>
        <v>67.29</v>
      </c>
      <c r="T1175" s="21" t="str">
        <f aca="false">IF(E1175="Discontinued","",IF(ABS(G1175-S1175)&lt;0.005,"Yes","No"))</f>
        <v>Yes</v>
      </c>
      <c r="U1175" s="21" t="str">
        <f aca="false">IF(E1175="Discontinued","",IF(ABS(F1175-G1175)&lt;=0.01*G1175,"Yes","No"))</f>
        <v>No</v>
      </c>
      <c r="V1175" s="17" t="n">
        <f aca="false">IF(E1175="Discontinued","",K1175/H1175-1)</f>
        <v>0.0350715274573143</v>
      </c>
      <c r="W1175" s="21" t="str">
        <f aca="false">IF(E1175="Discontinued","Archived",IF(ROUND((L1175-G1175)/L1175,3)&gt;=ROUND(I1175,3),"At or above target",IF(Q1175&lt;&gt;"","Below target, reason recorded","Below target, no reason")))</f>
        <v>At or above target</v>
      </c>
      <c r="X1175" s="21" t="str">
        <f aca="false">IF(E1175="Discontinued","",IF(ROUND(M1175-I1175,3)&lt;-0.01,"Yes","No"))</f>
        <v>Yes</v>
      </c>
    </row>
    <row r="1176" customFormat="false" ht="15" hidden="false" customHeight="false" outlineLevel="0" collapsed="false">
      <c r="A1176" s="21" t="s">
        <v>2493</v>
      </c>
      <c r="B1176" s="21" t="s">
        <v>2494</v>
      </c>
      <c r="C1176" s="21" t="s">
        <v>2466</v>
      </c>
      <c r="D1176" s="21" t="s">
        <v>2203</v>
      </c>
      <c r="E1176" s="21" t="s">
        <v>110</v>
      </c>
      <c r="F1176" s="19" t="n">
        <v>108</v>
      </c>
      <c r="G1176" s="19" t="n">
        <v>111.5</v>
      </c>
      <c r="H1176" s="19" t="n">
        <v>180</v>
      </c>
      <c r="I1176" s="17" t="n">
        <v>0.4</v>
      </c>
      <c r="J1176" s="17"/>
      <c r="K1176" s="19" t="n">
        <f aca="false">IF(E1176="Discontinued",H1176,ROUND(ROUNDUP(ROUND(G1176/(1-IF(J1176="",I1176,J1176))/0.05,6),0)*0.05,2))</f>
        <v>185.85</v>
      </c>
      <c r="L1176" s="19" t="n">
        <f aca="false">IF(OR(E1176="Discontinued",P1176="Held at old sell"),H1176,IF(LEFT(P1176,15)="Approved, cappe",ROUND(ROUNDUP(ROUND(H1176*1.1/0.05,6),0)*0.05,2),K1176))</f>
        <v>185.85</v>
      </c>
      <c r="M1176" s="17" t="n">
        <f aca="false">ROUND((H1176-G1176)/H1176,3)</f>
        <v>0.381</v>
      </c>
      <c r="N1176" s="17" t="n">
        <f aca="false">IF(E1176="Discontinued","",ROUND((L1176-G1176)/L1176,3))</f>
        <v>0.4</v>
      </c>
      <c r="O1176" s="21" t="str">
        <f aca="false">IF(E1176="Discontinued","Archive",IF(AND(ROUND(K1176/H1176-1,6)&lt;=0.1,K1176-H1176&lt;=100),"Auto","Approval"))</f>
        <v>Auto</v>
      </c>
      <c r="P1176" s="21" t="s">
        <v>111</v>
      </c>
      <c r="Q1176" s="21"/>
      <c r="R1176" s="21" t="str">
        <f aca="false">IF(E1176="Superseded",MID(INDEX('Import file'!$E$2:$E$1384,MATCH(A1176,'Import file'!$A$2:$A$1384,0)),23,30),A1176)</f>
        <v>SAC-1436</v>
      </c>
      <c r="S1176" s="19" t="n">
        <f aca="false">IF(E1176="Discontinued","",IFERROR(INDEX('Supplier file A'!$D$2:$D$677,MATCH(R1176,'Supplier file A'!$A$2:$A$677,0)),IFERROR(INDEX('Supplier file B'!$D$2:$D$386,MATCH(R1176,'Supplier file B'!$A$2:$A$386,0)),INDEX('Supplier file C'!$D$2:$D$383,MATCH(R1176,'Supplier file C'!$A$2:$A$383,0)))))</f>
        <v>111.5</v>
      </c>
      <c r="T1176" s="21" t="str">
        <f aca="false">IF(E1176="Discontinued","",IF(ABS(G1176-S1176)&lt;0.005,"Yes","No"))</f>
        <v>Yes</v>
      </c>
      <c r="U1176" s="21" t="str">
        <f aca="false">IF(E1176="Discontinued","",IF(ABS(F1176-G1176)&lt;=0.01*G1176,"Yes","No"))</f>
        <v>No</v>
      </c>
      <c r="V1176" s="17" t="n">
        <f aca="false">IF(E1176="Discontinued","",K1176/H1176-1)</f>
        <v>0.0325</v>
      </c>
      <c r="W1176" s="21" t="str">
        <f aca="false">IF(E1176="Discontinued","Archived",IF(ROUND((L1176-G1176)/L1176,3)&gt;=ROUND(I1176,3),"At or above target",IF(Q1176&lt;&gt;"","Below target, reason recorded","Below target, no reason")))</f>
        <v>At or above target</v>
      </c>
      <c r="X1176" s="21" t="str">
        <f aca="false">IF(E1176="Discontinued","",IF(ROUND(M1176-I1176,3)&lt;-0.01,"Yes","No"))</f>
        <v>Yes</v>
      </c>
    </row>
    <row r="1177" customFormat="false" ht="15" hidden="false" customHeight="false" outlineLevel="0" collapsed="false">
      <c r="A1177" s="21" t="s">
        <v>2495</v>
      </c>
      <c r="B1177" s="21" t="s">
        <v>2496</v>
      </c>
      <c r="C1177" s="21" t="s">
        <v>2466</v>
      </c>
      <c r="D1177" s="21" t="s">
        <v>2203</v>
      </c>
      <c r="E1177" s="21" t="s">
        <v>110</v>
      </c>
      <c r="F1177" s="19" t="n">
        <v>3.23</v>
      </c>
      <c r="G1177" s="19" t="n">
        <v>3.37</v>
      </c>
      <c r="H1177" s="19" t="n">
        <v>5.4</v>
      </c>
      <c r="I1177" s="17" t="n">
        <v>0.4</v>
      </c>
      <c r="J1177" s="17"/>
      <c r="K1177" s="19" t="n">
        <f aca="false">IF(E1177="Discontinued",H1177,ROUND(ROUNDUP(ROUND(G1177/(1-IF(J1177="",I1177,J1177))/0.05,6),0)*0.05,2))</f>
        <v>5.65</v>
      </c>
      <c r="L1177" s="19" t="n">
        <f aca="false">IF(OR(E1177="Discontinued",P1177="Held at old sell"),H1177,IF(LEFT(P1177,15)="Approved, cappe",ROUND(ROUNDUP(ROUND(H1177*1.1/0.05,6),0)*0.05,2),K1177))</f>
        <v>5.65</v>
      </c>
      <c r="M1177" s="17" t="n">
        <f aca="false">ROUND((H1177-G1177)/H1177,3)</f>
        <v>0.376</v>
      </c>
      <c r="N1177" s="17" t="n">
        <f aca="false">IF(E1177="Discontinued","",ROUND((L1177-G1177)/L1177,3))</f>
        <v>0.404</v>
      </c>
      <c r="O1177" s="21" t="str">
        <f aca="false">IF(E1177="Discontinued","Archive",IF(AND(ROUND(K1177/H1177-1,6)&lt;=0.1,K1177-H1177&lt;=100),"Auto","Approval"))</f>
        <v>Auto</v>
      </c>
      <c r="P1177" s="21" t="s">
        <v>111</v>
      </c>
      <c r="Q1177" s="21"/>
      <c r="R1177" s="21" t="str">
        <f aca="false">IF(E1177="Superseded",MID(INDEX('Import file'!$E$2:$E$1384,MATCH(A1177,'Import file'!$A$2:$A$1384,0)),23,30),A1177)</f>
        <v>SAC-1438</v>
      </c>
      <c r="S1177" s="19" t="n">
        <f aca="false">IF(E1177="Discontinued","",IFERROR(INDEX('Supplier file A'!$D$2:$D$677,MATCH(R1177,'Supplier file A'!$A$2:$A$677,0)),IFERROR(INDEX('Supplier file B'!$D$2:$D$386,MATCH(R1177,'Supplier file B'!$A$2:$A$386,0)),INDEX('Supplier file C'!$D$2:$D$383,MATCH(R1177,'Supplier file C'!$A$2:$A$383,0)))))</f>
        <v>3.37</v>
      </c>
      <c r="T1177" s="21" t="str">
        <f aca="false">IF(E1177="Discontinued","",IF(ABS(G1177-S1177)&lt;0.005,"Yes","No"))</f>
        <v>Yes</v>
      </c>
      <c r="U1177" s="21" t="str">
        <f aca="false">IF(E1177="Discontinued","",IF(ABS(F1177-G1177)&lt;=0.01*G1177,"Yes","No"))</f>
        <v>No</v>
      </c>
      <c r="V1177" s="17" t="n">
        <f aca="false">IF(E1177="Discontinued","",K1177/H1177-1)</f>
        <v>0.0462962962962963</v>
      </c>
      <c r="W1177" s="21" t="str">
        <f aca="false">IF(E1177="Discontinued","Archived",IF(ROUND((L1177-G1177)/L1177,3)&gt;=ROUND(I1177,3),"At or above target",IF(Q1177&lt;&gt;"","Below target, reason recorded","Below target, no reason")))</f>
        <v>At or above target</v>
      </c>
      <c r="X1177" s="21" t="str">
        <f aca="false">IF(E1177="Discontinued","",IF(ROUND(M1177-I1177,3)&lt;-0.01,"Yes","No"))</f>
        <v>Yes</v>
      </c>
    </row>
    <row r="1178" customFormat="false" ht="15" hidden="false" customHeight="false" outlineLevel="0" collapsed="false">
      <c r="A1178" s="21" t="s">
        <v>2497</v>
      </c>
      <c r="B1178" s="21" t="s">
        <v>2498</v>
      </c>
      <c r="C1178" s="21" t="s">
        <v>2466</v>
      </c>
      <c r="D1178" s="21" t="s">
        <v>2203</v>
      </c>
      <c r="E1178" s="21" t="s">
        <v>110</v>
      </c>
      <c r="F1178" s="19" t="n">
        <v>25.3</v>
      </c>
      <c r="G1178" s="19" t="n">
        <v>26.61</v>
      </c>
      <c r="H1178" s="19" t="n">
        <v>42.2</v>
      </c>
      <c r="I1178" s="17" t="n">
        <v>0.4</v>
      </c>
      <c r="J1178" s="17"/>
      <c r="K1178" s="19" t="n">
        <f aca="false">IF(E1178="Discontinued",H1178,ROUND(ROUNDUP(ROUND(G1178/(1-IF(J1178="",I1178,J1178))/0.05,6),0)*0.05,2))</f>
        <v>44.35</v>
      </c>
      <c r="L1178" s="19" t="n">
        <f aca="false">IF(OR(E1178="Discontinued",P1178="Held at old sell"),H1178,IF(LEFT(P1178,15)="Approved, cappe",ROUND(ROUNDUP(ROUND(H1178*1.1/0.05,6),0)*0.05,2),K1178))</f>
        <v>44.35</v>
      </c>
      <c r="M1178" s="17" t="n">
        <f aca="false">ROUND((H1178-G1178)/H1178,3)</f>
        <v>0.369</v>
      </c>
      <c r="N1178" s="17" t="n">
        <f aca="false">IF(E1178="Discontinued","",ROUND((L1178-G1178)/L1178,3))</f>
        <v>0.4</v>
      </c>
      <c r="O1178" s="21" t="str">
        <f aca="false">IF(E1178="Discontinued","Archive",IF(AND(ROUND(K1178/H1178-1,6)&lt;=0.1,K1178-H1178&lt;=100),"Auto","Approval"))</f>
        <v>Auto</v>
      </c>
      <c r="P1178" s="21" t="s">
        <v>111</v>
      </c>
      <c r="Q1178" s="21"/>
      <c r="R1178" s="21" t="str">
        <f aca="false">IF(E1178="Superseded",MID(INDEX('Import file'!$E$2:$E$1384,MATCH(A1178,'Import file'!$A$2:$A$1384,0)),23,30),A1178)</f>
        <v>SAC-1442</v>
      </c>
      <c r="S1178" s="19" t="n">
        <f aca="false">IF(E1178="Discontinued","",IFERROR(INDEX('Supplier file A'!$D$2:$D$677,MATCH(R1178,'Supplier file A'!$A$2:$A$677,0)),IFERROR(INDEX('Supplier file B'!$D$2:$D$386,MATCH(R1178,'Supplier file B'!$A$2:$A$386,0)),INDEX('Supplier file C'!$D$2:$D$383,MATCH(R1178,'Supplier file C'!$A$2:$A$383,0)))))</f>
        <v>26.61</v>
      </c>
      <c r="T1178" s="21" t="str">
        <f aca="false">IF(E1178="Discontinued","",IF(ABS(G1178-S1178)&lt;0.005,"Yes","No"))</f>
        <v>Yes</v>
      </c>
      <c r="U1178" s="21" t="str">
        <f aca="false">IF(E1178="Discontinued","",IF(ABS(F1178-G1178)&lt;=0.01*G1178,"Yes","No"))</f>
        <v>No</v>
      </c>
      <c r="V1178" s="17" t="n">
        <f aca="false">IF(E1178="Discontinued","",K1178/H1178-1)</f>
        <v>0.0509478672985781</v>
      </c>
      <c r="W1178" s="21" t="str">
        <f aca="false">IF(E1178="Discontinued","Archived",IF(ROUND((L1178-G1178)/L1178,3)&gt;=ROUND(I1178,3),"At or above target",IF(Q1178&lt;&gt;"","Below target, reason recorded","Below target, no reason")))</f>
        <v>At or above target</v>
      </c>
      <c r="X1178" s="21" t="str">
        <f aca="false">IF(E1178="Discontinued","",IF(ROUND(M1178-I1178,3)&lt;-0.01,"Yes","No"))</f>
        <v>Yes</v>
      </c>
    </row>
    <row r="1179" customFormat="false" ht="15" hidden="false" customHeight="false" outlineLevel="0" collapsed="false">
      <c r="A1179" s="21" t="s">
        <v>2499</v>
      </c>
      <c r="B1179" s="21" t="s">
        <v>2500</v>
      </c>
      <c r="C1179" s="21" t="s">
        <v>2466</v>
      </c>
      <c r="D1179" s="21" t="s">
        <v>2203</v>
      </c>
      <c r="E1179" s="21" t="s">
        <v>110</v>
      </c>
      <c r="F1179" s="19" t="n">
        <v>29.7</v>
      </c>
      <c r="G1179" s="19" t="n">
        <v>30.69</v>
      </c>
      <c r="H1179" s="19" t="n">
        <v>49.5</v>
      </c>
      <c r="I1179" s="17" t="n">
        <v>0.4</v>
      </c>
      <c r="J1179" s="17"/>
      <c r="K1179" s="19" t="n">
        <f aca="false">IF(E1179="Discontinued",H1179,ROUND(ROUNDUP(ROUND(G1179/(1-IF(J1179="",I1179,J1179))/0.05,6),0)*0.05,2))</f>
        <v>51.15</v>
      </c>
      <c r="L1179" s="19" t="n">
        <f aca="false">IF(OR(E1179="Discontinued",P1179="Held at old sell"),H1179,IF(LEFT(P1179,15)="Approved, cappe",ROUND(ROUNDUP(ROUND(H1179*1.1/0.05,6),0)*0.05,2),K1179))</f>
        <v>51.15</v>
      </c>
      <c r="M1179" s="17" t="n">
        <f aca="false">ROUND((H1179-G1179)/H1179,3)</f>
        <v>0.38</v>
      </c>
      <c r="N1179" s="17" t="n">
        <f aca="false">IF(E1179="Discontinued","",ROUND((L1179-G1179)/L1179,3))</f>
        <v>0.4</v>
      </c>
      <c r="O1179" s="21" t="str">
        <f aca="false">IF(E1179="Discontinued","Archive",IF(AND(ROUND(K1179/H1179-1,6)&lt;=0.1,K1179-H1179&lt;=100),"Auto","Approval"))</f>
        <v>Auto</v>
      </c>
      <c r="P1179" s="21" t="s">
        <v>111</v>
      </c>
      <c r="Q1179" s="21"/>
      <c r="R1179" s="21" t="str">
        <f aca="false">IF(E1179="Superseded",MID(INDEX('Import file'!$E$2:$E$1384,MATCH(A1179,'Import file'!$A$2:$A$1384,0)),23,30),A1179)</f>
        <v>SAC-1446</v>
      </c>
      <c r="S1179" s="19" t="n">
        <f aca="false">IF(E1179="Discontinued","",IFERROR(INDEX('Supplier file A'!$D$2:$D$677,MATCH(R1179,'Supplier file A'!$A$2:$A$677,0)),IFERROR(INDEX('Supplier file B'!$D$2:$D$386,MATCH(R1179,'Supplier file B'!$A$2:$A$386,0)),INDEX('Supplier file C'!$D$2:$D$383,MATCH(R1179,'Supplier file C'!$A$2:$A$383,0)))))</f>
        <v>30.69</v>
      </c>
      <c r="T1179" s="21" t="str">
        <f aca="false">IF(E1179="Discontinued","",IF(ABS(G1179-S1179)&lt;0.005,"Yes","No"))</f>
        <v>Yes</v>
      </c>
      <c r="U1179" s="21" t="str">
        <f aca="false">IF(E1179="Discontinued","",IF(ABS(F1179-G1179)&lt;=0.01*G1179,"Yes","No"))</f>
        <v>No</v>
      </c>
      <c r="V1179" s="17" t="n">
        <f aca="false">IF(E1179="Discontinued","",K1179/H1179-1)</f>
        <v>0.0333333333333332</v>
      </c>
      <c r="W1179" s="21" t="str">
        <f aca="false">IF(E1179="Discontinued","Archived",IF(ROUND((L1179-G1179)/L1179,3)&gt;=ROUND(I1179,3),"At or above target",IF(Q1179&lt;&gt;"","Below target, reason recorded","Below target, no reason")))</f>
        <v>At or above target</v>
      </c>
      <c r="X1179" s="21" t="str">
        <f aca="false">IF(E1179="Discontinued","",IF(ROUND(M1179-I1179,3)&lt;-0.01,"Yes","No"))</f>
        <v>Yes</v>
      </c>
    </row>
    <row r="1180" customFormat="false" ht="15" hidden="false" customHeight="false" outlineLevel="0" collapsed="false">
      <c r="A1180" s="21" t="s">
        <v>2501</v>
      </c>
      <c r="B1180" s="21" t="s">
        <v>2502</v>
      </c>
      <c r="C1180" s="21" t="s">
        <v>2466</v>
      </c>
      <c r="D1180" s="21" t="s">
        <v>2203</v>
      </c>
      <c r="E1180" s="21" t="s">
        <v>110</v>
      </c>
      <c r="F1180" s="19" t="n">
        <v>44</v>
      </c>
      <c r="G1180" s="19" t="n">
        <v>45.24</v>
      </c>
      <c r="H1180" s="19" t="n">
        <v>73.35</v>
      </c>
      <c r="I1180" s="17" t="n">
        <v>0.4</v>
      </c>
      <c r="J1180" s="17"/>
      <c r="K1180" s="19" t="n">
        <f aca="false">IF(E1180="Discontinued",H1180,ROUND(ROUNDUP(ROUND(G1180/(1-IF(J1180="",I1180,J1180))/0.05,6),0)*0.05,2))</f>
        <v>75.4</v>
      </c>
      <c r="L1180" s="19" t="n">
        <f aca="false">IF(OR(E1180="Discontinued",P1180="Held at old sell"),H1180,IF(LEFT(P1180,15)="Approved, cappe",ROUND(ROUNDUP(ROUND(H1180*1.1/0.05,6),0)*0.05,2),K1180))</f>
        <v>75.4</v>
      </c>
      <c r="M1180" s="17" t="n">
        <f aca="false">ROUND((H1180-G1180)/H1180,3)</f>
        <v>0.383</v>
      </c>
      <c r="N1180" s="17" t="n">
        <f aca="false">IF(E1180="Discontinued","",ROUND((L1180-G1180)/L1180,3))</f>
        <v>0.4</v>
      </c>
      <c r="O1180" s="21" t="str">
        <f aca="false">IF(E1180="Discontinued","Archive",IF(AND(ROUND(K1180/H1180-1,6)&lt;=0.1,K1180-H1180&lt;=100),"Auto","Approval"))</f>
        <v>Auto</v>
      </c>
      <c r="P1180" s="21" t="s">
        <v>111</v>
      </c>
      <c r="Q1180" s="21"/>
      <c r="R1180" s="21" t="str">
        <f aca="false">IF(E1180="Superseded",MID(INDEX('Import file'!$E$2:$E$1384,MATCH(A1180,'Import file'!$A$2:$A$1384,0)),23,30),A1180)</f>
        <v>SAC-1447</v>
      </c>
      <c r="S1180" s="19" t="n">
        <f aca="false">IF(E1180="Discontinued","",IFERROR(INDEX('Supplier file A'!$D$2:$D$677,MATCH(R1180,'Supplier file A'!$A$2:$A$677,0)),IFERROR(INDEX('Supplier file B'!$D$2:$D$386,MATCH(R1180,'Supplier file B'!$A$2:$A$386,0)),INDEX('Supplier file C'!$D$2:$D$383,MATCH(R1180,'Supplier file C'!$A$2:$A$383,0)))))</f>
        <v>45.24</v>
      </c>
      <c r="T1180" s="21" t="str">
        <f aca="false">IF(E1180="Discontinued","",IF(ABS(G1180-S1180)&lt;0.005,"Yes","No"))</f>
        <v>Yes</v>
      </c>
      <c r="U1180" s="21" t="str">
        <f aca="false">IF(E1180="Discontinued","",IF(ABS(F1180-G1180)&lt;=0.01*G1180,"Yes","No"))</f>
        <v>No</v>
      </c>
      <c r="V1180" s="17" t="n">
        <f aca="false">IF(E1180="Discontinued","",K1180/H1180-1)</f>
        <v>0.0279481935923656</v>
      </c>
      <c r="W1180" s="21" t="str">
        <f aca="false">IF(E1180="Discontinued","Archived",IF(ROUND((L1180-G1180)/L1180,3)&gt;=ROUND(I1180,3),"At or above target",IF(Q1180&lt;&gt;"","Below target, reason recorded","Below target, no reason")))</f>
        <v>At or above target</v>
      </c>
      <c r="X1180" s="21" t="str">
        <f aca="false">IF(E1180="Discontinued","",IF(ROUND(M1180-I1180,3)&lt;-0.01,"Yes","No"))</f>
        <v>Yes</v>
      </c>
    </row>
    <row r="1181" customFormat="false" ht="15" hidden="false" customHeight="false" outlineLevel="0" collapsed="false">
      <c r="A1181" s="21" t="s">
        <v>2503</v>
      </c>
      <c r="B1181" s="21" t="s">
        <v>2504</v>
      </c>
      <c r="C1181" s="21" t="s">
        <v>2466</v>
      </c>
      <c r="D1181" s="21" t="s">
        <v>2203</v>
      </c>
      <c r="E1181" s="21" t="s">
        <v>110</v>
      </c>
      <c r="F1181" s="19" t="n">
        <v>98</v>
      </c>
      <c r="G1181" s="19" t="n">
        <v>102.07</v>
      </c>
      <c r="H1181" s="19" t="n">
        <v>163.35</v>
      </c>
      <c r="I1181" s="17" t="n">
        <v>0.4</v>
      </c>
      <c r="J1181" s="17"/>
      <c r="K1181" s="19" t="n">
        <f aca="false">IF(E1181="Discontinued",H1181,ROUND(ROUNDUP(ROUND(G1181/(1-IF(J1181="",I1181,J1181))/0.05,6),0)*0.05,2))</f>
        <v>170.15</v>
      </c>
      <c r="L1181" s="19" t="n">
        <f aca="false">IF(OR(E1181="Discontinued",P1181="Held at old sell"),H1181,IF(LEFT(P1181,15)="Approved, cappe",ROUND(ROUNDUP(ROUND(H1181*1.1/0.05,6),0)*0.05,2),K1181))</f>
        <v>170.15</v>
      </c>
      <c r="M1181" s="17" t="n">
        <f aca="false">ROUND((H1181-G1181)/H1181,3)</f>
        <v>0.375</v>
      </c>
      <c r="N1181" s="17" t="n">
        <f aca="false">IF(E1181="Discontinued","",ROUND((L1181-G1181)/L1181,3))</f>
        <v>0.4</v>
      </c>
      <c r="O1181" s="21" t="str">
        <f aca="false">IF(E1181="Discontinued","Archive",IF(AND(ROUND(K1181/H1181-1,6)&lt;=0.1,K1181-H1181&lt;=100),"Auto","Approval"))</f>
        <v>Auto</v>
      </c>
      <c r="P1181" s="21" t="s">
        <v>111</v>
      </c>
      <c r="Q1181" s="21"/>
      <c r="R1181" s="21" t="str">
        <f aca="false">IF(E1181="Superseded",MID(INDEX('Import file'!$E$2:$E$1384,MATCH(A1181,'Import file'!$A$2:$A$1384,0)),23,30),A1181)</f>
        <v>SAC-1451</v>
      </c>
      <c r="S1181" s="19" t="n">
        <f aca="false">IF(E1181="Discontinued","",IFERROR(INDEX('Supplier file A'!$D$2:$D$677,MATCH(R1181,'Supplier file A'!$A$2:$A$677,0)),IFERROR(INDEX('Supplier file B'!$D$2:$D$386,MATCH(R1181,'Supplier file B'!$A$2:$A$386,0)),INDEX('Supplier file C'!$D$2:$D$383,MATCH(R1181,'Supplier file C'!$A$2:$A$383,0)))))</f>
        <v>102.07</v>
      </c>
      <c r="T1181" s="21" t="str">
        <f aca="false">IF(E1181="Discontinued","",IF(ABS(G1181-S1181)&lt;0.005,"Yes","No"))</f>
        <v>Yes</v>
      </c>
      <c r="U1181" s="21" t="str">
        <f aca="false">IF(E1181="Discontinued","",IF(ABS(F1181-G1181)&lt;=0.01*G1181,"Yes","No"))</f>
        <v>No</v>
      </c>
      <c r="V1181" s="17" t="n">
        <f aca="false">IF(E1181="Discontinued","",K1181/H1181-1)</f>
        <v>0.0416284052647691</v>
      </c>
      <c r="W1181" s="21" t="str">
        <f aca="false">IF(E1181="Discontinued","Archived",IF(ROUND((L1181-G1181)/L1181,3)&gt;=ROUND(I1181,3),"At or above target",IF(Q1181&lt;&gt;"","Below target, reason recorded","Below target, no reason")))</f>
        <v>At or above target</v>
      </c>
      <c r="X1181" s="21" t="str">
        <f aca="false">IF(E1181="Discontinued","",IF(ROUND(M1181-I1181,3)&lt;-0.01,"Yes","No"))</f>
        <v>Yes</v>
      </c>
    </row>
    <row r="1182" customFormat="false" ht="15" hidden="false" customHeight="false" outlineLevel="0" collapsed="false">
      <c r="A1182" s="21" t="s">
        <v>2505</v>
      </c>
      <c r="B1182" s="21" t="s">
        <v>2506</v>
      </c>
      <c r="C1182" s="21" t="s">
        <v>2466</v>
      </c>
      <c r="D1182" s="21" t="s">
        <v>2203</v>
      </c>
      <c r="E1182" s="21" t="s">
        <v>110</v>
      </c>
      <c r="F1182" s="19" t="n">
        <v>40.8</v>
      </c>
      <c r="G1182" s="19" t="n">
        <v>42.34</v>
      </c>
      <c r="H1182" s="19" t="n">
        <v>64.8</v>
      </c>
      <c r="I1182" s="17" t="n">
        <v>0.4</v>
      </c>
      <c r="J1182" s="17" t="n">
        <v>0.37</v>
      </c>
      <c r="K1182" s="19" t="n">
        <f aca="false">IF(E1182="Discontinued",H1182,ROUND(ROUNDUP(ROUND(G1182/(1-IF(J1182="",I1182,J1182))/0.05,6),0)*0.05,2))</f>
        <v>67.25</v>
      </c>
      <c r="L1182" s="19" t="n">
        <f aca="false">IF(OR(E1182="Discontinued",P1182="Held at old sell"),H1182,IF(LEFT(P1182,15)="Approved, cappe",ROUND(ROUNDUP(ROUND(H1182*1.1/0.05,6),0)*0.05,2),K1182))</f>
        <v>67.25</v>
      </c>
      <c r="M1182" s="17" t="n">
        <f aca="false">ROUND((H1182-G1182)/H1182,3)</f>
        <v>0.347</v>
      </c>
      <c r="N1182" s="17" t="n">
        <f aca="false">IF(E1182="Discontinued","",ROUND((L1182-G1182)/L1182,3))</f>
        <v>0.37</v>
      </c>
      <c r="O1182" s="21" t="str">
        <f aca="false">IF(E1182="Discontinued","Archive",IF(AND(ROUND(K1182/H1182-1,6)&lt;=0.1,K1182-H1182&lt;=100),"Auto","Approval"))</f>
        <v>Auto</v>
      </c>
      <c r="P1182" s="21" t="s">
        <v>111</v>
      </c>
      <c r="Q1182" s="21" t="s">
        <v>1618</v>
      </c>
      <c r="R1182" s="21" t="str">
        <f aca="false">IF(E1182="Superseded",MID(INDEX('Import file'!$E$2:$E$1384,MATCH(A1182,'Import file'!$A$2:$A$1384,0)),23,30),A1182)</f>
        <v>SAC-1454</v>
      </c>
      <c r="S1182" s="19" t="n">
        <f aca="false">IF(E1182="Discontinued","",IFERROR(INDEX('Supplier file A'!$D$2:$D$677,MATCH(R1182,'Supplier file A'!$A$2:$A$677,0)),IFERROR(INDEX('Supplier file B'!$D$2:$D$386,MATCH(R1182,'Supplier file B'!$A$2:$A$386,0)),INDEX('Supplier file C'!$D$2:$D$383,MATCH(R1182,'Supplier file C'!$A$2:$A$383,0)))))</f>
        <v>42.34</v>
      </c>
      <c r="T1182" s="21" t="str">
        <f aca="false">IF(E1182="Discontinued","",IF(ABS(G1182-S1182)&lt;0.005,"Yes","No"))</f>
        <v>Yes</v>
      </c>
      <c r="U1182" s="21" t="str">
        <f aca="false">IF(E1182="Discontinued","",IF(ABS(F1182-G1182)&lt;=0.01*G1182,"Yes","No"))</f>
        <v>No</v>
      </c>
      <c r="V1182" s="17" t="n">
        <f aca="false">IF(E1182="Discontinued","",K1182/H1182-1)</f>
        <v>0.0378086419753088</v>
      </c>
      <c r="W1182" s="21" t="str">
        <f aca="false">IF(E1182="Discontinued","Archived",IF(ROUND((L1182-G1182)/L1182,3)&gt;=ROUND(I1182,3),"At or above target",IF(Q1182&lt;&gt;"","Below target, reason recorded","Below target, no reason")))</f>
        <v>Below target, reason recorded</v>
      </c>
      <c r="X1182" s="21" t="str">
        <f aca="false">IF(E1182="Discontinued","",IF(ROUND(M1182-I1182,3)&lt;-0.01,"Yes","No"))</f>
        <v>Yes</v>
      </c>
    </row>
    <row r="1183" customFormat="false" ht="15" hidden="false" customHeight="false" outlineLevel="0" collapsed="false">
      <c r="A1183" s="21" t="s">
        <v>2507</v>
      </c>
      <c r="B1183" s="21" t="s">
        <v>2508</v>
      </c>
      <c r="C1183" s="21" t="s">
        <v>2466</v>
      </c>
      <c r="D1183" s="21" t="s">
        <v>2203</v>
      </c>
      <c r="E1183" s="21" t="s">
        <v>110</v>
      </c>
      <c r="F1183" s="19" t="n">
        <v>16.1</v>
      </c>
      <c r="G1183" s="19" t="n">
        <v>16.94</v>
      </c>
      <c r="H1183" s="19" t="n">
        <v>26.85</v>
      </c>
      <c r="I1183" s="17" t="n">
        <v>0.4</v>
      </c>
      <c r="J1183" s="17"/>
      <c r="K1183" s="19" t="n">
        <f aca="false">IF(E1183="Discontinued",H1183,ROUND(ROUNDUP(ROUND(G1183/(1-IF(J1183="",I1183,J1183))/0.05,6),0)*0.05,2))</f>
        <v>28.25</v>
      </c>
      <c r="L1183" s="19" t="n">
        <f aca="false">IF(OR(E1183="Discontinued",P1183="Held at old sell"),H1183,IF(LEFT(P1183,15)="Approved, cappe",ROUND(ROUNDUP(ROUND(H1183*1.1/0.05,6),0)*0.05,2),K1183))</f>
        <v>28.25</v>
      </c>
      <c r="M1183" s="17" t="n">
        <f aca="false">ROUND((H1183-G1183)/H1183,3)</f>
        <v>0.369</v>
      </c>
      <c r="N1183" s="17" t="n">
        <f aca="false">IF(E1183="Discontinued","",ROUND((L1183-G1183)/L1183,3))</f>
        <v>0.4</v>
      </c>
      <c r="O1183" s="21" t="str">
        <f aca="false">IF(E1183="Discontinued","Archive",IF(AND(ROUND(K1183/H1183-1,6)&lt;=0.1,K1183-H1183&lt;=100),"Auto","Approval"))</f>
        <v>Auto</v>
      </c>
      <c r="P1183" s="21" t="s">
        <v>111</v>
      </c>
      <c r="Q1183" s="21"/>
      <c r="R1183" s="21" t="str">
        <f aca="false">IF(E1183="Superseded",MID(INDEX('Import file'!$E$2:$E$1384,MATCH(A1183,'Import file'!$A$2:$A$1384,0)),23,30),A1183)</f>
        <v>SAC-1458</v>
      </c>
      <c r="S1183" s="19" t="n">
        <f aca="false">IF(E1183="Discontinued","",IFERROR(INDEX('Supplier file A'!$D$2:$D$677,MATCH(R1183,'Supplier file A'!$A$2:$A$677,0)),IFERROR(INDEX('Supplier file B'!$D$2:$D$386,MATCH(R1183,'Supplier file B'!$A$2:$A$386,0)),INDEX('Supplier file C'!$D$2:$D$383,MATCH(R1183,'Supplier file C'!$A$2:$A$383,0)))))</f>
        <v>16.94</v>
      </c>
      <c r="T1183" s="21" t="str">
        <f aca="false">IF(E1183="Discontinued","",IF(ABS(G1183-S1183)&lt;0.005,"Yes","No"))</f>
        <v>Yes</v>
      </c>
      <c r="U1183" s="21" t="str">
        <f aca="false">IF(E1183="Discontinued","",IF(ABS(F1183-G1183)&lt;=0.01*G1183,"Yes","No"))</f>
        <v>No</v>
      </c>
      <c r="V1183" s="17" t="n">
        <f aca="false">IF(E1183="Discontinued","",K1183/H1183-1)</f>
        <v>0.0521415270018621</v>
      </c>
      <c r="W1183" s="21" t="str">
        <f aca="false">IF(E1183="Discontinued","Archived",IF(ROUND((L1183-G1183)/L1183,3)&gt;=ROUND(I1183,3),"At or above target",IF(Q1183&lt;&gt;"","Below target, reason recorded","Below target, no reason")))</f>
        <v>At or above target</v>
      </c>
      <c r="X1183" s="21" t="str">
        <f aca="false">IF(E1183="Discontinued","",IF(ROUND(M1183-I1183,3)&lt;-0.01,"Yes","No"))</f>
        <v>Yes</v>
      </c>
    </row>
    <row r="1184" customFormat="false" ht="15" hidden="false" customHeight="false" outlineLevel="0" collapsed="false">
      <c r="A1184" s="21" t="s">
        <v>2509</v>
      </c>
      <c r="B1184" s="21" t="s">
        <v>2510</v>
      </c>
      <c r="C1184" s="21" t="s">
        <v>2466</v>
      </c>
      <c r="D1184" s="21" t="s">
        <v>2203</v>
      </c>
      <c r="E1184" s="21" t="s">
        <v>110</v>
      </c>
      <c r="F1184" s="19" t="n">
        <v>4.37</v>
      </c>
      <c r="G1184" s="19" t="n">
        <v>4.58</v>
      </c>
      <c r="H1184" s="19" t="n">
        <v>7.3</v>
      </c>
      <c r="I1184" s="17" t="n">
        <v>0.4</v>
      </c>
      <c r="J1184" s="17"/>
      <c r="K1184" s="19" t="n">
        <f aca="false">IF(E1184="Discontinued",H1184,ROUND(ROUNDUP(ROUND(G1184/(1-IF(J1184="",I1184,J1184))/0.05,6),0)*0.05,2))</f>
        <v>7.65</v>
      </c>
      <c r="L1184" s="19" t="n">
        <f aca="false">IF(OR(E1184="Discontinued",P1184="Held at old sell"),H1184,IF(LEFT(P1184,15)="Approved, cappe",ROUND(ROUNDUP(ROUND(H1184*1.1/0.05,6),0)*0.05,2),K1184))</f>
        <v>7.65</v>
      </c>
      <c r="M1184" s="17" t="n">
        <f aca="false">ROUND((H1184-G1184)/H1184,3)</f>
        <v>0.373</v>
      </c>
      <c r="N1184" s="17" t="n">
        <f aca="false">IF(E1184="Discontinued","",ROUND((L1184-G1184)/L1184,3))</f>
        <v>0.401</v>
      </c>
      <c r="O1184" s="21" t="str">
        <f aca="false">IF(E1184="Discontinued","Archive",IF(AND(ROUND(K1184/H1184-1,6)&lt;=0.1,K1184-H1184&lt;=100),"Auto","Approval"))</f>
        <v>Auto</v>
      </c>
      <c r="P1184" s="21" t="s">
        <v>111</v>
      </c>
      <c r="Q1184" s="21"/>
      <c r="R1184" s="21" t="str">
        <f aca="false">IF(E1184="Superseded",MID(INDEX('Import file'!$E$2:$E$1384,MATCH(A1184,'Import file'!$A$2:$A$1384,0)),23,30),A1184)</f>
        <v>SAC-1460</v>
      </c>
      <c r="S1184" s="19" t="n">
        <f aca="false">IF(E1184="Discontinued","",IFERROR(INDEX('Supplier file A'!$D$2:$D$677,MATCH(R1184,'Supplier file A'!$A$2:$A$677,0)),IFERROR(INDEX('Supplier file B'!$D$2:$D$386,MATCH(R1184,'Supplier file B'!$A$2:$A$386,0)),INDEX('Supplier file C'!$D$2:$D$383,MATCH(R1184,'Supplier file C'!$A$2:$A$383,0)))))</f>
        <v>4.58</v>
      </c>
      <c r="T1184" s="21" t="str">
        <f aca="false">IF(E1184="Discontinued","",IF(ABS(G1184-S1184)&lt;0.005,"Yes","No"))</f>
        <v>Yes</v>
      </c>
      <c r="U1184" s="21" t="str">
        <f aca="false">IF(E1184="Discontinued","",IF(ABS(F1184-G1184)&lt;=0.01*G1184,"Yes","No"))</f>
        <v>No</v>
      </c>
      <c r="V1184" s="17" t="n">
        <f aca="false">IF(E1184="Discontinued","",K1184/H1184-1)</f>
        <v>0.047945205479452</v>
      </c>
      <c r="W1184" s="21" t="str">
        <f aca="false">IF(E1184="Discontinued","Archived",IF(ROUND((L1184-G1184)/L1184,3)&gt;=ROUND(I1184,3),"At or above target",IF(Q1184&lt;&gt;"","Below target, reason recorded","Below target, no reason")))</f>
        <v>At or above target</v>
      </c>
      <c r="X1184" s="21" t="str">
        <f aca="false">IF(E1184="Discontinued","",IF(ROUND(M1184-I1184,3)&lt;-0.01,"Yes","No"))</f>
        <v>Yes</v>
      </c>
    </row>
    <row r="1185" customFormat="false" ht="15" hidden="false" customHeight="false" outlineLevel="0" collapsed="false">
      <c r="A1185" s="21" t="s">
        <v>2511</v>
      </c>
      <c r="B1185" s="21" t="s">
        <v>2512</v>
      </c>
      <c r="C1185" s="21" t="s">
        <v>2466</v>
      </c>
      <c r="D1185" s="21" t="s">
        <v>2203</v>
      </c>
      <c r="E1185" s="21" t="s">
        <v>110</v>
      </c>
      <c r="F1185" s="19" t="n">
        <v>50.6</v>
      </c>
      <c r="G1185" s="19" t="n">
        <v>53.11</v>
      </c>
      <c r="H1185" s="19" t="n">
        <v>77.85</v>
      </c>
      <c r="I1185" s="17" t="n">
        <v>0.4</v>
      </c>
      <c r="J1185" s="17" t="n">
        <v>0.35</v>
      </c>
      <c r="K1185" s="19" t="n">
        <f aca="false">IF(E1185="Discontinued",H1185,ROUND(ROUNDUP(ROUND(G1185/(1-IF(J1185="",I1185,J1185))/0.05,6),0)*0.05,2))</f>
        <v>81.75</v>
      </c>
      <c r="L1185" s="19" t="n">
        <f aca="false">IF(OR(E1185="Discontinued",P1185="Held at old sell"),H1185,IF(LEFT(P1185,15)="Approved, cappe",ROUND(ROUNDUP(ROUND(H1185*1.1/0.05,6),0)*0.05,2),K1185))</f>
        <v>81.75</v>
      </c>
      <c r="M1185" s="17" t="n">
        <f aca="false">ROUND((H1185-G1185)/H1185,3)</f>
        <v>0.318</v>
      </c>
      <c r="N1185" s="17" t="n">
        <f aca="false">IF(E1185="Discontinued","",ROUND((L1185-G1185)/L1185,3))</f>
        <v>0.35</v>
      </c>
      <c r="O1185" s="21" t="str">
        <f aca="false">IF(E1185="Discontinued","Archive",IF(AND(ROUND(K1185/H1185-1,6)&lt;=0.1,K1185-H1185&lt;=100),"Auto","Approval"))</f>
        <v>Auto</v>
      </c>
      <c r="P1185" s="21" t="s">
        <v>111</v>
      </c>
      <c r="Q1185" s="21" t="s">
        <v>1492</v>
      </c>
      <c r="R1185" s="21" t="str">
        <f aca="false">IF(E1185="Superseded",MID(INDEX('Import file'!$E$2:$E$1384,MATCH(A1185,'Import file'!$A$2:$A$1384,0)),23,30),A1185)</f>
        <v>SAC-1462</v>
      </c>
      <c r="S1185" s="19" t="n">
        <f aca="false">IF(E1185="Discontinued","",IFERROR(INDEX('Supplier file A'!$D$2:$D$677,MATCH(R1185,'Supplier file A'!$A$2:$A$677,0)),IFERROR(INDEX('Supplier file B'!$D$2:$D$386,MATCH(R1185,'Supplier file B'!$A$2:$A$386,0)),INDEX('Supplier file C'!$D$2:$D$383,MATCH(R1185,'Supplier file C'!$A$2:$A$383,0)))))</f>
        <v>53.11</v>
      </c>
      <c r="T1185" s="21" t="str">
        <f aca="false">IF(E1185="Discontinued","",IF(ABS(G1185-S1185)&lt;0.005,"Yes","No"))</f>
        <v>Yes</v>
      </c>
      <c r="U1185" s="21" t="str">
        <f aca="false">IF(E1185="Discontinued","",IF(ABS(F1185-G1185)&lt;=0.01*G1185,"Yes","No"))</f>
        <v>No</v>
      </c>
      <c r="V1185" s="17" t="n">
        <f aca="false">IF(E1185="Discontinued","",K1185/H1185-1)</f>
        <v>0.0500963391136802</v>
      </c>
      <c r="W1185" s="21" t="str">
        <f aca="false">IF(E1185="Discontinued","Archived",IF(ROUND((L1185-G1185)/L1185,3)&gt;=ROUND(I1185,3),"At or above target",IF(Q1185&lt;&gt;"","Below target, reason recorded","Below target, no reason")))</f>
        <v>Below target, reason recorded</v>
      </c>
      <c r="X1185" s="21" t="str">
        <f aca="false">IF(E1185="Discontinued","",IF(ROUND(M1185-I1185,3)&lt;-0.01,"Yes","No"))</f>
        <v>Yes</v>
      </c>
    </row>
    <row r="1186" customFormat="false" ht="15" hidden="false" customHeight="false" outlineLevel="0" collapsed="false">
      <c r="A1186" s="21" t="s">
        <v>2513</v>
      </c>
      <c r="B1186" s="21" t="s">
        <v>2514</v>
      </c>
      <c r="C1186" s="21" t="s">
        <v>2466</v>
      </c>
      <c r="D1186" s="21" t="s">
        <v>2203</v>
      </c>
      <c r="E1186" s="21" t="s">
        <v>110</v>
      </c>
      <c r="F1186" s="19" t="n">
        <v>3.8</v>
      </c>
      <c r="G1186" s="19" t="n">
        <v>3.98</v>
      </c>
      <c r="H1186" s="19" t="n">
        <v>6.35</v>
      </c>
      <c r="I1186" s="17" t="n">
        <v>0.4</v>
      </c>
      <c r="J1186" s="17"/>
      <c r="K1186" s="19" t="n">
        <f aca="false">IF(E1186="Discontinued",H1186,ROUND(ROUNDUP(ROUND(G1186/(1-IF(J1186="",I1186,J1186))/0.05,6),0)*0.05,2))</f>
        <v>6.65</v>
      </c>
      <c r="L1186" s="19" t="n">
        <f aca="false">IF(OR(E1186="Discontinued",P1186="Held at old sell"),H1186,IF(LEFT(P1186,15)="Approved, cappe",ROUND(ROUNDUP(ROUND(H1186*1.1/0.05,6),0)*0.05,2),K1186))</f>
        <v>6.65</v>
      </c>
      <c r="M1186" s="17" t="n">
        <f aca="false">ROUND((H1186-G1186)/H1186,3)</f>
        <v>0.373</v>
      </c>
      <c r="N1186" s="17" t="n">
        <f aca="false">IF(E1186="Discontinued","",ROUND((L1186-G1186)/L1186,3))</f>
        <v>0.402</v>
      </c>
      <c r="O1186" s="21" t="str">
        <f aca="false">IF(E1186="Discontinued","Archive",IF(AND(ROUND(K1186/H1186-1,6)&lt;=0.1,K1186-H1186&lt;=100),"Auto","Approval"))</f>
        <v>Auto</v>
      </c>
      <c r="P1186" s="21" t="s">
        <v>111</v>
      </c>
      <c r="Q1186" s="21"/>
      <c r="R1186" s="21" t="str">
        <f aca="false">IF(E1186="Superseded",MID(INDEX('Import file'!$E$2:$E$1384,MATCH(A1186,'Import file'!$A$2:$A$1384,0)),23,30),A1186)</f>
        <v>SAC-1466</v>
      </c>
      <c r="S1186" s="19" t="n">
        <f aca="false">IF(E1186="Discontinued","",IFERROR(INDEX('Supplier file A'!$D$2:$D$677,MATCH(R1186,'Supplier file A'!$A$2:$A$677,0)),IFERROR(INDEX('Supplier file B'!$D$2:$D$386,MATCH(R1186,'Supplier file B'!$A$2:$A$386,0)),INDEX('Supplier file C'!$D$2:$D$383,MATCH(R1186,'Supplier file C'!$A$2:$A$383,0)))))</f>
        <v>3.98</v>
      </c>
      <c r="T1186" s="21" t="str">
        <f aca="false">IF(E1186="Discontinued","",IF(ABS(G1186-S1186)&lt;0.005,"Yes","No"))</f>
        <v>Yes</v>
      </c>
      <c r="U1186" s="21" t="str">
        <f aca="false">IF(E1186="Discontinued","",IF(ABS(F1186-G1186)&lt;=0.01*G1186,"Yes","No"))</f>
        <v>No</v>
      </c>
      <c r="V1186" s="17" t="n">
        <f aca="false">IF(E1186="Discontinued","",K1186/H1186-1)</f>
        <v>0.0472440944881891</v>
      </c>
      <c r="W1186" s="21" t="str">
        <f aca="false">IF(E1186="Discontinued","Archived",IF(ROUND((L1186-G1186)/L1186,3)&gt;=ROUND(I1186,3),"At or above target",IF(Q1186&lt;&gt;"","Below target, reason recorded","Below target, no reason")))</f>
        <v>At or above target</v>
      </c>
      <c r="X1186" s="21" t="str">
        <f aca="false">IF(E1186="Discontinued","",IF(ROUND(M1186-I1186,3)&lt;-0.01,"Yes","No"))</f>
        <v>Yes</v>
      </c>
    </row>
    <row r="1187" customFormat="false" ht="15" hidden="false" customHeight="false" outlineLevel="0" collapsed="false">
      <c r="A1187" s="21" t="s">
        <v>2515</v>
      </c>
      <c r="B1187" s="21" t="s">
        <v>2516</v>
      </c>
      <c r="C1187" s="21" t="s">
        <v>2466</v>
      </c>
      <c r="D1187" s="21" t="s">
        <v>2203</v>
      </c>
      <c r="E1187" s="21" t="s">
        <v>110</v>
      </c>
      <c r="F1187" s="19" t="n">
        <v>29.7</v>
      </c>
      <c r="G1187" s="19" t="n">
        <v>30.99</v>
      </c>
      <c r="H1187" s="19" t="n">
        <v>49.5</v>
      </c>
      <c r="I1187" s="17" t="n">
        <v>0.4</v>
      </c>
      <c r="J1187" s="17"/>
      <c r="K1187" s="19" t="n">
        <f aca="false">IF(E1187="Discontinued",H1187,ROUND(ROUNDUP(ROUND(G1187/(1-IF(J1187="",I1187,J1187))/0.05,6),0)*0.05,2))</f>
        <v>51.65</v>
      </c>
      <c r="L1187" s="19" t="n">
        <f aca="false">IF(OR(E1187="Discontinued",P1187="Held at old sell"),H1187,IF(LEFT(P1187,15)="Approved, cappe",ROUND(ROUNDUP(ROUND(H1187*1.1/0.05,6),0)*0.05,2),K1187))</f>
        <v>51.65</v>
      </c>
      <c r="M1187" s="17" t="n">
        <f aca="false">ROUND((H1187-G1187)/H1187,3)</f>
        <v>0.374</v>
      </c>
      <c r="N1187" s="17" t="n">
        <f aca="false">IF(E1187="Discontinued","",ROUND((L1187-G1187)/L1187,3))</f>
        <v>0.4</v>
      </c>
      <c r="O1187" s="21" t="str">
        <f aca="false">IF(E1187="Discontinued","Archive",IF(AND(ROUND(K1187/H1187-1,6)&lt;=0.1,K1187-H1187&lt;=100),"Auto","Approval"))</f>
        <v>Auto</v>
      </c>
      <c r="P1187" s="21" t="s">
        <v>111</v>
      </c>
      <c r="Q1187" s="21"/>
      <c r="R1187" s="21" t="str">
        <f aca="false">IF(E1187="Superseded",MID(INDEX('Import file'!$E$2:$E$1384,MATCH(A1187,'Import file'!$A$2:$A$1384,0)),23,30),A1187)</f>
        <v>SAC-1469</v>
      </c>
      <c r="S1187" s="19" t="n">
        <f aca="false">IF(E1187="Discontinued","",IFERROR(INDEX('Supplier file A'!$D$2:$D$677,MATCH(R1187,'Supplier file A'!$A$2:$A$677,0)),IFERROR(INDEX('Supplier file B'!$D$2:$D$386,MATCH(R1187,'Supplier file B'!$A$2:$A$386,0)),INDEX('Supplier file C'!$D$2:$D$383,MATCH(R1187,'Supplier file C'!$A$2:$A$383,0)))))</f>
        <v>30.99</v>
      </c>
      <c r="T1187" s="21" t="str">
        <f aca="false">IF(E1187="Discontinued","",IF(ABS(G1187-S1187)&lt;0.005,"Yes","No"))</f>
        <v>Yes</v>
      </c>
      <c r="U1187" s="21" t="str">
        <f aca="false">IF(E1187="Discontinued","",IF(ABS(F1187-G1187)&lt;=0.01*G1187,"Yes","No"))</f>
        <v>No</v>
      </c>
      <c r="V1187" s="17" t="n">
        <f aca="false">IF(E1187="Discontinued","",K1187/H1187-1)</f>
        <v>0.0434343434343434</v>
      </c>
      <c r="W1187" s="21" t="str">
        <f aca="false">IF(E1187="Discontinued","Archived",IF(ROUND((L1187-G1187)/L1187,3)&gt;=ROUND(I1187,3),"At or above target",IF(Q1187&lt;&gt;"","Below target, reason recorded","Below target, no reason")))</f>
        <v>At or above target</v>
      </c>
      <c r="X1187" s="21" t="str">
        <f aca="false">IF(E1187="Discontinued","",IF(ROUND(M1187-I1187,3)&lt;-0.01,"Yes","No"))</f>
        <v>Yes</v>
      </c>
    </row>
    <row r="1188" customFormat="false" ht="15" hidden="false" customHeight="false" outlineLevel="0" collapsed="false">
      <c r="A1188" s="21" t="s">
        <v>2517</v>
      </c>
      <c r="B1188" s="21" t="s">
        <v>2518</v>
      </c>
      <c r="C1188" s="21" t="s">
        <v>2466</v>
      </c>
      <c r="D1188" s="21" t="s">
        <v>2203</v>
      </c>
      <c r="E1188" s="21" t="s">
        <v>110</v>
      </c>
      <c r="F1188" s="19" t="n">
        <v>157.25</v>
      </c>
      <c r="G1188" s="19" t="n">
        <v>164.28</v>
      </c>
      <c r="H1188" s="19" t="n">
        <v>262.1</v>
      </c>
      <c r="I1188" s="17" t="n">
        <v>0.4</v>
      </c>
      <c r="J1188" s="17"/>
      <c r="K1188" s="19" t="n">
        <f aca="false">IF(E1188="Discontinued",H1188,ROUND(ROUNDUP(ROUND(G1188/(1-IF(J1188="",I1188,J1188))/0.05,6),0)*0.05,2))</f>
        <v>273.8</v>
      </c>
      <c r="L1188" s="19" t="n">
        <f aca="false">IF(OR(E1188="Discontinued",P1188="Held at old sell"),H1188,IF(LEFT(P1188,15)="Approved, cappe",ROUND(ROUNDUP(ROUND(H1188*1.1/0.05,6),0)*0.05,2),K1188))</f>
        <v>273.8</v>
      </c>
      <c r="M1188" s="17" t="n">
        <f aca="false">ROUND((H1188-G1188)/H1188,3)</f>
        <v>0.373</v>
      </c>
      <c r="N1188" s="17" t="n">
        <f aca="false">IF(E1188="Discontinued","",ROUND((L1188-G1188)/L1188,3))</f>
        <v>0.4</v>
      </c>
      <c r="O1188" s="21" t="str">
        <f aca="false">IF(E1188="Discontinued","Archive",IF(AND(ROUND(K1188/H1188-1,6)&lt;=0.1,K1188-H1188&lt;=100),"Auto","Approval"))</f>
        <v>Auto</v>
      </c>
      <c r="P1188" s="21" t="s">
        <v>111</v>
      </c>
      <c r="Q1188" s="21"/>
      <c r="R1188" s="21" t="str">
        <f aca="false">IF(E1188="Superseded",MID(INDEX('Import file'!$E$2:$E$1384,MATCH(A1188,'Import file'!$A$2:$A$1384,0)),23,30),A1188)</f>
        <v>SAC-1473</v>
      </c>
      <c r="S1188" s="19" t="n">
        <f aca="false">IF(E1188="Discontinued","",IFERROR(INDEX('Supplier file A'!$D$2:$D$677,MATCH(R1188,'Supplier file A'!$A$2:$A$677,0)),IFERROR(INDEX('Supplier file B'!$D$2:$D$386,MATCH(R1188,'Supplier file B'!$A$2:$A$386,0)),INDEX('Supplier file C'!$D$2:$D$383,MATCH(R1188,'Supplier file C'!$A$2:$A$383,0)))))</f>
        <v>164.28</v>
      </c>
      <c r="T1188" s="21" t="str">
        <f aca="false">IF(E1188="Discontinued","",IF(ABS(G1188-S1188)&lt;0.005,"Yes","No"))</f>
        <v>Yes</v>
      </c>
      <c r="U1188" s="21" t="str">
        <f aca="false">IF(E1188="Discontinued","",IF(ABS(F1188-G1188)&lt;=0.01*G1188,"Yes","No"))</f>
        <v>No</v>
      </c>
      <c r="V1188" s="17" t="n">
        <f aca="false">IF(E1188="Discontinued","",K1188/H1188-1)</f>
        <v>0.0446394505913772</v>
      </c>
      <c r="W1188" s="21" t="str">
        <f aca="false">IF(E1188="Discontinued","Archived",IF(ROUND((L1188-G1188)/L1188,3)&gt;=ROUND(I1188,3),"At or above target",IF(Q1188&lt;&gt;"","Below target, reason recorded","Below target, no reason")))</f>
        <v>At or above target</v>
      </c>
      <c r="X1188" s="21" t="str">
        <f aca="false">IF(E1188="Discontinued","",IF(ROUND(M1188-I1188,3)&lt;-0.01,"Yes","No"))</f>
        <v>Yes</v>
      </c>
    </row>
    <row r="1189" customFormat="false" ht="15" hidden="false" customHeight="false" outlineLevel="0" collapsed="false">
      <c r="A1189" s="21" t="s">
        <v>2519</v>
      </c>
      <c r="B1189" s="21" t="s">
        <v>2520</v>
      </c>
      <c r="C1189" s="21" t="s">
        <v>2466</v>
      </c>
      <c r="D1189" s="21" t="s">
        <v>2203</v>
      </c>
      <c r="E1189" s="21" t="s">
        <v>110</v>
      </c>
      <c r="F1189" s="19" t="n">
        <v>22</v>
      </c>
      <c r="G1189" s="19" t="n">
        <v>22.75</v>
      </c>
      <c r="H1189" s="19" t="n">
        <v>36.7</v>
      </c>
      <c r="I1189" s="17" t="n">
        <v>0.4</v>
      </c>
      <c r="J1189" s="17"/>
      <c r="K1189" s="19" t="n">
        <f aca="false">IF(E1189="Discontinued",H1189,ROUND(ROUNDUP(ROUND(G1189/(1-IF(J1189="",I1189,J1189))/0.05,6),0)*0.05,2))</f>
        <v>37.95</v>
      </c>
      <c r="L1189" s="19" t="n">
        <f aca="false">IF(OR(E1189="Discontinued",P1189="Held at old sell"),H1189,IF(LEFT(P1189,15)="Approved, cappe",ROUND(ROUNDUP(ROUND(H1189*1.1/0.05,6),0)*0.05,2),K1189))</f>
        <v>37.95</v>
      </c>
      <c r="M1189" s="17" t="n">
        <f aca="false">ROUND((H1189-G1189)/H1189,3)</f>
        <v>0.38</v>
      </c>
      <c r="N1189" s="17" t="n">
        <f aca="false">IF(E1189="Discontinued","",ROUND((L1189-G1189)/L1189,3))</f>
        <v>0.401</v>
      </c>
      <c r="O1189" s="21" t="str">
        <f aca="false">IF(E1189="Discontinued","Archive",IF(AND(ROUND(K1189/H1189-1,6)&lt;=0.1,K1189-H1189&lt;=100),"Auto","Approval"))</f>
        <v>Auto</v>
      </c>
      <c r="P1189" s="21" t="s">
        <v>111</v>
      </c>
      <c r="Q1189" s="21"/>
      <c r="R1189" s="21" t="str">
        <f aca="false">IF(E1189="Superseded",MID(INDEX('Import file'!$E$2:$E$1384,MATCH(A1189,'Import file'!$A$2:$A$1384,0)),23,30),A1189)</f>
        <v>SAC-1476</v>
      </c>
      <c r="S1189" s="19" t="n">
        <f aca="false">IF(E1189="Discontinued","",IFERROR(INDEX('Supplier file A'!$D$2:$D$677,MATCH(R1189,'Supplier file A'!$A$2:$A$677,0)),IFERROR(INDEX('Supplier file B'!$D$2:$D$386,MATCH(R1189,'Supplier file B'!$A$2:$A$386,0)),INDEX('Supplier file C'!$D$2:$D$383,MATCH(R1189,'Supplier file C'!$A$2:$A$383,0)))))</f>
        <v>22.75</v>
      </c>
      <c r="T1189" s="21" t="str">
        <f aca="false">IF(E1189="Discontinued","",IF(ABS(G1189-S1189)&lt;0.005,"Yes","No"))</f>
        <v>Yes</v>
      </c>
      <c r="U1189" s="21" t="str">
        <f aca="false">IF(E1189="Discontinued","",IF(ABS(F1189-G1189)&lt;=0.01*G1189,"Yes","No"))</f>
        <v>No</v>
      </c>
      <c r="V1189" s="17" t="n">
        <f aca="false">IF(E1189="Discontinued","",K1189/H1189-1)</f>
        <v>0.0340599455040871</v>
      </c>
      <c r="W1189" s="21" t="str">
        <f aca="false">IF(E1189="Discontinued","Archived",IF(ROUND((L1189-G1189)/L1189,3)&gt;=ROUND(I1189,3),"At or above target",IF(Q1189&lt;&gt;"","Below target, reason recorded","Below target, no reason")))</f>
        <v>At or above target</v>
      </c>
      <c r="X1189" s="21" t="str">
        <f aca="false">IF(E1189="Discontinued","",IF(ROUND(M1189-I1189,3)&lt;-0.01,"Yes","No"))</f>
        <v>Yes</v>
      </c>
    </row>
    <row r="1190" customFormat="false" ht="15" hidden="false" customHeight="false" outlineLevel="0" collapsed="false">
      <c r="A1190" s="21" t="s">
        <v>2521</v>
      </c>
      <c r="B1190" s="21" t="s">
        <v>2522</v>
      </c>
      <c r="C1190" s="21" t="s">
        <v>2466</v>
      </c>
      <c r="D1190" s="21" t="s">
        <v>2203</v>
      </c>
      <c r="E1190" s="21" t="s">
        <v>110</v>
      </c>
      <c r="F1190" s="19" t="n">
        <v>42</v>
      </c>
      <c r="G1190" s="19" t="n">
        <v>43.19</v>
      </c>
      <c r="H1190" s="19" t="n">
        <v>70</v>
      </c>
      <c r="I1190" s="17" t="n">
        <v>0.4</v>
      </c>
      <c r="J1190" s="17"/>
      <c r="K1190" s="19" t="n">
        <f aca="false">IF(E1190="Discontinued",H1190,ROUND(ROUNDUP(ROUND(G1190/(1-IF(J1190="",I1190,J1190))/0.05,6),0)*0.05,2))</f>
        <v>72</v>
      </c>
      <c r="L1190" s="19" t="n">
        <f aca="false">IF(OR(E1190="Discontinued",P1190="Held at old sell"),H1190,IF(LEFT(P1190,15)="Approved, cappe",ROUND(ROUNDUP(ROUND(H1190*1.1/0.05,6),0)*0.05,2),K1190))</f>
        <v>72</v>
      </c>
      <c r="M1190" s="17" t="n">
        <f aca="false">ROUND((H1190-G1190)/H1190,3)</f>
        <v>0.383</v>
      </c>
      <c r="N1190" s="17" t="n">
        <f aca="false">IF(E1190="Discontinued","",ROUND((L1190-G1190)/L1190,3))</f>
        <v>0.4</v>
      </c>
      <c r="O1190" s="21" t="str">
        <f aca="false">IF(E1190="Discontinued","Archive",IF(AND(ROUND(K1190/H1190-1,6)&lt;=0.1,K1190-H1190&lt;=100),"Auto","Approval"))</f>
        <v>Auto</v>
      </c>
      <c r="P1190" s="21" t="s">
        <v>111</v>
      </c>
      <c r="Q1190" s="21"/>
      <c r="R1190" s="21" t="str">
        <f aca="false">IF(E1190="Superseded",MID(INDEX('Import file'!$E$2:$E$1384,MATCH(A1190,'Import file'!$A$2:$A$1384,0)),23,30),A1190)</f>
        <v>SAC-1479</v>
      </c>
      <c r="S1190" s="19" t="n">
        <f aca="false">IF(E1190="Discontinued","",IFERROR(INDEX('Supplier file A'!$D$2:$D$677,MATCH(R1190,'Supplier file A'!$A$2:$A$677,0)),IFERROR(INDEX('Supplier file B'!$D$2:$D$386,MATCH(R1190,'Supplier file B'!$A$2:$A$386,0)),INDEX('Supplier file C'!$D$2:$D$383,MATCH(R1190,'Supplier file C'!$A$2:$A$383,0)))))</f>
        <v>43.19</v>
      </c>
      <c r="T1190" s="21" t="str">
        <f aca="false">IF(E1190="Discontinued","",IF(ABS(G1190-S1190)&lt;0.005,"Yes","No"))</f>
        <v>Yes</v>
      </c>
      <c r="U1190" s="21" t="str">
        <f aca="false">IF(E1190="Discontinued","",IF(ABS(F1190-G1190)&lt;=0.01*G1190,"Yes","No"))</f>
        <v>No</v>
      </c>
      <c r="V1190" s="17" t="n">
        <f aca="false">IF(E1190="Discontinued","",K1190/H1190-1)</f>
        <v>0.0285714285714285</v>
      </c>
      <c r="W1190" s="21" t="str">
        <f aca="false">IF(E1190="Discontinued","Archived",IF(ROUND((L1190-G1190)/L1190,3)&gt;=ROUND(I1190,3),"At or above target",IF(Q1190&lt;&gt;"","Below target, reason recorded","Below target, no reason")))</f>
        <v>At or above target</v>
      </c>
      <c r="X1190" s="21" t="str">
        <f aca="false">IF(E1190="Discontinued","",IF(ROUND(M1190-I1190,3)&lt;-0.01,"Yes","No"))</f>
        <v>Yes</v>
      </c>
    </row>
    <row r="1191" customFormat="false" ht="15" hidden="false" customHeight="false" outlineLevel="0" collapsed="false">
      <c r="A1191" s="21" t="s">
        <v>2523</v>
      </c>
      <c r="B1191" s="21" t="s">
        <v>2524</v>
      </c>
      <c r="C1191" s="21" t="s">
        <v>2466</v>
      </c>
      <c r="D1191" s="21" t="s">
        <v>2203</v>
      </c>
      <c r="E1191" s="21" t="s">
        <v>110</v>
      </c>
      <c r="F1191" s="19" t="n">
        <v>83.3</v>
      </c>
      <c r="G1191" s="19" t="n">
        <v>87.14</v>
      </c>
      <c r="H1191" s="19" t="n">
        <v>138.85</v>
      </c>
      <c r="I1191" s="17" t="n">
        <v>0.4</v>
      </c>
      <c r="J1191" s="17"/>
      <c r="K1191" s="19" t="n">
        <f aca="false">IF(E1191="Discontinued",H1191,ROUND(ROUNDUP(ROUND(G1191/(1-IF(J1191="",I1191,J1191))/0.05,6),0)*0.05,2))</f>
        <v>145.25</v>
      </c>
      <c r="L1191" s="19" t="n">
        <f aca="false">IF(OR(E1191="Discontinued",P1191="Held at old sell"),H1191,IF(LEFT(P1191,15)="Approved, cappe",ROUND(ROUNDUP(ROUND(H1191*1.1/0.05,6),0)*0.05,2),K1191))</f>
        <v>145.25</v>
      </c>
      <c r="M1191" s="17" t="n">
        <f aca="false">ROUND((H1191-G1191)/H1191,3)</f>
        <v>0.372</v>
      </c>
      <c r="N1191" s="17" t="n">
        <f aca="false">IF(E1191="Discontinued","",ROUND((L1191-G1191)/L1191,3))</f>
        <v>0.4</v>
      </c>
      <c r="O1191" s="21" t="str">
        <f aca="false">IF(E1191="Discontinued","Archive",IF(AND(ROUND(K1191/H1191-1,6)&lt;=0.1,K1191-H1191&lt;=100),"Auto","Approval"))</f>
        <v>Auto</v>
      </c>
      <c r="P1191" s="21" t="s">
        <v>111</v>
      </c>
      <c r="Q1191" s="21"/>
      <c r="R1191" s="21" t="str">
        <f aca="false">IF(E1191="Superseded",MID(INDEX('Import file'!$E$2:$E$1384,MATCH(A1191,'Import file'!$A$2:$A$1384,0)),23,30),A1191)</f>
        <v>SAC-1481</v>
      </c>
      <c r="S1191" s="19" t="n">
        <f aca="false">IF(E1191="Discontinued","",IFERROR(INDEX('Supplier file A'!$D$2:$D$677,MATCH(R1191,'Supplier file A'!$A$2:$A$677,0)),IFERROR(INDEX('Supplier file B'!$D$2:$D$386,MATCH(R1191,'Supplier file B'!$A$2:$A$386,0)),INDEX('Supplier file C'!$D$2:$D$383,MATCH(R1191,'Supplier file C'!$A$2:$A$383,0)))))</f>
        <v>87.14</v>
      </c>
      <c r="T1191" s="21" t="str">
        <f aca="false">IF(E1191="Discontinued","",IF(ABS(G1191-S1191)&lt;0.005,"Yes","No"))</f>
        <v>Yes</v>
      </c>
      <c r="U1191" s="21" t="str">
        <f aca="false">IF(E1191="Discontinued","",IF(ABS(F1191-G1191)&lt;=0.01*G1191,"Yes","No"))</f>
        <v>No</v>
      </c>
      <c r="V1191" s="17" t="n">
        <f aca="false">IF(E1191="Discontinued","",K1191/H1191-1)</f>
        <v>0.0460929060136839</v>
      </c>
      <c r="W1191" s="21" t="str">
        <f aca="false">IF(E1191="Discontinued","Archived",IF(ROUND((L1191-G1191)/L1191,3)&gt;=ROUND(I1191,3),"At or above target",IF(Q1191&lt;&gt;"","Below target, reason recorded","Below target, no reason")))</f>
        <v>At or above target</v>
      </c>
      <c r="X1191" s="21" t="str">
        <f aca="false">IF(E1191="Discontinued","",IF(ROUND(M1191-I1191,3)&lt;-0.01,"Yes","No"))</f>
        <v>Yes</v>
      </c>
    </row>
    <row r="1192" customFormat="false" ht="15" hidden="false" customHeight="false" outlineLevel="0" collapsed="false">
      <c r="A1192" s="21" t="s">
        <v>2525</v>
      </c>
      <c r="B1192" s="21" t="s">
        <v>2526</v>
      </c>
      <c r="C1192" s="21" t="s">
        <v>2466</v>
      </c>
      <c r="D1192" s="21" t="s">
        <v>2203</v>
      </c>
      <c r="E1192" s="21" t="s">
        <v>110</v>
      </c>
      <c r="F1192" s="19" t="n">
        <v>11.9</v>
      </c>
      <c r="G1192" s="19" t="n">
        <v>12.38</v>
      </c>
      <c r="H1192" s="19" t="n">
        <v>19.85</v>
      </c>
      <c r="I1192" s="17" t="n">
        <v>0.4</v>
      </c>
      <c r="J1192" s="17"/>
      <c r="K1192" s="19" t="n">
        <f aca="false">IF(E1192="Discontinued",H1192,ROUND(ROUNDUP(ROUND(G1192/(1-IF(J1192="",I1192,J1192))/0.05,6),0)*0.05,2))</f>
        <v>20.65</v>
      </c>
      <c r="L1192" s="19" t="n">
        <f aca="false">IF(OR(E1192="Discontinued",P1192="Held at old sell"),H1192,IF(LEFT(P1192,15)="Approved, cappe",ROUND(ROUNDUP(ROUND(H1192*1.1/0.05,6),0)*0.05,2),K1192))</f>
        <v>20.65</v>
      </c>
      <c r="M1192" s="17" t="n">
        <f aca="false">ROUND((H1192-G1192)/H1192,3)</f>
        <v>0.376</v>
      </c>
      <c r="N1192" s="17" t="n">
        <f aca="false">IF(E1192="Discontinued","",ROUND((L1192-G1192)/L1192,3))</f>
        <v>0.4</v>
      </c>
      <c r="O1192" s="21" t="str">
        <f aca="false">IF(E1192="Discontinued","Archive",IF(AND(ROUND(K1192/H1192-1,6)&lt;=0.1,K1192-H1192&lt;=100),"Auto","Approval"))</f>
        <v>Auto</v>
      </c>
      <c r="P1192" s="21" t="s">
        <v>111</v>
      </c>
      <c r="Q1192" s="21"/>
      <c r="R1192" s="21" t="str">
        <f aca="false">IF(E1192="Superseded",MID(INDEX('Import file'!$E$2:$E$1384,MATCH(A1192,'Import file'!$A$2:$A$1384,0)),23,30),A1192)</f>
        <v>SAC-1485</v>
      </c>
      <c r="S1192" s="19" t="n">
        <f aca="false">IF(E1192="Discontinued","",IFERROR(INDEX('Supplier file A'!$D$2:$D$677,MATCH(R1192,'Supplier file A'!$A$2:$A$677,0)),IFERROR(INDEX('Supplier file B'!$D$2:$D$386,MATCH(R1192,'Supplier file B'!$A$2:$A$386,0)),INDEX('Supplier file C'!$D$2:$D$383,MATCH(R1192,'Supplier file C'!$A$2:$A$383,0)))))</f>
        <v>12.38</v>
      </c>
      <c r="T1192" s="21" t="str">
        <f aca="false">IF(E1192="Discontinued","",IF(ABS(G1192-S1192)&lt;0.005,"Yes","No"))</f>
        <v>Yes</v>
      </c>
      <c r="U1192" s="21" t="str">
        <f aca="false">IF(E1192="Discontinued","",IF(ABS(F1192-G1192)&lt;=0.01*G1192,"Yes","No"))</f>
        <v>No</v>
      </c>
      <c r="V1192" s="17" t="n">
        <f aca="false">IF(E1192="Discontinued","",K1192/H1192-1)</f>
        <v>0.0403022670025188</v>
      </c>
      <c r="W1192" s="21" t="str">
        <f aca="false">IF(E1192="Discontinued","Archived",IF(ROUND((L1192-G1192)/L1192,3)&gt;=ROUND(I1192,3),"At or above target",IF(Q1192&lt;&gt;"","Below target, reason recorded","Below target, no reason")))</f>
        <v>At or above target</v>
      </c>
      <c r="X1192" s="21" t="str">
        <f aca="false">IF(E1192="Discontinued","",IF(ROUND(M1192-I1192,3)&lt;-0.01,"Yes","No"))</f>
        <v>Yes</v>
      </c>
    </row>
    <row r="1193" customFormat="false" ht="15" hidden="false" customHeight="false" outlineLevel="0" collapsed="false">
      <c r="A1193" s="21" t="s">
        <v>2527</v>
      </c>
      <c r="B1193" s="21" t="s">
        <v>2528</v>
      </c>
      <c r="C1193" s="21" t="s">
        <v>2466</v>
      </c>
      <c r="D1193" s="21" t="s">
        <v>2203</v>
      </c>
      <c r="E1193" s="21" t="s">
        <v>110</v>
      </c>
      <c r="F1193" s="19" t="n">
        <v>66.7</v>
      </c>
      <c r="G1193" s="19" t="n">
        <v>69.89</v>
      </c>
      <c r="H1193" s="19" t="n">
        <v>111.2</v>
      </c>
      <c r="I1193" s="17" t="n">
        <v>0.4</v>
      </c>
      <c r="J1193" s="17"/>
      <c r="K1193" s="19" t="n">
        <f aca="false">IF(E1193="Discontinued",H1193,ROUND(ROUNDUP(ROUND(G1193/(1-IF(J1193="",I1193,J1193))/0.05,6),0)*0.05,2))</f>
        <v>116.5</v>
      </c>
      <c r="L1193" s="19" t="n">
        <f aca="false">IF(OR(E1193="Discontinued",P1193="Held at old sell"),H1193,IF(LEFT(P1193,15)="Approved, cappe",ROUND(ROUNDUP(ROUND(H1193*1.1/0.05,6),0)*0.05,2),K1193))</f>
        <v>116.5</v>
      </c>
      <c r="M1193" s="17" t="n">
        <f aca="false">ROUND((H1193-G1193)/H1193,3)</f>
        <v>0.371</v>
      </c>
      <c r="N1193" s="17" t="n">
        <f aca="false">IF(E1193="Discontinued","",ROUND((L1193-G1193)/L1193,3))</f>
        <v>0.4</v>
      </c>
      <c r="O1193" s="21" t="str">
        <f aca="false">IF(E1193="Discontinued","Archive",IF(AND(ROUND(K1193/H1193-1,6)&lt;=0.1,K1193-H1193&lt;=100),"Auto","Approval"))</f>
        <v>Auto</v>
      </c>
      <c r="P1193" s="21" t="s">
        <v>111</v>
      </c>
      <c r="Q1193" s="21"/>
      <c r="R1193" s="21" t="str">
        <f aca="false">IF(E1193="Superseded",MID(INDEX('Import file'!$E$2:$E$1384,MATCH(A1193,'Import file'!$A$2:$A$1384,0)),23,30),A1193)</f>
        <v>SAC-1487</v>
      </c>
      <c r="S1193" s="19" t="n">
        <f aca="false">IF(E1193="Discontinued","",IFERROR(INDEX('Supplier file A'!$D$2:$D$677,MATCH(R1193,'Supplier file A'!$A$2:$A$677,0)),IFERROR(INDEX('Supplier file B'!$D$2:$D$386,MATCH(R1193,'Supplier file B'!$A$2:$A$386,0)),INDEX('Supplier file C'!$D$2:$D$383,MATCH(R1193,'Supplier file C'!$A$2:$A$383,0)))))</f>
        <v>69.89</v>
      </c>
      <c r="T1193" s="21" t="str">
        <f aca="false">IF(E1193="Discontinued","",IF(ABS(G1193-S1193)&lt;0.005,"Yes","No"))</f>
        <v>Yes</v>
      </c>
      <c r="U1193" s="21" t="str">
        <f aca="false">IF(E1193="Discontinued","",IF(ABS(F1193-G1193)&lt;=0.01*G1193,"Yes","No"))</f>
        <v>No</v>
      </c>
      <c r="V1193" s="17" t="n">
        <f aca="false">IF(E1193="Discontinued","",K1193/H1193-1)</f>
        <v>0.0476618705035972</v>
      </c>
      <c r="W1193" s="21" t="str">
        <f aca="false">IF(E1193="Discontinued","Archived",IF(ROUND((L1193-G1193)/L1193,3)&gt;=ROUND(I1193,3),"At or above target",IF(Q1193&lt;&gt;"","Below target, reason recorded","Below target, no reason")))</f>
        <v>At or above target</v>
      </c>
      <c r="X1193" s="21" t="str">
        <f aca="false">IF(E1193="Discontinued","",IF(ROUND(M1193-I1193,3)&lt;-0.01,"Yes","No"))</f>
        <v>Yes</v>
      </c>
    </row>
    <row r="1194" customFormat="false" ht="15" hidden="false" customHeight="false" outlineLevel="0" collapsed="false">
      <c r="A1194" s="21" t="s">
        <v>2529</v>
      </c>
      <c r="B1194" s="21" t="s">
        <v>2530</v>
      </c>
      <c r="C1194" s="21" t="s">
        <v>2466</v>
      </c>
      <c r="D1194" s="21" t="s">
        <v>2203</v>
      </c>
      <c r="E1194" s="21" t="s">
        <v>110</v>
      </c>
      <c r="F1194" s="19" t="n">
        <v>59.8</v>
      </c>
      <c r="G1194" s="19" t="n">
        <v>62.29</v>
      </c>
      <c r="H1194" s="19" t="n">
        <v>99.7</v>
      </c>
      <c r="I1194" s="17" t="n">
        <v>0.4</v>
      </c>
      <c r="J1194" s="17"/>
      <c r="K1194" s="19" t="n">
        <f aca="false">IF(E1194="Discontinued",H1194,ROUND(ROUNDUP(ROUND(G1194/(1-IF(J1194="",I1194,J1194))/0.05,6),0)*0.05,2))</f>
        <v>103.85</v>
      </c>
      <c r="L1194" s="19" t="n">
        <f aca="false">IF(OR(E1194="Discontinued",P1194="Held at old sell"),H1194,IF(LEFT(P1194,15)="Approved, cappe",ROUND(ROUNDUP(ROUND(H1194*1.1/0.05,6),0)*0.05,2),K1194))</f>
        <v>103.85</v>
      </c>
      <c r="M1194" s="17" t="n">
        <f aca="false">ROUND((H1194-G1194)/H1194,3)</f>
        <v>0.375</v>
      </c>
      <c r="N1194" s="17" t="n">
        <f aca="false">IF(E1194="Discontinued","",ROUND((L1194-G1194)/L1194,3))</f>
        <v>0.4</v>
      </c>
      <c r="O1194" s="21" t="str">
        <f aca="false">IF(E1194="Discontinued","Archive",IF(AND(ROUND(K1194/H1194-1,6)&lt;=0.1,K1194-H1194&lt;=100),"Auto","Approval"))</f>
        <v>Auto</v>
      </c>
      <c r="P1194" s="21" t="s">
        <v>111</v>
      </c>
      <c r="Q1194" s="21"/>
      <c r="R1194" s="21" t="str">
        <f aca="false">IF(E1194="Superseded",MID(INDEX('Import file'!$E$2:$E$1384,MATCH(A1194,'Import file'!$A$2:$A$1384,0)),23,30),A1194)</f>
        <v>SAC-1489</v>
      </c>
      <c r="S1194" s="19" t="n">
        <f aca="false">IF(E1194="Discontinued","",IFERROR(INDEX('Supplier file A'!$D$2:$D$677,MATCH(R1194,'Supplier file A'!$A$2:$A$677,0)),IFERROR(INDEX('Supplier file B'!$D$2:$D$386,MATCH(R1194,'Supplier file B'!$A$2:$A$386,0)),INDEX('Supplier file C'!$D$2:$D$383,MATCH(R1194,'Supplier file C'!$A$2:$A$383,0)))))</f>
        <v>62.29</v>
      </c>
      <c r="T1194" s="21" t="str">
        <f aca="false">IF(E1194="Discontinued","",IF(ABS(G1194-S1194)&lt;0.005,"Yes","No"))</f>
        <v>Yes</v>
      </c>
      <c r="U1194" s="21" t="str">
        <f aca="false">IF(E1194="Discontinued","",IF(ABS(F1194-G1194)&lt;=0.01*G1194,"Yes","No"))</f>
        <v>No</v>
      </c>
      <c r="V1194" s="17" t="n">
        <f aca="false">IF(E1194="Discontinued","",K1194/H1194-1)</f>
        <v>0.0416248746238714</v>
      </c>
      <c r="W1194" s="21" t="str">
        <f aca="false">IF(E1194="Discontinued","Archived",IF(ROUND((L1194-G1194)/L1194,3)&gt;=ROUND(I1194,3),"At or above target",IF(Q1194&lt;&gt;"","Below target, reason recorded","Below target, no reason")))</f>
        <v>At or above target</v>
      </c>
      <c r="X1194" s="21" t="str">
        <f aca="false">IF(E1194="Discontinued","",IF(ROUND(M1194-I1194,3)&lt;-0.01,"Yes","No"))</f>
        <v>Yes</v>
      </c>
    </row>
    <row r="1195" customFormat="false" ht="15" hidden="false" customHeight="false" outlineLevel="0" collapsed="false">
      <c r="A1195" s="21" t="s">
        <v>2531</v>
      </c>
      <c r="B1195" s="21" t="s">
        <v>2532</v>
      </c>
      <c r="C1195" s="21" t="s">
        <v>2466</v>
      </c>
      <c r="D1195" s="21" t="s">
        <v>2203</v>
      </c>
      <c r="E1195" s="21" t="s">
        <v>110</v>
      </c>
      <c r="F1195" s="19" t="n">
        <v>18.9</v>
      </c>
      <c r="G1195" s="19" t="n">
        <v>19.46</v>
      </c>
      <c r="H1195" s="19" t="n">
        <v>31.5</v>
      </c>
      <c r="I1195" s="17" t="n">
        <v>0.4</v>
      </c>
      <c r="J1195" s="17"/>
      <c r="K1195" s="19" t="n">
        <f aca="false">IF(E1195="Discontinued",H1195,ROUND(ROUNDUP(ROUND(G1195/(1-IF(J1195="",I1195,J1195))/0.05,6),0)*0.05,2))</f>
        <v>32.45</v>
      </c>
      <c r="L1195" s="19" t="n">
        <f aca="false">IF(OR(E1195="Discontinued",P1195="Held at old sell"),H1195,IF(LEFT(P1195,15)="Approved, cappe",ROUND(ROUNDUP(ROUND(H1195*1.1/0.05,6),0)*0.05,2),K1195))</f>
        <v>32.45</v>
      </c>
      <c r="M1195" s="17" t="n">
        <f aca="false">ROUND((H1195-G1195)/H1195,3)</f>
        <v>0.382</v>
      </c>
      <c r="N1195" s="17" t="n">
        <f aca="false">IF(E1195="Discontinued","",ROUND((L1195-G1195)/L1195,3))</f>
        <v>0.4</v>
      </c>
      <c r="O1195" s="21" t="str">
        <f aca="false">IF(E1195="Discontinued","Archive",IF(AND(ROUND(K1195/H1195-1,6)&lt;=0.1,K1195-H1195&lt;=100),"Auto","Approval"))</f>
        <v>Auto</v>
      </c>
      <c r="P1195" s="21" t="s">
        <v>111</v>
      </c>
      <c r="Q1195" s="21"/>
      <c r="R1195" s="21" t="str">
        <f aca="false">IF(E1195="Superseded",MID(INDEX('Import file'!$E$2:$E$1384,MATCH(A1195,'Import file'!$A$2:$A$1384,0)),23,30),A1195)</f>
        <v>SAC-1492</v>
      </c>
      <c r="S1195" s="19" t="n">
        <f aca="false">IF(E1195="Discontinued","",IFERROR(INDEX('Supplier file A'!$D$2:$D$677,MATCH(R1195,'Supplier file A'!$A$2:$A$677,0)),IFERROR(INDEX('Supplier file B'!$D$2:$D$386,MATCH(R1195,'Supplier file B'!$A$2:$A$386,0)),INDEX('Supplier file C'!$D$2:$D$383,MATCH(R1195,'Supplier file C'!$A$2:$A$383,0)))))</f>
        <v>19.46</v>
      </c>
      <c r="T1195" s="21" t="str">
        <f aca="false">IF(E1195="Discontinued","",IF(ABS(G1195-S1195)&lt;0.005,"Yes","No"))</f>
        <v>Yes</v>
      </c>
      <c r="U1195" s="21" t="str">
        <f aca="false">IF(E1195="Discontinued","",IF(ABS(F1195-G1195)&lt;=0.01*G1195,"Yes","No"))</f>
        <v>No</v>
      </c>
      <c r="V1195" s="17" t="n">
        <f aca="false">IF(E1195="Discontinued","",K1195/H1195-1)</f>
        <v>0.0301587301587303</v>
      </c>
      <c r="W1195" s="21" t="str">
        <f aca="false">IF(E1195="Discontinued","Archived",IF(ROUND((L1195-G1195)/L1195,3)&gt;=ROUND(I1195,3),"At or above target",IF(Q1195&lt;&gt;"","Below target, reason recorded","Below target, no reason")))</f>
        <v>At or above target</v>
      </c>
      <c r="X1195" s="21" t="str">
        <f aca="false">IF(E1195="Discontinued","",IF(ROUND(M1195-I1195,3)&lt;-0.01,"Yes","No"))</f>
        <v>Yes</v>
      </c>
    </row>
    <row r="1196" customFormat="false" ht="15" hidden="false" customHeight="false" outlineLevel="0" collapsed="false">
      <c r="A1196" s="21" t="s">
        <v>2533</v>
      </c>
      <c r="B1196" s="21" t="s">
        <v>2534</v>
      </c>
      <c r="C1196" s="21" t="s">
        <v>2466</v>
      </c>
      <c r="D1196" s="21" t="s">
        <v>2203</v>
      </c>
      <c r="E1196" s="21" t="s">
        <v>110</v>
      </c>
      <c r="F1196" s="19" t="n">
        <v>18.7</v>
      </c>
      <c r="G1196" s="19" t="n">
        <v>19.43</v>
      </c>
      <c r="H1196" s="19" t="n">
        <v>31.2</v>
      </c>
      <c r="I1196" s="17" t="n">
        <v>0.4</v>
      </c>
      <c r="J1196" s="17"/>
      <c r="K1196" s="19" t="n">
        <f aca="false">IF(E1196="Discontinued",H1196,ROUND(ROUNDUP(ROUND(G1196/(1-IF(J1196="",I1196,J1196))/0.05,6),0)*0.05,2))</f>
        <v>32.4</v>
      </c>
      <c r="L1196" s="19" t="n">
        <f aca="false">IF(OR(E1196="Discontinued",P1196="Held at old sell"),H1196,IF(LEFT(P1196,15)="Approved, cappe",ROUND(ROUNDUP(ROUND(H1196*1.1/0.05,6),0)*0.05,2),K1196))</f>
        <v>32.4</v>
      </c>
      <c r="M1196" s="17" t="n">
        <f aca="false">ROUND((H1196-G1196)/H1196,3)</f>
        <v>0.377</v>
      </c>
      <c r="N1196" s="17" t="n">
        <f aca="false">IF(E1196="Discontinued","",ROUND((L1196-G1196)/L1196,3))</f>
        <v>0.4</v>
      </c>
      <c r="O1196" s="21" t="str">
        <f aca="false">IF(E1196="Discontinued","Archive",IF(AND(ROUND(K1196/H1196-1,6)&lt;=0.1,K1196-H1196&lt;=100),"Auto","Approval"))</f>
        <v>Auto</v>
      </c>
      <c r="P1196" s="21" t="s">
        <v>111</v>
      </c>
      <c r="Q1196" s="21"/>
      <c r="R1196" s="21" t="str">
        <f aca="false">IF(E1196="Superseded",MID(INDEX('Import file'!$E$2:$E$1384,MATCH(A1196,'Import file'!$A$2:$A$1384,0)),23,30),A1196)</f>
        <v>SAC-1495</v>
      </c>
      <c r="S1196" s="19" t="n">
        <f aca="false">IF(E1196="Discontinued","",IFERROR(INDEX('Supplier file A'!$D$2:$D$677,MATCH(R1196,'Supplier file A'!$A$2:$A$677,0)),IFERROR(INDEX('Supplier file B'!$D$2:$D$386,MATCH(R1196,'Supplier file B'!$A$2:$A$386,0)),INDEX('Supplier file C'!$D$2:$D$383,MATCH(R1196,'Supplier file C'!$A$2:$A$383,0)))))</f>
        <v>19.43</v>
      </c>
      <c r="T1196" s="21" t="str">
        <f aca="false">IF(E1196="Discontinued","",IF(ABS(G1196-S1196)&lt;0.005,"Yes","No"))</f>
        <v>Yes</v>
      </c>
      <c r="U1196" s="21" t="str">
        <f aca="false">IF(E1196="Discontinued","",IF(ABS(F1196-G1196)&lt;=0.01*G1196,"Yes","No"))</f>
        <v>No</v>
      </c>
      <c r="V1196" s="17" t="n">
        <f aca="false">IF(E1196="Discontinued","",K1196/H1196-1)</f>
        <v>0.0384615384615386</v>
      </c>
      <c r="W1196" s="21" t="str">
        <f aca="false">IF(E1196="Discontinued","Archived",IF(ROUND((L1196-G1196)/L1196,3)&gt;=ROUND(I1196,3),"At or above target",IF(Q1196&lt;&gt;"","Below target, reason recorded","Below target, no reason")))</f>
        <v>At or above target</v>
      </c>
      <c r="X1196" s="21" t="str">
        <f aca="false">IF(E1196="Discontinued","",IF(ROUND(M1196-I1196,3)&lt;-0.01,"Yes","No"))</f>
        <v>Yes</v>
      </c>
    </row>
    <row r="1197" customFormat="false" ht="15" hidden="false" customHeight="false" outlineLevel="0" collapsed="false">
      <c r="A1197" s="21" t="s">
        <v>2535</v>
      </c>
      <c r="B1197" s="21" t="s">
        <v>2536</v>
      </c>
      <c r="C1197" s="21" t="s">
        <v>2466</v>
      </c>
      <c r="D1197" s="21" t="s">
        <v>2203</v>
      </c>
      <c r="E1197" s="21" t="s">
        <v>110</v>
      </c>
      <c r="F1197" s="19" t="n">
        <v>22</v>
      </c>
      <c r="G1197" s="19" t="n">
        <v>22.66</v>
      </c>
      <c r="H1197" s="19" t="n">
        <v>36.7</v>
      </c>
      <c r="I1197" s="17" t="n">
        <v>0.4</v>
      </c>
      <c r="J1197" s="17"/>
      <c r="K1197" s="19" t="n">
        <f aca="false">IF(E1197="Discontinued",H1197,ROUND(ROUNDUP(ROUND(G1197/(1-IF(J1197="",I1197,J1197))/0.05,6),0)*0.05,2))</f>
        <v>37.8</v>
      </c>
      <c r="L1197" s="19" t="n">
        <f aca="false">IF(OR(E1197="Discontinued",P1197="Held at old sell"),H1197,IF(LEFT(P1197,15)="Approved, cappe",ROUND(ROUNDUP(ROUND(H1197*1.1/0.05,6),0)*0.05,2),K1197))</f>
        <v>37.8</v>
      </c>
      <c r="M1197" s="17" t="n">
        <f aca="false">ROUND((H1197-G1197)/H1197,3)</f>
        <v>0.383</v>
      </c>
      <c r="N1197" s="17" t="n">
        <f aca="false">IF(E1197="Discontinued","",ROUND((L1197-G1197)/L1197,3))</f>
        <v>0.401</v>
      </c>
      <c r="O1197" s="21" t="str">
        <f aca="false">IF(E1197="Discontinued","Archive",IF(AND(ROUND(K1197/H1197-1,6)&lt;=0.1,K1197-H1197&lt;=100),"Auto","Approval"))</f>
        <v>Auto</v>
      </c>
      <c r="P1197" s="21" t="s">
        <v>111</v>
      </c>
      <c r="Q1197" s="21"/>
      <c r="R1197" s="21" t="str">
        <f aca="false">IF(E1197="Superseded",MID(INDEX('Import file'!$E$2:$E$1384,MATCH(A1197,'Import file'!$A$2:$A$1384,0)),23,30),A1197)</f>
        <v>SAC-1499</v>
      </c>
      <c r="S1197" s="19" t="n">
        <f aca="false">IF(E1197="Discontinued","",IFERROR(INDEX('Supplier file A'!$D$2:$D$677,MATCH(R1197,'Supplier file A'!$A$2:$A$677,0)),IFERROR(INDEX('Supplier file B'!$D$2:$D$386,MATCH(R1197,'Supplier file B'!$A$2:$A$386,0)),INDEX('Supplier file C'!$D$2:$D$383,MATCH(R1197,'Supplier file C'!$A$2:$A$383,0)))))</f>
        <v>22.66</v>
      </c>
      <c r="T1197" s="21" t="str">
        <f aca="false">IF(E1197="Discontinued","",IF(ABS(G1197-S1197)&lt;0.005,"Yes","No"))</f>
        <v>Yes</v>
      </c>
      <c r="U1197" s="21" t="str">
        <f aca="false">IF(E1197="Discontinued","",IF(ABS(F1197-G1197)&lt;=0.01*G1197,"Yes","No"))</f>
        <v>No</v>
      </c>
      <c r="V1197" s="17" t="n">
        <f aca="false">IF(E1197="Discontinued","",K1197/H1197-1)</f>
        <v>0.0299727520435966</v>
      </c>
      <c r="W1197" s="21" t="str">
        <f aca="false">IF(E1197="Discontinued","Archived",IF(ROUND((L1197-G1197)/L1197,3)&gt;=ROUND(I1197,3),"At or above target",IF(Q1197&lt;&gt;"","Below target, reason recorded","Below target, no reason")))</f>
        <v>At or above target</v>
      </c>
      <c r="X1197" s="21" t="str">
        <f aca="false">IF(E1197="Discontinued","",IF(ROUND(M1197-I1197,3)&lt;-0.01,"Yes","No"))</f>
        <v>Yes</v>
      </c>
    </row>
    <row r="1198" customFormat="false" ht="15" hidden="false" customHeight="false" outlineLevel="0" collapsed="false">
      <c r="A1198" s="21" t="s">
        <v>2537</v>
      </c>
      <c r="B1198" s="21" t="s">
        <v>2538</v>
      </c>
      <c r="C1198" s="21" t="s">
        <v>2466</v>
      </c>
      <c r="D1198" s="21" t="s">
        <v>2203</v>
      </c>
      <c r="E1198" s="21" t="s">
        <v>110</v>
      </c>
      <c r="F1198" s="19" t="n">
        <v>25.3</v>
      </c>
      <c r="G1198" s="19" t="n">
        <v>26.39</v>
      </c>
      <c r="H1198" s="19" t="n">
        <v>38.35</v>
      </c>
      <c r="I1198" s="17" t="n">
        <v>0.4</v>
      </c>
      <c r="J1198" s="17" t="n">
        <v>0.34</v>
      </c>
      <c r="K1198" s="19" t="n">
        <f aca="false">IF(E1198="Discontinued",H1198,ROUND(ROUNDUP(ROUND(G1198/(1-IF(J1198="",I1198,J1198))/0.05,6),0)*0.05,2))</f>
        <v>40</v>
      </c>
      <c r="L1198" s="19" t="n">
        <f aca="false">IF(OR(E1198="Discontinued",P1198="Held at old sell"),H1198,IF(LEFT(P1198,15)="Approved, cappe",ROUND(ROUNDUP(ROUND(H1198*1.1/0.05,6),0)*0.05,2),K1198))</f>
        <v>40</v>
      </c>
      <c r="M1198" s="17" t="n">
        <f aca="false">ROUND((H1198-G1198)/H1198,3)</f>
        <v>0.312</v>
      </c>
      <c r="N1198" s="17" t="n">
        <f aca="false">IF(E1198="Discontinued","",ROUND((L1198-G1198)/L1198,3))</f>
        <v>0.34</v>
      </c>
      <c r="O1198" s="21" t="str">
        <f aca="false">IF(E1198="Discontinued","Archive",IF(AND(ROUND(K1198/H1198-1,6)&lt;=0.1,K1198-H1198&lt;=100),"Auto","Approval"))</f>
        <v>Auto</v>
      </c>
      <c r="P1198" s="21" t="s">
        <v>111</v>
      </c>
      <c r="Q1198" s="21" t="s">
        <v>1503</v>
      </c>
      <c r="R1198" s="21" t="str">
        <f aca="false">IF(E1198="Superseded",MID(INDEX('Import file'!$E$2:$E$1384,MATCH(A1198,'Import file'!$A$2:$A$1384,0)),23,30),A1198)</f>
        <v>SAC-1503</v>
      </c>
      <c r="S1198" s="19" t="n">
        <f aca="false">IF(E1198="Discontinued","",IFERROR(INDEX('Supplier file A'!$D$2:$D$677,MATCH(R1198,'Supplier file A'!$A$2:$A$677,0)),IFERROR(INDEX('Supplier file B'!$D$2:$D$386,MATCH(R1198,'Supplier file B'!$A$2:$A$386,0)),INDEX('Supplier file C'!$D$2:$D$383,MATCH(R1198,'Supplier file C'!$A$2:$A$383,0)))))</f>
        <v>26.39</v>
      </c>
      <c r="T1198" s="21" t="str">
        <f aca="false">IF(E1198="Discontinued","",IF(ABS(G1198-S1198)&lt;0.005,"Yes","No"))</f>
        <v>Yes</v>
      </c>
      <c r="U1198" s="21" t="str">
        <f aca="false">IF(E1198="Discontinued","",IF(ABS(F1198-G1198)&lt;=0.01*G1198,"Yes","No"))</f>
        <v>No</v>
      </c>
      <c r="V1198" s="17" t="n">
        <f aca="false">IF(E1198="Discontinued","",K1198/H1198-1)</f>
        <v>0.0430247718383312</v>
      </c>
      <c r="W1198" s="21" t="str">
        <f aca="false">IF(E1198="Discontinued","Archived",IF(ROUND((L1198-G1198)/L1198,3)&gt;=ROUND(I1198,3),"At or above target",IF(Q1198&lt;&gt;"","Below target, reason recorded","Below target, no reason")))</f>
        <v>Below target, reason recorded</v>
      </c>
      <c r="X1198" s="21" t="str">
        <f aca="false">IF(E1198="Discontinued","",IF(ROUND(M1198-I1198,3)&lt;-0.01,"Yes","No"))</f>
        <v>Yes</v>
      </c>
    </row>
    <row r="1199" customFormat="false" ht="15" hidden="false" customHeight="false" outlineLevel="0" collapsed="false">
      <c r="A1199" s="21" t="s">
        <v>2539</v>
      </c>
      <c r="B1199" s="21" t="s">
        <v>2540</v>
      </c>
      <c r="C1199" s="21" t="s">
        <v>2466</v>
      </c>
      <c r="D1199" s="21" t="s">
        <v>2203</v>
      </c>
      <c r="E1199" s="21" t="s">
        <v>110</v>
      </c>
      <c r="F1199" s="19" t="n">
        <v>55.25</v>
      </c>
      <c r="G1199" s="19" t="n">
        <v>57.13</v>
      </c>
      <c r="H1199" s="19" t="n">
        <v>92.1</v>
      </c>
      <c r="I1199" s="17" t="n">
        <v>0.4</v>
      </c>
      <c r="J1199" s="17"/>
      <c r="K1199" s="19" t="n">
        <f aca="false">IF(E1199="Discontinued",H1199,ROUND(ROUNDUP(ROUND(G1199/(1-IF(J1199="",I1199,J1199))/0.05,6),0)*0.05,2))</f>
        <v>95.25</v>
      </c>
      <c r="L1199" s="19" t="n">
        <f aca="false">IF(OR(E1199="Discontinued",P1199="Held at old sell"),H1199,IF(LEFT(P1199,15)="Approved, cappe",ROUND(ROUNDUP(ROUND(H1199*1.1/0.05,6),0)*0.05,2),K1199))</f>
        <v>95.25</v>
      </c>
      <c r="M1199" s="17" t="n">
        <f aca="false">ROUND((H1199-G1199)/H1199,3)</f>
        <v>0.38</v>
      </c>
      <c r="N1199" s="17" t="n">
        <f aca="false">IF(E1199="Discontinued","",ROUND((L1199-G1199)/L1199,3))</f>
        <v>0.4</v>
      </c>
      <c r="O1199" s="21" t="str">
        <f aca="false">IF(E1199="Discontinued","Archive",IF(AND(ROUND(K1199/H1199-1,6)&lt;=0.1,K1199-H1199&lt;=100),"Auto","Approval"))</f>
        <v>Auto</v>
      </c>
      <c r="P1199" s="21" t="s">
        <v>111</v>
      </c>
      <c r="Q1199" s="21"/>
      <c r="R1199" s="21" t="str">
        <f aca="false">IF(E1199="Superseded",MID(INDEX('Import file'!$E$2:$E$1384,MATCH(A1199,'Import file'!$A$2:$A$1384,0)),23,30),A1199)</f>
        <v>SAC-1504</v>
      </c>
      <c r="S1199" s="19" t="n">
        <f aca="false">IF(E1199="Discontinued","",IFERROR(INDEX('Supplier file A'!$D$2:$D$677,MATCH(R1199,'Supplier file A'!$A$2:$A$677,0)),IFERROR(INDEX('Supplier file B'!$D$2:$D$386,MATCH(R1199,'Supplier file B'!$A$2:$A$386,0)),INDEX('Supplier file C'!$D$2:$D$383,MATCH(R1199,'Supplier file C'!$A$2:$A$383,0)))))</f>
        <v>57.13</v>
      </c>
      <c r="T1199" s="21" t="str">
        <f aca="false">IF(E1199="Discontinued","",IF(ABS(G1199-S1199)&lt;0.005,"Yes","No"))</f>
        <v>Yes</v>
      </c>
      <c r="U1199" s="21" t="str">
        <f aca="false">IF(E1199="Discontinued","",IF(ABS(F1199-G1199)&lt;=0.01*G1199,"Yes","No"))</f>
        <v>No</v>
      </c>
      <c r="V1199" s="17" t="n">
        <f aca="false">IF(E1199="Discontinued","",K1199/H1199-1)</f>
        <v>0.0342019543973942</v>
      </c>
      <c r="W1199" s="21" t="str">
        <f aca="false">IF(E1199="Discontinued","Archived",IF(ROUND((L1199-G1199)/L1199,3)&gt;=ROUND(I1199,3),"At or above target",IF(Q1199&lt;&gt;"","Below target, reason recorded","Below target, no reason")))</f>
        <v>At or above target</v>
      </c>
      <c r="X1199" s="21" t="str">
        <f aca="false">IF(E1199="Discontinued","",IF(ROUND(M1199-I1199,3)&lt;-0.01,"Yes","No"))</f>
        <v>Yes</v>
      </c>
    </row>
    <row r="1200" customFormat="false" ht="15" hidden="false" customHeight="false" outlineLevel="0" collapsed="false">
      <c r="A1200" s="21" t="s">
        <v>2541</v>
      </c>
      <c r="B1200" s="21" t="s">
        <v>2542</v>
      </c>
      <c r="C1200" s="21" t="s">
        <v>2466</v>
      </c>
      <c r="D1200" s="21" t="s">
        <v>2203</v>
      </c>
      <c r="E1200" s="21" t="s">
        <v>110</v>
      </c>
      <c r="F1200" s="19" t="n">
        <v>68</v>
      </c>
      <c r="G1200" s="19" t="n">
        <v>70.38</v>
      </c>
      <c r="H1200" s="19" t="n">
        <v>113.35</v>
      </c>
      <c r="I1200" s="17" t="n">
        <v>0.4</v>
      </c>
      <c r="J1200" s="17"/>
      <c r="K1200" s="19" t="n">
        <f aca="false">IF(E1200="Discontinued",H1200,ROUND(ROUNDUP(ROUND(G1200/(1-IF(J1200="",I1200,J1200))/0.05,6),0)*0.05,2))</f>
        <v>117.3</v>
      </c>
      <c r="L1200" s="19" t="n">
        <f aca="false">IF(OR(E1200="Discontinued",P1200="Held at old sell"),H1200,IF(LEFT(P1200,15)="Approved, cappe",ROUND(ROUNDUP(ROUND(H1200*1.1/0.05,6),0)*0.05,2),K1200))</f>
        <v>117.3</v>
      </c>
      <c r="M1200" s="17" t="n">
        <f aca="false">ROUND((H1200-G1200)/H1200,3)</f>
        <v>0.379</v>
      </c>
      <c r="N1200" s="17" t="n">
        <f aca="false">IF(E1200="Discontinued","",ROUND((L1200-G1200)/L1200,3))</f>
        <v>0.4</v>
      </c>
      <c r="O1200" s="21" t="str">
        <f aca="false">IF(E1200="Discontinued","Archive",IF(AND(ROUND(K1200/H1200-1,6)&lt;=0.1,K1200-H1200&lt;=100),"Auto","Approval"))</f>
        <v>Auto</v>
      </c>
      <c r="P1200" s="21" t="s">
        <v>111</v>
      </c>
      <c r="Q1200" s="21"/>
      <c r="R1200" s="21" t="str">
        <f aca="false">IF(E1200="Superseded",MID(INDEX('Import file'!$E$2:$E$1384,MATCH(A1200,'Import file'!$A$2:$A$1384,0)),23,30),A1200)</f>
        <v>SAC-1507</v>
      </c>
      <c r="S1200" s="19" t="n">
        <f aca="false">IF(E1200="Discontinued","",IFERROR(INDEX('Supplier file A'!$D$2:$D$677,MATCH(R1200,'Supplier file A'!$A$2:$A$677,0)),IFERROR(INDEX('Supplier file B'!$D$2:$D$386,MATCH(R1200,'Supplier file B'!$A$2:$A$386,0)),INDEX('Supplier file C'!$D$2:$D$383,MATCH(R1200,'Supplier file C'!$A$2:$A$383,0)))))</f>
        <v>70.38</v>
      </c>
      <c r="T1200" s="21" t="str">
        <f aca="false">IF(E1200="Discontinued","",IF(ABS(G1200-S1200)&lt;0.005,"Yes","No"))</f>
        <v>Yes</v>
      </c>
      <c r="U1200" s="21" t="str">
        <f aca="false">IF(E1200="Discontinued","",IF(ABS(F1200-G1200)&lt;=0.01*G1200,"Yes","No"))</f>
        <v>No</v>
      </c>
      <c r="V1200" s="17" t="n">
        <f aca="false">IF(E1200="Discontinued","",K1200/H1200-1)</f>
        <v>0.0348478164975739</v>
      </c>
      <c r="W1200" s="21" t="str">
        <f aca="false">IF(E1200="Discontinued","Archived",IF(ROUND((L1200-G1200)/L1200,3)&gt;=ROUND(I1200,3),"At or above target",IF(Q1200&lt;&gt;"","Below target, reason recorded","Below target, no reason")))</f>
        <v>At or above target</v>
      </c>
      <c r="X1200" s="21" t="str">
        <f aca="false">IF(E1200="Discontinued","",IF(ROUND(M1200-I1200,3)&lt;-0.01,"Yes","No"))</f>
        <v>Yes</v>
      </c>
    </row>
    <row r="1201" customFormat="false" ht="15" hidden="false" customHeight="false" outlineLevel="0" collapsed="false">
      <c r="A1201" s="21" t="s">
        <v>2543</v>
      </c>
      <c r="B1201" s="21" t="s">
        <v>2544</v>
      </c>
      <c r="C1201" s="21" t="s">
        <v>2466</v>
      </c>
      <c r="D1201" s="21" t="s">
        <v>2203</v>
      </c>
      <c r="E1201" s="21" t="s">
        <v>110</v>
      </c>
      <c r="F1201" s="19" t="n">
        <v>16.1</v>
      </c>
      <c r="G1201" s="19" t="n">
        <v>16.56</v>
      </c>
      <c r="H1201" s="19" t="n">
        <v>26.85</v>
      </c>
      <c r="I1201" s="17" t="n">
        <v>0.4</v>
      </c>
      <c r="J1201" s="17"/>
      <c r="K1201" s="19" t="n">
        <f aca="false">IF(E1201="Discontinued",H1201,ROUND(ROUNDUP(ROUND(G1201/(1-IF(J1201="",I1201,J1201))/0.05,6),0)*0.05,2))</f>
        <v>27.6</v>
      </c>
      <c r="L1201" s="19" t="n">
        <f aca="false">IF(OR(E1201="Discontinued",P1201="Held at old sell"),H1201,IF(LEFT(P1201,15)="Approved, cappe",ROUND(ROUNDUP(ROUND(H1201*1.1/0.05,6),0)*0.05,2),K1201))</f>
        <v>27.6</v>
      </c>
      <c r="M1201" s="17" t="n">
        <f aca="false">ROUND((H1201-G1201)/H1201,3)</f>
        <v>0.383</v>
      </c>
      <c r="N1201" s="17" t="n">
        <f aca="false">IF(E1201="Discontinued","",ROUND((L1201-G1201)/L1201,3))</f>
        <v>0.4</v>
      </c>
      <c r="O1201" s="21" t="str">
        <f aca="false">IF(E1201="Discontinued","Archive",IF(AND(ROUND(K1201/H1201-1,6)&lt;=0.1,K1201-H1201&lt;=100),"Auto","Approval"))</f>
        <v>Auto</v>
      </c>
      <c r="P1201" s="21" t="s">
        <v>111</v>
      </c>
      <c r="Q1201" s="21"/>
      <c r="R1201" s="21" t="str">
        <f aca="false">IF(E1201="Superseded",MID(INDEX('Import file'!$E$2:$E$1384,MATCH(A1201,'Import file'!$A$2:$A$1384,0)),23,30),A1201)</f>
        <v>SAC-1510</v>
      </c>
      <c r="S1201" s="19" t="n">
        <f aca="false">IF(E1201="Discontinued","",IFERROR(INDEX('Supplier file A'!$D$2:$D$677,MATCH(R1201,'Supplier file A'!$A$2:$A$677,0)),IFERROR(INDEX('Supplier file B'!$D$2:$D$386,MATCH(R1201,'Supplier file B'!$A$2:$A$386,0)),INDEX('Supplier file C'!$D$2:$D$383,MATCH(R1201,'Supplier file C'!$A$2:$A$383,0)))))</f>
        <v>16.56</v>
      </c>
      <c r="T1201" s="21" t="str">
        <f aca="false">IF(E1201="Discontinued","",IF(ABS(G1201-S1201)&lt;0.005,"Yes","No"))</f>
        <v>Yes</v>
      </c>
      <c r="U1201" s="21" t="str">
        <f aca="false">IF(E1201="Discontinued","",IF(ABS(F1201-G1201)&lt;=0.01*G1201,"Yes","No"))</f>
        <v>No</v>
      </c>
      <c r="V1201" s="17" t="n">
        <f aca="false">IF(E1201="Discontinued","",K1201/H1201-1)</f>
        <v>0.0279329608938548</v>
      </c>
      <c r="W1201" s="21" t="str">
        <f aca="false">IF(E1201="Discontinued","Archived",IF(ROUND((L1201-G1201)/L1201,3)&gt;=ROUND(I1201,3),"At or above target",IF(Q1201&lt;&gt;"","Below target, reason recorded","Below target, no reason")))</f>
        <v>At or above target</v>
      </c>
      <c r="X1201" s="21" t="str">
        <f aca="false">IF(E1201="Discontinued","",IF(ROUND(M1201-I1201,3)&lt;-0.01,"Yes","No"))</f>
        <v>Yes</v>
      </c>
    </row>
    <row r="1202" customFormat="false" ht="15" hidden="false" customHeight="false" outlineLevel="0" collapsed="false">
      <c r="A1202" s="21" t="s">
        <v>2545</v>
      </c>
      <c r="B1202" s="21" t="s">
        <v>2546</v>
      </c>
      <c r="C1202" s="21" t="s">
        <v>2466</v>
      </c>
      <c r="D1202" s="21" t="s">
        <v>2203</v>
      </c>
      <c r="E1202" s="21" t="s">
        <v>131</v>
      </c>
      <c r="F1202" s="19" t="n">
        <v>37.4</v>
      </c>
      <c r="G1202" s="19" t="n">
        <v>38.74</v>
      </c>
      <c r="H1202" s="19" t="n">
        <v>62.35</v>
      </c>
      <c r="I1202" s="17" t="n">
        <v>0.4</v>
      </c>
      <c r="J1202" s="17"/>
      <c r="K1202" s="19" t="n">
        <f aca="false">IF(E1202="Discontinued",H1202,ROUND(ROUNDUP(ROUND(G1202/(1-IF(J1202="",I1202,J1202))/0.05,6),0)*0.05,2))</f>
        <v>64.6</v>
      </c>
      <c r="L1202" s="19" t="n">
        <f aca="false">IF(OR(E1202="Discontinued",P1202="Held at old sell"),H1202,IF(LEFT(P1202,15)="Approved, cappe",ROUND(ROUNDUP(ROUND(H1202*1.1/0.05,6),0)*0.05,2),K1202))</f>
        <v>64.6</v>
      </c>
      <c r="M1202" s="17" t="n">
        <f aca="false">ROUND((H1202-G1202)/H1202,3)</f>
        <v>0.379</v>
      </c>
      <c r="N1202" s="17" t="n">
        <f aca="false">IF(E1202="Discontinued","",ROUND((L1202-G1202)/L1202,3))</f>
        <v>0.4</v>
      </c>
      <c r="O1202" s="21" t="str">
        <f aca="false">IF(E1202="Discontinued","Archive",IF(AND(ROUND(K1202/H1202-1,6)&lt;=0.1,K1202-H1202&lt;=100),"Auto","Approval"))</f>
        <v>Auto</v>
      </c>
      <c r="P1202" s="21" t="s">
        <v>111</v>
      </c>
      <c r="Q1202" s="21"/>
      <c r="R1202" s="21" t="str">
        <f aca="false">IF(E1202="Superseded",MID(INDEX('Import file'!$E$2:$E$1384,MATCH(A1202,'Import file'!$A$2:$A$1384,0)),23,30),A1202)</f>
        <v>SAC-6514</v>
      </c>
      <c r="S1202" s="19" t="n">
        <f aca="false">IF(E1202="Discontinued","",IFERROR(INDEX('Supplier file A'!$D$2:$D$677,MATCH(R1202,'Supplier file A'!$A$2:$A$677,0)),IFERROR(INDEX('Supplier file B'!$D$2:$D$386,MATCH(R1202,'Supplier file B'!$A$2:$A$386,0)),INDEX('Supplier file C'!$D$2:$D$383,MATCH(R1202,'Supplier file C'!$A$2:$A$383,0)))))</f>
        <v>38.74</v>
      </c>
      <c r="T1202" s="21" t="str">
        <f aca="false">IF(E1202="Discontinued","",IF(ABS(G1202-S1202)&lt;0.005,"Yes","No"))</f>
        <v>Yes</v>
      </c>
      <c r="U1202" s="21" t="str">
        <f aca="false">IF(E1202="Discontinued","",IF(ABS(F1202-G1202)&lt;=0.01*G1202,"Yes","No"))</f>
        <v>No</v>
      </c>
      <c r="V1202" s="17" t="n">
        <f aca="false">IF(E1202="Discontinued","",K1202/H1202-1)</f>
        <v>0.0360866078588611</v>
      </c>
      <c r="W1202" s="21" t="str">
        <f aca="false">IF(E1202="Discontinued","Archived",IF(ROUND((L1202-G1202)/L1202,3)&gt;=ROUND(I1202,3),"At or above target",IF(Q1202&lt;&gt;"","Below target, reason recorded","Below target, no reason")))</f>
        <v>At or above target</v>
      </c>
      <c r="X1202" s="21" t="str">
        <f aca="false">IF(E1202="Discontinued","",IF(ROUND(M1202-I1202,3)&lt;-0.01,"Yes","No"))</f>
        <v>Yes</v>
      </c>
    </row>
    <row r="1203" customFormat="false" ht="15" hidden="false" customHeight="false" outlineLevel="0" collapsed="false">
      <c r="A1203" s="21" t="s">
        <v>2547</v>
      </c>
      <c r="B1203" s="21" t="s">
        <v>2548</v>
      </c>
      <c r="C1203" s="21" t="s">
        <v>2466</v>
      </c>
      <c r="D1203" s="21" t="s">
        <v>2203</v>
      </c>
      <c r="E1203" s="21" t="s">
        <v>110</v>
      </c>
      <c r="F1203" s="19" t="n">
        <v>34.5</v>
      </c>
      <c r="G1203" s="19" t="n">
        <v>35.5</v>
      </c>
      <c r="H1203" s="19" t="n">
        <v>57.5</v>
      </c>
      <c r="I1203" s="17" t="n">
        <v>0.4</v>
      </c>
      <c r="J1203" s="17"/>
      <c r="K1203" s="19" t="n">
        <f aca="false">IF(E1203="Discontinued",H1203,ROUND(ROUNDUP(ROUND(G1203/(1-IF(J1203="",I1203,J1203))/0.05,6),0)*0.05,2))</f>
        <v>59.2</v>
      </c>
      <c r="L1203" s="19" t="n">
        <f aca="false">IF(OR(E1203="Discontinued",P1203="Held at old sell"),H1203,IF(LEFT(P1203,15)="Approved, cappe",ROUND(ROUNDUP(ROUND(H1203*1.1/0.05,6),0)*0.05,2),K1203))</f>
        <v>59.2</v>
      </c>
      <c r="M1203" s="17" t="n">
        <f aca="false">ROUND((H1203-G1203)/H1203,3)</f>
        <v>0.383</v>
      </c>
      <c r="N1203" s="17" t="n">
        <f aca="false">IF(E1203="Discontinued","",ROUND((L1203-G1203)/L1203,3))</f>
        <v>0.4</v>
      </c>
      <c r="O1203" s="21" t="str">
        <f aca="false">IF(E1203="Discontinued","Archive",IF(AND(ROUND(K1203/H1203-1,6)&lt;=0.1,K1203-H1203&lt;=100),"Auto","Approval"))</f>
        <v>Auto</v>
      </c>
      <c r="P1203" s="21" t="s">
        <v>111</v>
      </c>
      <c r="Q1203" s="21"/>
      <c r="R1203" s="21" t="str">
        <f aca="false">IF(E1203="Superseded",MID(INDEX('Import file'!$E$2:$E$1384,MATCH(A1203,'Import file'!$A$2:$A$1384,0)),23,30),A1203)</f>
        <v>SAC-1517</v>
      </c>
      <c r="S1203" s="19" t="n">
        <f aca="false">IF(E1203="Discontinued","",IFERROR(INDEX('Supplier file A'!$D$2:$D$677,MATCH(R1203,'Supplier file A'!$A$2:$A$677,0)),IFERROR(INDEX('Supplier file B'!$D$2:$D$386,MATCH(R1203,'Supplier file B'!$A$2:$A$386,0)),INDEX('Supplier file C'!$D$2:$D$383,MATCH(R1203,'Supplier file C'!$A$2:$A$383,0)))))</f>
        <v>35.5</v>
      </c>
      <c r="T1203" s="21" t="str">
        <f aca="false">IF(E1203="Discontinued","",IF(ABS(G1203-S1203)&lt;0.005,"Yes","No"))</f>
        <v>Yes</v>
      </c>
      <c r="U1203" s="21" t="str">
        <f aca="false">IF(E1203="Discontinued","",IF(ABS(F1203-G1203)&lt;=0.01*G1203,"Yes","No"))</f>
        <v>No</v>
      </c>
      <c r="V1203" s="17" t="n">
        <f aca="false">IF(E1203="Discontinued","",K1203/H1203-1)</f>
        <v>0.0295652173913044</v>
      </c>
      <c r="W1203" s="21" t="str">
        <f aca="false">IF(E1203="Discontinued","Archived",IF(ROUND((L1203-G1203)/L1203,3)&gt;=ROUND(I1203,3),"At or above target",IF(Q1203&lt;&gt;"","Below target, reason recorded","Below target, no reason")))</f>
        <v>At or above target</v>
      </c>
      <c r="X1203" s="21" t="str">
        <f aca="false">IF(E1203="Discontinued","",IF(ROUND(M1203-I1203,3)&lt;-0.01,"Yes","No"))</f>
        <v>Yes</v>
      </c>
    </row>
    <row r="1204" customFormat="false" ht="15" hidden="false" customHeight="false" outlineLevel="0" collapsed="false">
      <c r="A1204" s="21" t="s">
        <v>2549</v>
      </c>
      <c r="B1204" s="21" t="s">
        <v>2550</v>
      </c>
      <c r="C1204" s="21" t="s">
        <v>2466</v>
      </c>
      <c r="D1204" s="21" t="s">
        <v>2203</v>
      </c>
      <c r="E1204" s="21" t="s">
        <v>110</v>
      </c>
      <c r="F1204" s="19" t="n">
        <v>11.9</v>
      </c>
      <c r="G1204" s="19" t="n">
        <v>12.4</v>
      </c>
      <c r="H1204" s="19" t="n">
        <v>18.9</v>
      </c>
      <c r="I1204" s="17" t="n">
        <v>0.4</v>
      </c>
      <c r="J1204" s="17" t="n">
        <v>0.37</v>
      </c>
      <c r="K1204" s="19" t="n">
        <f aca="false">IF(E1204="Discontinued",H1204,ROUND(ROUNDUP(ROUND(G1204/(1-IF(J1204="",I1204,J1204))/0.05,6),0)*0.05,2))</f>
        <v>19.7</v>
      </c>
      <c r="L1204" s="19" t="n">
        <f aca="false">IF(OR(E1204="Discontinued",P1204="Held at old sell"),H1204,IF(LEFT(P1204,15)="Approved, cappe",ROUND(ROUNDUP(ROUND(H1204*1.1/0.05,6),0)*0.05,2),K1204))</f>
        <v>19.7</v>
      </c>
      <c r="M1204" s="17" t="n">
        <f aca="false">ROUND((H1204-G1204)/H1204,3)</f>
        <v>0.344</v>
      </c>
      <c r="N1204" s="17" t="n">
        <f aca="false">IF(E1204="Discontinued","",ROUND((L1204-G1204)/L1204,3))</f>
        <v>0.371</v>
      </c>
      <c r="O1204" s="21" t="str">
        <f aca="false">IF(E1204="Discontinued","Archive",IF(AND(ROUND(K1204/H1204-1,6)&lt;=0.1,K1204-H1204&lt;=100),"Auto","Approval"))</f>
        <v>Auto</v>
      </c>
      <c r="P1204" s="21" t="s">
        <v>111</v>
      </c>
      <c r="Q1204" s="21" t="s">
        <v>1618</v>
      </c>
      <c r="R1204" s="21" t="str">
        <f aca="false">IF(E1204="Superseded",MID(INDEX('Import file'!$E$2:$E$1384,MATCH(A1204,'Import file'!$A$2:$A$1384,0)),23,30),A1204)</f>
        <v>SAC-1521</v>
      </c>
      <c r="S1204" s="19" t="n">
        <f aca="false">IF(E1204="Discontinued","",IFERROR(INDEX('Supplier file A'!$D$2:$D$677,MATCH(R1204,'Supplier file A'!$A$2:$A$677,0)),IFERROR(INDEX('Supplier file B'!$D$2:$D$386,MATCH(R1204,'Supplier file B'!$A$2:$A$386,0)),INDEX('Supplier file C'!$D$2:$D$383,MATCH(R1204,'Supplier file C'!$A$2:$A$383,0)))))</f>
        <v>12.4</v>
      </c>
      <c r="T1204" s="21" t="str">
        <f aca="false">IF(E1204="Discontinued","",IF(ABS(G1204-S1204)&lt;0.005,"Yes","No"))</f>
        <v>Yes</v>
      </c>
      <c r="U1204" s="21" t="str">
        <f aca="false">IF(E1204="Discontinued","",IF(ABS(F1204-G1204)&lt;=0.01*G1204,"Yes","No"))</f>
        <v>No</v>
      </c>
      <c r="V1204" s="17" t="n">
        <f aca="false">IF(E1204="Discontinued","",K1204/H1204-1)</f>
        <v>0.0423280423280423</v>
      </c>
      <c r="W1204" s="21" t="str">
        <f aca="false">IF(E1204="Discontinued","Archived",IF(ROUND((L1204-G1204)/L1204,3)&gt;=ROUND(I1204,3),"At or above target",IF(Q1204&lt;&gt;"","Below target, reason recorded","Below target, no reason")))</f>
        <v>Below target, reason recorded</v>
      </c>
      <c r="X1204" s="21" t="str">
        <f aca="false">IF(E1204="Discontinued","",IF(ROUND(M1204-I1204,3)&lt;-0.01,"Yes","No"))</f>
        <v>Yes</v>
      </c>
    </row>
    <row r="1205" customFormat="false" ht="15" hidden="false" customHeight="false" outlineLevel="0" collapsed="false">
      <c r="A1205" s="21" t="s">
        <v>2551</v>
      </c>
      <c r="B1205" s="21" t="s">
        <v>2552</v>
      </c>
      <c r="C1205" s="21" t="s">
        <v>2466</v>
      </c>
      <c r="D1205" s="21" t="s">
        <v>2203</v>
      </c>
      <c r="E1205" s="21" t="s">
        <v>131</v>
      </c>
      <c r="F1205" s="19" t="n">
        <v>80</v>
      </c>
      <c r="G1205" s="19" t="n">
        <v>84.03</v>
      </c>
      <c r="H1205" s="19" t="n">
        <v>133.35</v>
      </c>
      <c r="I1205" s="17" t="n">
        <v>0.4</v>
      </c>
      <c r="J1205" s="17"/>
      <c r="K1205" s="19" t="n">
        <f aca="false">IF(E1205="Discontinued",H1205,ROUND(ROUNDUP(ROUND(G1205/(1-IF(J1205="",I1205,J1205))/0.05,6),0)*0.05,2))</f>
        <v>140.05</v>
      </c>
      <c r="L1205" s="19" t="n">
        <f aca="false">IF(OR(E1205="Discontinued",P1205="Held at old sell"),H1205,IF(LEFT(P1205,15)="Approved, cappe",ROUND(ROUNDUP(ROUND(H1205*1.1/0.05,6),0)*0.05,2),K1205))</f>
        <v>140.05</v>
      </c>
      <c r="M1205" s="17" t="n">
        <f aca="false">ROUND((H1205-G1205)/H1205,3)</f>
        <v>0.37</v>
      </c>
      <c r="N1205" s="17" t="n">
        <f aca="false">IF(E1205="Discontinued","",ROUND((L1205-G1205)/L1205,3))</f>
        <v>0.4</v>
      </c>
      <c r="O1205" s="21" t="str">
        <f aca="false">IF(E1205="Discontinued","Archive",IF(AND(ROUND(K1205/H1205-1,6)&lt;=0.1,K1205-H1205&lt;=100),"Auto","Approval"))</f>
        <v>Auto</v>
      </c>
      <c r="P1205" s="21" t="s">
        <v>111</v>
      </c>
      <c r="Q1205" s="21"/>
      <c r="R1205" s="21" t="str">
        <f aca="false">IF(E1205="Superseded",MID(INDEX('Import file'!$E$2:$E$1384,MATCH(A1205,'Import file'!$A$2:$A$1384,0)),23,30),A1205)</f>
        <v>SAC-6524</v>
      </c>
      <c r="S1205" s="19" t="n">
        <f aca="false">IF(E1205="Discontinued","",IFERROR(INDEX('Supplier file A'!$D$2:$D$677,MATCH(R1205,'Supplier file A'!$A$2:$A$677,0)),IFERROR(INDEX('Supplier file B'!$D$2:$D$386,MATCH(R1205,'Supplier file B'!$A$2:$A$386,0)),INDEX('Supplier file C'!$D$2:$D$383,MATCH(R1205,'Supplier file C'!$A$2:$A$383,0)))))</f>
        <v>84.03</v>
      </c>
      <c r="T1205" s="21" t="str">
        <f aca="false">IF(E1205="Discontinued","",IF(ABS(G1205-S1205)&lt;0.005,"Yes","No"))</f>
        <v>Yes</v>
      </c>
      <c r="U1205" s="21" t="str">
        <f aca="false">IF(E1205="Discontinued","",IF(ABS(F1205-G1205)&lt;=0.01*G1205,"Yes","No"))</f>
        <v>No</v>
      </c>
      <c r="V1205" s="17" t="n">
        <f aca="false">IF(E1205="Discontinued","",K1205/H1205-1)</f>
        <v>0.0502437195350582</v>
      </c>
      <c r="W1205" s="21" t="str">
        <f aca="false">IF(E1205="Discontinued","Archived",IF(ROUND((L1205-G1205)/L1205,3)&gt;=ROUND(I1205,3),"At or above target",IF(Q1205&lt;&gt;"","Below target, reason recorded","Below target, no reason")))</f>
        <v>At or above target</v>
      </c>
      <c r="X1205" s="21" t="str">
        <f aca="false">IF(E1205="Discontinued","",IF(ROUND(M1205-I1205,3)&lt;-0.01,"Yes","No"))</f>
        <v>Yes</v>
      </c>
    </row>
    <row r="1206" customFormat="false" ht="15" hidden="false" customHeight="false" outlineLevel="0" collapsed="false">
      <c r="A1206" s="21" t="s">
        <v>2553</v>
      </c>
      <c r="B1206" s="21" t="s">
        <v>2554</v>
      </c>
      <c r="C1206" s="21" t="s">
        <v>2466</v>
      </c>
      <c r="D1206" s="21" t="s">
        <v>2203</v>
      </c>
      <c r="E1206" s="21" t="s">
        <v>110</v>
      </c>
      <c r="F1206" s="19" t="n">
        <v>58</v>
      </c>
      <c r="G1206" s="19" t="n">
        <v>60.98</v>
      </c>
      <c r="H1206" s="19" t="n">
        <v>85.3</v>
      </c>
      <c r="I1206" s="17" t="n">
        <v>0.4</v>
      </c>
      <c r="J1206" s="17" t="n">
        <v>0.32</v>
      </c>
      <c r="K1206" s="19" t="n">
        <f aca="false">IF(E1206="Discontinued",H1206,ROUND(ROUNDUP(ROUND(G1206/(1-IF(J1206="",I1206,J1206))/0.05,6),0)*0.05,2))</f>
        <v>89.7</v>
      </c>
      <c r="L1206" s="19" t="n">
        <f aca="false">IF(OR(E1206="Discontinued",P1206="Held at old sell"),H1206,IF(LEFT(P1206,15)="Approved, cappe",ROUND(ROUNDUP(ROUND(H1206*1.1/0.05,6),0)*0.05,2),K1206))</f>
        <v>89.7</v>
      </c>
      <c r="M1206" s="17" t="n">
        <f aca="false">ROUND((H1206-G1206)/H1206,3)</f>
        <v>0.285</v>
      </c>
      <c r="N1206" s="17" t="n">
        <f aca="false">IF(E1206="Discontinued","",ROUND((L1206-G1206)/L1206,3))</f>
        <v>0.32</v>
      </c>
      <c r="O1206" s="21" t="str">
        <f aca="false">IF(E1206="Discontinued","Archive",IF(AND(ROUND(K1206/H1206-1,6)&lt;=0.1,K1206-H1206&lt;=100),"Auto","Approval"))</f>
        <v>Auto</v>
      </c>
      <c r="P1206" s="21" t="s">
        <v>111</v>
      </c>
      <c r="Q1206" s="21" t="s">
        <v>1466</v>
      </c>
      <c r="R1206" s="21" t="str">
        <f aca="false">IF(E1206="Superseded",MID(INDEX('Import file'!$E$2:$E$1384,MATCH(A1206,'Import file'!$A$2:$A$1384,0)),23,30),A1206)</f>
        <v>SAC-1527</v>
      </c>
      <c r="S1206" s="19" t="n">
        <f aca="false">IF(E1206="Discontinued","",IFERROR(INDEX('Supplier file A'!$D$2:$D$677,MATCH(R1206,'Supplier file A'!$A$2:$A$677,0)),IFERROR(INDEX('Supplier file B'!$D$2:$D$386,MATCH(R1206,'Supplier file B'!$A$2:$A$386,0)),INDEX('Supplier file C'!$D$2:$D$383,MATCH(R1206,'Supplier file C'!$A$2:$A$383,0)))))</f>
        <v>60.98</v>
      </c>
      <c r="T1206" s="21" t="str">
        <f aca="false">IF(E1206="Discontinued","",IF(ABS(G1206-S1206)&lt;0.005,"Yes","No"))</f>
        <v>Yes</v>
      </c>
      <c r="U1206" s="21" t="str">
        <f aca="false">IF(E1206="Discontinued","",IF(ABS(F1206-G1206)&lt;=0.01*G1206,"Yes","No"))</f>
        <v>No</v>
      </c>
      <c r="V1206" s="17" t="n">
        <f aca="false">IF(E1206="Discontinued","",K1206/H1206-1)</f>
        <v>0.0515826494724503</v>
      </c>
      <c r="W1206" s="21" t="str">
        <f aca="false">IF(E1206="Discontinued","Archived",IF(ROUND((L1206-G1206)/L1206,3)&gt;=ROUND(I1206,3),"At or above target",IF(Q1206&lt;&gt;"","Below target, reason recorded","Below target, no reason")))</f>
        <v>Below target, reason recorded</v>
      </c>
      <c r="X1206" s="21" t="str">
        <f aca="false">IF(E1206="Discontinued","",IF(ROUND(M1206-I1206,3)&lt;-0.01,"Yes","No"))</f>
        <v>Yes</v>
      </c>
    </row>
    <row r="1207" customFormat="false" ht="15" hidden="false" customHeight="false" outlineLevel="0" collapsed="false">
      <c r="A1207" s="21" t="s">
        <v>2555</v>
      </c>
      <c r="B1207" s="21" t="s">
        <v>2556</v>
      </c>
      <c r="C1207" s="21" t="s">
        <v>2466</v>
      </c>
      <c r="D1207" s="21" t="s">
        <v>2203</v>
      </c>
      <c r="E1207" s="21" t="s">
        <v>110</v>
      </c>
      <c r="F1207" s="19" t="n">
        <v>14</v>
      </c>
      <c r="G1207" s="19" t="n">
        <v>14.74</v>
      </c>
      <c r="H1207" s="19" t="n">
        <v>23.35</v>
      </c>
      <c r="I1207" s="17" t="n">
        <v>0.4</v>
      </c>
      <c r="J1207" s="17"/>
      <c r="K1207" s="19" t="n">
        <f aca="false">IF(E1207="Discontinued",H1207,ROUND(ROUNDUP(ROUND(G1207/(1-IF(J1207="",I1207,J1207))/0.05,6),0)*0.05,2))</f>
        <v>24.6</v>
      </c>
      <c r="L1207" s="19" t="n">
        <f aca="false">IF(OR(E1207="Discontinued",P1207="Held at old sell"),H1207,IF(LEFT(P1207,15)="Approved, cappe",ROUND(ROUNDUP(ROUND(H1207*1.1/0.05,6),0)*0.05,2),K1207))</f>
        <v>24.6</v>
      </c>
      <c r="M1207" s="17" t="n">
        <f aca="false">ROUND((H1207-G1207)/H1207,3)</f>
        <v>0.369</v>
      </c>
      <c r="N1207" s="17" t="n">
        <f aca="false">IF(E1207="Discontinued","",ROUND((L1207-G1207)/L1207,3))</f>
        <v>0.401</v>
      </c>
      <c r="O1207" s="21" t="str">
        <f aca="false">IF(E1207="Discontinued","Archive",IF(AND(ROUND(K1207/H1207-1,6)&lt;=0.1,K1207-H1207&lt;=100),"Auto","Approval"))</f>
        <v>Auto</v>
      </c>
      <c r="P1207" s="21" t="s">
        <v>111</v>
      </c>
      <c r="Q1207" s="21"/>
      <c r="R1207" s="21" t="str">
        <f aca="false">IF(E1207="Superseded",MID(INDEX('Import file'!$E$2:$E$1384,MATCH(A1207,'Import file'!$A$2:$A$1384,0)),23,30),A1207)</f>
        <v>SAC-1528</v>
      </c>
      <c r="S1207" s="19" t="n">
        <f aca="false">IF(E1207="Discontinued","",IFERROR(INDEX('Supplier file A'!$D$2:$D$677,MATCH(R1207,'Supplier file A'!$A$2:$A$677,0)),IFERROR(INDEX('Supplier file B'!$D$2:$D$386,MATCH(R1207,'Supplier file B'!$A$2:$A$386,0)),INDEX('Supplier file C'!$D$2:$D$383,MATCH(R1207,'Supplier file C'!$A$2:$A$383,0)))))</f>
        <v>14.74</v>
      </c>
      <c r="T1207" s="21" t="str">
        <f aca="false">IF(E1207="Discontinued","",IF(ABS(G1207-S1207)&lt;0.005,"Yes","No"))</f>
        <v>Yes</v>
      </c>
      <c r="U1207" s="21" t="str">
        <f aca="false">IF(E1207="Discontinued","",IF(ABS(F1207-G1207)&lt;=0.01*G1207,"Yes","No"))</f>
        <v>No</v>
      </c>
      <c r="V1207" s="17" t="n">
        <f aca="false">IF(E1207="Discontinued","",K1207/H1207-1)</f>
        <v>0.0535331905781584</v>
      </c>
      <c r="W1207" s="21" t="str">
        <f aca="false">IF(E1207="Discontinued","Archived",IF(ROUND((L1207-G1207)/L1207,3)&gt;=ROUND(I1207,3),"At or above target",IF(Q1207&lt;&gt;"","Below target, reason recorded","Below target, no reason")))</f>
        <v>At or above target</v>
      </c>
      <c r="X1207" s="21" t="str">
        <f aca="false">IF(E1207="Discontinued","",IF(ROUND(M1207-I1207,3)&lt;-0.01,"Yes","No"))</f>
        <v>Yes</v>
      </c>
    </row>
    <row r="1208" customFormat="false" ht="15" hidden="false" customHeight="false" outlineLevel="0" collapsed="false">
      <c r="A1208" s="21" t="s">
        <v>2557</v>
      </c>
      <c r="B1208" s="21" t="s">
        <v>2558</v>
      </c>
      <c r="C1208" s="21" t="s">
        <v>2466</v>
      </c>
      <c r="D1208" s="21" t="s">
        <v>2203</v>
      </c>
      <c r="E1208" s="21" t="s">
        <v>110</v>
      </c>
      <c r="F1208" s="19" t="n">
        <v>212.75</v>
      </c>
      <c r="G1208" s="19" t="n">
        <v>222.59</v>
      </c>
      <c r="H1208" s="19" t="n">
        <v>354.6</v>
      </c>
      <c r="I1208" s="17" t="n">
        <v>0.4</v>
      </c>
      <c r="J1208" s="17"/>
      <c r="K1208" s="19" t="n">
        <f aca="false">IF(E1208="Discontinued",H1208,ROUND(ROUNDUP(ROUND(G1208/(1-IF(J1208="",I1208,J1208))/0.05,6),0)*0.05,2))</f>
        <v>371</v>
      </c>
      <c r="L1208" s="19" t="n">
        <f aca="false">IF(OR(E1208="Discontinued",P1208="Held at old sell"),H1208,IF(LEFT(P1208,15)="Approved, cappe",ROUND(ROUNDUP(ROUND(H1208*1.1/0.05,6),0)*0.05,2),K1208))</f>
        <v>371</v>
      </c>
      <c r="M1208" s="17" t="n">
        <f aca="false">ROUND((H1208-G1208)/H1208,3)</f>
        <v>0.372</v>
      </c>
      <c r="N1208" s="17" t="n">
        <f aca="false">IF(E1208="Discontinued","",ROUND((L1208-G1208)/L1208,3))</f>
        <v>0.4</v>
      </c>
      <c r="O1208" s="21" t="str">
        <f aca="false">IF(E1208="Discontinued","Archive",IF(AND(ROUND(K1208/H1208-1,6)&lt;=0.1,K1208-H1208&lt;=100),"Auto","Approval"))</f>
        <v>Auto</v>
      </c>
      <c r="P1208" s="21" t="s">
        <v>111</v>
      </c>
      <c r="Q1208" s="21"/>
      <c r="R1208" s="21" t="str">
        <f aca="false">IF(E1208="Superseded",MID(INDEX('Import file'!$E$2:$E$1384,MATCH(A1208,'Import file'!$A$2:$A$1384,0)),23,30),A1208)</f>
        <v>SAC-1533</v>
      </c>
      <c r="S1208" s="19" t="n">
        <f aca="false">IF(E1208="Discontinued","",IFERROR(INDEX('Supplier file A'!$D$2:$D$677,MATCH(R1208,'Supplier file A'!$A$2:$A$677,0)),IFERROR(INDEX('Supplier file B'!$D$2:$D$386,MATCH(R1208,'Supplier file B'!$A$2:$A$386,0)),INDEX('Supplier file C'!$D$2:$D$383,MATCH(R1208,'Supplier file C'!$A$2:$A$383,0)))))</f>
        <v>222.59</v>
      </c>
      <c r="T1208" s="21" t="str">
        <f aca="false">IF(E1208="Discontinued","",IF(ABS(G1208-S1208)&lt;0.005,"Yes","No"))</f>
        <v>Yes</v>
      </c>
      <c r="U1208" s="21" t="str">
        <f aca="false">IF(E1208="Discontinued","",IF(ABS(F1208-G1208)&lt;=0.01*G1208,"Yes","No"))</f>
        <v>No</v>
      </c>
      <c r="V1208" s="17" t="n">
        <f aca="false">IF(E1208="Discontinued","",K1208/H1208-1)</f>
        <v>0.0462492949802593</v>
      </c>
      <c r="W1208" s="21" t="str">
        <f aca="false">IF(E1208="Discontinued","Archived",IF(ROUND((L1208-G1208)/L1208,3)&gt;=ROUND(I1208,3),"At or above target",IF(Q1208&lt;&gt;"","Below target, reason recorded","Below target, no reason")))</f>
        <v>At or above target</v>
      </c>
      <c r="X1208" s="21" t="str">
        <f aca="false">IF(E1208="Discontinued","",IF(ROUND(M1208-I1208,3)&lt;-0.01,"Yes","No"))</f>
        <v>Yes</v>
      </c>
    </row>
    <row r="1209" customFormat="false" ht="15" hidden="false" customHeight="false" outlineLevel="0" collapsed="false">
      <c r="A1209" s="21" t="s">
        <v>2559</v>
      </c>
      <c r="B1209" s="21" t="s">
        <v>2560</v>
      </c>
      <c r="C1209" s="21" t="s">
        <v>2466</v>
      </c>
      <c r="D1209" s="21" t="s">
        <v>2203</v>
      </c>
      <c r="E1209" s="21" t="s">
        <v>110</v>
      </c>
      <c r="F1209" s="19" t="n">
        <v>25.3</v>
      </c>
      <c r="G1209" s="19" t="n">
        <v>26.35</v>
      </c>
      <c r="H1209" s="19" t="n">
        <v>40.2</v>
      </c>
      <c r="I1209" s="17" t="n">
        <v>0.4</v>
      </c>
      <c r="J1209" s="17" t="n">
        <v>0.37</v>
      </c>
      <c r="K1209" s="19" t="n">
        <f aca="false">IF(E1209="Discontinued",H1209,ROUND(ROUNDUP(ROUND(G1209/(1-IF(J1209="",I1209,J1209))/0.05,6),0)*0.05,2))</f>
        <v>41.85</v>
      </c>
      <c r="L1209" s="19" t="n">
        <f aca="false">IF(OR(E1209="Discontinued",P1209="Held at old sell"),H1209,IF(LEFT(P1209,15)="Approved, cappe",ROUND(ROUNDUP(ROUND(H1209*1.1/0.05,6),0)*0.05,2),K1209))</f>
        <v>41.85</v>
      </c>
      <c r="M1209" s="17" t="n">
        <f aca="false">ROUND((H1209-G1209)/H1209,3)</f>
        <v>0.345</v>
      </c>
      <c r="N1209" s="17" t="n">
        <f aca="false">IF(E1209="Discontinued","",ROUND((L1209-G1209)/L1209,3))</f>
        <v>0.37</v>
      </c>
      <c r="O1209" s="21" t="str">
        <f aca="false">IF(E1209="Discontinued","Archive",IF(AND(ROUND(K1209/H1209-1,6)&lt;=0.1,K1209-H1209&lt;=100),"Auto","Approval"))</f>
        <v>Auto</v>
      </c>
      <c r="P1209" s="21" t="s">
        <v>111</v>
      </c>
      <c r="Q1209" s="21" t="s">
        <v>1618</v>
      </c>
      <c r="R1209" s="21" t="str">
        <f aca="false">IF(E1209="Superseded",MID(INDEX('Import file'!$E$2:$E$1384,MATCH(A1209,'Import file'!$A$2:$A$1384,0)),23,30),A1209)</f>
        <v>SAC-1535</v>
      </c>
      <c r="S1209" s="19" t="n">
        <f aca="false">IF(E1209="Discontinued","",IFERROR(INDEX('Supplier file A'!$D$2:$D$677,MATCH(R1209,'Supplier file A'!$A$2:$A$677,0)),IFERROR(INDEX('Supplier file B'!$D$2:$D$386,MATCH(R1209,'Supplier file B'!$A$2:$A$386,0)),INDEX('Supplier file C'!$D$2:$D$383,MATCH(R1209,'Supplier file C'!$A$2:$A$383,0)))))</f>
        <v>26.35</v>
      </c>
      <c r="T1209" s="21" t="str">
        <f aca="false">IF(E1209="Discontinued","",IF(ABS(G1209-S1209)&lt;0.005,"Yes","No"))</f>
        <v>Yes</v>
      </c>
      <c r="U1209" s="21" t="str">
        <f aca="false">IF(E1209="Discontinued","",IF(ABS(F1209-G1209)&lt;=0.01*G1209,"Yes","No"))</f>
        <v>No</v>
      </c>
      <c r="V1209" s="17" t="n">
        <f aca="false">IF(E1209="Discontinued","",K1209/H1209-1)</f>
        <v>0.0410447761194031</v>
      </c>
      <c r="W1209" s="21" t="str">
        <f aca="false">IF(E1209="Discontinued","Archived",IF(ROUND((L1209-G1209)/L1209,3)&gt;=ROUND(I1209,3),"At or above target",IF(Q1209&lt;&gt;"","Below target, reason recorded","Below target, no reason")))</f>
        <v>Below target, reason recorded</v>
      </c>
      <c r="X1209" s="21" t="str">
        <f aca="false">IF(E1209="Discontinued","",IF(ROUND(M1209-I1209,3)&lt;-0.01,"Yes","No"))</f>
        <v>Yes</v>
      </c>
    </row>
    <row r="1210" customFormat="false" ht="15" hidden="false" customHeight="false" outlineLevel="0" collapsed="false">
      <c r="A1210" s="21" t="s">
        <v>2561</v>
      </c>
      <c r="B1210" s="21" t="s">
        <v>2562</v>
      </c>
      <c r="C1210" s="21" t="s">
        <v>2466</v>
      </c>
      <c r="D1210" s="21" t="s">
        <v>2203</v>
      </c>
      <c r="E1210" s="21" t="s">
        <v>110</v>
      </c>
      <c r="F1210" s="19" t="n">
        <v>36</v>
      </c>
      <c r="G1210" s="19" t="n">
        <v>37.13</v>
      </c>
      <c r="H1210" s="19" t="n">
        <v>60</v>
      </c>
      <c r="I1210" s="17" t="n">
        <v>0.4</v>
      </c>
      <c r="J1210" s="17"/>
      <c r="K1210" s="19" t="n">
        <f aca="false">IF(E1210="Discontinued",H1210,ROUND(ROUNDUP(ROUND(G1210/(1-IF(J1210="",I1210,J1210))/0.05,6),0)*0.05,2))</f>
        <v>61.9</v>
      </c>
      <c r="L1210" s="19" t="n">
        <f aca="false">IF(OR(E1210="Discontinued",P1210="Held at old sell"),H1210,IF(LEFT(P1210,15)="Approved, cappe",ROUND(ROUNDUP(ROUND(H1210*1.1/0.05,6),0)*0.05,2),K1210))</f>
        <v>61.9</v>
      </c>
      <c r="M1210" s="17" t="n">
        <f aca="false">ROUND((H1210-G1210)/H1210,3)</f>
        <v>0.381</v>
      </c>
      <c r="N1210" s="17" t="n">
        <f aca="false">IF(E1210="Discontinued","",ROUND((L1210-G1210)/L1210,3))</f>
        <v>0.4</v>
      </c>
      <c r="O1210" s="21" t="str">
        <f aca="false">IF(E1210="Discontinued","Archive",IF(AND(ROUND(K1210/H1210-1,6)&lt;=0.1,K1210-H1210&lt;=100),"Auto","Approval"))</f>
        <v>Auto</v>
      </c>
      <c r="P1210" s="21" t="s">
        <v>111</v>
      </c>
      <c r="Q1210" s="21"/>
      <c r="R1210" s="21" t="str">
        <f aca="false">IF(E1210="Superseded",MID(INDEX('Import file'!$E$2:$E$1384,MATCH(A1210,'Import file'!$A$2:$A$1384,0)),23,30),A1210)</f>
        <v>SAC-1538</v>
      </c>
      <c r="S1210" s="19" t="n">
        <f aca="false">IF(E1210="Discontinued","",IFERROR(INDEX('Supplier file A'!$D$2:$D$677,MATCH(R1210,'Supplier file A'!$A$2:$A$677,0)),IFERROR(INDEX('Supplier file B'!$D$2:$D$386,MATCH(R1210,'Supplier file B'!$A$2:$A$386,0)),INDEX('Supplier file C'!$D$2:$D$383,MATCH(R1210,'Supplier file C'!$A$2:$A$383,0)))))</f>
        <v>37.13</v>
      </c>
      <c r="T1210" s="21" t="str">
        <f aca="false">IF(E1210="Discontinued","",IF(ABS(G1210-S1210)&lt;0.005,"Yes","No"))</f>
        <v>Yes</v>
      </c>
      <c r="U1210" s="21" t="str">
        <f aca="false">IF(E1210="Discontinued","",IF(ABS(F1210-G1210)&lt;=0.01*G1210,"Yes","No"))</f>
        <v>No</v>
      </c>
      <c r="V1210" s="17" t="n">
        <f aca="false">IF(E1210="Discontinued","",K1210/H1210-1)</f>
        <v>0.0316666666666667</v>
      </c>
      <c r="W1210" s="21" t="str">
        <f aca="false">IF(E1210="Discontinued","Archived",IF(ROUND((L1210-G1210)/L1210,3)&gt;=ROUND(I1210,3),"At or above target",IF(Q1210&lt;&gt;"","Below target, reason recorded","Below target, no reason")))</f>
        <v>At or above target</v>
      </c>
      <c r="X1210" s="21" t="str">
        <f aca="false">IF(E1210="Discontinued","",IF(ROUND(M1210-I1210,3)&lt;-0.01,"Yes","No"))</f>
        <v>Yes</v>
      </c>
    </row>
    <row r="1211" customFormat="false" ht="15" hidden="false" customHeight="false" outlineLevel="0" collapsed="false">
      <c r="A1211" s="21" t="s">
        <v>2563</v>
      </c>
      <c r="B1211" s="21" t="s">
        <v>2564</v>
      </c>
      <c r="C1211" s="21" t="s">
        <v>2466</v>
      </c>
      <c r="D1211" s="21" t="s">
        <v>2203</v>
      </c>
      <c r="E1211" s="21" t="s">
        <v>110</v>
      </c>
      <c r="F1211" s="19" t="n">
        <v>30.6</v>
      </c>
      <c r="G1211" s="19" t="n">
        <v>31.62</v>
      </c>
      <c r="H1211" s="19" t="n">
        <v>51</v>
      </c>
      <c r="I1211" s="17" t="n">
        <v>0.4</v>
      </c>
      <c r="J1211" s="17"/>
      <c r="K1211" s="19" t="n">
        <f aca="false">IF(E1211="Discontinued",H1211,ROUND(ROUNDUP(ROUND(G1211/(1-IF(J1211="",I1211,J1211))/0.05,6),0)*0.05,2))</f>
        <v>52.7</v>
      </c>
      <c r="L1211" s="19" t="n">
        <f aca="false">IF(OR(E1211="Discontinued",P1211="Held at old sell"),H1211,IF(LEFT(P1211,15)="Approved, cappe",ROUND(ROUNDUP(ROUND(H1211*1.1/0.05,6),0)*0.05,2),K1211))</f>
        <v>52.7</v>
      </c>
      <c r="M1211" s="17" t="n">
        <f aca="false">ROUND((H1211-G1211)/H1211,3)</f>
        <v>0.38</v>
      </c>
      <c r="N1211" s="17" t="n">
        <f aca="false">IF(E1211="Discontinued","",ROUND((L1211-G1211)/L1211,3))</f>
        <v>0.4</v>
      </c>
      <c r="O1211" s="21" t="str">
        <f aca="false">IF(E1211="Discontinued","Archive",IF(AND(ROUND(K1211/H1211-1,6)&lt;=0.1,K1211-H1211&lt;=100),"Auto","Approval"))</f>
        <v>Auto</v>
      </c>
      <c r="P1211" s="21" t="s">
        <v>111</v>
      </c>
      <c r="Q1211" s="21"/>
      <c r="R1211" s="21" t="str">
        <f aca="false">IF(E1211="Superseded",MID(INDEX('Import file'!$E$2:$E$1384,MATCH(A1211,'Import file'!$A$2:$A$1384,0)),23,30),A1211)</f>
        <v>SAC-1540</v>
      </c>
      <c r="S1211" s="19" t="n">
        <f aca="false">IF(E1211="Discontinued","",IFERROR(INDEX('Supplier file A'!$D$2:$D$677,MATCH(R1211,'Supplier file A'!$A$2:$A$677,0)),IFERROR(INDEX('Supplier file B'!$D$2:$D$386,MATCH(R1211,'Supplier file B'!$A$2:$A$386,0)),INDEX('Supplier file C'!$D$2:$D$383,MATCH(R1211,'Supplier file C'!$A$2:$A$383,0)))))</f>
        <v>31.62</v>
      </c>
      <c r="T1211" s="21" t="str">
        <f aca="false">IF(E1211="Discontinued","",IF(ABS(G1211-S1211)&lt;0.005,"Yes","No"))</f>
        <v>Yes</v>
      </c>
      <c r="U1211" s="21" t="str">
        <f aca="false">IF(E1211="Discontinued","",IF(ABS(F1211-G1211)&lt;=0.01*G1211,"Yes","No"))</f>
        <v>No</v>
      </c>
      <c r="V1211" s="17" t="n">
        <f aca="false">IF(E1211="Discontinued","",K1211/H1211-1)</f>
        <v>0.0333333333333334</v>
      </c>
      <c r="W1211" s="21" t="str">
        <f aca="false">IF(E1211="Discontinued","Archived",IF(ROUND((L1211-G1211)/L1211,3)&gt;=ROUND(I1211,3),"At or above target",IF(Q1211&lt;&gt;"","Below target, reason recorded","Below target, no reason")))</f>
        <v>At or above target</v>
      </c>
      <c r="X1211" s="21" t="str">
        <f aca="false">IF(E1211="Discontinued","",IF(ROUND(M1211-I1211,3)&lt;-0.01,"Yes","No"))</f>
        <v>Yes</v>
      </c>
    </row>
    <row r="1212" customFormat="false" ht="15" hidden="false" customHeight="false" outlineLevel="0" collapsed="false">
      <c r="A1212" s="21" t="s">
        <v>2565</v>
      </c>
      <c r="B1212" s="21" t="s">
        <v>2566</v>
      </c>
      <c r="C1212" s="21" t="s">
        <v>2466</v>
      </c>
      <c r="D1212" s="21" t="s">
        <v>2203</v>
      </c>
      <c r="E1212" s="21" t="s">
        <v>110</v>
      </c>
      <c r="F1212" s="19" t="n">
        <v>56.7</v>
      </c>
      <c r="G1212" s="19" t="n">
        <v>58.44</v>
      </c>
      <c r="H1212" s="19" t="n">
        <v>94.5</v>
      </c>
      <c r="I1212" s="17" t="n">
        <v>0.4</v>
      </c>
      <c r="J1212" s="17"/>
      <c r="K1212" s="19" t="n">
        <f aca="false">IF(E1212="Discontinued",H1212,ROUND(ROUNDUP(ROUND(G1212/(1-IF(J1212="",I1212,J1212))/0.05,6),0)*0.05,2))</f>
        <v>97.4</v>
      </c>
      <c r="L1212" s="19" t="n">
        <f aca="false">IF(OR(E1212="Discontinued",P1212="Held at old sell"),H1212,IF(LEFT(P1212,15)="Approved, cappe",ROUND(ROUNDUP(ROUND(H1212*1.1/0.05,6),0)*0.05,2),K1212))</f>
        <v>97.4</v>
      </c>
      <c r="M1212" s="17" t="n">
        <f aca="false">ROUND((H1212-G1212)/H1212,3)</f>
        <v>0.382</v>
      </c>
      <c r="N1212" s="17" t="n">
        <f aca="false">IF(E1212="Discontinued","",ROUND((L1212-G1212)/L1212,3))</f>
        <v>0.4</v>
      </c>
      <c r="O1212" s="21" t="str">
        <f aca="false">IF(E1212="Discontinued","Archive",IF(AND(ROUND(K1212/H1212-1,6)&lt;=0.1,K1212-H1212&lt;=100),"Auto","Approval"))</f>
        <v>Auto</v>
      </c>
      <c r="P1212" s="21" t="s">
        <v>111</v>
      </c>
      <c r="Q1212" s="21"/>
      <c r="R1212" s="21" t="str">
        <f aca="false">IF(E1212="Superseded",MID(INDEX('Import file'!$E$2:$E$1384,MATCH(A1212,'Import file'!$A$2:$A$1384,0)),23,30),A1212)</f>
        <v>SAC-1545</v>
      </c>
      <c r="S1212" s="19" t="n">
        <f aca="false">IF(E1212="Discontinued","",IFERROR(INDEX('Supplier file A'!$D$2:$D$677,MATCH(R1212,'Supplier file A'!$A$2:$A$677,0)),IFERROR(INDEX('Supplier file B'!$D$2:$D$386,MATCH(R1212,'Supplier file B'!$A$2:$A$386,0)),INDEX('Supplier file C'!$D$2:$D$383,MATCH(R1212,'Supplier file C'!$A$2:$A$383,0)))))</f>
        <v>58.44</v>
      </c>
      <c r="T1212" s="21" t="str">
        <f aca="false">IF(E1212="Discontinued","",IF(ABS(G1212-S1212)&lt;0.005,"Yes","No"))</f>
        <v>Yes</v>
      </c>
      <c r="U1212" s="21" t="str">
        <f aca="false">IF(E1212="Discontinued","",IF(ABS(F1212-G1212)&lt;=0.01*G1212,"Yes","No"))</f>
        <v>No</v>
      </c>
      <c r="V1212" s="17" t="n">
        <f aca="false">IF(E1212="Discontinued","",K1212/H1212-1)</f>
        <v>0.0306878306878307</v>
      </c>
      <c r="W1212" s="21" t="str">
        <f aca="false">IF(E1212="Discontinued","Archived",IF(ROUND((L1212-G1212)/L1212,3)&gt;=ROUND(I1212,3),"At or above target",IF(Q1212&lt;&gt;"","Below target, reason recorded","Below target, no reason")))</f>
        <v>At or above target</v>
      </c>
      <c r="X1212" s="21" t="str">
        <f aca="false">IF(E1212="Discontinued","",IF(ROUND(M1212-I1212,3)&lt;-0.01,"Yes","No"))</f>
        <v>Yes</v>
      </c>
    </row>
    <row r="1213" customFormat="false" ht="15" hidden="false" customHeight="false" outlineLevel="0" collapsed="false">
      <c r="A1213" s="21" t="s">
        <v>2567</v>
      </c>
      <c r="B1213" s="21" t="s">
        <v>2568</v>
      </c>
      <c r="C1213" s="21" t="s">
        <v>2466</v>
      </c>
      <c r="D1213" s="21" t="s">
        <v>2203</v>
      </c>
      <c r="E1213" s="21" t="s">
        <v>110</v>
      </c>
      <c r="F1213" s="19" t="n">
        <v>55.2</v>
      </c>
      <c r="G1213" s="19" t="n">
        <v>58.01</v>
      </c>
      <c r="H1213" s="19" t="n">
        <v>92</v>
      </c>
      <c r="I1213" s="17" t="n">
        <v>0.4</v>
      </c>
      <c r="J1213" s="17"/>
      <c r="K1213" s="19" t="n">
        <f aca="false">IF(E1213="Discontinued",H1213,ROUND(ROUNDUP(ROUND(G1213/(1-IF(J1213="",I1213,J1213))/0.05,6),0)*0.05,2))</f>
        <v>96.7</v>
      </c>
      <c r="L1213" s="19" t="n">
        <f aca="false">IF(OR(E1213="Discontinued",P1213="Held at old sell"),H1213,IF(LEFT(P1213,15)="Approved, cappe",ROUND(ROUNDUP(ROUND(H1213*1.1/0.05,6),0)*0.05,2),K1213))</f>
        <v>96.7</v>
      </c>
      <c r="M1213" s="17" t="n">
        <f aca="false">ROUND((H1213-G1213)/H1213,3)</f>
        <v>0.369</v>
      </c>
      <c r="N1213" s="17" t="n">
        <f aca="false">IF(E1213="Discontinued","",ROUND((L1213-G1213)/L1213,3))</f>
        <v>0.4</v>
      </c>
      <c r="O1213" s="21" t="str">
        <f aca="false">IF(E1213="Discontinued","Archive",IF(AND(ROUND(K1213/H1213-1,6)&lt;=0.1,K1213-H1213&lt;=100),"Auto","Approval"))</f>
        <v>Auto</v>
      </c>
      <c r="P1213" s="21" t="s">
        <v>111</v>
      </c>
      <c r="Q1213" s="21"/>
      <c r="R1213" s="21" t="str">
        <f aca="false">IF(E1213="Superseded",MID(INDEX('Import file'!$E$2:$E$1384,MATCH(A1213,'Import file'!$A$2:$A$1384,0)),23,30),A1213)</f>
        <v>SAC-1546</v>
      </c>
      <c r="S1213" s="19" t="n">
        <f aca="false">IF(E1213="Discontinued","",IFERROR(INDEX('Supplier file A'!$D$2:$D$677,MATCH(R1213,'Supplier file A'!$A$2:$A$677,0)),IFERROR(INDEX('Supplier file B'!$D$2:$D$386,MATCH(R1213,'Supplier file B'!$A$2:$A$386,0)),INDEX('Supplier file C'!$D$2:$D$383,MATCH(R1213,'Supplier file C'!$A$2:$A$383,0)))))</f>
        <v>58.01</v>
      </c>
      <c r="T1213" s="21" t="str">
        <f aca="false">IF(E1213="Discontinued","",IF(ABS(G1213-S1213)&lt;0.005,"Yes","No"))</f>
        <v>Yes</v>
      </c>
      <c r="U1213" s="21" t="str">
        <f aca="false">IF(E1213="Discontinued","",IF(ABS(F1213-G1213)&lt;=0.01*G1213,"Yes","No"))</f>
        <v>No</v>
      </c>
      <c r="V1213" s="17" t="n">
        <f aca="false">IF(E1213="Discontinued","",K1213/H1213-1)</f>
        <v>0.0510869565217391</v>
      </c>
      <c r="W1213" s="21" t="str">
        <f aca="false">IF(E1213="Discontinued","Archived",IF(ROUND((L1213-G1213)/L1213,3)&gt;=ROUND(I1213,3),"At or above target",IF(Q1213&lt;&gt;"","Below target, reason recorded","Below target, no reason")))</f>
        <v>At or above target</v>
      </c>
      <c r="X1213" s="21" t="str">
        <f aca="false">IF(E1213="Discontinued","",IF(ROUND(M1213-I1213,3)&lt;-0.01,"Yes","No"))</f>
        <v>Yes</v>
      </c>
    </row>
    <row r="1214" customFormat="false" ht="15" hidden="false" customHeight="false" outlineLevel="0" collapsed="false">
      <c r="A1214" s="21" t="s">
        <v>2569</v>
      </c>
      <c r="B1214" s="21" t="s">
        <v>2570</v>
      </c>
      <c r="C1214" s="21" t="s">
        <v>2466</v>
      </c>
      <c r="D1214" s="21" t="s">
        <v>2203</v>
      </c>
      <c r="E1214" s="21" t="s">
        <v>110</v>
      </c>
      <c r="F1214" s="19" t="n">
        <v>185</v>
      </c>
      <c r="G1214" s="19" t="n">
        <v>194</v>
      </c>
      <c r="H1214" s="19" t="n">
        <v>308.35</v>
      </c>
      <c r="I1214" s="17" t="n">
        <v>0.4</v>
      </c>
      <c r="J1214" s="17"/>
      <c r="K1214" s="19" t="n">
        <f aca="false">IF(E1214="Discontinued",H1214,ROUND(ROUNDUP(ROUND(G1214/(1-IF(J1214="",I1214,J1214))/0.05,6),0)*0.05,2))</f>
        <v>323.35</v>
      </c>
      <c r="L1214" s="19" t="n">
        <f aca="false">IF(OR(E1214="Discontinued",P1214="Held at old sell"),H1214,IF(LEFT(P1214,15)="Approved, cappe",ROUND(ROUNDUP(ROUND(H1214*1.1/0.05,6),0)*0.05,2),K1214))</f>
        <v>323.35</v>
      </c>
      <c r="M1214" s="17" t="n">
        <f aca="false">ROUND((H1214-G1214)/H1214,3)</f>
        <v>0.371</v>
      </c>
      <c r="N1214" s="17" t="n">
        <f aca="false">IF(E1214="Discontinued","",ROUND((L1214-G1214)/L1214,3))</f>
        <v>0.4</v>
      </c>
      <c r="O1214" s="21" t="str">
        <f aca="false">IF(E1214="Discontinued","Archive",IF(AND(ROUND(K1214/H1214-1,6)&lt;=0.1,K1214-H1214&lt;=100),"Auto","Approval"))</f>
        <v>Auto</v>
      </c>
      <c r="P1214" s="21" t="s">
        <v>111</v>
      </c>
      <c r="Q1214" s="21"/>
      <c r="R1214" s="21" t="str">
        <f aca="false">IF(E1214="Superseded",MID(INDEX('Import file'!$E$2:$E$1384,MATCH(A1214,'Import file'!$A$2:$A$1384,0)),23,30),A1214)</f>
        <v>SAC-1549</v>
      </c>
      <c r="S1214" s="19" t="n">
        <f aca="false">IF(E1214="Discontinued","",IFERROR(INDEX('Supplier file A'!$D$2:$D$677,MATCH(R1214,'Supplier file A'!$A$2:$A$677,0)),IFERROR(INDEX('Supplier file B'!$D$2:$D$386,MATCH(R1214,'Supplier file B'!$A$2:$A$386,0)),INDEX('Supplier file C'!$D$2:$D$383,MATCH(R1214,'Supplier file C'!$A$2:$A$383,0)))))</f>
        <v>194</v>
      </c>
      <c r="T1214" s="21" t="str">
        <f aca="false">IF(E1214="Discontinued","",IF(ABS(G1214-S1214)&lt;0.005,"Yes","No"))</f>
        <v>Yes</v>
      </c>
      <c r="U1214" s="21" t="str">
        <f aca="false">IF(E1214="Discontinued","",IF(ABS(F1214-G1214)&lt;=0.01*G1214,"Yes","No"))</f>
        <v>No</v>
      </c>
      <c r="V1214" s="17" t="n">
        <f aca="false">IF(E1214="Discontinued","",K1214/H1214-1)</f>
        <v>0.0486460191341009</v>
      </c>
      <c r="W1214" s="21" t="str">
        <f aca="false">IF(E1214="Discontinued","Archived",IF(ROUND((L1214-G1214)/L1214,3)&gt;=ROUND(I1214,3),"At or above target",IF(Q1214&lt;&gt;"","Below target, reason recorded","Below target, no reason")))</f>
        <v>At or above target</v>
      </c>
      <c r="X1214" s="21" t="str">
        <f aca="false">IF(E1214="Discontinued","",IF(ROUND(M1214-I1214,3)&lt;-0.01,"Yes","No"))</f>
        <v>Yes</v>
      </c>
    </row>
    <row r="1215" customFormat="false" ht="15" hidden="false" customHeight="false" outlineLevel="0" collapsed="false">
      <c r="A1215" s="21" t="s">
        <v>2571</v>
      </c>
      <c r="B1215" s="21" t="s">
        <v>2572</v>
      </c>
      <c r="C1215" s="21" t="s">
        <v>2466</v>
      </c>
      <c r="D1215" s="21" t="s">
        <v>2203</v>
      </c>
      <c r="E1215" s="21" t="s">
        <v>110</v>
      </c>
      <c r="F1215" s="19" t="n">
        <v>18.9</v>
      </c>
      <c r="G1215" s="19" t="n">
        <v>19.88</v>
      </c>
      <c r="H1215" s="19" t="n">
        <v>31.5</v>
      </c>
      <c r="I1215" s="17" t="n">
        <v>0.4</v>
      </c>
      <c r="J1215" s="17"/>
      <c r="K1215" s="19" t="n">
        <f aca="false">IF(E1215="Discontinued",H1215,ROUND(ROUNDUP(ROUND(G1215/(1-IF(J1215="",I1215,J1215))/0.05,6),0)*0.05,2))</f>
        <v>33.15</v>
      </c>
      <c r="L1215" s="19" t="n">
        <f aca="false">IF(OR(E1215="Discontinued",P1215="Held at old sell"),H1215,IF(LEFT(P1215,15)="Approved, cappe",ROUND(ROUNDUP(ROUND(H1215*1.1/0.05,6),0)*0.05,2),K1215))</f>
        <v>33.15</v>
      </c>
      <c r="M1215" s="17" t="n">
        <f aca="false">ROUND((H1215-G1215)/H1215,3)</f>
        <v>0.369</v>
      </c>
      <c r="N1215" s="17" t="n">
        <f aca="false">IF(E1215="Discontinued","",ROUND((L1215-G1215)/L1215,3))</f>
        <v>0.4</v>
      </c>
      <c r="O1215" s="21" t="str">
        <f aca="false">IF(E1215="Discontinued","Archive",IF(AND(ROUND(K1215/H1215-1,6)&lt;=0.1,K1215-H1215&lt;=100),"Auto","Approval"))</f>
        <v>Auto</v>
      </c>
      <c r="P1215" s="21" t="s">
        <v>111</v>
      </c>
      <c r="Q1215" s="21"/>
      <c r="R1215" s="21" t="str">
        <f aca="false">IF(E1215="Superseded",MID(INDEX('Import file'!$E$2:$E$1384,MATCH(A1215,'Import file'!$A$2:$A$1384,0)),23,30),A1215)</f>
        <v>SAC-1554</v>
      </c>
      <c r="S1215" s="19" t="n">
        <f aca="false">IF(E1215="Discontinued","",IFERROR(INDEX('Supplier file A'!$D$2:$D$677,MATCH(R1215,'Supplier file A'!$A$2:$A$677,0)),IFERROR(INDEX('Supplier file B'!$D$2:$D$386,MATCH(R1215,'Supplier file B'!$A$2:$A$386,0)),INDEX('Supplier file C'!$D$2:$D$383,MATCH(R1215,'Supplier file C'!$A$2:$A$383,0)))))</f>
        <v>19.88</v>
      </c>
      <c r="T1215" s="21" t="str">
        <f aca="false">IF(E1215="Discontinued","",IF(ABS(G1215-S1215)&lt;0.005,"Yes","No"))</f>
        <v>Yes</v>
      </c>
      <c r="U1215" s="21" t="str">
        <f aca="false">IF(E1215="Discontinued","",IF(ABS(F1215-G1215)&lt;=0.01*G1215,"Yes","No"))</f>
        <v>No</v>
      </c>
      <c r="V1215" s="17" t="n">
        <f aca="false">IF(E1215="Discontinued","",K1215/H1215-1)</f>
        <v>0.0523809523809524</v>
      </c>
      <c r="W1215" s="21" t="str">
        <f aca="false">IF(E1215="Discontinued","Archived",IF(ROUND((L1215-G1215)/L1215,3)&gt;=ROUND(I1215,3),"At or above target",IF(Q1215&lt;&gt;"","Below target, reason recorded","Below target, no reason")))</f>
        <v>At or above target</v>
      </c>
      <c r="X1215" s="21" t="str">
        <f aca="false">IF(E1215="Discontinued","",IF(ROUND(M1215-I1215,3)&lt;-0.01,"Yes","No"))</f>
        <v>Yes</v>
      </c>
    </row>
    <row r="1216" customFormat="false" ht="15" hidden="false" customHeight="false" outlineLevel="0" collapsed="false">
      <c r="A1216" s="21" t="s">
        <v>2573</v>
      </c>
      <c r="B1216" s="21" t="s">
        <v>2574</v>
      </c>
      <c r="C1216" s="21" t="s">
        <v>2466</v>
      </c>
      <c r="D1216" s="21" t="s">
        <v>2203</v>
      </c>
      <c r="E1216" s="21" t="s">
        <v>110</v>
      </c>
      <c r="F1216" s="19" t="n">
        <v>22</v>
      </c>
      <c r="G1216" s="19" t="n">
        <v>22.76</v>
      </c>
      <c r="H1216" s="19" t="n">
        <v>32.4</v>
      </c>
      <c r="I1216" s="17" t="n">
        <v>0.4</v>
      </c>
      <c r="J1216" s="17" t="n">
        <v>0.32</v>
      </c>
      <c r="K1216" s="19" t="n">
        <f aca="false">IF(E1216="Discontinued",H1216,ROUND(ROUNDUP(ROUND(G1216/(1-IF(J1216="",I1216,J1216))/0.05,6),0)*0.05,2))</f>
        <v>33.5</v>
      </c>
      <c r="L1216" s="19" t="n">
        <f aca="false">IF(OR(E1216="Discontinued",P1216="Held at old sell"),H1216,IF(LEFT(P1216,15)="Approved, cappe",ROUND(ROUNDUP(ROUND(H1216*1.1/0.05,6),0)*0.05,2),K1216))</f>
        <v>33.5</v>
      </c>
      <c r="M1216" s="17" t="n">
        <f aca="false">ROUND((H1216-G1216)/H1216,3)</f>
        <v>0.298</v>
      </c>
      <c r="N1216" s="17" t="n">
        <f aca="false">IF(E1216="Discontinued","",ROUND((L1216-G1216)/L1216,3))</f>
        <v>0.321</v>
      </c>
      <c r="O1216" s="21" t="str">
        <f aca="false">IF(E1216="Discontinued","Archive",IF(AND(ROUND(K1216/H1216-1,6)&lt;=0.1,K1216-H1216&lt;=100),"Auto","Approval"))</f>
        <v>Auto</v>
      </c>
      <c r="P1216" s="21" t="s">
        <v>111</v>
      </c>
      <c r="Q1216" s="21" t="s">
        <v>1466</v>
      </c>
      <c r="R1216" s="21" t="str">
        <f aca="false">IF(E1216="Superseded",MID(INDEX('Import file'!$E$2:$E$1384,MATCH(A1216,'Import file'!$A$2:$A$1384,0)),23,30),A1216)</f>
        <v>SAC-1557</v>
      </c>
      <c r="S1216" s="19" t="n">
        <f aca="false">IF(E1216="Discontinued","",IFERROR(INDEX('Supplier file A'!$D$2:$D$677,MATCH(R1216,'Supplier file A'!$A$2:$A$677,0)),IFERROR(INDEX('Supplier file B'!$D$2:$D$386,MATCH(R1216,'Supplier file B'!$A$2:$A$386,0)),INDEX('Supplier file C'!$D$2:$D$383,MATCH(R1216,'Supplier file C'!$A$2:$A$383,0)))))</f>
        <v>22.76</v>
      </c>
      <c r="T1216" s="21" t="str">
        <f aca="false">IF(E1216="Discontinued","",IF(ABS(G1216-S1216)&lt;0.005,"Yes","No"))</f>
        <v>Yes</v>
      </c>
      <c r="U1216" s="21" t="str">
        <f aca="false">IF(E1216="Discontinued","",IF(ABS(F1216-G1216)&lt;=0.01*G1216,"Yes","No"))</f>
        <v>No</v>
      </c>
      <c r="V1216" s="17" t="n">
        <f aca="false">IF(E1216="Discontinued","",K1216/H1216-1)</f>
        <v>0.0339506172839508</v>
      </c>
      <c r="W1216" s="21" t="str">
        <f aca="false">IF(E1216="Discontinued","Archived",IF(ROUND((L1216-G1216)/L1216,3)&gt;=ROUND(I1216,3),"At or above target",IF(Q1216&lt;&gt;"","Below target, reason recorded","Below target, no reason")))</f>
        <v>Below target, reason recorded</v>
      </c>
      <c r="X1216" s="21" t="str">
        <f aca="false">IF(E1216="Discontinued","",IF(ROUND(M1216-I1216,3)&lt;-0.01,"Yes","No"))</f>
        <v>Yes</v>
      </c>
    </row>
    <row r="1217" customFormat="false" ht="15" hidden="false" customHeight="false" outlineLevel="0" collapsed="false">
      <c r="A1217" s="21" t="s">
        <v>2575</v>
      </c>
      <c r="B1217" s="21" t="s">
        <v>2576</v>
      </c>
      <c r="C1217" s="21" t="s">
        <v>2466</v>
      </c>
      <c r="D1217" s="21" t="s">
        <v>2203</v>
      </c>
      <c r="E1217" s="21" t="s">
        <v>110</v>
      </c>
      <c r="F1217" s="19" t="n">
        <v>74.75</v>
      </c>
      <c r="G1217" s="19" t="n">
        <v>77.33</v>
      </c>
      <c r="H1217" s="19" t="n">
        <v>124.6</v>
      </c>
      <c r="I1217" s="17" t="n">
        <v>0.4</v>
      </c>
      <c r="J1217" s="17"/>
      <c r="K1217" s="19" t="n">
        <f aca="false">IF(E1217="Discontinued",H1217,ROUND(ROUNDUP(ROUND(G1217/(1-IF(J1217="",I1217,J1217))/0.05,6),0)*0.05,2))</f>
        <v>128.9</v>
      </c>
      <c r="L1217" s="19" t="n">
        <f aca="false">IF(OR(E1217="Discontinued",P1217="Held at old sell"),H1217,IF(LEFT(P1217,15)="Approved, cappe",ROUND(ROUNDUP(ROUND(H1217*1.1/0.05,6),0)*0.05,2),K1217))</f>
        <v>128.9</v>
      </c>
      <c r="M1217" s="17" t="n">
        <f aca="false">ROUND((H1217-G1217)/H1217,3)</f>
        <v>0.379</v>
      </c>
      <c r="N1217" s="17" t="n">
        <f aca="false">IF(E1217="Discontinued","",ROUND((L1217-G1217)/L1217,3))</f>
        <v>0.4</v>
      </c>
      <c r="O1217" s="21" t="str">
        <f aca="false">IF(E1217="Discontinued","Archive",IF(AND(ROUND(K1217/H1217-1,6)&lt;=0.1,K1217-H1217&lt;=100),"Auto","Approval"))</f>
        <v>Auto</v>
      </c>
      <c r="P1217" s="21" t="s">
        <v>111</v>
      </c>
      <c r="Q1217" s="21"/>
      <c r="R1217" s="21" t="str">
        <f aca="false">IF(E1217="Superseded",MID(INDEX('Import file'!$E$2:$E$1384,MATCH(A1217,'Import file'!$A$2:$A$1384,0)),23,30),A1217)</f>
        <v>SAC-1558</v>
      </c>
      <c r="S1217" s="19" t="n">
        <f aca="false">IF(E1217="Discontinued","",IFERROR(INDEX('Supplier file A'!$D$2:$D$677,MATCH(R1217,'Supplier file A'!$A$2:$A$677,0)),IFERROR(INDEX('Supplier file B'!$D$2:$D$386,MATCH(R1217,'Supplier file B'!$A$2:$A$386,0)),INDEX('Supplier file C'!$D$2:$D$383,MATCH(R1217,'Supplier file C'!$A$2:$A$383,0)))))</f>
        <v>77.33</v>
      </c>
      <c r="T1217" s="21" t="str">
        <f aca="false">IF(E1217="Discontinued","",IF(ABS(G1217-S1217)&lt;0.005,"Yes","No"))</f>
        <v>Yes</v>
      </c>
      <c r="U1217" s="21" t="str">
        <f aca="false">IF(E1217="Discontinued","",IF(ABS(F1217-G1217)&lt;=0.01*G1217,"Yes","No"))</f>
        <v>No</v>
      </c>
      <c r="V1217" s="17" t="n">
        <f aca="false">IF(E1217="Discontinued","",K1217/H1217-1)</f>
        <v>0.034510433386838</v>
      </c>
      <c r="W1217" s="21" t="str">
        <f aca="false">IF(E1217="Discontinued","Archived",IF(ROUND((L1217-G1217)/L1217,3)&gt;=ROUND(I1217,3),"At or above target",IF(Q1217&lt;&gt;"","Below target, reason recorded","Below target, no reason")))</f>
        <v>At or above target</v>
      </c>
      <c r="X1217" s="21" t="str">
        <f aca="false">IF(E1217="Discontinued","",IF(ROUND(M1217-I1217,3)&lt;-0.01,"Yes","No"))</f>
        <v>Yes</v>
      </c>
    </row>
    <row r="1218" customFormat="false" ht="15" hidden="false" customHeight="false" outlineLevel="0" collapsed="false">
      <c r="A1218" s="21" t="s">
        <v>2577</v>
      </c>
      <c r="B1218" s="21" t="s">
        <v>2578</v>
      </c>
      <c r="C1218" s="21" t="s">
        <v>2466</v>
      </c>
      <c r="D1218" s="21" t="s">
        <v>2203</v>
      </c>
      <c r="E1218" s="21" t="s">
        <v>110</v>
      </c>
      <c r="F1218" s="19" t="n">
        <v>92</v>
      </c>
      <c r="G1218" s="19" t="n">
        <v>94.77</v>
      </c>
      <c r="H1218" s="19" t="n">
        <v>153.35</v>
      </c>
      <c r="I1218" s="17" t="n">
        <v>0.4</v>
      </c>
      <c r="J1218" s="17"/>
      <c r="K1218" s="19" t="n">
        <f aca="false">IF(E1218="Discontinued",H1218,ROUND(ROUNDUP(ROUND(G1218/(1-IF(J1218="",I1218,J1218))/0.05,6),0)*0.05,2))</f>
        <v>157.95</v>
      </c>
      <c r="L1218" s="19" t="n">
        <f aca="false">IF(OR(E1218="Discontinued",P1218="Held at old sell"),H1218,IF(LEFT(P1218,15)="Approved, cappe",ROUND(ROUNDUP(ROUND(H1218*1.1/0.05,6),0)*0.05,2),K1218))</f>
        <v>157.95</v>
      </c>
      <c r="M1218" s="17" t="n">
        <f aca="false">ROUND((H1218-G1218)/H1218,3)</f>
        <v>0.382</v>
      </c>
      <c r="N1218" s="17" t="n">
        <f aca="false">IF(E1218="Discontinued","",ROUND((L1218-G1218)/L1218,3))</f>
        <v>0.4</v>
      </c>
      <c r="O1218" s="21" t="str">
        <f aca="false">IF(E1218="Discontinued","Archive",IF(AND(ROUND(K1218/H1218-1,6)&lt;=0.1,K1218-H1218&lt;=100),"Auto","Approval"))</f>
        <v>Auto</v>
      </c>
      <c r="P1218" s="21" t="s">
        <v>111</v>
      </c>
      <c r="Q1218" s="21"/>
      <c r="R1218" s="21" t="str">
        <f aca="false">IF(E1218="Superseded",MID(INDEX('Import file'!$E$2:$E$1384,MATCH(A1218,'Import file'!$A$2:$A$1384,0)),23,30),A1218)</f>
        <v>SAC-1561</v>
      </c>
      <c r="S1218" s="19" t="n">
        <f aca="false">IF(E1218="Discontinued","",IFERROR(INDEX('Supplier file A'!$D$2:$D$677,MATCH(R1218,'Supplier file A'!$A$2:$A$677,0)),IFERROR(INDEX('Supplier file B'!$D$2:$D$386,MATCH(R1218,'Supplier file B'!$A$2:$A$386,0)),INDEX('Supplier file C'!$D$2:$D$383,MATCH(R1218,'Supplier file C'!$A$2:$A$383,0)))))</f>
        <v>94.77</v>
      </c>
      <c r="T1218" s="21" t="str">
        <f aca="false">IF(E1218="Discontinued","",IF(ABS(G1218-S1218)&lt;0.005,"Yes","No"))</f>
        <v>Yes</v>
      </c>
      <c r="U1218" s="21" t="str">
        <f aca="false">IF(E1218="Discontinued","",IF(ABS(F1218-G1218)&lt;=0.01*G1218,"Yes","No"))</f>
        <v>No</v>
      </c>
      <c r="V1218" s="17" t="n">
        <f aca="false">IF(E1218="Discontinued","",K1218/H1218-1)</f>
        <v>0.0299967394848386</v>
      </c>
      <c r="W1218" s="21" t="str">
        <f aca="false">IF(E1218="Discontinued","Archived",IF(ROUND((L1218-G1218)/L1218,3)&gt;=ROUND(I1218,3),"At or above target",IF(Q1218&lt;&gt;"","Below target, reason recorded","Below target, no reason")))</f>
        <v>At or above target</v>
      </c>
      <c r="X1218" s="21" t="str">
        <f aca="false">IF(E1218="Discontinued","",IF(ROUND(M1218-I1218,3)&lt;-0.01,"Yes","No"))</f>
        <v>Yes</v>
      </c>
    </row>
    <row r="1219" customFormat="false" ht="15" hidden="false" customHeight="false" outlineLevel="0" collapsed="false">
      <c r="A1219" s="21" t="s">
        <v>2579</v>
      </c>
      <c r="B1219" s="21" t="s">
        <v>2580</v>
      </c>
      <c r="C1219" s="21" t="s">
        <v>2466</v>
      </c>
      <c r="D1219" s="21" t="s">
        <v>2203</v>
      </c>
      <c r="E1219" s="21" t="s">
        <v>110</v>
      </c>
      <c r="F1219" s="19" t="n">
        <v>59.4</v>
      </c>
      <c r="G1219" s="19" t="n">
        <v>62.06</v>
      </c>
      <c r="H1219" s="19" t="n">
        <v>99</v>
      </c>
      <c r="I1219" s="17" t="n">
        <v>0.4</v>
      </c>
      <c r="J1219" s="17"/>
      <c r="K1219" s="19" t="n">
        <f aca="false">IF(E1219="Discontinued",H1219,ROUND(ROUNDUP(ROUND(G1219/(1-IF(J1219="",I1219,J1219))/0.05,6),0)*0.05,2))</f>
        <v>103.45</v>
      </c>
      <c r="L1219" s="19" t="n">
        <f aca="false">IF(OR(E1219="Discontinued",P1219="Held at old sell"),H1219,IF(LEFT(P1219,15)="Approved, cappe",ROUND(ROUNDUP(ROUND(H1219*1.1/0.05,6),0)*0.05,2),K1219))</f>
        <v>103.45</v>
      </c>
      <c r="M1219" s="17" t="n">
        <f aca="false">ROUND((H1219-G1219)/H1219,3)</f>
        <v>0.373</v>
      </c>
      <c r="N1219" s="17" t="n">
        <f aca="false">IF(E1219="Discontinued","",ROUND((L1219-G1219)/L1219,3))</f>
        <v>0.4</v>
      </c>
      <c r="O1219" s="21" t="str">
        <f aca="false">IF(E1219="Discontinued","Archive",IF(AND(ROUND(K1219/H1219-1,6)&lt;=0.1,K1219-H1219&lt;=100),"Auto","Approval"))</f>
        <v>Auto</v>
      </c>
      <c r="P1219" s="21" t="s">
        <v>111</v>
      </c>
      <c r="Q1219" s="21"/>
      <c r="R1219" s="21" t="str">
        <f aca="false">IF(E1219="Superseded",MID(INDEX('Import file'!$E$2:$E$1384,MATCH(A1219,'Import file'!$A$2:$A$1384,0)),23,30),A1219)</f>
        <v>SAC-1566</v>
      </c>
      <c r="S1219" s="19" t="n">
        <f aca="false">IF(E1219="Discontinued","",IFERROR(INDEX('Supplier file A'!$D$2:$D$677,MATCH(R1219,'Supplier file A'!$A$2:$A$677,0)),IFERROR(INDEX('Supplier file B'!$D$2:$D$386,MATCH(R1219,'Supplier file B'!$A$2:$A$386,0)),INDEX('Supplier file C'!$D$2:$D$383,MATCH(R1219,'Supplier file C'!$A$2:$A$383,0)))))</f>
        <v>62.06</v>
      </c>
      <c r="T1219" s="21" t="str">
        <f aca="false">IF(E1219="Discontinued","",IF(ABS(G1219-S1219)&lt;0.005,"Yes","No"))</f>
        <v>Yes</v>
      </c>
      <c r="U1219" s="21" t="str">
        <f aca="false">IF(E1219="Discontinued","",IF(ABS(F1219-G1219)&lt;=0.01*G1219,"Yes","No"))</f>
        <v>No</v>
      </c>
      <c r="V1219" s="17" t="n">
        <f aca="false">IF(E1219="Discontinued","",K1219/H1219-1)</f>
        <v>0.0449494949494951</v>
      </c>
      <c r="W1219" s="21" t="str">
        <f aca="false">IF(E1219="Discontinued","Archived",IF(ROUND((L1219-G1219)/L1219,3)&gt;=ROUND(I1219,3),"At or above target",IF(Q1219&lt;&gt;"","Below target, reason recorded","Below target, no reason")))</f>
        <v>At or above target</v>
      </c>
      <c r="X1219" s="21" t="str">
        <f aca="false">IF(E1219="Discontinued","",IF(ROUND(M1219-I1219,3)&lt;-0.01,"Yes","No"))</f>
        <v>Yes</v>
      </c>
    </row>
    <row r="1220" customFormat="false" ht="15" hidden="false" customHeight="false" outlineLevel="0" collapsed="false">
      <c r="A1220" s="21" t="s">
        <v>2581</v>
      </c>
      <c r="B1220" s="21" t="s">
        <v>2582</v>
      </c>
      <c r="C1220" s="21" t="s">
        <v>2466</v>
      </c>
      <c r="D1220" s="21" t="s">
        <v>2203</v>
      </c>
      <c r="E1220" s="21" t="s">
        <v>110</v>
      </c>
      <c r="F1220" s="19" t="n">
        <v>5.13</v>
      </c>
      <c r="G1220" s="19" t="n">
        <v>5.36</v>
      </c>
      <c r="H1220" s="19" t="n">
        <v>8.55</v>
      </c>
      <c r="I1220" s="17" t="n">
        <v>0.4</v>
      </c>
      <c r="J1220" s="17"/>
      <c r="K1220" s="19" t="n">
        <f aca="false">IF(E1220="Discontinued",H1220,ROUND(ROUNDUP(ROUND(G1220/(1-IF(J1220="",I1220,J1220))/0.05,6),0)*0.05,2))</f>
        <v>8.95</v>
      </c>
      <c r="L1220" s="19" t="n">
        <f aca="false">IF(OR(E1220="Discontinued",P1220="Held at old sell"),H1220,IF(LEFT(P1220,15)="Approved, cappe",ROUND(ROUNDUP(ROUND(H1220*1.1/0.05,6),0)*0.05,2),K1220))</f>
        <v>8.95</v>
      </c>
      <c r="M1220" s="17" t="n">
        <f aca="false">ROUND((H1220-G1220)/H1220,3)</f>
        <v>0.373</v>
      </c>
      <c r="N1220" s="17" t="n">
        <f aca="false">IF(E1220="Discontinued","",ROUND((L1220-G1220)/L1220,3))</f>
        <v>0.401</v>
      </c>
      <c r="O1220" s="21" t="str">
        <f aca="false">IF(E1220="Discontinued","Archive",IF(AND(ROUND(K1220/H1220-1,6)&lt;=0.1,K1220-H1220&lt;=100),"Auto","Approval"))</f>
        <v>Auto</v>
      </c>
      <c r="P1220" s="21" t="s">
        <v>111</v>
      </c>
      <c r="Q1220" s="21"/>
      <c r="R1220" s="21" t="str">
        <f aca="false">IF(E1220="Superseded",MID(INDEX('Import file'!$E$2:$E$1384,MATCH(A1220,'Import file'!$A$2:$A$1384,0)),23,30),A1220)</f>
        <v>SAC-1568</v>
      </c>
      <c r="S1220" s="19" t="n">
        <f aca="false">IF(E1220="Discontinued","",IFERROR(INDEX('Supplier file A'!$D$2:$D$677,MATCH(R1220,'Supplier file A'!$A$2:$A$677,0)),IFERROR(INDEX('Supplier file B'!$D$2:$D$386,MATCH(R1220,'Supplier file B'!$A$2:$A$386,0)),INDEX('Supplier file C'!$D$2:$D$383,MATCH(R1220,'Supplier file C'!$A$2:$A$383,0)))))</f>
        <v>5.36</v>
      </c>
      <c r="T1220" s="21" t="str">
        <f aca="false">IF(E1220="Discontinued","",IF(ABS(G1220-S1220)&lt;0.005,"Yes","No"))</f>
        <v>Yes</v>
      </c>
      <c r="U1220" s="21" t="str">
        <f aca="false">IF(E1220="Discontinued","",IF(ABS(F1220-G1220)&lt;=0.01*G1220,"Yes","No"))</f>
        <v>No</v>
      </c>
      <c r="V1220" s="17" t="n">
        <f aca="false">IF(E1220="Discontinued","",K1220/H1220-1)</f>
        <v>0.0467836257309939</v>
      </c>
      <c r="W1220" s="21" t="str">
        <f aca="false">IF(E1220="Discontinued","Archived",IF(ROUND((L1220-G1220)/L1220,3)&gt;=ROUND(I1220,3),"At or above target",IF(Q1220&lt;&gt;"","Below target, reason recorded","Below target, no reason")))</f>
        <v>At or above target</v>
      </c>
      <c r="X1220" s="21" t="str">
        <f aca="false">IF(E1220="Discontinued","",IF(ROUND(M1220-I1220,3)&lt;-0.01,"Yes","No"))</f>
        <v>Yes</v>
      </c>
    </row>
    <row r="1221" customFormat="false" ht="15" hidden="false" customHeight="false" outlineLevel="0" collapsed="false">
      <c r="A1221" s="21" t="s">
        <v>2583</v>
      </c>
      <c r="B1221" s="21" t="s">
        <v>2584</v>
      </c>
      <c r="C1221" s="21" t="s">
        <v>2466</v>
      </c>
      <c r="D1221" s="21" t="s">
        <v>2203</v>
      </c>
      <c r="E1221" s="21" t="s">
        <v>110</v>
      </c>
      <c r="F1221" s="19" t="n">
        <v>78.3</v>
      </c>
      <c r="G1221" s="19" t="n">
        <v>81.42</v>
      </c>
      <c r="H1221" s="19" t="n">
        <v>124.3</v>
      </c>
      <c r="I1221" s="17" t="n">
        <v>0.4</v>
      </c>
      <c r="J1221" s="17" t="n">
        <v>0.37</v>
      </c>
      <c r="K1221" s="19" t="n">
        <f aca="false">IF(E1221="Discontinued",H1221,ROUND(ROUNDUP(ROUND(G1221/(1-IF(J1221="",I1221,J1221))/0.05,6),0)*0.05,2))</f>
        <v>129.25</v>
      </c>
      <c r="L1221" s="19" t="n">
        <f aca="false">IF(OR(E1221="Discontinued",P1221="Held at old sell"),H1221,IF(LEFT(P1221,15)="Approved, cappe",ROUND(ROUNDUP(ROUND(H1221*1.1/0.05,6),0)*0.05,2),K1221))</f>
        <v>129.25</v>
      </c>
      <c r="M1221" s="17" t="n">
        <f aca="false">ROUND((H1221-G1221)/H1221,3)</f>
        <v>0.345</v>
      </c>
      <c r="N1221" s="17" t="n">
        <f aca="false">IF(E1221="Discontinued","",ROUND((L1221-G1221)/L1221,3))</f>
        <v>0.37</v>
      </c>
      <c r="O1221" s="21" t="str">
        <f aca="false">IF(E1221="Discontinued","Archive",IF(AND(ROUND(K1221/H1221-1,6)&lt;=0.1,K1221-H1221&lt;=100),"Auto","Approval"))</f>
        <v>Auto</v>
      </c>
      <c r="P1221" s="21" t="s">
        <v>111</v>
      </c>
      <c r="Q1221" s="21" t="s">
        <v>1618</v>
      </c>
      <c r="R1221" s="21" t="str">
        <f aca="false">IF(E1221="Superseded",MID(INDEX('Import file'!$E$2:$E$1384,MATCH(A1221,'Import file'!$A$2:$A$1384,0)),23,30),A1221)</f>
        <v>SAC-1571</v>
      </c>
      <c r="S1221" s="19" t="n">
        <f aca="false">IF(E1221="Discontinued","",IFERROR(INDEX('Supplier file A'!$D$2:$D$677,MATCH(R1221,'Supplier file A'!$A$2:$A$677,0)),IFERROR(INDEX('Supplier file B'!$D$2:$D$386,MATCH(R1221,'Supplier file B'!$A$2:$A$386,0)),INDEX('Supplier file C'!$D$2:$D$383,MATCH(R1221,'Supplier file C'!$A$2:$A$383,0)))))</f>
        <v>81.42</v>
      </c>
      <c r="T1221" s="21" t="str">
        <f aca="false">IF(E1221="Discontinued","",IF(ABS(G1221-S1221)&lt;0.005,"Yes","No"))</f>
        <v>Yes</v>
      </c>
      <c r="U1221" s="21" t="str">
        <f aca="false">IF(E1221="Discontinued","",IF(ABS(F1221-G1221)&lt;=0.01*G1221,"Yes","No"))</f>
        <v>No</v>
      </c>
      <c r="V1221" s="17" t="n">
        <f aca="false">IF(E1221="Discontinued","",K1221/H1221-1)</f>
        <v>0.0398230088495575</v>
      </c>
      <c r="W1221" s="21" t="str">
        <f aca="false">IF(E1221="Discontinued","Archived",IF(ROUND((L1221-G1221)/L1221,3)&gt;=ROUND(I1221,3),"At or above target",IF(Q1221&lt;&gt;"","Below target, reason recorded","Below target, no reason")))</f>
        <v>Below target, reason recorded</v>
      </c>
      <c r="X1221" s="21" t="str">
        <f aca="false">IF(E1221="Discontinued","",IF(ROUND(M1221-I1221,3)&lt;-0.01,"Yes","No"))</f>
        <v>Yes</v>
      </c>
    </row>
    <row r="1222" customFormat="false" ht="15" hidden="false" customHeight="false" outlineLevel="0" collapsed="false">
      <c r="A1222" s="21" t="s">
        <v>2585</v>
      </c>
      <c r="B1222" s="21" t="s">
        <v>2586</v>
      </c>
      <c r="C1222" s="21" t="s">
        <v>2587</v>
      </c>
      <c r="D1222" s="21" t="s">
        <v>2203</v>
      </c>
      <c r="E1222" s="21" t="s">
        <v>110</v>
      </c>
      <c r="F1222" s="19" t="n">
        <v>6.4</v>
      </c>
      <c r="G1222" s="19" t="n">
        <v>6.94</v>
      </c>
      <c r="H1222" s="19" t="n">
        <v>10.35</v>
      </c>
      <c r="I1222" s="17" t="n">
        <v>0.38</v>
      </c>
      <c r="J1222" s="17"/>
      <c r="K1222" s="19" t="n">
        <f aca="false">IF(E1222="Discontinued",H1222,ROUND(ROUNDUP(ROUND(G1222/(1-IF(J1222="",I1222,J1222))/0.05,6),0)*0.05,2))</f>
        <v>11.2</v>
      </c>
      <c r="L1222" s="19" t="n">
        <f aca="false">IF(OR(E1222="Discontinued",P1222="Held at old sell"),H1222,IF(LEFT(P1222,15)="Approved, cappe",ROUND(ROUNDUP(ROUND(H1222*1.1/0.05,6),0)*0.05,2),K1222))</f>
        <v>11.2</v>
      </c>
      <c r="M1222" s="17" t="n">
        <f aca="false">ROUND((H1222-G1222)/H1222,3)</f>
        <v>0.329</v>
      </c>
      <c r="N1222" s="17" t="n">
        <f aca="false">IF(E1222="Discontinued","",ROUND((L1222-G1222)/L1222,3))</f>
        <v>0.38</v>
      </c>
      <c r="O1222" s="21" t="str">
        <f aca="false">IF(E1222="Discontinued","Archive",IF(AND(ROUND(K1222/H1222-1,6)&lt;=0.1,K1222-H1222&lt;=100),"Auto","Approval"))</f>
        <v>Auto</v>
      </c>
      <c r="P1222" s="21" t="s">
        <v>111</v>
      </c>
      <c r="Q1222" s="21"/>
      <c r="R1222" s="21" t="str">
        <f aca="false">IF(E1222="Superseded",MID(INDEX('Import file'!$E$2:$E$1384,MATCH(A1222,'Import file'!$A$2:$A$1384,0)),23,30),A1222)</f>
        <v>SAC-1573</v>
      </c>
      <c r="S1222" s="19" t="n">
        <f aca="false">IF(E1222="Discontinued","",IFERROR(INDEX('Supplier file A'!$D$2:$D$677,MATCH(R1222,'Supplier file A'!$A$2:$A$677,0)),IFERROR(INDEX('Supplier file B'!$D$2:$D$386,MATCH(R1222,'Supplier file B'!$A$2:$A$386,0)),INDEX('Supplier file C'!$D$2:$D$383,MATCH(R1222,'Supplier file C'!$A$2:$A$383,0)))))</f>
        <v>6.94</v>
      </c>
      <c r="T1222" s="21" t="str">
        <f aca="false">IF(E1222="Discontinued","",IF(ABS(G1222-S1222)&lt;0.005,"Yes","No"))</f>
        <v>Yes</v>
      </c>
      <c r="U1222" s="21" t="str">
        <f aca="false">IF(E1222="Discontinued","",IF(ABS(F1222-G1222)&lt;=0.01*G1222,"Yes","No"))</f>
        <v>No</v>
      </c>
      <c r="V1222" s="17" t="n">
        <f aca="false">IF(E1222="Discontinued","",K1222/H1222-1)</f>
        <v>0.0821256038647342</v>
      </c>
      <c r="W1222" s="21" t="str">
        <f aca="false">IF(E1222="Discontinued","Archived",IF(ROUND((L1222-G1222)/L1222,3)&gt;=ROUND(I1222,3),"At or above target",IF(Q1222&lt;&gt;"","Below target, reason recorded","Below target, no reason")))</f>
        <v>At or above target</v>
      </c>
      <c r="X1222" s="21" t="str">
        <f aca="false">IF(E1222="Discontinued","",IF(ROUND(M1222-I1222,3)&lt;-0.01,"Yes","No"))</f>
        <v>Yes</v>
      </c>
    </row>
    <row r="1223" customFormat="false" ht="15" hidden="false" customHeight="false" outlineLevel="0" collapsed="false">
      <c r="A1223" s="21" t="s">
        <v>2588</v>
      </c>
      <c r="B1223" s="21" t="s">
        <v>2589</v>
      </c>
      <c r="C1223" s="21" t="s">
        <v>2587</v>
      </c>
      <c r="D1223" s="21" t="s">
        <v>2203</v>
      </c>
      <c r="E1223" s="21" t="s">
        <v>110</v>
      </c>
      <c r="F1223" s="19" t="n">
        <v>135</v>
      </c>
      <c r="G1223" s="19" t="n">
        <v>146.52</v>
      </c>
      <c r="H1223" s="19" t="n">
        <v>217.75</v>
      </c>
      <c r="I1223" s="17" t="n">
        <v>0.38</v>
      </c>
      <c r="J1223" s="17"/>
      <c r="K1223" s="19" t="n">
        <f aca="false">IF(E1223="Discontinued",H1223,ROUND(ROUNDUP(ROUND(G1223/(1-IF(J1223="",I1223,J1223))/0.05,6),0)*0.05,2))</f>
        <v>236.35</v>
      </c>
      <c r="L1223" s="19" t="n">
        <f aca="false">IF(OR(E1223="Discontinued",P1223="Held at old sell"),H1223,IF(LEFT(P1223,15)="Approved, cappe",ROUND(ROUNDUP(ROUND(H1223*1.1/0.05,6),0)*0.05,2),K1223))</f>
        <v>236.35</v>
      </c>
      <c r="M1223" s="17" t="n">
        <f aca="false">ROUND((H1223-G1223)/H1223,3)</f>
        <v>0.327</v>
      </c>
      <c r="N1223" s="17" t="n">
        <f aca="false">IF(E1223="Discontinued","",ROUND((L1223-G1223)/L1223,3))</f>
        <v>0.38</v>
      </c>
      <c r="O1223" s="21" t="str">
        <f aca="false">IF(E1223="Discontinued","Archive",IF(AND(ROUND(K1223/H1223-1,6)&lt;=0.1,K1223-H1223&lt;=100),"Auto","Approval"))</f>
        <v>Auto</v>
      </c>
      <c r="P1223" s="21" t="s">
        <v>111</v>
      </c>
      <c r="Q1223" s="21"/>
      <c r="R1223" s="21" t="str">
        <f aca="false">IF(E1223="Superseded",MID(INDEX('Import file'!$E$2:$E$1384,MATCH(A1223,'Import file'!$A$2:$A$1384,0)),23,30),A1223)</f>
        <v>SAC-1576</v>
      </c>
      <c r="S1223" s="19" t="n">
        <f aca="false">IF(E1223="Discontinued","",IFERROR(INDEX('Supplier file A'!$D$2:$D$677,MATCH(R1223,'Supplier file A'!$A$2:$A$677,0)),IFERROR(INDEX('Supplier file B'!$D$2:$D$386,MATCH(R1223,'Supplier file B'!$A$2:$A$386,0)),INDEX('Supplier file C'!$D$2:$D$383,MATCH(R1223,'Supplier file C'!$A$2:$A$383,0)))))</f>
        <v>146.52</v>
      </c>
      <c r="T1223" s="21" t="str">
        <f aca="false">IF(E1223="Discontinued","",IF(ABS(G1223-S1223)&lt;0.005,"Yes","No"))</f>
        <v>Yes</v>
      </c>
      <c r="U1223" s="21" t="str">
        <f aca="false">IF(E1223="Discontinued","",IF(ABS(F1223-G1223)&lt;=0.01*G1223,"Yes","No"))</f>
        <v>No</v>
      </c>
      <c r="V1223" s="17" t="n">
        <f aca="false">IF(E1223="Discontinued","",K1223/H1223-1)</f>
        <v>0.0854190585533869</v>
      </c>
      <c r="W1223" s="21" t="str">
        <f aca="false">IF(E1223="Discontinued","Archived",IF(ROUND((L1223-G1223)/L1223,3)&gt;=ROUND(I1223,3),"At or above target",IF(Q1223&lt;&gt;"","Below target, reason recorded","Below target, no reason")))</f>
        <v>At or above target</v>
      </c>
      <c r="X1223" s="21" t="str">
        <f aca="false">IF(E1223="Discontinued","",IF(ROUND(M1223-I1223,3)&lt;-0.01,"Yes","No"))</f>
        <v>Yes</v>
      </c>
    </row>
    <row r="1224" customFormat="false" ht="15" hidden="false" customHeight="false" outlineLevel="0" collapsed="false">
      <c r="A1224" s="21" t="s">
        <v>2590</v>
      </c>
      <c r="B1224" s="21" t="s">
        <v>2591</v>
      </c>
      <c r="C1224" s="21" t="s">
        <v>2587</v>
      </c>
      <c r="D1224" s="21" t="s">
        <v>2203</v>
      </c>
      <c r="E1224" s="21" t="s">
        <v>110</v>
      </c>
      <c r="F1224" s="19" t="n">
        <v>390</v>
      </c>
      <c r="G1224" s="19" t="n">
        <v>415.97</v>
      </c>
      <c r="H1224" s="19" t="n">
        <v>629.05</v>
      </c>
      <c r="I1224" s="17" t="n">
        <v>0.38</v>
      </c>
      <c r="J1224" s="17"/>
      <c r="K1224" s="19" t="n">
        <f aca="false">IF(E1224="Discontinued",H1224,ROUND(ROUNDUP(ROUND(G1224/(1-IF(J1224="",I1224,J1224))/0.05,6),0)*0.05,2))</f>
        <v>670.95</v>
      </c>
      <c r="L1224" s="19" t="n">
        <f aca="false">IF(OR(E1224="Discontinued",P1224="Held at old sell"),H1224,IF(LEFT(P1224,15)="Approved, cappe",ROUND(ROUNDUP(ROUND(H1224*1.1/0.05,6),0)*0.05,2),K1224))</f>
        <v>670.95</v>
      </c>
      <c r="M1224" s="17" t="n">
        <f aca="false">ROUND((H1224-G1224)/H1224,3)</f>
        <v>0.339</v>
      </c>
      <c r="N1224" s="17" t="n">
        <f aca="false">IF(E1224="Discontinued","",ROUND((L1224-G1224)/L1224,3))</f>
        <v>0.38</v>
      </c>
      <c r="O1224" s="21" t="str">
        <f aca="false">IF(E1224="Discontinued","Archive",IF(AND(ROUND(K1224/H1224-1,6)&lt;=0.1,K1224-H1224&lt;=100),"Auto","Approval"))</f>
        <v>Auto</v>
      </c>
      <c r="P1224" s="21" t="s">
        <v>111</v>
      </c>
      <c r="Q1224" s="21"/>
      <c r="R1224" s="21" t="str">
        <f aca="false">IF(E1224="Superseded",MID(INDEX('Import file'!$E$2:$E$1384,MATCH(A1224,'Import file'!$A$2:$A$1384,0)),23,30),A1224)</f>
        <v>SAC-1581</v>
      </c>
      <c r="S1224" s="19" t="n">
        <f aca="false">IF(E1224="Discontinued","",IFERROR(INDEX('Supplier file A'!$D$2:$D$677,MATCH(R1224,'Supplier file A'!$A$2:$A$677,0)),IFERROR(INDEX('Supplier file B'!$D$2:$D$386,MATCH(R1224,'Supplier file B'!$A$2:$A$386,0)),INDEX('Supplier file C'!$D$2:$D$383,MATCH(R1224,'Supplier file C'!$A$2:$A$383,0)))))</f>
        <v>415.97</v>
      </c>
      <c r="T1224" s="21" t="str">
        <f aca="false">IF(E1224="Discontinued","",IF(ABS(G1224-S1224)&lt;0.005,"Yes","No"))</f>
        <v>Yes</v>
      </c>
      <c r="U1224" s="21" t="str">
        <f aca="false">IF(E1224="Discontinued","",IF(ABS(F1224-G1224)&lt;=0.01*G1224,"Yes","No"))</f>
        <v>No</v>
      </c>
      <c r="V1224" s="17" t="n">
        <f aca="false">IF(E1224="Discontinued","",K1224/H1224-1)</f>
        <v>0.0666083777124236</v>
      </c>
      <c r="W1224" s="21" t="str">
        <f aca="false">IF(E1224="Discontinued","Archived",IF(ROUND((L1224-G1224)/L1224,3)&gt;=ROUND(I1224,3),"At or above target",IF(Q1224&lt;&gt;"","Below target, reason recorded","Below target, no reason")))</f>
        <v>At or above target</v>
      </c>
      <c r="X1224" s="21" t="str">
        <f aca="false">IF(E1224="Discontinued","",IF(ROUND(M1224-I1224,3)&lt;-0.01,"Yes","No"))</f>
        <v>Yes</v>
      </c>
    </row>
    <row r="1225" customFormat="false" ht="15" hidden="false" customHeight="false" outlineLevel="0" collapsed="false">
      <c r="A1225" s="21" t="s">
        <v>2592</v>
      </c>
      <c r="B1225" s="21" t="s">
        <v>2593</v>
      </c>
      <c r="C1225" s="21" t="s">
        <v>2587</v>
      </c>
      <c r="D1225" s="21" t="s">
        <v>2203</v>
      </c>
      <c r="E1225" s="21" t="s">
        <v>110</v>
      </c>
      <c r="F1225" s="19" t="n">
        <v>66.7</v>
      </c>
      <c r="G1225" s="19" t="n">
        <v>72.07</v>
      </c>
      <c r="H1225" s="19" t="n">
        <v>107.6</v>
      </c>
      <c r="I1225" s="17" t="n">
        <v>0.38</v>
      </c>
      <c r="J1225" s="17"/>
      <c r="K1225" s="19" t="n">
        <f aca="false">IF(E1225="Discontinued",H1225,ROUND(ROUNDUP(ROUND(G1225/(1-IF(J1225="",I1225,J1225))/0.05,6),0)*0.05,2))</f>
        <v>116.25</v>
      </c>
      <c r="L1225" s="19" t="n">
        <f aca="false">IF(OR(E1225="Discontinued",P1225="Held at old sell"),H1225,IF(LEFT(P1225,15)="Approved, cappe",ROUND(ROUNDUP(ROUND(H1225*1.1/0.05,6),0)*0.05,2),K1225))</f>
        <v>116.25</v>
      </c>
      <c r="M1225" s="17" t="n">
        <f aca="false">ROUND((H1225-G1225)/H1225,3)</f>
        <v>0.33</v>
      </c>
      <c r="N1225" s="17" t="n">
        <f aca="false">IF(E1225="Discontinued","",ROUND((L1225-G1225)/L1225,3))</f>
        <v>0.38</v>
      </c>
      <c r="O1225" s="21" t="str">
        <f aca="false">IF(E1225="Discontinued","Archive",IF(AND(ROUND(K1225/H1225-1,6)&lt;=0.1,K1225-H1225&lt;=100),"Auto","Approval"))</f>
        <v>Auto</v>
      </c>
      <c r="P1225" s="21" t="s">
        <v>111</v>
      </c>
      <c r="Q1225" s="21"/>
      <c r="R1225" s="21" t="str">
        <f aca="false">IF(E1225="Superseded",MID(INDEX('Import file'!$E$2:$E$1384,MATCH(A1225,'Import file'!$A$2:$A$1384,0)),23,30),A1225)</f>
        <v>SAC-1584</v>
      </c>
      <c r="S1225" s="19" t="n">
        <f aca="false">IF(E1225="Discontinued","",IFERROR(INDEX('Supplier file A'!$D$2:$D$677,MATCH(R1225,'Supplier file A'!$A$2:$A$677,0)),IFERROR(INDEX('Supplier file B'!$D$2:$D$386,MATCH(R1225,'Supplier file B'!$A$2:$A$386,0)),INDEX('Supplier file C'!$D$2:$D$383,MATCH(R1225,'Supplier file C'!$A$2:$A$383,0)))))</f>
        <v>72.07</v>
      </c>
      <c r="T1225" s="21" t="str">
        <f aca="false">IF(E1225="Discontinued","",IF(ABS(G1225-S1225)&lt;0.005,"Yes","No"))</f>
        <v>Yes</v>
      </c>
      <c r="U1225" s="21" t="str">
        <f aca="false">IF(E1225="Discontinued","",IF(ABS(F1225-G1225)&lt;=0.01*G1225,"Yes","No"))</f>
        <v>No</v>
      </c>
      <c r="V1225" s="17" t="n">
        <f aca="false">IF(E1225="Discontinued","",K1225/H1225-1)</f>
        <v>0.0803903345724908</v>
      </c>
      <c r="W1225" s="21" t="str">
        <f aca="false">IF(E1225="Discontinued","Archived",IF(ROUND((L1225-G1225)/L1225,3)&gt;=ROUND(I1225,3),"At or above target",IF(Q1225&lt;&gt;"","Below target, reason recorded","Below target, no reason")))</f>
        <v>At or above target</v>
      </c>
      <c r="X1225" s="21" t="str">
        <f aca="false">IF(E1225="Discontinued","",IF(ROUND(M1225-I1225,3)&lt;-0.01,"Yes","No"))</f>
        <v>Yes</v>
      </c>
    </row>
    <row r="1226" customFormat="false" ht="15" hidden="false" customHeight="false" outlineLevel="0" collapsed="false">
      <c r="A1226" s="21" t="s">
        <v>2594</v>
      </c>
      <c r="B1226" s="21" t="s">
        <v>2595</v>
      </c>
      <c r="C1226" s="21" t="s">
        <v>2587</v>
      </c>
      <c r="D1226" s="21" t="s">
        <v>2203</v>
      </c>
      <c r="E1226" s="21" t="s">
        <v>110</v>
      </c>
      <c r="F1226" s="19" t="n">
        <v>226.8</v>
      </c>
      <c r="G1226" s="19" t="n">
        <v>243.09</v>
      </c>
      <c r="H1226" s="19" t="n">
        <v>365.85</v>
      </c>
      <c r="I1226" s="17" t="n">
        <v>0.38</v>
      </c>
      <c r="J1226" s="17"/>
      <c r="K1226" s="19" t="n">
        <f aca="false">IF(E1226="Discontinued",H1226,ROUND(ROUNDUP(ROUND(G1226/(1-IF(J1226="",I1226,J1226))/0.05,6),0)*0.05,2))</f>
        <v>392.1</v>
      </c>
      <c r="L1226" s="19" t="n">
        <f aca="false">IF(OR(E1226="Discontinued",P1226="Held at old sell"),H1226,IF(LEFT(P1226,15)="Approved, cappe",ROUND(ROUNDUP(ROUND(H1226*1.1/0.05,6),0)*0.05,2),K1226))</f>
        <v>392.1</v>
      </c>
      <c r="M1226" s="17" t="n">
        <f aca="false">ROUND((H1226-G1226)/H1226,3)</f>
        <v>0.336</v>
      </c>
      <c r="N1226" s="17" t="n">
        <f aca="false">IF(E1226="Discontinued","",ROUND((L1226-G1226)/L1226,3))</f>
        <v>0.38</v>
      </c>
      <c r="O1226" s="21" t="str">
        <f aca="false">IF(E1226="Discontinued","Archive",IF(AND(ROUND(K1226/H1226-1,6)&lt;=0.1,K1226-H1226&lt;=100),"Auto","Approval"))</f>
        <v>Auto</v>
      </c>
      <c r="P1226" s="21" t="s">
        <v>111</v>
      </c>
      <c r="Q1226" s="21"/>
      <c r="R1226" s="21" t="str">
        <f aca="false">IF(E1226="Superseded",MID(INDEX('Import file'!$E$2:$E$1384,MATCH(A1226,'Import file'!$A$2:$A$1384,0)),23,30),A1226)</f>
        <v>SAC-1586</v>
      </c>
      <c r="S1226" s="19" t="n">
        <f aca="false">IF(E1226="Discontinued","",IFERROR(INDEX('Supplier file A'!$D$2:$D$677,MATCH(R1226,'Supplier file A'!$A$2:$A$677,0)),IFERROR(INDEX('Supplier file B'!$D$2:$D$386,MATCH(R1226,'Supplier file B'!$A$2:$A$386,0)),INDEX('Supplier file C'!$D$2:$D$383,MATCH(R1226,'Supplier file C'!$A$2:$A$383,0)))))</f>
        <v>243.09</v>
      </c>
      <c r="T1226" s="21" t="str">
        <f aca="false">IF(E1226="Discontinued","",IF(ABS(G1226-S1226)&lt;0.005,"Yes","No"))</f>
        <v>Yes</v>
      </c>
      <c r="U1226" s="21" t="str">
        <f aca="false">IF(E1226="Discontinued","",IF(ABS(F1226-G1226)&lt;=0.01*G1226,"Yes","No"))</f>
        <v>No</v>
      </c>
      <c r="V1226" s="17" t="n">
        <f aca="false">IF(E1226="Discontinued","",K1226/H1226-1)</f>
        <v>0.071750717507175</v>
      </c>
      <c r="W1226" s="21" t="str">
        <f aca="false">IF(E1226="Discontinued","Archived",IF(ROUND((L1226-G1226)/L1226,3)&gt;=ROUND(I1226,3),"At or above target",IF(Q1226&lt;&gt;"","Below target, reason recorded","Below target, no reason")))</f>
        <v>At or above target</v>
      </c>
      <c r="X1226" s="21" t="str">
        <f aca="false">IF(E1226="Discontinued","",IF(ROUND(M1226-I1226,3)&lt;-0.01,"Yes","No"))</f>
        <v>Yes</v>
      </c>
    </row>
    <row r="1227" customFormat="false" ht="15" hidden="false" customHeight="false" outlineLevel="0" collapsed="false">
      <c r="A1227" s="21" t="s">
        <v>2596</v>
      </c>
      <c r="B1227" s="21" t="s">
        <v>2597</v>
      </c>
      <c r="C1227" s="21" t="s">
        <v>2587</v>
      </c>
      <c r="D1227" s="21" t="s">
        <v>2203</v>
      </c>
      <c r="E1227" s="21" t="s">
        <v>245</v>
      </c>
      <c r="F1227" s="19" t="n">
        <v>45.9</v>
      </c>
      <c r="G1227" s="19" t="n">
        <v>49.15</v>
      </c>
      <c r="H1227" s="19" t="n">
        <v>74.05</v>
      </c>
      <c r="I1227" s="17" t="n">
        <v>0.38</v>
      </c>
      <c r="J1227" s="17"/>
      <c r="K1227" s="19" t="n">
        <f aca="false">IF(E1227="Discontinued",H1227,ROUND(ROUNDUP(ROUND(G1227/(1-IF(J1227="",I1227,J1227))/0.05,6),0)*0.05,2))</f>
        <v>74.05</v>
      </c>
      <c r="L1227" s="19" t="n">
        <f aca="false">IF(OR(E1227="Discontinued",P1227="Held at old sell"),H1227,IF(LEFT(P1227,15)="Approved, cappe",ROUND(ROUNDUP(ROUND(H1227*1.1/0.05,6),0)*0.05,2),K1227))</f>
        <v>74.05</v>
      </c>
      <c r="M1227" s="17" t="n">
        <f aca="false">ROUND((H1227-G1227)/H1227,3)</f>
        <v>0.336</v>
      </c>
      <c r="N1227" s="17" t="str">
        <f aca="false">IF(E1227="Discontinued","",ROUND((L1227-G1227)/L1227,3))</f>
        <v/>
      </c>
      <c r="O1227" s="21" t="str">
        <f aca="false">IF(E1227="Discontinued","Archive",IF(AND(ROUND(K1227/H1227-1,6)&lt;=0.1,K1227-H1227&lt;=100),"Auto","Approval"))</f>
        <v>Archive</v>
      </c>
      <c r="P1227" s="21" t="s">
        <v>246</v>
      </c>
      <c r="Q1227" s="21" t="s">
        <v>247</v>
      </c>
      <c r="R1227" s="21" t="str">
        <f aca="false">IF(E1227="Superseded",MID(INDEX('Import file'!$E$2:$E$1384,MATCH(A1227,'Import file'!$A$2:$A$1384,0)),23,30),A1227)</f>
        <v>SAC-1590</v>
      </c>
      <c r="S1227" s="19" t="str">
        <f aca="false">IF(E1227="Discontinued","",IFERROR(INDEX('Supplier file A'!$D$2:$D$677,MATCH(R1227,'Supplier file A'!$A$2:$A$677,0)),IFERROR(INDEX('Supplier file B'!$D$2:$D$386,MATCH(R1227,'Supplier file B'!$A$2:$A$386,0)),INDEX('Supplier file C'!$D$2:$D$383,MATCH(R1227,'Supplier file C'!$A$2:$A$383,0)))))</f>
        <v/>
      </c>
      <c r="T1227" s="21" t="str">
        <f aca="false">IF(E1227="Discontinued","",IF(ABS(G1227-S1227)&lt;0.005,"Yes","No"))</f>
        <v/>
      </c>
      <c r="U1227" s="21" t="str">
        <f aca="false">IF(E1227="Discontinued","",IF(ABS(F1227-G1227)&lt;=0.01*G1227,"Yes","No"))</f>
        <v/>
      </c>
      <c r="V1227" s="17" t="str">
        <f aca="false">IF(E1227="Discontinued","",K1227/H1227-1)</f>
        <v/>
      </c>
      <c r="W1227" s="21" t="str">
        <f aca="false">IF(E1227="Discontinued","Archived",IF(ROUND((L1227-G1227)/L1227,3)&gt;=ROUND(I1227,3),"At or above target",IF(Q1227&lt;&gt;"","Below target, reason recorded","Below target, no reason")))</f>
        <v>Archived</v>
      </c>
      <c r="X1227" s="21" t="str">
        <f aca="false">IF(E1227="Discontinued","",IF(ROUND(M1227-I1227,3)&lt;-0.01,"Yes","No"))</f>
        <v/>
      </c>
    </row>
    <row r="1228" customFormat="false" ht="15" hidden="false" customHeight="false" outlineLevel="0" collapsed="false">
      <c r="A1228" s="21" t="s">
        <v>2598</v>
      </c>
      <c r="B1228" s="21" t="s">
        <v>2599</v>
      </c>
      <c r="C1228" s="21" t="s">
        <v>2587</v>
      </c>
      <c r="D1228" s="21" t="s">
        <v>2203</v>
      </c>
      <c r="E1228" s="21" t="s">
        <v>110</v>
      </c>
      <c r="F1228" s="19" t="n">
        <v>6.08</v>
      </c>
      <c r="G1228" s="19" t="n">
        <v>6.51</v>
      </c>
      <c r="H1228" s="19" t="n">
        <v>9.85</v>
      </c>
      <c r="I1228" s="17" t="n">
        <v>0.38</v>
      </c>
      <c r="J1228" s="17"/>
      <c r="K1228" s="19" t="n">
        <f aca="false">IF(E1228="Discontinued",H1228,ROUND(ROUNDUP(ROUND(G1228/(1-IF(J1228="",I1228,J1228))/0.05,6),0)*0.05,2))</f>
        <v>10.5</v>
      </c>
      <c r="L1228" s="19" t="n">
        <f aca="false">IF(OR(E1228="Discontinued",P1228="Held at old sell"),H1228,IF(LEFT(P1228,15)="Approved, cappe",ROUND(ROUNDUP(ROUND(H1228*1.1/0.05,6),0)*0.05,2),K1228))</f>
        <v>10.5</v>
      </c>
      <c r="M1228" s="17" t="n">
        <f aca="false">ROUND((H1228-G1228)/H1228,3)</f>
        <v>0.339</v>
      </c>
      <c r="N1228" s="17" t="n">
        <f aca="false">IF(E1228="Discontinued","",ROUND((L1228-G1228)/L1228,3))</f>
        <v>0.38</v>
      </c>
      <c r="O1228" s="21" t="str">
        <f aca="false">IF(E1228="Discontinued","Archive",IF(AND(ROUND(K1228/H1228-1,6)&lt;=0.1,K1228-H1228&lt;=100),"Auto","Approval"))</f>
        <v>Auto</v>
      </c>
      <c r="P1228" s="21" t="s">
        <v>111</v>
      </c>
      <c r="Q1228" s="21"/>
      <c r="R1228" s="21" t="str">
        <f aca="false">IF(E1228="Superseded",MID(INDEX('Import file'!$E$2:$E$1384,MATCH(A1228,'Import file'!$A$2:$A$1384,0)),23,30),A1228)</f>
        <v>SAC-1593</v>
      </c>
      <c r="S1228" s="19" t="n">
        <f aca="false">IF(E1228="Discontinued","",IFERROR(INDEX('Supplier file A'!$D$2:$D$677,MATCH(R1228,'Supplier file A'!$A$2:$A$677,0)),IFERROR(INDEX('Supplier file B'!$D$2:$D$386,MATCH(R1228,'Supplier file B'!$A$2:$A$386,0)),INDEX('Supplier file C'!$D$2:$D$383,MATCH(R1228,'Supplier file C'!$A$2:$A$383,0)))))</f>
        <v>6.51</v>
      </c>
      <c r="T1228" s="21" t="str">
        <f aca="false">IF(E1228="Discontinued","",IF(ABS(G1228-S1228)&lt;0.005,"Yes","No"))</f>
        <v>Yes</v>
      </c>
      <c r="U1228" s="21" t="str">
        <f aca="false">IF(E1228="Discontinued","",IF(ABS(F1228-G1228)&lt;=0.01*G1228,"Yes","No"))</f>
        <v>No</v>
      </c>
      <c r="V1228" s="17" t="n">
        <f aca="false">IF(E1228="Discontinued","",K1228/H1228-1)</f>
        <v>0.0659898477157361</v>
      </c>
      <c r="W1228" s="21" t="str">
        <f aca="false">IF(E1228="Discontinued","Archived",IF(ROUND((L1228-G1228)/L1228,3)&gt;=ROUND(I1228,3),"At or above target",IF(Q1228&lt;&gt;"","Below target, reason recorded","Below target, no reason")))</f>
        <v>At or above target</v>
      </c>
      <c r="X1228" s="21" t="str">
        <f aca="false">IF(E1228="Discontinued","",IF(ROUND(M1228-I1228,3)&lt;-0.01,"Yes","No"))</f>
        <v>Yes</v>
      </c>
    </row>
    <row r="1229" customFormat="false" ht="15" hidden="false" customHeight="false" outlineLevel="0" collapsed="false">
      <c r="A1229" s="21" t="s">
        <v>2600</v>
      </c>
      <c r="B1229" s="21" t="s">
        <v>2601</v>
      </c>
      <c r="C1229" s="21" t="s">
        <v>2587</v>
      </c>
      <c r="D1229" s="21" t="s">
        <v>2203</v>
      </c>
      <c r="E1229" s="21" t="s">
        <v>110</v>
      </c>
      <c r="F1229" s="19" t="n">
        <v>281.75</v>
      </c>
      <c r="G1229" s="19" t="n">
        <v>304.64</v>
      </c>
      <c r="H1229" s="19" t="n">
        <v>454.45</v>
      </c>
      <c r="I1229" s="17" t="n">
        <v>0.38</v>
      </c>
      <c r="J1229" s="17"/>
      <c r="K1229" s="19" t="n">
        <f aca="false">IF(E1229="Discontinued",H1229,ROUND(ROUNDUP(ROUND(G1229/(1-IF(J1229="",I1229,J1229))/0.05,6),0)*0.05,2))</f>
        <v>491.4</v>
      </c>
      <c r="L1229" s="19" t="n">
        <f aca="false">IF(OR(E1229="Discontinued",P1229="Held at old sell"),H1229,IF(LEFT(P1229,15)="Approved, cappe",ROUND(ROUNDUP(ROUND(H1229*1.1/0.05,6),0)*0.05,2),K1229))</f>
        <v>491.4</v>
      </c>
      <c r="M1229" s="17" t="n">
        <f aca="false">ROUND((H1229-G1229)/H1229,3)</f>
        <v>0.33</v>
      </c>
      <c r="N1229" s="17" t="n">
        <f aca="false">IF(E1229="Discontinued","",ROUND((L1229-G1229)/L1229,3))</f>
        <v>0.38</v>
      </c>
      <c r="O1229" s="21" t="str">
        <f aca="false">IF(E1229="Discontinued","Archive",IF(AND(ROUND(K1229/H1229-1,6)&lt;=0.1,K1229-H1229&lt;=100),"Auto","Approval"))</f>
        <v>Auto</v>
      </c>
      <c r="P1229" s="21" t="s">
        <v>111</v>
      </c>
      <c r="Q1229" s="21"/>
      <c r="R1229" s="21" t="str">
        <f aca="false">IF(E1229="Superseded",MID(INDEX('Import file'!$E$2:$E$1384,MATCH(A1229,'Import file'!$A$2:$A$1384,0)),23,30),A1229)</f>
        <v>SAC-1594</v>
      </c>
      <c r="S1229" s="19" t="n">
        <f aca="false">IF(E1229="Discontinued","",IFERROR(INDEX('Supplier file A'!$D$2:$D$677,MATCH(R1229,'Supplier file A'!$A$2:$A$677,0)),IFERROR(INDEX('Supplier file B'!$D$2:$D$386,MATCH(R1229,'Supplier file B'!$A$2:$A$386,0)),INDEX('Supplier file C'!$D$2:$D$383,MATCH(R1229,'Supplier file C'!$A$2:$A$383,0)))))</f>
        <v>304.64</v>
      </c>
      <c r="T1229" s="21" t="str">
        <f aca="false">IF(E1229="Discontinued","",IF(ABS(G1229-S1229)&lt;0.005,"Yes","No"))</f>
        <v>Yes</v>
      </c>
      <c r="U1229" s="21" t="str">
        <f aca="false">IF(E1229="Discontinued","",IF(ABS(F1229-G1229)&lt;=0.01*G1229,"Yes","No"))</f>
        <v>No</v>
      </c>
      <c r="V1229" s="17" t="n">
        <f aca="false">IF(E1229="Discontinued","",K1229/H1229-1)</f>
        <v>0.0813070744856419</v>
      </c>
      <c r="W1229" s="21" t="str">
        <f aca="false">IF(E1229="Discontinued","Archived",IF(ROUND((L1229-G1229)/L1229,3)&gt;=ROUND(I1229,3),"At or above target",IF(Q1229&lt;&gt;"","Below target, reason recorded","Below target, no reason")))</f>
        <v>At or above target</v>
      </c>
      <c r="X1229" s="21" t="str">
        <f aca="false">IF(E1229="Discontinued","",IF(ROUND(M1229-I1229,3)&lt;-0.01,"Yes","No"))</f>
        <v>Yes</v>
      </c>
    </row>
    <row r="1230" customFormat="false" ht="15" hidden="false" customHeight="false" outlineLevel="0" collapsed="false">
      <c r="A1230" s="21" t="s">
        <v>2602</v>
      </c>
      <c r="B1230" s="21" t="s">
        <v>2603</v>
      </c>
      <c r="C1230" s="21" t="s">
        <v>2587</v>
      </c>
      <c r="D1230" s="21" t="s">
        <v>2203</v>
      </c>
      <c r="E1230" s="21" t="s">
        <v>110</v>
      </c>
      <c r="F1230" s="19" t="n">
        <v>2.84</v>
      </c>
      <c r="G1230" s="19" t="n">
        <v>3.06</v>
      </c>
      <c r="H1230" s="19" t="n">
        <v>4.6</v>
      </c>
      <c r="I1230" s="17" t="n">
        <v>0.38</v>
      </c>
      <c r="J1230" s="17"/>
      <c r="K1230" s="19" t="n">
        <f aca="false">IF(E1230="Discontinued",H1230,ROUND(ROUNDUP(ROUND(G1230/(1-IF(J1230="",I1230,J1230))/0.05,6),0)*0.05,2))</f>
        <v>4.95</v>
      </c>
      <c r="L1230" s="19" t="n">
        <f aca="false">IF(OR(E1230="Discontinued",P1230="Held at old sell"),H1230,IF(LEFT(P1230,15)="Approved, cappe",ROUND(ROUNDUP(ROUND(H1230*1.1/0.05,6),0)*0.05,2),K1230))</f>
        <v>4.95</v>
      </c>
      <c r="M1230" s="17" t="n">
        <f aca="false">ROUND((H1230-G1230)/H1230,3)</f>
        <v>0.335</v>
      </c>
      <c r="N1230" s="17" t="n">
        <f aca="false">IF(E1230="Discontinued","",ROUND((L1230-G1230)/L1230,3))</f>
        <v>0.382</v>
      </c>
      <c r="O1230" s="21" t="str">
        <f aca="false">IF(E1230="Discontinued","Archive",IF(AND(ROUND(K1230/H1230-1,6)&lt;=0.1,K1230-H1230&lt;=100),"Auto","Approval"))</f>
        <v>Auto</v>
      </c>
      <c r="P1230" s="21" t="s">
        <v>111</v>
      </c>
      <c r="Q1230" s="21"/>
      <c r="R1230" s="21" t="str">
        <f aca="false">IF(E1230="Superseded",MID(INDEX('Import file'!$E$2:$E$1384,MATCH(A1230,'Import file'!$A$2:$A$1384,0)),23,30),A1230)</f>
        <v>SAC-1598</v>
      </c>
      <c r="S1230" s="19" t="n">
        <f aca="false">IF(E1230="Discontinued","",IFERROR(INDEX('Supplier file A'!$D$2:$D$677,MATCH(R1230,'Supplier file A'!$A$2:$A$677,0)),IFERROR(INDEX('Supplier file B'!$D$2:$D$386,MATCH(R1230,'Supplier file B'!$A$2:$A$386,0)),INDEX('Supplier file C'!$D$2:$D$383,MATCH(R1230,'Supplier file C'!$A$2:$A$383,0)))))</f>
        <v>3.06</v>
      </c>
      <c r="T1230" s="21" t="str">
        <f aca="false">IF(E1230="Discontinued","",IF(ABS(G1230-S1230)&lt;0.005,"Yes","No"))</f>
        <v>Yes</v>
      </c>
      <c r="U1230" s="21" t="str">
        <f aca="false">IF(E1230="Discontinued","",IF(ABS(F1230-G1230)&lt;=0.01*G1230,"Yes","No"))</f>
        <v>No</v>
      </c>
      <c r="V1230" s="17" t="n">
        <f aca="false">IF(E1230="Discontinued","",K1230/H1230-1)</f>
        <v>0.0760869565217393</v>
      </c>
      <c r="W1230" s="21" t="str">
        <f aca="false">IF(E1230="Discontinued","Archived",IF(ROUND((L1230-G1230)/L1230,3)&gt;=ROUND(I1230,3),"At or above target",IF(Q1230&lt;&gt;"","Below target, reason recorded","Below target, no reason")))</f>
        <v>At or above target</v>
      </c>
      <c r="X1230" s="21" t="str">
        <f aca="false">IF(E1230="Discontinued","",IF(ROUND(M1230-I1230,3)&lt;-0.01,"Yes","No"))</f>
        <v>Yes</v>
      </c>
    </row>
    <row r="1231" customFormat="false" ht="15" hidden="false" customHeight="false" outlineLevel="0" collapsed="false">
      <c r="A1231" s="21" t="s">
        <v>2604</v>
      </c>
      <c r="B1231" s="21" t="s">
        <v>2605</v>
      </c>
      <c r="C1231" s="21" t="s">
        <v>2587</v>
      </c>
      <c r="D1231" s="21" t="s">
        <v>2203</v>
      </c>
      <c r="E1231" s="21" t="s">
        <v>110</v>
      </c>
      <c r="F1231" s="19" t="n">
        <v>49.3</v>
      </c>
      <c r="G1231" s="19" t="n">
        <v>53.66</v>
      </c>
      <c r="H1231" s="19" t="n">
        <v>79.55</v>
      </c>
      <c r="I1231" s="17" t="n">
        <v>0.38</v>
      </c>
      <c r="J1231" s="17"/>
      <c r="K1231" s="19" t="n">
        <f aca="false">IF(E1231="Discontinued",H1231,ROUND(ROUNDUP(ROUND(G1231/(1-IF(J1231="",I1231,J1231))/0.05,6),0)*0.05,2))</f>
        <v>86.55</v>
      </c>
      <c r="L1231" s="19" t="n">
        <f aca="false">IF(OR(E1231="Discontinued",P1231="Held at old sell"),H1231,IF(LEFT(P1231,15)="Approved, cappe",ROUND(ROUNDUP(ROUND(H1231*1.1/0.05,6),0)*0.05,2),K1231))</f>
        <v>86.55</v>
      </c>
      <c r="M1231" s="17" t="n">
        <f aca="false">ROUND((H1231-G1231)/H1231,3)</f>
        <v>0.325</v>
      </c>
      <c r="N1231" s="17" t="n">
        <f aca="false">IF(E1231="Discontinued","",ROUND((L1231-G1231)/L1231,3))</f>
        <v>0.38</v>
      </c>
      <c r="O1231" s="21" t="str">
        <f aca="false">IF(E1231="Discontinued","Archive",IF(AND(ROUND(K1231/H1231-1,6)&lt;=0.1,K1231-H1231&lt;=100),"Auto","Approval"))</f>
        <v>Auto</v>
      </c>
      <c r="P1231" s="21" t="s">
        <v>111</v>
      </c>
      <c r="Q1231" s="21"/>
      <c r="R1231" s="21" t="str">
        <f aca="false">IF(E1231="Superseded",MID(INDEX('Import file'!$E$2:$E$1384,MATCH(A1231,'Import file'!$A$2:$A$1384,0)),23,30),A1231)</f>
        <v>SAC-1600</v>
      </c>
      <c r="S1231" s="19" t="n">
        <f aca="false">IF(E1231="Discontinued","",IFERROR(INDEX('Supplier file A'!$D$2:$D$677,MATCH(R1231,'Supplier file A'!$A$2:$A$677,0)),IFERROR(INDEX('Supplier file B'!$D$2:$D$386,MATCH(R1231,'Supplier file B'!$A$2:$A$386,0)),INDEX('Supplier file C'!$D$2:$D$383,MATCH(R1231,'Supplier file C'!$A$2:$A$383,0)))))</f>
        <v>53.66</v>
      </c>
      <c r="T1231" s="21" t="str">
        <f aca="false">IF(E1231="Discontinued","",IF(ABS(G1231-S1231)&lt;0.005,"Yes","No"))</f>
        <v>Yes</v>
      </c>
      <c r="U1231" s="21" t="str">
        <f aca="false">IF(E1231="Discontinued","",IF(ABS(F1231-G1231)&lt;=0.01*G1231,"Yes","No"))</f>
        <v>No</v>
      </c>
      <c r="V1231" s="17" t="n">
        <f aca="false">IF(E1231="Discontinued","",K1231/H1231-1)</f>
        <v>0.0879949717159019</v>
      </c>
      <c r="W1231" s="21" t="str">
        <f aca="false">IF(E1231="Discontinued","Archived",IF(ROUND((L1231-G1231)/L1231,3)&gt;=ROUND(I1231,3),"At or above target",IF(Q1231&lt;&gt;"","Below target, reason recorded","Below target, no reason")))</f>
        <v>At or above target</v>
      </c>
      <c r="X1231" s="21" t="str">
        <f aca="false">IF(E1231="Discontinued","",IF(ROUND(M1231-I1231,3)&lt;-0.01,"Yes","No"))</f>
        <v>Yes</v>
      </c>
    </row>
    <row r="1232" customFormat="false" ht="15" hidden="false" customHeight="false" outlineLevel="0" collapsed="false">
      <c r="A1232" s="21" t="s">
        <v>2606</v>
      </c>
      <c r="B1232" s="21" t="s">
        <v>2607</v>
      </c>
      <c r="C1232" s="21" t="s">
        <v>2587</v>
      </c>
      <c r="D1232" s="21" t="s">
        <v>2203</v>
      </c>
      <c r="E1232" s="21" t="s">
        <v>110</v>
      </c>
      <c r="F1232" s="19" t="n">
        <v>7.36</v>
      </c>
      <c r="G1232" s="19" t="n">
        <v>8</v>
      </c>
      <c r="H1232" s="19" t="n">
        <v>11</v>
      </c>
      <c r="I1232" s="17" t="n">
        <v>0.38</v>
      </c>
      <c r="J1232" s="17" t="n">
        <v>0.33</v>
      </c>
      <c r="K1232" s="19" t="n">
        <f aca="false">IF(E1232="Discontinued",H1232,ROUND(ROUNDUP(ROUND(G1232/(1-IF(J1232="",I1232,J1232))/0.05,6),0)*0.05,2))</f>
        <v>11.95</v>
      </c>
      <c r="L1232" s="19" t="n">
        <f aca="false">IF(OR(E1232="Discontinued",P1232="Held at old sell"),H1232,IF(LEFT(P1232,15)="Approved, cappe",ROUND(ROUNDUP(ROUND(H1232*1.1/0.05,6),0)*0.05,2),K1232))</f>
        <v>11.95</v>
      </c>
      <c r="M1232" s="17" t="n">
        <f aca="false">ROUND((H1232-G1232)/H1232,3)</f>
        <v>0.273</v>
      </c>
      <c r="N1232" s="17" t="n">
        <f aca="false">IF(E1232="Discontinued","",ROUND((L1232-G1232)/L1232,3))</f>
        <v>0.331</v>
      </c>
      <c r="O1232" s="21" t="str">
        <f aca="false">IF(E1232="Discontinued","Archive",IF(AND(ROUND(K1232/H1232-1,6)&lt;=0.1,K1232-H1232&lt;=100),"Auto","Approval"))</f>
        <v>Auto</v>
      </c>
      <c r="P1232" s="21" t="s">
        <v>111</v>
      </c>
      <c r="Q1232" s="21" t="s">
        <v>1481</v>
      </c>
      <c r="R1232" s="21" t="str">
        <f aca="false">IF(E1232="Superseded",MID(INDEX('Import file'!$E$2:$E$1384,MATCH(A1232,'Import file'!$A$2:$A$1384,0)),23,30),A1232)</f>
        <v>SAC-1604</v>
      </c>
      <c r="S1232" s="19" t="n">
        <f aca="false">IF(E1232="Discontinued","",IFERROR(INDEX('Supplier file A'!$D$2:$D$677,MATCH(R1232,'Supplier file A'!$A$2:$A$677,0)),IFERROR(INDEX('Supplier file B'!$D$2:$D$386,MATCH(R1232,'Supplier file B'!$A$2:$A$386,0)),INDEX('Supplier file C'!$D$2:$D$383,MATCH(R1232,'Supplier file C'!$A$2:$A$383,0)))))</f>
        <v>8</v>
      </c>
      <c r="T1232" s="21" t="str">
        <f aca="false">IF(E1232="Discontinued","",IF(ABS(G1232-S1232)&lt;0.005,"Yes","No"))</f>
        <v>Yes</v>
      </c>
      <c r="U1232" s="21" t="str">
        <f aca="false">IF(E1232="Discontinued","",IF(ABS(F1232-G1232)&lt;=0.01*G1232,"Yes","No"))</f>
        <v>No</v>
      </c>
      <c r="V1232" s="17" t="n">
        <f aca="false">IF(E1232="Discontinued","",K1232/H1232-1)</f>
        <v>0.0863636363636362</v>
      </c>
      <c r="W1232" s="21" t="str">
        <f aca="false">IF(E1232="Discontinued","Archived",IF(ROUND((L1232-G1232)/L1232,3)&gt;=ROUND(I1232,3),"At or above target",IF(Q1232&lt;&gt;"","Below target, reason recorded","Below target, no reason")))</f>
        <v>Below target, reason recorded</v>
      </c>
      <c r="X1232" s="21" t="str">
        <f aca="false">IF(E1232="Discontinued","",IF(ROUND(M1232-I1232,3)&lt;-0.01,"Yes","No"))</f>
        <v>Yes</v>
      </c>
    </row>
    <row r="1233" customFormat="false" ht="15" hidden="false" customHeight="false" outlineLevel="0" collapsed="false">
      <c r="A1233" s="21" t="s">
        <v>2608</v>
      </c>
      <c r="B1233" s="21" t="s">
        <v>2609</v>
      </c>
      <c r="C1233" s="21" t="s">
        <v>2587</v>
      </c>
      <c r="D1233" s="21" t="s">
        <v>2203</v>
      </c>
      <c r="E1233" s="21" t="s">
        <v>110</v>
      </c>
      <c r="F1233" s="19" t="n">
        <v>49.3</v>
      </c>
      <c r="G1233" s="19" t="n">
        <v>52.7</v>
      </c>
      <c r="H1233" s="19" t="n">
        <v>79.55</v>
      </c>
      <c r="I1233" s="17" t="n">
        <v>0.38</v>
      </c>
      <c r="J1233" s="17"/>
      <c r="K1233" s="19" t="n">
        <f aca="false">IF(E1233="Discontinued",H1233,ROUND(ROUNDUP(ROUND(G1233/(1-IF(J1233="",I1233,J1233))/0.05,6),0)*0.05,2))</f>
        <v>85</v>
      </c>
      <c r="L1233" s="19" t="n">
        <f aca="false">IF(OR(E1233="Discontinued",P1233="Held at old sell"),H1233,IF(LEFT(P1233,15)="Approved, cappe",ROUND(ROUNDUP(ROUND(H1233*1.1/0.05,6),0)*0.05,2),K1233))</f>
        <v>85</v>
      </c>
      <c r="M1233" s="17" t="n">
        <f aca="false">ROUND((H1233-G1233)/H1233,3)</f>
        <v>0.338</v>
      </c>
      <c r="N1233" s="17" t="n">
        <f aca="false">IF(E1233="Discontinued","",ROUND((L1233-G1233)/L1233,3))</f>
        <v>0.38</v>
      </c>
      <c r="O1233" s="21" t="str">
        <f aca="false">IF(E1233="Discontinued","Archive",IF(AND(ROUND(K1233/H1233-1,6)&lt;=0.1,K1233-H1233&lt;=100),"Auto","Approval"))</f>
        <v>Auto</v>
      </c>
      <c r="P1233" s="21" t="s">
        <v>111</v>
      </c>
      <c r="Q1233" s="21"/>
      <c r="R1233" s="21" t="str">
        <f aca="false">IF(E1233="Superseded",MID(INDEX('Import file'!$E$2:$E$1384,MATCH(A1233,'Import file'!$A$2:$A$1384,0)),23,30),A1233)</f>
        <v>SAC-1606</v>
      </c>
      <c r="S1233" s="19" t="n">
        <f aca="false">IF(E1233="Discontinued","",IFERROR(INDEX('Supplier file A'!$D$2:$D$677,MATCH(R1233,'Supplier file A'!$A$2:$A$677,0)),IFERROR(INDEX('Supplier file B'!$D$2:$D$386,MATCH(R1233,'Supplier file B'!$A$2:$A$386,0)),INDEX('Supplier file C'!$D$2:$D$383,MATCH(R1233,'Supplier file C'!$A$2:$A$383,0)))))</f>
        <v>52.7</v>
      </c>
      <c r="T1233" s="21" t="str">
        <f aca="false">IF(E1233="Discontinued","",IF(ABS(G1233-S1233)&lt;0.005,"Yes","No"))</f>
        <v>Yes</v>
      </c>
      <c r="U1233" s="21" t="str">
        <f aca="false">IF(E1233="Discontinued","",IF(ABS(F1233-G1233)&lt;=0.01*G1233,"Yes","No"))</f>
        <v>No</v>
      </c>
      <c r="V1233" s="17" t="n">
        <f aca="false">IF(E1233="Discontinued","",K1233/H1233-1)</f>
        <v>0.0685103708359522</v>
      </c>
      <c r="W1233" s="21" t="str">
        <f aca="false">IF(E1233="Discontinued","Archived",IF(ROUND((L1233-G1233)/L1233,3)&gt;=ROUND(I1233,3),"At or above target",IF(Q1233&lt;&gt;"","Below target, reason recorded","Below target, no reason")))</f>
        <v>At or above target</v>
      </c>
      <c r="X1233" s="21" t="str">
        <f aca="false">IF(E1233="Discontinued","",IF(ROUND(M1233-I1233,3)&lt;-0.01,"Yes","No"))</f>
        <v>Yes</v>
      </c>
    </row>
    <row r="1234" customFormat="false" ht="15" hidden="false" customHeight="false" outlineLevel="0" collapsed="false">
      <c r="A1234" s="21" t="s">
        <v>2610</v>
      </c>
      <c r="B1234" s="21" t="s">
        <v>2611</v>
      </c>
      <c r="C1234" s="21" t="s">
        <v>2587</v>
      </c>
      <c r="D1234" s="21" t="s">
        <v>2203</v>
      </c>
      <c r="E1234" s="21" t="s">
        <v>110</v>
      </c>
      <c r="F1234" s="19" t="n">
        <v>281.75</v>
      </c>
      <c r="G1234" s="19" t="n">
        <v>300.33</v>
      </c>
      <c r="H1234" s="19" t="n">
        <v>454.45</v>
      </c>
      <c r="I1234" s="17" t="n">
        <v>0.38</v>
      </c>
      <c r="J1234" s="17"/>
      <c r="K1234" s="19" t="n">
        <f aca="false">IF(E1234="Discontinued",H1234,ROUND(ROUNDUP(ROUND(G1234/(1-IF(J1234="",I1234,J1234))/0.05,6),0)*0.05,2))</f>
        <v>484.45</v>
      </c>
      <c r="L1234" s="19" t="n">
        <f aca="false">IF(OR(E1234="Discontinued",P1234="Held at old sell"),H1234,IF(LEFT(P1234,15)="Approved, cappe",ROUND(ROUNDUP(ROUND(H1234*1.1/0.05,6),0)*0.05,2),K1234))</f>
        <v>484.45</v>
      </c>
      <c r="M1234" s="17" t="n">
        <f aca="false">ROUND((H1234-G1234)/H1234,3)</f>
        <v>0.339</v>
      </c>
      <c r="N1234" s="17" t="n">
        <f aca="false">IF(E1234="Discontinued","",ROUND((L1234-G1234)/L1234,3))</f>
        <v>0.38</v>
      </c>
      <c r="O1234" s="21" t="str">
        <f aca="false">IF(E1234="Discontinued","Archive",IF(AND(ROUND(K1234/H1234-1,6)&lt;=0.1,K1234-H1234&lt;=100),"Auto","Approval"))</f>
        <v>Auto</v>
      </c>
      <c r="P1234" s="21" t="s">
        <v>111</v>
      </c>
      <c r="Q1234" s="21"/>
      <c r="R1234" s="21" t="str">
        <f aca="false">IF(E1234="Superseded",MID(INDEX('Import file'!$E$2:$E$1384,MATCH(A1234,'Import file'!$A$2:$A$1384,0)),23,30),A1234)</f>
        <v>SAC-1609</v>
      </c>
      <c r="S1234" s="19" t="n">
        <f aca="false">IF(E1234="Discontinued","",IFERROR(INDEX('Supplier file A'!$D$2:$D$677,MATCH(R1234,'Supplier file A'!$A$2:$A$677,0)),IFERROR(INDEX('Supplier file B'!$D$2:$D$386,MATCH(R1234,'Supplier file B'!$A$2:$A$386,0)),INDEX('Supplier file C'!$D$2:$D$383,MATCH(R1234,'Supplier file C'!$A$2:$A$383,0)))))</f>
        <v>300.33</v>
      </c>
      <c r="T1234" s="21" t="str">
        <f aca="false">IF(E1234="Discontinued","",IF(ABS(G1234-S1234)&lt;0.005,"Yes","No"))</f>
        <v>Yes</v>
      </c>
      <c r="U1234" s="21" t="str">
        <f aca="false">IF(E1234="Discontinued","",IF(ABS(F1234-G1234)&lt;=0.01*G1234,"Yes","No"))</f>
        <v>No</v>
      </c>
      <c r="V1234" s="17" t="n">
        <f aca="false">IF(E1234="Discontinued","",K1234/H1234-1)</f>
        <v>0.0660138629112113</v>
      </c>
      <c r="W1234" s="21" t="str">
        <f aca="false">IF(E1234="Discontinued","Archived",IF(ROUND((L1234-G1234)/L1234,3)&gt;=ROUND(I1234,3),"At or above target",IF(Q1234&lt;&gt;"","Below target, reason recorded","Below target, no reason")))</f>
        <v>At or above target</v>
      </c>
      <c r="X1234" s="21" t="str">
        <f aca="false">IF(E1234="Discontinued","",IF(ROUND(M1234-I1234,3)&lt;-0.01,"Yes","No"))</f>
        <v>Yes</v>
      </c>
    </row>
    <row r="1235" customFormat="false" ht="15" hidden="false" customHeight="false" outlineLevel="0" collapsed="false">
      <c r="A1235" s="21" t="s">
        <v>2612</v>
      </c>
      <c r="B1235" s="21" t="s">
        <v>2613</v>
      </c>
      <c r="C1235" s="21" t="s">
        <v>2587</v>
      </c>
      <c r="D1235" s="21" t="s">
        <v>2203</v>
      </c>
      <c r="E1235" s="21" t="s">
        <v>110</v>
      </c>
      <c r="F1235" s="19" t="n">
        <v>4.59</v>
      </c>
      <c r="G1235" s="19" t="n">
        <v>4.88</v>
      </c>
      <c r="H1235" s="19" t="n">
        <v>7.45</v>
      </c>
      <c r="I1235" s="17" t="n">
        <v>0.38</v>
      </c>
      <c r="J1235" s="17"/>
      <c r="K1235" s="19" t="n">
        <f aca="false">IF(E1235="Discontinued",H1235,ROUND(ROUNDUP(ROUND(G1235/(1-IF(J1235="",I1235,J1235))/0.05,6),0)*0.05,2))</f>
        <v>7.9</v>
      </c>
      <c r="L1235" s="19" t="n">
        <f aca="false">IF(OR(E1235="Discontinued",P1235="Held at old sell"),H1235,IF(LEFT(P1235,15)="Approved, cappe",ROUND(ROUNDUP(ROUND(H1235*1.1/0.05,6),0)*0.05,2),K1235))</f>
        <v>7.9</v>
      </c>
      <c r="M1235" s="17" t="n">
        <f aca="false">ROUND((H1235-G1235)/H1235,3)</f>
        <v>0.345</v>
      </c>
      <c r="N1235" s="17" t="n">
        <f aca="false">IF(E1235="Discontinued","",ROUND((L1235-G1235)/L1235,3))</f>
        <v>0.382</v>
      </c>
      <c r="O1235" s="21" t="str">
        <f aca="false">IF(E1235="Discontinued","Archive",IF(AND(ROUND(K1235/H1235-1,6)&lt;=0.1,K1235-H1235&lt;=100),"Auto","Approval"))</f>
        <v>Auto</v>
      </c>
      <c r="P1235" s="21" t="s">
        <v>111</v>
      </c>
      <c r="Q1235" s="21"/>
      <c r="R1235" s="21" t="str">
        <f aca="false">IF(E1235="Superseded",MID(INDEX('Import file'!$E$2:$E$1384,MATCH(A1235,'Import file'!$A$2:$A$1384,0)),23,30),A1235)</f>
        <v>SAC-1612</v>
      </c>
      <c r="S1235" s="19" t="n">
        <f aca="false">IF(E1235="Discontinued","",IFERROR(INDEX('Supplier file A'!$D$2:$D$677,MATCH(R1235,'Supplier file A'!$A$2:$A$677,0)),IFERROR(INDEX('Supplier file B'!$D$2:$D$386,MATCH(R1235,'Supplier file B'!$A$2:$A$386,0)),INDEX('Supplier file C'!$D$2:$D$383,MATCH(R1235,'Supplier file C'!$A$2:$A$383,0)))))</f>
        <v>4.88</v>
      </c>
      <c r="T1235" s="21" t="str">
        <f aca="false">IF(E1235="Discontinued","",IF(ABS(G1235-S1235)&lt;0.005,"Yes","No"))</f>
        <v>Yes</v>
      </c>
      <c r="U1235" s="21" t="str">
        <f aca="false">IF(E1235="Discontinued","",IF(ABS(F1235-G1235)&lt;=0.01*G1235,"Yes","No"))</f>
        <v>No</v>
      </c>
      <c r="V1235" s="17" t="n">
        <f aca="false">IF(E1235="Discontinued","",K1235/H1235-1)</f>
        <v>0.0604026845637584</v>
      </c>
      <c r="W1235" s="21" t="str">
        <f aca="false">IF(E1235="Discontinued","Archived",IF(ROUND((L1235-G1235)/L1235,3)&gt;=ROUND(I1235,3),"At or above target",IF(Q1235&lt;&gt;"","Below target, reason recorded","Below target, no reason")))</f>
        <v>At or above target</v>
      </c>
      <c r="X1235" s="21" t="str">
        <f aca="false">IF(E1235="Discontinued","",IF(ROUND(M1235-I1235,3)&lt;-0.01,"Yes","No"))</f>
        <v>Yes</v>
      </c>
    </row>
    <row r="1236" customFormat="false" ht="15" hidden="false" customHeight="false" outlineLevel="0" collapsed="false">
      <c r="A1236" s="21" t="s">
        <v>2614</v>
      </c>
      <c r="B1236" s="21" t="s">
        <v>2615</v>
      </c>
      <c r="C1236" s="21" t="s">
        <v>2587</v>
      </c>
      <c r="D1236" s="21" t="s">
        <v>2203</v>
      </c>
      <c r="E1236" s="21" t="s">
        <v>110</v>
      </c>
      <c r="F1236" s="19" t="n">
        <v>78.3</v>
      </c>
      <c r="G1236" s="19" t="n">
        <v>83.88</v>
      </c>
      <c r="H1236" s="19" t="n">
        <v>126.3</v>
      </c>
      <c r="I1236" s="17" t="n">
        <v>0.38</v>
      </c>
      <c r="J1236" s="17"/>
      <c r="K1236" s="19" t="n">
        <f aca="false">IF(E1236="Discontinued",H1236,ROUND(ROUNDUP(ROUND(G1236/(1-IF(J1236="",I1236,J1236))/0.05,6),0)*0.05,2))</f>
        <v>135.3</v>
      </c>
      <c r="L1236" s="19" t="n">
        <f aca="false">IF(OR(E1236="Discontinued",P1236="Held at old sell"),H1236,IF(LEFT(P1236,15)="Approved, cappe",ROUND(ROUNDUP(ROUND(H1236*1.1/0.05,6),0)*0.05,2),K1236))</f>
        <v>135.3</v>
      </c>
      <c r="M1236" s="17" t="n">
        <f aca="false">ROUND((H1236-G1236)/H1236,3)</f>
        <v>0.336</v>
      </c>
      <c r="N1236" s="17" t="n">
        <f aca="false">IF(E1236="Discontinued","",ROUND((L1236-G1236)/L1236,3))</f>
        <v>0.38</v>
      </c>
      <c r="O1236" s="21" t="str">
        <f aca="false">IF(E1236="Discontinued","Archive",IF(AND(ROUND(K1236/H1236-1,6)&lt;=0.1,K1236-H1236&lt;=100),"Auto","Approval"))</f>
        <v>Auto</v>
      </c>
      <c r="P1236" s="21" t="s">
        <v>111</v>
      </c>
      <c r="Q1236" s="21"/>
      <c r="R1236" s="21" t="str">
        <f aca="false">IF(E1236="Superseded",MID(INDEX('Import file'!$E$2:$E$1384,MATCH(A1236,'Import file'!$A$2:$A$1384,0)),23,30),A1236)</f>
        <v>SAC-1615</v>
      </c>
      <c r="S1236" s="19" t="n">
        <f aca="false">IF(E1236="Discontinued","",IFERROR(INDEX('Supplier file A'!$D$2:$D$677,MATCH(R1236,'Supplier file A'!$A$2:$A$677,0)),IFERROR(INDEX('Supplier file B'!$D$2:$D$386,MATCH(R1236,'Supplier file B'!$A$2:$A$386,0)),INDEX('Supplier file C'!$D$2:$D$383,MATCH(R1236,'Supplier file C'!$A$2:$A$383,0)))))</f>
        <v>83.88</v>
      </c>
      <c r="T1236" s="21" t="str">
        <f aca="false">IF(E1236="Discontinued","",IF(ABS(G1236-S1236)&lt;0.005,"Yes","No"))</f>
        <v>Yes</v>
      </c>
      <c r="U1236" s="21" t="str">
        <f aca="false">IF(E1236="Discontinued","",IF(ABS(F1236-G1236)&lt;=0.01*G1236,"Yes","No"))</f>
        <v>No</v>
      </c>
      <c r="V1236" s="17" t="n">
        <f aca="false">IF(E1236="Discontinued","",K1236/H1236-1)</f>
        <v>0.0712589073634204</v>
      </c>
      <c r="W1236" s="21" t="str">
        <f aca="false">IF(E1236="Discontinued","Archived",IF(ROUND((L1236-G1236)/L1236,3)&gt;=ROUND(I1236,3),"At or above target",IF(Q1236&lt;&gt;"","Below target, reason recorded","Below target, no reason")))</f>
        <v>At or above target</v>
      </c>
      <c r="X1236" s="21" t="str">
        <f aca="false">IF(E1236="Discontinued","",IF(ROUND(M1236-I1236,3)&lt;-0.01,"Yes","No"))</f>
        <v>Yes</v>
      </c>
    </row>
    <row r="1237" customFormat="false" ht="15" hidden="false" customHeight="false" outlineLevel="0" collapsed="false">
      <c r="A1237" s="21" t="s">
        <v>2616</v>
      </c>
      <c r="B1237" s="21" t="s">
        <v>2617</v>
      </c>
      <c r="C1237" s="21" t="s">
        <v>2587</v>
      </c>
      <c r="D1237" s="21" t="s">
        <v>2203</v>
      </c>
      <c r="E1237" s="21" t="s">
        <v>110</v>
      </c>
      <c r="F1237" s="19" t="n">
        <v>7.36</v>
      </c>
      <c r="G1237" s="19" t="n">
        <v>7.86</v>
      </c>
      <c r="H1237" s="19" t="n">
        <v>11.9</v>
      </c>
      <c r="I1237" s="17" t="n">
        <v>0.38</v>
      </c>
      <c r="J1237" s="17"/>
      <c r="K1237" s="19" t="n">
        <f aca="false">IF(E1237="Discontinued",H1237,ROUND(ROUNDUP(ROUND(G1237/(1-IF(J1237="",I1237,J1237))/0.05,6),0)*0.05,2))</f>
        <v>12.7</v>
      </c>
      <c r="L1237" s="19" t="n">
        <f aca="false">IF(OR(E1237="Discontinued",P1237="Held at old sell"),H1237,IF(LEFT(P1237,15)="Approved, cappe",ROUND(ROUNDUP(ROUND(H1237*1.1/0.05,6),0)*0.05,2),K1237))</f>
        <v>12.7</v>
      </c>
      <c r="M1237" s="17" t="n">
        <f aca="false">ROUND((H1237-G1237)/H1237,3)</f>
        <v>0.339</v>
      </c>
      <c r="N1237" s="17" t="n">
        <f aca="false">IF(E1237="Discontinued","",ROUND((L1237-G1237)/L1237,3))</f>
        <v>0.381</v>
      </c>
      <c r="O1237" s="21" t="str">
        <f aca="false">IF(E1237="Discontinued","Archive",IF(AND(ROUND(K1237/H1237-1,6)&lt;=0.1,K1237-H1237&lt;=100),"Auto","Approval"))</f>
        <v>Auto</v>
      </c>
      <c r="P1237" s="21" t="s">
        <v>111</v>
      </c>
      <c r="Q1237" s="21"/>
      <c r="R1237" s="21" t="str">
        <f aca="false">IF(E1237="Superseded",MID(INDEX('Import file'!$E$2:$E$1384,MATCH(A1237,'Import file'!$A$2:$A$1384,0)),23,30),A1237)</f>
        <v>SAC-1619</v>
      </c>
      <c r="S1237" s="19" t="n">
        <f aca="false">IF(E1237="Discontinued","",IFERROR(INDEX('Supplier file A'!$D$2:$D$677,MATCH(R1237,'Supplier file A'!$A$2:$A$677,0)),IFERROR(INDEX('Supplier file B'!$D$2:$D$386,MATCH(R1237,'Supplier file B'!$A$2:$A$386,0)),INDEX('Supplier file C'!$D$2:$D$383,MATCH(R1237,'Supplier file C'!$A$2:$A$383,0)))))</f>
        <v>7.86</v>
      </c>
      <c r="T1237" s="21" t="str">
        <f aca="false">IF(E1237="Discontinued","",IF(ABS(G1237-S1237)&lt;0.005,"Yes","No"))</f>
        <v>Yes</v>
      </c>
      <c r="U1237" s="21" t="str">
        <f aca="false">IF(E1237="Discontinued","",IF(ABS(F1237-G1237)&lt;=0.01*G1237,"Yes","No"))</f>
        <v>No</v>
      </c>
      <c r="V1237" s="17" t="n">
        <f aca="false">IF(E1237="Discontinued","",K1237/H1237-1)</f>
        <v>0.0672268907563025</v>
      </c>
      <c r="W1237" s="21" t="str">
        <f aca="false">IF(E1237="Discontinued","Archived",IF(ROUND((L1237-G1237)/L1237,3)&gt;=ROUND(I1237,3),"At or above target",IF(Q1237&lt;&gt;"","Below target, reason recorded","Below target, no reason")))</f>
        <v>At or above target</v>
      </c>
      <c r="X1237" s="21" t="str">
        <f aca="false">IF(E1237="Discontinued","",IF(ROUND(M1237-I1237,3)&lt;-0.01,"Yes","No"))</f>
        <v>Yes</v>
      </c>
    </row>
    <row r="1238" customFormat="false" ht="15" hidden="false" customHeight="false" outlineLevel="0" collapsed="false">
      <c r="A1238" s="21" t="s">
        <v>2618</v>
      </c>
      <c r="B1238" s="21" t="s">
        <v>2619</v>
      </c>
      <c r="C1238" s="21" t="s">
        <v>2587</v>
      </c>
      <c r="D1238" s="21" t="s">
        <v>2203</v>
      </c>
      <c r="E1238" s="21" t="s">
        <v>110</v>
      </c>
      <c r="F1238" s="19" t="n">
        <v>84.64</v>
      </c>
      <c r="G1238" s="19" t="n">
        <v>90.37</v>
      </c>
      <c r="H1238" s="19" t="n">
        <v>136.55</v>
      </c>
      <c r="I1238" s="17" t="n">
        <v>0.38</v>
      </c>
      <c r="J1238" s="17"/>
      <c r="K1238" s="19" t="n">
        <f aca="false">IF(E1238="Discontinued",H1238,ROUND(ROUNDUP(ROUND(G1238/(1-IF(J1238="",I1238,J1238))/0.05,6),0)*0.05,2))</f>
        <v>145.8</v>
      </c>
      <c r="L1238" s="19" t="n">
        <f aca="false">IF(OR(E1238="Discontinued",P1238="Held at old sell"),H1238,IF(LEFT(P1238,15)="Approved, cappe",ROUND(ROUNDUP(ROUND(H1238*1.1/0.05,6),0)*0.05,2),K1238))</f>
        <v>145.8</v>
      </c>
      <c r="M1238" s="17" t="n">
        <f aca="false">ROUND((H1238-G1238)/H1238,3)</f>
        <v>0.338</v>
      </c>
      <c r="N1238" s="17" t="n">
        <f aca="false">IF(E1238="Discontinued","",ROUND((L1238-G1238)/L1238,3))</f>
        <v>0.38</v>
      </c>
      <c r="O1238" s="21" t="str">
        <f aca="false">IF(E1238="Discontinued","Archive",IF(AND(ROUND(K1238/H1238-1,6)&lt;=0.1,K1238-H1238&lt;=100),"Auto","Approval"))</f>
        <v>Auto</v>
      </c>
      <c r="P1238" s="21" t="s">
        <v>111</v>
      </c>
      <c r="Q1238" s="21"/>
      <c r="R1238" s="21" t="str">
        <f aca="false">IF(E1238="Superseded",MID(INDEX('Import file'!$E$2:$E$1384,MATCH(A1238,'Import file'!$A$2:$A$1384,0)),23,30),A1238)</f>
        <v>SAC-1623</v>
      </c>
      <c r="S1238" s="19" t="n">
        <f aca="false">IF(E1238="Discontinued","",IFERROR(INDEX('Supplier file A'!$D$2:$D$677,MATCH(R1238,'Supplier file A'!$A$2:$A$677,0)),IFERROR(INDEX('Supplier file B'!$D$2:$D$386,MATCH(R1238,'Supplier file B'!$A$2:$A$386,0)),INDEX('Supplier file C'!$D$2:$D$383,MATCH(R1238,'Supplier file C'!$A$2:$A$383,0)))))</f>
        <v>90.37</v>
      </c>
      <c r="T1238" s="21" t="str">
        <f aca="false">IF(E1238="Discontinued","",IF(ABS(G1238-S1238)&lt;0.005,"Yes","No"))</f>
        <v>Yes</v>
      </c>
      <c r="U1238" s="21" t="str">
        <f aca="false">IF(E1238="Discontinued","",IF(ABS(F1238-G1238)&lt;=0.01*G1238,"Yes","No"))</f>
        <v>No</v>
      </c>
      <c r="V1238" s="17" t="n">
        <f aca="false">IF(E1238="Discontinued","",K1238/H1238-1)</f>
        <v>0.0677407543024533</v>
      </c>
      <c r="W1238" s="21" t="str">
        <f aca="false">IF(E1238="Discontinued","Archived",IF(ROUND((L1238-G1238)/L1238,3)&gt;=ROUND(I1238,3),"At or above target",IF(Q1238&lt;&gt;"","Below target, reason recorded","Below target, no reason")))</f>
        <v>At or above target</v>
      </c>
      <c r="X1238" s="21" t="str">
        <f aca="false">IF(E1238="Discontinued","",IF(ROUND(M1238-I1238,3)&lt;-0.01,"Yes","No"))</f>
        <v>Yes</v>
      </c>
    </row>
    <row r="1239" customFormat="false" ht="15" hidden="false" customHeight="false" outlineLevel="0" collapsed="false">
      <c r="A1239" s="21" t="s">
        <v>2620</v>
      </c>
      <c r="B1239" s="21" t="s">
        <v>2621</v>
      </c>
      <c r="C1239" s="21" t="s">
        <v>2587</v>
      </c>
      <c r="D1239" s="21" t="s">
        <v>2203</v>
      </c>
      <c r="E1239" s="21" t="s">
        <v>110</v>
      </c>
      <c r="F1239" s="19" t="n">
        <v>299</v>
      </c>
      <c r="G1239" s="19" t="n">
        <v>323.27</v>
      </c>
      <c r="H1239" s="19" t="n">
        <v>482.3</v>
      </c>
      <c r="I1239" s="17" t="n">
        <v>0.38</v>
      </c>
      <c r="J1239" s="17"/>
      <c r="K1239" s="19" t="n">
        <f aca="false">IF(E1239="Discontinued",H1239,ROUND(ROUNDUP(ROUND(G1239/(1-IF(J1239="",I1239,J1239))/0.05,6),0)*0.05,2))</f>
        <v>521.45</v>
      </c>
      <c r="L1239" s="19" t="n">
        <f aca="false">IF(OR(E1239="Discontinued",P1239="Held at old sell"),H1239,IF(LEFT(P1239,15)="Approved, cappe",ROUND(ROUNDUP(ROUND(H1239*1.1/0.05,6),0)*0.05,2),K1239))</f>
        <v>521.45</v>
      </c>
      <c r="M1239" s="17" t="n">
        <f aca="false">ROUND((H1239-G1239)/H1239,3)</f>
        <v>0.33</v>
      </c>
      <c r="N1239" s="17" t="n">
        <f aca="false">IF(E1239="Discontinued","",ROUND((L1239-G1239)/L1239,3))</f>
        <v>0.38</v>
      </c>
      <c r="O1239" s="21" t="str">
        <f aca="false">IF(E1239="Discontinued","Archive",IF(AND(ROUND(K1239/H1239-1,6)&lt;=0.1,K1239-H1239&lt;=100),"Auto","Approval"))</f>
        <v>Auto</v>
      </c>
      <c r="P1239" s="21" t="s">
        <v>111</v>
      </c>
      <c r="Q1239" s="21"/>
      <c r="R1239" s="21" t="str">
        <f aca="false">IF(E1239="Superseded",MID(INDEX('Import file'!$E$2:$E$1384,MATCH(A1239,'Import file'!$A$2:$A$1384,0)),23,30),A1239)</f>
        <v>SAC-1626</v>
      </c>
      <c r="S1239" s="19" t="n">
        <f aca="false">IF(E1239="Discontinued","",IFERROR(INDEX('Supplier file A'!$D$2:$D$677,MATCH(R1239,'Supplier file A'!$A$2:$A$677,0)),IFERROR(INDEX('Supplier file B'!$D$2:$D$386,MATCH(R1239,'Supplier file B'!$A$2:$A$386,0)),INDEX('Supplier file C'!$D$2:$D$383,MATCH(R1239,'Supplier file C'!$A$2:$A$383,0)))))</f>
        <v>323.27</v>
      </c>
      <c r="T1239" s="21" t="str">
        <f aca="false">IF(E1239="Discontinued","",IF(ABS(G1239-S1239)&lt;0.005,"Yes","No"))</f>
        <v>Yes</v>
      </c>
      <c r="U1239" s="21" t="str">
        <f aca="false">IF(E1239="Discontinued","",IF(ABS(F1239-G1239)&lt;=0.01*G1239,"Yes","No"))</f>
        <v>No</v>
      </c>
      <c r="V1239" s="17" t="n">
        <f aca="false">IF(E1239="Discontinued","",K1239/H1239-1)</f>
        <v>0.0811735434376943</v>
      </c>
      <c r="W1239" s="21" t="str">
        <f aca="false">IF(E1239="Discontinued","Archived",IF(ROUND((L1239-G1239)/L1239,3)&gt;=ROUND(I1239,3),"At or above target",IF(Q1239&lt;&gt;"","Below target, reason recorded","Below target, no reason")))</f>
        <v>At or above target</v>
      </c>
      <c r="X1239" s="21" t="str">
        <f aca="false">IF(E1239="Discontinued","",IF(ROUND(M1239-I1239,3)&lt;-0.01,"Yes","No"))</f>
        <v>Yes</v>
      </c>
    </row>
    <row r="1240" customFormat="false" ht="15" hidden="false" customHeight="false" outlineLevel="0" collapsed="false">
      <c r="A1240" s="21" t="s">
        <v>2622</v>
      </c>
      <c r="B1240" s="21" t="s">
        <v>2623</v>
      </c>
      <c r="C1240" s="21" t="s">
        <v>2587</v>
      </c>
      <c r="D1240" s="21" t="s">
        <v>2203</v>
      </c>
      <c r="E1240" s="21" t="s">
        <v>110</v>
      </c>
      <c r="F1240" s="19" t="n">
        <v>3.82</v>
      </c>
      <c r="G1240" s="19" t="n">
        <v>4.1</v>
      </c>
      <c r="H1240" s="19" t="n">
        <v>6.2</v>
      </c>
      <c r="I1240" s="17" t="n">
        <v>0.38</v>
      </c>
      <c r="J1240" s="17"/>
      <c r="K1240" s="19" t="n">
        <f aca="false">IF(E1240="Discontinued",H1240,ROUND(ROUNDUP(ROUND(G1240/(1-IF(J1240="",I1240,J1240))/0.05,6),0)*0.05,2))</f>
        <v>6.65</v>
      </c>
      <c r="L1240" s="19" t="n">
        <f aca="false">IF(OR(E1240="Discontinued",P1240="Held at old sell"),H1240,IF(LEFT(P1240,15)="Approved, cappe",ROUND(ROUNDUP(ROUND(H1240*1.1/0.05,6),0)*0.05,2),K1240))</f>
        <v>6.65</v>
      </c>
      <c r="M1240" s="17" t="n">
        <f aca="false">ROUND((H1240-G1240)/H1240,3)</f>
        <v>0.339</v>
      </c>
      <c r="N1240" s="17" t="n">
        <f aca="false">IF(E1240="Discontinued","",ROUND((L1240-G1240)/L1240,3))</f>
        <v>0.383</v>
      </c>
      <c r="O1240" s="21" t="str">
        <f aca="false">IF(E1240="Discontinued","Archive",IF(AND(ROUND(K1240/H1240-1,6)&lt;=0.1,K1240-H1240&lt;=100),"Auto","Approval"))</f>
        <v>Auto</v>
      </c>
      <c r="P1240" s="21" t="s">
        <v>111</v>
      </c>
      <c r="Q1240" s="21"/>
      <c r="R1240" s="21" t="str">
        <f aca="false">IF(E1240="Superseded",MID(INDEX('Import file'!$E$2:$E$1384,MATCH(A1240,'Import file'!$A$2:$A$1384,0)),23,30),A1240)</f>
        <v>SAC-1627</v>
      </c>
      <c r="S1240" s="19" t="n">
        <f aca="false">IF(E1240="Discontinued","",IFERROR(INDEX('Supplier file A'!$D$2:$D$677,MATCH(R1240,'Supplier file A'!$A$2:$A$677,0)),IFERROR(INDEX('Supplier file B'!$D$2:$D$386,MATCH(R1240,'Supplier file B'!$A$2:$A$386,0)),INDEX('Supplier file C'!$D$2:$D$383,MATCH(R1240,'Supplier file C'!$A$2:$A$383,0)))))</f>
        <v>4.1</v>
      </c>
      <c r="T1240" s="21" t="str">
        <f aca="false">IF(E1240="Discontinued","",IF(ABS(G1240-S1240)&lt;0.005,"Yes","No"))</f>
        <v>Yes</v>
      </c>
      <c r="U1240" s="21" t="str">
        <f aca="false">IF(E1240="Discontinued","",IF(ABS(F1240-G1240)&lt;=0.01*G1240,"Yes","No"))</f>
        <v>No</v>
      </c>
      <c r="V1240" s="17" t="n">
        <f aca="false">IF(E1240="Discontinued","",K1240/H1240-1)</f>
        <v>0.0725806451612903</v>
      </c>
      <c r="W1240" s="21" t="str">
        <f aca="false">IF(E1240="Discontinued","Archived",IF(ROUND((L1240-G1240)/L1240,3)&gt;=ROUND(I1240,3),"At or above target",IF(Q1240&lt;&gt;"","Below target, reason recorded","Below target, no reason")))</f>
        <v>At or above target</v>
      </c>
      <c r="X1240" s="21" t="str">
        <f aca="false">IF(E1240="Discontinued","",IF(ROUND(M1240-I1240,3)&lt;-0.01,"Yes","No"))</f>
        <v>Yes</v>
      </c>
    </row>
    <row r="1241" customFormat="false" ht="15" hidden="false" customHeight="false" outlineLevel="0" collapsed="false">
      <c r="A1241" s="21" t="s">
        <v>2624</v>
      </c>
      <c r="B1241" s="21" t="s">
        <v>2625</v>
      </c>
      <c r="C1241" s="21" t="s">
        <v>2587</v>
      </c>
      <c r="D1241" s="21" t="s">
        <v>2203</v>
      </c>
      <c r="E1241" s="21" t="s">
        <v>110</v>
      </c>
      <c r="F1241" s="19" t="n">
        <v>243</v>
      </c>
      <c r="G1241" s="19" t="n">
        <v>264.17</v>
      </c>
      <c r="H1241" s="19" t="n">
        <v>391.95</v>
      </c>
      <c r="I1241" s="17" t="n">
        <v>0.38</v>
      </c>
      <c r="J1241" s="17"/>
      <c r="K1241" s="19" t="n">
        <f aca="false">IF(E1241="Discontinued",H1241,ROUND(ROUNDUP(ROUND(G1241/(1-IF(J1241="",I1241,J1241))/0.05,6),0)*0.05,2))</f>
        <v>426.1</v>
      </c>
      <c r="L1241" s="19" t="n">
        <f aca="false">IF(OR(E1241="Discontinued",P1241="Held at old sell"),H1241,IF(LEFT(P1241,15)="Approved, cappe",ROUND(ROUNDUP(ROUND(H1241*1.1/0.05,6),0)*0.05,2),K1241))</f>
        <v>426.1</v>
      </c>
      <c r="M1241" s="17" t="n">
        <f aca="false">ROUND((H1241-G1241)/H1241,3)</f>
        <v>0.326</v>
      </c>
      <c r="N1241" s="17" t="n">
        <f aca="false">IF(E1241="Discontinued","",ROUND((L1241-G1241)/L1241,3))</f>
        <v>0.38</v>
      </c>
      <c r="O1241" s="21" t="str">
        <f aca="false">IF(E1241="Discontinued","Archive",IF(AND(ROUND(K1241/H1241-1,6)&lt;=0.1,K1241-H1241&lt;=100),"Auto","Approval"))</f>
        <v>Auto</v>
      </c>
      <c r="P1241" s="21" t="s">
        <v>111</v>
      </c>
      <c r="Q1241" s="21"/>
      <c r="R1241" s="21" t="str">
        <f aca="false">IF(E1241="Superseded",MID(INDEX('Import file'!$E$2:$E$1384,MATCH(A1241,'Import file'!$A$2:$A$1384,0)),23,30),A1241)</f>
        <v>SAC-1631</v>
      </c>
      <c r="S1241" s="19" t="n">
        <f aca="false">IF(E1241="Discontinued","",IFERROR(INDEX('Supplier file A'!$D$2:$D$677,MATCH(R1241,'Supplier file A'!$A$2:$A$677,0)),IFERROR(INDEX('Supplier file B'!$D$2:$D$386,MATCH(R1241,'Supplier file B'!$A$2:$A$386,0)),INDEX('Supplier file C'!$D$2:$D$383,MATCH(R1241,'Supplier file C'!$A$2:$A$383,0)))))</f>
        <v>264.17</v>
      </c>
      <c r="T1241" s="21" t="str">
        <f aca="false">IF(E1241="Discontinued","",IF(ABS(G1241-S1241)&lt;0.005,"Yes","No"))</f>
        <v>Yes</v>
      </c>
      <c r="U1241" s="21" t="str">
        <f aca="false">IF(E1241="Discontinued","",IF(ABS(F1241-G1241)&lt;=0.01*G1241,"Yes","No"))</f>
        <v>No</v>
      </c>
      <c r="V1241" s="17" t="n">
        <f aca="false">IF(E1241="Discontinued","",K1241/H1241-1)</f>
        <v>0.0871284602627886</v>
      </c>
      <c r="W1241" s="21" t="str">
        <f aca="false">IF(E1241="Discontinued","Archived",IF(ROUND((L1241-G1241)/L1241,3)&gt;=ROUND(I1241,3),"At or above target",IF(Q1241&lt;&gt;"","Below target, reason recorded","Below target, no reason")))</f>
        <v>At or above target</v>
      </c>
      <c r="X1241" s="21" t="str">
        <f aca="false">IF(E1241="Discontinued","",IF(ROUND(M1241-I1241,3)&lt;-0.01,"Yes","No"))</f>
        <v>Yes</v>
      </c>
    </row>
    <row r="1242" customFormat="false" ht="15" hidden="false" customHeight="false" outlineLevel="0" collapsed="false">
      <c r="A1242" s="21" t="s">
        <v>2626</v>
      </c>
      <c r="B1242" s="21" t="s">
        <v>2627</v>
      </c>
      <c r="C1242" s="21" t="s">
        <v>2587</v>
      </c>
      <c r="D1242" s="21" t="s">
        <v>2203</v>
      </c>
      <c r="E1242" s="21" t="s">
        <v>110</v>
      </c>
      <c r="F1242" s="19" t="n">
        <v>9.2</v>
      </c>
      <c r="G1242" s="19" t="n">
        <v>9.89</v>
      </c>
      <c r="H1242" s="19" t="n">
        <v>14.2</v>
      </c>
      <c r="I1242" s="17" t="n">
        <v>0.38</v>
      </c>
      <c r="J1242" s="17" t="n">
        <v>0.35</v>
      </c>
      <c r="K1242" s="19" t="n">
        <f aca="false">IF(E1242="Discontinued",H1242,ROUND(ROUNDUP(ROUND(G1242/(1-IF(J1242="",I1242,J1242))/0.05,6),0)*0.05,2))</f>
        <v>15.25</v>
      </c>
      <c r="L1242" s="19" t="n">
        <f aca="false">IF(OR(E1242="Discontinued",P1242="Held at old sell"),H1242,IF(LEFT(P1242,15)="Approved, cappe",ROUND(ROUNDUP(ROUND(H1242*1.1/0.05,6),0)*0.05,2),K1242))</f>
        <v>15.25</v>
      </c>
      <c r="M1242" s="17" t="n">
        <f aca="false">ROUND((H1242-G1242)/H1242,3)</f>
        <v>0.304</v>
      </c>
      <c r="N1242" s="17" t="n">
        <f aca="false">IF(E1242="Discontinued","",ROUND((L1242-G1242)/L1242,3))</f>
        <v>0.351</v>
      </c>
      <c r="O1242" s="21" t="str">
        <f aca="false">IF(E1242="Discontinued","Archive",IF(AND(ROUND(K1242/H1242-1,6)&lt;=0.1,K1242-H1242&lt;=100),"Auto","Approval"))</f>
        <v>Auto</v>
      </c>
      <c r="P1242" s="21" t="s">
        <v>111</v>
      </c>
      <c r="Q1242" s="21" t="s">
        <v>1492</v>
      </c>
      <c r="R1242" s="21" t="str">
        <f aca="false">IF(E1242="Superseded",MID(INDEX('Import file'!$E$2:$E$1384,MATCH(A1242,'Import file'!$A$2:$A$1384,0)),23,30),A1242)</f>
        <v>SAC-1634</v>
      </c>
      <c r="S1242" s="19" t="n">
        <f aca="false">IF(E1242="Discontinued","",IFERROR(INDEX('Supplier file A'!$D$2:$D$677,MATCH(R1242,'Supplier file A'!$A$2:$A$677,0)),IFERROR(INDEX('Supplier file B'!$D$2:$D$386,MATCH(R1242,'Supplier file B'!$A$2:$A$386,0)),INDEX('Supplier file C'!$D$2:$D$383,MATCH(R1242,'Supplier file C'!$A$2:$A$383,0)))))</f>
        <v>9.89</v>
      </c>
      <c r="T1242" s="21" t="str">
        <f aca="false">IF(E1242="Discontinued","",IF(ABS(G1242-S1242)&lt;0.005,"Yes","No"))</f>
        <v>Yes</v>
      </c>
      <c r="U1242" s="21" t="str">
        <f aca="false">IF(E1242="Discontinued","",IF(ABS(F1242-G1242)&lt;=0.01*G1242,"Yes","No"))</f>
        <v>No</v>
      </c>
      <c r="V1242" s="17" t="n">
        <f aca="false">IF(E1242="Discontinued","",K1242/H1242-1)</f>
        <v>0.073943661971831</v>
      </c>
      <c r="W1242" s="21" t="str">
        <f aca="false">IF(E1242="Discontinued","Archived",IF(ROUND((L1242-G1242)/L1242,3)&gt;=ROUND(I1242,3),"At or above target",IF(Q1242&lt;&gt;"","Below target, reason recorded","Below target, no reason")))</f>
        <v>Below target, reason recorded</v>
      </c>
      <c r="X1242" s="21" t="str">
        <f aca="false">IF(E1242="Discontinued","",IF(ROUND(M1242-I1242,3)&lt;-0.01,"Yes","No"))</f>
        <v>Yes</v>
      </c>
    </row>
    <row r="1243" customFormat="false" ht="15" hidden="false" customHeight="false" outlineLevel="0" collapsed="false">
      <c r="A1243" s="21" t="s">
        <v>2628</v>
      </c>
      <c r="B1243" s="21" t="s">
        <v>2629</v>
      </c>
      <c r="C1243" s="21" t="s">
        <v>2587</v>
      </c>
      <c r="D1243" s="21" t="s">
        <v>2203</v>
      </c>
      <c r="E1243" s="21" t="s">
        <v>110</v>
      </c>
      <c r="F1243" s="19" t="n">
        <v>4.8</v>
      </c>
      <c r="G1243" s="19" t="n">
        <v>5.13</v>
      </c>
      <c r="H1243" s="19" t="n">
        <v>7.75</v>
      </c>
      <c r="I1243" s="17" t="n">
        <v>0.38</v>
      </c>
      <c r="J1243" s="17"/>
      <c r="K1243" s="19" t="n">
        <f aca="false">IF(E1243="Discontinued",H1243,ROUND(ROUNDUP(ROUND(G1243/(1-IF(J1243="",I1243,J1243))/0.05,6),0)*0.05,2))</f>
        <v>8.3</v>
      </c>
      <c r="L1243" s="19" t="n">
        <f aca="false">IF(OR(E1243="Discontinued",P1243="Held at old sell"),H1243,IF(LEFT(P1243,15)="Approved, cappe",ROUND(ROUNDUP(ROUND(H1243*1.1/0.05,6),0)*0.05,2),K1243))</f>
        <v>8.3</v>
      </c>
      <c r="M1243" s="17" t="n">
        <f aca="false">ROUND((H1243-G1243)/H1243,3)</f>
        <v>0.338</v>
      </c>
      <c r="N1243" s="17" t="n">
        <f aca="false">IF(E1243="Discontinued","",ROUND((L1243-G1243)/L1243,3))</f>
        <v>0.382</v>
      </c>
      <c r="O1243" s="21" t="str">
        <f aca="false">IF(E1243="Discontinued","Archive",IF(AND(ROUND(K1243/H1243-1,6)&lt;=0.1,K1243-H1243&lt;=100),"Auto","Approval"))</f>
        <v>Auto</v>
      </c>
      <c r="P1243" s="21" t="s">
        <v>111</v>
      </c>
      <c r="Q1243" s="21"/>
      <c r="R1243" s="21" t="str">
        <f aca="false">IF(E1243="Superseded",MID(INDEX('Import file'!$E$2:$E$1384,MATCH(A1243,'Import file'!$A$2:$A$1384,0)),23,30),A1243)</f>
        <v>SAC-1638</v>
      </c>
      <c r="S1243" s="19" t="n">
        <f aca="false">IF(E1243="Discontinued","",IFERROR(INDEX('Supplier file A'!$D$2:$D$677,MATCH(R1243,'Supplier file A'!$A$2:$A$677,0)),IFERROR(INDEX('Supplier file B'!$D$2:$D$386,MATCH(R1243,'Supplier file B'!$A$2:$A$386,0)),INDEX('Supplier file C'!$D$2:$D$383,MATCH(R1243,'Supplier file C'!$A$2:$A$383,0)))))</f>
        <v>5.13</v>
      </c>
      <c r="T1243" s="21" t="str">
        <f aca="false">IF(E1243="Discontinued","",IF(ABS(G1243-S1243)&lt;0.005,"Yes","No"))</f>
        <v>Yes</v>
      </c>
      <c r="U1243" s="21" t="str">
        <f aca="false">IF(E1243="Discontinued","",IF(ABS(F1243-G1243)&lt;=0.01*G1243,"Yes","No"))</f>
        <v>No</v>
      </c>
      <c r="V1243" s="17" t="n">
        <f aca="false">IF(E1243="Discontinued","",K1243/H1243-1)</f>
        <v>0.0709677419354839</v>
      </c>
      <c r="W1243" s="21" t="str">
        <f aca="false">IF(E1243="Discontinued","Archived",IF(ROUND((L1243-G1243)/L1243,3)&gt;=ROUND(I1243,3),"At or above target",IF(Q1243&lt;&gt;"","Below target, reason recorded","Below target, no reason")))</f>
        <v>At or above target</v>
      </c>
      <c r="X1243" s="21" t="str">
        <f aca="false">IF(E1243="Discontinued","",IF(ROUND(M1243-I1243,3)&lt;-0.01,"Yes","No"))</f>
        <v>Yes</v>
      </c>
    </row>
    <row r="1244" customFormat="false" ht="15" hidden="false" customHeight="false" outlineLevel="0" collapsed="false">
      <c r="A1244" s="21" t="s">
        <v>2630</v>
      </c>
      <c r="B1244" s="21" t="s">
        <v>2631</v>
      </c>
      <c r="C1244" s="21" t="s">
        <v>2587</v>
      </c>
      <c r="D1244" s="21" t="s">
        <v>2203</v>
      </c>
      <c r="E1244" s="21" t="s">
        <v>110</v>
      </c>
      <c r="F1244" s="19" t="n">
        <v>300</v>
      </c>
      <c r="G1244" s="19" t="n">
        <v>321.07</v>
      </c>
      <c r="H1244" s="19" t="n">
        <v>483.9</v>
      </c>
      <c r="I1244" s="17" t="n">
        <v>0.38</v>
      </c>
      <c r="J1244" s="17"/>
      <c r="K1244" s="19" t="n">
        <f aca="false">IF(E1244="Discontinued",H1244,ROUND(ROUNDUP(ROUND(G1244/(1-IF(J1244="",I1244,J1244))/0.05,6),0)*0.05,2))</f>
        <v>517.9</v>
      </c>
      <c r="L1244" s="19" t="n">
        <f aca="false">IF(OR(E1244="Discontinued",P1244="Held at old sell"),H1244,IF(LEFT(P1244,15)="Approved, cappe",ROUND(ROUNDUP(ROUND(H1244*1.1/0.05,6),0)*0.05,2),K1244))</f>
        <v>517.9</v>
      </c>
      <c r="M1244" s="17" t="n">
        <f aca="false">ROUND((H1244-G1244)/H1244,3)</f>
        <v>0.336</v>
      </c>
      <c r="N1244" s="17" t="n">
        <f aca="false">IF(E1244="Discontinued","",ROUND((L1244-G1244)/L1244,3))</f>
        <v>0.38</v>
      </c>
      <c r="O1244" s="21" t="str">
        <f aca="false">IF(E1244="Discontinued","Archive",IF(AND(ROUND(K1244/H1244-1,6)&lt;=0.1,K1244-H1244&lt;=100),"Auto","Approval"))</f>
        <v>Auto</v>
      </c>
      <c r="P1244" s="21" t="s">
        <v>111</v>
      </c>
      <c r="Q1244" s="21"/>
      <c r="R1244" s="21" t="str">
        <f aca="false">IF(E1244="Superseded",MID(INDEX('Import file'!$E$2:$E$1384,MATCH(A1244,'Import file'!$A$2:$A$1384,0)),23,30),A1244)</f>
        <v>SAC-1641</v>
      </c>
      <c r="S1244" s="19" t="n">
        <f aca="false">IF(E1244="Discontinued","",IFERROR(INDEX('Supplier file A'!$D$2:$D$677,MATCH(R1244,'Supplier file A'!$A$2:$A$677,0)),IFERROR(INDEX('Supplier file B'!$D$2:$D$386,MATCH(R1244,'Supplier file B'!$A$2:$A$386,0)),INDEX('Supplier file C'!$D$2:$D$383,MATCH(R1244,'Supplier file C'!$A$2:$A$383,0)))))</f>
        <v>321.07</v>
      </c>
      <c r="T1244" s="21" t="str">
        <f aca="false">IF(E1244="Discontinued","",IF(ABS(G1244-S1244)&lt;0.005,"Yes","No"))</f>
        <v>Yes</v>
      </c>
      <c r="U1244" s="21" t="str">
        <f aca="false">IF(E1244="Discontinued","",IF(ABS(F1244-G1244)&lt;=0.01*G1244,"Yes","No"))</f>
        <v>No</v>
      </c>
      <c r="V1244" s="17" t="n">
        <f aca="false">IF(E1244="Discontinued","",K1244/H1244-1)</f>
        <v>0.0702624509196115</v>
      </c>
      <c r="W1244" s="21" t="str">
        <f aca="false">IF(E1244="Discontinued","Archived",IF(ROUND((L1244-G1244)/L1244,3)&gt;=ROUND(I1244,3),"At or above target",IF(Q1244&lt;&gt;"","Below target, reason recorded","Below target, no reason")))</f>
        <v>At or above target</v>
      </c>
      <c r="X1244" s="21" t="str">
        <f aca="false">IF(E1244="Discontinued","",IF(ROUND(M1244-I1244,3)&lt;-0.01,"Yes","No"))</f>
        <v>Yes</v>
      </c>
    </row>
    <row r="1245" customFormat="false" ht="15" hidden="false" customHeight="false" outlineLevel="0" collapsed="false">
      <c r="A1245" s="21" t="s">
        <v>2632</v>
      </c>
      <c r="B1245" s="21" t="s">
        <v>2633</v>
      </c>
      <c r="C1245" s="21" t="s">
        <v>2587</v>
      </c>
      <c r="D1245" s="21" t="s">
        <v>2203</v>
      </c>
      <c r="E1245" s="21" t="s">
        <v>110</v>
      </c>
      <c r="F1245" s="19" t="n">
        <v>3.4</v>
      </c>
      <c r="G1245" s="19" t="n">
        <v>3.7</v>
      </c>
      <c r="H1245" s="19" t="n">
        <v>5.1</v>
      </c>
      <c r="I1245" s="17" t="n">
        <v>0.38</v>
      </c>
      <c r="J1245" s="17" t="n">
        <v>0.33</v>
      </c>
      <c r="K1245" s="19" t="n">
        <f aca="false">IF(E1245="Discontinued",H1245,ROUND(ROUNDUP(ROUND(G1245/(1-IF(J1245="",I1245,J1245))/0.05,6),0)*0.05,2))</f>
        <v>5.55</v>
      </c>
      <c r="L1245" s="19" t="n">
        <f aca="false">IF(OR(E1245="Discontinued",P1245="Held at old sell"),H1245,IF(LEFT(P1245,15)="Approved, cappe",ROUND(ROUNDUP(ROUND(H1245*1.1/0.05,6),0)*0.05,2),K1245))</f>
        <v>5.55</v>
      </c>
      <c r="M1245" s="17" t="n">
        <f aca="false">ROUND((H1245-G1245)/H1245,3)</f>
        <v>0.275</v>
      </c>
      <c r="N1245" s="17" t="n">
        <f aca="false">IF(E1245="Discontinued","",ROUND((L1245-G1245)/L1245,3))</f>
        <v>0.333</v>
      </c>
      <c r="O1245" s="21" t="str">
        <f aca="false">IF(E1245="Discontinued","Archive",IF(AND(ROUND(K1245/H1245-1,6)&lt;=0.1,K1245-H1245&lt;=100),"Auto","Approval"))</f>
        <v>Auto</v>
      </c>
      <c r="P1245" s="21" t="s">
        <v>111</v>
      </c>
      <c r="Q1245" s="21" t="s">
        <v>1481</v>
      </c>
      <c r="R1245" s="21" t="str">
        <f aca="false">IF(E1245="Superseded",MID(INDEX('Import file'!$E$2:$E$1384,MATCH(A1245,'Import file'!$A$2:$A$1384,0)),23,30),A1245)</f>
        <v>SAC-1644</v>
      </c>
      <c r="S1245" s="19" t="n">
        <f aca="false">IF(E1245="Discontinued","",IFERROR(INDEX('Supplier file A'!$D$2:$D$677,MATCH(R1245,'Supplier file A'!$A$2:$A$677,0)),IFERROR(INDEX('Supplier file B'!$D$2:$D$386,MATCH(R1245,'Supplier file B'!$A$2:$A$386,0)),INDEX('Supplier file C'!$D$2:$D$383,MATCH(R1245,'Supplier file C'!$A$2:$A$383,0)))))</f>
        <v>3.7</v>
      </c>
      <c r="T1245" s="21" t="str">
        <f aca="false">IF(E1245="Discontinued","",IF(ABS(G1245-S1245)&lt;0.005,"Yes","No"))</f>
        <v>Yes</v>
      </c>
      <c r="U1245" s="21" t="str">
        <f aca="false">IF(E1245="Discontinued","",IF(ABS(F1245-G1245)&lt;=0.01*G1245,"Yes","No"))</f>
        <v>No</v>
      </c>
      <c r="V1245" s="17" t="n">
        <f aca="false">IF(E1245="Discontinued","",K1245/H1245-1)</f>
        <v>0.0882352941176472</v>
      </c>
      <c r="W1245" s="21" t="str">
        <f aca="false">IF(E1245="Discontinued","Archived",IF(ROUND((L1245-G1245)/L1245,3)&gt;=ROUND(I1245,3),"At or above target",IF(Q1245&lt;&gt;"","Below target, reason recorded","Below target, no reason")))</f>
        <v>Below target, reason recorded</v>
      </c>
      <c r="X1245" s="21" t="str">
        <f aca="false">IF(E1245="Discontinued","",IF(ROUND(M1245-I1245,3)&lt;-0.01,"Yes","No"))</f>
        <v>Yes</v>
      </c>
    </row>
    <row r="1246" customFormat="false" ht="15" hidden="false" customHeight="false" outlineLevel="0" collapsed="false">
      <c r="A1246" s="21" t="s">
        <v>2634</v>
      </c>
      <c r="B1246" s="21" t="s">
        <v>2635</v>
      </c>
      <c r="C1246" s="21" t="s">
        <v>2587</v>
      </c>
      <c r="D1246" s="21" t="s">
        <v>2203</v>
      </c>
      <c r="E1246" s="21" t="s">
        <v>110</v>
      </c>
      <c r="F1246" s="19" t="n">
        <v>2.84</v>
      </c>
      <c r="G1246" s="19" t="n">
        <v>3.05</v>
      </c>
      <c r="H1246" s="19" t="n">
        <v>4.6</v>
      </c>
      <c r="I1246" s="17" t="n">
        <v>0.38</v>
      </c>
      <c r="J1246" s="17"/>
      <c r="K1246" s="19" t="n">
        <f aca="false">IF(E1246="Discontinued",H1246,ROUND(ROUNDUP(ROUND(G1246/(1-IF(J1246="",I1246,J1246))/0.05,6),0)*0.05,2))</f>
        <v>4.95</v>
      </c>
      <c r="L1246" s="19" t="n">
        <f aca="false">IF(OR(E1246="Discontinued",P1246="Held at old sell"),H1246,IF(LEFT(P1246,15)="Approved, cappe",ROUND(ROUNDUP(ROUND(H1246*1.1/0.05,6),0)*0.05,2),K1246))</f>
        <v>4.95</v>
      </c>
      <c r="M1246" s="17" t="n">
        <f aca="false">ROUND((H1246-G1246)/H1246,3)</f>
        <v>0.337</v>
      </c>
      <c r="N1246" s="17" t="n">
        <f aca="false">IF(E1246="Discontinued","",ROUND((L1246-G1246)/L1246,3))</f>
        <v>0.384</v>
      </c>
      <c r="O1246" s="21" t="str">
        <f aca="false">IF(E1246="Discontinued","Archive",IF(AND(ROUND(K1246/H1246-1,6)&lt;=0.1,K1246-H1246&lt;=100),"Auto","Approval"))</f>
        <v>Auto</v>
      </c>
      <c r="P1246" s="21" t="s">
        <v>111</v>
      </c>
      <c r="Q1246" s="21"/>
      <c r="R1246" s="21" t="str">
        <f aca="false">IF(E1246="Superseded",MID(INDEX('Import file'!$E$2:$E$1384,MATCH(A1246,'Import file'!$A$2:$A$1384,0)),23,30),A1246)</f>
        <v>SAC-1645</v>
      </c>
      <c r="S1246" s="19" t="n">
        <f aca="false">IF(E1246="Discontinued","",IFERROR(INDEX('Supplier file A'!$D$2:$D$677,MATCH(R1246,'Supplier file A'!$A$2:$A$677,0)),IFERROR(INDEX('Supplier file B'!$D$2:$D$386,MATCH(R1246,'Supplier file B'!$A$2:$A$386,0)),INDEX('Supplier file C'!$D$2:$D$383,MATCH(R1246,'Supplier file C'!$A$2:$A$383,0)))))</f>
        <v>3.05</v>
      </c>
      <c r="T1246" s="21" t="str">
        <f aca="false">IF(E1246="Discontinued","",IF(ABS(G1246-S1246)&lt;0.005,"Yes","No"))</f>
        <v>Yes</v>
      </c>
      <c r="U1246" s="21" t="str">
        <f aca="false">IF(E1246="Discontinued","",IF(ABS(F1246-G1246)&lt;=0.01*G1246,"Yes","No"))</f>
        <v>No</v>
      </c>
      <c r="V1246" s="17" t="n">
        <f aca="false">IF(E1246="Discontinued","",K1246/H1246-1)</f>
        <v>0.0760869565217393</v>
      </c>
      <c r="W1246" s="21" t="str">
        <f aca="false">IF(E1246="Discontinued","Archived",IF(ROUND((L1246-G1246)/L1246,3)&gt;=ROUND(I1246,3),"At or above target",IF(Q1246&lt;&gt;"","Below target, reason recorded","Below target, no reason")))</f>
        <v>At or above target</v>
      </c>
      <c r="X1246" s="21" t="str">
        <f aca="false">IF(E1246="Discontinued","",IF(ROUND(M1246-I1246,3)&lt;-0.01,"Yes","No"))</f>
        <v>Yes</v>
      </c>
    </row>
    <row r="1247" customFormat="false" ht="15" hidden="false" customHeight="false" outlineLevel="0" collapsed="false">
      <c r="A1247" s="21" t="s">
        <v>2636</v>
      </c>
      <c r="B1247" s="21" t="s">
        <v>2637</v>
      </c>
      <c r="C1247" s="21" t="s">
        <v>2587</v>
      </c>
      <c r="D1247" s="21" t="s">
        <v>2203</v>
      </c>
      <c r="E1247" s="21" t="s">
        <v>110</v>
      </c>
      <c r="F1247" s="19" t="n">
        <v>6.8</v>
      </c>
      <c r="G1247" s="19" t="n">
        <v>7.35</v>
      </c>
      <c r="H1247" s="19" t="n">
        <v>9.9</v>
      </c>
      <c r="I1247" s="17" t="n">
        <v>0.38</v>
      </c>
      <c r="J1247" s="17" t="n">
        <v>0.31</v>
      </c>
      <c r="K1247" s="19" t="n">
        <f aca="false">IF(E1247="Discontinued",H1247,ROUND(ROUNDUP(ROUND(G1247/(1-IF(J1247="",I1247,J1247))/0.05,6),0)*0.05,2))</f>
        <v>10.7</v>
      </c>
      <c r="L1247" s="19" t="n">
        <f aca="false">IF(OR(E1247="Discontinued",P1247="Held at old sell"),H1247,IF(LEFT(P1247,15)="Approved, cappe",ROUND(ROUNDUP(ROUND(H1247*1.1/0.05,6),0)*0.05,2),K1247))</f>
        <v>10.7</v>
      </c>
      <c r="M1247" s="17" t="n">
        <f aca="false">ROUND((H1247-G1247)/H1247,3)</f>
        <v>0.258</v>
      </c>
      <c r="N1247" s="17" t="n">
        <f aca="false">IF(E1247="Discontinued","",ROUND((L1247-G1247)/L1247,3))</f>
        <v>0.313</v>
      </c>
      <c r="O1247" s="21" t="str">
        <f aca="false">IF(E1247="Discontinued","Archive",IF(AND(ROUND(K1247/H1247-1,6)&lt;=0.1,K1247-H1247&lt;=100),"Auto","Approval"))</f>
        <v>Auto</v>
      </c>
      <c r="P1247" s="21" t="s">
        <v>111</v>
      </c>
      <c r="Q1247" s="21" t="s">
        <v>1680</v>
      </c>
      <c r="R1247" s="21" t="str">
        <f aca="false">IF(E1247="Superseded",MID(INDEX('Import file'!$E$2:$E$1384,MATCH(A1247,'Import file'!$A$2:$A$1384,0)),23,30),A1247)</f>
        <v>SAC-1649</v>
      </c>
      <c r="S1247" s="19" t="n">
        <f aca="false">IF(E1247="Discontinued","",IFERROR(INDEX('Supplier file A'!$D$2:$D$677,MATCH(R1247,'Supplier file A'!$A$2:$A$677,0)),IFERROR(INDEX('Supplier file B'!$D$2:$D$386,MATCH(R1247,'Supplier file B'!$A$2:$A$386,0)),INDEX('Supplier file C'!$D$2:$D$383,MATCH(R1247,'Supplier file C'!$A$2:$A$383,0)))))</f>
        <v>7.35</v>
      </c>
      <c r="T1247" s="21" t="str">
        <f aca="false">IF(E1247="Discontinued","",IF(ABS(G1247-S1247)&lt;0.005,"Yes","No"))</f>
        <v>Yes</v>
      </c>
      <c r="U1247" s="21" t="str">
        <f aca="false">IF(E1247="Discontinued","",IF(ABS(F1247-G1247)&lt;=0.01*G1247,"Yes","No"))</f>
        <v>No</v>
      </c>
      <c r="V1247" s="17" t="n">
        <f aca="false">IF(E1247="Discontinued","",K1247/H1247-1)</f>
        <v>0.0808080808080807</v>
      </c>
      <c r="W1247" s="21" t="str">
        <f aca="false">IF(E1247="Discontinued","Archived",IF(ROUND((L1247-G1247)/L1247,3)&gt;=ROUND(I1247,3),"At or above target",IF(Q1247&lt;&gt;"","Below target, reason recorded","Below target, no reason")))</f>
        <v>Below target, reason recorded</v>
      </c>
      <c r="X1247" s="21" t="str">
        <f aca="false">IF(E1247="Discontinued","",IF(ROUND(M1247-I1247,3)&lt;-0.01,"Yes","No"))</f>
        <v>Yes</v>
      </c>
    </row>
    <row r="1248" customFormat="false" ht="15" hidden="false" customHeight="false" outlineLevel="0" collapsed="false">
      <c r="A1248" s="21" t="s">
        <v>2638</v>
      </c>
      <c r="B1248" s="21" t="s">
        <v>2639</v>
      </c>
      <c r="C1248" s="21" t="s">
        <v>2587</v>
      </c>
      <c r="D1248" s="21" t="s">
        <v>2203</v>
      </c>
      <c r="E1248" s="21" t="s">
        <v>110</v>
      </c>
      <c r="F1248" s="19" t="n">
        <v>5.2</v>
      </c>
      <c r="G1248" s="19" t="n">
        <v>5.57</v>
      </c>
      <c r="H1248" s="19" t="n">
        <v>8.4</v>
      </c>
      <c r="I1248" s="17" t="n">
        <v>0.38</v>
      </c>
      <c r="J1248" s="17"/>
      <c r="K1248" s="19" t="n">
        <f aca="false">IF(E1248="Discontinued",H1248,ROUND(ROUNDUP(ROUND(G1248/(1-IF(J1248="",I1248,J1248))/0.05,6),0)*0.05,2))</f>
        <v>9</v>
      </c>
      <c r="L1248" s="19" t="n">
        <f aca="false">IF(OR(E1248="Discontinued",P1248="Held at old sell"),H1248,IF(LEFT(P1248,15)="Approved, cappe",ROUND(ROUNDUP(ROUND(H1248*1.1/0.05,6),0)*0.05,2),K1248))</f>
        <v>9</v>
      </c>
      <c r="M1248" s="17" t="n">
        <f aca="false">ROUND((H1248-G1248)/H1248,3)</f>
        <v>0.337</v>
      </c>
      <c r="N1248" s="17" t="n">
        <f aca="false">IF(E1248="Discontinued","",ROUND((L1248-G1248)/L1248,3))</f>
        <v>0.381</v>
      </c>
      <c r="O1248" s="21" t="str">
        <f aca="false">IF(E1248="Discontinued","Archive",IF(AND(ROUND(K1248/H1248-1,6)&lt;=0.1,K1248-H1248&lt;=100),"Auto","Approval"))</f>
        <v>Auto</v>
      </c>
      <c r="P1248" s="21" t="s">
        <v>111</v>
      </c>
      <c r="Q1248" s="21"/>
      <c r="R1248" s="21" t="str">
        <f aca="false">IF(E1248="Superseded",MID(INDEX('Import file'!$E$2:$E$1384,MATCH(A1248,'Import file'!$A$2:$A$1384,0)),23,30),A1248)</f>
        <v>SAC-1652</v>
      </c>
      <c r="S1248" s="19" t="n">
        <f aca="false">IF(E1248="Discontinued","",IFERROR(INDEX('Supplier file A'!$D$2:$D$677,MATCH(R1248,'Supplier file A'!$A$2:$A$677,0)),IFERROR(INDEX('Supplier file B'!$D$2:$D$386,MATCH(R1248,'Supplier file B'!$A$2:$A$386,0)),INDEX('Supplier file C'!$D$2:$D$383,MATCH(R1248,'Supplier file C'!$A$2:$A$383,0)))))</f>
        <v>5.57</v>
      </c>
      <c r="T1248" s="21" t="str">
        <f aca="false">IF(E1248="Discontinued","",IF(ABS(G1248-S1248)&lt;0.005,"Yes","No"))</f>
        <v>Yes</v>
      </c>
      <c r="U1248" s="21" t="str">
        <f aca="false">IF(E1248="Discontinued","",IF(ABS(F1248-G1248)&lt;=0.01*G1248,"Yes","No"))</f>
        <v>No</v>
      </c>
      <c r="V1248" s="17" t="n">
        <f aca="false">IF(E1248="Discontinued","",K1248/H1248-1)</f>
        <v>0.0714285714285714</v>
      </c>
      <c r="W1248" s="21" t="str">
        <f aca="false">IF(E1248="Discontinued","Archived",IF(ROUND((L1248-G1248)/L1248,3)&gt;=ROUND(I1248,3),"At or above target",IF(Q1248&lt;&gt;"","Below target, reason recorded","Below target, no reason")))</f>
        <v>At or above target</v>
      </c>
      <c r="X1248" s="21" t="str">
        <f aca="false">IF(E1248="Discontinued","",IF(ROUND(M1248-I1248,3)&lt;-0.01,"Yes","No"))</f>
        <v>Yes</v>
      </c>
    </row>
    <row r="1249" customFormat="false" ht="15" hidden="false" customHeight="false" outlineLevel="0" collapsed="false">
      <c r="A1249" s="21" t="s">
        <v>2640</v>
      </c>
      <c r="B1249" s="21" t="s">
        <v>2641</v>
      </c>
      <c r="C1249" s="21" t="s">
        <v>2587</v>
      </c>
      <c r="D1249" s="21" t="s">
        <v>2203</v>
      </c>
      <c r="E1249" s="21" t="s">
        <v>110</v>
      </c>
      <c r="F1249" s="19" t="n">
        <v>3.82</v>
      </c>
      <c r="G1249" s="19" t="n">
        <v>4.15</v>
      </c>
      <c r="H1249" s="19" t="n">
        <v>6.2</v>
      </c>
      <c r="I1249" s="17" t="n">
        <v>0.38</v>
      </c>
      <c r="J1249" s="17"/>
      <c r="K1249" s="19" t="n">
        <f aca="false">IF(E1249="Discontinued",H1249,ROUND(ROUNDUP(ROUND(G1249/(1-IF(J1249="",I1249,J1249))/0.05,6),0)*0.05,2))</f>
        <v>6.7</v>
      </c>
      <c r="L1249" s="19" t="n">
        <f aca="false">IF(OR(E1249="Discontinued",P1249="Held at old sell"),H1249,IF(LEFT(P1249,15)="Approved, cappe",ROUND(ROUNDUP(ROUND(H1249*1.1/0.05,6),0)*0.05,2),K1249))</f>
        <v>6.7</v>
      </c>
      <c r="M1249" s="17" t="n">
        <f aca="false">ROUND((H1249-G1249)/H1249,3)</f>
        <v>0.331</v>
      </c>
      <c r="N1249" s="17" t="n">
        <f aca="false">IF(E1249="Discontinued","",ROUND((L1249-G1249)/L1249,3))</f>
        <v>0.381</v>
      </c>
      <c r="O1249" s="21" t="str">
        <f aca="false">IF(E1249="Discontinued","Archive",IF(AND(ROUND(K1249/H1249-1,6)&lt;=0.1,K1249-H1249&lt;=100),"Auto","Approval"))</f>
        <v>Auto</v>
      </c>
      <c r="P1249" s="21" t="s">
        <v>111</v>
      </c>
      <c r="Q1249" s="21"/>
      <c r="R1249" s="21" t="str">
        <f aca="false">IF(E1249="Superseded",MID(INDEX('Import file'!$E$2:$E$1384,MATCH(A1249,'Import file'!$A$2:$A$1384,0)),23,30),A1249)</f>
        <v>SAC-1654</v>
      </c>
      <c r="S1249" s="19" t="n">
        <f aca="false">IF(E1249="Discontinued","",IFERROR(INDEX('Supplier file A'!$D$2:$D$677,MATCH(R1249,'Supplier file A'!$A$2:$A$677,0)),IFERROR(INDEX('Supplier file B'!$D$2:$D$386,MATCH(R1249,'Supplier file B'!$A$2:$A$386,0)),INDEX('Supplier file C'!$D$2:$D$383,MATCH(R1249,'Supplier file C'!$A$2:$A$383,0)))))</f>
        <v>4.15</v>
      </c>
      <c r="T1249" s="21" t="str">
        <f aca="false">IF(E1249="Discontinued","",IF(ABS(G1249-S1249)&lt;0.005,"Yes","No"))</f>
        <v>Yes</v>
      </c>
      <c r="U1249" s="21" t="str">
        <f aca="false">IF(E1249="Discontinued","",IF(ABS(F1249-G1249)&lt;=0.01*G1249,"Yes","No"))</f>
        <v>No</v>
      </c>
      <c r="V1249" s="17" t="n">
        <f aca="false">IF(E1249="Discontinued","",K1249/H1249-1)</f>
        <v>0.0806451612903225</v>
      </c>
      <c r="W1249" s="21" t="str">
        <f aca="false">IF(E1249="Discontinued","Archived",IF(ROUND((L1249-G1249)/L1249,3)&gt;=ROUND(I1249,3),"At or above target",IF(Q1249&lt;&gt;"","Below target, reason recorded","Below target, no reason")))</f>
        <v>At or above target</v>
      </c>
      <c r="X1249" s="21" t="str">
        <f aca="false">IF(E1249="Discontinued","",IF(ROUND(M1249-I1249,3)&lt;-0.01,"Yes","No"))</f>
        <v>Yes</v>
      </c>
    </row>
    <row r="1250" customFormat="false" ht="15" hidden="false" customHeight="false" outlineLevel="0" collapsed="false">
      <c r="A1250" s="21" t="s">
        <v>2642</v>
      </c>
      <c r="B1250" s="21" t="s">
        <v>2643</v>
      </c>
      <c r="C1250" s="21" t="s">
        <v>2587</v>
      </c>
      <c r="D1250" s="21" t="s">
        <v>2203</v>
      </c>
      <c r="E1250" s="21" t="s">
        <v>110</v>
      </c>
      <c r="F1250" s="19" t="n">
        <v>2.6</v>
      </c>
      <c r="G1250" s="19" t="n">
        <v>2.8</v>
      </c>
      <c r="H1250" s="19" t="n">
        <v>4.2</v>
      </c>
      <c r="I1250" s="17" t="n">
        <v>0.38</v>
      </c>
      <c r="J1250" s="17"/>
      <c r="K1250" s="19" t="n">
        <f aca="false">IF(E1250="Discontinued",H1250,ROUND(ROUNDUP(ROUND(G1250/(1-IF(J1250="",I1250,J1250))/0.05,6),0)*0.05,2))</f>
        <v>4.55</v>
      </c>
      <c r="L1250" s="19" t="n">
        <f aca="false">IF(OR(E1250="Discontinued",P1250="Held at old sell"),H1250,IF(LEFT(P1250,15)="Approved, cappe",ROUND(ROUNDUP(ROUND(H1250*1.1/0.05,6),0)*0.05,2),K1250))</f>
        <v>4.55</v>
      </c>
      <c r="M1250" s="17" t="n">
        <f aca="false">ROUND((H1250-G1250)/H1250,3)</f>
        <v>0.333</v>
      </c>
      <c r="N1250" s="17" t="n">
        <f aca="false">IF(E1250="Discontinued","",ROUND((L1250-G1250)/L1250,3))</f>
        <v>0.385</v>
      </c>
      <c r="O1250" s="21" t="str">
        <f aca="false">IF(E1250="Discontinued","Archive",IF(AND(ROUND(K1250/H1250-1,6)&lt;=0.1,K1250-H1250&lt;=100),"Auto","Approval"))</f>
        <v>Auto</v>
      </c>
      <c r="P1250" s="21" t="s">
        <v>111</v>
      </c>
      <c r="Q1250" s="21"/>
      <c r="R1250" s="21" t="str">
        <f aca="false">IF(E1250="Superseded",MID(INDEX('Import file'!$E$2:$E$1384,MATCH(A1250,'Import file'!$A$2:$A$1384,0)),23,30),A1250)</f>
        <v>SAC-1659</v>
      </c>
      <c r="S1250" s="19" t="n">
        <f aca="false">IF(E1250="Discontinued","",IFERROR(INDEX('Supplier file A'!$D$2:$D$677,MATCH(R1250,'Supplier file A'!$A$2:$A$677,0)),IFERROR(INDEX('Supplier file B'!$D$2:$D$386,MATCH(R1250,'Supplier file B'!$A$2:$A$386,0)),INDEX('Supplier file C'!$D$2:$D$383,MATCH(R1250,'Supplier file C'!$A$2:$A$383,0)))))</f>
        <v>2.8</v>
      </c>
      <c r="T1250" s="21" t="str">
        <f aca="false">IF(E1250="Discontinued","",IF(ABS(G1250-S1250)&lt;0.005,"Yes","No"))</f>
        <v>Yes</v>
      </c>
      <c r="U1250" s="21" t="str">
        <f aca="false">IF(E1250="Discontinued","",IF(ABS(F1250-G1250)&lt;=0.01*G1250,"Yes","No"))</f>
        <v>No</v>
      </c>
      <c r="V1250" s="17" t="n">
        <f aca="false">IF(E1250="Discontinued","",K1250/H1250-1)</f>
        <v>0.0833333333333333</v>
      </c>
      <c r="W1250" s="21" t="str">
        <f aca="false">IF(E1250="Discontinued","Archived",IF(ROUND((L1250-G1250)/L1250,3)&gt;=ROUND(I1250,3),"At or above target",IF(Q1250&lt;&gt;"","Below target, reason recorded","Below target, no reason")))</f>
        <v>At or above target</v>
      </c>
      <c r="X1250" s="21" t="str">
        <f aca="false">IF(E1250="Discontinued","",IF(ROUND(M1250-I1250,3)&lt;-0.01,"Yes","No"))</f>
        <v>Yes</v>
      </c>
    </row>
    <row r="1251" customFormat="false" ht="15" hidden="false" customHeight="false" outlineLevel="0" collapsed="false">
      <c r="A1251" s="21" t="s">
        <v>2644</v>
      </c>
      <c r="B1251" s="21" t="s">
        <v>2645</v>
      </c>
      <c r="C1251" s="21" t="s">
        <v>2587</v>
      </c>
      <c r="D1251" s="21" t="s">
        <v>2203</v>
      </c>
      <c r="E1251" s="21" t="s">
        <v>110</v>
      </c>
      <c r="F1251" s="19" t="n">
        <v>10.92</v>
      </c>
      <c r="G1251" s="19" t="n">
        <v>11.73</v>
      </c>
      <c r="H1251" s="19" t="n">
        <v>17.65</v>
      </c>
      <c r="I1251" s="17" t="n">
        <v>0.38</v>
      </c>
      <c r="J1251" s="17"/>
      <c r="K1251" s="19" t="n">
        <f aca="false">IF(E1251="Discontinued",H1251,ROUND(ROUNDUP(ROUND(G1251/(1-IF(J1251="",I1251,J1251))/0.05,6),0)*0.05,2))</f>
        <v>18.95</v>
      </c>
      <c r="L1251" s="19" t="n">
        <f aca="false">IF(OR(E1251="Discontinued",P1251="Held at old sell"),H1251,IF(LEFT(P1251,15)="Approved, cappe",ROUND(ROUNDUP(ROUND(H1251*1.1/0.05,6),0)*0.05,2),K1251))</f>
        <v>18.95</v>
      </c>
      <c r="M1251" s="17" t="n">
        <f aca="false">ROUND((H1251-G1251)/H1251,3)</f>
        <v>0.335</v>
      </c>
      <c r="N1251" s="17" t="n">
        <f aca="false">IF(E1251="Discontinued","",ROUND((L1251-G1251)/L1251,3))</f>
        <v>0.381</v>
      </c>
      <c r="O1251" s="21" t="str">
        <f aca="false">IF(E1251="Discontinued","Archive",IF(AND(ROUND(K1251/H1251-1,6)&lt;=0.1,K1251-H1251&lt;=100),"Auto","Approval"))</f>
        <v>Auto</v>
      </c>
      <c r="P1251" s="21" t="s">
        <v>111</v>
      </c>
      <c r="Q1251" s="21"/>
      <c r="R1251" s="21" t="str">
        <f aca="false">IF(E1251="Superseded",MID(INDEX('Import file'!$E$2:$E$1384,MATCH(A1251,'Import file'!$A$2:$A$1384,0)),23,30),A1251)</f>
        <v>SAC-1661</v>
      </c>
      <c r="S1251" s="19" t="n">
        <f aca="false">IF(E1251="Discontinued","",IFERROR(INDEX('Supplier file A'!$D$2:$D$677,MATCH(R1251,'Supplier file A'!$A$2:$A$677,0)),IFERROR(INDEX('Supplier file B'!$D$2:$D$386,MATCH(R1251,'Supplier file B'!$A$2:$A$386,0)),INDEX('Supplier file C'!$D$2:$D$383,MATCH(R1251,'Supplier file C'!$A$2:$A$383,0)))))</f>
        <v>11.73</v>
      </c>
      <c r="T1251" s="21" t="str">
        <f aca="false">IF(E1251="Discontinued","",IF(ABS(G1251-S1251)&lt;0.005,"Yes","No"))</f>
        <v>Yes</v>
      </c>
      <c r="U1251" s="21" t="str">
        <f aca="false">IF(E1251="Discontinued","",IF(ABS(F1251-G1251)&lt;=0.01*G1251,"Yes","No"))</f>
        <v>No</v>
      </c>
      <c r="V1251" s="17" t="n">
        <f aca="false">IF(E1251="Discontinued","",K1251/H1251-1)</f>
        <v>0.0736543909348442</v>
      </c>
      <c r="W1251" s="21" t="str">
        <f aca="false">IF(E1251="Discontinued","Archived",IF(ROUND((L1251-G1251)/L1251,3)&gt;=ROUND(I1251,3),"At or above target",IF(Q1251&lt;&gt;"","Below target, reason recorded","Below target, no reason")))</f>
        <v>At or above target</v>
      </c>
      <c r="X1251" s="21" t="str">
        <f aca="false">IF(E1251="Discontinued","",IF(ROUND(M1251-I1251,3)&lt;-0.01,"Yes","No"))</f>
        <v>Yes</v>
      </c>
    </row>
    <row r="1252" customFormat="false" ht="15" hidden="false" customHeight="false" outlineLevel="0" collapsed="false">
      <c r="A1252" s="21" t="s">
        <v>2646</v>
      </c>
      <c r="B1252" s="21" t="s">
        <v>2647</v>
      </c>
      <c r="C1252" s="21" t="s">
        <v>2587</v>
      </c>
      <c r="D1252" s="21" t="s">
        <v>2203</v>
      </c>
      <c r="E1252" s="21" t="s">
        <v>110</v>
      </c>
      <c r="F1252" s="19" t="n">
        <v>351</v>
      </c>
      <c r="G1252" s="19" t="n">
        <v>376.4</v>
      </c>
      <c r="H1252" s="19" t="n">
        <v>566.15</v>
      </c>
      <c r="I1252" s="17" t="n">
        <v>0.38</v>
      </c>
      <c r="J1252" s="17"/>
      <c r="K1252" s="19" t="n">
        <f aca="false">IF(E1252="Discontinued",H1252,ROUND(ROUNDUP(ROUND(G1252/(1-IF(J1252="",I1252,J1252))/0.05,6),0)*0.05,2))</f>
        <v>607.1</v>
      </c>
      <c r="L1252" s="19" t="n">
        <f aca="false">IF(OR(E1252="Discontinued",P1252="Held at old sell"),H1252,IF(LEFT(P1252,15)="Approved, cappe",ROUND(ROUNDUP(ROUND(H1252*1.1/0.05,6),0)*0.05,2),K1252))</f>
        <v>607.1</v>
      </c>
      <c r="M1252" s="17" t="n">
        <f aca="false">ROUND((H1252-G1252)/H1252,3)</f>
        <v>0.335</v>
      </c>
      <c r="N1252" s="17" t="n">
        <f aca="false">IF(E1252="Discontinued","",ROUND((L1252-G1252)/L1252,3))</f>
        <v>0.38</v>
      </c>
      <c r="O1252" s="21" t="str">
        <f aca="false">IF(E1252="Discontinued","Archive",IF(AND(ROUND(K1252/H1252-1,6)&lt;=0.1,K1252-H1252&lt;=100),"Auto","Approval"))</f>
        <v>Auto</v>
      </c>
      <c r="P1252" s="21" t="s">
        <v>111</v>
      </c>
      <c r="Q1252" s="21"/>
      <c r="R1252" s="21" t="str">
        <f aca="false">IF(E1252="Superseded",MID(INDEX('Import file'!$E$2:$E$1384,MATCH(A1252,'Import file'!$A$2:$A$1384,0)),23,30),A1252)</f>
        <v>SAC-1663</v>
      </c>
      <c r="S1252" s="19" t="n">
        <f aca="false">IF(E1252="Discontinued","",IFERROR(INDEX('Supplier file A'!$D$2:$D$677,MATCH(R1252,'Supplier file A'!$A$2:$A$677,0)),IFERROR(INDEX('Supplier file B'!$D$2:$D$386,MATCH(R1252,'Supplier file B'!$A$2:$A$386,0)),INDEX('Supplier file C'!$D$2:$D$383,MATCH(R1252,'Supplier file C'!$A$2:$A$383,0)))))</f>
        <v>376.4</v>
      </c>
      <c r="T1252" s="21" t="str">
        <f aca="false">IF(E1252="Discontinued","",IF(ABS(G1252-S1252)&lt;0.005,"Yes","No"))</f>
        <v>Yes</v>
      </c>
      <c r="U1252" s="21" t="str">
        <f aca="false">IF(E1252="Discontinued","",IF(ABS(F1252-G1252)&lt;=0.01*G1252,"Yes","No"))</f>
        <v>No</v>
      </c>
      <c r="V1252" s="17" t="n">
        <f aca="false">IF(E1252="Discontinued","",K1252/H1252-1)</f>
        <v>0.0723306544202067</v>
      </c>
      <c r="W1252" s="21" t="str">
        <f aca="false">IF(E1252="Discontinued","Archived",IF(ROUND((L1252-G1252)/L1252,3)&gt;=ROUND(I1252,3),"At or above target",IF(Q1252&lt;&gt;"","Below target, reason recorded","Below target, no reason")))</f>
        <v>At or above target</v>
      </c>
      <c r="X1252" s="21" t="str">
        <f aca="false">IF(E1252="Discontinued","",IF(ROUND(M1252-I1252,3)&lt;-0.01,"Yes","No"))</f>
        <v>Yes</v>
      </c>
    </row>
    <row r="1253" customFormat="false" ht="15" hidden="false" customHeight="false" outlineLevel="0" collapsed="false">
      <c r="A1253" s="21" t="s">
        <v>2648</v>
      </c>
      <c r="B1253" s="21" t="s">
        <v>2649</v>
      </c>
      <c r="C1253" s="21" t="s">
        <v>2587</v>
      </c>
      <c r="D1253" s="21" t="s">
        <v>2203</v>
      </c>
      <c r="E1253" s="21" t="s">
        <v>110</v>
      </c>
      <c r="F1253" s="19" t="n">
        <v>2.21</v>
      </c>
      <c r="G1253" s="19" t="n">
        <v>2.38</v>
      </c>
      <c r="H1253" s="19" t="n">
        <v>3.6</v>
      </c>
      <c r="I1253" s="17" t="n">
        <v>0.38</v>
      </c>
      <c r="J1253" s="17"/>
      <c r="K1253" s="19" t="n">
        <f aca="false">IF(E1253="Discontinued",H1253,ROUND(ROUNDUP(ROUND(G1253/(1-IF(J1253="",I1253,J1253))/0.05,6),0)*0.05,2))</f>
        <v>3.85</v>
      </c>
      <c r="L1253" s="19" t="n">
        <f aca="false">IF(OR(E1253="Discontinued",P1253="Held at old sell"),H1253,IF(LEFT(P1253,15)="Approved, cappe",ROUND(ROUNDUP(ROUND(H1253*1.1/0.05,6),0)*0.05,2),K1253))</f>
        <v>3.85</v>
      </c>
      <c r="M1253" s="17" t="n">
        <f aca="false">ROUND((H1253-G1253)/H1253,3)</f>
        <v>0.339</v>
      </c>
      <c r="N1253" s="17" t="n">
        <f aca="false">IF(E1253="Discontinued","",ROUND((L1253-G1253)/L1253,3))</f>
        <v>0.382</v>
      </c>
      <c r="O1253" s="21" t="str">
        <f aca="false">IF(E1253="Discontinued","Archive",IF(AND(ROUND(K1253/H1253-1,6)&lt;=0.1,K1253-H1253&lt;=100),"Auto","Approval"))</f>
        <v>Auto</v>
      </c>
      <c r="P1253" s="21" t="s">
        <v>111</v>
      </c>
      <c r="Q1253" s="21"/>
      <c r="R1253" s="21" t="str">
        <f aca="false">IF(E1253="Superseded",MID(INDEX('Import file'!$E$2:$E$1384,MATCH(A1253,'Import file'!$A$2:$A$1384,0)),23,30),A1253)</f>
        <v>SAC-1667</v>
      </c>
      <c r="S1253" s="19" t="n">
        <f aca="false">IF(E1253="Discontinued","",IFERROR(INDEX('Supplier file A'!$D$2:$D$677,MATCH(R1253,'Supplier file A'!$A$2:$A$677,0)),IFERROR(INDEX('Supplier file B'!$D$2:$D$386,MATCH(R1253,'Supplier file B'!$A$2:$A$386,0)),INDEX('Supplier file C'!$D$2:$D$383,MATCH(R1253,'Supplier file C'!$A$2:$A$383,0)))))</f>
        <v>2.38</v>
      </c>
      <c r="T1253" s="21" t="str">
        <f aca="false">IF(E1253="Discontinued","",IF(ABS(G1253-S1253)&lt;0.005,"Yes","No"))</f>
        <v>Yes</v>
      </c>
      <c r="U1253" s="21" t="str">
        <f aca="false">IF(E1253="Discontinued","",IF(ABS(F1253-G1253)&lt;=0.01*G1253,"Yes","No"))</f>
        <v>No</v>
      </c>
      <c r="V1253" s="17" t="n">
        <f aca="false">IF(E1253="Discontinued","",K1253/H1253-1)</f>
        <v>0.0694444444444444</v>
      </c>
      <c r="W1253" s="21" t="str">
        <f aca="false">IF(E1253="Discontinued","Archived",IF(ROUND((L1253-G1253)/L1253,3)&gt;=ROUND(I1253,3),"At or above target",IF(Q1253&lt;&gt;"","Below target, reason recorded","Below target, no reason")))</f>
        <v>At or above target</v>
      </c>
      <c r="X1253" s="21" t="str">
        <f aca="false">IF(E1253="Discontinued","",IF(ROUND(M1253-I1253,3)&lt;-0.01,"Yes","No"))</f>
        <v>Yes</v>
      </c>
    </row>
    <row r="1254" customFormat="false" ht="15" hidden="false" customHeight="false" outlineLevel="0" collapsed="false">
      <c r="A1254" s="21" t="s">
        <v>2650</v>
      </c>
      <c r="B1254" s="21" t="s">
        <v>2651</v>
      </c>
      <c r="C1254" s="21" t="s">
        <v>2587</v>
      </c>
      <c r="D1254" s="21" t="s">
        <v>2203</v>
      </c>
      <c r="E1254" s="21" t="s">
        <v>110</v>
      </c>
      <c r="F1254" s="19" t="n">
        <v>2.84</v>
      </c>
      <c r="G1254" s="19" t="n">
        <v>3.04</v>
      </c>
      <c r="H1254" s="19" t="n">
        <v>4.2</v>
      </c>
      <c r="I1254" s="17" t="n">
        <v>0.38</v>
      </c>
      <c r="J1254" s="17" t="n">
        <v>0.32</v>
      </c>
      <c r="K1254" s="19" t="n">
        <f aca="false">IF(E1254="Discontinued",H1254,ROUND(ROUNDUP(ROUND(G1254/(1-IF(J1254="",I1254,J1254))/0.05,6),0)*0.05,2))</f>
        <v>4.5</v>
      </c>
      <c r="L1254" s="19" t="n">
        <f aca="false">IF(OR(E1254="Discontinued",P1254="Held at old sell"),H1254,IF(LEFT(P1254,15)="Approved, cappe",ROUND(ROUNDUP(ROUND(H1254*1.1/0.05,6),0)*0.05,2),K1254))</f>
        <v>4.5</v>
      </c>
      <c r="M1254" s="17" t="n">
        <f aca="false">ROUND((H1254-G1254)/H1254,3)</f>
        <v>0.276</v>
      </c>
      <c r="N1254" s="17" t="n">
        <f aca="false">IF(E1254="Discontinued","",ROUND((L1254-G1254)/L1254,3))</f>
        <v>0.324</v>
      </c>
      <c r="O1254" s="21" t="str">
        <f aca="false">IF(E1254="Discontinued","Archive",IF(AND(ROUND(K1254/H1254-1,6)&lt;=0.1,K1254-H1254&lt;=100),"Auto","Approval"))</f>
        <v>Auto</v>
      </c>
      <c r="P1254" s="21" t="s">
        <v>111</v>
      </c>
      <c r="Q1254" s="21" t="s">
        <v>1466</v>
      </c>
      <c r="R1254" s="21" t="str">
        <f aca="false">IF(E1254="Superseded",MID(INDEX('Import file'!$E$2:$E$1384,MATCH(A1254,'Import file'!$A$2:$A$1384,0)),23,30),A1254)</f>
        <v>SAC-1670</v>
      </c>
      <c r="S1254" s="19" t="n">
        <f aca="false">IF(E1254="Discontinued","",IFERROR(INDEX('Supplier file A'!$D$2:$D$677,MATCH(R1254,'Supplier file A'!$A$2:$A$677,0)),IFERROR(INDEX('Supplier file B'!$D$2:$D$386,MATCH(R1254,'Supplier file B'!$A$2:$A$386,0)),INDEX('Supplier file C'!$D$2:$D$383,MATCH(R1254,'Supplier file C'!$A$2:$A$383,0)))))</f>
        <v>3.04</v>
      </c>
      <c r="T1254" s="21" t="str">
        <f aca="false">IF(E1254="Discontinued","",IF(ABS(G1254-S1254)&lt;0.005,"Yes","No"))</f>
        <v>Yes</v>
      </c>
      <c r="U1254" s="21" t="str">
        <f aca="false">IF(E1254="Discontinued","",IF(ABS(F1254-G1254)&lt;=0.01*G1254,"Yes","No"))</f>
        <v>No</v>
      </c>
      <c r="V1254" s="17" t="n">
        <f aca="false">IF(E1254="Discontinued","",K1254/H1254-1)</f>
        <v>0.0714285714285714</v>
      </c>
      <c r="W1254" s="21" t="str">
        <f aca="false">IF(E1254="Discontinued","Archived",IF(ROUND((L1254-G1254)/L1254,3)&gt;=ROUND(I1254,3),"At or above target",IF(Q1254&lt;&gt;"","Below target, reason recorded","Below target, no reason")))</f>
        <v>Below target, reason recorded</v>
      </c>
      <c r="X1254" s="21" t="str">
        <f aca="false">IF(E1254="Discontinued","",IF(ROUND(M1254-I1254,3)&lt;-0.01,"Yes","No"))</f>
        <v>Yes</v>
      </c>
    </row>
    <row r="1255" customFormat="false" ht="15" hidden="false" customHeight="false" outlineLevel="0" collapsed="false">
      <c r="A1255" s="21" t="s">
        <v>2652</v>
      </c>
      <c r="B1255" s="21" t="s">
        <v>2653</v>
      </c>
      <c r="C1255" s="21" t="s">
        <v>2587</v>
      </c>
      <c r="D1255" s="21" t="s">
        <v>2203</v>
      </c>
      <c r="E1255" s="21" t="s">
        <v>110</v>
      </c>
      <c r="F1255" s="19" t="n">
        <v>4.5</v>
      </c>
      <c r="G1255" s="19" t="n">
        <v>4.81</v>
      </c>
      <c r="H1255" s="19" t="n">
        <v>7.3</v>
      </c>
      <c r="I1255" s="17" t="n">
        <v>0.38</v>
      </c>
      <c r="J1255" s="17"/>
      <c r="K1255" s="19" t="n">
        <f aca="false">IF(E1255="Discontinued",H1255,ROUND(ROUNDUP(ROUND(G1255/(1-IF(J1255="",I1255,J1255))/0.05,6),0)*0.05,2))</f>
        <v>7.8</v>
      </c>
      <c r="L1255" s="19" t="n">
        <f aca="false">IF(OR(E1255="Discontinued",P1255="Held at old sell"),H1255,IF(LEFT(P1255,15)="Approved, cappe",ROUND(ROUNDUP(ROUND(H1255*1.1/0.05,6),0)*0.05,2),K1255))</f>
        <v>7.8</v>
      </c>
      <c r="M1255" s="17" t="n">
        <f aca="false">ROUND((H1255-G1255)/H1255,3)</f>
        <v>0.341</v>
      </c>
      <c r="N1255" s="17" t="n">
        <f aca="false">IF(E1255="Discontinued","",ROUND((L1255-G1255)/L1255,3))</f>
        <v>0.383</v>
      </c>
      <c r="O1255" s="21" t="str">
        <f aca="false">IF(E1255="Discontinued","Archive",IF(AND(ROUND(K1255/H1255-1,6)&lt;=0.1,K1255-H1255&lt;=100),"Auto","Approval"))</f>
        <v>Auto</v>
      </c>
      <c r="P1255" s="21" t="s">
        <v>111</v>
      </c>
      <c r="Q1255" s="21"/>
      <c r="R1255" s="21" t="str">
        <f aca="false">IF(E1255="Superseded",MID(INDEX('Import file'!$E$2:$E$1384,MATCH(A1255,'Import file'!$A$2:$A$1384,0)),23,30),A1255)</f>
        <v>SAC-1673</v>
      </c>
      <c r="S1255" s="19" t="n">
        <f aca="false">IF(E1255="Discontinued","",IFERROR(INDEX('Supplier file A'!$D$2:$D$677,MATCH(R1255,'Supplier file A'!$A$2:$A$677,0)),IFERROR(INDEX('Supplier file B'!$D$2:$D$386,MATCH(R1255,'Supplier file B'!$A$2:$A$386,0)),INDEX('Supplier file C'!$D$2:$D$383,MATCH(R1255,'Supplier file C'!$A$2:$A$383,0)))))</f>
        <v>4.81</v>
      </c>
      <c r="T1255" s="21" t="str">
        <f aca="false">IF(E1255="Discontinued","",IF(ABS(G1255-S1255)&lt;0.005,"Yes","No"))</f>
        <v>Yes</v>
      </c>
      <c r="U1255" s="21" t="str">
        <f aca="false">IF(E1255="Discontinued","",IF(ABS(F1255-G1255)&lt;=0.01*G1255,"Yes","No"))</f>
        <v>No</v>
      </c>
      <c r="V1255" s="17" t="n">
        <f aca="false">IF(E1255="Discontinued","",K1255/H1255-1)</f>
        <v>0.0684931506849316</v>
      </c>
      <c r="W1255" s="21" t="str">
        <f aca="false">IF(E1255="Discontinued","Archived",IF(ROUND((L1255-G1255)/L1255,3)&gt;=ROUND(I1255,3),"At or above target",IF(Q1255&lt;&gt;"","Below target, reason recorded","Below target, no reason")))</f>
        <v>At or above target</v>
      </c>
      <c r="X1255" s="21" t="str">
        <f aca="false">IF(E1255="Discontinued","",IF(ROUND(M1255-I1255,3)&lt;-0.01,"Yes","No"))</f>
        <v>Yes</v>
      </c>
    </row>
    <row r="1256" customFormat="false" ht="15" hidden="false" customHeight="false" outlineLevel="0" collapsed="false">
      <c r="A1256" s="21" t="s">
        <v>2654</v>
      </c>
      <c r="B1256" s="21" t="s">
        <v>2655</v>
      </c>
      <c r="C1256" s="21" t="s">
        <v>2587</v>
      </c>
      <c r="D1256" s="21" t="s">
        <v>2203</v>
      </c>
      <c r="E1256" s="21" t="s">
        <v>110</v>
      </c>
      <c r="F1256" s="19" t="n">
        <v>2.99</v>
      </c>
      <c r="G1256" s="19" t="n">
        <v>3.24</v>
      </c>
      <c r="H1256" s="19" t="n">
        <v>4.85</v>
      </c>
      <c r="I1256" s="17" t="n">
        <v>0.38</v>
      </c>
      <c r="J1256" s="17"/>
      <c r="K1256" s="19" t="n">
        <f aca="false">IF(E1256="Discontinued",H1256,ROUND(ROUNDUP(ROUND(G1256/(1-IF(J1256="",I1256,J1256))/0.05,6),0)*0.05,2))</f>
        <v>5.25</v>
      </c>
      <c r="L1256" s="19" t="n">
        <f aca="false">IF(OR(E1256="Discontinued",P1256="Held at old sell"),H1256,IF(LEFT(P1256,15)="Approved, cappe",ROUND(ROUNDUP(ROUND(H1256*1.1/0.05,6),0)*0.05,2),K1256))</f>
        <v>5.25</v>
      </c>
      <c r="M1256" s="17" t="n">
        <f aca="false">ROUND((H1256-G1256)/H1256,3)</f>
        <v>0.332</v>
      </c>
      <c r="N1256" s="17" t="n">
        <f aca="false">IF(E1256="Discontinued","",ROUND((L1256-G1256)/L1256,3))</f>
        <v>0.383</v>
      </c>
      <c r="O1256" s="21" t="str">
        <f aca="false">IF(E1256="Discontinued","Archive",IF(AND(ROUND(K1256/H1256-1,6)&lt;=0.1,K1256-H1256&lt;=100),"Auto","Approval"))</f>
        <v>Auto</v>
      </c>
      <c r="P1256" s="21" t="s">
        <v>111</v>
      </c>
      <c r="Q1256" s="21"/>
      <c r="R1256" s="21" t="str">
        <f aca="false">IF(E1256="Superseded",MID(INDEX('Import file'!$E$2:$E$1384,MATCH(A1256,'Import file'!$A$2:$A$1384,0)),23,30),A1256)</f>
        <v>SAC-1677</v>
      </c>
      <c r="S1256" s="19" t="n">
        <f aca="false">IF(E1256="Discontinued","",IFERROR(INDEX('Supplier file A'!$D$2:$D$677,MATCH(R1256,'Supplier file A'!$A$2:$A$677,0)),IFERROR(INDEX('Supplier file B'!$D$2:$D$386,MATCH(R1256,'Supplier file B'!$A$2:$A$386,0)),INDEX('Supplier file C'!$D$2:$D$383,MATCH(R1256,'Supplier file C'!$A$2:$A$383,0)))))</f>
        <v>3.24</v>
      </c>
      <c r="T1256" s="21" t="str">
        <f aca="false">IF(E1256="Discontinued","",IF(ABS(G1256-S1256)&lt;0.005,"Yes","No"))</f>
        <v>Yes</v>
      </c>
      <c r="U1256" s="21" t="str">
        <f aca="false">IF(E1256="Discontinued","",IF(ABS(F1256-G1256)&lt;=0.01*G1256,"Yes","No"))</f>
        <v>No</v>
      </c>
      <c r="V1256" s="17" t="n">
        <f aca="false">IF(E1256="Discontinued","",K1256/H1256-1)</f>
        <v>0.0824742268041239</v>
      </c>
      <c r="W1256" s="21" t="str">
        <f aca="false">IF(E1256="Discontinued","Archived",IF(ROUND((L1256-G1256)/L1256,3)&gt;=ROUND(I1256,3),"At or above target",IF(Q1256&lt;&gt;"","Below target, reason recorded","Below target, no reason")))</f>
        <v>At or above target</v>
      </c>
      <c r="X1256" s="21" t="str">
        <f aca="false">IF(E1256="Discontinued","",IF(ROUND(M1256-I1256,3)&lt;-0.01,"Yes","No"))</f>
        <v>Yes</v>
      </c>
    </row>
    <row r="1257" customFormat="false" ht="15" hidden="false" customHeight="false" outlineLevel="0" collapsed="false">
      <c r="A1257" s="21" t="s">
        <v>2656</v>
      </c>
      <c r="B1257" s="21" t="s">
        <v>2657</v>
      </c>
      <c r="C1257" s="21" t="s">
        <v>2587</v>
      </c>
      <c r="D1257" s="21" t="s">
        <v>2203</v>
      </c>
      <c r="E1257" s="21" t="s">
        <v>110</v>
      </c>
      <c r="F1257" s="19" t="n">
        <v>6.48</v>
      </c>
      <c r="G1257" s="19" t="n">
        <v>7.03</v>
      </c>
      <c r="H1257" s="19" t="n">
        <v>10.5</v>
      </c>
      <c r="I1257" s="17" t="n">
        <v>0.38</v>
      </c>
      <c r="J1257" s="17"/>
      <c r="K1257" s="19" t="n">
        <f aca="false">IF(E1257="Discontinued",H1257,ROUND(ROUNDUP(ROUND(G1257/(1-IF(J1257="",I1257,J1257))/0.05,6),0)*0.05,2))</f>
        <v>11.35</v>
      </c>
      <c r="L1257" s="19" t="n">
        <f aca="false">IF(OR(E1257="Discontinued",P1257="Held at old sell"),H1257,IF(LEFT(P1257,15)="Approved, cappe",ROUND(ROUNDUP(ROUND(H1257*1.1/0.05,6),0)*0.05,2),K1257))</f>
        <v>11.35</v>
      </c>
      <c r="M1257" s="17" t="n">
        <f aca="false">ROUND((H1257-G1257)/H1257,3)</f>
        <v>0.33</v>
      </c>
      <c r="N1257" s="17" t="n">
        <f aca="false">IF(E1257="Discontinued","",ROUND((L1257-G1257)/L1257,3))</f>
        <v>0.381</v>
      </c>
      <c r="O1257" s="21" t="str">
        <f aca="false">IF(E1257="Discontinued","Archive",IF(AND(ROUND(K1257/H1257-1,6)&lt;=0.1,K1257-H1257&lt;=100),"Auto","Approval"))</f>
        <v>Auto</v>
      </c>
      <c r="P1257" s="21" t="s">
        <v>111</v>
      </c>
      <c r="Q1257" s="21"/>
      <c r="R1257" s="21" t="str">
        <f aca="false">IF(E1257="Superseded",MID(INDEX('Import file'!$E$2:$E$1384,MATCH(A1257,'Import file'!$A$2:$A$1384,0)),23,30),A1257)</f>
        <v>SAC-1680</v>
      </c>
      <c r="S1257" s="19" t="n">
        <f aca="false">IF(E1257="Discontinued","",IFERROR(INDEX('Supplier file A'!$D$2:$D$677,MATCH(R1257,'Supplier file A'!$A$2:$A$677,0)),IFERROR(INDEX('Supplier file B'!$D$2:$D$386,MATCH(R1257,'Supplier file B'!$A$2:$A$386,0)),INDEX('Supplier file C'!$D$2:$D$383,MATCH(R1257,'Supplier file C'!$A$2:$A$383,0)))))</f>
        <v>7.03</v>
      </c>
      <c r="T1257" s="21" t="str">
        <f aca="false">IF(E1257="Discontinued","",IF(ABS(G1257-S1257)&lt;0.005,"Yes","No"))</f>
        <v>Yes</v>
      </c>
      <c r="U1257" s="21" t="str">
        <f aca="false">IF(E1257="Discontinued","",IF(ABS(F1257-G1257)&lt;=0.01*G1257,"Yes","No"))</f>
        <v>No</v>
      </c>
      <c r="V1257" s="17" t="n">
        <f aca="false">IF(E1257="Discontinued","",K1257/H1257-1)</f>
        <v>0.0809523809523809</v>
      </c>
      <c r="W1257" s="21" t="str">
        <f aca="false">IF(E1257="Discontinued","Archived",IF(ROUND((L1257-G1257)/L1257,3)&gt;=ROUND(I1257,3),"At or above target",IF(Q1257&lt;&gt;"","Below target, reason recorded","Below target, no reason")))</f>
        <v>At or above target</v>
      </c>
      <c r="X1257" s="21" t="str">
        <f aca="false">IF(E1257="Discontinued","",IF(ROUND(M1257-I1257,3)&lt;-0.01,"Yes","No"))</f>
        <v>Yes</v>
      </c>
    </row>
    <row r="1258" customFormat="false" ht="15" hidden="false" customHeight="false" outlineLevel="0" collapsed="false">
      <c r="A1258" s="21" t="s">
        <v>2658</v>
      </c>
      <c r="B1258" s="21" t="s">
        <v>2659</v>
      </c>
      <c r="C1258" s="21" t="s">
        <v>2587</v>
      </c>
      <c r="D1258" s="21" t="s">
        <v>2203</v>
      </c>
      <c r="E1258" s="21" t="s">
        <v>110</v>
      </c>
      <c r="F1258" s="19" t="n">
        <v>9.5</v>
      </c>
      <c r="G1258" s="19" t="n">
        <v>10.34</v>
      </c>
      <c r="H1258" s="19" t="n">
        <v>15.35</v>
      </c>
      <c r="I1258" s="17" t="n">
        <v>0.38</v>
      </c>
      <c r="J1258" s="17"/>
      <c r="K1258" s="19" t="n">
        <f aca="false">IF(E1258="Discontinued",H1258,ROUND(ROUNDUP(ROUND(G1258/(1-IF(J1258="",I1258,J1258))/0.05,6),0)*0.05,2))</f>
        <v>16.7</v>
      </c>
      <c r="L1258" s="19" t="n">
        <f aca="false">IF(OR(E1258="Discontinued",P1258="Held at old sell"),H1258,IF(LEFT(P1258,15)="Approved, cappe",ROUND(ROUNDUP(ROUND(H1258*1.1/0.05,6),0)*0.05,2),K1258))</f>
        <v>16.7</v>
      </c>
      <c r="M1258" s="17" t="n">
        <f aca="false">ROUND((H1258-G1258)/H1258,3)</f>
        <v>0.326</v>
      </c>
      <c r="N1258" s="17" t="n">
        <f aca="false">IF(E1258="Discontinued","",ROUND((L1258-G1258)/L1258,3))</f>
        <v>0.381</v>
      </c>
      <c r="O1258" s="21" t="str">
        <f aca="false">IF(E1258="Discontinued","Archive",IF(AND(ROUND(K1258/H1258-1,6)&lt;=0.1,K1258-H1258&lt;=100),"Auto","Approval"))</f>
        <v>Auto</v>
      </c>
      <c r="P1258" s="21" t="s">
        <v>111</v>
      </c>
      <c r="Q1258" s="21"/>
      <c r="R1258" s="21" t="str">
        <f aca="false">IF(E1258="Superseded",MID(INDEX('Import file'!$E$2:$E$1384,MATCH(A1258,'Import file'!$A$2:$A$1384,0)),23,30),A1258)</f>
        <v>SAC-1682</v>
      </c>
      <c r="S1258" s="19" t="n">
        <f aca="false">IF(E1258="Discontinued","",IFERROR(INDEX('Supplier file A'!$D$2:$D$677,MATCH(R1258,'Supplier file A'!$A$2:$A$677,0)),IFERROR(INDEX('Supplier file B'!$D$2:$D$386,MATCH(R1258,'Supplier file B'!$A$2:$A$386,0)),INDEX('Supplier file C'!$D$2:$D$383,MATCH(R1258,'Supplier file C'!$A$2:$A$383,0)))))</f>
        <v>10.34</v>
      </c>
      <c r="T1258" s="21" t="str">
        <f aca="false">IF(E1258="Discontinued","",IF(ABS(G1258-S1258)&lt;0.005,"Yes","No"))</f>
        <v>Yes</v>
      </c>
      <c r="U1258" s="21" t="str">
        <f aca="false">IF(E1258="Discontinued","",IF(ABS(F1258-G1258)&lt;=0.01*G1258,"Yes","No"))</f>
        <v>No</v>
      </c>
      <c r="V1258" s="17" t="n">
        <f aca="false">IF(E1258="Discontinued","",K1258/H1258-1)</f>
        <v>0.0879478827361564</v>
      </c>
      <c r="W1258" s="21" t="str">
        <f aca="false">IF(E1258="Discontinued","Archived",IF(ROUND((L1258-G1258)/L1258,3)&gt;=ROUND(I1258,3),"At or above target",IF(Q1258&lt;&gt;"","Below target, reason recorded","Below target, no reason")))</f>
        <v>At or above target</v>
      </c>
      <c r="X1258" s="21" t="str">
        <f aca="false">IF(E1258="Discontinued","",IF(ROUND(M1258-I1258,3)&lt;-0.01,"Yes","No"))</f>
        <v>Yes</v>
      </c>
    </row>
    <row r="1259" customFormat="false" ht="15" hidden="false" customHeight="false" outlineLevel="0" collapsed="false">
      <c r="A1259" s="21" t="s">
        <v>2660</v>
      </c>
      <c r="B1259" s="21" t="s">
        <v>2661</v>
      </c>
      <c r="C1259" s="21" t="s">
        <v>2587</v>
      </c>
      <c r="D1259" s="21" t="s">
        <v>2203</v>
      </c>
      <c r="E1259" s="21" t="s">
        <v>110</v>
      </c>
      <c r="F1259" s="19" t="n">
        <v>135</v>
      </c>
      <c r="G1259" s="19" t="n">
        <v>146.1</v>
      </c>
      <c r="H1259" s="19" t="n">
        <v>217.75</v>
      </c>
      <c r="I1259" s="17" t="n">
        <v>0.38</v>
      </c>
      <c r="J1259" s="17"/>
      <c r="K1259" s="19" t="n">
        <f aca="false">IF(E1259="Discontinued",H1259,ROUND(ROUNDUP(ROUND(G1259/(1-IF(J1259="",I1259,J1259))/0.05,6),0)*0.05,2))</f>
        <v>235.65</v>
      </c>
      <c r="L1259" s="19" t="n">
        <f aca="false">IF(OR(E1259="Discontinued",P1259="Held at old sell"),H1259,IF(LEFT(P1259,15)="Approved, cappe",ROUND(ROUNDUP(ROUND(H1259*1.1/0.05,6),0)*0.05,2),K1259))</f>
        <v>235.65</v>
      </c>
      <c r="M1259" s="17" t="n">
        <f aca="false">ROUND((H1259-G1259)/H1259,3)</f>
        <v>0.329</v>
      </c>
      <c r="N1259" s="17" t="n">
        <f aca="false">IF(E1259="Discontinued","",ROUND((L1259-G1259)/L1259,3))</f>
        <v>0.38</v>
      </c>
      <c r="O1259" s="21" t="str">
        <f aca="false">IF(E1259="Discontinued","Archive",IF(AND(ROUND(K1259/H1259-1,6)&lt;=0.1,K1259-H1259&lt;=100),"Auto","Approval"))</f>
        <v>Auto</v>
      </c>
      <c r="P1259" s="21" t="s">
        <v>111</v>
      </c>
      <c r="Q1259" s="21"/>
      <c r="R1259" s="21" t="str">
        <f aca="false">IF(E1259="Superseded",MID(INDEX('Import file'!$E$2:$E$1384,MATCH(A1259,'Import file'!$A$2:$A$1384,0)),23,30),A1259)</f>
        <v>SAC-1686</v>
      </c>
      <c r="S1259" s="19" t="n">
        <f aca="false">IF(E1259="Discontinued","",IFERROR(INDEX('Supplier file A'!$D$2:$D$677,MATCH(R1259,'Supplier file A'!$A$2:$A$677,0)),IFERROR(INDEX('Supplier file B'!$D$2:$D$386,MATCH(R1259,'Supplier file B'!$A$2:$A$386,0)),INDEX('Supplier file C'!$D$2:$D$383,MATCH(R1259,'Supplier file C'!$A$2:$A$383,0)))))</f>
        <v>146.1</v>
      </c>
      <c r="T1259" s="21" t="str">
        <f aca="false">IF(E1259="Discontinued","",IF(ABS(G1259-S1259)&lt;0.005,"Yes","No"))</f>
        <v>Yes</v>
      </c>
      <c r="U1259" s="21" t="str">
        <f aca="false">IF(E1259="Discontinued","",IF(ABS(F1259-G1259)&lt;=0.01*G1259,"Yes","No"))</f>
        <v>No</v>
      </c>
      <c r="V1259" s="17" t="n">
        <f aca="false">IF(E1259="Discontinued","",K1259/H1259-1)</f>
        <v>0.0822043628013778</v>
      </c>
      <c r="W1259" s="21" t="str">
        <f aca="false">IF(E1259="Discontinued","Archived",IF(ROUND((L1259-G1259)/L1259,3)&gt;=ROUND(I1259,3),"At or above target",IF(Q1259&lt;&gt;"","Below target, reason recorded","Below target, no reason")))</f>
        <v>At or above target</v>
      </c>
      <c r="X1259" s="21" t="str">
        <f aca="false">IF(E1259="Discontinued","",IF(ROUND(M1259-I1259,3)&lt;-0.01,"Yes","No"))</f>
        <v>Yes</v>
      </c>
    </row>
    <row r="1260" customFormat="false" ht="15" hidden="false" customHeight="false" outlineLevel="0" collapsed="false">
      <c r="A1260" s="21" t="s">
        <v>2662</v>
      </c>
      <c r="B1260" s="21" t="s">
        <v>2663</v>
      </c>
      <c r="C1260" s="21" t="s">
        <v>2587</v>
      </c>
      <c r="D1260" s="21" t="s">
        <v>2203</v>
      </c>
      <c r="E1260" s="21" t="s">
        <v>110</v>
      </c>
      <c r="F1260" s="19" t="n">
        <v>330.75</v>
      </c>
      <c r="G1260" s="19" t="n">
        <v>353.85</v>
      </c>
      <c r="H1260" s="19" t="n">
        <v>533.5</v>
      </c>
      <c r="I1260" s="17" t="n">
        <v>0.38</v>
      </c>
      <c r="J1260" s="17"/>
      <c r="K1260" s="19" t="n">
        <f aca="false">IF(E1260="Discontinued",H1260,ROUND(ROUNDUP(ROUND(G1260/(1-IF(J1260="",I1260,J1260))/0.05,6),0)*0.05,2))</f>
        <v>570.75</v>
      </c>
      <c r="L1260" s="19" t="n">
        <f aca="false">IF(OR(E1260="Discontinued",P1260="Held at old sell"),H1260,IF(LEFT(P1260,15)="Approved, cappe",ROUND(ROUNDUP(ROUND(H1260*1.1/0.05,6),0)*0.05,2),K1260))</f>
        <v>570.75</v>
      </c>
      <c r="M1260" s="17" t="n">
        <f aca="false">ROUND((H1260-G1260)/H1260,3)</f>
        <v>0.337</v>
      </c>
      <c r="N1260" s="17" t="n">
        <f aca="false">IF(E1260="Discontinued","",ROUND((L1260-G1260)/L1260,3))</f>
        <v>0.38</v>
      </c>
      <c r="O1260" s="21" t="str">
        <f aca="false">IF(E1260="Discontinued","Archive",IF(AND(ROUND(K1260/H1260-1,6)&lt;=0.1,K1260-H1260&lt;=100),"Auto","Approval"))</f>
        <v>Auto</v>
      </c>
      <c r="P1260" s="21" t="s">
        <v>111</v>
      </c>
      <c r="Q1260" s="21"/>
      <c r="R1260" s="21" t="str">
        <f aca="false">IF(E1260="Superseded",MID(INDEX('Import file'!$E$2:$E$1384,MATCH(A1260,'Import file'!$A$2:$A$1384,0)),23,30),A1260)</f>
        <v>SAC-1689</v>
      </c>
      <c r="S1260" s="19" t="n">
        <f aca="false">IF(E1260="Discontinued","",IFERROR(INDEX('Supplier file A'!$D$2:$D$677,MATCH(R1260,'Supplier file A'!$A$2:$A$677,0)),IFERROR(INDEX('Supplier file B'!$D$2:$D$386,MATCH(R1260,'Supplier file B'!$A$2:$A$386,0)),INDEX('Supplier file C'!$D$2:$D$383,MATCH(R1260,'Supplier file C'!$A$2:$A$383,0)))))</f>
        <v>353.85</v>
      </c>
      <c r="T1260" s="21" t="str">
        <f aca="false">IF(E1260="Discontinued","",IF(ABS(G1260-S1260)&lt;0.005,"Yes","No"))</f>
        <v>Yes</v>
      </c>
      <c r="U1260" s="21" t="str">
        <f aca="false">IF(E1260="Discontinued","",IF(ABS(F1260-G1260)&lt;=0.01*G1260,"Yes","No"))</f>
        <v>No</v>
      </c>
      <c r="V1260" s="17" t="n">
        <f aca="false">IF(E1260="Discontinued","",K1260/H1260-1)</f>
        <v>0.069821930646673</v>
      </c>
      <c r="W1260" s="21" t="str">
        <f aca="false">IF(E1260="Discontinued","Archived",IF(ROUND((L1260-G1260)/L1260,3)&gt;=ROUND(I1260,3),"At or above target",IF(Q1260&lt;&gt;"","Below target, reason recorded","Below target, no reason")))</f>
        <v>At or above target</v>
      </c>
      <c r="X1260" s="21" t="str">
        <f aca="false">IF(E1260="Discontinued","",IF(ROUND(M1260-I1260,3)&lt;-0.01,"Yes","No"))</f>
        <v>Yes</v>
      </c>
    </row>
    <row r="1261" customFormat="false" ht="15" hidden="false" customHeight="false" outlineLevel="0" collapsed="false">
      <c r="A1261" s="21" t="s">
        <v>2664</v>
      </c>
      <c r="B1261" s="21" t="s">
        <v>2665</v>
      </c>
      <c r="C1261" s="21" t="s">
        <v>2587</v>
      </c>
      <c r="D1261" s="21" t="s">
        <v>2203</v>
      </c>
      <c r="E1261" s="21" t="s">
        <v>110</v>
      </c>
      <c r="F1261" s="19" t="n">
        <v>182.25</v>
      </c>
      <c r="G1261" s="19" t="n">
        <v>197.24</v>
      </c>
      <c r="H1261" s="19" t="n">
        <v>294</v>
      </c>
      <c r="I1261" s="17" t="n">
        <v>0.38</v>
      </c>
      <c r="J1261" s="17"/>
      <c r="K1261" s="19" t="n">
        <f aca="false">IF(E1261="Discontinued",H1261,ROUND(ROUNDUP(ROUND(G1261/(1-IF(J1261="",I1261,J1261))/0.05,6),0)*0.05,2))</f>
        <v>318.15</v>
      </c>
      <c r="L1261" s="19" t="n">
        <f aca="false">IF(OR(E1261="Discontinued",P1261="Held at old sell"),H1261,IF(LEFT(P1261,15)="Approved, cappe",ROUND(ROUNDUP(ROUND(H1261*1.1/0.05,6),0)*0.05,2),K1261))</f>
        <v>318.15</v>
      </c>
      <c r="M1261" s="17" t="n">
        <f aca="false">ROUND((H1261-G1261)/H1261,3)</f>
        <v>0.329</v>
      </c>
      <c r="N1261" s="17" t="n">
        <f aca="false">IF(E1261="Discontinued","",ROUND((L1261-G1261)/L1261,3))</f>
        <v>0.38</v>
      </c>
      <c r="O1261" s="21" t="str">
        <f aca="false">IF(E1261="Discontinued","Archive",IF(AND(ROUND(K1261/H1261-1,6)&lt;=0.1,K1261-H1261&lt;=100),"Auto","Approval"))</f>
        <v>Auto</v>
      </c>
      <c r="P1261" s="21" t="s">
        <v>111</v>
      </c>
      <c r="Q1261" s="21"/>
      <c r="R1261" s="21" t="str">
        <f aca="false">IF(E1261="Superseded",MID(INDEX('Import file'!$E$2:$E$1384,MATCH(A1261,'Import file'!$A$2:$A$1384,0)),23,30),A1261)</f>
        <v>SAC-1692</v>
      </c>
      <c r="S1261" s="19" t="n">
        <f aca="false">IF(E1261="Discontinued","",IFERROR(INDEX('Supplier file A'!$D$2:$D$677,MATCH(R1261,'Supplier file A'!$A$2:$A$677,0)),IFERROR(INDEX('Supplier file B'!$D$2:$D$386,MATCH(R1261,'Supplier file B'!$A$2:$A$386,0)),INDEX('Supplier file C'!$D$2:$D$383,MATCH(R1261,'Supplier file C'!$A$2:$A$383,0)))))</f>
        <v>197.24</v>
      </c>
      <c r="T1261" s="21" t="str">
        <f aca="false">IF(E1261="Discontinued","",IF(ABS(G1261-S1261)&lt;0.005,"Yes","No"))</f>
        <v>Yes</v>
      </c>
      <c r="U1261" s="21" t="str">
        <f aca="false">IF(E1261="Discontinued","",IF(ABS(F1261-G1261)&lt;=0.01*G1261,"Yes","No"))</f>
        <v>No</v>
      </c>
      <c r="V1261" s="17" t="n">
        <f aca="false">IF(E1261="Discontinued","",K1261/H1261-1)</f>
        <v>0.0821428571428571</v>
      </c>
      <c r="W1261" s="21" t="str">
        <f aca="false">IF(E1261="Discontinued","Archived",IF(ROUND((L1261-G1261)/L1261,3)&gt;=ROUND(I1261,3),"At or above target",IF(Q1261&lt;&gt;"","Below target, reason recorded","Below target, no reason")))</f>
        <v>At or above target</v>
      </c>
      <c r="X1261" s="21" t="str">
        <f aca="false">IF(E1261="Discontinued","",IF(ROUND(M1261-I1261,3)&lt;-0.01,"Yes","No"))</f>
        <v>Yes</v>
      </c>
    </row>
    <row r="1262" customFormat="false" ht="15" hidden="false" customHeight="false" outlineLevel="0" collapsed="false">
      <c r="A1262" s="21" t="s">
        <v>2666</v>
      </c>
      <c r="B1262" s="21" t="s">
        <v>2667</v>
      </c>
      <c r="C1262" s="21" t="s">
        <v>2587</v>
      </c>
      <c r="D1262" s="21" t="s">
        <v>2203</v>
      </c>
      <c r="E1262" s="21" t="s">
        <v>110</v>
      </c>
      <c r="F1262" s="19" t="n">
        <v>1.78</v>
      </c>
      <c r="G1262" s="19" t="n">
        <v>1.91</v>
      </c>
      <c r="H1262" s="19" t="n">
        <v>2.9</v>
      </c>
      <c r="I1262" s="17" t="n">
        <v>0.38</v>
      </c>
      <c r="J1262" s="17"/>
      <c r="K1262" s="19" t="n">
        <f aca="false">IF(E1262="Discontinued",H1262,ROUND(ROUNDUP(ROUND(G1262/(1-IF(J1262="",I1262,J1262))/0.05,6),0)*0.05,2))</f>
        <v>3.1</v>
      </c>
      <c r="L1262" s="19" t="n">
        <f aca="false">IF(OR(E1262="Discontinued",P1262="Held at old sell"),H1262,IF(LEFT(P1262,15)="Approved, cappe",ROUND(ROUNDUP(ROUND(H1262*1.1/0.05,6),0)*0.05,2),K1262))</f>
        <v>3.1</v>
      </c>
      <c r="M1262" s="17" t="n">
        <f aca="false">ROUND((H1262-G1262)/H1262,3)</f>
        <v>0.341</v>
      </c>
      <c r="N1262" s="17" t="n">
        <f aca="false">IF(E1262="Discontinued","",ROUND((L1262-G1262)/L1262,3))</f>
        <v>0.384</v>
      </c>
      <c r="O1262" s="21" t="str">
        <f aca="false">IF(E1262="Discontinued","Archive",IF(AND(ROUND(K1262/H1262-1,6)&lt;=0.1,K1262-H1262&lt;=100),"Auto","Approval"))</f>
        <v>Auto</v>
      </c>
      <c r="P1262" s="21" t="s">
        <v>111</v>
      </c>
      <c r="Q1262" s="21"/>
      <c r="R1262" s="21" t="str">
        <f aca="false">IF(E1262="Superseded",MID(INDEX('Import file'!$E$2:$E$1384,MATCH(A1262,'Import file'!$A$2:$A$1384,0)),23,30),A1262)</f>
        <v>SAC-1693</v>
      </c>
      <c r="S1262" s="19" t="n">
        <f aca="false">IF(E1262="Discontinued","",IFERROR(INDEX('Supplier file A'!$D$2:$D$677,MATCH(R1262,'Supplier file A'!$A$2:$A$677,0)),IFERROR(INDEX('Supplier file B'!$D$2:$D$386,MATCH(R1262,'Supplier file B'!$A$2:$A$386,0)),INDEX('Supplier file C'!$D$2:$D$383,MATCH(R1262,'Supplier file C'!$A$2:$A$383,0)))))</f>
        <v>1.91</v>
      </c>
      <c r="T1262" s="21" t="str">
        <f aca="false">IF(E1262="Discontinued","",IF(ABS(G1262-S1262)&lt;0.005,"Yes","No"))</f>
        <v>Yes</v>
      </c>
      <c r="U1262" s="21" t="str">
        <f aca="false">IF(E1262="Discontinued","",IF(ABS(F1262-G1262)&lt;=0.01*G1262,"Yes","No"))</f>
        <v>No</v>
      </c>
      <c r="V1262" s="17" t="n">
        <f aca="false">IF(E1262="Discontinued","",K1262/H1262-1)</f>
        <v>0.0689655172413795</v>
      </c>
      <c r="W1262" s="21" t="str">
        <f aca="false">IF(E1262="Discontinued","Archived",IF(ROUND((L1262-G1262)/L1262,3)&gt;=ROUND(I1262,3),"At or above target",IF(Q1262&lt;&gt;"","Below target, reason recorded","Below target, no reason")))</f>
        <v>At or above target</v>
      </c>
      <c r="X1262" s="21" t="str">
        <f aca="false">IF(E1262="Discontinued","",IF(ROUND(M1262-I1262,3)&lt;-0.01,"Yes","No"))</f>
        <v>Yes</v>
      </c>
    </row>
    <row r="1263" customFormat="false" ht="15" hidden="false" customHeight="false" outlineLevel="0" collapsed="false">
      <c r="A1263" s="21" t="s">
        <v>2668</v>
      </c>
      <c r="B1263" s="21" t="s">
        <v>2669</v>
      </c>
      <c r="C1263" s="21" t="s">
        <v>2587</v>
      </c>
      <c r="D1263" s="21" t="s">
        <v>2203</v>
      </c>
      <c r="E1263" s="21" t="s">
        <v>110</v>
      </c>
      <c r="F1263" s="19" t="n">
        <v>28.9</v>
      </c>
      <c r="G1263" s="19" t="n">
        <v>30.89</v>
      </c>
      <c r="H1263" s="19" t="n">
        <v>46.65</v>
      </c>
      <c r="I1263" s="17" t="n">
        <v>0.38</v>
      </c>
      <c r="J1263" s="17"/>
      <c r="K1263" s="19" t="n">
        <f aca="false">IF(E1263="Discontinued",H1263,ROUND(ROUNDUP(ROUND(G1263/(1-IF(J1263="",I1263,J1263))/0.05,6),0)*0.05,2))</f>
        <v>49.85</v>
      </c>
      <c r="L1263" s="19" t="n">
        <f aca="false">IF(OR(E1263="Discontinued",P1263="Held at old sell"),H1263,IF(LEFT(P1263,15)="Approved, cappe",ROUND(ROUNDUP(ROUND(H1263*1.1/0.05,6),0)*0.05,2),K1263))</f>
        <v>49.85</v>
      </c>
      <c r="M1263" s="17" t="n">
        <f aca="false">ROUND((H1263-G1263)/H1263,3)</f>
        <v>0.338</v>
      </c>
      <c r="N1263" s="17" t="n">
        <f aca="false">IF(E1263="Discontinued","",ROUND((L1263-G1263)/L1263,3))</f>
        <v>0.38</v>
      </c>
      <c r="O1263" s="21" t="str">
        <f aca="false">IF(E1263="Discontinued","Archive",IF(AND(ROUND(K1263/H1263-1,6)&lt;=0.1,K1263-H1263&lt;=100),"Auto","Approval"))</f>
        <v>Auto</v>
      </c>
      <c r="P1263" s="21" t="s">
        <v>111</v>
      </c>
      <c r="Q1263" s="21"/>
      <c r="R1263" s="21" t="str">
        <f aca="false">IF(E1263="Superseded",MID(INDEX('Import file'!$E$2:$E$1384,MATCH(A1263,'Import file'!$A$2:$A$1384,0)),23,30),A1263)</f>
        <v>SAC-1696</v>
      </c>
      <c r="S1263" s="19" t="n">
        <f aca="false">IF(E1263="Discontinued","",IFERROR(INDEX('Supplier file A'!$D$2:$D$677,MATCH(R1263,'Supplier file A'!$A$2:$A$677,0)),IFERROR(INDEX('Supplier file B'!$D$2:$D$386,MATCH(R1263,'Supplier file B'!$A$2:$A$386,0)),INDEX('Supplier file C'!$D$2:$D$383,MATCH(R1263,'Supplier file C'!$A$2:$A$383,0)))))</f>
        <v>30.89</v>
      </c>
      <c r="T1263" s="21" t="str">
        <f aca="false">IF(E1263="Discontinued","",IF(ABS(G1263-S1263)&lt;0.005,"Yes","No"))</f>
        <v>Yes</v>
      </c>
      <c r="U1263" s="21" t="str">
        <f aca="false">IF(E1263="Discontinued","",IF(ABS(F1263-G1263)&lt;=0.01*G1263,"Yes","No"))</f>
        <v>No</v>
      </c>
      <c r="V1263" s="17" t="n">
        <f aca="false">IF(E1263="Discontinued","",K1263/H1263-1)</f>
        <v>0.0685959271168275</v>
      </c>
      <c r="W1263" s="21" t="str">
        <f aca="false">IF(E1263="Discontinued","Archived",IF(ROUND((L1263-G1263)/L1263,3)&gt;=ROUND(I1263,3),"At or above target",IF(Q1263&lt;&gt;"","Below target, reason recorded","Below target, no reason")))</f>
        <v>At or above target</v>
      </c>
      <c r="X1263" s="21" t="str">
        <f aca="false">IF(E1263="Discontinued","",IF(ROUND(M1263-I1263,3)&lt;-0.01,"Yes","No"))</f>
        <v>Yes</v>
      </c>
    </row>
    <row r="1264" customFormat="false" ht="15" hidden="false" customHeight="false" outlineLevel="0" collapsed="false">
      <c r="A1264" s="21" t="s">
        <v>2670</v>
      </c>
      <c r="B1264" s="21" t="s">
        <v>2671</v>
      </c>
      <c r="C1264" s="21" t="s">
        <v>2587</v>
      </c>
      <c r="D1264" s="21" t="s">
        <v>2203</v>
      </c>
      <c r="E1264" s="21" t="s">
        <v>110</v>
      </c>
      <c r="F1264" s="19" t="n">
        <v>2.99</v>
      </c>
      <c r="G1264" s="19" t="n">
        <v>3.25</v>
      </c>
      <c r="H1264" s="19" t="n">
        <v>4.85</v>
      </c>
      <c r="I1264" s="17" t="n">
        <v>0.38</v>
      </c>
      <c r="J1264" s="17"/>
      <c r="K1264" s="19" t="n">
        <f aca="false">IF(E1264="Discontinued",H1264,ROUND(ROUNDUP(ROUND(G1264/(1-IF(J1264="",I1264,J1264))/0.05,6),0)*0.05,2))</f>
        <v>5.25</v>
      </c>
      <c r="L1264" s="19" t="n">
        <f aca="false">IF(OR(E1264="Discontinued",P1264="Held at old sell"),H1264,IF(LEFT(P1264,15)="Approved, cappe",ROUND(ROUNDUP(ROUND(H1264*1.1/0.05,6),0)*0.05,2),K1264))</f>
        <v>5.25</v>
      </c>
      <c r="M1264" s="17" t="n">
        <f aca="false">ROUND((H1264-G1264)/H1264,3)</f>
        <v>0.33</v>
      </c>
      <c r="N1264" s="17" t="n">
        <f aca="false">IF(E1264="Discontinued","",ROUND((L1264-G1264)/L1264,3))</f>
        <v>0.381</v>
      </c>
      <c r="O1264" s="21" t="str">
        <f aca="false">IF(E1264="Discontinued","Archive",IF(AND(ROUND(K1264/H1264-1,6)&lt;=0.1,K1264-H1264&lt;=100),"Auto","Approval"))</f>
        <v>Auto</v>
      </c>
      <c r="P1264" s="21" t="s">
        <v>111</v>
      </c>
      <c r="Q1264" s="21"/>
      <c r="R1264" s="21" t="str">
        <f aca="false">IF(E1264="Superseded",MID(INDEX('Import file'!$E$2:$E$1384,MATCH(A1264,'Import file'!$A$2:$A$1384,0)),23,30),A1264)</f>
        <v>SAC-1699</v>
      </c>
      <c r="S1264" s="19" t="n">
        <f aca="false">IF(E1264="Discontinued","",IFERROR(INDEX('Supplier file A'!$D$2:$D$677,MATCH(R1264,'Supplier file A'!$A$2:$A$677,0)),IFERROR(INDEX('Supplier file B'!$D$2:$D$386,MATCH(R1264,'Supplier file B'!$A$2:$A$386,0)),INDEX('Supplier file C'!$D$2:$D$383,MATCH(R1264,'Supplier file C'!$A$2:$A$383,0)))))</f>
        <v>3.25</v>
      </c>
      <c r="T1264" s="21" t="str">
        <f aca="false">IF(E1264="Discontinued","",IF(ABS(G1264-S1264)&lt;0.005,"Yes","No"))</f>
        <v>Yes</v>
      </c>
      <c r="U1264" s="21" t="str">
        <f aca="false">IF(E1264="Discontinued","",IF(ABS(F1264-G1264)&lt;=0.01*G1264,"Yes","No"))</f>
        <v>No</v>
      </c>
      <c r="V1264" s="17" t="n">
        <f aca="false">IF(E1264="Discontinued","",K1264/H1264-1)</f>
        <v>0.0824742268041239</v>
      </c>
      <c r="W1264" s="21" t="str">
        <f aca="false">IF(E1264="Discontinued","Archived",IF(ROUND((L1264-G1264)/L1264,3)&gt;=ROUND(I1264,3),"At or above target",IF(Q1264&lt;&gt;"","Below target, reason recorded","Below target, no reason")))</f>
        <v>At or above target</v>
      </c>
      <c r="X1264" s="21" t="str">
        <f aca="false">IF(E1264="Discontinued","",IF(ROUND(M1264-I1264,3)&lt;-0.01,"Yes","No"))</f>
        <v>Yes</v>
      </c>
    </row>
    <row r="1265" customFormat="false" ht="15" hidden="false" customHeight="false" outlineLevel="0" collapsed="false">
      <c r="A1265" s="21" t="s">
        <v>2672</v>
      </c>
      <c r="B1265" s="21" t="s">
        <v>2673</v>
      </c>
      <c r="C1265" s="21" t="s">
        <v>2587</v>
      </c>
      <c r="D1265" s="21" t="s">
        <v>2203</v>
      </c>
      <c r="E1265" s="21" t="s">
        <v>110</v>
      </c>
      <c r="F1265" s="19" t="n">
        <v>3.51</v>
      </c>
      <c r="G1265" s="19" t="n">
        <v>3.74</v>
      </c>
      <c r="H1265" s="19" t="n">
        <v>5.7</v>
      </c>
      <c r="I1265" s="17" t="n">
        <v>0.38</v>
      </c>
      <c r="J1265" s="17"/>
      <c r="K1265" s="19" t="n">
        <f aca="false">IF(E1265="Discontinued",H1265,ROUND(ROUNDUP(ROUND(G1265/(1-IF(J1265="",I1265,J1265))/0.05,6),0)*0.05,2))</f>
        <v>6.05</v>
      </c>
      <c r="L1265" s="19" t="n">
        <f aca="false">IF(OR(E1265="Discontinued",P1265="Held at old sell"),H1265,IF(LEFT(P1265,15)="Approved, cappe",ROUND(ROUNDUP(ROUND(H1265*1.1/0.05,6),0)*0.05,2),K1265))</f>
        <v>6.05</v>
      </c>
      <c r="M1265" s="17" t="n">
        <f aca="false">ROUND((H1265-G1265)/H1265,3)</f>
        <v>0.344</v>
      </c>
      <c r="N1265" s="17" t="n">
        <f aca="false">IF(E1265="Discontinued","",ROUND((L1265-G1265)/L1265,3))</f>
        <v>0.382</v>
      </c>
      <c r="O1265" s="21" t="str">
        <f aca="false">IF(E1265="Discontinued","Archive",IF(AND(ROUND(K1265/H1265-1,6)&lt;=0.1,K1265-H1265&lt;=100),"Auto","Approval"))</f>
        <v>Auto</v>
      </c>
      <c r="P1265" s="21" t="s">
        <v>111</v>
      </c>
      <c r="Q1265" s="21"/>
      <c r="R1265" s="21" t="str">
        <f aca="false">IF(E1265="Superseded",MID(INDEX('Import file'!$E$2:$E$1384,MATCH(A1265,'Import file'!$A$2:$A$1384,0)),23,30),A1265)</f>
        <v>SAC-1703</v>
      </c>
      <c r="S1265" s="19" t="n">
        <f aca="false">IF(E1265="Discontinued","",IFERROR(INDEX('Supplier file A'!$D$2:$D$677,MATCH(R1265,'Supplier file A'!$A$2:$A$677,0)),IFERROR(INDEX('Supplier file B'!$D$2:$D$386,MATCH(R1265,'Supplier file B'!$A$2:$A$386,0)),INDEX('Supplier file C'!$D$2:$D$383,MATCH(R1265,'Supplier file C'!$A$2:$A$383,0)))))</f>
        <v>3.74</v>
      </c>
      <c r="T1265" s="21" t="str">
        <f aca="false">IF(E1265="Discontinued","",IF(ABS(G1265-S1265)&lt;0.005,"Yes","No"))</f>
        <v>Yes</v>
      </c>
      <c r="U1265" s="21" t="str">
        <f aca="false">IF(E1265="Discontinued","",IF(ABS(F1265-G1265)&lt;=0.01*G1265,"Yes","No"))</f>
        <v>No</v>
      </c>
      <c r="V1265" s="17" t="n">
        <f aca="false">IF(E1265="Discontinued","",K1265/H1265-1)</f>
        <v>0.0614035087719298</v>
      </c>
      <c r="W1265" s="21" t="str">
        <f aca="false">IF(E1265="Discontinued","Archived",IF(ROUND((L1265-G1265)/L1265,3)&gt;=ROUND(I1265,3),"At or above target",IF(Q1265&lt;&gt;"","Below target, reason recorded","Below target, no reason")))</f>
        <v>At or above target</v>
      </c>
      <c r="X1265" s="21" t="str">
        <f aca="false">IF(E1265="Discontinued","",IF(ROUND(M1265-I1265,3)&lt;-0.01,"Yes","No"))</f>
        <v>Yes</v>
      </c>
    </row>
    <row r="1266" customFormat="false" ht="15" hidden="false" customHeight="false" outlineLevel="0" collapsed="false">
      <c r="A1266" s="21" t="s">
        <v>2674</v>
      </c>
      <c r="B1266" s="21" t="s">
        <v>2675</v>
      </c>
      <c r="C1266" s="21" t="s">
        <v>2587</v>
      </c>
      <c r="D1266" s="21" t="s">
        <v>2203</v>
      </c>
      <c r="E1266" s="21" t="s">
        <v>110</v>
      </c>
      <c r="F1266" s="19" t="n">
        <v>317.25</v>
      </c>
      <c r="G1266" s="19" t="n">
        <v>342.73</v>
      </c>
      <c r="H1266" s="19" t="n">
        <v>511.7</v>
      </c>
      <c r="I1266" s="17" t="n">
        <v>0.38</v>
      </c>
      <c r="J1266" s="17"/>
      <c r="K1266" s="19" t="n">
        <f aca="false">IF(E1266="Discontinued",H1266,ROUND(ROUNDUP(ROUND(G1266/(1-IF(J1266="",I1266,J1266))/0.05,6),0)*0.05,2))</f>
        <v>552.8</v>
      </c>
      <c r="L1266" s="19" t="n">
        <f aca="false">IF(OR(E1266="Discontinued",P1266="Held at old sell"),H1266,IF(LEFT(P1266,15)="Approved, cappe",ROUND(ROUNDUP(ROUND(H1266*1.1/0.05,6),0)*0.05,2),K1266))</f>
        <v>552.8</v>
      </c>
      <c r="M1266" s="17" t="n">
        <f aca="false">ROUND((H1266-G1266)/H1266,3)</f>
        <v>0.33</v>
      </c>
      <c r="N1266" s="17" t="n">
        <f aca="false">IF(E1266="Discontinued","",ROUND((L1266-G1266)/L1266,3))</f>
        <v>0.38</v>
      </c>
      <c r="O1266" s="21" t="str">
        <f aca="false">IF(E1266="Discontinued","Archive",IF(AND(ROUND(K1266/H1266-1,6)&lt;=0.1,K1266-H1266&lt;=100),"Auto","Approval"))</f>
        <v>Auto</v>
      </c>
      <c r="P1266" s="21" t="s">
        <v>111</v>
      </c>
      <c r="Q1266" s="21"/>
      <c r="R1266" s="21" t="str">
        <f aca="false">IF(E1266="Superseded",MID(INDEX('Import file'!$E$2:$E$1384,MATCH(A1266,'Import file'!$A$2:$A$1384,0)),23,30),A1266)</f>
        <v>SAC-1705</v>
      </c>
      <c r="S1266" s="19" t="n">
        <f aca="false">IF(E1266="Discontinued","",IFERROR(INDEX('Supplier file A'!$D$2:$D$677,MATCH(R1266,'Supplier file A'!$A$2:$A$677,0)),IFERROR(INDEX('Supplier file B'!$D$2:$D$386,MATCH(R1266,'Supplier file B'!$A$2:$A$386,0)),INDEX('Supplier file C'!$D$2:$D$383,MATCH(R1266,'Supplier file C'!$A$2:$A$383,0)))))</f>
        <v>342.73</v>
      </c>
      <c r="T1266" s="21" t="str">
        <f aca="false">IF(E1266="Discontinued","",IF(ABS(G1266-S1266)&lt;0.005,"Yes","No"))</f>
        <v>Yes</v>
      </c>
      <c r="U1266" s="21" t="str">
        <f aca="false">IF(E1266="Discontinued","",IF(ABS(F1266-G1266)&lt;=0.01*G1266,"Yes","No"))</f>
        <v>No</v>
      </c>
      <c r="V1266" s="17" t="n">
        <f aca="false">IF(E1266="Discontinued","",K1266/H1266-1)</f>
        <v>0.0803205002931404</v>
      </c>
      <c r="W1266" s="21" t="str">
        <f aca="false">IF(E1266="Discontinued","Archived",IF(ROUND((L1266-G1266)/L1266,3)&gt;=ROUND(I1266,3),"At or above target",IF(Q1266&lt;&gt;"","Below target, reason recorded","Below target, no reason")))</f>
        <v>At or above target</v>
      </c>
      <c r="X1266" s="21" t="str">
        <f aca="false">IF(E1266="Discontinued","",IF(ROUND(M1266-I1266,3)&lt;-0.01,"Yes","No"))</f>
        <v>Yes</v>
      </c>
    </row>
    <row r="1267" customFormat="false" ht="15" hidden="false" customHeight="false" outlineLevel="0" collapsed="false">
      <c r="A1267" s="21" t="s">
        <v>2676</v>
      </c>
      <c r="B1267" s="21" t="s">
        <v>2677</v>
      </c>
      <c r="C1267" s="21" t="s">
        <v>2587</v>
      </c>
      <c r="D1267" s="21" t="s">
        <v>2203</v>
      </c>
      <c r="E1267" s="21" t="s">
        <v>110</v>
      </c>
      <c r="F1267" s="19" t="n">
        <v>245</v>
      </c>
      <c r="G1267" s="19" t="n">
        <v>266.37</v>
      </c>
      <c r="H1267" s="19" t="n">
        <v>395.2</v>
      </c>
      <c r="I1267" s="17" t="n">
        <v>0.38</v>
      </c>
      <c r="J1267" s="17"/>
      <c r="K1267" s="19" t="n">
        <f aca="false">IF(E1267="Discontinued",H1267,ROUND(ROUNDUP(ROUND(G1267/(1-IF(J1267="",I1267,J1267))/0.05,6),0)*0.05,2))</f>
        <v>429.65</v>
      </c>
      <c r="L1267" s="19" t="n">
        <f aca="false">IF(OR(E1267="Discontinued",P1267="Held at old sell"),H1267,IF(LEFT(P1267,15)="Approved, cappe",ROUND(ROUNDUP(ROUND(H1267*1.1/0.05,6),0)*0.05,2),K1267))</f>
        <v>429.65</v>
      </c>
      <c r="M1267" s="17" t="n">
        <f aca="false">ROUND((H1267-G1267)/H1267,3)</f>
        <v>0.326</v>
      </c>
      <c r="N1267" s="17" t="n">
        <f aca="false">IF(E1267="Discontinued","",ROUND((L1267-G1267)/L1267,3))</f>
        <v>0.38</v>
      </c>
      <c r="O1267" s="21" t="str">
        <f aca="false">IF(E1267="Discontinued","Archive",IF(AND(ROUND(K1267/H1267-1,6)&lt;=0.1,K1267-H1267&lt;=100),"Auto","Approval"))</f>
        <v>Auto</v>
      </c>
      <c r="P1267" s="21" t="s">
        <v>111</v>
      </c>
      <c r="Q1267" s="21"/>
      <c r="R1267" s="21" t="str">
        <f aca="false">IF(E1267="Superseded",MID(INDEX('Import file'!$E$2:$E$1384,MATCH(A1267,'Import file'!$A$2:$A$1384,0)),23,30),A1267)</f>
        <v>SAC-1710</v>
      </c>
      <c r="S1267" s="19" t="n">
        <f aca="false">IF(E1267="Discontinued","",IFERROR(INDEX('Supplier file A'!$D$2:$D$677,MATCH(R1267,'Supplier file A'!$A$2:$A$677,0)),IFERROR(INDEX('Supplier file B'!$D$2:$D$386,MATCH(R1267,'Supplier file B'!$A$2:$A$386,0)),INDEX('Supplier file C'!$D$2:$D$383,MATCH(R1267,'Supplier file C'!$A$2:$A$383,0)))))</f>
        <v>266.37</v>
      </c>
      <c r="T1267" s="21" t="str">
        <f aca="false">IF(E1267="Discontinued","",IF(ABS(G1267-S1267)&lt;0.005,"Yes","No"))</f>
        <v>Yes</v>
      </c>
      <c r="U1267" s="21" t="str">
        <f aca="false">IF(E1267="Discontinued","",IF(ABS(F1267-G1267)&lt;=0.01*G1267,"Yes","No"))</f>
        <v>No</v>
      </c>
      <c r="V1267" s="17" t="n">
        <f aca="false">IF(E1267="Discontinued","",K1267/H1267-1)</f>
        <v>0.087171052631579</v>
      </c>
      <c r="W1267" s="21" t="str">
        <f aca="false">IF(E1267="Discontinued","Archived",IF(ROUND((L1267-G1267)/L1267,3)&gt;=ROUND(I1267,3),"At or above target",IF(Q1267&lt;&gt;"","Below target, reason recorded","Below target, no reason")))</f>
        <v>At or above target</v>
      </c>
      <c r="X1267" s="21" t="str">
        <f aca="false">IF(E1267="Discontinued","",IF(ROUND(M1267-I1267,3)&lt;-0.01,"Yes","No"))</f>
        <v>Yes</v>
      </c>
    </row>
    <row r="1268" customFormat="false" ht="15" hidden="false" customHeight="false" outlineLevel="0" collapsed="false">
      <c r="A1268" s="21" t="s">
        <v>2678</v>
      </c>
      <c r="B1268" s="21" t="s">
        <v>2679</v>
      </c>
      <c r="C1268" s="21" t="s">
        <v>2587</v>
      </c>
      <c r="D1268" s="21" t="s">
        <v>2203</v>
      </c>
      <c r="E1268" s="21" t="s">
        <v>110</v>
      </c>
      <c r="F1268" s="19" t="n">
        <v>4.5</v>
      </c>
      <c r="G1268" s="19" t="n">
        <v>4.85</v>
      </c>
      <c r="H1268" s="19" t="n">
        <v>7.3</v>
      </c>
      <c r="I1268" s="17" t="n">
        <v>0.38</v>
      </c>
      <c r="J1268" s="17"/>
      <c r="K1268" s="19" t="n">
        <f aca="false">IF(E1268="Discontinued",H1268,ROUND(ROUNDUP(ROUND(G1268/(1-IF(J1268="",I1268,J1268))/0.05,6),0)*0.05,2))</f>
        <v>7.85</v>
      </c>
      <c r="L1268" s="19" t="n">
        <f aca="false">IF(OR(E1268="Discontinued",P1268="Held at old sell"),H1268,IF(LEFT(P1268,15)="Approved, cappe",ROUND(ROUNDUP(ROUND(H1268*1.1/0.05,6),0)*0.05,2),K1268))</f>
        <v>7.85</v>
      </c>
      <c r="M1268" s="17" t="n">
        <f aca="false">ROUND((H1268-G1268)/H1268,3)</f>
        <v>0.336</v>
      </c>
      <c r="N1268" s="17" t="n">
        <f aca="false">IF(E1268="Discontinued","",ROUND((L1268-G1268)/L1268,3))</f>
        <v>0.382</v>
      </c>
      <c r="O1268" s="21" t="str">
        <f aca="false">IF(E1268="Discontinued","Archive",IF(AND(ROUND(K1268/H1268-1,6)&lt;=0.1,K1268-H1268&lt;=100),"Auto","Approval"))</f>
        <v>Auto</v>
      </c>
      <c r="P1268" s="21" t="s">
        <v>111</v>
      </c>
      <c r="Q1268" s="21"/>
      <c r="R1268" s="21" t="str">
        <f aca="false">IF(E1268="Superseded",MID(INDEX('Import file'!$E$2:$E$1384,MATCH(A1268,'Import file'!$A$2:$A$1384,0)),23,30),A1268)</f>
        <v>SAC-1713</v>
      </c>
      <c r="S1268" s="19" t="n">
        <f aca="false">IF(E1268="Discontinued","",IFERROR(INDEX('Supplier file A'!$D$2:$D$677,MATCH(R1268,'Supplier file A'!$A$2:$A$677,0)),IFERROR(INDEX('Supplier file B'!$D$2:$D$386,MATCH(R1268,'Supplier file B'!$A$2:$A$386,0)),INDEX('Supplier file C'!$D$2:$D$383,MATCH(R1268,'Supplier file C'!$A$2:$A$383,0)))))</f>
        <v>4.85</v>
      </c>
      <c r="T1268" s="21" t="str">
        <f aca="false">IF(E1268="Discontinued","",IF(ABS(G1268-S1268)&lt;0.005,"Yes","No"))</f>
        <v>Yes</v>
      </c>
      <c r="U1268" s="21" t="str">
        <f aca="false">IF(E1268="Discontinued","",IF(ABS(F1268-G1268)&lt;=0.01*G1268,"Yes","No"))</f>
        <v>No</v>
      </c>
      <c r="V1268" s="17" t="n">
        <f aca="false">IF(E1268="Discontinued","",K1268/H1268-1)</f>
        <v>0.0753424657534247</v>
      </c>
      <c r="W1268" s="21" t="str">
        <f aca="false">IF(E1268="Discontinued","Archived",IF(ROUND((L1268-G1268)/L1268,3)&gt;=ROUND(I1268,3),"At or above target",IF(Q1268&lt;&gt;"","Below target, reason recorded","Below target, no reason")))</f>
        <v>At or above target</v>
      </c>
      <c r="X1268" s="21" t="str">
        <f aca="false">IF(E1268="Discontinued","",IF(ROUND(M1268-I1268,3)&lt;-0.01,"Yes","No"))</f>
        <v>Yes</v>
      </c>
    </row>
    <row r="1269" customFormat="false" ht="15" hidden="false" customHeight="false" outlineLevel="0" collapsed="false">
      <c r="A1269" s="21" t="s">
        <v>2680</v>
      </c>
      <c r="B1269" s="21" t="s">
        <v>2681</v>
      </c>
      <c r="C1269" s="21" t="s">
        <v>2587</v>
      </c>
      <c r="D1269" s="21" t="s">
        <v>2203</v>
      </c>
      <c r="E1269" s="21" t="s">
        <v>110</v>
      </c>
      <c r="F1269" s="19" t="n">
        <v>5.17</v>
      </c>
      <c r="G1269" s="19" t="n">
        <v>5.59</v>
      </c>
      <c r="H1269" s="19" t="n">
        <v>8.35</v>
      </c>
      <c r="I1269" s="17" t="n">
        <v>0.38</v>
      </c>
      <c r="J1269" s="17"/>
      <c r="K1269" s="19" t="n">
        <f aca="false">IF(E1269="Discontinued",H1269,ROUND(ROUNDUP(ROUND(G1269/(1-IF(J1269="",I1269,J1269))/0.05,6),0)*0.05,2))</f>
        <v>9.05</v>
      </c>
      <c r="L1269" s="19" t="n">
        <f aca="false">IF(OR(E1269="Discontinued",P1269="Held at old sell"),H1269,IF(LEFT(P1269,15)="Approved, cappe",ROUND(ROUNDUP(ROUND(H1269*1.1/0.05,6),0)*0.05,2),K1269))</f>
        <v>9.05</v>
      </c>
      <c r="M1269" s="17" t="n">
        <f aca="false">ROUND((H1269-G1269)/H1269,3)</f>
        <v>0.331</v>
      </c>
      <c r="N1269" s="17" t="n">
        <f aca="false">IF(E1269="Discontinued","",ROUND((L1269-G1269)/L1269,3))</f>
        <v>0.382</v>
      </c>
      <c r="O1269" s="21" t="str">
        <f aca="false">IF(E1269="Discontinued","Archive",IF(AND(ROUND(K1269/H1269-1,6)&lt;=0.1,K1269-H1269&lt;=100),"Auto","Approval"))</f>
        <v>Auto</v>
      </c>
      <c r="P1269" s="21" t="s">
        <v>111</v>
      </c>
      <c r="Q1269" s="21"/>
      <c r="R1269" s="21" t="str">
        <f aca="false">IF(E1269="Superseded",MID(INDEX('Import file'!$E$2:$E$1384,MATCH(A1269,'Import file'!$A$2:$A$1384,0)),23,30),A1269)</f>
        <v>SAC-1716</v>
      </c>
      <c r="S1269" s="19" t="n">
        <f aca="false">IF(E1269="Discontinued","",IFERROR(INDEX('Supplier file A'!$D$2:$D$677,MATCH(R1269,'Supplier file A'!$A$2:$A$677,0)),IFERROR(INDEX('Supplier file B'!$D$2:$D$386,MATCH(R1269,'Supplier file B'!$A$2:$A$386,0)),INDEX('Supplier file C'!$D$2:$D$383,MATCH(R1269,'Supplier file C'!$A$2:$A$383,0)))))</f>
        <v>5.59</v>
      </c>
      <c r="T1269" s="21" t="str">
        <f aca="false">IF(E1269="Discontinued","",IF(ABS(G1269-S1269)&lt;0.005,"Yes","No"))</f>
        <v>Yes</v>
      </c>
      <c r="U1269" s="21" t="str">
        <f aca="false">IF(E1269="Discontinued","",IF(ABS(F1269-G1269)&lt;=0.01*G1269,"Yes","No"))</f>
        <v>No</v>
      </c>
      <c r="V1269" s="17" t="n">
        <f aca="false">IF(E1269="Discontinued","",K1269/H1269-1)</f>
        <v>0.0838323353293415</v>
      </c>
      <c r="W1269" s="21" t="str">
        <f aca="false">IF(E1269="Discontinued","Archived",IF(ROUND((L1269-G1269)/L1269,3)&gt;=ROUND(I1269,3),"At or above target",IF(Q1269&lt;&gt;"","Below target, reason recorded","Below target, no reason")))</f>
        <v>At or above target</v>
      </c>
      <c r="X1269" s="21" t="str">
        <f aca="false">IF(E1269="Discontinued","",IF(ROUND(M1269-I1269,3)&lt;-0.01,"Yes","No"))</f>
        <v>Yes</v>
      </c>
    </row>
    <row r="1270" customFormat="false" ht="15" hidden="false" customHeight="false" outlineLevel="0" collapsed="false">
      <c r="A1270" s="21" t="s">
        <v>2682</v>
      </c>
      <c r="B1270" s="21" t="s">
        <v>2683</v>
      </c>
      <c r="C1270" s="21" t="s">
        <v>2587</v>
      </c>
      <c r="D1270" s="21" t="s">
        <v>2203</v>
      </c>
      <c r="E1270" s="21" t="s">
        <v>110</v>
      </c>
      <c r="F1270" s="19" t="n">
        <v>5.52</v>
      </c>
      <c r="G1270" s="19" t="n">
        <v>5.88</v>
      </c>
      <c r="H1270" s="19" t="n">
        <v>8.95</v>
      </c>
      <c r="I1270" s="17" t="n">
        <v>0.38</v>
      </c>
      <c r="J1270" s="17"/>
      <c r="K1270" s="19" t="n">
        <f aca="false">IF(E1270="Discontinued",H1270,ROUND(ROUNDUP(ROUND(G1270/(1-IF(J1270="",I1270,J1270))/0.05,6),0)*0.05,2))</f>
        <v>9.5</v>
      </c>
      <c r="L1270" s="19" t="n">
        <f aca="false">IF(OR(E1270="Discontinued",P1270="Held at old sell"),H1270,IF(LEFT(P1270,15)="Approved, cappe",ROUND(ROUNDUP(ROUND(H1270*1.1/0.05,6),0)*0.05,2),K1270))</f>
        <v>9.5</v>
      </c>
      <c r="M1270" s="17" t="n">
        <f aca="false">ROUND((H1270-G1270)/H1270,3)</f>
        <v>0.343</v>
      </c>
      <c r="N1270" s="17" t="n">
        <f aca="false">IF(E1270="Discontinued","",ROUND((L1270-G1270)/L1270,3))</f>
        <v>0.381</v>
      </c>
      <c r="O1270" s="21" t="str">
        <f aca="false">IF(E1270="Discontinued","Archive",IF(AND(ROUND(K1270/H1270-1,6)&lt;=0.1,K1270-H1270&lt;=100),"Auto","Approval"))</f>
        <v>Auto</v>
      </c>
      <c r="P1270" s="21" t="s">
        <v>111</v>
      </c>
      <c r="Q1270" s="21"/>
      <c r="R1270" s="21" t="str">
        <f aca="false">IF(E1270="Superseded",MID(INDEX('Import file'!$E$2:$E$1384,MATCH(A1270,'Import file'!$A$2:$A$1384,0)),23,30),A1270)</f>
        <v>SAC-1717</v>
      </c>
      <c r="S1270" s="19" t="n">
        <f aca="false">IF(E1270="Discontinued","",IFERROR(INDEX('Supplier file A'!$D$2:$D$677,MATCH(R1270,'Supplier file A'!$A$2:$A$677,0)),IFERROR(INDEX('Supplier file B'!$D$2:$D$386,MATCH(R1270,'Supplier file B'!$A$2:$A$386,0)),INDEX('Supplier file C'!$D$2:$D$383,MATCH(R1270,'Supplier file C'!$A$2:$A$383,0)))))</f>
        <v>5.88</v>
      </c>
      <c r="T1270" s="21" t="str">
        <f aca="false">IF(E1270="Discontinued","",IF(ABS(G1270-S1270)&lt;0.005,"Yes","No"))</f>
        <v>Yes</v>
      </c>
      <c r="U1270" s="21" t="str">
        <f aca="false">IF(E1270="Discontinued","",IF(ABS(F1270-G1270)&lt;=0.01*G1270,"Yes","No"))</f>
        <v>No</v>
      </c>
      <c r="V1270" s="17" t="n">
        <f aca="false">IF(E1270="Discontinued","",K1270/H1270-1)</f>
        <v>0.0614525139664806</v>
      </c>
      <c r="W1270" s="21" t="str">
        <f aca="false">IF(E1270="Discontinued","Archived",IF(ROUND((L1270-G1270)/L1270,3)&gt;=ROUND(I1270,3),"At or above target",IF(Q1270&lt;&gt;"","Below target, reason recorded","Below target, no reason")))</f>
        <v>At or above target</v>
      </c>
      <c r="X1270" s="21" t="str">
        <f aca="false">IF(E1270="Discontinued","",IF(ROUND(M1270-I1270,3)&lt;-0.01,"Yes","No"))</f>
        <v>Yes</v>
      </c>
    </row>
    <row r="1271" customFormat="false" ht="15" hidden="false" customHeight="false" outlineLevel="0" collapsed="false">
      <c r="A1271" s="21" t="s">
        <v>2684</v>
      </c>
      <c r="B1271" s="21" t="s">
        <v>2685</v>
      </c>
      <c r="C1271" s="21" t="s">
        <v>2587</v>
      </c>
      <c r="D1271" s="21" t="s">
        <v>2203</v>
      </c>
      <c r="E1271" s="21" t="s">
        <v>110</v>
      </c>
      <c r="F1271" s="19" t="n">
        <v>114.75</v>
      </c>
      <c r="G1271" s="19" t="n">
        <v>122.7</v>
      </c>
      <c r="H1271" s="19" t="n">
        <v>185.1</v>
      </c>
      <c r="I1271" s="17" t="n">
        <v>0.38</v>
      </c>
      <c r="J1271" s="17"/>
      <c r="K1271" s="19" t="n">
        <f aca="false">IF(E1271="Discontinued",H1271,ROUND(ROUNDUP(ROUND(G1271/(1-IF(J1271="",I1271,J1271))/0.05,6),0)*0.05,2))</f>
        <v>197.95</v>
      </c>
      <c r="L1271" s="19" t="n">
        <f aca="false">IF(OR(E1271="Discontinued",P1271="Held at old sell"),H1271,IF(LEFT(P1271,15)="Approved, cappe",ROUND(ROUNDUP(ROUND(H1271*1.1/0.05,6),0)*0.05,2),K1271))</f>
        <v>197.95</v>
      </c>
      <c r="M1271" s="17" t="n">
        <f aca="false">ROUND((H1271-G1271)/H1271,3)</f>
        <v>0.337</v>
      </c>
      <c r="N1271" s="17" t="n">
        <f aca="false">IF(E1271="Discontinued","",ROUND((L1271-G1271)/L1271,3))</f>
        <v>0.38</v>
      </c>
      <c r="O1271" s="21" t="str">
        <f aca="false">IF(E1271="Discontinued","Archive",IF(AND(ROUND(K1271/H1271-1,6)&lt;=0.1,K1271-H1271&lt;=100),"Auto","Approval"))</f>
        <v>Auto</v>
      </c>
      <c r="P1271" s="21" t="s">
        <v>111</v>
      </c>
      <c r="Q1271" s="21"/>
      <c r="R1271" s="21" t="str">
        <f aca="false">IF(E1271="Superseded",MID(INDEX('Import file'!$E$2:$E$1384,MATCH(A1271,'Import file'!$A$2:$A$1384,0)),23,30),A1271)</f>
        <v>SAC-1720</v>
      </c>
      <c r="S1271" s="19" t="n">
        <f aca="false">IF(E1271="Discontinued","",IFERROR(INDEX('Supplier file A'!$D$2:$D$677,MATCH(R1271,'Supplier file A'!$A$2:$A$677,0)),IFERROR(INDEX('Supplier file B'!$D$2:$D$386,MATCH(R1271,'Supplier file B'!$A$2:$A$386,0)),INDEX('Supplier file C'!$D$2:$D$383,MATCH(R1271,'Supplier file C'!$A$2:$A$383,0)))))</f>
        <v>122.7</v>
      </c>
      <c r="T1271" s="21" t="str">
        <f aca="false">IF(E1271="Discontinued","",IF(ABS(G1271-S1271)&lt;0.005,"Yes","No"))</f>
        <v>Yes</v>
      </c>
      <c r="U1271" s="21" t="str">
        <f aca="false">IF(E1271="Discontinued","",IF(ABS(F1271-G1271)&lt;=0.01*G1271,"Yes","No"))</f>
        <v>No</v>
      </c>
      <c r="V1271" s="17" t="n">
        <f aca="false">IF(E1271="Discontinued","",K1271/H1271-1)</f>
        <v>0.0694219340896811</v>
      </c>
      <c r="W1271" s="21" t="str">
        <f aca="false">IF(E1271="Discontinued","Archived",IF(ROUND((L1271-G1271)/L1271,3)&gt;=ROUND(I1271,3),"At or above target",IF(Q1271&lt;&gt;"","Below target, reason recorded","Below target, no reason")))</f>
        <v>At or above target</v>
      </c>
      <c r="X1271" s="21" t="str">
        <f aca="false">IF(E1271="Discontinued","",IF(ROUND(M1271-I1271,3)&lt;-0.01,"Yes","No"))</f>
        <v>Yes</v>
      </c>
    </row>
    <row r="1272" customFormat="false" ht="15" hidden="false" customHeight="false" outlineLevel="0" collapsed="false">
      <c r="A1272" s="21" t="s">
        <v>2686</v>
      </c>
      <c r="B1272" s="21" t="s">
        <v>2687</v>
      </c>
      <c r="C1272" s="21" t="s">
        <v>2587</v>
      </c>
      <c r="D1272" s="21" t="s">
        <v>2203</v>
      </c>
      <c r="E1272" s="21" t="s">
        <v>110</v>
      </c>
      <c r="F1272" s="19" t="n">
        <v>245</v>
      </c>
      <c r="G1272" s="19" t="n">
        <v>266.21</v>
      </c>
      <c r="H1272" s="19" t="n">
        <v>395.2</v>
      </c>
      <c r="I1272" s="17" t="n">
        <v>0.38</v>
      </c>
      <c r="J1272" s="17"/>
      <c r="K1272" s="19" t="n">
        <f aca="false">IF(E1272="Discontinued",H1272,ROUND(ROUNDUP(ROUND(G1272/(1-IF(J1272="",I1272,J1272))/0.05,6),0)*0.05,2))</f>
        <v>429.4</v>
      </c>
      <c r="L1272" s="19" t="n">
        <f aca="false">IF(OR(E1272="Discontinued",P1272="Held at old sell"),H1272,IF(LEFT(P1272,15)="Approved, cappe",ROUND(ROUNDUP(ROUND(H1272*1.1/0.05,6),0)*0.05,2),K1272))</f>
        <v>429.4</v>
      </c>
      <c r="M1272" s="17" t="n">
        <f aca="false">ROUND((H1272-G1272)/H1272,3)</f>
        <v>0.326</v>
      </c>
      <c r="N1272" s="17" t="n">
        <f aca="false">IF(E1272="Discontinued","",ROUND((L1272-G1272)/L1272,3))</f>
        <v>0.38</v>
      </c>
      <c r="O1272" s="21" t="str">
        <f aca="false">IF(E1272="Discontinued","Archive",IF(AND(ROUND(K1272/H1272-1,6)&lt;=0.1,K1272-H1272&lt;=100),"Auto","Approval"))</f>
        <v>Auto</v>
      </c>
      <c r="P1272" s="21" t="s">
        <v>111</v>
      </c>
      <c r="Q1272" s="21"/>
      <c r="R1272" s="21" t="str">
        <f aca="false">IF(E1272="Superseded",MID(INDEX('Import file'!$E$2:$E$1384,MATCH(A1272,'Import file'!$A$2:$A$1384,0)),23,30),A1272)</f>
        <v>SAC-1723</v>
      </c>
      <c r="S1272" s="19" t="n">
        <f aca="false">IF(E1272="Discontinued","",IFERROR(INDEX('Supplier file A'!$D$2:$D$677,MATCH(R1272,'Supplier file A'!$A$2:$A$677,0)),IFERROR(INDEX('Supplier file B'!$D$2:$D$386,MATCH(R1272,'Supplier file B'!$A$2:$A$386,0)),INDEX('Supplier file C'!$D$2:$D$383,MATCH(R1272,'Supplier file C'!$A$2:$A$383,0)))))</f>
        <v>266.21</v>
      </c>
      <c r="T1272" s="21" t="str">
        <f aca="false">IF(E1272="Discontinued","",IF(ABS(G1272-S1272)&lt;0.005,"Yes","No"))</f>
        <v>Yes</v>
      </c>
      <c r="U1272" s="21" t="str">
        <f aca="false">IF(E1272="Discontinued","",IF(ABS(F1272-G1272)&lt;=0.01*G1272,"Yes","No"))</f>
        <v>No</v>
      </c>
      <c r="V1272" s="17" t="n">
        <f aca="false">IF(E1272="Discontinued","",K1272/H1272-1)</f>
        <v>0.0865384615384615</v>
      </c>
      <c r="W1272" s="21" t="str">
        <f aca="false">IF(E1272="Discontinued","Archived",IF(ROUND((L1272-G1272)/L1272,3)&gt;=ROUND(I1272,3),"At or above target",IF(Q1272&lt;&gt;"","Below target, reason recorded","Below target, no reason")))</f>
        <v>At or above target</v>
      </c>
      <c r="X1272" s="21" t="str">
        <f aca="false">IF(E1272="Discontinued","",IF(ROUND(M1272-I1272,3)&lt;-0.01,"Yes","No"))</f>
        <v>Yes</v>
      </c>
    </row>
    <row r="1273" customFormat="false" ht="15" hidden="false" customHeight="false" outlineLevel="0" collapsed="false">
      <c r="A1273" s="21" t="s">
        <v>2688</v>
      </c>
      <c r="B1273" s="21" t="s">
        <v>2689</v>
      </c>
      <c r="C1273" s="21" t="s">
        <v>2587</v>
      </c>
      <c r="D1273" s="21" t="s">
        <v>2203</v>
      </c>
      <c r="E1273" s="21" t="s">
        <v>110</v>
      </c>
      <c r="F1273" s="19" t="n">
        <v>5.44</v>
      </c>
      <c r="G1273" s="19" t="n">
        <v>5.85</v>
      </c>
      <c r="H1273" s="19" t="n">
        <v>8.8</v>
      </c>
      <c r="I1273" s="17" t="n">
        <v>0.38</v>
      </c>
      <c r="J1273" s="17"/>
      <c r="K1273" s="19" t="n">
        <f aca="false">IF(E1273="Discontinued",H1273,ROUND(ROUNDUP(ROUND(G1273/(1-IF(J1273="",I1273,J1273))/0.05,6),0)*0.05,2))</f>
        <v>9.45</v>
      </c>
      <c r="L1273" s="19" t="n">
        <f aca="false">IF(OR(E1273="Discontinued",P1273="Held at old sell"),H1273,IF(LEFT(P1273,15)="Approved, cappe",ROUND(ROUNDUP(ROUND(H1273*1.1/0.05,6),0)*0.05,2),K1273))</f>
        <v>9.45</v>
      </c>
      <c r="M1273" s="17" t="n">
        <f aca="false">ROUND((H1273-G1273)/H1273,3)</f>
        <v>0.335</v>
      </c>
      <c r="N1273" s="17" t="n">
        <f aca="false">IF(E1273="Discontinued","",ROUND((L1273-G1273)/L1273,3))</f>
        <v>0.381</v>
      </c>
      <c r="O1273" s="21" t="str">
        <f aca="false">IF(E1273="Discontinued","Archive",IF(AND(ROUND(K1273/H1273-1,6)&lt;=0.1,K1273-H1273&lt;=100),"Auto","Approval"))</f>
        <v>Auto</v>
      </c>
      <c r="P1273" s="21" t="s">
        <v>111</v>
      </c>
      <c r="Q1273" s="21"/>
      <c r="R1273" s="21" t="str">
        <f aca="false">IF(E1273="Superseded",MID(INDEX('Import file'!$E$2:$E$1384,MATCH(A1273,'Import file'!$A$2:$A$1384,0)),23,30),A1273)</f>
        <v>SAC-1726</v>
      </c>
      <c r="S1273" s="19" t="n">
        <f aca="false">IF(E1273="Discontinued","",IFERROR(INDEX('Supplier file A'!$D$2:$D$677,MATCH(R1273,'Supplier file A'!$A$2:$A$677,0)),IFERROR(INDEX('Supplier file B'!$D$2:$D$386,MATCH(R1273,'Supplier file B'!$A$2:$A$386,0)),INDEX('Supplier file C'!$D$2:$D$383,MATCH(R1273,'Supplier file C'!$A$2:$A$383,0)))))</f>
        <v>5.85</v>
      </c>
      <c r="T1273" s="21" t="str">
        <f aca="false">IF(E1273="Discontinued","",IF(ABS(G1273-S1273)&lt;0.005,"Yes","No"))</f>
        <v>Yes</v>
      </c>
      <c r="U1273" s="21" t="str">
        <f aca="false">IF(E1273="Discontinued","",IF(ABS(F1273-G1273)&lt;=0.01*G1273,"Yes","No"))</f>
        <v>No</v>
      </c>
      <c r="V1273" s="17" t="n">
        <f aca="false">IF(E1273="Discontinued","",K1273/H1273-1)</f>
        <v>0.0738636363636362</v>
      </c>
      <c r="W1273" s="21" t="str">
        <f aca="false">IF(E1273="Discontinued","Archived",IF(ROUND((L1273-G1273)/L1273,3)&gt;=ROUND(I1273,3),"At or above target",IF(Q1273&lt;&gt;"","Below target, reason recorded","Below target, no reason")))</f>
        <v>At or above target</v>
      </c>
      <c r="X1273" s="21" t="str">
        <f aca="false">IF(E1273="Discontinued","",IF(ROUND(M1273-I1273,3)&lt;-0.01,"Yes","No"))</f>
        <v>Yes</v>
      </c>
    </row>
    <row r="1274" customFormat="false" ht="15" hidden="false" customHeight="false" outlineLevel="0" collapsed="false">
      <c r="A1274" s="21" t="s">
        <v>2690</v>
      </c>
      <c r="B1274" s="21" t="s">
        <v>2691</v>
      </c>
      <c r="C1274" s="21" t="s">
        <v>2587</v>
      </c>
      <c r="D1274" s="21" t="s">
        <v>2203</v>
      </c>
      <c r="E1274" s="21" t="s">
        <v>131</v>
      </c>
      <c r="F1274" s="19" t="n">
        <v>3.91</v>
      </c>
      <c r="G1274" s="19" t="n">
        <v>4.17</v>
      </c>
      <c r="H1274" s="19" t="n">
        <v>6.35</v>
      </c>
      <c r="I1274" s="17" t="n">
        <v>0.38</v>
      </c>
      <c r="J1274" s="17"/>
      <c r="K1274" s="19" t="n">
        <f aca="false">IF(E1274="Discontinued",H1274,ROUND(ROUNDUP(ROUND(G1274/(1-IF(J1274="",I1274,J1274))/0.05,6),0)*0.05,2))</f>
        <v>6.75</v>
      </c>
      <c r="L1274" s="19" t="n">
        <f aca="false">IF(OR(E1274="Discontinued",P1274="Held at old sell"),H1274,IF(LEFT(P1274,15)="Approved, cappe",ROUND(ROUNDUP(ROUND(H1274*1.1/0.05,6),0)*0.05,2),K1274))</f>
        <v>6.75</v>
      </c>
      <c r="M1274" s="17" t="n">
        <f aca="false">ROUND((H1274-G1274)/H1274,3)</f>
        <v>0.343</v>
      </c>
      <c r="N1274" s="17" t="n">
        <f aca="false">IF(E1274="Discontinued","",ROUND((L1274-G1274)/L1274,3))</f>
        <v>0.382</v>
      </c>
      <c r="O1274" s="21" t="str">
        <f aca="false">IF(E1274="Discontinued","Archive",IF(AND(ROUND(K1274/H1274-1,6)&lt;=0.1,K1274-H1274&lt;=100),"Auto","Approval"))</f>
        <v>Auto</v>
      </c>
      <c r="P1274" s="21" t="s">
        <v>111</v>
      </c>
      <c r="Q1274" s="21"/>
      <c r="R1274" s="21" t="str">
        <f aca="false">IF(E1274="Superseded",MID(INDEX('Import file'!$E$2:$E$1384,MATCH(A1274,'Import file'!$A$2:$A$1384,0)),23,30),A1274)</f>
        <v>SAC-6730</v>
      </c>
      <c r="S1274" s="19" t="n">
        <f aca="false">IF(E1274="Discontinued","",IFERROR(INDEX('Supplier file A'!$D$2:$D$677,MATCH(R1274,'Supplier file A'!$A$2:$A$677,0)),IFERROR(INDEX('Supplier file B'!$D$2:$D$386,MATCH(R1274,'Supplier file B'!$A$2:$A$386,0)),INDEX('Supplier file C'!$D$2:$D$383,MATCH(R1274,'Supplier file C'!$A$2:$A$383,0)))))</f>
        <v>4.17</v>
      </c>
      <c r="T1274" s="21" t="str">
        <f aca="false">IF(E1274="Discontinued","",IF(ABS(G1274-S1274)&lt;0.005,"Yes","No"))</f>
        <v>Yes</v>
      </c>
      <c r="U1274" s="21" t="str">
        <f aca="false">IF(E1274="Discontinued","",IF(ABS(F1274-G1274)&lt;=0.01*G1274,"Yes","No"))</f>
        <v>No</v>
      </c>
      <c r="V1274" s="17" t="n">
        <f aca="false">IF(E1274="Discontinued","",K1274/H1274-1)</f>
        <v>0.0629921259842521</v>
      </c>
      <c r="W1274" s="21" t="str">
        <f aca="false">IF(E1274="Discontinued","Archived",IF(ROUND((L1274-G1274)/L1274,3)&gt;=ROUND(I1274,3),"At or above target",IF(Q1274&lt;&gt;"","Below target, reason recorded","Below target, no reason")))</f>
        <v>At or above target</v>
      </c>
      <c r="X1274" s="21" t="str">
        <f aca="false">IF(E1274="Discontinued","",IF(ROUND(M1274-I1274,3)&lt;-0.01,"Yes","No"))</f>
        <v>Yes</v>
      </c>
    </row>
    <row r="1275" customFormat="false" ht="15" hidden="false" customHeight="false" outlineLevel="0" collapsed="false">
      <c r="A1275" s="21" t="s">
        <v>2692</v>
      </c>
      <c r="B1275" s="21" t="s">
        <v>2693</v>
      </c>
      <c r="C1275" s="21" t="s">
        <v>2587</v>
      </c>
      <c r="D1275" s="21" t="s">
        <v>2203</v>
      </c>
      <c r="E1275" s="21" t="s">
        <v>110</v>
      </c>
      <c r="F1275" s="19" t="n">
        <v>52.9</v>
      </c>
      <c r="G1275" s="19" t="n">
        <v>57.34</v>
      </c>
      <c r="H1275" s="19" t="n">
        <v>85.35</v>
      </c>
      <c r="I1275" s="17" t="n">
        <v>0.38</v>
      </c>
      <c r="J1275" s="17"/>
      <c r="K1275" s="19" t="n">
        <f aca="false">IF(E1275="Discontinued",H1275,ROUND(ROUNDUP(ROUND(G1275/(1-IF(J1275="",I1275,J1275))/0.05,6),0)*0.05,2))</f>
        <v>92.5</v>
      </c>
      <c r="L1275" s="19" t="n">
        <f aca="false">IF(OR(E1275="Discontinued",P1275="Held at old sell"),H1275,IF(LEFT(P1275,15)="Approved, cappe",ROUND(ROUNDUP(ROUND(H1275*1.1/0.05,6),0)*0.05,2),K1275))</f>
        <v>92.5</v>
      </c>
      <c r="M1275" s="17" t="n">
        <f aca="false">ROUND((H1275-G1275)/H1275,3)</f>
        <v>0.328</v>
      </c>
      <c r="N1275" s="17" t="n">
        <f aca="false">IF(E1275="Discontinued","",ROUND((L1275-G1275)/L1275,3))</f>
        <v>0.38</v>
      </c>
      <c r="O1275" s="21" t="str">
        <f aca="false">IF(E1275="Discontinued","Archive",IF(AND(ROUND(K1275/H1275-1,6)&lt;=0.1,K1275-H1275&lt;=100),"Auto","Approval"))</f>
        <v>Auto</v>
      </c>
      <c r="P1275" s="21" t="s">
        <v>111</v>
      </c>
      <c r="Q1275" s="21"/>
      <c r="R1275" s="21" t="str">
        <f aca="false">IF(E1275="Superseded",MID(INDEX('Import file'!$E$2:$E$1384,MATCH(A1275,'Import file'!$A$2:$A$1384,0)),23,30),A1275)</f>
        <v>SAC-1734</v>
      </c>
      <c r="S1275" s="19" t="n">
        <f aca="false">IF(E1275="Discontinued","",IFERROR(INDEX('Supplier file A'!$D$2:$D$677,MATCH(R1275,'Supplier file A'!$A$2:$A$677,0)),IFERROR(INDEX('Supplier file B'!$D$2:$D$386,MATCH(R1275,'Supplier file B'!$A$2:$A$386,0)),INDEX('Supplier file C'!$D$2:$D$383,MATCH(R1275,'Supplier file C'!$A$2:$A$383,0)))))</f>
        <v>57.34</v>
      </c>
      <c r="T1275" s="21" t="str">
        <f aca="false">IF(E1275="Discontinued","",IF(ABS(G1275-S1275)&lt;0.005,"Yes","No"))</f>
        <v>Yes</v>
      </c>
      <c r="U1275" s="21" t="str">
        <f aca="false">IF(E1275="Discontinued","",IF(ABS(F1275-G1275)&lt;=0.01*G1275,"Yes","No"))</f>
        <v>No</v>
      </c>
      <c r="V1275" s="17" t="n">
        <f aca="false">IF(E1275="Discontinued","",K1275/H1275-1)</f>
        <v>0.0837727006444056</v>
      </c>
      <c r="W1275" s="21" t="str">
        <f aca="false">IF(E1275="Discontinued","Archived",IF(ROUND((L1275-G1275)/L1275,3)&gt;=ROUND(I1275,3),"At or above target",IF(Q1275&lt;&gt;"","Below target, reason recorded","Below target, no reason")))</f>
        <v>At or above target</v>
      </c>
      <c r="X1275" s="21" t="str">
        <f aca="false">IF(E1275="Discontinued","",IF(ROUND(M1275-I1275,3)&lt;-0.01,"Yes","No"))</f>
        <v>Yes</v>
      </c>
    </row>
    <row r="1276" customFormat="false" ht="15" hidden="false" customHeight="false" outlineLevel="0" collapsed="false">
      <c r="A1276" s="21" t="s">
        <v>2694</v>
      </c>
      <c r="B1276" s="21" t="s">
        <v>2695</v>
      </c>
      <c r="C1276" s="21" t="s">
        <v>2587</v>
      </c>
      <c r="D1276" s="21" t="s">
        <v>2203</v>
      </c>
      <c r="E1276" s="21" t="s">
        <v>110</v>
      </c>
      <c r="F1276" s="19" t="n">
        <v>3.82</v>
      </c>
      <c r="G1276" s="19" t="n">
        <v>4.08</v>
      </c>
      <c r="H1276" s="19" t="n">
        <v>6.2</v>
      </c>
      <c r="I1276" s="17" t="n">
        <v>0.38</v>
      </c>
      <c r="J1276" s="17"/>
      <c r="K1276" s="19" t="n">
        <f aca="false">IF(E1276="Discontinued",H1276,ROUND(ROUNDUP(ROUND(G1276/(1-IF(J1276="",I1276,J1276))/0.05,6),0)*0.05,2))</f>
        <v>6.6</v>
      </c>
      <c r="L1276" s="19" t="n">
        <f aca="false">IF(OR(E1276="Discontinued",P1276="Held at old sell"),H1276,IF(LEFT(P1276,15)="Approved, cappe",ROUND(ROUNDUP(ROUND(H1276*1.1/0.05,6),0)*0.05,2),K1276))</f>
        <v>6.6</v>
      </c>
      <c r="M1276" s="17" t="n">
        <f aca="false">ROUND((H1276-G1276)/H1276,3)</f>
        <v>0.342</v>
      </c>
      <c r="N1276" s="17" t="n">
        <f aca="false">IF(E1276="Discontinued","",ROUND((L1276-G1276)/L1276,3))</f>
        <v>0.382</v>
      </c>
      <c r="O1276" s="21" t="str">
        <f aca="false">IF(E1276="Discontinued","Archive",IF(AND(ROUND(K1276/H1276-1,6)&lt;=0.1,K1276-H1276&lt;=100),"Auto","Approval"))</f>
        <v>Auto</v>
      </c>
      <c r="P1276" s="21" t="s">
        <v>111</v>
      </c>
      <c r="Q1276" s="21"/>
      <c r="R1276" s="21" t="str">
        <f aca="false">IF(E1276="Superseded",MID(INDEX('Import file'!$E$2:$E$1384,MATCH(A1276,'Import file'!$A$2:$A$1384,0)),23,30),A1276)</f>
        <v>SAC-1736</v>
      </c>
      <c r="S1276" s="19" t="n">
        <f aca="false">IF(E1276="Discontinued","",IFERROR(INDEX('Supplier file A'!$D$2:$D$677,MATCH(R1276,'Supplier file A'!$A$2:$A$677,0)),IFERROR(INDEX('Supplier file B'!$D$2:$D$386,MATCH(R1276,'Supplier file B'!$A$2:$A$386,0)),INDEX('Supplier file C'!$D$2:$D$383,MATCH(R1276,'Supplier file C'!$A$2:$A$383,0)))))</f>
        <v>4.08</v>
      </c>
      <c r="T1276" s="21" t="str">
        <f aca="false">IF(E1276="Discontinued","",IF(ABS(G1276-S1276)&lt;0.005,"Yes","No"))</f>
        <v>Yes</v>
      </c>
      <c r="U1276" s="21" t="str">
        <f aca="false">IF(E1276="Discontinued","",IF(ABS(F1276-G1276)&lt;=0.01*G1276,"Yes","No"))</f>
        <v>No</v>
      </c>
      <c r="V1276" s="17" t="n">
        <f aca="false">IF(E1276="Discontinued","",K1276/H1276-1)</f>
        <v>0.064516129032258</v>
      </c>
      <c r="W1276" s="21" t="str">
        <f aca="false">IF(E1276="Discontinued","Archived",IF(ROUND((L1276-G1276)/L1276,3)&gt;=ROUND(I1276,3),"At or above target",IF(Q1276&lt;&gt;"","Below target, reason recorded","Below target, no reason")))</f>
        <v>At or above target</v>
      </c>
      <c r="X1276" s="21" t="str">
        <f aca="false">IF(E1276="Discontinued","",IF(ROUND(M1276-I1276,3)&lt;-0.01,"Yes","No"))</f>
        <v>Yes</v>
      </c>
    </row>
    <row r="1277" customFormat="false" ht="15" hidden="false" customHeight="false" outlineLevel="0" collapsed="false">
      <c r="A1277" s="21" t="s">
        <v>2696</v>
      </c>
      <c r="B1277" s="21" t="s">
        <v>2697</v>
      </c>
      <c r="C1277" s="21" t="s">
        <v>2587</v>
      </c>
      <c r="D1277" s="21" t="s">
        <v>2203</v>
      </c>
      <c r="E1277" s="21" t="s">
        <v>110</v>
      </c>
      <c r="F1277" s="19" t="n">
        <v>4.08</v>
      </c>
      <c r="G1277" s="19" t="n">
        <v>4.38</v>
      </c>
      <c r="H1277" s="19" t="n">
        <v>6.6</v>
      </c>
      <c r="I1277" s="17" t="n">
        <v>0.38</v>
      </c>
      <c r="J1277" s="17"/>
      <c r="K1277" s="19" t="n">
        <f aca="false">IF(E1277="Discontinued",H1277,ROUND(ROUNDUP(ROUND(G1277/(1-IF(J1277="",I1277,J1277))/0.05,6),0)*0.05,2))</f>
        <v>7.1</v>
      </c>
      <c r="L1277" s="19" t="n">
        <f aca="false">IF(OR(E1277="Discontinued",P1277="Held at old sell"),H1277,IF(LEFT(P1277,15)="Approved, cappe",ROUND(ROUNDUP(ROUND(H1277*1.1/0.05,6),0)*0.05,2),K1277))</f>
        <v>7.1</v>
      </c>
      <c r="M1277" s="17" t="n">
        <f aca="false">ROUND((H1277-G1277)/H1277,3)</f>
        <v>0.336</v>
      </c>
      <c r="N1277" s="17" t="n">
        <f aca="false">IF(E1277="Discontinued","",ROUND((L1277-G1277)/L1277,3))</f>
        <v>0.383</v>
      </c>
      <c r="O1277" s="21" t="str">
        <f aca="false">IF(E1277="Discontinued","Archive",IF(AND(ROUND(K1277/H1277-1,6)&lt;=0.1,K1277-H1277&lt;=100),"Auto","Approval"))</f>
        <v>Auto</v>
      </c>
      <c r="P1277" s="21" t="s">
        <v>111</v>
      </c>
      <c r="Q1277" s="21"/>
      <c r="R1277" s="21" t="str">
        <f aca="false">IF(E1277="Superseded",MID(INDEX('Import file'!$E$2:$E$1384,MATCH(A1277,'Import file'!$A$2:$A$1384,0)),23,30),A1277)</f>
        <v>SAC-1738</v>
      </c>
      <c r="S1277" s="19" t="n">
        <f aca="false">IF(E1277="Discontinued","",IFERROR(INDEX('Supplier file A'!$D$2:$D$677,MATCH(R1277,'Supplier file A'!$A$2:$A$677,0)),IFERROR(INDEX('Supplier file B'!$D$2:$D$386,MATCH(R1277,'Supplier file B'!$A$2:$A$386,0)),INDEX('Supplier file C'!$D$2:$D$383,MATCH(R1277,'Supplier file C'!$A$2:$A$383,0)))))</f>
        <v>4.38</v>
      </c>
      <c r="T1277" s="21" t="str">
        <f aca="false">IF(E1277="Discontinued","",IF(ABS(G1277-S1277)&lt;0.005,"Yes","No"))</f>
        <v>Yes</v>
      </c>
      <c r="U1277" s="21" t="str">
        <f aca="false">IF(E1277="Discontinued","",IF(ABS(F1277-G1277)&lt;=0.01*G1277,"Yes","No"))</f>
        <v>No</v>
      </c>
      <c r="V1277" s="17" t="n">
        <f aca="false">IF(E1277="Discontinued","",K1277/H1277-1)</f>
        <v>0.0757575757575757</v>
      </c>
      <c r="W1277" s="21" t="str">
        <f aca="false">IF(E1277="Discontinued","Archived",IF(ROUND((L1277-G1277)/L1277,3)&gt;=ROUND(I1277,3),"At or above target",IF(Q1277&lt;&gt;"","Below target, reason recorded","Below target, no reason")))</f>
        <v>At or above target</v>
      </c>
      <c r="X1277" s="21" t="str">
        <f aca="false">IF(E1277="Discontinued","",IF(ROUND(M1277-I1277,3)&lt;-0.01,"Yes","No"))</f>
        <v>Yes</v>
      </c>
    </row>
    <row r="1278" customFormat="false" ht="15" hidden="false" customHeight="false" outlineLevel="0" collapsed="false">
      <c r="A1278" s="21" t="s">
        <v>2698</v>
      </c>
      <c r="B1278" s="21" t="s">
        <v>2699</v>
      </c>
      <c r="C1278" s="21" t="s">
        <v>2587</v>
      </c>
      <c r="D1278" s="21" t="s">
        <v>2203</v>
      </c>
      <c r="E1278" s="21" t="s">
        <v>110</v>
      </c>
      <c r="F1278" s="19" t="n">
        <v>5.44</v>
      </c>
      <c r="G1278" s="19" t="n">
        <v>5.84</v>
      </c>
      <c r="H1278" s="19" t="n">
        <v>8.8</v>
      </c>
      <c r="I1278" s="17" t="n">
        <v>0.38</v>
      </c>
      <c r="J1278" s="17"/>
      <c r="K1278" s="19" t="n">
        <f aca="false">IF(E1278="Discontinued",H1278,ROUND(ROUNDUP(ROUND(G1278/(1-IF(J1278="",I1278,J1278))/0.05,6),0)*0.05,2))</f>
        <v>9.45</v>
      </c>
      <c r="L1278" s="19" t="n">
        <f aca="false">IF(OR(E1278="Discontinued",P1278="Held at old sell"),H1278,IF(LEFT(P1278,15)="Approved, cappe",ROUND(ROUNDUP(ROUND(H1278*1.1/0.05,6),0)*0.05,2),K1278))</f>
        <v>9.45</v>
      </c>
      <c r="M1278" s="17" t="n">
        <f aca="false">ROUND((H1278-G1278)/H1278,3)</f>
        <v>0.336</v>
      </c>
      <c r="N1278" s="17" t="n">
        <f aca="false">IF(E1278="Discontinued","",ROUND((L1278-G1278)/L1278,3))</f>
        <v>0.382</v>
      </c>
      <c r="O1278" s="21" t="str">
        <f aca="false">IF(E1278="Discontinued","Archive",IF(AND(ROUND(K1278/H1278-1,6)&lt;=0.1,K1278-H1278&lt;=100),"Auto","Approval"))</f>
        <v>Auto</v>
      </c>
      <c r="P1278" s="21" t="s">
        <v>111</v>
      </c>
      <c r="Q1278" s="21"/>
      <c r="R1278" s="21" t="str">
        <f aca="false">IF(E1278="Superseded",MID(INDEX('Import file'!$E$2:$E$1384,MATCH(A1278,'Import file'!$A$2:$A$1384,0)),23,30),A1278)</f>
        <v>SAC-1742</v>
      </c>
      <c r="S1278" s="19" t="n">
        <f aca="false">IF(E1278="Discontinued","",IFERROR(INDEX('Supplier file A'!$D$2:$D$677,MATCH(R1278,'Supplier file A'!$A$2:$A$677,0)),IFERROR(INDEX('Supplier file B'!$D$2:$D$386,MATCH(R1278,'Supplier file B'!$A$2:$A$386,0)),INDEX('Supplier file C'!$D$2:$D$383,MATCH(R1278,'Supplier file C'!$A$2:$A$383,0)))))</f>
        <v>5.84</v>
      </c>
      <c r="T1278" s="21" t="str">
        <f aca="false">IF(E1278="Discontinued","",IF(ABS(G1278-S1278)&lt;0.005,"Yes","No"))</f>
        <v>Yes</v>
      </c>
      <c r="U1278" s="21" t="str">
        <f aca="false">IF(E1278="Discontinued","",IF(ABS(F1278-G1278)&lt;=0.01*G1278,"Yes","No"))</f>
        <v>No</v>
      </c>
      <c r="V1278" s="17" t="n">
        <f aca="false">IF(E1278="Discontinued","",K1278/H1278-1)</f>
        <v>0.0738636363636362</v>
      </c>
      <c r="W1278" s="21" t="str">
        <f aca="false">IF(E1278="Discontinued","Archived",IF(ROUND((L1278-G1278)/L1278,3)&gt;=ROUND(I1278,3),"At or above target",IF(Q1278&lt;&gt;"","Below target, reason recorded","Below target, no reason")))</f>
        <v>At or above target</v>
      </c>
      <c r="X1278" s="21" t="str">
        <f aca="false">IF(E1278="Discontinued","",IF(ROUND(M1278-I1278,3)&lt;-0.01,"Yes","No"))</f>
        <v>Yes</v>
      </c>
    </row>
    <row r="1279" customFormat="false" ht="15" hidden="false" customHeight="false" outlineLevel="0" collapsed="false">
      <c r="A1279" s="21" t="s">
        <v>2700</v>
      </c>
      <c r="B1279" s="21" t="s">
        <v>2701</v>
      </c>
      <c r="C1279" s="21" t="s">
        <v>2587</v>
      </c>
      <c r="D1279" s="21" t="s">
        <v>2203</v>
      </c>
      <c r="E1279" s="21" t="s">
        <v>245</v>
      </c>
      <c r="F1279" s="19" t="n">
        <v>2.42</v>
      </c>
      <c r="G1279" s="19" t="n">
        <v>2.61</v>
      </c>
      <c r="H1279" s="19" t="n">
        <v>3.95</v>
      </c>
      <c r="I1279" s="17" t="n">
        <v>0.38</v>
      </c>
      <c r="J1279" s="17"/>
      <c r="K1279" s="19" t="n">
        <f aca="false">IF(E1279="Discontinued",H1279,ROUND(ROUNDUP(ROUND(G1279/(1-IF(J1279="",I1279,J1279))/0.05,6),0)*0.05,2))</f>
        <v>3.95</v>
      </c>
      <c r="L1279" s="19" t="n">
        <f aca="false">IF(OR(E1279="Discontinued",P1279="Held at old sell"),H1279,IF(LEFT(P1279,15)="Approved, cappe",ROUND(ROUNDUP(ROUND(H1279*1.1/0.05,6),0)*0.05,2),K1279))</f>
        <v>3.95</v>
      </c>
      <c r="M1279" s="17" t="n">
        <f aca="false">ROUND((H1279-G1279)/H1279,3)</f>
        <v>0.339</v>
      </c>
      <c r="N1279" s="17" t="str">
        <f aca="false">IF(E1279="Discontinued","",ROUND((L1279-G1279)/L1279,3))</f>
        <v/>
      </c>
      <c r="O1279" s="21" t="str">
        <f aca="false">IF(E1279="Discontinued","Archive",IF(AND(ROUND(K1279/H1279-1,6)&lt;=0.1,K1279-H1279&lt;=100),"Auto","Approval"))</f>
        <v>Archive</v>
      </c>
      <c r="P1279" s="21" t="s">
        <v>246</v>
      </c>
      <c r="Q1279" s="21" t="s">
        <v>247</v>
      </c>
      <c r="R1279" s="21" t="str">
        <f aca="false">IF(E1279="Superseded",MID(INDEX('Import file'!$E$2:$E$1384,MATCH(A1279,'Import file'!$A$2:$A$1384,0)),23,30),A1279)</f>
        <v>SAC-1744</v>
      </c>
      <c r="S1279" s="19" t="str">
        <f aca="false">IF(E1279="Discontinued","",IFERROR(INDEX('Supplier file A'!$D$2:$D$677,MATCH(R1279,'Supplier file A'!$A$2:$A$677,0)),IFERROR(INDEX('Supplier file B'!$D$2:$D$386,MATCH(R1279,'Supplier file B'!$A$2:$A$386,0)),INDEX('Supplier file C'!$D$2:$D$383,MATCH(R1279,'Supplier file C'!$A$2:$A$383,0)))))</f>
        <v/>
      </c>
      <c r="T1279" s="21" t="str">
        <f aca="false">IF(E1279="Discontinued","",IF(ABS(G1279-S1279)&lt;0.005,"Yes","No"))</f>
        <v/>
      </c>
      <c r="U1279" s="21" t="str">
        <f aca="false">IF(E1279="Discontinued","",IF(ABS(F1279-G1279)&lt;=0.01*G1279,"Yes","No"))</f>
        <v/>
      </c>
      <c r="V1279" s="17" t="str">
        <f aca="false">IF(E1279="Discontinued","",K1279/H1279-1)</f>
        <v/>
      </c>
      <c r="W1279" s="21" t="str">
        <f aca="false">IF(E1279="Discontinued","Archived",IF(ROUND((L1279-G1279)/L1279,3)&gt;=ROUND(I1279,3),"At or above target",IF(Q1279&lt;&gt;"","Below target, reason recorded","Below target, no reason")))</f>
        <v>Archived</v>
      </c>
      <c r="X1279" s="21" t="str">
        <f aca="false">IF(E1279="Discontinued","",IF(ROUND(M1279-I1279,3)&lt;-0.01,"Yes","No"))</f>
        <v/>
      </c>
    </row>
    <row r="1280" customFormat="false" ht="15" hidden="false" customHeight="false" outlineLevel="0" collapsed="false">
      <c r="A1280" s="21" t="s">
        <v>2702</v>
      </c>
      <c r="B1280" s="21" t="s">
        <v>2703</v>
      </c>
      <c r="C1280" s="21" t="s">
        <v>2587</v>
      </c>
      <c r="D1280" s="21" t="s">
        <v>2203</v>
      </c>
      <c r="E1280" s="21" t="s">
        <v>110</v>
      </c>
      <c r="F1280" s="19" t="n">
        <v>3.51</v>
      </c>
      <c r="G1280" s="19" t="n">
        <v>3.74</v>
      </c>
      <c r="H1280" s="19" t="n">
        <v>5.7</v>
      </c>
      <c r="I1280" s="17" t="n">
        <v>0.38</v>
      </c>
      <c r="J1280" s="17"/>
      <c r="K1280" s="19" t="n">
        <f aca="false">IF(E1280="Discontinued",H1280,ROUND(ROUNDUP(ROUND(G1280/(1-IF(J1280="",I1280,J1280))/0.05,6),0)*0.05,2))</f>
        <v>6.05</v>
      </c>
      <c r="L1280" s="19" t="n">
        <f aca="false">IF(OR(E1280="Discontinued",P1280="Held at old sell"),H1280,IF(LEFT(P1280,15)="Approved, cappe",ROUND(ROUNDUP(ROUND(H1280*1.1/0.05,6),0)*0.05,2),K1280))</f>
        <v>6.05</v>
      </c>
      <c r="M1280" s="17" t="n">
        <f aca="false">ROUND((H1280-G1280)/H1280,3)</f>
        <v>0.344</v>
      </c>
      <c r="N1280" s="17" t="n">
        <f aca="false">IF(E1280="Discontinued","",ROUND((L1280-G1280)/L1280,3))</f>
        <v>0.382</v>
      </c>
      <c r="O1280" s="21" t="str">
        <f aca="false">IF(E1280="Discontinued","Archive",IF(AND(ROUND(K1280/H1280-1,6)&lt;=0.1,K1280-H1280&lt;=100),"Auto","Approval"))</f>
        <v>Auto</v>
      </c>
      <c r="P1280" s="21" t="s">
        <v>111</v>
      </c>
      <c r="Q1280" s="21"/>
      <c r="R1280" s="21" t="str">
        <f aca="false">IF(E1280="Superseded",MID(INDEX('Import file'!$E$2:$E$1384,MATCH(A1280,'Import file'!$A$2:$A$1384,0)),23,30),A1280)</f>
        <v>SAC-1748</v>
      </c>
      <c r="S1280" s="19" t="n">
        <f aca="false">IF(E1280="Discontinued","",IFERROR(INDEX('Supplier file A'!$D$2:$D$677,MATCH(R1280,'Supplier file A'!$A$2:$A$677,0)),IFERROR(INDEX('Supplier file B'!$D$2:$D$386,MATCH(R1280,'Supplier file B'!$A$2:$A$386,0)),INDEX('Supplier file C'!$D$2:$D$383,MATCH(R1280,'Supplier file C'!$A$2:$A$383,0)))))</f>
        <v>3.74</v>
      </c>
      <c r="T1280" s="21" t="str">
        <f aca="false">IF(E1280="Discontinued","",IF(ABS(G1280-S1280)&lt;0.005,"Yes","No"))</f>
        <v>Yes</v>
      </c>
      <c r="U1280" s="21" t="str">
        <f aca="false">IF(E1280="Discontinued","",IF(ABS(F1280-G1280)&lt;=0.01*G1280,"Yes","No"))</f>
        <v>No</v>
      </c>
      <c r="V1280" s="17" t="n">
        <f aca="false">IF(E1280="Discontinued","",K1280/H1280-1)</f>
        <v>0.0614035087719298</v>
      </c>
      <c r="W1280" s="21" t="str">
        <f aca="false">IF(E1280="Discontinued","Archived",IF(ROUND((L1280-G1280)/L1280,3)&gt;=ROUND(I1280,3),"At or above target",IF(Q1280&lt;&gt;"","Below target, reason recorded","Below target, no reason")))</f>
        <v>At or above target</v>
      </c>
      <c r="X1280" s="21" t="str">
        <f aca="false">IF(E1280="Discontinued","",IF(ROUND(M1280-I1280,3)&lt;-0.01,"Yes","No"))</f>
        <v>Yes</v>
      </c>
    </row>
    <row r="1281" customFormat="false" ht="15" hidden="false" customHeight="false" outlineLevel="0" collapsed="false">
      <c r="A1281" s="21" t="s">
        <v>2704</v>
      </c>
      <c r="B1281" s="21" t="s">
        <v>2705</v>
      </c>
      <c r="C1281" s="21" t="s">
        <v>2587</v>
      </c>
      <c r="D1281" s="21" t="s">
        <v>2203</v>
      </c>
      <c r="E1281" s="21" t="s">
        <v>110</v>
      </c>
      <c r="F1281" s="19" t="n">
        <v>5.17</v>
      </c>
      <c r="G1281" s="19" t="n">
        <v>5.51</v>
      </c>
      <c r="H1281" s="19" t="n">
        <v>7.3</v>
      </c>
      <c r="I1281" s="17" t="n">
        <v>0.38</v>
      </c>
      <c r="J1281" s="17" t="n">
        <v>0.29</v>
      </c>
      <c r="K1281" s="19" t="n">
        <f aca="false">IF(E1281="Discontinued",H1281,ROUND(ROUNDUP(ROUND(G1281/(1-IF(J1281="",I1281,J1281))/0.05,6),0)*0.05,2))</f>
        <v>7.8</v>
      </c>
      <c r="L1281" s="19" t="n">
        <f aca="false">IF(OR(E1281="Discontinued",P1281="Held at old sell"),H1281,IF(LEFT(P1281,15)="Approved, cappe",ROUND(ROUNDUP(ROUND(H1281*1.1/0.05,6),0)*0.05,2),K1281))</f>
        <v>7.8</v>
      </c>
      <c r="M1281" s="17" t="n">
        <f aca="false">ROUND((H1281-G1281)/H1281,3)</f>
        <v>0.245</v>
      </c>
      <c r="N1281" s="17" t="n">
        <f aca="false">IF(E1281="Discontinued","",ROUND((L1281-G1281)/L1281,3))</f>
        <v>0.294</v>
      </c>
      <c r="O1281" s="21" t="str">
        <f aca="false">IF(E1281="Discontinued","Archive",IF(AND(ROUND(K1281/H1281-1,6)&lt;=0.1,K1281-H1281&lt;=100),"Auto","Approval"))</f>
        <v>Auto</v>
      </c>
      <c r="P1281" s="21" t="s">
        <v>111</v>
      </c>
      <c r="Q1281" s="21" t="s">
        <v>405</v>
      </c>
      <c r="R1281" s="21" t="str">
        <f aca="false">IF(E1281="Superseded",MID(INDEX('Import file'!$E$2:$E$1384,MATCH(A1281,'Import file'!$A$2:$A$1384,0)),23,30),A1281)</f>
        <v>SAC-1752</v>
      </c>
      <c r="S1281" s="19" t="n">
        <f aca="false">IF(E1281="Discontinued","",IFERROR(INDEX('Supplier file A'!$D$2:$D$677,MATCH(R1281,'Supplier file A'!$A$2:$A$677,0)),IFERROR(INDEX('Supplier file B'!$D$2:$D$386,MATCH(R1281,'Supplier file B'!$A$2:$A$386,0)),INDEX('Supplier file C'!$D$2:$D$383,MATCH(R1281,'Supplier file C'!$A$2:$A$383,0)))))</f>
        <v>5.51</v>
      </c>
      <c r="T1281" s="21" t="str">
        <f aca="false">IF(E1281="Discontinued","",IF(ABS(G1281-S1281)&lt;0.005,"Yes","No"))</f>
        <v>Yes</v>
      </c>
      <c r="U1281" s="21" t="str">
        <f aca="false">IF(E1281="Discontinued","",IF(ABS(F1281-G1281)&lt;=0.01*G1281,"Yes","No"))</f>
        <v>No</v>
      </c>
      <c r="V1281" s="17" t="n">
        <f aca="false">IF(E1281="Discontinued","",K1281/H1281-1)</f>
        <v>0.0684931506849316</v>
      </c>
      <c r="W1281" s="21" t="str">
        <f aca="false">IF(E1281="Discontinued","Archived",IF(ROUND((L1281-G1281)/L1281,3)&gt;=ROUND(I1281,3),"At or above target",IF(Q1281&lt;&gt;"","Below target, reason recorded","Below target, no reason")))</f>
        <v>Below target, reason recorded</v>
      </c>
      <c r="X1281" s="21" t="str">
        <f aca="false">IF(E1281="Discontinued","",IF(ROUND(M1281-I1281,3)&lt;-0.01,"Yes","No"))</f>
        <v>Yes</v>
      </c>
    </row>
    <row r="1282" customFormat="false" ht="15" hidden="false" customHeight="false" outlineLevel="0" collapsed="false">
      <c r="A1282" s="21" t="s">
        <v>2706</v>
      </c>
      <c r="B1282" s="21" t="s">
        <v>2707</v>
      </c>
      <c r="C1282" s="21" t="s">
        <v>2587</v>
      </c>
      <c r="D1282" s="21" t="s">
        <v>2203</v>
      </c>
      <c r="E1282" s="21" t="s">
        <v>110</v>
      </c>
      <c r="F1282" s="19" t="n">
        <v>2.89</v>
      </c>
      <c r="G1282" s="19" t="n">
        <v>3.15</v>
      </c>
      <c r="H1282" s="19" t="n">
        <v>4.45</v>
      </c>
      <c r="I1282" s="17" t="n">
        <v>0.38</v>
      </c>
      <c r="J1282" s="17" t="n">
        <v>0.35</v>
      </c>
      <c r="K1282" s="19" t="n">
        <f aca="false">IF(E1282="Discontinued",H1282,ROUND(ROUNDUP(ROUND(G1282/(1-IF(J1282="",I1282,J1282))/0.05,6),0)*0.05,2))</f>
        <v>4.85</v>
      </c>
      <c r="L1282" s="19" t="n">
        <f aca="false">IF(OR(E1282="Discontinued",P1282="Held at old sell"),H1282,IF(LEFT(P1282,15)="Approved, cappe",ROUND(ROUNDUP(ROUND(H1282*1.1/0.05,6),0)*0.05,2),K1282))</f>
        <v>4.85</v>
      </c>
      <c r="M1282" s="17" t="n">
        <f aca="false">ROUND((H1282-G1282)/H1282,3)</f>
        <v>0.292</v>
      </c>
      <c r="N1282" s="17" t="n">
        <f aca="false">IF(E1282="Discontinued","",ROUND((L1282-G1282)/L1282,3))</f>
        <v>0.351</v>
      </c>
      <c r="O1282" s="21" t="str">
        <f aca="false">IF(E1282="Discontinued","Archive",IF(AND(ROUND(K1282/H1282-1,6)&lt;=0.1,K1282-H1282&lt;=100),"Auto","Approval"))</f>
        <v>Auto</v>
      </c>
      <c r="P1282" s="21" t="s">
        <v>111</v>
      </c>
      <c r="Q1282" s="21" t="s">
        <v>1492</v>
      </c>
      <c r="R1282" s="21" t="str">
        <f aca="false">IF(E1282="Superseded",MID(INDEX('Import file'!$E$2:$E$1384,MATCH(A1282,'Import file'!$A$2:$A$1384,0)),23,30),A1282)</f>
        <v>SAC-1753</v>
      </c>
      <c r="S1282" s="19" t="n">
        <f aca="false">IF(E1282="Discontinued","",IFERROR(INDEX('Supplier file A'!$D$2:$D$677,MATCH(R1282,'Supplier file A'!$A$2:$A$677,0)),IFERROR(INDEX('Supplier file B'!$D$2:$D$386,MATCH(R1282,'Supplier file B'!$A$2:$A$386,0)),INDEX('Supplier file C'!$D$2:$D$383,MATCH(R1282,'Supplier file C'!$A$2:$A$383,0)))))</f>
        <v>3.15</v>
      </c>
      <c r="T1282" s="21" t="str">
        <f aca="false">IF(E1282="Discontinued","",IF(ABS(G1282-S1282)&lt;0.005,"Yes","No"))</f>
        <v>Yes</v>
      </c>
      <c r="U1282" s="21" t="str">
        <f aca="false">IF(E1282="Discontinued","",IF(ABS(F1282-G1282)&lt;=0.01*G1282,"Yes","No"))</f>
        <v>No</v>
      </c>
      <c r="V1282" s="17" t="n">
        <f aca="false">IF(E1282="Discontinued","",K1282/H1282-1)</f>
        <v>0.089887640449438</v>
      </c>
      <c r="W1282" s="21" t="str">
        <f aca="false">IF(E1282="Discontinued","Archived",IF(ROUND((L1282-G1282)/L1282,3)&gt;=ROUND(I1282,3),"At or above target",IF(Q1282&lt;&gt;"","Below target, reason recorded","Below target, no reason")))</f>
        <v>Below target, reason recorded</v>
      </c>
      <c r="X1282" s="21" t="str">
        <f aca="false">IF(E1282="Discontinued","",IF(ROUND(M1282-I1282,3)&lt;-0.01,"Yes","No"))</f>
        <v>Yes</v>
      </c>
    </row>
    <row r="1283" customFormat="false" ht="15" hidden="false" customHeight="false" outlineLevel="0" collapsed="false">
      <c r="A1283" s="21" t="s">
        <v>2708</v>
      </c>
      <c r="B1283" s="21" t="s">
        <v>2709</v>
      </c>
      <c r="C1283" s="21" t="s">
        <v>2587</v>
      </c>
      <c r="D1283" s="21" t="s">
        <v>2203</v>
      </c>
      <c r="E1283" s="21" t="s">
        <v>110</v>
      </c>
      <c r="F1283" s="19" t="n">
        <v>1.78</v>
      </c>
      <c r="G1283" s="19" t="n">
        <v>1.92</v>
      </c>
      <c r="H1283" s="19" t="n">
        <v>2.9</v>
      </c>
      <c r="I1283" s="17" t="n">
        <v>0.38</v>
      </c>
      <c r="J1283" s="17"/>
      <c r="K1283" s="19" t="n">
        <f aca="false">IF(E1283="Discontinued",H1283,ROUND(ROUNDUP(ROUND(G1283/(1-IF(J1283="",I1283,J1283))/0.05,6),0)*0.05,2))</f>
        <v>3.1</v>
      </c>
      <c r="L1283" s="19" t="n">
        <f aca="false">IF(OR(E1283="Discontinued",P1283="Held at old sell"),H1283,IF(LEFT(P1283,15)="Approved, cappe",ROUND(ROUNDUP(ROUND(H1283*1.1/0.05,6),0)*0.05,2),K1283))</f>
        <v>3.1</v>
      </c>
      <c r="M1283" s="17" t="n">
        <f aca="false">ROUND((H1283-G1283)/H1283,3)</f>
        <v>0.338</v>
      </c>
      <c r="N1283" s="17" t="n">
        <f aca="false">IF(E1283="Discontinued","",ROUND((L1283-G1283)/L1283,3))</f>
        <v>0.381</v>
      </c>
      <c r="O1283" s="21" t="str">
        <f aca="false">IF(E1283="Discontinued","Archive",IF(AND(ROUND(K1283/H1283-1,6)&lt;=0.1,K1283-H1283&lt;=100),"Auto","Approval"))</f>
        <v>Auto</v>
      </c>
      <c r="P1283" s="21" t="s">
        <v>111</v>
      </c>
      <c r="Q1283" s="21"/>
      <c r="R1283" s="21" t="str">
        <f aca="false">IF(E1283="Superseded",MID(INDEX('Import file'!$E$2:$E$1384,MATCH(A1283,'Import file'!$A$2:$A$1384,0)),23,30),A1283)</f>
        <v>SAC-1757</v>
      </c>
      <c r="S1283" s="19" t="n">
        <f aca="false">IF(E1283="Discontinued","",IFERROR(INDEX('Supplier file A'!$D$2:$D$677,MATCH(R1283,'Supplier file A'!$A$2:$A$677,0)),IFERROR(INDEX('Supplier file B'!$D$2:$D$386,MATCH(R1283,'Supplier file B'!$A$2:$A$386,0)),INDEX('Supplier file C'!$D$2:$D$383,MATCH(R1283,'Supplier file C'!$A$2:$A$383,0)))))</f>
        <v>1.92</v>
      </c>
      <c r="T1283" s="21" t="str">
        <f aca="false">IF(E1283="Discontinued","",IF(ABS(G1283-S1283)&lt;0.005,"Yes","No"))</f>
        <v>Yes</v>
      </c>
      <c r="U1283" s="21" t="str">
        <f aca="false">IF(E1283="Discontinued","",IF(ABS(F1283-G1283)&lt;=0.01*G1283,"Yes","No"))</f>
        <v>No</v>
      </c>
      <c r="V1283" s="17" t="n">
        <f aca="false">IF(E1283="Discontinued","",K1283/H1283-1)</f>
        <v>0.0689655172413795</v>
      </c>
      <c r="W1283" s="21" t="str">
        <f aca="false">IF(E1283="Discontinued","Archived",IF(ROUND((L1283-G1283)/L1283,3)&gt;=ROUND(I1283,3),"At or above target",IF(Q1283&lt;&gt;"","Below target, reason recorded","Below target, no reason")))</f>
        <v>At or above target</v>
      </c>
      <c r="X1283" s="21" t="str">
        <f aca="false">IF(E1283="Discontinued","",IF(ROUND(M1283-I1283,3)&lt;-0.01,"Yes","No"))</f>
        <v>Yes</v>
      </c>
    </row>
    <row r="1284" customFormat="false" ht="15" hidden="false" customHeight="false" outlineLevel="0" collapsed="false">
      <c r="A1284" s="21" t="s">
        <v>2710</v>
      </c>
      <c r="B1284" s="21" t="s">
        <v>2711</v>
      </c>
      <c r="C1284" s="21" t="s">
        <v>2587</v>
      </c>
      <c r="D1284" s="21" t="s">
        <v>2203</v>
      </c>
      <c r="E1284" s="21" t="s">
        <v>110</v>
      </c>
      <c r="F1284" s="19" t="n">
        <v>299</v>
      </c>
      <c r="G1284" s="19" t="n">
        <v>324.57</v>
      </c>
      <c r="H1284" s="19" t="n">
        <v>482.3</v>
      </c>
      <c r="I1284" s="17" t="n">
        <v>0.38</v>
      </c>
      <c r="J1284" s="17"/>
      <c r="K1284" s="19" t="n">
        <f aca="false">IF(E1284="Discontinued",H1284,ROUND(ROUNDUP(ROUND(G1284/(1-IF(J1284="",I1284,J1284))/0.05,6),0)*0.05,2))</f>
        <v>523.5</v>
      </c>
      <c r="L1284" s="19" t="n">
        <f aca="false">IF(OR(E1284="Discontinued",P1284="Held at old sell"),H1284,IF(LEFT(P1284,15)="Approved, cappe",ROUND(ROUNDUP(ROUND(H1284*1.1/0.05,6),0)*0.05,2),K1284))</f>
        <v>523.5</v>
      </c>
      <c r="M1284" s="17" t="n">
        <f aca="false">ROUND((H1284-G1284)/H1284,3)</f>
        <v>0.327</v>
      </c>
      <c r="N1284" s="17" t="n">
        <f aca="false">IF(E1284="Discontinued","",ROUND((L1284-G1284)/L1284,3))</f>
        <v>0.38</v>
      </c>
      <c r="O1284" s="21" t="str">
        <f aca="false">IF(E1284="Discontinued","Archive",IF(AND(ROUND(K1284/H1284-1,6)&lt;=0.1,K1284-H1284&lt;=100),"Auto","Approval"))</f>
        <v>Auto</v>
      </c>
      <c r="P1284" s="21" t="s">
        <v>111</v>
      </c>
      <c r="Q1284" s="21"/>
      <c r="R1284" s="21" t="str">
        <f aca="false">IF(E1284="Superseded",MID(INDEX('Import file'!$E$2:$E$1384,MATCH(A1284,'Import file'!$A$2:$A$1384,0)),23,30),A1284)</f>
        <v>SAC-1759</v>
      </c>
      <c r="S1284" s="19" t="n">
        <f aca="false">IF(E1284="Discontinued","",IFERROR(INDEX('Supplier file A'!$D$2:$D$677,MATCH(R1284,'Supplier file A'!$A$2:$A$677,0)),IFERROR(INDEX('Supplier file B'!$D$2:$D$386,MATCH(R1284,'Supplier file B'!$A$2:$A$386,0)),INDEX('Supplier file C'!$D$2:$D$383,MATCH(R1284,'Supplier file C'!$A$2:$A$383,0)))))</f>
        <v>324.57</v>
      </c>
      <c r="T1284" s="21" t="str">
        <f aca="false">IF(E1284="Discontinued","",IF(ABS(G1284-S1284)&lt;0.005,"Yes","No"))</f>
        <v>Yes</v>
      </c>
      <c r="U1284" s="21" t="str">
        <f aca="false">IF(E1284="Discontinued","",IF(ABS(F1284-G1284)&lt;=0.01*G1284,"Yes","No"))</f>
        <v>No</v>
      </c>
      <c r="V1284" s="17" t="n">
        <f aca="false">IF(E1284="Discontinued","",K1284/H1284-1)</f>
        <v>0.0854240099523118</v>
      </c>
      <c r="W1284" s="21" t="str">
        <f aca="false">IF(E1284="Discontinued","Archived",IF(ROUND((L1284-G1284)/L1284,3)&gt;=ROUND(I1284,3),"At or above target",IF(Q1284&lt;&gt;"","Below target, reason recorded","Below target, no reason")))</f>
        <v>At or above target</v>
      </c>
      <c r="X1284" s="21" t="str">
        <f aca="false">IF(E1284="Discontinued","",IF(ROUND(M1284-I1284,3)&lt;-0.01,"Yes","No"))</f>
        <v>Yes</v>
      </c>
    </row>
    <row r="1285" customFormat="false" ht="15" hidden="false" customHeight="false" outlineLevel="0" collapsed="false">
      <c r="A1285" s="21" t="s">
        <v>2712</v>
      </c>
      <c r="B1285" s="21" t="s">
        <v>2713</v>
      </c>
      <c r="C1285" s="21" t="s">
        <v>2587</v>
      </c>
      <c r="D1285" s="21" t="s">
        <v>2203</v>
      </c>
      <c r="E1285" s="21" t="s">
        <v>110</v>
      </c>
      <c r="F1285" s="19" t="n">
        <v>193.2</v>
      </c>
      <c r="G1285" s="19" t="n">
        <v>209.52</v>
      </c>
      <c r="H1285" s="19" t="n">
        <v>311.65</v>
      </c>
      <c r="I1285" s="17" t="n">
        <v>0.38</v>
      </c>
      <c r="J1285" s="17"/>
      <c r="K1285" s="19" t="n">
        <f aca="false">IF(E1285="Discontinued",H1285,ROUND(ROUNDUP(ROUND(G1285/(1-IF(J1285="",I1285,J1285))/0.05,6),0)*0.05,2))</f>
        <v>337.95</v>
      </c>
      <c r="L1285" s="19" t="n">
        <f aca="false">IF(OR(E1285="Discontinued",P1285="Held at old sell"),H1285,IF(LEFT(P1285,15)="Approved, cappe",ROUND(ROUNDUP(ROUND(H1285*1.1/0.05,6),0)*0.05,2),K1285))</f>
        <v>337.95</v>
      </c>
      <c r="M1285" s="17" t="n">
        <f aca="false">ROUND((H1285-G1285)/H1285,3)</f>
        <v>0.328</v>
      </c>
      <c r="N1285" s="17" t="n">
        <f aca="false">IF(E1285="Discontinued","",ROUND((L1285-G1285)/L1285,3))</f>
        <v>0.38</v>
      </c>
      <c r="O1285" s="21" t="str">
        <f aca="false">IF(E1285="Discontinued","Archive",IF(AND(ROUND(K1285/H1285-1,6)&lt;=0.1,K1285-H1285&lt;=100),"Auto","Approval"))</f>
        <v>Auto</v>
      </c>
      <c r="P1285" s="21" t="s">
        <v>111</v>
      </c>
      <c r="Q1285" s="21"/>
      <c r="R1285" s="21" t="str">
        <f aca="false">IF(E1285="Superseded",MID(INDEX('Import file'!$E$2:$E$1384,MATCH(A1285,'Import file'!$A$2:$A$1384,0)),23,30),A1285)</f>
        <v>SAC-1764</v>
      </c>
      <c r="S1285" s="19" t="n">
        <f aca="false">IF(E1285="Discontinued","",IFERROR(INDEX('Supplier file A'!$D$2:$D$677,MATCH(R1285,'Supplier file A'!$A$2:$A$677,0)),IFERROR(INDEX('Supplier file B'!$D$2:$D$386,MATCH(R1285,'Supplier file B'!$A$2:$A$386,0)),INDEX('Supplier file C'!$D$2:$D$383,MATCH(R1285,'Supplier file C'!$A$2:$A$383,0)))))</f>
        <v>209.52</v>
      </c>
      <c r="T1285" s="21" t="str">
        <f aca="false">IF(E1285="Discontinued","",IF(ABS(G1285-S1285)&lt;0.005,"Yes","No"))</f>
        <v>Yes</v>
      </c>
      <c r="U1285" s="21" t="str">
        <f aca="false">IF(E1285="Discontinued","",IF(ABS(F1285-G1285)&lt;=0.01*G1285,"Yes","No"))</f>
        <v>No</v>
      </c>
      <c r="V1285" s="17" t="n">
        <f aca="false">IF(E1285="Discontinued","",K1285/H1285-1)</f>
        <v>0.0843895395475693</v>
      </c>
      <c r="W1285" s="21" t="str">
        <f aca="false">IF(E1285="Discontinued","Archived",IF(ROUND((L1285-G1285)/L1285,3)&gt;=ROUND(I1285,3),"At or above target",IF(Q1285&lt;&gt;"","Below target, reason recorded","Below target, no reason")))</f>
        <v>At or above target</v>
      </c>
      <c r="X1285" s="21" t="str">
        <f aca="false">IF(E1285="Discontinued","",IF(ROUND(M1285-I1285,3)&lt;-0.01,"Yes","No"))</f>
        <v>Yes</v>
      </c>
    </row>
    <row r="1286" customFormat="false" ht="15" hidden="false" customHeight="false" outlineLevel="0" collapsed="false">
      <c r="A1286" s="21" t="s">
        <v>2714</v>
      </c>
      <c r="B1286" s="21" t="s">
        <v>2715</v>
      </c>
      <c r="C1286" s="21" t="s">
        <v>2587</v>
      </c>
      <c r="D1286" s="21" t="s">
        <v>2203</v>
      </c>
      <c r="E1286" s="21" t="s">
        <v>110</v>
      </c>
      <c r="F1286" s="19" t="n">
        <v>6.08</v>
      </c>
      <c r="G1286" s="19" t="n">
        <v>6.62</v>
      </c>
      <c r="H1286" s="19" t="n">
        <v>9.85</v>
      </c>
      <c r="I1286" s="17" t="n">
        <v>0.38</v>
      </c>
      <c r="J1286" s="17"/>
      <c r="K1286" s="19" t="n">
        <f aca="false">IF(E1286="Discontinued",H1286,ROUND(ROUNDUP(ROUND(G1286/(1-IF(J1286="",I1286,J1286))/0.05,6),0)*0.05,2))</f>
        <v>10.7</v>
      </c>
      <c r="L1286" s="19" t="n">
        <f aca="false">IF(OR(E1286="Discontinued",P1286="Held at old sell"),H1286,IF(LEFT(P1286,15)="Approved, cappe",ROUND(ROUNDUP(ROUND(H1286*1.1/0.05,6),0)*0.05,2),K1286))</f>
        <v>10.7</v>
      </c>
      <c r="M1286" s="17" t="n">
        <f aca="false">ROUND((H1286-G1286)/H1286,3)</f>
        <v>0.328</v>
      </c>
      <c r="N1286" s="17" t="n">
        <f aca="false">IF(E1286="Discontinued","",ROUND((L1286-G1286)/L1286,3))</f>
        <v>0.381</v>
      </c>
      <c r="O1286" s="21" t="str">
        <f aca="false">IF(E1286="Discontinued","Archive",IF(AND(ROUND(K1286/H1286-1,6)&lt;=0.1,K1286-H1286&lt;=100),"Auto","Approval"))</f>
        <v>Auto</v>
      </c>
      <c r="P1286" s="21" t="s">
        <v>111</v>
      </c>
      <c r="Q1286" s="21"/>
      <c r="R1286" s="21" t="str">
        <f aca="false">IF(E1286="Superseded",MID(INDEX('Import file'!$E$2:$E$1384,MATCH(A1286,'Import file'!$A$2:$A$1384,0)),23,30),A1286)</f>
        <v>SAC-1765</v>
      </c>
      <c r="S1286" s="19" t="n">
        <f aca="false">IF(E1286="Discontinued","",IFERROR(INDEX('Supplier file A'!$D$2:$D$677,MATCH(R1286,'Supplier file A'!$A$2:$A$677,0)),IFERROR(INDEX('Supplier file B'!$D$2:$D$386,MATCH(R1286,'Supplier file B'!$A$2:$A$386,0)),INDEX('Supplier file C'!$D$2:$D$383,MATCH(R1286,'Supplier file C'!$A$2:$A$383,0)))))</f>
        <v>6.62</v>
      </c>
      <c r="T1286" s="21" t="str">
        <f aca="false">IF(E1286="Discontinued","",IF(ABS(G1286-S1286)&lt;0.005,"Yes","No"))</f>
        <v>Yes</v>
      </c>
      <c r="U1286" s="21" t="str">
        <f aca="false">IF(E1286="Discontinued","",IF(ABS(F1286-G1286)&lt;=0.01*G1286,"Yes","No"))</f>
        <v>No</v>
      </c>
      <c r="V1286" s="17" t="n">
        <f aca="false">IF(E1286="Discontinued","",K1286/H1286-1)</f>
        <v>0.0862944162436548</v>
      </c>
      <c r="W1286" s="21" t="str">
        <f aca="false">IF(E1286="Discontinued","Archived",IF(ROUND((L1286-G1286)/L1286,3)&gt;=ROUND(I1286,3),"At or above target",IF(Q1286&lt;&gt;"","Below target, reason recorded","Below target, no reason")))</f>
        <v>At or above target</v>
      </c>
      <c r="X1286" s="21" t="str">
        <f aca="false">IF(E1286="Discontinued","",IF(ROUND(M1286-I1286,3)&lt;-0.01,"Yes","No"))</f>
        <v>Yes</v>
      </c>
    </row>
    <row r="1287" customFormat="false" ht="15" hidden="false" customHeight="false" outlineLevel="0" collapsed="false">
      <c r="A1287" s="21" t="s">
        <v>2716</v>
      </c>
      <c r="B1287" s="21" t="s">
        <v>2717</v>
      </c>
      <c r="C1287" s="21" t="s">
        <v>2587</v>
      </c>
      <c r="D1287" s="21" t="s">
        <v>2203</v>
      </c>
      <c r="E1287" s="21" t="s">
        <v>110</v>
      </c>
      <c r="F1287" s="19" t="n">
        <v>3.4</v>
      </c>
      <c r="G1287" s="19" t="n">
        <v>3.66</v>
      </c>
      <c r="H1287" s="19" t="n">
        <v>5.5</v>
      </c>
      <c r="I1287" s="17" t="n">
        <v>0.38</v>
      </c>
      <c r="J1287" s="17"/>
      <c r="K1287" s="19" t="n">
        <f aca="false">IF(E1287="Discontinued",H1287,ROUND(ROUNDUP(ROUND(G1287/(1-IF(J1287="",I1287,J1287))/0.05,6),0)*0.05,2))</f>
        <v>5.95</v>
      </c>
      <c r="L1287" s="19" t="n">
        <f aca="false">IF(OR(E1287="Discontinued",P1287="Held at old sell"),H1287,IF(LEFT(P1287,15)="Approved, cappe",ROUND(ROUNDUP(ROUND(H1287*1.1/0.05,6),0)*0.05,2),K1287))</f>
        <v>5.95</v>
      </c>
      <c r="M1287" s="17" t="n">
        <f aca="false">ROUND((H1287-G1287)/H1287,3)</f>
        <v>0.335</v>
      </c>
      <c r="N1287" s="17" t="n">
        <f aca="false">IF(E1287="Discontinued","",ROUND((L1287-G1287)/L1287,3))</f>
        <v>0.385</v>
      </c>
      <c r="O1287" s="21" t="str">
        <f aca="false">IF(E1287="Discontinued","Archive",IF(AND(ROUND(K1287/H1287-1,6)&lt;=0.1,K1287-H1287&lt;=100),"Auto","Approval"))</f>
        <v>Auto</v>
      </c>
      <c r="P1287" s="21" t="s">
        <v>111</v>
      </c>
      <c r="Q1287" s="21"/>
      <c r="R1287" s="21" t="str">
        <f aca="false">IF(E1287="Superseded",MID(INDEX('Import file'!$E$2:$E$1384,MATCH(A1287,'Import file'!$A$2:$A$1384,0)),23,30),A1287)</f>
        <v>SAC-1769</v>
      </c>
      <c r="S1287" s="19" t="n">
        <f aca="false">IF(E1287="Discontinued","",IFERROR(INDEX('Supplier file A'!$D$2:$D$677,MATCH(R1287,'Supplier file A'!$A$2:$A$677,0)),IFERROR(INDEX('Supplier file B'!$D$2:$D$386,MATCH(R1287,'Supplier file B'!$A$2:$A$386,0)),INDEX('Supplier file C'!$D$2:$D$383,MATCH(R1287,'Supplier file C'!$A$2:$A$383,0)))))</f>
        <v>3.66</v>
      </c>
      <c r="T1287" s="21" t="str">
        <f aca="false">IF(E1287="Discontinued","",IF(ABS(G1287-S1287)&lt;0.005,"Yes","No"))</f>
        <v>Yes</v>
      </c>
      <c r="U1287" s="21" t="str">
        <f aca="false">IF(E1287="Discontinued","",IF(ABS(F1287-G1287)&lt;=0.01*G1287,"Yes","No"))</f>
        <v>No</v>
      </c>
      <c r="V1287" s="17" t="n">
        <f aca="false">IF(E1287="Discontinued","",K1287/H1287-1)</f>
        <v>0.0818181818181818</v>
      </c>
      <c r="W1287" s="21" t="str">
        <f aca="false">IF(E1287="Discontinued","Archived",IF(ROUND((L1287-G1287)/L1287,3)&gt;=ROUND(I1287,3),"At or above target",IF(Q1287&lt;&gt;"","Below target, reason recorded","Below target, no reason")))</f>
        <v>At or above target</v>
      </c>
      <c r="X1287" s="21" t="str">
        <f aca="false">IF(E1287="Discontinued","",IF(ROUND(M1287-I1287,3)&lt;-0.01,"Yes","No"))</f>
        <v>Yes</v>
      </c>
    </row>
    <row r="1288" customFormat="false" ht="15" hidden="false" customHeight="false" outlineLevel="0" collapsed="false">
      <c r="A1288" s="21" t="s">
        <v>2718</v>
      </c>
      <c r="B1288" s="21" t="s">
        <v>2719</v>
      </c>
      <c r="C1288" s="21" t="s">
        <v>2587</v>
      </c>
      <c r="D1288" s="21" t="s">
        <v>2203</v>
      </c>
      <c r="E1288" s="21" t="s">
        <v>110</v>
      </c>
      <c r="F1288" s="19" t="n">
        <v>2.42</v>
      </c>
      <c r="G1288" s="19" t="n">
        <v>2.62</v>
      </c>
      <c r="H1288" s="19" t="n">
        <v>3.95</v>
      </c>
      <c r="I1288" s="17" t="n">
        <v>0.38</v>
      </c>
      <c r="J1288" s="17"/>
      <c r="K1288" s="19" t="n">
        <f aca="false">IF(E1288="Discontinued",H1288,ROUND(ROUNDUP(ROUND(G1288/(1-IF(J1288="",I1288,J1288))/0.05,6),0)*0.05,2))</f>
        <v>4.25</v>
      </c>
      <c r="L1288" s="19" t="n">
        <f aca="false">IF(OR(E1288="Discontinued",P1288="Held at old sell"),H1288,IF(LEFT(P1288,15)="Approved, cappe",ROUND(ROUNDUP(ROUND(H1288*1.1/0.05,6),0)*0.05,2),K1288))</f>
        <v>4.25</v>
      </c>
      <c r="M1288" s="17" t="n">
        <f aca="false">ROUND((H1288-G1288)/H1288,3)</f>
        <v>0.337</v>
      </c>
      <c r="N1288" s="17" t="n">
        <f aca="false">IF(E1288="Discontinued","",ROUND((L1288-G1288)/L1288,3))</f>
        <v>0.384</v>
      </c>
      <c r="O1288" s="21" t="str">
        <f aca="false">IF(E1288="Discontinued","Archive",IF(AND(ROUND(K1288/H1288-1,6)&lt;=0.1,K1288-H1288&lt;=100),"Auto","Approval"))</f>
        <v>Auto</v>
      </c>
      <c r="P1288" s="21" t="s">
        <v>111</v>
      </c>
      <c r="Q1288" s="21"/>
      <c r="R1288" s="21" t="str">
        <f aca="false">IF(E1288="Superseded",MID(INDEX('Import file'!$E$2:$E$1384,MATCH(A1288,'Import file'!$A$2:$A$1384,0)),23,30),A1288)</f>
        <v>SAC-1773</v>
      </c>
      <c r="S1288" s="19" t="n">
        <f aca="false">IF(E1288="Discontinued","",IFERROR(INDEX('Supplier file A'!$D$2:$D$677,MATCH(R1288,'Supplier file A'!$A$2:$A$677,0)),IFERROR(INDEX('Supplier file B'!$D$2:$D$386,MATCH(R1288,'Supplier file B'!$A$2:$A$386,0)),INDEX('Supplier file C'!$D$2:$D$383,MATCH(R1288,'Supplier file C'!$A$2:$A$383,0)))))</f>
        <v>2.62</v>
      </c>
      <c r="T1288" s="21" t="str">
        <f aca="false">IF(E1288="Discontinued","",IF(ABS(G1288-S1288)&lt;0.005,"Yes","No"))</f>
        <v>Yes</v>
      </c>
      <c r="U1288" s="21" t="str">
        <f aca="false">IF(E1288="Discontinued","",IF(ABS(F1288-G1288)&lt;=0.01*G1288,"Yes","No"))</f>
        <v>No</v>
      </c>
      <c r="V1288" s="17" t="n">
        <f aca="false">IF(E1288="Discontinued","",K1288/H1288-1)</f>
        <v>0.0759493670886076</v>
      </c>
      <c r="W1288" s="21" t="str">
        <f aca="false">IF(E1288="Discontinued","Archived",IF(ROUND((L1288-G1288)/L1288,3)&gt;=ROUND(I1288,3),"At or above target",IF(Q1288&lt;&gt;"","Below target, reason recorded","Below target, no reason")))</f>
        <v>At or above target</v>
      </c>
      <c r="X1288" s="21" t="str">
        <f aca="false">IF(E1288="Discontinued","",IF(ROUND(M1288-I1288,3)&lt;-0.01,"Yes","No"))</f>
        <v>Yes</v>
      </c>
    </row>
    <row r="1289" customFormat="false" ht="15" hidden="false" customHeight="false" outlineLevel="0" collapsed="false">
      <c r="A1289" s="21" t="s">
        <v>2720</v>
      </c>
      <c r="B1289" s="21" t="s">
        <v>2721</v>
      </c>
      <c r="C1289" s="21" t="s">
        <v>2587</v>
      </c>
      <c r="D1289" s="21" t="s">
        <v>2203</v>
      </c>
      <c r="E1289" s="21" t="s">
        <v>110</v>
      </c>
      <c r="F1289" s="19" t="n">
        <v>5.44</v>
      </c>
      <c r="G1289" s="19" t="n">
        <v>5.89</v>
      </c>
      <c r="H1289" s="19" t="n">
        <v>7.7</v>
      </c>
      <c r="I1289" s="17" t="n">
        <v>0.38</v>
      </c>
      <c r="J1289" s="17" t="n">
        <v>0.29</v>
      </c>
      <c r="K1289" s="19" t="n">
        <f aca="false">IF(E1289="Discontinued",H1289,ROUND(ROUNDUP(ROUND(G1289/(1-IF(J1289="",I1289,J1289))/0.05,6),0)*0.05,2))</f>
        <v>8.3</v>
      </c>
      <c r="L1289" s="19" t="n">
        <f aca="false">IF(OR(E1289="Discontinued",P1289="Held at old sell"),H1289,IF(LEFT(P1289,15)="Approved, cappe",ROUND(ROUNDUP(ROUND(H1289*1.1/0.05,6),0)*0.05,2),K1289))</f>
        <v>8.3</v>
      </c>
      <c r="M1289" s="17" t="n">
        <f aca="false">ROUND((H1289-G1289)/H1289,3)</f>
        <v>0.235</v>
      </c>
      <c r="N1289" s="17" t="n">
        <f aca="false">IF(E1289="Discontinued","",ROUND((L1289-G1289)/L1289,3))</f>
        <v>0.29</v>
      </c>
      <c r="O1289" s="21" t="str">
        <f aca="false">IF(E1289="Discontinued","Archive",IF(AND(ROUND(K1289/H1289-1,6)&lt;=0.1,K1289-H1289&lt;=100),"Auto","Approval"))</f>
        <v>Auto</v>
      </c>
      <c r="P1289" s="21" t="s">
        <v>111</v>
      </c>
      <c r="Q1289" s="21" t="s">
        <v>405</v>
      </c>
      <c r="R1289" s="21" t="str">
        <f aca="false">IF(E1289="Superseded",MID(INDEX('Import file'!$E$2:$E$1384,MATCH(A1289,'Import file'!$A$2:$A$1384,0)),23,30),A1289)</f>
        <v>SAC-1774</v>
      </c>
      <c r="S1289" s="19" t="n">
        <f aca="false">IF(E1289="Discontinued","",IFERROR(INDEX('Supplier file A'!$D$2:$D$677,MATCH(R1289,'Supplier file A'!$A$2:$A$677,0)),IFERROR(INDEX('Supplier file B'!$D$2:$D$386,MATCH(R1289,'Supplier file B'!$A$2:$A$386,0)),INDEX('Supplier file C'!$D$2:$D$383,MATCH(R1289,'Supplier file C'!$A$2:$A$383,0)))))</f>
        <v>5.89</v>
      </c>
      <c r="T1289" s="21" t="str">
        <f aca="false">IF(E1289="Discontinued","",IF(ABS(G1289-S1289)&lt;0.005,"Yes","No"))</f>
        <v>Yes</v>
      </c>
      <c r="U1289" s="21" t="str">
        <f aca="false">IF(E1289="Discontinued","",IF(ABS(F1289-G1289)&lt;=0.01*G1289,"Yes","No"))</f>
        <v>No</v>
      </c>
      <c r="V1289" s="17" t="n">
        <f aca="false">IF(E1289="Discontinued","",K1289/H1289-1)</f>
        <v>0.077922077922078</v>
      </c>
      <c r="W1289" s="21" t="str">
        <f aca="false">IF(E1289="Discontinued","Archived",IF(ROUND((L1289-G1289)/L1289,3)&gt;=ROUND(I1289,3),"At or above target",IF(Q1289&lt;&gt;"","Below target, reason recorded","Below target, no reason")))</f>
        <v>Below target, reason recorded</v>
      </c>
      <c r="X1289" s="21" t="str">
        <f aca="false">IF(E1289="Discontinued","",IF(ROUND(M1289-I1289,3)&lt;-0.01,"Yes","No"))</f>
        <v>Yes</v>
      </c>
    </row>
    <row r="1290" customFormat="false" ht="15" hidden="false" customHeight="false" outlineLevel="0" collapsed="false">
      <c r="A1290" s="21" t="s">
        <v>2722</v>
      </c>
      <c r="B1290" s="21" t="s">
        <v>2723</v>
      </c>
      <c r="C1290" s="21" t="s">
        <v>2587</v>
      </c>
      <c r="D1290" s="21" t="s">
        <v>2203</v>
      </c>
      <c r="E1290" s="21" t="s">
        <v>110</v>
      </c>
      <c r="F1290" s="19" t="n">
        <v>351</v>
      </c>
      <c r="G1290" s="19" t="n">
        <v>374.07</v>
      </c>
      <c r="H1290" s="19" t="n">
        <v>566.15</v>
      </c>
      <c r="I1290" s="17" t="n">
        <v>0.38</v>
      </c>
      <c r="J1290" s="17"/>
      <c r="K1290" s="19" t="n">
        <f aca="false">IF(E1290="Discontinued",H1290,ROUND(ROUNDUP(ROUND(G1290/(1-IF(J1290="",I1290,J1290))/0.05,6),0)*0.05,2))</f>
        <v>603.35</v>
      </c>
      <c r="L1290" s="19" t="n">
        <f aca="false">IF(OR(E1290="Discontinued",P1290="Held at old sell"),H1290,IF(LEFT(P1290,15)="Approved, cappe",ROUND(ROUNDUP(ROUND(H1290*1.1/0.05,6),0)*0.05,2),K1290))</f>
        <v>603.35</v>
      </c>
      <c r="M1290" s="17" t="n">
        <f aca="false">ROUND((H1290-G1290)/H1290,3)</f>
        <v>0.339</v>
      </c>
      <c r="N1290" s="17" t="n">
        <f aca="false">IF(E1290="Discontinued","",ROUND((L1290-G1290)/L1290,3))</f>
        <v>0.38</v>
      </c>
      <c r="O1290" s="21" t="str">
        <f aca="false">IF(E1290="Discontinued","Archive",IF(AND(ROUND(K1290/H1290-1,6)&lt;=0.1,K1290-H1290&lt;=100),"Auto","Approval"))</f>
        <v>Auto</v>
      </c>
      <c r="P1290" s="21" t="s">
        <v>111</v>
      </c>
      <c r="Q1290" s="21"/>
      <c r="R1290" s="21" t="str">
        <f aca="false">IF(E1290="Superseded",MID(INDEX('Import file'!$E$2:$E$1384,MATCH(A1290,'Import file'!$A$2:$A$1384,0)),23,30),A1290)</f>
        <v>SAC-1778</v>
      </c>
      <c r="S1290" s="19" t="n">
        <f aca="false">IF(E1290="Discontinued","",IFERROR(INDEX('Supplier file A'!$D$2:$D$677,MATCH(R1290,'Supplier file A'!$A$2:$A$677,0)),IFERROR(INDEX('Supplier file B'!$D$2:$D$386,MATCH(R1290,'Supplier file B'!$A$2:$A$386,0)),INDEX('Supplier file C'!$D$2:$D$383,MATCH(R1290,'Supplier file C'!$A$2:$A$383,0)))))</f>
        <v>374.07</v>
      </c>
      <c r="T1290" s="21" t="str">
        <f aca="false">IF(E1290="Discontinued","",IF(ABS(G1290-S1290)&lt;0.005,"Yes","No"))</f>
        <v>Yes</v>
      </c>
      <c r="U1290" s="21" t="str">
        <f aca="false">IF(E1290="Discontinued","",IF(ABS(F1290-G1290)&lt;=0.01*G1290,"Yes","No"))</f>
        <v>No</v>
      </c>
      <c r="V1290" s="17" t="n">
        <f aca="false">IF(E1290="Discontinued","",K1290/H1290-1)</f>
        <v>0.06570696811799</v>
      </c>
      <c r="W1290" s="21" t="str">
        <f aca="false">IF(E1290="Discontinued","Archived",IF(ROUND((L1290-G1290)/L1290,3)&gt;=ROUND(I1290,3),"At or above target",IF(Q1290&lt;&gt;"","Below target, reason recorded","Below target, no reason")))</f>
        <v>At or above target</v>
      </c>
      <c r="X1290" s="21" t="str">
        <f aca="false">IF(E1290="Discontinued","",IF(ROUND(M1290-I1290,3)&lt;-0.01,"Yes","No"))</f>
        <v>Yes</v>
      </c>
    </row>
    <row r="1291" customFormat="false" ht="15" hidden="false" customHeight="false" outlineLevel="0" collapsed="false">
      <c r="A1291" s="21" t="s">
        <v>2724</v>
      </c>
      <c r="B1291" s="21" t="s">
        <v>2725</v>
      </c>
      <c r="C1291" s="21" t="s">
        <v>2587</v>
      </c>
      <c r="D1291" s="21" t="s">
        <v>2203</v>
      </c>
      <c r="E1291" s="21" t="s">
        <v>110</v>
      </c>
      <c r="F1291" s="19" t="n">
        <v>155.25</v>
      </c>
      <c r="G1291" s="19" t="n">
        <v>167.57</v>
      </c>
      <c r="H1291" s="19" t="n">
        <v>250.45</v>
      </c>
      <c r="I1291" s="17" t="n">
        <v>0.38</v>
      </c>
      <c r="J1291" s="17"/>
      <c r="K1291" s="19" t="n">
        <f aca="false">IF(E1291="Discontinued",H1291,ROUND(ROUNDUP(ROUND(G1291/(1-IF(J1291="",I1291,J1291))/0.05,6),0)*0.05,2))</f>
        <v>270.3</v>
      </c>
      <c r="L1291" s="19" t="n">
        <f aca="false">IF(OR(E1291="Discontinued",P1291="Held at old sell"),H1291,IF(LEFT(P1291,15)="Approved, cappe",ROUND(ROUNDUP(ROUND(H1291*1.1/0.05,6),0)*0.05,2),K1291))</f>
        <v>270.3</v>
      </c>
      <c r="M1291" s="17" t="n">
        <f aca="false">ROUND((H1291-G1291)/H1291,3)</f>
        <v>0.331</v>
      </c>
      <c r="N1291" s="17" t="n">
        <f aca="false">IF(E1291="Discontinued","",ROUND((L1291-G1291)/L1291,3))</f>
        <v>0.38</v>
      </c>
      <c r="O1291" s="21" t="str">
        <f aca="false">IF(E1291="Discontinued","Archive",IF(AND(ROUND(K1291/H1291-1,6)&lt;=0.1,K1291-H1291&lt;=100),"Auto","Approval"))</f>
        <v>Auto</v>
      </c>
      <c r="P1291" s="21" t="s">
        <v>111</v>
      </c>
      <c r="Q1291" s="21"/>
      <c r="R1291" s="21" t="str">
        <f aca="false">IF(E1291="Superseded",MID(INDEX('Import file'!$E$2:$E$1384,MATCH(A1291,'Import file'!$A$2:$A$1384,0)),23,30),A1291)</f>
        <v>SAC-1781</v>
      </c>
      <c r="S1291" s="19" t="n">
        <f aca="false">IF(E1291="Discontinued","",IFERROR(INDEX('Supplier file A'!$D$2:$D$677,MATCH(R1291,'Supplier file A'!$A$2:$A$677,0)),IFERROR(INDEX('Supplier file B'!$D$2:$D$386,MATCH(R1291,'Supplier file B'!$A$2:$A$386,0)),INDEX('Supplier file C'!$D$2:$D$383,MATCH(R1291,'Supplier file C'!$A$2:$A$383,0)))))</f>
        <v>167.57</v>
      </c>
      <c r="T1291" s="21" t="str">
        <f aca="false">IF(E1291="Discontinued","",IF(ABS(G1291-S1291)&lt;0.005,"Yes","No"))</f>
        <v>Yes</v>
      </c>
      <c r="U1291" s="21" t="str">
        <f aca="false">IF(E1291="Discontinued","",IF(ABS(F1291-G1291)&lt;=0.01*G1291,"Yes","No"))</f>
        <v>No</v>
      </c>
      <c r="V1291" s="17" t="n">
        <f aca="false">IF(E1291="Discontinued","",K1291/H1291-1)</f>
        <v>0.0792573367937712</v>
      </c>
      <c r="W1291" s="21" t="str">
        <f aca="false">IF(E1291="Discontinued","Archived",IF(ROUND((L1291-G1291)/L1291,3)&gt;=ROUND(I1291,3),"At or above target",IF(Q1291&lt;&gt;"","Below target, reason recorded","Below target, no reason")))</f>
        <v>At or above target</v>
      </c>
      <c r="X1291" s="21" t="str">
        <f aca="false">IF(E1291="Discontinued","",IF(ROUND(M1291-I1291,3)&lt;-0.01,"Yes","No"))</f>
        <v>Yes</v>
      </c>
    </row>
    <row r="1292" customFormat="false" ht="15" hidden="false" customHeight="false" outlineLevel="0" collapsed="false">
      <c r="A1292" s="21" t="s">
        <v>2726</v>
      </c>
      <c r="B1292" s="21" t="s">
        <v>2727</v>
      </c>
      <c r="C1292" s="21" t="s">
        <v>2587</v>
      </c>
      <c r="D1292" s="21" t="s">
        <v>2203</v>
      </c>
      <c r="E1292" s="21" t="s">
        <v>110</v>
      </c>
      <c r="F1292" s="19" t="n">
        <v>3.91</v>
      </c>
      <c r="G1292" s="19" t="n">
        <v>4.19</v>
      </c>
      <c r="H1292" s="19" t="n">
        <v>5.55</v>
      </c>
      <c r="I1292" s="17" t="n">
        <v>0.38</v>
      </c>
      <c r="J1292" s="17" t="n">
        <v>0.29</v>
      </c>
      <c r="K1292" s="19" t="n">
        <f aca="false">IF(E1292="Discontinued",H1292,ROUND(ROUNDUP(ROUND(G1292/(1-IF(J1292="",I1292,J1292))/0.05,6),0)*0.05,2))</f>
        <v>5.95</v>
      </c>
      <c r="L1292" s="19" t="n">
        <f aca="false">IF(OR(E1292="Discontinued",P1292="Held at old sell"),H1292,IF(LEFT(P1292,15)="Approved, cappe",ROUND(ROUNDUP(ROUND(H1292*1.1/0.05,6),0)*0.05,2),K1292))</f>
        <v>5.95</v>
      </c>
      <c r="M1292" s="17" t="n">
        <f aca="false">ROUND((H1292-G1292)/H1292,3)</f>
        <v>0.245</v>
      </c>
      <c r="N1292" s="17" t="n">
        <f aca="false">IF(E1292="Discontinued","",ROUND((L1292-G1292)/L1292,3))</f>
        <v>0.296</v>
      </c>
      <c r="O1292" s="21" t="str">
        <f aca="false">IF(E1292="Discontinued","Archive",IF(AND(ROUND(K1292/H1292-1,6)&lt;=0.1,K1292-H1292&lt;=100),"Auto","Approval"))</f>
        <v>Auto</v>
      </c>
      <c r="P1292" s="21" t="s">
        <v>111</v>
      </c>
      <c r="Q1292" s="21" t="s">
        <v>405</v>
      </c>
      <c r="R1292" s="21" t="str">
        <f aca="false">IF(E1292="Superseded",MID(INDEX('Import file'!$E$2:$E$1384,MATCH(A1292,'Import file'!$A$2:$A$1384,0)),23,30),A1292)</f>
        <v>SAC-1785</v>
      </c>
      <c r="S1292" s="19" t="n">
        <f aca="false">IF(E1292="Discontinued","",IFERROR(INDEX('Supplier file A'!$D$2:$D$677,MATCH(R1292,'Supplier file A'!$A$2:$A$677,0)),IFERROR(INDEX('Supplier file B'!$D$2:$D$386,MATCH(R1292,'Supplier file B'!$A$2:$A$386,0)),INDEX('Supplier file C'!$D$2:$D$383,MATCH(R1292,'Supplier file C'!$A$2:$A$383,0)))))</f>
        <v>4.19</v>
      </c>
      <c r="T1292" s="21" t="str">
        <f aca="false">IF(E1292="Discontinued","",IF(ABS(G1292-S1292)&lt;0.005,"Yes","No"))</f>
        <v>Yes</v>
      </c>
      <c r="U1292" s="21" t="str">
        <f aca="false">IF(E1292="Discontinued","",IF(ABS(F1292-G1292)&lt;=0.01*G1292,"Yes","No"))</f>
        <v>No</v>
      </c>
      <c r="V1292" s="17" t="n">
        <f aca="false">IF(E1292="Discontinued","",K1292/H1292-1)</f>
        <v>0.0720720720720722</v>
      </c>
      <c r="W1292" s="21" t="str">
        <f aca="false">IF(E1292="Discontinued","Archived",IF(ROUND((L1292-G1292)/L1292,3)&gt;=ROUND(I1292,3),"At or above target",IF(Q1292&lt;&gt;"","Below target, reason recorded","Below target, no reason")))</f>
        <v>Below target, reason recorded</v>
      </c>
      <c r="X1292" s="21" t="str">
        <f aca="false">IF(E1292="Discontinued","",IF(ROUND(M1292-I1292,3)&lt;-0.01,"Yes","No"))</f>
        <v>Yes</v>
      </c>
    </row>
    <row r="1293" customFormat="false" ht="15" hidden="false" customHeight="false" outlineLevel="0" collapsed="false">
      <c r="A1293" s="21" t="s">
        <v>2728</v>
      </c>
      <c r="B1293" s="21" t="s">
        <v>2729</v>
      </c>
      <c r="C1293" s="21" t="s">
        <v>2587</v>
      </c>
      <c r="D1293" s="21" t="s">
        <v>2203</v>
      </c>
      <c r="E1293" s="21" t="s">
        <v>110</v>
      </c>
      <c r="F1293" s="19" t="n">
        <v>3.4</v>
      </c>
      <c r="G1293" s="19" t="n">
        <v>3.65</v>
      </c>
      <c r="H1293" s="19" t="n">
        <v>5.5</v>
      </c>
      <c r="I1293" s="17" t="n">
        <v>0.38</v>
      </c>
      <c r="J1293" s="17"/>
      <c r="K1293" s="19" t="n">
        <f aca="false">IF(E1293="Discontinued",H1293,ROUND(ROUNDUP(ROUND(G1293/(1-IF(J1293="",I1293,J1293))/0.05,6),0)*0.05,2))</f>
        <v>5.9</v>
      </c>
      <c r="L1293" s="19" t="n">
        <f aca="false">IF(OR(E1293="Discontinued",P1293="Held at old sell"),H1293,IF(LEFT(P1293,15)="Approved, cappe",ROUND(ROUNDUP(ROUND(H1293*1.1/0.05,6),0)*0.05,2),K1293))</f>
        <v>5.9</v>
      </c>
      <c r="M1293" s="17" t="n">
        <f aca="false">ROUND((H1293-G1293)/H1293,3)</f>
        <v>0.336</v>
      </c>
      <c r="N1293" s="17" t="n">
        <f aca="false">IF(E1293="Discontinued","",ROUND((L1293-G1293)/L1293,3))</f>
        <v>0.381</v>
      </c>
      <c r="O1293" s="21" t="str">
        <f aca="false">IF(E1293="Discontinued","Archive",IF(AND(ROUND(K1293/H1293-1,6)&lt;=0.1,K1293-H1293&lt;=100),"Auto","Approval"))</f>
        <v>Auto</v>
      </c>
      <c r="P1293" s="21" t="s">
        <v>111</v>
      </c>
      <c r="Q1293" s="21"/>
      <c r="R1293" s="21" t="str">
        <f aca="false">IF(E1293="Superseded",MID(INDEX('Import file'!$E$2:$E$1384,MATCH(A1293,'Import file'!$A$2:$A$1384,0)),23,30),A1293)</f>
        <v>SAC-1787</v>
      </c>
      <c r="S1293" s="19" t="n">
        <f aca="false">IF(E1293="Discontinued","",IFERROR(INDEX('Supplier file A'!$D$2:$D$677,MATCH(R1293,'Supplier file A'!$A$2:$A$677,0)),IFERROR(INDEX('Supplier file B'!$D$2:$D$386,MATCH(R1293,'Supplier file B'!$A$2:$A$386,0)),INDEX('Supplier file C'!$D$2:$D$383,MATCH(R1293,'Supplier file C'!$A$2:$A$383,0)))))</f>
        <v>3.65</v>
      </c>
      <c r="T1293" s="21" t="str">
        <f aca="false">IF(E1293="Discontinued","",IF(ABS(G1293-S1293)&lt;0.005,"Yes","No"))</f>
        <v>Yes</v>
      </c>
      <c r="U1293" s="21" t="str">
        <f aca="false">IF(E1293="Discontinued","",IF(ABS(F1293-G1293)&lt;=0.01*G1293,"Yes","No"))</f>
        <v>No</v>
      </c>
      <c r="V1293" s="17" t="n">
        <f aca="false">IF(E1293="Discontinued","",K1293/H1293-1)</f>
        <v>0.0727272727272728</v>
      </c>
      <c r="W1293" s="21" t="str">
        <f aca="false">IF(E1293="Discontinued","Archived",IF(ROUND((L1293-G1293)/L1293,3)&gt;=ROUND(I1293,3),"At or above target",IF(Q1293&lt;&gt;"","Below target, reason recorded","Below target, no reason")))</f>
        <v>At or above target</v>
      </c>
      <c r="X1293" s="21" t="str">
        <f aca="false">IF(E1293="Discontinued","",IF(ROUND(M1293-I1293,3)&lt;-0.01,"Yes","No"))</f>
        <v>Yes</v>
      </c>
    </row>
    <row r="1294" customFormat="false" ht="15" hidden="false" customHeight="false" outlineLevel="0" collapsed="false">
      <c r="A1294" s="21" t="s">
        <v>2730</v>
      </c>
      <c r="B1294" s="21" t="s">
        <v>2731</v>
      </c>
      <c r="C1294" s="21" t="s">
        <v>2587</v>
      </c>
      <c r="D1294" s="21" t="s">
        <v>2203</v>
      </c>
      <c r="E1294" s="21" t="s">
        <v>110</v>
      </c>
      <c r="F1294" s="19" t="n">
        <v>2.89</v>
      </c>
      <c r="G1294" s="19" t="n">
        <v>3.09</v>
      </c>
      <c r="H1294" s="19" t="n">
        <v>4.7</v>
      </c>
      <c r="I1294" s="17" t="n">
        <v>0.38</v>
      </c>
      <c r="J1294" s="17"/>
      <c r="K1294" s="19" t="n">
        <f aca="false">IF(E1294="Discontinued",H1294,ROUND(ROUNDUP(ROUND(G1294/(1-IF(J1294="",I1294,J1294))/0.05,6),0)*0.05,2))</f>
        <v>5</v>
      </c>
      <c r="L1294" s="19" t="n">
        <f aca="false">IF(OR(E1294="Discontinued",P1294="Held at old sell"),H1294,IF(LEFT(P1294,15)="Approved, cappe",ROUND(ROUNDUP(ROUND(H1294*1.1/0.05,6),0)*0.05,2),K1294))</f>
        <v>5</v>
      </c>
      <c r="M1294" s="17" t="n">
        <f aca="false">ROUND((H1294-G1294)/H1294,3)</f>
        <v>0.343</v>
      </c>
      <c r="N1294" s="17" t="n">
        <f aca="false">IF(E1294="Discontinued","",ROUND((L1294-G1294)/L1294,3))</f>
        <v>0.382</v>
      </c>
      <c r="O1294" s="21" t="str">
        <f aca="false">IF(E1294="Discontinued","Archive",IF(AND(ROUND(K1294/H1294-1,6)&lt;=0.1,K1294-H1294&lt;=100),"Auto","Approval"))</f>
        <v>Auto</v>
      </c>
      <c r="P1294" s="21" t="s">
        <v>111</v>
      </c>
      <c r="Q1294" s="21"/>
      <c r="R1294" s="21" t="str">
        <f aca="false">IF(E1294="Superseded",MID(INDEX('Import file'!$E$2:$E$1384,MATCH(A1294,'Import file'!$A$2:$A$1384,0)),23,30),A1294)</f>
        <v>SAC-1789</v>
      </c>
      <c r="S1294" s="19" t="n">
        <f aca="false">IF(E1294="Discontinued","",IFERROR(INDEX('Supplier file A'!$D$2:$D$677,MATCH(R1294,'Supplier file A'!$A$2:$A$677,0)),IFERROR(INDEX('Supplier file B'!$D$2:$D$386,MATCH(R1294,'Supplier file B'!$A$2:$A$386,0)),INDEX('Supplier file C'!$D$2:$D$383,MATCH(R1294,'Supplier file C'!$A$2:$A$383,0)))))</f>
        <v>3.09</v>
      </c>
      <c r="T1294" s="21" t="str">
        <f aca="false">IF(E1294="Discontinued","",IF(ABS(G1294-S1294)&lt;0.005,"Yes","No"))</f>
        <v>Yes</v>
      </c>
      <c r="U1294" s="21" t="str">
        <f aca="false">IF(E1294="Discontinued","",IF(ABS(F1294-G1294)&lt;=0.01*G1294,"Yes","No"))</f>
        <v>No</v>
      </c>
      <c r="V1294" s="17" t="n">
        <f aca="false">IF(E1294="Discontinued","",K1294/H1294-1)</f>
        <v>0.0638297872340425</v>
      </c>
      <c r="W1294" s="21" t="str">
        <f aca="false">IF(E1294="Discontinued","Archived",IF(ROUND((L1294-G1294)/L1294,3)&gt;=ROUND(I1294,3),"At or above target",IF(Q1294&lt;&gt;"","Below target, reason recorded","Below target, no reason")))</f>
        <v>At or above target</v>
      </c>
      <c r="X1294" s="21" t="str">
        <f aca="false">IF(E1294="Discontinued","",IF(ROUND(M1294-I1294,3)&lt;-0.01,"Yes","No"))</f>
        <v>Yes</v>
      </c>
    </row>
    <row r="1295" customFormat="false" ht="15" hidden="false" customHeight="false" outlineLevel="0" collapsed="false">
      <c r="A1295" s="21" t="s">
        <v>2732</v>
      </c>
      <c r="B1295" s="21" t="s">
        <v>2733</v>
      </c>
      <c r="C1295" s="21" t="s">
        <v>2587</v>
      </c>
      <c r="D1295" s="21" t="s">
        <v>2203</v>
      </c>
      <c r="E1295" s="21" t="s">
        <v>110</v>
      </c>
      <c r="F1295" s="19" t="n">
        <v>8.64</v>
      </c>
      <c r="G1295" s="19" t="n">
        <v>9.2</v>
      </c>
      <c r="H1295" s="19" t="n">
        <v>13.95</v>
      </c>
      <c r="I1295" s="17" t="n">
        <v>0.38</v>
      </c>
      <c r="J1295" s="17"/>
      <c r="K1295" s="19" t="n">
        <f aca="false">IF(E1295="Discontinued",H1295,ROUND(ROUNDUP(ROUND(G1295/(1-IF(J1295="",I1295,J1295))/0.05,6),0)*0.05,2))</f>
        <v>14.85</v>
      </c>
      <c r="L1295" s="19" t="n">
        <f aca="false">IF(OR(E1295="Discontinued",P1295="Held at old sell"),H1295,IF(LEFT(P1295,15)="Approved, cappe",ROUND(ROUNDUP(ROUND(H1295*1.1/0.05,6),0)*0.05,2),K1295))</f>
        <v>14.85</v>
      </c>
      <c r="M1295" s="17" t="n">
        <f aca="false">ROUND((H1295-G1295)/H1295,3)</f>
        <v>0.341</v>
      </c>
      <c r="N1295" s="17" t="n">
        <f aca="false">IF(E1295="Discontinued","",ROUND((L1295-G1295)/L1295,3))</f>
        <v>0.38</v>
      </c>
      <c r="O1295" s="21" t="str">
        <f aca="false">IF(E1295="Discontinued","Archive",IF(AND(ROUND(K1295/H1295-1,6)&lt;=0.1,K1295-H1295&lt;=100),"Auto","Approval"))</f>
        <v>Auto</v>
      </c>
      <c r="P1295" s="21" t="s">
        <v>111</v>
      </c>
      <c r="Q1295" s="21"/>
      <c r="R1295" s="21" t="str">
        <f aca="false">IF(E1295="Superseded",MID(INDEX('Import file'!$E$2:$E$1384,MATCH(A1295,'Import file'!$A$2:$A$1384,0)),23,30),A1295)</f>
        <v>SAC-1794</v>
      </c>
      <c r="S1295" s="19" t="n">
        <f aca="false">IF(E1295="Discontinued","",IFERROR(INDEX('Supplier file A'!$D$2:$D$677,MATCH(R1295,'Supplier file A'!$A$2:$A$677,0)),IFERROR(INDEX('Supplier file B'!$D$2:$D$386,MATCH(R1295,'Supplier file B'!$A$2:$A$386,0)),INDEX('Supplier file C'!$D$2:$D$383,MATCH(R1295,'Supplier file C'!$A$2:$A$383,0)))))</f>
        <v>9.2</v>
      </c>
      <c r="T1295" s="21" t="str">
        <f aca="false">IF(E1295="Discontinued","",IF(ABS(G1295-S1295)&lt;0.005,"Yes","No"))</f>
        <v>Yes</v>
      </c>
      <c r="U1295" s="21" t="str">
        <f aca="false">IF(E1295="Discontinued","",IF(ABS(F1295-G1295)&lt;=0.01*G1295,"Yes","No"))</f>
        <v>No</v>
      </c>
      <c r="V1295" s="17" t="n">
        <f aca="false">IF(E1295="Discontinued","",K1295/H1295-1)</f>
        <v>0.064516129032258</v>
      </c>
      <c r="W1295" s="21" t="str">
        <f aca="false">IF(E1295="Discontinued","Archived",IF(ROUND((L1295-G1295)/L1295,3)&gt;=ROUND(I1295,3),"At or above target",IF(Q1295&lt;&gt;"","Below target, reason recorded","Below target, no reason")))</f>
        <v>At or above target</v>
      </c>
      <c r="X1295" s="21" t="str">
        <f aca="false">IF(E1295="Discontinued","",IF(ROUND(M1295-I1295,3)&lt;-0.01,"Yes","No"))</f>
        <v>Yes</v>
      </c>
    </row>
    <row r="1296" customFormat="false" ht="15" hidden="false" customHeight="false" outlineLevel="0" collapsed="false">
      <c r="A1296" s="21" t="s">
        <v>2734</v>
      </c>
      <c r="B1296" s="21" t="s">
        <v>2735</v>
      </c>
      <c r="C1296" s="21" t="s">
        <v>2587</v>
      </c>
      <c r="D1296" s="21" t="s">
        <v>2203</v>
      </c>
      <c r="E1296" s="21" t="s">
        <v>110</v>
      </c>
      <c r="F1296" s="19" t="n">
        <v>2.21</v>
      </c>
      <c r="G1296" s="19" t="n">
        <v>2.38</v>
      </c>
      <c r="H1296" s="19" t="n">
        <v>3.6</v>
      </c>
      <c r="I1296" s="17" t="n">
        <v>0.38</v>
      </c>
      <c r="J1296" s="17"/>
      <c r="K1296" s="19" t="n">
        <f aca="false">IF(E1296="Discontinued",H1296,ROUND(ROUNDUP(ROUND(G1296/(1-IF(J1296="",I1296,J1296))/0.05,6),0)*0.05,2))</f>
        <v>3.85</v>
      </c>
      <c r="L1296" s="19" t="n">
        <f aca="false">IF(OR(E1296="Discontinued",P1296="Held at old sell"),H1296,IF(LEFT(P1296,15)="Approved, cappe",ROUND(ROUNDUP(ROUND(H1296*1.1/0.05,6),0)*0.05,2),K1296))</f>
        <v>3.85</v>
      </c>
      <c r="M1296" s="17" t="n">
        <f aca="false">ROUND((H1296-G1296)/H1296,3)</f>
        <v>0.339</v>
      </c>
      <c r="N1296" s="17" t="n">
        <f aca="false">IF(E1296="Discontinued","",ROUND((L1296-G1296)/L1296,3))</f>
        <v>0.382</v>
      </c>
      <c r="O1296" s="21" t="str">
        <f aca="false">IF(E1296="Discontinued","Archive",IF(AND(ROUND(K1296/H1296-1,6)&lt;=0.1,K1296-H1296&lt;=100),"Auto","Approval"))</f>
        <v>Auto</v>
      </c>
      <c r="P1296" s="21" t="s">
        <v>111</v>
      </c>
      <c r="Q1296" s="21"/>
      <c r="R1296" s="21" t="str">
        <f aca="false">IF(E1296="Superseded",MID(INDEX('Import file'!$E$2:$E$1384,MATCH(A1296,'Import file'!$A$2:$A$1384,0)),23,30),A1296)</f>
        <v>SAC-1795</v>
      </c>
      <c r="S1296" s="19" t="n">
        <f aca="false">IF(E1296="Discontinued","",IFERROR(INDEX('Supplier file A'!$D$2:$D$677,MATCH(R1296,'Supplier file A'!$A$2:$A$677,0)),IFERROR(INDEX('Supplier file B'!$D$2:$D$386,MATCH(R1296,'Supplier file B'!$A$2:$A$386,0)),INDEX('Supplier file C'!$D$2:$D$383,MATCH(R1296,'Supplier file C'!$A$2:$A$383,0)))))</f>
        <v>2.38</v>
      </c>
      <c r="T1296" s="21" t="str">
        <f aca="false">IF(E1296="Discontinued","",IF(ABS(G1296-S1296)&lt;0.005,"Yes","No"))</f>
        <v>Yes</v>
      </c>
      <c r="U1296" s="21" t="str">
        <f aca="false">IF(E1296="Discontinued","",IF(ABS(F1296-G1296)&lt;=0.01*G1296,"Yes","No"))</f>
        <v>No</v>
      </c>
      <c r="V1296" s="17" t="n">
        <f aca="false">IF(E1296="Discontinued","",K1296/H1296-1)</f>
        <v>0.0694444444444444</v>
      </c>
      <c r="W1296" s="21" t="str">
        <f aca="false">IF(E1296="Discontinued","Archived",IF(ROUND((L1296-G1296)/L1296,3)&gt;=ROUND(I1296,3),"At or above target",IF(Q1296&lt;&gt;"","Below target, reason recorded","Below target, no reason")))</f>
        <v>At or above target</v>
      </c>
      <c r="X1296" s="21" t="str">
        <f aca="false">IF(E1296="Discontinued","",IF(ROUND(M1296-I1296,3)&lt;-0.01,"Yes","No"))</f>
        <v>Yes</v>
      </c>
    </row>
    <row r="1297" customFormat="false" ht="15" hidden="false" customHeight="false" outlineLevel="0" collapsed="false">
      <c r="A1297" s="21" t="s">
        <v>2736</v>
      </c>
      <c r="B1297" s="21" t="s">
        <v>2737</v>
      </c>
      <c r="C1297" s="21" t="s">
        <v>2587</v>
      </c>
      <c r="D1297" s="21" t="s">
        <v>2203</v>
      </c>
      <c r="E1297" s="21" t="s">
        <v>110</v>
      </c>
      <c r="F1297" s="19" t="n">
        <v>2.1</v>
      </c>
      <c r="G1297" s="19" t="n">
        <v>2.29</v>
      </c>
      <c r="H1297" s="19" t="n">
        <v>3.4</v>
      </c>
      <c r="I1297" s="17" t="n">
        <v>0.38</v>
      </c>
      <c r="J1297" s="17"/>
      <c r="K1297" s="19" t="n">
        <f aca="false">IF(E1297="Discontinued",H1297,ROUND(ROUNDUP(ROUND(G1297/(1-IF(J1297="",I1297,J1297))/0.05,6),0)*0.05,2))</f>
        <v>3.7</v>
      </c>
      <c r="L1297" s="19" t="n">
        <f aca="false">IF(OR(E1297="Discontinued",P1297="Held at old sell"),H1297,IF(LEFT(P1297,15)="Approved, cappe",ROUND(ROUNDUP(ROUND(H1297*1.1/0.05,6),0)*0.05,2),K1297))</f>
        <v>3.7</v>
      </c>
      <c r="M1297" s="17" t="n">
        <f aca="false">ROUND((H1297-G1297)/H1297,3)</f>
        <v>0.326</v>
      </c>
      <c r="N1297" s="17" t="n">
        <f aca="false">IF(E1297="Discontinued","",ROUND((L1297-G1297)/L1297,3))</f>
        <v>0.381</v>
      </c>
      <c r="O1297" s="21" t="str">
        <f aca="false">IF(E1297="Discontinued","Archive",IF(AND(ROUND(K1297/H1297-1,6)&lt;=0.1,K1297-H1297&lt;=100),"Auto","Approval"))</f>
        <v>Auto</v>
      </c>
      <c r="P1297" s="21" t="s">
        <v>111</v>
      </c>
      <c r="Q1297" s="21"/>
      <c r="R1297" s="21" t="str">
        <f aca="false">IF(E1297="Superseded",MID(INDEX('Import file'!$E$2:$E$1384,MATCH(A1297,'Import file'!$A$2:$A$1384,0)),23,30),A1297)</f>
        <v>SAC-1800</v>
      </c>
      <c r="S1297" s="19" t="n">
        <f aca="false">IF(E1297="Discontinued","",IFERROR(INDEX('Supplier file A'!$D$2:$D$677,MATCH(R1297,'Supplier file A'!$A$2:$A$677,0)),IFERROR(INDEX('Supplier file B'!$D$2:$D$386,MATCH(R1297,'Supplier file B'!$A$2:$A$386,0)),INDEX('Supplier file C'!$D$2:$D$383,MATCH(R1297,'Supplier file C'!$A$2:$A$383,0)))))</f>
        <v>2.29</v>
      </c>
      <c r="T1297" s="21" t="str">
        <f aca="false">IF(E1297="Discontinued","",IF(ABS(G1297-S1297)&lt;0.005,"Yes","No"))</f>
        <v>Yes</v>
      </c>
      <c r="U1297" s="21" t="str">
        <f aca="false">IF(E1297="Discontinued","",IF(ABS(F1297-G1297)&lt;=0.01*G1297,"Yes","No"))</f>
        <v>No</v>
      </c>
      <c r="V1297" s="17" t="n">
        <f aca="false">IF(E1297="Discontinued","",K1297/H1297-1)</f>
        <v>0.0882352941176472</v>
      </c>
      <c r="W1297" s="21" t="str">
        <f aca="false">IF(E1297="Discontinued","Archived",IF(ROUND((L1297-G1297)/L1297,3)&gt;=ROUND(I1297,3),"At or above target",IF(Q1297&lt;&gt;"","Below target, reason recorded","Below target, no reason")))</f>
        <v>At or above target</v>
      </c>
      <c r="X1297" s="21" t="str">
        <f aca="false">IF(E1297="Discontinued","",IF(ROUND(M1297-I1297,3)&lt;-0.01,"Yes","No"))</f>
        <v>Yes</v>
      </c>
    </row>
    <row r="1298" customFormat="false" ht="15" hidden="false" customHeight="false" outlineLevel="0" collapsed="false">
      <c r="A1298" s="21" t="s">
        <v>2738</v>
      </c>
      <c r="B1298" s="21" t="s">
        <v>2739</v>
      </c>
      <c r="C1298" s="21" t="s">
        <v>2587</v>
      </c>
      <c r="D1298" s="21" t="s">
        <v>2203</v>
      </c>
      <c r="E1298" s="21" t="s">
        <v>110</v>
      </c>
      <c r="F1298" s="19" t="n">
        <v>8.64</v>
      </c>
      <c r="G1298" s="19" t="n">
        <v>9.34</v>
      </c>
      <c r="H1298" s="19" t="n">
        <v>13.95</v>
      </c>
      <c r="I1298" s="17" t="n">
        <v>0.38</v>
      </c>
      <c r="J1298" s="17"/>
      <c r="K1298" s="19" t="n">
        <f aca="false">IF(E1298="Discontinued",H1298,ROUND(ROUNDUP(ROUND(G1298/(1-IF(J1298="",I1298,J1298))/0.05,6),0)*0.05,2))</f>
        <v>15.1</v>
      </c>
      <c r="L1298" s="19" t="n">
        <f aca="false">IF(OR(E1298="Discontinued",P1298="Held at old sell"),H1298,IF(LEFT(P1298,15)="Approved, cappe",ROUND(ROUNDUP(ROUND(H1298*1.1/0.05,6),0)*0.05,2),K1298))</f>
        <v>15.1</v>
      </c>
      <c r="M1298" s="17" t="n">
        <f aca="false">ROUND((H1298-G1298)/H1298,3)</f>
        <v>0.33</v>
      </c>
      <c r="N1298" s="17" t="n">
        <f aca="false">IF(E1298="Discontinued","",ROUND((L1298-G1298)/L1298,3))</f>
        <v>0.381</v>
      </c>
      <c r="O1298" s="21" t="str">
        <f aca="false">IF(E1298="Discontinued","Archive",IF(AND(ROUND(K1298/H1298-1,6)&lt;=0.1,K1298-H1298&lt;=100),"Auto","Approval"))</f>
        <v>Auto</v>
      </c>
      <c r="P1298" s="21" t="s">
        <v>111</v>
      </c>
      <c r="Q1298" s="21"/>
      <c r="R1298" s="21" t="str">
        <f aca="false">IF(E1298="Superseded",MID(INDEX('Import file'!$E$2:$E$1384,MATCH(A1298,'Import file'!$A$2:$A$1384,0)),23,30),A1298)</f>
        <v>SAC-1802</v>
      </c>
      <c r="S1298" s="19" t="n">
        <f aca="false">IF(E1298="Discontinued","",IFERROR(INDEX('Supplier file A'!$D$2:$D$677,MATCH(R1298,'Supplier file A'!$A$2:$A$677,0)),IFERROR(INDEX('Supplier file B'!$D$2:$D$386,MATCH(R1298,'Supplier file B'!$A$2:$A$386,0)),INDEX('Supplier file C'!$D$2:$D$383,MATCH(R1298,'Supplier file C'!$A$2:$A$383,0)))))</f>
        <v>9.34</v>
      </c>
      <c r="T1298" s="21" t="str">
        <f aca="false">IF(E1298="Discontinued","",IF(ABS(G1298-S1298)&lt;0.005,"Yes","No"))</f>
        <v>Yes</v>
      </c>
      <c r="U1298" s="21" t="str">
        <f aca="false">IF(E1298="Discontinued","",IF(ABS(F1298-G1298)&lt;=0.01*G1298,"Yes","No"))</f>
        <v>No</v>
      </c>
      <c r="V1298" s="17" t="n">
        <f aca="false">IF(E1298="Discontinued","",K1298/H1298-1)</f>
        <v>0.0824372759856631</v>
      </c>
      <c r="W1298" s="21" t="str">
        <f aca="false">IF(E1298="Discontinued","Archived",IF(ROUND((L1298-G1298)/L1298,3)&gt;=ROUND(I1298,3),"At or above target",IF(Q1298&lt;&gt;"","Below target, reason recorded","Below target, no reason")))</f>
        <v>At or above target</v>
      </c>
      <c r="X1298" s="21" t="str">
        <f aca="false">IF(E1298="Discontinued","",IF(ROUND(M1298-I1298,3)&lt;-0.01,"Yes","No"))</f>
        <v>Yes</v>
      </c>
    </row>
    <row r="1299" customFormat="false" ht="15" hidden="false" customHeight="false" outlineLevel="0" collapsed="false">
      <c r="A1299" s="21" t="s">
        <v>2740</v>
      </c>
      <c r="B1299" s="21" t="s">
        <v>2741</v>
      </c>
      <c r="C1299" s="21" t="s">
        <v>2587</v>
      </c>
      <c r="D1299" s="21" t="s">
        <v>2203</v>
      </c>
      <c r="E1299" s="21" t="s">
        <v>110</v>
      </c>
      <c r="F1299" s="19" t="n">
        <v>351</v>
      </c>
      <c r="G1299" s="19" t="n">
        <v>381.39</v>
      </c>
      <c r="H1299" s="19" t="n">
        <v>566.15</v>
      </c>
      <c r="I1299" s="17" t="n">
        <v>0.38</v>
      </c>
      <c r="J1299" s="17"/>
      <c r="K1299" s="19" t="n">
        <f aca="false">IF(E1299="Discontinued",H1299,ROUND(ROUNDUP(ROUND(G1299/(1-IF(J1299="",I1299,J1299))/0.05,6),0)*0.05,2))</f>
        <v>615.15</v>
      </c>
      <c r="L1299" s="19" t="n">
        <f aca="false">IF(OR(E1299="Discontinued",P1299="Held at old sell"),H1299,IF(LEFT(P1299,15)="Approved, cappe",ROUND(ROUNDUP(ROUND(H1299*1.1/0.05,6),0)*0.05,2),K1299))</f>
        <v>615.15</v>
      </c>
      <c r="M1299" s="17" t="n">
        <f aca="false">ROUND((H1299-G1299)/H1299,3)</f>
        <v>0.326</v>
      </c>
      <c r="N1299" s="17" t="n">
        <f aca="false">IF(E1299="Discontinued","",ROUND((L1299-G1299)/L1299,3))</f>
        <v>0.38</v>
      </c>
      <c r="O1299" s="21" t="str">
        <f aca="false">IF(E1299="Discontinued","Archive",IF(AND(ROUND(K1299/H1299-1,6)&lt;=0.1,K1299-H1299&lt;=100),"Auto","Approval"))</f>
        <v>Auto</v>
      </c>
      <c r="P1299" s="21" t="s">
        <v>111</v>
      </c>
      <c r="Q1299" s="21"/>
      <c r="R1299" s="21" t="str">
        <f aca="false">IF(E1299="Superseded",MID(INDEX('Import file'!$E$2:$E$1384,MATCH(A1299,'Import file'!$A$2:$A$1384,0)),23,30),A1299)</f>
        <v>SAC-1804</v>
      </c>
      <c r="S1299" s="19" t="n">
        <f aca="false">IF(E1299="Discontinued","",IFERROR(INDEX('Supplier file A'!$D$2:$D$677,MATCH(R1299,'Supplier file A'!$A$2:$A$677,0)),IFERROR(INDEX('Supplier file B'!$D$2:$D$386,MATCH(R1299,'Supplier file B'!$A$2:$A$386,0)),INDEX('Supplier file C'!$D$2:$D$383,MATCH(R1299,'Supplier file C'!$A$2:$A$383,0)))))</f>
        <v>381.39</v>
      </c>
      <c r="T1299" s="21" t="str">
        <f aca="false">IF(E1299="Discontinued","",IF(ABS(G1299-S1299)&lt;0.005,"Yes","No"))</f>
        <v>Yes</v>
      </c>
      <c r="U1299" s="21" t="str">
        <f aca="false">IF(E1299="Discontinued","",IF(ABS(F1299-G1299)&lt;=0.01*G1299,"Yes","No"))</f>
        <v>No</v>
      </c>
      <c r="V1299" s="17" t="n">
        <f aca="false">IF(E1299="Discontinued","",K1299/H1299-1)</f>
        <v>0.0865495010156319</v>
      </c>
      <c r="W1299" s="21" t="str">
        <f aca="false">IF(E1299="Discontinued","Archived",IF(ROUND((L1299-G1299)/L1299,3)&gt;=ROUND(I1299,3),"At or above target",IF(Q1299&lt;&gt;"","Below target, reason recorded","Below target, no reason")))</f>
        <v>At or above target</v>
      </c>
      <c r="X1299" s="21" t="str">
        <f aca="false">IF(E1299="Discontinued","",IF(ROUND(M1299-I1299,3)&lt;-0.01,"Yes","No"))</f>
        <v>Yes</v>
      </c>
    </row>
    <row r="1300" customFormat="false" ht="15" hidden="false" customHeight="false" outlineLevel="0" collapsed="false">
      <c r="A1300" s="21" t="s">
        <v>2742</v>
      </c>
      <c r="B1300" s="21" t="s">
        <v>2743</v>
      </c>
      <c r="C1300" s="21" t="s">
        <v>2587</v>
      </c>
      <c r="D1300" s="21" t="s">
        <v>2203</v>
      </c>
      <c r="E1300" s="21" t="s">
        <v>110</v>
      </c>
      <c r="F1300" s="19" t="n">
        <v>46</v>
      </c>
      <c r="G1300" s="19" t="n">
        <v>50.1</v>
      </c>
      <c r="H1300" s="19" t="n">
        <v>74.2</v>
      </c>
      <c r="I1300" s="17" t="n">
        <v>0.38</v>
      </c>
      <c r="J1300" s="17"/>
      <c r="K1300" s="19" t="n">
        <f aca="false">IF(E1300="Discontinued",H1300,ROUND(ROUNDUP(ROUND(G1300/(1-IF(J1300="",I1300,J1300))/0.05,6),0)*0.05,2))</f>
        <v>80.85</v>
      </c>
      <c r="L1300" s="19" t="n">
        <f aca="false">IF(OR(E1300="Discontinued",P1300="Held at old sell"),H1300,IF(LEFT(P1300,15)="Approved, cappe",ROUND(ROUNDUP(ROUND(H1300*1.1/0.05,6),0)*0.05,2),K1300))</f>
        <v>80.85</v>
      </c>
      <c r="M1300" s="17" t="n">
        <f aca="false">ROUND((H1300-G1300)/H1300,3)</f>
        <v>0.325</v>
      </c>
      <c r="N1300" s="17" t="n">
        <f aca="false">IF(E1300="Discontinued","",ROUND((L1300-G1300)/L1300,3))</f>
        <v>0.38</v>
      </c>
      <c r="O1300" s="21" t="str">
        <f aca="false">IF(E1300="Discontinued","Archive",IF(AND(ROUND(K1300/H1300-1,6)&lt;=0.1,K1300-H1300&lt;=100),"Auto","Approval"))</f>
        <v>Auto</v>
      </c>
      <c r="P1300" s="21" t="s">
        <v>111</v>
      </c>
      <c r="Q1300" s="21"/>
      <c r="R1300" s="21" t="str">
        <f aca="false">IF(E1300="Superseded",MID(INDEX('Import file'!$E$2:$E$1384,MATCH(A1300,'Import file'!$A$2:$A$1384,0)),23,30),A1300)</f>
        <v>SAC-1808</v>
      </c>
      <c r="S1300" s="19" t="n">
        <f aca="false">IF(E1300="Discontinued","",IFERROR(INDEX('Supplier file A'!$D$2:$D$677,MATCH(R1300,'Supplier file A'!$A$2:$A$677,0)),IFERROR(INDEX('Supplier file B'!$D$2:$D$386,MATCH(R1300,'Supplier file B'!$A$2:$A$386,0)),INDEX('Supplier file C'!$D$2:$D$383,MATCH(R1300,'Supplier file C'!$A$2:$A$383,0)))))</f>
        <v>50.1</v>
      </c>
      <c r="T1300" s="21" t="str">
        <f aca="false">IF(E1300="Discontinued","",IF(ABS(G1300-S1300)&lt;0.005,"Yes","No"))</f>
        <v>Yes</v>
      </c>
      <c r="U1300" s="21" t="str">
        <f aca="false">IF(E1300="Discontinued","",IF(ABS(F1300-G1300)&lt;=0.01*G1300,"Yes","No"))</f>
        <v>No</v>
      </c>
      <c r="V1300" s="17" t="n">
        <f aca="false">IF(E1300="Discontinued","",K1300/H1300-1)</f>
        <v>0.0896226415094339</v>
      </c>
      <c r="W1300" s="21" t="str">
        <f aca="false">IF(E1300="Discontinued","Archived",IF(ROUND((L1300-G1300)/L1300,3)&gt;=ROUND(I1300,3),"At or above target",IF(Q1300&lt;&gt;"","Below target, reason recorded","Below target, no reason")))</f>
        <v>At or above target</v>
      </c>
      <c r="X1300" s="21" t="str">
        <f aca="false">IF(E1300="Discontinued","",IF(ROUND(M1300-I1300,3)&lt;-0.01,"Yes","No"))</f>
        <v>Yes</v>
      </c>
    </row>
    <row r="1301" customFormat="false" ht="15" hidden="false" customHeight="false" outlineLevel="0" collapsed="false">
      <c r="A1301" s="21" t="s">
        <v>2744</v>
      </c>
      <c r="B1301" s="21" t="s">
        <v>2745</v>
      </c>
      <c r="C1301" s="21" t="s">
        <v>2587</v>
      </c>
      <c r="D1301" s="21" t="s">
        <v>2203</v>
      </c>
      <c r="E1301" s="21" t="s">
        <v>110</v>
      </c>
      <c r="F1301" s="19" t="n">
        <v>4.5</v>
      </c>
      <c r="G1301" s="19" t="n">
        <v>4.88</v>
      </c>
      <c r="H1301" s="19" t="n">
        <v>7.3</v>
      </c>
      <c r="I1301" s="17" t="n">
        <v>0.38</v>
      </c>
      <c r="J1301" s="17"/>
      <c r="K1301" s="19" t="n">
        <f aca="false">IF(E1301="Discontinued",H1301,ROUND(ROUNDUP(ROUND(G1301/(1-IF(J1301="",I1301,J1301))/0.05,6),0)*0.05,2))</f>
        <v>7.9</v>
      </c>
      <c r="L1301" s="19" t="n">
        <f aca="false">IF(OR(E1301="Discontinued",P1301="Held at old sell"),H1301,IF(LEFT(P1301,15)="Approved, cappe",ROUND(ROUNDUP(ROUND(H1301*1.1/0.05,6),0)*0.05,2),K1301))</f>
        <v>7.9</v>
      </c>
      <c r="M1301" s="17" t="n">
        <f aca="false">ROUND((H1301-G1301)/H1301,3)</f>
        <v>0.332</v>
      </c>
      <c r="N1301" s="17" t="n">
        <f aca="false">IF(E1301="Discontinued","",ROUND((L1301-G1301)/L1301,3))</f>
        <v>0.382</v>
      </c>
      <c r="O1301" s="21" t="str">
        <f aca="false">IF(E1301="Discontinued","Archive",IF(AND(ROUND(K1301/H1301-1,6)&lt;=0.1,K1301-H1301&lt;=100),"Auto","Approval"))</f>
        <v>Auto</v>
      </c>
      <c r="P1301" s="21" t="s">
        <v>111</v>
      </c>
      <c r="Q1301" s="21"/>
      <c r="R1301" s="21" t="str">
        <f aca="false">IF(E1301="Superseded",MID(INDEX('Import file'!$E$2:$E$1384,MATCH(A1301,'Import file'!$A$2:$A$1384,0)),23,30),A1301)</f>
        <v>SAC-1812</v>
      </c>
      <c r="S1301" s="19" t="n">
        <f aca="false">IF(E1301="Discontinued","",IFERROR(INDEX('Supplier file A'!$D$2:$D$677,MATCH(R1301,'Supplier file A'!$A$2:$A$677,0)),IFERROR(INDEX('Supplier file B'!$D$2:$D$386,MATCH(R1301,'Supplier file B'!$A$2:$A$386,0)),INDEX('Supplier file C'!$D$2:$D$383,MATCH(R1301,'Supplier file C'!$A$2:$A$383,0)))))</f>
        <v>4.88</v>
      </c>
      <c r="T1301" s="21" t="str">
        <f aca="false">IF(E1301="Discontinued","",IF(ABS(G1301-S1301)&lt;0.005,"Yes","No"))</f>
        <v>Yes</v>
      </c>
      <c r="U1301" s="21" t="str">
        <f aca="false">IF(E1301="Discontinued","",IF(ABS(F1301-G1301)&lt;=0.01*G1301,"Yes","No"))</f>
        <v>No</v>
      </c>
      <c r="V1301" s="17" t="n">
        <f aca="false">IF(E1301="Discontinued","",K1301/H1301-1)</f>
        <v>0.0821917808219179</v>
      </c>
      <c r="W1301" s="21" t="str">
        <f aca="false">IF(E1301="Discontinued","Archived",IF(ROUND((L1301-G1301)/L1301,3)&gt;=ROUND(I1301,3),"At or above target",IF(Q1301&lt;&gt;"","Below target, reason recorded","Below target, no reason")))</f>
        <v>At or above target</v>
      </c>
      <c r="X1301" s="21" t="str">
        <f aca="false">IF(E1301="Discontinued","",IF(ROUND(M1301-I1301,3)&lt;-0.01,"Yes","No"))</f>
        <v>Yes</v>
      </c>
    </row>
    <row r="1302" customFormat="false" ht="15" hidden="false" customHeight="false" outlineLevel="0" collapsed="false">
      <c r="A1302" s="21" t="s">
        <v>2746</v>
      </c>
      <c r="B1302" s="21" t="s">
        <v>2747</v>
      </c>
      <c r="C1302" s="21" t="s">
        <v>2748</v>
      </c>
      <c r="D1302" s="21" t="s">
        <v>2203</v>
      </c>
      <c r="E1302" s="21" t="s">
        <v>110</v>
      </c>
      <c r="F1302" s="19" t="n">
        <v>16.2</v>
      </c>
      <c r="G1302" s="19" t="n">
        <v>17.81</v>
      </c>
      <c r="H1302" s="19" t="n">
        <v>29.5</v>
      </c>
      <c r="I1302" s="17" t="n">
        <v>0.45</v>
      </c>
      <c r="J1302" s="17"/>
      <c r="K1302" s="19" t="n">
        <f aca="false">IF(E1302="Discontinued",H1302,ROUND(ROUNDUP(ROUND(G1302/(1-IF(J1302="",I1302,J1302))/0.05,6),0)*0.05,2))</f>
        <v>32.4</v>
      </c>
      <c r="L1302" s="19" t="n">
        <f aca="false">IF(OR(E1302="Discontinued",P1302="Held at old sell"),H1302,IF(LEFT(P1302,15)="Approved, cappe",ROUND(ROUNDUP(ROUND(H1302*1.1/0.05,6),0)*0.05,2),K1302))</f>
        <v>32.4</v>
      </c>
      <c r="M1302" s="17" t="n">
        <f aca="false">ROUND((H1302-G1302)/H1302,3)</f>
        <v>0.396</v>
      </c>
      <c r="N1302" s="17" t="n">
        <f aca="false">IF(E1302="Discontinued","",ROUND((L1302-G1302)/L1302,3))</f>
        <v>0.45</v>
      </c>
      <c r="O1302" s="21" t="str">
        <f aca="false">IF(E1302="Discontinued","Archive",IF(AND(ROUND(K1302/H1302-1,6)&lt;=0.1,K1302-H1302&lt;=100),"Auto","Approval"))</f>
        <v>Auto</v>
      </c>
      <c r="P1302" s="21" t="s">
        <v>111</v>
      </c>
      <c r="Q1302" s="21"/>
      <c r="R1302" s="21" t="str">
        <f aca="false">IF(E1302="Superseded",MID(INDEX('Import file'!$E$2:$E$1384,MATCH(A1302,'Import file'!$A$2:$A$1384,0)),23,30),A1302)</f>
        <v>SAC-1815</v>
      </c>
      <c r="S1302" s="19" t="n">
        <f aca="false">IF(E1302="Discontinued","",IFERROR(INDEX('Supplier file A'!$D$2:$D$677,MATCH(R1302,'Supplier file A'!$A$2:$A$677,0)),IFERROR(INDEX('Supplier file B'!$D$2:$D$386,MATCH(R1302,'Supplier file B'!$A$2:$A$386,0)),INDEX('Supplier file C'!$D$2:$D$383,MATCH(R1302,'Supplier file C'!$A$2:$A$383,0)))))</f>
        <v>17.81</v>
      </c>
      <c r="T1302" s="21" t="str">
        <f aca="false">IF(E1302="Discontinued","",IF(ABS(G1302-S1302)&lt;0.005,"Yes","No"))</f>
        <v>Yes</v>
      </c>
      <c r="U1302" s="21" t="str">
        <f aca="false">IF(E1302="Discontinued","",IF(ABS(F1302-G1302)&lt;=0.01*G1302,"Yes","No"))</f>
        <v>No</v>
      </c>
      <c r="V1302" s="17" t="n">
        <f aca="false">IF(E1302="Discontinued","",K1302/H1302-1)</f>
        <v>0.0983050847457627</v>
      </c>
      <c r="W1302" s="21" t="str">
        <f aca="false">IF(E1302="Discontinued","Archived",IF(ROUND((L1302-G1302)/L1302,3)&gt;=ROUND(I1302,3),"At or above target",IF(Q1302&lt;&gt;"","Below target, reason recorded","Below target, no reason")))</f>
        <v>At or above target</v>
      </c>
      <c r="X1302" s="21" t="str">
        <f aca="false">IF(E1302="Discontinued","",IF(ROUND(M1302-I1302,3)&lt;-0.01,"Yes","No"))</f>
        <v>Yes</v>
      </c>
    </row>
    <row r="1303" customFormat="false" ht="15" hidden="false" customHeight="false" outlineLevel="0" collapsed="false">
      <c r="A1303" s="21" t="s">
        <v>2749</v>
      </c>
      <c r="B1303" s="21" t="s">
        <v>2750</v>
      </c>
      <c r="C1303" s="21" t="s">
        <v>2748</v>
      </c>
      <c r="D1303" s="21" t="s">
        <v>2203</v>
      </c>
      <c r="E1303" s="21" t="s">
        <v>110</v>
      </c>
      <c r="F1303" s="19" t="n">
        <v>16</v>
      </c>
      <c r="G1303" s="19" t="n">
        <v>17.45</v>
      </c>
      <c r="H1303" s="19" t="n">
        <v>29.1</v>
      </c>
      <c r="I1303" s="17" t="n">
        <v>0.45</v>
      </c>
      <c r="J1303" s="17"/>
      <c r="K1303" s="19" t="n">
        <f aca="false">IF(E1303="Discontinued",H1303,ROUND(ROUNDUP(ROUND(G1303/(1-IF(J1303="",I1303,J1303))/0.05,6),0)*0.05,2))</f>
        <v>31.75</v>
      </c>
      <c r="L1303" s="19" t="n">
        <f aca="false">IF(OR(E1303="Discontinued",P1303="Held at old sell"),H1303,IF(LEFT(P1303,15)="Approved, cappe",ROUND(ROUNDUP(ROUND(H1303*1.1/0.05,6),0)*0.05,2),K1303))</f>
        <v>31.75</v>
      </c>
      <c r="M1303" s="17" t="n">
        <f aca="false">ROUND((H1303-G1303)/H1303,3)</f>
        <v>0.4</v>
      </c>
      <c r="N1303" s="17" t="n">
        <f aca="false">IF(E1303="Discontinued","",ROUND((L1303-G1303)/L1303,3))</f>
        <v>0.45</v>
      </c>
      <c r="O1303" s="21" t="str">
        <f aca="false">IF(E1303="Discontinued","Archive",IF(AND(ROUND(K1303/H1303-1,6)&lt;=0.1,K1303-H1303&lt;=100),"Auto","Approval"))</f>
        <v>Auto</v>
      </c>
      <c r="P1303" s="21" t="s">
        <v>111</v>
      </c>
      <c r="Q1303" s="21"/>
      <c r="R1303" s="21" t="str">
        <f aca="false">IF(E1303="Superseded",MID(INDEX('Import file'!$E$2:$E$1384,MATCH(A1303,'Import file'!$A$2:$A$1384,0)),23,30),A1303)</f>
        <v>SAC-1818</v>
      </c>
      <c r="S1303" s="19" t="n">
        <f aca="false">IF(E1303="Discontinued","",IFERROR(INDEX('Supplier file A'!$D$2:$D$677,MATCH(R1303,'Supplier file A'!$A$2:$A$677,0)),IFERROR(INDEX('Supplier file B'!$D$2:$D$386,MATCH(R1303,'Supplier file B'!$A$2:$A$386,0)),INDEX('Supplier file C'!$D$2:$D$383,MATCH(R1303,'Supplier file C'!$A$2:$A$383,0)))))</f>
        <v>17.45</v>
      </c>
      <c r="T1303" s="21" t="str">
        <f aca="false">IF(E1303="Discontinued","",IF(ABS(G1303-S1303)&lt;0.005,"Yes","No"))</f>
        <v>Yes</v>
      </c>
      <c r="U1303" s="21" t="str">
        <f aca="false">IF(E1303="Discontinued","",IF(ABS(F1303-G1303)&lt;=0.01*G1303,"Yes","No"))</f>
        <v>No</v>
      </c>
      <c r="V1303" s="17" t="n">
        <f aca="false">IF(E1303="Discontinued","",K1303/H1303-1)</f>
        <v>0.0910652920962198</v>
      </c>
      <c r="W1303" s="21" t="str">
        <f aca="false">IF(E1303="Discontinued","Archived",IF(ROUND((L1303-G1303)/L1303,3)&gt;=ROUND(I1303,3),"At or above target",IF(Q1303&lt;&gt;"","Below target, reason recorded","Below target, no reason")))</f>
        <v>At or above target</v>
      </c>
      <c r="X1303" s="21" t="str">
        <f aca="false">IF(E1303="Discontinued","",IF(ROUND(M1303-I1303,3)&lt;-0.01,"Yes","No"))</f>
        <v>Yes</v>
      </c>
    </row>
    <row r="1304" customFormat="false" ht="15" hidden="false" customHeight="false" outlineLevel="0" collapsed="false">
      <c r="A1304" s="21" t="s">
        <v>2751</v>
      </c>
      <c r="B1304" s="21" t="s">
        <v>2752</v>
      </c>
      <c r="C1304" s="21" t="s">
        <v>2748</v>
      </c>
      <c r="D1304" s="21" t="s">
        <v>2203</v>
      </c>
      <c r="E1304" s="21" t="s">
        <v>110</v>
      </c>
      <c r="F1304" s="19" t="n">
        <v>21</v>
      </c>
      <c r="G1304" s="19" t="n">
        <v>22.82</v>
      </c>
      <c r="H1304" s="19" t="n">
        <v>34.45</v>
      </c>
      <c r="I1304" s="17" t="n">
        <v>0.45</v>
      </c>
      <c r="J1304" s="17" t="n">
        <v>0.39</v>
      </c>
      <c r="K1304" s="19" t="n">
        <f aca="false">IF(E1304="Discontinued",H1304,ROUND(ROUNDUP(ROUND(G1304/(1-IF(J1304="",I1304,J1304))/0.05,6),0)*0.05,2))</f>
        <v>37.45</v>
      </c>
      <c r="L1304" s="19" t="n">
        <f aca="false">IF(OR(E1304="Discontinued",P1304="Held at old sell"),H1304,IF(LEFT(P1304,15)="Approved, cappe",ROUND(ROUNDUP(ROUND(H1304*1.1/0.05,6),0)*0.05,2),K1304))</f>
        <v>37.45</v>
      </c>
      <c r="M1304" s="17" t="n">
        <f aca="false">ROUND((H1304-G1304)/H1304,3)</f>
        <v>0.338</v>
      </c>
      <c r="N1304" s="17" t="n">
        <f aca="false">IF(E1304="Discontinued","",ROUND((L1304-G1304)/L1304,3))</f>
        <v>0.391</v>
      </c>
      <c r="O1304" s="21" t="str">
        <f aca="false">IF(E1304="Discontinued","Archive",IF(AND(ROUND(K1304/H1304-1,6)&lt;=0.1,K1304-H1304&lt;=100),"Auto","Approval"))</f>
        <v>Auto</v>
      </c>
      <c r="P1304" s="21" t="s">
        <v>111</v>
      </c>
      <c r="Q1304" s="21" t="s">
        <v>2264</v>
      </c>
      <c r="R1304" s="21" t="str">
        <f aca="false">IF(E1304="Superseded",MID(INDEX('Import file'!$E$2:$E$1384,MATCH(A1304,'Import file'!$A$2:$A$1384,0)),23,30),A1304)</f>
        <v>SAC-1821</v>
      </c>
      <c r="S1304" s="19" t="n">
        <f aca="false">IF(E1304="Discontinued","",IFERROR(INDEX('Supplier file A'!$D$2:$D$677,MATCH(R1304,'Supplier file A'!$A$2:$A$677,0)),IFERROR(INDEX('Supplier file B'!$D$2:$D$386,MATCH(R1304,'Supplier file B'!$A$2:$A$386,0)),INDEX('Supplier file C'!$D$2:$D$383,MATCH(R1304,'Supplier file C'!$A$2:$A$383,0)))))</f>
        <v>22.82</v>
      </c>
      <c r="T1304" s="21" t="str">
        <f aca="false">IF(E1304="Discontinued","",IF(ABS(G1304-S1304)&lt;0.005,"Yes","No"))</f>
        <v>Yes</v>
      </c>
      <c r="U1304" s="21" t="str">
        <f aca="false">IF(E1304="Discontinued","",IF(ABS(F1304-G1304)&lt;=0.01*G1304,"Yes","No"))</f>
        <v>No</v>
      </c>
      <c r="V1304" s="17" t="n">
        <f aca="false">IF(E1304="Discontinued","",K1304/H1304-1)</f>
        <v>0.0870827285921625</v>
      </c>
      <c r="W1304" s="21" t="str">
        <f aca="false">IF(E1304="Discontinued","Archived",IF(ROUND((L1304-G1304)/L1304,3)&gt;=ROUND(I1304,3),"At or above target",IF(Q1304&lt;&gt;"","Below target, reason recorded","Below target, no reason")))</f>
        <v>Below target, reason recorded</v>
      </c>
      <c r="X1304" s="21" t="str">
        <f aca="false">IF(E1304="Discontinued","",IF(ROUND(M1304-I1304,3)&lt;-0.01,"Yes","No"))</f>
        <v>Yes</v>
      </c>
    </row>
    <row r="1305" customFormat="false" ht="15" hidden="false" customHeight="false" outlineLevel="0" collapsed="false">
      <c r="A1305" s="21" t="s">
        <v>2753</v>
      </c>
      <c r="B1305" s="21" t="s">
        <v>2754</v>
      </c>
      <c r="C1305" s="21" t="s">
        <v>2748</v>
      </c>
      <c r="D1305" s="21" t="s">
        <v>2203</v>
      </c>
      <c r="E1305" s="21" t="s">
        <v>110</v>
      </c>
      <c r="F1305" s="19" t="n">
        <v>16.2</v>
      </c>
      <c r="G1305" s="19" t="n">
        <v>17.6</v>
      </c>
      <c r="H1305" s="19" t="n">
        <v>29.5</v>
      </c>
      <c r="I1305" s="17" t="n">
        <v>0.45</v>
      </c>
      <c r="J1305" s="17"/>
      <c r="K1305" s="19" t="n">
        <f aca="false">IF(E1305="Discontinued",H1305,ROUND(ROUNDUP(ROUND(G1305/(1-IF(J1305="",I1305,J1305))/0.05,6),0)*0.05,2))</f>
        <v>32</v>
      </c>
      <c r="L1305" s="19" t="n">
        <f aca="false">IF(OR(E1305="Discontinued",P1305="Held at old sell"),H1305,IF(LEFT(P1305,15)="Approved, cappe",ROUND(ROUNDUP(ROUND(H1305*1.1/0.05,6),0)*0.05,2),K1305))</f>
        <v>32</v>
      </c>
      <c r="M1305" s="17" t="n">
        <f aca="false">ROUND((H1305-G1305)/H1305,3)</f>
        <v>0.403</v>
      </c>
      <c r="N1305" s="17" t="n">
        <f aca="false">IF(E1305="Discontinued","",ROUND((L1305-G1305)/L1305,3))</f>
        <v>0.45</v>
      </c>
      <c r="O1305" s="21" t="str">
        <f aca="false">IF(E1305="Discontinued","Archive",IF(AND(ROUND(K1305/H1305-1,6)&lt;=0.1,K1305-H1305&lt;=100),"Auto","Approval"))</f>
        <v>Auto</v>
      </c>
      <c r="P1305" s="21" t="s">
        <v>111</v>
      </c>
      <c r="Q1305" s="21"/>
      <c r="R1305" s="21" t="str">
        <f aca="false">IF(E1305="Superseded",MID(INDEX('Import file'!$E$2:$E$1384,MATCH(A1305,'Import file'!$A$2:$A$1384,0)),23,30),A1305)</f>
        <v>SAC-1822</v>
      </c>
      <c r="S1305" s="19" t="n">
        <f aca="false">IF(E1305="Discontinued","",IFERROR(INDEX('Supplier file A'!$D$2:$D$677,MATCH(R1305,'Supplier file A'!$A$2:$A$677,0)),IFERROR(INDEX('Supplier file B'!$D$2:$D$386,MATCH(R1305,'Supplier file B'!$A$2:$A$386,0)),INDEX('Supplier file C'!$D$2:$D$383,MATCH(R1305,'Supplier file C'!$A$2:$A$383,0)))))</f>
        <v>17.6</v>
      </c>
      <c r="T1305" s="21" t="str">
        <f aca="false">IF(E1305="Discontinued","",IF(ABS(G1305-S1305)&lt;0.005,"Yes","No"))</f>
        <v>Yes</v>
      </c>
      <c r="U1305" s="21" t="str">
        <f aca="false">IF(E1305="Discontinued","",IF(ABS(F1305-G1305)&lt;=0.01*G1305,"Yes","No"))</f>
        <v>No</v>
      </c>
      <c r="V1305" s="17" t="n">
        <f aca="false">IF(E1305="Discontinued","",K1305/H1305-1)</f>
        <v>0.0847457627118644</v>
      </c>
      <c r="W1305" s="21" t="str">
        <f aca="false">IF(E1305="Discontinued","Archived",IF(ROUND((L1305-G1305)/L1305,3)&gt;=ROUND(I1305,3),"At or above target",IF(Q1305&lt;&gt;"","Below target, reason recorded","Below target, no reason")))</f>
        <v>At or above target</v>
      </c>
      <c r="X1305" s="21" t="str">
        <f aca="false">IF(E1305="Discontinued","",IF(ROUND(M1305-I1305,3)&lt;-0.01,"Yes","No"))</f>
        <v>Yes</v>
      </c>
    </row>
    <row r="1306" customFormat="false" ht="15" hidden="false" customHeight="false" outlineLevel="0" collapsed="false">
      <c r="A1306" s="21" t="s">
        <v>2755</v>
      </c>
      <c r="B1306" s="21" t="s">
        <v>2756</v>
      </c>
      <c r="C1306" s="21" t="s">
        <v>2748</v>
      </c>
      <c r="D1306" s="21" t="s">
        <v>2203</v>
      </c>
      <c r="E1306" s="21" t="s">
        <v>110</v>
      </c>
      <c r="F1306" s="19" t="n">
        <v>1.53</v>
      </c>
      <c r="G1306" s="19" t="n">
        <v>1.67</v>
      </c>
      <c r="H1306" s="19" t="n">
        <v>2.8</v>
      </c>
      <c r="I1306" s="17" t="n">
        <v>0.45</v>
      </c>
      <c r="J1306" s="17"/>
      <c r="K1306" s="19" t="n">
        <f aca="false">IF(E1306="Discontinued",H1306,ROUND(ROUNDUP(ROUND(G1306/(1-IF(J1306="",I1306,J1306))/0.05,6),0)*0.05,2))</f>
        <v>3.05</v>
      </c>
      <c r="L1306" s="19" t="n">
        <f aca="false">IF(OR(E1306="Discontinued",P1306="Held at old sell"),H1306,IF(LEFT(P1306,15)="Approved, cappe",ROUND(ROUNDUP(ROUND(H1306*1.1/0.05,6),0)*0.05,2),K1306))</f>
        <v>3.05</v>
      </c>
      <c r="M1306" s="17" t="n">
        <f aca="false">ROUND((H1306-G1306)/H1306,3)</f>
        <v>0.404</v>
      </c>
      <c r="N1306" s="17" t="n">
        <f aca="false">IF(E1306="Discontinued","",ROUND((L1306-G1306)/L1306,3))</f>
        <v>0.452</v>
      </c>
      <c r="O1306" s="21" t="str">
        <f aca="false">IF(E1306="Discontinued","Archive",IF(AND(ROUND(K1306/H1306-1,6)&lt;=0.1,K1306-H1306&lt;=100),"Auto","Approval"))</f>
        <v>Auto</v>
      </c>
      <c r="P1306" s="21" t="s">
        <v>111</v>
      </c>
      <c r="Q1306" s="21"/>
      <c r="R1306" s="21" t="str">
        <f aca="false">IF(E1306="Superseded",MID(INDEX('Import file'!$E$2:$E$1384,MATCH(A1306,'Import file'!$A$2:$A$1384,0)),23,30),A1306)</f>
        <v>SAC-1827</v>
      </c>
      <c r="S1306" s="19" t="n">
        <f aca="false">IF(E1306="Discontinued","",IFERROR(INDEX('Supplier file A'!$D$2:$D$677,MATCH(R1306,'Supplier file A'!$A$2:$A$677,0)),IFERROR(INDEX('Supplier file B'!$D$2:$D$386,MATCH(R1306,'Supplier file B'!$A$2:$A$386,0)),INDEX('Supplier file C'!$D$2:$D$383,MATCH(R1306,'Supplier file C'!$A$2:$A$383,0)))))</f>
        <v>1.67</v>
      </c>
      <c r="T1306" s="21" t="str">
        <f aca="false">IF(E1306="Discontinued","",IF(ABS(G1306-S1306)&lt;0.005,"Yes","No"))</f>
        <v>Yes</v>
      </c>
      <c r="U1306" s="21" t="str">
        <f aca="false">IF(E1306="Discontinued","",IF(ABS(F1306-G1306)&lt;=0.01*G1306,"Yes","No"))</f>
        <v>No</v>
      </c>
      <c r="V1306" s="17" t="n">
        <f aca="false">IF(E1306="Discontinued","",K1306/H1306-1)</f>
        <v>0.0892857142857142</v>
      </c>
      <c r="W1306" s="21" t="str">
        <f aca="false">IF(E1306="Discontinued","Archived",IF(ROUND((L1306-G1306)/L1306,3)&gt;=ROUND(I1306,3),"At or above target",IF(Q1306&lt;&gt;"","Below target, reason recorded","Below target, no reason")))</f>
        <v>At or above target</v>
      </c>
      <c r="X1306" s="21" t="str">
        <f aca="false">IF(E1306="Discontinued","",IF(ROUND(M1306-I1306,3)&lt;-0.01,"Yes","No"))</f>
        <v>Yes</v>
      </c>
    </row>
    <row r="1307" customFormat="false" ht="15" hidden="false" customHeight="false" outlineLevel="0" collapsed="false">
      <c r="A1307" s="21" t="s">
        <v>2757</v>
      </c>
      <c r="B1307" s="21" t="s">
        <v>2758</v>
      </c>
      <c r="C1307" s="21" t="s">
        <v>2748</v>
      </c>
      <c r="D1307" s="21" t="s">
        <v>2203</v>
      </c>
      <c r="E1307" s="21" t="s">
        <v>110</v>
      </c>
      <c r="F1307" s="19" t="n">
        <v>18.9</v>
      </c>
      <c r="G1307" s="19" t="n">
        <v>20.46</v>
      </c>
      <c r="H1307" s="19" t="n">
        <v>34.4</v>
      </c>
      <c r="I1307" s="17" t="n">
        <v>0.45</v>
      </c>
      <c r="J1307" s="17"/>
      <c r="K1307" s="19" t="n">
        <f aca="false">IF(E1307="Discontinued",H1307,ROUND(ROUNDUP(ROUND(G1307/(1-IF(J1307="",I1307,J1307))/0.05,6),0)*0.05,2))</f>
        <v>37.2</v>
      </c>
      <c r="L1307" s="19" t="n">
        <f aca="false">IF(OR(E1307="Discontinued",P1307="Held at old sell"),H1307,IF(LEFT(P1307,15)="Approved, cappe",ROUND(ROUNDUP(ROUND(H1307*1.1/0.05,6),0)*0.05,2),K1307))</f>
        <v>37.2</v>
      </c>
      <c r="M1307" s="17" t="n">
        <f aca="false">ROUND((H1307-G1307)/H1307,3)</f>
        <v>0.405</v>
      </c>
      <c r="N1307" s="17" t="n">
        <f aca="false">IF(E1307="Discontinued","",ROUND((L1307-G1307)/L1307,3))</f>
        <v>0.45</v>
      </c>
      <c r="O1307" s="21" t="str">
        <f aca="false">IF(E1307="Discontinued","Archive",IF(AND(ROUND(K1307/H1307-1,6)&lt;=0.1,K1307-H1307&lt;=100),"Auto","Approval"))</f>
        <v>Auto</v>
      </c>
      <c r="P1307" s="21" t="s">
        <v>111</v>
      </c>
      <c r="Q1307" s="21"/>
      <c r="R1307" s="21" t="str">
        <f aca="false">IF(E1307="Superseded",MID(INDEX('Import file'!$E$2:$E$1384,MATCH(A1307,'Import file'!$A$2:$A$1384,0)),23,30),A1307)</f>
        <v>SAC-1828</v>
      </c>
      <c r="S1307" s="19" t="n">
        <f aca="false">IF(E1307="Discontinued","",IFERROR(INDEX('Supplier file A'!$D$2:$D$677,MATCH(R1307,'Supplier file A'!$A$2:$A$677,0)),IFERROR(INDEX('Supplier file B'!$D$2:$D$386,MATCH(R1307,'Supplier file B'!$A$2:$A$386,0)),INDEX('Supplier file C'!$D$2:$D$383,MATCH(R1307,'Supplier file C'!$A$2:$A$383,0)))))</f>
        <v>20.46</v>
      </c>
      <c r="T1307" s="21" t="str">
        <f aca="false">IF(E1307="Discontinued","",IF(ABS(G1307-S1307)&lt;0.005,"Yes","No"))</f>
        <v>Yes</v>
      </c>
      <c r="U1307" s="21" t="str">
        <f aca="false">IF(E1307="Discontinued","",IF(ABS(F1307-G1307)&lt;=0.01*G1307,"Yes","No"))</f>
        <v>No</v>
      </c>
      <c r="V1307" s="17" t="n">
        <f aca="false">IF(E1307="Discontinued","",K1307/H1307-1)</f>
        <v>0.0813953488372095</v>
      </c>
      <c r="W1307" s="21" t="str">
        <f aca="false">IF(E1307="Discontinued","Archived",IF(ROUND((L1307-G1307)/L1307,3)&gt;=ROUND(I1307,3),"At or above target",IF(Q1307&lt;&gt;"","Below target, reason recorded","Below target, no reason")))</f>
        <v>At or above target</v>
      </c>
      <c r="X1307" s="21" t="str">
        <f aca="false">IF(E1307="Discontinued","",IF(ROUND(M1307-I1307,3)&lt;-0.01,"Yes","No"))</f>
        <v>Yes</v>
      </c>
    </row>
    <row r="1308" customFormat="false" ht="15" hidden="false" customHeight="false" outlineLevel="0" collapsed="false">
      <c r="A1308" s="21" t="s">
        <v>2759</v>
      </c>
      <c r="B1308" s="21" t="s">
        <v>2760</v>
      </c>
      <c r="C1308" s="21" t="s">
        <v>2748</v>
      </c>
      <c r="D1308" s="21" t="s">
        <v>2203</v>
      </c>
      <c r="E1308" s="21" t="s">
        <v>110</v>
      </c>
      <c r="F1308" s="19" t="n">
        <v>8.07</v>
      </c>
      <c r="G1308" s="19" t="n">
        <v>8.78</v>
      </c>
      <c r="H1308" s="19" t="n">
        <v>14.7</v>
      </c>
      <c r="I1308" s="17" t="n">
        <v>0.45</v>
      </c>
      <c r="J1308" s="17"/>
      <c r="K1308" s="19" t="n">
        <f aca="false">IF(E1308="Discontinued",H1308,ROUND(ROUNDUP(ROUND(G1308/(1-IF(J1308="",I1308,J1308))/0.05,6),0)*0.05,2))</f>
        <v>16</v>
      </c>
      <c r="L1308" s="19" t="n">
        <f aca="false">IF(OR(E1308="Discontinued",P1308="Held at old sell"),H1308,IF(LEFT(P1308,15)="Approved, cappe",ROUND(ROUNDUP(ROUND(H1308*1.1/0.05,6),0)*0.05,2),K1308))</f>
        <v>16</v>
      </c>
      <c r="M1308" s="17" t="n">
        <f aca="false">ROUND((H1308-G1308)/H1308,3)</f>
        <v>0.403</v>
      </c>
      <c r="N1308" s="17" t="n">
        <f aca="false">IF(E1308="Discontinued","",ROUND((L1308-G1308)/L1308,3))</f>
        <v>0.451</v>
      </c>
      <c r="O1308" s="21" t="str">
        <f aca="false">IF(E1308="Discontinued","Archive",IF(AND(ROUND(K1308/H1308-1,6)&lt;=0.1,K1308-H1308&lt;=100),"Auto","Approval"))</f>
        <v>Auto</v>
      </c>
      <c r="P1308" s="21" t="s">
        <v>111</v>
      </c>
      <c r="Q1308" s="21"/>
      <c r="R1308" s="21" t="str">
        <f aca="false">IF(E1308="Superseded",MID(INDEX('Import file'!$E$2:$E$1384,MATCH(A1308,'Import file'!$A$2:$A$1384,0)),23,30),A1308)</f>
        <v>SAC-1832</v>
      </c>
      <c r="S1308" s="19" t="n">
        <f aca="false">IF(E1308="Discontinued","",IFERROR(INDEX('Supplier file A'!$D$2:$D$677,MATCH(R1308,'Supplier file A'!$A$2:$A$677,0)),IFERROR(INDEX('Supplier file B'!$D$2:$D$386,MATCH(R1308,'Supplier file B'!$A$2:$A$386,0)),INDEX('Supplier file C'!$D$2:$D$383,MATCH(R1308,'Supplier file C'!$A$2:$A$383,0)))))</f>
        <v>8.78</v>
      </c>
      <c r="T1308" s="21" t="str">
        <f aca="false">IF(E1308="Discontinued","",IF(ABS(G1308-S1308)&lt;0.005,"Yes","No"))</f>
        <v>Yes</v>
      </c>
      <c r="U1308" s="21" t="str">
        <f aca="false">IF(E1308="Discontinued","",IF(ABS(F1308-G1308)&lt;=0.01*G1308,"Yes","No"))</f>
        <v>No</v>
      </c>
      <c r="V1308" s="17" t="n">
        <f aca="false">IF(E1308="Discontinued","",K1308/H1308-1)</f>
        <v>0.08843537414966</v>
      </c>
      <c r="W1308" s="21" t="str">
        <f aca="false">IF(E1308="Discontinued","Archived",IF(ROUND((L1308-G1308)/L1308,3)&gt;=ROUND(I1308,3),"At or above target",IF(Q1308&lt;&gt;"","Below target, reason recorded","Below target, no reason")))</f>
        <v>At or above target</v>
      </c>
      <c r="X1308" s="21" t="str">
        <f aca="false">IF(E1308="Discontinued","",IF(ROUND(M1308-I1308,3)&lt;-0.01,"Yes","No"))</f>
        <v>Yes</v>
      </c>
    </row>
    <row r="1309" customFormat="false" ht="15" hidden="false" customHeight="false" outlineLevel="0" collapsed="false">
      <c r="A1309" s="21" t="s">
        <v>2761</v>
      </c>
      <c r="B1309" s="21" t="s">
        <v>2762</v>
      </c>
      <c r="C1309" s="21" t="s">
        <v>2748</v>
      </c>
      <c r="D1309" s="21" t="s">
        <v>2203</v>
      </c>
      <c r="E1309" s="21" t="s">
        <v>110</v>
      </c>
      <c r="F1309" s="19" t="n">
        <v>18.9</v>
      </c>
      <c r="G1309" s="19" t="n">
        <v>20.74</v>
      </c>
      <c r="H1309" s="19" t="n">
        <v>34.4</v>
      </c>
      <c r="I1309" s="17" t="n">
        <v>0.45</v>
      </c>
      <c r="J1309" s="17"/>
      <c r="K1309" s="19" t="n">
        <f aca="false">IF(E1309="Discontinued",H1309,ROUND(ROUNDUP(ROUND(G1309/(1-IF(J1309="",I1309,J1309))/0.05,6),0)*0.05,2))</f>
        <v>37.75</v>
      </c>
      <c r="L1309" s="19" t="n">
        <f aca="false">IF(OR(E1309="Discontinued",P1309="Held at old sell"),H1309,IF(LEFT(P1309,15)="Approved, cappe",ROUND(ROUNDUP(ROUND(H1309*1.1/0.05,6),0)*0.05,2),K1309))</f>
        <v>37.75</v>
      </c>
      <c r="M1309" s="17" t="n">
        <f aca="false">ROUND((H1309-G1309)/H1309,3)</f>
        <v>0.397</v>
      </c>
      <c r="N1309" s="17" t="n">
        <f aca="false">IF(E1309="Discontinued","",ROUND((L1309-G1309)/L1309,3))</f>
        <v>0.451</v>
      </c>
      <c r="O1309" s="21" t="str">
        <f aca="false">IF(E1309="Discontinued","Archive",IF(AND(ROUND(K1309/H1309-1,6)&lt;=0.1,K1309-H1309&lt;=100),"Auto","Approval"))</f>
        <v>Auto</v>
      </c>
      <c r="P1309" s="21" t="s">
        <v>111</v>
      </c>
      <c r="Q1309" s="21"/>
      <c r="R1309" s="21" t="str">
        <f aca="false">IF(E1309="Superseded",MID(INDEX('Import file'!$E$2:$E$1384,MATCH(A1309,'Import file'!$A$2:$A$1384,0)),23,30),A1309)</f>
        <v>SAC-1834</v>
      </c>
      <c r="S1309" s="19" t="n">
        <f aca="false">IF(E1309="Discontinued","",IFERROR(INDEX('Supplier file A'!$D$2:$D$677,MATCH(R1309,'Supplier file A'!$A$2:$A$677,0)),IFERROR(INDEX('Supplier file B'!$D$2:$D$386,MATCH(R1309,'Supplier file B'!$A$2:$A$386,0)),INDEX('Supplier file C'!$D$2:$D$383,MATCH(R1309,'Supplier file C'!$A$2:$A$383,0)))))</f>
        <v>20.74</v>
      </c>
      <c r="T1309" s="21" t="str">
        <f aca="false">IF(E1309="Discontinued","",IF(ABS(G1309-S1309)&lt;0.005,"Yes","No"))</f>
        <v>Yes</v>
      </c>
      <c r="U1309" s="21" t="str">
        <f aca="false">IF(E1309="Discontinued","",IF(ABS(F1309-G1309)&lt;=0.01*G1309,"Yes","No"))</f>
        <v>No</v>
      </c>
      <c r="V1309" s="17" t="n">
        <f aca="false">IF(E1309="Discontinued","",K1309/H1309-1)</f>
        <v>0.0973837209302326</v>
      </c>
      <c r="W1309" s="21" t="str">
        <f aca="false">IF(E1309="Discontinued","Archived",IF(ROUND((L1309-G1309)/L1309,3)&gt;=ROUND(I1309,3),"At or above target",IF(Q1309&lt;&gt;"","Below target, reason recorded","Below target, no reason")))</f>
        <v>At or above target</v>
      </c>
      <c r="X1309" s="21" t="str">
        <f aca="false">IF(E1309="Discontinued","",IF(ROUND(M1309-I1309,3)&lt;-0.01,"Yes","No"))</f>
        <v>Yes</v>
      </c>
    </row>
    <row r="1310" customFormat="false" ht="15" hidden="false" customHeight="false" outlineLevel="0" collapsed="false">
      <c r="A1310" s="21" t="s">
        <v>2763</v>
      </c>
      <c r="B1310" s="21" t="s">
        <v>2764</v>
      </c>
      <c r="C1310" s="21" t="s">
        <v>2748</v>
      </c>
      <c r="D1310" s="21" t="s">
        <v>2203</v>
      </c>
      <c r="E1310" s="21" t="s">
        <v>110</v>
      </c>
      <c r="F1310" s="19" t="n">
        <v>16</v>
      </c>
      <c r="G1310" s="19" t="n">
        <v>17.54</v>
      </c>
      <c r="H1310" s="19" t="n">
        <v>27.15</v>
      </c>
      <c r="I1310" s="17" t="n">
        <v>0.45</v>
      </c>
      <c r="J1310" s="17" t="n">
        <v>0.41</v>
      </c>
      <c r="K1310" s="19" t="n">
        <f aca="false">IF(E1310="Discontinued",H1310,ROUND(ROUNDUP(ROUND(G1310/(1-IF(J1310="",I1310,J1310))/0.05,6),0)*0.05,2))</f>
        <v>29.75</v>
      </c>
      <c r="L1310" s="19" t="n">
        <f aca="false">IF(OR(E1310="Discontinued",P1310="Held at old sell"),H1310,IF(LEFT(P1310,15)="Approved, cappe",ROUND(ROUNDUP(ROUND(H1310*1.1/0.05,6),0)*0.05,2),K1310))</f>
        <v>29.75</v>
      </c>
      <c r="M1310" s="17" t="n">
        <f aca="false">ROUND((H1310-G1310)/H1310,3)</f>
        <v>0.354</v>
      </c>
      <c r="N1310" s="17" t="n">
        <f aca="false">IF(E1310="Discontinued","",ROUND((L1310-G1310)/L1310,3))</f>
        <v>0.41</v>
      </c>
      <c r="O1310" s="21" t="str">
        <f aca="false">IF(E1310="Discontinued","Archive",IF(AND(ROUND(K1310/H1310-1,6)&lt;=0.1,K1310-H1310&lt;=100),"Auto","Approval"))</f>
        <v>Auto</v>
      </c>
      <c r="P1310" s="21" t="s">
        <v>111</v>
      </c>
      <c r="Q1310" s="21" t="s">
        <v>2765</v>
      </c>
      <c r="R1310" s="21" t="str">
        <f aca="false">IF(E1310="Superseded",MID(INDEX('Import file'!$E$2:$E$1384,MATCH(A1310,'Import file'!$A$2:$A$1384,0)),23,30),A1310)</f>
        <v>SAC-1837</v>
      </c>
      <c r="S1310" s="19" t="n">
        <f aca="false">IF(E1310="Discontinued","",IFERROR(INDEX('Supplier file A'!$D$2:$D$677,MATCH(R1310,'Supplier file A'!$A$2:$A$677,0)),IFERROR(INDEX('Supplier file B'!$D$2:$D$386,MATCH(R1310,'Supplier file B'!$A$2:$A$386,0)),INDEX('Supplier file C'!$D$2:$D$383,MATCH(R1310,'Supplier file C'!$A$2:$A$383,0)))))</f>
        <v>17.54</v>
      </c>
      <c r="T1310" s="21" t="str">
        <f aca="false">IF(E1310="Discontinued","",IF(ABS(G1310-S1310)&lt;0.005,"Yes","No"))</f>
        <v>Yes</v>
      </c>
      <c r="U1310" s="21" t="str">
        <f aca="false">IF(E1310="Discontinued","",IF(ABS(F1310-G1310)&lt;=0.01*G1310,"Yes","No"))</f>
        <v>No</v>
      </c>
      <c r="V1310" s="17" t="n">
        <f aca="false">IF(E1310="Discontinued","",K1310/H1310-1)</f>
        <v>0.0957642725598527</v>
      </c>
      <c r="W1310" s="21" t="str">
        <f aca="false">IF(E1310="Discontinued","Archived",IF(ROUND((L1310-G1310)/L1310,3)&gt;=ROUND(I1310,3),"At or above target",IF(Q1310&lt;&gt;"","Below target, reason recorded","Below target, no reason")))</f>
        <v>Below target, reason recorded</v>
      </c>
      <c r="X1310" s="21" t="str">
        <f aca="false">IF(E1310="Discontinued","",IF(ROUND(M1310-I1310,3)&lt;-0.01,"Yes","No"))</f>
        <v>Yes</v>
      </c>
    </row>
    <row r="1311" customFormat="false" ht="15" hidden="false" customHeight="false" outlineLevel="0" collapsed="false">
      <c r="A1311" s="21" t="s">
        <v>2766</v>
      </c>
      <c r="B1311" s="21" t="s">
        <v>2767</v>
      </c>
      <c r="C1311" s="21" t="s">
        <v>2748</v>
      </c>
      <c r="D1311" s="21" t="s">
        <v>2203</v>
      </c>
      <c r="E1311" s="21" t="s">
        <v>110</v>
      </c>
      <c r="F1311" s="19" t="n">
        <v>2.43</v>
      </c>
      <c r="G1311" s="19" t="n">
        <v>2.63</v>
      </c>
      <c r="H1311" s="19" t="n">
        <v>4.45</v>
      </c>
      <c r="I1311" s="17" t="n">
        <v>0.45</v>
      </c>
      <c r="J1311" s="17"/>
      <c r="K1311" s="19" t="n">
        <f aca="false">IF(E1311="Discontinued",H1311,ROUND(ROUNDUP(ROUND(G1311/(1-IF(J1311="",I1311,J1311))/0.05,6),0)*0.05,2))</f>
        <v>4.8</v>
      </c>
      <c r="L1311" s="19" t="n">
        <f aca="false">IF(OR(E1311="Discontinued",P1311="Held at old sell"),H1311,IF(LEFT(P1311,15)="Approved, cappe",ROUND(ROUNDUP(ROUND(H1311*1.1/0.05,6),0)*0.05,2),K1311))</f>
        <v>4.8</v>
      </c>
      <c r="M1311" s="17" t="n">
        <f aca="false">ROUND((H1311-G1311)/H1311,3)</f>
        <v>0.409</v>
      </c>
      <c r="N1311" s="17" t="n">
        <f aca="false">IF(E1311="Discontinued","",ROUND((L1311-G1311)/L1311,3))</f>
        <v>0.452</v>
      </c>
      <c r="O1311" s="21" t="str">
        <f aca="false">IF(E1311="Discontinued","Archive",IF(AND(ROUND(K1311/H1311-1,6)&lt;=0.1,K1311-H1311&lt;=100),"Auto","Approval"))</f>
        <v>Auto</v>
      </c>
      <c r="P1311" s="21" t="s">
        <v>111</v>
      </c>
      <c r="Q1311" s="21"/>
      <c r="R1311" s="21" t="str">
        <f aca="false">IF(E1311="Superseded",MID(INDEX('Import file'!$E$2:$E$1384,MATCH(A1311,'Import file'!$A$2:$A$1384,0)),23,30),A1311)</f>
        <v>SAC-1842</v>
      </c>
      <c r="S1311" s="19" t="n">
        <f aca="false">IF(E1311="Discontinued","",IFERROR(INDEX('Supplier file A'!$D$2:$D$677,MATCH(R1311,'Supplier file A'!$A$2:$A$677,0)),IFERROR(INDEX('Supplier file B'!$D$2:$D$386,MATCH(R1311,'Supplier file B'!$A$2:$A$386,0)),INDEX('Supplier file C'!$D$2:$D$383,MATCH(R1311,'Supplier file C'!$A$2:$A$383,0)))))</f>
        <v>2.63</v>
      </c>
      <c r="T1311" s="21" t="str">
        <f aca="false">IF(E1311="Discontinued","",IF(ABS(G1311-S1311)&lt;0.005,"Yes","No"))</f>
        <v>Yes</v>
      </c>
      <c r="U1311" s="21" t="str">
        <f aca="false">IF(E1311="Discontinued","",IF(ABS(F1311-G1311)&lt;=0.01*G1311,"Yes","No"))</f>
        <v>No</v>
      </c>
      <c r="V1311" s="17" t="n">
        <f aca="false">IF(E1311="Discontinued","",K1311/H1311-1)</f>
        <v>0.0786516853932584</v>
      </c>
      <c r="W1311" s="21" t="str">
        <f aca="false">IF(E1311="Discontinued","Archived",IF(ROUND((L1311-G1311)/L1311,3)&gt;=ROUND(I1311,3),"At or above target",IF(Q1311&lt;&gt;"","Below target, reason recorded","Below target, no reason")))</f>
        <v>At or above target</v>
      </c>
      <c r="X1311" s="21" t="str">
        <f aca="false">IF(E1311="Discontinued","",IF(ROUND(M1311-I1311,3)&lt;-0.01,"Yes","No"))</f>
        <v>Yes</v>
      </c>
    </row>
    <row r="1312" customFormat="false" ht="15" hidden="false" customHeight="false" outlineLevel="0" collapsed="false">
      <c r="A1312" s="21" t="s">
        <v>2768</v>
      </c>
      <c r="B1312" s="21" t="s">
        <v>2769</v>
      </c>
      <c r="C1312" s="21" t="s">
        <v>2748</v>
      </c>
      <c r="D1312" s="21" t="s">
        <v>2203</v>
      </c>
      <c r="E1312" s="21" t="s">
        <v>110</v>
      </c>
      <c r="F1312" s="19" t="n">
        <v>8.5</v>
      </c>
      <c r="G1312" s="19" t="n">
        <v>9.27</v>
      </c>
      <c r="H1312" s="19" t="n">
        <v>15.5</v>
      </c>
      <c r="I1312" s="17" t="n">
        <v>0.45</v>
      </c>
      <c r="J1312" s="17"/>
      <c r="K1312" s="19" t="n">
        <f aca="false">IF(E1312="Discontinued",H1312,ROUND(ROUNDUP(ROUND(G1312/(1-IF(J1312="",I1312,J1312))/0.05,6),0)*0.05,2))</f>
        <v>16.9</v>
      </c>
      <c r="L1312" s="19" t="n">
        <f aca="false">IF(OR(E1312="Discontinued",P1312="Held at old sell"),H1312,IF(LEFT(P1312,15)="Approved, cappe",ROUND(ROUNDUP(ROUND(H1312*1.1/0.05,6),0)*0.05,2),K1312))</f>
        <v>16.9</v>
      </c>
      <c r="M1312" s="17" t="n">
        <f aca="false">ROUND((H1312-G1312)/H1312,3)</f>
        <v>0.402</v>
      </c>
      <c r="N1312" s="17" t="n">
        <f aca="false">IF(E1312="Discontinued","",ROUND((L1312-G1312)/L1312,3))</f>
        <v>0.451</v>
      </c>
      <c r="O1312" s="21" t="str">
        <f aca="false">IF(E1312="Discontinued","Archive",IF(AND(ROUND(K1312/H1312-1,6)&lt;=0.1,K1312-H1312&lt;=100),"Auto","Approval"))</f>
        <v>Auto</v>
      </c>
      <c r="P1312" s="21" t="s">
        <v>111</v>
      </c>
      <c r="Q1312" s="21"/>
      <c r="R1312" s="21" t="str">
        <f aca="false">IF(E1312="Superseded",MID(INDEX('Import file'!$E$2:$E$1384,MATCH(A1312,'Import file'!$A$2:$A$1384,0)),23,30),A1312)</f>
        <v>SAC-1843</v>
      </c>
      <c r="S1312" s="19" t="n">
        <f aca="false">IF(E1312="Discontinued","",IFERROR(INDEX('Supplier file A'!$D$2:$D$677,MATCH(R1312,'Supplier file A'!$A$2:$A$677,0)),IFERROR(INDEX('Supplier file B'!$D$2:$D$386,MATCH(R1312,'Supplier file B'!$A$2:$A$386,0)),INDEX('Supplier file C'!$D$2:$D$383,MATCH(R1312,'Supplier file C'!$A$2:$A$383,0)))))</f>
        <v>9.27</v>
      </c>
      <c r="T1312" s="21" t="str">
        <f aca="false">IF(E1312="Discontinued","",IF(ABS(G1312-S1312)&lt;0.005,"Yes","No"))</f>
        <v>Yes</v>
      </c>
      <c r="U1312" s="21" t="str">
        <f aca="false">IF(E1312="Discontinued","",IF(ABS(F1312-G1312)&lt;=0.01*G1312,"Yes","No"))</f>
        <v>No</v>
      </c>
      <c r="V1312" s="17" t="n">
        <f aca="false">IF(E1312="Discontinued","",K1312/H1312-1)</f>
        <v>0.0903225806451613</v>
      </c>
      <c r="W1312" s="21" t="str">
        <f aca="false">IF(E1312="Discontinued","Archived",IF(ROUND((L1312-G1312)/L1312,3)&gt;=ROUND(I1312,3),"At or above target",IF(Q1312&lt;&gt;"","Below target, reason recorded","Below target, no reason")))</f>
        <v>At or above target</v>
      </c>
      <c r="X1312" s="21" t="str">
        <f aca="false">IF(E1312="Discontinued","",IF(ROUND(M1312-I1312,3)&lt;-0.01,"Yes","No"))</f>
        <v>Yes</v>
      </c>
    </row>
    <row r="1313" customFormat="false" ht="15" hidden="false" customHeight="false" outlineLevel="0" collapsed="false">
      <c r="A1313" s="21" t="s">
        <v>2770</v>
      </c>
      <c r="B1313" s="21" t="s">
        <v>2771</v>
      </c>
      <c r="C1313" s="21" t="s">
        <v>2748</v>
      </c>
      <c r="D1313" s="21" t="s">
        <v>2203</v>
      </c>
      <c r="E1313" s="21" t="s">
        <v>110</v>
      </c>
      <c r="F1313" s="19" t="n">
        <v>2.2</v>
      </c>
      <c r="G1313" s="19" t="n">
        <v>2.38</v>
      </c>
      <c r="H1313" s="19" t="n">
        <v>3.4</v>
      </c>
      <c r="I1313" s="17" t="n">
        <v>0.45</v>
      </c>
      <c r="J1313" s="17" t="n">
        <v>0.35</v>
      </c>
      <c r="K1313" s="19" t="n">
        <f aca="false">IF(E1313="Discontinued",H1313,ROUND(ROUNDUP(ROUND(G1313/(1-IF(J1313="",I1313,J1313))/0.05,6),0)*0.05,2))</f>
        <v>3.7</v>
      </c>
      <c r="L1313" s="19" t="n">
        <f aca="false">IF(OR(E1313="Discontinued",P1313="Held at old sell"),H1313,IF(LEFT(P1313,15)="Approved, cappe",ROUND(ROUNDUP(ROUND(H1313*1.1/0.05,6),0)*0.05,2),K1313))</f>
        <v>3.7</v>
      </c>
      <c r="M1313" s="17" t="n">
        <f aca="false">ROUND((H1313-G1313)/H1313,3)</f>
        <v>0.3</v>
      </c>
      <c r="N1313" s="17" t="n">
        <f aca="false">IF(E1313="Discontinued","",ROUND((L1313-G1313)/L1313,3))</f>
        <v>0.357</v>
      </c>
      <c r="O1313" s="21" t="str">
        <f aca="false">IF(E1313="Discontinued","Archive",IF(AND(ROUND(K1313/H1313-1,6)&lt;=0.1,K1313-H1313&lt;=100),"Auto","Approval"))</f>
        <v>Auto</v>
      </c>
      <c r="P1313" s="21" t="s">
        <v>111</v>
      </c>
      <c r="Q1313" s="21" t="s">
        <v>1492</v>
      </c>
      <c r="R1313" s="21" t="str">
        <f aca="false">IF(E1313="Superseded",MID(INDEX('Import file'!$E$2:$E$1384,MATCH(A1313,'Import file'!$A$2:$A$1384,0)),23,30),A1313)</f>
        <v>SAC-1846</v>
      </c>
      <c r="S1313" s="19" t="n">
        <f aca="false">IF(E1313="Discontinued","",IFERROR(INDEX('Supplier file A'!$D$2:$D$677,MATCH(R1313,'Supplier file A'!$A$2:$A$677,0)),IFERROR(INDEX('Supplier file B'!$D$2:$D$386,MATCH(R1313,'Supplier file B'!$A$2:$A$386,0)),INDEX('Supplier file C'!$D$2:$D$383,MATCH(R1313,'Supplier file C'!$A$2:$A$383,0)))))</f>
        <v>2.38</v>
      </c>
      <c r="T1313" s="21" t="str">
        <f aca="false">IF(E1313="Discontinued","",IF(ABS(G1313-S1313)&lt;0.005,"Yes","No"))</f>
        <v>Yes</v>
      </c>
      <c r="U1313" s="21" t="str">
        <f aca="false">IF(E1313="Discontinued","",IF(ABS(F1313-G1313)&lt;=0.01*G1313,"Yes","No"))</f>
        <v>No</v>
      </c>
      <c r="V1313" s="17" t="n">
        <f aca="false">IF(E1313="Discontinued","",K1313/H1313-1)</f>
        <v>0.0882352941176472</v>
      </c>
      <c r="W1313" s="21" t="str">
        <f aca="false">IF(E1313="Discontinued","Archived",IF(ROUND((L1313-G1313)/L1313,3)&gt;=ROUND(I1313,3),"At or above target",IF(Q1313&lt;&gt;"","Below target, reason recorded","Below target, no reason")))</f>
        <v>Below target, reason recorded</v>
      </c>
      <c r="X1313" s="21" t="str">
        <f aca="false">IF(E1313="Discontinued","",IF(ROUND(M1313-I1313,3)&lt;-0.01,"Yes","No"))</f>
        <v>Yes</v>
      </c>
    </row>
    <row r="1314" customFormat="false" ht="15" hidden="false" customHeight="false" outlineLevel="0" collapsed="false">
      <c r="A1314" s="21" t="s">
        <v>2772</v>
      </c>
      <c r="B1314" s="21" t="s">
        <v>2773</v>
      </c>
      <c r="C1314" s="21" t="s">
        <v>2748</v>
      </c>
      <c r="D1314" s="21" t="s">
        <v>2203</v>
      </c>
      <c r="E1314" s="21" t="s">
        <v>110</v>
      </c>
      <c r="F1314" s="19" t="n">
        <v>12.83</v>
      </c>
      <c r="G1314" s="19" t="n">
        <v>14.07</v>
      </c>
      <c r="H1314" s="19" t="n">
        <v>21.75</v>
      </c>
      <c r="I1314" s="17" t="n">
        <v>0.45</v>
      </c>
      <c r="J1314" s="17" t="n">
        <v>0.41</v>
      </c>
      <c r="K1314" s="19" t="n">
        <f aca="false">IF(E1314="Discontinued",H1314,ROUND(ROUNDUP(ROUND(G1314/(1-IF(J1314="",I1314,J1314))/0.05,6),0)*0.05,2))</f>
        <v>23.85</v>
      </c>
      <c r="L1314" s="19" t="n">
        <f aca="false">IF(OR(E1314="Discontinued",P1314="Held at old sell"),H1314,IF(LEFT(P1314,15)="Approved, cappe",ROUND(ROUNDUP(ROUND(H1314*1.1/0.05,6),0)*0.05,2),K1314))</f>
        <v>23.85</v>
      </c>
      <c r="M1314" s="17" t="n">
        <f aca="false">ROUND((H1314-G1314)/H1314,3)</f>
        <v>0.353</v>
      </c>
      <c r="N1314" s="17" t="n">
        <f aca="false">IF(E1314="Discontinued","",ROUND((L1314-G1314)/L1314,3))</f>
        <v>0.41</v>
      </c>
      <c r="O1314" s="21" t="str">
        <f aca="false">IF(E1314="Discontinued","Archive",IF(AND(ROUND(K1314/H1314-1,6)&lt;=0.1,K1314-H1314&lt;=100),"Auto","Approval"))</f>
        <v>Auto</v>
      </c>
      <c r="P1314" s="21" t="s">
        <v>111</v>
      </c>
      <c r="Q1314" s="21" t="s">
        <v>2765</v>
      </c>
      <c r="R1314" s="21" t="str">
        <f aca="false">IF(E1314="Superseded",MID(INDEX('Import file'!$E$2:$E$1384,MATCH(A1314,'Import file'!$A$2:$A$1384,0)),23,30),A1314)</f>
        <v>SAC-1850</v>
      </c>
      <c r="S1314" s="19" t="n">
        <f aca="false">IF(E1314="Discontinued","",IFERROR(INDEX('Supplier file A'!$D$2:$D$677,MATCH(R1314,'Supplier file A'!$A$2:$A$677,0)),IFERROR(INDEX('Supplier file B'!$D$2:$D$386,MATCH(R1314,'Supplier file B'!$A$2:$A$386,0)),INDEX('Supplier file C'!$D$2:$D$383,MATCH(R1314,'Supplier file C'!$A$2:$A$383,0)))))</f>
        <v>14.07</v>
      </c>
      <c r="T1314" s="21" t="str">
        <f aca="false">IF(E1314="Discontinued","",IF(ABS(G1314-S1314)&lt;0.005,"Yes","No"))</f>
        <v>Yes</v>
      </c>
      <c r="U1314" s="21" t="str">
        <f aca="false">IF(E1314="Discontinued","",IF(ABS(F1314-G1314)&lt;=0.01*G1314,"Yes","No"))</f>
        <v>No</v>
      </c>
      <c r="V1314" s="17" t="n">
        <f aca="false">IF(E1314="Discontinued","",K1314/H1314-1)</f>
        <v>0.096551724137931</v>
      </c>
      <c r="W1314" s="21" t="str">
        <f aca="false">IF(E1314="Discontinued","Archived",IF(ROUND((L1314-G1314)/L1314,3)&gt;=ROUND(I1314,3),"At or above target",IF(Q1314&lt;&gt;"","Below target, reason recorded","Below target, no reason")))</f>
        <v>Below target, reason recorded</v>
      </c>
      <c r="X1314" s="21" t="str">
        <f aca="false">IF(E1314="Discontinued","",IF(ROUND(M1314-I1314,3)&lt;-0.01,"Yes","No"))</f>
        <v>Yes</v>
      </c>
    </row>
    <row r="1315" customFormat="false" ht="15" hidden="false" customHeight="false" outlineLevel="0" collapsed="false">
      <c r="A1315" s="21" t="s">
        <v>2774</v>
      </c>
      <c r="B1315" s="21" t="s">
        <v>2775</v>
      </c>
      <c r="C1315" s="21" t="s">
        <v>2748</v>
      </c>
      <c r="D1315" s="21" t="s">
        <v>2203</v>
      </c>
      <c r="E1315" s="21" t="s">
        <v>110</v>
      </c>
      <c r="F1315" s="19" t="n">
        <v>2.97</v>
      </c>
      <c r="G1315" s="19" t="n">
        <v>3.24</v>
      </c>
      <c r="H1315" s="19" t="n">
        <v>5.4</v>
      </c>
      <c r="I1315" s="17" t="n">
        <v>0.45</v>
      </c>
      <c r="J1315" s="17"/>
      <c r="K1315" s="19" t="n">
        <f aca="false">IF(E1315="Discontinued",H1315,ROUND(ROUNDUP(ROUND(G1315/(1-IF(J1315="",I1315,J1315))/0.05,6),0)*0.05,2))</f>
        <v>5.9</v>
      </c>
      <c r="L1315" s="19" t="n">
        <f aca="false">IF(OR(E1315="Discontinued",P1315="Held at old sell"),H1315,IF(LEFT(P1315,15)="Approved, cappe",ROUND(ROUNDUP(ROUND(H1315*1.1/0.05,6),0)*0.05,2),K1315))</f>
        <v>5.9</v>
      </c>
      <c r="M1315" s="17" t="n">
        <f aca="false">ROUND((H1315-G1315)/H1315,3)</f>
        <v>0.4</v>
      </c>
      <c r="N1315" s="17" t="n">
        <f aca="false">IF(E1315="Discontinued","",ROUND((L1315-G1315)/L1315,3))</f>
        <v>0.451</v>
      </c>
      <c r="O1315" s="21" t="str">
        <f aca="false">IF(E1315="Discontinued","Archive",IF(AND(ROUND(K1315/H1315-1,6)&lt;=0.1,K1315-H1315&lt;=100),"Auto","Approval"))</f>
        <v>Auto</v>
      </c>
      <c r="P1315" s="21" t="s">
        <v>111</v>
      </c>
      <c r="Q1315" s="21"/>
      <c r="R1315" s="21" t="str">
        <f aca="false">IF(E1315="Superseded",MID(INDEX('Import file'!$E$2:$E$1384,MATCH(A1315,'Import file'!$A$2:$A$1384,0)),23,30),A1315)</f>
        <v>SAC-1854</v>
      </c>
      <c r="S1315" s="19" t="n">
        <f aca="false">IF(E1315="Discontinued","",IFERROR(INDEX('Supplier file A'!$D$2:$D$677,MATCH(R1315,'Supplier file A'!$A$2:$A$677,0)),IFERROR(INDEX('Supplier file B'!$D$2:$D$386,MATCH(R1315,'Supplier file B'!$A$2:$A$386,0)),INDEX('Supplier file C'!$D$2:$D$383,MATCH(R1315,'Supplier file C'!$A$2:$A$383,0)))))</f>
        <v>3.24</v>
      </c>
      <c r="T1315" s="21" t="str">
        <f aca="false">IF(E1315="Discontinued","",IF(ABS(G1315-S1315)&lt;0.005,"Yes","No"))</f>
        <v>Yes</v>
      </c>
      <c r="U1315" s="21" t="str">
        <f aca="false">IF(E1315="Discontinued","",IF(ABS(F1315-G1315)&lt;=0.01*G1315,"Yes","No"))</f>
        <v>No</v>
      </c>
      <c r="V1315" s="17" t="n">
        <f aca="false">IF(E1315="Discontinued","",K1315/H1315-1)</f>
        <v>0.0925925925925926</v>
      </c>
      <c r="W1315" s="21" t="str">
        <f aca="false">IF(E1315="Discontinued","Archived",IF(ROUND((L1315-G1315)/L1315,3)&gt;=ROUND(I1315,3),"At or above target",IF(Q1315&lt;&gt;"","Below target, reason recorded","Below target, no reason")))</f>
        <v>At or above target</v>
      </c>
      <c r="X1315" s="21" t="str">
        <f aca="false">IF(E1315="Discontinued","",IF(ROUND(M1315-I1315,3)&lt;-0.01,"Yes","No"))</f>
        <v>Yes</v>
      </c>
    </row>
    <row r="1316" customFormat="false" ht="15" hidden="false" customHeight="false" outlineLevel="0" collapsed="false">
      <c r="A1316" s="21" t="s">
        <v>2776</v>
      </c>
      <c r="B1316" s="21" t="s">
        <v>2777</v>
      </c>
      <c r="C1316" s="21" t="s">
        <v>2748</v>
      </c>
      <c r="D1316" s="21" t="s">
        <v>2203</v>
      </c>
      <c r="E1316" s="21" t="s">
        <v>110</v>
      </c>
      <c r="F1316" s="19" t="n">
        <v>24.15</v>
      </c>
      <c r="G1316" s="19" t="n">
        <v>26.7</v>
      </c>
      <c r="H1316" s="19" t="n">
        <v>43.95</v>
      </c>
      <c r="I1316" s="17" t="n">
        <v>0.45</v>
      </c>
      <c r="J1316" s="17"/>
      <c r="K1316" s="19" t="n">
        <f aca="false">IF(E1316="Discontinued",H1316,ROUND(ROUNDUP(ROUND(G1316/(1-IF(J1316="",I1316,J1316))/0.05,6),0)*0.05,2))</f>
        <v>48.55</v>
      </c>
      <c r="L1316" s="19" t="n">
        <f aca="false">IF(OR(E1316="Discontinued",P1316="Held at old sell"),H1316,IF(LEFT(P1316,15)="Approved, cappe",ROUND(ROUNDUP(ROUND(H1316*1.1/0.05,6),0)*0.05,2),K1316))</f>
        <v>48.55</v>
      </c>
      <c r="M1316" s="17" t="n">
        <f aca="false">ROUND((H1316-G1316)/H1316,3)</f>
        <v>0.392</v>
      </c>
      <c r="N1316" s="17" t="n">
        <f aca="false">IF(E1316="Discontinued","",ROUND((L1316-G1316)/L1316,3))</f>
        <v>0.45</v>
      </c>
      <c r="O1316" s="21" t="str">
        <f aca="false">IF(E1316="Discontinued","Archive",IF(AND(ROUND(K1316/H1316-1,6)&lt;=0.1,K1316-H1316&lt;=100),"Auto","Approval"))</f>
        <v>Approval</v>
      </c>
      <c r="P1316" s="21" t="s">
        <v>44</v>
      </c>
      <c r="Q1316" s="21"/>
      <c r="R1316" s="21" t="str">
        <f aca="false">IF(E1316="Superseded",MID(INDEX('Import file'!$E$2:$E$1384,MATCH(A1316,'Import file'!$A$2:$A$1384,0)),23,30),A1316)</f>
        <v>SAC-1856</v>
      </c>
      <c r="S1316" s="19" t="n">
        <f aca="false">IF(E1316="Discontinued","",IFERROR(INDEX('Supplier file A'!$D$2:$D$677,MATCH(R1316,'Supplier file A'!$A$2:$A$677,0)),IFERROR(INDEX('Supplier file B'!$D$2:$D$386,MATCH(R1316,'Supplier file B'!$A$2:$A$386,0)),INDEX('Supplier file C'!$D$2:$D$383,MATCH(R1316,'Supplier file C'!$A$2:$A$383,0)))))</f>
        <v>26.7</v>
      </c>
      <c r="T1316" s="21" t="str">
        <f aca="false">IF(E1316="Discontinued","",IF(ABS(G1316-S1316)&lt;0.005,"Yes","No"))</f>
        <v>Yes</v>
      </c>
      <c r="U1316" s="21" t="str">
        <f aca="false">IF(E1316="Discontinued","",IF(ABS(F1316-G1316)&lt;=0.01*G1316,"Yes","No"))</f>
        <v>No</v>
      </c>
      <c r="V1316" s="17" t="n">
        <f aca="false">IF(E1316="Discontinued","",K1316/H1316-1)</f>
        <v>0.104664391353811</v>
      </c>
      <c r="W1316" s="21" t="str">
        <f aca="false">IF(E1316="Discontinued","Archived",IF(ROUND((L1316-G1316)/L1316,3)&gt;=ROUND(I1316,3),"At or above target",IF(Q1316&lt;&gt;"","Below target, reason recorded","Below target, no reason")))</f>
        <v>At or above target</v>
      </c>
      <c r="X1316" s="21" t="str">
        <f aca="false">IF(E1316="Discontinued","",IF(ROUND(M1316-I1316,3)&lt;-0.01,"Yes","No"))</f>
        <v>Yes</v>
      </c>
    </row>
    <row r="1317" customFormat="false" ht="15" hidden="false" customHeight="false" outlineLevel="0" collapsed="false">
      <c r="A1317" s="21" t="s">
        <v>2778</v>
      </c>
      <c r="B1317" s="21" t="s">
        <v>2779</v>
      </c>
      <c r="C1317" s="21" t="s">
        <v>2748</v>
      </c>
      <c r="D1317" s="21" t="s">
        <v>2203</v>
      </c>
      <c r="E1317" s="21" t="s">
        <v>110</v>
      </c>
      <c r="F1317" s="19" t="n">
        <v>21.6</v>
      </c>
      <c r="G1317" s="19" t="n">
        <v>23.88</v>
      </c>
      <c r="H1317" s="19" t="n">
        <v>36.65</v>
      </c>
      <c r="I1317" s="17" t="n">
        <v>0.45</v>
      </c>
      <c r="J1317" s="17" t="n">
        <v>0.41</v>
      </c>
      <c r="K1317" s="19" t="n">
        <f aca="false">IF(E1317="Discontinued",H1317,ROUND(ROUNDUP(ROUND(G1317/(1-IF(J1317="",I1317,J1317))/0.05,6),0)*0.05,2))</f>
        <v>40.5</v>
      </c>
      <c r="L1317" s="19" t="n">
        <f aca="false">IF(OR(E1317="Discontinued",P1317="Held at old sell"),H1317,IF(LEFT(P1317,15)="Approved, cappe",ROUND(ROUNDUP(ROUND(H1317*1.1/0.05,6),0)*0.05,2),K1317))</f>
        <v>40.5</v>
      </c>
      <c r="M1317" s="17" t="n">
        <f aca="false">ROUND((H1317-G1317)/H1317,3)</f>
        <v>0.348</v>
      </c>
      <c r="N1317" s="17" t="n">
        <f aca="false">IF(E1317="Discontinued","",ROUND((L1317-G1317)/L1317,3))</f>
        <v>0.41</v>
      </c>
      <c r="O1317" s="21" t="str">
        <f aca="false">IF(E1317="Discontinued","Archive",IF(AND(ROUND(K1317/H1317-1,6)&lt;=0.1,K1317-H1317&lt;=100),"Auto","Approval"))</f>
        <v>Approval</v>
      </c>
      <c r="P1317" s="21" t="s">
        <v>44</v>
      </c>
      <c r="Q1317" s="21" t="s">
        <v>2765</v>
      </c>
      <c r="R1317" s="21" t="str">
        <f aca="false">IF(E1317="Superseded",MID(INDEX('Import file'!$E$2:$E$1384,MATCH(A1317,'Import file'!$A$2:$A$1384,0)),23,30),A1317)</f>
        <v>SAC-1859</v>
      </c>
      <c r="S1317" s="19" t="n">
        <f aca="false">IF(E1317="Discontinued","",IFERROR(INDEX('Supplier file A'!$D$2:$D$677,MATCH(R1317,'Supplier file A'!$A$2:$A$677,0)),IFERROR(INDEX('Supplier file B'!$D$2:$D$386,MATCH(R1317,'Supplier file B'!$A$2:$A$386,0)),INDEX('Supplier file C'!$D$2:$D$383,MATCH(R1317,'Supplier file C'!$A$2:$A$383,0)))))</f>
        <v>23.88</v>
      </c>
      <c r="T1317" s="21" t="str">
        <f aca="false">IF(E1317="Discontinued","",IF(ABS(G1317-S1317)&lt;0.005,"Yes","No"))</f>
        <v>Yes</v>
      </c>
      <c r="U1317" s="21" t="str">
        <f aca="false">IF(E1317="Discontinued","",IF(ABS(F1317-G1317)&lt;=0.01*G1317,"Yes","No"))</f>
        <v>No</v>
      </c>
      <c r="V1317" s="17" t="n">
        <f aca="false">IF(E1317="Discontinued","",K1317/H1317-1)</f>
        <v>0.105047748976808</v>
      </c>
      <c r="W1317" s="21" t="str">
        <f aca="false">IF(E1317="Discontinued","Archived",IF(ROUND((L1317-G1317)/L1317,3)&gt;=ROUND(I1317,3),"At or above target",IF(Q1317&lt;&gt;"","Below target, reason recorded","Below target, no reason")))</f>
        <v>Below target, reason recorded</v>
      </c>
      <c r="X1317" s="21" t="str">
        <f aca="false">IF(E1317="Discontinued","",IF(ROUND(M1317-I1317,3)&lt;-0.01,"Yes","No"))</f>
        <v>Yes</v>
      </c>
    </row>
    <row r="1318" customFormat="false" ht="15" hidden="false" customHeight="false" outlineLevel="0" collapsed="false">
      <c r="A1318" s="21" t="s">
        <v>2780</v>
      </c>
      <c r="B1318" s="21" t="s">
        <v>2781</v>
      </c>
      <c r="C1318" s="21" t="s">
        <v>2748</v>
      </c>
      <c r="D1318" s="21" t="s">
        <v>2203</v>
      </c>
      <c r="E1318" s="21" t="s">
        <v>110</v>
      </c>
      <c r="F1318" s="19" t="n">
        <v>2.21</v>
      </c>
      <c r="G1318" s="19" t="n">
        <v>2.4</v>
      </c>
      <c r="H1318" s="19" t="n">
        <v>4.05</v>
      </c>
      <c r="I1318" s="17" t="n">
        <v>0.45</v>
      </c>
      <c r="J1318" s="17"/>
      <c r="K1318" s="19" t="n">
        <f aca="false">IF(E1318="Discontinued",H1318,ROUND(ROUNDUP(ROUND(G1318/(1-IF(J1318="",I1318,J1318))/0.05,6),0)*0.05,2))</f>
        <v>4.4</v>
      </c>
      <c r="L1318" s="19" t="n">
        <f aca="false">IF(OR(E1318="Discontinued",P1318="Held at old sell"),H1318,IF(LEFT(P1318,15)="Approved, cappe",ROUND(ROUNDUP(ROUND(H1318*1.1/0.05,6),0)*0.05,2),K1318))</f>
        <v>4.4</v>
      </c>
      <c r="M1318" s="17" t="n">
        <f aca="false">ROUND((H1318-G1318)/H1318,3)</f>
        <v>0.407</v>
      </c>
      <c r="N1318" s="17" t="n">
        <f aca="false">IF(E1318="Discontinued","",ROUND((L1318-G1318)/L1318,3))</f>
        <v>0.455</v>
      </c>
      <c r="O1318" s="21" t="str">
        <f aca="false">IF(E1318="Discontinued","Archive",IF(AND(ROUND(K1318/H1318-1,6)&lt;=0.1,K1318-H1318&lt;=100),"Auto","Approval"))</f>
        <v>Auto</v>
      </c>
      <c r="P1318" s="21" t="s">
        <v>111</v>
      </c>
      <c r="Q1318" s="21"/>
      <c r="R1318" s="21" t="str">
        <f aca="false">IF(E1318="Superseded",MID(INDEX('Import file'!$E$2:$E$1384,MATCH(A1318,'Import file'!$A$2:$A$1384,0)),23,30),A1318)</f>
        <v>SAC-1861</v>
      </c>
      <c r="S1318" s="19" t="n">
        <f aca="false">IF(E1318="Discontinued","",IFERROR(INDEX('Supplier file A'!$D$2:$D$677,MATCH(R1318,'Supplier file A'!$A$2:$A$677,0)),IFERROR(INDEX('Supplier file B'!$D$2:$D$386,MATCH(R1318,'Supplier file B'!$A$2:$A$386,0)),INDEX('Supplier file C'!$D$2:$D$383,MATCH(R1318,'Supplier file C'!$A$2:$A$383,0)))))</f>
        <v>2.4</v>
      </c>
      <c r="T1318" s="21" t="str">
        <f aca="false">IF(E1318="Discontinued","",IF(ABS(G1318-S1318)&lt;0.005,"Yes","No"))</f>
        <v>Yes</v>
      </c>
      <c r="U1318" s="21" t="str">
        <f aca="false">IF(E1318="Discontinued","",IF(ABS(F1318-G1318)&lt;=0.01*G1318,"Yes","No"))</f>
        <v>No</v>
      </c>
      <c r="V1318" s="17" t="n">
        <f aca="false">IF(E1318="Discontinued","",K1318/H1318-1)</f>
        <v>0.0864197530864199</v>
      </c>
      <c r="W1318" s="21" t="str">
        <f aca="false">IF(E1318="Discontinued","Archived",IF(ROUND((L1318-G1318)/L1318,3)&gt;=ROUND(I1318,3),"At or above target",IF(Q1318&lt;&gt;"","Below target, reason recorded","Below target, no reason")))</f>
        <v>At or above target</v>
      </c>
      <c r="X1318" s="21" t="str">
        <f aca="false">IF(E1318="Discontinued","",IF(ROUND(M1318-I1318,3)&lt;-0.01,"Yes","No"))</f>
        <v>Yes</v>
      </c>
    </row>
    <row r="1319" customFormat="false" ht="15" hidden="false" customHeight="false" outlineLevel="0" collapsed="false">
      <c r="A1319" s="21" t="s">
        <v>2782</v>
      </c>
      <c r="B1319" s="21" t="s">
        <v>2783</v>
      </c>
      <c r="C1319" s="21" t="s">
        <v>2748</v>
      </c>
      <c r="D1319" s="21" t="s">
        <v>2203</v>
      </c>
      <c r="E1319" s="21" t="s">
        <v>110</v>
      </c>
      <c r="F1319" s="19" t="n">
        <v>7.5</v>
      </c>
      <c r="G1319" s="19" t="n">
        <v>8.29</v>
      </c>
      <c r="H1319" s="19" t="n">
        <v>13.65</v>
      </c>
      <c r="I1319" s="17" t="n">
        <v>0.45</v>
      </c>
      <c r="J1319" s="17"/>
      <c r="K1319" s="19" t="n">
        <f aca="false">IF(E1319="Discontinued",H1319,ROUND(ROUNDUP(ROUND(G1319/(1-IF(J1319="",I1319,J1319))/0.05,6),0)*0.05,2))</f>
        <v>15.1</v>
      </c>
      <c r="L1319" s="19" t="n">
        <f aca="false">IF(OR(E1319="Discontinued",P1319="Held at old sell"),H1319,IF(LEFT(P1319,15)="Approved, cappe",ROUND(ROUNDUP(ROUND(H1319*1.1/0.05,6),0)*0.05,2),K1319))</f>
        <v>13.65</v>
      </c>
      <c r="M1319" s="17" t="n">
        <f aca="false">ROUND((H1319-G1319)/H1319,3)</f>
        <v>0.393</v>
      </c>
      <c r="N1319" s="17" t="n">
        <f aca="false">IF(E1319="Discontinued","",ROUND((L1319-G1319)/L1319,3))</f>
        <v>0.393</v>
      </c>
      <c r="O1319" s="21" t="str">
        <f aca="false">IF(E1319="Discontinued","Archive",IF(AND(ROUND(K1319/H1319-1,6)&lt;=0.1,K1319-H1319&lt;=100),"Auto","Approval"))</f>
        <v>Approval</v>
      </c>
      <c r="P1319" s="21" t="s">
        <v>122</v>
      </c>
      <c r="Q1319" s="21" t="s">
        <v>123</v>
      </c>
      <c r="R1319" s="21" t="str">
        <f aca="false">IF(E1319="Superseded",MID(INDEX('Import file'!$E$2:$E$1384,MATCH(A1319,'Import file'!$A$2:$A$1384,0)),23,30),A1319)</f>
        <v>SAC-1865</v>
      </c>
      <c r="S1319" s="19" t="n">
        <f aca="false">IF(E1319="Discontinued","",IFERROR(INDEX('Supplier file A'!$D$2:$D$677,MATCH(R1319,'Supplier file A'!$A$2:$A$677,0)),IFERROR(INDEX('Supplier file B'!$D$2:$D$386,MATCH(R1319,'Supplier file B'!$A$2:$A$386,0)),INDEX('Supplier file C'!$D$2:$D$383,MATCH(R1319,'Supplier file C'!$A$2:$A$383,0)))))</f>
        <v>8.29</v>
      </c>
      <c r="T1319" s="21" t="str">
        <f aca="false">IF(E1319="Discontinued","",IF(ABS(G1319-S1319)&lt;0.005,"Yes","No"))</f>
        <v>Yes</v>
      </c>
      <c r="U1319" s="21" t="str">
        <f aca="false">IF(E1319="Discontinued","",IF(ABS(F1319-G1319)&lt;=0.01*G1319,"Yes","No"))</f>
        <v>No</v>
      </c>
      <c r="V1319" s="17" t="n">
        <f aca="false">IF(E1319="Discontinued","",K1319/H1319-1)</f>
        <v>0.106227106227106</v>
      </c>
      <c r="W1319" s="21" t="str">
        <f aca="false">IF(E1319="Discontinued","Archived",IF(ROUND((L1319-G1319)/L1319,3)&gt;=ROUND(I1319,3),"At or above target",IF(Q1319&lt;&gt;"","Below target, reason recorded","Below target, no reason")))</f>
        <v>Below target, reason recorded</v>
      </c>
      <c r="X1319" s="21" t="str">
        <f aca="false">IF(E1319="Discontinued","",IF(ROUND(M1319-I1319,3)&lt;-0.01,"Yes","No"))</f>
        <v>Yes</v>
      </c>
    </row>
    <row r="1320" customFormat="false" ht="15" hidden="false" customHeight="false" outlineLevel="0" collapsed="false">
      <c r="A1320" s="21" t="s">
        <v>2784</v>
      </c>
      <c r="B1320" s="21" t="s">
        <v>2785</v>
      </c>
      <c r="C1320" s="21" t="s">
        <v>2748</v>
      </c>
      <c r="D1320" s="21" t="s">
        <v>2203</v>
      </c>
      <c r="E1320" s="21" t="s">
        <v>110</v>
      </c>
      <c r="F1320" s="19" t="n">
        <v>6</v>
      </c>
      <c r="G1320" s="19" t="n">
        <v>6.59</v>
      </c>
      <c r="H1320" s="19" t="n">
        <v>10.35</v>
      </c>
      <c r="I1320" s="17" t="n">
        <v>0.45</v>
      </c>
      <c r="J1320" s="17" t="n">
        <v>0.42</v>
      </c>
      <c r="K1320" s="19" t="n">
        <f aca="false">IF(E1320="Discontinued",H1320,ROUND(ROUNDUP(ROUND(G1320/(1-IF(J1320="",I1320,J1320))/0.05,6),0)*0.05,2))</f>
        <v>11.4</v>
      </c>
      <c r="L1320" s="19" t="n">
        <f aca="false">IF(OR(E1320="Discontinued",P1320="Held at old sell"),H1320,IF(LEFT(P1320,15)="Approved, cappe",ROUND(ROUNDUP(ROUND(H1320*1.1/0.05,6),0)*0.05,2),K1320))</f>
        <v>11.4</v>
      </c>
      <c r="M1320" s="17" t="n">
        <f aca="false">ROUND((H1320-G1320)/H1320,3)</f>
        <v>0.363</v>
      </c>
      <c r="N1320" s="17" t="n">
        <f aca="false">IF(E1320="Discontinued","",ROUND((L1320-G1320)/L1320,3))</f>
        <v>0.422</v>
      </c>
      <c r="O1320" s="21" t="str">
        <f aca="false">IF(E1320="Discontinued","Archive",IF(AND(ROUND(K1320/H1320-1,6)&lt;=0.1,K1320-H1320&lt;=100),"Auto","Approval"))</f>
        <v>Approval</v>
      </c>
      <c r="P1320" s="21" t="s">
        <v>44</v>
      </c>
      <c r="Q1320" s="21" t="s">
        <v>2786</v>
      </c>
      <c r="R1320" s="21" t="str">
        <f aca="false">IF(E1320="Superseded",MID(INDEX('Import file'!$E$2:$E$1384,MATCH(A1320,'Import file'!$A$2:$A$1384,0)),23,30),A1320)</f>
        <v>SAC-1869</v>
      </c>
      <c r="S1320" s="19" t="n">
        <f aca="false">IF(E1320="Discontinued","",IFERROR(INDEX('Supplier file A'!$D$2:$D$677,MATCH(R1320,'Supplier file A'!$A$2:$A$677,0)),IFERROR(INDEX('Supplier file B'!$D$2:$D$386,MATCH(R1320,'Supplier file B'!$A$2:$A$386,0)),INDEX('Supplier file C'!$D$2:$D$383,MATCH(R1320,'Supplier file C'!$A$2:$A$383,0)))))</f>
        <v>6.59</v>
      </c>
      <c r="T1320" s="21" t="str">
        <f aca="false">IF(E1320="Discontinued","",IF(ABS(G1320-S1320)&lt;0.005,"Yes","No"))</f>
        <v>Yes</v>
      </c>
      <c r="U1320" s="21" t="str">
        <f aca="false">IF(E1320="Discontinued","",IF(ABS(F1320-G1320)&lt;=0.01*G1320,"Yes","No"))</f>
        <v>No</v>
      </c>
      <c r="V1320" s="17" t="n">
        <f aca="false">IF(E1320="Discontinued","",K1320/H1320-1)</f>
        <v>0.101449275362319</v>
      </c>
      <c r="W1320" s="21" t="str">
        <f aca="false">IF(E1320="Discontinued","Archived",IF(ROUND((L1320-G1320)/L1320,3)&gt;=ROUND(I1320,3),"At or above target",IF(Q1320&lt;&gt;"","Below target, reason recorded","Below target, no reason")))</f>
        <v>Below target, reason recorded</v>
      </c>
      <c r="X1320" s="21" t="str">
        <f aca="false">IF(E1320="Discontinued","",IF(ROUND(M1320-I1320,3)&lt;-0.01,"Yes","No"))</f>
        <v>Yes</v>
      </c>
    </row>
    <row r="1321" customFormat="false" ht="15" hidden="false" customHeight="false" outlineLevel="0" collapsed="false">
      <c r="A1321" s="21" t="s">
        <v>2787</v>
      </c>
      <c r="B1321" s="21" t="s">
        <v>2788</v>
      </c>
      <c r="C1321" s="21" t="s">
        <v>2748</v>
      </c>
      <c r="D1321" s="21" t="s">
        <v>2203</v>
      </c>
      <c r="E1321" s="21" t="s">
        <v>110</v>
      </c>
      <c r="F1321" s="19" t="n">
        <v>10.2</v>
      </c>
      <c r="G1321" s="19" t="n">
        <v>11.04</v>
      </c>
      <c r="H1321" s="19" t="n">
        <v>18.55</v>
      </c>
      <c r="I1321" s="17" t="n">
        <v>0.45</v>
      </c>
      <c r="J1321" s="17"/>
      <c r="K1321" s="19" t="n">
        <f aca="false">IF(E1321="Discontinued",H1321,ROUND(ROUNDUP(ROUND(G1321/(1-IF(J1321="",I1321,J1321))/0.05,6),0)*0.05,2))</f>
        <v>20.1</v>
      </c>
      <c r="L1321" s="19" t="n">
        <f aca="false">IF(OR(E1321="Discontinued",P1321="Held at old sell"),H1321,IF(LEFT(P1321,15)="Approved, cappe",ROUND(ROUNDUP(ROUND(H1321*1.1/0.05,6),0)*0.05,2),K1321))</f>
        <v>20.1</v>
      </c>
      <c r="M1321" s="17" t="n">
        <f aca="false">ROUND((H1321-G1321)/H1321,3)</f>
        <v>0.405</v>
      </c>
      <c r="N1321" s="17" t="n">
        <f aca="false">IF(E1321="Discontinued","",ROUND((L1321-G1321)/L1321,3))</f>
        <v>0.451</v>
      </c>
      <c r="O1321" s="21" t="str">
        <f aca="false">IF(E1321="Discontinued","Archive",IF(AND(ROUND(K1321/H1321-1,6)&lt;=0.1,K1321-H1321&lt;=100),"Auto","Approval"))</f>
        <v>Auto</v>
      </c>
      <c r="P1321" s="21" t="s">
        <v>111</v>
      </c>
      <c r="Q1321" s="21"/>
      <c r="R1321" s="21" t="str">
        <f aca="false">IF(E1321="Superseded",MID(INDEX('Import file'!$E$2:$E$1384,MATCH(A1321,'Import file'!$A$2:$A$1384,0)),23,30),A1321)</f>
        <v>SAC-1871</v>
      </c>
      <c r="S1321" s="19" t="n">
        <f aca="false">IF(E1321="Discontinued","",IFERROR(INDEX('Supplier file A'!$D$2:$D$677,MATCH(R1321,'Supplier file A'!$A$2:$A$677,0)),IFERROR(INDEX('Supplier file B'!$D$2:$D$386,MATCH(R1321,'Supplier file B'!$A$2:$A$386,0)),INDEX('Supplier file C'!$D$2:$D$383,MATCH(R1321,'Supplier file C'!$A$2:$A$383,0)))))</f>
        <v>11.04</v>
      </c>
      <c r="T1321" s="21" t="str">
        <f aca="false">IF(E1321="Discontinued","",IF(ABS(G1321-S1321)&lt;0.005,"Yes","No"))</f>
        <v>Yes</v>
      </c>
      <c r="U1321" s="21" t="str">
        <f aca="false">IF(E1321="Discontinued","",IF(ABS(F1321-G1321)&lt;=0.01*G1321,"Yes","No"))</f>
        <v>No</v>
      </c>
      <c r="V1321" s="17" t="n">
        <f aca="false">IF(E1321="Discontinued","",K1321/H1321-1)</f>
        <v>0.0835579514824798</v>
      </c>
      <c r="W1321" s="21" t="str">
        <f aca="false">IF(E1321="Discontinued","Archived",IF(ROUND((L1321-G1321)/L1321,3)&gt;=ROUND(I1321,3),"At or above target",IF(Q1321&lt;&gt;"","Below target, reason recorded","Below target, no reason")))</f>
        <v>At or above target</v>
      </c>
      <c r="X1321" s="21" t="str">
        <f aca="false">IF(E1321="Discontinued","",IF(ROUND(M1321-I1321,3)&lt;-0.01,"Yes","No"))</f>
        <v>Yes</v>
      </c>
    </row>
    <row r="1322" customFormat="false" ht="15" hidden="false" customHeight="false" outlineLevel="0" collapsed="false">
      <c r="A1322" s="21" t="s">
        <v>2789</v>
      </c>
      <c r="B1322" s="21" t="s">
        <v>2790</v>
      </c>
      <c r="C1322" s="21" t="s">
        <v>2748</v>
      </c>
      <c r="D1322" s="21" t="s">
        <v>2203</v>
      </c>
      <c r="E1322" s="21" t="s">
        <v>110</v>
      </c>
      <c r="F1322" s="19" t="n">
        <v>2.2</v>
      </c>
      <c r="G1322" s="19" t="n">
        <v>2.38</v>
      </c>
      <c r="H1322" s="19" t="n">
        <v>4</v>
      </c>
      <c r="I1322" s="17" t="n">
        <v>0.45</v>
      </c>
      <c r="J1322" s="17"/>
      <c r="K1322" s="19" t="n">
        <f aca="false">IF(E1322="Discontinued",H1322,ROUND(ROUNDUP(ROUND(G1322/(1-IF(J1322="",I1322,J1322))/0.05,6),0)*0.05,2))</f>
        <v>4.35</v>
      </c>
      <c r="L1322" s="19" t="n">
        <f aca="false">IF(OR(E1322="Discontinued",P1322="Held at old sell"),H1322,IF(LEFT(P1322,15)="Approved, cappe",ROUND(ROUNDUP(ROUND(H1322*1.1/0.05,6),0)*0.05,2),K1322))</f>
        <v>4.35</v>
      </c>
      <c r="M1322" s="17" t="n">
        <f aca="false">ROUND((H1322-G1322)/H1322,3)</f>
        <v>0.405</v>
      </c>
      <c r="N1322" s="17" t="n">
        <f aca="false">IF(E1322="Discontinued","",ROUND((L1322-G1322)/L1322,3))</f>
        <v>0.453</v>
      </c>
      <c r="O1322" s="21" t="str">
        <f aca="false">IF(E1322="Discontinued","Archive",IF(AND(ROUND(K1322/H1322-1,6)&lt;=0.1,K1322-H1322&lt;=100),"Auto","Approval"))</f>
        <v>Auto</v>
      </c>
      <c r="P1322" s="21" t="s">
        <v>111</v>
      </c>
      <c r="Q1322" s="21"/>
      <c r="R1322" s="21" t="str">
        <f aca="false">IF(E1322="Superseded",MID(INDEX('Import file'!$E$2:$E$1384,MATCH(A1322,'Import file'!$A$2:$A$1384,0)),23,30),A1322)</f>
        <v>SAC-1873</v>
      </c>
      <c r="S1322" s="19" t="n">
        <f aca="false">IF(E1322="Discontinued","",IFERROR(INDEX('Supplier file A'!$D$2:$D$677,MATCH(R1322,'Supplier file A'!$A$2:$A$677,0)),IFERROR(INDEX('Supplier file B'!$D$2:$D$386,MATCH(R1322,'Supplier file B'!$A$2:$A$386,0)),INDEX('Supplier file C'!$D$2:$D$383,MATCH(R1322,'Supplier file C'!$A$2:$A$383,0)))))</f>
        <v>2.38</v>
      </c>
      <c r="T1322" s="21" t="str">
        <f aca="false">IF(E1322="Discontinued","",IF(ABS(G1322-S1322)&lt;0.005,"Yes","No"))</f>
        <v>Yes</v>
      </c>
      <c r="U1322" s="21" t="str">
        <f aca="false">IF(E1322="Discontinued","",IF(ABS(F1322-G1322)&lt;=0.01*G1322,"Yes","No"))</f>
        <v>No</v>
      </c>
      <c r="V1322" s="17" t="n">
        <f aca="false">IF(E1322="Discontinued","",K1322/H1322-1)</f>
        <v>0.0874999999999999</v>
      </c>
      <c r="W1322" s="21" t="str">
        <f aca="false">IF(E1322="Discontinued","Archived",IF(ROUND((L1322-G1322)/L1322,3)&gt;=ROUND(I1322,3),"At or above target",IF(Q1322&lt;&gt;"","Below target, reason recorded","Below target, no reason")))</f>
        <v>At or above target</v>
      </c>
      <c r="X1322" s="21" t="str">
        <f aca="false">IF(E1322="Discontinued","",IF(ROUND(M1322-I1322,3)&lt;-0.01,"Yes","No"))</f>
        <v>Yes</v>
      </c>
    </row>
    <row r="1323" customFormat="false" ht="15" hidden="false" customHeight="false" outlineLevel="0" collapsed="false">
      <c r="A1323" s="21" t="s">
        <v>2791</v>
      </c>
      <c r="B1323" s="21" t="s">
        <v>2792</v>
      </c>
      <c r="C1323" s="21" t="s">
        <v>2748</v>
      </c>
      <c r="D1323" s="21" t="s">
        <v>2203</v>
      </c>
      <c r="E1323" s="21" t="s">
        <v>245</v>
      </c>
      <c r="F1323" s="19" t="n">
        <v>70.2</v>
      </c>
      <c r="G1323" s="19" t="n">
        <v>75.89</v>
      </c>
      <c r="H1323" s="19" t="n">
        <v>127.65</v>
      </c>
      <c r="I1323" s="17" t="n">
        <v>0.45</v>
      </c>
      <c r="J1323" s="17"/>
      <c r="K1323" s="19" t="n">
        <f aca="false">IF(E1323="Discontinued",H1323,ROUND(ROUNDUP(ROUND(G1323/(1-IF(J1323="",I1323,J1323))/0.05,6),0)*0.05,2))</f>
        <v>127.65</v>
      </c>
      <c r="L1323" s="19" t="n">
        <f aca="false">IF(OR(E1323="Discontinued",P1323="Held at old sell"),H1323,IF(LEFT(P1323,15)="Approved, cappe",ROUND(ROUNDUP(ROUND(H1323*1.1/0.05,6),0)*0.05,2),K1323))</f>
        <v>127.65</v>
      </c>
      <c r="M1323" s="17" t="n">
        <f aca="false">ROUND((H1323-G1323)/H1323,3)</f>
        <v>0.405</v>
      </c>
      <c r="N1323" s="17" t="str">
        <f aca="false">IF(E1323="Discontinued","",ROUND((L1323-G1323)/L1323,3))</f>
        <v/>
      </c>
      <c r="O1323" s="21" t="str">
        <f aca="false">IF(E1323="Discontinued","Archive",IF(AND(ROUND(K1323/H1323-1,6)&lt;=0.1,K1323-H1323&lt;=100),"Auto","Approval"))</f>
        <v>Archive</v>
      </c>
      <c r="P1323" s="21" t="s">
        <v>246</v>
      </c>
      <c r="Q1323" s="21" t="s">
        <v>247</v>
      </c>
      <c r="R1323" s="21" t="str">
        <f aca="false">IF(E1323="Superseded",MID(INDEX('Import file'!$E$2:$E$1384,MATCH(A1323,'Import file'!$A$2:$A$1384,0)),23,30),A1323)</f>
        <v>SAC-1877</v>
      </c>
      <c r="S1323" s="19" t="str">
        <f aca="false">IF(E1323="Discontinued","",IFERROR(INDEX('Supplier file A'!$D$2:$D$677,MATCH(R1323,'Supplier file A'!$A$2:$A$677,0)),IFERROR(INDEX('Supplier file B'!$D$2:$D$386,MATCH(R1323,'Supplier file B'!$A$2:$A$386,0)),INDEX('Supplier file C'!$D$2:$D$383,MATCH(R1323,'Supplier file C'!$A$2:$A$383,0)))))</f>
        <v/>
      </c>
      <c r="T1323" s="21" t="str">
        <f aca="false">IF(E1323="Discontinued","",IF(ABS(G1323-S1323)&lt;0.005,"Yes","No"))</f>
        <v/>
      </c>
      <c r="U1323" s="21" t="str">
        <f aca="false">IF(E1323="Discontinued","",IF(ABS(F1323-G1323)&lt;=0.01*G1323,"Yes","No"))</f>
        <v/>
      </c>
      <c r="V1323" s="17" t="str">
        <f aca="false">IF(E1323="Discontinued","",K1323/H1323-1)</f>
        <v/>
      </c>
      <c r="W1323" s="21" t="str">
        <f aca="false">IF(E1323="Discontinued","Archived",IF(ROUND((L1323-G1323)/L1323,3)&gt;=ROUND(I1323,3),"At or above target",IF(Q1323&lt;&gt;"","Below target, reason recorded","Below target, no reason")))</f>
        <v>Archived</v>
      </c>
      <c r="X1323" s="21" t="str">
        <f aca="false">IF(E1323="Discontinued","",IF(ROUND(M1323-I1323,3)&lt;-0.01,"Yes","No"))</f>
        <v/>
      </c>
    </row>
    <row r="1324" customFormat="false" ht="15" hidden="false" customHeight="false" outlineLevel="0" collapsed="false">
      <c r="A1324" s="21" t="s">
        <v>2793</v>
      </c>
      <c r="B1324" s="21" t="s">
        <v>2794</v>
      </c>
      <c r="C1324" s="21" t="s">
        <v>2748</v>
      </c>
      <c r="D1324" s="21" t="s">
        <v>2203</v>
      </c>
      <c r="E1324" s="21" t="s">
        <v>110</v>
      </c>
      <c r="F1324" s="19" t="n">
        <v>13.8</v>
      </c>
      <c r="G1324" s="19" t="n">
        <v>15.02</v>
      </c>
      <c r="H1324" s="19" t="n">
        <v>23</v>
      </c>
      <c r="I1324" s="17" t="n">
        <v>0.45</v>
      </c>
      <c r="J1324" s="17" t="n">
        <v>0.4</v>
      </c>
      <c r="K1324" s="19" t="n">
        <f aca="false">IF(E1324="Discontinued",H1324,ROUND(ROUNDUP(ROUND(G1324/(1-IF(J1324="",I1324,J1324))/0.05,6),0)*0.05,2))</f>
        <v>25.05</v>
      </c>
      <c r="L1324" s="19" t="n">
        <f aca="false">IF(OR(E1324="Discontinued",P1324="Held at old sell"),H1324,IF(LEFT(P1324,15)="Approved, cappe",ROUND(ROUNDUP(ROUND(H1324*1.1/0.05,6),0)*0.05,2),K1324))</f>
        <v>25.05</v>
      </c>
      <c r="M1324" s="17" t="n">
        <f aca="false">ROUND((H1324-G1324)/H1324,3)</f>
        <v>0.347</v>
      </c>
      <c r="N1324" s="17" t="n">
        <f aca="false">IF(E1324="Discontinued","",ROUND((L1324-G1324)/L1324,3))</f>
        <v>0.4</v>
      </c>
      <c r="O1324" s="21" t="str">
        <f aca="false">IF(E1324="Discontinued","Archive",IF(AND(ROUND(K1324/H1324-1,6)&lt;=0.1,K1324-H1324&lt;=100),"Auto","Approval"))</f>
        <v>Auto</v>
      </c>
      <c r="P1324" s="21" t="s">
        <v>111</v>
      </c>
      <c r="Q1324" s="21" t="s">
        <v>2795</v>
      </c>
      <c r="R1324" s="21" t="str">
        <f aca="false">IF(E1324="Superseded",MID(INDEX('Import file'!$E$2:$E$1384,MATCH(A1324,'Import file'!$A$2:$A$1384,0)),23,30),A1324)</f>
        <v>SAC-1881</v>
      </c>
      <c r="S1324" s="19" t="n">
        <f aca="false">IF(E1324="Discontinued","",IFERROR(INDEX('Supplier file A'!$D$2:$D$677,MATCH(R1324,'Supplier file A'!$A$2:$A$677,0)),IFERROR(INDEX('Supplier file B'!$D$2:$D$386,MATCH(R1324,'Supplier file B'!$A$2:$A$386,0)),INDEX('Supplier file C'!$D$2:$D$383,MATCH(R1324,'Supplier file C'!$A$2:$A$383,0)))))</f>
        <v>15.02</v>
      </c>
      <c r="T1324" s="21" t="str">
        <f aca="false">IF(E1324="Discontinued","",IF(ABS(G1324-S1324)&lt;0.005,"Yes","No"))</f>
        <v>Yes</v>
      </c>
      <c r="U1324" s="21" t="str">
        <f aca="false">IF(E1324="Discontinued","",IF(ABS(F1324-G1324)&lt;=0.01*G1324,"Yes","No"))</f>
        <v>No</v>
      </c>
      <c r="V1324" s="17" t="n">
        <f aca="false">IF(E1324="Discontinued","",K1324/H1324-1)</f>
        <v>0.0891304347826087</v>
      </c>
      <c r="W1324" s="21" t="str">
        <f aca="false">IF(E1324="Discontinued","Archived",IF(ROUND((L1324-G1324)/L1324,3)&gt;=ROUND(I1324,3),"At or above target",IF(Q1324&lt;&gt;"","Below target, reason recorded","Below target, no reason")))</f>
        <v>Below target, reason recorded</v>
      </c>
      <c r="X1324" s="21" t="str">
        <f aca="false">IF(E1324="Discontinued","",IF(ROUND(M1324-I1324,3)&lt;-0.01,"Yes","No"))</f>
        <v>Yes</v>
      </c>
    </row>
    <row r="1325" customFormat="false" ht="15" hidden="false" customHeight="false" outlineLevel="0" collapsed="false">
      <c r="A1325" s="21" t="s">
        <v>2796</v>
      </c>
      <c r="B1325" s="21" t="s">
        <v>2797</v>
      </c>
      <c r="C1325" s="21" t="s">
        <v>2748</v>
      </c>
      <c r="D1325" s="21" t="s">
        <v>2203</v>
      </c>
      <c r="E1325" s="21" t="s">
        <v>110</v>
      </c>
      <c r="F1325" s="19" t="n">
        <v>6.8</v>
      </c>
      <c r="G1325" s="19" t="n">
        <v>7.38</v>
      </c>
      <c r="H1325" s="19" t="n">
        <v>12.4</v>
      </c>
      <c r="I1325" s="17" t="n">
        <v>0.45</v>
      </c>
      <c r="J1325" s="17"/>
      <c r="K1325" s="19" t="n">
        <f aca="false">IF(E1325="Discontinued",H1325,ROUND(ROUNDUP(ROUND(G1325/(1-IF(J1325="",I1325,J1325))/0.05,6),0)*0.05,2))</f>
        <v>13.45</v>
      </c>
      <c r="L1325" s="19" t="n">
        <f aca="false">IF(OR(E1325="Discontinued",P1325="Held at old sell"),H1325,IF(LEFT(P1325,15)="Approved, cappe",ROUND(ROUNDUP(ROUND(H1325*1.1/0.05,6),0)*0.05,2),K1325))</f>
        <v>13.45</v>
      </c>
      <c r="M1325" s="17" t="n">
        <f aca="false">ROUND((H1325-G1325)/H1325,3)</f>
        <v>0.405</v>
      </c>
      <c r="N1325" s="17" t="n">
        <f aca="false">IF(E1325="Discontinued","",ROUND((L1325-G1325)/L1325,3))</f>
        <v>0.451</v>
      </c>
      <c r="O1325" s="21" t="str">
        <f aca="false">IF(E1325="Discontinued","Archive",IF(AND(ROUND(K1325/H1325-1,6)&lt;=0.1,K1325-H1325&lt;=100),"Auto","Approval"))</f>
        <v>Auto</v>
      </c>
      <c r="P1325" s="21" t="s">
        <v>111</v>
      </c>
      <c r="Q1325" s="21"/>
      <c r="R1325" s="21" t="str">
        <f aca="false">IF(E1325="Superseded",MID(INDEX('Import file'!$E$2:$E$1384,MATCH(A1325,'Import file'!$A$2:$A$1384,0)),23,30),A1325)</f>
        <v>SAC-1884</v>
      </c>
      <c r="S1325" s="19" t="n">
        <f aca="false">IF(E1325="Discontinued","",IFERROR(INDEX('Supplier file A'!$D$2:$D$677,MATCH(R1325,'Supplier file A'!$A$2:$A$677,0)),IFERROR(INDEX('Supplier file B'!$D$2:$D$386,MATCH(R1325,'Supplier file B'!$A$2:$A$386,0)),INDEX('Supplier file C'!$D$2:$D$383,MATCH(R1325,'Supplier file C'!$A$2:$A$383,0)))))</f>
        <v>7.38</v>
      </c>
      <c r="T1325" s="21" t="str">
        <f aca="false">IF(E1325="Discontinued","",IF(ABS(G1325-S1325)&lt;0.005,"Yes","No"))</f>
        <v>Yes</v>
      </c>
      <c r="U1325" s="21" t="str">
        <f aca="false">IF(E1325="Discontinued","",IF(ABS(F1325-G1325)&lt;=0.01*G1325,"Yes","No"))</f>
        <v>No</v>
      </c>
      <c r="V1325" s="17" t="n">
        <f aca="false">IF(E1325="Discontinued","",K1325/H1325-1)</f>
        <v>0.0846774193548385</v>
      </c>
      <c r="W1325" s="21" t="str">
        <f aca="false">IF(E1325="Discontinued","Archived",IF(ROUND((L1325-G1325)/L1325,3)&gt;=ROUND(I1325,3),"At or above target",IF(Q1325&lt;&gt;"","Below target, reason recorded","Below target, no reason")))</f>
        <v>At or above target</v>
      </c>
      <c r="X1325" s="21" t="str">
        <f aca="false">IF(E1325="Discontinued","",IF(ROUND(M1325-I1325,3)&lt;-0.01,"Yes","No"))</f>
        <v>Yes</v>
      </c>
    </row>
    <row r="1326" customFormat="false" ht="15" hidden="false" customHeight="false" outlineLevel="0" collapsed="false">
      <c r="A1326" s="21" t="s">
        <v>2798</v>
      </c>
      <c r="B1326" s="21" t="s">
        <v>2799</v>
      </c>
      <c r="C1326" s="21" t="s">
        <v>2748</v>
      </c>
      <c r="D1326" s="21" t="s">
        <v>2203</v>
      </c>
      <c r="E1326" s="21" t="s">
        <v>110</v>
      </c>
      <c r="F1326" s="19" t="n">
        <v>2.99</v>
      </c>
      <c r="G1326" s="19" t="n">
        <v>3.29</v>
      </c>
      <c r="H1326" s="19" t="n">
        <v>4.95</v>
      </c>
      <c r="I1326" s="17" t="n">
        <v>0.45</v>
      </c>
      <c r="J1326" s="17" t="n">
        <v>0.39</v>
      </c>
      <c r="K1326" s="19" t="n">
        <f aca="false">IF(E1326="Discontinued",H1326,ROUND(ROUNDUP(ROUND(G1326/(1-IF(J1326="",I1326,J1326))/0.05,6),0)*0.05,2))</f>
        <v>5.4</v>
      </c>
      <c r="L1326" s="19" t="n">
        <f aca="false">IF(OR(E1326="Discontinued",P1326="Held at old sell"),H1326,IF(LEFT(P1326,15)="Approved, cappe",ROUND(ROUNDUP(ROUND(H1326*1.1/0.05,6),0)*0.05,2),K1326))</f>
        <v>5.4</v>
      </c>
      <c r="M1326" s="17" t="n">
        <f aca="false">ROUND((H1326-G1326)/H1326,3)</f>
        <v>0.335</v>
      </c>
      <c r="N1326" s="17" t="n">
        <f aca="false">IF(E1326="Discontinued","",ROUND((L1326-G1326)/L1326,3))</f>
        <v>0.391</v>
      </c>
      <c r="O1326" s="21" t="str">
        <f aca="false">IF(E1326="Discontinued","Archive",IF(AND(ROUND(K1326/H1326-1,6)&lt;=0.1,K1326-H1326&lt;=100),"Auto","Approval"))</f>
        <v>Auto</v>
      </c>
      <c r="P1326" s="21" t="s">
        <v>111</v>
      </c>
      <c r="Q1326" s="21" t="s">
        <v>2264</v>
      </c>
      <c r="R1326" s="21" t="str">
        <f aca="false">IF(E1326="Superseded",MID(INDEX('Import file'!$E$2:$E$1384,MATCH(A1326,'Import file'!$A$2:$A$1384,0)),23,30),A1326)</f>
        <v>SAC-1887</v>
      </c>
      <c r="S1326" s="19" t="n">
        <f aca="false">IF(E1326="Discontinued","",IFERROR(INDEX('Supplier file A'!$D$2:$D$677,MATCH(R1326,'Supplier file A'!$A$2:$A$677,0)),IFERROR(INDEX('Supplier file B'!$D$2:$D$386,MATCH(R1326,'Supplier file B'!$A$2:$A$386,0)),INDEX('Supplier file C'!$D$2:$D$383,MATCH(R1326,'Supplier file C'!$A$2:$A$383,0)))))</f>
        <v>3.29</v>
      </c>
      <c r="T1326" s="21" t="str">
        <f aca="false">IF(E1326="Discontinued","",IF(ABS(G1326-S1326)&lt;0.005,"Yes","No"))</f>
        <v>Yes</v>
      </c>
      <c r="U1326" s="21" t="str">
        <f aca="false">IF(E1326="Discontinued","",IF(ABS(F1326-G1326)&lt;=0.01*G1326,"Yes","No"))</f>
        <v>No</v>
      </c>
      <c r="V1326" s="17" t="n">
        <f aca="false">IF(E1326="Discontinued","",K1326/H1326-1)</f>
        <v>0.0909090909090911</v>
      </c>
      <c r="W1326" s="21" t="str">
        <f aca="false">IF(E1326="Discontinued","Archived",IF(ROUND((L1326-G1326)/L1326,3)&gt;=ROUND(I1326,3),"At or above target",IF(Q1326&lt;&gt;"","Below target, reason recorded","Below target, no reason")))</f>
        <v>Below target, reason recorded</v>
      </c>
      <c r="X1326" s="21" t="str">
        <f aca="false">IF(E1326="Discontinued","",IF(ROUND(M1326-I1326,3)&lt;-0.01,"Yes","No"))</f>
        <v>Yes</v>
      </c>
    </row>
    <row r="1327" customFormat="false" ht="15" hidden="false" customHeight="false" outlineLevel="0" collapsed="false">
      <c r="A1327" s="21" t="s">
        <v>2800</v>
      </c>
      <c r="B1327" s="21" t="s">
        <v>2801</v>
      </c>
      <c r="C1327" s="21" t="s">
        <v>2748</v>
      </c>
      <c r="D1327" s="21" t="s">
        <v>2203</v>
      </c>
      <c r="E1327" s="21" t="s">
        <v>110</v>
      </c>
      <c r="F1327" s="19" t="n">
        <v>2.89</v>
      </c>
      <c r="G1327" s="19" t="n">
        <v>3.19</v>
      </c>
      <c r="H1327" s="19" t="n">
        <v>5.3</v>
      </c>
      <c r="I1327" s="17" t="n">
        <v>0.45</v>
      </c>
      <c r="J1327" s="17"/>
      <c r="K1327" s="19" t="n">
        <f aca="false">IF(E1327="Discontinued",H1327,ROUND(ROUNDUP(ROUND(G1327/(1-IF(J1327="",I1327,J1327))/0.05,6),0)*0.05,2))</f>
        <v>5.8</v>
      </c>
      <c r="L1327" s="19" t="n">
        <f aca="false">IF(OR(E1327="Discontinued",P1327="Held at old sell"),H1327,IF(LEFT(P1327,15)="Approved, cappe",ROUND(ROUNDUP(ROUND(H1327*1.1/0.05,6),0)*0.05,2),K1327))</f>
        <v>5.8</v>
      </c>
      <c r="M1327" s="17" t="n">
        <f aca="false">ROUND((H1327-G1327)/H1327,3)</f>
        <v>0.398</v>
      </c>
      <c r="N1327" s="17" t="n">
        <f aca="false">IF(E1327="Discontinued","",ROUND((L1327-G1327)/L1327,3))</f>
        <v>0.45</v>
      </c>
      <c r="O1327" s="21" t="str">
        <f aca="false">IF(E1327="Discontinued","Archive",IF(AND(ROUND(K1327/H1327-1,6)&lt;=0.1,K1327-H1327&lt;=100),"Auto","Approval"))</f>
        <v>Auto</v>
      </c>
      <c r="P1327" s="21" t="s">
        <v>111</v>
      </c>
      <c r="Q1327" s="21"/>
      <c r="R1327" s="21" t="str">
        <f aca="false">IF(E1327="Superseded",MID(INDEX('Import file'!$E$2:$E$1384,MATCH(A1327,'Import file'!$A$2:$A$1384,0)),23,30),A1327)</f>
        <v>SAC-1889</v>
      </c>
      <c r="S1327" s="19" t="n">
        <f aca="false">IF(E1327="Discontinued","",IFERROR(INDEX('Supplier file A'!$D$2:$D$677,MATCH(R1327,'Supplier file A'!$A$2:$A$677,0)),IFERROR(INDEX('Supplier file B'!$D$2:$D$386,MATCH(R1327,'Supplier file B'!$A$2:$A$386,0)),INDEX('Supplier file C'!$D$2:$D$383,MATCH(R1327,'Supplier file C'!$A$2:$A$383,0)))))</f>
        <v>3.19</v>
      </c>
      <c r="T1327" s="21" t="str">
        <f aca="false">IF(E1327="Discontinued","",IF(ABS(G1327-S1327)&lt;0.005,"Yes","No"))</f>
        <v>Yes</v>
      </c>
      <c r="U1327" s="21" t="str">
        <f aca="false">IF(E1327="Discontinued","",IF(ABS(F1327-G1327)&lt;=0.01*G1327,"Yes","No"))</f>
        <v>No</v>
      </c>
      <c r="V1327" s="17" t="n">
        <f aca="false">IF(E1327="Discontinued","",K1327/H1327-1)</f>
        <v>0.0943396226415094</v>
      </c>
      <c r="W1327" s="21" t="str">
        <f aca="false">IF(E1327="Discontinued","Archived",IF(ROUND((L1327-G1327)/L1327,3)&gt;=ROUND(I1327,3),"At or above target",IF(Q1327&lt;&gt;"","Below target, reason recorded","Below target, no reason")))</f>
        <v>At or above target</v>
      </c>
      <c r="X1327" s="21" t="str">
        <f aca="false">IF(E1327="Discontinued","",IF(ROUND(M1327-I1327,3)&lt;-0.01,"Yes","No"))</f>
        <v>Yes</v>
      </c>
    </row>
    <row r="1328" customFormat="false" ht="15" hidden="false" customHeight="false" outlineLevel="0" collapsed="false">
      <c r="A1328" s="21" t="s">
        <v>2802</v>
      </c>
      <c r="B1328" s="21" t="s">
        <v>2803</v>
      </c>
      <c r="C1328" s="21" t="s">
        <v>2748</v>
      </c>
      <c r="D1328" s="21" t="s">
        <v>2203</v>
      </c>
      <c r="E1328" s="21" t="s">
        <v>110</v>
      </c>
      <c r="F1328" s="19" t="n">
        <v>28.35</v>
      </c>
      <c r="G1328" s="19" t="n">
        <v>30.96</v>
      </c>
      <c r="H1328" s="19" t="n">
        <v>51.55</v>
      </c>
      <c r="I1328" s="17" t="n">
        <v>0.45</v>
      </c>
      <c r="J1328" s="17"/>
      <c r="K1328" s="19" t="n">
        <f aca="false">IF(E1328="Discontinued",H1328,ROUND(ROUNDUP(ROUND(G1328/(1-IF(J1328="",I1328,J1328))/0.05,6),0)*0.05,2))</f>
        <v>56.3</v>
      </c>
      <c r="L1328" s="19" t="n">
        <f aca="false">IF(OR(E1328="Discontinued",P1328="Held at old sell"),H1328,IF(LEFT(P1328,15)="Approved, cappe",ROUND(ROUNDUP(ROUND(H1328*1.1/0.05,6),0)*0.05,2),K1328))</f>
        <v>56.3</v>
      </c>
      <c r="M1328" s="17" t="n">
        <f aca="false">ROUND((H1328-G1328)/H1328,3)</f>
        <v>0.399</v>
      </c>
      <c r="N1328" s="17" t="n">
        <f aca="false">IF(E1328="Discontinued","",ROUND((L1328-G1328)/L1328,3))</f>
        <v>0.45</v>
      </c>
      <c r="O1328" s="21" t="str">
        <f aca="false">IF(E1328="Discontinued","Archive",IF(AND(ROUND(K1328/H1328-1,6)&lt;=0.1,K1328-H1328&lt;=100),"Auto","Approval"))</f>
        <v>Auto</v>
      </c>
      <c r="P1328" s="21" t="s">
        <v>111</v>
      </c>
      <c r="Q1328" s="21"/>
      <c r="R1328" s="21" t="str">
        <f aca="false">IF(E1328="Superseded",MID(INDEX('Import file'!$E$2:$E$1384,MATCH(A1328,'Import file'!$A$2:$A$1384,0)),23,30),A1328)</f>
        <v>SAC-1892</v>
      </c>
      <c r="S1328" s="19" t="n">
        <f aca="false">IF(E1328="Discontinued","",IFERROR(INDEX('Supplier file A'!$D$2:$D$677,MATCH(R1328,'Supplier file A'!$A$2:$A$677,0)),IFERROR(INDEX('Supplier file B'!$D$2:$D$386,MATCH(R1328,'Supplier file B'!$A$2:$A$386,0)),INDEX('Supplier file C'!$D$2:$D$383,MATCH(R1328,'Supplier file C'!$A$2:$A$383,0)))))</f>
        <v>30.96</v>
      </c>
      <c r="T1328" s="21" t="str">
        <f aca="false">IF(E1328="Discontinued","",IF(ABS(G1328-S1328)&lt;0.005,"Yes","No"))</f>
        <v>Yes</v>
      </c>
      <c r="U1328" s="21" t="str">
        <f aca="false">IF(E1328="Discontinued","",IF(ABS(F1328-G1328)&lt;=0.01*G1328,"Yes","No"))</f>
        <v>No</v>
      </c>
      <c r="V1328" s="17" t="n">
        <f aca="false">IF(E1328="Discontinued","",K1328/H1328-1)</f>
        <v>0.0921435499515033</v>
      </c>
      <c r="W1328" s="21" t="str">
        <f aca="false">IF(E1328="Discontinued","Archived",IF(ROUND((L1328-G1328)/L1328,3)&gt;=ROUND(I1328,3),"At or above target",IF(Q1328&lt;&gt;"","Below target, reason recorded","Below target, no reason")))</f>
        <v>At or above target</v>
      </c>
      <c r="X1328" s="21" t="str">
        <f aca="false">IF(E1328="Discontinued","",IF(ROUND(M1328-I1328,3)&lt;-0.01,"Yes","No"))</f>
        <v>Yes</v>
      </c>
    </row>
    <row r="1329" customFormat="false" ht="15" hidden="false" customHeight="false" outlineLevel="0" collapsed="false">
      <c r="A1329" s="21" t="s">
        <v>2804</v>
      </c>
      <c r="B1329" s="21" t="s">
        <v>2805</v>
      </c>
      <c r="C1329" s="21" t="s">
        <v>2748</v>
      </c>
      <c r="D1329" s="21" t="s">
        <v>2203</v>
      </c>
      <c r="E1329" s="21" t="s">
        <v>110</v>
      </c>
      <c r="F1329" s="19" t="n">
        <v>6.8</v>
      </c>
      <c r="G1329" s="19" t="n">
        <v>7.43</v>
      </c>
      <c r="H1329" s="19" t="n">
        <v>12.4</v>
      </c>
      <c r="I1329" s="17" t="n">
        <v>0.45</v>
      </c>
      <c r="J1329" s="17"/>
      <c r="K1329" s="19" t="n">
        <f aca="false">IF(E1329="Discontinued",H1329,ROUND(ROUNDUP(ROUND(G1329/(1-IF(J1329="",I1329,J1329))/0.05,6),0)*0.05,2))</f>
        <v>13.55</v>
      </c>
      <c r="L1329" s="19" t="n">
        <f aca="false">IF(OR(E1329="Discontinued",P1329="Held at old sell"),H1329,IF(LEFT(P1329,15)="Approved, cappe",ROUND(ROUNDUP(ROUND(H1329*1.1/0.05,6),0)*0.05,2),K1329))</f>
        <v>13.55</v>
      </c>
      <c r="M1329" s="17" t="n">
        <f aca="false">ROUND((H1329-G1329)/H1329,3)</f>
        <v>0.401</v>
      </c>
      <c r="N1329" s="17" t="n">
        <f aca="false">IF(E1329="Discontinued","",ROUND((L1329-G1329)/L1329,3))</f>
        <v>0.452</v>
      </c>
      <c r="O1329" s="21" t="str">
        <f aca="false">IF(E1329="Discontinued","Archive",IF(AND(ROUND(K1329/H1329-1,6)&lt;=0.1,K1329-H1329&lt;=100),"Auto","Approval"))</f>
        <v>Auto</v>
      </c>
      <c r="P1329" s="21" t="s">
        <v>111</v>
      </c>
      <c r="Q1329" s="21"/>
      <c r="R1329" s="21" t="str">
        <f aca="false">IF(E1329="Superseded",MID(INDEX('Import file'!$E$2:$E$1384,MATCH(A1329,'Import file'!$A$2:$A$1384,0)),23,30),A1329)</f>
        <v>SAC-1896</v>
      </c>
      <c r="S1329" s="19" t="n">
        <f aca="false">IF(E1329="Discontinued","",IFERROR(INDEX('Supplier file A'!$D$2:$D$677,MATCH(R1329,'Supplier file A'!$A$2:$A$677,0)),IFERROR(INDEX('Supplier file B'!$D$2:$D$386,MATCH(R1329,'Supplier file B'!$A$2:$A$386,0)),INDEX('Supplier file C'!$D$2:$D$383,MATCH(R1329,'Supplier file C'!$A$2:$A$383,0)))))</f>
        <v>7.43</v>
      </c>
      <c r="T1329" s="21" t="str">
        <f aca="false">IF(E1329="Discontinued","",IF(ABS(G1329-S1329)&lt;0.005,"Yes","No"))</f>
        <v>Yes</v>
      </c>
      <c r="U1329" s="21" t="str">
        <f aca="false">IF(E1329="Discontinued","",IF(ABS(F1329-G1329)&lt;=0.01*G1329,"Yes","No"))</f>
        <v>No</v>
      </c>
      <c r="V1329" s="17" t="n">
        <f aca="false">IF(E1329="Discontinued","",K1329/H1329-1)</f>
        <v>0.092741935483871</v>
      </c>
      <c r="W1329" s="21" t="str">
        <f aca="false">IF(E1329="Discontinued","Archived",IF(ROUND((L1329-G1329)/L1329,3)&gt;=ROUND(I1329,3),"At or above target",IF(Q1329&lt;&gt;"","Below target, reason recorded","Below target, no reason")))</f>
        <v>At or above target</v>
      </c>
      <c r="X1329" s="21" t="str">
        <f aca="false">IF(E1329="Discontinued","",IF(ROUND(M1329-I1329,3)&lt;-0.01,"Yes","No"))</f>
        <v>Yes</v>
      </c>
    </row>
    <row r="1330" customFormat="false" ht="15" hidden="false" customHeight="false" outlineLevel="0" collapsed="false">
      <c r="A1330" s="21" t="s">
        <v>2806</v>
      </c>
      <c r="B1330" s="21" t="s">
        <v>2807</v>
      </c>
      <c r="C1330" s="21" t="s">
        <v>2748</v>
      </c>
      <c r="D1330" s="21" t="s">
        <v>2203</v>
      </c>
      <c r="E1330" s="21" t="s">
        <v>110</v>
      </c>
      <c r="F1330" s="19" t="n">
        <v>25.65</v>
      </c>
      <c r="G1330" s="19" t="n">
        <v>27.82</v>
      </c>
      <c r="H1330" s="19" t="n">
        <v>46.65</v>
      </c>
      <c r="I1330" s="17" t="n">
        <v>0.45</v>
      </c>
      <c r="J1330" s="17"/>
      <c r="K1330" s="19" t="n">
        <f aca="false">IF(E1330="Discontinued",H1330,ROUND(ROUNDUP(ROUND(G1330/(1-IF(J1330="",I1330,J1330))/0.05,6),0)*0.05,2))</f>
        <v>50.6</v>
      </c>
      <c r="L1330" s="19" t="n">
        <f aca="false">IF(OR(E1330="Discontinued",P1330="Held at old sell"),H1330,IF(LEFT(P1330,15)="Approved, cappe",ROUND(ROUNDUP(ROUND(H1330*1.1/0.05,6),0)*0.05,2),K1330))</f>
        <v>50.6</v>
      </c>
      <c r="M1330" s="17" t="n">
        <f aca="false">ROUND((H1330-G1330)/H1330,3)</f>
        <v>0.404</v>
      </c>
      <c r="N1330" s="17" t="n">
        <f aca="false">IF(E1330="Discontinued","",ROUND((L1330-G1330)/L1330,3))</f>
        <v>0.45</v>
      </c>
      <c r="O1330" s="21" t="str">
        <f aca="false">IF(E1330="Discontinued","Archive",IF(AND(ROUND(K1330/H1330-1,6)&lt;=0.1,K1330-H1330&lt;=100),"Auto","Approval"))</f>
        <v>Auto</v>
      </c>
      <c r="P1330" s="21" t="s">
        <v>111</v>
      </c>
      <c r="Q1330" s="21"/>
      <c r="R1330" s="21" t="str">
        <f aca="false">IF(E1330="Superseded",MID(INDEX('Import file'!$E$2:$E$1384,MATCH(A1330,'Import file'!$A$2:$A$1384,0)),23,30),A1330)</f>
        <v>SAC-1898</v>
      </c>
      <c r="S1330" s="19" t="n">
        <f aca="false">IF(E1330="Discontinued","",IFERROR(INDEX('Supplier file A'!$D$2:$D$677,MATCH(R1330,'Supplier file A'!$A$2:$A$677,0)),IFERROR(INDEX('Supplier file B'!$D$2:$D$386,MATCH(R1330,'Supplier file B'!$A$2:$A$386,0)),INDEX('Supplier file C'!$D$2:$D$383,MATCH(R1330,'Supplier file C'!$A$2:$A$383,0)))))</f>
        <v>27.82</v>
      </c>
      <c r="T1330" s="21" t="str">
        <f aca="false">IF(E1330="Discontinued","",IF(ABS(G1330-S1330)&lt;0.005,"Yes","No"))</f>
        <v>Yes</v>
      </c>
      <c r="U1330" s="21" t="str">
        <f aca="false">IF(E1330="Discontinued","",IF(ABS(F1330-G1330)&lt;=0.01*G1330,"Yes","No"))</f>
        <v>No</v>
      </c>
      <c r="V1330" s="17" t="n">
        <f aca="false">IF(E1330="Discontinued","",K1330/H1330-1)</f>
        <v>0.084673097534834</v>
      </c>
      <c r="W1330" s="21" t="str">
        <f aca="false">IF(E1330="Discontinued","Archived",IF(ROUND((L1330-G1330)/L1330,3)&gt;=ROUND(I1330,3),"At or above target",IF(Q1330&lt;&gt;"","Below target, reason recorded","Below target, no reason")))</f>
        <v>At or above target</v>
      </c>
      <c r="X1330" s="21" t="str">
        <f aca="false">IF(E1330="Discontinued","",IF(ROUND(M1330-I1330,3)&lt;-0.01,"Yes","No"))</f>
        <v>Yes</v>
      </c>
    </row>
    <row r="1331" customFormat="false" ht="15" hidden="false" customHeight="false" outlineLevel="0" collapsed="false">
      <c r="A1331" s="21" t="s">
        <v>2808</v>
      </c>
      <c r="B1331" s="21" t="s">
        <v>2809</v>
      </c>
      <c r="C1331" s="21" t="s">
        <v>2748</v>
      </c>
      <c r="D1331" s="21" t="s">
        <v>2203</v>
      </c>
      <c r="E1331" s="21" t="s">
        <v>110</v>
      </c>
      <c r="F1331" s="19" t="n">
        <v>14</v>
      </c>
      <c r="G1331" s="19" t="n">
        <v>15.34</v>
      </c>
      <c r="H1331" s="19" t="n">
        <v>25.5</v>
      </c>
      <c r="I1331" s="17" t="n">
        <v>0.45</v>
      </c>
      <c r="J1331" s="17"/>
      <c r="K1331" s="19" t="n">
        <f aca="false">IF(E1331="Discontinued",H1331,ROUND(ROUNDUP(ROUND(G1331/(1-IF(J1331="",I1331,J1331))/0.05,6),0)*0.05,2))</f>
        <v>27.9</v>
      </c>
      <c r="L1331" s="19" t="n">
        <f aca="false">IF(OR(E1331="Discontinued",P1331="Held at old sell"),H1331,IF(LEFT(P1331,15)="Approved, cappe",ROUND(ROUNDUP(ROUND(H1331*1.1/0.05,6),0)*0.05,2),K1331))</f>
        <v>27.9</v>
      </c>
      <c r="M1331" s="17" t="n">
        <f aca="false">ROUND((H1331-G1331)/H1331,3)</f>
        <v>0.398</v>
      </c>
      <c r="N1331" s="17" t="n">
        <f aca="false">IF(E1331="Discontinued","",ROUND((L1331-G1331)/L1331,3))</f>
        <v>0.45</v>
      </c>
      <c r="O1331" s="21" t="str">
        <f aca="false">IF(E1331="Discontinued","Archive",IF(AND(ROUND(K1331/H1331-1,6)&lt;=0.1,K1331-H1331&lt;=100),"Auto","Approval"))</f>
        <v>Auto</v>
      </c>
      <c r="P1331" s="21" t="s">
        <v>111</v>
      </c>
      <c r="Q1331" s="21"/>
      <c r="R1331" s="21" t="str">
        <f aca="false">IF(E1331="Superseded",MID(INDEX('Import file'!$E$2:$E$1384,MATCH(A1331,'Import file'!$A$2:$A$1384,0)),23,30),A1331)</f>
        <v>SAC-1902</v>
      </c>
      <c r="S1331" s="19" t="n">
        <f aca="false">IF(E1331="Discontinued","",IFERROR(INDEX('Supplier file A'!$D$2:$D$677,MATCH(R1331,'Supplier file A'!$A$2:$A$677,0)),IFERROR(INDEX('Supplier file B'!$D$2:$D$386,MATCH(R1331,'Supplier file B'!$A$2:$A$386,0)),INDEX('Supplier file C'!$D$2:$D$383,MATCH(R1331,'Supplier file C'!$A$2:$A$383,0)))))</f>
        <v>15.34</v>
      </c>
      <c r="T1331" s="21" t="str">
        <f aca="false">IF(E1331="Discontinued","",IF(ABS(G1331-S1331)&lt;0.005,"Yes","No"))</f>
        <v>Yes</v>
      </c>
      <c r="U1331" s="21" t="str">
        <f aca="false">IF(E1331="Discontinued","",IF(ABS(F1331-G1331)&lt;=0.01*G1331,"Yes","No"))</f>
        <v>No</v>
      </c>
      <c r="V1331" s="17" t="n">
        <f aca="false">IF(E1331="Discontinued","",K1331/H1331-1)</f>
        <v>0.0941176470588234</v>
      </c>
      <c r="W1331" s="21" t="str">
        <f aca="false">IF(E1331="Discontinued","Archived",IF(ROUND((L1331-G1331)/L1331,3)&gt;=ROUND(I1331,3),"At or above target",IF(Q1331&lt;&gt;"","Below target, reason recorded","Below target, no reason")))</f>
        <v>At or above target</v>
      </c>
      <c r="X1331" s="21" t="str">
        <f aca="false">IF(E1331="Discontinued","",IF(ROUND(M1331-I1331,3)&lt;-0.01,"Yes","No"))</f>
        <v>Yes</v>
      </c>
    </row>
    <row r="1332" customFormat="false" ht="15" hidden="false" customHeight="false" outlineLevel="0" collapsed="false">
      <c r="A1332" s="21" t="s">
        <v>2810</v>
      </c>
      <c r="B1332" s="21" t="s">
        <v>2811</v>
      </c>
      <c r="C1332" s="21" t="s">
        <v>2748</v>
      </c>
      <c r="D1332" s="21" t="s">
        <v>2203</v>
      </c>
      <c r="E1332" s="21" t="s">
        <v>110</v>
      </c>
      <c r="F1332" s="19" t="n">
        <v>1.2</v>
      </c>
      <c r="G1332" s="19" t="n">
        <v>1.32</v>
      </c>
      <c r="H1332" s="19" t="n">
        <v>2.2</v>
      </c>
      <c r="I1332" s="17" t="n">
        <v>0.45</v>
      </c>
      <c r="J1332" s="17"/>
      <c r="K1332" s="19" t="n">
        <f aca="false">IF(E1332="Discontinued",H1332,ROUND(ROUNDUP(ROUND(G1332/(1-IF(J1332="",I1332,J1332))/0.05,6),0)*0.05,2))</f>
        <v>2.4</v>
      </c>
      <c r="L1332" s="19" t="n">
        <f aca="false">IF(OR(E1332="Discontinued",P1332="Held at old sell"),H1332,IF(LEFT(P1332,15)="Approved, cappe",ROUND(ROUNDUP(ROUND(H1332*1.1/0.05,6),0)*0.05,2),K1332))</f>
        <v>2.4</v>
      </c>
      <c r="M1332" s="17" t="n">
        <f aca="false">ROUND((H1332-G1332)/H1332,3)</f>
        <v>0.4</v>
      </c>
      <c r="N1332" s="17" t="n">
        <f aca="false">IF(E1332="Discontinued","",ROUND((L1332-G1332)/L1332,3))</f>
        <v>0.45</v>
      </c>
      <c r="O1332" s="21" t="str">
        <f aca="false">IF(E1332="Discontinued","Archive",IF(AND(ROUND(K1332/H1332-1,6)&lt;=0.1,K1332-H1332&lt;=100),"Auto","Approval"))</f>
        <v>Auto</v>
      </c>
      <c r="P1332" s="21" t="s">
        <v>111</v>
      </c>
      <c r="Q1332" s="21"/>
      <c r="R1332" s="21" t="str">
        <f aca="false">IF(E1332="Superseded",MID(INDEX('Import file'!$E$2:$E$1384,MATCH(A1332,'Import file'!$A$2:$A$1384,0)),23,30),A1332)</f>
        <v>SAC-1905</v>
      </c>
      <c r="S1332" s="19" t="n">
        <f aca="false">IF(E1332="Discontinued","",IFERROR(INDEX('Supplier file A'!$D$2:$D$677,MATCH(R1332,'Supplier file A'!$A$2:$A$677,0)),IFERROR(INDEX('Supplier file B'!$D$2:$D$386,MATCH(R1332,'Supplier file B'!$A$2:$A$386,0)),INDEX('Supplier file C'!$D$2:$D$383,MATCH(R1332,'Supplier file C'!$A$2:$A$383,0)))))</f>
        <v>1.32</v>
      </c>
      <c r="T1332" s="21" t="str">
        <f aca="false">IF(E1332="Discontinued","",IF(ABS(G1332-S1332)&lt;0.005,"Yes","No"))</f>
        <v>Yes</v>
      </c>
      <c r="U1332" s="21" t="str">
        <f aca="false">IF(E1332="Discontinued","",IF(ABS(F1332-G1332)&lt;=0.01*G1332,"Yes","No"))</f>
        <v>No</v>
      </c>
      <c r="V1332" s="17" t="n">
        <f aca="false">IF(E1332="Discontinued","",K1332/H1332-1)</f>
        <v>0.0909090909090908</v>
      </c>
      <c r="W1332" s="21" t="str">
        <f aca="false">IF(E1332="Discontinued","Archived",IF(ROUND((L1332-G1332)/L1332,3)&gt;=ROUND(I1332,3),"At or above target",IF(Q1332&lt;&gt;"","Below target, reason recorded","Below target, no reason")))</f>
        <v>At or above target</v>
      </c>
      <c r="X1332" s="21" t="str">
        <f aca="false">IF(E1332="Discontinued","",IF(ROUND(M1332-I1332,3)&lt;-0.01,"Yes","No"))</f>
        <v>Yes</v>
      </c>
    </row>
    <row r="1333" customFormat="false" ht="15" hidden="false" customHeight="false" outlineLevel="0" collapsed="false">
      <c r="A1333" s="21" t="s">
        <v>2812</v>
      </c>
      <c r="B1333" s="21" t="s">
        <v>2813</v>
      </c>
      <c r="C1333" s="21" t="s">
        <v>2748</v>
      </c>
      <c r="D1333" s="21" t="s">
        <v>2203</v>
      </c>
      <c r="E1333" s="21" t="s">
        <v>110</v>
      </c>
      <c r="F1333" s="19" t="n">
        <v>2.97</v>
      </c>
      <c r="G1333" s="19" t="n">
        <v>3.28</v>
      </c>
      <c r="H1333" s="19" t="n">
        <v>5.4</v>
      </c>
      <c r="I1333" s="17" t="n">
        <v>0.45</v>
      </c>
      <c r="J1333" s="17"/>
      <c r="K1333" s="19" t="n">
        <f aca="false">IF(E1333="Discontinued",H1333,ROUND(ROUNDUP(ROUND(G1333/(1-IF(J1333="",I1333,J1333))/0.05,6),0)*0.05,2))</f>
        <v>6</v>
      </c>
      <c r="L1333" s="19" t="n">
        <f aca="false">IF(OR(E1333="Discontinued",P1333="Held at old sell"),H1333,IF(LEFT(P1333,15)="Approved, cappe",ROUND(ROUNDUP(ROUND(H1333*1.1/0.05,6),0)*0.05,2),K1333))</f>
        <v>5.4</v>
      </c>
      <c r="M1333" s="17" t="n">
        <f aca="false">ROUND((H1333-G1333)/H1333,3)</f>
        <v>0.393</v>
      </c>
      <c r="N1333" s="17" t="n">
        <f aca="false">IF(E1333="Discontinued","",ROUND((L1333-G1333)/L1333,3))</f>
        <v>0.393</v>
      </c>
      <c r="O1333" s="21" t="str">
        <f aca="false">IF(E1333="Discontinued","Archive",IF(AND(ROUND(K1333/H1333-1,6)&lt;=0.1,K1333-H1333&lt;=100),"Auto","Approval"))</f>
        <v>Approval</v>
      </c>
      <c r="P1333" s="21" t="s">
        <v>122</v>
      </c>
      <c r="Q1333" s="21" t="s">
        <v>123</v>
      </c>
      <c r="R1333" s="21" t="str">
        <f aca="false">IF(E1333="Superseded",MID(INDEX('Import file'!$E$2:$E$1384,MATCH(A1333,'Import file'!$A$2:$A$1384,0)),23,30),A1333)</f>
        <v>SAC-1908</v>
      </c>
      <c r="S1333" s="19" t="n">
        <f aca="false">IF(E1333="Discontinued","",IFERROR(INDEX('Supplier file A'!$D$2:$D$677,MATCH(R1333,'Supplier file A'!$A$2:$A$677,0)),IFERROR(INDEX('Supplier file B'!$D$2:$D$386,MATCH(R1333,'Supplier file B'!$A$2:$A$386,0)),INDEX('Supplier file C'!$D$2:$D$383,MATCH(R1333,'Supplier file C'!$A$2:$A$383,0)))))</f>
        <v>3.28</v>
      </c>
      <c r="T1333" s="21" t="str">
        <f aca="false">IF(E1333="Discontinued","",IF(ABS(G1333-S1333)&lt;0.005,"Yes","No"))</f>
        <v>Yes</v>
      </c>
      <c r="U1333" s="21" t="str">
        <f aca="false">IF(E1333="Discontinued","",IF(ABS(F1333-G1333)&lt;=0.01*G1333,"Yes","No"))</f>
        <v>No</v>
      </c>
      <c r="V1333" s="17" t="n">
        <f aca="false">IF(E1333="Discontinued","",K1333/H1333-1)</f>
        <v>0.111111111111111</v>
      </c>
      <c r="W1333" s="21" t="str">
        <f aca="false">IF(E1333="Discontinued","Archived",IF(ROUND((L1333-G1333)/L1333,3)&gt;=ROUND(I1333,3),"At or above target",IF(Q1333&lt;&gt;"","Below target, reason recorded","Below target, no reason")))</f>
        <v>Below target, reason recorded</v>
      </c>
      <c r="X1333" s="21" t="str">
        <f aca="false">IF(E1333="Discontinued","",IF(ROUND(M1333-I1333,3)&lt;-0.01,"Yes","No"))</f>
        <v>Yes</v>
      </c>
    </row>
    <row r="1334" customFormat="false" ht="15" hidden="false" customHeight="false" outlineLevel="0" collapsed="false">
      <c r="A1334" s="21" t="s">
        <v>2814</v>
      </c>
      <c r="B1334" s="21" t="s">
        <v>2815</v>
      </c>
      <c r="C1334" s="21" t="s">
        <v>2748</v>
      </c>
      <c r="D1334" s="21" t="s">
        <v>2203</v>
      </c>
      <c r="E1334" s="21" t="s">
        <v>110</v>
      </c>
      <c r="F1334" s="19" t="n">
        <v>5.75</v>
      </c>
      <c r="G1334" s="19" t="n">
        <v>6.22</v>
      </c>
      <c r="H1334" s="19" t="n">
        <v>10.5</v>
      </c>
      <c r="I1334" s="17" t="n">
        <v>0.45</v>
      </c>
      <c r="J1334" s="17"/>
      <c r="K1334" s="19" t="n">
        <f aca="false">IF(E1334="Discontinued",H1334,ROUND(ROUNDUP(ROUND(G1334/(1-IF(J1334="",I1334,J1334))/0.05,6),0)*0.05,2))</f>
        <v>11.35</v>
      </c>
      <c r="L1334" s="19" t="n">
        <f aca="false">IF(OR(E1334="Discontinued",P1334="Held at old sell"),H1334,IF(LEFT(P1334,15)="Approved, cappe",ROUND(ROUNDUP(ROUND(H1334*1.1/0.05,6),0)*0.05,2),K1334))</f>
        <v>11.35</v>
      </c>
      <c r="M1334" s="17" t="n">
        <f aca="false">ROUND((H1334-G1334)/H1334,3)</f>
        <v>0.408</v>
      </c>
      <c r="N1334" s="17" t="n">
        <f aca="false">IF(E1334="Discontinued","",ROUND((L1334-G1334)/L1334,3))</f>
        <v>0.452</v>
      </c>
      <c r="O1334" s="21" t="str">
        <f aca="false">IF(E1334="Discontinued","Archive",IF(AND(ROUND(K1334/H1334-1,6)&lt;=0.1,K1334-H1334&lt;=100),"Auto","Approval"))</f>
        <v>Auto</v>
      </c>
      <c r="P1334" s="21" t="s">
        <v>111</v>
      </c>
      <c r="Q1334" s="21"/>
      <c r="R1334" s="21" t="str">
        <f aca="false">IF(E1334="Superseded",MID(INDEX('Import file'!$E$2:$E$1384,MATCH(A1334,'Import file'!$A$2:$A$1384,0)),23,30),A1334)</f>
        <v>SAC-1909</v>
      </c>
      <c r="S1334" s="19" t="n">
        <f aca="false">IF(E1334="Discontinued","",IFERROR(INDEX('Supplier file A'!$D$2:$D$677,MATCH(R1334,'Supplier file A'!$A$2:$A$677,0)),IFERROR(INDEX('Supplier file B'!$D$2:$D$386,MATCH(R1334,'Supplier file B'!$A$2:$A$386,0)),INDEX('Supplier file C'!$D$2:$D$383,MATCH(R1334,'Supplier file C'!$A$2:$A$383,0)))))</f>
        <v>6.22</v>
      </c>
      <c r="T1334" s="21" t="str">
        <f aca="false">IF(E1334="Discontinued","",IF(ABS(G1334-S1334)&lt;0.005,"Yes","No"))</f>
        <v>Yes</v>
      </c>
      <c r="U1334" s="21" t="str">
        <f aca="false">IF(E1334="Discontinued","",IF(ABS(F1334-G1334)&lt;=0.01*G1334,"Yes","No"))</f>
        <v>No</v>
      </c>
      <c r="V1334" s="17" t="n">
        <f aca="false">IF(E1334="Discontinued","",K1334/H1334-1)</f>
        <v>0.0809523809523809</v>
      </c>
      <c r="W1334" s="21" t="str">
        <f aca="false">IF(E1334="Discontinued","Archived",IF(ROUND((L1334-G1334)/L1334,3)&gt;=ROUND(I1334,3),"At or above target",IF(Q1334&lt;&gt;"","Below target, reason recorded","Below target, no reason")))</f>
        <v>At or above target</v>
      </c>
      <c r="X1334" s="21" t="str">
        <f aca="false">IF(E1334="Discontinued","",IF(ROUND(M1334-I1334,3)&lt;-0.01,"Yes","No"))</f>
        <v>Yes</v>
      </c>
    </row>
    <row r="1335" customFormat="false" ht="15" hidden="false" customHeight="false" outlineLevel="0" collapsed="false">
      <c r="A1335" s="21" t="s">
        <v>2816</v>
      </c>
      <c r="B1335" s="21" t="s">
        <v>2817</v>
      </c>
      <c r="C1335" s="21" t="s">
        <v>2748</v>
      </c>
      <c r="D1335" s="21" t="s">
        <v>2203</v>
      </c>
      <c r="E1335" s="21" t="s">
        <v>110</v>
      </c>
      <c r="F1335" s="19" t="n">
        <v>21.85</v>
      </c>
      <c r="G1335" s="19" t="n">
        <v>24.1</v>
      </c>
      <c r="H1335" s="19" t="n">
        <v>39.75</v>
      </c>
      <c r="I1335" s="17" t="n">
        <v>0.45</v>
      </c>
      <c r="J1335" s="17"/>
      <c r="K1335" s="19" t="n">
        <f aca="false">IF(E1335="Discontinued",H1335,ROUND(ROUNDUP(ROUND(G1335/(1-IF(J1335="",I1335,J1335))/0.05,6),0)*0.05,2))</f>
        <v>43.85</v>
      </c>
      <c r="L1335" s="19" t="n">
        <f aca="false">IF(OR(E1335="Discontinued",P1335="Held at old sell"),H1335,IF(LEFT(P1335,15)="Approved, cappe",ROUND(ROUNDUP(ROUND(H1335*1.1/0.05,6),0)*0.05,2),K1335))</f>
        <v>43.75</v>
      </c>
      <c r="M1335" s="17" t="n">
        <f aca="false">ROUND((H1335-G1335)/H1335,3)</f>
        <v>0.394</v>
      </c>
      <c r="N1335" s="17" t="n">
        <f aca="false">IF(E1335="Discontinued","",ROUND((L1335-G1335)/L1335,3))</f>
        <v>0.449</v>
      </c>
      <c r="O1335" s="21" t="str">
        <f aca="false">IF(E1335="Discontinued","Archive",IF(AND(ROUND(K1335/H1335-1,6)&lt;=0.1,K1335-H1335&lt;=100),"Auto","Approval"))</f>
        <v>Approval</v>
      </c>
      <c r="P1335" s="21" t="s">
        <v>45</v>
      </c>
      <c r="Q1335" s="21" t="s">
        <v>289</v>
      </c>
      <c r="R1335" s="21" t="str">
        <f aca="false">IF(E1335="Superseded",MID(INDEX('Import file'!$E$2:$E$1384,MATCH(A1335,'Import file'!$A$2:$A$1384,0)),23,30),A1335)</f>
        <v>SAC-1914</v>
      </c>
      <c r="S1335" s="19" t="n">
        <f aca="false">IF(E1335="Discontinued","",IFERROR(INDEX('Supplier file A'!$D$2:$D$677,MATCH(R1335,'Supplier file A'!$A$2:$A$677,0)),IFERROR(INDEX('Supplier file B'!$D$2:$D$386,MATCH(R1335,'Supplier file B'!$A$2:$A$386,0)),INDEX('Supplier file C'!$D$2:$D$383,MATCH(R1335,'Supplier file C'!$A$2:$A$383,0)))))</f>
        <v>24.1</v>
      </c>
      <c r="T1335" s="21" t="str">
        <f aca="false">IF(E1335="Discontinued","",IF(ABS(G1335-S1335)&lt;0.005,"Yes","No"))</f>
        <v>Yes</v>
      </c>
      <c r="U1335" s="21" t="str">
        <f aca="false">IF(E1335="Discontinued","",IF(ABS(F1335-G1335)&lt;=0.01*G1335,"Yes","No"))</f>
        <v>No</v>
      </c>
      <c r="V1335" s="17" t="n">
        <f aca="false">IF(E1335="Discontinued","",K1335/H1335-1)</f>
        <v>0.10314465408805</v>
      </c>
      <c r="W1335" s="21" t="str">
        <f aca="false">IF(E1335="Discontinued","Archived",IF(ROUND((L1335-G1335)/L1335,3)&gt;=ROUND(I1335,3),"At or above target",IF(Q1335&lt;&gt;"","Below target, reason recorded","Below target, no reason")))</f>
        <v>Below target, reason recorded</v>
      </c>
      <c r="X1335" s="21" t="str">
        <f aca="false">IF(E1335="Discontinued","",IF(ROUND(M1335-I1335,3)&lt;-0.01,"Yes","No"))</f>
        <v>Yes</v>
      </c>
    </row>
    <row r="1336" customFormat="false" ht="15" hidden="false" customHeight="false" outlineLevel="0" collapsed="false">
      <c r="A1336" s="21" t="s">
        <v>2818</v>
      </c>
      <c r="B1336" s="21" t="s">
        <v>2819</v>
      </c>
      <c r="C1336" s="21" t="s">
        <v>2748</v>
      </c>
      <c r="D1336" s="21" t="s">
        <v>2203</v>
      </c>
      <c r="E1336" s="21" t="s">
        <v>110</v>
      </c>
      <c r="F1336" s="19" t="n">
        <v>10.12</v>
      </c>
      <c r="G1336" s="19" t="n">
        <v>11.04</v>
      </c>
      <c r="H1336" s="19" t="n">
        <v>18.4</v>
      </c>
      <c r="I1336" s="17" t="n">
        <v>0.45</v>
      </c>
      <c r="J1336" s="17"/>
      <c r="K1336" s="19" t="n">
        <f aca="false">IF(E1336="Discontinued",H1336,ROUND(ROUNDUP(ROUND(G1336/(1-IF(J1336="",I1336,J1336))/0.05,6),0)*0.05,2))</f>
        <v>20.1</v>
      </c>
      <c r="L1336" s="19" t="n">
        <f aca="false">IF(OR(E1336="Discontinued",P1336="Held at old sell"),H1336,IF(LEFT(P1336,15)="Approved, cappe",ROUND(ROUNDUP(ROUND(H1336*1.1/0.05,6),0)*0.05,2),K1336))</f>
        <v>20.1</v>
      </c>
      <c r="M1336" s="17" t="n">
        <f aca="false">ROUND((H1336-G1336)/H1336,3)</f>
        <v>0.4</v>
      </c>
      <c r="N1336" s="17" t="n">
        <f aca="false">IF(E1336="Discontinued","",ROUND((L1336-G1336)/L1336,3))</f>
        <v>0.451</v>
      </c>
      <c r="O1336" s="21" t="str">
        <f aca="false">IF(E1336="Discontinued","Archive",IF(AND(ROUND(K1336/H1336-1,6)&lt;=0.1,K1336-H1336&lt;=100),"Auto","Approval"))</f>
        <v>Auto</v>
      </c>
      <c r="P1336" s="21" t="s">
        <v>111</v>
      </c>
      <c r="Q1336" s="21"/>
      <c r="R1336" s="21" t="str">
        <f aca="false">IF(E1336="Superseded",MID(INDEX('Import file'!$E$2:$E$1384,MATCH(A1336,'Import file'!$A$2:$A$1384,0)),23,30),A1336)</f>
        <v>SAC-1917</v>
      </c>
      <c r="S1336" s="19" t="n">
        <f aca="false">IF(E1336="Discontinued","",IFERROR(INDEX('Supplier file A'!$D$2:$D$677,MATCH(R1336,'Supplier file A'!$A$2:$A$677,0)),IFERROR(INDEX('Supplier file B'!$D$2:$D$386,MATCH(R1336,'Supplier file B'!$A$2:$A$386,0)),INDEX('Supplier file C'!$D$2:$D$383,MATCH(R1336,'Supplier file C'!$A$2:$A$383,0)))))</f>
        <v>11.04</v>
      </c>
      <c r="T1336" s="21" t="str">
        <f aca="false">IF(E1336="Discontinued","",IF(ABS(G1336-S1336)&lt;0.005,"Yes","No"))</f>
        <v>Yes</v>
      </c>
      <c r="U1336" s="21" t="str">
        <f aca="false">IF(E1336="Discontinued","",IF(ABS(F1336-G1336)&lt;=0.01*G1336,"Yes","No"))</f>
        <v>No</v>
      </c>
      <c r="V1336" s="17" t="n">
        <f aca="false">IF(E1336="Discontinued","",K1336/H1336-1)</f>
        <v>0.0923913043478262</v>
      </c>
      <c r="W1336" s="21" t="str">
        <f aca="false">IF(E1336="Discontinued","Archived",IF(ROUND((L1336-G1336)/L1336,3)&gt;=ROUND(I1336,3),"At or above target",IF(Q1336&lt;&gt;"","Below target, reason recorded","Below target, no reason")))</f>
        <v>At or above target</v>
      </c>
      <c r="X1336" s="21" t="str">
        <f aca="false">IF(E1336="Discontinued","",IF(ROUND(M1336-I1336,3)&lt;-0.01,"Yes","No"))</f>
        <v>Yes</v>
      </c>
    </row>
    <row r="1337" customFormat="false" ht="15" hidden="false" customHeight="false" outlineLevel="0" collapsed="false">
      <c r="A1337" s="21" t="s">
        <v>2820</v>
      </c>
      <c r="B1337" s="21" t="s">
        <v>2821</v>
      </c>
      <c r="C1337" s="21" t="s">
        <v>2748</v>
      </c>
      <c r="D1337" s="21" t="s">
        <v>2203</v>
      </c>
      <c r="E1337" s="21" t="s">
        <v>110</v>
      </c>
      <c r="F1337" s="19" t="n">
        <v>18.9</v>
      </c>
      <c r="G1337" s="19" t="n">
        <v>20.74</v>
      </c>
      <c r="H1337" s="19" t="n">
        <v>34.4</v>
      </c>
      <c r="I1337" s="17" t="n">
        <v>0.45</v>
      </c>
      <c r="J1337" s="17"/>
      <c r="K1337" s="19" t="n">
        <f aca="false">IF(E1337="Discontinued",H1337,ROUND(ROUNDUP(ROUND(G1337/(1-IF(J1337="",I1337,J1337))/0.05,6),0)*0.05,2))</f>
        <v>37.75</v>
      </c>
      <c r="L1337" s="19" t="n">
        <f aca="false">IF(OR(E1337="Discontinued",P1337="Held at old sell"),H1337,IF(LEFT(P1337,15)="Approved, cappe",ROUND(ROUNDUP(ROUND(H1337*1.1/0.05,6),0)*0.05,2),K1337))</f>
        <v>37.75</v>
      </c>
      <c r="M1337" s="17" t="n">
        <f aca="false">ROUND((H1337-G1337)/H1337,3)</f>
        <v>0.397</v>
      </c>
      <c r="N1337" s="17" t="n">
        <f aca="false">IF(E1337="Discontinued","",ROUND((L1337-G1337)/L1337,3))</f>
        <v>0.451</v>
      </c>
      <c r="O1337" s="21" t="str">
        <f aca="false">IF(E1337="Discontinued","Archive",IF(AND(ROUND(K1337/H1337-1,6)&lt;=0.1,K1337-H1337&lt;=100),"Auto","Approval"))</f>
        <v>Auto</v>
      </c>
      <c r="P1337" s="21" t="s">
        <v>111</v>
      </c>
      <c r="Q1337" s="21"/>
      <c r="R1337" s="21" t="str">
        <f aca="false">IF(E1337="Superseded",MID(INDEX('Import file'!$E$2:$E$1384,MATCH(A1337,'Import file'!$A$2:$A$1384,0)),23,30),A1337)</f>
        <v>SAC-1919</v>
      </c>
      <c r="S1337" s="19" t="n">
        <f aca="false">IF(E1337="Discontinued","",IFERROR(INDEX('Supplier file A'!$D$2:$D$677,MATCH(R1337,'Supplier file A'!$A$2:$A$677,0)),IFERROR(INDEX('Supplier file B'!$D$2:$D$386,MATCH(R1337,'Supplier file B'!$A$2:$A$386,0)),INDEX('Supplier file C'!$D$2:$D$383,MATCH(R1337,'Supplier file C'!$A$2:$A$383,0)))))</f>
        <v>20.74</v>
      </c>
      <c r="T1337" s="21" t="str">
        <f aca="false">IF(E1337="Discontinued","",IF(ABS(G1337-S1337)&lt;0.005,"Yes","No"))</f>
        <v>Yes</v>
      </c>
      <c r="U1337" s="21" t="str">
        <f aca="false">IF(E1337="Discontinued","",IF(ABS(F1337-G1337)&lt;=0.01*G1337,"Yes","No"))</f>
        <v>No</v>
      </c>
      <c r="V1337" s="17" t="n">
        <f aca="false">IF(E1337="Discontinued","",K1337/H1337-1)</f>
        <v>0.0973837209302326</v>
      </c>
      <c r="W1337" s="21" t="str">
        <f aca="false">IF(E1337="Discontinued","Archived",IF(ROUND((L1337-G1337)/L1337,3)&gt;=ROUND(I1337,3),"At or above target",IF(Q1337&lt;&gt;"","Below target, reason recorded","Below target, no reason")))</f>
        <v>At or above target</v>
      </c>
      <c r="X1337" s="21" t="str">
        <f aca="false">IF(E1337="Discontinued","",IF(ROUND(M1337-I1337,3)&lt;-0.01,"Yes","No"))</f>
        <v>Yes</v>
      </c>
    </row>
    <row r="1338" customFormat="false" ht="15" hidden="false" customHeight="false" outlineLevel="0" collapsed="false">
      <c r="A1338" s="21" t="s">
        <v>2822</v>
      </c>
      <c r="B1338" s="21" t="s">
        <v>2823</v>
      </c>
      <c r="C1338" s="21" t="s">
        <v>2748</v>
      </c>
      <c r="D1338" s="21" t="s">
        <v>2203</v>
      </c>
      <c r="E1338" s="21" t="s">
        <v>110</v>
      </c>
      <c r="F1338" s="19" t="n">
        <v>16.1</v>
      </c>
      <c r="G1338" s="19" t="n">
        <v>17.56</v>
      </c>
      <c r="H1338" s="19" t="n">
        <v>27.3</v>
      </c>
      <c r="I1338" s="17" t="n">
        <v>0.45</v>
      </c>
      <c r="J1338" s="17" t="n">
        <v>0.41</v>
      </c>
      <c r="K1338" s="19" t="n">
        <f aca="false">IF(E1338="Discontinued",H1338,ROUND(ROUNDUP(ROUND(G1338/(1-IF(J1338="",I1338,J1338))/0.05,6),0)*0.05,2))</f>
        <v>29.8</v>
      </c>
      <c r="L1338" s="19" t="n">
        <f aca="false">IF(OR(E1338="Discontinued",P1338="Held at old sell"),H1338,IF(LEFT(P1338,15)="Approved, cappe",ROUND(ROUNDUP(ROUND(H1338*1.1/0.05,6),0)*0.05,2),K1338))</f>
        <v>29.8</v>
      </c>
      <c r="M1338" s="17" t="n">
        <f aca="false">ROUND((H1338-G1338)/H1338,3)</f>
        <v>0.357</v>
      </c>
      <c r="N1338" s="17" t="n">
        <f aca="false">IF(E1338="Discontinued","",ROUND((L1338-G1338)/L1338,3))</f>
        <v>0.411</v>
      </c>
      <c r="O1338" s="21" t="str">
        <f aca="false">IF(E1338="Discontinued","Archive",IF(AND(ROUND(K1338/H1338-1,6)&lt;=0.1,K1338-H1338&lt;=100),"Auto","Approval"))</f>
        <v>Auto</v>
      </c>
      <c r="P1338" s="21" t="s">
        <v>111</v>
      </c>
      <c r="Q1338" s="21" t="s">
        <v>2765</v>
      </c>
      <c r="R1338" s="21" t="str">
        <f aca="false">IF(E1338="Superseded",MID(INDEX('Import file'!$E$2:$E$1384,MATCH(A1338,'Import file'!$A$2:$A$1384,0)),23,30),A1338)</f>
        <v>SAC-1922</v>
      </c>
      <c r="S1338" s="19" t="n">
        <f aca="false">IF(E1338="Discontinued","",IFERROR(INDEX('Supplier file A'!$D$2:$D$677,MATCH(R1338,'Supplier file A'!$A$2:$A$677,0)),IFERROR(INDEX('Supplier file B'!$D$2:$D$386,MATCH(R1338,'Supplier file B'!$A$2:$A$386,0)),INDEX('Supplier file C'!$D$2:$D$383,MATCH(R1338,'Supplier file C'!$A$2:$A$383,0)))))</f>
        <v>17.56</v>
      </c>
      <c r="T1338" s="21" t="str">
        <f aca="false">IF(E1338="Discontinued","",IF(ABS(G1338-S1338)&lt;0.005,"Yes","No"))</f>
        <v>Yes</v>
      </c>
      <c r="U1338" s="21" t="str">
        <f aca="false">IF(E1338="Discontinued","",IF(ABS(F1338-G1338)&lt;=0.01*G1338,"Yes","No"))</f>
        <v>No</v>
      </c>
      <c r="V1338" s="17" t="n">
        <f aca="false">IF(E1338="Discontinued","",K1338/H1338-1)</f>
        <v>0.0915750915750915</v>
      </c>
      <c r="W1338" s="21" t="str">
        <f aca="false">IF(E1338="Discontinued","Archived",IF(ROUND((L1338-G1338)/L1338,3)&gt;=ROUND(I1338,3),"At or above target",IF(Q1338&lt;&gt;"","Below target, reason recorded","Below target, no reason")))</f>
        <v>Below target, reason recorded</v>
      </c>
      <c r="X1338" s="21" t="str">
        <f aca="false">IF(E1338="Discontinued","",IF(ROUND(M1338-I1338,3)&lt;-0.01,"Yes","No"))</f>
        <v>Yes</v>
      </c>
    </row>
    <row r="1339" customFormat="false" ht="15" hidden="false" customHeight="false" outlineLevel="0" collapsed="false">
      <c r="A1339" s="21" t="s">
        <v>2824</v>
      </c>
      <c r="B1339" s="21" t="s">
        <v>2825</v>
      </c>
      <c r="C1339" s="21" t="s">
        <v>2748</v>
      </c>
      <c r="D1339" s="21" t="s">
        <v>2203</v>
      </c>
      <c r="E1339" s="21" t="s">
        <v>110</v>
      </c>
      <c r="F1339" s="19" t="n">
        <v>6</v>
      </c>
      <c r="G1339" s="19" t="n">
        <v>6.63</v>
      </c>
      <c r="H1339" s="19" t="n">
        <v>10.95</v>
      </c>
      <c r="I1339" s="17" t="n">
        <v>0.45</v>
      </c>
      <c r="J1339" s="17"/>
      <c r="K1339" s="19" t="n">
        <f aca="false">IF(E1339="Discontinued",H1339,ROUND(ROUNDUP(ROUND(G1339/(1-IF(J1339="",I1339,J1339))/0.05,6),0)*0.05,2))</f>
        <v>12.1</v>
      </c>
      <c r="L1339" s="19" t="n">
        <f aca="false">IF(OR(E1339="Discontinued",P1339="Held at old sell"),H1339,IF(LEFT(P1339,15)="Approved, cappe",ROUND(ROUNDUP(ROUND(H1339*1.1/0.05,6),0)*0.05,2),K1339))</f>
        <v>12.05</v>
      </c>
      <c r="M1339" s="17" t="n">
        <f aca="false">ROUND((H1339-G1339)/H1339,3)</f>
        <v>0.395</v>
      </c>
      <c r="N1339" s="17" t="n">
        <f aca="false">IF(E1339="Discontinued","",ROUND((L1339-G1339)/L1339,3))</f>
        <v>0.45</v>
      </c>
      <c r="O1339" s="21" t="str">
        <f aca="false">IF(E1339="Discontinued","Archive",IF(AND(ROUND(K1339/H1339-1,6)&lt;=0.1,K1339-H1339&lt;=100),"Auto","Approval"))</f>
        <v>Approval</v>
      </c>
      <c r="P1339" s="21" t="s">
        <v>45</v>
      </c>
      <c r="Q1339" s="21" t="s">
        <v>289</v>
      </c>
      <c r="R1339" s="21" t="str">
        <f aca="false">IF(E1339="Superseded",MID(INDEX('Import file'!$E$2:$E$1384,MATCH(A1339,'Import file'!$A$2:$A$1384,0)),23,30),A1339)</f>
        <v>SAC-1925</v>
      </c>
      <c r="S1339" s="19" t="n">
        <f aca="false">IF(E1339="Discontinued","",IFERROR(INDEX('Supplier file A'!$D$2:$D$677,MATCH(R1339,'Supplier file A'!$A$2:$A$677,0)),IFERROR(INDEX('Supplier file B'!$D$2:$D$386,MATCH(R1339,'Supplier file B'!$A$2:$A$386,0)),INDEX('Supplier file C'!$D$2:$D$383,MATCH(R1339,'Supplier file C'!$A$2:$A$383,0)))))</f>
        <v>6.63</v>
      </c>
      <c r="T1339" s="21" t="str">
        <f aca="false">IF(E1339="Discontinued","",IF(ABS(G1339-S1339)&lt;0.005,"Yes","No"))</f>
        <v>Yes</v>
      </c>
      <c r="U1339" s="21" t="str">
        <f aca="false">IF(E1339="Discontinued","",IF(ABS(F1339-G1339)&lt;=0.01*G1339,"Yes","No"))</f>
        <v>No</v>
      </c>
      <c r="V1339" s="17" t="n">
        <f aca="false">IF(E1339="Discontinued","",K1339/H1339-1)</f>
        <v>0.105022831050228</v>
      </c>
      <c r="W1339" s="21" t="str">
        <f aca="false">IF(E1339="Discontinued","Archived",IF(ROUND((L1339-G1339)/L1339,3)&gt;=ROUND(I1339,3),"At or above target",IF(Q1339&lt;&gt;"","Below target, reason recorded","Below target, no reason")))</f>
        <v>At or above target</v>
      </c>
      <c r="X1339" s="21" t="str">
        <f aca="false">IF(E1339="Discontinued","",IF(ROUND(M1339-I1339,3)&lt;-0.01,"Yes","No"))</f>
        <v>Yes</v>
      </c>
    </row>
    <row r="1340" customFormat="false" ht="15" hidden="false" customHeight="false" outlineLevel="0" collapsed="false">
      <c r="A1340" s="21" t="s">
        <v>2826</v>
      </c>
      <c r="B1340" s="21" t="s">
        <v>2827</v>
      </c>
      <c r="C1340" s="21" t="s">
        <v>2748</v>
      </c>
      <c r="D1340" s="21" t="s">
        <v>2203</v>
      </c>
      <c r="E1340" s="21" t="s">
        <v>110</v>
      </c>
      <c r="F1340" s="19" t="n">
        <v>14</v>
      </c>
      <c r="G1340" s="19" t="n">
        <v>15.3</v>
      </c>
      <c r="H1340" s="19" t="n">
        <v>25.5</v>
      </c>
      <c r="I1340" s="17" t="n">
        <v>0.45</v>
      </c>
      <c r="J1340" s="17"/>
      <c r="K1340" s="19" t="n">
        <f aca="false">IF(E1340="Discontinued",H1340,ROUND(ROUNDUP(ROUND(G1340/(1-IF(J1340="",I1340,J1340))/0.05,6),0)*0.05,2))</f>
        <v>27.85</v>
      </c>
      <c r="L1340" s="19" t="n">
        <f aca="false">IF(OR(E1340="Discontinued",P1340="Held at old sell"),H1340,IF(LEFT(P1340,15)="Approved, cappe",ROUND(ROUNDUP(ROUND(H1340*1.1/0.05,6),0)*0.05,2),K1340))</f>
        <v>27.85</v>
      </c>
      <c r="M1340" s="17" t="n">
        <f aca="false">ROUND((H1340-G1340)/H1340,3)</f>
        <v>0.4</v>
      </c>
      <c r="N1340" s="17" t="n">
        <f aca="false">IF(E1340="Discontinued","",ROUND((L1340-G1340)/L1340,3))</f>
        <v>0.451</v>
      </c>
      <c r="O1340" s="21" t="str">
        <f aca="false">IF(E1340="Discontinued","Archive",IF(AND(ROUND(K1340/H1340-1,6)&lt;=0.1,K1340-H1340&lt;=100),"Auto","Approval"))</f>
        <v>Auto</v>
      </c>
      <c r="P1340" s="21" t="s">
        <v>111</v>
      </c>
      <c r="Q1340" s="21"/>
      <c r="R1340" s="21" t="str">
        <f aca="false">IF(E1340="Superseded",MID(INDEX('Import file'!$E$2:$E$1384,MATCH(A1340,'Import file'!$A$2:$A$1384,0)),23,30),A1340)</f>
        <v>SAC-1929</v>
      </c>
      <c r="S1340" s="19" t="n">
        <f aca="false">IF(E1340="Discontinued","",IFERROR(INDEX('Supplier file A'!$D$2:$D$677,MATCH(R1340,'Supplier file A'!$A$2:$A$677,0)),IFERROR(INDEX('Supplier file B'!$D$2:$D$386,MATCH(R1340,'Supplier file B'!$A$2:$A$386,0)),INDEX('Supplier file C'!$D$2:$D$383,MATCH(R1340,'Supplier file C'!$A$2:$A$383,0)))))</f>
        <v>15.3</v>
      </c>
      <c r="T1340" s="21" t="str">
        <f aca="false">IF(E1340="Discontinued","",IF(ABS(G1340-S1340)&lt;0.005,"Yes","No"))</f>
        <v>Yes</v>
      </c>
      <c r="U1340" s="21" t="str">
        <f aca="false">IF(E1340="Discontinued","",IF(ABS(F1340-G1340)&lt;=0.01*G1340,"Yes","No"))</f>
        <v>No</v>
      </c>
      <c r="V1340" s="17" t="n">
        <f aca="false">IF(E1340="Discontinued","",K1340/H1340-1)</f>
        <v>0.0921568627450982</v>
      </c>
      <c r="W1340" s="21" t="str">
        <f aca="false">IF(E1340="Discontinued","Archived",IF(ROUND((L1340-G1340)/L1340,3)&gt;=ROUND(I1340,3),"At or above target",IF(Q1340&lt;&gt;"","Below target, reason recorded","Below target, no reason")))</f>
        <v>At or above target</v>
      </c>
      <c r="X1340" s="21" t="str">
        <f aca="false">IF(E1340="Discontinued","",IF(ROUND(M1340-I1340,3)&lt;-0.01,"Yes","No"))</f>
        <v>Yes</v>
      </c>
    </row>
    <row r="1341" customFormat="false" ht="15" hidden="false" customHeight="false" outlineLevel="0" collapsed="false">
      <c r="A1341" s="21" t="s">
        <v>2828</v>
      </c>
      <c r="B1341" s="21" t="s">
        <v>2829</v>
      </c>
      <c r="C1341" s="21" t="s">
        <v>2748</v>
      </c>
      <c r="D1341" s="21" t="s">
        <v>2203</v>
      </c>
      <c r="E1341" s="21" t="s">
        <v>131</v>
      </c>
      <c r="F1341" s="19" t="n">
        <v>4.59</v>
      </c>
      <c r="G1341" s="19" t="n">
        <v>5.06</v>
      </c>
      <c r="H1341" s="19" t="n">
        <v>8.35</v>
      </c>
      <c r="I1341" s="17" t="n">
        <v>0.45</v>
      </c>
      <c r="J1341" s="17"/>
      <c r="K1341" s="19" t="n">
        <f aca="false">IF(E1341="Discontinued",H1341,ROUND(ROUNDUP(ROUND(G1341/(1-IF(J1341="",I1341,J1341))/0.05,6),0)*0.05,2))</f>
        <v>9.2</v>
      </c>
      <c r="L1341" s="19" t="n">
        <f aca="false">IF(OR(E1341="Discontinued",P1341="Held at old sell"),H1341,IF(LEFT(P1341,15)="Approved, cappe",ROUND(ROUNDUP(ROUND(H1341*1.1/0.05,6),0)*0.05,2),K1341))</f>
        <v>9.2</v>
      </c>
      <c r="M1341" s="17" t="n">
        <f aca="false">ROUND((H1341-G1341)/H1341,3)</f>
        <v>0.394</v>
      </c>
      <c r="N1341" s="17" t="n">
        <f aca="false">IF(E1341="Discontinued","",ROUND((L1341-G1341)/L1341,3))</f>
        <v>0.45</v>
      </c>
      <c r="O1341" s="21" t="str">
        <f aca="false">IF(E1341="Discontinued","Archive",IF(AND(ROUND(K1341/H1341-1,6)&lt;=0.1,K1341-H1341&lt;=100),"Auto","Approval"))</f>
        <v>Approval</v>
      </c>
      <c r="P1341" s="21" t="s">
        <v>44</v>
      </c>
      <c r="Q1341" s="21"/>
      <c r="R1341" s="21" t="str">
        <f aca="false">IF(E1341="Superseded",MID(INDEX('Import file'!$E$2:$E$1384,MATCH(A1341,'Import file'!$A$2:$A$1384,0)),23,30),A1341)</f>
        <v>SAC-6932</v>
      </c>
      <c r="S1341" s="19" t="n">
        <f aca="false">IF(E1341="Discontinued","",IFERROR(INDEX('Supplier file A'!$D$2:$D$677,MATCH(R1341,'Supplier file A'!$A$2:$A$677,0)),IFERROR(INDEX('Supplier file B'!$D$2:$D$386,MATCH(R1341,'Supplier file B'!$A$2:$A$386,0)),INDEX('Supplier file C'!$D$2:$D$383,MATCH(R1341,'Supplier file C'!$A$2:$A$383,0)))))</f>
        <v>5.06</v>
      </c>
      <c r="T1341" s="21" t="str">
        <f aca="false">IF(E1341="Discontinued","",IF(ABS(G1341-S1341)&lt;0.005,"Yes","No"))</f>
        <v>Yes</v>
      </c>
      <c r="U1341" s="21" t="str">
        <f aca="false">IF(E1341="Discontinued","",IF(ABS(F1341-G1341)&lt;=0.01*G1341,"Yes","No"))</f>
        <v>No</v>
      </c>
      <c r="V1341" s="17" t="n">
        <f aca="false">IF(E1341="Discontinued","",K1341/H1341-1)</f>
        <v>0.101796407185629</v>
      </c>
      <c r="W1341" s="21" t="str">
        <f aca="false">IF(E1341="Discontinued","Archived",IF(ROUND((L1341-G1341)/L1341,3)&gt;=ROUND(I1341,3),"At or above target",IF(Q1341&lt;&gt;"","Below target, reason recorded","Below target, no reason")))</f>
        <v>At or above target</v>
      </c>
      <c r="X1341" s="21" t="str">
        <f aca="false">IF(E1341="Discontinued","",IF(ROUND(M1341-I1341,3)&lt;-0.01,"Yes","No"))</f>
        <v>Yes</v>
      </c>
    </row>
    <row r="1342" customFormat="false" ht="15" hidden="false" customHeight="false" outlineLevel="0" collapsed="false">
      <c r="A1342" s="21" t="s">
        <v>2830</v>
      </c>
      <c r="B1342" s="21" t="s">
        <v>2831</v>
      </c>
      <c r="C1342" s="21" t="s">
        <v>2748</v>
      </c>
      <c r="D1342" s="21" t="s">
        <v>2203</v>
      </c>
      <c r="E1342" s="21" t="s">
        <v>110</v>
      </c>
      <c r="F1342" s="19" t="n">
        <v>12</v>
      </c>
      <c r="G1342" s="19" t="n">
        <v>13.18</v>
      </c>
      <c r="H1342" s="19" t="n">
        <v>21.85</v>
      </c>
      <c r="I1342" s="17" t="n">
        <v>0.45</v>
      </c>
      <c r="J1342" s="17"/>
      <c r="K1342" s="19" t="n">
        <f aca="false">IF(E1342="Discontinued",H1342,ROUND(ROUNDUP(ROUND(G1342/(1-IF(J1342="",I1342,J1342))/0.05,6),0)*0.05,2))</f>
        <v>24</v>
      </c>
      <c r="L1342" s="19" t="n">
        <f aca="false">IF(OR(E1342="Discontinued",P1342="Held at old sell"),H1342,IF(LEFT(P1342,15)="Approved, cappe",ROUND(ROUNDUP(ROUND(H1342*1.1/0.05,6),0)*0.05,2),K1342))</f>
        <v>24</v>
      </c>
      <c r="M1342" s="17" t="n">
        <f aca="false">ROUND((H1342-G1342)/H1342,3)</f>
        <v>0.397</v>
      </c>
      <c r="N1342" s="17" t="n">
        <f aca="false">IF(E1342="Discontinued","",ROUND((L1342-G1342)/L1342,3))</f>
        <v>0.451</v>
      </c>
      <c r="O1342" s="21" t="str">
        <f aca="false">IF(E1342="Discontinued","Archive",IF(AND(ROUND(K1342/H1342-1,6)&lt;=0.1,K1342-H1342&lt;=100),"Auto","Approval"))</f>
        <v>Auto</v>
      </c>
      <c r="P1342" s="21" t="s">
        <v>111</v>
      </c>
      <c r="Q1342" s="21"/>
      <c r="R1342" s="21" t="str">
        <f aca="false">IF(E1342="Superseded",MID(INDEX('Import file'!$E$2:$E$1384,MATCH(A1342,'Import file'!$A$2:$A$1384,0)),23,30),A1342)</f>
        <v>SAC-1933</v>
      </c>
      <c r="S1342" s="19" t="n">
        <f aca="false">IF(E1342="Discontinued","",IFERROR(INDEX('Supplier file A'!$D$2:$D$677,MATCH(R1342,'Supplier file A'!$A$2:$A$677,0)),IFERROR(INDEX('Supplier file B'!$D$2:$D$386,MATCH(R1342,'Supplier file B'!$A$2:$A$386,0)),INDEX('Supplier file C'!$D$2:$D$383,MATCH(R1342,'Supplier file C'!$A$2:$A$383,0)))))</f>
        <v>13.18</v>
      </c>
      <c r="T1342" s="21" t="str">
        <f aca="false">IF(E1342="Discontinued","",IF(ABS(G1342-S1342)&lt;0.005,"Yes","No"))</f>
        <v>Yes</v>
      </c>
      <c r="U1342" s="21" t="str">
        <f aca="false">IF(E1342="Discontinued","",IF(ABS(F1342-G1342)&lt;=0.01*G1342,"Yes","No"))</f>
        <v>No</v>
      </c>
      <c r="V1342" s="17" t="n">
        <f aca="false">IF(E1342="Discontinued","",K1342/H1342-1)</f>
        <v>0.0983981693363845</v>
      </c>
      <c r="W1342" s="21" t="str">
        <f aca="false">IF(E1342="Discontinued","Archived",IF(ROUND((L1342-G1342)/L1342,3)&gt;=ROUND(I1342,3),"At or above target",IF(Q1342&lt;&gt;"","Below target, reason recorded","Below target, no reason")))</f>
        <v>At or above target</v>
      </c>
      <c r="X1342" s="21" t="str">
        <f aca="false">IF(E1342="Discontinued","",IF(ROUND(M1342-I1342,3)&lt;-0.01,"Yes","No"))</f>
        <v>Yes</v>
      </c>
    </row>
    <row r="1343" customFormat="false" ht="15" hidden="false" customHeight="false" outlineLevel="0" collapsed="false">
      <c r="A1343" s="21" t="s">
        <v>2832</v>
      </c>
      <c r="B1343" s="21" t="s">
        <v>2833</v>
      </c>
      <c r="C1343" s="21" t="s">
        <v>2748</v>
      </c>
      <c r="D1343" s="21" t="s">
        <v>2203</v>
      </c>
      <c r="E1343" s="21" t="s">
        <v>110</v>
      </c>
      <c r="F1343" s="19" t="n">
        <v>10.8</v>
      </c>
      <c r="G1343" s="19" t="n">
        <v>11.91</v>
      </c>
      <c r="H1343" s="19" t="n">
        <v>19.65</v>
      </c>
      <c r="I1343" s="17" t="n">
        <v>0.45</v>
      </c>
      <c r="J1343" s="17"/>
      <c r="K1343" s="19" t="n">
        <f aca="false">IF(E1343="Discontinued",H1343,ROUND(ROUNDUP(ROUND(G1343/(1-IF(J1343="",I1343,J1343))/0.05,6),0)*0.05,2))</f>
        <v>21.7</v>
      </c>
      <c r="L1343" s="19" t="n">
        <f aca="false">IF(OR(E1343="Discontinued",P1343="Held at old sell"),H1343,IF(LEFT(P1343,15)="Approved, cappe",ROUND(ROUNDUP(ROUND(H1343*1.1/0.05,6),0)*0.05,2),K1343))</f>
        <v>21.7</v>
      </c>
      <c r="M1343" s="17" t="n">
        <f aca="false">ROUND((H1343-G1343)/H1343,3)</f>
        <v>0.394</v>
      </c>
      <c r="N1343" s="17" t="n">
        <f aca="false">IF(E1343="Discontinued","",ROUND((L1343-G1343)/L1343,3))</f>
        <v>0.451</v>
      </c>
      <c r="O1343" s="21" t="str">
        <f aca="false">IF(E1343="Discontinued","Archive",IF(AND(ROUND(K1343/H1343-1,6)&lt;=0.1,K1343-H1343&lt;=100),"Auto","Approval"))</f>
        <v>Approval</v>
      </c>
      <c r="P1343" s="21" t="s">
        <v>44</v>
      </c>
      <c r="Q1343" s="21"/>
      <c r="R1343" s="21" t="str">
        <f aca="false">IF(E1343="Superseded",MID(INDEX('Import file'!$E$2:$E$1384,MATCH(A1343,'Import file'!$A$2:$A$1384,0)),23,30),A1343)</f>
        <v>SAC-1938</v>
      </c>
      <c r="S1343" s="19" t="n">
        <f aca="false">IF(E1343="Discontinued","",IFERROR(INDEX('Supplier file A'!$D$2:$D$677,MATCH(R1343,'Supplier file A'!$A$2:$A$677,0)),IFERROR(INDEX('Supplier file B'!$D$2:$D$386,MATCH(R1343,'Supplier file B'!$A$2:$A$386,0)),INDEX('Supplier file C'!$D$2:$D$383,MATCH(R1343,'Supplier file C'!$A$2:$A$383,0)))))</f>
        <v>11.91</v>
      </c>
      <c r="T1343" s="21" t="str">
        <f aca="false">IF(E1343="Discontinued","",IF(ABS(G1343-S1343)&lt;0.005,"Yes","No"))</f>
        <v>Yes</v>
      </c>
      <c r="U1343" s="21" t="str">
        <f aca="false">IF(E1343="Discontinued","",IF(ABS(F1343-G1343)&lt;=0.01*G1343,"Yes","No"))</f>
        <v>No</v>
      </c>
      <c r="V1343" s="17" t="n">
        <f aca="false">IF(E1343="Discontinued","",K1343/H1343-1)</f>
        <v>0.104325699745547</v>
      </c>
      <c r="W1343" s="21" t="str">
        <f aca="false">IF(E1343="Discontinued","Archived",IF(ROUND((L1343-G1343)/L1343,3)&gt;=ROUND(I1343,3),"At or above target",IF(Q1343&lt;&gt;"","Below target, reason recorded","Below target, no reason")))</f>
        <v>At or above target</v>
      </c>
      <c r="X1343" s="21" t="str">
        <f aca="false">IF(E1343="Discontinued","",IF(ROUND(M1343-I1343,3)&lt;-0.01,"Yes","No"))</f>
        <v>Yes</v>
      </c>
    </row>
    <row r="1344" customFormat="false" ht="15" hidden="false" customHeight="false" outlineLevel="0" collapsed="false">
      <c r="A1344" s="21" t="s">
        <v>2834</v>
      </c>
      <c r="B1344" s="21" t="s">
        <v>2835</v>
      </c>
      <c r="C1344" s="21" t="s">
        <v>2748</v>
      </c>
      <c r="D1344" s="21" t="s">
        <v>2203</v>
      </c>
      <c r="E1344" s="21" t="s">
        <v>131</v>
      </c>
      <c r="F1344" s="19" t="n">
        <v>2.97</v>
      </c>
      <c r="G1344" s="19" t="n">
        <v>3.24</v>
      </c>
      <c r="H1344" s="19" t="n">
        <v>5.4</v>
      </c>
      <c r="I1344" s="17" t="n">
        <v>0.45</v>
      </c>
      <c r="J1344" s="17"/>
      <c r="K1344" s="19" t="n">
        <f aca="false">IF(E1344="Discontinued",H1344,ROUND(ROUNDUP(ROUND(G1344/(1-IF(J1344="",I1344,J1344))/0.05,6),0)*0.05,2))</f>
        <v>5.9</v>
      </c>
      <c r="L1344" s="19" t="n">
        <f aca="false">IF(OR(E1344="Discontinued",P1344="Held at old sell"),H1344,IF(LEFT(P1344,15)="Approved, cappe",ROUND(ROUNDUP(ROUND(H1344*1.1/0.05,6),0)*0.05,2),K1344))</f>
        <v>5.9</v>
      </c>
      <c r="M1344" s="17" t="n">
        <f aca="false">ROUND((H1344-G1344)/H1344,3)</f>
        <v>0.4</v>
      </c>
      <c r="N1344" s="17" t="n">
        <f aca="false">IF(E1344="Discontinued","",ROUND((L1344-G1344)/L1344,3))</f>
        <v>0.451</v>
      </c>
      <c r="O1344" s="21" t="str">
        <f aca="false">IF(E1344="Discontinued","Archive",IF(AND(ROUND(K1344/H1344-1,6)&lt;=0.1,K1344-H1344&lt;=100),"Auto","Approval"))</f>
        <v>Auto</v>
      </c>
      <c r="P1344" s="21" t="s">
        <v>111</v>
      </c>
      <c r="Q1344" s="21"/>
      <c r="R1344" s="21" t="str">
        <f aca="false">IF(E1344="Superseded",MID(INDEX('Import file'!$E$2:$E$1384,MATCH(A1344,'Import file'!$A$2:$A$1384,0)),23,30),A1344)</f>
        <v>SAC-6941</v>
      </c>
      <c r="S1344" s="19" t="n">
        <f aca="false">IF(E1344="Discontinued","",IFERROR(INDEX('Supplier file A'!$D$2:$D$677,MATCH(R1344,'Supplier file A'!$A$2:$A$677,0)),IFERROR(INDEX('Supplier file B'!$D$2:$D$386,MATCH(R1344,'Supplier file B'!$A$2:$A$386,0)),INDEX('Supplier file C'!$D$2:$D$383,MATCH(R1344,'Supplier file C'!$A$2:$A$383,0)))))</f>
        <v>3.24</v>
      </c>
      <c r="T1344" s="21" t="str">
        <f aca="false">IF(E1344="Discontinued","",IF(ABS(G1344-S1344)&lt;0.005,"Yes","No"))</f>
        <v>Yes</v>
      </c>
      <c r="U1344" s="21" t="str">
        <f aca="false">IF(E1344="Discontinued","",IF(ABS(F1344-G1344)&lt;=0.01*G1344,"Yes","No"))</f>
        <v>No</v>
      </c>
      <c r="V1344" s="17" t="n">
        <f aca="false">IF(E1344="Discontinued","",K1344/H1344-1)</f>
        <v>0.0925925925925926</v>
      </c>
      <c r="W1344" s="21" t="str">
        <f aca="false">IF(E1344="Discontinued","Archived",IF(ROUND((L1344-G1344)/L1344,3)&gt;=ROUND(I1344,3),"At or above target",IF(Q1344&lt;&gt;"","Below target, reason recorded","Below target, no reason")))</f>
        <v>At or above target</v>
      </c>
      <c r="X1344" s="21" t="str">
        <f aca="false">IF(E1344="Discontinued","",IF(ROUND(M1344-I1344,3)&lt;-0.01,"Yes","No"))</f>
        <v>Yes</v>
      </c>
    </row>
    <row r="1345" customFormat="false" ht="15" hidden="false" customHeight="false" outlineLevel="0" collapsed="false">
      <c r="A1345" s="21" t="s">
        <v>2836</v>
      </c>
      <c r="B1345" s="21" t="s">
        <v>2837</v>
      </c>
      <c r="C1345" s="21" t="s">
        <v>2748</v>
      </c>
      <c r="D1345" s="21" t="s">
        <v>2203</v>
      </c>
      <c r="E1345" s="21" t="s">
        <v>110</v>
      </c>
      <c r="F1345" s="19" t="n">
        <v>2.99</v>
      </c>
      <c r="G1345" s="19" t="n">
        <v>3.26</v>
      </c>
      <c r="H1345" s="19" t="n">
        <v>5.45</v>
      </c>
      <c r="I1345" s="17" t="n">
        <v>0.45</v>
      </c>
      <c r="J1345" s="17"/>
      <c r="K1345" s="19" t="n">
        <f aca="false">IF(E1345="Discontinued",H1345,ROUND(ROUNDUP(ROUND(G1345/(1-IF(J1345="",I1345,J1345))/0.05,6),0)*0.05,2))</f>
        <v>5.95</v>
      </c>
      <c r="L1345" s="19" t="n">
        <f aca="false">IF(OR(E1345="Discontinued",P1345="Held at old sell"),H1345,IF(LEFT(P1345,15)="Approved, cappe",ROUND(ROUNDUP(ROUND(H1345*1.1/0.05,6),0)*0.05,2),K1345))</f>
        <v>5.95</v>
      </c>
      <c r="M1345" s="17" t="n">
        <f aca="false">ROUND((H1345-G1345)/H1345,3)</f>
        <v>0.402</v>
      </c>
      <c r="N1345" s="17" t="n">
        <f aca="false">IF(E1345="Discontinued","",ROUND((L1345-G1345)/L1345,3))</f>
        <v>0.452</v>
      </c>
      <c r="O1345" s="21" t="str">
        <f aca="false">IF(E1345="Discontinued","Archive",IF(AND(ROUND(K1345/H1345-1,6)&lt;=0.1,K1345-H1345&lt;=100),"Auto","Approval"))</f>
        <v>Auto</v>
      </c>
      <c r="P1345" s="21" t="s">
        <v>111</v>
      </c>
      <c r="Q1345" s="21"/>
      <c r="R1345" s="21" t="str">
        <f aca="false">IF(E1345="Superseded",MID(INDEX('Import file'!$E$2:$E$1384,MATCH(A1345,'Import file'!$A$2:$A$1384,0)),23,30),A1345)</f>
        <v>SAC-1944</v>
      </c>
      <c r="S1345" s="19" t="n">
        <f aca="false">IF(E1345="Discontinued","",IFERROR(INDEX('Supplier file A'!$D$2:$D$677,MATCH(R1345,'Supplier file A'!$A$2:$A$677,0)),IFERROR(INDEX('Supplier file B'!$D$2:$D$386,MATCH(R1345,'Supplier file B'!$A$2:$A$386,0)),INDEX('Supplier file C'!$D$2:$D$383,MATCH(R1345,'Supplier file C'!$A$2:$A$383,0)))))</f>
        <v>3.26</v>
      </c>
      <c r="T1345" s="21" t="str">
        <f aca="false">IF(E1345="Discontinued","",IF(ABS(G1345-S1345)&lt;0.005,"Yes","No"))</f>
        <v>Yes</v>
      </c>
      <c r="U1345" s="21" t="str">
        <f aca="false">IF(E1345="Discontinued","",IF(ABS(F1345-G1345)&lt;=0.01*G1345,"Yes","No"))</f>
        <v>No</v>
      </c>
      <c r="V1345" s="17" t="n">
        <f aca="false">IF(E1345="Discontinued","",K1345/H1345-1)</f>
        <v>0.0917431192660549</v>
      </c>
      <c r="W1345" s="21" t="str">
        <f aca="false">IF(E1345="Discontinued","Archived",IF(ROUND((L1345-G1345)/L1345,3)&gt;=ROUND(I1345,3),"At or above target",IF(Q1345&lt;&gt;"","Below target, reason recorded","Below target, no reason")))</f>
        <v>At or above target</v>
      </c>
      <c r="X1345" s="21" t="str">
        <f aca="false">IF(E1345="Discontinued","",IF(ROUND(M1345-I1345,3)&lt;-0.01,"Yes","No"))</f>
        <v>Yes</v>
      </c>
    </row>
    <row r="1346" customFormat="false" ht="15" hidden="false" customHeight="false" outlineLevel="0" collapsed="false">
      <c r="A1346" s="21" t="s">
        <v>2838</v>
      </c>
      <c r="B1346" s="21" t="s">
        <v>2839</v>
      </c>
      <c r="C1346" s="21" t="s">
        <v>2748</v>
      </c>
      <c r="D1346" s="21" t="s">
        <v>2203</v>
      </c>
      <c r="E1346" s="21" t="s">
        <v>110</v>
      </c>
      <c r="F1346" s="19" t="n">
        <v>6.08</v>
      </c>
      <c r="G1346" s="19" t="n">
        <v>6.62</v>
      </c>
      <c r="H1346" s="19" t="n">
        <v>11.1</v>
      </c>
      <c r="I1346" s="17" t="n">
        <v>0.45</v>
      </c>
      <c r="J1346" s="17"/>
      <c r="K1346" s="19" t="n">
        <f aca="false">IF(E1346="Discontinued",H1346,ROUND(ROUNDUP(ROUND(G1346/(1-IF(J1346="",I1346,J1346))/0.05,6),0)*0.05,2))</f>
        <v>12.05</v>
      </c>
      <c r="L1346" s="19" t="n">
        <f aca="false">IF(OR(E1346="Discontinued",P1346="Held at old sell"),H1346,IF(LEFT(P1346,15)="Approved, cappe",ROUND(ROUNDUP(ROUND(H1346*1.1/0.05,6),0)*0.05,2),K1346))</f>
        <v>12.05</v>
      </c>
      <c r="M1346" s="17" t="n">
        <f aca="false">ROUND((H1346-G1346)/H1346,3)</f>
        <v>0.404</v>
      </c>
      <c r="N1346" s="17" t="n">
        <f aca="false">IF(E1346="Discontinued","",ROUND((L1346-G1346)/L1346,3))</f>
        <v>0.451</v>
      </c>
      <c r="O1346" s="21" t="str">
        <f aca="false">IF(E1346="Discontinued","Archive",IF(AND(ROUND(K1346/H1346-1,6)&lt;=0.1,K1346-H1346&lt;=100),"Auto","Approval"))</f>
        <v>Auto</v>
      </c>
      <c r="P1346" s="21" t="s">
        <v>111</v>
      </c>
      <c r="Q1346" s="21"/>
      <c r="R1346" s="21" t="str">
        <f aca="false">IF(E1346="Superseded",MID(INDEX('Import file'!$E$2:$E$1384,MATCH(A1346,'Import file'!$A$2:$A$1384,0)),23,30),A1346)</f>
        <v>SAC-1945</v>
      </c>
      <c r="S1346" s="19" t="n">
        <f aca="false">IF(E1346="Discontinued","",IFERROR(INDEX('Supplier file A'!$D$2:$D$677,MATCH(R1346,'Supplier file A'!$A$2:$A$677,0)),IFERROR(INDEX('Supplier file B'!$D$2:$D$386,MATCH(R1346,'Supplier file B'!$A$2:$A$386,0)),INDEX('Supplier file C'!$D$2:$D$383,MATCH(R1346,'Supplier file C'!$A$2:$A$383,0)))))</f>
        <v>6.62</v>
      </c>
      <c r="T1346" s="21" t="str">
        <f aca="false">IF(E1346="Discontinued","",IF(ABS(G1346-S1346)&lt;0.005,"Yes","No"))</f>
        <v>Yes</v>
      </c>
      <c r="U1346" s="21" t="str">
        <f aca="false">IF(E1346="Discontinued","",IF(ABS(F1346-G1346)&lt;=0.01*G1346,"Yes","No"))</f>
        <v>No</v>
      </c>
      <c r="V1346" s="17" t="n">
        <f aca="false">IF(E1346="Discontinued","",K1346/H1346-1)</f>
        <v>0.0855855855855856</v>
      </c>
      <c r="W1346" s="21" t="str">
        <f aca="false">IF(E1346="Discontinued","Archived",IF(ROUND((L1346-G1346)/L1346,3)&gt;=ROUND(I1346,3),"At or above target",IF(Q1346&lt;&gt;"","Below target, reason recorded","Below target, no reason")))</f>
        <v>At or above target</v>
      </c>
      <c r="X1346" s="21" t="str">
        <f aca="false">IF(E1346="Discontinued","",IF(ROUND(M1346-I1346,3)&lt;-0.01,"Yes","No"))</f>
        <v>Yes</v>
      </c>
    </row>
    <row r="1347" customFormat="false" ht="15" hidden="false" customHeight="false" outlineLevel="0" collapsed="false">
      <c r="A1347" s="21" t="s">
        <v>2840</v>
      </c>
      <c r="B1347" s="21" t="s">
        <v>2841</v>
      </c>
      <c r="C1347" s="21" t="s">
        <v>2748</v>
      </c>
      <c r="D1347" s="21" t="s">
        <v>2203</v>
      </c>
      <c r="E1347" s="21" t="s">
        <v>110</v>
      </c>
      <c r="F1347" s="19" t="n">
        <v>2.38</v>
      </c>
      <c r="G1347" s="19" t="n">
        <v>2.58</v>
      </c>
      <c r="H1347" s="19" t="n">
        <v>4.35</v>
      </c>
      <c r="I1347" s="17" t="n">
        <v>0.45</v>
      </c>
      <c r="J1347" s="17"/>
      <c r="K1347" s="19" t="n">
        <f aca="false">IF(E1347="Discontinued",H1347,ROUND(ROUNDUP(ROUND(G1347/(1-IF(J1347="",I1347,J1347))/0.05,6),0)*0.05,2))</f>
        <v>4.7</v>
      </c>
      <c r="L1347" s="19" t="n">
        <f aca="false">IF(OR(E1347="Discontinued",P1347="Held at old sell"),H1347,IF(LEFT(P1347,15)="Approved, cappe",ROUND(ROUNDUP(ROUND(H1347*1.1/0.05,6),0)*0.05,2),K1347))</f>
        <v>4.7</v>
      </c>
      <c r="M1347" s="17" t="n">
        <f aca="false">ROUND((H1347-G1347)/H1347,3)</f>
        <v>0.407</v>
      </c>
      <c r="N1347" s="17" t="n">
        <f aca="false">IF(E1347="Discontinued","",ROUND((L1347-G1347)/L1347,3))</f>
        <v>0.451</v>
      </c>
      <c r="O1347" s="21" t="str">
        <f aca="false">IF(E1347="Discontinued","Archive",IF(AND(ROUND(K1347/H1347-1,6)&lt;=0.1,K1347-H1347&lt;=100),"Auto","Approval"))</f>
        <v>Auto</v>
      </c>
      <c r="P1347" s="21" t="s">
        <v>111</v>
      </c>
      <c r="Q1347" s="21"/>
      <c r="R1347" s="21" t="str">
        <f aca="false">IF(E1347="Superseded",MID(INDEX('Import file'!$E$2:$E$1384,MATCH(A1347,'Import file'!$A$2:$A$1384,0)),23,30),A1347)</f>
        <v>SAC-1949</v>
      </c>
      <c r="S1347" s="19" t="n">
        <f aca="false">IF(E1347="Discontinued","",IFERROR(INDEX('Supplier file A'!$D$2:$D$677,MATCH(R1347,'Supplier file A'!$A$2:$A$677,0)),IFERROR(INDEX('Supplier file B'!$D$2:$D$386,MATCH(R1347,'Supplier file B'!$A$2:$A$386,0)),INDEX('Supplier file C'!$D$2:$D$383,MATCH(R1347,'Supplier file C'!$A$2:$A$383,0)))))</f>
        <v>2.58</v>
      </c>
      <c r="T1347" s="21" t="str">
        <f aca="false">IF(E1347="Discontinued","",IF(ABS(G1347-S1347)&lt;0.005,"Yes","No"))</f>
        <v>Yes</v>
      </c>
      <c r="U1347" s="21" t="str">
        <f aca="false">IF(E1347="Discontinued","",IF(ABS(F1347-G1347)&lt;=0.01*G1347,"Yes","No"))</f>
        <v>No</v>
      </c>
      <c r="V1347" s="17" t="n">
        <f aca="false">IF(E1347="Discontinued","",K1347/H1347-1)</f>
        <v>0.0804597701149428</v>
      </c>
      <c r="W1347" s="21" t="str">
        <f aca="false">IF(E1347="Discontinued","Archived",IF(ROUND((L1347-G1347)/L1347,3)&gt;=ROUND(I1347,3),"At or above target",IF(Q1347&lt;&gt;"","Below target, reason recorded","Below target, no reason")))</f>
        <v>At or above target</v>
      </c>
      <c r="X1347" s="21" t="str">
        <f aca="false">IF(E1347="Discontinued","",IF(ROUND(M1347-I1347,3)&lt;-0.01,"Yes","No"))</f>
        <v>Yes</v>
      </c>
    </row>
    <row r="1348" customFormat="false" ht="15" hidden="false" customHeight="false" outlineLevel="0" collapsed="false">
      <c r="A1348" s="21" t="s">
        <v>2842</v>
      </c>
      <c r="B1348" s="21" t="s">
        <v>2843</v>
      </c>
      <c r="C1348" s="21" t="s">
        <v>2748</v>
      </c>
      <c r="D1348" s="21" t="s">
        <v>2203</v>
      </c>
      <c r="E1348" s="21" t="s">
        <v>131</v>
      </c>
      <c r="F1348" s="19" t="n">
        <v>8.1</v>
      </c>
      <c r="G1348" s="19" t="n">
        <v>8.77</v>
      </c>
      <c r="H1348" s="19" t="n">
        <v>13.1</v>
      </c>
      <c r="I1348" s="17" t="n">
        <v>0.45</v>
      </c>
      <c r="J1348" s="17" t="n">
        <v>0.38</v>
      </c>
      <c r="K1348" s="19" t="n">
        <f aca="false">IF(E1348="Discontinued",H1348,ROUND(ROUNDUP(ROUND(G1348/(1-IF(J1348="",I1348,J1348))/0.05,6),0)*0.05,2))</f>
        <v>14.15</v>
      </c>
      <c r="L1348" s="19" t="n">
        <f aca="false">IF(OR(E1348="Discontinued",P1348="Held at old sell"),H1348,IF(LEFT(P1348,15)="Approved, cappe",ROUND(ROUNDUP(ROUND(H1348*1.1/0.05,6),0)*0.05,2),K1348))</f>
        <v>14.15</v>
      </c>
      <c r="M1348" s="17" t="n">
        <f aca="false">ROUND((H1348-G1348)/H1348,3)</f>
        <v>0.331</v>
      </c>
      <c r="N1348" s="17" t="n">
        <f aca="false">IF(E1348="Discontinued","",ROUND((L1348-G1348)/L1348,3))</f>
        <v>0.38</v>
      </c>
      <c r="O1348" s="21" t="str">
        <f aca="false">IF(E1348="Discontinued","Archive",IF(AND(ROUND(K1348/H1348-1,6)&lt;=0.1,K1348-H1348&lt;=100),"Auto","Approval"))</f>
        <v>Auto</v>
      </c>
      <c r="P1348" s="21" t="s">
        <v>111</v>
      </c>
      <c r="Q1348" s="21" t="s">
        <v>2373</v>
      </c>
      <c r="R1348" s="21" t="str">
        <f aca="false">IF(E1348="Superseded",MID(INDEX('Import file'!$E$2:$E$1384,MATCH(A1348,'Import file'!$A$2:$A$1384,0)),23,30),A1348)</f>
        <v>SAC-6953</v>
      </c>
      <c r="S1348" s="19" t="n">
        <f aca="false">IF(E1348="Discontinued","",IFERROR(INDEX('Supplier file A'!$D$2:$D$677,MATCH(R1348,'Supplier file A'!$A$2:$A$677,0)),IFERROR(INDEX('Supplier file B'!$D$2:$D$386,MATCH(R1348,'Supplier file B'!$A$2:$A$386,0)),INDEX('Supplier file C'!$D$2:$D$383,MATCH(R1348,'Supplier file C'!$A$2:$A$383,0)))))</f>
        <v>8.77</v>
      </c>
      <c r="T1348" s="21" t="str">
        <f aca="false">IF(E1348="Discontinued","",IF(ABS(G1348-S1348)&lt;0.005,"Yes","No"))</f>
        <v>Yes</v>
      </c>
      <c r="U1348" s="21" t="str">
        <f aca="false">IF(E1348="Discontinued","",IF(ABS(F1348-G1348)&lt;=0.01*G1348,"Yes","No"))</f>
        <v>No</v>
      </c>
      <c r="V1348" s="17" t="n">
        <f aca="false">IF(E1348="Discontinued","",K1348/H1348-1)</f>
        <v>0.0801526717557253</v>
      </c>
      <c r="W1348" s="21" t="str">
        <f aca="false">IF(E1348="Discontinued","Archived",IF(ROUND((L1348-G1348)/L1348,3)&gt;=ROUND(I1348,3),"At or above target",IF(Q1348&lt;&gt;"","Below target, reason recorded","Below target, no reason")))</f>
        <v>Below target, reason recorded</v>
      </c>
      <c r="X1348" s="21" t="str">
        <f aca="false">IF(E1348="Discontinued","",IF(ROUND(M1348-I1348,3)&lt;-0.01,"Yes","No"))</f>
        <v>Yes</v>
      </c>
    </row>
    <row r="1349" customFormat="false" ht="15" hidden="false" customHeight="false" outlineLevel="0" collapsed="false">
      <c r="A1349" s="21" t="s">
        <v>2844</v>
      </c>
      <c r="B1349" s="21" t="s">
        <v>2845</v>
      </c>
      <c r="C1349" s="21" t="s">
        <v>2748</v>
      </c>
      <c r="D1349" s="21" t="s">
        <v>2203</v>
      </c>
      <c r="E1349" s="21" t="s">
        <v>110</v>
      </c>
      <c r="F1349" s="19" t="n">
        <v>2.53</v>
      </c>
      <c r="G1349" s="19" t="n">
        <v>2.76</v>
      </c>
      <c r="H1349" s="19" t="n">
        <v>4.6</v>
      </c>
      <c r="I1349" s="17" t="n">
        <v>0.45</v>
      </c>
      <c r="J1349" s="17"/>
      <c r="K1349" s="19" t="n">
        <f aca="false">IF(E1349="Discontinued",H1349,ROUND(ROUNDUP(ROUND(G1349/(1-IF(J1349="",I1349,J1349))/0.05,6),0)*0.05,2))</f>
        <v>5.05</v>
      </c>
      <c r="L1349" s="19" t="n">
        <f aca="false">IF(OR(E1349="Discontinued",P1349="Held at old sell"),H1349,IF(LEFT(P1349,15)="Approved, cappe",ROUND(ROUNDUP(ROUND(H1349*1.1/0.05,6),0)*0.05,2),K1349))</f>
        <v>5.05</v>
      </c>
      <c r="M1349" s="17" t="n">
        <f aca="false">ROUND((H1349-G1349)/H1349,3)</f>
        <v>0.4</v>
      </c>
      <c r="N1349" s="17" t="n">
        <f aca="false">IF(E1349="Discontinued","",ROUND((L1349-G1349)/L1349,3))</f>
        <v>0.453</v>
      </c>
      <c r="O1349" s="21" t="str">
        <f aca="false">IF(E1349="Discontinued","Archive",IF(AND(ROUND(K1349/H1349-1,6)&lt;=0.1,K1349-H1349&lt;=100),"Auto","Approval"))</f>
        <v>Auto</v>
      </c>
      <c r="P1349" s="21" t="s">
        <v>111</v>
      </c>
      <c r="Q1349" s="21"/>
      <c r="R1349" s="21" t="str">
        <f aca="false">IF(E1349="Superseded",MID(INDEX('Import file'!$E$2:$E$1384,MATCH(A1349,'Import file'!$A$2:$A$1384,0)),23,30),A1349)</f>
        <v>SAC-1954</v>
      </c>
      <c r="S1349" s="19" t="n">
        <f aca="false">IF(E1349="Discontinued","",IFERROR(INDEX('Supplier file A'!$D$2:$D$677,MATCH(R1349,'Supplier file A'!$A$2:$A$677,0)),IFERROR(INDEX('Supplier file B'!$D$2:$D$386,MATCH(R1349,'Supplier file B'!$A$2:$A$386,0)),INDEX('Supplier file C'!$D$2:$D$383,MATCH(R1349,'Supplier file C'!$A$2:$A$383,0)))))</f>
        <v>2.76</v>
      </c>
      <c r="T1349" s="21" t="str">
        <f aca="false">IF(E1349="Discontinued","",IF(ABS(G1349-S1349)&lt;0.005,"Yes","No"))</f>
        <v>Yes</v>
      </c>
      <c r="U1349" s="21" t="str">
        <f aca="false">IF(E1349="Discontinued","",IF(ABS(F1349-G1349)&lt;=0.01*G1349,"Yes","No"))</f>
        <v>No</v>
      </c>
      <c r="V1349" s="17" t="n">
        <f aca="false">IF(E1349="Discontinued","",K1349/H1349-1)</f>
        <v>0.0978260869565217</v>
      </c>
      <c r="W1349" s="21" t="str">
        <f aca="false">IF(E1349="Discontinued","Archived",IF(ROUND((L1349-G1349)/L1349,3)&gt;=ROUND(I1349,3),"At or above target",IF(Q1349&lt;&gt;"","Below target, reason recorded","Below target, no reason")))</f>
        <v>At or above target</v>
      </c>
      <c r="X1349" s="21" t="str">
        <f aca="false">IF(E1349="Discontinued","",IF(ROUND(M1349-I1349,3)&lt;-0.01,"Yes","No"))</f>
        <v>Yes</v>
      </c>
    </row>
    <row r="1350" customFormat="false" ht="15" hidden="false" customHeight="false" outlineLevel="0" collapsed="false">
      <c r="A1350" s="21" t="s">
        <v>2846</v>
      </c>
      <c r="B1350" s="21" t="s">
        <v>2847</v>
      </c>
      <c r="C1350" s="21" t="s">
        <v>2748</v>
      </c>
      <c r="D1350" s="21" t="s">
        <v>2203</v>
      </c>
      <c r="E1350" s="21" t="s">
        <v>110</v>
      </c>
      <c r="F1350" s="19" t="n">
        <v>11</v>
      </c>
      <c r="G1350" s="19" t="n">
        <v>11.98</v>
      </c>
      <c r="H1350" s="19" t="n">
        <v>20</v>
      </c>
      <c r="I1350" s="17" t="n">
        <v>0.45</v>
      </c>
      <c r="J1350" s="17"/>
      <c r="K1350" s="19" t="n">
        <f aca="false">IF(E1350="Discontinued",H1350,ROUND(ROUNDUP(ROUND(G1350/(1-IF(J1350="",I1350,J1350))/0.05,6),0)*0.05,2))</f>
        <v>21.8</v>
      </c>
      <c r="L1350" s="19" t="n">
        <f aca="false">IF(OR(E1350="Discontinued",P1350="Held at old sell"),H1350,IF(LEFT(P1350,15)="Approved, cappe",ROUND(ROUNDUP(ROUND(H1350*1.1/0.05,6),0)*0.05,2),K1350))</f>
        <v>21.8</v>
      </c>
      <c r="M1350" s="17" t="n">
        <f aca="false">ROUND((H1350-G1350)/H1350,3)</f>
        <v>0.401</v>
      </c>
      <c r="N1350" s="17" t="n">
        <f aca="false">IF(E1350="Discontinued","",ROUND((L1350-G1350)/L1350,3))</f>
        <v>0.45</v>
      </c>
      <c r="O1350" s="21" t="str">
        <f aca="false">IF(E1350="Discontinued","Archive",IF(AND(ROUND(K1350/H1350-1,6)&lt;=0.1,K1350-H1350&lt;=100),"Auto","Approval"))</f>
        <v>Auto</v>
      </c>
      <c r="P1350" s="21" t="s">
        <v>111</v>
      </c>
      <c r="Q1350" s="21"/>
      <c r="R1350" s="21" t="str">
        <f aca="false">IF(E1350="Superseded",MID(INDEX('Import file'!$E$2:$E$1384,MATCH(A1350,'Import file'!$A$2:$A$1384,0)),23,30),A1350)</f>
        <v>SAC-1957</v>
      </c>
      <c r="S1350" s="19" t="n">
        <f aca="false">IF(E1350="Discontinued","",IFERROR(INDEX('Supplier file A'!$D$2:$D$677,MATCH(R1350,'Supplier file A'!$A$2:$A$677,0)),IFERROR(INDEX('Supplier file B'!$D$2:$D$386,MATCH(R1350,'Supplier file B'!$A$2:$A$386,0)),INDEX('Supplier file C'!$D$2:$D$383,MATCH(R1350,'Supplier file C'!$A$2:$A$383,0)))))</f>
        <v>11.98</v>
      </c>
      <c r="T1350" s="21" t="str">
        <f aca="false">IF(E1350="Discontinued","",IF(ABS(G1350-S1350)&lt;0.005,"Yes","No"))</f>
        <v>Yes</v>
      </c>
      <c r="U1350" s="21" t="str">
        <f aca="false">IF(E1350="Discontinued","",IF(ABS(F1350-G1350)&lt;=0.01*G1350,"Yes","No"))</f>
        <v>No</v>
      </c>
      <c r="V1350" s="17" t="n">
        <f aca="false">IF(E1350="Discontinued","",K1350/H1350-1)</f>
        <v>0.0900000000000001</v>
      </c>
      <c r="W1350" s="21" t="str">
        <f aca="false">IF(E1350="Discontinued","Archived",IF(ROUND((L1350-G1350)/L1350,3)&gt;=ROUND(I1350,3),"At or above target",IF(Q1350&lt;&gt;"","Below target, reason recorded","Below target, no reason")))</f>
        <v>At or above target</v>
      </c>
      <c r="X1350" s="21" t="str">
        <f aca="false">IF(E1350="Discontinued","",IF(ROUND(M1350-I1350,3)&lt;-0.01,"Yes","No"))</f>
        <v>Yes</v>
      </c>
    </row>
    <row r="1351" customFormat="false" ht="15" hidden="false" customHeight="false" outlineLevel="0" collapsed="false">
      <c r="A1351" s="21" t="s">
        <v>2848</v>
      </c>
      <c r="B1351" s="21" t="s">
        <v>2849</v>
      </c>
      <c r="C1351" s="21" t="s">
        <v>2748</v>
      </c>
      <c r="D1351" s="21" t="s">
        <v>2203</v>
      </c>
      <c r="E1351" s="21" t="s">
        <v>110</v>
      </c>
      <c r="F1351" s="19" t="n">
        <v>3.91</v>
      </c>
      <c r="G1351" s="19" t="n">
        <v>4.26</v>
      </c>
      <c r="H1351" s="19" t="n">
        <v>7.15</v>
      </c>
      <c r="I1351" s="17" t="n">
        <v>0.45</v>
      </c>
      <c r="J1351" s="17"/>
      <c r="K1351" s="19" t="n">
        <f aca="false">IF(E1351="Discontinued",H1351,ROUND(ROUNDUP(ROUND(G1351/(1-IF(J1351="",I1351,J1351))/0.05,6),0)*0.05,2))</f>
        <v>7.75</v>
      </c>
      <c r="L1351" s="19" t="n">
        <f aca="false">IF(OR(E1351="Discontinued",P1351="Held at old sell"),H1351,IF(LEFT(P1351,15)="Approved, cappe",ROUND(ROUNDUP(ROUND(H1351*1.1/0.05,6),0)*0.05,2),K1351))</f>
        <v>7.75</v>
      </c>
      <c r="M1351" s="17" t="n">
        <f aca="false">ROUND((H1351-G1351)/H1351,3)</f>
        <v>0.404</v>
      </c>
      <c r="N1351" s="17" t="n">
        <f aca="false">IF(E1351="Discontinued","",ROUND((L1351-G1351)/L1351,3))</f>
        <v>0.45</v>
      </c>
      <c r="O1351" s="21" t="str">
        <f aca="false">IF(E1351="Discontinued","Archive",IF(AND(ROUND(K1351/H1351-1,6)&lt;=0.1,K1351-H1351&lt;=100),"Auto","Approval"))</f>
        <v>Auto</v>
      </c>
      <c r="P1351" s="21" t="s">
        <v>111</v>
      </c>
      <c r="Q1351" s="21"/>
      <c r="R1351" s="21" t="str">
        <f aca="false">IF(E1351="Superseded",MID(INDEX('Import file'!$E$2:$E$1384,MATCH(A1351,'Import file'!$A$2:$A$1384,0)),23,30),A1351)</f>
        <v>SAC-1962</v>
      </c>
      <c r="S1351" s="19" t="n">
        <f aca="false">IF(E1351="Discontinued","",IFERROR(INDEX('Supplier file A'!$D$2:$D$677,MATCH(R1351,'Supplier file A'!$A$2:$A$677,0)),IFERROR(INDEX('Supplier file B'!$D$2:$D$386,MATCH(R1351,'Supplier file B'!$A$2:$A$386,0)),INDEX('Supplier file C'!$D$2:$D$383,MATCH(R1351,'Supplier file C'!$A$2:$A$383,0)))))</f>
        <v>4.26</v>
      </c>
      <c r="T1351" s="21" t="str">
        <f aca="false">IF(E1351="Discontinued","",IF(ABS(G1351-S1351)&lt;0.005,"Yes","No"))</f>
        <v>Yes</v>
      </c>
      <c r="U1351" s="21" t="str">
        <f aca="false">IF(E1351="Discontinued","",IF(ABS(F1351-G1351)&lt;=0.01*G1351,"Yes","No"))</f>
        <v>No</v>
      </c>
      <c r="V1351" s="17" t="n">
        <f aca="false">IF(E1351="Discontinued","",K1351/H1351-1)</f>
        <v>0.083916083916084</v>
      </c>
      <c r="W1351" s="21" t="str">
        <f aca="false">IF(E1351="Discontinued","Archived",IF(ROUND((L1351-G1351)/L1351,3)&gt;=ROUND(I1351,3),"At or above target",IF(Q1351&lt;&gt;"","Below target, reason recorded","Below target, no reason")))</f>
        <v>At or above target</v>
      </c>
      <c r="X1351" s="21" t="str">
        <f aca="false">IF(E1351="Discontinued","",IF(ROUND(M1351-I1351,3)&lt;-0.01,"Yes","No"))</f>
        <v>Yes</v>
      </c>
    </row>
    <row r="1352" customFormat="false" ht="15" hidden="false" customHeight="false" outlineLevel="0" collapsed="false">
      <c r="A1352" s="21" t="s">
        <v>2850</v>
      </c>
      <c r="B1352" s="21" t="s">
        <v>2851</v>
      </c>
      <c r="C1352" s="21" t="s">
        <v>2748</v>
      </c>
      <c r="D1352" s="21" t="s">
        <v>2203</v>
      </c>
      <c r="E1352" s="21" t="s">
        <v>110</v>
      </c>
      <c r="F1352" s="19" t="n">
        <v>2.2</v>
      </c>
      <c r="G1352" s="19" t="n">
        <v>2.42</v>
      </c>
      <c r="H1352" s="19" t="n">
        <v>4</v>
      </c>
      <c r="I1352" s="17" t="n">
        <v>0.45</v>
      </c>
      <c r="J1352" s="17"/>
      <c r="K1352" s="19" t="n">
        <f aca="false">IF(E1352="Discontinued",H1352,ROUND(ROUNDUP(ROUND(G1352/(1-IF(J1352="",I1352,J1352))/0.05,6),0)*0.05,2))</f>
        <v>4.4</v>
      </c>
      <c r="L1352" s="19" t="n">
        <f aca="false">IF(OR(E1352="Discontinued",P1352="Held at old sell"),H1352,IF(LEFT(P1352,15)="Approved, cappe",ROUND(ROUNDUP(ROUND(H1352*1.1/0.05,6),0)*0.05,2),K1352))</f>
        <v>4.4</v>
      </c>
      <c r="M1352" s="17" t="n">
        <f aca="false">ROUND((H1352-G1352)/H1352,3)</f>
        <v>0.395</v>
      </c>
      <c r="N1352" s="17" t="n">
        <f aca="false">IF(E1352="Discontinued","",ROUND((L1352-G1352)/L1352,3))</f>
        <v>0.45</v>
      </c>
      <c r="O1352" s="21" t="str">
        <f aca="false">IF(E1352="Discontinued","Archive",IF(AND(ROUND(K1352/H1352-1,6)&lt;=0.1,K1352-H1352&lt;=100),"Auto","Approval"))</f>
        <v>Auto</v>
      </c>
      <c r="P1352" s="21" t="s">
        <v>111</v>
      </c>
      <c r="Q1352" s="21"/>
      <c r="R1352" s="21" t="str">
        <f aca="false">IF(E1352="Superseded",MID(INDEX('Import file'!$E$2:$E$1384,MATCH(A1352,'Import file'!$A$2:$A$1384,0)),23,30),A1352)</f>
        <v>SAC-1963</v>
      </c>
      <c r="S1352" s="19" t="n">
        <f aca="false">IF(E1352="Discontinued","",IFERROR(INDEX('Supplier file A'!$D$2:$D$677,MATCH(R1352,'Supplier file A'!$A$2:$A$677,0)),IFERROR(INDEX('Supplier file B'!$D$2:$D$386,MATCH(R1352,'Supplier file B'!$A$2:$A$386,0)),INDEX('Supplier file C'!$D$2:$D$383,MATCH(R1352,'Supplier file C'!$A$2:$A$383,0)))))</f>
        <v>2.42</v>
      </c>
      <c r="T1352" s="21" t="str">
        <f aca="false">IF(E1352="Discontinued","",IF(ABS(G1352-S1352)&lt;0.005,"Yes","No"))</f>
        <v>Yes</v>
      </c>
      <c r="U1352" s="21" t="str">
        <f aca="false">IF(E1352="Discontinued","",IF(ABS(F1352-G1352)&lt;=0.01*G1352,"Yes","No"))</f>
        <v>No</v>
      </c>
      <c r="V1352" s="17" t="n">
        <f aca="false">IF(E1352="Discontinued","",K1352/H1352-1)</f>
        <v>0.1</v>
      </c>
      <c r="W1352" s="21" t="str">
        <f aca="false">IF(E1352="Discontinued","Archived",IF(ROUND((L1352-G1352)/L1352,3)&gt;=ROUND(I1352,3),"At or above target",IF(Q1352&lt;&gt;"","Below target, reason recorded","Below target, no reason")))</f>
        <v>At or above target</v>
      </c>
      <c r="X1352" s="21" t="str">
        <f aca="false">IF(E1352="Discontinued","",IF(ROUND(M1352-I1352,3)&lt;-0.01,"Yes","No"))</f>
        <v>Yes</v>
      </c>
    </row>
    <row r="1353" customFormat="false" ht="15" hidden="false" customHeight="false" outlineLevel="0" collapsed="false">
      <c r="A1353" s="21" t="s">
        <v>2852</v>
      </c>
      <c r="B1353" s="21" t="s">
        <v>2853</v>
      </c>
      <c r="C1353" s="21" t="s">
        <v>2748</v>
      </c>
      <c r="D1353" s="21" t="s">
        <v>2203</v>
      </c>
      <c r="E1353" s="21" t="s">
        <v>110</v>
      </c>
      <c r="F1353" s="19" t="n">
        <v>28</v>
      </c>
      <c r="G1353" s="19" t="n">
        <v>30.57</v>
      </c>
      <c r="H1353" s="19" t="n">
        <v>50.95</v>
      </c>
      <c r="I1353" s="17" t="n">
        <v>0.45</v>
      </c>
      <c r="J1353" s="17"/>
      <c r="K1353" s="19" t="n">
        <f aca="false">IF(E1353="Discontinued",H1353,ROUND(ROUNDUP(ROUND(G1353/(1-IF(J1353="",I1353,J1353))/0.05,6),0)*0.05,2))</f>
        <v>55.6</v>
      </c>
      <c r="L1353" s="19" t="n">
        <f aca="false">IF(OR(E1353="Discontinued",P1353="Held at old sell"),H1353,IF(LEFT(P1353,15)="Approved, cappe",ROUND(ROUNDUP(ROUND(H1353*1.1/0.05,6),0)*0.05,2),K1353))</f>
        <v>55.6</v>
      </c>
      <c r="M1353" s="17" t="n">
        <f aca="false">ROUND((H1353-G1353)/H1353,3)</f>
        <v>0.4</v>
      </c>
      <c r="N1353" s="17" t="n">
        <f aca="false">IF(E1353="Discontinued","",ROUND((L1353-G1353)/L1353,3))</f>
        <v>0.45</v>
      </c>
      <c r="O1353" s="21" t="str">
        <f aca="false">IF(E1353="Discontinued","Archive",IF(AND(ROUND(K1353/H1353-1,6)&lt;=0.1,K1353-H1353&lt;=100),"Auto","Approval"))</f>
        <v>Auto</v>
      </c>
      <c r="P1353" s="21" t="s">
        <v>111</v>
      </c>
      <c r="Q1353" s="21"/>
      <c r="R1353" s="21" t="str">
        <f aca="false">IF(E1353="Superseded",MID(INDEX('Import file'!$E$2:$E$1384,MATCH(A1353,'Import file'!$A$2:$A$1384,0)),23,30),A1353)</f>
        <v>SAC-1968</v>
      </c>
      <c r="S1353" s="19" t="n">
        <f aca="false">IF(E1353="Discontinued","",IFERROR(INDEX('Supplier file A'!$D$2:$D$677,MATCH(R1353,'Supplier file A'!$A$2:$A$677,0)),IFERROR(INDEX('Supplier file B'!$D$2:$D$386,MATCH(R1353,'Supplier file B'!$A$2:$A$386,0)),INDEX('Supplier file C'!$D$2:$D$383,MATCH(R1353,'Supplier file C'!$A$2:$A$383,0)))))</f>
        <v>30.57</v>
      </c>
      <c r="T1353" s="21" t="str">
        <f aca="false">IF(E1353="Discontinued","",IF(ABS(G1353-S1353)&lt;0.005,"Yes","No"))</f>
        <v>Yes</v>
      </c>
      <c r="U1353" s="21" t="str">
        <f aca="false">IF(E1353="Discontinued","",IF(ABS(F1353-G1353)&lt;=0.01*G1353,"Yes","No"))</f>
        <v>No</v>
      </c>
      <c r="V1353" s="17" t="n">
        <f aca="false">IF(E1353="Discontinued","",K1353/H1353-1)</f>
        <v>0.0912659470068695</v>
      </c>
      <c r="W1353" s="21" t="str">
        <f aca="false">IF(E1353="Discontinued","Archived",IF(ROUND((L1353-G1353)/L1353,3)&gt;=ROUND(I1353,3),"At or above target",IF(Q1353&lt;&gt;"","Below target, reason recorded","Below target, no reason")))</f>
        <v>At or above target</v>
      </c>
      <c r="X1353" s="21" t="str">
        <f aca="false">IF(E1353="Discontinued","",IF(ROUND(M1353-I1353,3)&lt;-0.01,"Yes","No"))</f>
        <v>Yes</v>
      </c>
    </row>
    <row r="1354" customFormat="false" ht="15" hidden="false" customHeight="false" outlineLevel="0" collapsed="false">
      <c r="A1354" s="21" t="s">
        <v>2854</v>
      </c>
      <c r="B1354" s="21" t="s">
        <v>2855</v>
      </c>
      <c r="C1354" s="21" t="s">
        <v>2748</v>
      </c>
      <c r="D1354" s="21" t="s">
        <v>2203</v>
      </c>
      <c r="E1354" s="21" t="s">
        <v>110</v>
      </c>
      <c r="F1354" s="19" t="n">
        <v>9.2</v>
      </c>
      <c r="G1354" s="19" t="n">
        <v>10</v>
      </c>
      <c r="H1354" s="19" t="n">
        <v>15.1</v>
      </c>
      <c r="I1354" s="17" t="n">
        <v>0.45</v>
      </c>
      <c r="J1354" s="17" t="n">
        <v>0.39</v>
      </c>
      <c r="K1354" s="19" t="n">
        <f aca="false">IF(E1354="Discontinued",H1354,ROUND(ROUNDUP(ROUND(G1354/(1-IF(J1354="",I1354,J1354))/0.05,6),0)*0.05,2))</f>
        <v>16.4</v>
      </c>
      <c r="L1354" s="19" t="n">
        <f aca="false">IF(OR(E1354="Discontinued",P1354="Held at old sell"),H1354,IF(LEFT(P1354,15)="Approved, cappe",ROUND(ROUNDUP(ROUND(H1354*1.1/0.05,6),0)*0.05,2),K1354))</f>
        <v>16.4</v>
      </c>
      <c r="M1354" s="17" t="n">
        <f aca="false">ROUND((H1354-G1354)/H1354,3)</f>
        <v>0.338</v>
      </c>
      <c r="N1354" s="17" t="n">
        <f aca="false">IF(E1354="Discontinued","",ROUND((L1354-G1354)/L1354,3))</f>
        <v>0.39</v>
      </c>
      <c r="O1354" s="21" t="str">
        <f aca="false">IF(E1354="Discontinued","Archive",IF(AND(ROUND(K1354/H1354-1,6)&lt;=0.1,K1354-H1354&lt;=100),"Auto","Approval"))</f>
        <v>Auto</v>
      </c>
      <c r="P1354" s="21" t="s">
        <v>111</v>
      </c>
      <c r="Q1354" s="21" t="s">
        <v>2264</v>
      </c>
      <c r="R1354" s="21" t="str">
        <f aca="false">IF(E1354="Superseded",MID(INDEX('Import file'!$E$2:$E$1384,MATCH(A1354,'Import file'!$A$2:$A$1384,0)),23,30),A1354)</f>
        <v>SAC-1969</v>
      </c>
      <c r="S1354" s="19" t="n">
        <f aca="false">IF(E1354="Discontinued","",IFERROR(INDEX('Supplier file A'!$D$2:$D$677,MATCH(R1354,'Supplier file A'!$A$2:$A$677,0)),IFERROR(INDEX('Supplier file B'!$D$2:$D$386,MATCH(R1354,'Supplier file B'!$A$2:$A$386,0)),INDEX('Supplier file C'!$D$2:$D$383,MATCH(R1354,'Supplier file C'!$A$2:$A$383,0)))))</f>
        <v>10</v>
      </c>
      <c r="T1354" s="21" t="str">
        <f aca="false">IF(E1354="Discontinued","",IF(ABS(G1354-S1354)&lt;0.005,"Yes","No"))</f>
        <v>Yes</v>
      </c>
      <c r="U1354" s="21" t="str">
        <f aca="false">IF(E1354="Discontinued","",IF(ABS(F1354-G1354)&lt;=0.01*G1354,"Yes","No"))</f>
        <v>No</v>
      </c>
      <c r="V1354" s="17" t="n">
        <f aca="false">IF(E1354="Discontinued","",K1354/H1354-1)</f>
        <v>0.0860927152317881</v>
      </c>
      <c r="W1354" s="21" t="str">
        <f aca="false">IF(E1354="Discontinued","Archived",IF(ROUND((L1354-G1354)/L1354,3)&gt;=ROUND(I1354,3),"At or above target",IF(Q1354&lt;&gt;"","Below target, reason recorded","Below target, no reason")))</f>
        <v>Below target, reason recorded</v>
      </c>
      <c r="X1354" s="21" t="str">
        <f aca="false">IF(E1354="Discontinued","",IF(ROUND(M1354-I1354,3)&lt;-0.01,"Yes","No"))</f>
        <v>Yes</v>
      </c>
    </row>
    <row r="1355" customFormat="false" ht="15" hidden="false" customHeight="false" outlineLevel="0" collapsed="false">
      <c r="A1355" s="21" t="s">
        <v>2856</v>
      </c>
      <c r="B1355" s="21" t="s">
        <v>2857</v>
      </c>
      <c r="C1355" s="21" t="s">
        <v>2748</v>
      </c>
      <c r="D1355" s="21" t="s">
        <v>2203</v>
      </c>
      <c r="E1355" s="21" t="s">
        <v>110</v>
      </c>
      <c r="F1355" s="19" t="n">
        <v>19</v>
      </c>
      <c r="G1355" s="19" t="n">
        <v>20.76</v>
      </c>
      <c r="H1355" s="19" t="n">
        <v>34.55</v>
      </c>
      <c r="I1355" s="17" t="n">
        <v>0.45</v>
      </c>
      <c r="J1355" s="17"/>
      <c r="K1355" s="19" t="n">
        <f aca="false">IF(E1355="Discontinued",H1355,ROUND(ROUNDUP(ROUND(G1355/(1-IF(J1355="",I1355,J1355))/0.05,6),0)*0.05,2))</f>
        <v>37.75</v>
      </c>
      <c r="L1355" s="19" t="n">
        <f aca="false">IF(OR(E1355="Discontinued",P1355="Held at old sell"),H1355,IF(LEFT(P1355,15)="Approved, cappe",ROUND(ROUNDUP(ROUND(H1355*1.1/0.05,6),0)*0.05,2),K1355))</f>
        <v>37.75</v>
      </c>
      <c r="M1355" s="17" t="n">
        <f aca="false">ROUND((H1355-G1355)/H1355,3)</f>
        <v>0.399</v>
      </c>
      <c r="N1355" s="17" t="n">
        <f aca="false">IF(E1355="Discontinued","",ROUND((L1355-G1355)/L1355,3))</f>
        <v>0.45</v>
      </c>
      <c r="O1355" s="21" t="str">
        <f aca="false">IF(E1355="Discontinued","Archive",IF(AND(ROUND(K1355/H1355-1,6)&lt;=0.1,K1355-H1355&lt;=100),"Auto","Approval"))</f>
        <v>Auto</v>
      </c>
      <c r="P1355" s="21" t="s">
        <v>111</v>
      </c>
      <c r="Q1355" s="21"/>
      <c r="R1355" s="21" t="str">
        <f aca="false">IF(E1355="Superseded",MID(INDEX('Import file'!$E$2:$E$1384,MATCH(A1355,'Import file'!$A$2:$A$1384,0)),23,30),A1355)</f>
        <v>SAC-1973</v>
      </c>
      <c r="S1355" s="19" t="n">
        <f aca="false">IF(E1355="Discontinued","",IFERROR(INDEX('Supplier file A'!$D$2:$D$677,MATCH(R1355,'Supplier file A'!$A$2:$A$677,0)),IFERROR(INDEX('Supplier file B'!$D$2:$D$386,MATCH(R1355,'Supplier file B'!$A$2:$A$386,0)),INDEX('Supplier file C'!$D$2:$D$383,MATCH(R1355,'Supplier file C'!$A$2:$A$383,0)))))</f>
        <v>20.76</v>
      </c>
      <c r="T1355" s="21" t="str">
        <f aca="false">IF(E1355="Discontinued","",IF(ABS(G1355-S1355)&lt;0.005,"Yes","No"))</f>
        <v>Yes</v>
      </c>
      <c r="U1355" s="21" t="str">
        <f aca="false">IF(E1355="Discontinued","",IF(ABS(F1355-G1355)&lt;=0.01*G1355,"Yes","No"))</f>
        <v>No</v>
      </c>
      <c r="V1355" s="17" t="n">
        <f aca="false">IF(E1355="Discontinued","",K1355/H1355-1)</f>
        <v>0.092619392185239</v>
      </c>
      <c r="W1355" s="21" t="str">
        <f aca="false">IF(E1355="Discontinued","Archived",IF(ROUND((L1355-G1355)/L1355,3)&gt;=ROUND(I1355,3),"At or above target",IF(Q1355&lt;&gt;"","Below target, reason recorded","Below target, no reason")))</f>
        <v>At or above target</v>
      </c>
      <c r="X1355" s="21" t="str">
        <f aca="false">IF(E1355="Discontinued","",IF(ROUND(M1355-I1355,3)&lt;-0.01,"Yes","No"))</f>
        <v>Yes</v>
      </c>
    </row>
    <row r="1356" customFormat="false" ht="15" hidden="false" customHeight="false" outlineLevel="0" collapsed="false">
      <c r="A1356" s="21" t="s">
        <v>2858</v>
      </c>
      <c r="B1356" s="21" t="s">
        <v>2859</v>
      </c>
      <c r="C1356" s="21" t="s">
        <v>2748</v>
      </c>
      <c r="D1356" s="21" t="s">
        <v>2203</v>
      </c>
      <c r="E1356" s="21" t="s">
        <v>110</v>
      </c>
      <c r="F1356" s="19" t="n">
        <v>2.2</v>
      </c>
      <c r="G1356" s="19" t="n">
        <v>2.43</v>
      </c>
      <c r="H1356" s="19" t="n">
        <v>3.45</v>
      </c>
      <c r="I1356" s="17" t="n">
        <v>0.45</v>
      </c>
      <c r="J1356" s="17" t="n">
        <v>0.36</v>
      </c>
      <c r="K1356" s="19" t="n">
        <f aca="false">IF(E1356="Discontinued",H1356,ROUND(ROUNDUP(ROUND(G1356/(1-IF(J1356="",I1356,J1356))/0.05,6),0)*0.05,2))</f>
        <v>3.8</v>
      </c>
      <c r="L1356" s="19" t="n">
        <f aca="false">IF(OR(E1356="Discontinued",P1356="Held at old sell"),H1356,IF(LEFT(P1356,15)="Approved, cappe",ROUND(ROUNDUP(ROUND(H1356*1.1/0.05,6),0)*0.05,2),K1356))</f>
        <v>3.8</v>
      </c>
      <c r="M1356" s="17" t="n">
        <f aca="false">ROUND((H1356-G1356)/H1356,3)</f>
        <v>0.296</v>
      </c>
      <c r="N1356" s="17" t="n">
        <f aca="false">IF(E1356="Discontinued","",ROUND((L1356-G1356)/L1356,3))</f>
        <v>0.361</v>
      </c>
      <c r="O1356" s="21" t="str">
        <f aca="false">IF(E1356="Discontinued","Archive",IF(AND(ROUND(K1356/H1356-1,6)&lt;=0.1,K1356-H1356&lt;=100),"Auto","Approval"))</f>
        <v>Approval</v>
      </c>
      <c r="P1356" s="21" t="s">
        <v>44</v>
      </c>
      <c r="Q1356" s="21" t="s">
        <v>1649</v>
      </c>
      <c r="R1356" s="21" t="str">
        <f aca="false">IF(E1356="Superseded",MID(INDEX('Import file'!$E$2:$E$1384,MATCH(A1356,'Import file'!$A$2:$A$1384,0)),23,30),A1356)</f>
        <v>SAC-1977</v>
      </c>
      <c r="S1356" s="19" t="n">
        <f aca="false">IF(E1356="Discontinued","",IFERROR(INDEX('Supplier file A'!$D$2:$D$677,MATCH(R1356,'Supplier file A'!$A$2:$A$677,0)),IFERROR(INDEX('Supplier file B'!$D$2:$D$386,MATCH(R1356,'Supplier file B'!$A$2:$A$386,0)),INDEX('Supplier file C'!$D$2:$D$383,MATCH(R1356,'Supplier file C'!$A$2:$A$383,0)))))</f>
        <v>2.43</v>
      </c>
      <c r="T1356" s="21" t="str">
        <f aca="false">IF(E1356="Discontinued","",IF(ABS(G1356-S1356)&lt;0.005,"Yes","No"))</f>
        <v>Yes</v>
      </c>
      <c r="U1356" s="21" t="str">
        <f aca="false">IF(E1356="Discontinued","",IF(ABS(F1356-G1356)&lt;=0.01*G1356,"Yes","No"))</f>
        <v>No</v>
      </c>
      <c r="V1356" s="17" t="n">
        <f aca="false">IF(E1356="Discontinued","",K1356/H1356-1)</f>
        <v>0.101449275362319</v>
      </c>
      <c r="W1356" s="21" t="str">
        <f aca="false">IF(E1356="Discontinued","Archived",IF(ROUND((L1356-G1356)/L1356,3)&gt;=ROUND(I1356,3),"At or above target",IF(Q1356&lt;&gt;"","Below target, reason recorded","Below target, no reason")))</f>
        <v>Below target, reason recorded</v>
      </c>
      <c r="X1356" s="21" t="str">
        <f aca="false">IF(E1356="Discontinued","",IF(ROUND(M1356-I1356,3)&lt;-0.01,"Yes","No"))</f>
        <v>Yes</v>
      </c>
    </row>
    <row r="1357" customFormat="false" ht="15" hidden="false" customHeight="false" outlineLevel="0" collapsed="false">
      <c r="A1357" s="21" t="s">
        <v>2860</v>
      </c>
      <c r="B1357" s="21" t="s">
        <v>2861</v>
      </c>
      <c r="C1357" s="21" t="s">
        <v>2748</v>
      </c>
      <c r="D1357" s="21" t="s">
        <v>2203</v>
      </c>
      <c r="E1357" s="21" t="s">
        <v>110</v>
      </c>
      <c r="F1357" s="19" t="n">
        <v>10.8</v>
      </c>
      <c r="G1357" s="19" t="n">
        <v>11.76</v>
      </c>
      <c r="H1357" s="19" t="n">
        <v>19.65</v>
      </c>
      <c r="I1357" s="17" t="n">
        <v>0.45</v>
      </c>
      <c r="J1357" s="17"/>
      <c r="K1357" s="19" t="n">
        <f aca="false">IF(E1357="Discontinued",H1357,ROUND(ROUNDUP(ROUND(G1357/(1-IF(J1357="",I1357,J1357))/0.05,6),0)*0.05,2))</f>
        <v>21.4</v>
      </c>
      <c r="L1357" s="19" t="n">
        <f aca="false">IF(OR(E1357="Discontinued",P1357="Held at old sell"),H1357,IF(LEFT(P1357,15)="Approved, cappe",ROUND(ROUNDUP(ROUND(H1357*1.1/0.05,6),0)*0.05,2),K1357))</f>
        <v>21.4</v>
      </c>
      <c r="M1357" s="17" t="n">
        <f aca="false">ROUND((H1357-G1357)/H1357,3)</f>
        <v>0.402</v>
      </c>
      <c r="N1357" s="17" t="n">
        <f aca="false">IF(E1357="Discontinued","",ROUND((L1357-G1357)/L1357,3))</f>
        <v>0.45</v>
      </c>
      <c r="O1357" s="21" t="str">
        <f aca="false">IF(E1357="Discontinued","Archive",IF(AND(ROUND(K1357/H1357-1,6)&lt;=0.1,K1357-H1357&lt;=100),"Auto","Approval"))</f>
        <v>Auto</v>
      </c>
      <c r="P1357" s="21" t="s">
        <v>111</v>
      </c>
      <c r="Q1357" s="21"/>
      <c r="R1357" s="21" t="str">
        <f aca="false">IF(E1357="Superseded",MID(INDEX('Import file'!$E$2:$E$1384,MATCH(A1357,'Import file'!$A$2:$A$1384,0)),23,30),A1357)</f>
        <v>SAC-1978</v>
      </c>
      <c r="S1357" s="19" t="n">
        <f aca="false">IF(E1357="Discontinued","",IFERROR(INDEX('Supplier file A'!$D$2:$D$677,MATCH(R1357,'Supplier file A'!$A$2:$A$677,0)),IFERROR(INDEX('Supplier file B'!$D$2:$D$386,MATCH(R1357,'Supplier file B'!$A$2:$A$386,0)),INDEX('Supplier file C'!$D$2:$D$383,MATCH(R1357,'Supplier file C'!$A$2:$A$383,0)))))</f>
        <v>11.76</v>
      </c>
      <c r="T1357" s="21" t="str">
        <f aca="false">IF(E1357="Discontinued","",IF(ABS(G1357-S1357)&lt;0.005,"Yes","No"))</f>
        <v>Yes</v>
      </c>
      <c r="U1357" s="21" t="str">
        <f aca="false">IF(E1357="Discontinued","",IF(ABS(F1357-G1357)&lt;=0.01*G1357,"Yes","No"))</f>
        <v>No</v>
      </c>
      <c r="V1357" s="17" t="n">
        <f aca="false">IF(E1357="Discontinued","",K1357/H1357-1)</f>
        <v>0.089058524173028</v>
      </c>
      <c r="W1357" s="21" t="str">
        <f aca="false">IF(E1357="Discontinued","Archived",IF(ROUND((L1357-G1357)/L1357,3)&gt;=ROUND(I1357,3),"At or above target",IF(Q1357&lt;&gt;"","Below target, reason recorded","Below target, no reason")))</f>
        <v>At or above target</v>
      </c>
      <c r="X1357" s="21" t="str">
        <f aca="false">IF(E1357="Discontinued","",IF(ROUND(M1357-I1357,3)&lt;-0.01,"Yes","No"))</f>
        <v>Yes</v>
      </c>
    </row>
    <row r="1358" customFormat="false" ht="15" hidden="false" customHeight="false" outlineLevel="0" collapsed="false">
      <c r="A1358" s="21" t="s">
        <v>2862</v>
      </c>
      <c r="B1358" s="21" t="s">
        <v>2863</v>
      </c>
      <c r="C1358" s="21" t="s">
        <v>2748</v>
      </c>
      <c r="D1358" s="21" t="s">
        <v>2203</v>
      </c>
      <c r="E1358" s="21" t="s">
        <v>110</v>
      </c>
      <c r="F1358" s="19" t="n">
        <v>10.2</v>
      </c>
      <c r="G1358" s="19" t="n">
        <v>11.05</v>
      </c>
      <c r="H1358" s="19" t="n">
        <v>16.2</v>
      </c>
      <c r="I1358" s="17" t="n">
        <v>0.45</v>
      </c>
      <c r="J1358" s="17" t="n">
        <v>0.37</v>
      </c>
      <c r="K1358" s="19" t="n">
        <f aca="false">IF(E1358="Discontinued",H1358,ROUND(ROUNDUP(ROUND(G1358/(1-IF(J1358="",I1358,J1358))/0.05,6),0)*0.05,2))</f>
        <v>17.55</v>
      </c>
      <c r="L1358" s="19" t="n">
        <f aca="false">IF(OR(E1358="Discontinued",P1358="Held at old sell"),H1358,IF(LEFT(P1358,15)="Approved, cappe",ROUND(ROUNDUP(ROUND(H1358*1.1/0.05,6),0)*0.05,2),K1358))</f>
        <v>17.55</v>
      </c>
      <c r="M1358" s="17" t="n">
        <f aca="false">ROUND((H1358-G1358)/H1358,3)</f>
        <v>0.318</v>
      </c>
      <c r="N1358" s="17" t="n">
        <f aca="false">IF(E1358="Discontinued","",ROUND((L1358-G1358)/L1358,3))</f>
        <v>0.37</v>
      </c>
      <c r="O1358" s="21" t="str">
        <f aca="false">IF(E1358="Discontinued","Archive",IF(AND(ROUND(K1358/H1358-1,6)&lt;=0.1,K1358-H1358&lt;=100),"Auto","Approval"))</f>
        <v>Auto</v>
      </c>
      <c r="P1358" s="21" t="s">
        <v>111</v>
      </c>
      <c r="Q1358" s="21" t="s">
        <v>1618</v>
      </c>
      <c r="R1358" s="21" t="str">
        <f aca="false">IF(E1358="Superseded",MID(INDEX('Import file'!$E$2:$E$1384,MATCH(A1358,'Import file'!$A$2:$A$1384,0)),23,30),A1358)</f>
        <v>SAC-1981</v>
      </c>
      <c r="S1358" s="19" t="n">
        <f aca="false">IF(E1358="Discontinued","",IFERROR(INDEX('Supplier file A'!$D$2:$D$677,MATCH(R1358,'Supplier file A'!$A$2:$A$677,0)),IFERROR(INDEX('Supplier file B'!$D$2:$D$386,MATCH(R1358,'Supplier file B'!$A$2:$A$386,0)),INDEX('Supplier file C'!$D$2:$D$383,MATCH(R1358,'Supplier file C'!$A$2:$A$383,0)))))</f>
        <v>11.05</v>
      </c>
      <c r="T1358" s="21" t="str">
        <f aca="false">IF(E1358="Discontinued","",IF(ABS(G1358-S1358)&lt;0.005,"Yes","No"))</f>
        <v>Yes</v>
      </c>
      <c r="U1358" s="21" t="str">
        <f aca="false">IF(E1358="Discontinued","",IF(ABS(F1358-G1358)&lt;=0.01*G1358,"Yes","No"))</f>
        <v>No</v>
      </c>
      <c r="V1358" s="17" t="n">
        <f aca="false">IF(E1358="Discontinued","",K1358/H1358-1)</f>
        <v>0.0833333333333335</v>
      </c>
      <c r="W1358" s="21" t="str">
        <f aca="false">IF(E1358="Discontinued","Archived",IF(ROUND((L1358-G1358)/L1358,3)&gt;=ROUND(I1358,3),"At or above target",IF(Q1358&lt;&gt;"","Below target, reason recorded","Below target, no reason")))</f>
        <v>Below target, reason recorded</v>
      </c>
      <c r="X1358" s="21" t="str">
        <f aca="false">IF(E1358="Discontinued","",IF(ROUND(M1358-I1358,3)&lt;-0.01,"Yes","No"))</f>
        <v>Yes</v>
      </c>
    </row>
    <row r="1359" customFormat="false" ht="15" hidden="false" customHeight="false" outlineLevel="0" collapsed="false">
      <c r="A1359" s="21" t="s">
        <v>2864</v>
      </c>
      <c r="B1359" s="21" t="s">
        <v>2865</v>
      </c>
      <c r="C1359" s="21" t="s">
        <v>2748</v>
      </c>
      <c r="D1359" s="21" t="s">
        <v>2203</v>
      </c>
      <c r="E1359" s="21" t="s">
        <v>110</v>
      </c>
      <c r="F1359" s="19" t="n">
        <v>21</v>
      </c>
      <c r="G1359" s="19" t="n">
        <v>22.69</v>
      </c>
      <c r="H1359" s="19" t="n">
        <v>35.6</v>
      </c>
      <c r="I1359" s="17" t="n">
        <v>0.45</v>
      </c>
      <c r="J1359" s="17" t="n">
        <v>0.41</v>
      </c>
      <c r="K1359" s="19" t="n">
        <f aca="false">IF(E1359="Discontinued",H1359,ROUND(ROUNDUP(ROUND(G1359/(1-IF(J1359="",I1359,J1359))/0.05,6),0)*0.05,2))</f>
        <v>38.5</v>
      </c>
      <c r="L1359" s="19" t="n">
        <f aca="false">IF(OR(E1359="Discontinued",P1359="Held at old sell"),H1359,IF(LEFT(P1359,15)="Approved, cappe",ROUND(ROUNDUP(ROUND(H1359*1.1/0.05,6),0)*0.05,2),K1359))</f>
        <v>38.5</v>
      </c>
      <c r="M1359" s="17" t="n">
        <f aca="false">ROUND((H1359-G1359)/H1359,3)</f>
        <v>0.363</v>
      </c>
      <c r="N1359" s="17" t="n">
        <f aca="false">IF(E1359="Discontinued","",ROUND((L1359-G1359)/L1359,3))</f>
        <v>0.411</v>
      </c>
      <c r="O1359" s="21" t="str">
        <f aca="false">IF(E1359="Discontinued","Archive",IF(AND(ROUND(K1359/H1359-1,6)&lt;=0.1,K1359-H1359&lt;=100),"Auto","Approval"))</f>
        <v>Auto</v>
      </c>
      <c r="P1359" s="21" t="s">
        <v>111</v>
      </c>
      <c r="Q1359" s="21" t="s">
        <v>2765</v>
      </c>
      <c r="R1359" s="21" t="str">
        <f aca="false">IF(E1359="Superseded",MID(INDEX('Import file'!$E$2:$E$1384,MATCH(A1359,'Import file'!$A$2:$A$1384,0)),23,30),A1359)</f>
        <v>SAC-1984</v>
      </c>
      <c r="S1359" s="19" t="n">
        <f aca="false">IF(E1359="Discontinued","",IFERROR(INDEX('Supplier file A'!$D$2:$D$677,MATCH(R1359,'Supplier file A'!$A$2:$A$677,0)),IFERROR(INDEX('Supplier file B'!$D$2:$D$386,MATCH(R1359,'Supplier file B'!$A$2:$A$386,0)),INDEX('Supplier file C'!$D$2:$D$383,MATCH(R1359,'Supplier file C'!$A$2:$A$383,0)))))</f>
        <v>22.69</v>
      </c>
      <c r="T1359" s="21" t="str">
        <f aca="false">IF(E1359="Discontinued","",IF(ABS(G1359-S1359)&lt;0.005,"Yes","No"))</f>
        <v>Yes</v>
      </c>
      <c r="U1359" s="21" t="str">
        <f aca="false">IF(E1359="Discontinued","",IF(ABS(F1359-G1359)&lt;=0.01*G1359,"Yes","No"))</f>
        <v>No</v>
      </c>
      <c r="V1359" s="17" t="n">
        <f aca="false">IF(E1359="Discontinued","",K1359/H1359-1)</f>
        <v>0.0814606741573034</v>
      </c>
      <c r="W1359" s="21" t="str">
        <f aca="false">IF(E1359="Discontinued","Archived",IF(ROUND((L1359-G1359)/L1359,3)&gt;=ROUND(I1359,3),"At or above target",IF(Q1359&lt;&gt;"","Below target, reason recorded","Below target, no reason")))</f>
        <v>Below target, reason recorded</v>
      </c>
      <c r="X1359" s="21" t="str">
        <f aca="false">IF(E1359="Discontinued","",IF(ROUND(M1359-I1359,3)&lt;-0.01,"Yes","No"))</f>
        <v>Yes</v>
      </c>
    </row>
    <row r="1360" customFormat="false" ht="15" hidden="false" customHeight="false" outlineLevel="0" collapsed="false">
      <c r="A1360" s="21" t="s">
        <v>2866</v>
      </c>
      <c r="B1360" s="21" t="s">
        <v>2867</v>
      </c>
      <c r="C1360" s="21" t="s">
        <v>2748</v>
      </c>
      <c r="D1360" s="21" t="s">
        <v>2203</v>
      </c>
      <c r="E1360" s="21" t="s">
        <v>110</v>
      </c>
      <c r="F1360" s="19" t="n">
        <v>1.8</v>
      </c>
      <c r="G1360" s="19" t="n">
        <v>1.99</v>
      </c>
      <c r="H1360" s="19" t="n">
        <v>3.3</v>
      </c>
      <c r="I1360" s="17" t="n">
        <v>0.45</v>
      </c>
      <c r="J1360" s="17"/>
      <c r="K1360" s="19" t="n">
        <f aca="false">IF(E1360="Discontinued",H1360,ROUND(ROUNDUP(ROUND(G1360/(1-IF(J1360="",I1360,J1360))/0.05,6),0)*0.05,2))</f>
        <v>3.65</v>
      </c>
      <c r="L1360" s="19" t="n">
        <f aca="false">IF(OR(E1360="Discontinued",P1360="Held at old sell"),H1360,IF(LEFT(P1360,15)="Approved, cappe",ROUND(ROUNDUP(ROUND(H1360*1.1/0.05,6),0)*0.05,2),K1360))</f>
        <v>3.65</v>
      </c>
      <c r="M1360" s="17" t="n">
        <f aca="false">ROUND((H1360-G1360)/H1360,3)</f>
        <v>0.397</v>
      </c>
      <c r="N1360" s="17" t="n">
        <f aca="false">IF(E1360="Discontinued","",ROUND((L1360-G1360)/L1360,3))</f>
        <v>0.455</v>
      </c>
      <c r="O1360" s="21" t="str">
        <f aca="false">IF(E1360="Discontinued","Archive",IF(AND(ROUND(K1360/H1360-1,6)&lt;=0.1,K1360-H1360&lt;=100),"Auto","Approval"))</f>
        <v>Approval</v>
      </c>
      <c r="P1360" s="21" t="s">
        <v>44</v>
      </c>
      <c r="Q1360" s="21"/>
      <c r="R1360" s="21" t="str">
        <f aca="false">IF(E1360="Superseded",MID(INDEX('Import file'!$E$2:$E$1384,MATCH(A1360,'Import file'!$A$2:$A$1384,0)),23,30),A1360)</f>
        <v>SAC-1988</v>
      </c>
      <c r="S1360" s="19" t="n">
        <f aca="false">IF(E1360="Discontinued","",IFERROR(INDEX('Supplier file A'!$D$2:$D$677,MATCH(R1360,'Supplier file A'!$A$2:$A$677,0)),IFERROR(INDEX('Supplier file B'!$D$2:$D$386,MATCH(R1360,'Supplier file B'!$A$2:$A$386,0)),INDEX('Supplier file C'!$D$2:$D$383,MATCH(R1360,'Supplier file C'!$A$2:$A$383,0)))))</f>
        <v>1.99</v>
      </c>
      <c r="T1360" s="21" t="str">
        <f aca="false">IF(E1360="Discontinued","",IF(ABS(G1360-S1360)&lt;0.005,"Yes","No"))</f>
        <v>Yes</v>
      </c>
      <c r="U1360" s="21" t="str">
        <f aca="false">IF(E1360="Discontinued","",IF(ABS(F1360-G1360)&lt;=0.01*G1360,"Yes","No"))</f>
        <v>No</v>
      </c>
      <c r="V1360" s="17" t="n">
        <f aca="false">IF(E1360="Discontinued","",K1360/H1360-1)</f>
        <v>0.106060606060606</v>
      </c>
      <c r="W1360" s="21" t="str">
        <f aca="false">IF(E1360="Discontinued","Archived",IF(ROUND((L1360-G1360)/L1360,3)&gt;=ROUND(I1360,3),"At or above target",IF(Q1360&lt;&gt;"","Below target, reason recorded","Below target, no reason")))</f>
        <v>At or above target</v>
      </c>
      <c r="X1360" s="21" t="str">
        <f aca="false">IF(E1360="Discontinued","",IF(ROUND(M1360-I1360,3)&lt;-0.01,"Yes","No"))</f>
        <v>Yes</v>
      </c>
    </row>
    <row r="1361" customFormat="false" ht="15" hidden="false" customHeight="false" outlineLevel="0" collapsed="false">
      <c r="A1361" s="21" t="s">
        <v>2868</v>
      </c>
      <c r="B1361" s="21" t="s">
        <v>2869</v>
      </c>
      <c r="C1361" s="21" t="s">
        <v>2748</v>
      </c>
      <c r="D1361" s="21" t="s">
        <v>2203</v>
      </c>
      <c r="E1361" s="21" t="s">
        <v>110</v>
      </c>
      <c r="F1361" s="19" t="n">
        <v>28.35</v>
      </c>
      <c r="G1361" s="19" t="n">
        <v>30.95</v>
      </c>
      <c r="H1361" s="19" t="n">
        <v>48.1</v>
      </c>
      <c r="I1361" s="17" t="n">
        <v>0.45</v>
      </c>
      <c r="J1361" s="17" t="n">
        <v>0.41</v>
      </c>
      <c r="K1361" s="19" t="n">
        <f aca="false">IF(E1361="Discontinued",H1361,ROUND(ROUNDUP(ROUND(G1361/(1-IF(J1361="",I1361,J1361))/0.05,6),0)*0.05,2))</f>
        <v>52.5</v>
      </c>
      <c r="L1361" s="19" t="n">
        <f aca="false">IF(OR(E1361="Discontinued",P1361="Held at old sell"),H1361,IF(LEFT(P1361,15)="Approved, cappe",ROUND(ROUNDUP(ROUND(H1361*1.1/0.05,6),0)*0.05,2),K1361))</f>
        <v>52.5</v>
      </c>
      <c r="M1361" s="17" t="n">
        <f aca="false">ROUND((H1361-G1361)/H1361,3)</f>
        <v>0.357</v>
      </c>
      <c r="N1361" s="17" t="n">
        <f aca="false">IF(E1361="Discontinued","",ROUND((L1361-G1361)/L1361,3))</f>
        <v>0.41</v>
      </c>
      <c r="O1361" s="21" t="str">
        <f aca="false">IF(E1361="Discontinued","Archive",IF(AND(ROUND(K1361/H1361-1,6)&lt;=0.1,K1361-H1361&lt;=100),"Auto","Approval"))</f>
        <v>Auto</v>
      </c>
      <c r="P1361" s="21" t="s">
        <v>111</v>
      </c>
      <c r="Q1361" s="21" t="s">
        <v>2765</v>
      </c>
      <c r="R1361" s="21" t="str">
        <f aca="false">IF(E1361="Superseded",MID(INDEX('Import file'!$E$2:$E$1384,MATCH(A1361,'Import file'!$A$2:$A$1384,0)),23,30),A1361)</f>
        <v>SAC-1992</v>
      </c>
      <c r="S1361" s="19" t="n">
        <f aca="false">IF(E1361="Discontinued","",IFERROR(INDEX('Supplier file A'!$D$2:$D$677,MATCH(R1361,'Supplier file A'!$A$2:$A$677,0)),IFERROR(INDEX('Supplier file B'!$D$2:$D$386,MATCH(R1361,'Supplier file B'!$A$2:$A$386,0)),INDEX('Supplier file C'!$D$2:$D$383,MATCH(R1361,'Supplier file C'!$A$2:$A$383,0)))))</f>
        <v>30.95</v>
      </c>
      <c r="T1361" s="21" t="str">
        <f aca="false">IF(E1361="Discontinued","",IF(ABS(G1361-S1361)&lt;0.005,"Yes","No"))</f>
        <v>Yes</v>
      </c>
      <c r="U1361" s="21" t="str">
        <f aca="false">IF(E1361="Discontinued","",IF(ABS(F1361-G1361)&lt;=0.01*G1361,"Yes","No"))</f>
        <v>No</v>
      </c>
      <c r="V1361" s="17" t="n">
        <f aca="false">IF(E1361="Discontinued","",K1361/H1361-1)</f>
        <v>0.0914760914760915</v>
      </c>
      <c r="W1361" s="21" t="str">
        <f aca="false">IF(E1361="Discontinued","Archived",IF(ROUND((L1361-G1361)/L1361,3)&gt;=ROUND(I1361,3),"At or above target",IF(Q1361&lt;&gt;"","Below target, reason recorded","Below target, no reason")))</f>
        <v>Below target, reason recorded</v>
      </c>
      <c r="X1361" s="21" t="str">
        <f aca="false">IF(E1361="Discontinued","",IF(ROUND(M1361-I1361,3)&lt;-0.01,"Yes","No"))</f>
        <v>Yes</v>
      </c>
    </row>
    <row r="1362" customFormat="false" ht="15" hidden="false" customHeight="false" outlineLevel="0" collapsed="false">
      <c r="A1362" s="21" t="s">
        <v>2870</v>
      </c>
      <c r="B1362" s="21" t="s">
        <v>2871</v>
      </c>
      <c r="C1362" s="21" t="s">
        <v>2748</v>
      </c>
      <c r="D1362" s="21" t="s">
        <v>2203</v>
      </c>
      <c r="E1362" s="21" t="s">
        <v>110</v>
      </c>
      <c r="F1362" s="19" t="n">
        <v>52</v>
      </c>
      <c r="G1362" s="19" t="n">
        <v>56.76</v>
      </c>
      <c r="H1362" s="19" t="n">
        <v>94.55</v>
      </c>
      <c r="I1362" s="17" t="n">
        <v>0.45</v>
      </c>
      <c r="J1362" s="17"/>
      <c r="K1362" s="19" t="n">
        <f aca="false">IF(E1362="Discontinued",H1362,ROUND(ROUNDUP(ROUND(G1362/(1-IF(J1362="",I1362,J1362))/0.05,6),0)*0.05,2))</f>
        <v>103.2</v>
      </c>
      <c r="L1362" s="19" t="n">
        <f aca="false">IF(OR(E1362="Discontinued",P1362="Held at old sell"),H1362,IF(LEFT(P1362,15)="Approved, cappe",ROUND(ROUNDUP(ROUND(H1362*1.1/0.05,6),0)*0.05,2),K1362))</f>
        <v>103.2</v>
      </c>
      <c r="M1362" s="17" t="n">
        <f aca="false">ROUND((H1362-G1362)/H1362,3)</f>
        <v>0.4</v>
      </c>
      <c r="N1362" s="17" t="n">
        <f aca="false">IF(E1362="Discontinued","",ROUND((L1362-G1362)/L1362,3))</f>
        <v>0.45</v>
      </c>
      <c r="O1362" s="21" t="str">
        <f aca="false">IF(E1362="Discontinued","Archive",IF(AND(ROUND(K1362/H1362-1,6)&lt;=0.1,K1362-H1362&lt;=100),"Auto","Approval"))</f>
        <v>Auto</v>
      </c>
      <c r="P1362" s="21" t="s">
        <v>111</v>
      </c>
      <c r="Q1362" s="21"/>
      <c r="R1362" s="21" t="str">
        <f aca="false">IF(E1362="Superseded",MID(INDEX('Import file'!$E$2:$E$1384,MATCH(A1362,'Import file'!$A$2:$A$1384,0)),23,30),A1362)</f>
        <v>SAC-1995</v>
      </c>
      <c r="S1362" s="19" t="n">
        <f aca="false">IF(E1362="Discontinued","",IFERROR(INDEX('Supplier file A'!$D$2:$D$677,MATCH(R1362,'Supplier file A'!$A$2:$A$677,0)),IFERROR(INDEX('Supplier file B'!$D$2:$D$386,MATCH(R1362,'Supplier file B'!$A$2:$A$386,0)),INDEX('Supplier file C'!$D$2:$D$383,MATCH(R1362,'Supplier file C'!$A$2:$A$383,0)))))</f>
        <v>56.76</v>
      </c>
      <c r="T1362" s="21" t="str">
        <f aca="false">IF(E1362="Discontinued","",IF(ABS(G1362-S1362)&lt;0.005,"Yes","No"))</f>
        <v>Yes</v>
      </c>
      <c r="U1362" s="21" t="str">
        <f aca="false">IF(E1362="Discontinued","",IF(ABS(F1362-G1362)&lt;=0.01*G1362,"Yes","No"))</f>
        <v>No</v>
      </c>
      <c r="V1362" s="17" t="n">
        <f aca="false">IF(E1362="Discontinued","",K1362/H1362-1)</f>
        <v>0.0914859862506612</v>
      </c>
      <c r="W1362" s="21" t="str">
        <f aca="false">IF(E1362="Discontinued","Archived",IF(ROUND((L1362-G1362)/L1362,3)&gt;=ROUND(I1362,3),"At or above target",IF(Q1362&lt;&gt;"","Below target, reason recorded","Below target, no reason")))</f>
        <v>At or above target</v>
      </c>
      <c r="X1362" s="21" t="str">
        <f aca="false">IF(E1362="Discontinued","",IF(ROUND(M1362-I1362,3)&lt;-0.01,"Yes","No"))</f>
        <v>Yes</v>
      </c>
    </row>
    <row r="1363" customFormat="false" ht="15" hidden="false" customHeight="false" outlineLevel="0" collapsed="false">
      <c r="A1363" s="21" t="s">
        <v>2872</v>
      </c>
      <c r="B1363" s="21" t="s">
        <v>2873</v>
      </c>
      <c r="C1363" s="21" t="s">
        <v>2748</v>
      </c>
      <c r="D1363" s="21" t="s">
        <v>2203</v>
      </c>
      <c r="E1363" s="21" t="s">
        <v>110</v>
      </c>
      <c r="F1363" s="19" t="n">
        <v>2.6</v>
      </c>
      <c r="G1363" s="19" t="n">
        <v>2.82</v>
      </c>
      <c r="H1363" s="19" t="n">
        <v>4.75</v>
      </c>
      <c r="I1363" s="17" t="n">
        <v>0.45</v>
      </c>
      <c r="J1363" s="17"/>
      <c r="K1363" s="19" t="n">
        <f aca="false">IF(E1363="Discontinued",H1363,ROUND(ROUNDUP(ROUND(G1363/(1-IF(J1363="",I1363,J1363))/0.05,6),0)*0.05,2))</f>
        <v>5.15</v>
      </c>
      <c r="L1363" s="19" t="n">
        <f aca="false">IF(OR(E1363="Discontinued",P1363="Held at old sell"),H1363,IF(LEFT(P1363,15)="Approved, cappe",ROUND(ROUNDUP(ROUND(H1363*1.1/0.05,6),0)*0.05,2),K1363))</f>
        <v>5.15</v>
      </c>
      <c r="M1363" s="17" t="n">
        <f aca="false">ROUND((H1363-G1363)/H1363,3)</f>
        <v>0.406</v>
      </c>
      <c r="N1363" s="17" t="n">
        <f aca="false">IF(E1363="Discontinued","",ROUND((L1363-G1363)/L1363,3))</f>
        <v>0.452</v>
      </c>
      <c r="O1363" s="21" t="str">
        <f aca="false">IF(E1363="Discontinued","Archive",IF(AND(ROUND(K1363/H1363-1,6)&lt;=0.1,K1363-H1363&lt;=100),"Auto","Approval"))</f>
        <v>Auto</v>
      </c>
      <c r="P1363" s="21" t="s">
        <v>111</v>
      </c>
      <c r="Q1363" s="21"/>
      <c r="R1363" s="21" t="str">
        <f aca="false">IF(E1363="Superseded",MID(INDEX('Import file'!$E$2:$E$1384,MATCH(A1363,'Import file'!$A$2:$A$1384,0)),23,30),A1363)</f>
        <v>SAC-1997</v>
      </c>
      <c r="S1363" s="19" t="n">
        <f aca="false">IF(E1363="Discontinued","",IFERROR(INDEX('Supplier file A'!$D$2:$D$677,MATCH(R1363,'Supplier file A'!$A$2:$A$677,0)),IFERROR(INDEX('Supplier file B'!$D$2:$D$386,MATCH(R1363,'Supplier file B'!$A$2:$A$386,0)),INDEX('Supplier file C'!$D$2:$D$383,MATCH(R1363,'Supplier file C'!$A$2:$A$383,0)))))</f>
        <v>2.82</v>
      </c>
      <c r="T1363" s="21" t="str">
        <f aca="false">IF(E1363="Discontinued","",IF(ABS(G1363-S1363)&lt;0.005,"Yes","No"))</f>
        <v>Yes</v>
      </c>
      <c r="U1363" s="21" t="str">
        <f aca="false">IF(E1363="Discontinued","",IF(ABS(F1363-G1363)&lt;=0.01*G1363,"Yes","No"))</f>
        <v>No</v>
      </c>
      <c r="V1363" s="17" t="n">
        <f aca="false">IF(E1363="Discontinued","",K1363/H1363-1)</f>
        <v>0.0842105263157895</v>
      </c>
      <c r="W1363" s="21" t="str">
        <f aca="false">IF(E1363="Discontinued","Archived",IF(ROUND((L1363-G1363)/L1363,3)&gt;=ROUND(I1363,3),"At or above target",IF(Q1363&lt;&gt;"","Below target, reason recorded","Below target, no reason")))</f>
        <v>At or above target</v>
      </c>
      <c r="X1363" s="21" t="str">
        <f aca="false">IF(E1363="Discontinued","",IF(ROUND(M1363-I1363,3)&lt;-0.01,"Yes","No"))</f>
        <v>Yes</v>
      </c>
    </row>
    <row r="1364" customFormat="false" ht="15" hidden="false" customHeight="false" outlineLevel="0" collapsed="false">
      <c r="A1364" s="21" t="s">
        <v>2874</v>
      </c>
      <c r="B1364" s="21" t="s">
        <v>2875</v>
      </c>
      <c r="C1364" s="21" t="s">
        <v>2748</v>
      </c>
      <c r="D1364" s="21" t="s">
        <v>2203</v>
      </c>
      <c r="E1364" s="21" t="s">
        <v>110</v>
      </c>
      <c r="F1364" s="19" t="n">
        <v>12.65</v>
      </c>
      <c r="G1364" s="19" t="n">
        <v>13.66</v>
      </c>
      <c r="H1364" s="19" t="n">
        <v>23</v>
      </c>
      <c r="I1364" s="17" t="n">
        <v>0.45</v>
      </c>
      <c r="J1364" s="17"/>
      <c r="K1364" s="19" t="n">
        <f aca="false">IF(E1364="Discontinued",H1364,ROUND(ROUNDUP(ROUND(G1364/(1-IF(J1364="",I1364,J1364))/0.05,6),0)*0.05,2))</f>
        <v>24.85</v>
      </c>
      <c r="L1364" s="19" t="n">
        <f aca="false">IF(OR(E1364="Discontinued",P1364="Held at old sell"),H1364,IF(LEFT(P1364,15)="Approved, cappe",ROUND(ROUNDUP(ROUND(H1364*1.1/0.05,6),0)*0.05,2),K1364))</f>
        <v>24.85</v>
      </c>
      <c r="M1364" s="17" t="n">
        <f aca="false">ROUND((H1364-G1364)/H1364,3)</f>
        <v>0.406</v>
      </c>
      <c r="N1364" s="17" t="n">
        <f aca="false">IF(E1364="Discontinued","",ROUND((L1364-G1364)/L1364,3))</f>
        <v>0.45</v>
      </c>
      <c r="O1364" s="21" t="str">
        <f aca="false">IF(E1364="Discontinued","Archive",IF(AND(ROUND(K1364/H1364-1,6)&lt;=0.1,K1364-H1364&lt;=100),"Auto","Approval"))</f>
        <v>Auto</v>
      </c>
      <c r="P1364" s="21" t="s">
        <v>111</v>
      </c>
      <c r="Q1364" s="21"/>
      <c r="R1364" s="21" t="str">
        <f aca="false">IF(E1364="Superseded",MID(INDEX('Import file'!$E$2:$E$1384,MATCH(A1364,'Import file'!$A$2:$A$1384,0)),23,30),A1364)</f>
        <v>SAC-2000</v>
      </c>
      <c r="S1364" s="19" t="n">
        <f aca="false">IF(E1364="Discontinued","",IFERROR(INDEX('Supplier file A'!$D$2:$D$677,MATCH(R1364,'Supplier file A'!$A$2:$A$677,0)),IFERROR(INDEX('Supplier file B'!$D$2:$D$386,MATCH(R1364,'Supplier file B'!$A$2:$A$386,0)),INDEX('Supplier file C'!$D$2:$D$383,MATCH(R1364,'Supplier file C'!$A$2:$A$383,0)))))</f>
        <v>13.66</v>
      </c>
      <c r="T1364" s="21" t="str">
        <f aca="false">IF(E1364="Discontinued","",IF(ABS(G1364-S1364)&lt;0.005,"Yes","No"))</f>
        <v>Yes</v>
      </c>
      <c r="U1364" s="21" t="str">
        <f aca="false">IF(E1364="Discontinued","",IF(ABS(F1364-G1364)&lt;=0.01*G1364,"Yes","No"))</f>
        <v>No</v>
      </c>
      <c r="V1364" s="17" t="n">
        <f aca="false">IF(E1364="Discontinued","",K1364/H1364-1)</f>
        <v>0.0804347826086957</v>
      </c>
      <c r="W1364" s="21" t="str">
        <f aca="false">IF(E1364="Discontinued","Archived",IF(ROUND((L1364-G1364)/L1364,3)&gt;=ROUND(I1364,3),"At or above target",IF(Q1364&lt;&gt;"","Below target, reason recorded","Below target, no reason")))</f>
        <v>At or above target</v>
      </c>
      <c r="X1364" s="21" t="str">
        <f aca="false">IF(E1364="Discontinued","",IF(ROUND(M1364-I1364,3)&lt;-0.01,"Yes","No"))</f>
        <v>Yes</v>
      </c>
    </row>
    <row r="1365" customFormat="false" ht="15" hidden="false" customHeight="false" outlineLevel="0" collapsed="false">
      <c r="A1365" s="21" t="s">
        <v>2876</v>
      </c>
      <c r="B1365" s="21" t="s">
        <v>2877</v>
      </c>
      <c r="C1365" s="21" t="s">
        <v>2748</v>
      </c>
      <c r="D1365" s="21" t="s">
        <v>2203</v>
      </c>
      <c r="E1365" s="21" t="s">
        <v>110</v>
      </c>
      <c r="F1365" s="19" t="n">
        <v>1.87</v>
      </c>
      <c r="G1365" s="19" t="n">
        <v>2.03</v>
      </c>
      <c r="H1365" s="19" t="n">
        <v>3.4</v>
      </c>
      <c r="I1365" s="17" t="n">
        <v>0.45</v>
      </c>
      <c r="J1365" s="17"/>
      <c r="K1365" s="19" t="n">
        <f aca="false">IF(E1365="Discontinued",H1365,ROUND(ROUNDUP(ROUND(G1365/(1-IF(J1365="",I1365,J1365))/0.05,6),0)*0.05,2))</f>
        <v>3.7</v>
      </c>
      <c r="L1365" s="19" t="n">
        <f aca="false">IF(OR(E1365="Discontinued",P1365="Held at old sell"),H1365,IF(LEFT(P1365,15)="Approved, cappe",ROUND(ROUNDUP(ROUND(H1365*1.1/0.05,6),0)*0.05,2),K1365))</f>
        <v>3.7</v>
      </c>
      <c r="M1365" s="17" t="n">
        <f aca="false">ROUND((H1365-G1365)/H1365,3)</f>
        <v>0.403</v>
      </c>
      <c r="N1365" s="17" t="n">
        <f aca="false">IF(E1365="Discontinued","",ROUND((L1365-G1365)/L1365,3))</f>
        <v>0.451</v>
      </c>
      <c r="O1365" s="21" t="str">
        <f aca="false">IF(E1365="Discontinued","Archive",IF(AND(ROUND(K1365/H1365-1,6)&lt;=0.1,K1365-H1365&lt;=100),"Auto","Approval"))</f>
        <v>Auto</v>
      </c>
      <c r="P1365" s="21" t="s">
        <v>111</v>
      </c>
      <c r="Q1365" s="21"/>
      <c r="R1365" s="21" t="str">
        <f aca="false">IF(E1365="Superseded",MID(INDEX('Import file'!$E$2:$E$1384,MATCH(A1365,'Import file'!$A$2:$A$1384,0)),23,30),A1365)</f>
        <v>SAC-2004</v>
      </c>
      <c r="S1365" s="19" t="n">
        <f aca="false">IF(E1365="Discontinued","",IFERROR(INDEX('Supplier file A'!$D$2:$D$677,MATCH(R1365,'Supplier file A'!$A$2:$A$677,0)),IFERROR(INDEX('Supplier file B'!$D$2:$D$386,MATCH(R1365,'Supplier file B'!$A$2:$A$386,0)),INDEX('Supplier file C'!$D$2:$D$383,MATCH(R1365,'Supplier file C'!$A$2:$A$383,0)))))</f>
        <v>2.03</v>
      </c>
      <c r="T1365" s="21" t="str">
        <f aca="false">IF(E1365="Discontinued","",IF(ABS(G1365-S1365)&lt;0.005,"Yes","No"))</f>
        <v>Yes</v>
      </c>
      <c r="U1365" s="21" t="str">
        <f aca="false">IF(E1365="Discontinued","",IF(ABS(F1365-G1365)&lt;=0.01*G1365,"Yes","No"))</f>
        <v>No</v>
      </c>
      <c r="V1365" s="17" t="n">
        <f aca="false">IF(E1365="Discontinued","",K1365/H1365-1)</f>
        <v>0.0882352941176472</v>
      </c>
      <c r="W1365" s="21" t="str">
        <f aca="false">IF(E1365="Discontinued","Archived",IF(ROUND((L1365-G1365)/L1365,3)&gt;=ROUND(I1365,3),"At or above target",IF(Q1365&lt;&gt;"","Below target, reason recorded","Below target, no reason")))</f>
        <v>At or above target</v>
      </c>
      <c r="X1365" s="21" t="str">
        <f aca="false">IF(E1365="Discontinued","",IF(ROUND(M1365-I1365,3)&lt;-0.01,"Yes","No"))</f>
        <v>Yes</v>
      </c>
    </row>
    <row r="1366" customFormat="false" ht="15" hidden="false" customHeight="false" outlineLevel="0" collapsed="false">
      <c r="A1366" s="21" t="s">
        <v>2878</v>
      </c>
      <c r="B1366" s="21" t="s">
        <v>2879</v>
      </c>
      <c r="C1366" s="21" t="s">
        <v>2748</v>
      </c>
      <c r="D1366" s="21" t="s">
        <v>2203</v>
      </c>
      <c r="E1366" s="21" t="s">
        <v>110</v>
      </c>
      <c r="F1366" s="19" t="n">
        <v>13.8</v>
      </c>
      <c r="G1366" s="19" t="n">
        <v>15.19</v>
      </c>
      <c r="H1366" s="19" t="n">
        <v>25.1</v>
      </c>
      <c r="I1366" s="17" t="n">
        <v>0.45</v>
      </c>
      <c r="J1366" s="17"/>
      <c r="K1366" s="19" t="n">
        <f aca="false">IF(E1366="Discontinued",H1366,ROUND(ROUNDUP(ROUND(G1366/(1-IF(J1366="",I1366,J1366))/0.05,6),0)*0.05,2))</f>
        <v>27.65</v>
      </c>
      <c r="L1366" s="19" t="n">
        <f aca="false">IF(OR(E1366="Discontinued",P1366="Held at old sell"),H1366,IF(LEFT(P1366,15)="Approved, cappe",ROUND(ROUNDUP(ROUND(H1366*1.1/0.05,6),0)*0.05,2),K1366))</f>
        <v>27.65</v>
      </c>
      <c r="M1366" s="17" t="n">
        <f aca="false">ROUND((H1366-G1366)/H1366,3)</f>
        <v>0.395</v>
      </c>
      <c r="N1366" s="17" t="n">
        <f aca="false">IF(E1366="Discontinued","",ROUND((L1366-G1366)/L1366,3))</f>
        <v>0.451</v>
      </c>
      <c r="O1366" s="21" t="str">
        <f aca="false">IF(E1366="Discontinued","Archive",IF(AND(ROUND(K1366/H1366-1,6)&lt;=0.1,K1366-H1366&lt;=100),"Auto","Approval"))</f>
        <v>Approval</v>
      </c>
      <c r="P1366" s="21" t="s">
        <v>44</v>
      </c>
      <c r="Q1366" s="21"/>
      <c r="R1366" s="21" t="str">
        <f aca="false">IF(E1366="Superseded",MID(INDEX('Import file'!$E$2:$E$1384,MATCH(A1366,'Import file'!$A$2:$A$1384,0)),23,30),A1366)</f>
        <v>SAC-2007</v>
      </c>
      <c r="S1366" s="19" t="n">
        <f aca="false">IF(E1366="Discontinued","",IFERROR(INDEX('Supplier file A'!$D$2:$D$677,MATCH(R1366,'Supplier file A'!$A$2:$A$677,0)),IFERROR(INDEX('Supplier file B'!$D$2:$D$386,MATCH(R1366,'Supplier file B'!$A$2:$A$386,0)),INDEX('Supplier file C'!$D$2:$D$383,MATCH(R1366,'Supplier file C'!$A$2:$A$383,0)))))</f>
        <v>15.19</v>
      </c>
      <c r="T1366" s="21" t="str">
        <f aca="false">IF(E1366="Discontinued","",IF(ABS(G1366-S1366)&lt;0.005,"Yes","No"))</f>
        <v>Yes</v>
      </c>
      <c r="U1366" s="21" t="str">
        <f aca="false">IF(E1366="Discontinued","",IF(ABS(F1366-G1366)&lt;=0.01*G1366,"Yes","No"))</f>
        <v>No</v>
      </c>
      <c r="V1366" s="17" t="n">
        <f aca="false">IF(E1366="Discontinued","",K1366/H1366-1)</f>
        <v>0.101593625498008</v>
      </c>
      <c r="W1366" s="21" t="str">
        <f aca="false">IF(E1366="Discontinued","Archived",IF(ROUND((L1366-G1366)/L1366,3)&gt;=ROUND(I1366,3),"At or above target",IF(Q1366&lt;&gt;"","Below target, reason recorded","Below target, no reason")))</f>
        <v>At or above target</v>
      </c>
      <c r="X1366" s="21" t="str">
        <f aca="false">IF(E1366="Discontinued","",IF(ROUND(M1366-I1366,3)&lt;-0.01,"Yes","No"))</f>
        <v>Yes</v>
      </c>
    </row>
    <row r="1367" customFormat="false" ht="15" hidden="false" customHeight="false" outlineLevel="0" collapsed="false">
      <c r="A1367" s="21" t="s">
        <v>2880</v>
      </c>
      <c r="B1367" s="21" t="s">
        <v>2881</v>
      </c>
      <c r="C1367" s="21" t="s">
        <v>2748</v>
      </c>
      <c r="D1367" s="21" t="s">
        <v>2203</v>
      </c>
      <c r="E1367" s="21" t="s">
        <v>110</v>
      </c>
      <c r="F1367" s="19" t="n">
        <v>10.12</v>
      </c>
      <c r="G1367" s="19" t="n">
        <v>10.98</v>
      </c>
      <c r="H1367" s="19" t="n">
        <v>18.4</v>
      </c>
      <c r="I1367" s="17" t="n">
        <v>0.45</v>
      </c>
      <c r="J1367" s="17"/>
      <c r="K1367" s="19" t="n">
        <f aca="false">IF(E1367="Discontinued",H1367,ROUND(ROUNDUP(ROUND(G1367/(1-IF(J1367="",I1367,J1367))/0.05,6),0)*0.05,2))</f>
        <v>20</v>
      </c>
      <c r="L1367" s="19" t="n">
        <f aca="false">IF(OR(E1367="Discontinued",P1367="Held at old sell"),H1367,IF(LEFT(P1367,15)="Approved, cappe",ROUND(ROUNDUP(ROUND(H1367*1.1/0.05,6),0)*0.05,2),K1367))</f>
        <v>20</v>
      </c>
      <c r="M1367" s="17" t="n">
        <f aca="false">ROUND((H1367-G1367)/H1367,3)</f>
        <v>0.403</v>
      </c>
      <c r="N1367" s="17" t="n">
        <f aca="false">IF(E1367="Discontinued","",ROUND((L1367-G1367)/L1367,3))</f>
        <v>0.451</v>
      </c>
      <c r="O1367" s="21" t="str">
        <f aca="false">IF(E1367="Discontinued","Archive",IF(AND(ROUND(K1367/H1367-1,6)&lt;=0.1,K1367-H1367&lt;=100),"Auto","Approval"))</f>
        <v>Auto</v>
      </c>
      <c r="P1367" s="21" t="s">
        <v>111</v>
      </c>
      <c r="Q1367" s="21"/>
      <c r="R1367" s="21" t="str">
        <f aca="false">IF(E1367="Superseded",MID(INDEX('Import file'!$E$2:$E$1384,MATCH(A1367,'Import file'!$A$2:$A$1384,0)),23,30),A1367)</f>
        <v>SAC-2008</v>
      </c>
      <c r="S1367" s="19" t="n">
        <f aca="false">IF(E1367="Discontinued","",IFERROR(INDEX('Supplier file A'!$D$2:$D$677,MATCH(R1367,'Supplier file A'!$A$2:$A$677,0)),IFERROR(INDEX('Supplier file B'!$D$2:$D$386,MATCH(R1367,'Supplier file B'!$A$2:$A$386,0)),INDEX('Supplier file C'!$D$2:$D$383,MATCH(R1367,'Supplier file C'!$A$2:$A$383,0)))))</f>
        <v>10.98</v>
      </c>
      <c r="T1367" s="21" t="str">
        <f aca="false">IF(E1367="Discontinued","",IF(ABS(G1367-S1367)&lt;0.005,"Yes","No"))</f>
        <v>Yes</v>
      </c>
      <c r="U1367" s="21" t="str">
        <f aca="false">IF(E1367="Discontinued","",IF(ABS(F1367-G1367)&lt;=0.01*G1367,"Yes","No"))</f>
        <v>No</v>
      </c>
      <c r="V1367" s="17" t="n">
        <f aca="false">IF(E1367="Discontinued","",K1367/H1367-1)</f>
        <v>0.0869565217391306</v>
      </c>
      <c r="W1367" s="21" t="str">
        <f aca="false">IF(E1367="Discontinued","Archived",IF(ROUND((L1367-G1367)/L1367,3)&gt;=ROUND(I1367,3),"At or above target",IF(Q1367&lt;&gt;"","Below target, reason recorded","Below target, no reason")))</f>
        <v>At or above target</v>
      </c>
      <c r="X1367" s="21" t="str">
        <f aca="false">IF(E1367="Discontinued","",IF(ROUND(M1367-I1367,3)&lt;-0.01,"Yes","No"))</f>
        <v>Yes</v>
      </c>
    </row>
    <row r="1368" customFormat="false" ht="15" hidden="false" customHeight="false" outlineLevel="0" collapsed="false">
      <c r="A1368" s="21" t="s">
        <v>2882</v>
      </c>
      <c r="B1368" s="21" t="s">
        <v>2883</v>
      </c>
      <c r="C1368" s="21" t="s">
        <v>2748</v>
      </c>
      <c r="D1368" s="21" t="s">
        <v>2203</v>
      </c>
      <c r="E1368" s="21" t="s">
        <v>110</v>
      </c>
      <c r="F1368" s="19" t="n">
        <v>2.2</v>
      </c>
      <c r="G1368" s="19" t="n">
        <v>2.39</v>
      </c>
      <c r="H1368" s="19" t="n">
        <v>4</v>
      </c>
      <c r="I1368" s="17" t="n">
        <v>0.45</v>
      </c>
      <c r="J1368" s="17"/>
      <c r="K1368" s="19" t="n">
        <f aca="false">IF(E1368="Discontinued",H1368,ROUND(ROUNDUP(ROUND(G1368/(1-IF(J1368="",I1368,J1368))/0.05,6),0)*0.05,2))</f>
        <v>4.35</v>
      </c>
      <c r="L1368" s="19" t="n">
        <f aca="false">IF(OR(E1368="Discontinued",P1368="Held at old sell"),H1368,IF(LEFT(P1368,15)="Approved, cappe",ROUND(ROUNDUP(ROUND(H1368*1.1/0.05,6),0)*0.05,2),K1368))</f>
        <v>4.35</v>
      </c>
      <c r="M1368" s="17" t="n">
        <f aca="false">ROUND((H1368-G1368)/H1368,3)</f>
        <v>0.403</v>
      </c>
      <c r="N1368" s="17" t="n">
        <f aca="false">IF(E1368="Discontinued","",ROUND((L1368-G1368)/L1368,3))</f>
        <v>0.451</v>
      </c>
      <c r="O1368" s="21" t="str">
        <f aca="false">IF(E1368="Discontinued","Archive",IF(AND(ROUND(K1368/H1368-1,6)&lt;=0.1,K1368-H1368&lt;=100),"Auto","Approval"))</f>
        <v>Auto</v>
      </c>
      <c r="P1368" s="21" t="s">
        <v>111</v>
      </c>
      <c r="Q1368" s="21"/>
      <c r="R1368" s="21" t="str">
        <f aca="false">IF(E1368="Superseded",MID(INDEX('Import file'!$E$2:$E$1384,MATCH(A1368,'Import file'!$A$2:$A$1384,0)),23,30),A1368)</f>
        <v>SAC-2013</v>
      </c>
      <c r="S1368" s="19" t="n">
        <f aca="false">IF(E1368="Discontinued","",IFERROR(INDEX('Supplier file A'!$D$2:$D$677,MATCH(R1368,'Supplier file A'!$A$2:$A$677,0)),IFERROR(INDEX('Supplier file B'!$D$2:$D$386,MATCH(R1368,'Supplier file B'!$A$2:$A$386,0)),INDEX('Supplier file C'!$D$2:$D$383,MATCH(R1368,'Supplier file C'!$A$2:$A$383,0)))))</f>
        <v>2.39</v>
      </c>
      <c r="T1368" s="21" t="str">
        <f aca="false">IF(E1368="Discontinued","",IF(ABS(G1368-S1368)&lt;0.005,"Yes","No"))</f>
        <v>Yes</v>
      </c>
      <c r="U1368" s="21" t="str">
        <f aca="false">IF(E1368="Discontinued","",IF(ABS(F1368-G1368)&lt;=0.01*G1368,"Yes","No"))</f>
        <v>No</v>
      </c>
      <c r="V1368" s="17" t="n">
        <f aca="false">IF(E1368="Discontinued","",K1368/H1368-1)</f>
        <v>0.0874999999999999</v>
      </c>
      <c r="W1368" s="21" t="str">
        <f aca="false">IF(E1368="Discontinued","Archived",IF(ROUND((L1368-G1368)/L1368,3)&gt;=ROUND(I1368,3),"At or above target",IF(Q1368&lt;&gt;"","Below target, reason recorded","Below target, no reason")))</f>
        <v>At or above target</v>
      </c>
      <c r="X1368" s="21" t="str">
        <f aca="false">IF(E1368="Discontinued","",IF(ROUND(M1368-I1368,3)&lt;-0.01,"Yes","No"))</f>
        <v>Yes</v>
      </c>
    </row>
    <row r="1369" customFormat="false" ht="15" hidden="false" customHeight="false" outlineLevel="0" collapsed="false">
      <c r="A1369" s="21" t="s">
        <v>2884</v>
      </c>
      <c r="B1369" s="21" t="s">
        <v>2885</v>
      </c>
      <c r="C1369" s="21" t="s">
        <v>2748</v>
      </c>
      <c r="D1369" s="21" t="s">
        <v>2203</v>
      </c>
      <c r="E1369" s="21" t="s">
        <v>110</v>
      </c>
      <c r="F1369" s="19" t="n">
        <v>11.5</v>
      </c>
      <c r="G1369" s="19" t="n">
        <v>12.63</v>
      </c>
      <c r="H1369" s="19" t="n">
        <v>19.2</v>
      </c>
      <c r="I1369" s="17" t="n">
        <v>0.45</v>
      </c>
      <c r="J1369" s="17" t="n">
        <v>0.4</v>
      </c>
      <c r="K1369" s="19" t="n">
        <f aca="false">IF(E1369="Discontinued",H1369,ROUND(ROUNDUP(ROUND(G1369/(1-IF(J1369="",I1369,J1369))/0.05,6),0)*0.05,2))</f>
        <v>21.05</v>
      </c>
      <c r="L1369" s="19" t="n">
        <f aca="false">IF(OR(E1369="Discontinued",P1369="Held at old sell"),H1369,IF(LEFT(P1369,15)="Approved, cappe",ROUND(ROUNDUP(ROUND(H1369*1.1/0.05,6),0)*0.05,2),K1369))</f>
        <v>21.05</v>
      </c>
      <c r="M1369" s="17" t="n">
        <f aca="false">ROUND((H1369-G1369)/H1369,3)</f>
        <v>0.342</v>
      </c>
      <c r="N1369" s="17" t="n">
        <f aca="false">IF(E1369="Discontinued","",ROUND((L1369-G1369)/L1369,3))</f>
        <v>0.4</v>
      </c>
      <c r="O1369" s="21" t="str">
        <f aca="false">IF(E1369="Discontinued","Archive",IF(AND(ROUND(K1369/H1369-1,6)&lt;=0.1,K1369-H1369&lt;=100),"Auto","Approval"))</f>
        <v>Auto</v>
      </c>
      <c r="P1369" s="21" t="s">
        <v>111</v>
      </c>
      <c r="Q1369" s="21" t="s">
        <v>2795</v>
      </c>
      <c r="R1369" s="21" t="str">
        <f aca="false">IF(E1369="Superseded",MID(INDEX('Import file'!$E$2:$E$1384,MATCH(A1369,'Import file'!$A$2:$A$1384,0)),23,30),A1369)</f>
        <v>SAC-2014</v>
      </c>
      <c r="S1369" s="19" t="n">
        <f aca="false">IF(E1369="Discontinued","",IFERROR(INDEX('Supplier file A'!$D$2:$D$677,MATCH(R1369,'Supplier file A'!$A$2:$A$677,0)),IFERROR(INDEX('Supplier file B'!$D$2:$D$386,MATCH(R1369,'Supplier file B'!$A$2:$A$386,0)),INDEX('Supplier file C'!$D$2:$D$383,MATCH(R1369,'Supplier file C'!$A$2:$A$383,0)))))</f>
        <v>12.63</v>
      </c>
      <c r="T1369" s="21" t="str">
        <f aca="false">IF(E1369="Discontinued","",IF(ABS(G1369-S1369)&lt;0.005,"Yes","No"))</f>
        <v>Yes</v>
      </c>
      <c r="U1369" s="21" t="str">
        <f aca="false">IF(E1369="Discontinued","",IF(ABS(F1369-G1369)&lt;=0.01*G1369,"Yes","No"))</f>
        <v>No</v>
      </c>
      <c r="V1369" s="17" t="n">
        <f aca="false">IF(E1369="Discontinued","",K1369/H1369-1)</f>
        <v>0.0963541666666667</v>
      </c>
      <c r="W1369" s="21" t="str">
        <f aca="false">IF(E1369="Discontinued","Archived",IF(ROUND((L1369-G1369)/L1369,3)&gt;=ROUND(I1369,3),"At or above target",IF(Q1369&lt;&gt;"","Below target, reason recorded","Below target, no reason")))</f>
        <v>Below target, reason recorded</v>
      </c>
      <c r="X1369" s="21" t="str">
        <f aca="false">IF(E1369="Discontinued","",IF(ROUND(M1369-I1369,3)&lt;-0.01,"Yes","No"))</f>
        <v>Yes</v>
      </c>
    </row>
    <row r="1370" customFormat="false" ht="15" hidden="false" customHeight="false" outlineLevel="0" collapsed="false">
      <c r="A1370" s="21" t="s">
        <v>2886</v>
      </c>
      <c r="B1370" s="21" t="s">
        <v>2887</v>
      </c>
      <c r="C1370" s="21" t="s">
        <v>2748</v>
      </c>
      <c r="D1370" s="21" t="s">
        <v>2203</v>
      </c>
      <c r="E1370" s="21" t="s">
        <v>110</v>
      </c>
      <c r="F1370" s="19" t="n">
        <v>6.75</v>
      </c>
      <c r="G1370" s="19" t="n">
        <v>7.33</v>
      </c>
      <c r="H1370" s="19" t="n">
        <v>12.3</v>
      </c>
      <c r="I1370" s="17" t="n">
        <v>0.45</v>
      </c>
      <c r="J1370" s="17"/>
      <c r="K1370" s="19" t="n">
        <f aca="false">IF(E1370="Discontinued",H1370,ROUND(ROUNDUP(ROUND(G1370/(1-IF(J1370="",I1370,J1370))/0.05,6),0)*0.05,2))</f>
        <v>13.35</v>
      </c>
      <c r="L1370" s="19" t="n">
        <f aca="false">IF(OR(E1370="Discontinued",P1370="Held at old sell"),H1370,IF(LEFT(P1370,15)="Approved, cappe",ROUND(ROUNDUP(ROUND(H1370*1.1/0.05,6),0)*0.05,2),K1370))</f>
        <v>13.35</v>
      </c>
      <c r="M1370" s="17" t="n">
        <f aca="false">ROUND((H1370-G1370)/H1370,3)</f>
        <v>0.404</v>
      </c>
      <c r="N1370" s="17" t="n">
        <f aca="false">IF(E1370="Discontinued","",ROUND((L1370-G1370)/L1370,3))</f>
        <v>0.451</v>
      </c>
      <c r="O1370" s="21" t="str">
        <f aca="false">IF(E1370="Discontinued","Archive",IF(AND(ROUND(K1370/H1370-1,6)&lt;=0.1,K1370-H1370&lt;=100),"Auto","Approval"))</f>
        <v>Auto</v>
      </c>
      <c r="P1370" s="21" t="s">
        <v>111</v>
      </c>
      <c r="Q1370" s="21"/>
      <c r="R1370" s="21" t="str">
        <f aca="false">IF(E1370="Superseded",MID(INDEX('Import file'!$E$2:$E$1384,MATCH(A1370,'Import file'!$A$2:$A$1384,0)),23,30),A1370)</f>
        <v>SAC-2018</v>
      </c>
      <c r="S1370" s="19" t="n">
        <f aca="false">IF(E1370="Discontinued","",IFERROR(INDEX('Supplier file A'!$D$2:$D$677,MATCH(R1370,'Supplier file A'!$A$2:$A$677,0)),IFERROR(INDEX('Supplier file B'!$D$2:$D$386,MATCH(R1370,'Supplier file B'!$A$2:$A$386,0)),INDEX('Supplier file C'!$D$2:$D$383,MATCH(R1370,'Supplier file C'!$A$2:$A$383,0)))))</f>
        <v>7.33</v>
      </c>
      <c r="T1370" s="21" t="str">
        <f aca="false">IF(E1370="Discontinued","",IF(ABS(G1370-S1370)&lt;0.005,"Yes","No"))</f>
        <v>Yes</v>
      </c>
      <c r="U1370" s="21" t="str">
        <f aca="false">IF(E1370="Discontinued","",IF(ABS(F1370-G1370)&lt;=0.01*G1370,"Yes","No"))</f>
        <v>No</v>
      </c>
      <c r="V1370" s="17" t="n">
        <f aca="false">IF(E1370="Discontinued","",K1370/H1370-1)</f>
        <v>0.0853658536585364</v>
      </c>
      <c r="W1370" s="21" t="str">
        <f aca="false">IF(E1370="Discontinued","Archived",IF(ROUND((L1370-G1370)/L1370,3)&gt;=ROUND(I1370,3),"At or above target",IF(Q1370&lt;&gt;"","Below target, reason recorded","Below target, no reason")))</f>
        <v>At or above target</v>
      </c>
      <c r="X1370" s="21" t="str">
        <f aca="false">IF(E1370="Discontinued","",IF(ROUND(M1370-I1370,3)&lt;-0.01,"Yes","No"))</f>
        <v>Yes</v>
      </c>
    </row>
    <row r="1371" customFormat="false" ht="15" hidden="false" customHeight="false" outlineLevel="0" collapsed="false">
      <c r="A1371" s="21" t="s">
        <v>2888</v>
      </c>
      <c r="B1371" s="21" t="s">
        <v>2889</v>
      </c>
      <c r="C1371" s="21" t="s">
        <v>2748</v>
      </c>
      <c r="D1371" s="21" t="s">
        <v>2203</v>
      </c>
      <c r="E1371" s="21" t="s">
        <v>110</v>
      </c>
      <c r="F1371" s="19" t="n">
        <v>1.53</v>
      </c>
      <c r="G1371" s="19" t="n">
        <v>1.67</v>
      </c>
      <c r="H1371" s="19" t="n">
        <v>2.8</v>
      </c>
      <c r="I1371" s="17" t="n">
        <v>0.45</v>
      </c>
      <c r="J1371" s="17"/>
      <c r="K1371" s="19" t="n">
        <f aca="false">IF(E1371="Discontinued",H1371,ROUND(ROUNDUP(ROUND(G1371/(1-IF(J1371="",I1371,J1371))/0.05,6),0)*0.05,2))</f>
        <v>3.05</v>
      </c>
      <c r="L1371" s="19" t="n">
        <f aca="false">IF(OR(E1371="Discontinued",P1371="Held at old sell"),H1371,IF(LEFT(P1371,15)="Approved, cappe",ROUND(ROUNDUP(ROUND(H1371*1.1/0.05,6),0)*0.05,2),K1371))</f>
        <v>3.05</v>
      </c>
      <c r="M1371" s="17" t="n">
        <f aca="false">ROUND((H1371-G1371)/H1371,3)</f>
        <v>0.404</v>
      </c>
      <c r="N1371" s="17" t="n">
        <f aca="false">IF(E1371="Discontinued","",ROUND((L1371-G1371)/L1371,3))</f>
        <v>0.452</v>
      </c>
      <c r="O1371" s="21" t="str">
        <f aca="false">IF(E1371="Discontinued","Archive",IF(AND(ROUND(K1371/H1371-1,6)&lt;=0.1,K1371-H1371&lt;=100),"Auto","Approval"))</f>
        <v>Auto</v>
      </c>
      <c r="P1371" s="21" t="s">
        <v>111</v>
      </c>
      <c r="Q1371" s="21"/>
      <c r="R1371" s="21" t="str">
        <f aca="false">IF(E1371="Superseded",MID(INDEX('Import file'!$E$2:$E$1384,MATCH(A1371,'Import file'!$A$2:$A$1384,0)),23,30),A1371)</f>
        <v>SAC-2022</v>
      </c>
      <c r="S1371" s="19" t="n">
        <f aca="false">IF(E1371="Discontinued","",IFERROR(INDEX('Supplier file A'!$D$2:$D$677,MATCH(R1371,'Supplier file A'!$A$2:$A$677,0)),IFERROR(INDEX('Supplier file B'!$D$2:$D$386,MATCH(R1371,'Supplier file B'!$A$2:$A$386,0)),INDEX('Supplier file C'!$D$2:$D$383,MATCH(R1371,'Supplier file C'!$A$2:$A$383,0)))))</f>
        <v>1.67</v>
      </c>
      <c r="T1371" s="21" t="str">
        <f aca="false">IF(E1371="Discontinued","",IF(ABS(G1371-S1371)&lt;0.005,"Yes","No"))</f>
        <v>Yes</v>
      </c>
      <c r="U1371" s="21" t="str">
        <f aca="false">IF(E1371="Discontinued","",IF(ABS(F1371-G1371)&lt;=0.01*G1371,"Yes","No"))</f>
        <v>No</v>
      </c>
      <c r="V1371" s="17" t="n">
        <f aca="false">IF(E1371="Discontinued","",K1371/H1371-1)</f>
        <v>0.0892857142857142</v>
      </c>
      <c r="W1371" s="21" t="str">
        <f aca="false">IF(E1371="Discontinued","Archived",IF(ROUND((L1371-G1371)/L1371,3)&gt;=ROUND(I1371,3),"At or above target",IF(Q1371&lt;&gt;"","Below target, reason recorded","Below target, no reason")))</f>
        <v>At or above target</v>
      </c>
      <c r="X1371" s="21" t="str">
        <f aca="false">IF(E1371="Discontinued","",IF(ROUND(M1371-I1371,3)&lt;-0.01,"Yes","No"))</f>
        <v>Yes</v>
      </c>
    </row>
    <row r="1372" customFormat="false" ht="15" hidden="false" customHeight="false" outlineLevel="0" collapsed="false">
      <c r="A1372" s="21" t="s">
        <v>2890</v>
      </c>
      <c r="B1372" s="21" t="s">
        <v>2891</v>
      </c>
      <c r="C1372" s="21" t="s">
        <v>2748</v>
      </c>
      <c r="D1372" s="21" t="s">
        <v>2203</v>
      </c>
      <c r="E1372" s="21" t="s">
        <v>110</v>
      </c>
      <c r="F1372" s="19" t="n">
        <v>32.2</v>
      </c>
      <c r="G1372" s="19" t="n">
        <v>35.49</v>
      </c>
      <c r="H1372" s="19" t="n">
        <v>58.55</v>
      </c>
      <c r="I1372" s="17" t="n">
        <v>0.45</v>
      </c>
      <c r="J1372" s="17"/>
      <c r="K1372" s="19" t="n">
        <f aca="false">IF(E1372="Discontinued",H1372,ROUND(ROUNDUP(ROUND(G1372/(1-IF(J1372="",I1372,J1372))/0.05,6),0)*0.05,2))</f>
        <v>64.55</v>
      </c>
      <c r="L1372" s="19" t="n">
        <f aca="false">IF(OR(E1372="Discontinued",P1372="Held at old sell"),H1372,IF(LEFT(P1372,15)="Approved, cappe",ROUND(ROUNDUP(ROUND(H1372*1.1/0.05,6),0)*0.05,2),K1372))</f>
        <v>64.55</v>
      </c>
      <c r="M1372" s="17" t="n">
        <f aca="false">ROUND((H1372-G1372)/H1372,3)</f>
        <v>0.394</v>
      </c>
      <c r="N1372" s="17" t="n">
        <f aca="false">IF(E1372="Discontinued","",ROUND((L1372-G1372)/L1372,3))</f>
        <v>0.45</v>
      </c>
      <c r="O1372" s="21" t="str">
        <f aca="false">IF(E1372="Discontinued","Archive",IF(AND(ROUND(K1372/H1372-1,6)&lt;=0.1,K1372-H1372&lt;=100),"Auto","Approval"))</f>
        <v>Approval</v>
      </c>
      <c r="P1372" s="21" t="s">
        <v>44</v>
      </c>
      <c r="Q1372" s="21"/>
      <c r="R1372" s="21" t="str">
        <f aca="false">IF(E1372="Superseded",MID(INDEX('Import file'!$E$2:$E$1384,MATCH(A1372,'Import file'!$A$2:$A$1384,0)),23,30),A1372)</f>
        <v>SAC-2024</v>
      </c>
      <c r="S1372" s="19" t="n">
        <f aca="false">IF(E1372="Discontinued","",IFERROR(INDEX('Supplier file A'!$D$2:$D$677,MATCH(R1372,'Supplier file A'!$A$2:$A$677,0)),IFERROR(INDEX('Supplier file B'!$D$2:$D$386,MATCH(R1372,'Supplier file B'!$A$2:$A$386,0)),INDEX('Supplier file C'!$D$2:$D$383,MATCH(R1372,'Supplier file C'!$A$2:$A$383,0)))))</f>
        <v>35.49</v>
      </c>
      <c r="T1372" s="21" t="str">
        <f aca="false">IF(E1372="Discontinued","",IF(ABS(G1372-S1372)&lt;0.005,"Yes","No"))</f>
        <v>Yes</v>
      </c>
      <c r="U1372" s="21" t="str">
        <f aca="false">IF(E1372="Discontinued","",IF(ABS(F1372-G1372)&lt;=0.01*G1372,"Yes","No"))</f>
        <v>No</v>
      </c>
      <c r="V1372" s="17" t="n">
        <f aca="false">IF(E1372="Discontinued","",K1372/H1372-1)</f>
        <v>0.102476515798463</v>
      </c>
      <c r="W1372" s="21" t="str">
        <f aca="false">IF(E1372="Discontinued","Archived",IF(ROUND((L1372-G1372)/L1372,3)&gt;=ROUND(I1372,3),"At or above target",IF(Q1372&lt;&gt;"","Below target, reason recorded","Below target, no reason")))</f>
        <v>At or above target</v>
      </c>
      <c r="X1372" s="21" t="str">
        <f aca="false">IF(E1372="Discontinued","",IF(ROUND(M1372-I1372,3)&lt;-0.01,"Yes","No"))</f>
        <v>Yes</v>
      </c>
    </row>
    <row r="1373" customFormat="false" ht="15" hidden="false" customHeight="false" outlineLevel="0" collapsed="false">
      <c r="A1373" s="21" t="s">
        <v>2892</v>
      </c>
      <c r="B1373" s="21" t="s">
        <v>2893</v>
      </c>
      <c r="C1373" s="21" t="s">
        <v>2748</v>
      </c>
      <c r="D1373" s="21" t="s">
        <v>2203</v>
      </c>
      <c r="E1373" s="21" t="s">
        <v>110</v>
      </c>
      <c r="F1373" s="19" t="n">
        <v>8</v>
      </c>
      <c r="G1373" s="19" t="n">
        <v>8.65</v>
      </c>
      <c r="H1373" s="19" t="n">
        <v>14.55</v>
      </c>
      <c r="I1373" s="17" t="n">
        <v>0.45</v>
      </c>
      <c r="J1373" s="17"/>
      <c r="K1373" s="19" t="n">
        <f aca="false">IF(E1373="Discontinued",H1373,ROUND(ROUNDUP(ROUND(G1373/(1-IF(J1373="",I1373,J1373))/0.05,6),0)*0.05,2))</f>
        <v>15.75</v>
      </c>
      <c r="L1373" s="19" t="n">
        <f aca="false">IF(OR(E1373="Discontinued",P1373="Held at old sell"),H1373,IF(LEFT(P1373,15)="Approved, cappe",ROUND(ROUNDUP(ROUND(H1373*1.1/0.05,6),0)*0.05,2),K1373))</f>
        <v>15.75</v>
      </c>
      <c r="M1373" s="17" t="n">
        <f aca="false">ROUND((H1373-G1373)/H1373,3)</f>
        <v>0.405</v>
      </c>
      <c r="N1373" s="17" t="n">
        <f aca="false">IF(E1373="Discontinued","",ROUND((L1373-G1373)/L1373,3))</f>
        <v>0.451</v>
      </c>
      <c r="O1373" s="21" t="str">
        <f aca="false">IF(E1373="Discontinued","Archive",IF(AND(ROUND(K1373/H1373-1,6)&lt;=0.1,K1373-H1373&lt;=100),"Auto","Approval"))</f>
        <v>Auto</v>
      </c>
      <c r="P1373" s="21" t="s">
        <v>111</v>
      </c>
      <c r="Q1373" s="21"/>
      <c r="R1373" s="21" t="str">
        <f aca="false">IF(E1373="Superseded",MID(INDEX('Import file'!$E$2:$E$1384,MATCH(A1373,'Import file'!$A$2:$A$1384,0)),23,30),A1373)</f>
        <v>SAC-2027</v>
      </c>
      <c r="S1373" s="19" t="n">
        <f aca="false">IF(E1373="Discontinued","",IFERROR(INDEX('Supplier file A'!$D$2:$D$677,MATCH(R1373,'Supplier file A'!$A$2:$A$677,0)),IFERROR(INDEX('Supplier file B'!$D$2:$D$386,MATCH(R1373,'Supplier file B'!$A$2:$A$386,0)),INDEX('Supplier file C'!$D$2:$D$383,MATCH(R1373,'Supplier file C'!$A$2:$A$383,0)))))</f>
        <v>8.65</v>
      </c>
      <c r="T1373" s="21" t="str">
        <f aca="false">IF(E1373="Discontinued","",IF(ABS(G1373-S1373)&lt;0.005,"Yes","No"))</f>
        <v>Yes</v>
      </c>
      <c r="U1373" s="21" t="str">
        <f aca="false">IF(E1373="Discontinued","",IF(ABS(F1373-G1373)&lt;=0.01*G1373,"Yes","No"))</f>
        <v>No</v>
      </c>
      <c r="V1373" s="17" t="n">
        <f aca="false">IF(E1373="Discontinued","",K1373/H1373-1)</f>
        <v>0.0824742268041236</v>
      </c>
      <c r="W1373" s="21" t="str">
        <f aca="false">IF(E1373="Discontinued","Archived",IF(ROUND((L1373-G1373)/L1373,3)&gt;=ROUND(I1373,3),"At or above target",IF(Q1373&lt;&gt;"","Below target, reason recorded","Below target, no reason")))</f>
        <v>At or above target</v>
      </c>
      <c r="X1373" s="21" t="str">
        <f aca="false">IF(E1373="Discontinued","",IF(ROUND(M1373-I1373,3)&lt;-0.01,"Yes","No"))</f>
        <v>Yes</v>
      </c>
    </row>
    <row r="1374" customFormat="false" ht="15" hidden="false" customHeight="false" outlineLevel="0" collapsed="false">
      <c r="A1374" s="21" t="s">
        <v>2894</v>
      </c>
      <c r="B1374" s="21" t="s">
        <v>2895</v>
      </c>
      <c r="C1374" s="21" t="s">
        <v>2748</v>
      </c>
      <c r="D1374" s="21" t="s">
        <v>2203</v>
      </c>
      <c r="E1374" s="21" t="s">
        <v>110</v>
      </c>
      <c r="F1374" s="19" t="n">
        <v>9.2</v>
      </c>
      <c r="G1374" s="19" t="n">
        <v>10.15</v>
      </c>
      <c r="H1374" s="19" t="n">
        <v>14.4</v>
      </c>
      <c r="I1374" s="17" t="n">
        <v>0.45</v>
      </c>
      <c r="J1374" s="17" t="n">
        <v>0.36</v>
      </c>
      <c r="K1374" s="19" t="n">
        <f aca="false">IF(E1374="Discontinued",H1374,ROUND(ROUNDUP(ROUND(G1374/(1-IF(J1374="",I1374,J1374))/0.05,6),0)*0.05,2))</f>
        <v>15.9</v>
      </c>
      <c r="L1374" s="19" t="n">
        <f aca="false">IF(OR(E1374="Discontinued",P1374="Held at old sell"),H1374,IF(LEFT(P1374,15)="Approved, cappe",ROUND(ROUNDUP(ROUND(H1374*1.1/0.05,6),0)*0.05,2),K1374))</f>
        <v>15.85</v>
      </c>
      <c r="M1374" s="17" t="n">
        <f aca="false">ROUND((H1374-G1374)/H1374,3)</f>
        <v>0.295</v>
      </c>
      <c r="N1374" s="17" t="n">
        <f aca="false">IF(E1374="Discontinued","",ROUND((L1374-G1374)/L1374,3))</f>
        <v>0.36</v>
      </c>
      <c r="O1374" s="21" t="str">
        <f aca="false">IF(E1374="Discontinued","Archive",IF(AND(ROUND(K1374/H1374-1,6)&lt;=0.1,K1374-H1374&lt;=100),"Auto","Approval"))</f>
        <v>Approval</v>
      </c>
      <c r="P1374" s="21" t="s">
        <v>45</v>
      </c>
      <c r="Q1374" s="21" t="s">
        <v>289</v>
      </c>
      <c r="R1374" s="21" t="str">
        <f aca="false">IF(E1374="Superseded",MID(INDEX('Import file'!$E$2:$E$1384,MATCH(A1374,'Import file'!$A$2:$A$1384,0)),23,30),A1374)</f>
        <v>SAC-2030</v>
      </c>
      <c r="S1374" s="19" t="n">
        <f aca="false">IF(E1374="Discontinued","",IFERROR(INDEX('Supplier file A'!$D$2:$D$677,MATCH(R1374,'Supplier file A'!$A$2:$A$677,0)),IFERROR(INDEX('Supplier file B'!$D$2:$D$386,MATCH(R1374,'Supplier file B'!$A$2:$A$386,0)),INDEX('Supplier file C'!$D$2:$D$383,MATCH(R1374,'Supplier file C'!$A$2:$A$383,0)))))</f>
        <v>10.15</v>
      </c>
      <c r="T1374" s="21" t="str">
        <f aca="false">IF(E1374="Discontinued","",IF(ABS(G1374-S1374)&lt;0.005,"Yes","No"))</f>
        <v>Yes</v>
      </c>
      <c r="U1374" s="21" t="str">
        <f aca="false">IF(E1374="Discontinued","",IF(ABS(F1374-G1374)&lt;=0.01*G1374,"Yes","No"))</f>
        <v>No</v>
      </c>
      <c r="V1374" s="17" t="n">
        <f aca="false">IF(E1374="Discontinued","",K1374/H1374-1)</f>
        <v>0.104166666666667</v>
      </c>
      <c r="W1374" s="21" t="str">
        <f aca="false">IF(E1374="Discontinued","Archived",IF(ROUND((L1374-G1374)/L1374,3)&gt;=ROUND(I1374,3),"At or above target",IF(Q1374&lt;&gt;"","Below target, reason recorded","Below target, no reason")))</f>
        <v>Below target, reason recorded</v>
      </c>
      <c r="X1374" s="21" t="str">
        <f aca="false">IF(E1374="Discontinued","",IF(ROUND(M1374-I1374,3)&lt;-0.01,"Yes","No"))</f>
        <v>Yes</v>
      </c>
    </row>
    <row r="1375" customFormat="false" ht="15" hidden="false" customHeight="false" outlineLevel="0" collapsed="false">
      <c r="A1375" s="21" t="s">
        <v>2896</v>
      </c>
      <c r="B1375" s="21" t="s">
        <v>2897</v>
      </c>
      <c r="C1375" s="21" t="s">
        <v>2748</v>
      </c>
      <c r="D1375" s="21" t="s">
        <v>2203</v>
      </c>
      <c r="E1375" s="21" t="s">
        <v>110</v>
      </c>
      <c r="F1375" s="19" t="n">
        <v>14.85</v>
      </c>
      <c r="G1375" s="19" t="n">
        <v>16.26</v>
      </c>
      <c r="H1375" s="19" t="n">
        <v>27</v>
      </c>
      <c r="I1375" s="17" t="n">
        <v>0.45</v>
      </c>
      <c r="J1375" s="17"/>
      <c r="K1375" s="19" t="n">
        <f aca="false">IF(E1375="Discontinued",H1375,ROUND(ROUNDUP(ROUND(G1375/(1-IF(J1375="",I1375,J1375))/0.05,6),0)*0.05,2))</f>
        <v>29.6</v>
      </c>
      <c r="L1375" s="19" t="n">
        <f aca="false">IF(OR(E1375="Discontinued",P1375="Held at old sell"),H1375,IF(LEFT(P1375,15)="Approved, cappe",ROUND(ROUNDUP(ROUND(H1375*1.1/0.05,6),0)*0.05,2),K1375))</f>
        <v>29.6</v>
      </c>
      <c r="M1375" s="17" t="n">
        <f aca="false">ROUND((H1375-G1375)/H1375,3)</f>
        <v>0.398</v>
      </c>
      <c r="N1375" s="17" t="n">
        <f aca="false">IF(E1375="Discontinued","",ROUND((L1375-G1375)/L1375,3))</f>
        <v>0.451</v>
      </c>
      <c r="O1375" s="21" t="str">
        <f aca="false">IF(E1375="Discontinued","Archive",IF(AND(ROUND(K1375/H1375-1,6)&lt;=0.1,K1375-H1375&lt;=100),"Auto","Approval"))</f>
        <v>Auto</v>
      </c>
      <c r="P1375" s="21" t="s">
        <v>111</v>
      </c>
      <c r="Q1375" s="21"/>
      <c r="R1375" s="21" t="str">
        <f aca="false">IF(E1375="Superseded",MID(INDEX('Import file'!$E$2:$E$1384,MATCH(A1375,'Import file'!$A$2:$A$1384,0)),23,30),A1375)</f>
        <v>SAC-2032</v>
      </c>
      <c r="S1375" s="19" t="n">
        <f aca="false">IF(E1375="Discontinued","",IFERROR(INDEX('Supplier file A'!$D$2:$D$677,MATCH(R1375,'Supplier file A'!$A$2:$A$677,0)),IFERROR(INDEX('Supplier file B'!$D$2:$D$386,MATCH(R1375,'Supplier file B'!$A$2:$A$386,0)),INDEX('Supplier file C'!$D$2:$D$383,MATCH(R1375,'Supplier file C'!$A$2:$A$383,0)))))</f>
        <v>16.26</v>
      </c>
      <c r="T1375" s="21" t="str">
        <f aca="false">IF(E1375="Discontinued","",IF(ABS(G1375-S1375)&lt;0.005,"Yes","No"))</f>
        <v>Yes</v>
      </c>
      <c r="U1375" s="21" t="str">
        <f aca="false">IF(E1375="Discontinued","",IF(ABS(F1375-G1375)&lt;=0.01*G1375,"Yes","No"))</f>
        <v>No</v>
      </c>
      <c r="V1375" s="17" t="n">
        <f aca="false">IF(E1375="Discontinued","",K1375/H1375-1)</f>
        <v>0.0962962962962963</v>
      </c>
      <c r="W1375" s="21" t="str">
        <f aca="false">IF(E1375="Discontinued","Archived",IF(ROUND((L1375-G1375)/L1375,3)&gt;=ROUND(I1375,3),"At or above target",IF(Q1375&lt;&gt;"","Below target, reason recorded","Below target, no reason")))</f>
        <v>At or above target</v>
      </c>
      <c r="X1375" s="21" t="str">
        <f aca="false">IF(E1375="Discontinued","",IF(ROUND(M1375-I1375,3)&lt;-0.01,"Yes","No"))</f>
        <v>Yes</v>
      </c>
    </row>
    <row r="1376" customFormat="false" ht="15" hidden="false" customHeight="false" outlineLevel="0" collapsed="false">
      <c r="A1376" s="21" t="s">
        <v>2898</v>
      </c>
      <c r="B1376" s="21" t="s">
        <v>2899</v>
      </c>
      <c r="C1376" s="21" t="s">
        <v>2748</v>
      </c>
      <c r="D1376" s="21" t="s">
        <v>2203</v>
      </c>
      <c r="E1376" s="21" t="s">
        <v>110</v>
      </c>
      <c r="F1376" s="19" t="n">
        <v>6.08</v>
      </c>
      <c r="G1376" s="19" t="n">
        <v>6.63</v>
      </c>
      <c r="H1376" s="19" t="n">
        <v>11.1</v>
      </c>
      <c r="I1376" s="17" t="n">
        <v>0.45</v>
      </c>
      <c r="J1376" s="17"/>
      <c r="K1376" s="19" t="n">
        <f aca="false">IF(E1376="Discontinued",H1376,ROUND(ROUNDUP(ROUND(G1376/(1-IF(J1376="",I1376,J1376))/0.05,6),0)*0.05,2))</f>
        <v>12.1</v>
      </c>
      <c r="L1376" s="19" t="n">
        <f aca="false">IF(OR(E1376="Discontinued",P1376="Held at old sell"),H1376,IF(LEFT(P1376,15)="Approved, cappe",ROUND(ROUNDUP(ROUND(H1376*1.1/0.05,6),0)*0.05,2),K1376))</f>
        <v>12.1</v>
      </c>
      <c r="M1376" s="17" t="n">
        <f aca="false">ROUND((H1376-G1376)/H1376,3)</f>
        <v>0.403</v>
      </c>
      <c r="N1376" s="17" t="n">
        <f aca="false">IF(E1376="Discontinued","",ROUND((L1376-G1376)/L1376,3))</f>
        <v>0.452</v>
      </c>
      <c r="O1376" s="21" t="str">
        <f aca="false">IF(E1376="Discontinued","Archive",IF(AND(ROUND(K1376/H1376-1,6)&lt;=0.1,K1376-H1376&lt;=100),"Auto","Approval"))</f>
        <v>Auto</v>
      </c>
      <c r="P1376" s="21" t="s">
        <v>111</v>
      </c>
      <c r="Q1376" s="21"/>
      <c r="R1376" s="21" t="str">
        <f aca="false">IF(E1376="Superseded",MID(INDEX('Import file'!$E$2:$E$1384,MATCH(A1376,'Import file'!$A$2:$A$1384,0)),23,30),A1376)</f>
        <v>SAC-2036</v>
      </c>
      <c r="S1376" s="19" t="n">
        <f aca="false">IF(E1376="Discontinued","",IFERROR(INDEX('Supplier file A'!$D$2:$D$677,MATCH(R1376,'Supplier file A'!$A$2:$A$677,0)),IFERROR(INDEX('Supplier file B'!$D$2:$D$386,MATCH(R1376,'Supplier file B'!$A$2:$A$386,0)),INDEX('Supplier file C'!$D$2:$D$383,MATCH(R1376,'Supplier file C'!$A$2:$A$383,0)))))</f>
        <v>6.63</v>
      </c>
      <c r="T1376" s="21" t="str">
        <f aca="false">IF(E1376="Discontinued","",IF(ABS(G1376-S1376)&lt;0.005,"Yes","No"))</f>
        <v>Yes</v>
      </c>
      <c r="U1376" s="21" t="str">
        <f aca="false">IF(E1376="Discontinued","",IF(ABS(F1376-G1376)&lt;=0.01*G1376,"Yes","No"))</f>
        <v>No</v>
      </c>
      <c r="V1376" s="17" t="n">
        <f aca="false">IF(E1376="Discontinued","",K1376/H1376-1)</f>
        <v>0.0900900900900901</v>
      </c>
      <c r="W1376" s="21" t="str">
        <f aca="false">IF(E1376="Discontinued","Archived",IF(ROUND((L1376-G1376)/L1376,3)&gt;=ROUND(I1376,3),"At or above target",IF(Q1376&lt;&gt;"","Below target, reason recorded","Below target, no reason")))</f>
        <v>At or above target</v>
      </c>
      <c r="X1376" s="21" t="str">
        <f aca="false">IF(E1376="Discontinued","",IF(ROUND(M1376-I1376,3)&lt;-0.01,"Yes","No"))</f>
        <v>Yes</v>
      </c>
    </row>
    <row r="1377" customFormat="false" ht="15" hidden="false" customHeight="false" outlineLevel="0" collapsed="false">
      <c r="A1377" s="21" t="s">
        <v>2900</v>
      </c>
      <c r="B1377" s="21" t="s">
        <v>2901</v>
      </c>
      <c r="C1377" s="21" t="s">
        <v>2748</v>
      </c>
      <c r="D1377" s="21" t="s">
        <v>2203</v>
      </c>
      <c r="E1377" s="21" t="s">
        <v>110</v>
      </c>
      <c r="F1377" s="19" t="n">
        <v>32.3</v>
      </c>
      <c r="G1377" s="19" t="n">
        <v>35.2</v>
      </c>
      <c r="H1377" s="19" t="n">
        <v>58.75</v>
      </c>
      <c r="I1377" s="17" t="n">
        <v>0.45</v>
      </c>
      <c r="J1377" s="17"/>
      <c r="K1377" s="19" t="n">
        <f aca="false">IF(E1377="Discontinued",H1377,ROUND(ROUNDUP(ROUND(G1377/(1-IF(J1377="",I1377,J1377))/0.05,6),0)*0.05,2))</f>
        <v>64</v>
      </c>
      <c r="L1377" s="19" t="n">
        <f aca="false">IF(OR(E1377="Discontinued",P1377="Held at old sell"),H1377,IF(LEFT(P1377,15)="Approved, cappe",ROUND(ROUNDUP(ROUND(H1377*1.1/0.05,6),0)*0.05,2),K1377))</f>
        <v>64</v>
      </c>
      <c r="M1377" s="17" t="n">
        <f aca="false">ROUND((H1377-G1377)/H1377,3)</f>
        <v>0.401</v>
      </c>
      <c r="N1377" s="17" t="n">
        <f aca="false">IF(E1377="Discontinued","",ROUND((L1377-G1377)/L1377,3))</f>
        <v>0.45</v>
      </c>
      <c r="O1377" s="21" t="str">
        <f aca="false">IF(E1377="Discontinued","Archive",IF(AND(ROUND(K1377/H1377-1,6)&lt;=0.1,K1377-H1377&lt;=100),"Auto","Approval"))</f>
        <v>Auto</v>
      </c>
      <c r="P1377" s="21" t="s">
        <v>111</v>
      </c>
      <c r="Q1377" s="21"/>
      <c r="R1377" s="21" t="str">
        <f aca="false">IF(E1377="Superseded",MID(INDEX('Import file'!$E$2:$E$1384,MATCH(A1377,'Import file'!$A$2:$A$1384,0)),23,30),A1377)</f>
        <v>SAC-2038</v>
      </c>
      <c r="S1377" s="19" t="n">
        <f aca="false">IF(E1377="Discontinued","",IFERROR(INDEX('Supplier file A'!$D$2:$D$677,MATCH(R1377,'Supplier file A'!$A$2:$A$677,0)),IFERROR(INDEX('Supplier file B'!$D$2:$D$386,MATCH(R1377,'Supplier file B'!$A$2:$A$386,0)),INDEX('Supplier file C'!$D$2:$D$383,MATCH(R1377,'Supplier file C'!$A$2:$A$383,0)))))</f>
        <v>35.2</v>
      </c>
      <c r="T1377" s="21" t="str">
        <f aca="false">IF(E1377="Discontinued","",IF(ABS(G1377-S1377)&lt;0.005,"Yes","No"))</f>
        <v>Yes</v>
      </c>
      <c r="U1377" s="21" t="str">
        <f aca="false">IF(E1377="Discontinued","",IF(ABS(F1377-G1377)&lt;=0.01*G1377,"Yes","No"))</f>
        <v>No</v>
      </c>
      <c r="V1377" s="17" t="n">
        <f aca="false">IF(E1377="Discontinued","",K1377/H1377-1)</f>
        <v>0.0893617021276596</v>
      </c>
      <c r="W1377" s="21" t="str">
        <f aca="false">IF(E1377="Discontinued","Archived",IF(ROUND((L1377-G1377)/L1377,3)&gt;=ROUND(I1377,3),"At or above target",IF(Q1377&lt;&gt;"","Below target, reason recorded","Below target, no reason")))</f>
        <v>At or above target</v>
      </c>
      <c r="X1377" s="21" t="str">
        <f aca="false">IF(E1377="Discontinued","",IF(ROUND(M1377-I1377,3)&lt;-0.01,"Yes","No"))</f>
        <v>Yes</v>
      </c>
    </row>
    <row r="1378" customFormat="false" ht="15" hidden="false" customHeight="false" outlineLevel="0" collapsed="false">
      <c r="A1378" s="21" t="s">
        <v>2902</v>
      </c>
      <c r="B1378" s="21" t="s">
        <v>2903</v>
      </c>
      <c r="C1378" s="21" t="s">
        <v>2748</v>
      </c>
      <c r="D1378" s="21" t="s">
        <v>2203</v>
      </c>
      <c r="E1378" s="21" t="s">
        <v>110</v>
      </c>
      <c r="F1378" s="19" t="n">
        <v>3.4</v>
      </c>
      <c r="G1378" s="19" t="n">
        <v>3.71</v>
      </c>
      <c r="H1378" s="19" t="n">
        <v>6.2</v>
      </c>
      <c r="I1378" s="17" t="n">
        <v>0.45</v>
      </c>
      <c r="J1378" s="17"/>
      <c r="K1378" s="19" t="n">
        <f aca="false">IF(E1378="Discontinued",H1378,ROUND(ROUNDUP(ROUND(G1378/(1-IF(J1378="",I1378,J1378))/0.05,6),0)*0.05,2))</f>
        <v>6.75</v>
      </c>
      <c r="L1378" s="19" t="n">
        <f aca="false">IF(OR(E1378="Discontinued",P1378="Held at old sell"),H1378,IF(LEFT(P1378,15)="Approved, cappe",ROUND(ROUNDUP(ROUND(H1378*1.1/0.05,6),0)*0.05,2),K1378))</f>
        <v>6.75</v>
      </c>
      <c r="M1378" s="17" t="n">
        <f aca="false">ROUND((H1378-G1378)/H1378,3)</f>
        <v>0.402</v>
      </c>
      <c r="N1378" s="17" t="n">
        <f aca="false">IF(E1378="Discontinued","",ROUND((L1378-G1378)/L1378,3))</f>
        <v>0.45</v>
      </c>
      <c r="O1378" s="21" t="str">
        <f aca="false">IF(E1378="Discontinued","Archive",IF(AND(ROUND(K1378/H1378-1,6)&lt;=0.1,K1378-H1378&lt;=100),"Auto","Approval"))</f>
        <v>Auto</v>
      </c>
      <c r="P1378" s="21" t="s">
        <v>111</v>
      </c>
      <c r="Q1378" s="21"/>
      <c r="R1378" s="21" t="str">
        <f aca="false">IF(E1378="Superseded",MID(INDEX('Import file'!$E$2:$E$1384,MATCH(A1378,'Import file'!$A$2:$A$1384,0)),23,30),A1378)</f>
        <v>SAC-2042</v>
      </c>
      <c r="S1378" s="19" t="n">
        <f aca="false">IF(E1378="Discontinued","",IFERROR(INDEX('Supplier file A'!$D$2:$D$677,MATCH(R1378,'Supplier file A'!$A$2:$A$677,0)),IFERROR(INDEX('Supplier file B'!$D$2:$D$386,MATCH(R1378,'Supplier file B'!$A$2:$A$386,0)),INDEX('Supplier file C'!$D$2:$D$383,MATCH(R1378,'Supplier file C'!$A$2:$A$383,0)))))</f>
        <v>3.71</v>
      </c>
      <c r="T1378" s="21" t="str">
        <f aca="false">IF(E1378="Discontinued","",IF(ABS(G1378-S1378)&lt;0.005,"Yes","No"))</f>
        <v>Yes</v>
      </c>
      <c r="U1378" s="21" t="str">
        <f aca="false">IF(E1378="Discontinued","",IF(ABS(F1378-G1378)&lt;=0.01*G1378,"Yes","No"))</f>
        <v>No</v>
      </c>
      <c r="V1378" s="17" t="n">
        <f aca="false">IF(E1378="Discontinued","",K1378/H1378-1)</f>
        <v>0.0887096774193548</v>
      </c>
      <c r="W1378" s="21" t="str">
        <f aca="false">IF(E1378="Discontinued","Archived",IF(ROUND((L1378-G1378)/L1378,3)&gt;=ROUND(I1378,3),"At or above target",IF(Q1378&lt;&gt;"","Below target, reason recorded","Below target, no reason")))</f>
        <v>At or above target</v>
      </c>
      <c r="X1378" s="21" t="str">
        <f aca="false">IF(E1378="Discontinued","",IF(ROUND(M1378-I1378,3)&lt;-0.01,"Yes","No"))</f>
        <v>Yes</v>
      </c>
    </row>
    <row r="1379" customFormat="false" ht="15" hidden="false" customHeight="false" outlineLevel="0" collapsed="false">
      <c r="A1379" s="21" t="s">
        <v>2904</v>
      </c>
      <c r="B1379" s="21" t="s">
        <v>2905</v>
      </c>
      <c r="C1379" s="21" t="s">
        <v>2748</v>
      </c>
      <c r="D1379" s="21" t="s">
        <v>2203</v>
      </c>
      <c r="E1379" s="21" t="s">
        <v>110</v>
      </c>
      <c r="F1379" s="19" t="n">
        <v>9.5</v>
      </c>
      <c r="G1379" s="19" t="n">
        <v>10.42</v>
      </c>
      <c r="H1379" s="19" t="n">
        <v>17.3</v>
      </c>
      <c r="I1379" s="17" t="n">
        <v>0.45</v>
      </c>
      <c r="J1379" s="17"/>
      <c r="K1379" s="19" t="n">
        <f aca="false">IF(E1379="Discontinued",H1379,ROUND(ROUNDUP(ROUND(G1379/(1-IF(J1379="",I1379,J1379))/0.05,6),0)*0.05,2))</f>
        <v>18.95</v>
      </c>
      <c r="L1379" s="19" t="n">
        <f aca="false">IF(OR(E1379="Discontinued",P1379="Held at old sell"),H1379,IF(LEFT(P1379,15)="Approved, cappe",ROUND(ROUNDUP(ROUND(H1379*1.1/0.05,6),0)*0.05,2),K1379))</f>
        <v>18.95</v>
      </c>
      <c r="M1379" s="17" t="n">
        <f aca="false">ROUND((H1379-G1379)/H1379,3)</f>
        <v>0.398</v>
      </c>
      <c r="N1379" s="17" t="n">
        <f aca="false">IF(E1379="Discontinued","",ROUND((L1379-G1379)/L1379,3))</f>
        <v>0.45</v>
      </c>
      <c r="O1379" s="21" t="str">
        <f aca="false">IF(E1379="Discontinued","Archive",IF(AND(ROUND(K1379/H1379-1,6)&lt;=0.1,K1379-H1379&lt;=100),"Auto","Approval"))</f>
        <v>Auto</v>
      </c>
      <c r="P1379" s="21" t="s">
        <v>111</v>
      </c>
      <c r="Q1379" s="21"/>
      <c r="R1379" s="21" t="str">
        <f aca="false">IF(E1379="Superseded",MID(INDEX('Import file'!$E$2:$E$1384,MATCH(A1379,'Import file'!$A$2:$A$1384,0)),23,30),A1379)</f>
        <v>SAC-2046</v>
      </c>
      <c r="S1379" s="19" t="n">
        <f aca="false">IF(E1379="Discontinued","",IFERROR(INDEX('Supplier file A'!$D$2:$D$677,MATCH(R1379,'Supplier file A'!$A$2:$A$677,0)),IFERROR(INDEX('Supplier file B'!$D$2:$D$386,MATCH(R1379,'Supplier file B'!$A$2:$A$386,0)),INDEX('Supplier file C'!$D$2:$D$383,MATCH(R1379,'Supplier file C'!$A$2:$A$383,0)))))</f>
        <v>10.42</v>
      </c>
      <c r="T1379" s="21" t="str">
        <f aca="false">IF(E1379="Discontinued","",IF(ABS(G1379-S1379)&lt;0.005,"Yes","No"))</f>
        <v>Yes</v>
      </c>
      <c r="U1379" s="21" t="str">
        <f aca="false">IF(E1379="Discontinued","",IF(ABS(F1379-G1379)&lt;=0.01*G1379,"Yes","No"))</f>
        <v>No</v>
      </c>
      <c r="V1379" s="17" t="n">
        <f aca="false">IF(E1379="Discontinued","",K1379/H1379-1)</f>
        <v>0.0953757225433525</v>
      </c>
      <c r="W1379" s="21" t="str">
        <f aca="false">IF(E1379="Discontinued","Archived",IF(ROUND((L1379-G1379)/L1379,3)&gt;=ROUND(I1379,3),"At or above target",IF(Q1379&lt;&gt;"","Below target, reason recorded","Below target, no reason")))</f>
        <v>At or above target</v>
      </c>
      <c r="X1379" s="21" t="str">
        <f aca="false">IF(E1379="Discontinued","",IF(ROUND(M1379-I1379,3)&lt;-0.01,"Yes","No"))</f>
        <v>Yes</v>
      </c>
    </row>
    <row r="1380" customFormat="false" ht="15" hidden="false" customHeight="false" outlineLevel="0" collapsed="false">
      <c r="A1380" s="21" t="s">
        <v>2906</v>
      </c>
      <c r="B1380" s="21" t="s">
        <v>2907</v>
      </c>
      <c r="C1380" s="21" t="s">
        <v>2748</v>
      </c>
      <c r="D1380" s="21" t="s">
        <v>2203</v>
      </c>
      <c r="E1380" s="21" t="s">
        <v>110</v>
      </c>
      <c r="F1380" s="19" t="n">
        <v>1.62</v>
      </c>
      <c r="G1380" s="19" t="n">
        <v>1.77</v>
      </c>
      <c r="H1380" s="19" t="n">
        <v>2.95</v>
      </c>
      <c r="I1380" s="17" t="n">
        <v>0.45</v>
      </c>
      <c r="J1380" s="17"/>
      <c r="K1380" s="19" t="n">
        <f aca="false">IF(E1380="Discontinued",H1380,ROUND(ROUNDUP(ROUND(G1380/(1-IF(J1380="",I1380,J1380))/0.05,6),0)*0.05,2))</f>
        <v>3.25</v>
      </c>
      <c r="L1380" s="19" t="n">
        <f aca="false">IF(OR(E1380="Discontinued",P1380="Held at old sell"),H1380,IF(LEFT(P1380,15)="Approved, cappe",ROUND(ROUNDUP(ROUND(H1380*1.1/0.05,6),0)*0.05,2),K1380))</f>
        <v>3.25</v>
      </c>
      <c r="M1380" s="17" t="n">
        <f aca="false">ROUND((H1380-G1380)/H1380,3)</f>
        <v>0.4</v>
      </c>
      <c r="N1380" s="17" t="n">
        <f aca="false">IF(E1380="Discontinued","",ROUND((L1380-G1380)/L1380,3))</f>
        <v>0.455</v>
      </c>
      <c r="O1380" s="21" t="str">
        <f aca="false">IF(E1380="Discontinued","Archive",IF(AND(ROUND(K1380/H1380-1,6)&lt;=0.1,K1380-H1380&lt;=100),"Auto","Approval"))</f>
        <v>Approval</v>
      </c>
      <c r="P1380" s="21" t="s">
        <v>44</v>
      </c>
      <c r="Q1380" s="21"/>
      <c r="R1380" s="21" t="str">
        <f aca="false">IF(E1380="Superseded",MID(INDEX('Import file'!$E$2:$E$1384,MATCH(A1380,'Import file'!$A$2:$A$1384,0)),23,30),A1380)</f>
        <v>SAC-2048</v>
      </c>
      <c r="S1380" s="19" t="n">
        <f aca="false">IF(E1380="Discontinued","",IFERROR(INDEX('Supplier file A'!$D$2:$D$677,MATCH(R1380,'Supplier file A'!$A$2:$A$677,0)),IFERROR(INDEX('Supplier file B'!$D$2:$D$386,MATCH(R1380,'Supplier file B'!$A$2:$A$386,0)),INDEX('Supplier file C'!$D$2:$D$383,MATCH(R1380,'Supplier file C'!$A$2:$A$383,0)))))</f>
        <v>1.77</v>
      </c>
      <c r="T1380" s="21" t="str">
        <f aca="false">IF(E1380="Discontinued","",IF(ABS(G1380-S1380)&lt;0.005,"Yes","No"))</f>
        <v>Yes</v>
      </c>
      <c r="U1380" s="21" t="str">
        <f aca="false">IF(E1380="Discontinued","",IF(ABS(F1380-G1380)&lt;=0.01*G1380,"Yes","No"))</f>
        <v>No</v>
      </c>
      <c r="V1380" s="17" t="n">
        <f aca="false">IF(E1380="Discontinued","",K1380/H1380-1)</f>
        <v>0.101694915254237</v>
      </c>
      <c r="W1380" s="21" t="str">
        <f aca="false">IF(E1380="Discontinued","Archived",IF(ROUND((L1380-G1380)/L1380,3)&gt;=ROUND(I1380,3),"At or above target",IF(Q1380&lt;&gt;"","Below target, reason recorded","Below target, no reason")))</f>
        <v>At or above target</v>
      </c>
      <c r="X1380" s="21" t="str">
        <f aca="false">IF(E1380="Discontinued","",IF(ROUND(M1380-I1380,3)&lt;-0.01,"Yes","No"))</f>
        <v>Yes</v>
      </c>
    </row>
    <row r="1381" customFormat="false" ht="15" hidden="false" customHeight="false" outlineLevel="0" collapsed="false">
      <c r="A1381" s="21" t="s">
        <v>2908</v>
      </c>
      <c r="B1381" s="21" t="s">
        <v>2909</v>
      </c>
      <c r="C1381" s="21" t="s">
        <v>2748</v>
      </c>
      <c r="D1381" s="21" t="s">
        <v>2203</v>
      </c>
      <c r="E1381" s="21" t="s">
        <v>110</v>
      </c>
      <c r="F1381" s="19" t="n">
        <v>17.85</v>
      </c>
      <c r="G1381" s="19" t="n">
        <v>19.56</v>
      </c>
      <c r="H1381" s="19" t="n">
        <v>32.5</v>
      </c>
      <c r="I1381" s="17" t="n">
        <v>0.45</v>
      </c>
      <c r="J1381" s="17"/>
      <c r="K1381" s="19" t="n">
        <f aca="false">IF(E1381="Discontinued",H1381,ROUND(ROUNDUP(ROUND(G1381/(1-IF(J1381="",I1381,J1381))/0.05,6),0)*0.05,2))</f>
        <v>35.6</v>
      </c>
      <c r="L1381" s="19" t="n">
        <f aca="false">IF(OR(E1381="Discontinued",P1381="Held at old sell"),H1381,IF(LEFT(P1381,15)="Approved, cappe",ROUND(ROUNDUP(ROUND(H1381*1.1/0.05,6),0)*0.05,2),K1381))</f>
        <v>35.6</v>
      </c>
      <c r="M1381" s="17" t="n">
        <f aca="false">ROUND((H1381-G1381)/H1381,3)</f>
        <v>0.398</v>
      </c>
      <c r="N1381" s="17" t="n">
        <f aca="false">IF(E1381="Discontinued","",ROUND((L1381-G1381)/L1381,3))</f>
        <v>0.451</v>
      </c>
      <c r="O1381" s="21" t="str">
        <f aca="false">IF(E1381="Discontinued","Archive",IF(AND(ROUND(K1381/H1381-1,6)&lt;=0.1,K1381-H1381&lt;=100),"Auto","Approval"))</f>
        <v>Auto</v>
      </c>
      <c r="P1381" s="21" t="s">
        <v>111</v>
      </c>
      <c r="Q1381" s="21"/>
      <c r="R1381" s="21" t="str">
        <f aca="false">IF(E1381="Superseded",MID(INDEX('Import file'!$E$2:$E$1384,MATCH(A1381,'Import file'!$A$2:$A$1384,0)),23,30),A1381)</f>
        <v>SAC-2051</v>
      </c>
      <c r="S1381" s="19" t="n">
        <f aca="false">IF(E1381="Discontinued","",IFERROR(INDEX('Supplier file A'!$D$2:$D$677,MATCH(R1381,'Supplier file A'!$A$2:$A$677,0)),IFERROR(INDEX('Supplier file B'!$D$2:$D$386,MATCH(R1381,'Supplier file B'!$A$2:$A$386,0)),INDEX('Supplier file C'!$D$2:$D$383,MATCH(R1381,'Supplier file C'!$A$2:$A$383,0)))))</f>
        <v>19.56</v>
      </c>
      <c r="T1381" s="21" t="str">
        <f aca="false">IF(E1381="Discontinued","",IF(ABS(G1381-S1381)&lt;0.005,"Yes","No"))</f>
        <v>Yes</v>
      </c>
      <c r="U1381" s="21" t="str">
        <f aca="false">IF(E1381="Discontinued","",IF(ABS(F1381-G1381)&lt;=0.01*G1381,"Yes","No"))</f>
        <v>No</v>
      </c>
      <c r="V1381" s="17" t="n">
        <f aca="false">IF(E1381="Discontinued","",K1381/H1381-1)</f>
        <v>0.0953846153846154</v>
      </c>
      <c r="W1381" s="21" t="str">
        <f aca="false">IF(E1381="Discontinued","Archived",IF(ROUND((L1381-G1381)/L1381,3)&gt;=ROUND(I1381,3),"At or above target",IF(Q1381&lt;&gt;"","Below target, reason recorded","Below target, no reason")))</f>
        <v>At or above target</v>
      </c>
      <c r="X1381" s="21" t="str">
        <f aca="false">IF(E1381="Discontinued","",IF(ROUND(M1381-I1381,3)&lt;-0.01,"Yes","No"))</f>
        <v>Yes</v>
      </c>
    </row>
    <row r="1382" customFormat="false" ht="15" hidden="false" customHeight="false" outlineLevel="0" collapsed="false">
      <c r="A1382" s="21" t="s">
        <v>2910</v>
      </c>
      <c r="B1382" s="21" t="s">
        <v>2911</v>
      </c>
      <c r="C1382" s="21" t="s">
        <v>2748</v>
      </c>
      <c r="D1382" s="21" t="s">
        <v>2203</v>
      </c>
      <c r="E1382" s="21" t="s">
        <v>110</v>
      </c>
      <c r="F1382" s="19" t="n">
        <v>13.5</v>
      </c>
      <c r="G1382" s="19" t="n">
        <v>14.92</v>
      </c>
      <c r="H1382" s="19" t="n">
        <v>24.55</v>
      </c>
      <c r="I1382" s="17" t="n">
        <v>0.45</v>
      </c>
      <c r="J1382" s="17"/>
      <c r="K1382" s="19" t="n">
        <f aca="false">IF(E1382="Discontinued",H1382,ROUND(ROUNDUP(ROUND(G1382/(1-IF(J1382="",I1382,J1382))/0.05,6),0)*0.05,2))</f>
        <v>27.15</v>
      </c>
      <c r="L1382" s="19" t="n">
        <f aca="false">IF(OR(E1382="Discontinued",P1382="Held at old sell"),H1382,IF(LEFT(P1382,15)="Approved, cappe",ROUND(ROUNDUP(ROUND(H1382*1.1/0.05,6),0)*0.05,2),K1382))</f>
        <v>27.05</v>
      </c>
      <c r="M1382" s="17" t="n">
        <f aca="false">ROUND((H1382-G1382)/H1382,3)</f>
        <v>0.392</v>
      </c>
      <c r="N1382" s="17" t="n">
        <f aca="false">IF(E1382="Discontinued","",ROUND((L1382-G1382)/L1382,3))</f>
        <v>0.448</v>
      </c>
      <c r="O1382" s="21" t="str">
        <f aca="false">IF(E1382="Discontinued","Archive",IF(AND(ROUND(K1382/H1382-1,6)&lt;=0.1,K1382-H1382&lt;=100),"Auto","Approval"))</f>
        <v>Approval</v>
      </c>
      <c r="P1382" s="21" t="s">
        <v>45</v>
      </c>
      <c r="Q1382" s="21" t="s">
        <v>289</v>
      </c>
      <c r="R1382" s="21" t="str">
        <f aca="false">IF(E1382="Superseded",MID(INDEX('Import file'!$E$2:$E$1384,MATCH(A1382,'Import file'!$A$2:$A$1384,0)),23,30),A1382)</f>
        <v>SAC-2053</v>
      </c>
      <c r="S1382" s="19" t="n">
        <f aca="false">IF(E1382="Discontinued","",IFERROR(INDEX('Supplier file A'!$D$2:$D$677,MATCH(R1382,'Supplier file A'!$A$2:$A$677,0)),IFERROR(INDEX('Supplier file B'!$D$2:$D$386,MATCH(R1382,'Supplier file B'!$A$2:$A$386,0)),INDEX('Supplier file C'!$D$2:$D$383,MATCH(R1382,'Supplier file C'!$A$2:$A$383,0)))))</f>
        <v>14.92</v>
      </c>
      <c r="T1382" s="21" t="str">
        <f aca="false">IF(E1382="Discontinued","",IF(ABS(G1382-S1382)&lt;0.005,"Yes","No"))</f>
        <v>Yes</v>
      </c>
      <c r="U1382" s="21" t="str">
        <f aca="false">IF(E1382="Discontinued","",IF(ABS(F1382-G1382)&lt;=0.01*G1382,"Yes","No"))</f>
        <v>No</v>
      </c>
      <c r="V1382" s="17" t="n">
        <f aca="false">IF(E1382="Discontinued","",K1382/H1382-1)</f>
        <v>0.105906313645621</v>
      </c>
      <c r="W1382" s="21" t="str">
        <f aca="false">IF(E1382="Discontinued","Archived",IF(ROUND((L1382-G1382)/L1382,3)&gt;=ROUND(I1382,3),"At or above target",IF(Q1382&lt;&gt;"","Below target, reason recorded","Below target, no reason")))</f>
        <v>Below target, reason recorded</v>
      </c>
      <c r="X1382" s="21" t="str">
        <f aca="false">IF(E1382="Discontinued","",IF(ROUND(M1382-I1382,3)&lt;-0.01,"Yes","No"))</f>
        <v>Yes</v>
      </c>
    </row>
    <row r="1383" customFormat="false" ht="15" hidden="false" customHeight="false" outlineLevel="0" collapsed="false">
      <c r="A1383" s="21" t="s">
        <v>2912</v>
      </c>
      <c r="B1383" s="21" t="s">
        <v>2913</v>
      </c>
      <c r="C1383" s="21" t="s">
        <v>2748</v>
      </c>
      <c r="D1383" s="21" t="s">
        <v>2203</v>
      </c>
      <c r="E1383" s="21" t="s">
        <v>110</v>
      </c>
      <c r="F1383" s="19" t="n">
        <v>7.65</v>
      </c>
      <c r="G1383" s="19" t="n">
        <v>8.41</v>
      </c>
      <c r="H1383" s="19" t="n">
        <v>13.95</v>
      </c>
      <c r="I1383" s="17" t="n">
        <v>0.45</v>
      </c>
      <c r="J1383" s="17"/>
      <c r="K1383" s="19" t="n">
        <f aca="false">IF(E1383="Discontinued",H1383,ROUND(ROUNDUP(ROUND(G1383/(1-IF(J1383="",I1383,J1383))/0.05,6),0)*0.05,2))</f>
        <v>15.3</v>
      </c>
      <c r="L1383" s="19" t="n">
        <f aca="false">IF(OR(E1383="Discontinued",P1383="Held at old sell"),H1383,IF(LEFT(P1383,15)="Approved, cappe",ROUND(ROUNDUP(ROUND(H1383*1.1/0.05,6),0)*0.05,2),K1383))</f>
        <v>15.3</v>
      </c>
      <c r="M1383" s="17" t="n">
        <f aca="false">ROUND((H1383-G1383)/H1383,3)</f>
        <v>0.397</v>
      </c>
      <c r="N1383" s="17" t="n">
        <f aca="false">IF(E1383="Discontinued","",ROUND((L1383-G1383)/L1383,3))</f>
        <v>0.45</v>
      </c>
      <c r="O1383" s="21" t="str">
        <f aca="false">IF(E1383="Discontinued","Archive",IF(AND(ROUND(K1383/H1383-1,6)&lt;=0.1,K1383-H1383&lt;=100),"Auto","Approval"))</f>
        <v>Auto</v>
      </c>
      <c r="P1383" s="21" t="s">
        <v>111</v>
      </c>
      <c r="Q1383" s="21"/>
      <c r="R1383" s="21" t="str">
        <f aca="false">IF(E1383="Superseded",MID(INDEX('Import file'!$E$2:$E$1384,MATCH(A1383,'Import file'!$A$2:$A$1384,0)),23,30),A1383)</f>
        <v>SAC-2057</v>
      </c>
      <c r="S1383" s="19" t="n">
        <f aca="false">IF(E1383="Discontinued","",IFERROR(INDEX('Supplier file A'!$D$2:$D$677,MATCH(R1383,'Supplier file A'!$A$2:$A$677,0)),IFERROR(INDEX('Supplier file B'!$D$2:$D$386,MATCH(R1383,'Supplier file B'!$A$2:$A$386,0)),INDEX('Supplier file C'!$D$2:$D$383,MATCH(R1383,'Supplier file C'!$A$2:$A$383,0)))))</f>
        <v>8.41</v>
      </c>
      <c r="T1383" s="21" t="str">
        <f aca="false">IF(E1383="Discontinued","",IF(ABS(G1383-S1383)&lt;0.005,"Yes","No"))</f>
        <v>Yes</v>
      </c>
      <c r="U1383" s="21" t="str">
        <f aca="false">IF(E1383="Discontinued","",IF(ABS(F1383-G1383)&lt;=0.01*G1383,"Yes","No"))</f>
        <v>No</v>
      </c>
      <c r="V1383" s="17" t="n">
        <f aca="false">IF(E1383="Discontinued","",K1383/H1383-1)</f>
        <v>0.0967741935483872</v>
      </c>
      <c r="W1383" s="21" t="str">
        <f aca="false">IF(E1383="Discontinued","Archived",IF(ROUND((L1383-G1383)/L1383,3)&gt;=ROUND(I1383,3),"At or above target",IF(Q1383&lt;&gt;"","Below target, reason recorded","Below target, no reason")))</f>
        <v>At or above target</v>
      </c>
      <c r="X1383" s="21" t="str">
        <f aca="false">IF(E1383="Discontinued","",IF(ROUND(M1383-I1383,3)&lt;-0.01,"Yes","No"))</f>
        <v>Yes</v>
      </c>
    </row>
    <row r="1384" customFormat="false" ht="15" hidden="false" customHeight="false" outlineLevel="0" collapsed="false">
      <c r="A1384" s="21" t="s">
        <v>2914</v>
      </c>
      <c r="B1384" s="21" t="s">
        <v>2915</v>
      </c>
      <c r="C1384" s="21" t="s">
        <v>2748</v>
      </c>
      <c r="D1384" s="21" t="s">
        <v>2203</v>
      </c>
      <c r="E1384" s="21" t="s">
        <v>110</v>
      </c>
      <c r="F1384" s="19" t="n">
        <v>12</v>
      </c>
      <c r="G1384" s="19" t="n">
        <v>13.07</v>
      </c>
      <c r="H1384" s="19" t="n">
        <v>21.85</v>
      </c>
      <c r="I1384" s="17" t="n">
        <v>0.45</v>
      </c>
      <c r="J1384" s="17"/>
      <c r="K1384" s="19" t="n">
        <f aca="false">IF(E1384="Discontinued",H1384,ROUND(ROUNDUP(ROUND(G1384/(1-IF(J1384="",I1384,J1384))/0.05,6),0)*0.05,2))</f>
        <v>23.8</v>
      </c>
      <c r="L1384" s="19" t="n">
        <f aca="false">IF(OR(E1384="Discontinued",P1384="Held at old sell"),H1384,IF(LEFT(P1384,15)="Approved, cappe",ROUND(ROUNDUP(ROUND(H1384*1.1/0.05,6),0)*0.05,2),K1384))</f>
        <v>23.8</v>
      </c>
      <c r="M1384" s="17" t="n">
        <f aca="false">ROUND((H1384-G1384)/H1384,3)</f>
        <v>0.402</v>
      </c>
      <c r="N1384" s="17" t="n">
        <f aca="false">IF(E1384="Discontinued","",ROUND((L1384-G1384)/L1384,3))</f>
        <v>0.451</v>
      </c>
      <c r="O1384" s="21" t="str">
        <f aca="false">IF(E1384="Discontinued","Archive",IF(AND(ROUND(K1384/H1384-1,6)&lt;=0.1,K1384-H1384&lt;=100),"Auto","Approval"))</f>
        <v>Auto</v>
      </c>
      <c r="P1384" s="21" t="s">
        <v>111</v>
      </c>
      <c r="Q1384" s="21"/>
      <c r="R1384" s="21" t="str">
        <f aca="false">IF(E1384="Superseded",MID(INDEX('Import file'!$E$2:$E$1384,MATCH(A1384,'Import file'!$A$2:$A$1384,0)),23,30),A1384)</f>
        <v>SAC-2060</v>
      </c>
      <c r="S1384" s="19" t="n">
        <f aca="false">IF(E1384="Discontinued","",IFERROR(INDEX('Supplier file A'!$D$2:$D$677,MATCH(R1384,'Supplier file A'!$A$2:$A$677,0)),IFERROR(INDEX('Supplier file B'!$D$2:$D$386,MATCH(R1384,'Supplier file B'!$A$2:$A$386,0)),INDEX('Supplier file C'!$D$2:$D$383,MATCH(R1384,'Supplier file C'!$A$2:$A$383,0)))))</f>
        <v>13.07</v>
      </c>
      <c r="T1384" s="21" t="str">
        <f aca="false">IF(E1384="Discontinued","",IF(ABS(G1384-S1384)&lt;0.005,"Yes","No"))</f>
        <v>Yes</v>
      </c>
      <c r="U1384" s="21" t="str">
        <f aca="false">IF(E1384="Discontinued","",IF(ABS(F1384-G1384)&lt;=0.01*G1384,"Yes","No"))</f>
        <v>No</v>
      </c>
      <c r="V1384" s="17" t="n">
        <f aca="false">IF(E1384="Discontinued","",K1384/H1384-1)</f>
        <v>0.0892448512585813</v>
      </c>
      <c r="W1384" s="21" t="str">
        <f aca="false">IF(E1384="Discontinued","Archived",IF(ROUND((L1384-G1384)/L1384,3)&gt;=ROUND(I1384,3),"At or above target",IF(Q1384&lt;&gt;"","Below target, reason recorded","Below target, no reason")))</f>
        <v>At or above target</v>
      </c>
      <c r="X1384" s="21" t="str">
        <f aca="false">IF(E1384="Discontinued","",IF(ROUND(M1384-I1384,3)&lt;-0.01,"Yes","No"))</f>
        <v>Yes</v>
      </c>
    </row>
    <row r="1385" customFormat="false" ht="15" hidden="false" customHeight="false" outlineLevel="0" collapsed="false">
      <c r="A1385" s="21" t="s">
        <v>2916</v>
      </c>
      <c r="B1385" s="21" t="s">
        <v>2917</v>
      </c>
      <c r="C1385" s="21" t="s">
        <v>2748</v>
      </c>
      <c r="D1385" s="21" t="s">
        <v>2203</v>
      </c>
      <c r="E1385" s="21" t="s">
        <v>110</v>
      </c>
      <c r="F1385" s="19" t="n">
        <v>2.8</v>
      </c>
      <c r="G1385" s="19" t="n">
        <v>3.07</v>
      </c>
      <c r="H1385" s="19" t="n">
        <v>5.1</v>
      </c>
      <c r="I1385" s="17" t="n">
        <v>0.45</v>
      </c>
      <c r="J1385" s="17"/>
      <c r="K1385" s="19" t="n">
        <f aca="false">IF(E1385="Discontinued",H1385,ROUND(ROUNDUP(ROUND(G1385/(1-IF(J1385="",I1385,J1385))/0.05,6),0)*0.05,2))</f>
        <v>5.6</v>
      </c>
      <c r="L1385" s="19" t="n">
        <f aca="false">IF(OR(E1385="Discontinued",P1385="Held at old sell"),H1385,IF(LEFT(P1385,15)="Approved, cappe",ROUND(ROUNDUP(ROUND(H1385*1.1/0.05,6),0)*0.05,2),K1385))</f>
        <v>5.6</v>
      </c>
      <c r="M1385" s="17" t="n">
        <f aca="false">ROUND((H1385-G1385)/H1385,3)</f>
        <v>0.398</v>
      </c>
      <c r="N1385" s="17" t="n">
        <f aca="false">IF(E1385="Discontinued","",ROUND((L1385-G1385)/L1385,3))</f>
        <v>0.452</v>
      </c>
      <c r="O1385" s="21" t="str">
        <f aca="false">IF(E1385="Discontinued","Archive",IF(AND(ROUND(K1385/H1385-1,6)&lt;=0.1,K1385-H1385&lt;=100),"Auto","Approval"))</f>
        <v>Auto</v>
      </c>
      <c r="P1385" s="21" t="s">
        <v>111</v>
      </c>
      <c r="Q1385" s="21"/>
      <c r="R1385" s="21" t="str">
        <f aca="false">IF(E1385="Superseded",MID(INDEX('Import file'!$E$2:$E$1384,MATCH(A1385,'Import file'!$A$2:$A$1384,0)),23,30),A1385)</f>
        <v>SAC-2063</v>
      </c>
      <c r="S1385" s="19" t="n">
        <f aca="false">IF(E1385="Discontinued","",IFERROR(INDEX('Supplier file A'!$D$2:$D$677,MATCH(R1385,'Supplier file A'!$A$2:$A$677,0)),IFERROR(INDEX('Supplier file B'!$D$2:$D$386,MATCH(R1385,'Supplier file B'!$A$2:$A$386,0)),INDEX('Supplier file C'!$D$2:$D$383,MATCH(R1385,'Supplier file C'!$A$2:$A$383,0)))))</f>
        <v>3.07</v>
      </c>
      <c r="T1385" s="21" t="str">
        <f aca="false">IF(E1385="Discontinued","",IF(ABS(G1385-S1385)&lt;0.005,"Yes","No"))</f>
        <v>Yes</v>
      </c>
      <c r="U1385" s="21" t="str">
        <f aca="false">IF(E1385="Discontinued","",IF(ABS(F1385-G1385)&lt;=0.01*G1385,"Yes","No"))</f>
        <v>No</v>
      </c>
      <c r="V1385" s="17" t="n">
        <f aca="false">IF(E1385="Discontinued","",K1385/H1385-1)</f>
        <v>0.0980392156862746</v>
      </c>
      <c r="W1385" s="21" t="str">
        <f aca="false">IF(E1385="Discontinued","Archived",IF(ROUND((L1385-G1385)/L1385,3)&gt;=ROUND(I1385,3),"At or above target",IF(Q1385&lt;&gt;"","Below target, reason recorded","Below target, no reason")))</f>
        <v>At or above target</v>
      </c>
      <c r="X1385" s="21" t="str">
        <f aca="false">IF(E1385="Discontinued","",IF(ROUND(M1385-I1385,3)&lt;-0.01,"Yes","No"))</f>
        <v>Yes</v>
      </c>
    </row>
    <row r="1386" customFormat="false" ht="15" hidden="false" customHeight="false" outlineLevel="0" collapsed="false">
      <c r="A1386" s="21" t="s">
        <v>2918</v>
      </c>
      <c r="B1386" s="21" t="s">
        <v>2919</v>
      </c>
      <c r="C1386" s="21" t="s">
        <v>2748</v>
      </c>
      <c r="D1386" s="21" t="s">
        <v>2203</v>
      </c>
      <c r="E1386" s="21" t="s">
        <v>110</v>
      </c>
      <c r="F1386" s="19" t="n">
        <v>37.8</v>
      </c>
      <c r="G1386" s="19" t="n">
        <v>41.31</v>
      </c>
      <c r="H1386" s="19" t="n">
        <v>68.75</v>
      </c>
      <c r="I1386" s="17" t="n">
        <v>0.45</v>
      </c>
      <c r="J1386" s="17"/>
      <c r="K1386" s="19" t="n">
        <f aca="false">IF(E1386="Discontinued",H1386,ROUND(ROUNDUP(ROUND(G1386/(1-IF(J1386="",I1386,J1386))/0.05,6),0)*0.05,2))</f>
        <v>75.15</v>
      </c>
      <c r="L1386" s="19" t="n">
        <f aca="false">IF(OR(E1386="Discontinued",P1386="Held at old sell"),H1386,IF(LEFT(P1386,15)="Approved, cappe",ROUND(ROUNDUP(ROUND(H1386*1.1/0.05,6),0)*0.05,2),K1386))</f>
        <v>75.15</v>
      </c>
      <c r="M1386" s="17" t="n">
        <f aca="false">ROUND((H1386-G1386)/H1386,3)</f>
        <v>0.399</v>
      </c>
      <c r="N1386" s="17" t="n">
        <f aca="false">IF(E1386="Discontinued","",ROUND((L1386-G1386)/L1386,3))</f>
        <v>0.45</v>
      </c>
      <c r="O1386" s="21" t="str">
        <f aca="false">IF(E1386="Discontinued","Archive",IF(AND(ROUND(K1386/H1386-1,6)&lt;=0.1,K1386-H1386&lt;=100),"Auto","Approval"))</f>
        <v>Auto</v>
      </c>
      <c r="P1386" s="21" t="s">
        <v>111</v>
      </c>
      <c r="Q1386" s="21"/>
      <c r="R1386" s="21" t="str">
        <f aca="false">IF(E1386="Superseded",MID(INDEX('Import file'!$E$2:$E$1384,MATCH(A1386,'Import file'!$A$2:$A$1384,0)),23,30),A1386)</f>
        <v>SAC-2065</v>
      </c>
      <c r="S1386" s="19" t="n">
        <f aca="false">IF(E1386="Discontinued","",IFERROR(INDEX('Supplier file A'!$D$2:$D$677,MATCH(R1386,'Supplier file A'!$A$2:$A$677,0)),IFERROR(INDEX('Supplier file B'!$D$2:$D$386,MATCH(R1386,'Supplier file B'!$A$2:$A$386,0)),INDEX('Supplier file C'!$D$2:$D$383,MATCH(R1386,'Supplier file C'!$A$2:$A$383,0)))))</f>
        <v>41.31</v>
      </c>
      <c r="T1386" s="21" t="str">
        <f aca="false">IF(E1386="Discontinued","",IF(ABS(G1386-S1386)&lt;0.005,"Yes","No"))</f>
        <v>Yes</v>
      </c>
      <c r="U1386" s="21" t="str">
        <f aca="false">IF(E1386="Discontinued","",IF(ABS(F1386-G1386)&lt;=0.01*G1386,"Yes","No"))</f>
        <v>No</v>
      </c>
      <c r="V1386" s="17" t="n">
        <f aca="false">IF(E1386="Discontinued","",K1386/H1386-1)</f>
        <v>0.0930909090909091</v>
      </c>
      <c r="W1386" s="21" t="str">
        <f aca="false">IF(E1386="Discontinued","Archived",IF(ROUND((L1386-G1386)/L1386,3)&gt;=ROUND(I1386,3),"At or above target",IF(Q1386&lt;&gt;"","Below target, reason recorded","Below target, no reason")))</f>
        <v>At or above target</v>
      </c>
      <c r="X1386" s="21" t="str">
        <f aca="false">IF(E1386="Discontinued","",IF(ROUND(M1386-I1386,3)&lt;-0.01,"Yes","No"))</f>
        <v>Yes</v>
      </c>
    </row>
    <row r="1387" customFormat="false" ht="15" hidden="false" customHeight="false" outlineLevel="0" collapsed="false">
      <c r="A1387" s="21" t="s">
        <v>2920</v>
      </c>
      <c r="B1387" s="21" t="s">
        <v>2921</v>
      </c>
      <c r="C1387" s="21" t="s">
        <v>2748</v>
      </c>
      <c r="D1387" s="21" t="s">
        <v>2203</v>
      </c>
      <c r="E1387" s="21" t="s">
        <v>110</v>
      </c>
      <c r="F1387" s="19" t="n">
        <v>24.15</v>
      </c>
      <c r="G1387" s="19" t="n">
        <v>26.65</v>
      </c>
      <c r="H1387" s="19" t="n">
        <v>43.95</v>
      </c>
      <c r="I1387" s="17" t="n">
        <v>0.45</v>
      </c>
      <c r="J1387" s="17"/>
      <c r="K1387" s="19" t="n">
        <f aca="false">IF(E1387="Discontinued",H1387,ROUND(ROUNDUP(ROUND(G1387/(1-IF(J1387="",I1387,J1387))/0.05,6),0)*0.05,2))</f>
        <v>48.5</v>
      </c>
      <c r="L1387" s="19" t="n">
        <f aca="false">IF(OR(E1387="Discontinued",P1387="Held at old sell"),H1387,IF(LEFT(P1387,15)="Approved, cappe",ROUND(ROUNDUP(ROUND(H1387*1.1/0.05,6),0)*0.05,2),K1387))</f>
        <v>43.95</v>
      </c>
      <c r="M1387" s="17" t="n">
        <f aca="false">ROUND((H1387-G1387)/H1387,3)</f>
        <v>0.394</v>
      </c>
      <c r="N1387" s="17" t="n">
        <f aca="false">IF(E1387="Discontinued","",ROUND((L1387-G1387)/L1387,3))</f>
        <v>0.394</v>
      </c>
      <c r="O1387" s="21" t="str">
        <f aca="false">IF(E1387="Discontinued","Archive",IF(AND(ROUND(K1387/H1387-1,6)&lt;=0.1,K1387-H1387&lt;=100),"Auto","Approval"))</f>
        <v>Approval</v>
      </c>
      <c r="P1387" s="21" t="s">
        <v>122</v>
      </c>
      <c r="Q1387" s="21" t="s">
        <v>123</v>
      </c>
      <c r="R1387" s="21" t="str">
        <f aca="false">IF(E1387="Superseded",MID(INDEX('Import file'!$E$2:$E$1384,MATCH(A1387,'Import file'!$A$2:$A$1384,0)),23,30),A1387)</f>
        <v>SAC-2069</v>
      </c>
      <c r="S1387" s="19" t="n">
        <f aca="false">IF(E1387="Discontinued","",IFERROR(INDEX('Supplier file A'!$D$2:$D$677,MATCH(R1387,'Supplier file A'!$A$2:$A$677,0)),IFERROR(INDEX('Supplier file B'!$D$2:$D$386,MATCH(R1387,'Supplier file B'!$A$2:$A$386,0)),INDEX('Supplier file C'!$D$2:$D$383,MATCH(R1387,'Supplier file C'!$A$2:$A$383,0)))))</f>
        <v>26.65</v>
      </c>
      <c r="T1387" s="21" t="str">
        <f aca="false">IF(E1387="Discontinued","",IF(ABS(G1387-S1387)&lt;0.005,"Yes","No"))</f>
        <v>Yes</v>
      </c>
      <c r="U1387" s="21" t="str">
        <f aca="false">IF(E1387="Discontinued","",IF(ABS(F1387-G1387)&lt;=0.01*G1387,"Yes","No"))</f>
        <v>No</v>
      </c>
      <c r="V1387" s="17" t="n">
        <f aca="false">IF(E1387="Discontinued","",K1387/H1387-1)</f>
        <v>0.103526734926052</v>
      </c>
      <c r="W1387" s="21" t="str">
        <f aca="false">IF(E1387="Discontinued","Archived",IF(ROUND((L1387-G1387)/L1387,3)&gt;=ROUND(I1387,3),"At or above target",IF(Q1387&lt;&gt;"","Below target, reason recorded","Below target, no reason")))</f>
        <v>Below target, reason recorded</v>
      </c>
      <c r="X1387" s="21" t="str">
        <f aca="false">IF(E1387="Discontinued","",IF(ROUND(M1387-I1387,3)&lt;-0.01,"Yes","No"))</f>
        <v>Yes</v>
      </c>
    </row>
    <row r="1388" customFormat="false" ht="15" hidden="false" customHeight="false" outlineLevel="0" collapsed="false">
      <c r="A1388" s="21" t="s">
        <v>2922</v>
      </c>
      <c r="B1388" s="21" t="s">
        <v>2923</v>
      </c>
      <c r="C1388" s="21" t="s">
        <v>2748</v>
      </c>
      <c r="D1388" s="21" t="s">
        <v>2203</v>
      </c>
      <c r="E1388" s="21" t="s">
        <v>110</v>
      </c>
      <c r="F1388" s="19" t="n">
        <v>1.38</v>
      </c>
      <c r="G1388" s="19" t="n">
        <v>1.51</v>
      </c>
      <c r="H1388" s="19" t="n">
        <v>2.55</v>
      </c>
      <c r="I1388" s="17" t="n">
        <v>0.45</v>
      </c>
      <c r="J1388" s="17"/>
      <c r="K1388" s="19" t="n">
        <f aca="false">IF(E1388="Discontinued",H1388,ROUND(ROUNDUP(ROUND(G1388/(1-IF(J1388="",I1388,J1388))/0.05,6),0)*0.05,2))</f>
        <v>2.75</v>
      </c>
      <c r="L1388" s="19" t="n">
        <f aca="false">IF(OR(E1388="Discontinued",P1388="Held at old sell"),H1388,IF(LEFT(P1388,15)="Approved, cappe",ROUND(ROUNDUP(ROUND(H1388*1.1/0.05,6),0)*0.05,2),K1388))</f>
        <v>2.75</v>
      </c>
      <c r="M1388" s="17" t="n">
        <f aca="false">ROUND((H1388-G1388)/H1388,3)</f>
        <v>0.408</v>
      </c>
      <c r="N1388" s="17" t="n">
        <f aca="false">IF(E1388="Discontinued","",ROUND((L1388-G1388)/L1388,3))</f>
        <v>0.451</v>
      </c>
      <c r="O1388" s="21" t="str">
        <f aca="false">IF(E1388="Discontinued","Archive",IF(AND(ROUND(K1388/H1388-1,6)&lt;=0.1,K1388-H1388&lt;=100),"Auto","Approval"))</f>
        <v>Auto</v>
      </c>
      <c r="P1388" s="21" t="s">
        <v>111</v>
      </c>
      <c r="Q1388" s="21"/>
      <c r="R1388" s="21" t="str">
        <f aca="false">IF(E1388="Superseded",MID(INDEX('Import file'!$E$2:$E$1384,MATCH(A1388,'Import file'!$A$2:$A$1384,0)),23,30),A1388)</f>
        <v>SAC-2071</v>
      </c>
      <c r="S1388" s="19" t="n">
        <f aca="false">IF(E1388="Discontinued","",IFERROR(INDEX('Supplier file A'!$D$2:$D$677,MATCH(R1388,'Supplier file A'!$A$2:$A$677,0)),IFERROR(INDEX('Supplier file B'!$D$2:$D$386,MATCH(R1388,'Supplier file B'!$A$2:$A$386,0)),INDEX('Supplier file C'!$D$2:$D$383,MATCH(R1388,'Supplier file C'!$A$2:$A$383,0)))))</f>
        <v>1.51</v>
      </c>
      <c r="T1388" s="21" t="str">
        <f aca="false">IF(E1388="Discontinued","",IF(ABS(G1388-S1388)&lt;0.005,"Yes","No"))</f>
        <v>Yes</v>
      </c>
      <c r="U1388" s="21" t="str">
        <f aca="false">IF(E1388="Discontinued","",IF(ABS(F1388-G1388)&lt;=0.01*G1388,"Yes","No"))</f>
        <v>No</v>
      </c>
      <c r="V1388" s="17" t="n">
        <f aca="false">IF(E1388="Discontinued","",K1388/H1388-1)</f>
        <v>0.0784313725490198</v>
      </c>
      <c r="W1388" s="21" t="str">
        <f aca="false">IF(E1388="Discontinued","Archived",IF(ROUND((L1388-G1388)/L1388,3)&gt;=ROUND(I1388,3),"At or above target",IF(Q1388&lt;&gt;"","Below target, reason recorded","Below target, no reason")))</f>
        <v>At or above target</v>
      </c>
      <c r="X1388" s="21" t="str">
        <f aca="false">IF(E1388="Discontinued","",IF(ROUND(M1388-I1388,3)&lt;-0.01,"Yes","No"))</f>
        <v>Yes</v>
      </c>
    </row>
    <row r="1389" customFormat="false" ht="15" hidden="false" customHeight="false" outlineLevel="0" collapsed="false">
      <c r="A1389" s="21" t="s">
        <v>2924</v>
      </c>
      <c r="B1389" s="21" t="s">
        <v>2925</v>
      </c>
      <c r="C1389" s="21" t="s">
        <v>2748</v>
      </c>
      <c r="D1389" s="21" t="s">
        <v>2203</v>
      </c>
      <c r="E1389" s="21" t="s">
        <v>110</v>
      </c>
      <c r="F1389" s="19" t="n">
        <v>3.91</v>
      </c>
      <c r="G1389" s="19" t="n">
        <v>4.27</v>
      </c>
      <c r="H1389" s="19" t="n">
        <v>7.15</v>
      </c>
      <c r="I1389" s="17" t="n">
        <v>0.45</v>
      </c>
      <c r="J1389" s="17"/>
      <c r="K1389" s="19" t="n">
        <f aca="false">IF(E1389="Discontinued",H1389,ROUND(ROUNDUP(ROUND(G1389/(1-IF(J1389="",I1389,J1389))/0.05,6),0)*0.05,2))</f>
        <v>7.8</v>
      </c>
      <c r="L1389" s="19" t="n">
        <f aca="false">IF(OR(E1389="Discontinued",P1389="Held at old sell"),H1389,IF(LEFT(P1389,15)="Approved, cappe",ROUND(ROUNDUP(ROUND(H1389*1.1/0.05,6),0)*0.05,2),K1389))</f>
        <v>7.8</v>
      </c>
      <c r="M1389" s="17" t="n">
        <f aca="false">ROUND((H1389-G1389)/H1389,3)</f>
        <v>0.403</v>
      </c>
      <c r="N1389" s="17" t="n">
        <f aca="false">IF(E1389="Discontinued","",ROUND((L1389-G1389)/L1389,3))</f>
        <v>0.453</v>
      </c>
      <c r="O1389" s="21" t="str">
        <f aca="false">IF(E1389="Discontinued","Archive",IF(AND(ROUND(K1389/H1389-1,6)&lt;=0.1,K1389-H1389&lt;=100),"Auto","Approval"))</f>
        <v>Auto</v>
      </c>
      <c r="P1389" s="21" t="s">
        <v>111</v>
      </c>
      <c r="Q1389" s="21"/>
      <c r="R1389" s="21" t="str">
        <f aca="false">IF(E1389="Superseded",MID(INDEX('Import file'!$E$2:$E$1384,MATCH(A1389,'Import file'!$A$2:$A$1384,0)),23,30),A1389)</f>
        <v>SAC-2075</v>
      </c>
      <c r="S1389" s="19" t="n">
        <f aca="false">IF(E1389="Discontinued","",IFERROR(INDEX('Supplier file A'!$D$2:$D$677,MATCH(R1389,'Supplier file A'!$A$2:$A$677,0)),IFERROR(INDEX('Supplier file B'!$D$2:$D$386,MATCH(R1389,'Supplier file B'!$A$2:$A$386,0)),INDEX('Supplier file C'!$D$2:$D$383,MATCH(R1389,'Supplier file C'!$A$2:$A$383,0)))))</f>
        <v>4.27</v>
      </c>
      <c r="T1389" s="21" t="str">
        <f aca="false">IF(E1389="Discontinued","",IF(ABS(G1389-S1389)&lt;0.005,"Yes","No"))</f>
        <v>Yes</v>
      </c>
      <c r="U1389" s="21" t="str">
        <f aca="false">IF(E1389="Discontinued","",IF(ABS(F1389-G1389)&lt;=0.01*G1389,"Yes","No"))</f>
        <v>No</v>
      </c>
      <c r="V1389" s="17" t="n">
        <f aca="false">IF(E1389="Discontinued","",K1389/H1389-1)</f>
        <v>0.0909090909090908</v>
      </c>
      <c r="W1389" s="21" t="str">
        <f aca="false">IF(E1389="Discontinued","Archived",IF(ROUND((L1389-G1389)/L1389,3)&gt;=ROUND(I1389,3),"At or above target",IF(Q1389&lt;&gt;"","Below target, reason recorded","Below target, no reason")))</f>
        <v>At or above target</v>
      </c>
      <c r="X1389" s="21" t="str">
        <f aca="false">IF(E1389="Discontinued","",IF(ROUND(M1389-I1389,3)&lt;-0.01,"Yes","No"))</f>
        <v>Yes</v>
      </c>
    </row>
    <row r="1390" customFormat="false" ht="15" hidden="false" customHeight="false" outlineLevel="0" collapsed="false">
      <c r="A1390" s="21" t="s">
        <v>2926</v>
      </c>
      <c r="B1390" s="21" t="s">
        <v>2927</v>
      </c>
      <c r="C1390" s="21" t="s">
        <v>2748</v>
      </c>
      <c r="D1390" s="21" t="s">
        <v>2203</v>
      </c>
      <c r="E1390" s="21" t="s">
        <v>110</v>
      </c>
      <c r="F1390" s="19" t="n">
        <v>3.22</v>
      </c>
      <c r="G1390" s="19" t="n">
        <v>3.53</v>
      </c>
      <c r="H1390" s="19" t="n">
        <v>5.9</v>
      </c>
      <c r="I1390" s="17" t="n">
        <v>0.45</v>
      </c>
      <c r="J1390" s="17"/>
      <c r="K1390" s="19" t="n">
        <f aca="false">IF(E1390="Discontinued",H1390,ROUND(ROUNDUP(ROUND(G1390/(1-IF(J1390="",I1390,J1390))/0.05,6),0)*0.05,2))</f>
        <v>6.45</v>
      </c>
      <c r="L1390" s="19" t="n">
        <f aca="false">IF(OR(E1390="Discontinued",P1390="Held at old sell"),H1390,IF(LEFT(P1390,15)="Approved, cappe",ROUND(ROUNDUP(ROUND(H1390*1.1/0.05,6),0)*0.05,2),K1390))</f>
        <v>6.45</v>
      </c>
      <c r="M1390" s="17" t="n">
        <f aca="false">ROUND((H1390-G1390)/H1390,3)</f>
        <v>0.402</v>
      </c>
      <c r="N1390" s="17" t="n">
        <f aca="false">IF(E1390="Discontinued","",ROUND((L1390-G1390)/L1390,3))</f>
        <v>0.453</v>
      </c>
      <c r="O1390" s="21" t="str">
        <f aca="false">IF(E1390="Discontinued","Archive",IF(AND(ROUND(K1390/H1390-1,6)&lt;=0.1,K1390-H1390&lt;=100),"Auto","Approval"))</f>
        <v>Auto</v>
      </c>
      <c r="P1390" s="21" t="s">
        <v>111</v>
      </c>
      <c r="Q1390" s="21"/>
      <c r="R1390" s="21" t="str">
        <f aca="false">IF(E1390="Superseded",MID(INDEX('Import file'!$E$2:$E$1384,MATCH(A1390,'Import file'!$A$2:$A$1384,0)),23,30),A1390)</f>
        <v>SAC-2078</v>
      </c>
      <c r="S1390" s="19" t="n">
        <f aca="false">IF(E1390="Discontinued","",IFERROR(INDEX('Supplier file A'!$D$2:$D$677,MATCH(R1390,'Supplier file A'!$A$2:$A$677,0)),IFERROR(INDEX('Supplier file B'!$D$2:$D$386,MATCH(R1390,'Supplier file B'!$A$2:$A$386,0)),INDEX('Supplier file C'!$D$2:$D$383,MATCH(R1390,'Supplier file C'!$A$2:$A$383,0)))))</f>
        <v>3.53</v>
      </c>
      <c r="T1390" s="21" t="str">
        <f aca="false">IF(E1390="Discontinued","",IF(ABS(G1390-S1390)&lt;0.005,"Yes","No"))</f>
        <v>Yes</v>
      </c>
      <c r="U1390" s="21" t="str">
        <f aca="false">IF(E1390="Discontinued","",IF(ABS(F1390-G1390)&lt;=0.01*G1390,"Yes","No"))</f>
        <v>No</v>
      </c>
      <c r="V1390" s="17" t="n">
        <f aca="false">IF(E1390="Discontinued","",K1390/H1390-1)</f>
        <v>0.0932203389830508</v>
      </c>
      <c r="W1390" s="21" t="str">
        <f aca="false">IF(E1390="Discontinued","Archived",IF(ROUND((L1390-G1390)/L1390,3)&gt;=ROUND(I1390,3),"At or above target",IF(Q1390&lt;&gt;"","Below target, reason recorded","Below target, no reason")))</f>
        <v>At or above target</v>
      </c>
      <c r="X1390" s="21" t="str">
        <f aca="false">IF(E1390="Discontinued","",IF(ROUND(M1390-I1390,3)&lt;-0.01,"Yes","No"))</f>
        <v>Yes</v>
      </c>
    </row>
    <row r="1391" customFormat="false" ht="15" hidden="false" customHeight="false" outlineLevel="0" collapsed="false">
      <c r="A1391" s="21" t="s">
        <v>2928</v>
      </c>
      <c r="B1391" s="21" t="s">
        <v>2929</v>
      </c>
      <c r="C1391" s="21" t="s">
        <v>2748</v>
      </c>
      <c r="D1391" s="21" t="s">
        <v>2203</v>
      </c>
      <c r="E1391" s="21" t="s">
        <v>110</v>
      </c>
      <c r="F1391" s="19" t="n">
        <v>16.1</v>
      </c>
      <c r="G1391" s="19" t="n">
        <v>17.56</v>
      </c>
      <c r="H1391" s="19" t="n">
        <v>26</v>
      </c>
      <c r="I1391" s="17" t="n">
        <v>0.45</v>
      </c>
      <c r="J1391" s="17" t="n">
        <v>0.38</v>
      </c>
      <c r="K1391" s="19" t="n">
        <f aca="false">IF(E1391="Discontinued",H1391,ROUND(ROUNDUP(ROUND(G1391/(1-IF(J1391="",I1391,J1391))/0.05,6),0)*0.05,2))</f>
        <v>28.35</v>
      </c>
      <c r="L1391" s="19" t="n">
        <f aca="false">IF(OR(E1391="Discontinued",P1391="Held at old sell"),H1391,IF(LEFT(P1391,15)="Approved, cappe",ROUND(ROUNDUP(ROUND(H1391*1.1/0.05,6),0)*0.05,2),K1391))</f>
        <v>28.35</v>
      </c>
      <c r="M1391" s="17" t="n">
        <f aca="false">ROUND((H1391-G1391)/H1391,3)</f>
        <v>0.325</v>
      </c>
      <c r="N1391" s="17" t="n">
        <f aca="false">IF(E1391="Discontinued","",ROUND((L1391-G1391)/L1391,3))</f>
        <v>0.381</v>
      </c>
      <c r="O1391" s="21" t="str">
        <f aca="false">IF(E1391="Discontinued","Archive",IF(AND(ROUND(K1391/H1391-1,6)&lt;=0.1,K1391-H1391&lt;=100),"Auto","Approval"))</f>
        <v>Auto</v>
      </c>
      <c r="P1391" s="21" t="s">
        <v>111</v>
      </c>
      <c r="Q1391" s="21" t="s">
        <v>2373</v>
      </c>
      <c r="R1391" s="21" t="str">
        <f aca="false">IF(E1391="Superseded",MID(INDEX('Import file'!$E$2:$E$1384,MATCH(A1391,'Import file'!$A$2:$A$1384,0)),23,30),A1391)</f>
        <v>SAC-2081</v>
      </c>
      <c r="S1391" s="19" t="n">
        <f aca="false">IF(E1391="Discontinued","",IFERROR(INDEX('Supplier file A'!$D$2:$D$677,MATCH(R1391,'Supplier file A'!$A$2:$A$677,0)),IFERROR(INDEX('Supplier file B'!$D$2:$D$386,MATCH(R1391,'Supplier file B'!$A$2:$A$386,0)),INDEX('Supplier file C'!$D$2:$D$383,MATCH(R1391,'Supplier file C'!$A$2:$A$383,0)))))</f>
        <v>17.56</v>
      </c>
      <c r="T1391" s="21" t="str">
        <f aca="false">IF(E1391="Discontinued","",IF(ABS(G1391-S1391)&lt;0.005,"Yes","No"))</f>
        <v>Yes</v>
      </c>
      <c r="U1391" s="21" t="str">
        <f aca="false">IF(E1391="Discontinued","",IF(ABS(F1391-G1391)&lt;=0.01*G1391,"Yes","No"))</f>
        <v>No</v>
      </c>
      <c r="V1391" s="17" t="n">
        <f aca="false">IF(E1391="Discontinued","",K1391/H1391-1)</f>
        <v>0.0903846153846155</v>
      </c>
      <c r="W1391" s="21" t="str">
        <f aca="false">IF(E1391="Discontinued","Archived",IF(ROUND((L1391-G1391)/L1391,3)&gt;=ROUND(I1391,3),"At or above target",IF(Q1391&lt;&gt;"","Below target, reason recorded","Below target, no reason")))</f>
        <v>Below target, reason recorded</v>
      </c>
      <c r="X1391" s="21" t="str">
        <f aca="false">IF(E1391="Discontinued","",IF(ROUND(M1391-I1391,3)&lt;-0.01,"Yes","No"))</f>
        <v>Yes</v>
      </c>
    </row>
    <row r="1392" customFormat="false" ht="15" hidden="false" customHeight="false" outlineLevel="0" collapsed="false">
      <c r="A1392" s="21" t="s">
        <v>2930</v>
      </c>
      <c r="B1392" s="21" t="s">
        <v>2931</v>
      </c>
      <c r="C1392" s="21" t="s">
        <v>2748</v>
      </c>
      <c r="D1392" s="21" t="s">
        <v>2203</v>
      </c>
      <c r="E1392" s="21" t="s">
        <v>131</v>
      </c>
      <c r="F1392" s="19" t="n">
        <v>8.62</v>
      </c>
      <c r="G1392" s="19" t="n">
        <v>9.33</v>
      </c>
      <c r="H1392" s="19" t="n">
        <v>15.7</v>
      </c>
      <c r="I1392" s="17" t="n">
        <v>0.45</v>
      </c>
      <c r="J1392" s="17"/>
      <c r="K1392" s="19" t="n">
        <f aca="false">IF(E1392="Discontinued",H1392,ROUND(ROUNDUP(ROUND(G1392/(1-IF(J1392="",I1392,J1392))/0.05,6),0)*0.05,2))</f>
        <v>17</v>
      </c>
      <c r="L1392" s="19" t="n">
        <f aca="false">IF(OR(E1392="Discontinued",P1392="Held at old sell"),H1392,IF(LEFT(P1392,15)="Approved, cappe",ROUND(ROUNDUP(ROUND(H1392*1.1/0.05,6),0)*0.05,2),K1392))</f>
        <v>17</v>
      </c>
      <c r="M1392" s="17" t="n">
        <f aca="false">ROUND((H1392-G1392)/H1392,3)</f>
        <v>0.406</v>
      </c>
      <c r="N1392" s="17" t="n">
        <f aca="false">IF(E1392="Discontinued","",ROUND((L1392-G1392)/L1392,3))</f>
        <v>0.451</v>
      </c>
      <c r="O1392" s="21" t="str">
        <f aca="false">IF(E1392="Discontinued","Archive",IF(AND(ROUND(K1392/H1392-1,6)&lt;=0.1,K1392-H1392&lt;=100),"Auto","Approval"))</f>
        <v>Auto</v>
      </c>
      <c r="P1392" s="21" t="s">
        <v>111</v>
      </c>
      <c r="Q1392" s="21"/>
      <c r="R1392" s="21" t="str">
        <f aca="false">IF(E1392="Superseded",MID(INDEX('Import file'!$E$2:$E$1384,MATCH(A1392,'Import file'!$A$2:$A$1384,0)),23,30),A1392)</f>
        <v>SAC-7085</v>
      </c>
      <c r="S1392" s="19" t="n">
        <f aca="false">IF(E1392="Discontinued","",IFERROR(INDEX('Supplier file A'!$D$2:$D$677,MATCH(R1392,'Supplier file A'!$A$2:$A$677,0)),IFERROR(INDEX('Supplier file B'!$D$2:$D$386,MATCH(R1392,'Supplier file B'!$A$2:$A$386,0)),INDEX('Supplier file C'!$D$2:$D$383,MATCH(R1392,'Supplier file C'!$A$2:$A$383,0)))))</f>
        <v>9.33</v>
      </c>
      <c r="T1392" s="21" t="str">
        <f aca="false">IF(E1392="Discontinued","",IF(ABS(G1392-S1392)&lt;0.005,"Yes","No"))</f>
        <v>Yes</v>
      </c>
      <c r="U1392" s="21" t="str">
        <f aca="false">IF(E1392="Discontinued","",IF(ABS(F1392-G1392)&lt;=0.01*G1392,"Yes","No"))</f>
        <v>No</v>
      </c>
      <c r="V1392" s="17" t="n">
        <f aca="false">IF(E1392="Discontinued","",K1392/H1392-1)</f>
        <v>0.0828025477707006</v>
      </c>
      <c r="W1392" s="21" t="str">
        <f aca="false">IF(E1392="Discontinued","Archived",IF(ROUND((L1392-G1392)/L1392,3)&gt;=ROUND(I1392,3),"At or above target",IF(Q1392&lt;&gt;"","Below target, reason recorded","Below target, no reason")))</f>
        <v>At or above target</v>
      </c>
      <c r="X1392" s="21" t="str">
        <f aca="false">IF(E1392="Discontinued","",IF(ROUND(M1392-I1392,3)&lt;-0.01,"Yes","No"))</f>
        <v>Yes</v>
      </c>
    </row>
    <row r="1393" customFormat="false" ht="15" hidden="false" customHeight="false" outlineLevel="0" collapsed="false">
      <c r="A1393" s="21" t="s">
        <v>2932</v>
      </c>
      <c r="B1393" s="21" t="s">
        <v>2933</v>
      </c>
      <c r="C1393" s="21" t="s">
        <v>2748</v>
      </c>
      <c r="D1393" s="21" t="s">
        <v>2203</v>
      </c>
      <c r="E1393" s="21" t="s">
        <v>110</v>
      </c>
      <c r="F1393" s="19" t="n">
        <v>59.8</v>
      </c>
      <c r="G1393" s="19" t="n">
        <v>64.85</v>
      </c>
      <c r="H1393" s="19" t="n">
        <v>101.4</v>
      </c>
      <c r="I1393" s="17" t="n">
        <v>0.45</v>
      </c>
      <c r="J1393" s="17" t="n">
        <v>0.41</v>
      </c>
      <c r="K1393" s="19" t="n">
        <f aca="false">IF(E1393="Discontinued",H1393,ROUND(ROUNDUP(ROUND(G1393/(1-IF(J1393="",I1393,J1393))/0.05,6),0)*0.05,2))</f>
        <v>109.95</v>
      </c>
      <c r="L1393" s="19" t="n">
        <f aca="false">IF(OR(E1393="Discontinued",P1393="Held at old sell"),H1393,IF(LEFT(P1393,15)="Approved, cappe",ROUND(ROUNDUP(ROUND(H1393*1.1/0.05,6),0)*0.05,2),K1393))</f>
        <v>109.95</v>
      </c>
      <c r="M1393" s="17" t="n">
        <f aca="false">ROUND((H1393-G1393)/H1393,3)</f>
        <v>0.36</v>
      </c>
      <c r="N1393" s="17" t="n">
        <f aca="false">IF(E1393="Discontinued","",ROUND((L1393-G1393)/L1393,3))</f>
        <v>0.41</v>
      </c>
      <c r="O1393" s="21" t="str">
        <f aca="false">IF(E1393="Discontinued","Archive",IF(AND(ROUND(K1393/H1393-1,6)&lt;=0.1,K1393-H1393&lt;=100),"Auto","Approval"))</f>
        <v>Auto</v>
      </c>
      <c r="P1393" s="21" t="s">
        <v>111</v>
      </c>
      <c r="Q1393" s="21" t="s">
        <v>2765</v>
      </c>
      <c r="R1393" s="21" t="str">
        <f aca="false">IF(E1393="Superseded",MID(INDEX('Import file'!$E$2:$E$1384,MATCH(A1393,'Import file'!$A$2:$A$1384,0)),23,30),A1393)</f>
        <v>SAC-2087</v>
      </c>
      <c r="S1393" s="19" t="n">
        <f aca="false">IF(E1393="Discontinued","",IFERROR(INDEX('Supplier file A'!$D$2:$D$677,MATCH(R1393,'Supplier file A'!$A$2:$A$677,0)),IFERROR(INDEX('Supplier file B'!$D$2:$D$386,MATCH(R1393,'Supplier file B'!$A$2:$A$386,0)),INDEX('Supplier file C'!$D$2:$D$383,MATCH(R1393,'Supplier file C'!$A$2:$A$383,0)))))</f>
        <v>64.85</v>
      </c>
      <c r="T1393" s="21" t="str">
        <f aca="false">IF(E1393="Discontinued","",IF(ABS(G1393-S1393)&lt;0.005,"Yes","No"))</f>
        <v>Yes</v>
      </c>
      <c r="U1393" s="21" t="str">
        <f aca="false">IF(E1393="Discontinued","",IF(ABS(F1393-G1393)&lt;=0.01*G1393,"Yes","No"))</f>
        <v>No</v>
      </c>
      <c r="V1393" s="17" t="n">
        <f aca="false">IF(E1393="Discontinued","",K1393/H1393-1)</f>
        <v>0.084319526627219</v>
      </c>
      <c r="W1393" s="21" t="str">
        <f aca="false">IF(E1393="Discontinued","Archived",IF(ROUND((L1393-G1393)/L1393,3)&gt;=ROUND(I1393,3),"At or above target",IF(Q1393&lt;&gt;"","Below target, reason recorded","Below target, no reason")))</f>
        <v>Below target, reason recorded</v>
      </c>
      <c r="X1393" s="21" t="str">
        <f aca="false">IF(E1393="Discontinued","",IF(ROUND(M1393-I1393,3)&lt;-0.01,"Yes","No"))</f>
        <v>Yes</v>
      </c>
    </row>
    <row r="1394" customFormat="false" ht="15" hidden="false" customHeight="false" outlineLevel="0" collapsed="false">
      <c r="A1394" s="21" t="s">
        <v>2934</v>
      </c>
      <c r="B1394" s="21" t="s">
        <v>2935</v>
      </c>
      <c r="C1394" s="21" t="s">
        <v>2748</v>
      </c>
      <c r="D1394" s="21" t="s">
        <v>2203</v>
      </c>
      <c r="E1394" s="21" t="s">
        <v>110</v>
      </c>
      <c r="F1394" s="19" t="n">
        <v>4.5</v>
      </c>
      <c r="G1394" s="19" t="n">
        <v>4.95</v>
      </c>
      <c r="H1394" s="19" t="n">
        <v>6.95</v>
      </c>
      <c r="I1394" s="17" t="n">
        <v>0.45</v>
      </c>
      <c r="J1394" s="17" t="n">
        <v>0.35</v>
      </c>
      <c r="K1394" s="19" t="n">
        <f aca="false">IF(E1394="Discontinued",H1394,ROUND(ROUNDUP(ROUND(G1394/(1-IF(J1394="",I1394,J1394))/0.05,6),0)*0.05,2))</f>
        <v>7.65</v>
      </c>
      <c r="L1394" s="19" t="n">
        <f aca="false">IF(OR(E1394="Discontinued",P1394="Held at old sell"),H1394,IF(LEFT(P1394,15)="Approved, cappe",ROUND(ROUNDUP(ROUND(H1394*1.1/0.05,6),0)*0.05,2),K1394))</f>
        <v>7.65</v>
      </c>
      <c r="M1394" s="17" t="n">
        <f aca="false">ROUND((H1394-G1394)/H1394,3)</f>
        <v>0.288</v>
      </c>
      <c r="N1394" s="17" t="n">
        <f aca="false">IF(E1394="Discontinued","",ROUND((L1394-G1394)/L1394,3))</f>
        <v>0.353</v>
      </c>
      <c r="O1394" s="21" t="str">
        <f aca="false">IF(E1394="Discontinued","Archive",IF(AND(ROUND(K1394/H1394-1,6)&lt;=0.1,K1394-H1394&lt;=100),"Auto","Approval"))</f>
        <v>Approval</v>
      </c>
      <c r="P1394" s="21" t="s">
        <v>44</v>
      </c>
      <c r="Q1394" s="21" t="s">
        <v>1492</v>
      </c>
      <c r="R1394" s="21" t="str">
        <f aca="false">IF(E1394="Superseded",MID(INDEX('Import file'!$E$2:$E$1384,MATCH(A1394,'Import file'!$A$2:$A$1384,0)),23,30),A1394)</f>
        <v>SAC-2091</v>
      </c>
      <c r="S1394" s="19" t="n">
        <f aca="false">IF(E1394="Discontinued","",IFERROR(INDEX('Supplier file A'!$D$2:$D$677,MATCH(R1394,'Supplier file A'!$A$2:$A$677,0)),IFERROR(INDEX('Supplier file B'!$D$2:$D$386,MATCH(R1394,'Supplier file B'!$A$2:$A$386,0)),INDEX('Supplier file C'!$D$2:$D$383,MATCH(R1394,'Supplier file C'!$A$2:$A$383,0)))))</f>
        <v>4.95</v>
      </c>
      <c r="T1394" s="21" t="str">
        <f aca="false">IF(E1394="Discontinued","",IF(ABS(G1394-S1394)&lt;0.005,"Yes","No"))</f>
        <v>Yes</v>
      </c>
      <c r="U1394" s="21" t="str">
        <f aca="false">IF(E1394="Discontinued","",IF(ABS(F1394-G1394)&lt;=0.01*G1394,"Yes","No"))</f>
        <v>No</v>
      </c>
      <c r="V1394" s="17" t="n">
        <f aca="false">IF(E1394="Discontinued","",K1394/H1394-1)</f>
        <v>0.100719424460432</v>
      </c>
      <c r="W1394" s="21" t="str">
        <f aca="false">IF(E1394="Discontinued","Archived",IF(ROUND((L1394-G1394)/L1394,3)&gt;=ROUND(I1394,3),"At or above target",IF(Q1394&lt;&gt;"","Below target, reason recorded","Below target, no reason")))</f>
        <v>Below target, reason recorded</v>
      </c>
      <c r="X1394" s="21" t="str">
        <f aca="false">IF(E1394="Discontinued","",IF(ROUND(M1394-I1394,3)&lt;-0.01,"Yes","No"))</f>
        <v>Yes</v>
      </c>
    </row>
    <row r="1395" customFormat="false" ht="15" hidden="false" customHeight="false" outlineLevel="0" collapsed="false">
      <c r="A1395" s="21" t="s">
        <v>2936</v>
      </c>
      <c r="B1395" s="21" t="s">
        <v>2937</v>
      </c>
      <c r="C1395" s="21" t="s">
        <v>2748</v>
      </c>
      <c r="D1395" s="21" t="s">
        <v>2203</v>
      </c>
      <c r="E1395" s="21" t="s">
        <v>110</v>
      </c>
      <c r="F1395" s="19" t="n">
        <v>4.25</v>
      </c>
      <c r="G1395" s="19" t="n">
        <v>4.68</v>
      </c>
      <c r="H1395" s="19" t="n">
        <v>7.75</v>
      </c>
      <c r="I1395" s="17" t="n">
        <v>0.45</v>
      </c>
      <c r="J1395" s="17"/>
      <c r="K1395" s="19" t="n">
        <f aca="false">IF(E1395="Discontinued",H1395,ROUND(ROUNDUP(ROUND(G1395/(1-IF(J1395="",I1395,J1395))/0.05,6),0)*0.05,2))</f>
        <v>8.55</v>
      </c>
      <c r="L1395" s="19" t="n">
        <f aca="false">IF(OR(E1395="Discontinued",P1395="Held at old sell"),H1395,IF(LEFT(P1395,15)="Approved, cappe",ROUND(ROUNDUP(ROUND(H1395*1.1/0.05,6),0)*0.05,2),K1395))</f>
        <v>8.55</v>
      </c>
      <c r="M1395" s="17" t="n">
        <f aca="false">ROUND((H1395-G1395)/H1395,3)</f>
        <v>0.396</v>
      </c>
      <c r="N1395" s="17" t="n">
        <f aca="false">IF(E1395="Discontinued","",ROUND((L1395-G1395)/L1395,3))</f>
        <v>0.453</v>
      </c>
      <c r="O1395" s="21" t="str">
        <f aca="false">IF(E1395="Discontinued","Archive",IF(AND(ROUND(K1395/H1395-1,6)&lt;=0.1,K1395-H1395&lt;=100),"Auto","Approval"))</f>
        <v>Approval</v>
      </c>
      <c r="P1395" s="21" t="s">
        <v>44</v>
      </c>
      <c r="Q1395" s="21"/>
      <c r="R1395" s="21" t="str">
        <f aca="false">IF(E1395="Superseded",MID(INDEX('Import file'!$E$2:$E$1384,MATCH(A1395,'Import file'!$A$2:$A$1384,0)),23,30),A1395)</f>
        <v>SAC-2093</v>
      </c>
      <c r="S1395" s="19" t="n">
        <f aca="false">IF(E1395="Discontinued","",IFERROR(INDEX('Supplier file A'!$D$2:$D$677,MATCH(R1395,'Supplier file A'!$A$2:$A$677,0)),IFERROR(INDEX('Supplier file B'!$D$2:$D$386,MATCH(R1395,'Supplier file B'!$A$2:$A$386,0)),INDEX('Supplier file C'!$D$2:$D$383,MATCH(R1395,'Supplier file C'!$A$2:$A$383,0)))))</f>
        <v>4.68</v>
      </c>
      <c r="T1395" s="21" t="str">
        <f aca="false">IF(E1395="Discontinued","",IF(ABS(G1395-S1395)&lt;0.005,"Yes","No"))</f>
        <v>Yes</v>
      </c>
      <c r="U1395" s="21" t="str">
        <f aca="false">IF(E1395="Discontinued","",IF(ABS(F1395-G1395)&lt;=0.01*G1395,"Yes","No"))</f>
        <v>No</v>
      </c>
      <c r="V1395" s="17" t="n">
        <f aca="false">IF(E1395="Discontinued","",K1395/H1395-1)</f>
        <v>0.103225806451613</v>
      </c>
      <c r="W1395" s="21" t="str">
        <f aca="false">IF(E1395="Discontinued","Archived",IF(ROUND((L1395-G1395)/L1395,3)&gt;=ROUND(I1395,3),"At or above target",IF(Q1395&lt;&gt;"","Below target, reason recorded","Below target, no reason")))</f>
        <v>At or above target</v>
      </c>
      <c r="X1395" s="21" t="str">
        <f aca="false">IF(E1395="Discontinued","",IF(ROUND(M1395-I1395,3)&lt;-0.01,"Yes","No"))</f>
        <v>Yes</v>
      </c>
    </row>
    <row r="1396" customFormat="false" ht="15" hidden="false" customHeight="false" outlineLevel="0" collapsed="false">
      <c r="A1396" s="21" t="s">
        <v>2938</v>
      </c>
      <c r="B1396" s="21" t="s">
        <v>2939</v>
      </c>
      <c r="C1396" s="21" t="s">
        <v>2748</v>
      </c>
      <c r="D1396" s="21" t="s">
        <v>2203</v>
      </c>
      <c r="E1396" s="21" t="s">
        <v>110</v>
      </c>
      <c r="F1396" s="19" t="n">
        <v>3.22</v>
      </c>
      <c r="G1396" s="19" t="n">
        <v>3.52</v>
      </c>
      <c r="H1396" s="19" t="n">
        <v>5.9</v>
      </c>
      <c r="I1396" s="17" t="n">
        <v>0.45</v>
      </c>
      <c r="J1396" s="17"/>
      <c r="K1396" s="19" t="n">
        <f aca="false">IF(E1396="Discontinued",H1396,ROUND(ROUNDUP(ROUND(G1396/(1-IF(J1396="",I1396,J1396))/0.05,6),0)*0.05,2))</f>
        <v>6.4</v>
      </c>
      <c r="L1396" s="19" t="n">
        <f aca="false">IF(OR(E1396="Discontinued",P1396="Held at old sell"),H1396,IF(LEFT(P1396,15)="Approved, cappe",ROUND(ROUNDUP(ROUND(H1396*1.1/0.05,6),0)*0.05,2),K1396))</f>
        <v>6.4</v>
      </c>
      <c r="M1396" s="17" t="n">
        <f aca="false">ROUND((H1396-G1396)/H1396,3)</f>
        <v>0.403</v>
      </c>
      <c r="N1396" s="17" t="n">
        <f aca="false">IF(E1396="Discontinued","",ROUND((L1396-G1396)/L1396,3))</f>
        <v>0.45</v>
      </c>
      <c r="O1396" s="21" t="str">
        <f aca="false">IF(E1396="Discontinued","Archive",IF(AND(ROUND(K1396/H1396-1,6)&lt;=0.1,K1396-H1396&lt;=100),"Auto","Approval"))</f>
        <v>Auto</v>
      </c>
      <c r="P1396" s="21" t="s">
        <v>111</v>
      </c>
      <c r="Q1396" s="21"/>
      <c r="R1396" s="21" t="str">
        <f aca="false">IF(E1396="Superseded",MID(INDEX('Import file'!$E$2:$E$1384,MATCH(A1396,'Import file'!$A$2:$A$1384,0)),23,30),A1396)</f>
        <v>SAC-2095</v>
      </c>
      <c r="S1396" s="19" t="n">
        <f aca="false">IF(E1396="Discontinued","",IFERROR(INDEX('Supplier file A'!$D$2:$D$677,MATCH(R1396,'Supplier file A'!$A$2:$A$677,0)),IFERROR(INDEX('Supplier file B'!$D$2:$D$386,MATCH(R1396,'Supplier file B'!$A$2:$A$386,0)),INDEX('Supplier file C'!$D$2:$D$383,MATCH(R1396,'Supplier file C'!$A$2:$A$383,0)))))</f>
        <v>3.52</v>
      </c>
      <c r="T1396" s="21" t="str">
        <f aca="false">IF(E1396="Discontinued","",IF(ABS(G1396-S1396)&lt;0.005,"Yes","No"))</f>
        <v>Yes</v>
      </c>
      <c r="U1396" s="21" t="str">
        <f aca="false">IF(E1396="Discontinued","",IF(ABS(F1396-G1396)&lt;=0.01*G1396,"Yes","No"))</f>
        <v>No</v>
      </c>
      <c r="V1396" s="17" t="n">
        <f aca="false">IF(E1396="Discontinued","",K1396/H1396-1)</f>
        <v>0.0847457627118644</v>
      </c>
      <c r="W1396" s="21" t="str">
        <f aca="false">IF(E1396="Discontinued","Archived",IF(ROUND((L1396-G1396)/L1396,3)&gt;=ROUND(I1396,3),"At or above target",IF(Q1396&lt;&gt;"","Below target, reason recorded","Below target, no reason")))</f>
        <v>At or above target</v>
      </c>
      <c r="X1396" s="21" t="str">
        <f aca="false">IF(E1396="Discontinued","",IF(ROUND(M1396-I1396,3)&lt;-0.01,"Yes","No"))</f>
        <v>Yes</v>
      </c>
    </row>
    <row r="1397" customFormat="false" ht="15" hidden="false" customHeight="false" outlineLevel="0" collapsed="false">
      <c r="A1397" s="21" t="s">
        <v>2940</v>
      </c>
      <c r="B1397" s="21" t="s">
        <v>2941</v>
      </c>
      <c r="C1397" s="21" t="s">
        <v>2748</v>
      </c>
      <c r="D1397" s="21" t="s">
        <v>2203</v>
      </c>
      <c r="E1397" s="21" t="s">
        <v>110</v>
      </c>
      <c r="F1397" s="19" t="n">
        <v>16.2</v>
      </c>
      <c r="G1397" s="19" t="n">
        <v>17.56</v>
      </c>
      <c r="H1397" s="19" t="n">
        <v>29.5</v>
      </c>
      <c r="I1397" s="17" t="n">
        <v>0.45</v>
      </c>
      <c r="J1397" s="17"/>
      <c r="K1397" s="19" t="n">
        <f aca="false">IF(E1397="Discontinued",H1397,ROUND(ROUNDUP(ROUND(G1397/(1-IF(J1397="",I1397,J1397))/0.05,6),0)*0.05,2))</f>
        <v>31.95</v>
      </c>
      <c r="L1397" s="19" t="n">
        <f aca="false">IF(OR(E1397="Discontinued",P1397="Held at old sell"),H1397,IF(LEFT(P1397,15)="Approved, cappe",ROUND(ROUNDUP(ROUND(H1397*1.1/0.05,6),0)*0.05,2),K1397))</f>
        <v>31.95</v>
      </c>
      <c r="M1397" s="17" t="n">
        <f aca="false">ROUND((H1397-G1397)/H1397,3)</f>
        <v>0.405</v>
      </c>
      <c r="N1397" s="17" t="n">
        <f aca="false">IF(E1397="Discontinued","",ROUND((L1397-G1397)/L1397,3))</f>
        <v>0.45</v>
      </c>
      <c r="O1397" s="21" t="str">
        <f aca="false">IF(E1397="Discontinued","Archive",IF(AND(ROUND(K1397/H1397-1,6)&lt;=0.1,K1397-H1397&lt;=100),"Auto","Approval"))</f>
        <v>Auto</v>
      </c>
      <c r="P1397" s="21" t="s">
        <v>111</v>
      </c>
      <c r="Q1397" s="21"/>
      <c r="R1397" s="21" t="str">
        <f aca="false">IF(E1397="Superseded",MID(INDEX('Import file'!$E$2:$E$1384,MATCH(A1397,'Import file'!$A$2:$A$1384,0)),23,30),A1397)</f>
        <v>SAC-2100</v>
      </c>
      <c r="S1397" s="19" t="n">
        <f aca="false">IF(E1397="Discontinued","",IFERROR(INDEX('Supplier file A'!$D$2:$D$677,MATCH(R1397,'Supplier file A'!$A$2:$A$677,0)),IFERROR(INDEX('Supplier file B'!$D$2:$D$386,MATCH(R1397,'Supplier file B'!$A$2:$A$386,0)),INDEX('Supplier file C'!$D$2:$D$383,MATCH(R1397,'Supplier file C'!$A$2:$A$383,0)))))</f>
        <v>17.56</v>
      </c>
      <c r="T1397" s="21" t="str">
        <f aca="false">IF(E1397="Discontinued","",IF(ABS(G1397-S1397)&lt;0.005,"Yes","No"))</f>
        <v>Yes</v>
      </c>
      <c r="U1397" s="21" t="str">
        <f aca="false">IF(E1397="Discontinued","",IF(ABS(F1397-G1397)&lt;=0.01*G1397,"Yes","No"))</f>
        <v>No</v>
      </c>
      <c r="V1397" s="17" t="n">
        <f aca="false">IF(E1397="Discontinued","",K1397/H1397-1)</f>
        <v>0.083050847457627</v>
      </c>
      <c r="W1397" s="21" t="str">
        <f aca="false">IF(E1397="Discontinued","Archived",IF(ROUND((L1397-G1397)/L1397,3)&gt;=ROUND(I1397,3),"At or above target",IF(Q1397&lt;&gt;"","Below target, reason recorded","Below target, no reason")))</f>
        <v>At or above target</v>
      </c>
      <c r="X1397" s="21" t="str">
        <f aca="false">IF(E1397="Discontinued","",IF(ROUND(M1397-I1397,3)&lt;-0.01,"Yes","No"))</f>
        <v>Yes</v>
      </c>
    </row>
    <row r="1398" customFormat="false" ht="15" hidden="false" customHeight="false" outlineLevel="0" collapsed="false">
      <c r="A1398" s="21" t="s">
        <v>2942</v>
      </c>
      <c r="B1398" s="21" t="s">
        <v>2943</v>
      </c>
      <c r="C1398" s="21" t="s">
        <v>2748</v>
      </c>
      <c r="D1398" s="21" t="s">
        <v>2203</v>
      </c>
      <c r="E1398" s="21" t="s">
        <v>110</v>
      </c>
      <c r="F1398" s="19" t="n">
        <v>5</v>
      </c>
      <c r="G1398" s="19" t="n">
        <v>5.51</v>
      </c>
      <c r="H1398" s="19" t="n">
        <v>8.1</v>
      </c>
      <c r="I1398" s="17" t="n">
        <v>0.45</v>
      </c>
      <c r="J1398" s="17" t="n">
        <v>0.38</v>
      </c>
      <c r="K1398" s="19" t="n">
        <f aca="false">IF(E1398="Discontinued",H1398,ROUND(ROUNDUP(ROUND(G1398/(1-IF(J1398="",I1398,J1398))/0.05,6),0)*0.05,2))</f>
        <v>8.9</v>
      </c>
      <c r="L1398" s="19" t="n">
        <f aca="false">IF(OR(E1398="Discontinued",P1398="Held at old sell"),H1398,IF(LEFT(P1398,15)="Approved, cappe",ROUND(ROUNDUP(ROUND(H1398*1.1/0.05,6),0)*0.05,2),K1398))</f>
        <v>8.9</v>
      </c>
      <c r="M1398" s="17" t="n">
        <f aca="false">ROUND((H1398-G1398)/H1398,3)</f>
        <v>0.32</v>
      </c>
      <c r="N1398" s="17" t="n">
        <f aca="false">IF(E1398="Discontinued","",ROUND((L1398-G1398)/L1398,3))</f>
        <v>0.381</v>
      </c>
      <c r="O1398" s="21" t="str">
        <f aca="false">IF(E1398="Discontinued","Archive",IF(AND(ROUND(K1398/H1398-1,6)&lt;=0.1,K1398-H1398&lt;=100),"Auto","Approval"))</f>
        <v>Auto</v>
      </c>
      <c r="P1398" s="21" t="s">
        <v>111</v>
      </c>
      <c r="Q1398" s="21" t="s">
        <v>2373</v>
      </c>
      <c r="R1398" s="21" t="str">
        <f aca="false">IF(E1398="Superseded",MID(INDEX('Import file'!$E$2:$E$1384,MATCH(A1398,'Import file'!$A$2:$A$1384,0)),23,30),A1398)</f>
        <v>SAC-2101</v>
      </c>
      <c r="S1398" s="19" t="n">
        <f aca="false">IF(E1398="Discontinued","",IFERROR(INDEX('Supplier file A'!$D$2:$D$677,MATCH(R1398,'Supplier file A'!$A$2:$A$677,0)),IFERROR(INDEX('Supplier file B'!$D$2:$D$386,MATCH(R1398,'Supplier file B'!$A$2:$A$386,0)),INDEX('Supplier file C'!$D$2:$D$383,MATCH(R1398,'Supplier file C'!$A$2:$A$383,0)))))</f>
        <v>5.51</v>
      </c>
      <c r="T1398" s="21" t="str">
        <f aca="false">IF(E1398="Discontinued","",IF(ABS(G1398-S1398)&lt;0.005,"Yes","No"))</f>
        <v>Yes</v>
      </c>
      <c r="U1398" s="21" t="str">
        <f aca="false">IF(E1398="Discontinued","",IF(ABS(F1398-G1398)&lt;=0.01*G1398,"Yes","No"))</f>
        <v>No</v>
      </c>
      <c r="V1398" s="17" t="n">
        <f aca="false">IF(E1398="Discontinued","",K1398/H1398-1)</f>
        <v>0.0987654320987654</v>
      </c>
      <c r="W1398" s="21" t="str">
        <f aca="false">IF(E1398="Discontinued","Archived",IF(ROUND((L1398-G1398)/L1398,3)&gt;=ROUND(I1398,3),"At or above target",IF(Q1398&lt;&gt;"","Below target, reason recorded","Below target, no reason")))</f>
        <v>Below target, reason recorded</v>
      </c>
      <c r="X1398" s="21" t="str">
        <f aca="false">IF(E1398="Discontinued","",IF(ROUND(M1398-I1398,3)&lt;-0.01,"Yes","No"))</f>
        <v>Yes</v>
      </c>
    </row>
    <row r="1399" customFormat="false" ht="15" hidden="false" customHeight="false" outlineLevel="0" collapsed="false">
      <c r="A1399" s="21" t="s">
        <v>2944</v>
      </c>
      <c r="B1399" s="21" t="s">
        <v>2945</v>
      </c>
      <c r="C1399" s="21" t="s">
        <v>2748</v>
      </c>
      <c r="D1399" s="21" t="s">
        <v>2203</v>
      </c>
      <c r="E1399" s="21" t="s">
        <v>110</v>
      </c>
      <c r="F1399" s="19" t="n">
        <v>23.8</v>
      </c>
      <c r="G1399" s="19" t="n">
        <v>25.96</v>
      </c>
      <c r="H1399" s="19" t="n">
        <v>43.3</v>
      </c>
      <c r="I1399" s="17" t="n">
        <v>0.45</v>
      </c>
      <c r="J1399" s="17"/>
      <c r="K1399" s="19" t="n">
        <f aca="false">IF(E1399="Discontinued",H1399,ROUND(ROUNDUP(ROUND(G1399/(1-IF(J1399="",I1399,J1399))/0.05,6),0)*0.05,2))</f>
        <v>47.2</v>
      </c>
      <c r="L1399" s="19" t="n">
        <f aca="false">IF(OR(E1399="Discontinued",P1399="Held at old sell"),H1399,IF(LEFT(P1399,15)="Approved, cappe",ROUND(ROUNDUP(ROUND(H1399*1.1/0.05,6),0)*0.05,2),K1399))</f>
        <v>47.2</v>
      </c>
      <c r="M1399" s="17" t="n">
        <f aca="false">ROUND((H1399-G1399)/H1399,3)</f>
        <v>0.4</v>
      </c>
      <c r="N1399" s="17" t="n">
        <f aca="false">IF(E1399="Discontinued","",ROUND((L1399-G1399)/L1399,3))</f>
        <v>0.45</v>
      </c>
      <c r="O1399" s="21" t="str">
        <f aca="false">IF(E1399="Discontinued","Archive",IF(AND(ROUND(K1399/H1399-1,6)&lt;=0.1,K1399-H1399&lt;=100),"Auto","Approval"))</f>
        <v>Auto</v>
      </c>
      <c r="P1399" s="21" t="s">
        <v>111</v>
      </c>
      <c r="Q1399" s="21"/>
      <c r="R1399" s="21" t="str">
        <f aca="false">IF(E1399="Superseded",MID(INDEX('Import file'!$E$2:$E$1384,MATCH(A1399,'Import file'!$A$2:$A$1384,0)),23,30),A1399)</f>
        <v>SAC-2105</v>
      </c>
      <c r="S1399" s="19" t="n">
        <f aca="false">IF(E1399="Discontinued","",IFERROR(INDEX('Supplier file A'!$D$2:$D$677,MATCH(R1399,'Supplier file A'!$A$2:$A$677,0)),IFERROR(INDEX('Supplier file B'!$D$2:$D$386,MATCH(R1399,'Supplier file B'!$A$2:$A$386,0)),INDEX('Supplier file C'!$D$2:$D$383,MATCH(R1399,'Supplier file C'!$A$2:$A$383,0)))))</f>
        <v>25.96</v>
      </c>
      <c r="T1399" s="21" t="str">
        <f aca="false">IF(E1399="Discontinued","",IF(ABS(G1399-S1399)&lt;0.005,"Yes","No"))</f>
        <v>Yes</v>
      </c>
      <c r="U1399" s="21" t="str">
        <f aca="false">IF(E1399="Discontinued","",IF(ABS(F1399-G1399)&lt;=0.01*G1399,"Yes","No"))</f>
        <v>No</v>
      </c>
      <c r="V1399" s="17" t="n">
        <f aca="false">IF(E1399="Discontinued","",K1399/H1399-1)</f>
        <v>0.0900692840646653</v>
      </c>
      <c r="W1399" s="21" t="str">
        <f aca="false">IF(E1399="Discontinued","Archived",IF(ROUND((L1399-G1399)/L1399,3)&gt;=ROUND(I1399,3),"At or above target",IF(Q1399&lt;&gt;"","Below target, reason recorded","Below target, no reason")))</f>
        <v>At or above target</v>
      </c>
      <c r="X1399" s="21" t="str">
        <f aca="false">IF(E1399="Discontinued","",IF(ROUND(M1399-I1399,3)&lt;-0.01,"Yes","No"))</f>
        <v>Yes</v>
      </c>
    </row>
    <row r="1400" customFormat="false" ht="15" hidden="false" customHeight="false" outlineLevel="0" collapsed="false">
      <c r="A1400" s="21" t="s">
        <v>2946</v>
      </c>
      <c r="B1400" s="21" t="s">
        <v>2947</v>
      </c>
      <c r="C1400" s="21" t="s">
        <v>2748</v>
      </c>
      <c r="D1400" s="21" t="s">
        <v>2203</v>
      </c>
      <c r="E1400" s="21" t="s">
        <v>110</v>
      </c>
      <c r="F1400" s="19" t="n">
        <v>5.1</v>
      </c>
      <c r="G1400" s="19" t="n">
        <v>5.53</v>
      </c>
      <c r="H1400" s="19" t="n">
        <v>9.3</v>
      </c>
      <c r="I1400" s="17" t="n">
        <v>0.45</v>
      </c>
      <c r="J1400" s="17"/>
      <c r="K1400" s="19" t="n">
        <f aca="false">IF(E1400="Discontinued",H1400,ROUND(ROUNDUP(ROUND(G1400/(1-IF(J1400="",I1400,J1400))/0.05,6),0)*0.05,2))</f>
        <v>10.1</v>
      </c>
      <c r="L1400" s="19" t="n">
        <f aca="false">IF(OR(E1400="Discontinued",P1400="Held at old sell"),H1400,IF(LEFT(P1400,15)="Approved, cappe",ROUND(ROUNDUP(ROUND(H1400*1.1/0.05,6),0)*0.05,2),K1400))</f>
        <v>10.1</v>
      </c>
      <c r="M1400" s="17" t="n">
        <f aca="false">ROUND((H1400-G1400)/H1400,3)</f>
        <v>0.405</v>
      </c>
      <c r="N1400" s="17" t="n">
        <f aca="false">IF(E1400="Discontinued","",ROUND((L1400-G1400)/L1400,3))</f>
        <v>0.452</v>
      </c>
      <c r="O1400" s="21" t="str">
        <f aca="false">IF(E1400="Discontinued","Archive",IF(AND(ROUND(K1400/H1400-1,6)&lt;=0.1,K1400-H1400&lt;=100),"Auto","Approval"))</f>
        <v>Auto</v>
      </c>
      <c r="P1400" s="21" t="s">
        <v>111</v>
      </c>
      <c r="Q1400" s="21"/>
      <c r="R1400" s="21" t="str">
        <f aca="false">IF(E1400="Superseded",MID(INDEX('Import file'!$E$2:$E$1384,MATCH(A1400,'Import file'!$A$2:$A$1384,0)),23,30),A1400)</f>
        <v>SAC-2108</v>
      </c>
      <c r="S1400" s="19" t="n">
        <f aca="false">IF(E1400="Discontinued","",IFERROR(INDEX('Supplier file A'!$D$2:$D$677,MATCH(R1400,'Supplier file A'!$A$2:$A$677,0)),IFERROR(INDEX('Supplier file B'!$D$2:$D$386,MATCH(R1400,'Supplier file B'!$A$2:$A$386,0)),INDEX('Supplier file C'!$D$2:$D$383,MATCH(R1400,'Supplier file C'!$A$2:$A$383,0)))))</f>
        <v>5.53</v>
      </c>
      <c r="T1400" s="21" t="str">
        <f aca="false">IF(E1400="Discontinued","",IF(ABS(G1400-S1400)&lt;0.005,"Yes","No"))</f>
        <v>Yes</v>
      </c>
      <c r="U1400" s="21" t="str">
        <f aca="false">IF(E1400="Discontinued","",IF(ABS(F1400-G1400)&lt;=0.01*G1400,"Yes","No"))</f>
        <v>No</v>
      </c>
      <c r="V1400" s="17" t="n">
        <f aca="false">IF(E1400="Discontinued","",K1400/H1400-1)</f>
        <v>0.086021505376344</v>
      </c>
      <c r="W1400" s="21" t="str">
        <f aca="false">IF(E1400="Discontinued","Archived",IF(ROUND((L1400-G1400)/L1400,3)&gt;=ROUND(I1400,3),"At or above target",IF(Q1400&lt;&gt;"","Below target, reason recorded","Below target, no reason")))</f>
        <v>At or above target</v>
      </c>
      <c r="X1400" s="21" t="str">
        <f aca="false">IF(E1400="Discontinued","",IF(ROUND(M1400-I1400,3)&lt;-0.01,"Yes","No"))</f>
        <v>Yes</v>
      </c>
    </row>
    <row r="1401" customFormat="false" ht="15" hidden="false" customHeight="false" outlineLevel="0" collapsed="false">
      <c r="A1401" s="21" t="s">
        <v>2948</v>
      </c>
      <c r="B1401" s="21" t="s">
        <v>2949</v>
      </c>
      <c r="C1401" s="21" t="s">
        <v>2748</v>
      </c>
      <c r="D1401" s="21" t="s">
        <v>2203</v>
      </c>
      <c r="E1401" s="21" t="s">
        <v>110</v>
      </c>
      <c r="F1401" s="19" t="n">
        <v>12</v>
      </c>
      <c r="G1401" s="19" t="n">
        <v>13.08</v>
      </c>
      <c r="H1401" s="19" t="n">
        <v>21.85</v>
      </c>
      <c r="I1401" s="17" t="n">
        <v>0.45</v>
      </c>
      <c r="J1401" s="17"/>
      <c r="K1401" s="19" t="n">
        <f aca="false">IF(E1401="Discontinued",H1401,ROUND(ROUNDUP(ROUND(G1401/(1-IF(J1401="",I1401,J1401))/0.05,6),0)*0.05,2))</f>
        <v>23.8</v>
      </c>
      <c r="L1401" s="19" t="n">
        <f aca="false">IF(OR(E1401="Discontinued",P1401="Held at old sell"),H1401,IF(LEFT(P1401,15)="Approved, cappe",ROUND(ROUNDUP(ROUND(H1401*1.1/0.05,6),0)*0.05,2),K1401))</f>
        <v>23.8</v>
      </c>
      <c r="M1401" s="17" t="n">
        <f aca="false">ROUND((H1401-G1401)/H1401,3)</f>
        <v>0.401</v>
      </c>
      <c r="N1401" s="17" t="n">
        <f aca="false">IF(E1401="Discontinued","",ROUND((L1401-G1401)/L1401,3))</f>
        <v>0.45</v>
      </c>
      <c r="O1401" s="21" t="str">
        <f aca="false">IF(E1401="Discontinued","Archive",IF(AND(ROUND(K1401/H1401-1,6)&lt;=0.1,K1401-H1401&lt;=100),"Auto","Approval"))</f>
        <v>Auto</v>
      </c>
      <c r="P1401" s="21" t="s">
        <v>111</v>
      </c>
      <c r="Q1401" s="21"/>
      <c r="R1401" s="21" t="str">
        <f aca="false">IF(E1401="Superseded",MID(INDEX('Import file'!$E$2:$E$1384,MATCH(A1401,'Import file'!$A$2:$A$1384,0)),23,30),A1401)</f>
        <v>SAC-2112</v>
      </c>
      <c r="S1401" s="19" t="n">
        <f aca="false">IF(E1401="Discontinued","",IFERROR(INDEX('Supplier file A'!$D$2:$D$677,MATCH(R1401,'Supplier file A'!$A$2:$A$677,0)),IFERROR(INDEX('Supplier file B'!$D$2:$D$386,MATCH(R1401,'Supplier file B'!$A$2:$A$386,0)),INDEX('Supplier file C'!$D$2:$D$383,MATCH(R1401,'Supplier file C'!$A$2:$A$383,0)))))</f>
        <v>13.08</v>
      </c>
      <c r="T1401" s="21" t="str">
        <f aca="false">IF(E1401="Discontinued","",IF(ABS(G1401-S1401)&lt;0.005,"Yes","No"))</f>
        <v>Yes</v>
      </c>
      <c r="U1401" s="21" t="str">
        <f aca="false">IF(E1401="Discontinued","",IF(ABS(F1401-G1401)&lt;=0.01*G1401,"Yes","No"))</f>
        <v>No</v>
      </c>
      <c r="V1401" s="17" t="n">
        <f aca="false">IF(E1401="Discontinued","",K1401/H1401-1)</f>
        <v>0.0892448512585813</v>
      </c>
      <c r="W1401" s="21" t="str">
        <f aca="false">IF(E1401="Discontinued","Archived",IF(ROUND((L1401-G1401)/L1401,3)&gt;=ROUND(I1401,3),"At or above target",IF(Q1401&lt;&gt;"","Below target, reason recorded","Below target, no reason")))</f>
        <v>At or above target</v>
      </c>
      <c r="X1401" s="21" t="str">
        <f aca="false">IF(E1401="Discontinued","",IF(ROUND(M1401-I1401,3)&lt;-0.01,"Yes","No"))</f>
        <v>Yes</v>
      </c>
    </row>
  </sheetData>
  <autoFilter ref="A1:X14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5" min="4" style="0" width="12"/>
    <col collapsed="false" customWidth="true" hidden="false" outlineLevel="0" max="6" min="6" style="0" width="9"/>
    <col collapsed="false" customWidth="true" hidden="false" outlineLevel="0" max="7" min="7" style="0" width="25"/>
    <col collapsed="false" customWidth="true" hidden="false" outlineLevel="0" max="8" min="8" style="0" width="12"/>
    <col collapsed="false" customWidth="true" hidden="false" outlineLevel="0" max="9" min="9" style="0" width="42"/>
  </cols>
  <sheetData>
    <row r="1" customFormat="false" ht="31.5" hidden="false" customHeight="true" outlineLevel="0" collapsed="false">
      <c r="A1" s="20" t="s">
        <v>82</v>
      </c>
      <c r="B1" s="20" t="s">
        <v>83</v>
      </c>
      <c r="C1" s="20" t="s">
        <v>84</v>
      </c>
      <c r="D1" s="20" t="s">
        <v>89</v>
      </c>
      <c r="E1" s="20" t="s">
        <v>92</v>
      </c>
      <c r="F1" s="20" t="s">
        <v>2950</v>
      </c>
      <c r="G1" s="20" t="s">
        <v>97</v>
      </c>
      <c r="H1" s="20" t="s">
        <v>93</v>
      </c>
      <c r="I1" s="20" t="s">
        <v>98</v>
      </c>
    </row>
    <row r="2" customFormat="false" ht="15" hidden="false" customHeight="false" outlineLevel="0" collapsed="false">
      <c r="A2" s="21" t="s">
        <v>1158</v>
      </c>
      <c r="B2" s="21" t="s">
        <v>1159</v>
      </c>
      <c r="C2" s="21" t="s">
        <v>971</v>
      </c>
      <c r="D2" s="19" t="n">
        <f aca="false">INDEX(Pricebook!$H$2:$H$1401,MATCH(A2,Pricebook!$A$2:$A$1401,0))</f>
        <v>1.25</v>
      </c>
      <c r="E2" s="19" t="n">
        <f aca="false">INDEX(Pricebook!$K$2:$K$1401,MATCH(A2,Pricebook!$A$2:$A$1401,0))</f>
        <v>1.5</v>
      </c>
      <c r="F2" s="22" t="n">
        <f aca="false">ROUND((E2/D2-1)*100,1)</f>
        <v>20</v>
      </c>
      <c r="G2" s="21" t="str">
        <f aca="false">INDEX(Pricebook!$P$2:$P$1401,MATCH(A2,Pricebook!$A$2:$A$1401,0))</f>
        <v>Approved as proposed</v>
      </c>
      <c r="H2" s="19" t="n">
        <f aca="false">INDEX(Pricebook!$L$2:$L$1401,MATCH(A2,Pricebook!$A$2:$A$1401,0))</f>
        <v>1.5</v>
      </c>
      <c r="I2" s="21" t="str">
        <f aca="false">INDEX(Pricebook!$Q$2:$Q$1401,MATCH(A2,Pricebook!$A$2:$A$1401,0))&amp;""</f>
        <v>Competitive item, agreed margin 24%</v>
      </c>
    </row>
    <row r="3" customFormat="false" ht="15" hidden="false" customHeight="false" outlineLevel="0" collapsed="false">
      <c r="A3" s="21" t="s">
        <v>1426</v>
      </c>
      <c r="B3" s="21" t="s">
        <v>1427</v>
      </c>
      <c r="C3" s="21" t="s">
        <v>971</v>
      </c>
      <c r="D3" s="19" t="n">
        <f aca="false">INDEX(Pricebook!$H$2:$H$1401,MATCH(A3,Pricebook!$A$2:$A$1401,0))</f>
        <v>1</v>
      </c>
      <c r="E3" s="19" t="n">
        <f aca="false">INDEX(Pricebook!$K$2:$K$1401,MATCH(A3,Pricebook!$A$2:$A$1401,0))</f>
        <v>1.2</v>
      </c>
      <c r="F3" s="22" t="n">
        <f aca="false">ROUND((E3/D3-1)*100,1)</f>
        <v>20</v>
      </c>
      <c r="G3" s="21" t="str">
        <f aca="false">INDEX(Pricebook!$P$2:$P$1401,MATCH(A3,Pricebook!$A$2:$A$1401,0))</f>
        <v>Approved as proposed</v>
      </c>
      <c r="H3" s="19" t="n">
        <f aca="false">INDEX(Pricebook!$L$2:$L$1401,MATCH(A3,Pricebook!$A$2:$A$1401,0))</f>
        <v>1.2</v>
      </c>
      <c r="I3" s="21" t="str">
        <f aca="false">INDEX(Pricebook!$Q$2:$Q$1401,MATCH(A3,Pricebook!$A$2:$A$1401,0))&amp;""</f>
        <v/>
      </c>
    </row>
    <row r="4" customFormat="false" ht="15" hidden="false" customHeight="false" outlineLevel="0" collapsed="false">
      <c r="A4" s="21" t="s">
        <v>1298</v>
      </c>
      <c r="B4" s="21" t="s">
        <v>1299</v>
      </c>
      <c r="C4" s="21" t="s">
        <v>971</v>
      </c>
      <c r="D4" s="19" t="n">
        <f aca="false">INDEX(Pricebook!$H$2:$H$1401,MATCH(A4,Pricebook!$A$2:$A$1401,0))</f>
        <v>1.35</v>
      </c>
      <c r="E4" s="19" t="n">
        <f aca="false">INDEX(Pricebook!$K$2:$K$1401,MATCH(A4,Pricebook!$A$2:$A$1401,0))</f>
        <v>1.6</v>
      </c>
      <c r="F4" s="22" t="n">
        <f aca="false">ROUND((E4/D4-1)*100,1)</f>
        <v>18.5</v>
      </c>
      <c r="G4" s="21" t="str">
        <f aca="false">INDEX(Pricebook!$P$2:$P$1401,MATCH(A4,Pricebook!$A$2:$A$1401,0))</f>
        <v>Approved as proposed</v>
      </c>
      <c r="H4" s="19" t="n">
        <f aca="false">INDEX(Pricebook!$L$2:$L$1401,MATCH(A4,Pricebook!$A$2:$A$1401,0))</f>
        <v>1.6</v>
      </c>
      <c r="I4" s="21" t="str">
        <f aca="false">INDEX(Pricebook!$Q$2:$Q$1401,MATCH(A4,Pricebook!$A$2:$A$1401,0))&amp;""</f>
        <v/>
      </c>
    </row>
    <row r="5" customFormat="false" ht="15" hidden="false" customHeight="false" outlineLevel="0" collapsed="false">
      <c r="A5" s="21" t="s">
        <v>1300</v>
      </c>
      <c r="B5" s="21" t="s">
        <v>1301</v>
      </c>
      <c r="C5" s="21" t="s">
        <v>971</v>
      </c>
      <c r="D5" s="19" t="n">
        <f aca="false">INDEX(Pricebook!$H$2:$H$1401,MATCH(A5,Pricebook!$A$2:$A$1401,0))</f>
        <v>1.35</v>
      </c>
      <c r="E5" s="19" t="n">
        <f aca="false">INDEX(Pricebook!$K$2:$K$1401,MATCH(A5,Pricebook!$A$2:$A$1401,0))</f>
        <v>1.6</v>
      </c>
      <c r="F5" s="22" t="n">
        <f aca="false">ROUND((E5/D5-1)*100,1)</f>
        <v>18.5</v>
      </c>
      <c r="G5" s="21" t="str">
        <f aca="false">INDEX(Pricebook!$P$2:$P$1401,MATCH(A5,Pricebook!$A$2:$A$1401,0))</f>
        <v>Approved as proposed</v>
      </c>
      <c r="H5" s="19" t="n">
        <f aca="false">INDEX(Pricebook!$L$2:$L$1401,MATCH(A5,Pricebook!$A$2:$A$1401,0))</f>
        <v>1.6</v>
      </c>
      <c r="I5" s="21" t="str">
        <f aca="false">INDEX(Pricebook!$Q$2:$Q$1401,MATCH(A5,Pricebook!$A$2:$A$1401,0))&amp;""</f>
        <v/>
      </c>
    </row>
    <row r="6" customFormat="false" ht="15" hidden="false" customHeight="false" outlineLevel="0" collapsed="false">
      <c r="A6" s="21" t="s">
        <v>1398</v>
      </c>
      <c r="B6" s="21" t="s">
        <v>1399</v>
      </c>
      <c r="C6" s="21" t="s">
        <v>971</v>
      </c>
      <c r="D6" s="19" t="n">
        <f aca="false">INDEX(Pricebook!$H$2:$H$1401,MATCH(A6,Pricebook!$A$2:$A$1401,0))</f>
        <v>1.35</v>
      </c>
      <c r="E6" s="19" t="n">
        <f aca="false">INDEX(Pricebook!$K$2:$K$1401,MATCH(A6,Pricebook!$A$2:$A$1401,0))</f>
        <v>1.6</v>
      </c>
      <c r="F6" s="22" t="n">
        <f aca="false">ROUND((E6/D6-1)*100,1)</f>
        <v>18.5</v>
      </c>
      <c r="G6" s="21" t="str">
        <f aca="false">INDEX(Pricebook!$P$2:$P$1401,MATCH(A6,Pricebook!$A$2:$A$1401,0))</f>
        <v>Approved as proposed</v>
      </c>
      <c r="H6" s="19" t="n">
        <f aca="false">INDEX(Pricebook!$L$2:$L$1401,MATCH(A6,Pricebook!$A$2:$A$1401,0))</f>
        <v>1.6</v>
      </c>
      <c r="I6" s="21" t="str">
        <f aca="false">INDEX(Pricebook!$Q$2:$Q$1401,MATCH(A6,Pricebook!$A$2:$A$1401,0))&amp;""</f>
        <v/>
      </c>
    </row>
    <row r="7" customFormat="false" ht="15" hidden="false" customHeight="false" outlineLevel="0" collapsed="false">
      <c r="A7" s="21" t="s">
        <v>1342</v>
      </c>
      <c r="B7" s="21" t="s">
        <v>1343</v>
      </c>
      <c r="C7" s="21" t="s">
        <v>971</v>
      </c>
      <c r="D7" s="19" t="n">
        <f aca="false">INDEX(Pricebook!$H$2:$H$1401,MATCH(A7,Pricebook!$A$2:$A$1401,0))</f>
        <v>3</v>
      </c>
      <c r="E7" s="19" t="n">
        <f aca="false">INDEX(Pricebook!$K$2:$K$1401,MATCH(A7,Pricebook!$A$2:$A$1401,0))</f>
        <v>3.55</v>
      </c>
      <c r="F7" s="22" t="n">
        <f aca="false">ROUND((E7/D7-1)*100,1)</f>
        <v>18.3</v>
      </c>
      <c r="G7" s="21" t="str">
        <f aca="false">INDEX(Pricebook!$P$2:$P$1401,MATCH(A7,Pricebook!$A$2:$A$1401,0))</f>
        <v>Approved as proposed</v>
      </c>
      <c r="H7" s="19" t="n">
        <f aca="false">INDEX(Pricebook!$L$2:$L$1401,MATCH(A7,Pricebook!$A$2:$A$1401,0))</f>
        <v>3.55</v>
      </c>
      <c r="I7" s="21" t="str">
        <f aca="false">INDEX(Pricebook!$Q$2:$Q$1401,MATCH(A7,Pricebook!$A$2:$A$1401,0))&amp;""</f>
        <v/>
      </c>
    </row>
    <row r="8" customFormat="false" ht="15" hidden="false" customHeight="false" outlineLevel="0" collapsed="false">
      <c r="A8" s="21" t="s">
        <v>980</v>
      </c>
      <c r="B8" s="21" t="s">
        <v>981</v>
      </c>
      <c r="C8" s="21" t="s">
        <v>971</v>
      </c>
      <c r="D8" s="19" t="n">
        <f aca="false">INDEX(Pricebook!$H$2:$H$1401,MATCH(A8,Pricebook!$A$2:$A$1401,0))</f>
        <v>4.2</v>
      </c>
      <c r="E8" s="19" t="n">
        <f aca="false">INDEX(Pricebook!$K$2:$K$1401,MATCH(A8,Pricebook!$A$2:$A$1401,0))</f>
        <v>4.95</v>
      </c>
      <c r="F8" s="22" t="n">
        <f aca="false">ROUND((E8/D8-1)*100,1)</f>
        <v>17.9</v>
      </c>
      <c r="G8" s="21" t="str">
        <f aca="false">INDEX(Pricebook!$P$2:$P$1401,MATCH(A8,Pricebook!$A$2:$A$1401,0))</f>
        <v>Approved as proposed</v>
      </c>
      <c r="H8" s="19" t="n">
        <f aca="false">INDEX(Pricebook!$L$2:$L$1401,MATCH(A8,Pricebook!$A$2:$A$1401,0))</f>
        <v>4.95</v>
      </c>
      <c r="I8" s="21" t="str">
        <f aca="false">INDEX(Pricebook!$Q$2:$Q$1401,MATCH(A8,Pricebook!$A$2:$A$1401,0))&amp;""</f>
        <v/>
      </c>
    </row>
    <row r="9" customFormat="false" ht="15" hidden="false" customHeight="false" outlineLevel="0" collapsed="false">
      <c r="A9" s="21" t="s">
        <v>1292</v>
      </c>
      <c r="B9" s="21" t="s">
        <v>1293</v>
      </c>
      <c r="C9" s="21" t="s">
        <v>971</v>
      </c>
      <c r="D9" s="19" t="n">
        <f aca="false">INDEX(Pricebook!$H$2:$H$1401,MATCH(A9,Pricebook!$A$2:$A$1401,0))</f>
        <v>2.8</v>
      </c>
      <c r="E9" s="19" t="n">
        <f aca="false">INDEX(Pricebook!$K$2:$K$1401,MATCH(A9,Pricebook!$A$2:$A$1401,0))</f>
        <v>3.3</v>
      </c>
      <c r="F9" s="22" t="n">
        <f aca="false">ROUND((E9/D9-1)*100,1)</f>
        <v>17.9</v>
      </c>
      <c r="G9" s="21" t="str">
        <f aca="false">INDEX(Pricebook!$P$2:$P$1401,MATCH(A9,Pricebook!$A$2:$A$1401,0))</f>
        <v>Approved as proposed</v>
      </c>
      <c r="H9" s="19" t="n">
        <f aca="false">INDEX(Pricebook!$L$2:$L$1401,MATCH(A9,Pricebook!$A$2:$A$1401,0))</f>
        <v>3.3</v>
      </c>
      <c r="I9" s="21" t="str">
        <f aca="false">INDEX(Pricebook!$Q$2:$Q$1401,MATCH(A9,Pricebook!$A$2:$A$1401,0))&amp;""</f>
        <v/>
      </c>
    </row>
    <row r="10" customFormat="false" ht="15" hidden="false" customHeight="false" outlineLevel="0" collapsed="false">
      <c r="A10" s="21" t="s">
        <v>1218</v>
      </c>
      <c r="B10" s="21" t="s">
        <v>1219</v>
      </c>
      <c r="C10" s="21" t="s">
        <v>971</v>
      </c>
      <c r="D10" s="19" t="n">
        <f aca="false">INDEX(Pricebook!$H$2:$H$1401,MATCH(A10,Pricebook!$A$2:$A$1401,0))</f>
        <v>3.65</v>
      </c>
      <c r="E10" s="19" t="n">
        <f aca="false">INDEX(Pricebook!$K$2:$K$1401,MATCH(A10,Pricebook!$A$2:$A$1401,0))</f>
        <v>4.3</v>
      </c>
      <c r="F10" s="22" t="n">
        <f aca="false">ROUND((E10/D10-1)*100,1)</f>
        <v>17.8</v>
      </c>
      <c r="G10" s="21" t="str">
        <f aca="false">INDEX(Pricebook!$P$2:$P$1401,MATCH(A10,Pricebook!$A$2:$A$1401,0))</f>
        <v>Approved as proposed</v>
      </c>
      <c r="H10" s="19" t="n">
        <f aca="false">INDEX(Pricebook!$L$2:$L$1401,MATCH(A10,Pricebook!$A$2:$A$1401,0))</f>
        <v>4.3</v>
      </c>
      <c r="I10" s="21" t="str">
        <f aca="false">INDEX(Pricebook!$Q$2:$Q$1401,MATCH(A10,Pricebook!$A$2:$A$1401,0))&amp;""</f>
        <v>Competitive item, agreed margin 22%</v>
      </c>
    </row>
    <row r="11" customFormat="false" ht="15" hidden="false" customHeight="false" outlineLevel="0" collapsed="false">
      <c r="A11" s="21" t="s">
        <v>992</v>
      </c>
      <c r="B11" s="21" t="s">
        <v>993</v>
      </c>
      <c r="C11" s="21" t="s">
        <v>971</v>
      </c>
      <c r="D11" s="19" t="n">
        <f aca="false">INDEX(Pricebook!$H$2:$H$1401,MATCH(A11,Pricebook!$A$2:$A$1401,0))</f>
        <v>7.05</v>
      </c>
      <c r="E11" s="19" t="n">
        <f aca="false">INDEX(Pricebook!$K$2:$K$1401,MATCH(A11,Pricebook!$A$2:$A$1401,0))</f>
        <v>8.3</v>
      </c>
      <c r="F11" s="22" t="n">
        <f aca="false">ROUND((E11/D11-1)*100,1)</f>
        <v>17.7</v>
      </c>
      <c r="G11" s="21" t="str">
        <f aca="false">INDEX(Pricebook!$P$2:$P$1401,MATCH(A11,Pricebook!$A$2:$A$1401,0))</f>
        <v>Approved as proposed</v>
      </c>
      <c r="H11" s="19" t="n">
        <f aca="false">INDEX(Pricebook!$L$2:$L$1401,MATCH(A11,Pricebook!$A$2:$A$1401,0))</f>
        <v>8.3</v>
      </c>
      <c r="I11" s="21" t="str">
        <f aca="false">INDEX(Pricebook!$Q$2:$Q$1401,MATCH(A11,Pricebook!$A$2:$A$1401,0))&amp;""</f>
        <v/>
      </c>
    </row>
    <row r="12" customFormat="false" ht="15" hidden="false" customHeight="false" outlineLevel="0" collapsed="false">
      <c r="A12" s="21" t="s">
        <v>990</v>
      </c>
      <c r="B12" s="21" t="s">
        <v>991</v>
      </c>
      <c r="C12" s="21" t="s">
        <v>971</v>
      </c>
      <c r="D12" s="19" t="n">
        <f aca="false">INDEX(Pricebook!$H$2:$H$1401,MATCH(A12,Pricebook!$A$2:$A$1401,0))</f>
        <v>10.45</v>
      </c>
      <c r="E12" s="19" t="n">
        <f aca="false">INDEX(Pricebook!$K$2:$K$1401,MATCH(A12,Pricebook!$A$2:$A$1401,0))</f>
        <v>12.3</v>
      </c>
      <c r="F12" s="22" t="n">
        <f aca="false">ROUND((E12/D12-1)*100,1)</f>
        <v>17.7</v>
      </c>
      <c r="G12" s="21" t="str">
        <f aca="false">INDEX(Pricebook!$P$2:$P$1401,MATCH(A12,Pricebook!$A$2:$A$1401,0))</f>
        <v>Approved as proposed</v>
      </c>
      <c r="H12" s="19" t="n">
        <f aca="false">INDEX(Pricebook!$L$2:$L$1401,MATCH(A12,Pricebook!$A$2:$A$1401,0))</f>
        <v>12.3</v>
      </c>
      <c r="I12" s="21" t="str">
        <f aca="false">INDEX(Pricebook!$Q$2:$Q$1401,MATCH(A12,Pricebook!$A$2:$A$1401,0))&amp;""</f>
        <v/>
      </c>
    </row>
    <row r="13" customFormat="false" ht="15" hidden="false" customHeight="false" outlineLevel="0" collapsed="false">
      <c r="A13" s="21" t="s">
        <v>1104</v>
      </c>
      <c r="B13" s="21" t="s">
        <v>1105</v>
      </c>
      <c r="C13" s="21" t="s">
        <v>971</v>
      </c>
      <c r="D13" s="19" t="n">
        <f aca="false">INDEX(Pricebook!$H$2:$H$1401,MATCH(A13,Pricebook!$A$2:$A$1401,0))</f>
        <v>63.65</v>
      </c>
      <c r="E13" s="19" t="n">
        <f aca="false">INDEX(Pricebook!$K$2:$K$1401,MATCH(A13,Pricebook!$A$2:$A$1401,0))</f>
        <v>74.9</v>
      </c>
      <c r="F13" s="22" t="n">
        <f aca="false">ROUND((E13/D13-1)*100,1)</f>
        <v>17.7</v>
      </c>
      <c r="G13" s="21" t="str">
        <f aca="false">INDEX(Pricebook!$P$2:$P$1401,MATCH(A13,Pricebook!$A$2:$A$1401,0))</f>
        <v>Approved as proposed</v>
      </c>
      <c r="H13" s="19" t="n">
        <f aca="false">INDEX(Pricebook!$L$2:$L$1401,MATCH(A13,Pricebook!$A$2:$A$1401,0))</f>
        <v>74.9</v>
      </c>
      <c r="I13" s="21" t="str">
        <f aca="false">INDEX(Pricebook!$Q$2:$Q$1401,MATCH(A13,Pricebook!$A$2:$A$1401,0))&amp;""</f>
        <v/>
      </c>
    </row>
    <row r="14" customFormat="false" ht="15" hidden="false" customHeight="false" outlineLevel="0" collapsed="false">
      <c r="A14" s="21" t="s">
        <v>1178</v>
      </c>
      <c r="B14" s="21" t="s">
        <v>1179</v>
      </c>
      <c r="C14" s="21" t="s">
        <v>971</v>
      </c>
      <c r="D14" s="19" t="n">
        <f aca="false">INDEX(Pricebook!$H$2:$H$1401,MATCH(A14,Pricebook!$A$2:$A$1401,0))</f>
        <v>30</v>
      </c>
      <c r="E14" s="19" t="n">
        <f aca="false">INDEX(Pricebook!$K$2:$K$1401,MATCH(A14,Pricebook!$A$2:$A$1401,0))</f>
        <v>35.3</v>
      </c>
      <c r="F14" s="22" t="n">
        <f aca="false">ROUND((E14/D14-1)*100,1)</f>
        <v>17.7</v>
      </c>
      <c r="G14" s="21" t="str">
        <f aca="false">INDEX(Pricebook!$P$2:$P$1401,MATCH(A14,Pricebook!$A$2:$A$1401,0))</f>
        <v>Approved as proposed</v>
      </c>
      <c r="H14" s="19" t="n">
        <f aca="false">INDEX(Pricebook!$L$2:$L$1401,MATCH(A14,Pricebook!$A$2:$A$1401,0))</f>
        <v>35.3</v>
      </c>
      <c r="I14" s="21" t="str">
        <f aca="false">INDEX(Pricebook!$Q$2:$Q$1401,MATCH(A14,Pricebook!$A$2:$A$1401,0))&amp;""</f>
        <v/>
      </c>
    </row>
    <row r="15" customFormat="false" ht="15" hidden="false" customHeight="false" outlineLevel="0" collapsed="false">
      <c r="A15" s="21" t="s">
        <v>1130</v>
      </c>
      <c r="B15" s="21" t="s">
        <v>1131</v>
      </c>
      <c r="C15" s="21" t="s">
        <v>971</v>
      </c>
      <c r="D15" s="19" t="n">
        <f aca="false">INDEX(Pricebook!$H$2:$H$1401,MATCH(A15,Pricebook!$A$2:$A$1401,0))</f>
        <v>1.7</v>
      </c>
      <c r="E15" s="19" t="n">
        <f aca="false">INDEX(Pricebook!$K$2:$K$1401,MATCH(A15,Pricebook!$A$2:$A$1401,0))</f>
        <v>2</v>
      </c>
      <c r="F15" s="22" t="n">
        <f aca="false">ROUND((E15/D15-1)*100,1)</f>
        <v>17.6</v>
      </c>
      <c r="G15" s="21" t="str">
        <f aca="false">INDEX(Pricebook!$P$2:$P$1401,MATCH(A15,Pricebook!$A$2:$A$1401,0))</f>
        <v>Approved as proposed</v>
      </c>
      <c r="H15" s="19" t="n">
        <f aca="false">INDEX(Pricebook!$L$2:$L$1401,MATCH(A15,Pricebook!$A$2:$A$1401,0))</f>
        <v>2</v>
      </c>
      <c r="I15" s="21" t="str">
        <f aca="false">INDEX(Pricebook!$Q$2:$Q$1401,MATCH(A15,Pricebook!$A$2:$A$1401,0))&amp;""</f>
        <v/>
      </c>
    </row>
    <row r="16" customFormat="false" ht="15" hidden="false" customHeight="false" outlineLevel="0" collapsed="false">
      <c r="A16" s="21" t="s">
        <v>1180</v>
      </c>
      <c r="B16" s="21" t="s">
        <v>1181</v>
      </c>
      <c r="C16" s="21" t="s">
        <v>971</v>
      </c>
      <c r="D16" s="19" t="n">
        <f aca="false">INDEX(Pricebook!$H$2:$H$1401,MATCH(A16,Pricebook!$A$2:$A$1401,0))</f>
        <v>1.7</v>
      </c>
      <c r="E16" s="19" t="n">
        <f aca="false">INDEX(Pricebook!$K$2:$K$1401,MATCH(A16,Pricebook!$A$2:$A$1401,0))</f>
        <v>2</v>
      </c>
      <c r="F16" s="22" t="n">
        <f aca="false">ROUND((E16/D16-1)*100,1)</f>
        <v>17.6</v>
      </c>
      <c r="G16" s="21" t="str">
        <f aca="false">INDEX(Pricebook!$P$2:$P$1401,MATCH(A16,Pricebook!$A$2:$A$1401,0))</f>
        <v>Approved as proposed</v>
      </c>
      <c r="H16" s="19" t="n">
        <f aca="false">INDEX(Pricebook!$L$2:$L$1401,MATCH(A16,Pricebook!$A$2:$A$1401,0))</f>
        <v>2</v>
      </c>
      <c r="I16" s="21" t="str">
        <f aca="false">INDEX(Pricebook!$Q$2:$Q$1401,MATCH(A16,Pricebook!$A$2:$A$1401,0))&amp;""</f>
        <v/>
      </c>
    </row>
    <row r="17" customFormat="false" ht="15" hidden="false" customHeight="false" outlineLevel="0" collapsed="false">
      <c r="A17" s="21" t="s">
        <v>1360</v>
      </c>
      <c r="B17" s="21" t="s">
        <v>1361</v>
      </c>
      <c r="C17" s="21" t="s">
        <v>971</v>
      </c>
      <c r="D17" s="19" t="n">
        <f aca="false">INDEX(Pricebook!$H$2:$H$1401,MATCH(A17,Pricebook!$A$2:$A$1401,0))</f>
        <v>2.55</v>
      </c>
      <c r="E17" s="19" t="n">
        <f aca="false">INDEX(Pricebook!$K$2:$K$1401,MATCH(A17,Pricebook!$A$2:$A$1401,0))</f>
        <v>3</v>
      </c>
      <c r="F17" s="22" t="n">
        <f aca="false">ROUND((E17/D17-1)*100,1)</f>
        <v>17.6</v>
      </c>
      <c r="G17" s="21" t="str">
        <f aca="false">INDEX(Pricebook!$P$2:$P$1401,MATCH(A17,Pricebook!$A$2:$A$1401,0))</f>
        <v>Approved as proposed</v>
      </c>
      <c r="H17" s="19" t="n">
        <f aca="false">INDEX(Pricebook!$L$2:$L$1401,MATCH(A17,Pricebook!$A$2:$A$1401,0))</f>
        <v>3</v>
      </c>
      <c r="I17" s="21" t="str">
        <f aca="false">INDEX(Pricebook!$Q$2:$Q$1401,MATCH(A17,Pricebook!$A$2:$A$1401,0))&amp;""</f>
        <v/>
      </c>
    </row>
    <row r="18" customFormat="false" ht="15" hidden="false" customHeight="false" outlineLevel="0" collapsed="false">
      <c r="A18" s="21" t="s">
        <v>1382</v>
      </c>
      <c r="B18" s="21" t="s">
        <v>1383</v>
      </c>
      <c r="C18" s="21" t="s">
        <v>971</v>
      </c>
      <c r="D18" s="19" t="n">
        <f aca="false">INDEX(Pricebook!$H$2:$H$1401,MATCH(A18,Pricebook!$A$2:$A$1401,0))</f>
        <v>240</v>
      </c>
      <c r="E18" s="19" t="n">
        <f aca="false">INDEX(Pricebook!$K$2:$K$1401,MATCH(A18,Pricebook!$A$2:$A$1401,0))</f>
        <v>282.3</v>
      </c>
      <c r="F18" s="22" t="n">
        <f aca="false">ROUND((E18/D18-1)*100,1)</f>
        <v>17.6</v>
      </c>
      <c r="G18" s="21" t="str">
        <f aca="false">INDEX(Pricebook!$P$2:$P$1401,MATCH(A18,Pricebook!$A$2:$A$1401,0))</f>
        <v>Approved as proposed</v>
      </c>
      <c r="H18" s="19" t="n">
        <f aca="false">INDEX(Pricebook!$L$2:$L$1401,MATCH(A18,Pricebook!$A$2:$A$1401,0))</f>
        <v>282.3</v>
      </c>
      <c r="I18" s="21" t="str">
        <f aca="false">INDEX(Pricebook!$Q$2:$Q$1401,MATCH(A18,Pricebook!$A$2:$A$1401,0))&amp;""</f>
        <v/>
      </c>
    </row>
    <row r="19" customFormat="false" ht="15" hidden="false" customHeight="false" outlineLevel="0" collapsed="false">
      <c r="A19" s="21" t="s">
        <v>1182</v>
      </c>
      <c r="B19" s="21" t="s">
        <v>1183</v>
      </c>
      <c r="C19" s="21" t="s">
        <v>971</v>
      </c>
      <c r="D19" s="19" t="n">
        <f aca="false">INDEX(Pricebook!$H$2:$H$1401,MATCH(A19,Pricebook!$A$2:$A$1401,0))</f>
        <v>84.9</v>
      </c>
      <c r="E19" s="19" t="n">
        <f aca="false">INDEX(Pricebook!$K$2:$K$1401,MATCH(A19,Pricebook!$A$2:$A$1401,0))</f>
        <v>99.85</v>
      </c>
      <c r="F19" s="22" t="n">
        <f aca="false">ROUND((E19/D19-1)*100,1)</f>
        <v>17.6</v>
      </c>
      <c r="G19" s="21" t="str">
        <f aca="false">INDEX(Pricebook!$P$2:$P$1401,MATCH(A19,Pricebook!$A$2:$A$1401,0))</f>
        <v>Approved as proposed</v>
      </c>
      <c r="H19" s="19" t="n">
        <f aca="false">INDEX(Pricebook!$L$2:$L$1401,MATCH(A19,Pricebook!$A$2:$A$1401,0))</f>
        <v>99.85</v>
      </c>
      <c r="I19" s="21" t="str">
        <f aca="false">INDEX(Pricebook!$Q$2:$Q$1401,MATCH(A19,Pricebook!$A$2:$A$1401,0))&amp;""</f>
        <v/>
      </c>
    </row>
    <row r="20" customFormat="false" ht="15" hidden="false" customHeight="false" outlineLevel="0" collapsed="false">
      <c r="A20" s="21" t="s">
        <v>1294</v>
      </c>
      <c r="B20" s="21" t="s">
        <v>1295</v>
      </c>
      <c r="C20" s="21" t="s">
        <v>971</v>
      </c>
      <c r="D20" s="19" t="n">
        <f aca="false">INDEX(Pricebook!$H$2:$H$1401,MATCH(A20,Pricebook!$A$2:$A$1401,0))</f>
        <v>1039.15</v>
      </c>
      <c r="E20" s="19" t="n">
        <f aca="false">INDEX(Pricebook!$K$2:$K$1401,MATCH(A20,Pricebook!$A$2:$A$1401,0))</f>
        <v>1222.05</v>
      </c>
      <c r="F20" s="22" t="n">
        <f aca="false">ROUND((E20/D20-1)*100,1)</f>
        <v>17.6</v>
      </c>
      <c r="G20" s="21" t="str">
        <f aca="false">INDEX(Pricebook!$P$2:$P$1401,MATCH(A20,Pricebook!$A$2:$A$1401,0))</f>
        <v>Approved as proposed</v>
      </c>
      <c r="H20" s="19" t="n">
        <f aca="false">INDEX(Pricebook!$L$2:$L$1401,MATCH(A20,Pricebook!$A$2:$A$1401,0))</f>
        <v>1222.05</v>
      </c>
      <c r="I20" s="21" t="str">
        <f aca="false">INDEX(Pricebook!$Q$2:$Q$1401,MATCH(A20,Pricebook!$A$2:$A$1401,0))&amp;""</f>
        <v>Competitive item, agreed margin 24%</v>
      </c>
    </row>
    <row r="21" customFormat="false" ht="15" hidden="false" customHeight="false" outlineLevel="0" collapsed="false">
      <c r="A21" s="21" t="s">
        <v>1274</v>
      </c>
      <c r="B21" s="21" t="s">
        <v>1275</v>
      </c>
      <c r="C21" s="21" t="s">
        <v>971</v>
      </c>
      <c r="D21" s="19" t="n">
        <f aca="false">INDEX(Pricebook!$H$2:$H$1401,MATCH(A21,Pricebook!$A$2:$A$1401,0))</f>
        <v>70</v>
      </c>
      <c r="E21" s="19" t="n">
        <f aca="false">INDEX(Pricebook!$K$2:$K$1401,MATCH(A21,Pricebook!$A$2:$A$1401,0))</f>
        <v>82.3</v>
      </c>
      <c r="F21" s="22" t="n">
        <f aca="false">ROUND((E21/D21-1)*100,1)</f>
        <v>17.6</v>
      </c>
      <c r="G21" s="21" t="str">
        <f aca="false">INDEX(Pricebook!$P$2:$P$1401,MATCH(A21,Pricebook!$A$2:$A$1401,0))</f>
        <v>Approved as proposed</v>
      </c>
      <c r="H21" s="19" t="n">
        <f aca="false">INDEX(Pricebook!$L$2:$L$1401,MATCH(A21,Pricebook!$A$2:$A$1401,0))</f>
        <v>82.3</v>
      </c>
      <c r="I21" s="21" t="str">
        <f aca="false">INDEX(Pricebook!$Q$2:$Q$1401,MATCH(A21,Pricebook!$A$2:$A$1401,0))&amp;""</f>
        <v/>
      </c>
    </row>
    <row r="22" customFormat="false" ht="15" hidden="false" customHeight="false" outlineLevel="0" collapsed="false">
      <c r="A22" s="21" t="s">
        <v>1074</v>
      </c>
      <c r="B22" s="21" t="s">
        <v>1075</v>
      </c>
      <c r="C22" s="21" t="s">
        <v>971</v>
      </c>
      <c r="D22" s="19" t="n">
        <f aca="false">INDEX(Pricebook!$H$2:$H$1401,MATCH(A22,Pricebook!$A$2:$A$1401,0))</f>
        <v>614.3</v>
      </c>
      <c r="E22" s="19" t="n">
        <f aca="false">INDEX(Pricebook!$K$2:$K$1401,MATCH(A22,Pricebook!$A$2:$A$1401,0))</f>
        <v>722.2</v>
      </c>
      <c r="F22" s="22" t="n">
        <f aca="false">ROUND((E22/D22-1)*100,1)</f>
        <v>17.6</v>
      </c>
      <c r="G22" s="21" t="str">
        <f aca="false">INDEX(Pricebook!$P$2:$P$1401,MATCH(A22,Pricebook!$A$2:$A$1401,0))</f>
        <v>Approved as proposed</v>
      </c>
      <c r="H22" s="19" t="n">
        <f aca="false">INDEX(Pricebook!$L$2:$L$1401,MATCH(A22,Pricebook!$A$2:$A$1401,0))</f>
        <v>722.2</v>
      </c>
      <c r="I22" s="21" t="str">
        <f aca="false">INDEX(Pricebook!$Q$2:$Q$1401,MATCH(A22,Pricebook!$A$2:$A$1401,0))&amp;""</f>
        <v/>
      </c>
    </row>
    <row r="23" customFormat="false" ht="15" hidden="false" customHeight="false" outlineLevel="0" collapsed="false">
      <c r="A23" s="21" t="s">
        <v>1408</v>
      </c>
      <c r="B23" s="21" t="s">
        <v>1409</v>
      </c>
      <c r="C23" s="21" t="s">
        <v>971</v>
      </c>
      <c r="D23" s="19" t="n">
        <f aca="false">INDEX(Pricebook!$H$2:$H$1401,MATCH(A23,Pricebook!$A$2:$A$1401,0))</f>
        <v>5.7</v>
      </c>
      <c r="E23" s="19" t="n">
        <f aca="false">INDEX(Pricebook!$K$2:$K$1401,MATCH(A23,Pricebook!$A$2:$A$1401,0))</f>
        <v>6.7</v>
      </c>
      <c r="F23" s="22" t="n">
        <f aca="false">ROUND((E23/D23-1)*100,1)</f>
        <v>17.5</v>
      </c>
      <c r="G23" s="21" t="str">
        <f aca="false">INDEX(Pricebook!$P$2:$P$1401,MATCH(A23,Pricebook!$A$2:$A$1401,0))</f>
        <v>Held at old sell</v>
      </c>
      <c r="H23" s="19" t="n">
        <f aca="false">INDEX(Pricebook!$L$2:$L$1401,MATCH(A23,Pricebook!$A$2:$A$1401,0))</f>
        <v>5.7</v>
      </c>
      <c r="I23" s="21" t="str">
        <f aca="false">INDEX(Pricebook!$Q$2:$Q$1401,MATCH(A23,Pricebook!$A$2:$A$1401,0))&amp;""</f>
        <v>Fixed-price job held to 31 Dec 2026</v>
      </c>
    </row>
    <row r="24" customFormat="false" ht="15" hidden="false" customHeight="false" outlineLevel="0" collapsed="false">
      <c r="A24" s="21" t="s">
        <v>1396</v>
      </c>
      <c r="B24" s="21" t="s">
        <v>1397</v>
      </c>
      <c r="C24" s="21" t="s">
        <v>971</v>
      </c>
      <c r="D24" s="19" t="n">
        <f aca="false">INDEX(Pricebook!$H$2:$H$1401,MATCH(A24,Pricebook!$A$2:$A$1401,0))</f>
        <v>7.7</v>
      </c>
      <c r="E24" s="19" t="n">
        <f aca="false">INDEX(Pricebook!$K$2:$K$1401,MATCH(A24,Pricebook!$A$2:$A$1401,0))</f>
        <v>9.05</v>
      </c>
      <c r="F24" s="22" t="n">
        <f aca="false">ROUND((E24/D24-1)*100,1)</f>
        <v>17.5</v>
      </c>
      <c r="G24" s="21" t="str">
        <f aca="false">INDEX(Pricebook!$P$2:$P$1401,MATCH(A24,Pricebook!$A$2:$A$1401,0))</f>
        <v>Approved as proposed</v>
      </c>
      <c r="H24" s="19" t="n">
        <f aca="false">INDEX(Pricebook!$L$2:$L$1401,MATCH(A24,Pricebook!$A$2:$A$1401,0))</f>
        <v>9.05</v>
      </c>
      <c r="I24" s="21" t="str">
        <f aca="false">INDEX(Pricebook!$Q$2:$Q$1401,MATCH(A24,Pricebook!$A$2:$A$1401,0))&amp;""</f>
        <v/>
      </c>
    </row>
    <row r="25" customFormat="false" ht="15" hidden="false" customHeight="false" outlineLevel="0" collapsed="false">
      <c r="A25" s="21" t="s">
        <v>1166</v>
      </c>
      <c r="B25" s="21" t="s">
        <v>1167</v>
      </c>
      <c r="C25" s="21" t="s">
        <v>971</v>
      </c>
      <c r="D25" s="19" t="n">
        <f aca="false">INDEX(Pricebook!$H$2:$H$1401,MATCH(A25,Pricebook!$A$2:$A$1401,0))</f>
        <v>2</v>
      </c>
      <c r="E25" s="19" t="n">
        <f aca="false">INDEX(Pricebook!$K$2:$K$1401,MATCH(A25,Pricebook!$A$2:$A$1401,0))</f>
        <v>2.35</v>
      </c>
      <c r="F25" s="22" t="n">
        <f aca="false">ROUND((E25/D25-1)*100,1)</f>
        <v>17.5</v>
      </c>
      <c r="G25" s="21" t="str">
        <f aca="false">INDEX(Pricebook!$P$2:$P$1401,MATCH(A25,Pricebook!$A$2:$A$1401,0))</f>
        <v>Approved as proposed</v>
      </c>
      <c r="H25" s="19" t="n">
        <f aca="false">INDEX(Pricebook!$L$2:$L$1401,MATCH(A25,Pricebook!$A$2:$A$1401,0))</f>
        <v>2.35</v>
      </c>
      <c r="I25" s="21" t="str">
        <f aca="false">INDEX(Pricebook!$Q$2:$Q$1401,MATCH(A25,Pricebook!$A$2:$A$1401,0))&amp;""</f>
        <v/>
      </c>
    </row>
    <row r="26" customFormat="false" ht="15" hidden="false" customHeight="false" outlineLevel="0" collapsed="false">
      <c r="A26" s="21" t="s">
        <v>1004</v>
      </c>
      <c r="B26" s="21" t="s">
        <v>1005</v>
      </c>
      <c r="C26" s="21" t="s">
        <v>971</v>
      </c>
      <c r="D26" s="19" t="n">
        <f aca="false">INDEX(Pricebook!$H$2:$H$1401,MATCH(A26,Pricebook!$A$2:$A$1401,0))</f>
        <v>111.45</v>
      </c>
      <c r="E26" s="19" t="n">
        <f aca="false">INDEX(Pricebook!$K$2:$K$1401,MATCH(A26,Pricebook!$A$2:$A$1401,0))</f>
        <v>130.95</v>
      </c>
      <c r="F26" s="22" t="n">
        <f aca="false">ROUND((E26/D26-1)*100,1)</f>
        <v>17.5</v>
      </c>
      <c r="G26" s="21" t="str">
        <f aca="false">INDEX(Pricebook!$P$2:$P$1401,MATCH(A26,Pricebook!$A$2:$A$1401,0))</f>
        <v>Approved as proposed</v>
      </c>
      <c r="H26" s="19" t="n">
        <f aca="false">INDEX(Pricebook!$L$2:$L$1401,MATCH(A26,Pricebook!$A$2:$A$1401,0))</f>
        <v>130.95</v>
      </c>
      <c r="I26" s="21" t="str">
        <f aca="false">INDEX(Pricebook!$Q$2:$Q$1401,MATCH(A26,Pricebook!$A$2:$A$1401,0))&amp;""</f>
        <v/>
      </c>
    </row>
    <row r="27" customFormat="false" ht="15" hidden="false" customHeight="false" outlineLevel="0" collapsed="false">
      <c r="A27" s="21" t="s">
        <v>1136</v>
      </c>
      <c r="B27" s="21" t="s">
        <v>1137</v>
      </c>
      <c r="C27" s="21" t="s">
        <v>971</v>
      </c>
      <c r="D27" s="19" t="n">
        <f aca="false">INDEX(Pricebook!$H$2:$H$1401,MATCH(A27,Pricebook!$A$2:$A$1401,0))</f>
        <v>267.45</v>
      </c>
      <c r="E27" s="19" t="n">
        <f aca="false">INDEX(Pricebook!$K$2:$K$1401,MATCH(A27,Pricebook!$A$2:$A$1401,0))</f>
        <v>314.2</v>
      </c>
      <c r="F27" s="22" t="n">
        <f aca="false">ROUND((E27/D27-1)*100,1)</f>
        <v>17.5</v>
      </c>
      <c r="G27" s="21" t="str">
        <f aca="false">INDEX(Pricebook!$P$2:$P$1401,MATCH(A27,Pricebook!$A$2:$A$1401,0))</f>
        <v>Approved, capped at +10%</v>
      </c>
      <c r="H27" s="19" t="n">
        <f aca="false">INDEX(Pricebook!$L$2:$L$1401,MATCH(A27,Pricebook!$A$2:$A$1401,0))</f>
        <v>294.2</v>
      </c>
      <c r="I27" s="21" t="str">
        <f aca="false">INDEX(Pricebook!$Q$2:$Q$1401,MATCH(A27,Pricebook!$A$2:$A$1401,0))&amp;""</f>
        <v>Owner cap this quarter, balance next quarter</v>
      </c>
    </row>
    <row r="28" customFormat="false" ht="15" hidden="false" customHeight="false" outlineLevel="0" collapsed="false">
      <c r="A28" s="21" t="s">
        <v>1448</v>
      </c>
      <c r="B28" s="21" t="s">
        <v>1449</v>
      </c>
      <c r="C28" s="21" t="s">
        <v>971</v>
      </c>
      <c r="D28" s="19" t="n">
        <f aca="false">INDEX(Pricebook!$H$2:$H$1401,MATCH(A28,Pricebook!$A$2:$A$1401,0))</f>
        <v>5.15</v>
      </c>
      <c r="E28" s="19" t="n">
        <f aca="false">INDEX(Pricebook!$K$2:$K$1401,MATCH(A28,Pricebook!$A$2:$A$1401,0))</f>
        <v>6.05</v>
      </c>
      <c r="F28" s="22" t="n">
        <f aca="false">ROUND((E28/D28-1)*100,1)</f>
        <v>17.5</v>
      </c>
      <c r="G28" s="21" t="str">
        <f aca="false">INDEX(Pricebook!$P$2:$P$1401,MATCH(A28,Pricebook!$A$2:$A$1401,0))</f>
        <v>Approved as proposed</v>
      </c>
      <c r="H28" s="19" t="n">
        <f aca="false">INDEX(Pricebook!$L$2:$L$1401,MATCH(A28,Pricebook!$A$2:$A$1401,0))</f>
        <v>6.05</v>
      </c>
      <c r="I28" s="21" t="str">
        <f aca="false">INDEX(Pricebook!$Q$2:$Q$1401,MATCH(A28,Pricebook!$A$2:$A$1401,0))&amp;""</f>
        <v/>
      </c>
    </row>
    <row r="29" customFormat="false" ht="15" hidden="false" customHeight="false" outlineLevel="0" collapsed="false">
      <c r="A29" s="21" t="s">
        <v>1162</v>
      </c>
      <c r="B29" s="21" t="s">
        <v>1163</v>
      </c>
      <c r="C29" s="21" t="s">
        <v>971</v>
      </c>
      <c r="D29" s="19" t="n">
        <f aca="false">INDEX(Pricebook!$H$2:$H$1401,MATCH(A29,Pricebook!$A$2:$A$1401,0))</f>
        <v>8.3</v>
      </c>
      <c r="E29" s="19" t="n">
        <f aca="false">INDEX(Pricebook!$K$2:$K$1401,MATCH(A29,Pricebook!$A$2:$A$1401,0))</f>
        <v>9.75</v>
      </c>
      <c r="F29" s="22" t="n">
        <f aca="false">ROUND((E29/D29-1)*100,1)</f>
        <v>17.5</v>
      </c>
      <c r="G29" s="21" t="str">
        <f aca="false">INDEX(Pricebook!$P$2:$P$1401,MATCH(A29,Pricebook!$A$2:$A$1401,0))</f>
        <v>Approved as proposed</v>
      </c>
      <c r="H29" s="19" t="n">
        <f aca="false">INDEX(Pricebook!$L$2:$L$1401,MATCH(A29,Pricebook!$A$2:$A$1401,0))</f>
        <v>9.75</v>
      </c>
      <c r="I29" s="21" t="str">
        <f aca="false">INDEX(Pricebook!$Q$2:$Q$1401,MATCH(A29,Pricebook!$A$2:$A$1401,0))&amp;""</f>
        <v/>
      </c>
    </row>
    <row r="30" customFormat="false" ht="15" hidden="false" customHeight="false" outlineLevel="0" collapsed="false">
      <c r="A30" s="21" t="s">
        <v>1286</v>
      </c>
      <c r="B30" s="21" t="s">
        <v>1287</v>
      </c>
      <c r="C30" s="21" t="s">
        <v>971</v>
      </c>
      <c r="D30" s="19" t="n">
        <f aca="false">INDEX(Pricebook!$H$2:$H$1401,MATCH(A30,Pricebook!$A$2:$A$1401,0))</f>
        <v>3.15</v>
      </c>
      <c r="E30" s="19" t="n">
        <f aca="false">INDEX(Pricebook!$K$2:$K$1401,MATCH(A30,Pricebook!$A$2:$A$1401,0))</f>
        <v>3.7</v>
      </c>
      <c r="F30" s="22" t="n">
        <f aca="false">ROUND((E30/D30-1)*100,1)</f>
        <v>17.5</v>
      </c>
      <c r="G30" s="21" t="str">
        <f aca="false">INDEX(Pricebook!$P$2:$P$1401,MATCH(A30,Pricebook!$A$2:$A$1401,0))</f>
        <v>Approved as proposed</v>
      </c>
      <c r="H30" s="19" t="n">
        <f aca="false">INDEX(Pricebook!$L$2:$L$1401,MATCH(A30,Pricebook!$A$2:$A$1401,0))</f>
        <v>3.7</v>
      </c>
      <c r="I30" s="21" t="str">
        <f aca="false">INDEX(Pricebook!$Q$2:$Q$1401,MATCH(A30,Pricebook!$A$2:$A$1401,0))&amp;""</f>
        <v/>
      </c>
    </row>
    <row r="31" customFormat="false" ht="15" hidden="false" customHeight="false" outlineLevel="0" collapsed="false">
      <c r="A31" s="21" t="s">
        <v>1060</v>
      </c>
      <c r="B31" s="21" t="s">
        <v>1061</v>
      </c>
      <c r="C31" s="21" t="s">
        <v>971</v>
      </c>
      <c r="D31" s="19" t="n">
        <f aca="false">INDEX(Pricebook!$H$2:$H$1401,MATCH(A31,Pricebook!$A$2:$A$1401,0))</f>
        <v>12.9</v>
      </c>
      <c r="E31" s="19" t="n">
        <f aca="false">INDEX(Pricebook!$K$2:$K$1401,MATCH(A31,Pricebook!$A$2:$A$1401,0))</f>
        <v>15.15</v>
      </c>
      <c r="F31" s="22" t="n">
        <f aca="false">ROUND((E31/D31-1)*100,1)</f>
        <v>17.4</v>
      </c>
      <c r="G31" s="21" t="str">
        <f aca="false">INDEX(Pricebook!$P$2:$P$1401,MATCH(A31,Pricebook!$A$2:$A$1401,0))</f>
        <v>Approved as proposed</v>
      </c>
      <c r="H31" s="19" t="n">
        <f aca="false">INDEX(Pricebook!$L$2:$L$1401,MATCH(A31,Pricebook!$A$2:$A$1401,0))</f>
        <v>15.15</v>
      </c>
      <c r="I31" s="21" t="str">
        <f aca="false">INDEX(Pricebook!$Q$2:$Q$1401,MATCH(A31,Pricebook!$A$2:$A$1401,0))&amp;""</f>
        <v/>
      </c>
    </row>
    <row r="32" customFormat="false" ht="15" hidden="false" customHeight="false" outlineLevel="0" collapsed="false">
      <c r="A32" s="21" t="s">
        <v>1070</v>
      </c>
      <c r="B32" s="21" t="s">
        <v>1071</v>
      </c>
      <c r="C32" s="21" t="s">
        <v>971</v>
      </c>
      <c r="D32" s="19" t="n">
        <f aca="false">INDEX(Pricebook!$H$2:$H$1401,MATCH(A32,Pricebook!$A$2:$A$1401,0))</f>
        <v>4.3</v>
      </c>
      <c r="E32" s="19" t="n">
        <f aca="false">INDEX(Pricebook!$K$2:$K$1401,MATCH(A32,Pricebook!$A$2:$A$1401,0))</f>
        <v>5.05</v>
      </c>
      <c r="F32" s="22" t="n">
        <f aca="false">ROUND((E32/D32-1)*100,1)</f>
        <v>17.4</v>
      </c>
      <c r="G32" s="21" t="str">
        <f aca="false">INDEX(Pricebook!$P$2:$P$1401,MATCH(A32,Pricebook!$A$2:$A$1401,0))</f>
        <v>Approved as proposed</v>
      </c>
      <c r="H32" s="19" t="n">
        <f aca="false">INDEX(Pricebook!$L$2:$L$1401,MATCH(A32,Pricebook!$A$2:$A$1401,0))</f>
        <v>5.05</v>
      </c>
      <c r="I32" s="21" t="str">
        <f aca="false">INDEX(Pricebook!$Q$2:$Q$1401,MATCH(A32,Pricebook!$A$2:$A$1401,0))&amp;""</f>
        <v>Competitive item, agreed margin 20%</v>
      </c>
    </row>
    <row r="33" customFormat="false" ht="15" hidden="false" customHeight="false" outlineLevel="0" collapsed="false">
      <c r="A33" s="21" t="s">
        <v>1350</v>
      </c>
      <c r="B33" s="21" t="s">
        <v>1351</v>
      </c>
      <c r="C33" s="21" t="s">
        <v>971</v>
      </c>
      <c r="D33" s="19" t="n">
        <f aca="false">INDEX(Pricebook!$H$2:$H$1401,MATCH(A33,Pricebook!$A$2:$A$1401,0))</f>
        <v>10.05</v>
      </c>
      <c r="E33" s="19" t="n">
        <f aca="false">INDEX(Pricebook!$K$2:$K$1401,MATCH(A33,Pricebook!$A$2:$A$1401,0))</f>
        <v>11.8</v>
      </c>
      <c r="F33" s="22" t="n">
        <f aca="false">ROUND((E33/D33-1)*100,1)</f>
        <v>17.4</v>
      </c>
      <c r="G33" s="21" t="str">
        <f aca="false">INDEX(Pricebook!$P$2:$P$1401,MATCH(A33,Pricebook!$A$2:$A$1401,0))</f>
        <v>Held at old sell</v>
      </c>
      <c r="H33" s="19" t="n">
        <f aca="false">INDEX(Pricebook!$L$2:$L$1401,MATCH(A33,Pricebook!$A$2:$A$1401,0))</f>
        <v>10.05</v>
      </c>
      <c r="I33" s="21" t="str">
        <f aca="false">INDEX(Pricebook!$Q$2:$Q$1401,MATCH(A33,Pricebook!$A$2:$A$1401,0))&amp;""</f>
        <v>Fixed-price job held to 31 Dec 2026</v>
      </c>
    </row>
    <row r="34" customFormat="false" ht="15" hidden="false" customHeight="false" outlineLevel="0" collapsed="false">
      <c r="A34" s="21" t="s">
        <v>1238</v>
      </c>
      <c r="B34" s="21" t="s">
        <v>1239</v>
      </c>
      <c r="C34" s="21" t="s">
        <v>971</v>
      </c>
      <c r="D34" s="19" t="n">
        <f aca="false">INDEX(Pricebook!$H$2:$H$1401,MATCH(A34,Pricebook!$A$2:$A$1401,0))</f>
        <v>107.15</v>
      </c>
      <c r="E34" s="19" t="n">
        <f aca="false">INDEX(Pricebook!$K$2:$K$1401,MATCH(A34,Pricebook!$A$2:$A$1401,0))</f>
        <v>125.8</v>
      </c>
      <c r="F34" s="22" t="n">
        <f aca="false">ROUND((E34/D34-1)*100,1)</f>
        <v>17.4</v>
      </c>
      <c r="G34" s="21" t="str">
        <f aca="false">INDEX(Pricebook!$P$2:$P$1401,MATCH(A34,Pricebook!$A$2:$A$1401,0))</f>
        <v>Approved as proposed</v>
      </c>
      <c r="H34" s="19" t="n">
        <f aca="false">INDEX(Pricebook!$L$2:$L$1401,MATCH(A34,Pricebook!$A$2:$A$1401,0))</f>
        <v>125.8</v>
      </c>
      <c r="I34" s="21" t="str">
        <f aca="false">INDEX(Pricebook!$Q$2:$Q$1401,MATCH(A34,Pricebook!$A$2:$A$1401,0))&amp;""</f>
        <v/>
      </c>
    </row>
    <row r="35" customFormat="false" ht="15" hidden="false" customHeight="false" outlineLevel="0" collapsed="false">
      <c r="A35" s="21" t="s">
        <v>1030</v>
      </c>
      <c r="B35" s="21" t="s">
        <v>1031</v>
      </c>
      <c r="C35" s="21" t="s">
        <v>971</v>
      </c>
      <c r="D35" s="19" t="n">
        <f aca="false">INDEX(Pricebook!$H$2:$H$1401,MATCH(A35,Pricebook!$A$2:$A$1401,0))</f>
        <v>2.3</v>
      </c>
      <c r="E35" s="19" t="n">
        <f aca="false">INDEX(Pricebook!$K$2:$K$1401,MATCH(A35,Pricebook!$A$2:$A$1401,0))</f>
        <v>2.7</v>
      </c>
      <c r="F35" s="22" t="n">
        <f aca="false">ROUND((E35/D35-1)*100,1)</f>
        <v>17.4</v>
      </c>
      <c r="G35" s="21" t="str">
        <f aca="false">INDEX(Pricebook!$P$2:$P$1401,MATCH(A35,Pricebook!$A$2:$A$1401,0))</f>
        <v>Approved as proposed</v>
      </c>
      <c r="H35" s="19" t="n">
        <f aca="false">INDEX(Pricebook!$L$2:$L$1401,MATCH(A35,Pricebook!$A$2:$A$1401,0))</f>
        <v>2.7</v>
      </c>
      <c r="I35" s="21" t="str">
        <f aca="false">INDEX(Pricebook!$Q$2:$Q$1401,MATCH(A35,Pricebook!$A$2:$A$1401,0))&amp;""</f>
        <v/>
      </c>
    </row>
    <row r="36" customFormat="false" ht="15" hidden="false" customHeight="false" outlineLevel="0" collapsed="false">
      <c r="A36" s="21" t="s">
        <v>1132</v>
      </c>
      <c r="B36" s="21" t="s">
        <v>1133</v>
      </c>
      <c r="C36" s="21" t="s">
        <v>971</v>
      </c>
      <c r="D36" s="19" t="n">
        <f aca="false">INDEX(Pricebook!$H$2:$H$1401,MATCH(A36,Pricebook!$A$2:$A$1401,0))</f>
        <v>2.3</v>
      </c>
      <c r="E36" s="19" t="n">
        <f aca="false">INDEX(Pricebook!$K$2:$K$1401,MATCH(A36,Pricebook!$A$2:$A$1401,0))</f>
        <v>2.7</v>
      </c>
      <c r="F36" s="22" t="n">
        <f aca="false">ROUND((E36/D36-1)*100,1)</f>
        <v>17.4</v>
      </c>
      <c r="G36" s="21" t="str">
        <f aca="false">INDEX(Pricebook!$P$2:$P$1401,MATCH(A36,Pricebook!$A$2:$A$1401,0))</f>
        <v>Approved, capped at +10%</v>
      </c>
      <c r="H36" s="19" t="n">
        <f aca="false">INDEX(Pricebook!$L$2:$L$1401,MATCH(A36,Pricebook!$A$2:$A$1401,0))</f>
        <v>2.55</v>
      </c>
      <c r="I36" s="21" t="str">
        <f aca="false">INDEX(Pricebook!$Q$2:$Q$1401,MATCH(A36,Pricebook!$A$2:$A$1401,0))&amp;""</f>
        <v>Owner cap this quarter, balance next quarter</v>
      </c>
    </row>
    <row r="37" customFormat="false" ht="15" hidden="false" customHeight="false" outlineLevel="0" collapsed="false">
      <c r="A37" s="21" t="s">
        <v>1288</v>
      </c>
      <c r="B37" s="21" t="s">
        <v>1289</v>
      </c>
      <c r="C37" s="21" t="s">
        <v>971</v>
      </c>
      <c r="D37" s="19" t="n">
        <f aca="false">INDEX(Pricebook!$H$2:$H$1401,MATCH(A37,Pricebook!$A$2:$A$1401,0))</f>
        <v>8.35</v>
      </c>
      <c r="E37" s="19" t="n">
        <f aca="false">INDEX(Pricebook!$K$2:$K$1401,MATCH(A37,Pricebook!$A$2:$A$1401,0))</f>
        <v>9.8</v>
      </c>
      <c r="F37" s="22" t="n">
        <f aca="false">ROUND((E37/D37-1)*100,1)</f>
        <v>17.4</v>
      </c>
      <c r="G37" s="21" t="str">
        <f aca="false">INDEX(Pricebook!$P$2:$P$1401,MATCH(A37,Pricebook!$A$2:$A$1401,0))</f>
        <v>Approved as proposed</v>
      </c>
      <c r="H37" s="19" t="n">
        <f aca="false">INDEX(Pricebook!$L$2:$L$1401,MATCH(A37,Pricebook!$A$2:$A$1401,0))</f>
        <v>9.8</v>
      </c>
      <c r="I37" s="21" t="str">
        <f aca="false">INDEX(Pricebook!$Q$2:$Q$1401,MATCH(A37,Pricebook!$A$2:$A$1401,0))&amp;""</f>
        <v/>
      </c>
    </row>
    <row r="38" customFormat="false" ht="15" hidden="false" customHeight="false" outlineLevel="0" collapsed="false">
      <c r="A38" s="21" t="s">
        <v>1206</v>
      </c>
      <c r="B38" s="21" t="s">
        <v>1207</v>
      </c>
      <c r="C38" s="21" t="s">
        <v>971</v>
      </c>
      <c r="D38" s="19" t="n">
        <f aca="false">INDEX(Pricebook!$H$2:$H$1401,MATCH(A38,Pricebook!$A$2:$A$1401,0))</f>
        <v>15.55</v>
      </c>
      <c r="E38" s="19" t="n">
        <f aca="false">INDEX(Pricebook!$K$2:$K$1401,MATCH(A38,Pricebook!$A$2:$A$1401,0))</f>
        <v>18.25</v>
      </c>
      <c r="F38" s="22" t="n">
        <f aca="false">ROUND((E38/D38-1)*100,1)</f>
        <v>17.4</v>
      </c>
      <c r="G38" s="21" t="str">
        <f aca="false">INDEX(Pricebook!$P$2:$P$1401,MATCH(A38,Pricebook!$A$2:$A$1401,0))</f>
        <v>Approved as proposed</v>
      </c>
      <c r="H38" s="19" t="n">
        <f aca="false">INDEX(Pricebook!$L$2:$L$1401,MATCH(A38,Pricebook!$A$2:$A$1401,0))</f>
        <v>18.25</v>
      </c>
      <c r="I38" s="21" t="str">
        <f aca="false">INDEX(Pricebook!$Q$2:$Q$1401,MATCH(A38,Pricebook!$A$2:$A$1401,0))&amp;""</f>
        <v/>
      </c>
    </row>
    <row r="39" customFormat="false" ht="15" hidden="false" customHeight="false" outlineLevel="0" collapsed="false">
      <c r="A39" s="21" t="s">
        <v>1154</v>
      </c>
      <c r="B39" s="21" t="s">
        <v>1155</v>
      </c>
      <c r="C39" s="21" t="s">
        <v>971</v>
      </c>
      <c r="D39" s="19" t="n">
        <f aca="false">INDEX(Pricebook!$H$2:$H$1401,MATCH(A39,Pricebook!$A$2:$A$1401,0))</f>
        <v>40.1</v>
      </c>
      <c r="E39" s="19" t="n">
        <f aca="false">INDEX(Pricebook!$K$2:$K$1401,MATCH(A39,Pricebook!$A$2:$A$1401,0))</f>
        <v>47.05</v>
      </c>
      <c r="F39" s="22" t="n">
        <f aca="false">ROUND((E39/D39-1)*100,1)</f>
        <v>17.3</v>
      </c>
      <c r="G39" s="21" t="str">
        <f aca="false">INDEX(Pricebook!$P$2:$P$1401,MATCH(A39,Pricebook!$A$2:$A$1401,0))</f>
        <v>Approved as proposed</v>
      </c>
      <c r="H39" s="19" t="n">
        <f aca="false">INDEX(Pricebook!$L$2:$L$1401,MATCH(A39,Pricebook!$A$2:$A$1401,0))</f>
        <v>47.05</v>
      </c>
      <c r="I39" s="21" t="str">
        <f aca="false">INDEX(Pricebook!$Q$2:$Q$1401,MATCH(A39,Pricebook!$A$2:$A$1401,0))&amp;""</f>
        <v/>
      </c>
    </row>
    <row r="40" customFormat="false" ht="15" hidden="false" customHeight="false" outlineLevel="0" collapsed="false">
      <c r="A40" s="21" t="s">
        <v>1434</v>
      </c>
      <c r="B40" s="21" t="s">
        <v>1435</v>
      </c>
      <c r="C40" s="21" t="s">
        <v>971</v>
      </c>
      <c r="D40" s="19" t="n">
        <f aca="false">INDEX(Pricebook!$H$2:$H$1401,MATCH(A40,Pricebook!$A$2:$A$1401,0))</f>
        <v>985.75</v>
      </c>
      <c r="E40" s="19" t="n">
        <f aca="false">INDEX(Pricebook!$K$2:$K$1401,MATCH(A40,Pricebook!$A$2:$A$1401,0))</f>
        <v>1156.45</v>
      </c>
      <c r="F40" s="22" t="n">
        <f aca="false">ROUND((E40/D40-1)*100,1)</f>
        <v>17.3</v>
      </c>
      <c r="G40" s="21" t="str">
        <f aca="false">INDEX(Pricebook!$P$2:$P$1401,MATCH(A40,Pricebook!$A$2:$A$1401,0))</f>
        <v>Approved as proposed</v>
      </c>
      <c r="H40" s="19" t="n">
        <f aca="false">INDEX(Pricebook!$L$2:$L$1401,MATCH(A40,Pricebook!$A$2:$A$1401,0))</f>
        <v>1156.45</v>
      </c>
      <c r="I40" s="21" t="str">
        <f aca="false">INDEX(Pricebook!$Q$2:$Q$1401,MATCH(A40,Pricebook!$A$2:$A$1401,0))&amp;""</f>
        <v/>
      </c>
    </row>
    <row r="41" customFormat="false" ht="15" hidden="false" customHeight="false" outlineLevel="0" collapsed="false">
      <c r="A41" s="21" t="s">
        <v>1138</v>
      </c>
      <c r="B41" s="21" t="s">
        <v>1139</v>
      </c>
      <c r="C41" s="21" t="s">
        <v>971</v>
      </c>
      <c r="D41" s="19" t="n">
        <f aca="false">INDEX(Pricebook!$H$2:$H$1401,MATCH(A41,Pricebook!$A$2:$A$1401,0))</f>
        <v>14.15</v>
      </c>
      <c r="E41" s="19" t="n">
        <f aca="false">INDEX(Pricebook!$K$2:$K$1401,MATCH(A41,Pricebook!$A$2:$A$1401,0))</f>
        <v>16.6</v>
      </c>
      <c r="F41" s="22" t="n">
        <f aca="false">ROUND((E41/D41-1)*100,1)</f>
        <v>17.3</v>
      </c>
      <c r="G41" s="21" t="str">
        <f aca="false">INDEX(Pricebook!$P$2:$P$1401,MATCH(A41,Pricebook!$A$2:$A$1401,0))</f>
        <v>Approved as proposed</v>
      </c>
      <c r="H41" s="19" t="n">
        <f aca="false">INDEX(Pricebook!$L$2:$L$1401,MATCH(A41,Pricebook!$A$2:$A$1401,0))</f>
        <v>16.6</v>
      </c>
      <c r="I41" s="21" t="str">
        <f aca="false">INDEX(Pricebook!$Q$2:$Q$1401,MATCH(A41,Pricebook!$A$2:$A$1401,0))&amp;""</f>
        <v/>
      </c>
    </row>
    <row r="42" customFormat="false" ht="15" hidden="false" customHeight="false" outlineLevel="0" collapsed="false">
      <c r="A42" s="21" t="s">
        <v>1418</v>
      </c>
      <c r="B42" s="21" t="s">
        <v>1419</v>
      </c>
      <c r="C42" s="21" t="s">
        <v>971</v>
      </c>
      <c r="D42" s="19" t="n">
        <f aca="false">INDEX(Pricebook!$H$2:$H$1401,MATCH(A42,Pricebook!$A$2:$A$1401,0))</f>
        <v>94.75</v>
      </c>
      <c r="E42" s="19" t="n">
        <f aca="false">INDEX(Pricebook!$K$2:$K$1401,MATCH(A42,Pricebook!$A$2:$A$1401,0))</f>
        <v>111.15</v>
      </c>
      <c r="F42" s="22" t="n">
        <f aca="false">ROUND((E42/D42-1)*100,1)</f>
        <v>17.3</v>
      </c>
      <c r="G42" s="21" t="str">
        <f aca="false">INDEX(Pricebook!$P$2:$P$1401,MATCH(A42,Pricebook!$A$2:$A$1401,0))</f>
        <v>Approved as proposed</v>
      </c>
      <c r="H42" s="19" t="n">
        <f aca="false">INDEX(Pricebook!$L$2:$L$1401,MATCH(A42,Pricebook!$A$2:$A$1401,0))</f>
        <v>111.15</v>
      </c>
      <c r="I42" s="21" t="str">
        <f aca="false">INDEX(Pricebook!$Q$2:$Q$1401,MATCH(A42,Pricebook!$A$2:$A$1401,0))&amp;""</f>
        <v/>
      </c>
    </row>
    <row r="43" customFormat="false" ht="15" hidden="false" customHeight="false" outlineLevel="0" collapsed="false">
      <c r="A43" s="21" t="s">
        <v>1116</v>
      </c>
      <c r="B43" s="21" t="s">
        <v>1117</v>
      </c>
      <c r="C43" s="21" t="s">
        <v>971</v>
      </c>
      <c r="D43" s="19" t="n">
        <f aca="false">INDEX(Pricebook!$H$2:$H$1401,MATCH(A43,Pricebook!$A$2:$A$1401,0))</f>
        <v>150.45</v>
      </c>
      <c r="E43" s="19" t="n">
        <f aca="false">INDEX(Pricebook!$K$2:$K$1401,MATCH(A43,Pricebook!$A$2:$A$1401,0))</f>
        <v>176.45</v>
      </c>
      <c r="F43" s="22" t="n">
        <f aca="false">ROUND((E43/D43-1)*100,1)</f>
        <v>17.3</v>
      </c>
      <c r="G43" s="21" t="str">
        <f aca="false">INDEX(Pricebook!$P$2:$P$1401,MATCH(A43,Pricebook!$A$2:$A$1401,0))</f>
        <v>Approved as proposed</v>
      </c>
      <c r="H43" s="19" t="n">
        <f aca="false">INDEX(Pricebook!$L$2:$L$1401,MATCH(A43,Pricebook!$A$2:$A$1401,0))</f>
        <v>176.45</v>
      </c>
      <c r="I43" s="21" t="str">
        <f aca="false">INDEX(Pricebook!$Q$2:$Q$1401,MATCH(A43,Pricebook!$A$2:$A$1401,0))&amp;""</f>
        <v/>
      </c>
    </row>
    <row r="44" customFormat="false" ht="15" hidden="false" customHeight="false" outlineLevel="0" collapsed="false">
      <c r="A44" s="21" t="s">
        <v>1216</v>
      </c>
      <c r="B44" s="21" t="s">
        <v>1217</v>
      </c>
      <c r="C44" s="21" t="s">
        <v>971</v>
      </c>
      <c r="D44" s="19" t="n">
        <f aca="false">INDEX(Pricebook!$H$2:$H$1401,MATCH(A44,Pricebook!$A$2:$A$1401,0))</f>
        <v>161.6</v>
      </c>
      <c r="E44" s="19" t="n">
        <f aca="false">INDEX(Pricebook!$K$2:$K$1401,MATCH(A44,Pricebook!$A$2:$A$1401,0))</f>
        <v>189.5</v>
      </c>
      <c r="F44" s="22" t="n">
        <f aca="false">ROUND((E44/D44-1)*100,1)</f>
        <v>17.3</v>
      </c>
      <c r="G44" s="21" t="str">
        <f aca="false">INDEX(Pricebook!$P$2:$P$1401,MATCH(A44,Pricebook!$A$2:$A$1401,0))</f>
        <v>Approved as proposed</v>
      </c>
      <c r="H44" s="19" t="n">
        <f aca="false">INDEX(Pricebook!$L$2:$L$1401,MATCH(A44,Pricebook!$A$2:$A$1401,0))</f>
        <v>189.5</v>
      </c>
      <c r="I44" s="21" t="str">
        <f aca="false">INDEX(Pricebook!$Q$2:$Q$1401,MATCH(A44,Pricebook!$A$2:$A$1401,0))&amp;""</f>
        <v/>
      </c>
    </row>
    <row r="45" customFormat="false" ht="15" hidden="false" customHeight="false" outlineLevel="0" collapsed="false">
      <c r="A45" s="21" t="s">
        <v>1364</v>
      </c>
      <c r="B45" s="21" t="s">
        <v>1365</v>
      </c>
      <c r="C45" s="21" t="s">
        <v>971</v>
      </c>
      <c r="D45" s="19" t="n">
        <f aca="false">INDEX(Pricebook!$H$2:$H$1401,MATCH(A45,Pricebook!$A$2:$A$1401,0))</f>
        <v>81.75</v>
      </c>
      <c r="E45" s="19" t="n">
        <f aca="false">INDEX(Pricebook!$K$2:$K$1401,MATCH(A45,Pricebook!$A$2:$A$1401,0))</f>
        <v>95.85</v>
      </c>
      <c r="F45" s="22" t="n">
        <f aca="false">ROUND((E45/D45-1)*100,1)</f>
        <v>17.2</v>
      </c>
      <c r="G45" s="21" t="str">
        <f aca="false">INDEX(Pricebook!$P$2:$P$1401,MATCH(A45,Pricebook!$A$2:$A$1401,0))</f>
        <v>Approved as proposed</v>
      </c>
      <c r="H45" s="19" t="n">
        <f aca="false">INDEX(Pricebook!$L$2:$L$1401,MATCH(A45,Pricebook!$A$2:$A$1401,0))</f>
        <v>95.85</v>
      </c>
      <c r="I45" s="21" t="str">
        <f aca="false">INDEX(Pricebook!$Q$2:$Q$1401,MATCH(A45,Pricebook!$A$2:$A$1401,0))&amp;""</f>
        <v/>
      </c>
    </row>
    <row r="46" customFormat="false" ht="15" hidden="false" customHeight="false" outlineLevel="0" collapsed="false">
      <c r="A46" s="21" t="s">
        <v>984</v>
      </c>
      <c r="B46" s="21" t="s">
        <v>985</v>
      </c>
      <c r="C46" s="21" t="s">
        <v>971</v>
      </c>
      <c r="D46" s="19" t="n">
        <f aca="false">INDEX(Pricebook!$H$2:$H$1401,MATCH(A46,Pricebook!$A$2:$A$1401,0))</f>
        <v>985.75</v>
      </c>
      <c r="E46" s="19" t="n">
        <f aca="false">INDEX(Pricebook!$K$2:$K$1401,MATCH(A46,Pricebook!$A$2:$A$1401,0))</f>
        <v>1155.75</v>
      </c>
      <c r="F46" s="22" t="n">
        <f aca="false">ROUND((E46/D46-1)*100,1)</f>
        <v>17.2</v>
      </c>
      <c r="G46" s="21" t="str">
        <f aca="false">INDEX(Pricebook!$P$2:$P$1401,MATCH(A46,Pricebook!$A$2:$A$1401,0))</f>
        <v>Approved as proposed</v>
      </c>
      <c r="H46" s="19" t="n">
        <f aca="false">INDEX(Pricebook!$L$2:$L$1401,MATCH(A46,Pricebook!$A$2:$A$1401,0))</f>
        <v>1155.75</v>
      </c>
      <c r="I46" s="21" t="str">
        <f aca="false">INDEX(Pricebook!$Q$2:$Q$1401,MATCH(A46,Pricebook!$A$2:$A$1401,0))&amp;""</f>
        <v/>
      </c>
    </row>
    <row r="47" customFormat="false" ht="15" hidden="false" customHeight="false" outlineLevel="0" collapsed="false">
      <c r="A47" s="21" t="s">
        <v>994</v>
      </c>
      <c r="B47" s="21" t="s">
        <v>995</v>
      </c>
      <c r="C47" s="21" t="s">
        <v>971</v>
      </c>
      <c r="D47" s="19" t="n">
        <f aca="false">INDEX(Pricebook!$H$2:$H$1401,MATCH(A47,Pricebook!$A$2:$A$1401,0))</f>
        <v>371.65</v>
      </c>
      <c r="E47" s="19" t="n">
        <f aca="false">INDEX(Pricebook!$K$2:$K$1401,MATCH(A47,Pricebook!$A$2:$A$1401,0))</f>
        <v>435.65</v>
      </c>
      <c r="F47" s="22" t="n">
        <f aca="false">ROUND((E47/D47-1)*100,1)</f>
        <v>17.2</v>
      </c>
      <c r="G47" s="21" t="str">
        <f aca="false">INDEX(Pricebook!$P$2:$P$1401,MATCH(A47,Pricebook!$A$2:$A$1401,0))</f>
        <v>Approved as proposed</v>
      </c>
      <c r="H47" s="19" t="n">
        <f aca="false">INDEX(Pricebook!$L$2:$L$1401,MATCH(A47,Pricebook!$A$2:$A$1401,0))</f>
        <v>435.65</v>
      </c>
      <c r="I47" s="21" t="str">
        <f aca="false">INDEX(Pricebook!$Q$2:$Q$1401,MATCH(A47,Pricebook!$A$2:$A$1401,0))&amp;""</f>
        <v>Competitive item, agreed margin 26%</v>
      </c>
    </row>
    <row r="48" customFormat="false" ht="15" hidden="false" customHeight="false" outlineLevel="0" collapsed="false">
      <c r="A48" s="21" t="s">
        <v>1190</v>
      </c>
      <c r="B48" s="21" t="s">
        <v>1191</v>
      </c>
      <c r="C48" s="21" t="s">
        <v>971</v>
      </c>
      <c r="D48" s="19" t="n">
        <f aca="false">INDEX(Pricebook!$H$2:$H$1401,MATCH(A48,Pricebook!$A$2:$A$1401,0))</f>
        <v>862.5</v>
      </c>
      <c r="E48" s="19" t="n">
        <f aca="false">INDEX(Pricebook!$K$2:$K$1401,MATCH(A48,Pricebook!$A$2:$A$1401,0))</f>
        <v>1011</v>
      </c>
      <c r="F48" s="22" t="n">
        <f aca="false">ROUND((E48/D48-1)*100,1)</f>
        <v>17.2</v>
      </c>
      <c r="G48" s="21" t="str">
        <f aca="false">INDEX(Pricebook!$P$2:$P$1401,MATCH(A48,Pricebook!$A$2:$A$1401,0))</f>
        <v>Approved as proposed</v>
      </c>
      <c r="H48" s="19" t="n">
        <f aca="false">INDEX(Pricebook!$L$2:$L$1401,MATCH(A48,Pricebook!$A$2:$A$1401,0))</f>
        <v>1011</v>
      </c>
      <c r="I48" s="21" t="str">
        <f aca="false">INDEX(Pricebook!$Q$2:$Q$1401,MATCH(A48,Pricebook!$A$2:$A$1401,0))&amp;""</f>
        <v>Competitive item, agreed margin 20%</v>
      </c>
    </row>
    <row r="49" customFormat="false" ht="15" hidden="false" customHeight="false" outlineLevel="0" collapsed="false">
      <c r="A49" s="21" t="s">
        <v>1096</v>
      </c>
      <c r="B49" s="21" t="s">
        <v>1097</v>
      </c>
      <c r="C49" s="21" t="s">
        <v>971</v>
      </c>
      <c r="D49" s="19" t="n">
        <f aca="false">INDEX(Pricebook!$H$2:$H$1401,MATCH(A49,Pricebook!$A$2:$A$1401,0))</f>
        <v>164.3</v>
      </c>
      <c r="E49" s="19" t="n">
        <f aca="false">INDEX(Pricebook!$K$2:$K$1401,MATCH(A49,Pricebook!$A$2:$A$1401,0))</f>
        <v>192.55</v>
      </c>
      <c r="F49" s="22" t="n">
        <f aca="false">ROUND((E49/D49-1)*100,1)</f>
        <v>17.2</v>
      </c>
      <c r="G49" s="21" t="str">
        <f aca="false">INDEX(Pricebook!$P$2:$P$1401,MATCH(A49,Pricebook!$A$2:$A$1401,0))</f>
        <v>Approved as proposed</v>
      </c>
      <c r="H49" s="19" t="n">
        <f aca="false">INDEX(Pricebook!$L$2:$L$1401,MATCH(A49,Pricebook!$A$2:$A$1401,0))</f>
        <v>192.55</v>
      </c>
      <c r="I49" s="21" t="str">
        <f aca="false">INDEX(Pricebook!$Q$2:$Q$1401,MATCH(A49,Pricebook!$A$2:$A$1401,0))&amp;""</f>
        <v/>
      </c>
    </row>
    <row r="50" customFormat="false" ht="15" hidden="false" customHeight="false" outlineLevel="0" collapsed="false">
      <c r="A50" s="21" t="s">
        <v>969</v>
      </c>
      <c r="B50" s="21" t="s">
        <v>970</v>
      </c>
      <c r="C50" s="21" t="s">
        <v>971</v>
      </c>
      <c r="D50" s="19" t="n">
        <f aca="false">INDEX(Pricebook!$H$2:$H$1401,MATCH(A50,Pricebook!$A$2:$A$1401,0))</f>
        <v>94.5</v>
      </c>
      <c r="E50" s="19" t="n">
        <f aca="false">INDEX(Pricebook!$K$2:$K$1401,MATCH(A50,Pricebook!$A$2:$A$1401,0))</f>
        <v>110.7</v>
      </c>
      <c r="F50" s="22" t="n">
        <f aca="false">ROUND((E50/D50-1)*100,1)</f>
        <v>17.1</v>
      </c>
      <c r="G50" s="21" t="str">
        <f aca="false">INDEX(Pricebook!$P$2:$P$1401,MATCH(A50,Pricebook!$A$2:$A$1401,0))</f>
        <v>Approved as proposed</v>
      </c>
      <c r="H50" s="19" t="n">
        <f aca="false">INDEX(Pricebook!$L$2:$L$1401,MATCH(A50,Pricebook!$A$2:$A$1401,0))</f>
        <v>110.7</v>
      </c>
      <c r="I50" s="21" t="str">
        <f aca="false">INDEX(Pricebook!$Q$2:$Q$1401,MATCH(A50,Pricebook!$A$2:$A$1401,0))&amp;""</f>
        <v/>
      </c>
    </row>
    <row r="51" customFormat="false" ht="15" hidden="false" customHeight="false" outlineLevel="0" collapsed="false">
      <c r="A51" s="21" t="s">
        <v>1088</v>
      </c>
      <c r="B51" s="21" t="s">
        <v>1089</v>
      </c>
      <c r="C51" s="21" t="s">
        <v>971</v>
      </c>
      <c r="D51" s="19" t="n">
        <f aca="false">INDEX(Pricebook!$H$2:$H$1401,MATCH(A51,Pricebook!$A$2:$A$1401,0))</f>
        <v>72.65</v>
      </c>
      <c r="E51" s="19" t="n">
        <f aca="false">INDEX(Pricebook!$K$2:$K$1401,MATCH(A51,Pricebook!$A$2:$A$1401,0))</f>
        <v>85.1</v>
      </c>
      <c r="F51" s="22" t="n">
        <f aca="false">ROUND((E51/D51-1)*100,1)</f>
        <v>17.1</v>
      </c>
      <c r="G51" s="21" t="str">
        <f aca="false">INDEX(Pricebook!$P$2:$P$1401,MATCH(A51,Pricebook!$A$2:$A$1401,0))</f>
        <v>Approved, capped at +10%</v>
      </c>
      <c r="H51" s="19" t="n">
        <f aca="false">INDEX(Pricebook!$L$2:$L$1401,MATCH(A51,Pricebook!$A$2:$A$1401,0))</f>
        <v>79.95</v>
      </c>
      <c r="I51" s="21" t="str">
        <f aca="false">INDEX(Pricebook!$Q$2:$Q$1401,MATCH(A51,Pricebook!$A$2:$A$1401,0))&amp;""</f>
        <v>Owner cap this quarter, balance next quarter</v>
      </c>
    </row>
    <row r="52" customFormat="false" ht="15" hidden="false" customHeight="false" outlineLevel="0" collapsed="false">
      <c r="A52" s="21" t="s">
        <v>1290</v>
      </c>
      <c r="B52" s="21" t="s">
        <v>1291</v>
      </c>
      <c r="C52" s="21" t="s">
        <v>971</v>
      </c>
      <c r="D52" s="19" t="n">
        <f aca="false">INDEX(Pricebook!$H$2:$H$1401,MATCH(A52,Pricebook!$A$2:$A$1401,0))</f>
        <v>62.05</v>
      </c>
      <c r="E52" s="19" t="n">
        <f aca="false">INDEX(Pricebook!$K$2:$K$1401,MATCH(A52,Pricebook!$A$2:$A$1401,0))</f>
        <v>72.65</v>
      </c>
      <c r="F52" s="22" t="n">
        <f aca="false">ROUND((E52/D52-1)*100,1)</f>
        <v>17.1</v>
      </c>
      <c r="G52" s="21" t="str">
        <f aca="false">INDEX(Pricebook!$P$2:$P$1401,MATCH(A52,Pricebook!$A$2:$A$1401,0))</f>
        <v>Approved, capped at +10%</v>
      </c>
      <c r="H52" s="19" t="n">
        <f aca="false">INDEX(Pricebook!$L$2:$L$1401,MATCH(A52,Pricebook!$A$2:$A$1401,0))</f>
        <v>68.3</v>
      </c>
      <c r="I52" s="21" t="str">
        <f aca="false">INDEX(Pricebook!$Q$2:$Q$1401,MATCH(A52,Pricebook!$A$2:$A$1401,0))&amp;""</f>
        <v>Owner cap this quarter, balance next quarter</v>
      </c>
    </row>
    <row r="53" customFormat="false" ht="15" hidden="false" customHeight="false" outlineLevel="0" collapsed="false">
      <c r="A53" s="21" t="s">
        <v>1270</v>
      </c>
      <c r="B53" s="21" t="s">
        <v>1271</v>
      </c>
      <c r="C53" s="21" t="s">
        <v>971</v>
      </c>
      <c r="D53" s="19" t="n">
        <f aca="false">INDEX(Pricebook!$H$2:$H$1401,MATCH(A53,Pricebook!$A$2:$A$1401,0))</f>
        <v>17</v>
      </c>
      <c r="E53" s="19" t="n">
        <f aca="false">INDEX(Pricebook!$K$2:$K$1401,MATCH(A53,Pricebook!$A$2:$A$1401,0))</f>
        <v>19.9</v>
      </c>
      <c r="F53" s="22" t="n">
        <f aca="false">ROUND((E53/D53-1)*100,1)</f>
        <v>17.1</v>
      </c>
      <c r="G53" s="21" t="str">
        <f aca="false">INDEX(Pricebook!$P$2:$P$1401,MATCH(A53,Pricebook!$A$2:$A$1401,0))</f>
        <v>Approved, capped at +10%</v>
      </c>
      <c r="H53" s="19" t="n">
        <f aca="false">INDEX(Pricebook!$L$2:$L$1401,MATCH(A53,Pricebook!$A$2:$A$1401,0))</f>
        <v>18.7</v>
      </c>
      <c r="I53" s="21" t="str">
        <f aca="false">INDEX(Pricebook!$Q$2:$Q$1401,MATCH(A53,Pricebook!$A$2:$A$1401,0))&amp;""</f>
        <v>Owner cap this quarter, balance next quarter</v>
      </c>
    </row>
    <row r="54" customFormat="false" ht="15" hidden="false" customHeight="false" outlineLevel="0" collapsed="false">
      <c r="A54" s="21" t="s">
        <v>1358</v>
      </c>
      <c r="B54" s="21" t="s">
        <v>1359</v>
      </c>
      <c r="C54" s="21" t="s">
        <v>971</v>
      </c>
      <c r="D54" s="19" t="n">
        <f aca="false">INDEX(Pricebook!$H$2:$H$1401,MATCH(A54,Pricebook!$A$2:$A$1401,0))</f>
        <v>1840</v>
      </c>
      <c r="E54" s="19" t="n">
        <f aca="false">INDEX(Pricebook!$K$2:$K$1401,MATCH(A54,Pricebook!$A$2:$A$1401,0))</f>
        <v>2153.65</v>
      </c>
      <c r="F54" s="22" t="n">
        <f aca="false">ROUND((E54/D54-1)*100,1)</f>
        <v>17</v>
      </c>
      <c r="G54" s="21" t="str">
        <f aca="false">INDEX(Pricebook!$P$2:$P$1401,MATCH(A54,Pricebook!$A$2:$A$1401,0))</f>
        <v>Approved as proposed</v>
      </c>
      <c r="H54" s="19" t="n">
        <f aca="false">INDEX(Pricebook!$L$2:$L$1401,MATCH(A54,Pricebook!$A$2:$A$1401,0))</f>
        <v>2153.65</v>
      </c>
      <c r="I54" s="21" t="str">
        <f aca="false">INDEX(Pricebook!$Q$2:$Q$1401,MATCH(A54,Pricebook!$A$2:$A$1401,0))&amp;""</f>
        <v>Competitive item, agreed margin 25%</v>
      </c>
    </row>
    <row r="55" customFormat="false" ht="15" hidden="false" customHeight="false" outlineLevel="0" collapsed="false">
      <c r="A55" s="21" t="s">
        <v>1140</v>
      </c>
      <c r="B55" s="21" t="s">
        <v>1141</v>
      </c>
      <c r="C55" s="21" t="s">
        <v>971</v>
      </c>
      <c r="D55" s="19" t="n">
        <f aca="false">INDEX(Pricebook!$H$2:$H$1401,MATCH(A55,Pricebook!$A$2:$A$1401,0))</f>
        <v>4.4</v>
      </c>
      <c r="E55" s="19" t="n">
        <f aca="false">INDEX(Pricebook!$K$2:$K$1401,MATCH(A55,Pricebook!$A$2:$A$1401,0))</f>
        <v>5.15</v>
      </c>
      <c r="F55" s="22" t="n">
        <f aca="false">ROUND((E55/D55-1)*100,1)</f>
        <v>17</v>
      </c>
      <c r="G55" s="21" t="str">
        <f aca="false">INDEX(Pricebook!$P$2:$P$1401,MATCH(A55,Pricebook!$A$2:$A$1401,0))</f>
        <v>Approved as proposed</v>
      </c>
      <c r="H55" s="19" t="n">
        <f aca="false">INDEX(Pricebook!$L$2:$L$1401,MATCH(A55,Pricebook!$A$2:$A$1401,0))</f>
        <v>5.15</v>
      </c>
      <c r="I55" s="21" t="str">
        <f aca="false">INDEX(Pricebook!$Q$2:$Q$1401,MATCH(A55,Pricebook!$A$2:$A$1401,0))&amp;""</f>
        <v/>
      </c>
    </row>
    <row r="56" customFormat="false" ht="15" hidden="false" customHeight="false" outlineLevel="0" collapsed="false">
      <c r="A56" s="21" t="s">
        <v>1400</v>
      </c>
      <c r="B56" s="21" t="s">
        <v>1401</v>
      </c>
      <c r="C56" s="21" t="s">
        <v>971</v>
      </c>
      <c r="D56" s="19" t="n">
        <f aca="false">INDEX(Pricebook!$H$2:$H$1401,MATCH(A56,Pricebook!$A$2:$A$1401,0))</f>
        <v>4.4</v>
      </c>
      <c r="E56" s="19" t="n">
        <f aca="false">INDEX(Pricebook!$K$2:$K$1401,MATCH(A56,Pricebook!$A$2:$A$1401,0))</f>
        <v>5.15</v>
      </c>
      <c r="F56" s="22" t="n">
        <f aca="false">ROUND((E56/D56-1)*100,1)</f>
        <v>17</v>
      </c>
      <c r="G56" s="21" t="str">
        <f aca="false">INDEX(Pricebook!$P$2:$P$1401,MATCH(A56,Pricebook!$A$2:$A$1401,0))</f>
        <v>Approved as proposed</v>
      </c>
      <c r="H56" s="19" t="n">
        <f aca="false">INDEX(Pricebook!$L$2:$L$1401,MATCH(A56,Pricebook!$A$2:$A$1401,0))</f>
        <v>5.15</v>
      </c>
      <c r="I56" s="21" t="str">
        <f aca="false">INDEX(Pricebook!$Q$2:$Q$1401,MATCH(A56,Pricebook!$A$2:$A$1401,0))&amp;""</f>
        <v>Competitive item, agreed margin 23%</v>
      </c>
    </row>
    <row r="57" customFormat="false" ht="15" hidden="false" customHeight="false" outlineLevel="0" collapsed="false">
      <c r="A57" s="21" t="s">
        <v>1202</v>
      </c>
      <c r="B57" s="21" t="s">
        <v>1203</v>
      </c>
      <c r="C57" s="21" t="s">
        <v>971</v>
      </c>
      <c r="D57" s="19" t="n">
        <f aca="false">INDEX(Pricebook!$H$2:$H$1401,MATCH(A57,Pricebook!$A$2:$A$1401,0))</f>
        <v>27</v>
      </c>
      <c r="E57" s="19" t="n">
        <f aca="false">INDEX(Pricebook!$K$2:$K$1401,MATCH(A57,Pricebook!$A$2:$A$1401,0))</f>
        <v>31.6</v>
      </c>
      <c r="F57" s="22" t="n">
        <f aca="false">ROUND((E57/D57-1)*100,1)</f>
        <v>17</v>
      </c>
      <c r="G57" s="21" t="str">
        <f aca="false">INDEX(Pricebook!$P$2:$P$1401,MATCH(A57,Pricebook!$A$2:$A$1401,0))</f>
        <v>Approved as proposed</v>
      </c>
      <c r="H57" s="19" t="n">
        <f aca="false">INDEX(Pricebook!$L$2:$L$1401,MATCH(A57,Pricebook!$A$2:$A$1401,0))</f>
        <v>31.6</v>
      </c>
      <c r="I57" s="21" t="str">
        <f aca="false">INDEX(Pricebook!$Q$2:$Q$1401,MATCH(A57,Pricebook!$A$2:$A$1401,0))&amp;""</f>
        <v/>
      </c>
    </row>
    <row r="58" customFormat="false" ht="15" hidden="false" customHeight="false" outlineLevel="0" collapsed="false">
      <c r="A58" s="21" t="s">
        <v>1092</v>
      </c>
      <c r="B58" s="21" t="s">
        <v>1093</v>
      </c>
      <c r="C58" s="21" t="s">
        <v>971</v>
      </c>
      <c r="D58" s="19" t="n">
        <f aca="false">INDEX(Pricebook!$H$2:$H$1401,MATCH(A58,Pricebook!$A$2:$A$1401,0))</f>
        <v>318.25</v>
      </c>
      <c r="E58" s="19" t="n">
        <f aca="false">INDEX(Pricebook!$K$2:$K$1401,MATCH(A58,Pricebook!$A$2:$A$1401,0))</f>
        <v>372.45</v>
      </c>
      <c r="F58" s="22" t="n">
        <f aca="false">ROUND((E58/D58-1)*100,1)</f>
        <v>17</v>
      </c>
      <c r="G58" s="21" t="str">
        <f aca="false">INDEX(Pricebook!$P$2:$P$1401,MATCH(A58,Pricebook!$A$2:$A$1401,0))</f>
        <v>Held at old sell</v>
      </c>
      <c r="H58" s="19" t="n">
        <f aca="false">INDEX(Pricebook!$L$2:$L$1401,MATCH(A58,Pricebook!$A$2:$A$1401,0))</f>
        <v>318.25</v>
      </c>
      <c r="I58" s="21" t="str">
        <f aca="false">INDEX(Pricebook!$Q$2:$Q$1401,MATCH(A58,Pricebook!$A$2:$A$1401,0))&amp;""</f>
        <v>Fixed-price job held to 31 Dec 2026</v>
      </c>
    </row>
    <row r="59" customFormat="false" ht="15" hidden="false" customHeight="false" outlineLevel="0" collapsed="false">
      <c r="A59" s="21" t="s">
        <v>1264</v>
      </c>
      <c r="B59" s="21" t="s">
        <v>1265</v>
      </c>
      <c r="C59" s="21" t="s">
        <v>971</v>
      </c>
      <c r="D59" s="19" t="n">
        <f aca="false">INDEX(Pricebook!$H$2:$H$1401,MATCH(A59,Pricebook!$A$2:$A$1401,0))</f>
        <v>2.35</v>
      </c>
      <c r="E59" s="19" t="n">
        <f aca="false">INDEX(Pricebook!$K$2:$K$1401,MATCH(A59,Pricebook!$A$2:$A$1401,0))</f>
        <v>2.75</v>
      </c>
      <c r="F59" s="22" t="n">
        <f aca="false">ROUND((E59/D59-1)*100,1)</f>
        <v>17</v>
      </c>
      <c r="G59" s="21" t="str">
        <f aca="false">INDEX(Pricebook!$P$2:$P$1401,MATCH(A59,Pricebook!$A$2:$A$1401,0))</f>
        <v>Approved as proposed</v>
      </c>
      <c r="H59" s="19" t="n">
        <f aca="false">INDEX(Pricebook!$L$2:$L$1401,MATCH(A59,Pricebook!$A$2:$A$1401,0))</f>
        <v>2.75</v>
      </c>
      <c r="I59" s="21" t="str">
        <f aca="false">INDEX(Pricebook!$Q$2:$Q$1401,MATCH(A59,Pricebook!$A$2:$A$1401,0))&amp;""</f>
        <v>Competitive item, agreed margin 23%</v>
      </c>
    </row>
    <row r="60" customFormat="false" ht="15" hidden="false" customHeight="false" outlineLevel="0" collapsed="false">
      <c r="A60" s="21" t="s">
        <v>1224</v>
      </c>
      <c r="B60" s="21" t="s">
        <v>1225</v>
      </c>
      <c r="C60" s="21" t="s">
        <v>971</v>
      </c>
      <c r="D60" s="19" t="n">
        <f aca="false">INDEX(Pricebook!$H$2:$H$1401,MATCH(A60,Pricebook!$A$2:$A$1401,0))</f>
        <v>1442.9</v>
      </c>
      <c r="E60" s="19" t="n">
        <f aca="false">INDEX(Pricebook!$K$2:$K$1401,MATCH(A60,Pricebook!$A$2:$A$1401,0))</f>
        <v>1688.4</v>
      </c>
      <c r="F60" s="22" t="n">
        <f aca="false">ROUND((E60/D60-1)*100,1)</f>
        <v>17</v>
      </c>
      <c r="G60" s="21" t="str">
        <f aca="false">INDEX(Pricebook!$P$2:$P$1401,MATCH(A60,Pricebook!$A$2:$A$1401,0))</f>
        <v>Approved as proposed</v>
      </c>
      <c r="H60" s="19" t="n">
        <f aca="false">INDEX(Pricebook!$L$2:$L$1401,MATCH(A60,Pricebook!$A$2:$A$1401,0))</f>
        <v>1688.4</v>
      </c>
      <c r="I60" s="21" t="str">
        <f aca="false">INDEX(Pricebook!$Q$2:$Q$1401,MATCH(A60,Pricebook!$A$2:$A$1401,0))&amp;""</f>
        <v/>
      </c>
    </row>
    <row r="61" customFormat="false" ht="15" hidden="false" customHeight="false" outlineLevel="0" collapsed="false">
      <c r="A61" s="21" t="s">
        <v>1242</v>
      </c>
      <c r="B61" s="21" t="s">
        <v>1243</v>
      </c>
      <c r="C61" s="21" t="s">
        <v>971</v>
      </c>
      <c r="D61" s="19" t="n">
        <f aca="false">INDEX(Pricebook!$H$2:$H$1401,MATCH(A61,Pricebook!$A$2:$A$1401,0))</f>
        <v>36.15</v>
      </c>
      <c r="E61" s="19" t="n">
        <f aca="false">INDEX(Pricebook!$K$2:$K$1401,MATCH(A61,Pricebook!$A$2:$A$1401,0))</f>
        <v>42.3</v>
      </c>
      <c r="F61" s="22" t="n">
        <f aca="false">ROUND((E61/D61-1)*100,1)</f>
        <v>17</v>
      </c>
      <c r="G61" s="21" t="str">
        <f aca="false">INDEX(Pricebook!$P$2:$P$1401,MATCH(A61,Pricebook!$A$2:$A$1401,0))</f>
        <v>Approved as proposed</v>
      </c>
      <c r="H61" s="19" t="n">
        <f aca="false">INDEX(Pricebook!$L$2:$L$1401,MATCH(A61,Pricebook!$A$2:$A$1401,0))</f>
        <v>42.3</v>
      </c>
      <c r="I61" s="21" t="str">
        <f aca="false">INDEX(Pricebook!$Q$2:$Q$1401,MATCH(A61,Pricebook!$A$2:$A$1401,0))&amp;""</f>
        <v>Competitive item, agreed margin 20%</v>
      </c>
    </row>
    <row r="62" customFormat="false" ht="15" hidden="false" customHeight="false" outlineLevel="0" collapsed="false">
      <c r="A62" s="21" t="s">
        <v>1312</v>
      </c>
      <c r="B62" s="21" t="s">
        <v>1313</v>
      </c>
      <c r="C62" s="21" t="s">
        <v>971</v>
      </c>
      <c r="D62" s="19" t="n">
        <f aca="false">INDEX(Pricebook!$H$2:$H$1401,MATCH(A62,Pricebook!$A$2:$A$1401,0))</f>
        <v>11.2</v>
      </c>
      <c r="E62" s="19" t="n">
        <f aca="false">INDEX(Pricebook!$K$2:$K$1401,MATCH(A62,Pricebook!$A$2:$A$1401,0))</f>
        <v>13.1</v>
      </c>
      <c r="F62" s="22" t="n">
        <f aca="false">ROUND((E62/D62-1)*100,1)</f>
        <v>17</v>
      </c>
      <c r="G62" s="21" t="str">
        <f aca="false">INDEX(Pricebook!$P$2:$P$1401,MATCH(A62,Pricebook!$A$2:$A$1401,0))</f>
        <v>Approved as proposed</v>
      </c>
      <c r="H62" s="19" t="n">
        <f aca="false">INDEX(Pricebook!$L$2:$L$1401,MATCH(A62,Pricebook!$A$2:$A$1401,0))</f>
        <v>13.1</v>
      </c>
      <c r="I62" s="21" t="str">
        <f aca="false">INDEX(Pricebook!$Q$2:$Q$1401,MATCH(A62,Pricebook!$A$2:$A$1401,0))&amp;""</f>
        <v/>
      </c>
    </row>
    <row r="63" customFormat="false" ht="15" hidden="false" customHeight="false" outlineLevel="0" collapsed="false">
      <c r="A63" s="21" t="s">
        <v>1412</v>
      </c>
      <c r="B63" s="21" t="s">
        <v>1413</v>
      </c>
      <c r="C63" s="21" t="s">
        <v>971</v>
      </c>
      <c r="D63" s="19" t="n">
        <f aca="false">INDEX(Pricebook!$H$2:$H$1401,MATCH(A63,Pricebook!$A$2:$A$1401,0))</f>
        <v>5.9</v>
      </c>
      <c r="E63" s="19" t="n">
        <f aca="false">INDEX(Pricebook!$K$2:$K$1401,MATCH(A63,Pricebook!$A$2:$A$1401,0))</f>
        <v>6.9</v>
      </c>
      <c r="F63" s="22" t="n">
        <f aca="false">ROUND((E63/D63-1)*100,1)</f>
        <v>16.9</v>
      </c>
      <c r="G63" s="21" t="str">
        <f aca="false">INDEX(Pricebook!$P$2:$P$1401,MATCH(A63,Pricebook!$A$2:$A$1401,0))</f>
        <v>Approved as proposed</v>
      </c>
      <c r="H63" s="19" t="n">
        <f aca="false">INDEX(Pricebook!$L$2:$L$1401,MATCH(A63,Pricebook!$A$2:$A$1401,0))</f>
        <v>6.9</v>
      </c>
      <c r="I63" s="21" t="str">
        <f aca="false">INDEX(Pricebook!$Q$2:$Q$1401,MATCH(A63,Pricebook!$A$2:$A$1401,0))&amp;""</f>
        <v/>
      </c>
    </row>
    <row r="64" customFormat="false" ht="15" hidden="false" customHeight="false" outlineLevel="0" collapsed="false">
      <c r="A64" s="21" t="s">
        <v>1128</v>
      </c>
      <c r="B64" s="21" t="s">
        <v>1129</v>
      </c>
      <c r="C64" s="21" t="s">
        <v>971</v>
      </c>
      <c r="D64" s="19" t="n">
        <f aca="false">INDEX(Pricebook!$H$2:$H$1401,MATCH(A64,Pricebook!$A$2:$A$1401,0))</f>
        <v>1442.9</v>
      </c>
      <c r="E64" s="19" t="n">
        <f aca="false">INDEX(Pricebook!$K$2:$K$1401,MATCH(A64,Pricebook!$A$2:$A$1401,0))</f>
        <v>1687.4</v>
      </c>
      <c r="F64" s="22" t="n">
        <f aca="false">ROUND((E64/D64-1)*100,1)</f>
        <v>16.9</v>
      </c>
      <c r="G64" s="21" t="str">
        <f aca="false">INDEX(Pricebook!$P$2:$P$1401,MATCH(A64,Pricebook!$A$2:$A$1401,0))</f>
        <v>Held at old sell</v>
      </c>
      <c r="H64" s="19" t="n">
        <f aca="false">INDEX(Pricebook!$L$2:$L$1401,MATCH(A64,Pricebook!$A$2:$A$1401,0))</f>
        <v>1442.9</v>
      </c>
      <c r="I64" s="21" t="str">
        <f aca="false">INDEX(Pricebook!$Q$2:$Q$1401,MATCH(A64,Pricebook!$A$2:$A$1401,0))&amp;""</f>
        <v>Fixed-price job held to 31 Dec 2026</v>
      </c>
    </row>
    <row r="65" customFormat="false" ht="15" hidden="false" customHeight="false" outlineLevel="0" collapsed="false">
      <c r="A65" s="21" t="s">
        <v>1152</v>
      </c>
      <c r="B65" s="21" t="s">
        <v>1153</v>
      </c>
      <c r="C65" s="21" t="s">
        <v>971</v>
      </c>
      <c r="D65" s="19" t="n">
        <f aca="false">INDEX(Pricebook!$H$2:$H$1401,MATCH(A65,Pricebook!$A$2:$A$1401,0))</f>
        <v>76.15</v>
      </c>
      <c r="E65" s="19" t="n">
        <f aca="false">INDEX(Pricebook!$K$2:$K$1401,MATCH(A65,Pricebook!$A$2:$A$1401,0))</f>
        <v>89.05</v>
      </c>
      <c r="F65" s="22" t="n">
        <f aca="false">ROUND((E65/D65-1)*100,1)</f>
        <v>16.9</v>
      </c>
      <c r="G65" s="21" t="str">
        <f aca="false">INDEX(Pricebook!$P$2:$P$1401,MATCH(A65,Pricebook!$A$2:$A$1401,0))</f>
        <v>Approved as proposed</v>
      </c>
      <c r="H65" s="19" t="n">
        <f aca="false">INDEX(Pricebook!$L$2:$L$1401,MATCH(A65,Pricebook!$A$2:$A$1401,0))</f>
        <v>89.05</v>
      </c>
      <c r="I65" s="21" t="str">
        <f aca="false">INDEX(Pricebook!$Q$2:$Q$1401,MATCH(A65,Pricebook!$A$2:$A$1401,0))&amp;""</f>
        <v>Competitive item, agreed margin 26%</v>
      </c>
    </row>
    <row r="66" customFormat="false" ht="15" hidden="false" customHeight="false" outlineLevel="0" collapsed="false">
      <c r="A66" s="21" t="s">
        <v>1148</v>
      </c>
      <c r="B66" s="21" t="s">
        <v>1149</v>
      </c>
      <c r="C66" s="21" t="s">
        <v>971</v>
      </c>
      <c r="D66" s="19" t="n">
        <f aca="false">INDEX(Pricebook!$H$2:$H$1401,MATCH(A66,Pricebook!$A$2:$A$1401,0))</f>
        <v>364.3</v>
      </c>
      <c r="E66" s="19" t="n">
        <f aca="false">INDEX(Pricebook!$K$2:$K$1401,MATCH(A66,Pricebook!$A$2:$A$1401,0))</f>
        <v>426</v>
      </c>
      <c r="F66" s="22" t="n">
        <f aca="false">ROUND((E66/D66-1)*100,1)</f>
        <v>16.9</v>
      </c>
      <c r="G66" s="21" t="str">
        <f aca="false">INDEX(Pricebook!$P$2:$P$1401,MATCH(A66,Pricebook!$A$2:$A$1401,0))</f>
        <v>Approved as proposed</v>
      </c>
      <c r="H66" s="19" t="n">
        <f aca="false">INDEX(Pricebook!$L$2:$L$1401,MATCH(A66,Pricebook!$A$2:$A$1401,0))</f>
        <v>426</v>
      </c>
      <c r="I66" s="21" t="str">
        <f aca="false">INDEX(Pricebook!$Q$2:$Q$1401,MATCH(A66,Pricebook!$A$2:$A$1401,0))&amp;""</f>
        <v/>
      </c>
    </row>
    <row r="67" customFormat="false" ht="15" hidden="false" customHeight="false" outlineLevel="0" collapsed="false">
      <c r="A67" s="21" t="s">
        <v>1160</v>
      </c>
      <c r="B67" s="21" t="s">
        <v>1161</v>
      </c>
      <c r="C67" s="21" t="s">
        <v>971</v>
      </c>
      <c r="D67" s="19" t="n">
        <f aca="false">INDEX(Pricebook!$H$2:$H$1401,MATCH(A67,Pricebook!$A$2:$A$1401,0))</f>
        <v>9.75</v>
      </c>
      <c r="E67" s="19" t="n">
        <f aca="false">INDEX(Pricebook!$K$2:$K$1401,MATCH(A67,Pricebook!$A$2:$A$1401,0))</f>
        <v>11.4</v>
      </c>
      <c r="F67" s="22" t="n">
        <f aca="false">ROUND((E67/D67-1)*100,1)</f>
        <v>16.9</v>
      </c>
      <c r="G67" s="21" t="str">
        <f aca="false">INDEX(Pricebook!$P$2:$P$1401,MATCH(A67,Pricebook!$A$2:$A$1401,0))</f>
        <v>Approved as proposed</v>
      </c>
      <c r="H67" s="19" t="n">
        <f aca="false">INDEX(Pricebook!$L$2:$L$1401,MATCH(A67,Pricebook!$A$2:$A$1401,0))</f>
        <v>11.4</v>
      </c>
      <c r="I67" s="21" t="str">
        <f aca="false">INDEX(Pricebook!$Q$2:$Q$1401,MATCH(A67,Pricebook!$A$2:$A$1401,0))&amp;""</f>
        <v/>
      </c>
    </row>
    <row r="68" customFormat="false" ht="15" hidden="false" customHeight="false" outlineLevel="0" collapsed="false">
      <c r="A68" s="21" t="s">
        <v>1376</v>
      </c>
      <c r="B68" s="21" t="s">
        <v>1377</v>
      </c>
      <c r="C68" s="21" t="s">
        <v>971</v>
      </c>
      <c r="D68" s="19" t="n">
        <f aca="false">INDEX(Pricebook!$H$2:$H$1401,MATCH(A68,Pricebook!$A$2:$A$1401,0))</f>
        <v>1971.45</v>
      </c>
      <c r="E68" s="19" t="n">
        <f aca="false">INDEX(Pricebook!$K$2:$K$1401,MATCH(A68,Pricebook!$A$2:$A$1401,0))</f>
        <v>2305</v>
      </c>
      <c r="F68" s="22" t="n">
        <f aca="false">ROUND((E68/D68-1)*100,1)</f>
        <v>16.9</v>
      </c>
      <c r="G68" s="21" t="str">
        <f aca="false">INDEX(Pricebook!$P$2:$P$1401,MATCH(A68,Pricebook!$A$2:$A$1401,0))</f>
        <v>Approved, capped at +10%</v>
      </c>
      <c r="H68" s="19" t="n">
        <f aca="false">INDEX(Pricebook!$L$2:$L$1401,MATCH(A68,Pricebook!$A$2:$A$1401,0))</f>
        <v>2168.6</v>
      </c>
      <c r="I68" s="21" t="str">
        <f aca="false">INDEX(Pricebook!$Q$2:$Q$1401,MATCH(A68,Pricebook!$A$2:$A$1401,0))&amp;""</f>
        <v>Owner cap this quarter, balance next quarter</v>
      </c>
    </row>
    <row r="69" customFormat="false" ht="15" hidden="false" customHeight="false" outlineLevel="0" collapsed="false">
      <c r="A69" s="21" t="s">
        <v>1432</v>
      </c>
      <c r="B69" s="21" t="s">
        <v>1433</v>
      </c>
      <c r="C69" s="21" t="s">
        <v>971</v>
      </c>
      <c r="D69" s="19" t="n">
        <f aca="false">INDEX(Pricebook!$H$2:$H$1401,MATCH(A69,Pricebook!$A$2:$A$1401,0))</f>
        <v>1442.9</v>
      </c>
      <c r="E69" s="19" t="n">
        <f aca="false">INDEX(Pricebook!$K$2:$K$1401,MATCH(A69,Pricebook!$A$2:$A$1401,0))</f>
        <v>1686.85</v>
      </c>
      <c r="F69" s="22" t="n">
        <f aca="false">ROUND((E69/D69-1)*100,1)</f>
        <v>16.9</v>
      </c>
      <c r="G69" s="21" t="str">
        <f aca="false">INDEX(Pricebook!$P$2:$P$1401,MATCH(A69,Pricebook!$A$2:$A$1401,0))</f>
        <v>Approved as proposed</v>
      </c>
      <c r="H69" s="19" t="n">
        <f aca="false">INDEX(Pricebook!$L$2:$L$1401,MATCH(A69,Pricebook!$A$2:$A$1401,0))</f>
        <v>1686.85</v>
      </c>
      <c r="I69" s="21" t="str">
        <f aca="false">INDEX(Pricebook!$Q$2:$Q$1401,MATCH(A69,Pricebook!$A$2:$A$1401,0))&amp;""</f>
        <v/>
      </c>
    </row>
    <row r="70" customFormat="false" ht="15" hidden="false" customHeight="false" outlineLevel="0" collapsed="false">
      <c r="A70" s="21" t="s">
        <v>1084</v>
      </c>
      <c r="B70" s="21" t="s">
        <v>1085</v>
      </c>
      <c r="C70" s="21" t="s">
        <v>971</v>
      </c>
      <c r="D70" s="19" t="n">
        <f aca="false">INDEX(Pricebook!$H$2:$H$1401,MATCH(A70,Pricebook!$A$2:$A$1401,0))</f>
        <v>7.7</v>
      </c>
      <c r="E70" s="19" t="n">
        <f aca="false">INDEX(Pricebook!$K$2:$K$1401,MATCH(A70,Pricebook!$A$2:$A$1401,0))</f>
        <v>9</v>
      </c>
      <c r="F70" s="22" t="n">
        <f aca="false">ROUND((E70/D70-1)*100,1)</f>
        <v>16.9</v>
      </c>
      <c r="G70" s="21" t="str">
        <f aca="false">INDEX(Pricebook!$P$2:$P$1401,MATCH(A70,Pricebook!$A$2:$A$1401,0))</f>
        <v>Approved as proposed</v>
      </c>
      <c r="H70" s="19" t="n">
        <f aca="false">INDEX(Pricebook!$L$2:$L$1401,MATCH(A70,Pricebook!$A$2:$A$1401,0))</f>
        <v>9</v>
      </c>
      <c r="I70" s="21" t="str">
        <f aca="false">INDEX(Pricebook!$Q$2:$Q$1401,MATCH(A70,Pricebook!$A$2:$A$1401,0))&amp;""</f>
        <v/>
      </c>
    </row>
    <row r="71" customFormat="false" ht="15" hidden="false" customHeight="false" outlineLevel="0" collapsed="false">
      <c r="A71" s="21" t="s">
        <v>1124</v>
      </c>
      <c r="B71" s="21" t="s">
        <v>1125</v>
      </c>
      <c r="C71" s="21" t="s">
        <v>971</v>
      </c>
      <c r="D71" s="19" t="n">
        <f aca="false">INDEX(Pricebook!$H$2:$H$1401,MATCH(A71,Pricebook!$A$2:$A$1401,0))</f>
        <v>7.7</v>
      </c>
      <c r="E71" s="19" t="n">
        <f aca="false">INDEX(Pricebook!$K$2:$K$1401,MATCH(A71,Pricebook!$A$2:$A$1401,0))</f>
        <v>9</v>
      </c>
      <c r="F71" s="22" t="n">
        <f aca="false">ROUND((E71/D71-1)*100,1)</f>
        <v>16.9</v>
      </c>
      <c r="G71" s="21" t="str">
        <f aca="false">INDEX(Pricebook!$P$2:$P$1401,MATCH(A71,Pricebook!$A$2:$A$1401,0))</f>
        <v>Approved as proposed</v>
      </c>
      <c r="H71" s="19" t="n">
        <f aca="false">INDEX(Pricebook!$L$2:$L$1401,MATCH(A71,Pricebook!$A$2:$A$1401,0))</f>
        <v>9</v>
      </c>
      <c r="I71" s="21" t="str">
        <f aca="false">INDEX(Pricebook!$Q$2:$Q$1401,MATCH(A71,Pricebook!$A$2:$A$1401,0))&amp;""</f>
        <v/>
      </c>
    </row>
    <row r="72" customFormat="false" ht="15" hidden="false" customHeight="false" outlineLevel="0" collapsed="false">
      <c r="A72" s="21" t="s">
        <v>1078</v>
      </c>
      <c r="B72" s="21" t="s">
        <v>1079</v>
      </c>
      <c r="C72" s="21" t="s">
        <v>971</v>
      </c>
      <c r="D72" s="19" t="n">
        <f aca="false">INDEX(Pricebook!$H$2:$H$1401,MATCH(A72,Pricebook!$A$2:$A$1401,0))</f>
        <v>614.3</v>
      </c>
      <c r="E72" s="19" t="n">
        <f aca="false">INDEX(Pricebook!$K$2:$K$1401,MATCH(A72,Pricebook!$A$2:$A$1401,0))</f>
        <v>718</v>
      </c>
      <c r="F72" s="22" t="n">
        <f aca="false">ROUND((E72/D72-1)*100,1)</f>
        <v>16.9</v>
      </c>
      <c r="G72" s="21" t="str">
        <f aca="false">INDEX(Pricebook!$P$2:$P$1401,MATCH(A72,Pricebook!$A$2:$A$1401,0))</f>
        <v>Approved as proposed</v>
      </c>
      <c r="H72" s="19" t="n">
        <f aca="false">INDEX(Pricebook!$L$2:$L$1401,MATCH(A72,Pricebook!$A$2:$A$1401,0))</f>
        <v>718</v>
      </c>
      <c r="I72" s="21" t="str">
        <f aca="false">INDEX(Pricebook!$Q$2:$Q$1401,MATCH(A72,Pricebook!$A$2:$A$1401,0))&amp;""</f>
        <v/>
      </c>
    </row>
    <row r="73" customFormat="false" ht="15" hidden="false" customHeight="false" outlineLevel="0" collapsed="false">
      <c r="A73" s="21" t="s">
        <v>1314</v>
      </c>
      <c r="B73" s="21" t="s">
        <v>1315</v>
      </c>
      <c r="C73" s="21" t="s">
        <v>971</v>
      </c>
      <c r="D73" s="19" t="n">
        <f aca="false">INDEX(Pricebook!$H$2:$H$1401,MATCH(A73,Pricebook!$A$2:$A$1401,0))</f>
        <v>64.9</v>
      </c>
      <c r="E73" s="19" t="n">
        <f aca="false">INDEX(Pricebook!$K$2:$K$1401,MATCH(A73,Pricebook!$A$2:$A$1401,0))</f>
        <v>75.85</v>
      </c>
      <c r="F73" s="22" t="n">
        <f aca="false">ROUND((E73/D73-1)*100,1)</f>
        <v>16.9</v>
      </c>
      <c r="G73" s="21" t="str">
        <f aca="false">INDEX(Pricebook!$P$2:$P$1401,MATCH(A73,Pricebook!$A$2:$A$1401,0))</f>
        <v>Approved as proposed</v>
      </c>
      <c r="H73" s="19" t="n">
        <f aca="false">INDEX(Pricebook!$L$2:$L$1401,MATCH(A73,Pricebook!$A$2:$A$1401,0))</f>
        <v>75.85</v>
      </c>
      <c r="I73" s="21" t="str">
        <f aca="false">INDEX(Pricebook!$Q$2:$Q$1401,MATCH(A73,Pricebook!$A$2:$A$1401,0))&amp;""</f>
        <v>Competitive item, agreed margin 26%</v>
      </c>
    </row>
    <row r="74" customFormat="false" ht="15" hidden="false" customHeight="false" outlineLevel="0" collapsed="false">
      <c r="A74" s="21" t="s">
        <v>1146</v>
      </c>
      <c r="B74" s="21" t="s">
        <v>1147</v>
      </c>
      <c r="C74" s="21" t="s">
        <v>971</v>
      </c>
      <c r="D74" s="19" t="n">
        <f aca="false">INDEX(Pricebook!$H$2:$H$1401,MATCH(A74,Pricebook!$A$2:$A$1401,0))</f>
        <v>8.3</v>
      </c>
      <c r="E74" s="19" t="n">
        <f aca="false">INDEX(Pricebook!$K$2:$K$1401,MATCH(A74,Pricebook!$A$2:$A$1401,0))</f>
        <v>9.7</v>
      </c>
      <c r="F74" s="22" t="n">
        <f aca="false">ROUND((E74/D74-1)*100,1)</f>
        <v>16.9</v>
      </c>
      <c r="G74" s="21" t="str">
        <f aca="false">INDEX(Pricebook!$P$2:$P$1401,MATCH(A74,Pricebook!$A$2:$A$1401,0))</f>
        <v>Approved as proposed</v>
      </c>
      <c r="H74" s="19" t="n">
        <f aca="false">INDEX(Pricebook!$L$2:$L$1401,MATCH(A74,Pricebook!$A$2:$A$1401,0))</f>
        <v>9.7</v>
      </c>
      <c r="I74" s="21" t="str">
        <f aca="false">INDEX(Pricebook!$Q$2:$Q$1401,MATCH(A74,Pricebook!$A$2:$A$1401,0))&amp;""</f>
        <v/>
      </c>
    </row>
    <row r="75" customFormat="false" ht="15" hidden="false" customHeight="false" outlineLevel="0" collapsed="false">
      <c r="A75" s="21" t="s">
        <v>1306</v>
      </c>
      <c r="B75" s="21" t="s">
        <v>1307</v>
      </c>
      <c r="C75" s="21" t="s">
        <v>971</v>
      </c>
      <c r="D75" s="19" t="n">
        <f aca="false">INDEX(Pricebook!$H$2:$H$1401,MATCH(A75,Pricebook!$A$2:$A$1401,0))</f>
        <v>4.15</v>
      </c>
      <c r="E75" s="19" t="n">
        <f aca="false">INDEX(Pricebook!$K$2:$K$1401,MATCH(A75,Pricebook!$A$2:$A$1401,0))</f>
        <v>4.85</v>
      </c>
      <c r="F75" s="22" t="n">
        <f aca="false">ROUND((E75/D75-1)*100,1)</f>
        <v>16.9</v>
      </c>
      <c r="G75" s="21" t="str">
        <f aca="false">INDEX(Pricebook!$P$2:$P$1401,MATCH(A75,Pricebook!$A$2:$A$1401,0))</f>
        <v>Approved as proposed</v>
      </c>
      <c r="H75" s="19" t="n">
        <f aca="false">INDEX(Pricebook!$L$2:$L$1401,MATCH(A75,Pricebook!$A$2:$A$1401,0))</f>
        <v>4.85</v>
      </c>
      <c r="I75" s="21" t="str">
        <f aca="false">INDEX(Pricebook!$Q$2:$Q$1401,MATCH(A75,Pricebook!$A$2:$A$1401,0))&amp;""</f>
        <v/>
      </c>
    </row>
    <row r="76" customFormat="false" ht="15" hidden="false" customHeight="false" outlineLevel="0" collapsed="false">
      <c r="A76" s="21" t="s">
        <v>1086</v>
      </c>
      <c r="B76" s="21" t="s">
        <v>1087</v>
      </c>
      <c r="C76" s="21" t="s">
        <v>971</v>
      </c>
      <c r="D76" s="19" t="n">
        <f aca="false">INDEX(Pricebook!$H$2:$H$1401,MATCH(A76,Pricebook!$A$2:$A$1401,0))</f>
        <v>39.45</v>
      </c>
      <c r="E76" s="19" t="n">
        <f aca="false">INDEX(Pricebook!$K$2:$K$1401,MATCH(A76,Pricebook!$A$2:$A$1401,0))</f>
        <v>46.1</v>
      </c>
      <c r="F76" s="22" t="n">
        <f aca="false">ROUND((E76/D76-1)*100,1)</f>
        <v>16.9</v>
      </c>
      <c r="G76" s="21" t="str">
        <f aca="false">INDEX(Pricebook!$P$2:$P$1401,MATCH(A76,Pricebook!$A$2:$A$1401,0))</f>
        <v>Approved as proposed</v>
      </c>
      <c r="H76" s="19" t="n">
        <f aca="false">INDEX(Pricebook!$L$2:$L$1401,MATCH(A76,Pricebook!$A$2:$A$1401,0))</f>
        <v>46.1</v>
      </c>
      <c r="I76" s="21" t="str">
        <f aca="false">INDEX(Pricebook!$Q$2:$Q$1401,MATCH(A76,Pricebook!$A$2:$A$1401,0))&amp;""</f>
        <v/>
      </c>
    </row>
    <row r="77" customFormat="false" ht="15" hidden="false" customHeight="false" outlineLevel="0" collapsed="false">
      <c r="A77" s="21" t="s">
        <v>1022</v>
      </c>
      <c r="B77" s="21" t="s">
        <v>1023</v>
      </c>
      <c r="C77" s="21" t="s">
        <v>971</v>
      </c>
      <c r="D77" s="19" t="n">
        <f aca="false">INDEX(Pricebook!$H$2:$H$1401,MATCH(A77,Pricebook!$A$2:$A$1401,0))</f>
        <v>68.6</v>
      </c>
      <c r="E77" s="19" t="n">
        <f aca="false">INDEX(Pricebook!$K$2:$K$1401,MATCH(A77,Pricebook!$A$2:$A$1401,0))</f>
        <v>80.15</v>
      </c>
      <c r="F77" s="22" t="n">
        <f aca="false">ROUND((E77/D77-1)*100,1)</f>
        <v>16.8</v>
      </c>
      <c r="G77" s="21" t="str">
        <f aca="false">INDEX(Pricebook!$P$2:$P$1401,MATCH(A77,Pricebook!$A$2:$A$1401,0))</f>
        <v>Held at old sell</v>
      </c>
      <c r="H77" s="19" t="n">
        <f aca="false">INDEX(Pricebook!$L$2:$L$1401,MATCH(A77,Pricebook!$A$2:$A$1401,0))</f>
        <v>68.6</v>
      </c>
      <c r="I77" s="21" t="str">
        <f aca="false">INDEX(Pricebook!$Q$2:$Q$1401,MATCH(A77,Pricebook!$A$2:$A$1401,0))&amp;""</f>
        <v>Fixed-price job held to 31 Dec 2026</v>
      </c>
    </row>
    <row r="78" customFormat="false" ht="15" hidden="false" customHeight="false" outlineLevel="0" collapsed="false">
      <c r="A78" s="21" t="s">
        <v>1214</v>
      </c>
      <c r="B78" s="21" t="s">
        <v>1215</v>
      </c>
      <c r="C78" s="21" t="s">
        <v>971</v>
      </c>
      <c r="D78" s="19" t="n">
        <f aca="false">INDEX(Pricebook!$H$2:$H$1401,MATCH(A78,Pricebook!$A$2:$A$1401,0))</f>
        <v>5.35</v>
      </c>
      <c r="E78" s="19" t="n">
        <f aca="false">INDEX(Pricebook!$K$2:$K$1401,MATCH(A78,Pricebook!$A$2:$A$1401,0))</f>
        <v>6.25</v>
      </c>
      <c r="F78" s="22" t="n">
        <f aca="false">ROUND((E78/D78-1)*100,1)</f>
        <v>16.8</v>
      </c>
      <c r="G78" s="21" t="str">
        <f aca="false">INDEX(Pricebook!$P$2:$P$1401,MATCH(A78,Pricebook!$A$2:$A$1401,0))</f>
        <v>Approved as proposed</v>
      </c>
      <c r="H78" s="19" t="n">
        <f aca="false">INDEX(Pricebook!$L$2:$L$1401,MATCH(A78,Pricebook!$A$2:$A$1401,0))</f>
        <v>6.25</v>
      </c>
      <c r="I78" s="21" t="str">
        <f aca="false">INDEX(Pricebook!$Q$2:$Q$1401,MATCH(A78,Pricebook!$A$2:$A$1401,0))&amp;""</f>
        <v>Competitive item, agreed margin 22%</v>
      </c>
    </row>
    <row r="79" customFormat="false" ht="15" hidden="false" customHeight="false" outlineLevel="0" collapsed="false">
      <c r="A79" s="21" t="s">
        <v>1062</v>
      </c>
      <c r="B79" s="21" t="s">
        <v>1063</v>
      </c>
      <c r="C79" s="21" t="s">
        <v>971</v>
      </c>
      <c r="D79" s="19" t="n">
        <f aca="false">INDEX(Pricebook!$H$2:$H$1401,MATCH(A79,Pricebook!$A$2:$A$1401,0))</f>
        <v>78</v>
      </c>
      <c r="E79" s="19" t="n">
        <f aca="false">INDEX(Pricebook!$K$2:$K$1401,MATCH(A79,Pricebook!$A$2:$A$1401,0))</f>
        <v>91.1</v>
      </c>
      <c r="F79" s="22" t="n">
        <f aca="false">ROUND((E79/D79-1)*100,1)</f>
        <v>16.8</v>
      </c>
      <c r="G79" s="21" t="str">
        <f aca="false">INDEX(Pricebook!$P$2:$P$1401,MATCH(A79,Pricebook!$A$2:$A$1401,0))</f>
        <v>Approved as proposed</v>
      </c>
      <c r="H79" s="19" t="n">
        <f aca="false">INDEX(Pricebook!$L$2:$L$1401,MATCH(A79,Pricebook!$A$2:$A$1401,0))</f>
        <v>91.1</v>
      </c>
      <c r="I79" s="21" t="str">
        <f aca="false">INDEX(Pricebook!$Q$2:$Q$1401,MATCH(A79,Pricebook!$A$2:$A$1401,0))&amp;""</f>
        <v/>
      </c>
    </row>
    <row r="80" customFormat="false" ht="15" hidden="false" customHeight="false" outlineLevel="0" collapsed="false">
      <c r="A80" s="21" t="s">
        <v>1338</v>
      </c>
      <c r="B80" s="21" t="s">
        <v>1339</v>
      </c>
      <c r="C80" s="21" t="s">
        <v>971</v>
      </c>
      <c r="D80" s="19" t="n">
        <f aca="false">INDEX(Pricebook!$H$2:$H$1401,MATCH(A80,Pricebook!$A$2:$A$1401,0))</f>
        <v>195.6</v>
      </c>
      <c r="E80" s="19" t="n">
        <f aca="false">INDEX(Pricebook!$K$2:$K$1401,MATCH(A80,Pricebook!$A$2:$A$1401,0))</f>
        <v>228.45</v>
      </c>
      <c r="F80" s="22" t="n">
        <f aca="false">ROUND((E80/D80-1)*100,1)</f>
        <v>16.8</v>
      </c>
      <c r="G80" s="21" t="str">
        <f aca="false">INDEX(Pricebook!$P$2:$P$1401,MATCH(A80,Pricebook!$A$2:$A$1401,0))</f>
        <v>Approved as proposed</v>
      </c>
      <c r="H80" s="19" t="n">
        <f aca="false">INDEX(Pricebook!$L$2:$L$1401,MATCH(A80,Pricebook!$A$2:$A$1401,0))</f>
        <v>228.45</v>
      </c>
      <c r="I80" s="21" t="str">
        <f aca="false">INDEX(Pricebook!$Q$2:$Q$1401,MATCH(A80,Pricebook!$A$2:$A$1401,0))&amp;""</f>
        <v/>
      </c>
    </row>
    <row r="81" customFormat="false" ht="15" hidden="false" customHeight="false" outlineLevel="0" collapsed="false">
      <c r="A81" s="21" t="s">
        <v>1386</v>
      </c>
      <c r="B81" s="21" t="s">
        <v>1387</v>
      </c>
      <c r="C81" s="21" t="s">
        <v>971</v>
      </c>
      <c r="D81" s="19" t="n">
        <f aca="false">INDEX(Pricebook!$H$2:$H$1401,MATCH(A81,Pricebook!$A$2:$A$1401,0))</f>
        <v>240</v>
      </c>
      <c r="E81" s="19" t="n">
        <f aca="false">INDEX(Pricebook!$K$2:$K$1401,MATCH(A81,Pricebook!$A$2:$A$1401,0))</f>
        <v>280.3</v>
      </c>
      <c r="F81" s="22" t="n">
        <f aca="false">ROUND((E81/D81-1)*100,1)</f>
        <v>16.8</v>
      </c>
      <c r="G81" s="21" t="str">
        <f aca="false">INDEX(Pricebook!$P$2:$P$1401,MATCH(A81,Pricebook!$A$2:$A$1401,0))</f>
        <v>Approved as proposed</v>
      </c>
      <c r="H81" s="19" t="n">
        <f aca="false">INDEX(Pricebook!$L$2:$L$1401,MATCH(A81,Pricebook!$A$2:$A$1401,0))</f>
        <v>280.3</v>
      </c>
      <c r="I81" s="21" t="str">
        <f aca="false">INDEX(Pricebook!$Q$2:$Q$1401,MATCH(A81,Pricebook!$A$2:$A$1401,0))&amp;""</f>
        <v/>
      </c>
    </row>
    <row r="82" customFormat="false" ht="15" hidden="false" customHeight="false" outlineLevel="0" collapsed="false">
      <c r="A82" s="21" t="s">
        <v>1028</v>
      </c>
      <c r="B82" s="21" t="s">
        <v>1029</v>
      </c>
      <c r="C82" s="21" t="s">
        <v>971</v>
      </c>
      <c r="D82" s="19" t="n">
        <f aca="false">INDEX(Pricebook!$H$2:$H$1401,MATCH(A82,Pricebook!$A$2:$A$1401,0))</f>
        <v>40.5</v>
      </c>
      <c r="E82" s="19" t="n">
        <f aca="false">INDEX(Pricebook!$K$2:$K$1401,MATCH(A82,Pricebook!$A$2:$A$1401,0))</f>
        <v>47.3</v>
      </c>
      <c r="F82" s="22" t="n">
        <f aca="false">ROUND((E82/D82-1)*100,1)</f>
        <v>16.8</v>
      </c>
      <c r="G82" s="21" t="str">
        <f aca="false">INDEX(Pricebook!$P$2:$P$1401,MATCH(A82,Pricebook!$A$2:$A$1401,0))</f>
        <v>Approved as proposed</v>
      </c>
      <c r="H82" s="19" t="n">
        <f aca="false">INDEX(Pricebook!$L$2:$L$1401,MATCH(A82,Pricebook!$A$2:$A$1401,0))</f>
        <v>47.3</v>
      </c>
      <c r="I82" s="21" t="str">
        <f aca="false">INDEX(Pricebook!$Q$2:$Q$1401,MATCH(A82,Pricebook!$A$2:$A$1401,0))&amp;""</f>
        <v/>
      </c>
    </row>
    <row r="83" customFormat="false" ht="15" hidden="false" customHeight="false" outlineLevel="0" collapsed="false">
      <c r="A83" s="21" t="s">
        <v>1110</v>
      </c>
      <c r="B83" s="21" t="s">
        <v>1111</v>
      </c>
      <c r="C83" s="21" t="s">
        <v>971</v>
      </c>
      <c r="D83" s="19" t="n">
        <f aca="false">INDEX(Pricebook!$H$2:$H$1401,MATCH(A83,Pricebook!$A$2:$A$1401,0))</f>
        <v>267.45</v>
      </c>
      <c r="E83" s="19" t="n">
        <f aca="false">INDEX(Pricebook!$K$2:$K$1401,MATCH(A83,Pricebook!$A$2:$A$1401,0))</f>
        <v>312.35</v>
      </c>
      <c r="F83" s="22" t="n">
        <f aca="false">ROUND((E83/D83-1)*100,1)</f>
        <v>16.8</v>
      </c>
      <c r="G83" s="21" t="str">
        <f aca="false">INDEX(Pricebook!$P$2:$P$1401,MATCH(A83,Pricebook!$A$2:$A$1401,0))</f>
        <v>Approved as proposed</v>
      </c>
      <c r="H83" s="19" t="n">
        <f aca="false">INDEX(Pricebook!$L$2:$L$1401,MATCH(A83,Pricebook!$A$2:$A$1401,0))</f>
        <v>312.35</v>
      </c>
      <c r="I83" s="21" t="str">
        <f aca="false">INDEX(Pricebook!$Q$2:$Q$1401,MATCH(A83,Pricebook!$A$2:$A$1401,0))&amp;""</f>
        <v/>
      </c>
    </row>
    <row r="84" customFormat="false" ht="15" hidden="false" customHeight="false" outlineLevel="0" collapsed="false">
      <c r="A84" s="21" t="s">
        <v>1284</v>
      </c>
      <c r="B84" s="21" t="s">
        <v>1285</v>
      </c>
      <c r="C84" s="21" t="s">
        <v>971</v>
      </c>
      <c r="D84" s="19" t="n">
        <f aca="false">INDEX(Pricebook!$H$2:$H$1401,MATCH(A84,Pricebook!$A$2:$A$1401,0))</f>
        <v>17</v>
      </c>
      <c r="E84" s="19" t="n">
        <f aca="false">INDEX(Pricebook!$K$2:$K$1401,MATCH(A84,Pricebook!$A$2:$A$1401,0))</f>
        <v>19.85</v>
      </c>
      <c r="F84" s="22" t="n">
        <f aca="false">ROUND((E84/D84-1)*100,1)</f>
        <v>16.8</v>
      </c>
      <c r="G84" s="21" t="str">
        <f aca="false">INDEX(Pricebook!$P$2:$P$1401,MATCH(A84,Pricebook!$A$2:$A$1401,0))</f>
        <v>Approved, capped at +10%</v>
      </c>
      <c r="H84" s="19" t="n">
        <f aca="false">INDEX(Pricebook!$L$2:$L$1401,MATCH(A84,Pricebook!$A$2:$A$1401,0))</f>
        <v>18.7</v>
      </c>
      <c r="I84" s="21" t="str">
        <f aca="false">INDEX(Pricebook!$Q$2:$Q$1401,MATCH(A84,Pricebook!$A$2:$A$1401,0))&amp;""</f>
        <v>Owner cap this quarter, balance next quarter</v>
      </c>
    </row>
    <row r="85" customFormat="false" ht="15" hidden="false" customHeight="false" outlineLevel="0" collapsed="false">
      <c r="A85" s="21" t="s">
        <v>1234</v>
      </c>
      <c r="B85" s="21" t="s">
        <v>1235</v>
      </c>
      <c r="C85" s="21" t="s">
        <v>971</v>
      </c>
      <c r="D85" s="19" t="n">
        <f aca="false">INDEX(Pricebook!$H$2:$H$1401,MATCH(A85,Pricebook!$A$2:$A$1401,0))</f>
        <v>23</v>
      </c>
      <c r="E85" s="19" t="n">
        <f aca="false">INDEX(Pricebook!$K$2:$K$1401,MATCH(A85,Pricebook!$A$2:$A$1401,0))</f>
        <v>26.85</v>
      </c>
      <c r="F85" s="22" t="n">
        <f aca="false">ROUND((E85/D85-1)*100,1)</f>
        <v>16.7</v>
      </c>
      <c r="G85" s="21" t="str">
        <f aca="false">INDEX(Pricebook!$P$2:$P$1401,MATCH(A85,Pricebook!$A$2:$A$1401,0))</f>
        <v>Approved as proposed</v>
      </c>
      <c r="H85" s="19" t="n">
        <f aca="false">INDEX(Pricebook!$L$2:$L$1401,MATCH(A85,Pricebook!$A$2:$A$1401,0))</f>
        <v>26.85</v>
      </c>
      <c r="I85" s="21" t="str">
        <f aca="false">INDEX(Pricebook!$Q$2:$Q$1401,MATCH(A85,Pricebook!$A$2:$A$1401,0))&amp;""</f>
        <v/>
      </c>
    </row>
    <row r="86" customFormat="false" ht="15" hidden="false" customHeight="false" outlineLevel="0" collapsed="false">
      <c r="A86" s="21" t="s">
        <v>1134</v>
      </c>
      <c r="B86" s="21" t="s">
        <v>1135</v>
      </c>
      <c r="C86" s="21" t="s">
        <v>971</v>
      </c>
      <c r="D86" s="19" t="n">
        <f aca="false">INDEX(Pricebook!$H$2:$H$1401,MATCH(A86,Pricebook!$A$2:$A$1401,0))</f>
        <v>26.95</v>
      </c>
      <c r="E86" s="19" t="n">
        <f aca="false">INDEX(Pricebook!$K$2:$K$1401,MATCH(A86,Pricebook!$A$2:$A$1401,0))</f>
        <v>31.45</v>
      </c>
      <c r="F86" s="22" t="n">
        <f aca="false">ROUND((E86/D86-1)*100,1)</f>
        <v>16.7</v>
      </c>
      <c r="G86" s="21" t="str">
        <f aca="false">INDEX(Pricebook!$P$2:$P$1401,MATCH(A86,Pricebook!$A$2:$A$1401,0))</f>
        <v>Held at old sell</v>
      </c>
      <c r="H86" s="19" t="n">
        <f aca="false">INDEX(Pricebook!$L$2:$L$1401,MATCH(A86,Pricebook!$A$2:$A$1401,0))</f>
        <v>26.95</v>
      </c>
      <c r="I86" s="21" t="str">
        <f aca="false">INDEX(Pricebook!$Q$2:$Q$1401,MATCH(A86,Pricebook!$A$2:$A$1401,0))&amp;""</f>
        <v>Fixed-price job held to 31 Dec 2026</v>
      </c>
    </row>
    <row r="87" customFormat="false" ht="15" hidden="false" customHeight="false" outlineLevel="0" collapsed="false">
      <c r="A87" s="21" t="s">
        <v>1174</v>
      </c>
      <c r="B87" s="21" t="s">
        <v>1175</v>
      </c>
      <c r="C87" s="21" t="s">
        <v>971</v>
      </c>
      <c r="D87" s="19" t="n">
        <f aca="false">INDEX(Pricebook!$H$2:$H$1401,MATCH(A87,Pricebook!$A$2:$A$1401,0))</f>
        <v>694.3</v>
      </c>
      <c r="E87" s="19" t="n">
        <f aca="false">INDEX(Pricebook!$K$2:$K$1401,MATCH(A87,Pricebook!$A$2:$A$1401,0))</f>
        <v>810.1</v>
      </c>
      <c r="F87" s="22" t="n">
        <f aca="false">ROUND((E87/D87-1)*100,1)</f>
        <v>16.7</v>
      </c>
      <c r="G87" s="21" t="str">
        <f aca="false">INDEX(Pricebook!$P$2:$P$1401,MATCH(A87,Pricebook!$A$2:$A$1401,0))</f>
        <v>Approved as proposed</v>
      </c>
      <c r="H87" s="19" t="n">
        <f aca="false">INDEX(Pricebook!$L$2:$L$1401,MATCH(A87,Pricebook!$A$2:$A$1401,0))</f>
        <v>810.1</v>
      </c>
      <c r="I87" s="21" t="str">
        <f aca="false">INDEX(Pricebook!$Q$2:$Q$1401,MATCH(A87,Pricebook!$A$2:$A$1401,0))&amp;""</f>
        <v/>
      </c>
    </row>
    <row r="88" customFormat="false" ht="15" hidden="false" customHeight="false" outlineLevel="0" collapsed="false">
      <c r="A88" s="21" t="s">
        <v>1032</v>
      </c>
      <c r="B88" s="21" t="s">
        <v>1033</v>
      </c>
      <c r="C88" s="21" t="s">
        <v>971</v>
      </c>
      <c r="D88" s="19" t="n">
        <f aca="false">INDEX(Pricebook!$H$2:$H$1401,MATCH(A88,Pricebook!$A$2:$A$1401,0))</f>
        <v>2.7</v>
      </c>
      <c r="E88" s="19" t="n">
        <f aca="false">INDEX(Pricebook!$K$2:$K$1401,MATCH(A88,Pricebook!$A$2:$A$1401,0))</f>
        <v>3.15</v>
      </c>
      <c r="F88" s="22" t="n">
        <f aca="false">ROUND((E88/D88-1)*100,1)</f>
        <v>16.7</v>
      </c>
      <c r="G88" s="21" t="str">
        <f aca="false">INDEX(Pricebook!$P$2:$P$1401,MATCH(A88,Pricebook!$A$2:$A$1401,0))</f>
        <v>Approved as proposed</v>
      </c>
      <c r="H88" s="19" t="n">
        <f aca="false">INDEX(Pricebook!$L$2:$L$1401,MATCH(A88,Pricebook!$A$2:$A$1401,0))</f>
        <v>3.15</v>
      </c>
      <c r="I88" s="21" t="str">
        <f aca="false">INDEX(Pricebook!$Q$2:$Q$1401,MATCH(A88,Pricebook!$A$2:$A$1401,0))&amp;""</f>
        <v/>
      </c>
    </row>
    <row r="89" customFormat="false" ht="15" hidden="false" customHeight="false" outlineLevel="0" collapsed="false">
      <c r="A89" s="21" t="s">
        <v>1102</v>
      </c>
      <c r="B89" s="21" t="s">
        <v>1103</v>
      </c>
      <c r="C89" s="21" t="s">
        <v>971</v>
      </c>
      <c r="D89" s="19" t="n">
        <f aca="false">INDEX(Pricebook!$H$2:$H$1401,MATCH(A89,Pricebook!$A$2:$A$1401,0))</f>
        <v>12.3</v>
      </c>
      <c r="E89" s="19" t="n">
        <f aca="false">INDEX(Pricebook!$K$2:$K$1401,MATCH(A89,Pricebook!$A$2:$A$1401,0))</f>
        <v>14.35</v>
      </c>
      <c r="F89" s="22" t="n">
        <f aca="false">ROUND((E89/D89-1)*100,1)</f>
        <v>16.7</v>
      </c>
      <c r="G89" s="21" t="str">
        <f aca="false">INDEX(Pricebook!$P$2:$P$1401,MATCH(A89,Pricebook!$A$2:$A$1401,0))</f>
        <v>Approved as proposed</v>
      </c>
      <c r="H89" s="19" t="n">
        <f aca="false">INDEX(Pricebook!$L$2:$L$1401,MATCH(A89,Pricebook!$A$2:$A$1401,0))</f>
        <v>14.35</v>
      </c>
      <c r="I89" s="21" t="str">
        <f aca="false">INDEX(Pricebook!$Q$2:$Q$1401,MATCH(A89,Pricebook!$A$2:$A$1401,0))&amp;""</f>
        <v/>
      </c>
    </row>
    <row r="90" customFormat="false" ht="15" hidden="false" customHeight="false" outlineLevel="0" collapsed="false">
      <c r="A90" s="21" t="s">
        <v>1108</v>
      </c>
      <c r="B90" s="21" t="s">
        <v>1109</v>
      </c>
      <c r="C90" s="21" t="s">
        <v>971</v>
      </c>
      <c r="D90" s="19" t="n">
        <f aca="false">INDEX(Pricebook!$H$2:$H$1401,MATCH(A90,Pricebook!$A$2:$A$1401,0))</f>
        <v>1.8</v>
      </c>
      <c r="E90" s="19" t="n">
        <f aca="false">INDEX(Pricebook!$K$2:$K$1401,MATCH(A90,Pricebook!$A$2:$A$1401,0))</f>
        <v>2.1</v>
      </c>
      <c r="F90" s="22" t="n">
        <f aca="false">ROUND((E90/D90-1)*100,1)</f>
        <v>16.7</v>
      </c>
      <c r="G90" s="21" t="str">
        <f aca="false">INDEX(Pricebook!$P$2:$P$1401,MATCH(A90,Pricebook!$A$2:$A$1401,0))</f>
        <v>Approved as proposed</v>
      </c>
      <c r="H90" s="19" t="n">
        <f aca="false">INDEX(Pricebook!$L$2:$L$1401,MATCH(A90,Pricebook!$A$2:$A$1401,0))</f>
        <v>2.1</v>
      </c>
      <c r="I90" s="21" t="str">
        <f aca="false">INDEX(Pricebook!$Q$2:$Q$1401,MATCH(A90,Pricebook!$A$2:$A$1401,0))&amp;""</f>
        <v>Competitive item, agreed margin 20%</v>
      </c>
    </row>
    <row r="91" customFormat="false" ht="15" hidden="false" customHeight="false" outlineLevel="0" collapsed="false">
      <c r="A91" s="21" t="s">
        <v>1112</v>
      </c>
      <c r="B91" s="21" t="s">
        <v>1113</v>
      </c>
      <c r="C91" s="21" t="s">
        <v>971</v>
      </c>
      <c r="D91" s="19" t="n">
        <f aca="false">INDEX(Pricebook!$H$2:$H$1401,MATCH(A91,Pricebook!$A$2:$A$1401,0))</f>
        <v>3</v>
      </c>
      <c r="E91" s="19" t="n">
        <f aca="false">INDEX(Pricebook!$K$2:$K$1401,MATCH(A91,Pricebook!$A$2:$A$1401,0))</f>
        <v>3.5</v>
      </c>
      <c r="F91" s="22" t="n">
        <f aca="false">ROUND((E91/D91-1)*100,1)</f>
        <v>16.7</v>
      </c>
      <c r="G91" s="21" t="str">
        <f aca="false">INDEX(Pricebook!$P$2:$P$1401,MATCH(A91,Pricebook!$A$2:$A$1401,0))</f>
        <v>Held at old sell</v>
      </c>
      <c r="H91" s="19" t="n">
        <f aca="false">INDEX(Pricebook!$L$2:$L$1401,MATCH(A91,Pricebook!$A$2:$A$1401,0))</f>
        <v>3</v>
      </c>
      <c r="I91" s="21" t="str">
        <f aca="false">INDEX(Pricebook!$Q$2:$Q$1401,MATCH(A91,Pricebook!$A$2:$A$1401,0))&amp;""</f>
        <v>Fixed-price job held to 31 Dec 2026</v>
      </c>
    </row>
    <row r="92" customFormat="false" ht="15" hidden="false" customHeight="false" outlineLevel="0" collapsed="false">
      <c r="A92" s="21" t="s">
        <v>1114</v>
      </c>
      <c r="B92" s="21" t="s">
        <v>1115</v>
      </c>
      <c r="C92" s="21" t="s">
        <v>971</v>
      </c>
      <c r="D92" s="19" t="n">
        <f aca="false">INDEX(Pricebook!$H$2:$H$1401,MATCH(A92,Pricebook!$A$2:$A$1401,0))</f>
        <v>1.2</v>
      </c>
      <c r="E92" s="19" t="n">
        <f aca="false">INDEX(Pricebook!$K$2:$K$1401,MATCH(A92,Pricebook!$A$2:$A$1401,0))</f>
        <v>1.4</v>
      </c>
      <c r="F92" s="22" t="n">
        <f aca="false">ROUND((E92/D92-1)*100,1)</f>
        <v>16.7</v>
      </c>
      <c r="G92" s="21" t="str">
        <f aca="false">INDEX(Pricebook!$P$2:$P$1401,MATCH(A92,Pricebook!$A$2:$A$1401,0))</f>
        <v>Approved as proposed</v>
      </c>
      <c r="H92" s="19" t="n">
        <f aca="false">INDEX(Pricebook!$L$2:$L$1401,MATCH(A92,Pricebook!$A$2:$A$1401,0))</f>
        <v>1.4</v>
      </c>
      <c r="I92" s="21" t="str">
        <f aca="false">INDEX(Pricebook!$Q$2:$Q$1401,MATCH(A92,Pricebook!$A$2:$A$1401,0))&amp;""</f>
        <v/>
      </c>
    </row>
    <row r="93" customFormat="false" ht="15" hidden="false" customHeight="false" outlineLevel="0" collapsed="false">
      <c r="A93" s="21" t="s">
        <v>1118</v>
      </c>
      <c r="B93" s="21" t="s">
        <v>1119</v>
      </c>
      <c r="C93" s="21" t="s">
        <v>971</v>
      </c>
      <c r="D93" s="19" t="n">
        <f aca="false">INDEX(Pricebook!$H$2:$H$1401,MATCH(A93,Pricebook!$A$2:$A$1401,0))</f>
        <v>2.1</v>
      </c>
      <c r="E93" s="19" t="n">
        <f aca="false">INDEX(Pricebook!$K$2:$K$1401,MATCH(A93,Pricebook!$A$2:$A$1401,0))</f>
        <v>2.45</v>
      </c>
      <c r="F93" s="22" t="n">
        <f aca="false">ROUND((E93/D93-1)*100,1)</f>
        <v>16.7</v>
      </c>
      <c r="G93" s="21" t="str">
        <f aca="false">INDEX(Pricebook!$P$2:$P$1401,MATCH(A93,Pricebook!$A$2:$A$1401,0))</f>
        <v>Held at old sell</v>
      </c>
      <c r="H93" s="19" t="n">
        <f aca="false">INDEX(Pricebook!$L$2:$L$1401,MATCH(A93,Pricebook!$A$2:$A$1401,0))</f>
        <v>2.1</v>
      </c>
      <c r="I93" s="21" t="str">
        <f aca="false">INDEX(Pricebook!$Q$2:$Q$1401,MATCH(A93,Pricebook!$A$2:$A$1401,0))&amp;""</f>
        <v>Fixed-price job held to 31 Dec 2026</v>
      </c>
    </row>
    <row r="94" customFormat="false" ht="15" hidden="false" customHeight="false" outlineLevel="0" collapsed="false">
      <c r="A94" s="21" t="s">
        <v>1126</v>
      </c>
      <c r="B94" s="21" t="s">
        <v>1127</v>
      </c>
      <c r="C94" s="21" t="s">
        <v>971</v>
      </c>
      <c r="D94" s="19" t="n">
        <f aca="false">INDEX(Pricebook!$H$2:$H$1401,MATCH(A94,Pricebook!$A$2:$A$1401,0))</f>
        <v>1.8</v>
      </c>
      <c r="E94" s="19" t="n">
        <f aca="false">INDEX(Pricebook!$K$2:$K$1401,MATCH(A94,Pricebook!$A$2:$A$1401,0))</f>
        <v>2.1</v>
      </c>
      <c r="F94" s="22" t="n">
        <f aca="false">ROUND((E94/D94-1)*100,1)</f>
        <v>16.7</v>
      </c>
      <c r="G94" s="21" t="str">
        <f aca="false">INDEX(Pricebook!$P$2:$P$1401,MATCH(A94,Pricebook!$A$2:$A$1401,0))</f>
        <v>Approved, capped at +10%</v>
      </c>
      <c r="H94" s="19" t="n">
        <f aca="false">INDEX(Pricebook!$L$2:$L$1401,MATCH(A94,Pricebook!$A$2:$A$1401,0))</f>
        <v>2</v>
      </c>
      <c r="I94" s="21" t="str">
        <f aca="false">INDEX(Pricebook!$Q$2:$Q$1401,MATCH(A94,Pricebook!$A$2:$A$1401,0))&amp;""</f>
        <v>Owner cap this quarter, balance next quarter</v>
      </c>
    </row>
    <row r="95" customFormat="false" ht="15" hidden="false" customHeight="false" outlineLevel="0" collapsed="false">
      <c r="A95" s="21" t="s">
        <v>1142</v>
      </c>
      <c r="B95" s="21" t="s">
        <v>1143</v>
      </c>
      <c r="C95" s="21" t="s">
        <v>971</v>
      </c>
      <c r="D95" s="19" t="n">
        <f aca="false">INDEX(Pricebook!$H$2:$H$1401,MATCH(A95,Pricebook!$A$2:$A$1401,0))</f>
        <v>3</v>
      </c>
      <c r="E95" s="19" t="n">
        <f aca="false">INDEX(Pricebook!$K$2:$K$1401,MATCH(A95,Pricebook!$A$2:$A$1401,0))</f>
        <v>3.5</v>
      </c>
      <c r="F95" s="22" t="n">
        <f aca="false">ROUND((E95/D95-1)*100,1)</f>
        <v>16.7</v>
      </c>
      <c r="G95" s="21" t="str">
        <f aca="false">INDEX(Pricebook!$P$2:$P$1401,MATCH(A95,Pricebook!$A$2:$A$1401,0))</f>
        <v>Approved as proposed</v>
      </c>
      <c r="H95" s="19" t="n">
        <f aca="false">INDEX(Pricebook!$L$2:$L$1401,MATCH(A95,Pricebook!$A$2:$A$1401,0))</f>
        <v>3.5</v>
      </c>
      <c r="I95" s="21" t="str">
        <f aca="false">INDEX(Pricebook!$Q$2:$Q$1401,MATCH(A95,Pricebook!$A$2:$A$1401,0))&amp;""</f>
        <v/>
      </c>
    </row>
    <row r="96" customFormat="false" ht="15" hidden="false" customHeight="false" outlineLevel="0" collapsed="false">
      <c r="A96" s="21" t="s">
        <v>1176</v>
      </c>
      <c r="B96" s="21" t="s">
        <v>1177</v>
      </c>
      <c r="C96" s="21" t="s">
        <v>971</v>
      </c>
      <c r="D96" s="19" t="n">
        <f aca="false">INDEX(Pricebook!$H$2:$H$1401,MATCH(A96,Pricebook!$A$2:$A$1401,0))</f>
        <v>1.8</v>
      </c>
      <c r="E96" s="19" t="n">
        <f aca="false">INDEX(Pricebook!$K$2:$K$1401,MATCH(A96,Pricebook!$A$2:$A$1401,0))</f>
        <v>2.1</v>
      </c>
      <c r="F96" s="22" t="n">
        <f aca="false">ROUND((E96/D96-1)*100,1)</f>
        <v>16.7</v>
      </c>
      <c r="G96" s="21" t="str">
        <f aca="false">INDEX(Pricebook!$P$2:$P$1401,MATCH(A96,Pricebook!$A$2:$A$1401,0))</f>
        <v>Approved as proposed</v>
      </c>
      <c r="H96" s="19" t="n">
        <f aca="false">INDEX(Pricebook!$L$2:$L$1401,MATCH(A96,Pricebook!$A$2:$A$1401,0))</f>
        <v>2.1</v>
      </c>
      <c r="I96" s="21" t="str">
        <f aca="false">INDEX(Pricebook!$Q$2:$Q$1401,MATCH(A96,Pricebook!$A$2:$A$1401,0))&amp;""</f>
        <v/>
      </c>
    </row>
    <row r="97" customFormat="false" ht="15" hidden="false" customHeight="false" outlineLevel="0" collapsed="false">
      <c r="A97" s="21" t="s">
        <v>1192</v>
      </c>
      <c r="B97" s="21" t="s">
        <v>1193</v>
      </c>
      <c r="C97" s="21" t="s">
        <v>971</v>
      </c>
      <c r="D97" s="19" t="n">
        <f aca="false">INDEX(Pricebook!$H$2:$H$1401,MATCH(A97,Pricebook!$A$2:$A$1401,0))</f>
        <v>3.6</v>
      </c>
      <c r="E97" s="19" t="n">
        <f aca="false">INDEX(Pricebook!$K$2:$K$1401,MATCH(A97,Pricebook!$A$2:$A$1401,0))</f>
        <v>4.2</v>
      </c>
      <c r="F97" s="22" t="n">
        <f aca="false">ROUND((E97/D97-1)*100,1)</f>
        <v>16.7</v>
      </c>
      <c r="G97" s="21" t="str">
        <f aca="false">INDEX(Pricebook!$P$2:$P$1401,MATCH(A97,Pricebook!$A$2:$A$1401,0))</f>
        <v>Approved as proposed</v>
      </c>
      <c r="H97" s="19" t="n">
        <f aca="false">INDEX(Pricebook!$L$2:$L$1401,MATCH(A97,Pricebook!$A$2:$A$1401,0))</f>
        <v>4.2</v>
      </c>
      <c r="I97" s="21" t="str">
        <f aca="false">INDEX(Pricebook!$Q$2:$Q$1401,MATCH(A97,Pricebook!$A$2:$A$1401,0))&amp;""</f>
        <v/>
      </c>
    </row>
    <row r="98" customFormat="false" ht="15" hidden="false" customHeight="false" outlineLevel="0" collapsed="false">
      <c r="A98" s="21" t="s">
        <v>1198</v>
      </c>
      <c r="B98" s="21" t="s">
        <v>1199</v>
      </c>
      <c r="C98" s="21" t="s">
        <v>971</v>
      </c>
      <c r="D98" s="19" t="n">
        <f aca="false">INDEX(Pricebook!$H$2:$H$1401,MATCH(A98,Pricebook!$A$2:$A$1401,0))</f>
        <v>2.4</v>
      </c>
      <c r="E98" s="19" t="n">
        <f aca="false">INDEX(Pricebook!$K$2:$K$1401,MATCH(A98,Pricebook!$A$2:$A$1401,0))</f>
        <v>2.8</v>
      </c>
      <c r="F98" s="22" t="n">
        <f aca="false">ROUND((E98/D98-1)*100,1)</f>
        <v>16.7</v>
      </c>
      <c r="G98" s="21" t="str">
        <f aca="false">INDEX(Pricebook!$P$2:$P$1401,MATCH(A98,Pricebook!$A$2:$A$1401,0))</f>
        <v>Held at old sell</v>
      </c>
      <c r="H98" s="19" t="n">
        <f aca="false">INDEX(Pricebook!$L$2:$L$1401,MATCH(A98,Pricebook!$A$2:$A$1401,0))</f>
        <v>2.4</v>
      </c>
      <c r="I98" s="21" t="str">
        <f aca="false">INDEX(Pricebook!$Q$2:$Q$1401,MATCH(A98,Pricebook!$A$2:$A$1401,0))&amp;""</f>
        <v>Fixed-price job held to 31 Dec 2026</v>
      </c>
    </row>
    <row r="99" customFormat="false" ht="15" hidden="false" customHeight="false" outlineLevel="0" collapsed="false">
      <c r="A99" s="21" t="s">
        <v>1254</v>
      </c>
      <c r="B99" s="21" t="s">
        <v>1255</v>
      </c>
      <c r="C99" s="21" t="s">
        <v>971</v>
      </c>
      <c r="D99" s="19" t="n">
        <f aca="false">INDEX(Pricebook!$H$2:$H$1401,MATCH(A99,Pricebook!$A$2:$A$1401,0))</f>
        <v>3</v>
      </c>
      <c r="E99" s="19" t="n">
        <f aca="false">INDEX(Pricebook!$K$2:$K$1401,MATCH(A99,Pricebook!$A$2:$A$1401,0))</f>
        <v>3.5</v>
      </c>
      <c r="F99" s="22" t="n">
        <f aca="false">ROUND((E99/D99-1)*100,1)</f>
        <v>16.7</v>
      </c>
      <c r="G99" s="21" t="str">
        <f aca="false">INDEX(Pricebook!$P$2:$P$1401,MATCH(A99,Pricebook!$A$2:$A$1401,0))</f>
        <v>Approved as proposed</v>
      </c>
      <c r="H99" s="19" t="n">
        <f aca="false">INDEX(Pricebook!$L$2:$L$1401,MATCH(A99,Pricebook!$A$2:$A$1401,0))</f>
        <v>3.5</v>
      </c>
      <c r="I99" s="21" t="str">
        <f aca="false">INDEX(Pricebook!$Q$2:$Q$1401,MATCH(A99,Pricebook!$A$2:$A$1401,0))&amp;""</f>
        <v/>
      </c>
    </row>
    <row r="100" customFormat="false" ht="15" hidden="false" customHeight="false" outlineLevel="0" collapsed="false">
      <c r="A100" s="21" t="s">
        <v>1256</v>
      </c>
      <c r="B100" s="21" t="s">
        <v>1257</v>
      </c>
      <c r="C100" s="21" t="s">
        <v>971</v>
      </c>
      <c r="D100" s="19" t="n">
        <f aca="false">INDEX(Pricebook!$H$2:$H$1401,MATCH(A100,Pricebook!$A$2:$A$1401,0))</f>
        <v>3</v>
      </c>
      <c r="E100" s="19" t="n">
        <f aca="false">INDEX(Pricebook!$K$2:$K$1401,MATCH(A100,Pricebook!$A$2:$A$1401,0))</f>
        <v>3.5</v>
      </c>
      <c r="F100" s="22" t="n">
        <f aca="false">ROUND((E100/D100-1)*100,1)</f>
        <v>16.7</v>
      </c>
      <c r="G100" s="21" t="str">
        <f aca="false">INDEX(Pricebook!$P$2:$P$1401,MATCH(A100,Pricebook!$A$2:$A$1401,0))</f>
        <v>Approved as proposed</v>
      </c>
      <c r="H100" s="19" t="n">
        <f aca="false">INDEX(Pricebook!$L$2:$L$1401,MATCH(A100,Pricebook!$A$2:$A$1401,0))</f>
        <v>3.5</v>
      </c>
      <c r="I100" s="21" t="str">
        <f aca="false">INDEX(Pricebook!$Q$2:$Q$1401,MATCH(A100,Pricebook!$A$2:$A$1401,0))&amp;""</f>
        <v/>
      </c>
    </row>
    <row r="101" customFormat="false" ht="15" hidden="false" customHeight="false" outlineLevel="0" collapsed="false">
      <c r="A101" s="21" t="s">
        <v>1366</v>
      </c>
      <c r="B101" s="21" t="s">
        <v>1367</v>
      </c>
      <c r="C101" s="21" t="s">
        <v>971</v>
      </c>
      <c r="D101" s="19" t="n">
        <f aca="false">INDEX(Pricebook!$H$2:$H$1401,MATCH(A101,Pricebook!$A$2:$A$1401,0))</f>
        <v>2.7</v>
      </c>
      <c r="E101" s="19" t="n">
        <f aca="false">INDEX(Pricebook!$K$2:$K$1401,MATCH(A101,Pricebook!$A$2:$A$1401,0))</f>
        <v>3.15</v>
      </c>
      <c r="F101" s="22" t="n">
        <f aca="false">ROUND((E101/D101-1)*100,1)</f>
        <v>16.7</v>
      </c>
      <c r="G101" s="21" t="str">
        <f aca="false">INDEX(Pricebook!$P$2:$P$1401,MATCH(A101,Pricebook!$A$2:$A$1401,0))</f>
        <v>Approved, capped at +10%</v>
      </c>
      <c r="H101" s="19" t="n">
        <f aca="false">INDEX(Pricebook!$L$2:$L$1401,MATCH(A101,Pricebook!$A$2:$A$1401,0))</f>
        <v>3</v>
      </c>
      <c r="I101" s="21" t="str">
        <f aca="false">INDEX(Pricebook!$Q$2:$Q$1401,MATCH(A101,Pricebook!$A$2:$A$1401,0))&amp;""</f>
        <v>Owner cap this quarter, balance next quarter</v>
      </c>
    </row>
    <row r="102" customFormat="false" ht="15" hidden="false" customHeight="false" outlineLevel="0" collapsed="false">
      <c r="A102" s="21" t="s">
        <v>1372</v>
      </c>
      <c r="B102" s="21" t="s">
        <v>1373</v>
      </c>
      <c r="C102" s="21" t="s">
        <v>971</v>
      </c>
      <c r="D102" s="19" t="n">
        <f aca="false">INDEX(Pricebook!$H$2:$H$1401,MATCH(A102,Pricebook!$A$2:$A$1401,0))</f>
        <v>2.4</v>
      </c>
      <c r="E102" s="19" t="n">
        <f aca="false">INDEX(Pricebook!$K$2:$K$1401,MATCH(A102,Pricebook!$A$2:$A$1401,0))</f>
        <v>2.8</v>
      </c>
      <c r="F102" s="22" t="n">
        <f aca="false">ROUND((E102/D102-1)*100,1)</f>
        <v>16.7</v>
      </c>
      <c r="G102" s="21" t="str">
        <f aca="false">INDEX(Pricebook!$P$2:$P$1401,MATCH(A102,Pricebook!$A$2:$A$1401,0))</f>
        <v>Approved as proposed</v>
      </c>
      <c r="H102" s="19" t="n">
        <f aca="false">INDEX(Pricebook!$L$2:$L$1401,MATCH(A102,Pricebook!$A$2:$A$1401,0))</f>
        <v>2.8</v>
      </c>
      <c r="I102" s="21" t="str">
        <f aca="false">INDEX(Pricebook!$Q$2:$Q$1401,MATCH(A102,Pricebook!$A$2:$A$1401,0))&amp;""</f>
        <v/>
      </c>
    </row>
    <row r="103" customFormat="false" ht="15" hidden="false" customHeight="false" outlineLevel="0" collapsed="false">
      <c r="A103" s="21" t="s">
        <v>1436</v>
      </c>
      <c r="B103" s="21" t="s">
        <v>1437</v>
      </c>
      <c r="C103" s="21" t="s">
        <v>971</v>
      </c>
      <c r="D103" s="19" t="n">
        <f aca="false">INDEX(Pricebook!$H$2:$H$1401,MATCH(A103,Pricebook!$A$2:$A$1401,0))</f>
        <v>2.1</v>
      </c>
      <c r="E103" s="19" t="n">
        <f aca="false">INDEX(Pricebook!$K$2:$K$1401,MATCH(A103,Pricebook!$A$2:$A$1401,0))</f>
        <v>2.45</v>
      </c>
      <c r="F103" s="22" t="n">
        <f aca="false">ROUND((E103/D103-1)*100,1)</f>
        <v>16.7</v>
      </c>
      <c r="G103" s="21" t="str">
        <f aca="false">INDEX(Pricebook!$P$2:$P$1401,MATCH(A103,Pricebook!$A$2:$A$1401,0))</f>
        <v>Approved as proposed</v>
      </c>
      <c r="H103" s="19" t="n">
        <f aca="false">INDEX(Pricebook!$L$2:$L$1401,MATCH(A103,Pricebook!$A$2:$A$1401,0))</f>
        <v>2.45</v>
      </c>
      <c r="I103" s="21" t="str">
        <f aca="false">INDEX(Pricebook!$Q$2:$Q$1401,MATCH(A103,Pricebook!$A$2:$A$1401,0))&amp;""</f>
        <v/>
      </c>
    </row>
    <row r="104" customFormat="false" ht="15" hidden="false" customHeight="false" outlineLevel="0" collapsed="false">
      <c r="A104" s="21" t="s">
        <v>1244</v>
      </c>
      <c r="B104" s="21" t="s">
        <v>1245</v>
      </c>
      <c r="C104" s="21" t="s">
        <v>971</v>
      </c>
      <c r="D104" s="19" t="n">
        <f aca="false">INDEX(Pricebook!$H$2:$H$1401,MATCH(A104,Pricebook!$A$2:$A$1401,0))</f>
        <v>352.6</v>
      </c>
      <c r="E104" s="19" t="n">
        <f aca="false">INDEX(Pricebook!$K$2:$K$1401,MATCH(A104,Pricebook!$A$2:$A$1401,0))</f>
        <v>411.3</v>
      </c>
      <c r="F104" s="22" t="n">
        <f aca="false">ROUND((E104/D104-1)*100,1)</f>
        <v>16.6</v>
      </c>
      <c r="G104" s="21" t="str">
        <f aca="false">INDEX(Pricebook!$P$2:$P$1401,MATCH(A104,Pricebook!$A$2:$A$1401,0))</f>
        <v>Approved as proposed</v>
      </c>
      <c r="H104" s="19" t="n">
        <f aca="false">INDEX(Pricebook!$L$2:$L$1401,MATCH(A104,Pricebook!$A$2:$A$1401,0))</f>
        <v>411.3</v>
      </c>
      <c r="I104" s="21" t="str">
        <f aca="false">INDEX(Pricebook!$Q$2:$Q$1401,MATCH(A104,Pricebook!$A$2:$A$1401,0))&amp;""</f>
        <v>Competitive item, agreed margin 22%</v>
      </c>
    </row>
    <row r="105" customFormat="false" ht="15" hidden="false" customHeight="false" outlineLevel="0" collapsed="false">
      <c r="A105" s="21" t="s">
        <v>1326</v>
      </c>
      <c r="B105" s="21" t="s">
        <v>1327</v>
      </c>
      <c r="C105" s="21" t="s">
        <v>971</v>
      </c>
      <c r="D105" s="19" t="n">
        <f aca="false">INDEX(Pricebook!$H$2:$H$1401,MATCH(A105,Pricebook!$A$2:$A$1401,0))</f>
        <v>240</v>
      </c>
      <c r="E105" s="19" t="n">
        <f aca="false">INDEX(Pricebook!$K$2:$K$1401,MATCH(A105,Pricebook!$A$2:$A$1401,0))</f>
        <v>279.95</v>
      </c>
      <c r="F105" s="22" t="n">
        <f aca="false">ROUND((E105/D105-1)*100,1)</f>
        <v>16.6</v>
      </c>
      <c r="G105" s="21" t="str">
        <f aca="false">INDEX(Pricebook!$P$2:$P$1401,MATCH(A105,Pricebook!$A$2:$A$1401,0))</f>
        <v>Held at old sell</v>
      </c>
      <c r="H105" s="19" t="n">
        <f aca="false">INDEX(Pricebook!$L$2:$L$1401,MATCH(A105,Pricebook!$A$2:$A$1401,0))</f>
        <v>240</v>
      </c>
      <c r="I105" s="21" t="str">
        <f aca="false">INDEX(Pricebook!$Q$2:$Q$1401,MATCH(A105,Pricebook!$A$2:$A$1401,0))&amp;""</f>
        <v>Fixed-price job held to 31 Dec 2026</v>
      </c>
    </row>
    <row r="106" customFormat="false" ht="15" hidden="false" customHeight="false" outlineLevel="0" collapsed="false">
      <c r="A106" s="21" t="s">
        <v>1106</v>
      </c>
      <c r="B106" s="21" t="s">
        <v>1107</v>
      </c>
      <c r="C106" s="21" t="s">
        <v>971</v>
      </c>
      <c r="D106" s="19" t="n">
        <f aca="false">INDEX(Pricebook!$H$2:$H$1401,MATCH(A106,Pricebook!$A$2:$A$1401,0))</f>
        <v>57.15</v>
      </c>
      <c r="E106" s="19" t="n">
        <f aca="false">INDEX(Pricebook!$K$2:$K$1401,MATCH(A106,Pricebook!$A$2:$A$1401,0))</f>
        <v>66.65</v>
      </c>
      <c r="F106" s="22" t="n">
        <f aca="false">ROUND((E106/D106-1)*100,1)</f>
        <v>16.6</v>
      </c>
      <c r="G106" s="21" t="str">
        <f aca="false">INDEX(Pricebook!$P$2:$P$1401,MATCH(A106,Pricebook!$A$2:$A$1401,0))</f>
        <v>Approved as proposed</v>
      </c>
      <c r="H106" s="19" t="n">
        <f aca="false">INDEX(Pricebook!$L$2:$L$1401,MATCH(A106,Pricebook!$A$2:$A$1401,0))</f>
        <v>66.65</v>
      </c>
      <c r="I106" s="21" t="str">
        <f aca="false">INDEX(Pricebook!$Q$2:$Q$1401,MATCH(A106,Pricebook!$A$2:$A$1401,0))&amp;""</f>
        <v/>
      </c>
    </row>
    <row r="107" customFormat="false" ht="15" hidden="false" customHeight="false" outlineLevel="0" collapsed="false">
      <c r="A107" s="21" t="s">
        <v>1384</v>
      </c>
      <c r="B107" s="21" t="s">
        <v>1385</v>
      </c>
      <c r="C107" s="21" t="s">
        <v>971</v>
      </c>
      <c r="D107" s="19" t="n">
        <f aca="false">INDEX(Pricebook!$H$2:$H$1401,MATCH(A107,Pricebook!$A$2:$A$1401,0))</f>
        <v>105.9</v>
      </c>
      <c r="E107" s="19" t="n">
        <f aca="false">INDEX(Pricebook!$K$2:$K$1401,MATCH(A107,Pricebook!$A$2:$A$1401,0))</f>
        <v>123.5</v>
      </c>
      <c r="F107" s="22" t="n">
        <f aca="false">ROUND((E107/D107-1)*100,1)</f>
        <v>16.6</v>
      </c>
      <c r="G107" s="21" t="str">
        <f aca="false">INDEX(Pricebook!$P$2:$P$1401,MATCH(A107,Pricebook!$A$2:$A$1401,0))</f>
        <v>Approved as proposed</v>
      </c>
      <c r="H107" s="19" t="n">
        <f aca="false">INDEX(Pricebook!$L$2:$L$1401,MATCH(A107,Pricebook!$A$2:$A$1401,0))</f>
        <v>123.5</v>
      </c>
      <c r="I107" s="21" t="str">
        <f aca="false">INDEX(Pricebook!$Q$2:$Q$1401,MATCH(A107,Pricebook!$A$2:$A$1401,0))&amp;""</f>
        <v/>
      </c>
    </row>
    <row r="108" customFormat="false" ht="15" hidden="false" customHeight="false" outlineLevel="0" collapsed="false">
      <c r="A108" s="21" t="s">
        <v>1368</v>
      </c>
      <c r="B108" s="21" t="s">
        <v>1369</v>
      </c>
      <c r="C108" s="21" t="s">
        <v>971</v>
      </c>
      <c r="D108" s="19" t="n">
        <f aca="false">INDEX(Pricebook!$H$2:$H$1401,MATCH(A108,Pricebook!$A$2:$A$1401,0))</f>
        <v>14.15</v>
      </c>
      <c r="E108" s="19" t="n">
        <f aca="false">INDEX(Pricebook!$K$2:$K$1401,MATCH(A108,Pricebook!$A$2:$A$1401,0))</f>
        <v>16.5</v>
      </c>
      <c r="F108" s="22" t="n">
        <f aca="false">ROUND((E108/D108-1)*100,1)</f>
        <v>16.6</v>
      </c>
      <c r="G108" s="21" t="str">
        <f aca="false">INDEX(Pricebook!$P$2:$P$1401,MATCH(A108,Pricebook!$A$2:$A$1401,0))</f>
        <v>Held at old sell</v>
      </c>
      <c r="H108" s="19" t="n">
        <f aca="false">INDEX(Pricebook!$L$2:$L$1401,MATCH(A108,Pricebook!$A$2:$A$1401,0))</f>
        <v>14.15</v>
      </c>
      <c r="I108" s="21" t="str">
        <f aca="false">INDEX(Pricebook!$Q$2:$Q$1401,MATCH(A108,Pricebook!$A$2:$A$1401,0))&amp;""</f>
        <v>Fixed-price job held to 31 Dec 2026</v>
      </c>
    </row>
    <row r="109" customFormat="false" ht="15" hidden="false" customHeight="false" outlineLevel="0" collapsed="false">
      <c r="A109" s="21" t="s">
        <v>1260</v>
      </c>
      <c r="B109" s="21" t="s">
        <v>1261</v>
      </c>
      <c r="C109" s="21" t="s">
        <v>971</v>
      </c>
      <c r="D109" s="19" t="n">
        <f aca="false">INDEX(Pricebook!$H$2:$H$1401,MATCH(A109,Pricebook!$A$2:$A$1401,0))</f>
        <v>12.35</v>
      </c>
      <c r="E109" s="19" t="n">
        <f aca="false">INDEX(Pricebook!$K$2:$K$1401,MATCH(A109,Pricebook!$A$2:$A$1401,0))</f>
        <v>14.4</v>
      </c>
      <c r="F109" s="22" t="n">
        <f aca="false">ROUND((E109/D109-1)*100,1)</f>
        <v>16.6</v>
      </c>
      <c r="G109" s="21" t="str">
        <f aca="false">INDEX(Pricebook!$P$2:$P$1401,MATCH(A109,Pricebook!$A$2:$A$1401,0))</f>
        <v>Approved as proposed</v>
      </c>
      <c r="H109" s="19" t="n">
        <f aca="false">INDEX(Pricebook!$L$2:$L$1401,MATCH(A109,Pricebook!$A$2:$A$1401,0))</f>
        <v>14.4</v>
      </c>
      <c r="I109" s="21" t="str">
        <f aca="false">INDEX(Pricebook!$Q$2:$Q$1401,MATCH(A109,Pricebook!$A$2:$A$1401,0))&amp;""</f>
        <v/>
      </c>
    </row>
    <row r="110" customFormat="false" ht="15" hidden="false" customHeight="false" outlineLevel="0" collapsed="false">
      <c r="A110" s="21" t="s">
        <v>1196</v>
      </c>
      <c r="B110" s="21" t="s">
        <v>1197</v>
      </c>
      <c r="C110" s="21" t="s">
        <v>971</v>
      </c>
      <c r="D110" s="19" t="n">
        <f aca="false">INDEX(Pricebook!$H$2:$H$1401,MATCH(A110,Pricebook!$A$2:$A$1401,0))</f>
        <v>985.75</v>
      </c>
      <c r="E110" s="19" t="n">
        <f aca="false">INDEX(Pricebook!$K$2:$K$1401,MATCH(A110,Pricebook!$A$2:$A$1401,0))</f>
        <v>1149.3</v>
      </c>
      <c r="F110" s="22" t="n">
        <f aca="false">ROUND((E110/D110-1)*100,1)</f>
        <v>16.6</v>
      </c>
      <c r="G110" s="21" t="str">
        <f aca="false">INDEX(Pricebook!$P$2:$P$1401,MATCH(A110,Pricebook!$A$2:$A$1401,0))</f>
        <v>Approved, capped at +10%</v>
      </c>
      <c r="H110" s="19" t="n">
        <f aca="false">INDEX(Pricebook!$L$2:$L$1401,MATCH(A110,Pricebook!$A$2:$A$1401,0))</f>
        <v>1084.35</v>
      </c>
      <c r="I110" s="21" t="str">
        <f aca="false">INDEX(Pricebook!$Q$2:$Q$1401,MATCH(A110,Pricebook!$A$2:$A$1401,0))&amp;""</f>
        <v>Owner cap this quarter, balance next quarter</v>
      </c>
    </row>
    <row r="111" customFormat="false" ht="15" hidden="false" customHeight="false" outlineLevel="0" collapsed="false">
      <c r="A111" s="21" t="s">
        <v>1230</v>
      </c>
      <c r="B111" s="21" t="s">
        <v>1231</v>
      </c>
      <c r="C111" s="21" t="s">
        <v>971</v>
      </c>
      <c r="D111" s="19" t="n">
        <f aca="false">INDEX(Pricebook!$H$2:$H$1401,MATCH(A111,Pricebook!$A$2:$A$1401,0))</f>
        <v>164.3</v>
      </c>
      <c r="E111" s="19" t="n">
        <f aca="false">INDEX(Pricebook!$K$2:$K$1401,MATCH(A111,Pricebook!$A$2:$A$1401,0))</f>
        <v>191.55</v>
      </c>
      <c r="F111" s="22" t="n">
        <f aca="false">ROUND((E111/D111-1)*100,1)</f>
        <v>16.6</v>
      </c>
      <c r="G111" s="21" t="str">
        <f aca="false">INDEX(Pricebook!$P$2:$P$1401,MATCH(A111,Pricebook!$A$2:$A$1401,0))</f>
        <v>Approved, capped at +10%</v>
      </c>
      <c r="H111" s="19" t="n">
        <f aca="false">INDEX(Pricebook!$L$2:$L$1401,MATCH(A111,Pricebook!$A$2:$A$1401,0))</f>
        <v>180.75</v>
      </c>
      <c r="I111" s="21" t="str">
        <f aca="false">INDEX(Pricebook!$Q$2:$Q$1401,MATCH(A111,Pricebook!$A$2:$A$1401,0))&amp;""</f>
        <v>Owner cap this quarter, balance next quarter</v>
      </c>
    </row>
    <row r="112" customFormat="false" ht="15" hidden="false" customHeight="false" outlineLevel="0" collapsed="false">
      <c r="A112" s="21" t="s">
        <v>1246</v>
      </c>
      <c r="B112" s="21" t="s">
        <v>1247</v>
      </c>
      <c r="C112" s="21" t="s">
        <v>971</v>
      </c>
      <c r="D112" s="19" t="n">
        <f aca="false">INDEX(Pricebook!$H$2:$H$1401,MATCH(A112,Pricebook!$A$2:$A$1401,0))</f>
        <v>392.9</v>
      </c>
      <c r="E112" s="19" t="n">
        <f aca="false">INDEX(Pricebook!$K$2:$K$1401,MATCH(A112,Pricebook!$A$2:$A$1401,0))</f>
        <v>458</v>
      </c>
      <c r="F112" s="22" t="n">
        <f aca="false">ROUND((E112/D112-1)*100,1)</f>
        <v>16.6</v>
      </c>
      <c r="G112" s="21" t="str">
        <f aca="false">INDEX(Pricebook!$P$2:$P$1401,MATCH(A112,Pricebook!$A$2:$A$1401,0))</f>
        <v>Approved, capped at +10%</v>
      </c>
      <c r="H112" s="19" t="n">
        <f aca="false">INDEX(Pricebook!$L$2:$L$1401,MATCH(A112,Pricebook!$A$2:$A$1401,0))</f>
        <v>432.2</v>
      </c>
      <c r="I112" s="21" t="str">
        <f aca="false">INDEX(Pricebook!$Q$2:$Q$1401,MATCH(A112,Pricebook!$A$2:$A$1401,0))&amp;""</f>
        <v>Owner cap this quarter, balance next quarter</v>
      </c>
    </row>
    <row r="113" customFormat="false" ht="15" hidden="false" customHeight="false" outlineLevel="0" collapsed="false">
      <c r="A113" s="21" t="s">
        <v>1236</v>
      </c>
      <c r="B113" s="21" t="s">
        <v>1237</v>
      </c>
      <c r="C113" s="21" t="s">
        <v>971</v>
      </c>
      <c r="D113" s="19" t="n">
        <f aca="false">INDEX(Pricebook!$H$2:$H$1401,MATCH(A113,Pricebook!$A$2:$A$1401,0))</f>
        <v>64</v>
      </c>
      <c r="E113" s="19" t="n">
        <f aca="false">INDEX(Pricebook!$K$2:$K$1401,MATCH(A113,Pricebook!$A$2:$A$1401,0))</f>
        <v>74.6</v>
      </c>
      <c r="F113" s="22" t="n">
        <f aca="false">ROUND((E113/D113-1)*100,1)</f>
        <v>16.6</v>
      </c>
      <c r="G113" s="21" t="str">
        <f aca="false">INDEX(Pricebook!$P$2:$P$1401,MATCH(A113,Pricebook!$A$2:$A$1401,0))</f>
        <v>Approved, capped at +10%</v>
      </c>
      <c r="H113" s="19" t="n">
        <f aca="false">INDEX(Pricebook!$L$2:$L$1401,MATCH(A113,Pricebook!$A$2:$A$1401,0))</f>
        <v>70.4</v>
      </c>
      <c r="I113" s="21" t="str">
        <f aca="false">INDEX(Pricebook!$Q$2:$Q$1401,MATCH(A113,Pricebook!$A$2:$A$1401,0))&amp;""</f>
        <v>Owner cap this quarter, balance next quarter</v>
      </c>
    </row>
    <row r="114" customFormat="false" ht="15" hidden="false" customHeight="false" outlineLevel="0" collapsed="false">
      <c r="A114" s="21" t="s">
        <v>1280</v>
      </c>
      <c r="B114" s="21" t="s">
        <v>1281</v>
      </c>
      <c r="C114" s="21" t="s">
        <v>971</v>
      </c>
      <c r="D114" s="19" t="n">
        <f aca="false">INDEX(Pricebook!$H$2:$H$1401,MATCH(A114,Pricebook!$A$2:$A$1401,0))</f>
        <v>47.15</v>
      </c>
      <c r="E114" s="19" t="n">
        <f aca="false">INDEX(Pricebook!$K$2:$K$1401,MATCH(A114,Pricebook!$A$2:$A$1401,0))</f>
        <v>54.95</v>
      </c>
      <c r="F114" s="22" t="n">
        <f aca="false">ROUND((E114/D114-1)*100,1)</f>
        <v>16.5</v>
      </c>
      <c r="G114" s="21" t="str">
        <f aca="false">INDEX(Pricebook!$P$2:$P$1401,MATCH(A114,Pricebook!$A$2:$A$1401,0))</f>
        <v>Approved as proposed</v>
      </c>
      <c r="H114" s="19" t="n">
        <f aca="false">INDEX(Pricebook!$L$2:$L$1401,MATCH(A114,Pricebook!$A$2:$A$1401,0))</f>
        <v>54.95</v>
      </c>
      <c r="I114" s="21" t="str">
        <f aca="false">INDEX(Pricebook!$Q$2:$Q$1401,MATCH(A114,Pricebook!$A$2:$A$1401,0))&amp;""</f>
        <v/>
      </c>
    </row>
    <row r="115" customFormat="false" ht="15" hidden="false" customHeight="false" outlineLevel="0" collapsed="false">
      <c r="A115" s="21" t="s">
        <v>1046</v>
      </c>
      <c r="B115" s="21" t="s">
        <v>1047</v>
      </c>
      <c r="C115" s="21" t="s">
        <v>971</v>
      </c>
      <c r="D115" s="19" t="n">
        <f aca="false">INDEX(Pricebook!$H$2:$H$1401,MATCH(A115,Pricebook!$A$2:$A$1401,0))</f>
        <v>5.15</v>
      </c>
      <c r="E115" s="19" t="n">
        <f aca="false">INDEX(Pricebook!$K$2:$K$1401,MATCH(A115,Pricebook!$A$2:$A$1401,0))</f>
        <v>6</v>
      </c>
      <c r="F115" s="22" t="n">
        <f aca="false">ROUND((E115/D115-1)*100,1)</f>
        <v>16.5</v>
      </c>
      <c r="G115" s="21" t="str">
        <f aca="false">INDEX(Pricebook!$P$2:$P$1401,MATCH(A115,Pricebook!$A$2:$A$1401,0))</f>
        <v>Approved, capped at +10%</v>
      </c>
      <c r="H115" s="19" t="n">
        <f aca="false">INDEX(Pricebook!$L$2:$L$1401,MATCH(A115,Pricebook!$A$2:$A$1401,0))</f>
        <v>5.7</v>
      </c>
      <c r="I115" s="21" t="str">
        <f aca="false">INDEX(Pricebook!$Q$2:$Q$1401,MATCH(A115,Pricebook!$A$2:$A$1401,0))&amp;""</f>
        <v>Owner cap this quarter, balance next quarter</v>
      </c>
    </row>
    <row r="116" customFormat="false" ht="15" hidden="false" customHeight="false" outlineLevel="0" collapsed="false">
      <c r="A116" s="21" t="s">
        <v>1040</v>
      </c>
      <c r="B116" s="21" t="s">
        <v>1041</v>
      </c>
      <c r="C116" s="21" t="s">
        <v>971</v>
      </c>
      <c r="D116" s="19" t="n">
        <f aca="false">INDEX(Pricebook!$H$2:$H$1401,MATCH(A116,Pricebook!$A$2:$A$1401,0))</f>
        <v>72.3</v>
      </c>
      <c r="E116" s="19" t="n">
        <f aca="false">INDEX(Pricebook!$K$2:$K$1401,MATCH(A116,Pricebook!$A$2:$A$1401,0))</f>
        <v>84.2</v>
      </c>
      <c r="F116" s="22" t="n">
        <f aca="false">ROUND((E116/D116-1)*100,1)</f>
        <v>16.5</v>
      </c>
      <c r="G116" s="21" t="str">
        <f aca="false">INDEX(Pricebook!$P$2:$P$1401,MATCH(A116,Pricebook!$A$2:$A$1401,0))</f>
        <v>Approved, capped at +10%</v>
      </c>
      <c r="H116" s="19" t="n">
        <f aca="false">INDEX(Pricebook!$L$2:$L$1401,MATCH(A116,Pricebook!$A$2:$A$1401,0))</f>
        <v>79.55</v>
      </c>
      <c r="I116" s="21" t="str">
        <f aca="false">INDEX(Pricebook!$Q$2:$Q$1401,MATCH(A116,Pricebook!$A$2:$A$1401,0))&amp;""</f>
        <v>Owner cap this quarter, balance next quarter</v>
      </c>
    </row>
    <row r="117" customFormat="false" ht="15" hidden="false" customHeight="false" outlineLevel="0" collapsed="false">
      <c r="A117" s="21" t="s">
        <v>1304</v>
      </c>
      <c r="B117" s="21" t="s">
        <v>1305</v>
      </c>
      <c r="C117" s="21" t="s">
        <v>971</v>
      </c>
      <c r="D117" s="19" t="n">
        <f aca="false">INDEX(Pricebook!$H$2:$H$1401,MATCH(A117,Pricebook!$A$2:$A$1401,0))</f>
        <v>11.25</v>
      </c>
      <c r="E117" s="19" t="n">
        <f aca="false">INDEX(Pricebook!$K$2:$K$1401,MATCH(A117,Pricebook!$A$2:$A$1401,0))</f>
        <v>13.1</v>
      </c>
      <c r="F117" s="22" t="n">
        <f aca="false">ROUND((E117/D117-1)*100,1)</f>
        <v>16.4</v>
      </c>
      <c r="G117" s="21" t="str">
        <f aca="false">INDEX(Pricebook!$P$2:$P$1401,MATCH(A117,Pricebook!$A$2:$A$1401,0))</f>
        <v>Approved as proposed</v>
      </c>
      <c r="H117" s="19" t="n">
        <f aca="false">INDEX(Pricebook!$L$2:$L$1401,MATCH(A117,Pricebook!$A$2:$A$1401,0))</f>
        <v>13.1</v>
      </c>
      <c r="I117" s="21" t="str">
        <f aca="false">INDEX(Pricebook!$Q$2:$Q$1401,MATCH(A117,Pricebook!$A$2:$A$1401,0))&amp;""</f>
        <v>Competitive item, agreed margin 20%</v>
      </c>
    </row>
    <row r="118" customFormat="false" ht="15" hidden="false" customHeight="false" outlineLevel="0" collapsed="false">
      <c r="A118" s="21" t="s">
        <v>986</v>
      </c>
      <c r="B118" s="21" t="s">
        <v>987</v>
      </c>
      <c r="C118" s="21" t="s">
        <v>971</v>
      </c>
      <c r="D118" s="19" t="n">
        <f aca="false">INDEX(Pricebook!$H$2:$H$1401,MATCH(A118,Pricebook!$A$2:$A$1401,0))</f>
        <v>3.35</v>
      </c>
      <c r="E118" s="19" t="n">
        <f aca="false">INDEX(Pricebook!$K$2:$K$1401,MATCH(A118,Pricebook!$A$2:$A$1401,0))</f>
        <v>3.9</v>
      </c>
      <c r="F118" s="22" t="n">
        <f aca="false">ROUND((E118/D118-1)*100,1)</f>
        <v>16.4</v>
      </c>
      <c r="G118" s="21" t="str">
        <f aca="false">INDEX(Pricebook!$P$2:$P$1401,MATCH(A118,Pricebook!$A$2:$A$1401,0))</f>
        <v>Approved as proposed</v>
      </c>
      <c r="H118" s="19" t="n">
        <f aca="false">INDEX(Pricebook!$L$2:$L$1401,MATCH(A118,Pricebook!$A$2:$A$1401,0))</f>
        <v>3.9</v>
      </c>
      <c r="I118" s="21" t="str">
        <f aca="false">INDEX(Pricebook!$Q$2:$Q$1401,MATCH(A118,Pricebook!$A$2:$A$1401,0))&amp;""</f>
        <v>Competitive item, agreed margin 20%</v>
      </c>
    </row>
    <row r="119" customFormat="false" ht="15" hidden="false" customHeight="false" outlineLevel="0" collapsed="false">
      <c r="A119" s="21" t="s">
        <v>1210</v>
      </c>
      <c r="B119" s="21" t="s">
        <v>1211</v>
      </c>
      <c r="C119" s="21" t="s">
        <v>971</v>
      </c>
      <c r="D119" s="19" t="n">
        <f aca="false">INDEX(Pricebook!$H$2:$H$1401,MATCH(A119,Pricebook!$A$2:$A$1401,0))</f>
        <v>47.35</v>
      </c>
      <c r="E119" s="19" t="n">
        <f aca="false">INDEX(Pricebook!$K$2:$K$1401,MATCH(A119,Pricebook!$A$2:$A$1401,0))</f>
        <v>55.1</v>
      </c>
      <c r="F119" s="22" t="n">
        <f aca="false">ROUND((E119/D119-1)*100,1)</f>
        <v>16.4</v>
      </c>
      <c r="G119" s="21" t="str">
        <f aca="false">INDEX(Pricebook!$P$2:$P$1401,MATCH(A119,Pricebook!$A$2:$A$1401,0))</f>
        <v>Approved as proposed</v>
      </c>
      <c r="H119" s="19" t="n">
        <f aca="false">INDEX(Pricebook!$L$2:$L$1401,MATCH(A119,Pricebook!$A$2:$A$1401,0))</f>
        <v>55.1</v>
      </c>
      <c r="I119" s="21" t="str">
        <f aca="false">INDEX(Pricebook!$Q$2:$Q$1401,MATCH(A119,Pricebook!$A$2:$A$1401,0))&amp;""</f>
        <v>Competitive item, agreed margin 21%</v>
      </c>
    </row>
    <row r="120" customFormat="false" ht="15" hidden="false" customHeight="false" outlineLevel="0" collapsed="false">
      <c r="A120" s="21" t="s">
        <v>1012</v>
      </c>
      <c r="B120" s="21" t="s">
        <v>1013</v>
      </c>
      <c r="C120" s="21" t="s">
        <v>971</v>
      </c>
      <c r="D120" s="19" t="n">
        <f aca="false">INDEX(Pricebook!$H$2:$H$1401,MATCH(A120,Pricebook!$A$2:$A$1401,0))</f>
        <v>2.45</v>
      </c>
      <c r="E120" s="19" t="n">
        <f aca="false">INDEX(Pricebook!$K$2:$K$1401,MATCH(A120,Pricebook!$A$2:$A$1401,0))</f>
        <v>2.85</v>
      </c>
      <c r="F120" s="22" t="n">
        <f aca="false">ROUND((E120/D120-1)*100,1)</f>
        <v>16.3</v>
      </c>
      <c r="G120" s="21" t="str">
        <f aca="false">INDEX(Pricebook!$P$2:$P$1401,MATCH(A120,Pricebook!$A$2:$A$1401,0))</f>
        <v>Approved as proposed</v>
      </c>
      <c r="H120" s="19" t="n">
        <f aca="false">INDEX(Pricebook!$L$2:$L$1401,MATCH(A120,Pricebook!$A$2:$A$1401,0))</f>
        <v>2.85</v>
      </c>
      <c r="I120" s="21" t="str">
        <f aca="false">INDEX(Pricebook!$Q$2:$Q$1401,MATCH(A120,Pricebook!$A$2:$A$1401,0))&amp;""</f>
        <v/>
      </c>
    </row>
    <row r="121" customFormat="false" ht="15" hidden="false" customHeight="false" outlineLevel="0" collapsed="false">
      <c r="A121" s="21" t="s">
        <v>1332</v>
      </c>
      <c r="B121" s="21" t="s">
        <v>1333</v>
      </c>
      <c r="C121" s="21" t="s">
        <v>971</v>
      </c>
      <c r="D121" s="19" t="n">
        <f aca="false">INDEX(Pricebook!$H$2:$H$1401,MATCH(A121,Pricebook!$A$2:$A$1401,0))</f>
        <v>4.9</v>
      </c>
      <c r="E121" s="19" t="n">
        <f aca="false">INDEX(Pricebook!$K$2:$K$1401,MATCH(A121,Pricebook!$A$2:$A$1401,0))</f>
        <v>5.7</v>
      </c>
      <c r="F121" s="22" t="n">
        <f aca="false">ROUND((E121/D121-1)*100,1)</f>
        <v>16.3</v>
      </c>
      <c r="G121" s="21" t="str">
        <f aca="false">INDEX(Pricebook!$P$2:$P$1401,MATCH(A121,Pricebook!$A$2:$A$1401,0))</f>
        <v>Approved, capped at +10%</v>
      </c>
      <c r="H121" s="19" t="n">
        <f aca="false">INDEX(Pricebook!$L$2:$L$1401,MATCH(A121,Pricebook!$A$2:$A$1401,0))</f>
        <v>5.4</v>
      </c>
      <c r="I121" s="21" t="str">
        <f aca="false">INDEX(Pricebook!$Q$2:$Q$1401,MATCH(A121,Pricebook!$A$2:$A$1401,0))&amp;""</f>
        <v>Owner cap this quarter, balance next quarter</v>
      </c>
    </row>
    <row r="122" customFormat="false" ht="15" hidden="false" customHeight="false" outlineLevel="0" collapsed="false">
      <c r="A122" s="21" t="s">
        <v>1006</v>
      </c>
      <c r="B122" s="21" t="s">
        <v>1007</v>
      </c>
      <c r="C122" s="21" t="s">
        <v>971</v>
      </c>
      <c r="D122" s="19" t="n">
        <f aca="false">INDEX(Pricebook!$H$2:$H$1401,MATCH(A122,Pricebook!$A$2:$A$1401,0))</f>
        <v>4.6</v>
      </c>
      <c r="E122" s="19" t="n">
        <f aca="false">INDEX(Pricebook!$K$2:$K$1401,MATCH(A122,Pricebook!$A$2:$A$1401,0))</f>
        <v>5.35</v>
      </c>
      <c r="F122" s="22" t="n">
        <f aca="false">ROUND((E122/D122-1)*100,1)</f>
        <v>16.3</v>
      </c>
      <c r="G122" s="21" t="str">
        <f aca="false">INDEX(Pricebook!$P$2:$P$1401,MATCH(A122,Pricebook!$A$2:$A$1401,0))</f>
        <v>Approved as proposed</v>
      </c>
      <c r="H122" s="19" t="n">
        <f aca="false">INDEX(Pricebook!$L$2:$L$1401,MATCH(A122,Pricebook!$A$2:$A$1401,0))</f>
        <v>5.35</v>
      </c>
      <c r="I122" s="21" t="str">
        <f aca="false">INDEX(Pricebook!$Q$2:$Q$1401,MATCH(A122,Pricebook!$A$2:$A$1401,0))&amp;""</f>
        <v>Competitive item, agreed margin 25%</v>
      </c>
    </row>
    <row r="123" customFormat="false" ht="15" hidden="false" customHeight="false" outlineLevel="0" collapsed="false">
      <c r="A123" s="21" t="s">
        <v>1344</v>
      </c>
      <c r="B123" s="21" t="s">
        <v>1345</v>
      </c>
      <c r="C123" s="21" t="s">
        <v>971</v>
      </c>
      <c r="D123" s="19" t="n">
        <f aca="false">INDEX(Pricebook!$H$2:$H$1401,MATCH(A123,Pricebook!$A$2:$A$1401,0))</f>
        <v>23</v>
      </c>
      <c r="E123" s="19" t="n">
        <f aca="false">INDEX(Pricebook!$K$2:$K$1401,MATCH(A123,Pricebook!$A$2:$A$1401,0))</f>
        <v>26.75</v>
      </c>
      <c r="F123" s="22" t="n">
        <f aca="false">ROUND((E123/D123-1)*100,1)</f>
        <v>16.3</v>
      </c>
      <c r="G123" s="21" t="str">
        <f aca="false">INDEX(Pricebook!$P$2:$P$1401,MATCH(A123,Pricebook!$A$2:$A$1401,0))</f>
        <v>Approved as proposed</v>
      </c>
      <c r="H123" s="19" t="n">
        <f aca="false">INDEX(Pricebook!$L$2:$L$1401,MATCH(A123,Pricebook!$A$2:$A$1401,0))</f>
        <v>26.75</v>
      </c>
      <c r="I123" s="21" t="str">
        <f aca="false">INDEX(Pricebook!$Q$2:$Q$1401,MATCH(A123,Pricebook!$A$2:$A$1401,0))&amp;""</f>
        <v/>
      </c>
    </row>
    <row r="124" customFormat="false" ht="15" hidden="false" customHeight="false" outlineLevel="0" collapsed="false">
      <c r="A124" s="21" t="s">
        <v>1036</v>
      </c>
      <c r="B124" s="21" t="s">
        <v>1037</v>
      </c>
      <c r="C124" s="21" t="s">
        <v>971</v>
      </c>
      <c r="D124" s="19" t="n">
        <f aca="false">INDEX(Pricebook!$H$2:$H$1401,MATCH(A124,Pricebook!$A$2:$A$1401,0))</f>
        <v>8.3</v>
      </c>
      <c r="E124" s="19" t="n">
        <f aca="false">INDEX(Pricebook!$K$2:$K$1401,MATCH(A124,Pricebook!$A$2:$A$1401,0))</f>
        <v>9.65</v>
      </c>
      <c r="F124" s="22" t="n">
        <f aca="false">ROUND((E124/D124-1)*100,1)</f>
        <v>16.3</v>
      </c>
      <c r="G124" s="21" t="str">
        <f aca="false">INDEX(Pricebook!$P$2:$P$1401,MATCH(A124,Pricebook!$A$2:$A$1401,0))</f>
        <v>Held at old sell</v>
      </c>
      <c r="H124" s="19" t="n">
        <f aca="false">INDEX(Pricebook!$L$2:$L$1401,MATCH(A124,Pricebook!$A$2:$A$1401,0))</f>
        <v>8.3</v>
      </c>
      <c r="I124" s="21" t="str">
        <f aca="false">INDEX(Pricebook!$Q$2:$Q$1401,MATCH(A124,Pricebook!$A$2:$A$1401,0))&amp;""</f>
        <v>Fixed-price job held to 31 Dec 2026</v>
      </c>
    </row>
    <row r="125" customFormat="false" ht="15" hidden="false" customHeight="false" outlineLevel="0" collapsed="false">
      <c r="A125" s="21" t="s">
        <v>1302</v>
      </c>
      <c r="B125" s="21" t="s">
        <v>1303</v>
      </c>
      <c r="C125" s="21" t="s">
        <v>971</v>
      </c>
      <c r="D125" s="19" t="n">
        <f aca="false">INDEX(Pricebook!$H$2:$H$1401,MATCH(A125,Pricebook!$A$2:$A$1401,0))</f>
        <v>6.15</v>
      </c>
      <c r="E125" s="19" t="n">
        <f aca="false">INDEX(Pricebook!$K$2:$K$1401,MATCH(A125,Pricebook!$A$2:$A$1401,0))</f>
        <v>7.15</v>
      </c>
      <c r="F125" s="22" t="n">
        <f aca="false">ROUND((E125/D125-1)*100,1)</f>
        <v>16.3</v>
      </c>
      <c r="G125" s="21" t="str">
        <f aca="false">INDEX(Pricebook!$P$2:$P$1401,MATCH(A125,Pricebook!$A$2:$A$1401,0))</f>
        <v>Approved as proposed</v>
      </c>
      <c r="H125" s="19" t="n">
        <f aca="false">INDEX(Pricebook!$L$2:$L$1401,MATCH(A125,Pricebook!$A$2:$A$1401,0))</f>
        <v>7.15</v>
      </c>
      <c r="I125" s="21" t="str">
        <f aca="false">INDEX(Pricebook!$Q$2:$Q$1401,MATCH(A125,Pricebook!$A$2:$A$1401,0))&amp;""</f>
        <v/>
      </c>
    </row>
    <row r="126" customFormat="false" ht="15" hidden="false" customHeight="false" outlineLevel="0" collapsed="false">
      <c r="A126" s="21" t="s">
        <v>1008</v>
      </c>
      <c r="B126" s="21" t="s">
        <v>1009</v>
      </c>
      <c r="C126" s="21" t="s">
        <v>971</v>
      </c>
      <c r="D126" s="19" t="n">
        <f aca="false">INDEX(Pricebook!$H$2:$H$1401,MATCH(A126,Pricebook!$A$2:$A$1401,0))</f>
        <v>107.15</v>
      </c>
      <c r="E126" s="19" t="n">
        <f aca="false">INDEX(Pricebook!$K$2:$K$1401,MATCH(A126,Pricebook!$A$2:$A$1401,0))</f>
        <v>124.55</v>
      </c>
      <c r="F126" s="22" t="n">
        <f aca="false">ROUND((E126/D126-1)*100,1)</f>
        <v>16.2</v>
      </c>
      <c r="G126" s="21" t="str">
        <f aca="false">INDEX(Pricebook!$P$2:$P$1401,MATCH(A126,Pricebook!$A$2:$A$1401,0))</f>
        <v>Approved as proposed</v>
      </c>
      <c r="H126" s="19" t="n">
        <f aca="false">INDEX(Pricebook!$L$2:$L$1401,MATCH(A126,Pricebook!$A$2:$A$1401,0))</f>
        <v>124.55</v>
      </c>
      <c r="I126" s="21" t="str">
        <f aca="false">INDEX(Pricebook!$Q$2:$Q$1401,MATCH(A126,Pricebook!$A$2:$A$1401,0))&amp;""</f>
        <v/>
      </c>
    </row>
    <row r="127" customFormat="false" ht="15" hidden="false" customHeight="false" outlineLevel="0" collapsed="false">
      <c r="A127" s="21" t="s">
        <v>1058</v>
      </c>
      <c r="B127" s="21" t="s">
        <v>1059</v>
      </c>
      <c r="C127" s="21" t="s">
        <v>971</v>
      </c>
      <c r="D127" s="19" t="n">
        <f aca="false">INDEX(Pricebook!$H$2:$H$1401,MATCH(A127,Pricebook!$A$2:$A$1401,0))</f>
        <v>107.15</v>
      </c>
      <c r="E127" s="19" t="n">
        <f aca="false">INDEX(Pricebook!$K$2:$K$1401,MATCH(A127,Pricebook!$A$2:$A$1401,0))</f>
        <v>124.55</v>
      </c>
      <c r="F127" s="22" t="n">
        <f aca="false">ROUND((E127/D127-1)*100,1)</f>
        <v>16.2</v>
      </c>
      <c r="G127" s="21" t="str">
        <f aca="false">INDEX(Pricebook!$P$2:$P$1401,MATCH(A127,Pricebook!$A$2:$A$1401,0))</f>
        <v>Approved, capped at +10%</v>
      </c>
      <c r="H127" s="19" t="n">
        <f aca="false">INDEX(Pricebook!$L$2:$L$1401,MATCH(A127,Pricebook!$A$2:$A$1401,0))</f>
        <v>117.9</v>
      </c>
      <c r="I127" s="21" t="str">
        <f aca="false">INDEX(Pricebook!$Q$2:$Q$1401,MATCH(A127,Pricebook!$A$2:$A$1401,0))&amp;""</f>
        <v>Owner cap this quarter, balance next quarter</v>
      </c>
    </row>
    <row r="128" customFormat="false" ht="15" hidden="false" customHeight="false" outlineLevel="0" collapsed="false">
      <c r="A128" s="21" t="s">
        <v>1272</v>
      </c>
      <c r="B128" s="21" t="s">
        <v>1273</v>
      </c>
      <c r="C128" s="21" t="s">
        <v>971</v>
      </c>
      <c r="D128" s="19" t="n">
        <f aca="false">INDEX(Pricebook!$H$2:$H$1401,MATCH(A128,Pricebook!$A$2:$A$1401,0))</f>
        <v>107.15</v>
      </c>
      <c r="E128" s="19" t="n">
        <f aca="false">INDEX(Pricebook!$K$2:$K$1401,MATCH(A128,Pricebook!$A$2:$A$1401,0))</f>
        <v>124.55</v>
      </c>
      <c r="F128" s="22" t="n">
        <f aca="false">ROUND((E128/D128-1)*100,1)</f>
        <v>16.2</v>
      </c>
      <c r="G128" s="21" t="str">
        <f aca="false">INDEX(Pricebook!$P$2:$P$1401,MATCH(A128,Pricebook!$A$2:$A$1401,0))</f>
        <v>Approved as proposed</v>
      </c>
      <c r="H128" s="19" t="n">
        <f aca="false">INDEX(Pricebook!$L$2:$L$1401,MATCH(A128,Pricebook!$A$2:$A$1401,0))</f>
        <v>124.55</v>
      </c>
      <c r="I128" s="21" t="str">
        <f aca="false">INDEX(Pricebook!$Q$2:$Q$1401,MATCH(A128,Pricebook!$A$2:$A$1401,0))&amp;""</f>
        <v/>
      </c>
    </row>
    <row r="129" customFormat="false" ht="15" hidden="false" customHeight="false" outlineLevel="0" collapsed="false">
      <c r="A129" s="21" t="s">
        <v>1042</v>
      </c>
      <c r="B129" s="21" t="s">
        <v>1043</v>
      </c>
      <c r="C129" s="21" t="s">
        <v>971</v>
      </c>
      <c r="D129" s="19" t="n">
        <f aca="false">INDEX(Pricebook!$H$2:$H$1401,MATCH(A129,Pricebook!$A$2:$A$1401,0))</f>
        <v>7.7</v>
      </c>
      <c r="E129" s="19" t="n">
        <f aca="false">INDEX(Pricebook!$K$2:$K$1401,MATCH(A129,Pricebook!$A$2:$A$1401,0))</f>
        <v>8.95</v>
      </c>
      <c r="F129" s="22" t="n">
        <f aca="false">ROUND((E129/D129-1)*100,1)</f>
        <v>16.2</v>
      </c>
      <c r="G129" s="21" t="str">
        <f aca="false">INDEX(Pricebook!$P$2:$P$1401,MATCH(A129,Pricebook!$A$2:$A$1401,0))</f>
        <v>Approved, capped at +10%</v>
      </c>
      <c r="H129" s="19" t="n">
        <f aca="false">INDEX(Pricebook!$L$2:$L$1401,MATCH(A129,Pricebook!$A$2:$A$1401,0))</f>
        <v>8.5</v>
      </c>
      <c r="I129" s="21" t="str">
        <f aca="false">INDEX(Pricebook!$Q$2:$Q$1401,MATCH(A129,Pricebook!$A$2:$A$1401,0))&amp;""</f>
        <v>Owner cap this quarter, balance next quarter</v>
      </c>
    </row>
    <row r="130" customFormat="false" ht="15" hidden="false" customHeight="false" outlineLevel="0" collapsed="false">
      <c r="A130" s="21" t="s">
        <v>1010</v>
      </c>
      <c r="B130" s="21" t="s">
        <v>1011</v>
      </c>
      <c r="C130" s="21" t="s">
        <v>971</v>
      </c>
      <c r="D130" s="19" t="n">
        <f aca="false">INDEX(Pricebook!$H$2:$H$1401,MATCH(A130,Pricebook!$A$2:$A$1401,0))</f>
        <v>39.45</v>
      </c>
      <c r="E130" s="19" t="n">
        <f aca="false">INDEX(Pricebook!$K$2:$K$1401,MATCH(A130,Pricebook!$A$2:$A$1401,0))</f>
        <v>45.85</v>
      </c>
      <c r="F130" s="22" t="n">
        <f aca="false">ROUND((E130/D130-1)*100,1)</f>
        <v>16.2</v>
      </c>
      <c r="G130" s="21" t="str">
        <f aca="false">INDEX(Pricebook!$P$2:$P$1401,MATCH(A130,Pricebook!$A$2:$A$1401,0))</f>
        <v>Approved, capped at +10%</v>
      </c>
      <c r="H130" s="19" t="n">
        <f aca="false">INDEX(Pricebook!$L$2:$L$1401,MATCH(A130,Pricebook!$A$2:$A$1401,0))</f>
        <v>43.4</v>
      </c>
      <c r="I130" s="21" t="str">
        <f aca="false">INDEX(Pricebook!$Q$2:$Q$1401,MATCH(A130,Pricebook!$A$2:$A$1401,0))&amp;""</f>
        <v>Owner cap this quarter, balance next quarter</v>
      </c>
    </row>
    <row r="131" customFormat="false" ht="15" hidden="false" customHeight="false" outlineLevel="0" collapsed="false">
      <c r="A131" s="21" t="s">
        <v>1352</v>
      </c>
      <c r="B131" s="21" t="s">
        <v>1353</v>
      </c>
      <c r="C131" s="21" t="s">
        <v>971</v>
      </c>
      <c r="D131" s="19" t="n">
        <f aca="false">INDEX(Pricebook!$H$2:$H$1401,MATCH(A131,Pricebook!$A$2:$A$1401,0))</f>
        <v>75.55</v>
      </c>
      <c r="E131" s="19" t="n">
        <f aca="false">INDEX(Pricebook!$K$2:$K$1401,MATCH(A131,Pricebook!$A$2:$A$1401,0))</f>
        <v>87.8</v>
      </c>
      <c r="F131" s="22" t="n">
        <f aca="false">ROUND((E131/D131-1)*100,1)</f>
        <v>16.2</v>
      </c>
      <c r="G131" s="21" t="str">
        <f aca="false">INDEX(Pricebook!$P$2:$P$1401,MATCH(A131,Pricebook!$A$2:$A$1401,0))</f>
        <v>Approved as proposed</v>
      </c>
      <c r="H131" s="19" t="n">
        <f aca="false">INDEX(Pricebook!$L$2:$L$1401,MATCH(A131,Pricebook!$A$2:$A$1401,0))</f>
        <v>87.8</v>
      </c>
      <c r="I131" s="21" t="str">
        <f aca="false">INDEX(Pricebook!$Q$2:$Q$1401,MATCH(A131,Pricebook!$A$2:$A$1401,0))&amp;""</f>
        <v>Competitive item, agreed margin 21%</v>
      </c>
    </row>
    <row r="132" customFormat="false" ht="15" hidden="false" customHeight="false" outlineLevel="0" collapsed="false">
      <c r="A132" s="21" t="s">
        <v>1356</v>
      </c>
      <c r="B132" s="21" t="s">
        <v>1357</v>
      </c>
      <c r="C132" s="21" t="s">
        <v>971</v>
      </c>
      <c r="D132" s="19" t="n">
        <f aca="false">INDEX(Pricebook!$H$2:$H$1401,MATCH(A132,Pricebook!$A$2:$A$1401,0))</f>
        <v>150</v>
      </c>
      <c r="E132" s="19" t="n">
        <f aca="false">INDEX(Pricebook!$K$2:$K$1401,MATCH(A132,Pricebook!$A$2:$A$1401,0))</f>
        <v>174.3</v>
      </c>
      <c r="F132" s="22" t="n">
        <f aca="false">ROUND((E132/D132-1)*100,1)</f>
        <v>16.2</v>
      </c>
      <c r="G132" s="21" t="str">
        <f aca="false">INDEX(Pricebook!$P$2:$P$1401,MATCH(A132,Pricebook!$A$2:$A$1401,0))</f>
        <v>Approved as proposed</v>
      </c>
      <c r="H132" s="19" t="n">
        <f aca="false">INDEX(Pricebook!$L$2:$L$1401,MATCH(A132,Pricebook!$A$2:$A$1401,0))</f>
        <v>174.3</v>
      </c>
      <c r="I132" s="21" t="str">
        <f aca="false">INDEX(Pricebook!$Q$2:$Q$1401,MATCH(A132,Pricebook!$A$2:$A$1401,0))&amp;""</f>
        <v/>
      </c>
    </row>
    <row r="133" customFormat="false" ht="15" hidden="false" customHeight="false" outlineLevel="0" collapsed="false">
      <c r="A133" s="21" t="s">
        <v>1068</v>
      </c>
      <c r="B133" s="21" t="s">
        <v>1069</v>
      </c>
      <c r="C133" s="21" t="s">
        <v>971</v>
      </c>
      <c r="D133" s="19" t="n">
        <f aca="false">INDEX(Pricebook!$H$2:$H$1401,MATCH(A133,Pricebook!$A$2:$A$1401,0))</f>
        <v>12.35</v>
      </c>
      <c r="E133" s="19" t="n">
        <f aca="false">INDEX(Pricebook!$K$2:$K$1401,MATCH(A133,Pricebook!$A$2:$A$1401,0))</f>
        <v>14.35</v>
      </c>
      <c r="F133" s="22" t="n">
        <f aca="false">ROUND((E133/D133-1)*100,1)</f>
        <v>16.2</v>
      </c>
      <c r="G133" s="21" t="str">
        <f aca="false">INDEX(Pricebook!$P$2:$P$1401,MATCH(A133,Pricebook!$A$2:$A$1401,0))</f>
        <v>Approved as proposed</v>
      </c>
      <c r="H133" s="19" t="n">
        <f aca="false">INDEX(Pricebook!$L$2:$L$1401,MATCH(A133,Pricebook!$A$2:$A$1401,0))</f>
        <v>14.35</v>
      </c>
      <c r="I133" s="21" t="str">
        <f aca="false">INDEX(Pricebook!$Q$2:$Q$1401,MATCH(A133,Pricebook!$A$2:$A$1401,0))&amp;""</f>
        <v/>
      </c>
    </row>
    <row r="134" customFormat="false" ht="15" hidden="false" customHeight="false" outlineLevel="0" collapsed="false">
      <c r="A134" s="21" t="s">
        <v>974</v>
      </c>
      <c r="B134" s="21" t="s">
        <v>975</v>
      </c>
      <c r="C134" s="21" t="s">
        <v>971</v>
      </c>
      <c r="D134" s="19" t="n">
        <f aca="false">INDEX(Pricebook!$H$2:$H$1401,MATCH(A134,Pricebook!$A$2:$A$1401,0))</f>
        <v>4.95</v>
      </c>
      <c r="E134" s="19" t="n">
        <f aca="false">INDEX(Pricebook!$K$2:$K$1401,MATCH(A134,Pricebook!$A$2:$A$1401,0))</f>
        <v>5.75</v>
      </c>
      <c r="F134" s="22" t="n">
        <f aca="false">ROUND((E134/D134-1)*100,1)</f>
        <v>16.2</v>
      </c>
      <c r="G134" s="21" t="str">
        <f aca="false">INDEX(Pricebook!$P$2:$P$1401,MATCH(A134,Pricebook!$A$2:$A$1401,0))</f>
        <v>Approved as proposed</v>
      </c>
      <c r="H134" s="19" t="n">
        <f aca="false">INDEX(Pricebook!$L$2:$L$1401,MATCH(A134,Pricebook!$A$2:$A$1401,0))</f>
        <v>5.75</v>
      </c>
      <c r="I134" s="21" t="str">
        <f aca="false">INDEX(Pricebook!$Q$2:$Q$1401,MATCH(A134,Pricebook!$A$2:$A$1401,0))&amp;""</f>
        <v/>
      </c>
    </row>
    <row r="135" customFormat="false" ht="15" hidden="false" customHeight="false" outlineLevel="0" collapsed="false">
      <c r="A135" s="21" t="s">
        <v>1402</v>
      </c>
      <c r="B135" s="21" t="s">
        <v>1403</v>
      </c>
      <c r="C135" s="21" t="s">
        <v>971</v>
      </c>
      <c r="D135" s="19" t="n">
        <f aca="false">INDEX(Pricebook!$H$2:$H$1401,MATCH(A135,Pricebook!$A$2:$A$1401,0))</f>
        <v>4.95</v>
      </c>
      <c r="E135" s="19" t="n">
        <f aca="false">INDEX(Pricebook!$K$2:$K$1401,MATCH(A135,Pricebook!$A$2:$A$1401,0))</f>
        <v>5.75</v>
      </c>
      <c r="F135" s="22" t="n">
        <f aca="false">ROUND((E135/D135-1)*100,1)</f>
        <v>16.2</v>
      </c>
      <c r="G135" s="21" t="str">
        <f aca="false">INDEX(Pricebook!$P$2:$P$1401,MATCH(A135,Pricebook!$A$2:$A$1401,0))</f>
        <v>Approved as proposed</v>
      </c>
      <c r="H135" s="19" t="n">
        <f aca="false">INDEX(Pricebook!$L$2:$L$1401,MATCH(A135,Pricebook!$A$2:$A$1401,0))</f>
        <v>5.75</v>
      </c>
      <c r="I135" s="21" t="str">
        <f aca="false">INDEX(Pricebook!$Q$2:$Q$1401,MATCH(A135,Pricebook!$A$2:$A$1401,0))&amp;""</f>
        <v/>
      </c>
    </row>
    <row r="136" customFormat="false" ht="15" hidden="false" customHeight="false" outlineLevel="0" collapsed="false">
      <c r="A136" s="21" t="s">
        <v>998</v>
      </c>
      <c r="B136" s="21" t="s">
        <v>999</v>
      </c>
      <c r="C136" s="21" t="s">
        <v>971</v>
      </c>
      <c r="D136" s="19" t="n">
        <f aca="false">INDEX(Pricebook!$H$2:$H$1401,MATCH(A136,Pricebook!$A$2:$A$1401,0))</f>
        <v>15.8</v>
      </c>
      <c r="E136" s="19" t="n">
        <f aca="false">INDEX(Pricebook!$K$2:$K$1401,MATCH(A136,Pricebook!$A$2:$A$1401,0))</f>
        <v>18.35</v>
      </c>
      <c r="F136" s="22" t="n">
        <f aca="false">ROUND((E136/D136-1)*100,1)</f>
        <v>16.1</v>
      </c>
      <c r="G136" s="21" t="str">
        <f aca="false">INDEX(Pricebook!$P$2:$P$1401,MATCH(A136,Pricebook!$A$2:$A$1401,0))</f>
        <v>Approved as proposed</v>
      </c>
      <c r="H136" s="19" t="n">
        <f aca="false">INDEX(Pricebook!$L$2:$L$1401,MATCH(A136,Pricebook!$A$2:$A$1401,0))</f>
        <v>18.35</v>
      </c>
      <c r="I136" s="21" t="str">
        <f aca="false">INDEX(Pricebook!$Q$2:$Q$1401,MATCH(A136,Pricebook!$A$2:$A$1401,0))&amp;""</f>
        <v>Competitive item, agreed margin 20%</v>
      </c>
    </row>
    <row r="137" customFormat="false" ht="15" hidden="false" customHeight="false" outlineLevel="0" collapsed="false">
      <c r="A137" s="21" t="s">
        <v>1310</v>
      </c>
      <c r="B137" s="21" t="s">
        <v>1311</v>
      </c>
      <c r="C137" s="21" t="s">
        <v>971</v>
      </c>
      <c r="D137" s="19" t="n">
        <f aca="false">INDEX(Pricebook!$H$2:$H$1401,MATCH(A137,Pricebook!$A$2:$A$1401,0))</f>
        <v>59.5</v>
      </c>
      <c r="E137" s="19" t="n">
        <f aca="false">INDEX(Pricebook!$K$2:$K$1401,MATCH(A137,Pricebook!$A$2:$A$1401,0))</f>
        <v>69.1</v>
      </c>
      <c r="F137" s="22" t="n">
        <f aca="false">ROUND((E137/D137-1)*100,1)</f>
        <v>16.1</v>
      </c>
      <c r="G137" s="21" t="str">
        <f aca="false">INDEX(Pricebook!$P$2:$P$1401,MATCH(A137,Pricebook!$A$2:$A$1401,0))</f>
        <v>Approved as proposed</v>
      </c>
      <c r="H137" s="19" t="n">
        <f aca="false">INDEX(Pricebook!$L$2:$L$1401,MATCH(A137,Pricebook!$A$2:$A$1401,0))</f>
        <v>69.1</v>
      </c>
      <c r="I137" s="21" t="str">
        <f aca="false">INDEX(Pricebook!$Q$2:$Q$1401,MATCH(A137,Pricebook!$A$2:$A$1401,0))&amp;""</f>
        <v/>
      </c>
    </row>
    <row r="138" customFormat="false" ht="15" hidden="false" customHeight="false" outlineLevel="0" collapsed="false">
      <c r="A138" s="21" t="s">
        <v>1170</v>
      </c>
      <c r="B138" s="21" t="s">
        <v>1171</v>
      </c>
      <c r="C138" s="21" t="s">
        <v>971</v>
      </c>
      <c r="D138" s="19" t="n">
        <f aca="false">INDEX(Pricebook!$H$2:$H$1401,MATCH(A138,Pricebook!$A$2:$A$1401,0))</f>
        <v>1084.3</v>
      </c>
      <c r="E138" s="19" t="n">
        <f aca="false">INDEX(Pricebook!$K$2:$K$1401,MATCH(A138,Pricebook!$A$2:$A$1401,0))</f>
        <v>1259.1</v>
      </c>
      <c r="F138" s="22" t="n">
        <f aca="false">ROUND((E138/D138-1)*100,1)</f>
        <v>16.1</v>
      </c>
      <c r="G138" s="21" t="str">
        <f aca="false">INDEX(Pricebook!$P$2:$P$1401,MATCH(A138,Pricebook!$A$2:$A$1401,0))</f>
        <v>Approved, capped at +10%</v>
      </c>
      <c r="H138" s="19" t="n">
        <f aca="false">INDEX(Pricebook!$L$2:$L$1401,MATCH(A138,Pricebook!$A$2:$A$1401,0))</f>
        <v>1192.75</v>
      </c>
      <c r="I138" s="21" t="str">
        <f aca="false">INDEX(Pricebook!$Q$2:$Q$1401,MATCH(A138,Pricebook!$A$2:$A$1401,0))&amp;""</f>
        <v>Owner cap this quarter, balance next quarter</v>
      </c>
    </row>
    <row r="139" customFormat="false" ht="15" hidden="false" customHeight="false" outlineLevel="0" collapsed="false">
      <c r="A139" s="21" t="s">
        <v>1282</v>
      </c>
      <c r="B139" s="21" t="s">
        <v>1283</v>
      </c>
      <c r="C139" s="21" t="s">
        <v>971</v>
      </c>
      <c r="D139" s="19" t="n">
        <f aca="false">INDEX(Pricebook!$H$2:$H$1401,MATCH(A139,Pricebook!$A$2:$A$1401,0))</f>
        <v>68.6</v>
      </c>
      <c r="E139" s="19" t="n">
        <f aca="false">INDEX(Pricebook!$K$2:$K$1401,MATCH(A139,Pricebook!$A$2:$A$1401,0))</f>
        <v>79.65</v>
      </c>
      <c r="F139" s="22" t="n">
        <f aca="false">ROUND((E139/D139-1)*100,1)</f>
        <v>16.1</v>
      </c>
      <c r="G139" s="21" t="str">
        <f aca="false">INDEX(Pricebook!$P$2:$P$1401,MATCH(A139,Pricebook!$A$2:$A$1401,0))</f>
        <v>Approved as proposed</v>
      </c>
      <c r="H139" s="19" t="n">
        <f aca="false">INDEX(Pricebook!$L$2:$L$1401,MATCH(A139,Pricebook!$A$2:$A$1401,0))</f>
        <v>79.65</v>
      </c>
      <c r="I139" s="21" t="str">
        <f aca="false">INDEX(Pricebook!$Q$2:$Q$1401,MATCH(A139,Pricebook!$A$2:$A$1401,0))&amp;""</f>
        <v/>
      </c>
    </row>
    <row r="140" customFormat="false" ht="15" hidden="false" customHeight="false" outlineLevel="0" collapsed="false">
      <c r="A140" s="21" t="s">
        <v>1336</v>
      </c>
      <c r="B140" s="21" t="s">
        <v>1337</v>
      </c>
      <c r="C140" s="21" t="s">
        <v>971</v>
      </c>
      <c r="D140" s="19" t="n">
        <f aca="false">INDEX(Pricebook!$H$2:$H$1401,MATCH(A140,Pricebook!$A$2:$A$1401,0))</f>
        <v>1971.45</v>
      </c>
      <c r="E140" s="19" t="n">
        <f aca="false">INDEX(Pricebook!$K$2:$K$1401,MATCH(A140,Pricebook!$A$2:$A$1401,0))</f>
        <v>2288.65</v>
      </c>
      <c r="F140" s="22" t="n">
        <f aca="false">ROUND((E140/D140-1)*100,1)</f>
        <v>16.1</v>
      </c>
      <c r="G140" s="21" t="str">
        <f aca="false">INDEX(Pricebook!$P$2:$P$1401,MATCH(A140,Pricebook!$A$2:$A$1401,0))</f>
        <v>Approved as proposed</v>
      </c>
      <c r="H140" s="19" t="n">
        <f aca="false">INDEX(Pricebook!$L$2:$L$1401,MATCH(A140,Pricebook!$A$2:$A$1401,0))</f>
        <v>2288.65</v>
      </c>
      <c r="I140" s="21" t="str">
        <f aca="false">INDEX(Pricebook!$Q$2:$Q$1401,MATCH(A140,Pricebook!$A$2:$A$1401,0))&amp;""</f>
        <v/>
      </c>
    </row>
    <row r="141" customFormat="false" ht="15" hidden="false" customHeight="false" outlineLevel="0" collapsed="false">
      <c r="A141" s="21" t="s">
        <v>1228</v>
      </c>
      <c r="B141" s="21" t="s">
        <v>1229</v>
      </c>
      <c r="C141" s="21" t="s">
        <v>971</v>
      </c>
      <c r="D141" s="19" t="n">
        <f aca="false">INDEX(Pricebook!$H$2:$H$1401,MATCH(A141,Pricebook!$A$2:$A$1401,0))</f>
        <v>88.9</v>
      </c>
      <c r="E141" s="19" t="n">
        <f aca="false">INDEX(Pricebook!$K$2:$K$1401,MATCH(A141,Pricebook!$A$2:$A$1401,0))</f>
        <v>103.2</v>
      </c>
      <c r="F141" s="22" t="n">
        <f aca="false">ROUND((E141/D141-1)*100,1)</f>
        <v>16.1</v>
      </c>
      <c r="G141" s="21" t="str">
        <f aca="false">INDEX(Pricebook!$P$2:$P$1401,MATCH(A141,Pricebook!$A$2:$A$1401,0))</f>
        <v>Approved as proposed</v>
      </c>
      <c r="H141" s="19" t="n">
        <f aca="false">INDEX(Pricebook!$L$2:$L$1401,MATCH(A141,Pricebook!$A$2:$A$1401,0))</f>
        <v>103.2</v>
      </c>
      <c r="I141" s="21" t="str">
        <f aca="false">INDEX(Pricebook!$Q$2:$Q$1401,MATCH(A141,Pricebook!$A$2:$A$1401,0))&amp;""</f>
        <v>Competitive item, agreed margin 26%</v>
      </c>
    </row>
    <row r="142" customFormat="false" ht="15" hidden="false" customHeight="false" outlineLevel="0" collapsed="false">
      <c r="A142" s="21" t="s">
        <v>982</v>
      </c>
      <c r="B142" s="21" t="s">
        <v>983</v>
      </c>
      <c r="C142" s="21" t="s">
        <v>971</v>
      </c>
      <c r="D142" s="19" t="n">
        <f aca="false">INDEX(Pricebook!$H$2:$H$1401,MATCH(A142,Pricebook!$A$2:$A$1401,0))</f>
        <v>40.1</v>
      </c>
      <c r="E142" s="19" t="n">
        <f aca="false">INDEX(Pricebook!$K$2:$K$1401,MATCH(A142,Pricebook!$A$2:$A$1401,0))</f>
        <v>46.55</v>
      </c>
      <c r="F142" s="22" t="n">
        <f aca="false">ROUND((E142/D142-1)*100,1)</f>
        <v>16.1</v>
      </c>
      <c r="G142" s="21" t="str">
        <f aca="false">INDEX(Pricebook!$P$2:$P$1401,MATCH(A142,Pricebook!$A$2:$A$1401,0))</f>
        <v>Approved as proposed</v>
      </c>
      <c r="H142" s="19" t="n">
        <f aca="false">INDEX(Pricebook!$L$2:$L$1401,MATCH(A142,Pricebook!$A$2:$A$1401,0))</f>
        <v>46.55</v>
      </c>
      <c r="I142" s="21" t="str">
        <f aca="false">INDEX(Pricebook!$Q$2:$Q$1401,MATCH(A142,Pricebook!$A$2:$A$1401,0))&amp;""</f>
        <v/>
      </c>
    </row>
    <row r="143" customFormat="false" ht="15" hidden="false" customHeight="false" outlineLevel="0" collapsed="false">
      <c r="A143" s="21" t="s">
        <v>1404</v>
      </c>
      <c r="B143" s="21" t="s">
        <v>1405</v>
      </c>
      <c r="C143" s="21" t="s">
        <v>971</v>
      </c>
      <c r="D143" s="19" t="n">
        <f aca="false">INDEX(Pricebook!$H$2:$H$1401,MATCH(A143,Pricebook!$A$2:$A$1401,0))</f>
        <v>144.9</v>
      </c>
      <c r="E143" s="19" t="n">
        <f aca="false">INDEX(Pricebook!$K$2:$K$1401,MATCH(A143,Pricebook!$A$2:$A$1401,0))</f>
        <v>168.2</v>
      </c>
      <c r="F143" s="22" t="n">
        <f aca="false">ROUND((E143/D143-1)*100,1)</f>
        <v>16.1</v>
      </c>
      <c r="G143" s="21" t="str">
        <f aca="false">INDEX(Pricebook!$P$2:$P$1401,MATCH(A143,Pricebook!$A$2:$A$1401,0))</f>
        <v>Approved as proposed</v>
      </c>
      <c r="H143" s="19" t="n">
        <f aca="false">INDEX(Pricebook!$L$2:$L$1401,MATCH(A143,Pricebook!$A$2:$A$1401,0))</f>
        <v>168.2</v>
      </c>
      <c r="I143" s="21" t="str">
        <f aca="false">INDEX(Pricebook!$Q$2:$Q$1401,MATCH(A143,Pricebook!$A$2:$A$1401,0))&amp;""</f>
        <v/>
      </c>
    </row>
    <row r="144" customFormat="false" ht="15" hidden="false" customHeight="false" outlineLevel="0" collapsed="false">
      <c r="A144" s="21" t="s">
        <v>1258</v>
      </c>
      <c r="B144" s="21" t="s">
        <v>1259</v>
      </c>
      <c r="C144" s="21" t="s">
        <v>971</v>
      </c>
      <c r="D144" s="19" t="n">
        <f aca="false">INDEX(Pricebook!$H$2:$H$1401,MATCH(A144,Pricebook!$A$2:$A$1401,0))</f>
        <v>25.5</v>
      </c>
      <c r="E144" s="19" t="n">
        <f aca="false">INDEX(Pricebook!$K$2:$K$1401,MATCH(A144,Pricebook!$A$2:$A$1401,0))</f>
        <v>29.6</v>
      </c>
      <c r="F144" s="22" t="n">
        <f aca="false">ROUND((E144/D144-1)*100,1)</f>
        <v>16.1</v>
      </c>
      <c r="G144" s="21" t="str">
        <f aca="false">INDEX(Pricebook!$P$2:$P$1401,MATCH(A144,Pricebook!$A$2:$A$1401,0))</f>
        <v>Approved as proposed</v>
      </c>
      <c r="H144" s="19" t="n">
        <f aca="false">INDEX(Pricebook!$L$2:$L$1401,MATCH(A144,Pricebook!$A$2:$A$1401,0))</f>
        <v>29.6</v>
      </c>
      <c r="I144" s="21" t="str">
        <f aca="false">INDEX(Pricebook!$Q$2:$Q$1401,MATCH(A144,Pricebook!$A$2:$A$1401,0))&amp;""</f>
        <v/>
      </c>
    </row>
    <row r="145" customFormat="false" ht="15" hidden="false" customHeight="false" outlineLevel="0" collapsed="false">
      <c r="A145" s="21" t="s">
        <v>1428</v>
      </c>
      <c r="B145" s="21" t="s">
        <v>1429</v>
      </c>
      <c r="C145" s="21" t="s">
        <v>971</v>
      </c>
      <c r="D145" s="19" t="n">
        <f aca="false">INDEX(Pricebook!$H$2:$H$1401,MATCH(A145,Pricebook!$A$2:$A$1401,0))</f>
        <v>25.5</v>
      </c>
      <c r="E145" s="19" t="n">
        <f aca="false">INDEX(Pricebook!$K$2:$K$1401,MATCH(A145,Pricebook!$A$2:$A$1401,0))</f>
        <v>29.6</v>
      </c>
      <c r="F145" s="22" t="n">
        <f aca="false">ROUND((E145/D145-1)*100,1)</f>
        <v>16.1</v>
      </c>
      <c r="G145" s="21" t="str">
        <f aca="false">INDEX(Pricebook!$P$2:$P$1401,MATCH(A145,Pricebook!$A$2:$A$1401,0))</f>
        <v>Approved, capped at +10%</v>
      </c>
      <c r="H145" s="19" t="n">
        <f aca="false">INDEX(Pricebook!$L$2:$L$1401,MATCH(A145,Pricebook!$A$2:$A$1401,0))</f>
        <v>28.05</v>
      </c>
      <c r="I145" s="21" t="str">
        <f aca="false">INDEX(Pricebook!$Q$2:$Q$1401,MATCH(A145,Pricebook!$A$2:$A$1401,0))&amp;""</f>
        <v>Owner cap this quarter, balance next quarter</v>
      </c>
    </row>
    <row r="146" customFormat="false" ht="15" hidden="false" customHeight="false" outlineLevel="0" collapsed="false">
      <c r="A146" s="21" t="s">
        <v>1080</v>
      </c>
      <c r="B146" s="21" t="s">
        <v>1081</v>
      </c>
      <c r="C146" s="21" t="s">
        <v>971</v>
      </c>
      <c r="D146" s="19" t="n">
        <f aca="false">INDEX(Pricebook!$H$2:$H$1401,MATCH(A146,Pricebook!$A$2:$A$1401,0))</f>
        <v>235.75</v>
      </c>
      <c r="E146" s="19" t="n">
        <f aca="false">INDEX(Pricebook!$K$2:$K$1401,MATCH(A146,Pricebook!$A$2:$A$1401,0))</f>
        <v>273.6</v>
      </c>
      <c r="F146" s="22" t="n">
        <f aca="false">ROUND((E146/D146-1)*100,1)</f>
        <v>16.1</v>
      </c>
      <c r="G146" s="21" t="str">
        <f aca="false">INDEX(Pricebook!$P$2:$P$1401,MATCH(A146,Pricebook!$A$2:$A$1401,0))</f>
        <v>Approved as proposed</v>
      </c>
      <c r="H146" s="19" t="n">
        <f aca="false">INDEX(Pricebook!$L$2:$L$1401,MATCH(A146,Pricebook!$A$2:$A$1401,0))</f>
        <v>273.6</v>
      </c>
      <c r="I146" s="21" t="str">
        <f aca="false">INDEX(Pricebook!$Q$2:$Q$1401,MATCH(A146,Pricebook!$A$2:$A$1401,0))&amp;""</f>
        <v/>
      </c>
    </row>
    <row r="147" customFormat="false" ht="15" hidden="false" customHeight="false" outlineLevel="0" collapsed="false">
      <c r="A147" s="21" t="s">
        <v>988</v>
      </c>
      <c r="B147" s="21" t="s">
        <v>989</v>
      </c>
      <c r="C147" s="21" t="s">
        <v>971</v>
      </c>
      <c r="D147" s="19" t="n">
        <f aca="false">INDEX(Pricebook!$H$2:$H$1401,MATCH(A147,Pricebook!$A$2:$A$1401,0))</f>
        <v>1442.9</v>
      </c>
      <c r="E147" s="19" t="n">
        <f aca="false">INDEX(Pricebook!$K$2:$K$1401,MATCH(A147,Pricebook!$A$2:$A$1401,0))</f>
        <v>1673.9</v>
      </c>
      <c r="F147" s="22" t="n">
        <f aca="false">ROUND((E147/D147-1)*100,1)</f>
        <v>16</v>
      </c>
      <c r="G147" s="21" t="str">
        <f aca="false">INDEX(Pricebook!$P$2:$P$1401,MATCH(A147,Pricebook!$A$2:$A$1401,0))</f>
        <v>Approved as proposed</v>
      </c>
      <c r="H147" s="19" t="n">
        <f aca="false">INDEX(Pricebook!$L$2:$L$1401,MATCH(A147,Pricebook!$A$2:$A$1401,0))</f>
        <v>1673.9</v>
      </c>
      <c r="I147" s="21" t="str">
        <f aca="false">INDEX(Pricebook!$Q$2:$Q$1401,MATCH(A147,Pricebook!$A$2:$A$1401,0))&amp;""</f>
        <v/>
      </c>
    </row>
    <row r="148" customFormat="false" ht="15" hidden="false" customHeight="false" outlineLevel="0" collapsed="false">
      <c r="A148" s="21" t="s">
        <v>1186</v>
      </c>
      <c r="B148" s="21" t="s">
        <v>1187</v>
      </c>
      <c r="C148" s="21" t="s">
        <v>971</v>
      </c>
      <c r="D148" s="19" t="n">
        <f aca="false">INDEX(Pricebook!$H$2:$H$1401,MATCH(A148,Pricebook!$A$2:$A$1401,0))</f>
        <v>491.8</v>
      </c>
      <c r="E148" s="19" t="n">
        <f aca="false">INDEX(Pricebook!$K$2:$K$1401,MATCH(A148,Pricebook!$A$2:$A$1401,0))</f>
        <v>570.4</v>
      </c>
      <c r="F148" s="22" t="n">
        <f aca="false">ROUND((E148/D148-1)*100,1)</f>
        <v>16</v>
      </c>
      <c r="G148" s="21" t="str">
        <f aca="false">INDEX(Pricebook!$P$2:$P$1401,MATCH(A148,Pricebook!$A$2:$A$1401,0))</f>
        <v>Approved as proposed</v>
      </c>
      <c r="H148" s="19" t="n">
        <f aca="false">INDEX(Pricebook!$L$2:$L$1401,MATCH(A148,Pricebook!$A$2:$A$1401,0))</f>
        <v>570.4</v>
      </c>
      <c r="I148" s="21" t="str">
        <f aca="false">INDEX(Pricebook!$Q$2:$Q$1401,MATCH(A148,Pricebook!$A$2:$A$1401,0))&amp;""</f>
        <v/>
      </c>
    </row>
    <row r="149" customFormat="false" ht="15" hidden="false" customHeight="false" outlineLevel="0" collapsed="false">
      <c r="A149" s="21" t="s">
        <v>1050</v>
      </c>
      <c r="B149" s="21" t="s">
        <v>1051</v>
      </c>
      <c r="C149" s="21" t="s">
        <v>971</v>
      </c>
      <c r="D149" s="19" t="n">
        <f aca="false">INDEX(Pricebook!$H$2:$H$1401,MATCH(A149,Pricebook!$A$2:$A$1401,0))</f>
        <v>7.2</v>
      </c>
      <c r="E149" s="19" t="n">
        <f aca="false">INDEX(Pricebook!$K$2:$K$1401,MATCH(A149,Pricebook!$A$2:$A$1401,0))</f>
        <v>8.35</v>
      </c>
      <c r="F149" s="22" t="n">
        <f aca="false">ROUND((E149/D149-1)*100,1)</f>
        <v>16</v>
      </c>
      <c r="G149" s="21" t="str">
        <f aca="false">INDEX(Pricebook!$P$2:$P$1401,MATCH(A149,Pricebook!$A$2:$A$1401,0))</f>
        <v>Approved as proposed</v>
      </c>
      <c r="H149" s="19" t="n">
        <f aca="false">INDEX(Pricebook!$L$2:$L$1401,MATCH(A149,Pricebook!$A$2:$A$1401,0))</f>
        <v>8.35</v>
      </c>
      <c r="I149" s="21" t="str">
        <f aca="false">INDEX(Pricebook!$Q$2:$Q$1401,MATCH(A149,Pricebook!$A$2:$A$1401,0))&amp;""</f>
        <v/>
      </c>
    </row>
    <row r="150" customFormat="false" ht="15" hidden="false" customHeight="false" outlineLevel="0" collapsed="false">
      <c r="A150" s="21" t="s">
        <v>1034</v>
      </c>
      <c r="B150" s="21" t="s">
        <v>1035</v>
      </c>
      <c r="C150" s="21" t="s">
        <v>971</v>
      </c>
      <c r="D150" s="19" t="n">
        <f aca="false">INDEX(Pricebook!$H$2:$H$1401,MATCH(A150,Pricebook!$A$2:$A$1401,0))</f>
        <v>16.6</v>
      </c>
      <c r="E150" s="19" t="n">
        <f aca="false">INDEX(Pricebook!$K$2:$K$1401,MATCH(A150,Pricebook!$A$2:$A$1401,0))</f>
        <v>19.25</v>
      </c>
      <c r="F150" s="22" t="n">
        <f aca="false">ROUND((E150/D150-1)*100,1)</f>
        <v>16</v>
      </c>
      <c r="G150" s="21" t="str">
        <f aca="false">INDEX(Pricebook!$P$2:$P$1401,MATCH(A150,Pricebook!$A$2:$A$1401,0))</f>
        <v>Approved as proposed</v>
      </c>
      <c r="H150" s="19" t="n">
        <f aca="false">INDEX(Pricebook!$L$2:$L$1401,MATCH(A150,Pricebook!$A$2:$A$1401,0))</f>
        <v>19.25</v>
      </c>
      <c r="I150" s="21" t="str">
        <f aca="false">INDEX(Pricebook!$Q$2:$Q$1401,MATCH(A150,Pricebook!$A$2:$A$1401,0))&amp;""</f>
        <v/>
      </c>
    </row>
    <row r="151" customFormat="false" ht="15" hidden="false" customHeight="false" outlineLevel="0" collapsed="false">
      <c r="A151" s="21" t="s">
        <v>1204</v>
      </c>
      <c r="B151" s="21" t="s">
        <v>1205</v>
      </c>
      <c r="C151" s="21" t="s">
        <v>971</v>
      </c>
      <c r="D151" s="19" t="n">
        <f aca="false">INDEX(Pricebook!$H$2:$H$1401,MATCH(A151,Pricebook!$A$2:$A$1401,0))</f>
        <v>16.6</v>
      </c>
      <c r="E151" s="19" t="n">
        <f aca="false">INDEX(Pricebook!$K$2:$K$1401,MATCH(A151,Pricebook!$A$2:$A$1401,0))</f>
        <v>19.25</v>
      </c>
      <c r="F151" s="22" t="n">
        <f aca="false">ROUND((E151/D151-1)*100,1)</f>
        <v>16</v>
      </c>
      <c r="G151" s="21" t="str">
        <f aca="false">INDEX(Pricebook!$P$2:$P$1401,MATCH(A151,Pricebook!$A$2:$A$1401,0))</f>
        <v>Approved as proposed</v>
      </c>
      <c r="H151" s="19" t="n">
        <f aca="false">INDEX(Pricebook!$L$2:$L$1401,MATCH(A151,Pricebook!$A$2:$A$1401,0))</f>
        <v>19.25</v>
      </c>
      <c r="I151" s="21" t="str">
        <f aca="false">INDEX(Pricebook!$Q$2:$Q$1401,MATCH(A151,Pricebook!$A$2:$A$1401,0))&amp;""</f>
        <v/>
      </c>
    </row>
    <row r="152" customFormat="false" ht="15" hidden="false" customHeight="false" outlineLevel="0" collapsed="false">
      <c r="A152" s="21" t="s">
        <v>1250</v>
      </c>
      <c r="B152" s="21" t="s">
        <v>1251</v>
      </c>
      <c r="C152" s="21" t="s">
        <v>971</v>
      </c>
      <c r="D152" s="19" t="n">
        <f aca="false">INDEX(Pricebook!$H$2:$H$1401,MATCH(A152,Pricebook!$A$2:$A$1401,0))</f>
        <v>63.65</v>
      </c>
      <c r="E152" s="19" t="n">
        <f aca="false">INDEX(Pricebook!$K$2:$K$1401,MATCH(A152,Pricebook!$A$2:$A$1401,0))</f>
        <v>73.8</v>
      </c>
      <c r="F152" s="22" t="n">
        <f aca="false">ROUND((E152/D152-1)*100,1)</f>
        <v>15.9</v>
      </c>
      <c r="G152" s="21" t="str">
        <f aca="false">INDEX(Pricebook!$P$2:$P$1401,MATCH(A152,Pricebook!$A$2:$A$1401,0))</f>
        <v>Approved as proposed</v>
      </c>
      <c r="H152" s="19" t="n">
        <f aca="false">INDEX(Pricebook!$L$2:$L$1401,MATCH(A152,Pricebook!$A$2:$A$1401,0))</f>
        <v>73.8</v>
      </c>
      <c r="I152" s="21" t="str">
        <f aca="false">INDEX(Pricebook!$Q$2:$Q$1401,MATCH(A152,Pricebook!$A$2:$A$1401,0))&amp;""</f>
        <v/>
      </c>
    </row>
    <row r="153" customFormat="false" ht="15" hidden="false" customHeight="false" outlineLevel="0" collapsed="false">
      <c r="A153" s="21" t="s">
        <v>1020</v>
      </c>
      <c r="B153" s="21" t="s">
        <v>1021</v>
      </c>
      <c r="C153" s="21" t="s">
        <v>971</v>
      </c>
      <c r="D153" s="19" t="n">
        <f aca="false">INDEX(Pricebook!$H$2:$H$1401,MATCH(A153,Pricebook!$A$2:$A$1401,0))</f>
        <v>3.45</v>
      </c>
      <c r="E153" s="19" t="n">
        <f aca="false">INDEX(Pricebook!$K$2:$K$1401,MATCH(A153,Pricebook!$A$2:$A$1401,0))</f>
        <v>4</v>
      </c>
      <c r="F153" s="22" t="n">
        <f aca="false">ROUND((E153/D153-1)*100,1)</f>
        <v>15.9</v>
      </c>
      <c r="G153" s="21" t="str">
        <f aca="false">INDEX(Pricebook!$P$2:$P$1401,MATCH(A153,Pricebook!$A$2:$A$1401,0))</f>
        <v>Approved, capped at +10%</v>
      </c>
      <c r="H153" s="19" t="n">
        <f aca="false">INDEX(Pricebook!$L$2:$L$1401,MATCH(A153,Pricebook!$A$2:$A$1401,0))</f>
        <v>3.8</v>
      </c>
      <c r="I153" s="21" t="str">
        <f aca="false">INDEX(Pricebook!$Q$2:$Q$1401,MATCH(A153,Pricebook!$A$2:$A$1401,0))&amp;""</f>
        <v>Owner cap this quarter, balance next quarter</v>
      </c>
    </row>
    <row r="154" customFormat="false" ht="15" hidden="false" customHeight="false" outlineLevel="0" collapsed="false">
      <c r="A154" s="21" t="s">
        <v>1406</v>
      </c>
      <c r="B154" s="21" t="s">
        <v>1407</v>
      </c>
      <c r="C154" s="21" t="s">
        <v>971</v>
      </c>
      <c r="D154" s="19" t="n">
        <f aca="false">INDEX(Pricebook!$H$2:$H$1401,MATCH(A154,Pricebook!$A$2:$A$1401,0))</f>
        <v>3.45</v>
      </c>
      <c r="E154" s="19" t="n">
        <f aca="false">INDEX(Pricebook!$K$2:$K$1401,MATCH(A154,Pricebook!$A$2:$A$1401,0))</f>
        <v>4</v>
      </c>
      <c r="F154" s="22" t="n">
        <f aca="false">ROUND((E154/D154-1)*100,1)</f>
        <v>15.9</v>
      </c>
      <c r="G154" s="21" t="str">
        <f aca="false">INDEX(Pricebook!$P$2:$P$1401,MATCH(A154,Pricebook!$A$2:$A$1401,0))</f>
        <v>Approved as proposed</v>
      </c>
      <c r="H154" s="19" t="n">
        <f aca="false">INDEX(Pricebook!$L$2:$L$1401,MATCH(A154,Pricebook!$A$2:$A$1401,0))</f>
        <v>4</v>
      </c>
      <c r="I154" s="21" t="str">
        <f aca="false">INDEX(Pricebook!$Q$2:$Q$1401,MATCH(A154,Pricebook!$A$2:$A$1401,0))&amp;""</f>
        <v/>
      </c>
    </row>
    <row r="155" customFormat="false" ht="15" hidden="false" customHeight="false" outlineLevel="0" collapsed="false">
      <c r="A155" s="21" t="s">
        <v>1262</v>
      </c>
      <c r="B155" s="21" t="s">
        <v>1263</v>
      </c>
      <c r="C155" s="21" t="s">
        <v>971</v>
      </c>
      <c r="D155" s="19" t="n">
        <f aca="false">INDEX(Pricebook!$H$2:$H$1401,MATCH(A155,Pricebook!$A$2:$A$1401,0))</f>
        <v>514.3</v>
      </c>
      <c r="E155" s="19" t="n">
        <f aca="false">INDEX(Pricebook!$K$2:$K$1401,MATCH(A155,Pricebook!$A$2:$A$1401,0))</f>
        <v>596.25</v>
      </c>
      <c r="F155" s="22" t="n">
        <f aca="false">ROUND((E155/D155-1)*100,1)</f>
        <v>15.9</v>
      </c>
      <c r="G155" s="21" t="str">
        <f aca="false">INDEX(Pricebook!$P$2:$P$1401,MATCH(A155,Pricebook!$A$2:$A$1401,0))</f>
        <v>Approved as proposed</v>
      </c>
      <c r="H155" s="19" t="n">
        <f aca="false">INDEX(Pricebook!$L$2:$L$1401,MATCH(A155,Pricebook!$A$2:$A$1401,0))</f>
        <v>596.25</v>
      </c>
      <c r="I155" s="21" t="str">
        <f aca="false">INDEX(Pricebook!$Q$2:$Q$1401,MATCH(A155,Pricebook!$A$2:$A$1401,0))&amp;""</f>
        <v/>
      </c>
    </row>
    <row r="156" customFormat="false" ht="15" hidden="false" customHeight="false" outlineLevel="0" collapsed="false">
      <c r="A156" s="21" t="s">
        <v>1330</v>
      </c>
      <c r="B156" s="21" t="s">
        <v>1331</v>
      </c>
      <c r="C156" s="21" t="s">
        <v>971</v>
      </c>
      <c r="D156" s="19" t="n">
        <f aca="false">INDEX(Pricebook!$H$2:$H$1401,MATCH(A156,Pricebook!$A$2:$A$1401,0))</f>
        <v>45.25</v>
      </c>
      <c r="E156" s="19" t="n">
        <f aca="false">INDEX(Pricebook!$K$2:$K$1401,MATCH(A156,Pricebook!$A$2:$A$1401,0))</f>
        <v>52.45</v>
      </c>
      <c r="F156" s="22" t="n">
        <f aca="false">ROUND((E156/D156-1)*100,1)</f>
        <v>15.9</v>
      </c>
      <c r="G156" s="21" t="str">
        <f aca="false">INDEX(Pricebook!$P$2:$P$1401,MATCH(A156,Pricebook!$A$2:$A$1401,0))</f>
        <v>Held at old sell</v>
      </c>
      <c r="H156" s="19" t="n">
        <f aca="false">INDEX(Pricebook!$L$2:$L$1401,MATCH(A156,Pricebook!$A$2:$A$1401,0))</f>
        <v>45.25</v>
      </c>
      <c r="I156" s="21" t="str">
        <f aca="false">INDEX(Pricebook!$Q$2:$Q$1401,MATCH(A156,Pricebook!$A$2:$A$1401,0))&amp;""</f>
        <v>Fixed-price job held to 31 Dec 2026</v>
      </c>
    </row>
    <row r="157" customFormat="false" ht="15" hidden="false" customHeight="false" outlineLevel="0" collapsed="false">
      <c r="A157" s="21" t="s">
        <v>1222</v>
      </c>
      <c r="B157" s="21" t="s">
        <v>1223</v>
      </c>
      <c r="C157" s="21" t="s">
        <v>971</v>
      </c>
      <c r="D157" s="19" t="n">
        <f aca="false">INDEX(Pricebook!$H$2:$H$1401,MATCH(A157,Pricebook!$A$2:$A$1401,0))</f>
        <v>4.4</v>
      </c>
      <c r="E157" s="19" t="n">
        <f aca="false">INDEX(Pricebook!$K$2:$K$1401,MATCH(A157,Pricebook!$A$2:$A$1401,0))</f>
        <v>5.1</v>
      </c>
      <c r="F157" s="22" t="n">
        <f aca="false">ROUND((E157/D157-1)*100,1)</f>
        <v>15.9</v>
      </c>
      <c r="G157" s="21" t="str">
        <f aca="false">INDEX(Pricebook!$P$2:$P$1401,MATCH(A157,Pricebook!$A$2:$A$1401,0))</f>
        <v>Approved as proposed</v>
      </c>
      <c r="H157" s="19" t="n">
        <f aca="false">INDEX(Pricebook!$L$2:$L$1401,MATCH(A157,Pricebook!$A$2:$A$1401,0))</f>
        <v>5.1</v>
      </c>
      <c r="I157" s="21" t="str">
        <f aca="false">INDEX(Pricebook!$Q$2:$Q$1401,MATCH(A157,Pricebook!$A$2:$A$1401,0))&amp;""</f>
        <v/>
      </c>
    </row>
    <row r="158" customFormat="false" ht="15" hidden="false" customHeight="false" outlineLevel="0" collapsed="false">
      <c r="A158" s="21" t="s">
        <v>1316</v>
      </c>
      <c r="B158" s="21" t="s">
        <v>1317</v>
      </c>
      <c r="C158" s="21" t="s">
        <v>971</v>
      </c>
      <c r="D158" s="19" t="n">
        <f aca="false">INDEX(Pricebook!$H$2:$H$1401,MATCH(A158,Pricebook!$A$2:$A$1401,0))</f>
        <v>164.3</v>
      </c>
      <c r="E158" s="19" t="n">
        <f aca="false">INDEX(Pricebook!$K$2:$K$1401,MATCH(A158,Pricebook!$A$2:$A$1401,0))</f>
        <v>190.4</v>
      </c>
      <c r="F158" s="22" t="n">
        <f aca="false">ROUND((E158/D158-1)*100,1)</f>
        <v>15.9</v>
      </c>
      <c r="G158" s="21" t="str">
        <f aca="false">INDEX(Pricebook!$P$2:$P$1401,MATCH(A158,Pricebook!$A$2:$A$1401,0))</f>
        <v>Approved as proposed</v>
      </c>
      <c r="H158" s="19" t="n">
        <f aca="false">INDEX(Pricebook!$L$2:$L$1401,MATCH(A158,Pricebook!$A$2:$A$1401,0))</f>
        <v>190.4</v>
      </c>
      <c r="I158" s="21" t="str">
        <f aca="false">INDEX(Pricebook!$Q$2:$Q$1401,MATCH(A158,Pricebook!$A$2:$A$1401,0))&amp;""</f>
        <v/>
      </c>
    </row>
    <row r="159" customFormat="false" ht="15" hidden="false" customHeight="false" outlineLevel="0" collapsed="false">
      <c r="A159" s="21" t="s">
        <v>1122</v>
      </c>
      <c r="B159" s="21" t="s">
        <v>1123</v>
      </c>
      <c r="C159" s="21" t="s">
        <v>971</v>
      </c>
      <c r="D159" s="19" t="n">
        <f aca="false">INDEX(Pricebook!$H$2:$H$1401,MATCH(A159,Pricebook!$A$2:$A$1401,0))</f>
        <v>11.35</v>
      </c>
      <c r="E159" s="19" t="n">
        <f aca="false">INDEX(Pricebook!$K$2:$K$1401,MATCH(A159,Pricebook!$A$2:$A$1401,0))</f>
        <v>13.15</v>
      </c>
      <c r="F159" s="22" t="n">
        <f aca="false">ROUND((E159/D159-1)*100,1)</f>
        <v>15.9</v>
      </c>
      <c r="G159" s="21" t="str">
        <f aca="false">INDEX(Pricebook!$P$2:$P$1401,MATCH(A159,Pricebook!$A$2:$A$1401,0))</f>
        <v>Approved as proposed</v>
      </c>
      <c r="H159" s="19" t="n">
        <f aca="false">INDEX(Pricebook!$L$2:$L$1401,MATCH(A159,Pricebook!$A$2:$A$1401,0))</f>
        <v>13.15</v>
      </c>
      <c r="I159" s="21" t="str">
        <f aca="false">INDEX(Pricebook!$Q$2:$Q$1401,MATCH(A159,Pricebook!$A$2:$A$1401,0))&amp;""</f>
        <v>Competitive item, agreed margin 24%</v>
      </c>
    </row>
    <row r="160" customFormat="false" ht="15" hidden="false" customHeight="false" outlineLevel="0" collapsed="false">
      <c r="A160" s="21" t="s">
        <v>1380</v>
      </c>
      <c r="B160" s="21" t="s">
        <v>1381</v>
      </c>
      <c r="C160" s="21" t="s">
        <v>971</v>
      </c>
      <c r="D160" s="19" t="n">
        <f aca="false">INDEX(Pricebook!$H$2:$H$1401,MATCH(A160,Pricebook!$A$2:$A$1401,0))</f>
        <v>4.1</v>
      </c>
      <c r="E160" s="19" t="n">
        <f aca="false">INDEX(Pricebook!$K$2:$K$1401,MATCH(A160,Pricebook!$A$2:$A$1401,0))</f>
        <v>4.75</v>
      </c>
      <c r="F160" s="22" t="n">
        <f aca="false">ROUND((E160/D160-1)*100,1)</f>
        <v>15.9</v>
      </c>
      <c r="G160" s="21" t="str">
        <f aca="false">INDEX(Pricebook!$P$2:$P$1401,MATCH(A160,Pricebook!$A$2:$A$1401,0))</f>
        <v>Approved as proposed</v>
      </c>
      <c r="H160" s="19" t="n">
        <f aca="false">INDEX(Pricebook!$L$2:$L$1401,MATCH(A160,Pricebook!$A$2:$A$1401,0))</f>
        <v>4.75</v>
      </c>
      <c r="I160" s="21" t="str">
        <f aca="false">INDEX(Pricebook!$Q$2:$Q$1401,MATCH(A160,Pricebook!$A$2:$A$1401,0))&amp;""</f>
        <v/>
      </c>
    </row>
    <row r="161" customFormat="false" ht="15" hidden="false" customHeight="false" outlineLevel="0" collapsed="false">
      <c r="A161" s="21" t="s">
        <v>1328</v>
      </c>
      <c r="B161" s="21" t="s">
        <v>1329</v>
      </c>
      <c r="C161" s="21" t="s">
        <v>971</v>
      </c>
      <c r="D161" s="19" t="n">
        <f aca="false">INDEX(Pricebook!$H$2:$H$1401,MATCH(A161,Pricebook!$A$2:$A$1401,0))</f>
        <v>614.3</v>
      </c>
      <c r="E161" s="19" t="n">
        <f aca="false">INDEX(Pricebook!$K$2:$K$1401,MATCH(A161,Pricebook!$A$2:$A$1401,0))</f>
        <v>711.55</v>
      </c>
      <c r="F161" s="22" t="n">
        <f aca="false">ROUND((E161/D161-1)*100,1)</f>
        <v>15.8</v>
      </c>
      <c r="G161" s="21" t="str">
        <f aca="false">INDEX(Pricebook!$P$2:$P$1401,MATCH(A161,Pricebook!$A$2:$A$1401,0))</f>
        <v>Approved as proposed</v>
      </c>
      <c r="H161" s="19" t="n">
        <f aca="false">INDEX(Pricebook!$L$2:$L$1401,MATCH(A161,Pricebook!$A$2:$A$1401,0))</f>
        <v>711.55</v>
      </c>
      <c r="I161" s="21" t="str">
        <f aca="false">INDEX(Pricebook!$Q$2:$Q$1401,MATCH(A161,Pricebook!$A$2:$A$1401,0))&amp;""</f>
        <v/>
      </c>
    </row>
    <row r="162" customFormat="false" ht="15" hidden="false" customHeight="false" outlineLevel="0" collapsed="false">
      <c r="A162" s="21" t="s">
        <v>1156</v>
      </c>
      <c r="B162" s="21" t="s">
        <v>1157</v>
      </c>
      <c r="C162" s="21" t="s">
        <v>971</v>
      </c>
      <c r="D162" s="19" t="n">
        <f aca="false">INDEX(Pricebook!$H$2:$H$1401,MATCH(A162,Pricebook!$A$2:$A$1401,0))</f>
        <v>24.65</v>
      </c>
      <c r="E162" s="19" t="n">
        <f aca="false">INDEX(Pricebook!$K$2:$K$1401,MATCH(A162,Pricebook!$A$2:$A$1401,0))</f>
        <v>28.55</v>
      </c>
      <c r="F162" s="22" t="n">
        <f aca="false">ROUND((E162/D162-1)*100,1)</f>
        <v>15.8</v>
      </c>
      <c r="G162" s="21" t="str">
        <f aca="false">INDEX(Pricebook!$P$2:$P$1401,MATCH(A162,Pricebook!$A$2:$A$1401,0))</f>
        <v>Held at old sell</v>
      </c>
      <c r="H162" s="19" t="n">
        <f aca="false">INDEX(Pricebook!$L$2:$L$1401,MATCH(A162,Pricebook!$A$2:$A$1401,0))</f>
        <v>24.65</v>
      </c>
      <c r="I162" s="21" t="str">
        <f aca="false">INDEX(Pricebook!$Q$2:$Q$1401,MATCH(A162,Pricebook!$A$2:$A$1401,0))&amp;""</f>
        <v>Fixed-price job held to 31 Dec 2026</v>
      </c>
    </row>
    <row r="163" customFormat="false" ht="15" hidden="false" customHeight="false" outlineLevel="0" collapsed="false">
      <c r="A163" s="21" t="s">
        <v>1392</v>
      </c>
      <c r="B163" s="21" t="s">
        <v>1393</v>
      </c>
      <c r="C163" s="21" t="s">
        <v>971</v>
      </c>
      <c r="D163" s="19" t="n">
        <f aca="false">INDEX(Pricebook!$H$2:$H$1401,MATCH(A163,Pricebook!$A$2:$A$1401,0))</f>
        <v>835.75</v>
      </c>
      <c r="E163" s="19" t="n">
        <f aca="false">INDEX(Pricebook!$K$2:$K$1401,MATCH(A163,Pricebook!$A$2:$A$1401,0))</f>
        <v>967.95</v>
      </c>
      <c r="F163" s="22" t="n">
        <f aca="false">ROUND((E163/D163-1)*100,1)</f>
        <v>15.8</v>
      </c>
      <c r="G163" s="21" t="str">
        <f aca="false">INDEX(Pricebook!$P$2:$P$1401,MATCH(A163,Pricebook!$A$2:$A$1401,0))</f>
        <v>Approved as proposed</v>
      </c>
      <c r="H163" s="19" t="n">
        <f aca="false">INDEX(Pricebook!$L$2:$L$1401,MATCH(A163,Pricebook!$A$2:$A$1401,0))</f>
        <v>967.95</v>
      </c>
      <c r="I163" s="21" t="str">
        <f aca="false">INDEX(Pricebook!$Q$2:$Q$1401,MATCH(A163,Pricebook!$A$2:$A$1401,0))&amp;""</f>
        <v/>
      </c>
    </row>
    <row r="164" customFormat="false" ht="15" hidden="false" customHeight="false" outlineLevel="0" collapsed="false">
      <c r="A164" s="21" t="s">
        <v>1390</v>
      </c>
      <c r="B164" s="21" t="s">
        <v>1391</v>
      </c>
      <c r="C164" s="21" t="s">
        <v>971</v>
      </c>
      <c r="D164" s="19" t="n">
        <f aca="false">INDEX(Pricebook!$H$2:$H$1401,MATCH(A164,Pricebook!$A$2:$A$1401,0))</f>
        <v>40.5</v>
      </c>
      <c r="E164" s="19" t="n">
        <f aca="false">INDEX(Pricebook!$K$2:$K$1401,MATCH(A164,Pricebook!$A$2:$A$1401,0))</f>
        <v>46.9</v>
      </c>
      <c r="F164" s="22" t="n">
        <f aca="false">ROUND((E164/D164-1)*100,1)</f>
        <v>15.8</v>
      </c>
      <c r="G164" s="21" t="str">
        <f aca="false">INDEX(Pricebook!$P$2:$P$1401,MATCH(A164,Pricebook!$A$2:$A$1401,0))</f>
        <v>Approved as proposed</v>
      </c>
      <c r="H164" s="19" t="n">
        <f aca="false">INDEX(Pricebook!$L$2:$L$1401,MATCH(A164,Pricebook!$A$2:$A$1401,0))</f>
        <v>46.9</v>
      </c>
      <c r="I164" s="21" t="str">
        <f aca="false">INDEX(Pricebook!$Q$2:$Q$1401,MATCH(A164,Pricebook!$A$2:$A$1401,0))&amp;""</f>
        <v/>
      </c>
    </row>
    <row r="165" customFormat="false" ht="15" hidden="false" customHeight="false" outlineLevel="0" collapsed="false">
      <c r="A165" s="21" t="s">
        <v>1296</v>
      </c>
      <c r="B165" s="21" t="s">
        <v>1297</v>
      </c>
      <c r="C165" s="21" t="s">
        <v>971</v>
      </c>
      <c r="D165" s="19" t="n">
        <f aca="false">INDEX(Pricebook!$H$2:$H$1401,MATCH(A165,Pricebook!$A$2:$A$1401,0))</f>
        <v>34.5</v>
      </c>
      <c r="E165" s="19" t="n">
        <f aca="false">INDEX(Pricebook!$K$2:$K$1401,MATCH(A165,Pricebook!$A$2:$A$1401,0))</f>
        <v>39.95</v>
      </c>
      <c r="F165" s="22" t="n">
        <f aca="false">ROUND((E165/D165-1)*100,1)</f>
        <v>15.8</v>
      </c>
      <c r="G165" s="21" t="str">
        <f aca="false">INDEX(Pricebook!$P$2:$P$1401,MATCH(A165,Pricebook!$A$2:$A$1401,0))</f>
        <v>Approved as proposed</v>
      </c>
      <c r="H165" s="19" t="n">
        <f aca="false">INDEX(Pricebook!$L$2:$L$1401,MATCH(A165,Pricebook!$A$2:$A$1401,0))</f>
        <v>39.95</v>
      </c>
      <c r="I165" s="21" t="str">
        <f aca="false">INDEX(Pricebook!$Q$2:$Q$1401,MATCH(A165,Pricebook!$A$2:$A$1401,0))&amp;""</f>
        <v/>
      </c>
    </row>
    <row r="166" customFormat="false" ht="15" hidden="false" customHeight="false" outlineLevel="0" collapsed="false">
      <c r="A166" s="21" t="s">
        <v>1016</v>
      </c>
      <c r="B166" s="21" t="s">
        <v>1017</v>
      </c>
      <c r="C166" s="21" t="s">
        <v>971</v>
      </c>
      <c r="D166" s="19" t="n">
        <f aca="false">INDEX(Pricebook!$H$2:$H$1401,MATCH(A166,Pricebook!$A$2:$A$1401,0))</f>
        <v>2.85</v>
      </c>
      <c r="E166" s="19" t="n">
        <f aca="false">INDEX(Pricebook!$K$2:$K$1401,MATCH(A166,Pricebook!$A$2:$A$1401,0))</f>
        <v>3.3</v>
      </c>
      <c r="F166" s="22" t="n">
        <f aca="false">ROUND((E166/D166-1)*100,1)</f>
        <v>15.8</v>
      </c>
      <c r="G166" s="21" t="str">
        <f aca="false">INDEX(Pricebook!$P$2:$P$1401,MATCH(A166,Pricebook!$A$2:$A$1401,0))</f>
        <v>Approved as proposed</v>
      </c>
      <c r="H166" s="19" t="n">
        <f aca="false">INDEX(Pricebook!$L$2:$L$1401,MATCH(A166,Pricebook!$A$2:$A$1401,0))</f>
        <v>3.3</v>
      </c>
      <c r="I166" s="21" t="str">
        <f aca="false">INDEX(Pricebook!$Q$2:$Q$1401,MATCH(A166,Pricebook!$A$2:$A$1401,0))&amp;""</f>
        <v/>
      </c>
    </row>
    <row r="167" customFormat="false" ht="15" hidden="false" customHeight="false" outlineLevel="0" collapsed="false">
      <c r="A167" s="21" t="s">
        <v>1054</v>
      </c>
      <c r="B167" s="21" t="s">
        <v>1055</v>
      </c>
      <c r="C167" s="21" t="s">
        <v>971</v>
      </c>
      <c r="D167" s="19" t="n">
        <f aca="false">INDEX(Pricebook!$H$2:$H$1401,MATCH(A167,Pricebook!$A$2:$A$1401,0))</f>
        <v>18.05</v>
      </c>
      <c r="E167" s="19" t="n">
        <f aca="false">INDEX(Pricebook!$K$2:$K$1401,MATCH(A167,Pricebook!$A$2:$A$1401,0))</f>
        <v>20.9</v>
      </c>
      <c r="F167" s="22" t="n">
        <f aca="false">ROUND((E167/D167-1)*100,1)</f>
        <v>15.8</v>
      </c>
      <c r="G167" s="21" t="str">
        <f aca="false">INDEX(Pricebook!$P$2:$P$1401,MATCH(A167,Pricebook!$A$2:$A$1401,0))</f>
        <v>Held at old sell</v>
      </c>
      <c r="H167" s="19" t="n">
        <f aca="false">INDEX(Pricebook!$L$2:$L$1401,MATCH(A167,Pricebook!$A$2:$A$1401,0))</f>
        <v>18.05</v>
      </c>
      <c r="I167" s="21" t="str">
        <f aca="false">INDEX(Pricebook!$Q$2:$Q$1401,MATCH(A167,Pricebook!$A$2:$A$1401,0))&amp;""</f>
        <v>Fixed-price job held to 31 Dec 2026</v>
      </c>
    </row>
    <row r="168" customFormat="false" ht="15" hidden="false" customHeight="false" outlineLevel="0" collapsed="false">
      <c r="A168" s="21" t="s">
        <v>1064</v>
      </c>
      <c r="B168" s="21" t="s">
        <v>1065</v>
      </c>
      <c r="C168" s="21" t="s">
        <v>971</v>
      </c>
      <c r="D168" s="19" t="n">
        <f aca="false">INDEX(Pricebook!$H$2:$H$1401,MATCH(A168,Pricebook!$A$2:$A$1401,0))</f>
        <v>5.7</v>
      </c>
      <c r="E168" s="19" t="n">
        <f aca="false">INDEX(Pricebook!$K$2:$K$1401,MATCH(A168,Pricebook!$A$2:$A$1401,0))</f>
        <v>6.6</v>
      </c>
      <c r="F168" s="22" t="n">
        <f aca="false">ROUND((E168/D168-1)*100,1)</f>
        <v>15.8</v>
      </c>
      <c r="G168" s="21" t="str">
        <f aca="false">INDEX(Pricebook!$P$2:$P$1401,MATCH(A168,Pricebook!$A$2:$A$1401,0))</f>
        <v>Approved, capped at +10%</v>
      </c>
      <c r="H168" s="19" t="n">
        <f aca="false">INDEX(Pricebook!$L$2:$L$1401,MATCH(A168,Pricebook!$A$2:$A$1401,0))</f>
        <v>6.3</v>
      </c>
      <c r="I168" s="21" t="str">
        <f aca="false">INDEX(Pricebook!$Q$2:$Q$1401,MATCH(A168,Pricebook!$A$2:$A$1401,0))&amp;""</f>
        <v>Owner cap this quarter, balance next quarter</v>
      </c>
    </row>
    <row r="169" customFormat="false" ht="15" hidden="false" customHeight="false" outlineLevel="0" collapsed="false">
      <c r="A169" s="21" t="s">
        <v>1150</v>
      </c>
      <c r="B169" s="21" t="s">
        <v>1151</v>
      </c>
      <c r="C169" s="21" t="s">
        <v>971</v>
      </c>
      <c r="D169" s="19" t="n">
        <f aca="false">INDEX(Pricebook!$H$2:$H$1401,MATCH(A169,Pricebook!$A$2:$A$1401,0))</f>
        <v>4.75</v>
      </c>
      <c r="E169" s="19" t="n">
        <f aca="false">INDEX(Pricebook!$K$2:$K$1401,MATCH(A169,Pricebook!$A$2:$A$1401,0))</f>
        <v>5.5</v>
      </c>
      <c r="F169" s="22" t="n">
        <f aca="false">ROUND((E169/D169-1)*100,1)</f>
        <v>15.8</v>
      </c>
      <c r="G169" s="21" t="str">
        <f aca="false">INDEX(Pricebook!$P$2:$P$1401,MATCH(A169,Pricebook!$A$2:$A$1401,0))</f>
        <v>Held at old sell</v>
      </c>
      <c r="H169" s="19" t="n">
        <f aca="false">INDEX(Pricebook!$L$2:$L$1401,MATCH(A169,Pricebook!$A$2:$A$1401,0))</f>
        <v>4.75</v>
      </c>
      <c r="I169" s="21" t="str">
        <f aca="false">INDEX(Pricebook!$Q$2:$Q$1401,MATCH(A169,Pricebook!$A$2:$A$1401,0))&amp;""</f>
        <v>Fixed-price job held to 31 Dec 2026</v>
      </c>
    </row>
    <row r="170" customFormat="false" ht="15" hidden="false" customHeight="false" outlineLevel="0" collapsed="false">
      <c r="A170" s="21" t="s">
        <v>1268</v>
      </c>
      <c r="B170" s="21" t="s">
        <v>1269</v>
      </c>
      <c r="C170" s="21" t="s">
        <v>971</v>
      </c>
      <c r="D170" s="19" t="n">
        <f aca="false">INDEX(Pricebook!$H$2:$H$1401,MATCH(A170,Pricebook!$A$2:$A$1401,0))</f>
        <v>12.35</v>
      </c>
      <c r="E170" s="19" t="n">
        <f aca="false">INDEX(Pricebook!$K$2:$K$1401,MATCH(A170,Pricebook!$A$2:$A$1401,0))</f>
        <v>14.3</v>
      </c>
      <c r="F170" s="22" t="n">
        <f aca="false">ROUND((E170/D170-1)*100,1)</f>
        <v>15.8</v>
      </c>
      <c r="G170" s="21" t="str">
        <f aca="false">INDEX(Pricebook!$P$2:$P$1401,MATCH(A170,Pricebook!$A$2:$A$1401,0))</f>
        <v>Approved as proposed</v>
      </c>
      <c r="H170" s="19" t="n">
        <f aca="false">INDEX(Pricebook!$L$2:$L$1401,MATCH(A170,Pricebook!$A$2:$A$1401,0))</f>
        <v>14.3</v>
      </c>
      <c r="I170" s="21" t="str">
        <f aca="false">INDEX(Pricebook!$Q$2:$Q$1401,MATCH(A170,Pricebook!$A$2:$A$1401,0))&amp;""</f>
        <v/>
      </c>
    </row>
    <row r="171" customFormat="false" ht="15" hidden="false" customHeight="false" outlineLevel="0" collapsed="false">
      <c r="A171" s="21" t="s">
        <v>1374</v>
      </c>
      <c r="B171" s="21" t="s">
        <v>1375</v>
      </c>
      <c r="C171" s="21" t="s">
        <v>971</v>
      </c>
      <c r="D171" s="19" t="n">
        <f aca="false">INDEX(Pricebook!$H$2:$H$1401,MATCH(A171,Pricebook!$A$2:$A$1401,0))</f>
        <v>1.9</v>
      </c>
      <c r="E171" s="19" t="n">
        <f aca="false">INDEX(Pricebook!$K$2:$K$1401,MATCH(A171,Pricebook!$A$2:$A$1401,0))</f>
        <v>2.2</v>
      </c>
      <c r="F171" s="22" t="n">
        <f aca="false">ROUND((E171/D171-1)*100,1)</f>
        <v>15.8</v>
      </c>
      <c r="G171" s="21" t="str">
        <f aca="false">INDEX(Pricebook!$P$2:$P$1401,MATCH(A171,Pricebook!$A$2:$A$1401,0))</f>
        <v>Approved as proposed</v>
      </c>
      <c r="H171" s="19" t="n">
        <f aca="false">INDEX(Pricebook!$L$2:$L$1401,MATCH(A171,Pricebook!$A$2:$A$1401,0))</f>
        <v>2.2</v>
      </c>
      <c r="I171" s="21" t="str">
        <f aca="false">INDEX(Pricebook!$Q$2:$Q$1401,MATCH(A171,Pricebook!$A$2:$A$1401,0))&amp;""</f>
        <v>Competitive item, agreed margin 24%</v>
      </c>
    </row>
    <row r="172" customFormat="false" ht="15" hidden="false" customHeight="false" outlineLevel="0" collapsed="false">
      <c r="A172" s="21" t="s">
        <v>1388</v>
      </c>
      <c r="B172" s="21" t="s">
        <v>1389</v>
      </c>
      <c r="C172" s="21" t="s">
        <v>971</v>
      </c>
      <c r="D172" s="19" t="n">
        <f aca="false">INDEX(Pricebook!$H$2:$H$1401,MATCH(A172,Pricebook!$A$2:$A$1401,0))</f>
        <v>1.9</v>
      </c>
      <c r="E172" s="19" t="n">
        <f aca="false">INDEX(Pricebook!$K$2:$K$1401,MATCH(A172,Pricebook!$A$2:$A$1401,0))</f>
        <v>2.2</v>
      </c>
      <c r="F172" s="22" t="n">
        <f aca="false">ROUND((E172/D172-1)*100,1)</f>
        <v>15.8</v>
      </c>
      <c r="G172" s="21" t="str">
        <f aca="false">INDEX(Pricebook!$P$2:$P$1401,MATCH(A172,Pricebook!$A$2:$A$1401,0))</f>
        <v>Approved as proposed</v>
      </c>
      <c r="H172" s="19" t="n">
        <f aca="false">INDEX(Pricebook!$L$2:$L$1401,MATCH(A172,Pricebook!$A$2:$A$1401,0))</f>
        <v>2.2</v>
      </c>
      <c r="I172" s="21" t="str">
        <f aca="false">INDEX(Pricebook!$Q$2:$Q$1401,MATCH(A172,Pricebook!$A$2:$A$1401,0))&amp;""</f>
        <v/>
      </c>
    </row>
    <row r="173" customFormat="false" ht="15" hidden="false" customHeight="false" outlineLevel="0" collapsed="false">
      <c r="A173" s="21" t="s">
        <v>1438</v>
      </c>
      <c r="B173" s="21" t="s">
        <v>1439</v>
      </c>
      <c r="C173" s="21" t="s">
        <v>971</v>
      </c>
      <c r="D173" s="19" t="n">
        <f aca="false">INDEX(Pricebook!$H$2:$H$1401,MATCH(A173,Pricebook!$A$2:$A$1401,0))</f>
        <v>18.05</v>
      </c>
      <c r="E173" s="19" t="n">
        <f aca="false">INDEX(Pricebook!$K$2:$K$1401,MATCH(A173,Pricebook!$A$2:$A$1401,0))</f>
        <v>20.9</v>
      </c>
      <c r="F173" s="22" t="n">
        <f aca="false">ROUND((E173/D173-1)*100,1)</f>
        <v>15.8</v>
      </c>
      <c r="G173" s="21" t="str">
        <f aca="false">INDEX(Pricebook!$P$2:$P$1401,MATCH(A173,Pricebook!$A$2:$A$1401,0))</f>
        <v>Approved as proposed</v>
      </c>
      <c r="H173" s="19" t="n">
        <f aca="false">INDEX(Pricebook!$L$2:$L$1401,MATCH(A173,Pricebook!$A$2:$A$1401,0))</f>
        <v>20.9</v>
      </c>
      <c r="I173" s="21" t="str">
        <f aca="false">INDEX(Pricebook!$Q$2:$Q$1401,MATCH(A173,Pricebook!$A$2:$A$1401,0))&amp;""</f>
        <v/>
      </c>
    </row>
    <row r="174" customFormat="false" ht="15" hidden="false" customHeight="false" outlineLevel="0" collapsed="false">
      <c r="A174" s="21" t="s">
        <v>1056</v>
      </c>
      <c r="B174" s="21" t="s">
        <v>1057</v>
      </c>
      <c r="C174" s="21" t="s">
        <v>971</v>
      </c>
      <c r="D174" s="19" t="n">
        <f aca="false">INDEX(Pricebook!$H$2:$H$1401,MATCH(A174,Pricebook!$A$2:$A$1401,0))</f>
        <v>29.15</v>
      </c>
      <c r="E174" s="19" t="n">
        <f aca="false">INDEX(Pricebook!$K$2:$K$1401,MATCH(A174,Pricebook!$A$2:$A$1401,0))</f>
        <v>33.75</v>
      </c>
      <c r="F174" s="22" t="n">
        <f aca="false">ROUND((E174/D174-1)*100,1)</f>
        <v>15.8</v>
      </c>
      <c r="G174" s="21" t="str">
        <f aca="false">INDEX(Pricebook!$P$2:$P$1401,MATCH(A174,Pricebook!$A$2:$A$1401,0))</f>
        <v>Approved as proposed</v>
      </c>
      <c r="H174" s="19" t="n">
        <f aca="false">INDEX(Pricebook!$L$2:$L$1401,MATCH(A174,Pricebook!$A$2:$A$1401,0))</f>
        <v>33.75</v>
      </c>
      <c r="I174" s="21" t="str">
        <f aca="false">INDEX(Pricebook!$Q$2:$Q$1401,MATCH(A174,Pricebook!$A$2:$A$1401,0))&amp;""</f>
        <v/>
      </c>
    </row>
    <row r="175" customFormat="false" ht="15" hidden="false" customHeight="false" outlineLevel="0" collapsed="false">
      <c r="A175" s="21" t="s">
        <v>1024</v>
      </c>
      <c r="B175" s="21" t="s">
        <v>1025</v>
      </c>
      <c r="C175" s="21" t="s">
        <v>971</v>
      </c>
      <c r="D175" s="19" t="n">
        <f aca="false">INDEX(Pricebook!$H$2:$H$1401,MATCH(A175,Pricebook!$A$2:$A$1401,0))</f>
        <v>54.25</v>
      </c>
      <c r="E175" s="19" t="n">
        <f aca="false">INDEX(Pricebook!$K$2:$K$1401,MATCH(A175,Pricebook!$A$2:$A$1401,0))</f>
        <v>62.8</v>
      </c>
      <c r="F175" s="22" t="n">
        <f aca="false">ROUND((E175/D175-1)*100,1)</f>
        <v>15.8</v>
      </c>
      <c r="G175" s="21" t="str">
        <f aca="false">INDEX(Pricebook!$P$2:$P$1401,MATCH(A175,Pricebook!$A$2:$A$1401,0))</f>
        <v>Approved, capped at +10%</v>
      </c>
      <c r="H175" s="19" t="n">
        <f aca="false">INDEX(Pricebook!$L$2:$L$1401,MATCH(A175,Pricebook!$A$2:$A$1401,0))</f>
        <v>59.7</v>
      </c>
      <c r="I175" s="21" t="str">
        <f aca="false">INDEX(Pricebook!$Q$2:$Q$1401,MATCH(A175,Pricebook!$A$2:$A$1401,0))&amp;""</f>
        <v>Owner cap this quarter, balance next quarter</v>
      </c>
    </row>
    <row r="176" customFormat="false" ht="15" hidden="false" customHeight="false" outlineLevel="0" collapsed="false">
      <c r="A176" s="21" t="s">
        <v>1240</v>
      </c>
      <c r="B176" s="21" t="s">
        <v>1241</v>
      </c>
      <c r="C176" s="21" t="s">
        <v>971</v>
      </c>
      <c r="D176" s="19" t="n">
        <f aca="false">INDEX(Pricebook!$H$2:$H$1401,MATCH(A176,Pricebook!$A$2:$A$1401,0))</f>
        <v>614.3</v>
      </c>
      <c r="E176" s="19" t="n">
        <f aca="false">INDEX(Pricebook!$K$2:$K$1401,MATCH(A176,Pricebook!$A$2:$A$1401,0))</f>
        <v>711.1</v>
      </c>
      <c r="F176" s="22" t="n">
        <f aca="false">ROUND((E176/D176-1)*100,1)</f>
        <v>15.8</v>
      </c>
      <c r="G176" s="21" t="str">
        <f aca="false">INDEX(Pricebook!$P$2:$P$1401,MATCH(A176,Pricebook!$A$2:$A$1401,0))</f>
        <v>Approved as proposed</v>
      </c>
      <c r="H176" s="19" t="n">
        <f aca="false">INDEX(Pricebook!$L$2:$L$1401,MATCH(A176,Pricebook!$A$2:$A$1401,0))</f>
        <v>711.1</v>
      </c>
      <c r="I176" s="21" t="str">
        <f aca="false">INDEX(Pricebook!$Q$2:$Q$1401,MATCH(A176,Pricebook!$A$2:$A$1401,0))&amp;""</f>
        <v/>
      </c>
    </row>
    <row r="177" customFormat="false" ht="15" hidden="false" customHeight="false" outlineLevel="0" collapsed="false">
      <c r="A177" s="21" t="s">
        <v>1018</v>
      </c>
      <c r="B177" s="21" t="s">
        <v>1019</v>
      </c>
      <c r="C177" s="21" t="s">
        <v>971</v>
      </c>
      <c r="D177" s="19" t="n">
        <f aca="false">INDEX(Pricebook!$H$2:$H$1401,MATCH(A177,Pricebook!$A$2:$A$1401,0))</f>
        <v>63.15</v>
      </c>
      <c r="E177" s="19" t="n">
        <f aca="false">INDEX(Pricebook!$K$2:$K$1401,MATCH(A177,Pricebook!$A$2:$A$1401,0))</f>
        <v>73.1</v>
      </c>
      <c r="F177" s="22" t="n">
        <f aca="false">ROUND((E177/D177-1)*100,1)</f>
        <v>15.8</v>
      </c>
      <c r="G177" s="21" t="str">
        <f aca="false">INDEX(Pricebook!$P$2:$P$1401,MATCH(A177,Pricebook!$A$2:$A$1401,0))</f>
        <v>Approved as proposed</v>
      </c>
      <c r="H177" s="19" t="n">
        <f aca="false">INDEX(Pricebook!$L$2:$L$1401,MATCH(A177,Pricebook!$A$2:$A$1401,0))</f>
        <v>73.1</v>
      </c>
      <c r="I177" s="21" t="str">
        <f aca="false">INDEX(Pricebook!$Q$2:$Q$1401,MATCH(A177,Pricebook!$A$2:$A$1401,0))&amp;""</f>
        <v/>
      </c>
    </row>
    <row r="178" customFormat="false" ht="15" hidden="false" customHeight="false" outlineLevel="0" collapsed="false">
      <c r="A178" s="21" t="s">
        <v>1394</v>
      </c>
      <c r="B178" s="21" t="s">
        <v>1395</v>
      </c>
      <c r="C178" s="21" t="s">
        <v>971</v>
      </c>
      <c r="D178" s="19" t="n">
        <f aca="false">INDEX(Pricebook!$H$2:$H$1401,MATCH(A178,Pricebook!$A$2:$A$1401,0))</f>
        <v>20</v>
      </c>
      <c r="E178" s="19" t="n">
        <f aca="false">INDEX(Pricebook!$K$2:$K$1401,MATCH(A178,Pricebook!$A$2:$A$1401,0))</f>
        <v>23.15</v>
      </c>
      <c r="F178" s="22" t="n">
        <f aca="false">ROUND((E178/D178-1)*100,1)</f>
        <v>15.8</v>
      </c>
      <c r="G178" s="21" t="str">
        <f aca="false">INDEX(Pricebook!$P$2:$P$1401,MATCH(A178,Pricebook!$A$2:$A$1401,0))</f>
        <v>Approved as proposed</v>
      </c>
      <c r="H178" s="19" t="n">
        <f aca="false">INDEX(Pricebook!$L$2:$L$1401,MATCH(A178,Pricebook!$A$2:$A$1401,0))</f>
        <v>23.15</v>
      </c>
      <c r="I178" s="21" t="str">
        <f aca="false">INDEX(Pricebook!$Q$2:$Q$1401,MATCH(A178,Pricebook!$A$2:$A$1401,0))&amp;""</f>
        <v/>
      </c>
    </row>
    <row r="179" customFormat="false" ht="15" hidden="false" customHeight="false" outlineLevel="0" collapsed="false">
      <c r="A179" s="21" t="s">
        <v>1416</v>
      </c>
      <c r="B179" s="21" t="s">
        <v>1417</v>
      </c>
      <c r="C179" s="21" t="s">
        <v>971</v>
      </c>
      <c r="D179" s="19" t="n">
        <f aca="false">INDEX(Pricebook!$H$2:$H$1401,MATCH(A179,Pricebook!$A$2:$A$1401,0))</f>
        <v>1971.45</v>
      </c>
      <c r="E179" s="19" t="n">
        <f aca="false">INDEX(Pricebook!$K$2:$K$1401,MATCH(A179,Pricebook!$A$2:$A$1401,0))</f>
        <v>2281.25</v>
      </c>
      <c r="F179" s="22" t="n">
        <f aca="false">ROUND((E179/D179-1)*100,1)</f>
        <v>15.7</v>
      </c>
      <c r="G179" s="21" t="str">
        <f aca="false">INDEX(Pricebook!$P$2:$P$1401,MATCH(A179,Pricebook!$A$2:$A$1401,0))</f>
        <v>Approved as proposed</v>
      </c>
      <c r="H179" s="19" t="n">
        <f aca="false">INDEX(Pricebook!$L$2:$L$1401,MATCH(A179,Pricebook!$A$2:$A$1401,0))</f>
        <v>2281.25</v>
      </c>
      <c r="I179" s="21" t="str">
        <f aca="false">INDEX(Pricebook!$Q$2:$Q$1401,MATCH(A179,Pricebook!$A$2:$A$1401,0))&amp;""</f>
        <v/>
      </c>
    </row>
    <row r="180" customFormat="false" ht="15" hidden="false" customHeight="false" outlineLevel="0" collapsed="false">
      <c r="A180" s="21" t="s">
        <v>1044</v>
      </c>
      <c r="B180" s="21" t="s">
        <v>1045</v>
      </c>
      <c r="C180" s="21" t="s">
        <v>971</v>
      </c>
      <c r="D180" s="19" t="n">
        <f aca="false">INDEX(Pricebook!$H$2:$H$1401,MATCH(A180,Pricebook!$A$2:$A$1401,0))</f>
        <v>59.5</v>
      </c>
      <c r="E180" s="19" t="n">
        <f aca="false">INDEX(Pricebook!$K$2:$K$1401,MATCH(A180,Pricebook!$A$2:$A$1401,0))</f>
        <v>68.85</v>
      </c>
      <c r="F180" s="22" t="n">
        <f aca="false">ROUND((E180/D180-1)*100,1)</f>
        <v>15.7</v>
      </c>
      <c r="G180" s="21" t="str">
        <f aca="false">INDEX(Pricebook!$P$2:$P$1401,MATCH(A180,Pricebook!$A$2:$A$1401,0))</f>
        <v>Approved as proposed</v>
      </c>
      <c r="H180" s="19" t="n">
        <f aca="false">INDEX(Pricebook!$L$2:$L$1401,MATCH(A180,Pricebook!$A$2:$A$1401,0))</f>
        <v>68.85</v>
      </c>
      <c r="I180" s="21" t="str">
        <f aca="false">INDEX(Pricebook!$Q$2:$Q$1401,MATCH(A180,Pricebook!$A$2:$A$1401,0))&amp;""</f>
        <v/>
      </c>
    </row>
    <row r="181" customFormat="false" ht="15" hidden="false" customHeight="false" outlineLevel="0" collapsed="false">
      <c r="A181" s="21" t="s">
        <v>1144</v>
      </c>
      <c r="B181" s="21" t="s">
        <v>1145</v>
      </c>
      <c r="C181" s="21" t="s">
        <v>971</v>
      </c>
      <c r="D181" s="19" t="n">
        <f aca="false">INDEX(Pricebook!$H$2:$H$1401,MATCH(A181,Pricebook!$A$2:$A$1401,0))</f>
        <v>3.5</v>
      </c>
      <c r="E181" s="19" t="n">
        <f aca="false">INDEX(Pricebook!$K$2:$K$1401,MATCH(A181,Pricebook!$A$2:$A$1401,0))</f>
        <v>4.05</v>
      </c>
      <c r="F181" s="22" t="n">
        <f aca="false">ROUND((E181/D181-1)*100,1)</f>
        <v>15.7</v>
      </c>
      <c r="G181" s="21" t="str">
        <f aca="false">INDEX(Pricebook!$P$2:$P$1401,MATCH(A181,Pricebook!$A$2:$A$1401,0))</f>
        <v>Approved, capped at +10%</v>
      </c>
      <c r="H181" s="19" t="n">
        <f aca="false">INDEX(Pricebook!$L$2:$L$1401,MATCH(A181,Pricebook!$A$2:$A$1401,0))</f>
        <v>3.85</v>
      </c>
      <c r="I181" s="21" t="str">
        <f aca="false">INDEX(Pricebook!$Q$2:$Q$1401,MATCH(A181,Pricebook!$A$2:$A$1401,0))&amp;""</f>
        <v>Owner cap this quarter, balance next quarter</v>
      </c>
    </row>
    <row r="182" customFormat="false" ht="15" hidden="false" customHeight="false" outlineLevel="0" collapsed="false">
      <c r="A182" s="21" t="s">
        <v>1026</v>
      </c>
      <c r="B182" s="21" t="s">
        <v>1027</v>
      </c>
      <c r="C182" s="21" t="s">
        <v>971</v>
      </c>
      <c r="D182" s="19" t="n">
        <f aca="false">INDEX(Pricebook!$H$2:$H$1401,MATCH(A182,Pricebook!$A$2:$A$1401,0))</f>
        <v>65.8</v>
      </c>
      <c r="E182" s="19" t="n">
        <f aca="false">INDEX(Pricebook!$K$2:$K$1401,MATCH(A182,Pricebook!$A$2:$A$1401,0))</f>
        <v>76.1</v>
      </c>
      <c r="F182" s="22" t="n">
        <f aca="false">ROUND((E182/D182-1)*100,1)</f>
        <v>15.7</v>
      </c>
      <c r="G182" s="21" t="str">
        <f aca="false">INDEX(Pricebook!$P$2:$P$1401,MATCH(A182,Pricebook!$A$2:$A$1401,0))</f>
        <v>Approved, capped at +10%</v>
      </c>
      <c r="H182" s="19" t="n">
        <f aca="false">INDEX(Pricebook!$L$2:$L$1401,MATCH(A182,Pricebook!$A$2:$A$1401,0))</f>
        <v>72.4</v>
      </c>
      <c r="I182" s="21" t="str">
        <f aca="false">INDEX(Pricebook!$Q$2:$Q$1401,MATCH(A182,Pricebook!$A$2:$A$1401,0))&amp;""</f>
        <v>Owner cap this quarter, balance next quarter</v>
      </c>
    </row>
    <row r="183" customFormat="false" ht="15" hidden="false" customHeight="false" outlineLevel="0" collapsed="false">
      <c r="A183" s="21" t="s">
        <v>1194</v>
      </c>
      <c r="B183" s="21" t="s">
        <v>1195</v>
      </c>
      <c r="C183" s="21" t="s">
        <v>971</v>
      </c>
      <c r="D183" s="19" t="n">
        <f aca="false">INDEX(Pricebook!$H$2:$H$1401,MATCH(A183,Pricebook!$A$2:$A$1401,0))</f>
        <v>24.65</v>
      </c>
      <c r="E183" s="19" t="n">
        <f aca="false">INDEX(Pricebook!$K$2:$K$1401,MATCH(A183,Pricebook!$A$2:$A$1401,0))</f>
        <v>28.5</v>
      </c>
      <c r="F183" s="22" t="n">
        <f aca="false">ROUND((E183/D183-1)*100,1)</f>
        <v>15.6</v>
      </c>
      <c r="G183" s="21" t="str">
        <f aca="false">INDEX(Pricebook!$P$2:$P$1401,MATCH(A183,Pricebook!$A$2:$A$1401,0))</f>
        <v>Approved as proposed</v>
      </c>
      <c r="H183" s="19" t="n">
        <f aca="false">INDEX(Pricebook!$L$2:$L$1401,MATCH(A183,Pricebook!$A$2:$A$1401,0))</f>
        <v>28.5</v>
      </c>
      <c r="I183" s="21" t="str">
        <f aca="false">INDEX(Pricebook!$Q$2:$Q$1401,MATCH(A183,Pricebook!$A$2:$A$1401,0))&amp;""</f>
        <v/>
      </c>
    </row>
    <row r="184" customFormat="false" ht="15" hidden="false" customHeight="false" outlineLevel="0" collapsed="false">
      <c r="A184" s="21" t="s">
        <v>1208</v>
      </c>
      <c r="B184" s="21" t="s">
        <v>1209</v>
      </c>
      <c r="C184" s="21" t="s">
        <v>971</v>
      </c>
      <c r="D184" s="19" t="n">
        <f aca="false">INDEX(Pricebook!$H$2:$H$1401,MATCH(A184,Pricebook!$A$2:$A$1401,0))</f>
        <v>24.65</v>
      </c>
      <c r="E184" s="19" t="n">
        <f aca="false">INDEX(Pricebook!$K$2:$K$1401,MATCH(A184,Pricebook!$A$2:$A$1401,0))</f>
        <v>28.5</v>
      </c>
      <c r="F184" s="22" t="n">
        <f aca="false">ROUND((E184/D184-1)*100,1)</f>
        <v>15.6</v>
      </c>
      <c r="G184" s="21" t="str">
        <f aca="false">INDEX(Pricebook!$P$2:$P$1401,MATCH(A184,Pricebook!$A$2:$A$1401,0))</f>
        <v>Approved as proposed</v>
      </c>
      <c r="H184" s="19" t="n">
        <f aca="false">INDEX(Pricebook!$L$2:$L$1401,MATCH(A184,Pricebook!$A$2:$A$1401,0))</f>
        <v>28.5</v>
      </c>
      <c r="I184" s="21" t="str">
        <f aca="false">INDEX(Pricebook!$Q$2:$Q$1401,MATCH(A184,Pricebook!$A$2:$A$1401,0))&amp;""</f>
        <v/>
      </c>
    </row>
    <row r="185" customFormat="false" ht="15" hidden="false" customHeight="false" outlineLevel="0" collapsed="false">
      <c r="A185" s="21" t="s">
        <v>1066</v>
      </c>
      <c r="B185" s="21" t="s">
        <v>1067</v>
      </c>
      <c r="C185" s="21" t="s">
        <v>971</v>
      </c>
      <c r="D185" s="19" t="n">
        <f aca="false">INDEX(Pricebook!$H$2:$H$1401,MATCH(A185,Pricebook!$A$2:$A$1401,0))</f>
        <v>392.9</v>
      </c>
      <c r="E185" s="19" t="n">
        <f aca="false">INDEX(Pricebook!$K$2:$K$1401,MATCH(A185,Pricebook!$A$2:$A$1401,0))</f>
        <v>454.25</v>
      </c>
      <c r="F185" s="22" t="n">
        <f aca="false">ROUND((E185/D185-1)*100,1)</f>
        <v>15.6</v>
      </c>
      <c r="G185" s="21" t="str">
        <f aca="false">INDEX(Pricebook!$P$2:$P$1401,MATCH(A185,Pricebook!$A$2:$A$1401,0))</f>
        <v>Approved as proposed</v>
      </c>
      <c r="H185" s="19" t="n">
        <f aca="false">INDEX(Pricebook!$L$2:$L$1401,MATCH(A185,Pricebook!$A$2:$A$1401,0))</f>
        <v>454.25</v>
      </c>
      <c r="I185" s="21" t="str">
        <f aca="false">INDEX(Pricebook!$Q$2:$Q$1401,MATCH(A185,Pricebook!$A$2:$A$1401,0))&amp;""</f>
        <v/>
      </c>
    </row>
    <row r="186" customFormat="false" ht="15" hidden="false" customHeight="false" outlineLevel="0" collapsed="false">
      <c r="A186" s="21" t="s">
        <v>1320</v>
      </c>
      <c r="B186" s="21" t="s">
        <v>1321</v>
      </c>
      <c r="C186" s="21" t="s">
        <v>971</v>
      </c>
      <c r="D186" s="19" t="n">
        <f aca="false">INDEX(Pricebook!$H$2:$H$1401,MATCH(A186,Pricebook!$A$2:$A$1401,0))</f>
        <v>7.05</v>
      </c>
      <c r="E186" s="19" t="n">
        <f aca="false">INDEX(Pricebook!$K$2:$K$1401,MATCH(A186,Pricebook!$A$2:$A$1401,0))</f>
        <v>8.15</v>
      </c>
      <c r="F186" s="22" t="n">
        <f aca="false">ROUND((E186/D186-1)*100,1)</f>
        <v>15.6</v>
      </c>
      <c r="G186" s="21" t="str">
        <f aca="false">INDEX(Pricebook!$P$2:$P$1401,MATCH(A186,Pricebook!$A$2:$A$1401,0))</f>
        <v>Approved, capped at +10%</v>
      </c>
      <c r="H186" s="19" t="n">
        <f aca="false">INDEX(Pricebook!$L$2:$L$1401,MATCH(A186,Pricebook!$A$2:$A$1401,0))</f>
        <v>7.8</v>
      </c>
      <c r="I186" s="21" t="str">
        <f aca="false">INDEX(Pricebook!$Q$2:$Q$1401,MATCH(A186,Pricebook!$A$2:$A$1401,0))&amp;""</f>
        <v>Owner cap this quarter, balance next quarter</v>
      </c>
    </row>
    <row r="187" customFormat="false" ht="15" hidden="false" customHeight="false" outlineLevel="0" collapsed="false">
      <c r="A187" s="21" t="s">
        <v>1278</v>
      </c>
      <c r="B187" s="21" t="s">
        <v>1279</v>
      </c>
      <c r="C187" s="21" t="s">
        <v>971</v>
      </c>
      <c r="D187" s="19" t="n">
        <f aca="false">INDEX(Pricebook!$H$2:$H$1401,MATCH(A187,Pricebook!$A$2:$A$1401,0))</f>
        <v>128.15</v>
      </c>
      <c r="E187" s="19" t="n">
        <f aca="false">INDEX(Pricebook!$K$2:$K$1401,MATCH(A187,Pricebook!$A$2:$A$1401,0))</f>
        <v>148.05</v>
      </c>
      <c r="F187" s="22" t="n">
        <f aca="false">ROUND((E187/D187-1)*100,1)</f>
        <v>15.5</v>
      </c>
      <c r="G187" s="21" t="str">
        <f aca="false">INDEX(Pricebook!$P$2:$P$1401,MATCH(A187,Pricebook!$A$2:$A$1401,0))</f>
        <v>Approved as proposed</v>
      </c>
      <c r="H187" s="19" t="n">
        <f aca="false">INDEX(Pricebook!$L$2:$L$1401,MATCH(A187,Pricebook!$A$2:$A$1401,0))</f>
        <v>148.05</v>
      </c>
      <c r="I187" s="21" t="str">
        <f aca="false">INDEX(Pricebook!$Q$2:$Q$1401,MATCH(A187,Pricebook!$A$2:$A$1401,0))&amp;""</f>
        <v/>
      </c>
    </row>
    <row r="188" customFormat="false" ht="15" hidden="false" customHeight="false" outlineLevel="0" collapsed="false">
      <c r="A188" s="21" t="s">
        <v>1354</v>
      </c>
      <c r="B188" s="21" t="s">
        <v>1355</v>
      </c>
      <c r="C188" s="21" t="s">
        <v>971</v>
      </c>
      <c r="D188" s="19" t="n">
        <f aca="false">INDEX(Pricebook!$H$2:$H$1401,MATCH(A188,Pricebook!$A$2:$A$1401,0))</f>
        <v>78</v>
      </c>
      <c r="E188" s="19" t="n">
        <f aca="false">INDEX(Pricebook!$K$2:$K$1401,MATCH(A188,Pricebook!$A$2:$A$1401,0))</f>
        <v>90.1</v>
      </c>
      <c r="F188" s="22" t="n">
        <f aca="false">ROUND((E188/D188-1)*100,1)</f>
        <v>15.5</v>
      </c>
      <c r="G188" s="21" t="str">
        <f aca="false">INDEX(Pricebook!$P$2:$P$1401,MATCH(A188,Pricebook!$A$2:$A$1401,0))</f>
        <v>Approved as proposed</v>
      </c>
      <c r="H188" s="19" t="n">
        <f aca="false">INDEX(Pricebook!$L$2:$L$1401,MATCH(A188,Pricebook!$A$2:$A$1401,0))</f>
        <v>90.1</v>
      </c>
      <c r="I188" s="21" t="str">
        <f aca="false">INDEX(Pricebook!$Q$2:$Q$1401,MATCH(A188,Pricebook!$A$2:$A$1401,0))&amp;""</f>
        <v/>
      </c>
    </row>
    <row r="189" customFormat="false" ht="15" hidden="false" customHeight="false" outlineLevel="0" collapsed="false">
      <c r="A189" s="21" t="s">
        <v>1172</v>
      </c>
      <c r="B189" s="21" t="s">
        <v>1173</v>
      </c>
      <c r="C189" s="21" t="s">
        <v>971</v>
      </c>
      <c r="D189" s="19" t="n">
        <f aca="false">INDEX(Pricebook!$H$2:$H$1401,MATCH(A189,Pricebook!$A$2:$A$1401,0))</f>
        <v>30</v>
      </c>
      <c r="E189" s="19" t="n">
        <f aca="false">INDEX(Pricebook!$K$2:$K$1401,MATCH(A189,Pricebook!$A$2:$A$1401,0))</f>
        <v>34.65</v>
      </c>
      <c r="F189" s="22" t="n">
        <f aca="false">ROUND((E189/D189-1)*100,1)</f>
        <v>15.5</v>
      </c>
      <c r="G189" s="21" t="str">
        <f aca="false">INDEX(Pricebook!$P$2:$P$1401,MATCH(A189,Pricebook!$A$2:$A$1401,0))</f>
        <v>Held at old sell</v>
      </c>
      <c r="H189" s="19" t="n">
        <f aca="false">INDEX(Pricebook!$L$2:$L$1401,MATCH(A189,Pricebook!$A$2:$A$1401,0))</f>
        <v>30</v>
      </c>
      <c r="I189" s="21" t="str">
        <f aca="false">INDEX(Pricebook!$Q$2:$Q$1401,MATCH(A189,Pricebook!$A$2:$A$1401,0))&amp;""</f>
        <v>Fixed-price job held to 31 Dec 2026</v>
      </c>
    </row>
    <row r="190" customFormat="false" ht="15" hidden="false" customHeight="false" outlineLevel="0" collapsed="false">
      <c r="A190" s="21" t="s">
        <v>1308</v>
      </c>
      <c r="B190" s="21" t="s">
        <v>1309</v>
      </c>
      <c r="C190" s="21" t="s">
        <v>971</v>
      </c>
      <c r="D190" s="19" t="n">
        <f aca="false">INDEX(Pricebook!$H$2:$H$1401,MATCH(A190,Pricebook!$A$2:$A$1401,0))</f>
        <v>166.6</v>
      </c>
      <c r="E190" s="19" t="n">
        <f aca="false">INDEX(Pricebook!$K$2:$K$1401,MATCH(A190,Pricebook!$A$2:$A$1401,0))</f>
        <v>192.4</v>
      </c>
      <c r="F190" s="22" t="n">
        <f aca="false">ROUND((E190/D190-1)*100,1)</f>
        <v>15.5</v>
      </c>
      <c r="G190" s="21" t="str">
        <f aca="false">INDEX(Pricebook!$P$2:$P$1401,MATCH(A190,Pricebook!$A$2:$A$1401,0))</f>
        <v>Approved, capped at +10%</v>
      </c>
      <c r="H190" s="19" t="n">
        <f aca="false">INDEX(Pricebook!$L$2:$L$1401,MATCH(A190,Pricebook!$A$2:$A$1401,0))</f>
        <v>183.3</v>
      </c>
      <c r="I190" s="21" t="str">
        <f aca="false">INDEX(Pricebook!$Q$2:$Q$1401,MATCH(A190,Pricebook!$A$2:$A$1401,0))&amp;""</f>
        <v>Owner cap this quarter, balance next quarter</v>
      </c>
    </row>
    <row r="191" customFormat="false" ht="15" hidden="false" customHeight="false" outlineLevel="0" collapsed="false">
      <c r="A191" s="21" t="s">
        <v>1348</v>
      </c>
      <c r="B191" s="21" t="s">
        <v>1349</v>
      </c>
      <c r="C191" s="21" t="s">
        <v>971</v>
      </c>
      <c r="D191" s="19" t="n">
        <f aca="false">INDEX(Pricebook!$H$2:$H$1401,MATCH(A191,Pricebook!$A$2:$A$1401,0))</f>
        <v>41.45</v>
      </c>
      <c r="E191" s="19" t="n">
        <f aca="false">INDEX(Pricebook!$K$2:$K$1401,MATCH(A191,Pricebook!$A$2:$A$1401,0))</f>
        <v>47.85</v>
      </c>
      <c r="F191" s="22" t="n">
        <f aca="false">ROUND((E191/D191-1)*100,1)</f>
        <v>15.4</v>
      </c>
      <c r="G191" s="21" t="str">
        <f aca="false">INDEX(Pricebook!$P$2:$P$1401,MATCH(A191,Pricebook!$A$2:$A$1401,0))</f>
        <v>Approved as proposed</v>
      </c>
      <c r="H191" s="19" t="n">
        <f aca="false">INDEX(Pricebook!$L$2:$L$1401,MATCH(A191,Pricebook!$A$2:$A$1401,0))</f>
        <v>47.85</v>
      </c>
      <c r="I191" s="21" t="str">
        <f aca="false">INDEX(Pricebook!$Q$2:$Q$1401,MATCH(A191,Pricebook!$A$2:$A$1401,0))&amp;""</f>
        <v/>
      </c>
    </row>
    <row r="192" customFormat="false" ht="15" hidden="false" customHeight="false" outlineLevel="0" collapsed="false">
      <c r="A192" s="21" t="s">
        <v>1430</v>
      </c>
      <c r="B192" s="21" t="s">
        <v>1431</v>
      </c>
      <c r="C192" s="21" t="s">
        <v>971</v>
      </c>
      <c r="D192" s="19" t="n">
        <f aca="false">INDEX(Pricebook!$H$2:$H$1401,MATCH(A192,Pricebook!$A$2:$A$1401,0))</f>
        <v>29.15</v>
      </c>
      <c r="E192" s="19" t="n">
        <f aca="false">INDEX(Pricebook!$K$2:$K$1401,MATCH(A192,Pricebook!$A$2:$A$1401,0))</f>
        <v>33.65</v>
      </c>
      <c r="F192" s="22" t="n">
        <f aca="false">ROUND((E192/D192-1)*100,1)</f>
        <v>15.4</v>
      </c>
      <c r="G192" s="21" t="str">
        <f aca="false">INDEX(Pricebook!$P$2:$P$1401,MATCH(A192,Pricebook!$A$2:$A$1401,0))</f>
        <v>Approved as proposed</v>
      </c>
      <c r="H192" s="19" t="n">
        <f aca="false">INDEX(Pricebook!$L$2:$L$1401,MATCH(A192,Pricebook!$A$2:$A$1401,0))</f>
        <v>33.65</v>
      </c>
      <c r="I192" s="21" t="str">
        <f aca="false">INDEX(Pricebook!$Q$2:$Q$1401,MATCH(A192,Pricebook!$A$2:$A$1401,0))&amp;""</f>
        <v/>
      </c>
    </row>
    <row r="193" customFormat="false" ht="15" hidden="false" customHeight="false" outlineLevel="0" collapsed="false">
      <c r="A193" s="21" t="s">
        <v>1164</v>
      </c>
      <c r="B193" s="21" t="s">
        <v>1165</v>
      </c>
      <c r="C193" s="21" t="s">
        <v>971</v>
      </c>
      <c r="D193" s="19" t="n">
        <f aca="false">INDEX(Pricebook!$H$2:$H$1401,MATCH(A193,Pricebook!$A$2:$A$1401,0))</f>
        <v>151.35</v>
      </c>
      <c r="E193" s="19" t="n">
        <f aca="false">INDEX(Pricebook!$K$2:$K$1401,MATCH(A193,Pricebook!$A$2:$A$1401,0))</f>
        <v>174.7</v>
      </c>
      <c r="F193" s="22" t="n">
        <f aca="false">ROUND((E193/D193-1)*100,1)</f>
        <v>15.4</v>
      </c>
      <c r="G193" s="21" t="str">
        <f aca="false">INDEX(Pricebook!$P$2:$P$1401,MATCH(A193,Pricebook!$A$2:$A$1401,0))</f>
        <v>Approved as proposed</v>
      </c>
      <c r="H193" s="19" t="n">
        <f aca="false">INDEX(Pricebook!$L$2:$L$1401,MATCH(A193,Pricebook!$A$2:$A$1401,0))</f>
        <v>174.7</v>
      </c>
      <c r="I193" s="21" t="str">
        <f aca="false">INDEX(Pricebook!$Q$2:$Q$1401,MATCH(A193,Pricebook!$A$2:$A$1401,0))&amp;""</f>
        <v>Competitive item, agreed margin 24%</v>
      </c>
    </row>
    <row r="194" customFormat="false" ht="15" hidden="false" customHeight="false" outlineLevel="0" collapsed="false">
      <c r="A194" s="21" t="s">
        <v>1362</v>
      </c>
      <c r="B194" s="21" t="s">
        <v>1363</v>
      </c>
      <c r="C194" s="21" t="s">
        <v>971</v>
      </c>
      <c r="D194" s="19" t="n">
        <f aca="false">INDEX(Pricebook!$H$2:$H$1401,MATCH(A194,Pricebook!$A$2:$A$1401,0))</f>
        <v>71.8</v>
      </c>
      <c r="E194" s="19" t="n">
        <f aca="false">INDEX(Pricebook!$K$2:$K$1401,MATCH(A194,Pricebook!$A$2:$A$1401,0))</f>
        <v>82.85</v>
      </c>
      <c r="F194" s="22" t="n">
        <f aca="false">ROUND((E194/D194-1)*100,1)</f>
        <v>15.4</v>
      </c>
      <c r="G194" s="21" t="str">
        <f aca="false">INDEX(Pricebook!$P$2:$P$1401,MATCH(A194,Pricebook!$A$2:$A$1401,0))</f>
        <v>Approved as proposed</v>
      </c>
      <c r="H194" s="19" t="n">
        <f aca="false">INDEX(Pricebook!$L$2:$L$1401,MATCH(A194,Pricebook!$A$2:$A$1401,0))</f>
        <v>82.85</v>
      </c>
      <c r="I194" s="21" t="str">
        <f aca="false">INDEX(Pricebook!$Q$2:$Q$1401,MATCH(A194,Pricebook!$A$2:$A$1401,0))&amp;""</f>
        <v>Competitive item, agreed margin 22%</v>
      </c>
    </row>
    <row r="195" customFormat="false" ht="15" hidden="false" customHeight="false" outlineLevel="0" collapsed="false">
      <c r="A195" s="21" t="s">
        <v>1076</v>
      </c>
      <c r="B195" s="21" t="s">
        <v>1077</v>
      </c>
      <c r="C195" s="21" t="s">
        <v>971</v>
      </c>
      <c r="D195" s="19" t="n">
        <f aca="false">INDEX(Pricebook!$H$2:$H$1401,MATCH(A195,Pricebook!$A$2:$A$1401,0))</f>
        <v>3.25</v>
      </c>
      <c r="E195" s="19" t="n">
        <f aca="false">INDEX(Pricebook!$K$2:$K$1401,MATCH(A195,Pricebook!$A$2:$A$1401,0))</f>
        <v>3.75</v>
      </c>
      <c r="F195" s="22" t="n">
        <f aca="false">ROUND((E195/D195-1)*100,1)</f>
        <v>15.4</v>
      </c>
      <c r="G195" s="21" t="str">
        <f aca="false">INDEX(Pricebook!$P$2:$P$1401,MATCH(A195,Pricebook!$A$2:$A$1401,0))</f>
        <v>Approved as proposed</v>
      </c>
      <c r="H195" s="19" t="n">
        <f aca="false">INDEX(Pricebook!$L$2:$L$1401,MATCH(A195,Pricebook!$A$2:$A$1401,0))</f>
        <v>3.75</v>
      </c>
      <c r="I195" s="21" t="str">
        <f aca="false">INDEX(Pricebook!$Q$2:$Q$1401,MATCH(A195,Pricebook!$A$2:$A$1401,0))&amp;""</f>
        <v/>
      </c>
    </row>
    <row r="196" customFormat="false" ht="15" hidden="false" customHeight="false" outlineLevel="0" collapsed="false">
      <c r="A196" s="21" t="s">
        <v>1014</v>
      </c>
      <c r="B196" s="21" t="s">
        <v>1015</v>
      </c>
      <c r="C196" s="21" t="s">
        <v>971</v>
      </c>
      <c r="D196" s="19" t="n">
        <f aca="false">INDEX(Pricebook!$H$2:$H$1401,MATCH(A196,Pricebook!$A$2:$A$1401,0))</f>
        <v>161.6</v>
      </c>
      <c r="E196" s="19" t="n">
        <f aca="false">INDEX(Pricebook!$K$2:$K$1401,MATCH(A196,Pricebook!$A$2:$A$1401,0))</f>
        <v>186.4</v>
      </c>
      <c r="F196" s="22" t="n">
        <f aca="false">ROUND((E196/D196-1)*100,1)</f>
        <v>15.3</v>
      </c>
      <c r="G196" s="21" t="str">
        <f aca="false">INDEX(Pricebook!$P$2:$P$1401,MATCH(A196,Pricebook!$A$2:$A$1401,0))</f>
        <v>Approved as proposed</v>
      </c>
      <c r="H196" s="19" t="n">
        <f aca="false">INDEX(Pricebook!$L$2:$L$1401,MATCH(A196,Pricebook!$A$2:$A$1401,0))</f>
        <v>186.4</v>
      </c>
      <c r="I196" s="21" t="str">
        <f aca="false">INDEX(Pricebook!$Q$2:$Q$1401,MATCH(A196,Pricebook!$A$2:$A$1401,0))&amp;""</f>
        <v/>
      </c>
    </row>
    <row r="197" customFormat="false" ht="15" hidden="false" customHeight="false" outlineLevel="0" collapsed="false">
      <c r="A197" s="21" t="s">
        <v>1002</v>
      </c>
      <c r="B197" s="21" t="s">
        <v>1003</v>
      </c>
      <c r="C197" s="21" t="s">
        <v>971</v>
      </c>
      <c r="D197" s="19" t="n">
        <f aca="false">INDEX(Pricebook!$H$2:$H$1401,MATCH(A197,Pricebook!$A$2:$A$1401,0))</f>
        <v>1442.9</v>
      </c>
      <c r="E197" s="19" t="n">
        <f aca="false">INDEX(Pricebook!$K$2:$K$1401,MATCH(A197,Pricebook!$A$2:$A$1401,0))</f>
        <v>1664.15</v>
      </c>
      <c r="F197" s="22" t="n">
        <f aca="false">ROUND((E197/D197-1)*100,1)</f>
        <v>15.3</v>
      </c>
      <c r="G197" s="21" t="str">
        <f aca="false">INDEX(Pricebook!$P$2:$P$1401,MATCH(A197,Pricebook!$A$2:$A$1401,0))</f>
        <v>Approved as proposed</v>
      </c>
      <c r="H197" s="19" t="n">
        <f aca="false">INDEX(Pricebook!$L$2:$L$1401,MATCH(A197,Pricebook!$A$2:$A$1401,0))</f>
        <v>1664.15</v>
      </c>
      <c r="I197" s="21" t="str">
        <f aca="false">INDEX(Pricebook!$Q$2:$Q$1401,MATCH(A197,Pricebook!$A$2:$A$1401,0))&amp;""</f>
        <v/>
      </c>
    </row>
    <row r="198" customFormat="false" ht="15" hidden="false" customHeight="false" outlineLevel="0" collapsed="false">
      <c r="A198" s="21" t="s">
        <v>1410</v>
      </c>
      <c r="B198" s="21" t="s">
        <v>1411</v>
      </c>
      <c r="C198" s="21" t="s">
        <v>971</v>
      </c>
      <c r="D198" s="19" t="n">
        <f aca="false">INDEX(Pricebook!$H$2:$H$1401,MATCH(A198,Pricebook!$A$2:$A$1401,0))</f>
        <v>10.45</v>
      </c>
      <c r="E198" s="19" t="n">
        <f aca="false">INDEX(Pricebook!$K$2:$K$1401,MATCH(A198,Pricebook!$A$2:$A$1401,0))</f>
        <v>12.05</v>
      </c>
      <c r="F198" s="22" t="n">
        <f aca="false">ROUND((E198/D198-1)*100,1)</f>
        <v>15.3</v>
      </c>
      <c r="G198" s="21" t="str">
        <f aca="false">INDEX(Pricebook!$P$2:$P$1401,MATCH(A198,Pricebook!$A$2:$A$1401,0))</f>
        <v>Approved as proposed</v>
      </c>
      <c r="H198" s="19" t="n">
        <f aca="false">INDEX(Pricebook!$L$2:$L$1401,MATCH(A198,Pricebook!$A$2:$A$1401,0))</f>
        <v>12.05</v>
      </c>
      <c r="I198" s="21" t="str">
        <f aca="false">INDEX(Pricebook!$Q$2:$Q$1401,MATCH(A198,Pricebook!$A$2:$A$1401,0))&amp;""</f>
        <v/>
      </c>
    </row>
    <row r="199" customFormat="false" ht="15" hidden="false" customHeight="false" outlineLevel="0" collapsed="false">
      <c r="A199" s="21" t="s">
        <v>1444</v>
      </c>
      <c r="B199" s="21" t="s">
        <v>1445</v>
      </c>
      <c r="C199" s="21" t="s">
        <v>971</v>
      </c>
      <c r="D199" s="19" t="n">
        <f aca="false">INDEX(Pricebook!$H$2:$H$1401,MATCH(A199,Pricebook!$A$2:$A$1401,0))</f>
        <v>94.5</v>
      </c>
      <c r="E199" s="19" t="n">
        <f aca="false">INDEX(Pricebook!$K$2:$K$1401,MATCH(A199,Pricebook!$A$2:$A$1401,0))</f>
        <v>108.95</v>
      </c>
      <c r="F199" s="22" t="n">
        <f aca="false">ROUND((E199/D199-1)*100,1)</f>
        <v>15.3</v>
      </c>
      <c r="G199" s="21" t="str">
        <f aca="false">INDEX(Pricebook!$P$2:$P$1401,MATCH(A199,Pricebook!$A$2:$A$1401,0))</f>
        <v>Approved as proposed</v>
      </c>
      <c r="H199" s="19" t="n">
        <f aca="false">INDEX(Pricebook!$L$2:$L$1401,MATCH(A199,Pricebook!$A$2:$A$1401,0))</f>
        <v>108.95</v>
      </c>
      <c r="I199" s="21" t="str">
        <f aca="false">INDEX(Pricebook!$Q$2:$Q$1401,MATCH(A199,Pricebook!$A$2:$A$1401,0))&amp;""</f>
        <v/>
      </c>
    </row>
    <row r="200" customFormat="false" ht="15" hidden="false" customHeight="false" outlineLevel="0" collapsed="false">
      <c r="A200" s="21" t="s">
        <v>1212</v>
      </c>
      <c r="B200" s="21" t="s">
        <v>1213</v>
      </c>
      <c r="C200" s="21" t="s">
        <v>971</v>
      </c>
      <c r="D200" s="19" t="n">
        <f aca="false">INDEX(Pricebook!$H$2:$H$1401,MATCH(A200,Pricebook!$A$2:$A$1401,0))</f>
        <v>3.6</v>
      </c>
      <c r="E200" s="19" t="n">
        <f aca="false">INDEX(Pricebook!$K$2:$K$1401,MATCH(A200,Pricebook!$A$2:$A$1401,0))</f>
        <v>4.15</v>
      </c>
      <c r="F200" s="22" t="n">
        <f aca="false">ROUND((E200/D200-1)*100,1)</f>
        <v>15.3</v>
      </c>
      <c r="G200" s="21" t="str">
        <f aca="false">INDEX(Pricebook!$P$2:$P$1401,MATCH(A200,Pricebook!$A$2:$A$1401,0))</f>
        <v>Approved as proposed</v>
      </c>
      <c r="H200" s="19" t="n">
        <f aca="false">INDEX(Pricebook!$L$2:$L$1401,MATCH(A200,Pricebook!$A$2:$A$1401,0))</f>
        <v>4.15</v>
      </c>
      <c r="I200" s="21" t="str">
        <f aca="false">INDEX(Pricebook!$Q$2:$Q$1401,MATCH(A200,Pricebook!$A$2:$A$1401,0))&amp;""</f>
        <v/>
      </c>
    </row>
    <row r="201" customFormat="false" ht="15" hidden="false" customHeight="false" outlineLevel="0" collapsed="false">
      <c r="A201" s="21" t="s">
        <v>1048</v>
      </c>
      <c r="B201" s="21" t="s">
        <v>1049</v>
      </c>
      <c r="C201" s="21" t="s">
        <v>971</v>
      </c>
      <c r="D201" s="19" t="n">
        <f aca="false">INDEX(Pricebook!$H$2:$H$1401,MATCH(A201,Pricebook!$A$2:$A$1401,0))</f>
        <v>20</v>
      </c>
      <c r="E201" s="19" t="n">
        <f aca="false">INDEX(Pricebook!$K$2:$K$1401,MATCH(A201,Pricebook!$A$2:$A$1401,0))</f>
        <v>23.05</v>
      </c>
      <c r="F201" s="22" t="n">
        <f aca="false">ROUND((E201/D201-1)*100,1)</f>
        <v>15.3</v>
      </c>
      <c r="G201" s="21" t="str">
        <f aca="false">INDEX(Pricebook!$P$2:$P$1401,MATCH(A201,Pricebook!$A$2:$A$1401,0))</f>
        <v>Approved as proposed</v>
      </c>
      <c r="H201" s="19" t="n">
        <f aca="false">INDEX(Pricebook!$L$2:$L$1401,MATCH(A201,Pricebook!$A$2:$A$1401,0))</f>
        <v>23.05</v>
      </c>
      <c r="I201" s="21" t="str">
        <f aca="false">INDEX(Pricebook!$Q$2:$Q$1401,MATCH(A201,Pricebook!$A$2:$A$1401,0))&amp;""</f>
        <v/>
      </c>
    </row>
    <row r="202" customFormat="false" ht="15" hidden="false" customHeight="false" outlineLevel="0" collapsed="false">
      <c r="A202" s="21" t="s">
        <v>1420</v>
      </c>
      <c r="B202" s="21" t="s">
        <v>1421</v>
      </c>
      <c r="C202" s="21" t="s">
        <v>971</v>
      </c>
      <c r="D202" s="19" t="n">
        <f aca="false">INDEX(Pricebook!$H$2:$H$1401,MATCH(A202,Pricebook!$A$2:$A$1401,0))</f>
        <v>1292.9</v>
      </c>
      <c r="E202" s="19" t="n">
        <f aca="false">INDEX(Pricebook!$K$2:$K$1401,MATCH(A202,Pricebook!$A$2:$A$1401,0))</f>
        <v>1490.05</v>
      </c>
      <c r="F202" s="22" t="n">
        <f aca="false">ROUND((E202/D202-1)*100,1)</f>
        <v>15.2</v>
      </c>
      <c r="G202" s="21" t="str">
        <f aca="false">INDEX(Pricebook!$P$2:$P$1401,MATCH(A202,Pricebook!$A$2:$A$1401,0))</f>
        <v>Approved as proposed</v>
      </c>
      <c r="H202" s="19" t="n">
        <f aca="false">INDEX(Pricebook!$L$2:$L$1401,MATCH(A202,Pricebook!$A$2:$A$1401,0))</f>
        <v>1490.05</v>
      </c>
      <c r="I202" s="21" t="str">
        <f aca="false">INDEX(Pricebook!$Q$2:$Q$1401,MATCH(A202,Pricebook!$A$2:$A$1401,0))&amp;""</f>
        <v/>
      </c>
    </row>
    <row r="203" customFormat="false" ht="15" hidden="false" customHeight="false" outlineLevel="0" collapsed="false">
      <c r="A203" s="21" t="s">
        <v>1266</v>
      </c>
      <c r="B203" s="21" t="s">
        <v>1267</v>
      </c>
      <c r="C203" s="21" t="s">
        <v>971</v>
      </c>
      <c r="D203" s="19" t="n">
        <f aca="false">INDEX(Pricebook!$H$2:$H$1401,MATCH(A203,Pricebook!$A$2:$A$1401,0))</f>
        <v>80.5</v>
      </c>
      <c r="E203" s="19" t="n">
        <f aca="false">INDEX(Pricebook!$K$2:$K$1401,MATCH(A203,Pricebook!$A$2:$A$1401,0))</f>
        <v>92.75</v>
      </c>
      <c r="F203" s="22" t="n">
        <f aca="false">ROUND((E203/D203-1)*100,1)</f>
        <v>15.2</v>
      </c>
      <c r="G203" s="21" t="str">
        <f aca="false">INDEX(Pricebook!$P$2:$P$1401,MATCH(A203,Pricebook!$A$2:$A$1401,0))</f>
        <v>Held at old sell</v>
      </c>
      <c r="H203" s="19" t="n">
        <f aca="false">INDEX(Pricebook!$L$2:$L$1401,MATCH(A203,Pricebook!$A$2:$A$1401,0))</f>
        <v>80.5</v>
      </c>
      <c r="I203" s="21" t="str">
        <f aca="false">INDEX(Pricebook!$Q$2:$Q$1401,MATCH(A203,Pricebook!$A$2:$A$1401,0))&amp;""</f>
        <v>Fixed-price job held to 31 Dec 2026</v>
      </c>
    </row>
    <row r="204" customFormat="false" ht="15" hidden="false" customHeight="false" outlineLevel="0" collapsed="false">
      <c r="A204" s="21" t="s">
        <v>1120</v>
      </c>
      <c r="B204" s="21" t="s">
        <v>1121</v>
      </c>
      <c r="C204" s="21" t="s">
        <v>971</v>
      </c>
      <c r="D204" s="19" t="n">
        <f aca="false">INDEX(Pricebook!$H$2:$H$1401,MATCH(A204,Pricebook!$A$2:$A$1401,0))</f>
        <v>24.65</v>
      </c>
      <c r="E204" s="19" t="n">
        <f aca="false">INDEX(Pricebook!$K$2:$K$1401,MATCH(A204,Pricebook!$A$2:$A$1401,0))</f>
        <v>28.4</v>
      </c>
      <c r="F204" s="22" t="n">
        <f aca="false">ROUND((E204/D204-1)*100,1)</f>
        <v>15.2</v>
      </c>
      <c r="G204" s="21" t="str">
        <f aca="false">INDEX(Pricebook!$P$2:$P$1401,MATCH(A204,Pricebook!$A$2:$A$1401,0))</f>
        <v>Approved as proposed</v>
      </c>
      <c r="H204" s="19" t="n">
        <f aca="false">INDEX(Pricebook!$L$2:$L$1401,MATCH(A204,Pricebook!$A$2:$A$1401,0))</f>
        <v>28.4</v>
      </c>
      <c r="I204" s="21" t="str">
        <f aca="false">INDEX(Pricebook!$Q$2:$Q$1401,MATCH(A204,Pricebook!$A$2:$A$1401,0))&amp;""</f>
        <v/>
      </c>
    </row>
    <row r="205" customFormat="false" ht="15" hidden="false" customHeight="false" outlineLevel="0" collapsed="false">
      <c r="A205" s="21" t="s">
        <v>1168</v>
      </c>
      <c r="B205" s="21" t="s">
        <v>1169</v>
      </c>
      <c r="C205" s="21" t="s">
        <v>971</v>
      </c>
      <c r="D205" s="19" t="n">
        <f aca="false">INDEX(Pricebook!$H$2:$H$1401,MATCH(A205,Pricebook!$A$2:$A$1401,0))</f>
        <v>24.65</v>
      </c>
      <c r="E205" s="19" t="n">
        <f aca="false">INDEX(Pricebook!$K$2:$K$1401,MATCH(A205,Pricebook!$A$2:$A$1401,0))</f>
        <v>28.4</v>
      </c>
      <c r="F205" s="22" t="n">
        <f aca="false">ROUND((E205/D205-1)*100,1)</f>
        <v>15.2</v>
      </c>
      <c r="G205" s="21" t="str">
        <f aca="false">INDEX(Pricebook!$P$2:$P$1401,MATCH(A205,Pricebook!$A$2:$A$1401,0))</f>
        <v>Approved as proposed</v>
      </c>
      <c r="H205" s="19" t="n">
        <f aca="false">INDEX(Pricebook!$L$2:$L$1401,MATCH(A205,Pricebook!$A$2:$A$1401,0))</f>
        <v>28.4</v>
      </c>
      <c r="I205" s="21" t="str">
        <f aca="false">INDEX(Pricebook!$Q$2:$Q$1401,MATCH(A205,Pricebook!$A$2:$A$1401,0))&amp;""</f>
        <v/>
      </c>
    </row>
    <row r="206" customFormat="false" ht="15" hidden="false" customHeight="false" outlineLevel="0" collapsed="false">
      <c r="A206" s="21" t="s">
        <v>1252</v>
      </c>
      <c r="B206" s="21" t="s">
        <v>1253</v>
      </c>
      <c r="C206" s="21" t="s">
        <v>971</v>
      </c>
      <c r="D206" s="19" t="n">
        <f aca="false">INDEX(Pricebook!$H$2:$H$1401,MATCH(A206,Pricebook!$A$2:$A$1401,0))</f>
        <v>55.9</v>
      </c>
      <c r="E206" s="19" t="n">
        <f aca="false">INDEX(Pricebook!$K$2:$K$1401,MATCH(A206,Pricebook!$A$2:$A$1401,0))</f>
        <v>64.4</v>
      </c>
      <c r="F206" s="22" t="n">
        <f aca="false">ROUND((E206/D206-1)*100,1)</f>
        <v>15.2</v>
      </c>
      <c r="G206" s="21" t="str">
        <f aca="false">INDEX(Pricebook!$P$2:$P$1401,MATCH(A206,Pricebook!$A$2:$A$1401,0))</f>
        <v>Approved as proposed</v>
      </c>
      <c r="H206" s="19" t="n">
        <f aca="false">INDEX(Pricebook!$L$2:$L$1401,MATCH(A206,Pricebook!$A$2:$A$1401,0))</f>
        <v>64.4</v>
      </c>
      <c r="I206" s="21" t="str">
        <f aca="false">INDEX(Pricebook!$Q$2:$Q$1401,MATCH(A206,Pricebook!$A$2:$A$1401,0))&amp;""</f>
        <v/>
      </c>
    </row>
    <row r="207" customFormat="false" ht="15" hidden="false" customHeight="false" outlineLevel="0" collapsed="false">
      <c r="A207" s="21" t="s">
        <v>1340</v>
      </c>
      <c r="B207" s="21" t="s">
        <v>1341</v>
      </c>
      <c r="C207" s="21" t="s">
        <v>971</v>
      </c>
      <c r="D207" s="19" t="n">
        <f aca="false">INDEX(Pricebook!$H$2:$H$1401,MATCH(A207,Pricebook!$A$2:$A$1401,0))</f>
        <v>9.55</v>
      </c>
      <c r="E207" s="19" t="n">
        <f aca="false">INDEX(Pricebook!$K$2:$K$1401,MATCH(A207,Pricebook!$A$2:$A$1401,0))</f>
        <v>11</v>
      </c>
      <c r="F207" s="22" t="n">
        <f aca="false">ROUND((E207/D207-1)*100,1)</f>
        <v>15.2</v>
      </c>
      <c r="G207" s="21" t="str">
        <f aca="false">INDEX(Pricebook!$P$2:$P$1401,MATCH(A207,Pricebook!$A$2:$A$1401,0))</f>
        <v>Approved as proposed</v>
      </c>
      <c r="H207" s="19" t="n">
        <f aca="false">INDEX(Pricebook!$L$2:$L$1401,MATCH(A207,Pricebook!$A$2:$A$1401,0))</f>
        <v>11</v>
      </c>
      <c r="I207" s="21" t="str">
        <f aca="false">INDEX(Pricebook!$Q$2:$Q$1401,MATCH(A207,Pricebook!$A$2:$A$1401,0))&amp;""</f>
        <v/>
      </c>
    </row>
    <row r="208" customFormat="false" ht="15" hidden="false" customHeight="false" outlineLevel="0" collapsed="false">
      <c r="A208" s="21" t="s">
        <v>1322</v>
      </c>
      <c r="B208" s="21" t="s">
        <v>1323</v>
      </c>
      <c r="C208" s="21" t="s">
        <v>971</v>
      </c>
      <c r="D208" s="19" t="n">
        <f aca="false">INDEX(Pricebook!$H$2:$H$1401,MATCH(A208,Pricebook!$A$2:$A$1401,0))</f>
        <v>65.6</v>
      </c>
      <c r="E208" s="19" t="n">
        <f aca="false">INDEX(Pricebook!$K$2:$K$1401,MATCH(A208,Pricebook!$A$2:$A$1401,0))</f>
        <v>75.55</v>
      </c>
      <c r="F208" s="22" t="n">
        <f aca="false">ROUND((E208/D208-1)*100,1)</f>
        <v>15.2</v>
      </c>
      <c r="G208" s="21" t="str">
        <f aca="false">INDEX(Pricebook!$P$2:$P$1401,MATCH(A208,Pricebook!$A$2:$A$1401,0))</f>
        <v>Approved as proposed</v>
      </c>
      <c r="H208" s="19" t="n">
        <f aca="false">INDEX(Pricebook!$L$2:$L$1401,MATCH(A208,Pricebook!$A$2:$A$1401,0))</f>
        <v>75.55</v>
      </c>
      <c r="I208" s="21" t="str">
        <f aca="false">INDEX(Pricebook!$Q$2:$Q$1401,MATCH(A208,Pricebook!$A$2:$A$1401,0))&amp;""</f>
        <v/>
      </c>
    </row>
    <row r="209" customFormat="false" ht="15" hidden="false" customHeight="false" outlineLevel="0" collapsed="false">
      <c r="A209" s="21" t="s">
        <v>1038</v>
      </c>
      <c r="B209" s="21" t="s">
        <v>1039</v>
      </c>
      <c r="C209" s="21" t="s">
        <v>971</v>
      </c>
      <c r="D209" s="19" t="n">
        <f aca="false">INDEX(Pricebook!$H$2:$H$1401,MATCH(A209,Pricebook!$A$2:$A$1401,0))</f>
        <v>4.95</v>
      </c>
      <c r="E209" s="19" t="n">
        <f aca="false">INDEX(Pricebook!$K$2:$K$1401,MATCH(A209,Pricebook!$A$2:$A$1401,0))</f>
        <v>5.7</v>
      </c>
      <c r="F209" s="22" t="n">
        <f aca="false">ROUND((E209/D209-1)*100,1)</f>
        <v>15.2</v>
      </c>
      <c r="G209" s="21" t="str">
        <f aca="false">INDEX(Pricebook!$P$2:$P$1401,MATCH(A209,Pricebook!$A$2:$A$1401,0))</f>
        <v>Approved as proposed</v>
      </c>
      <c r="H209" s="19" t="n">
        <f aca="false">INDEX(Pricebook!$L$2:$L$1401,MATCH(A209,Pricebook!$A$2:$A$1401,0))</f>
        <v>5.7</v>
      </c>
      <c r="I209" s="21" t="str">
        <f aca="false">INDEX(Pricebook!$Q$2:$Q$1401,MATCH(A209,Pricebook!$A$2:$A$1401,0))&amp;""</f>
        <v/>
      </c>
    </row>
    <row r="210" customFormat="false" ht="15" hidden="false" customHeight="false" outlineLevel="0" collapsed="false">
      <c r="A210" s="21" t="s">
        <v>1184</v>
      </c>
      <c r="B210" s="21" t="s">
        <v>1185</v>
      </c>
      <c r="C210" s="21" t="s">
        <v>971</v>
      </c>
      <c r="D210" s="19" t="n">
        <f aca="false">INDEX(Pricebook!$H$2:$H$1401,MATCH(A210,Pricebook!$A$2:$A$1401,0))</f>
        <v>1971.45</v>
      </c>
      <c r="E210" s="19" t="n">
        <f aca="false">INDEX(Pricebook!$K$2:$K$1401,MATCH(A210,Pricebook!$A$2:$A$1401,0))</f>
        <v>2270.1</v>
      </c>
      <c r="F210" s="22" t="n">
        <f aca="false">ROUND((E210/D210-1)*100,1)</f>
        <v>15.1</v>
      </c>
      <c r="G210" s="21" t="str">
        <f aca="false">INDEX(Pricebook!$P$2:$P$1401,MATCH(A210,Pricebook!$A$2:$A$1401,0))</f>
        <v>Approved as proposed</v>
      </c>
      <c r="H210" s="19" t="n">
        <f aca="false">INDEX(Pricebook!$L$2:$L$1401,MATCH(A210,Pricebook!$A$2:$A$1401,0))</f>
        <v>2270.1</v>
      </c>
      <c r="I210" s="21" t="str">
        <f aca="false">INDEX(Pricebook!$Q$2:$Q$1401,MATCH(A210,Pricebook!$A$2:$A$1401,0))&amp;""</f>
        <v/>
      </c>
    </row>
    <row r="211" customFormat="false" ht="15" hidden="false" customHeight="false" outlineLevel="0" collapsed="false">
      <c r="A211" s="21" t="s">
        <v>978</v>
      </c>
      <c r="B211" s="21" t="s">
        <v>979</v>
      </c>
      <c r="C211" s="21" t="s">
        <v>971</v>
      </c>
      <c r="D211" s="19" t="n">
        <f aca="false">INDEX(Pricebook!$H$2:$H$1401,MATCH(A211,Pricebook!$A$2:$A$1401,0))</f>
        <v>5.95</v>
      </c>
      <c r="E211" s="19" t="n">
        <f aca="false">INDEX(Pricebook!$K$2:$K$1401,MATCH(A211,Pricebook!$A$2:$A$1401,0))</f>
        <v>6.85</v>
      </c>
      <c r="F211" s="22" t="n">
        <f aca="false">ROUND((E211/D211-1)*100,1)</f>
        <v>15.1</v>
      </c>
      <c r="G211" s="21" t="str">
        <f aca="false">INDEX(Pricebook!$P$2:$P$1401,MATCH(A211,Pricebook!$A$2:$A$1401,0))</f>
        <v>Approved as proposed</v>
      </c>
      <c r="H211" s="19" t="n">
        <f aca="false">INDEX(Pricebook!$L$2:$L$1401,MATCH(A211,Pricebook!$A$2:$A$1401,0))</f>
        <v>6.85</v>
      </c>
      <c r="I211" s="21" t="str">
        <f aca="false">INDEX(Pricebook!$Q$2:$Q$1401,MATCH(A211,Pricebook!$A$2:$A$1401,0))&amp;""</f>
        <v/>
      </c>
    </row>
    <row r="212" customFormat="false" ht="15" hidden="false" customHeight="false" outlineLevel="0" collapsed="false">
      <c r="A212" s="21" t="s">
        <v>1232</v>
      </c>
      <c r="B212" s="21" t="s">
        <v>1233</v>
      </c>
      <c r="C212" s="21" t="s">
        <v>971</v>
      </c>
      <c r="D212" s="19" t="n">
        <f aca="false">INDEX(Pricebook!$H$2:$H$1401,MATCH(A212,Pricebook!$A$2:$A$1401,0))</f>
        <v>6.95</v>
      </c>
      <c r="E212" s="19" t="n">
        <f aca="false">INDEX(Pricebook!$K$2:$K$1401,MATCH(A212,Pricebook!$A$2:$A$1401,0))</f>
        <v>8</v>
      </c>
      <c r="F212" s="22" t="n">
        <f aca="false">ROUND((E212/D212-1)*100,1)</f>
        <v>15.1</v>
      </c>
      <c r="G212" s="21" t="str">
        <f aca="false">INDEX(Pricebook!$P$2:$P$1401,MATCH(A212,Pricebook!$A$2:$A$1401,0))</f>
        <v>Approved as proposed</v>
      </c>
      <c r="H212" s="19" t="n">
        <f aca="false">INDEX(Pricebook!$L$2:$L$1401,MATCH(A212,Pricebook!$A$2:$A$1401,0))</f>
        <v>8</v>
      </c>
      <c r="I212" s="21" t="str">
        <f aca="false">INDEX(Pricebook!$Q$2:$Q$1401,MATCH(A212,Pricebook!$A$2:$A$1401,0))&amp;""</f>
        <v/>
      </c>
    </row>
    <row r="213" customFormat="false" ht="15" hidden="false" customHeight="false" outlineLevel="0" collapsed="false">
      <c r="A213" s="21" t="s">
        <v>1334</v>
      </c>
      <c r="B213" s="21" t="s">
        <v>1335</v>
      </c>
      <c r="C213" s="21" t="s">
        <v>971</v>
      </c>
      <c r="D213" s="19" t="n">
        <f aca="false">INDEX(Pricebook!$H$2:$H$1401,MATCH(A213,Pricebook!$A$2:$A$1401,0))</f>
        <v>6.95</v>
      </c>
      <c r="E213" s="19" t="n">
        <f aca="false">INDEX(Pricebook!$K$2:$K$1401,MATCH(A213,Pricebook!$A$2:$A$1401,0))</f>
        <v>8</v>
      </c>
      <c r="F213" s="22" t="n">
        <f aca="false">ROUND((E213/D213-1)*100,1)</f>
        <v>15.1</v>
      </c>
      <c r="G213" s="21" t="str">
        <f aca="false">INDEX(Pricebook!$P$2:$P$1401,MATCH(A213,Pricebook!$A$2:$A$1401,0))</f>
        <v>Approved as proposed</v>
      </c>
      <c r="H213" s="19" t="n">
        <f aca="false">INDEX(Pricebook!$L$2:$L$1401,MATCH(A213,Pricebook!$A$2:$A$1401,0))</f>
        <v>8</v>
      </c>
      <c r="I213" s="21" t="str">
        <f aca="false">INDEX(Pricebook!$Q$2:$Q$1401,MATCH(A213,Pricebook!$A$2:$A$1401,0))&amp;""</f>
        <v/>
      </c>
    </row>
    <row r="214" customFormat="false" ht="15" hidden="false" customHeight="false" outlineLevel="0" collapsed="false">
      <c r="A214" s="21" t="s">
        <v>1424</v>
      </c>
      <c r="B214" s="21" t="s">
        <v>1425</v>
      </c>
      <c r="C214" s="21" t="s">
        <v>971</v>
      </c>
      <c r="D214" s="19" t="n">
        <f aca="false">INDEX(Pricebook!$H$2:$H$1401,MATCH(A214,Pricebook!$A$2:$A$1401,0))</f>
        <v>12.3</v>
      </c>
      <c r="E214" s="19" t="n">
        <f aca="false">INDEX(Pricebook!$K$2:$K$1401,MATCH(A214,Pricebook!$A$2:$A$1401,0))</f>
        <v>14.15</v>
      </c>
      <c r="F214" s="22" t="n">
        <f aca="false">ROUND((E214/D214-1)*100,1)</f>
        <v>15</v>
      </c>
      <c r="G214" s="21" t="str">
        <f aca="false">INDEX(Pricebook!$P$2:$P$1401,MATCH(A214,Pricebook!$A$2:$A$1401,0))</f>
        <v>Approved as proposed</v>
      </c>
      <c r="H214" s="19" t="n">
        <f aca="false">INDEX(Pricebook!$L$2:$L$1401,MATCH(A214,Pricebook!$A$2:$A$1401,0))</f>
        <v>14.15</v>
      </c>
      <c r="I214" s="21" t="str">
        <f aca="false">INDEX(Pricebook!$Q$2:$Q$1401,MATCH(A214,Pricebook!$A$2:$A$1401,0))&amp;""</f>
        <v/>
      </c>
    </row>
    <row r="215" customFormat="false" ht="15" hidden="false" customHeight="false" outlineLevel="0" collapsed="false">
      <c r="A215" s="21" t="s">
        <v>1094</v>
      </c>
      <c r="B215" s="21" t="s">
        <v>1095</v>
      </c>
      <c r="C215" s="21" t="s">
        <v>971</v>
      </c>
      <c r="D215" s="19" t="n">
        <f aca="false">INDEX(Pricebook!$H$2:$H$1401,MATCH(A215,Pricebook!$A$2:$A$1401,0))</f>
        <v>164.3</v>
      </c>
      <c r="E215" s="19" t="n">
        <f aca="false">INDEX(Pricebook!$K$2:$K$1401,MATCH(A215,Pricebook!$A$2:$A$1401,0))</f>
        <v>189</v>
      </c>
      <c r="F215" s="22" t="n">
        <f aca="false">ROUND((E215/D215-1)*100,1)</f>
        <v>15</v>
      </c>
      <c r="G215" s="21" t="str">
        <f aca="false">INDEX(Pricebook!$P$2:$P$1401,MATCH(A215,Pricebook!$A$2:$A$1401,0))</f>
        <v>Approved, capped at +10%</v>
      </c>
      <c r="H215" s="19" t="n">
        <f aca="false">INDEX(Pricebook!$L$2:$L$1401,MATCH(A215,Pricebook!$A$2:$A$1401,0))</f>
        <v>180.75</v>
      </c>
      <c r="I215" s="21" t="str">
        <f aca="false">INDEX(Pricebook!$Q$2:$Q$1401,MATCH(A215,Pricebook!$A$2:$A$1401,0))&amp;""</f>
        <v>Owner cap this quarter, balance next quarter</v>
      </c>
    </row>
    <row r="216" customFormat="false" ht="15" hidden="false" customHeight="false" outlineLevel="0" collapsed="false">
      <c r="A216" s="21" t="s">
        <v>1072</v>
      </c>
      <c r="B216" s="21" t="s">
        <v>1073</v>
      </c>
      <c r="C216" s="21" t="s">
        <v>971</v>
      </c>
      <c r="D216" s="19" t="n">
        <f aca="false">INDEX(Pricebook!$H$2:$H$1401,MATCH(A216,Pricebook!$A$2:$A$1401,0))</f>
        <v>48.6</v>
      </c>
      <c r="E216" s="19" t="n">
        <f aca="false">INDEX(Pricebook!$K$2:$K$1401,MATCH(A216,Pricebook!$A$2:$A$1401,0))</f>
        <v>55.9</v>
      </c>
      <c r="F216" s="22" t="n">
        <f aca="false">ROUND((E216/D216-1)*100,1)</f>
        <v>15</v>
      </c>
      <c r="G216" s="21" t="str">
        <f aca="false">INDEX(Pricebook!$P$2:$P$1401,MATCH(A216,Pricebook!$A$2:$A$1401,0))</f>
        <v>Approved as proposed</v>
      </c>
      <c r="H216" s="19" t="n">
        <f aca="false">INDEX(Pricebook!$L$2:$L$1401,MATCH(A216,Pricebook!$A$2:$A$1401,0))</f>
        <v>55.9</v>
      </c>
      <c r="I216" s="21" t="str">
        <f aca="false">INDEX(Pricebook!$Q$2:$Q$1401,MATCH(A216,Pricebook!$A$2:$A$1401,0))&amp;""</f>
        <v/>
      </c>
    </row>
    <row r="217" customFormat="false" ht="15" hidden="false" customHeight="false" outlineLevel="0" collapsed="false">
      <c r="A217" s="21" t="s">
        <v>1414</v>
      </c>
      <c r="B217" s="21" t="s">
        <v>1415</v>
      </c>
      <c r="C217" s="21" t="s">
        <v>971</v>
      </c>
      <c r="D217" s="19" t="n">
        <f aca="false">INDEX(Pricebook!$H$2:$H$1401,MATCH(A217,Pricebook!$A$2:$A$1401,0))</f>
        <v>46.3</v>
      </c>
      <c r="E217" s="19" t="n">
        <f aca="false">INDEX(Pricebook!$K$2:$K$1401,MATCH(A217,Pricebook!$A$2:$A$1401,0))</f>
        <v>53.25</v>
      </c>
      <c r="F217" s="22" t="n">
        <f aca="false">ROUND((E217/D217-1)*100,1)</f>
        <v>15</v>
      </c>
      <c r="G217" s="21" t="str">
        <f aca="false">INDEX(Pricebook!$P$2:$P$1401,MATCH(A217,Pricebook!$A$2:$A$1401,0))</f>
        <v>Approved as proposed</v>
      </c>
      <c r="H217" s="19" t="n">
        <f aca="false">INDEX(Pricebook!$L$2:$L$1401,MATCH(A217,Pricebook!$A$2:$A$1401,0))</f>
        <v>53.25</v>
      </c>
      <c r="I217" s="21" t="str">
        <f aca="false">INDEX(Pricebook!$Q$2:$Q$1401,MATCH(A217,Pricebook!$A$2:$A$1401,0))&amp;""</f>
        <v/>
      </c>
    </row>
    <row r="218" customFormat="false" ht="15" hidden="false" customHeight="false" outlineLevel="0" collapsed="false">
      <c r="A218" s="21" t="s">
        <v>1098</v>
      </c>
      <c r="B218" s="21" t="s">
        <v>1099</v>
      </c>
      <c r="C218" s="21" t="s">
        <v>971</v>
      </c>
      <c r="D218" s="19" t="n">
        <f aca="false">INDEX(Pricebook!$H$2:$H$1401,MATCH(A218,Pricebook!$A$2:$A$1401,0))</f>
        <v>1</v>
      </c>
      <c r="E218" s="19" t="n">
        <f aca="false">INDEX(Pricebook!$K$2:$K$1401,MATCH(A218,Pricebook!$A$2:$A$1401,0))</f>
        <v>1.15</v>
      </c>
      <c r="F218" s="22" t="n">
        <f aca="false">ROUND((E218/D218-1)*100,1)</f>
        <v>15</v>
      </c>
      <c r="G218" s="21" t="str">
        <f aca="false">INDEX(Pricebook!$P$2:$P$1401,MATCH(A218,Pricebook!$A$2:$A$1401,0))</f>
        <v>Approved, capped at +10%</v>
      </c>
      <c r="H218" s="19" t="n">
        <f aca="false">INDEX(Pricebook!$L$2:$L$1401,MATCH(A218,Pricebook!$A$2:$A$1401,0))</f>
        <v>1.1</v>
      </c>
      <c r="I218" s="21" t="str">
        <f aca="false">INDEX(Pricebook!$Q$2:$Q$1401,MATCH(A218,Pricebook!$A$2:$A$1401,0))&amp;""</f>
        <v>Owner cap this quarter, balance next quarter</v>
      </c>
    </row>
    <row r="219" customFormat="false" ht="15" hidden="false" customHeight="false" outlineLevel="0" collapsed="false">
      <c r="A219" s="21" t="s">
        <v>1276</v>
      </c>
      <c r="B219" s="21" t="s">
        <v>1277</v>
      </c>
      <c r="C219" s="21" t="s">
        <v>971</v>
      </c>
      <c r="D219" s="19" t="n">
        <f aca="false">INDEX(Pricebook!$H$2:$H$1401,MATCH(A219,Pricebook!$A$2:$A$1401,0))</f>
        <v>2</v>
      </c>
      <c r="E219" s="19" t="n">
        <f aca="false">INDEX(Pricebook!$K$2:$K$1401,MATCH(A219,Pricebook!$A$2:$A$1401,0))</f>
        <v>2.3</v>
      </c>
      <c r="F219" s="22" t="n">
        <f aca="false">ROUND((E219/D219-1)*100,1)</f>
        <v>15</v>
      </c>
      <c r="G219" s="21" t="str">
        <f aca="false">INDEX(Pricebook!$P$2:$P$1401,MATCH(A219,Pricebook!$A$2:$A$1401,0))</f>
        <v>Approved, capped at +10%</v>
      </c>
      <c r="H219" s="19" t="n">
        <f aca="false">INDEX(Pricebook!$L$2:$L$1401,MATCH(A219,Pricebook!$A$2:$A$1401,0))</f>
        <v>2.2</v>
      </c>
      <c r="I219" s="21" t="str">
        <f aca="false">INDEX(Pricebook!$Q$2:$Q$1401,MATCH(A219,Pricebook!$A$2:$A$1401,0))&amp;""</f>
        <v>Owner cap this quarter, balance next quarter</v>
      </c>
    </row>
    <row r="220" customFormat="false" ht="15" hidden="false" customHeight="false" outlineLevel="0" collapsed="false">
      <c r="A220" s="21" t="s">
        <v>1324</v>
      </c>
      <c r="B220" s="21" t="s">
        <v>1325</v>
      </c>
      <c r="C220" s="21" t="s">
        <v>971</v>
      </c>
      <c r="D220" s="19" t="n">
        <f aca="false">INDEX(Pricebook!$H$2:$H$1401,MATCH(A220,Pricebook!$A$2:$A$1401,0))</f>
        <v>6</v>
      </c>
      <c r="E220" s="19" t="n">
        <f aca="false">INDEX(Pricebook!$K$2:$K$1401,MATCH(A220,Pricebook!$A$2:$A$1401,0))</f>
        <v>6.9</v>
      </c>
      <c r="F220" s="22" t="n">
        <f aca="false">ROUND((E220/D220-1)*100,1)</f>
        <v>15</v>
      </c>
      <c r="G220" s="21" t="str">
        <f aca="false">INDEX(Pricebook!$P$2:$P$1401,MATCH(A220,Pricebook!$A$2:$A$1401,0))</f>
        <v>Approved as proposed</v>
      </c>
      <c r="H220" s="19" t="n">
        <f aca="false">INDEX(Pricebook!$L$2:$L$1401,MATCH(A220,Pricebook!$A$2:$A$1401,0))</f>
        <v>6.9</v>
      </c>
      <c r="I220" s="21" t="str">
        <f aca="false">INDEX(Pricebook!$Q$2:$Q$1401,MATCH(A220,Pricebook!$A$2:$A$1401,0))&amp;""</f>
        <v/>
      </c>
    </row>
    <row r="221" customFormat="false" ht="15" hidden="false" customHeight="false" outlineLevel="0" collapsed="false">
      <c r="A221" s="21" t="s">
        <v>1052</v>
      </c>
      <c r="B221" s="21" t="s">
        <v>1053</v>
      </c>
      <c r="C221" s="21" t="s">
        <v>971</v>
      </c>
      <c r="D221" s="19" t="n">
        <f aca="false">INDEX(Pricebook!$H$2:$H$1401,MATCH(A221,Pricebook!$A$2:$A$1401,0))</f>
        <v>18.05</v>
      </c>
      <c r="E221" s="19" t="n">
        <f aca="false">INDEX(Pricebook!$K$2:$K$1401,MATCH(A221,Pricebook!$A$2:$A$1401,0))</f>
        <v>20.75</v>
      </c>
      <c r="F221" s="22" t="n">
        <f aca="false">ROUND((E221/D221-1)*100,1)</f>
        <v>15</v>
      </c>
      <c r="G221" s="21" t="str">
        <f aca="false">INDEX(Pricebook!$P$2:$P$1401,MATCH(A221,Pricebook!$A$2:$A$1401,0))</f>
        <v>Approved as proposed</v>
      </c>
      <c r="H221" s="19" t="n">
        <f aca="false">INDEX(Pricebook!$L$2:$L$1401,MATCH(A221,Pricebook!$A$2:$A$1401,0))</f>
        <v>20.75</v>
      </c>
      <c r="I221" s="21" t="str">
        <f aca="false">INDEX(Pricebook!$Q$2:$Q$1401,MATCH(A221,Pricebook!$A$2:$A$1401,0))&amp;""</f>
        <v/>
      </c>
    </row>
    <row r="222" customFormat="false" ht="15" hidden="false" customHeight="false" outlineLevel="0" collapsed="false">
      <c r="A222" s="21" t="s">
        <v>972</v>
      </c>
      <c r="B222" s="21" t="s">
        <v>973</v>
      </c>
      <c r="C222" s="21" t="s">
        <v>971</v>
      </c>
      <c r="D222" s="19" t="n">
        <f aca="false">INDEX(Pricebook!$H$2:$H$1401,MATCH(A222,Pricebook!$A$2:$A$1401,0))</f>
        <v>46.3</v>
      </c>
      <c r="E222" s="19" t="n">
        <f aca="false">INDEX(Pricebook!$K$2:$K$1401,MATCH(A222,Pricebook!$A$2:$A$1401,0))</f>
        <v>53.2</v>
      </c>
      <c r="F222" s="22" t="n">
        <f aca="false">ROUND((E222/D222-1)*100,1)</f>
        <v>14.9</v>
      </c>
      <c r="G222" s="21" t="str">
        <f aca="false">INDEX(Pricebook!$P$2:$P$1401,MATCH(A222,Pricebook!$A$2:$A$1401,0))</f>
        <v>Approved as proposed</v>
      </c>
      <c r="H222" s="19" t="n">
        <f aca="false">INDEX(Pricebook!$L$2:$L$1401,MATCH(A222,Pricebook!$A$2:$A$1401,0))</f>
        <v>53.2</v>
      </c>
      <c r="I222" s="21" t="str">
        <f aca="false">INDEX(Pricebook!$Q$2:$Q$1401,MATCH(A222,Pricebook!$A$2:$A$1401,0))&amp;""</f>
        <v/>
      </c>
    </row>
    <row r="223" customFormat="false" ht="15" hidden="false" customHeight="false" outlineLevel="0" collapsed="false">
      <c r="A223" s="21" t="s">
        <v>1378</v>
      </c>
      <c r="B223" s="21" t="s">
        <v>1379</v>
      </c>
      <c r="C223" s="21" t="s">
        <v>971</v>
      </c>
      <c r="D223" s="19" t="n">
        <f aca="false">INDEX(Pricebook!$H$2:$H$1401,MATCH(A223,Pricebook!$A$2:$A$1401,0))</f>
        <v>1.35</v>
      </c>
      <c r="E223" s="19" t="n">
        <f aca="false">INDEX(Pricebook!$K$2:$K$1401,MATCH(A223,Pricebook!$A$2:$A$1401,0))</f>
        <v>1.55</v>
      </c>
      <c r="F223" s="22" t="n">
        <f aca="false">ROUND((E223/D223-1)*100,1)</f>
        <v>14.8</v>
      </c>
      <c r="G223" s="21" t="str">
        <f aca="false">INDEX(Pricebook!$P$2:$P$1401,MATCH(A223,Pricebook!$A$2:$A$1401,0))</f>
        <v>Approved, capped at +10%</v>
      </c>
      <c r="H223" s="19" t="n">
        <f aca="false">INDEX(Pricebook!$L$2:$L$1401,MATCH(A223,Pricebook!$A$2:$A$1401,0))</f>
        <v>1.5</v>
      </c>
      <c r="I223" s="21" t="str">
        <f aca="false">INDEX(Pricebook!$Q$2:$Q$1401,MATCH(A223,Pricebook!$A$2:$A$1401,0))&amp;""</f>
        <v>Owner cap this quarter, balance next quarter</v>
      </c>
    </row>
    <row r="224" customFormat="false" ht="15" hidden="false" customHeight="false" outlineLevel="0" collapsed="false">
      <c r="A224" s="21" t="s">
        <v>1200</v>
      </c>
      <c r="B224" s="21" t="s">
        <v>1201</v>
      </c>
      <c r="C224" s="21" t="s">
        <v>971</v>
      </c>
      <c r="D224" s="19" t="n">
        <f aca="false">INDEX(Pricebook!$H$2:$H$1401,MATCH(A224,Pricebook!$A$2:$A$1401,0))</f>
        <v>4.4</v>
      </c>
      <c r="E224" s="19" t="n">
        <f aca="false">INDEX(Pricebook!$K$2:$K$1401,MATCH(A224,Pricebook!$A$2:$A$1401,0))</f>
        <v>5.05</v>
      </c>
      <c r="F224" s="22" t="n">
        <f aca="false">ROUND((E224/D224-1)*100,1)</f>
        <v>14.8</v>
      </c>
      <c r="G224" s="21" t="str">
        <f aca="false">INDEX(Pricebook!$P$2:$P$1401,MATCH(A224,Pricebook!$A$2:$A$1401,0))</f>
        <v>Approved as proposed</v>
      </c>
      <c r="H224" s="19" t="n">
        <f aca="false">INDEX(Pricebook!$L$2:$L$1401,MATCH(A224,Pricebook!$A$2:$A$1401,0))</f>
        <v>5.05</v>
      </c>
      <c r="I224" s="21" t="str">
        <f aca="false">INDEX(Pricebook!$Q$2:$Q$1401,MATCH(A224,Pricebook!$A$2:$A$1401,0))&amp;""</f>
        <v/>
      </c>
    </row>
    <row r="225" customFormat="false" ht="15" hidden="false" customHeight="false" outlineLevel="0" collapsed="false">
      <c r="A225" s="21" t="s">
        <v>1220</v>
      </c>
      <c r="B225" s="21" t="s">
        <v>1221</v>
      </c>
      <c r="C225" s="21" t="s">
        <v>971</v>
      </c>
      <c r="D225" s="19" t="n">
        <f aca="false">INDEX(Pricebook!$H$2:$H$1401,MATCH(A225,Pricebook!$A$2:$A$1401,0))</f>
        <v>3.1</v>
      </c>
      <c r="E225" s="19" t="n">
        <f aca="false">INDEX(Pricebook!$K$2:$K$1401,MATCH(A225,Pricebook!$A$2:$A$1401,0))</f>
        <v>3.55</v>
      </c>
      <c r="F225" s="22" t="n">
        <f aca="false">ROUND((E225/D225-1)*100,1)</f>
        <v>14.5</v>
      </c>
      <c r="G225" s="21" t="str">
        <f aca="false">INDEX(Pricebook!$P$2:$P$1401,MATCH(A225,Pricebook!$A$2:$A$1401,0))</f>
        <v>Approved as proposed</v>
      </c>
      <c r="H225" s="19" t="n">
        <f aca="false">INDEX(Pricebook!$L$2:$L$1401,MATCH(A225,Pricebook!$A$2:$A$1401,0))</f>
        <v>3.55</v>
      </c>
      <c r="I225" s="21" t="str">
        <f aca="false">INDEX(Pricebook!$Q$2:$Q$1401,MATCH(A225,Pricebook!$A$2:$A$1401,0))&amp;""</f>
        <v/>
      </c>
    </row>
    <row r="226" customFormat="false" ht="15" hidden="false" customHeight="false" outlineLevel="0" collapsed="false">
      <c r="A226" s="21" t="s">
        <v>1082</v>
      </c>
      <c r="B226" s="21" t="s">
        <v>1083</v>
      </c>
      <c r="C226" s="21" t="s">
        <v>971</v>
      </c>
      <c r="D226" s="19" t="n">
        <f aca="false">INDEX(Pricebook!$H$2:$H$1401,MATCH(A226,Pricebook!$A$2:$A$1401,0))</f>
        <v>2.1</v>
      </c>
      <c r="E226" s="19" t="n">
        <f aca="false">INDEX(Pricebook!$K$2:$K$1401,MATCH(A226,Pricebook!$A$2:$A$1401,0))</f>
        <v>2.4</v>
      </c>
      <c r="F226" s="22" t="n">
        <f aca="false">ROUND((E226/D226-1)*100,1)</f>
        <v>14.3</v>
      </c>
      <c r="G226" s="21" t="str">
        <f aca="false">INDEX(Pricebook!$P$2:$P$1401,MATCH(A226,Pricebook!$A$2:$A$1401,0))</f>
        <v>Approved as proposed</v>
      </c>
      <c r="H226" s="19" t="n">
        <f aca="false">INDEX(Pricebook!$L$2:$L$1401,MATCH(A226,Pricebook!$A$2:$A$1401,0))</f>
        <v>2.4</v>
      </c>
      <c r="I226" s="21" t="str">
        <f aca="false">INDEX(Pricebook!$Q$2:$Q$1401,MATCH(A226,Pricebook!$A$2:$A$1401,0))&amp;""</f>
        <v/>
      </c>
    </row>
    <row r="227" customFormat="false" ht="15" hidden="false" customHeight="false" outlineLevel="0" collapsed="false">
      <c r="A227" s="21" t="s">
        <v>1100</v>
      </c>
      <c r="B227" s="21" t="s">
        <v>1101</v>
      </c>
      <c r="C227" s="21" t="s">
        <v>971</v>
      </c>
      <c r="D227" s="19" t="n">
        <f aca="false">INDEX(Pricebook!$H$2:$H$1401,MATCH(A227,Pricebook!$A$2:$A$1401,0))</f>
        <v>3.85</v>
      </c>
      <c r="E227" s="19" t="n">
        <f aca="false">INDEX(Pricebook!$K$2:$K$1401,MATCH(A227,Pricebook!$A$2:$A$1401,0))</f>
        <v>4.4</v>
      </c>
      <c r="F227" s="22" t="n">
        <f aca="false">ROUND((E227/D227-1)*100,1)</f>
        <v>14.3</v>
      </c>
      <c r="G227" s="21" t="str">
        <f aca="false">INDEX(Pricebook!$P$2:$P$1401,MATCH(A227,Pricebook!$A$2:$A$1401,0))</f>
        <v>Approved as proposed</v>
      </c>
      <c r="H227" s="19" t="n">
        <f aca="false">INDEX(Pricebook!$L$2:$L$1401,MATCH(A227,Pricebook!$A$2:$A$1401,0))</f>
        <v>4.4</v>
      </c>
      <c r="I227" s="21" t="str">
        <f aca="false">INDEX(Pricebook!$Q$2:$Q$1401,MATCH(A227,Pricebook!$A$2:$A$1401,0))&amp;""</f>
        <v/>
      </c>
    </row>
    <row r="228" customFormat="false" ht="15" hidden="false" customHeight="false" outlineLevel="0" collapsed="false">
      <c r="A228" s="21" t="s">
        <v>1318</v>
      </c>
      <c r="B228" s="21" t="s">
        <v>1319</v>
      </c>
      <c r="C228" s="21" t="s">
        <v>971</v>
      </c>
      <c r="D228" s="19" t="n">
        <f aca="false">INDEX(Pricebook!$H$2:$H$1401,MATCH(A228,Pricebook!$A$2:$A$1401,0))</f>
        <v>2.45</v>
      </c>
      <c r="E228" s="19" t="n">
        <f aca="false">INDEX(Pricebook!$K$2:$K$1401,MATCH(A228,Pricebook!$A$2:$A$1401,0))</f>
        <v>2.8</v>
      </c>
      <c r="F228" s="22" t="n">
        <f aca="false">ROUND((E228/D228-1)*100,1)</f>
        <v>14.3</v>
      </c>
      <c r="G228" s="21" t="str">
        <f aca="false">INDEX(Pricebook!$P$2:$P$1401,MATCH(A228,Pricebook!$A$2:$A$1401,0))</f>
        <v>Approved as proposed</v>
      </c>
      <c r="H228" s="19" t="n">
        <f aca="false">INDEX(Pricebook!$L$2:$L$1401,MATCH(A228,Pricebook!$A$2:$A$1401,0))</f>
        <v>2.8</v>
      </c>
      <c r="I228" s="21" t="str">
        <f aca="false">INDEX(Pricebook!$Q$2:$Q$1401,MATCH(A228,Pricebook!$A$2:$A$1401,0))&amp;""</f>
        <v/>
      </c>
    </row>
    <row r="229" customFormat="false" ht="15" hidden="false" customHeight="false" outlineLevel="0" collapsed="false">
      <c r="A229" s="21" t="s">
        <v>1442</v>
      </c>
      <c r="B229" s="21" t="s">
        <v>1443</v>
      </c>
      <c r="C229" s="21" t="s">
        <v>971</v>
      </c>
      <c r="D229" s="19" t="n">
        <f aca="false">INDEX(Pricebook!$H$2:$H$1401,MATCH(A229,Pricebook!$A$2:$A$1401,0))</f>
        <v>1.4</v>
      </c>
      <c r="E229" s="19" t="n">
        <f aca="false">INDEX(Pricebook!$K$2:$K$1401,MATCH(A229,Pricebook!$A$2:$A$1401,0))</f>
        <v>1.6</v>
      </c>
      <c r="F229" s="22" t="n">
        <f aca="false">ROUND((E229/D229-1)*100,1)</f>
        <v>14.3</v>
      </c>
      <c r="G229" s="21" t="str">
        <f aca="false">INDEX(Pricebook!$P$2:$P$1401,MATCH(A229,Pricebook!$A$2:$A$1401,0))</f>
        <v>Approved as proposed</v>
      </c>
      <c r="H229" s="19" t="n">
        <f aca="false">INDEX(Pricebook!$L$2:$L$1401,MATCH(A229,Pricebook!$A$2:$A$1401,0))</f>
        <v>1.6</v>
      </c>
      <c r="I229" s="21" t="str">
        <f aca="false">INDEX(Pricebook!$Q$2:$Q$1401,MATCH(A229,Pricebook!$A$2:$A$1401,0))&amp;""</f>
        <v/>
      </c>
    </row>
    <row r="230" customFormat="false" ht="15" hidden="false" customHeight="false" outlineLevel="0" collapsed="false">
      <c r="A230" s="21" t="s">
        <v>1446</v>
      </c>
      <c r="B230" s="21" t="s">
        <v>1447</v>
      </c>
      <c r="C230" s="21" t="s">
        <v>971</v>
      </c>
      <c r="D230" s="19" t="n">
        <f aca="false">INDEX(Pricebook!$H$2:$H$1401,MATCH(A230,Pricebook!$A$2:$A$1401,0))</f>
        <v>3.5</v>
      </c>
      <c r="E230" s="19" t="n">
        <f aca="false">INDEX(Pricebook!$K$2:$K$1401,MATCH(A230,Pricebook!$A$2:$A$1401,0))</f>
        <v>4</v>
      </c>
      <c r="F230" s="22" t="n">
        <f aca="false">ROUND((E230/D230-1)*100,1)</f>
        <v>14.3</v>
      </c>
      <c r="G230" s="21" t="str">
        <f aca="false">INDEX(Pricebook!$P$2:$P$1401,MATCH(A230,Pricebook!$A$2:$A$1401,0))</f>
        <v>Approved as proposed</v>
      </c>
      <c r="H230" s="19" t="n">
        <f aca="false">INDEX(Pricebook!$L$2:$L$1401,MATCH(A230,Pricebook!$A$2:$A$1401,0))</f>
        <v>4</v>
      </c>
      <c r="I230" s="21" t="str">
        <f aca="false">INDEX(Pricebook!$Q$2:$Q$1401,MATCH(A230,Pricebook!$A$2:$A$1401,0))&amp;""</f>
        <v/>
      </c>
    </row>
    <row r="231" customFormat="false" ht="15" hidden="false" customHeight="false" outlineLevel="0" collapsed="false">
      <c r="A231" s="21" t="s">
        <v>1000</v>
      </c>
      <c r="B231" s="21" t="s">
        <v>1001</v>
      </c>
      <c r="C231" s="21" t="s">
        <v>971</v>
      </c>
      <c r="D231" s="19" t="n">
        <f aca="false">INDEX(Pricebook!$H$2:$H$1401,MATCH(A231,Pricebook!$A$2:$A$1401,0))</f>
        <v>2.55</v>
      </c>
      <c r="E231" s="19" t="n">
        <f aca="false">INDEX(Pricebook!$K$2:$K$1401,MATCH(A231,Pricebook!$A$2:$A$1401,0))</f>
        <v>2.9</v>
      </c>
      <c r="F231" s="22" t="n">
        <f aca="false">ROUND((E231/D231-1)*100,1)</f>
        <v>13.7</v>
      </c>
      <c r="G231" s="21" t="str">
        <f aca="false">INDEX(Pricebook!$P$2:$P$1401,MATCH(A231,Pricebook!$A$2:$A$1401,0))</f>
        <v>Approved, capped at +10%</v>
      </c>
      <c r="H231" s="19" t="n">
        <f aca="false">INDEX(Pricebook!$L$2:$L$1401,MATCH(A231,Pricebook!$A$2:$A$1401,0))</f>
        <v>2.85</v>
      </c>
      <c r="I231" s="21" t="str">
        <f aca="false">INDEX(Pricebook!$Q$2:$Q$1401,MATCH(A231,Pricebook!$A$2:$A$1401,0))&amp;""</f>
        <v>Owner cap this quarter, balance next quarter</v>
      </c>
    </row>
    <row r="232" customFormat="false" ht="15" hidden="false" customHeight="false" outlineLevel="0" collapsed="false">
      <c r="A232" s="21" t="s">
        <v>1248</v>
      </c>
      <c r="B232" s="21" t="s">
        <v>1249</v>
      </c>
      <c r="C232" s="21" t="s">
        <v>971</v>
      </c>
      <c r="D232" s="19" t="n">
        <f aca="false">INDEX(Pricebook!$H$2:$H$1401,MATCH(A232,Pricebook!$A$2:$A$1401,0))</f>
        <v>1.55</v>
      </c>
      <c r="E232" s="19" t="n">
        <f aca="false">INDEX(Pricebook!$K$2:$K$1401,MATCH(A232,Pricebook!$A$2:$A$1401,0))</f>
        <v>1.75</v>
      </c>
      <c r="F232" s="22" t="n">
        <f aca="false">ROUND((E232/D232-1)*100,1)</f>
        <v>12.9</v>
      </c>
      <c r="G232" s="21" t="str">
        <f aca="false">INDEX(Pricebook!$P$2:$P$1401,MATCH(A232,Pricebook!$A$2:$A$1401,0))</f>
        <v>Approved as proposed</v>
      </c>
      <c r="H232" s="19" t="n">
        <f aca="false">INDEX(Pricebook!$L$2:$L$1401,MATCH(A232,Pricebook!$A$2:$A$1401,0))</f>
        <v>1.75</v>
      </c>
      <c r="I232" s="21" t="str">
        <f aca="false">INDEX(Pricebook!$Q$2:$Q$1401,MATCH(A232,Pricebook!$A$2:$A$1401,0))&amp;""</f>
        <v>Competitive item, agreed margin 25%</v>
      </c>
    </row>
    <row r="233" customFormat="false" ht="15" hidden="false" customHeight="false" outlineLevel="0" collapsed="false">
      <c r="A233" s="21" t="s">
        <v>1188</v>
      </c>
      <c r="B233" s="21" t="s">
        <v>1189</v>
      </c>
      <c r="C233" s="21" t="s">
        <v>971</v>
      </c>
      <c r="D233" s="19" t="n">
        <f aca="false">INDEX(Pricebook!$H$2:$H$1401,MATCH(A233,Pricebook!$A$2:$A$1401,0))</f>
        <v>0.9</v>
      </c>
      <c r="E233" s="19" t="n">
        <f aca="false">INDEX(Pricebook!$K$2:$K$1401,MATCH(A233,Pricebook!$A$2:$A$1401,0))</f>
        <v>1</v>
      </c>
      <c r="F233" s="22" t="n">
        <f aca="false">ROUND((E233/D233-1)*100,1)</f>
        <v>11.1</v>
      </c>
      <c r="G233" s="21" t="str">
        <f aca="false">INDEX(Pricebook!$P$2:$P$1401,MATCH(A233,Pricebook!$A$2:$A$1401,0))</f>
        <v>Approved as proposed</v>
      </c>
      <c r="H233" s="19" t="n">
        <f aca="false">INDEX(Pricebook!$L$2:$L$1401,MATCH(A233,Pricebook!$A$2:$A$1401,0))</f>
        <v>1</v>
      </c>
      <c r="I233" s="21" t="str">
        <f aca="false">INDEX(Pricebook!$Q$2:$Q$1401,MATCH(A233,Pricebook!$A$2:$A$1401,0))&amp;""</f>
        <v/>
      </c>
    </row>
    <row r="234" customFormat="false" ht="15" hidden="false" customHeight="false" outlineLevel="0" collapsed="false">
      <c r="A234" s="21" t="s">
        <v>1226</v>
      </c>
      <c r="B234" s="21" t="s">
        <v>1227</v>
      </c>
      <c r="C234" s="21" t="s">
        <v>971</v>
      </c>
      <c r="D234" s="19" t="n">
        <f aca="false">INDEX(Pricebook!$H$2:$H$1401,MATCH(A234,Pricebook!$A$2:$A$1401,0))</f>
        <v>0.9</v>
      </c>
      <c r="E234" s="19" t="n">
        <f aca="false">INDEX(Pricebook!$K$2:$K$1401,MATCH(A234,Pricebook!$A$2:$A$1401,0))</f>
        <v>1</v>
      </c>
      <c r="F234" s="22" t="n">
        <f aca="false">ROUND((E234/D234-1)*100,1)</f>
        <v>11.1</v>
      </c>
      <c r="G234" s="21" t="str">
        <f aca="false">INDEX(Pricebook!$P$2:$P$1401,MATCH(A234,Pricebook!$A$2:$A$1401,0))</f>
        <v>Approved as proposed</v>
      </c>
      <c r="H234" s="19" t="n">
        <f aca="false">INDEX(Pricebook!$L$2:$L$1401,MATCH(A234,Pricebook!$A$2:$A$1401,0))</f>
        <v>1</v>
      </c>
      <c r="I234" s="21" t="str">
        <f aca="false">INDEX(Pricebook!$Q$2:$Q$1401,MATCH(A234,Pricebook!$A$2:$A$1401,0))&amp;""</f>
        <v/>
      </c>
    </row>
    <row r="235" customFormat="false" ht="15" hidden="false" customHeight="false" outlineLevel="0" collapsed="false">
      <c r="A235" s="21" t="s">
        <v>1346</v>
      </c>
      <c r="B235" s="21" t="s">
        <v>1347</v>
      </c>
      <c r="C235" s="21" t="s">
        <v>971</v>
      </c>
      <c r="D235" s="19" t="n">
        <f aca="false">INDEX(Pricebook!$H$2:$H$1401,MATCH(A235,Pricebook!$A$2:$A$1401,0))</f>
        <v>0.9</v>
      </c>
      <c r="E235" s="19" t="n">
        <f aca="false">INDEX(Pricebook!$K$2:$K$1401,MATCH(A235,Pricebook!$A$2:$A$1401,0))</f>
        <v>1</v>
      </c>
      <c r="F235" s="22" t="n">
        <f aca="false">ROUND((E235/D235-1)*100,1)</f>
        <v>11.1</v>
      </c>
      <c r="G235" s="21" t="str">
        <f aca="false">INDEX(Pricebook!$P$2:$P$1401,MATCH(A235,Pricebook!$A$2:$A$1401,0))</f>
        <v>Approved as proposed</v>
      </c>
      <c r="H235" s="19" t="n">
        <f aca="false">INDEX(Pricebook!$L$2:$L$1401,MATCH(A235,Pricebook!$A$2:$A$1401,0))</f>
        <v>1</v>
      </c>
      <c r="I235" s="21" t="str">
        <f aca="false">INDEX(Pricebook!$Q$2:$Q$1401,MATCH(A235,Pricebook!$A$2:$A$1401,0))&amp;""</f>
        <v/>
      </c>
    </row>
    <row r="236" customFormat="false" ht="15" hidden="false" customHeight="false" outlineLevel="0" collapsed="false">
      <c r="A236" s="21" t="s">
        <v>1370</v>
      </c>
      <c r="B236" s="21" t="s">
        <v>1371</v>
      </c>
      <c r="C236" s="21" t="s">
        <v>971</v>
      </c>
      <c r="D236" s="19" t="n">
        <f aca="false">INDEX(Pricebook!$H$2:$H$1401,MATCH(A236,Pricebook!$A$2:$A$1401,0))</f>
        <v>0.9</v>
      </c>
      <c r="E236" s="19" t="n">
        <f aca="false">INDEX(Pricebook!$K$2:$K$1401,MATCH(A236,Pricebook!$A$2:$A$1401,0))</f>
        <v>1</v>
      </c>
      <c r="F236" s="22" t="n">
        <f aca="false">ROUND((E236/D236-1)*100,1)</f>
        <v>11.1</v>
      </c>
      <c r="G236" s="21" t="str">
        <f aca="false">INDEX(Pricebook!$P$2:$P$1401,MATCH(A236,Pricebook!$A$2:$A$1401,0))</f>
        <v>Held at old sell</v>
      </c>
      <c r="H236" s="19" t="n">
        <f aca="false">INDEX(Pricebook!$L$2:$L$1401,MATCH(A236,Pricebook!$A$2:$A$1401,0))</f>
        <v>0.9</v>
      </c>
      <c r="I236" s="21" t="str">
        <f aca="false">INDEX(Pricebook!$Q$2:$Q$1401,MATCH(A236,Pricebook!$A$2:$A$1401,0))&amp;""</f>
        <v>Fixed-price job held to 31 Dec 2026</v>
      </c>
    </row>
    <row r="237" customFormat="false" ht="15" hidden="false" customHeight="false" outlineLevel="0" collapsed="false">
      <c r="A237" s="21" t="s">
        <v>2812</v>
      </c>
      <c r="B237" s="21" t="s">
        <v>2813</v>
      </c>
      <c r="C237" s="21" t="s">
        <v>2748</v>
      </c>
      <c r="D237" s="19" t="n">
        <f aca="false">INDEX(Pricebook!$H$2:$H$1401,MATCH(A237,Pricebook!$A$2:$A$1401,0))</f>
        <v>5.4</v>
      </c>
      <c r="E237" s="19" t="n">
        <f aca="false">INDEX(Pricebook!$K$2:$K$1401,MATCH(A237,Pricebook!$A$2:$A$1401,0))</f>
        <v>6</v>
      </c>
      <c r="F237" s="22" t="n">
        <f aca="false">ROUND((E237/D237-1)*100,1)</f>
        <v>11.1</v>
      </c>
      <c r="G237" s="21" t="str">
        <f aca="false">INDEX(Pricebook!$P$2:$P$1401,MATCH(A237,Pricebook!$A$2:$A$1401,0))</f>
        <v>Held at old sell</v>
      </c>
      <c r="H237" s="19" t="n">
        <f aca="false">INDEX(Pricebook!$L$2:$L$1401,MATCH(A237,Pricebook!$A$2:$A$1401,0))</f>
        <v>5.4</v>
      </c>
      <c r="I237" s="21" t="str">
        <f aca="false">INDEX(Pricebook!$Q$2:$Q$1401,MATCH(A237,Pricebook!$A$2:$A$1401,0))&amp;""</f>
        <v>Fixed-price job held to 31 Dec 2026</v>
      </c>
    </row>
    <row r="238" customFormat="false" ht="15" hidden="false" customHeight="false" outlineLevel="0" collapsed="false">
      <c r="A238" s="21" t="s">
        <v>2782</v>
      </c>
      <c r="B238" s="21" t="s">
        <v>2783</v>
      </c>
      <c r="C238" s="21" t="s">
        <v>2748</v>
      </c>
      <c r="D238" s="19" t="n">
        <f aca="false">INDEX(Pricebook!$H$2:$H$1401,MATCH(A238,Pricebook!$A$2:$A$1401,0))</f>
        <v>13.65</v>
      </c>
      <c r="E238" s="19" t="n">
        <f aca="false">INDEX(Pricebook!$K$2:$K$1401,MATCH(A238,Pricebook!$A$2:$A$1401,0))</f>
        <v>15.1</v>
      </c>
      <c r="F238" s="22" t="n">
        <f aca="false">ROUND((E238/D238-1)*100,1)</f>
        <v>10.6</v>
      </c>
      <c r="G238" s="21" t="str">
        <f aca="false">INDEX(Pricebook!$P$2:$P$1401,MATCH(A238,Pricebook!$A$2:$A$1401,0))</f>
        <v>Held at old sell</v>
      </c>
      <c r="H238" s="19" t="n">
        <f aca="false">INDEX(Pricebook!$L$2:$L$1401,MATCH(A238,Pricebook!$A$2:$A$1401,0))</f>
        <v>13.65</v>
      </c>
      <c r="I238" s="21" t="str">
        <f aca="false">INDEX(Pricebook!$Q$2:$Q$1401,MATCH(A238,Pricebook!$A$2:$A$1401,0))&amp;""</f>
        <v>Fixed-price job held to 31 Dec 2026</v>
      </c>
    </row>
    <row r="239" customFormat="false" ht="15" hidden="false" customHeight="false" outlineLevel="0" collapsed="false">
      <c r="A239" s="21" t="s">
        <v>2866</v>
      </c>
      <c r="B239" s="21" t="s">
        <v>2867</v>
      </c>
      <c r="C239" s="21" t="s">
        <v>2748</v>
      </c>
      <c r="D239" s="19" t="n">
        <f aca="false">INDEX(Pricebook!$H$2:$H$1401,MATCH(A239,Pricebook!$A$2:$A$1401,0))</f>
        <v>3.3</v>
      </c>
      <c r="E239" s="19" t="n">
        <f aca="false">INDEX(Pricebook!$K$2:$K$1401,MATCH(A239,Pricebook!$A$2:$A$1401,0))</f>
        <v>3.65</v>
      </c>
      <c r="F239" s="22" t="n">
        <f aca="false">ROUND((E239/D239-1)*100,1)</f>
        <v>10.6</v>
      </c>
      <c r="G239" s="21" t="str">
        <f aca="false">INDEX(Pricebook!$P$2:$P$1401,MATCH(A239,Pricebook!$A$2:$A$1401,0))</f>
        <v>Approved as proposed</v>
      </c>
      <c r="H239" s="19" t="n">
        <f aca="false">INDEX(Pricebook!$L$2:$L$1401,MATCH(A239,Pricebook!$A$2:$A$1401,0))</f>
        <v>3.65</v>
      </c>
      <c r="I239" s="21" t="str">
        <f aca="false">INDEX(Pricebook!$Q$2:$Q$1401,MATCH(A239,Pricebook!$A$2:$A$1401,0))&amp;""</f>
        <v/>
      </c>
    </row>
    <row r="240" customFormat="false" ht="15" hidden="false" customHeight="false" outlineLevel="0" collapsed="false">
      <c r="A240" s="21" t="s">
        <v>2910</v>
      </c>
      <c r="B240" s="21" t="s">
        <v>2911</v>
      </c>
      <c r="C240" s="21" t="s">
        <v>2748</v>
      </c>
      <c r="D240" s="19" t="n">
        <f aca="false">INDEX(Pricebook!$H$2:$H$1401,MATCH(A240,Pricebook!$A$2:$A$1401,0))</f>
        <v>24.55</v>
      </c>
      <c r="E240" s="19" t="n">
        <f aca="false">INDEX(Pricebook!$K$2:$K$1401,MATCH(A240,Pricebook!$A$2:$A$1401,0))</f>
        <v>27.15</v>
      </c>
      <c r="F240" s="22" t="n">
        <f aca="false">ROUND((E240/D240-1)*100,1)</f>
        <v>10.6</v>
      </c>
      <c r="G240" s="21" t="str">
        <f aca="false">INDEX(Pricebook!$P$2:$P$1401,MATCH(A240,Pricebook!$A$2:$A$1401,0))</f>
        <v>Approved, capped at +10%</v>
      </c>
      <c r="H240" s="19" t="n">
        <f aca="false">INDEX(Pricebook!$L$2:$L$1401,MATCH(A240,Pricebook!$A$2:$A$1401,0))</f>
        <v>27.05</v>
      </c>
      <c r="I240" s="21" t="str">
        <f aca="false">INDEX(Pricebook!$Q$2:$Q$1401,MATCH(A240,Pricebook!$A$2:$A$1401,0))&amp;""</f>
        <v>Owner cap this quarter, balance next quarter</v>
      </c>
    </row>
    <row r="241" customFormat="false" ht="15" hidden="false" customHeight="false" outlineLevel="0" collapsed="false">
      <c r="A241" s="21" t="s">
        <v>266</v>
      </c>
      <c r="B241" s="21" t="s">
        <v>267</v>
      </c>
      <c r="C241" s="21" t="s">
        <v>108</v>
      </c>
      <c r="D241" s="19" t="n">
        <f aca="false">INDEX(Pricebook!$H$2:$H$1401,MATCH(A241,Pricebook!$A$2:$A$1401,0))</f>
        <v>15.6</v>
      </c>
      <c r="E241" s="19" t="n">
        <f aca="false">INDEX(Pricebook!$K$2:$K$1401,MATCH(A241,Pricebook!$A$2:$A$1401,0))</f>
        <v>17.25</v>
      </c>
      <c r="F241" s="22" t="n">
        <f aca="false">ROUND((E241/D241-1)*100,1)</f>
        <v>10.6</v>
      </c>
      <c r="G241" s="21" t="str">
        <f aca="false">INDEX(Pricebook!$P$2:$P$1401,MATCH(A241,Pricebook!$A$2:$A$1401,0))</f>
        <v>Approved as proposed</v>
      </c>
      <c r="H241" s="19" t="n">
        <f aca="false">INDEX(Pricebook!$L$2:$L$1401,MATCH(A241,Pricebook!$A$2:$A$1401,0))</f>
        <v>17.25</v>
      </c>
      <c r="I241" s="21" t="str">
        <f aca="false">INDEX(Pricebook!$Q$2:$Q$1401,MATCH(A241,Pricebook!$A$2:$A$1401,0))&amp;""</f>
        <v/>
      </c>
    </row>
    <row r="242" customFormat="false" ht="15" hidden="false" customHeight="false" outlineLevel="0" collapsed="false">
      <c r="A242" s="21" t="s">
        <v>161</v>
      </c>
      <c r="B242" s="21" t="s">
        <v>162</v>
      </c>
      <c r="C242" s="21" t="s">
        <v>108</v>
      </c>
      <c r="D242" s="19" t="n">
        <f aca="false">INDEX(Pricebook!$H$2:$H$1401,MATCH(A242,Pricebook!$A$2:$A$1401,0))</f>
        <v>108</v>
      </c>
      <c r="E242" s="19" t="n">
        <f aca="false">INDEX(Pricebook!$K$2:$K$1401,MATCH(A242,Pricebook!$A$2:$A$1401,0))</f>
        <v>119.4</v>
      </c>
      <c r="F242" s="22" t="n">
        <f aca="false">ROUND((E242/D242-1)*100,1)</f>
        <v>10.6</v>
      </c>
      <c r="G242" s="21" t="str">
        <f aca="false">INDEX(Pricebook!$P$2:$P$1401,MATCH(A242,Pricebook!$A$2:$A$1401,0))</f>
        <v>Approved as proposed</v>
      </c>
      <c r="H242" s="19" t="n">
        <f aca="false">INDEX(Pricebook!$L$2:$L$1401,MATCH(A242,Pricebook!$A$2:$A$1401,0))</f>
        <v>119.4</v>
      </c>
      <c r="I242" s="21" t="str">
        <f aca="false">INDEX(Pricebook!$Q$2:$Q$1401,MATCH(A242,Pricebook!$A$2:$A$1401,0))&amp;""</f>
        <v/>
      </c>
    </row>
    <row r="243" customFormat="false" ht="15" hidden="false" customHeight="false" outlineLevel="0" collapsed="false">
      <c r="A243" s="21" t="s">
        <v>2778</v>
      </c>
      <c r="B243" s="21" t="s">
        <v>2779</v>
      </c>
      <c r="C243" s="21" t="s">
        <v>2748</v>
      </c>
      <c r="D243" s="19" t="n">
        <f aca="false">INDEX(Pricebook!$H$2:$H$1401,MATCH(A243,Pricebook!$A$2:$A$1401,0))</f>
        <v>36.65</v>
      </c>
      <c r="E243" s="19" t="n">
        <f aca="false">INDEX(Pricebook!$K$2:$K$1401,MATCH(A243,Pricebook!$A$2:$A$1401,0))</f>
        <v>40.5</v>
      </c>
      <c r="F243" s="22" t="n">
        <f aca="false">ROUND((E243/D243-1)*100,1)</f>
        <v>10.5</v>
      </c>
      <c r="G243" s="21" t="str">
        <f aca="false">INDEX(Pricebook!$P$2:$P$1401,MATCH(A243,Pricebook!$A$2:$A$1401,0))</f>
        <v>Approved as proposed</v>
      </c>
      <c r="H243" s="19" t="n">
        <f aca="false">INDEX(Pricebook!$L$2:$L$1401,MATCH(A243,Pricebook!$A$2:$A$1401,0))</f>
        <v>40.5</v>
      </c>
      <c r="I243" s="21" t="str">
        <f aca="false">INDEX(Pricebook!$Q$2:$Q$1401,MATCH(A243,Pricebook!$A$2:$A$1401,0))&amp;""</f>
        <v>Competitive item, agreed margin 41%</v>
      </c>
    </row>
    <row r="244" customFormat="false" ht="15" hidden="false" customHeight="false" outlineLevel="0" collapsed="false">
      <c r="A244" s="21" t="s">
        <v>2824</v>
      </c>
      <c r="B244" s="21" t="s">
        <v>2825</v>
      </c>
      <c r="C244" s="21" t="s">
        <v>2748</v>
      </c>
      <c r="D244" s="19" t="n">
        <f aca="false">INDEX(Pricebook!$H$2:$H$1401,MATCH(A244,Pricebook!$A$2:$A$1401,0))</f>
        <v>10.95</v>
      </c>
      <c r="E244" s="19" t="n">
        <f aca="false">INDEX(Pricebook!$K$2:$K$1401,MATCH(A244,Pricebook!$A$2:$A$1401,0))</f>
        <v>12.1</v>
      </c>
      <c r="F244" s="22" t="n">
        <f aca="false">ROUND((E244/D244-1)*100,1)</f>
        <v>10.5</v>
      </c>
      <c r="G244" s="21" t="str">
        <f aca="false">INDEX(Pricebook!$P$2:$P$1401,MATCH(A244,Pricebook!$A$2:$A$1401,0))</f>
        <v>Approved, capped at +10%</v>
      </c>
      <c r="H244" s="19" t="n">
        <f aca="false">INDEX(Pricebook!$L$2:$L$1401,MATCH(A244,Pricebook!$A$2:$A$1401,0))</f>
        <v>12.05</v>
      </c>
      <c r="I244" s="21" t="str">
        <f aca="false">INDEX(Pricebook!$Q$2:$Q$1401,MATCH(A244,Pricebook!$A$2:$A$1401,0))&amp;""</f>
        <v>Owner cap this quarter, balance next quarter</v>
      </c>
    </row>
    <row r="245" customFormat="false" ht="15" hidden="false" customHeight="false" outlineLevel="0" collapsed="false">
      <c r="A245" s="21" t="s">
        <v>356</v>
      </c>
      <c r="B245" s="21" t="s">
        <v>357</v>
      </c>
      <c r="C245" s="21" t="s">
        <v>108</v>
      </c>
      <c r="D245" s="19" t="n">
        <f aca="false">INDEX(Pricebook!$H$2:$H$1401,MATCH(A245,Pricebook!$A$2:$A$1401,0))</f>
        <v>40</v>
      </c>
      <c r="E245" s="19" t="n">
        <f aca="false">INDEX(Pricebook!$K$2:$K$1401,MATCH(A245,Pricebook!$A$2:$A$1401,0))</f>
        <v>44.2</v>
      </c>
      <c r="F245" s="22" t="n">
        <f aca="false">ROUND((E245/D245-1)*100,1)</f>
        <v>10.5</v>
      </c>
      <c r="G245" s="21" t="str">
        <f aca="false">INDEX(Pricebook!$P$2:$P$1401,MATCH(A245,Pricebook!$A$2:$A$1401,0))</f>
        <v>Approved as proposed</v>
      </c>
      <c r="H245" s="19" t="n">
        <f aca="false">INDEX(Pricebook!$L$2:$L$1401,MATCH(A245,Pricebook!$A$2:$A$1401,0))</f>
        <v>44.2</v>
      </c>
      <c r="I245" s="21" t="str">
        <f aca="false">INDEX(Pricebook!$Q$2:$Q$1401,MATCH(A245,Pricebook!$A$2:$A$1401,0))&amp;""</f>
        <v/>
      </c>
    </row>
    <row r="246" customFormat="false" ht="15" hidden="false" customHeight="false" outlineLevel="0" collapsed="false">
      <c r="A246" s="21" t="s">
        <v>203</v>
      </c>
      <c r="B246" s="21" t="s">
        <v>204</v>
      </c>
      <c r="C246" s="21" t="s">
        <v>108</v>
      </c>
      <c r="D246" s="19" t="n">
        <f aca="false">INDEX(Pricebook!$H$2:$H$1401,MATCH(A246,Pricebook!$A$2:$A$1401,0))</f>
        <v>276</v>
      </c>
      <c r="E246" s="19" t="n">
        <f aca="false">INDEX(Pricebook!$K$2:$K$1401,MATCH(A246,Pricebook!$A$2:$A$1401,0))</f>
        <v>304.95</v>
      </c>
      <c r="F246" s="22" t="n">
        <f aca="false">ROUND((E246/D246-1)*100,1)</f>
        <v>10.5</v>
      </c>
      <c r="G246" s="21" t="str">
        <f aca="false">INDEX(Pricebook!$P$2:$P$1401,MATCH(A246,Pricebook!$A$2:$A$1401,0))</f>
        <v>Approved as proposed</v>
      </c>
      <c r="H246" s="19" t="n">
        <f aca="false">INDEX(Pricebook!$L$2:$L$1401,MATCH(A246,Pricebook!$A$2:$A$1401,0))</f>
        <v>304.95</v>
      </c>
      <c r="I246" s="21" t="str">
        <f aca="false">INDEX(Pricebook!$Q$2:$Q$1401,MATCH(A246,Pricebook!$A$2:$A$1401,0))&amp;""</f>
        <v/>
      </c>
    </row>
    <row r="247" customFormat="false" ht="15" hidden="false" customHeight="false" outlineLevel="0" collapsed="false">
      <c r="A247" s="21" t="s">
        <v>285</v>
      </c>
      <c r="B247" s="21" t="s">
        <v>286</v>
      </c>
      <c r="C247" s="21" t="s">
        <v>108</v>
      </c>
      <c r="D247" s="19" t="n">
        <f aca="false">INDEX(Pricebook!$H$2:$H$1401,MATCH(A247,Pricebook!$A$2:$A$1401,0))</f>
        <v>84.9</v>
      </c>
      <c r="E247" s="19" t="n">
        <f aca="false">INDEX(Pricebook!$K$2:$K$1401,MATCH(A247,Pricebook!$A$2:$A$1401,0))</f>
        <v>93.8</v>
      </c>
      <c r="F247" s="22" t="n">
        <f aca="false">ROUND((E247/D247-1)*100,1)</f>
        <v>10.5</v>
      </c>
      <c r="G247" s="21" t="str">
        <f aca="false">INDEX(Pricebook!$P$2:$P$1401,MATCH(A247,Pricebook!$A$2:$A$1401,0))</f>
        <v>Approved as proposed</v>
      </c>
      <c r="H247" s="19" t="n">
        <f aca="false">INDEX(Pricebook!$L$2:$L$1401,MATCH(A247,Pricebook!$A$2:$A$1401,0))</f>
        <v>93.8</v>
      </c>
      <c r="I247" s="21" t="str">
        <f aca="false">INDEX(Pricebook!$Q$2:$Q$1401,MATCH(A247,Pricebook!$A$2:$A$1401,0))&amp;""</f>
        <v/>
      </c>
    </row>
    <row r="248" customFormat="false" ht="15" hidden="false" customHeight="false" outlineLevel="0" collapsed="false">
      <c r="A248" s="21" t="s">
        <v>195</v>
      </c>
      <c r="B248" s="21" t="s">
        <v>196</v>
      </c>
      <c r="C248" s="21" t="s">
        <v>108</v>
      </c>
      <c r="D248" s="19" t="n">
        <f aca="false">INDEX(Pricebook!$H$2:$H$1401,MATCH(A248,Pricebook!$A$2:$A$1401,0))</f>
        <v>46.75</v>
      </c>
      <c r="E248" s="19" t="n">
        <f aca="false">INDEX(Pricebook!$K$2:$K$1401,MATCH(A248,Pricebook!$A$2:$A$1401,0))</f>
        <v>51.65</v>
      </c>
      <c r="F248" s="22" t="n">
        <f aca="false">ROUND((E248/D248-1)*100,1)</f>
        <v>10.5</v>
      </c>
      <c r="G248" s="21" t="str">
        <f aca="false">INDEX(Pricebook!$P$2:$P$1401,MATCH(A248,Pricebook!$A$2:$A$1401,0))</f>
        <v>Approved as proposed</v>
      </c>
      <c r="H248" s="19" t="n">
        <f aca="false">INDEX(Pricebook!$L$2:$L$1401,MATCH(A248,Pricebook!$A$2:$A$1401,0))</f>
        <v>51.65</v>
      </c>
      <c r="I248" s="21" t="str">
        <f aca="false">INDEX(Pricebook!$Q$2:$Q$1401,MATCH(A248,Pricebook!$A$2:$A$1401,0))&amp;""</f>
        <v>Competitive item, agreed margin 20%</v>
      </c>
    </row>
    <row r="249" customFormat="false" ht="15" hidden="false" customHeight="false" outlineLevel="0" collapsed="false">
      <c r="A249" s="21" t="s">
        <v>2776</v>
      </c>
      <c r="B249" s="21" t="s">
        <v>2777</v>
      </c>
      <c r="C249" s="21" t="s">
        <v>2748</v>
      </c>
      <c r="D249" s="19" t="n">
        <f aca="false">INDEX(Pricebook!$H$2:$H$1401,MATCH(A249,Pricebook!$A$2:$A$1401,0))</f>
        <v>43.95</v>
      </c>
      <c r="E249" s="19" t="n">
        <f aca="false">INDEX(Pricebook!$K$2:$K$1401,MATCH(A249,Pricebook!$A$2:$A$1401,0))</f>
        <v>48.55</v>
      </c>
      <c r="F249" s="22" t="n">
        <f aca="false">ROUND((E249/D249-1)*100,1)</f>
        <v>10.5</v>
      </c>
      <c r="G249" s="21" t="str">
        <f aca="false">INDEX(Pricebook!$P$2:$P$1401,MATCH(A249,Pricebook!$A$2:$A$1401,0))</f>
        <v>Approved as proposed</v>
      </c>
      <c r="H249" s="19" t="n">
        <f aca="false">INDEX(Pricebook!$L$2:$L$1401,MATCH(A249,Pricebook!$A$2:$A$1401,0))</f>
        <v>48.55</v>
      </c>
      <c r="I249" s="21" t="str">
        <f aca="false">INDEX(Pricebook!$Q$2:$Q$1401,MATCH(A249,Pricebook!$A$2:$A$1401,0))&amp;""</f>
        <v/>
      </c>
    </row>
    <row r="250" customFormat="false" ht="15" hidden="false" customHeight="false" outlineLevel="0" collapsed="false">
      <c r="A250" s="21" t="s">
        <v>268</v>
      </c>
      <c r="B250" s="21" t="s">
        <v>269</v>
      </c>
      <c r="C250" s="21" t="s">
        <v>108</v>
      </c>
      <c r="D250" s="19" t="n">
        <f aca="false">INDEX(Pricebook!$H$2:$H$1401,MATCH(A250,Pricebook!$A$2:$A$1401,0))</f>
        <v>97.15</v>
      </c>
      <c r="E250" s="19" t="n">
        <f aca="false">INDEX(Pricebook!$K$2:$K$1401,MATCH(A250,Pricebook!$A$2:$A$1401,0))</f>
        <v>107.3</v>
      </c>
      <c r="F250" s="22" t="n">
        <f aca="false">ROUND((E250/D250-1)*100,1)</f>
        <v>10.4</v>
      </c>
      <c r="G250" s="21" t="str">
        <f aca="false">INDEX(Pricebook!$P$2:$P$1401,MATCH(A250,Pricebook!$A$2:$A$1401,0))</f>
        <v>Approved as proposed</v>
      </c>
      <c r="H250" s="19" t="n">
        <f aca="false">INDEX(Pricebook!$L$2:$L$1401,MATCH(A250,Pricebook!$A$2:$A$1401,0))</f>
        <v>107.3</v>
      </c>
      <c r="I250" s="21" t="str">
        <f aca="false">INDEX(Pricebook!$Q$2:$Q$1401,MATCH(A250,Pricebook!$A$2:$A$1401,0))&amp;""</f>
        <v/>
      </c>
    </row>
    <row r="251" customFormat="false" ht="15" hidden="false" customHeight="false" outlineLevel="0" collapsed="false">
      <c r="A251" s="21" t="s">
        <v>2832</v>
      </c>
      <c r="B251" s="21" t="s">
        <v>2833</v>
      </c>
      <c r="C251" s="21" t="s">
        <v>2748</v>
      </c>
      <c r="D251" s="19" t="n">
        <f aca="false">INDEX(Pricebook!$H$2:$H$1401,MATCH(A251,Pricebook!$A$2:$A$1401,0))</f>
        <v>19.65</v>
      </c>
      <c r="E251" s="19" t="n">
        <f aca="false">INDEX(Pricebook!$K$2:$K$1401,MATCH(A251,Pricebook!$A$2:$A$1401,0))</f>
        <v>21.7</v>
      </c>
      <c r="F251" s="22" t="n">
        <f aca="false">ROUND((E251/D251-1)*100,1)</f>
        <v>10.4</v>
      </c>
      <c r="G251" s="21" t="str">
        <f aca="false">INDEX(Pricebook!$P$2:$P$1401,MATCH(A251,Pricebook!$A$2:$A$1401,0))</f>
        <v>Approved as proposed</v>
      </c>
      <c r="H251" s="19" t="n">
        <f aca="false">INDEX(Pricebook!$L$2:$L$1401,MATCH(A251,Pricebook!$A$2:$A$1401,0))</f>
        <v>21.7</v>
      </c>
      <c r="I251" s="21" t="str">
        <f aca="false">INDEX(Pricebook!$Q$2:$Q$1401,MATCH(A251,Pricebook!$A$2:$A$1401,0))&amp;""</f>
        <v/>
      </c>
    </row>
    <row r="252" customFormat="false" ht="15" hidden="false" customHeight="false" outlineLevel="0" collapsed="false">
      <c r="A252" s="21" t="s">
        <v>306</v>
      </c>
      <c r="B252" s="21" t="s">
        <v>307</v>
      </c>
      <c r="C252" s="21" t="s">
        <v>108</v>
      </c>
      <c r="D252" s="19" t="n">
        <f aca="false">INDEX(Pricebook!$H$2:$H$1401,MATCH(A252,Pricebook!$A$2:$A$1401,0))</f>
        <v>21.6</v>
      </c>
      <c r="E252" s="19" t="n">
        <f aca="false">INDEX(Pricebook!$K$2:$K$1401,MATCH(A252,Pricebook!$A$2:$A$1401,0))</f>
        <v>23.85</v>
      </c>
      <c r="F252" s="22" t="n">
        <f aca="false">ROUND((E252/D252-1)*100,1)</f>
        <v>10.4</v>
      </c>
      <c r="G252" s="21" t="str">
        <f aca="false">INDEX(Pricebook!$P$2:$P$1401,MATCH(A252,Pricebook!$A$2:$A$1401,0))</f>
        <v>Approved as proposed</v>
      </c>
      <c r="H252" s="19" t="n">
        <f aca="false">INDEX(Pricebook!$L$2:$L$1401,MATCH(A252,Pricebook!$A$2:$A$1401,0))</f>
        <v>23.85</v>
      </c>
      <c r="I252" s="21" t="str">
        <f aca="false">INDEX(Pricebook!$Q$2:$Q$1401,MATCH(A252,Pricebook!$A$2:$A$1401,0))&amp;""</f>
        <v>Competitive item, agreed margin 20%</v>
      </c>
    </row>
    <row r="253" customFormat="false" ht="15" hidden="false" customHeight="false" outlineLevel="0" collapsed="false">
      <c r="A253" s="21" t="s">
        <v>2894</v>
      </c>
      <c r="B253" s="21" t="s">
        <v>2895</v>
      </c>
      <c r="C253" s="21" t="s">
        <v>2748</v>
      </c>
      <c r="D253" s="19" t="n">
        <f aca="false">INDEX(Pricebook!$H$2:$H$1401,MATCH(A253,Pricebook!$A$2:$A$1401,0))</f>
        <v>14.4</v>
      </c>
      <c r="E253" s="19" t="n">
        <f aca="false">INDEX(Pricebook!$K$2:$K$1401,MATCH(A253,Pricebook!$A$2:$A$1401,0))</f>
        <v>15.9</v>
      </c>
      <c r="F253" s="22" t="n">
        <f aca="false">ROUND((E253/D253-1)*100,1)</f>
        <v>10.4</v>
      </c>
      <c r="G253" s="21" t="str">
        <f aca="false">INDEX(Pricebook!$P$2:$P$1401,MATCH(A253,Pricebook!$A$2:$A$1401,0))</f>
        <v>Approved, capped at +10%</v>
      </c>
      <c r="H253" s="19" t="n">
        <f aca="false">INDEX(Pricebook!$L$2:$L$1401,MATCH(A253,Pricebook!$A$2:$A$1401,0))</f>
        <v>15.85</v>
      </c>
      <c r="I253" s="21" t="str">
        <f aca="false">INDEX(Pricebook!$Q$2:$Q$1401,MATCH(A253,Pricebook!$A$2:$A$1401,0))&amp;""</f>
        <v>Owner cap this quarter, balance next quarter</v>
      </c>
    </row>
    <row r="254" customFormat="false" ht="15" hidden="false" customHeight="false" outlineLevel="0" collapsed="false">
      <c r="A254" s="21" t="s">
        <v>254</v>
      </c>
      <c r="B254" s="21" t="s">
        <v>255</v>
      </c>
      <c r="C254" s="21" t="s">
        <v>108</v>
      </c>
      <c r="D254" s="19" t="n">
        <f aca="false">INDEX(Pricebook!$H$2:$H$1401,MATCH(A254,Pricebook!$A$2:$A$1401,0))</f>
        <v>10.1</v>
      </c>
      <c r="E254" s="19" t="n">
        <f aca="false">INDEX(Pricebook!$K$2:$K$1401,MATCH(A254,Pricebook!$A$2:$A$1401,0))</f>
        <v>11.15</v>
      </c>
      <c r="F254" s="22" t="n">
        <f aca="false">ROUND((E254/D254-1)*100,1)</f>
        <v>10.4</v>
      </c>
      <c r="G254" s="21" t="str">
        <f aca="false">INDEX(Pricebook!$P$2:$P$1401,MATCH(A254,Pricebook!$A$2:$A$1401,0))</f>
        <v>Approved as proposed</v>
      </c>
      <c r="H254" s="19" t="n">
        <f aca="false">INDEX(Pricebook!$L$2:$L$1401,MATCH(A254,Pricebook!$A$2:$A$1401,0))</f>
        <v>11.15</v>
      </c>
      <c r="I254" s="21" t="str">
        <f aca="false">INDEX(Pricebook!$Q$2:$Q$1401,MATCH(A254,Pricebook!$A$2:$A$1401,0))&amp;""</f>
        <v>Competitive item, agreed margin 24%</v>
      </c>
    </row>
    <row r="255" customFormat="false" ht="15" hidden="false" customHeight="false" outlineLevel="0" collapsed="false">
      <c r="A255" s="21" t="s">
        <v>358</v>
      </c>
      <c r="B255" s="21" t="s">
        <v>359</v>
      </c>
      <c r="C255" s="21" t="s">
        <v>108</v>
      </c>
      <c r="D255" s="19" t="n">
        <f aca="false">INDEX(Pricebook!$H$2:$H$1401,MATCH(A255,Pricebook!$A$2:$A$1401,0))</f>
        <v>80</v>
      </c>
      <c r="E255" s="19" t="n">
        <f aca="false">INDEX(Pricebook!$K$2:$K$1401,MATCH(A255,Pricebook!$A$2:$A$1401,0))</f>
        <v>88.3</v>
      </c>
      <c r="F255" s="22" t="n">
        <f aca="false">ROUND((E255/D255-1)*100,1)</f>
        <v>10.4</v>
      </c>
      <c r="G255" s="21" t="str">
        <f aca="false">INDEX(Pricebook!$P$2:$P$1401,MATCH(A255,Pricebook!$A$2:$A$1401,0))</f>
        <v>Approved, capped at +10%</v>
      </c>
      <c r="H255" s="19" t="n">
        <f aca="false">INDEX(Pricebook!$L$2:$L$1401,MATCH(A255,Pricebook!$A$2:$A$1401,0))</f>
        <v>88</v>
      </c>
      <c r="I255" s="21" t="str">
        <f aca="false">INDEX(Pricebook!$Q$2:$Q$1401,MATCH(A255,Pricebook!$A$2:$A$1401,0))&amp;""</f>
        <v>Owner cap this quarter, balance next quarter</v>
      </c>
    </row>
    <row r="256" customFormat="false" ht="15" hidden="false" customHeight="false" outlineLevel="0" collapsed="false">
      <c r="A256" s="21" t="s">
        <v>197</v>
      </c>
      <c r="B256" s="21" t="s">
        <v>198</v>
      </c>
      <c r="C256" s="21" t="s">
        <v>108</v>
      </c>
      <c r="D256" s="19" t="n">
        <f aca="false">INDEX(Pricebook!$H$2:$H$1401,MATCH(A256,Pricebook!$A$2:$A$1401,0))</f>
        <v>110.55</v>
      </c>
      <c r="E256" s="19" t="n">
        <f aca="false">INDEX(Pricebook!$K$2:$K$1401,MATCH(A256,Pricebook!$A$2:$A$1401,0))</f>
        <v>122</v>
      </c>
      <c r="F256" s="22" t="n">
        <f aca="false">ROUND((E256/D256-1)*100,1)</f>
        <v>10.4</v>
      </c>
      <c r="G256" s="21" t="str">
        <f aca="false">INDEX(Pricebook!$P$2:$P$1401,MATCH(A256,Pricebook!$A$2:$A$1401,0))</f>
        <v>Approved as proposed</v>
      </c>
      <c r="H256" s="19" t="n">
        <f aca="false">INDEX(Pricebook!$L$2:$L$1401,MATCH(A256,Pricebook!$A$2:$A$1401,0))</f>
        <v>122</v>
      </c>
      <c r="I256" s="21" t="str">
        <f aca="false">INDEX(Pricebook!$Q$2:$Q$1401,MATCH(A256,Pricebook!$A$2:$A$1401,0))&amp;""</f>
        <v>Competitive item, agreed margin 23%</v>
      </c>
    </row>
    <row r="257" customFormat="false" ht="15" hidden="false" customHeight="false" outlineLevel="0" collapsed="false">
      <c r="A257" s="21" t="s">
        <v>2920</v>
      </c>
      <c r="B257" s="21" t="s">
        <v>2921</v>
      </c>
      <c r="C257" s="21" t="s">
        <v>2748</v>
      </c>
      <c r="D257" s="19" t="n">
        <f aca="false">INDEX(Pricebook!$H$2:$H$1401,MATCH(A257,Pricebook!$A$2:$A$1401,0))</f>
        <v>43.95</v>
      </c>
      <c r="E257" s="19" t="n">
        <f aca="false">INDEX(Pricebook!$K$2:$K$1401,MATCH(A257,Pricebook!$A$2:$A$1401,0))</f>
        <v>48.5</v>
      </c>
      <c r="F257" s="22" t="n">
        <f aca="false">ROUND((E257/D257-1)*100,1)</f>
        <v>10.4</v>
      </c>
      <c r="G257" s="21" t="str">
        <f aca="false">INDEX(Pricebook!$P$2:$P$1401,MATCH(A257,Pricebook!$A$2:$A$1401,0))</f>
        <v>Held at old sell</v>
      </c>
      <c r="H257" s="19" t="n">
        <f aca="false">INDEX(Pricebook!$L$2:$L$1401,MATCH(A257,Pricebook!$A$2:$A$1401,0))</f>
        <v>43.95</v>
      </c>
      <c r="I257" s="21" t="str">
        <f aca="false">INDEX(Pricebook!$Q$2:$Q$1401,MATCH(A257,Pricebook!$A$2:$A$1401,0))&amp;""</f>
        <v>Fixed-price job held to 31 Dec 2026</v>
      </c>
    </row>
    <row r="258" customFormat="false" ht="15" hidden="false" customHeight="false" outlineLevel="0" collapsed="false">
      <c r="A258" s="21" t="s">
        <v>287</v>
      </c>
      <c r="B258" s="21" t="s">
        <v>288</v>
      </c>
      <c r="C258" s="21" t="s">
        <v>108</v>
      </c>
      <c r="D258" s="19" t="n">
        <f aca="false">INDEX(Pricebook!$H$2:$H$1401,MATCH(A258,Pricebook!$A$2:$A$1401,0))</f>
        <v>17.4</v>
      </c>
      <c r="E258" s="19" t="n">
        <f aca="false">INDEX(Pricebook!$K$2:$K$1401,MATCH(A258,Pricebook!$A$2:$A$1401,0))</f>
        <v>19.2</v>
      </c>
      <c r="F258" s="22" t="n">
        <f aca="false">ROUND((E258/D258-1)*100,1)</f>
        <v>10.3</v>
      </c>
      <c r="G258" s="21" t="str">
        <f aca="false">INDEX(Pricebook!$P$2:$P$1401,MATCH(A258,Pricebook!$A$2:$A$1401,0))</f>
        <v>Approved, capped at +10%</v>
      </c>
      <c r="H258" s="19" t="n">
        <f aca="false">INDEX(Pricebook!$L$2:$L$1401,MATCH(A258,Pricebook!$A$2:$A$1401,0))</f>
        <v>19.15</v>
      </c>
      <c r="I258" s="21" t="str">
        <f aca="false">INDEX(Pricebook!$Q$2:$Q$1401,MATCH(A258,Pricebook!$A$2:$A$1401,0))&amp;""</f>
        <v>Owner cap this quarter, balance next quarter</v>
      </c>
    </row>
    <row r="259" customFormat="false" ht="15" hidden="false" customHeight="false" outlineLevel="0" collapsed="false">
      <c r="A259" s="21" t="s">
        <v>346</v>
      </c>
      <c r="B259" s="21" t="s">
        <v>347</v>
      </c>
      <c r="C259" s="21" t="s">
        <v>108</v>
      </c>
      <c r="D259" s="19" t="n">
        <f aca="false">INDEX(Pricebook!$H$2:$H$1401,MATCH(A259,Pricebook!$A$2:$A$1401,0))</f>
        <v>177.45</v>
      </c>
      <c r="E259" s="19" t="n">
        <f aca="false">INDEX(Pricebook!$K$2:$K$1401,MATCH(A259,Pricebook!$A$2:$A$1401,0))</f>
        <v>195.8</v>
      </c>
      <c r="F259" s="22" t="n">
        <f aca="false">ROUND((E259/D259-1)*100,1)</f>
        <v>10.3</v>
      </c>
      <c r="G259" s="21" t="str">
        <f aca="false">INDEX(Pricebook!$P$2:$P$1401,MATCH(A259,Pricebook!$A$2:$A$1401,0))</f>
        <v>Approved as proposed</v>
      </c>
      <c r="H259" s="19" t="n">
        <f aca="false">INDEX(Pricebook!$L$2:$L$1401,MATCH(A259,Pricebook!$A$2:$A$1401,0))</f>
        <v>195.8</v>
      </c>
      <c r="I259" s="21" t="str">
        <f aca="false">INDEX(Pricebook!$Q$2:$Q$1401,MATCH(A259,Pricebook!$A$2:$A$1401,0))&amp;""</f>
        <v/>
      </c>
    </row>
    <row r="260" customFormat="false" ht="15" hidden="false" customHeight="false" outlineLevel="0" collapsed="false">
      <c r="A260" s="21" t="s">
        <v>352</v>
      </c>
      <c r="B260" s="21" t="s">
        <v>353</v>
      </c>
      <c r="C260" s="21" t="s">
        <v>108</v>
      </c>
      <c r="D260" s="19" t="n">
        <f aca="false">INDEX(Pricebook!$H$2:$H$1401,MATCH(A260,Pricebook!$A$2:$A$1401,0))</f>
        <v>10.65</v>
      </c>
      <c r="E260" s="19" t="n">
        <f aca="false">INDEX(Pricebook!$K$2:$K$1401,MATCH(A260,Pricebook!$A$2:$A$1401,0))</f>
        <v>11.75</v>
      </c>
      <c r="F260" s="22" t="n">
        <f aca="false">ROUND((E260/D260-1)*100,1)</f>
        <v>10.3</v>
      </c>
      <c r="G260" s="21" t="str">
        <f aca="false">INDEX(Pricebook!$P$2:$P$1401,MATCH(A260,Pricebook!$A$2:$A$1401,0))</f>
        <v>Approved as proposed</v>
      </c>
      <c r="H260" s="19" t="n">
        <f aca="false">INDEX(Pricebook!$L$2:$L$1401,MATCH(A260,Pricebook!$A$2:$A$1401,0))</f>
        <v>11.75</v>
      </c>
      <c r="I260" s="21" t="str">
        <f aca="false">INDEX(Pricebook!$Q$2:$Q$1401,MATCH(A260,Pricebook!$A$2:$A$1401,0))&amp;""</f>
        <v/>
      </c>
    </row>
    <row r="261" customFormat="false" ht="15" hidden="false" customHeight="false" outlineLevel="0" collapsed="false">
      <c r="A261" s="21" t="s">
        <v>2936</v>
      </c>
      <c r="B261" s="21" t="s">
        <v>2937</v>
      </c>
      <c r="C261" s="21" t="s">
        <v>2748</v>
      </c>
      <c r="D261" s="19" t="n">
        <f aca="false">INDEX(Pricebook!$H$2:$H$1401,MATCH(A261,Pricebook!$A$2:$A$1401,0))</f>
        <v>7.75</v>
      </c>
      <c r="E261" s="19" t="n">
        <f aca="false">INDEX(Pricebook!$K$2:$K$1401,MATCH(A261,Pricebook!$A$2:$A$1401,0))</f>
        <v>8.55</v>
      </c>
      <c r="F261" s="22" t="n">
        <f aca="false">ROUND((E261/D261-1)*100,1)</f>
        <v>10.3</v>
      </c>
      <c r="G261" s="21" t="str">
        <f aca="false">INDEX(Pricebook!$P$2:$P$1401,MATCH(A261,Pricebook!$A$2:$A$1401,0))</f>
        <v>Approved as proposed</v>
      </c>
      <c r="H261" s="19" t="n">
        <f aca="false">INDEX(Pricebook!$L$2:$L$1401,MATCH(A261,Pricebook!$A$2:$A$1401,0))</f>
        <v>8.55</v>
      </c>
      <c r="I261" s="21" t="str">
        <f aca="false">INDEX(Pricebook!$Q$2:$Q$1401,MATCH(A261,Pricebook!$A$2:$A$1401,0))&amp;""</f>
        <v/>
      </c>
    </row>
    <row r="262" customFormat="false" ht="15" hidden="false" customHeight="false" outlineLevel="0" collapsed="false">
      <c r="A262" s="21" t="s">
        <v>2816</v>
      </c>
      <c r="B262" s="21" t="s">
        <v>2817</v>
      </c>
      <c r="C262" s="21" t="s">
        <v>2748</v>
      </c>
      <c r="D262" s="19" t="n">
        <f aca="false">INDEX(Pricebook!$H$2:$H$1401,MATCH(A262,Pricebook!$A$2:$A$1401,0))</f>
        <v>39.75</v>
      </c>
      <c r="E262" s="19" t="n">
        <f aca="false">INDEX(Pricebook!$K$2:$K$1401,MATCH(A262,Pricebook!$A$2:$A$1401,0))</f>
        <v>43.85</v>
      </c>
      <c r="F262" s="22" t="n">
        <f aca="false">ROUND((E262/D262-1)*100,1)</f>
        <v>10.3</v>
      </c>
      <c r="G262" s="21" t="str">
        <f aca="false">INDEX(Pricebook!$P$2:$P$1401,MATCH(A262,Pricebook!$A$2:$A$1401,0))</f>
        <v>Approved, capped at +10%</v>
      </c>
      <c r="H262" s="19" t="n">
        <f aca="false">INDEX(Pricebook!$L$2:$L$1401,MATCH(A262,Pricebook!$A$2:$A$1401,0))</f>
        <v>43.75</v>
      </c>
      <c r="I262" s="21" t="str">
        <f aca="false">INDEX(Pricebook!$Q$2:$Q$1401,MATCH(A262,Pricebook!$A$2:$A$1401,0))&amp;""</f>
        <v>Owner cap this quarter, balance next quarter</v>
      </c>
    </row>
    <row r="263" customFormat="false" ht="15" hidden="false" customHeight="false" outlineLevel="0" collapsed="false">
      <c r="A263" s="21" t="s">
        <v>221</v>
      </c>
      <c r="B263" s="21" t="s">
        <v>222</v>
      </c>
      <c r="C263" s="21" t="s">
        <v>108</v>
      </c>
      <c r="D263" s="19" t="n">
        <f aca="false">INDEX(Pricebook!$H$2:$H$1401,MATCH(A263,Pricebook!$A$2:$A$1401,0))</f>
        <v>462.9</v>
      </c>
      <c r="E263" s="19" t="n">
        <f aca="false">INDEX(Pricebook!$K$2:$K$1401,MATCH(A263,Pricebook!$A$2:$A$1401,0))</f>
        <v>510.6</v>
      </c>
      <c r="F263" s="22" t="n">
        <f aca="false">ROUND((E263/D263-1)*100,1)</f>
        <v>10.3</v>
      </c>
      <c r="G263" s="21" t="str">
        <f aca="false">INDEX(Pricebook!$P$2:$P$1401,MATCH(A263,Pricebook!$A$2:$A$1401,0))</f>
        <v>Approved as proposed</v>
      </c>
      <c r="H263" s="19" t="n">
        <f aca="false">INDEX(Pricebook!$L$2:$L$1401,MATCH(A263,Pricebook!$A$2:$A$1401,0))</f>
        <v>510.6</v>
      </c>
      <c r="I263" s="21" t="str">
        <f aca="false">INDEX(Pricebook!$Q$2:$Q$1401,MATCH(A263,Pricebook!$A$2:$A$1401,0))&amp;""</f>
        <v/>
      </c>
    </row>
    <row r="264" customFormat="false" ht="15" hidden="false" customHeight="false" outlineLevel="0" collapsed="false">
      <c r="A264" s="21" t="s">
        <v>135</v>
      </c>
      <c r="B264" s="21" t="s">
        <v>136</v>
      </c>
      <c r="C264" s="21" t="s">
        <v>108</v>
      </c>
      <c r="D264" s="19" t="n">
        <f aca="false">INDEX(Pricebook!$H$2:$H$1401,MATCH(A264,Pricebook!$A$2:$A$1401,0))</f>
        <v>304</v>
      </c>
      <c r="E264" s="19" t="n">
        <f aca="false">INDEX(Pricebook!$K$2:$K$1401,MATCH(A264,Pricebook!$A$2:$A$1401,0))</f>
        <v>335.3</v>
      </c>
      <c r="F264" s="22" t="n">
        <f aca="false">ROUND((E264/D264-1)*100,1)</f>
        <v>10.3</v>
      </c>
      <c r="G264" s="21" t="str">
        <f aca="false">INDEX(Pricebook!$P$2:$P$1401,MATCH(A264,Pricebook!$A$2:$A$1401,0))</f>
        <v>Approved as proposed</v>
      </c>
      <c r="H264" s="19" t="n">
        <f aca="false">INDEX(Pricebook!$L$2:$L$1401,MATCH(A264,Pricebook!$A$2:$A$1401,0))</f>
        <v>335.3</v>
      </c>
      <c r="I264" s="21" t="str">
        <f aca="false">INDEX(Pricebook!$Q$2:$Q$1401,MATCH(A264,Pricebook!$A$2:$A$1401,0))&amp;""</f>
        <v/>
      </c>
    </row>
    <row r="265" customFormat="false" ht="15" hidden="false" customHeight="false" outlineLevel="0" collapsed="false">
      <c r="A265" s="21" t="s">
        <v>281</v>
      </c>
      <c r="B265" s="21" t="s">
        <v>282</v>
      </c>
      <c r="C265" s="21" t="s">
        <v>108</v>
      </c>
      <c r="D265" s="19" t="n">
        <f aca="false">INDEX(Pricebook!$H$2:$H$1401,MATCH(A265,Pricebook!$A$2:$A$1401,0))</f>
        <v>16.1</v>
      </c>
      <c r="E265" s="19" t="n">
        <f aca="false">INDEX(Pricebook!$K$2:$K$1401,MATCH(A265,Pricebook!$A$2:$A$1401,0))</f>
        <v>17.75</v>
      </c>
      <c r="F265" s="22" t="n">
        <f aca="false">ROUND((E265/D265-1)*100,1)</f>
        <v>10.2</v>
      </c>
      <c r="G265" s="21" t="str">
        <f aca="false">INDEX(Pricebook!$P$2:$P$1401,MATCH(A265,Pricebook!$A$2:$A$1401,0))</f>
        <v>Held at old sell</v>
      </c>
      <c r="H265" s="19" t="n">
        <f aca="false">INDEX(Pricebook!$L$2:$L$1401,MATCH(A265,Pricebook!$A$2:$A$1401,0))</f>
        <v>16.1</v>
      </c>
      <c r="I265" s="21" t="str">
        <f aca="false">INDEX(Pricebook!$Q$2:$Q$1401,MATCH(A265,Pricebook!$A$2:$A$1401,0))&amp;""</f>
        <v>Fixed-price job held to 31 Dec 2026</v>
      </c>
    </row>
    <row r="266" customFormat="false" ht="15" hidden="false" customHeight="false" outlineLevel="0" collapsed="false">
      <c r="A266" s="21" t="s">
        <v>2890</v>
      </c>
      <c r="B266" s="21" t="s">
        <v>2891</v>
      </c>
      <c r="C266" s="21" t="s">
        <v>2748</v>
      </c>
      <c r="D266" s="19" t="n">
        <f aca="false">INDEX(Pricebook!$H$2:$H$1401,MATCH(A266,Pricebook!$A$2:$A$1401,0))</f>
        <v>58.55</v>
      </c>
      <c r="E266" s="19" t="n">
        <f aca="false">INDEX(Pricebook!$K$2:$K$1401,MATCH(A266,Pricebook!$A$2:$A$1401,0))</f>
        <v>64.55</v>
      </c>
      <c r="F266" s="22" t="n">
        <f aca="false">ROUND((E266/D266-1)*100,1)</f>
        <v>10.2</v>
      </c>
      <c r="G266" s="21" t="str">
        <f aca="false">INDEX(Pricebook!$P$2:$P$1401,MATCH(A266,Pricebook!$A$2:$A$1401,0))</f>
        <v>Approved as proposed</v>
      </c>
      <c r="H266" s="19" t="n">
        <f aca="false">INDEX(Pricebook!$L$2:$L$1401,MATCH(A266,Pricebook!$A$2:$A$1401,0))</f>
        <v>64.55</v>
      </c>
      <c r="I266" s="21" t="str">
        <f aca="false">INDEX(Pricebook!$Q$2:$Q$1401,MATCH(A266,Pricebook!$A$2:$A$1401,0))&amp;""</f>
        <v/>
      </c>
    </row>
    <row r="267" customFormat="false" ht="15" hidden="false" customHeight="false" outlineLevel="0" collapsed="false">
      <c r="A267" s="21" t="s">
        <v>140</v>
      </c>
      <c r="B267" s="21" t="s">
        <v>141</v>
      </c>
      <c r="C267" s="21" t="s">
        <v>108</v>
      </c>
      <c r="D267" s="19" t="n">
        <f aca="false">INDEX(Pricebook!$H$2:$H$1401,MATCH(A267,Pricebook!$A$2:$A$1401,0))</f>
        <v>394.3</v>
      </c>
      <c r="E267" s="19" t="n">
        <f aca="false">INDEX(Pricebook!$K$2:$K$1401,MATCH(A267,Pricebook!$A$2:$A$1401,0))</f>
        <v>434.45</v>
      </c>
      <c r="F267" s="22" t="n">
        <f aca="false">ROUND((E267/D267-1)*100,1)</f>
        <v>10.2</v>
      </c>
      <c r="G267" s="21" t="str">
        <f aca="false">INDEX(Pricebook!$P$2:$P$1401,MATCH(A267,Pricebook!$A$2:$A$1401,0))</f>
        <v>Approved as proposed</v>
      </c>
      <c r="H267" s="19" t="n">
        <f aca="false">INDEX(Pricebook!$L$2:$L$1401,MATCH(A267,Pricebook!$A$2:$A$1401,0))</f>
        <v>434.45</v>
      </c>
      <c r="I267" s="21" t="str">
        <f aca="false">INDEX(Pricebook!$Q$2:$Q$1401,MATCH(A267,Pricebook!$A$2:$A$1401,0))&amp;""</f>
        <v/>
      </c>
    </row>
    <row r="268" customFormat="false" ht="15" hidden="false" customHeight="false" outlineLevel="0" collapsed="false">
      <c r="A268" s="21" t="s">
        <v>2828</v>
      </c>
      <c r="B268" s="21" t="s">
        <v>2829</v>
      </c>
      <c r="C268" s="21" t="s">
        <v>2748</v>
      </c>
      <c r="D268" s="19" t="n">
        <f aca="false">INDEX(Pricebook!$H$2:$H$1401,MATCH(A268,Pricebook!$A$2:$A$1401,0))</f>
        <v>8.35</v>
      </c>
      <c r="E268" s="19" t="n">
        <f aca="false">INDEX(Pricebook!$K$2:$K$1401,MATCH(A268,Pricebook!$A$2:$A$1401,0))</f>
        <v>9.2</v>
      </c>
      <c r="F268" s="22" t="n">
        <f aca="false">ROUND((E268/D268-1)*100,1)</f>
        <v>10.2</v>
      </c>
      <c r="G268" s="21" t="str">
        <f aca="false">INDEX(Pricebook!$P$2:$P$1401,MATCH(A268,Pricebook!$A$2:$A$1401,0))</f>
        <v>Approved as proposed</v>
      </c>
      <c r="H268" s="19" t="n">
        <f aca="false">INDEX(Pricebook!$L$2:$L$1401,MATCH(A268,Pricebook!$A$2:$A$1401,0))</f>
        <v>9.2</v>
      </c>
      <c r="I268" s="21" t="str">
        <f aca="false">INDEX(Pricebook!$Q$2:$Q$1401,MATCH(A268,Pricebook!$A$2:$A$1401,0))&amp;""</f>
        <v/>
      </c>
    </row>
    <row r="269" customFormat="false" ht="15" hidden="false" customHeight="false" outlineLevel="0" collapsed="false">
      <c r="A269" s="21" t="s">
        <v>2906</v>
      </c>
      <c r="B269" s="21" t="s">
        <v>2907</v>
      </c>
      <c r="C269" s="21" t="s">
        <v>2748</v>
      </c>
      <c r="D269" s="19" t="n">
        <f aca="false">INDEX(Pricebook!$H$2:$H$1401,MATCH(A269,Pricebook!$A$2:$A$1401,0))</f>
        <v>2.95</v>
      </c>
      <c r="E269" s="19" t="n">
        <f aca="false">INDEX(Pricebook!$K$2:$K$1401,MATCH(A269,Pricebook!$A$2:$A$1401,0))</f>
        <v>3.25</v>
      </c>
      <c r="F269" s="22" t="n">
        <f aca="false">ROUND((E269/D269-1)*100,1)</f>
        <v>10.2</v>
      </c>
      <c r="G269" s="21" t="str">
        <f aca="false">INDEX(Pricebook!$P$2:$P$1401,MATCH(A269,Pricebook!$A$2:$A$1401,0))</f>
        <v>Approved as proposed</v>
      </c>
      <c r="H269" s="19" t="n">
        <f aca="false">INDEX(Pricebook!$L$2:$L$1401,MATCH(A269,Pricebook!$A$2:$A$1401,0))</f>
        <v>3.25</v>
      </c>
      <c r="I269" s="21" t="str">
        <f aca="false">INDEX(Pricebook!$Q$2:$Q$1401,MATCH(A269,Pricebook!$A$2:$A$1401,0))&amp;""</f>
        <v/>
      </c>
    </row>
    <row r="270" customFormat="false" ht="15" hidden="false" customHeight="false" outlineLevel="0" collapsed="false">
      <c r="A270" s="21" t="s">
        <v>2878</v>
      </c>
      <c r="B270" s="21" t="s">
        <v>2879</v>
      </c>
      <c r="C270" s="21" t="s">
        <v>2748</v>
      </c>
      <c r="D270" s="19" t="n">
        <f aca="false">INDEX(Pricebook!$H$2:$H$1401,MATCH(A270,Pricebook!$A$2:$A$1401,0))</f>
        <v>25.1</v>
      </c>
      <c r="E270" s="19" t="n">
        <f aca="false">INDEX(Pricebook!$K$2:$K$1401,MATCH(A270,Pricebook!$A$2:$A$1401,0))</f>
        <v>27.65</v>
      </c>
      <c r="F270" s="22" t="n">
        <f aca="false">ROUND((E270/D270-1)*100,1)</f>
        <v>10.2</v>
      </c>
      <c r="G270" s="21" t="str">
        <f aca="false">INDEX(Pricebook!$P$2:$P$1401,MATCH(A270,Pricebook!$A$2:$A$1401,0))</f>
        <v>Approved as proposed</v>
      </c>
      <c r="H270" s="19" t="n">
        <f aca="false">INDEX(Pricebook!$L$2:$L$1401,MATCH(A270,Pricebook!$A$2:$A$1401,0))</f>
        <v>27.65</v>
      </c>
      <c r="I270" s="21" t="str">
        <f aca="false">INDEX(Pricebook!$Q$2:$Q$1401,MATCH(A270,Pricebook!$A$2:$A$1401,0))&amp;""</f>
        <v/>
      </c>
    </row>
    <row r="271" customFormat="false" ht="15" hidden="false" customHeight="false" outlineLevel="0" collapsed="false">
      <c r="A271" s="21" t="s">
        <v>2784</v>
      </c>
      <c r="B271" s="21" t="s">
        <v>2785</v>
      </c>
      <c r="C271" s="21" t="s">
        <v>2748</v>
      </c>
      <c r="D271" s="19" t="n">
        <f aca="false">INDEX(Pricebook!$H$2:$H$1401,MATCH(A271,Pricebook!$A$2:$A$1401,0))</f>
        <v>10.35</v>
      </c>
      <c r="E271" s="19" t="n">
        <f aca="false">INDEX(Pricebook!$K$2:$K$1401,MATCH(A271,Pricebook!$A$2:$A$1401,0))</f>
        <v>11.4</v>
      </c>
      <c r="F271" s="22" t="n">
        <f aca="false">ROUND((E271/D271-1)*100,1)</f>
        <v>10.1</v>
      </c>
      <c r="G271" s="21" t="str">
        <f aca="false">INDEX(Pricebook!$P$2:$P$1401,MATCH(A271,Pricebook!$A$2:$A$1401,0))</f>
        <v>Approved as proposed</v>
      </c>
      <c r="H271" s="19" t="n">
        <f aca="false">INDEX(Pricebook!$L$2:$L$1401,MATCH(A271,Pricebook!$A$2:$A$1401,0))</f>
        <v>11.4</v>
      </c>
      <c r="I271" s="21" t="str">
        <f aca="false">INDEX(Pricebook!$Q$2:$Q$1401,MATCH(A271,Pricebook!$A$2:$A$1401,0))&amp;""</f>
        <v>Competitive item, agreed margin 42%</v>
      </c>
    </row>
    <row r="272" customFormat="false" ht="15" hidden="false" customHeight="false" outlineLevel="0" collapsed="false">
      <c r="A272" s="21" t="s">
        <v>2858</v>
      </c>
      <c r="B272" s="21" t="s">
        <v>2859</v>
      </c>
      <c r="C272" s="21" t="s">
        <v>2748</v>
      </c>
      <c r="D272" s="19" t="n">
        <f aca="false">INDEX(Pricebook!$H$2:$H$1401,MATCH(A272,Pricebook!$A$2:$A$1401,0))</f>
        <v>3.45</v>
      </c>
      <c r="E272" s="19" t="n">
        <f aca="false">INDEX(Pricebook!$K$2:$K$1401,MATCH(A272,Pricebook!$A$2:$A$1401,0))</f>
        <v>3.8</v>
      </c>
      <c r="F272" s="22" t="n">
        <f aca="false">ROUND((E272/D272-1)*100,1)</f>
        <v>10.1</v>
      </c>
      <c r="G272" s="21" t="str">
        <f aca="false">INDEX(Pricebook!$P$2:$P$1401,MATCH(A272,Pricebook!$A$2:$A$1401,0))</f>
        <v>Approved as proposed</v>
      </c>
      <c r="H272" s="19" t="n">
        <f aca="false">INDEX(Pricebook!$L$2:$L$1401,MATCH(A272,Pricebook!$A$2:$A$1401,0))</f>
        <v>3.8</v>
      </c>
      <c r="I272" s="21" t="str">
        <f aca="false">INDEX(Pricebook!$Q$2:$Q$1401,MATCH(A272,Pricebook!$A$2:$A$1401,0))&amp;""</f>
        <v>Competitive item, agreed margin 36%</v>
      </c>
    </row>
    <row r="273" customFormat="false" ht="15" hidden="false" customHeight="false" outlineLevel="0" collapsed="false">
      <c r="A273" s="21" t="s">
        <v>120</v>
      </c>
      <c r="B273" s="21" t="s">
        <v>121</v>
      </c>
      <c r="C273" s="21" t="s">
        <v>108</v>
      </c>
      <c r="D273" s="19" t="n">
        <f aca="false">INDEX(Pricebook!$H$2:$H$1401,MATCH(A273,Pricebook!$A$2:$A$1401,0))</f>
        <v>360.8</v>
      </c>
      <c r="E273" s="19" t="n">
        <f aca="false">INDEX(Pricebook!$K$2:$K$1401,MATCH(A273,Pricebook!$A$2:$A$1401,0))</f>
        <v>397.4</v>
      </c>
      <c r="F273" s="22" t="n">
        <f aca="false">ROUND((E273/D273-1)*100,1)</f>
        <v>10.1</v>
      </c>
      <c r="G273" s="21" t="str">
        <f aca="false">INDEX(Pricebook!$P$2:$P$1401,MATCH(A273,Pricebook!$A$2:$A$1401,0))</f>
        <v>Held at old sell</v>
      </c>
      <c r="H273" s="19" t="n">
        <f aca="false">INDEX(Pricebook!$L$2:$L$1401,MATCH(A273,Pricebook!$A$2:$A$1401,0))</f>
        <v>360.8</v>
      </c>
      <c r="I273" s="21" t="str">
        <f aca="false">INDEX(Pricebook!$Q$2:$Q$1401,MATCH(A273,Pricebook!$A$2:$A$1401,0))&amp;""</f>
        <v>Fixed-price job held to 31 Dec 2026</v>
      </c>
    </row>
    <row r="274" customFormat="false" ht="15" hidden="false" customHeight="false" outlineLevel="0" collapsed="false">
      <c r="A274" s="21" t="s">
        <v>193</v>
      </c>
      <c r="B274" s="21" t="s">
        <v>194</v>
      </c>
      <c r="C274" s="21" t="s">
        <v>108</v>
      </c>
      <c r="D274" s="19" t="n">
        <f aca="false">INDEX(Pricebook!$H$2:$H$1401,MATCH(A274,Pricebook!$A$2:$A$1401,0))</f>
        <v>18.25</v>
      </c>
      <c r="E274" s="19" t="n">
        <f aca="false">INDEX(Pricebook!$K$2:$K$1401,MATCH(A274,Pricebook!$A$2:$A$1401,0))</f>
        <v>20.1</v>
      </c>
      <c r="F274" s="22" t="n">
        <f aca="false">ROUND((E274/D274-1)*100,1)</f>
        <v>10.1</v>
      </c>
      <c r="G274" s="21" t="str">
        <f aca="false">INDEX(Pricebook!$P$2:$P$1401,MATCH(A274,Pricebook!$A$2:$A$1401,0))</f>
        <v>Approved as proposed</v>
      </c>
      <c r="H274" s="19" t="n">
        <f aca="false">INDEX(Pricebook!$L$2:$L$1401,MATCH(A274,Pricebook!$A$2:$A$1401,0))</f>
        <v>20.1</v>
      </c>
      <c r="I274" s="21" t="str">
        <f aca="false">INDEX(Pricebook!$Q$2:$Q$1401,MATCH(A274,Pricebook!$A$2:$A$1401,0))&amp;""</f>
        <v/>
      </c>
    </row>
    <row r="275" customFormat="false" ht="15" hidden="false" customHeight="false" outlineLevel="0" collapsed="false">
      <c r="A275" s="21" t="s">
        <v>212</v>
      </c>
      <c r="B275" s="21" t="s">
        <v>213</v>
      </c>
      <c r="C275" s="21" t="s">
        <v>108</v>
      </c>
      <c r="D275" s="19" t="n">
        <f aca="false">INDEX(Pricebook!$H$2:$H$1401,MATCH(A275,Pricebook!$A$2:$A$1401,0))</f>
        <v>7.9</v>
      </c>
      <c r="E275" s="19" t="n">
        <f aca="false">INDEX(Pricebook!$K$2:$K$1401,MATCH(A275,Pricebook!$A$2:$A$1401,0))</f>
        <v>8.7</v>
      </c>
      <c r="F275" s="22" t="n">
        <f aca="false">ROUND((E275/D275-1)*100,1)</f>
        <v>10.1</v>
      </c>
      <c r="G275" s="21" t="str">
        <f aca="false">INDEX(Pricebook!$P$2:$P$1401,MATCH(A275,Pricebook!$A$2:$A$1401,0))</f>
        <v>Approved as proposed</v>
      </c>
      <c r="H275" s="19" t="n">
        <f aca="false">INDEX(Pricebook!$L$2:$L$1401,MATCH(A275,Pricebook!$A$2:$A$1401,0))</f>
        <v>8.7</v>
      </c>
      <c r="I275" s="21" t="str">
        <f aca="false">INDEX(Pricebook!$Q$2:$Q$1401,MATCH(A275,Pricebook!$A$2:$A$1401,0))&amp;""</f>
        <v/>
      </c>
    </row>
    <row r="276" customFormat="false" ht="15" hidden="false" customHeight="false" outlineLevel="0" collapsed="false">
      <c r="A276" s="21" t="s">
        <v>326</v>
      </c>
      <c r="B276" s="21" t="s">
        <v>327</v>
      </c>
      <c r="C276" s="21" t="s">
        <v>108</v>
      </c>
      <c r="D276" s="19" t="n">
        <f aca="false">INDEX(Pricebook!$H$2:$H$1401,MATCH(A276,Pricebook!$A$2:$A$1401,0))</f>
        <v>266.15</v>
      </c>
      <c r="E276" s="19" t="n">
        <f aca="false">INDEX(Pricebook!$K$2:$K$1401,MATCH(A276,Pricebook!$A$2:$A$1401,0))</f>
        <v>293</v>
      </c>
      <c r="F276" s="22" t="n">
        <f aca="false">ROUND((E276/D276-1)*100,1)</f>
        <v>10.1</v>
      </c>
      <c r="G276" s="21" t="str">
        <f aca="false">INDEX(Pricebook!$P$2:$P$1401,MATCH(A276,Pricebook!$A$2:$A$1401,0))</f>
        <v>Approved, capped at +10%</v>
      </c>
      <c r="H276" s="19" t="n">
        <f aca="false">INDEX(Pricebook!$L$2:$L$1401,MATCH(A276,Pricebook!$A$2:$A$1401,0))</f>
        <v>292.8</v>
      </c>
      <c r="I276" s="21" t="str">
        <f aca="false">INDEX(Pricebook!$Q$2:$Q$1401,MATCH(A276,Pricebook!$A$2:$A$1401,0))&amp;""</f>
        <v>Owner cap this quarter, balance next quarter</v>
      </c>
    </row>
    <row r="277" customFormat="false" ht="15" hidden="false" customHeight="false" outlineLevel="0" collapsed="false">
      <c r="A277" s="21" t="s">
        <v>2934</v>
      </c>
      <c r="B277" s="21" t="s">
        <v>2935</v>
      </c>
      <c r="C277" s="21" t="s">
        <v>2748</v>
      </c>
      <c r="D277" s="19" t="n">
        <f aca="false">INDEX(Pricebook!$H$2:$H$1401,MATCH(A277,Pricebook!$A$2:$A$1401,0))</f>
        <v>6.95</v>
      </c>
      <c r="E277" s="19" t="n">
        <f aca="false">INDEX(Pricebook!$K$2:$K$1401,MATCH(A277,Pricebook!$A$2:$A$1401,0))</f>
        <v>7.65</v>
      </c>
      <c r="F277" s="22" t="n">
        <f aca="false">ROUND((E277/D277-1)*100,1)</f>
        <v>10.1</v>
      </c>
      <c r="G277" s="21" t="str">
        <f aca="false">INDEX(Pricebook!$P$2:$P$1401,MATCH(A277,Pricebook!$A$2:$A$1401,0))</f>
        <v>Approved as proposed</v>
      </c>
      <c r="H277" s="19" t="n">
        <f aca="false">INDEX(Pricebook!$L$2:$L$1401,MATCH(A277,Pricebook!$A$2:$A$1401,0))</f>
        <v>7.65</v>
      </c>
      <c r="I277" s="21" t="str">
        <f aca="false">INDEX(Pricebook!$Q$2:$Q$1401,MATCH(A277,Pricebook!$A$2:$A$1401,0))&amp;""</f>
        <v>Competitive item, agreed margin 35%</v>
      </c>
    </row>
    <row r="278" customFormat="false" ht="15" hidden="false" customHeight="false" outlineLevel="0" collapsed="false">
      <c r="A278" s="21" t="s">
        <v>233</v>
      </c>
      <c r="B278" s="21" t="s">
        <v>234</v>
      </c>
      <c r="C278" s="21" t="s">
        <v>108</v>
      </c>
      <c r="D278" s="19" t="n">
        <f aca="false">INDEX(Pricebook!$H$2:$H$1401,MATCH(A278,Pricebook!$A$2:$A$1401,0))</f>
        <v>59.15</v>
      </c>
      <c r="E278" s="19" t="n">
        <f aca="false">INDEX(Pricebook!$K$2:$K$1401,MATCH(A278,Pricebook!$A$2:$A$1401,0))</f>
        <v>65.1</v>
      </c>
      <c r="F278" s="22" t="n">
        <f aca="false">ROUND((E278/D278-1)*100,1)</f>
        <v>10.1</v>
      </c>
      <c r="G278" s="21" t="str">
        <f aca="false">INDEX(Pricebook!$P$2:$P$1401,MATCH(A278,Pricebook!$A$2:$A$1401,0))</f>
        <v>Approved as proposed</v>
      </c>
      <c r="H278" s="19" t="n">
        <f aca="false">INDEX(Pricebook!$L$2:$L$1401,MATCH(A278,Pricebook!$A$2:$A$1401,0))</f>
        <v>65.1</v>
      </c>
      <c r="I278" s="21" t="str">
        <f aca="false">INDEX(Pricebook!$Q$2:$Q$1401,MATCH(A278,Pricebook!$A$2:$A$1401,0))&amp;""</f>
        <v/>
      </c>
    </row>
    <row r="279" customFormat="false" ht="15" hidden="false" customHeight="false" outlineLevel="0" collapsed="false">
      <c r="A279" s="21" t="s">
        <v>177</v>
      </c>
      <c r="B279" s="21" t="s">
        <v>178</v>
      </c>
      <c r="C279" s="21" t="s">
        <v>108</v>
      </c>
      <c r="D279" s="19" t="n">
        <f aca="false">INDEX(Pricebook!$H$2:$H$1401,MATCH(A279,Pricebook!$A$2:$A$1401,0))</f>
        <v>55.9</v>
      </c>
      <c r="E279" s="19" t="n">
        <f aca="false">INDEX(Pricebook!$K$2:$K$1401,MATCH(A279,Pricebook!$A$2:$A$1401,0))</f>
        <v>61.5</v>
      </c>
      <c r="F279" s="22" t="n">
        <f aca="false">ROUND((E279/D279-1)*100,1)</f>
        <v>10</v>
      </c>
      <c r="G279" s="21" t="str">
        <f aca="false">INDEX(Pricebook!$P$2:$P$1401,MATCH(A279,Pricebook!$A$2:$A$1401,0))</f>
        <v>Approved as proposed</v>
      </c>
      <c r="H279" s="19" t="n">
        <f aca="false">INDEX(Pricebook!$L$2:$L$1401,MATCH(A279,Pricebook!$A$2:$A$1401,0))</f>
        <v>61.5</v>
      </c>
      <c r="I279" s="21" t="str">
        <f aca="false">INDEX(Pricebook!$Q$2:$Q$1401,MATCH(A279,Pricebook!$A$2:$A$1401,0))&amp;""</f>
        <v/>
      </c>
    </row>
    <row r="280" customFormat="false" ht="15" hidden="false" customHeight="false" outlineLevel="0" collapsed="false">
      <c r="A280" s="21" t="s">
        <v>260</v>
      </c>
      <c r="B280" s="21" t="s">
        <v>261</v>
      </c>
      <c r="C280" s="21" t="s">
        <v>108</v>
      </c>
      <c r="D280" s="19" t="n">
        <f aca="false">INDEX(Pricebook!$H$2:$H$1401,MATCH(A280,Pricebook!$A$2:$A$1401,0))</f>
        <v>63.95</v>
      </c>
      <c r="E280" s="19" t="n">
        <f aca="false">INDEX(Pricebook!$K$2:$K$1401,MATCH(A280,Pricebook!$A$2:$A$1401,0))</f>
        <v>70.35</v>
      </c>
      <c r="F280" s="22" t="n">
        <f aca="false">ROUND((E280/D280-1)*100,1)</f>
        <v>10</v>
      </c>
      <c r="G280" s="21" t="str">
        <f aca="false">INDEX(Pricebook!$P$2:$P$1401,MATCH(A280,Pricebook!$A$2:$A$1401,0))</f>
        <v>Approved as proposed</v>
      </c>
      <c r="H280" s="19" t="n">
        <f aca="false">INDEX(Pricebook!$L$2:$L$1401,MATCH(A280,Pricebook!$A$2:$A$1401,0))</f>
        <v>70.35</v>
      </c>
      <c r="I280" s="21" t="str">
        <f aca="false">INDEX(Pricebook!$Q$2:$Q$1401,MATCH(A280,Pricebook!$A$2:$A$1401,0))&amp;""</f>
        <v>Competitive item, agreed margin 24%</v>
      </c>
    </row>
  </sheetData>
  <autoFilter ref="A1:I28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2"/>
    <col collapsed="false" customWidth="true" hidden="false" outlineLevel="0" max="4" min="3" style="0" width="12"/>
    <col collapsed="false" customWidth="true" hidden="false" outlineLevel="0" max="5" min="5" style="0" width="40"/>
  </cols>
  <sheetData>
    <row r="1" customFormat="false" ht="31.5" hidden="false" customHeight="true" outlineLevel="0" collapsed="false">
      <c r="A1" s="20" t="s">
        <v>82</v>
      </c>
      <c r="B1" s="20" t="s">
        <v>83</v>
      </c>
      <c r="C1" s="20" t="s">
        <v>2951</v>
      </c>
      <c r="D1" s="20" t="s">
        <v>2952</v>
      </c>
      <c r="E1" s="20" t="s">
        <v>2953</v>
      </c>
    </row>
    <row r="2" customFormat="false" ht="15" hidden="false" customHeight="false" outlineLevel="0" collapsed="false">
      <c r="A2" s="21" t="s">
        <v>106</v>
      </c>
      <c r="B2" s="21" t="str">
        <f aca="false">INDEX(Pricebook!$B$2:$B$1401,MATCH(A2,Pricebook!$A$2:$A$1401,0))</f>
        <v>Weatherproof meter box IP56, 1 phase, Range A</v>
      </c>
      <c r="C2" s="19" t="n">
        <f aca="false">INDEX(Pricebook!$G$2:$G$1401,MATCH(A2,Pricebook!$A$2:$A$1401,0))</f>
        <v>41.04</v>
      </c>
      <c r="D2" s="19" t="n">
        <f aca="false">INDEX(Pricebook!$L$2:$L$1401,MATCH(A2,Pricebook!$A$2:$A$1401,0))</f>
        <v>58.65</v>
      </c>
      <c r="E2" s="21"/>
    </row>
    <row r="3" customFormat="false" ht="15" hidden="false" customHeight="false" outlineLevel="0" collapsed="false">
      <c r="A3" s="21" t="s">
        <v>112</v>
      </c>
      <c r="B3" s="21" t="str">
        <f aca="false">INDEX(Pricebook!$B$2:$B$1401,MATCH(A3,Pricebook!$A$2:$A$1401,0))</f>
        <v>DIN rail 35mm x 2m, slotted, Range A</v>
      </c>
      <c r="C3" s="19" t="n">
        <f aca="false">INDEX(Pricebook!$G$2:$G$1401,MATCH(A3,Pricebook!$A$2:$A$1401,0))</f>
        <v>10.16</v>
      </c>
      <c r="D3" s="19" t="n">
        <f aca="false">INDEX(Pricebook!$L$2:$L$1401,MATCH(A3,Pricebook!$A$2:$A$1401,0))</f>
        <v>14.55</v>
      </c>
      <c r="E3" s="21"/>
    </row>
    <row r="4" customFormat="false" ht="15" hidden="false" customHeight="false" outlineLevel="0" collapsed="false">
      <c r="A4" s="21" t="s">
        <v>114</v>
      </c>
      <c r="B4" s="21" t="str">
        <f aca="false">INDEX(Pricebook!$B$2:$B$1401,MATCH(A4,Pricebook!$A$2:$A$1401,0))</f>
        <v>Switchboard enclosure 48 pole, IP65 weatherproof</v>
      </c>
      <c r="C4" s="19" t="n">
        <f aca="false">INDEX(Pricebook!$G$2:$G$1401,MATCH(A4,Pricebook!$A$2:$A$1401,0))</f>
        <v>429.38</v>
      </c>
      <c r="D4" s="19" t="n">
        <f aca="false">INDEX(Pricebook!$L$2:$L$1401,MATCH(A4,Pricebook!$A$2:$A$1401,0))</f>
        <v>613.4</v>
      </c>
      <c r="E4" s="21"/>
    </row>
    <row r="5" customFormat="false" ht="15" hidden="false" customHeight="false" outlineLevel="0" collapsed="false">
      <c r="A5" s="21" t="s">
        <v>116</v>
      </c>
      <c r="B5" s="21" t="str">
        <f aca="false">INDEX(Pricebook!$B$2:$B$1401,MATCH(A5,Pricebook!$A$2:$A$1401,0))</f>
        <v>Switchboard enclosure 48 pole, flush</v>
      </c>
      <c r="C5" s="19" t="n">
        <f aca="false">INDEX(Pricebook!$G$2:$G$1401,MATCH(A5,Pricebook!$A$2:$A$1401,0))</f>
        <v>324.08</v>
      </c>
      <c r="D5" s="19" t="n">
        <f aca="false">INDEX(Pricebook!$L$2:$L$1401,MATCH(A5,Pricebook!$A$2:$A$1401,0))</f>
        <v>463</v>
      </c>
      <c r="E5" s="21"/>
    </row>
    <row r="6" customFormat="false" ht="15" hidden="false" customHeight="false" outlineLevel="0" collapsed="false">
      <c r="A6" s="21" t="s">
        <v>118</v>
      </c>
      <c r="B6" s="21" t="str">
        <f aca="false">INDEX(Pricebook!$B$2:$B$1401,MATCH(A6,Pricebook!$A$2:$A$1401,0))</f>
        <v>Main switch 4P 63A, Range D</v>
      </c>
      <c r="C6" s="19" t="n">
        <f aca="false">INDEX(Pricebook!$G$2:$G$1401,MATCH(A6,Pricebook!$A$2:$A$1401,0))</f>
        <v>76</v>
      </c>
      <c r="D6" s="19" t="n">
        <f aca="false">INDEX(Pricebook!$L$2:$L$1401,MATCH(A6,Pricebook!$A$2:$A$1401,0))</f>
        <v>108.6</v>
      </c>
      <c r="E6" s="21"/>
    </row>
    <row r="7" customFormat="false" ht="15" hidden="false" customHeight="false" outlineLevel="0" collapsed="false">
      <c r="A7" s="21" t="s">
        <v>120</v>
      </c>
      <c r="B7" s="21" t="str">
        <f aca="false">INDEX(Pricebook!$B$2:$B$1401,MATCH(A7,Pricebook!$A$2:$A$1401,0))</f>
        <v>Switchboard enclosure 36 pole, IP65 weatherproof</v>
      </c>
      <c r="C7" s="19" t="n">
        <f aca="false">INDEX(Pricebook!$G$2:$G$1401,MATCH(A7,Pricebook!$A$2:$A$1401,0))</f>
        <v>313.92</v>
      </c>
      <c r="D7" s="19" t="n">
        <f aca="false">INDEX(Pricebook!$L$2:$L$1401,MATCH(A7,Pricebook!$A$2:$A$1401,0))</f>
        <v>360.8</v>
      </c>
      <c r="E7" s="21"/>
    </row>
    <row r="8" customFormat="false" ht="15" hidden="false" customHeight="false" outlineLevel="0" collapsed="false">
      <c r="A8" s="21" t="s">
        <v>124</v>
      </c>
      <c r="B8" s="21" t="str">
        <f aca="false">INDEX(Pricebook!$B$2:$B$1401,MATCH(A8,Pricebook!$A$2:$A$1401,0))</f>
        <v>Busbar kit 3P 63A, Range C</v>
      </c>
      <c r="C8" s="19" t="n">
        <f aca="false">INDEX(Pricebook!$G$2:$G$1401,MATCH(A8,Pricebook!$A$2:$A$1401,0))</f>
        <v>47.22</v>
      </c>
      <c r="D8" s="19" t="n">
        <f aca="false">INDEX(Pricebook!$L$2:$L$1401,MATCH(A8,Pricebook!$A$2:$A$1401,0))</f>
        <v>67.5</v>
      </c>
      <c r="E8" s="21"/>
    </row>
    <row r="9" customFormat="false" ht="15" hidden="false" customHeight="false" outlineLevel="0" collapsed="false">
      <c r="A9" s="21" t="s">
        <v>126</v>
      </c>
      <c r="B9" s="21" t="str">
        <f aca="false">INDEX(Pricebook!$B$2:$B$1401,MATCH(A9,Pricebook!$A$2:$A$1401,0))</f>
        <v>Meter panel, 1 phase, Range B</v>
      </c>
      <c r="C9" s="19" t="n">
        <f aca="false">INDEX(Pricebook!$G$2:$G$1401,MATCH(A9,Pricebook!$A$2:$A$1401,0))</f>
        <v>37.27</v>
      </c>
      <c r="D9" s="19" t="n">
        <f aca="false">INDEX(Pricebook!$L$2:$L$1401,MATCH(A9,Pricebook!$A$2:$A$1401,0))</f>
        <v>47.2</v>
      </c>
      <c r="E9" s="21"/>
    </row>
    <row r="10" customFormat="false" ht="15" hidden="false" customHeight="false" outlineLevel="0" collapsed="false">
      <c r="A10" s="21" t="s">
        <v>129</v>
      </c>
      <c r="B10" s="21" t="str">
        <f aca="false">INDEX(Pricebook!$B$2:$B$1401,MATCH(A10,Pricebook!$A$2:$A$1401,0))</f>
        <v>Surface enclosure 12 module, DIN rail, Range C</v>
      </c>
      <c r="C10" s="19" t="n">
        <f aca="false">INDEX(Pricebook!$G$2:$G$1401,MATCH(A10,Pricebook!$A$2:$A$1401,0))</f>
        <v>37.48</v>
      </c>
      <c r="D10" s="19" t="n">
        <f aca="false">INDEX(Pricebook!$L$2:$L$1401,MATCH(A10,Pricebook!$A$2:$A$1401,0))</f>
        <v>53.55</v>
      </c>
      <c r="E10" s="21" t="s">
        <v>2954</v>
      </c>
    </row>
    <row r="11" customFormat="false" ht="15" hidden="false" customHeight="false" outlineLevel="0" collapsed="false">
      <c r="A11" s="21" t="s">
        <v>132</v>
      </c>
      <c r="B11" s="21" t="str">
        <f aca="false">INDEX(Pricebook!$B$2:$B$1401,MATCH(A11,Pricebook!$A$2:$A$1401,0))</f>
        <v>Weatherproof meter box IP56, 1 phase, Range C</v>
      </c>
      <c r="C11" s="19" t="n">
        <f aca="false">INDEX(Pricebook!$G$2:$G$1401,MATCH(A11,Pricebook!$A$2:$A$1401,0))</f>
        <v>54.98</v>
      </c>
      <c r="D11" s="19" t="n">
        <f aca="false">INDEX(Pricebook!$L$2:$L$1401,MATCH(A11,Pricebook!$A$2:$A$1401,0))</f>
        <v>73.35</v>
      </c>
      <c r="E11" s="21"/>
    </row>
    <row r="12" customFormat="false" ht="15" hidden="false" customHeight="false" outlineLevel="0" collapsed="false">
      <c r="A12" s="21" t="s">
        <v>135</v>
      </c>
      <c r="B12" s="21" t="str">
        <f aca="false">INDEX(Pricebook!$B$2:$B$1401,MATCH(A12,Pricebook!$A$2:$A$1401,0))</f>
        <v>Switchboard enclosure 36 pole, flush</v>
      </c>
      <c r="C12" s="19" t="n">
        <f aca="false">INDEX(Pricebook!$G$2:$G$1401,MATCH(A12,Pricebook!$A$2:$A$1401,0))</f>
        <v>234.7</v>
      </c>
      <c r="D12" s="19" t="n">
        <f aca="false">INDEX(Pricebook!$L$2:$L$1401,MATCH(A12,Pricebook!$A$2:$A$1401,0))</f>
        <v>335.3</v>
      </c>
      <c r="E12" s="21"/>
    </row>
    <row r="13" customFormat="false" ht="15" hidden="false" customHeight="false" outlineLevel="0" collapsed="false">
      <c r="A13" s="21" t="s">
        <v>137</v>
      </c>
      <c r="B13" s="21" t="str">
        <f aca="false">INDEX(Pricebook!$B$2:$B$1401,MATCH(A13,Pricebook!$A$2:$A$1401,0))</f>
        <v>Surface enclosure 4 module, DIN rail, Range D</v>
      </c>
      <c r="C13" s="19" t="n">
        <f aca="false">INDEX(Pricebook!$G$2:$G$1401,MATCH(A13,Pricebook!$A$2:$A$1401,0))</f>
        <v>20.42</v>
      </c>
      <c r="D13" s="19" t="n">
        <f aca="false">INDEX(Pricebook!$L$2:$L$1401,MATCH(A13,Pricebook!$A$2:$A$1401,0))</f>
        <v>26.55</v>
      </c>
      <c r="E13" s="21"/>
    </row>
    <row r="14" customFormat="false" ht="15" hidden="false" customHeight="false" outlineLevel="0" collapsed="false">
      <c r="A14" s="21" t="s">
        <v>140</v>
      </c>
      <c r="B14" s="21" t="str">
        <f aca="false">INDEX(Pricebook!$B$2:$B$1401,MATCH(A14,Pricebook!$A$2:$A$1401,0))</f>
        <v>Main switch 4P 250A, Range C</v>
      </c>
      <c r="C14" s="19" t="n">
        <f aca="false">INDEX(Pricebook!$G$2:$G$1401,MATCH(A14,Pricebook!$A$2:$A$1401,0))</f>
        <v>304.1</v>
      </c>
      <c r="D14" s="19" t="n">
        <f aca="false">INDEX(Pricebook!$L$2:$L$1401,MATCH(A14,Pricebook!$A$2:$A$1401,0))</f>
        <v>434.45</v>
      </c>
      <c r="E14" s="21"/>
    </row>
    <row r="15" customFormat="false" ht="15" hidden="false" customHeight="false" outlineLevel="0" collapsed="false">
      <c r="A15" s="21" t="s">
        <v>142</v>
      </c>
      <c r="B15" s="21" t="str">
        <f aca="false">INDEX(Pricebook!$B$2:$B$1401,MATCH(A15,Pricebook!$A$2:$A$1401,0))</f>
        <v>DIN rail 35mm x 2m, slotted, Range C</v>
      </c>
      <c r="C15" s="19" t="n">
        <f aca="false">INDEX(Pricebook!$G$2:$G$1401,MATCH(A15,Pricebook!$A$2:$A$1401,0))</f>
        <v>13.91</v>
      </c>
      <c r="D15" s="19" t="n">
        <f aca="false">INDEX(Pricebook!$L$2:$L$1401,MATCH(A15,Pricebook!$A$2:$A$1401,0))</f>
        <v>17.4</v>
      </c>
      <c r="E15" s="21"/>
    </row>
    <row r="16" customFormat="false" ht="15" hidden="false" customHeight="false" outlineLevel="0" collapsed="false">
      <c r="A16" s="21" t="s">
        <v>145</v>
      </c>
      <c r="B16" s="21" t="str">
        <f aca="false">INDEX(Pricebook!$B$2:$B$1401,MATCH(A16,Pricebook!$A$2:$A$1401,0))</f>
        <v>Meter panel, 1 phase, Range A</v>
      </c>
      <c r="C16" s="19" t="n">
        <f aca="false">INDEX(Pricebook!$G$2:$G$1401,MATCH(A16,Pricebook!$A$2:$A$1401,0))</f>
        <v>31.38</v>
      </c>
      <c r="D16" s="19" t="n">
        <f aca="false">INDEX(Pricebook!$L$2:$L$1401,MATCH(A16,Pricebook!$A$2:$A$1401,0))</f>
        <v>44.85</v>
      </c>
      <c r="E16" s="21"/>
    </row>
    <row r="17" customFormat="false" ht="15" hidden="false" customHeight="false" outlineLevel="0" collapsed="false">
      <c r="A17" s="21" t="s">
        <v>147</v>
      </c>
      <c r="B17" s="21" t="str">
        <f aca="false">INDEX(Pricebook!$B$2:$B$1401,MATCH(A17,Pricebook!$A$2:$A$1401,0))</f>
        <v>Weatherproof meter box IP56, 3 phase, Range A</v>
      </c>
      <c r="C17" s="19" t="n">
        <f aca="false">INDEX(Pricebook!$G$2:$G$1401,MATCH(A17,Pricebook!$A$2:$A$1401,0))</f>
        <v>62.94</v>
      </c>
      <c r="D17" s="19" t="n">
        <f aca="false">INDEX(Pricebook!$L$2:$L$1401,MATCH(A17,Pricebook!$A$2:$A$1401,0))</f>
        <v>89.95</v>
      </c>
      <c r="E17" s="21"/>
    </row>
    <row r="18" customFormat="false" ht="15" hidden="false" customHeight="false" outlineLevel="0" collapsed="false">
      <c r="A18" s="21" t="s">
        <v>149</v>
      </c>
      <c r="B18" s="21" t="str">
        <f aca="false">INDEX(Pricebook!$B$2:$B$1401,MATCH(A18,Pricebook!$A$2:$A$1401,0))</f>
        <v>Busbar kit 3P 160A, Range B</v>
      </c>
      <c r="C18" s="19" t="n">
        <f aca="false">INDEX(Pricebook!$G$2:$G$1401,MATCH(A18,Pricebook!$A$2:$A$1401,0))</f>
        <v>99.34</v>
      </c>
      <c r="D18" s="19" t="n">
        <f aca="false">INDEX(Pricebook!$L$2:$L$1401,MATCH(A18,Pricebook!$A$2:$A$1401,0))</f>
        <v>141.95</v>
      </c>
      <c r="E18" s="21"/>
    </row>
    <row r="19" customFormat="false" ht="15" hidden="false" customHeight="false" outlineLevel="0" collapsed="false">
      <c r="A19" s="21" t="s">
        <v>151</v>
      </c>
      <c r="B19" s="21" t="str">
        <f aca="false">INDEX(Pricebook!$B$2:$B$1401,MATCH(A19,Pricebook!$A$2:$A$1401,0))</f>
        <v>Earth bar 16 way, Range A</v>
      </c>
      <c r="C19" s="19" t="n">
        <f aca="false">INDEX(Pricebook!$G$2:$G$1401,MATCH(A19,Pricebook!$A$2:$A$1401,0))</f>
        <v>14.72</v>
      </c>
      <c r="D19" s="19" t="n">
        <f aca="false">INDEX(Pricebook!$L$2:$L$1401,MATCH(A19,Pricebook!$A$2:$A$1401,0))</f>
        <v>21.05</v>
      </c>
      <c r="E19" s="21"/>
    </row>
    <row r="20" customFormat="false" ht="15" hidden="false" customHeight="false" outlineLevel="0" collapsed="false">
      <c r="A20" s="21" t="s">
        <v>153</v>
      </c>
      <c r="B20" s="21" t="str">
        <f aca="false">INDEX(Pricebook!$B$2:$B$1401,MATCH(A20,Pricebook!$A$2:$A$1401,0))</f>
        <v>Busbar kit 3P 100A, Range C</v>
      </c>
      <c r="C20" s="19" t="n">
        <f aca="false">INDEX(Pricebook!$G$2:$G$1401,MATCH(A20,Pricebook!$A$2:$A$1401,0))</f>
        <v>70.46</v>
      </c>
      <c r="D20" s="19" t="n">
        <f aca="false">INDEX(Pricebook!$L$2:$L$1401,MATCH(A20,Pricebook!$A$2:$A$1401,0))</f>
        <v>100.7</v>
      </c>
      <c r="E20" s="21"/>
    </row>
    <row r="21" customFormat="false" ht="15" hidden="false" customHeight="false" outlineLevel="0" collapsed="false">
      <c r="A21" s="21" t="s">
        <v>155</v>
      </c>
      <c r="B21" s="21" t="str">
        <f aca="false">INDEX(Pricebook!$B$2:$B$1401,MATCH(A21,Pricebook!$A$2:$A$1401,0))</f>
        <v>Main switch 2P 63A, Range B</v>
      </c>
      <c r="C21" s="19" t="n">
        <f aca="false">INDEX(Pricebook!$G$2:$G$1401,MATCH(A21,Pricebook!$A$2:$A$1401,0))</f>
        <v>33.68</v>
      </c>
      <c r="D21" s="19" t="n">
        <f aca="false">INDEX(Pricebook!$L$2:$L$1401,MATCH(A21,Pricebook!$A$2:$A$1401,0))</f>
        <v>48.15</v>
      </c>
      <c r="E21" s="21"/>
    </row>
    <row r="22" customFormat="false" ht="15" hidden="false" customHeight="false" outlineLevel="0" collapsed="false">
      <c r="A22" s="21" t="s">
        <v>157</v>
      </c>
      <c r="B22" s="21" t="str">
        <f aca="false">INDEX(Pricebook!$B$2:$B$1401,MATCH(A22,Pricebook!$A$2:$A$1401,0))</f>
        <v>Busbar kit 3P 160A, Range C</v>
      </c>
      <c r="C22" s="19" t="n">
        <f aca="false">INDEX(Pricebook!$G$2:$G$1401,MATCH(A22,Pricebook!$A$2:$A$1401,0))</f>
        <v>114.66</v>
      </c>
      <c r="D22" s="19" t="n">
        <f aca="false">INDEX(Pricebook!$L$2:$L$1401,MATCH(A22,Pricebook!$A$2:$A$1401,0))</f>
        <v>163.8</v>
      </c>
      <c r="E22" s="21"/>
    </row>
    <row r="23" customFormat="false" ht="15" hidden="false" customHeight="false" outlineLevel="0" collapsed="false">
      <c r="A23" s="21" t="s">
        <v>159</v>
      </c>
      <c r="B23" s="21" t="str">
        <f aca="false">INDEX(Pricebook!$B$2:$B$1401,MATCH(A23,Pricebook!$A$2:$A$1401,0))</f>
        <v>DIN rail 35mm x 2m, slotted, Range B</v>
      </c>
      <c r="C23" s="19" t="n">
        <f aca="false">INDEX(Pricebook!$G$2:$G$1401,MATCH(A23,Pricebook!$A$2:$A$1401,0))</f>
        <v>12.02</v>
      </c>
      <c r="D23" s="19" t="n">
        <f aca="false">INDEX(Pricebook!$L$2:$L$1401,MATCH(A23,Pricebook!$A$2:$A$1401,0))</f>
        <v>17.2</v>
      </c>
      <c r="E23" s="21"/>
    </row>
    <row r="24" customFormat="false" ht="15" hidden="false" customHeight="false" outlineLevel="0" collapsed="false">
      <c r="A24" s="21" t="s">
        <v>161</v>
      </c>
      <c r="B24" s="21" t="str">
        <f aca="false">INDEX(Pricebook!$B$2:$B$1401,MATCH(A24,Pricebook!$A$2:$A$1401,0))</f>
        <v>Busbar kit 3P 100A, Range D</v>
      </c>
      <c r="C24" s="19" t="n">
        <f aca="false">INDEX(Pricebook!$G$2:$G$1401,MATCH(A24,Pricebook!$A$2:$A$1401,0))</f>
        <v>83.55</v>
      </c>
      <c r="D24" s="19" t="n">
        <f aca="false">INDEX(Pricebook!$L$2:$L$1401,MATCH(A24,Pricebook!$A$2:$A$1401,0))</f>
        <v>119.4</v>
      </c>
      <c r="E24" s="21"/>
    </row>
    <row r="25" customFormat="false" ht="15" hidden="false" customHeight="false" outlineLevel="0" collapsed="false">
      <c r="A25" s="21" t="s">
        <v>163</v>
      </c>
      <c r="B25" s="21" t="str">
        <f aca="false">INDEX(Pricebook!$B$2:$B$1401,MATCH(A25,Pricebook!$A$2:$A$1401,0))</f>
        <v>Surface enclosure 8 module, DIN rail, Range A</v>
      </c>
      <c r="C25" s="19" t="n">
        <f aca="false">INDEX(Pricebook!$G$2:$G$1401,MATCH(A25,Pricebook!$A$2:$A$1401,0))</f>
        <v>19.43</v>
      </c>
      <c r="D25" s="19" t="n">
        <f aca="false">INDEX(Pricebook!$L$2:$L$1401,MATCH(A25,Pricebook!$A$2:$A$1401,0))</f>
        <v>27.8</v>
      </c>
      <c r="E25" s="21"/>
    </row>
    <row r="26" customFormat="false" ht="15" hidden="false" customHeight="false" outlineLevel="0" collapsed="false">
      <c r="A26" s="21" t="s">
        <v>165</v>
      </c>
      <c r="B26" s="21" t="str">
        <f aca="false">INDEX(Pricebook!$B$2:$B$1401,MATCH(A26,Pricebook!$A$2:$A$1401,0))</f>
        <v>Terminal block 35mm², 10 pack, Range C</v>
      </c>
      <c r="C26" s="19" t="n">
        <f aca="false">INDEX(Pricebook!$G$2:$G$1401,MATCH(A26,Pricebook!$A$2:$A$1401,0))</f>
        <v>35.09</v>
      </c>
      <c r="D26" s="19" t="n">
        <f aca="false">INDEX(Pricebook!$L$2:$L$1401,MATCH(A26,Pricebook!$A$2:$A$1401,0))</f>
        <v>50.15</v>
      </c>
      <c r="E26" s="21"/>
    </row>
    <row r="27" customFormat="false" ht="15" hidden="false" customHeight="false" outlineLevel="0" collapsed="false">
      <c r="A27" s="21" t="s">
        <v>167</v>
      </c>
      <c r="B27" s="21" t="str">
        <f aca="false">INDEX(Pricebook!$B$2:$B$1401,MATCH(A27,Pricebook!$A$2:$A$1401,0))</f>
        <v>Busbar kit 3P 100A, Range A</v>
      </c>
      <c r="C27" s="19" t="n">
        <f aca="false">INDEX(Pricebook!$G$2:$G$1401,MATCH(A27,Pricebook!$A$2:$A$1401,0))</f>
        <v>52.27</v>
      </c>
      <c r="D27" s="19" t="n">
        <f aca="false">INDEX(Pricebook!$L$2:$L$1401,MATCH(A27,Pricebook!$A$2:$A$1401,0))</f>
        <v>66.2</v>
      </c>
      <c r="E27" s="21"/>
    </row>
    <row r="28" customFormat="false" ht="15" hidden="false" customHeight="false" outlineLevel="0" collapsed="false">
      <c r="A28" s="21" t="s">
        <v>169</v>
      </c>
      <c r="B28" s="21" t="str">
        <f aca="false">INDEX(Pricebook!$B$2:$B$1401,MATCH(A28,Pricebook!$A$2:$A$1401,0))</f>
        <v>Meter panel, 3 phase, Range A</v>
      </c>
      <c r="C28" s="19" t="n">
        <f aca="false">INDEX(Pricebook!$G$2:$G$1401,MATCH(A28,Pricebook!$A$2:$A$1401,0))</f>
        <v>51.68</v>
      </c>
      <c r="D28" s="19" t="n">
        <f aca="false">INDEX(Pricebook!$L$2:$L$1401,MATCH(A28,Pricebook!$A$2:$A$1401,0))</f>
        <v>73.85</v>
      </c>
      <c r="E28" s="21"/>
    </row>
    <row r="29" customFormat="false" ht="15" hidden="false" customHeight="false" outlineLevel="0" collapsed="false">
      <c r="A29" s="21" t="s">
        <v>171</v>
      </c>
      <c r="B29" s="21" t="str">
        <f aca="false">INDEX(Pricebook!$B$2:$B$1401,MATCH(A29,Pricebook!$A$2:$A$1401,0))</f>
        <v>Meter panel, 3 phase, Range B</v>
      </c>
      <c r="C29" s="19" t="n">
        <f aca="false">INDEX(Pricebook!$G$2:$G$1401,MATCH(A29,Pricebook!$A$2:$A$1401,0))</f>
        <v>60.75</v>
      </c>
      <c r="D29" s="19" t="n">
        <f aca="false">INDEX(Pricebook!$L$2:$L$1401,MATCH(A29,Pricebook!$A$2:$A$1401,0))</f>
        <v>86.8</v>
      </c>
      <c r="E29" s="21"/>
    </row>
    <row r="30" customFormat="false" ht="15" hidden="false" customHeight="false" outlineLevel="0" collapsed="false">
      <c r="A30" s="21" t="s">
        <v>173</v>
      </c>
      <c r="B30" s="21" t="str">
        <f aca="false">INDEX(Pricebook!$B$2:$B$1401,MATCH(A30,Pricebook!$A$2:$A$1401,0))</f>
        <v>Main switch 2P 100A, Range B</v>
      </c>
      <c r="C30" s="19" t="n">
        <f aca="false">INDEX(Pricebook!$G$2:$G$1401,MATCH(A30,Pricebook!$A$2:$A$1401,0))</f>
        <v>47.5</v>
      </c>
      <c r="D30" s="19" t="n">
        <f aca="false">INDEX(Pricebook!$L$2:$L$1401,MATCH(A30,Pricebook!$A$2:$A$1401,0))</f>
        <v>67.9</v>
      </c>
      <c r="E30" s="21"/>
    </row>
    <row r="31" customFormat="false" ht="15" hidden="false" customHeight="false" outlineLevel="0" collapsed="false">
      <c r="A31" s="21" t="s">
        <v>175</v>
      </c>
      <c r="B31" s="21" t="str">
        <f aca="false">INDEX(Pricebook!$B$2:$B$1401,MATCH(A31,Pricebook!$A$2:$A$1401,0))</f>
        <v>DIN rail 35mm x 2m, slotted, Range D</v>
      </c>
      <c r="C31" s="19" t="n">
        <f aca="false">INDEX(Pricebook!$G$2:$G$1401,MATCH(A31,Pricebook!$A$2:$A$1401,0))</f>
        <v>16.08</v>
      </c>
      <c r="D31" s="19" t="n">
        <f aca="false">INDEX(Pricebook!$L$2:$L$1401,MATCH(A31,Pricebook!$A$2:$A$1401,0))</f>
        <v>23</v>
      </c>
      <c r="E31" s="21"/>
    </row>
    <row r="32" customFormat="false" ht="15" hidden="false" customHeight="false" outlineLevel="0" collapsed="false">
      <c r="A32" s="21" t="s">
        <v>177</v>
      </c>
      <c r="B32" s="21" t="str">
        <f aca="false">INDEX(Pricebook!$B$2:$B$1401,MATCH(A32,Pricebook!$A$2:$A$1401,0))</f>
        <v>Meter panel, 1 phase, Range C</v>
      </c>
      <c r="C32" s="19" t="n">
        <f aca="false">INDEX(Pricebook!$G$2:$G$1401,MATCH(A32,Pricebook!$A$2:$A$1401,0))</f>
        <v>43.04</v>
      </c>
      <c r="D32" s="19" t="n">
        <f aca="false">INDEX(Pricebook!$L$2:$L$1401,MATCH(A32,Pricebook!$A$2:$A$1401,0))</f>
        <v>61.5</v>
      </c>
      <c r="E32" s="21"/>
    </row>
    <row r="33" customFormat="false" ht="15" hidden="false" customHeight="false" outlineLevel="0" collapsed="false">
      <c r="A33" s="21" t="s">
        <v>179</v>
      </c>
      <c r="B33" s="21" t="str">
        <f aca="false">INDEX(Pricebook!$B$2:$B$1401,MATCH(A33,Pricebook!$A$2:$A$1401,0))</f>
        <v>Terminal block 35mm², 10 pack, Range D</v>
      </c>
      <c r="C33" s="19" t="n">
        <f aca="false">INDEX(Pricebook!$G$2:$G$1401,MATCH(A33,Pricebook!$A$2:$A$1401,0))</f>
        <v>41.37</v>
      </c>
      <c r="D33" s="19" t="n">
        <f aca="false">INDEX(Pricebook!$L$2:$L$1401,MATCH(A33,Pricebook!$A$2:$A$1401,0))</f>
        <v>59.1</v>
      </c>
      <c r="E33" s="21"/>
    </row>
    <row r="34" customFormat="false" ht="15" hidden="false" customHeight="false" outlineLevel="0" collapsed="false">
      <c r="A34" s="21" t="s">
        <v>181</v>
      </c>
      <c r="B34" s="21" t="str">
        <f aca="false">INDEX(Pricebook!$B$2:$B$1401,MATCH(A34,Pricebook!$A$2:$A$1401,0))</f>
        <v>Meter panel, 3 phase, Range D</v>
      </c>
      <c r="C34" s="19" t="n">
        <f aca="false">INDEX(Pricebook!$G$2:$G$1401,MATCH(A34,Pricebook!$A$2:$A$1401,0))</f>
        <v>82.62</v>
      </c>
      <c r="D34" s="19" t="n">
        <f aca="false">INDEX(Pricebook!$L$2:$L$1401,MATCH(A34,Pricebook!$A$2:$A$1401,0))</f>
        <v>118.05</v>
      </c>
      <c r="E34" s="21"/>
    </row>
    <row r="35" customFormat="false" ht="15" hidden="false" customHeight="false" outlineLevel="0" collapsed="false">
      <c r="A35" s="21" t="s">
        <v>183</v>
      </c>
      <c r="B35" s="21" t="str">
        <f aca="false">INDEX(Pricebook!$B$2:$B$1401,MATCH(A35,Pricebook!$A$2:$A$1401,0))</f>
        <v>Main switch 2P 125A, Range B</v>
      </c>
      <c r="C35" s="19" t="n">
        <f aca="false">INDEX(Pricebook!$G$2:$G$1401,MATCH(A35,Pricebook!$A$2:$A$1401,0))</f>
        <v>63.49</v>
      </c>
      <c r="D35" s="19" t="n">
        <f aca="false">INDEX(Pricebook!$L$2:$L$1401,MATCH(A35,Pricebook!$A$2:$A$1401,0))</f>
        <v>90.7</v>
      </c>
      <c r="E35" s="21"/>
    </row>
    <row r="36" customFormat="false" ht="15" hidden="false" customHeight="false" outlineLevel="0" collapsed="false">
      <c r="A36" s="21" t="s">
        <v>185</v>
      </c>
      <c r="B36" s="21" t="str">
        <f aca="false">INDEX(Pricebook!$B$2:$B$1401,MATCH(A36,Pricebook!$A$2:$A$1401,0))</f>
        <v>DIN rail 35mm x 1m, slotted, Range A</v>
      </c>
      <c r="C36" s="19" t="n">
        <f aca="false">INDEX(Pricebook!$G$2:$G$1401,MATCH(A36,Pricebook!$A$2:$A$1401,0))</f>
        <v>6.01</v>
      </c>
      <c r="D36" s="19" t="n">
        <f aca="false">INDEX(Pricebook!$L$2:$L$1401,MATCH(A36,Pricebook!$A$2:$A$1401,0))</f>
        <v>8.6</v>
      </c>
      <c r="E36" s="21"/>
    </row>
    <row r="37" customFormat="false" ht="15" hidden="false" customHeight="false" outlineLevel="0" collapsed="false">
      <c r="A37" s="21" t="s">
        <v>187</v>
      </c>
      <c r="B37" s="21" t="str">
        <f aca="false">INDEX(Pricebook!$B$2:$B$1401,MATCH(A37,Pricebook!$A$2:$A$1401,0))</f>
        <v>Main switch 4P 125A, Range D</v>
      </c>
      <c r="C37" s="19" t="n">
        <f aca="false">INDEX(Pricebook!$G$2:$G$1401,MATCH(A37,Pricebook!$A$2:$A$1401,0))</f>
        <v>140.09</v>
      </c>
      <c r="D37" s="19" t="n">
        <f aca="false">INDEX(Pricebook!$L$2:$L$1401,MATCH(A37,Pricebook!$A$2:$A$1401,0))</f>
        <v>200.15</v>
      </c>
      <c r="E37" s="21"/>
    </row>
    <row r="38" customFormat="false" ht="15" hidden="false" customHeight="false" outlineLevel="0" collapsed="false">
      <c r="A38" s="21" t="s">
        <v>189</v>
      </c>
      <c r="B38" s="21" t="str">
        <f aca="false">INDEX(Pricebook!$B$2:$B$1401,MATCH(A38,Pricebook!$A$2:$A$1401,0))</f>
        <v>Main switch 2P 100A, Range D</v>
      </c>
      <c r="C38" s="19" t="n">
        <f aca="false">INDEX(Pricebook!$G$2:$G$1401,MATCH(A38,Pricebook!$A$2:$A$1401,0))</f>
        <v>65.14</v>
      </c>
      <c r="D38" s="19" t="n">
        <f aca="false">INDEX(Pricebook!$L$2:$L$1401,MATCH(A38,Pricebook!$A$2:$A$1401,0))</f>
        <v>93.1</v>
      </c>
      <c r="E38" s="21"/>
    </row>
    <row r="39" customFormat="false" ht="15" hidden="false" customHeight="false" outlineLevel="0" collapsed="false">
      <c r="A39" s="21" t="s">
        <v>191</v>
      </c>
      <c r="B39" s="21" t="str">
        <f aca="false">INDEX(Pricebook!$B$2:$B$1401,MATCH(A39,Pricebook!$A$2:$A$1401,0))</f>
        <v>Switchboard enclosure 24 pole, surface</v>
      </c>
      <c r="C39" s="19" t="n">
        <f aca="false">INDEX(Pricebook!$G$2:$G$1401,MATCH(A39,Pricebook!$A$2:$A$1401,0))</f>
        <v>138.2</v>
      </c>
      <c r="D39" s="19" t="n">
        <f aca="false">INDEX(Pricebook!$L$2:$L$1401,MATCH(A39,Pricebook!$A$2:$A$1401,0))</f>
        <v>197.45</v>
      </c>
      <c r="E39" s="21"/>
    </row>
    <row r="40" customFormat="false" ht="15" hidden="false" customHeight="false" outlineLevel="0" collapsed="false">
      <c r="A40" s="21" t="s">
        <v>193</v>
      </c>
      <c r="B40" s="21" t="str">
        <f aca="false">INDEX(Pricebook!$B$2:$B$1401,MATCH(A40,Pricebook!$A$2:$A$1401,0))</f>
        <v>Neutral link 20 way, Range A</v>
      </c>
      <c r="C40" s="19" t="n">
        <f aca="false">INDEX(Pricebook!$G$2:$G$1401,MATCH(A40,Pricebook!$A$2:$A$1401,0))</f>
        <v>14.07</v>
      </c>
      <c r="D40" s="19" t="n">
        <f aca="false">INDEX(Pricebook!$L$2:$L$1401,MATCH(A40,Pricebook!$A$2:$A$1401,0))</f>
        <v>20.1</v>
      </c>
      <c r="E40" s="21"/>
    </row>
    <row r="41" customFormat="false" ht="15" hidden="false" customHeight="false" outlineLevel="0" collapsed="false">
      <c r="A41" s="21" t="s">
        <v>195</v>
      </c>
      <c r="B41" s="21" t="str">
        <f aca="false">INDEX(Pricebook!$B$2:$B$1401,MATCH(A41,Pricebook!$A$2:$A$1401,0))</f>
        <v>Main switch 2P 100A, Range A</v>
      </c>
      <c r="C41" s="19" t="n">
        <f aca="false">INDEX(Pricebook!$G$2:$G$1401,MATCH(A41,Pricebook!$A$2:$A$1401,0))</f>
        <v>41.3</v>
      </c>
      <c r="D41" s="19" t="n">
        <f aca="false">INDEX(Pricebook!$L$2:$L$1401,MATCH(A41,Pricebook!$A$2:$A$1401,0))</f>
        <v>51.65</v>
      </c>
      <c r="E41" s="21"/>
    </row>
    <row r="42" customFormat="false" ht="15" hidden="false" customHeight="false" outlineLevel="0" collapsed="false">
      <c r="A42" s="21" t="s">
        <v>197</v>
      </c>
      <c r="B42" s="21" t="str">
        <f aca="false">INDEX(Pricebook!$B$2:$B$1401,MATCH(A42,Pricebook!$A$2:$A$1401,0))</f>
        <v>Main switch 4P 100A, Range C</v>
      </c>
      <c r="C42" s="19" t="n">
        <f aca="false">INDEX(Pricebook!$G$2:$G$1401,MATCH(A42,Pricebook!$A$2:$A$1401,0))</f>
        <v>93.92</v>
      </c>
      <c r="D42" s="19" t="n">
        <f aca="false">INDEX(Pricebook!$L$2:$L$1401,MATCH(A42,Pricebook!$A$2:$A$1401,0))</f>
        <v>122</v>
      </c>
      <c r="E42" s="21"/>
    </row>
    <row r="43" customFormat="false" ht="15" hidden="false" customHeight="false" outlineLevel="0" collapsed="false">
      <c r="A43" s="21" t="s">
        <v>199</v>
      </c>
      <c r="B43" s="21" t="str">
        <f aca="false">INDEX(Pricebook!$B$2:$B$1401,MATCH(A43,Pricebook!$A$2:$A$1401,0))</f>
        <v>DIN rail 35mm x 1m, slotted, Range B</v>
      </c>
      <c r="C43" s="19" t="n">
        <f aca="false">INDEX(Pricebook!$G$2:$G$1401,MATCH(A43,Pricebook!$A$2:$A$1401,0))</f>
        <v>7.08</v>
      </c>
      <c r="D43" s="19" t="n">
        <f aca="false">INDEX(Pricebook!$L$2:$L$1401,MATCH(A43,Pricebook!$A$2:$A$1401,0))</f>
        <v>9</v>
      </c>
      <c r="E43" s="21"/>
    </row>
    <row r="44" customFormat="false" ht="15" hidden="false" customHeight="false" outlineLevel="0" collapsed="false">
      <c r="A44" s="21" t="s">
        <v>201</v>
      </c>
      <c r="B44" s="21" t="str">
        <f aca="false">INDEX(Pricebook!$B$2:$B$1401,MATCH(A44,Pricebook!$A$2:$A$1401,0))</f>
        <v>Terminal block 16mm², 10 pack, Range C</v>
      </c>
      <c r="C44" s="19" t="n">
        <f aca="false">INDEX(Pricebook!$G$2:$G$1401,MATCH(A44,Pricebook!$A$2:$A$1401,0))</f>
        <v>21.23</v>
      </c>
      <c r="D44" s="19" t="n">
        <f aca="false">INDEX(Pricebook!$L$2:$L$1401,MATCH(A44,Pricebook!$A$2:$A$1401,0))</f>
        <v>30.35</v>
      </c>
      <c r="E44" s="21"/>
    </row>
    <row r="45" customFormat="false" ht="15" hidden="false" customHeight="false" outlineLevel="0" collapsed="false">
      <c r="A45" s="21" t="s">
        <v>203</v>
      </c>
      <c r="B45" s="21" t="str">
        <f aca="false">INDEX(Pricebook!$B$2:$B$1401,MATCH(A45,Pricebook!$A$2:$A$1401,0))</f>
        <v>Busbar kit 3P 250A, Range C</v>
      </c>
      <c r="C45" s="19" t="n">
        <f aca="false">INDEX(Pricebook!$G$2:$G$1401,MATCH(A45,Pricebook!$A$2:$A$1401,0))</f>
        <v>213.44</v>
      </c>
      <c r="D45" s="19" t="n">
        <f aca="false">INDEX(Pricebook!$L$2:$L$1401,MATCH(A45,Pricebook!$A$2:$A$1401,0))</f>
        <v>304.95</v>
      </c>
      <c r="E45" s="21"/>
    </row>
    <row r="46" customFormat="false" ht="15" hidden="false" customHeight="false" outlineLevel="0" collapsed="false">
      <c r="A46" s="21" t="s">
        <v>205</v>
      </c>
      <c r="B46" s="21" t="str">
        <f aca="false">INDEX(Pricebook!$B$2:$B$1401,MATCH(A46,Pricebook!$A$2:$A$1401,0))</f>
        <v>Busbar kit 3P 63A, Range D</v>
      </c>
      <c r="C46" s="19" t="n">
        <f aca="false">INDEX(Pricebook!$G$2:$G$1401,MATCH(A46,Pricebook!$A$2:$A$1401,0))</f>
        <v>56.01</v>
      </c>
      <c r="D46" s="19" t="n">
        <f aca="false">INDEX(Pricebook!$L$2:$L$1401,MATCH(A46,Pricebook!$A$2:$A$1401,0))</f>
        <v>80.05</v>
      </c>
      <c r="E46" s="21"/>
    </row>
    <row r="47" customFormat="false" ht="15" hidden="false" customHeight="false" outlineLevel="0" collapsed="false">
      <c r="A47" s="21" t="s">
        <v>207</v>
      </c>
      <c r="B47" s="21" t="str">
        <f aca="false">INDEX(Pricebook!$B$2:$B$1401,MATCH(A47,Pricebook!$A$2:$A$1401,0))</f>
        <v>Meter panel, 1 phase, Range D</v>
      </c>
      <c r="C47" s="19" t="n">
        <f aca="false">INDEX(Pricebook!$G$2:$G$1401,MATCH(A47,Pricebook!$A$2:$A$1401,0))</f>
        <v>49.82</v>
      </c>
      <c r="D47" s="19" t="n">
        <f aca="false">INDEX(Pricebook!$L$2:$L$1401,MATCH(A47,Pricebook!$A$2:$A$1401,0))</f>
        <v>65.6</v>
      </c>
      <c r="E47" s="21"/>
    </row>
    <row r="48" customFormat="false" ht="15" hidden="false" customHeight="false" outlineLevel="0" collapsed="false">
      <c r="A48" s="21" t="s">
        <v>210</v>
      </c>
      <c r="B48" s="21" t="str">
        <f aca="false">INDEX(Pricebook!$B$2:$B$1401,MATCH(A48,Pricebook!$A$2:$A$1401,0))</f>
        <v>Switchboard enclosure 18 pole, IP65 weatherproof</v>
      </c>
      <c r="C48" s="19" t="n">
        <f aca="false">INDEX(Pricebook!$G$2:$G$1401,MATCH(A48,Pricebook!$A$2:$A$1401,0))</f>
        <v>151</v>
      </c>
      <c r="D48" s="19" t="n">
        <f aca="false">INDEX(Pricebook!$L$2:$L$1401,MATCH(A48,Pricebook!$A$2:$A$1401,0))</f>
        <v>215.75</v>
      </c>
      <c r="E48" s="21"/>
    </row>
    <row r="49" customFormat="false" ht="15" hidden="false" customHeight="false" outlineLevel="0" collapsed="false">
      <c r="A49" s="21" t="s">
        <v>212</v>
      </c>
      <c r="B49" s="21" t="str">
        <f aca="false">INDEX(Pricebook!$B$2:$B$1401,MATCH(A49,Pricebook!$A$2:$A$1401,0))</f>
        <v>Neutral link 6 way, Range B</v>
      </c>
      <c r="C49" s="19" t="n">
        <f aca="false">INDEX(Pricebook!$G$2:$G$1401,MATCH(A49,Pricebook!$A$2:$A$1401,0))</f>
        <v>6.08</v>
      </c>
      <c r="D49" s="19" t="n">
        <f aca="false">INDEX(Pricebook!$L$2:$L$1401,MATCH(A49,Pricebook!$A$2:$A$1401,0))</f>
        <v>8.7</v>
      </c>
      <c r="E49" s="21"/>
    </row>
    <row r="50" customFormat="false" ht="15" hidden="false" customHeight="false" outlineLevel="0" collapsed="false">
      <c r="A50" s="21" t="s">
        <v>214</v>
      </c>
      <c r="B50" s="21" t="str">
        <f aca="false">INDEX(Pricebook!$B$2:$B$1401,MATCH(A50,Pricebook!$A$2:$A$1401,0))</f>
        <v>Busbar kit 3P 160A, Range A</v>
      </c>
      <c r="C50" s="19" t="n">
        <f aca="false">INDEX(Pricebook!$G$2:$G$1401,MATCH(A50,Pricebook!$A$2:$A$1401,0))</f>
        <v>85.57</v>
      </c>
      <c r="D50" s="19" t="n">
        <f aca="false">INDEX(Pricebook!$L$2:$L$1401,MATCH(A50,Pricebook!$A$2:$A$1401,0))</f>
        <v>122.25</v>
      </c>
      <c r="E50" s="21"/>
    </row>
    <row r="51" customFormat="false" ht="15" hidden="false" customHeight="false" outlineLevel="0" collapsed="false">
      <c r="A51" s="21" t="s">
        <v>216</v>
      </c>
      <c r="B51" s="21" t="str">
        <f aca="false">INDEX(Pricebook!$B$2:$B$1401,MATCH(A51,Pricebook!$A$2:$A$1401,0))</f>
        <v>Switchboard enclosure 8 pole, IP65 weatherproof</v>
      </c>
      <c r="C51" s="19" t="n">
        <f aca="false">INDEX(Pricebook!$G$2:$G$1401,MATCH(A51,Pricebook!$A$2:$A$1401,0))</f>
        <v>78.68</v>
      </c>
      <c r="D51" s="19" t="n">
        <f aca="false">INDEX(Pricebook!$L$2:$L$1401,MATCH(A51,Pricebook!$A$2:$A$1401,0))</f>
        <v>100.9</v>
      </c>
      <c r="E51" s="21"/>
    </row>
    <row r="52" customFormat="false" ht="15" hidden="false" customHeight="false" outlineLevel="0" collapsed="false">
      <c r="A52" s="21" t="s">
        <v>219</v>
      </c>
      <c r="B52" s="21" t="str">
        <f aca="false">INDEX(Pricebook!$B$2:$B$1401,MATCH(A52,Pricebook!$A$2:$A$1401,0))</f>
        <v>Meter panel, 3 phase, Range C</v>
      </c>
      <c r="C52" s="19" t="n">
        <f aca="false">INDEX(Pricebook!$G$2:$G$1401,MATCH(A52,Pricebook!$A$2:$A$1401,0))</f>
        <v>70.17</v>
      </c>
      <c r="D52" s="19" t="n">
        <f aca="false">INDEX(Pricebook!$L$2:$L$1401,MATCH(A52,Pricebook!$A$2:$A$1401,0))</f>
        <v>100.25</v>
      </c>
      <c r="E52" s="21"/>
    </row>
    <row r="53" customFormat="false" ht="15" hidden="false" customHeight="false" outlineLevel="0" collapsed="false">
      <c r="A53" s="21" t="s">
        <v>221</v>
      </c>
      <c r="B53" s="21" t="str">
        <f aca="false">INDEX(Pricebook!$B$2:$B$1401,MATCH(A53,Pricebook!$A$2:$A$1401,0))</f>
        <v>Main switch 4P 250A, Range D</v>
      </c>
      <c r="C53" s="19" t="n">
        <f aca="false">INDEX(Pricebook!$G$2:$G$1401,MATCH(A53,Pricebook!$A$2:$A$1401,0))</f>
        <v>357.39</v>
      </c>
      <c r="D53" s="19" t="n">
        <f aca="false">INDEX(Pricebook!$L$2:$L$1401,MATCH(A53,Pricebook!$A$2:$A$1401,0))</f>
        <v>510.6</v>
      </c>
      <c r="E53" s="21"/>
    </row>
    <row r="54" customFormat="false" ht="15" hidden="false" customHeight="false" outlineLevel="0" collapsed="false">
      <c r="A54" s="21" t="s">
        <v>223</v>
      </c>
      <c r="B54" s="21" t="str">
        <f aca="false">INDEX(Pricebook!$B$2:$B$1401,MATCH(A54,Pricebook!$A$2:$A$1401,0))</f>
        <v>Main switch 4P 80A, Range C</v>
      </c>
      <c r="C54" s="19" t="n">
        <f aca="false">INDEX(Pricebook!$G$2:$G$1401,MATCH(A54,Pricebook!$A$2:$A$1401,0))</f>
        <v>74.58</v>
      </c>
      <c r="D54" s="19" t="n">
        <f aca="false">INDEX(Pricebook!$L$2:$L$1401,MATCH(A54,Pricebook!$A$2:$A$1401,0))</f>
        <v>106.55</v>
      </c>
      <c r="E54" s="21"/>
    </row>
    <row r="55" customFormat="false" ht="15" hidden="false" customHeight="false" outlineLevel="0" collapsed="false">
      <c r="A55" s="21" t="s">
        <v>225</v>
      </c>
      <c r="B55" s="21" t="str">
        <f aca="false">INDEX(Pricebook!$B$2:$B$1401,MATCH(A55,Pricebook!$A$2:$A$1401,0))</f>
        <v>Earth bar 6 way, Range B</v>
      </c>
      <c r="C55" s="19" t="n">
        <f aca="false">INDEX(Pricebook!$G$2:$G$1401,MATCH(A55,Pricebook!$A$2:$A$1401,0))</f>
        <v>6.55</v>
      </c>
      <c r="D55" s="19" t="n">
        <f aca="false">INDEX(Pricebook!$L$2:$L$1401,MATCH(A55,Pricebook!$A$2:$A$1401,0))</f>
        <v>9.4</v>
      </c>
      <c r="E55" s="21"/>
    </row>
    <row r="56" customFormat="false" ht="15" hidden="false" customHeight="false" outlineLevel="0" collapsed="false">
      <c r="A56" s="21" t="s">
        <v>227</v>
      </c>
      <c r="B56" s="21" t="str">
        <f aca="false">INDEX(Pricebook!$B$2:$B$1401,MATCH(A56,Pricebook!$A$2:$A$1401,0))</f>
        <v>Main switch 2P 63A, Range D</v>
      </c>
      <c r="C56" s="19" t="n">
        <f aca="false">INDEX(Pricebook!$G$2:$G$1401,MATCH(A56,Pricebook!$A$2:$A$1401,0))</f>
        <v>45.19</v>
      </c>
      <c r="D56" s="19" t="n">
        <f aca="false">INDEX(Pricebook!$L$2:$L$1401,MATCH(A56,Pricebook!$A$2:$A$1401,0))</f>
        <v>60.3</v>
      </c>
      <c r="E56" s="21"/>
    </row>
    <row r="57" customFormat="false" ht="15" hidden="false" customHeight="false" outlineLevel="0" collapsed="false">
      <c r="A57" s="21" t="s">
        <v>229</v>
      </c>
      <c r="B57" s="21" t="str">
        <f aca="false">INDEX(Pricebook!$B$2:$B$1401,MATCH(A57,Pricebook!$A$2:$A$1401,0))</f>
        <v>Busbar kit 3P 63A, Range A</v>
      </c>
      <c r="C57" s="19" t="n">
        <f aca="false">INDEX(Pricebook!$G$2:$G$1401,MATCH(A57,Pricebook!$A$2:$A$1401,0))</f>
        <v>35.51</v>
      </c>
      <c r="D57" s="19" t="n">
        <f aca="false">INDEX(Pricebook!$L$2:$L$1401,MATCH(A57,Pricebook!$A$2:$A$1401,0))</f>
        <v>44.4</v>
      </c>
      <c r="E57" s="21"/>
    </row>
    <row r="58" customFormat="false" ht="15" hidden="false" customHeight="false" outlineLevel="0" collapsed="false">
      <c r="A58" s="21" t="s">
        <v>231</v>
      </c>
      <c r="B58" s="21" t="str">
        <f aca="false">INDEX(Pricebook!$B$2:$B$1401,MATCH(A58,Pricebook!$A$2:$A$1401,0))</f>
        <v>Main switch 2P 80A, Range A</v>
      </c>
      <c r="C58" s="19" t="n">
        <f aca="false">INDEX(Pricebook!$G$2:$G$1401,MATCH(A58,Pricebook!$A$2:$A$1401,0))</f>
        <v>33.25</v>
      </c>
      <c r="D58" s="19" t="n">
        <f aca="false">INDEX(Pricebook!$L$2:$L$1401,MATCH(A58,Pricebook!$A$2:$A$1401,0))</f>
        <v>44.35</v>
      </c>
      <c r="E58" s="21"/>
    </row>
    <row r="59" customFormat="false" ht="15" hidden="false" customHeight="false" outlineLevel="0" collapsed="false">
      <c r="A59" s="21" t="s">
        <v>233</v>
      </c>
      <c r="B59" s="21" t="str">
        <f aca="false">INDEX(Pricebook!$B$2:$B$1401,MATCH(A59,Pricebook!$A$2:$A$1401,0))</f>
        <v>Main switch 2P 80A, Range C</v>
      </c>
      <c r="C59" s="19" t="n">
        <f aca="false">INDEX(Pricebook!$G$2:$G$1401,MATCH(A59,Pricebook!$A$2:$A$1401,0))</f>
        <v>45.55</v>
      </c>
      <c r="D59" s="19" t="n">
        <f aca="false">INDEX(Pricebook!$L$2:$L$1401,MATCH(A59,Pricebook!$A$2:$A$1401,0))</f>
        <v>65.1</v>
      </c>
      <c r="E59" s="21"/>
    </row>
    <row r="60" customFormat="false" ht="15" hidden="false" customHeight="false" outlineLevel="0" collapsed="false">
      <c r="A60" s="21" t="s">
        <v>235</v>
      </c>
      <c r="B60" s="21" t="str">
        <f aca="false">INDEX(Pricebook!$B$2:$B$1401,MATCH(A60,Pricebook!$A$2:$A$1401,0))</f>
        <v>Weatherproof meter box IP56, 3 phase, Range C</v>
      </c>
      <c r="C60" s="19" t="n">
        <f aca="false">INDEX(Pricebook!$G$2:$G$1401,MATCH(A60,Pricebook!$A$2:$A$1401,0))</f>
        <v>85.84</v>
      </c>
      <c r="D60" s="19" t="n">
        <f aca="false">INDEX(Pricebook!$L$2:$L$1401,MATCH(A60,Pricebook!$A$2:$A$1401,0))</f>
        <v>122.65</v>
      </c>
      <c r="E60" s="21"/>
    </row>
    <row r="61" customFormat="false" ht="15" hidden="false" customHeight="false" outlineLevel="0" collapsed="false">
      <c r="A61" s="21" t="s">
        <v>237</v>
      </c>
      <c r="B61" s="21" t="str">
        <f aca="false">INDEX(Pricebook!$B$2:$B$1401,MATCH(A61,Pricebook!$A$2:$A$1401,0))</f>
        <v>Switchboard enclosure 8 pole, flush</v>
      </c>
      <c r="C61" s="19" t="n">
        <f aca="false">INDEX(Pricebook!$G$2:$G$1401,MATCH(A61,Pricebook!$A$2:$A$1401,0))</f>
        <v>59.08</v>
      </c>
      <c r="D61" s="19" t="n">
        <f aca="false">INDEX(Pricebook!$L$2:$L$1401,MATCH(A61,Pricebook!$A$2:$A$1401,0))</f>
        <v>84.4</v>
      </c>
      <c r="E61" s="21"/>
    </row>
    <row r="62" customFormat="false" ht="15" hidden="false" customHeight="false" outlineLevel="0" collapsed="false">
      <c r="A62" s="21" t="s">
        <v>239</v>
      </c>
      <c r="B62" s="21" t="str">
        <f aca="false">INDEX(Pricebook!$B$2:$B$1401,MATCH(A62,Pricebook!$A$2:$A$1401,0))</f>
        <v>Switchboard enclosure 24 pole, flush</v>
      </c>
      <c r="C62" s="19" t="n">
        <f aca="false">INDEX(Pricebook!$G$2:$G$1401,MATCH(A62,Pricebook!$A$2:$A$1401,0))</f>
        <v>155.43</v>
      </c>
      <c r="D62" s="19" t="n">
        <f aca="false">INDEX(Pricebook!$L$2:$L$1401,MATCH(A62,Pricebook!$A$2:$A$1401,0))</f>
        <v>222.05</v>
      </c>
      <c r="E62" s="21"/>
    </row>
    <row r="63" customFormat="false" ht="15" hidden="false" customHeight="false" outlineLevel="0" collapsed="false">
      <c r="A63" s="21" t="s">
        <v>241</v>
      </c>
      <c r="B63" s="21" t="str">
        <f aca="false">INDEX(Pricebook!$B$2:$B$1401,MATCH(A63,Pricebook!$A$2:$A$1401,0))</f>
        <v>Terminal block 16mm², 10 pack, Range D</v>
      </c>
      <c r="C63" s="19" t="n">
        <f aca="false">INDEX(Pricebook!$G$2:$G$1401,MATCH(A63,Pricebook!$A$2:$A$1401,0))</f>
        <v>25.11</v>
      </c>
      <c r="D63" s="19" t="n">
        <f aca="false">INDEX(Pricebook!$L$2:$L$1401,MATCH(A63,Pricebook!$A$2:$A$1401,0))</f>
        <v>35.9</v>
      </c>
      <c r="E63" s="21"/>
    </row>
    <row r="64" customFormat="false" ht="15" hidden="false" customHeight="false" outlineLevel="0" collapsed="false">
      <c r="A64" s="21" t="s">
        <v>248</v>
      </c>
      <c r="B64" s="21" t="str">
        <f aca="false">INDEX(Pricebook!$B$2:$B$1401,MATCH(A64,Pricebook!$A$2:$A$1401,0))</f>
        <v>Main switch 4P 250A, Range A</v>
      </c>
      <c r="C64" s="19" t="n">
        <f aca="false">INDEX(Pricebook!$G$2:$G$1401,MATCH(A64,Pricebook!$A$2:$A$1401,0))</f>
        <v>221.44</v>
      </c>
      <c r="D64" s="19" t="n">
        <f aca="false">INDEX(Pricebook!$L$2:$L$1401,MATCH(A64,Pricebook!$A$2:$A$1401,0))</f>
        <v>316.35</v>
      </c>
      <c r="E64" s="21"/>
    </row>
    <row r="65" customFormat="false" ht="15" hidden="false" customHeight="false" outlineLevel="0" collapsed="false">
      <c r="A65" s="21" t="s">
        <v>250</v>
      </c>
      <c r="B65" s="21" t="str">
        <f aca="false">INDEX(Pricebook!$B$2:$B$1401,MATCH(A65,Pricebook!$A$2:$A$1401,0))</f>
        <v>Busbar kit 3P 250A, Range D</v>
      </c>
      <c r="C65" s="19" t="n">
        <f aca="false">INDEX(Pricebook!$G$2:$G$1401,MATCH(A65,Pricebook!$A$2:$A$1401,0))</f>
        <v>246.58</v>
      </c>
      <c r="D65" s="19" t="n">
        <f aca="false">INDEX(Pricebook!$L$2:$L$1401,MATCH(A65,Pricebook!$A$2:$A$1401,0))</f>
        <v>324.45</v>
      </c>
      <c r="E65" s="21"/>
    </row>
    <row r="66" customFormat="false" ht="15" hidden="false" customHeight="false" outlineLevel="0" collapsed="false">
      <c r="A66" s="21" t="s">
        <v>252</v>
      </c>
      <c r="B66" s="21" t="str">
        <f aca="false">INDEX(Pricebook!$B$2:$B$1401,MATCH(A66,Pricebook!$A$2:$A$1401,0))</f>
        <v>Switchboard enclosure 8 pole, surface</v>
      </c>
      <c r="C66" s="19" t="n">
        <f aca="false">INDEX(Pricebook!$G$2:$G$1401,MATCH(A66,Pricebook!$A$2:$A$1401,0))</f>
        <v>52.52</v>
      </c>
      <c r="D66" s="19" t="n">
        <f aca="false">INDEX(Pricebook!$L$2:$L$1401,MATCH(A66,Pricebook!$A$2:$A$1401,0))</f>
        <v>75.05</v>
      </c>
      <c r="E66" s="21"/>
    </row>
    <row r="67" customFormat="false" ht="15" hidden="false" customHeight="false" outlineLevel="0" collapsed="false">
      <c r="A67" s="21" t="s">
        <v>254</v>
      </c>
      <c r="B67" s="21" t="str">
        <f aca="false">INDEX(Pricebook!$B$2:$B$1401,MATCH(A67,Pricebook!$A$2:$A$1401,0))</f>
        <v>Terminal block 6mm², 10 pack, Range A</v>
      </c>
      <c r="C67" s="19" t="n">
        <f aca="false">INDEX(Pricebook!$G$2:$G$1401,MATCH(A67,Pricebook!$A$2:$A$1401,0))</f>
        <v>8.46</v>
      </c>
      <c r="D67" s="19" t="n">
        <f aca="false">INDEX(Pricebook!$L$2:$L$1401,MATCH(A67,Pricebook!$A$2:$A$1401,0))</f>
        <v>11.15</v>
      </c>
      <c r="E67" s="21"/>
    </row>
    <row r="68" customFormat="false" ht="15" hidden="false" customHeight="false" outlineLevel="0" collapsed="false">
      <c r="A68" s="21" t="s">
        <v>256</v>
      </c>
      <c r="B68" s="21" t="str">
        <f aca="false">INDEX(Pricebook!$B$2:$B$1401,MATCH(A68,Pricebook!$A$2:$A$1401,0))</f>
        <v>Surface enclosure 8 module, DIN rail, Range C</v>
      </c>
      <c r="C68" s="19" t="n">
        <f aca="false">INDEX(Pricebook!$G$2:$G$1401,MATCH(A68,Pricebook!$A$2:$A$1401,0))</f>
        <v>26.34</v>
      </c>
      <c r="D68" s="19" t="n">
        <f aca="false">INDEX(Pricebook!$L$2:$L$1401,MATCH(A68,Pricebook!$A$2:$A$1401,0))</f>
        <v>35.15</v>
      </c>
      <c r="E68" s="21"/>
    </row>
    <row r="69" customFormat="false" ht="15" hidden="false" customHeight="false" outlineLevel="0" collapsed="false">
      <c r="A69" s="21" t="s">
        <v>258</v>
      </c>
      <c r="B69" s="21" t="str">
        <f aca="false">INDEX(Pricebook!$B$2:$B$1401,MATCH(A69,Pricebook!$A$2:$A$1401,0))</f>
        <v>Surface enclosure 12 module, DIN rail, Range A</v>
      </c>
      <c r="C69" s="19" t="n">
        <f aca="false">INDEX(Pricebook!$G$2:$G$1401,MATCH(A69,Pricebook!$A$2:$A$1401,0))</f>
        <v>27.9</v>
      </c>
      <c r="D69" s="19" t="n">
        <f aca="false">INDEX(Pricebook!$L$2:$L$1401,MATCH(A69,Pricebook!$A$2:$A$1401,0))</f>
        <v>39.9</v>
      </c>
      <c r="E69" s="21"/>
    </row>
    <row r="70" customFormat="false" ht="15" hidden="false" customHeight="false" outlineLevel="0" collapsed="false">
      <c r="A70" s="21" t="s">
        <v>260</v>
      </c>
      <c r="B70" s="21" t="str">
        <f aca="false">INDEX(Pricebook!$B$2:$B$1401,MATCH(A70,Pricebook!$A$2:$A$1401,0))</f>
        <v>Main switch 2P 80A, Range D</v>
      </c>
      <c r="C70" s="19" t="n">
        <f aca="false">INDEX(Pricebook!$G$2:$G$1401,MATCH(A70,Pricebook!$A$2:$A$1401,0))</f>
        <v>53.46</v>
      </c>
      <c r="D70" s="19" t="n">
        <f aca="false">INDEX(Pricebook!$L$2:$L$1401,MATCH(A70,Pricebook!$A$2:$A$1401,0))</f>
        <v>70.35</v>
      </c>
      <c r="E70" s="21"/>
    </row>
    <row r="71" customFormat="false" ht="15" hidden="false" customHeight="false" outlineLevel="0" collapsed="false">
      <c r="A71" s="21" t="s">
        <v>262</v>
      </c>
      <c r="B71" s="21" t="str">
        <f aca="false">INDEX(Pricebook!$B$2:$B$1401,MATCH(A71,Pricebook!$A$2:$A$1401,0))</f>
        <v>Switchboard enclosure 18 pole, flush</v>
      </c>
      <c r="C71" s="19" t="n">
        <f aca="false">INDEX(Pricebook!$G$2:$G$1401,MATCH(A71,Pricebook!$A$2:$A$1401,0))</f>
        <v>111.59</v>
      </c>
      <c r="D71" s="19" t="n">
        <f aca="false">INDEX(Pricebook!$L$2:$L$1401,MATCH(A71,Pricebook!$A$2:$A$1401,0))</f>
        <v>159.45</v>
      </c>
      <c r="E71" s="21" t="s">
        <v>2955</v>
      </c>
    </row>
    <row r="72" customFormat="false" ht="15" hidden="false" customHeight="false" outlineLevel="0" collapsed="false">
      <c r="A72" s="21" t="s">
        <v>264</v>
      </c>
      <c r="B72" s="21" t="str">
        <f aca="false">INDEX(Pricebook!$B$2:$B$1401,MATCH(A72,Pricebook!$A$2:$A$1401,0))</f>
        <v>Main switch 4P 160A, Range B</v>
      </c>
      <c r="C72" s="19" t="n">
        <f aca="false">INDEX(Pricebook!$G$2:$G$1401,MATCH(A72,Pricebook!$A$2:$A$1401,0))</f>
        <v>151.67</v>
      </c>
      <c r="D72" s="19" t="n">
        <f aca="false">INDEX(Pricebook!$L$2:$L$1401,MATCH(A72,Pricebook!$A$2:$A$1401,0))</f>
        <v>202.25</v>
      </c>
      <c r="E72" s="21"/>
    </row>
    <row r="73" customFormat="false" ht="15" hidden="false" customHeight="false" outlineLevel="0" collapsed="false">
      <c r="A73" s="21" t="s">
        <v>266</v>
      </c>
      <c r="B73" s="21" t="str">
        <f aca="false">INDEX(Pricebook!$B$2:$B$1401,MATCH(A73,Pricebook!$A$2:$A$1401,0))</f>
        <v>Earth bar 10 way, Range C</v>
      </c>
      <c r="C73" s="19" t="n">
        <f aca="false">INDEX(Pricebook!$G$2:$G$1401,MATCH(A73,Pricebook!$A$2:$A$1401,0))</f>
        <v>12.07</v>
      </c>
      <c r="D73" s="19" t="n">
        <f aca="false">INDEX(Pricebook!$L$2:$L$1401,MATCH(A73,Pricebook!$A$2:$A$1401,0))</f>
        <v>17.25</v>
      </c>
      <c r="E73" s="21"/>
    </row>
    <row r="74" customFormat="false" ht="15" hidden="false" customHeight="false" outlineLevel="0" collapsed="false">
      <c r="A74" s="21" t="s">
        <v>268</v>
      </c>
      <c r="B74" s="21" t="str">
        <f aca="false">INDEX(Pricebook!$B$2:$B$1401,MATCH(A74,Pricebook!$A$2:$A$1401,0))</f>
        <v>Weatherproof meter box IP56, 3 phase, Range B</v>
      </c>
      <c r="C74" s="19" t="n">
        <f aca="false">INDEX(Pricebook!$G$2:$G$1401,MATCH(A74,Pricebook!$A$2:$A$1401,0))</f>
        <v>75.09</v>
      </c>
      <c r="D74" s="19" t="n">
        <f aca="false">INDEX(Pricebook!$L$2:$L$1401,MATCH(A74,Pricebook!$A$2:$A$1401,0))</f>
        <v>107.3</v>
      </c>
      <c r="E74" s="21"/>
    </row>
    <row r="75" customFormat="false" ht="15" hidden="false" customHeight="false" outlineLevel="0" collapsed="false">
      <c r="A75" s="21" t="s">
        <v>270</v>
      </c>
      <c r="B75" s="21" t="str">
        <f aca="false">INDEX(Pricebook!$B$2:$B$1401,MATCH(A75,Pricebook!$A$2:$A$1401,0))</f>
        <v>Weatherproof meter box IP56, 3 phase, Range D</v>
      </c>
      <c r="C75" s="19" t="n">
        <f aca="false">INDEX(Pricebook!$G$2:$G$1401,MATCH(A75,Pricebook!$A$2:$A$1401,0))</f>
        <v>100.81</v>
      </c>
      <c r="D75" s="19" t="n">
        <f aca="false">INDEX(Pricebook!$L$2:$L$1401,MATCH(A75,Pricebook!$A$2:$A$1401,0))</f>
        <v>144.05</v>
      </c>
      <c r="E75" s="21"/>
    </row>
    <row r="76" customFormat="false" ht="15" hidden="false" customHeight="false" outlineLevel="0" collapsed="false">
      <c r="A76" s="21" t="s">
        <v>272</v>
      </c>
      <c r="B76" s="21" t="str">
        <f aca="false">INDEX(Pricebook!$B$2:$B$1401,MATCH(A76,Pricebook!$A$2:$A$1401,0))</f>
        <v>Main switch 4P 200A, Range C</v>
      </c>
      <c r="C76" s="19" t="n">
        <f aca="false">INDEX(Pricebook!$G$2:$G$1401,MATCH(A76,Pricebook!$A$2:$A$1401,0))</f>
        <v>221.04</v>
      </c>
      <c r="D76" s="19" t="n">
        <f aca="false">INDEX(Pricebook!$L$2:$L$1401,MATCH(A76,Pricebook!$A$2:$A$1401,0))</f>
        <v>298.75</v>
      </c>
      <c r="E76" s="21"/>
    </row>
    <row r="77" customFormat="false" ht="15" hidden="false" customHeight="false" outlineLevel="0" collapsed="false">
      <c r="A77" s="21" t="s">
        <v>275</v>
      </c>
      <c r="B77" s="21" t="str">
        <f aca="false">INDEX(Pricebook!$B$2:$B$1401,MATCH(A77,Pricebook!$A$2:$A$1401,0))</f>
        <v>Earth bar 6 way, Range D</v>
      </c>
      <c r="C77" s="19" t="n">
        <f aca="false">INDEX(Pricebook!$G$2:$G$1401,MATCH(A77,Pricebook!$A$2:$A$1401,0))</f>
        <v>8.85</v>
      </c>
      <c r="D77" s="19" t="n">
        <f aca="false">INDEX(Pricebook!$L$2:$L$1401,MATCH(A77,Pricebook!$A$2:$A$1401,0))</f>
        <v>12.65</v>
      </c>
      <c r="E77" s="21"/>
    </row>
    <row r="78" customFormat="false" ht="15" hidden="false" customHeight="false" outlineLevel="0" collapsed="false">
      <c r="A78" s="21" t="s">
        <v>277</v>
      </c>
      <c r="B78" s="21" t="str">
        <f aca="false">INDEX(Pricebook!$B$2:$B$1401,MATCH(A78,Pricebook!$A$2:$A$1401,0))</f>
        <v>Switchboard enclosure 24 pole, IP65 weatherproof</v>
      </c>
      <c r="C78" s="19" t="n">
        <f aca="false">INDEX(Pricebook!$G$2:$G$1401,MATCH(A78,Pricebook!$A$2:$A$1401,0))</f>
        <v>209.99</v>
      </c>
      <c r="D78" s="19" t="n">
        <f aca="false">INDEX(Pricebook!$L$2:$L$1401,MATCH(A78,Pricebook!$A$2:$A$1401,0))</f>
        <v>300</v>
      </c>
      <c r="E78" s="21"/>
    </row>
    <row r="79" customFormat="false" ht="15" hidden="false" customHeight="false" outlineLevel="0" collapsed="false">
      <c r="A79" s="21" t="s">
        <v>279</v>
      </c>
      <c r="B79" s="21" t="str">
        <f aca="false">INDEX(Pricebook!$B$2:$B$1401,MATCH(A79,Pricebook!$A$2:$A$1401,0))</f>
        <v>Main switch 4P 200A, Range A</v>
      </c>
      <c r="C79" s="19" t="n">
        <f aca="false">INDEX(Pricebook!$G$2:$G$1401,MATCH(A79,Pricebook!$A$2:$A$1401,0))</f>
        <v>162.77</v>
      </c>
      <c r="D79" s="19" t="n">
        <f aca="false">INDEX(Pricebook!$L$2:$L$1401,MATCH(A79,Pricebook!$A$2:$A$1401,0))</f>
        <v>232.55</v>
      </c>
      <c r="E79" s="21"/>
    </row>
    <row r="80" customFormat="false" ht="15" hidden="false" customHeight="false" outlineLevel="0" collapsed="false">
      <c r="A80" s="21" t="s">
        <v>281</v>
      </c>
      <c r="B80" s="21" t="str">
        <f aca="false">INDEX(Pricebook!$B$2:$B$1401,MATCH(A80,Pricebook!$A$2:$A$1401,0))</f>
        <v>Surface enclosure 4 module, DIN rail, Range A</v>
      </c>
      <c r="C80" s="19" t="n">
        <f aca="false">INDEX(Pricebook!$G$2:$G$1401,MATCH(A80,Pricebook!$A$2:$A$1401,0))</f>
        <v>13.12</v>
      </c>
      <c r="D80" s="19" t="n">
        <f aca="false">INDEX(Pricebook!$L$2:$L$1401,MATCH(A80,Pricebook!$A$2:$A$1401,0))</f>
        <v>16.1</v>
      </c>
      <c r="E80" s="21"/>
    </row>
    <row r="81" customFormat="false" ht="15" hidden="false" customHeight="false" outlineLevel="0" collapsed="false">
      <c r="A81" s="21" t="s">
        <v>283</v>
      </c>
      <c r="B81" s="21" t="str">
        <f aca="false">INDEX(Pricebook!$B$2:$B$1401,MATCH(A81,Pricebook!$A$2:$A$1401,0))</f>
        <v>Busbar kit 3P 250A, Range A</v>
      </c>
      <c r="C81" s="19" t="n">
        <f aca="false">INDEX(Pricebook!$G$2:$G$1401,MATCH(A81,Pricebook!$A$2:$A$1401,0))</f>
        <v>154.43</v>
      </c>
      <c r="D81" s="19" t="n">
        <f aca="false">INDEX(Pricebook!$L$2:$L$1401,MATCH(A81,Pricebook!$A$2:$A$1401,0))</f>
        <v>220.65</v>
      </c>
      <c r="E81" s="21"/>
    </row>
    <row r="82" customFormat="false" ht="15" hidden="false" customHeight="false" outlineLevel="0" collapsed="false">
      <c r="A82" s="21" t="s">
        <v>285</v>
      </c>
      <c r="B82" s="21" t="str">
        <f aca="false">INDEX(Pricebook!$B$2:$B$1401,MATCH(A82,Pricebook!$A$2:$A$1401,0))</f>
        <v>Weatherproof meter box IP56, 1 phase, Range D</v>
      </c>
      <c r="C82" s="19" t="n">
        <f aca="false">INDEX(Pricebook!$G$2:$G$1401,MATCH(A82,Pricebook!$A$2:$A$1401,0))</f>
        <v>65.63</v>
      </c>
      <c r="D82" s="19" t="n">
        <f aca="false">INDEX(Pricebook!$L$2:$L$1401,MATCH(A82,Pricebook!$A$2:$A$1401,0))</f>
        <v>93.8</v>
      </c>
      <c r="E82" s="21"/>
    </row>
    <row r="83" customFormat="false" ht="15" hidden="false" customHeight="false" outlineLevel="0" collapsed="false">
      <c r="A83" s="21" t="s">
        <v>287</v>
      </c>
      <c r="B83" s="21" t="str">
        <f aca="false">INDEX(Pricebook!$B$2:$B$1401,MATCH(A83,Pricebook!$A$2:$A$1401,0))</f>
        <v>Neutral link 12 way, Range D</v>
      </c>
      <c r="C83" s="19" t="n">
        <f aca="false">INDEX(Pricebook!$G$2:$G$1401,MATCH(A83,Pricebook!$A$2:$A$1401,0))</f>
        <v>13.42</v>
      </c>
      <c r="D83" s="19" t="n">
        <f aca="false">INDEX(Pricebook!$L$2:$L$1401,MATCH(A83,Pricebook!$A$2:$A$1401,0))</f>
        <v>19.15</v>
      </c>
      <c r="E83" s="21"/>
    </row>
    <row r="84" customFormat="false" ht="15" hidden="false" customHeight="false" outlineLevel="0" collapsed="false">
      <c r="A84" s="21" t="s">
        <v>290</v>
      </c>
      <c r="B84" s="21" t="str">
        <f aca="false">INDEX(Pricebook!$B$2:$B$1401,MATCH(A84,Pricebook!$A$2:$A$1401,0))</f>
        <v>Neutral link 20 way, Range B</v>
      </c>
      <c r="C84" s="19" t="n">
        <f aca="false">INDEX(Pricebook!$G$2:$G$1401,MATCH(A84,Pricebook!$A$2:$A$1401,0))</f>
        <v>16.28</v>
      </c>
      <c r="D84" s="19" t="n">
        <f aca="false">INDEX(Pricebook!$L$2:$L$1401,MATCH(A84,Pricebook!$A$2:$A$1401,0))</f>
        <v>23.3</v>
      </c>
      <c r="E84" s="21"/>
    </row>
    <row r="85" customFormat="false" ht="15" hidden="false" customHeight="false" outlineLevel="0" collapsed="false">
      <c r="A85" s="21" t="s">
        <v>292</v>
      </c>
      <c r="B85" s="21" t="str">
        <f aca="false">INDEX(Pricebook!$B$2:$B$1401,MATCH(A85,Pricebook!$A$2:$A$1401,0))</f>
        <v>Earth bar 6 way, Range C</v>
      </c>
      <c r="C85" s="19" t="n">
        <f aca="false">INDEX(Pricebook!$G$2:$G$1401,MATCH(A85,Pricebook!$A$2:$A$1401,0))</f>
        <v>7.5</v>
      </c>
      <c r="D85" s="19" t="n">
        <f aca="false">INDEX(Pricebook!$L$2:$L$1401,MATCH(A85,Pricebook!$A$2:$A$1401,0))</f>
        <v>10.75</v>
      </c>
      <c r="E85" s="21"/>
    </row>
    <row r="86" customFormat="false" ht="15" hidden="false" customHeight="false" outlineLevel="0" collapsed="false">
      <c r="A86" s="21" t="s">
        <v>294</v>
      </c>
      <c r="B86" s="21" t="str">
        <f aca="false">INDEX(Pricebook!$B$2:$B$1401,MATCH(A86,Pricebook!$A$2:$A$1401,0))</f>
        <v>Neutral link 20 way, Range D</v>
      </c>
      <c r="C86" s="19" t="n">
        <f aca="false">INDEX(Pricebook!$G$2:$G$1401,MATCH(A86,Pricebook!$A$2:$A$1401,0))</f>
        <v>22.16</v>
      </c>
      <c r="D86" s="19" t="n">
        <f aca="false">INDEX(Pricebook!$L$2:$L$1401,MATCH(A86,Pricebook!$A$2:$A$1401,0))</f>
        <v>28.45</v>
      </c>
      <c r="E86" s="21"/>
    </row>
    <row r="87" customFormat="false" ht="15" hidden="false" customHeight="false" outlineLevel="0" collapsed="false">
      <c r="A87" s="21" t="s">
        <v>296</v>
      </c>
      <c r="B87" s="21" t="str">
        <f aca="false">INDEX(Pricebook!$B$2:$B$1401,MATCH(A87,Pricebook!$A$2:$A$1401,0))</f>
        <v>Main switch 4P 80A, Range A</v>
      </c>
      <c r="C87" s="19" t="n">
        <f aca="false">INDEX(Pricebook!$G$2:$G$1401,MATCH(A87,Pricebook!$A$2:$A$1401,0))</f>
        <v>55.74</v>
      </c>
      <c r="D87" s="19" t="n">
        <f aca="false">INDEX(Pricebook!$L$2:$L$1401,MATCH(A87,Pricebook!$A$2:$A$1401,0))</f>
        <v>79.65</v>
      </c>
      <c r="E87" s="21"/>
    </row>
    <row r="88" customFormat="false" ht="15" hidden="false" customHeight="false" outlineLevel="0" collapsed="false">
      <c r="A88" s="21" t="s">
        <v>298</v>
      </c>
      <c r="B88" s="21" t="str">
        <f aca="false">INDEX(Pricebook!$B$2:$B$1401,MATCH(A88,Pricebook!$A$2:$A$1401,0))</f>
        <v>Switchboard enclosure 12 pole, surface</v>
      </c>
      <c r="C88" s="19" t="n">
        <f aca="false">INDEX(Pricebook!$G$2:$G$1401,MATCH(A88,Pricebook!$A$2:$A$1401,0))</f>
        <v>71.86</v>
      </c>
      <c r="D88" s="19" t="n">
        <f aca="false">INDEX(Pricebook!$L$2:$L$1401,MATCH(A88,Pricebook!$A$2:$A$1401,0))</f>
        <v>89.85</v>
      </c>
      <c r="E88" s="21"/>
    </row>
    <row r="89" customFormat="false" ht="15" hidden="false" customHeight="false" outlineLevel="0" collapsed="false">
      <c r="A89" s="21" t="s">
        <v>300</v>
      </c>
      <c r="B89" s="21" t="str">
        <f aca="false">INDEX(Pricebook!$B$2:$B$1401,MATCH(A89,Pricebook!$A$2:$A$1401,0))</f>
        <v>Earth bar 6 way, Range A</v>
      </c>
      <c r="C89" s="19" t="n">
        <f aca="false">INDEX(Pricebook!$G$2:$G$1401,MATCH(A89,Pricebook!$A$2:$A$1401,0))</f>
        <v>5.57</v>
      </c>
      <c r="D89" s="19" t="n">
        <f aca="false">INDEX(Pricebook!$L$2:$L$1401,MATCH(A89,Pricebook!$A$2:$A$1401,0))</f>
        <v>8</v>
      </c>
      <c r="E89" s="21"/>
    </row>
    <row r="90" customFormat="false" ht="15" hidden="false" customHeight="false" outlineLevel="0" collapsed="false">
      <c r="A90" s="21" t="s">
        <v>302</v>
      </c>
      <c r="B90" s="21" t="str">
        <f aca="false">INDEX(Pricebook!$B$2:$B$1401,MATCH(A90,Pricebook!$A$2:$A$1401,0))</f>
        <v>Busbar kit 3P 63A, Range B</v>
      </c>
      <c r="C90" s="19" t="n">
        <f aca="false">INDEX(Pricebook!$G$2:$G$1401,MATCH(A90,Pricebook!$A$2:$A$1401,0))</f>
        <v>41.38</v>
      </c>
      <c r="D90" s="19" t="n">
        <f aca="false">INDEX(Pricebook!$L$2:$L$1401,MATCH(A90,Pricebook!$A$2:$A$1401,0))</f>
        <v>51.75</v>
      </c>
      <c r="E90" s="21"/>
    </row>
    <row r="91" customFormat="false" ht="15" hidden="false" customHeight="false" outlineLevel="0" collapsed="false">
      <c r="A91" s="21" t="s">
        <v>304</v>
      </c>
      <c r="B91" s="21" t="str">
        <f aca="false">INDEX(Pricebook!$B$2:$B$1401,MATCH(A91,Pricebook!$A$2:$A$1401,0))</f>
        <v>Surface enclosure 8 module, DIN rail, Range D</v>
      </c>
      <c r="C91" s="19" t="n">
        <f aca="false">INDEX(Pricebook!$G$2:$G$1401,MATCH(A91,Pricebook!$A$2:$A$1401,0))</f>
        <v>30.76</v>
      </c>
      <c r="D91" s="19" t="n">
        <f aca="false">INDEX(Pricebook!$L$2:$L$1401,MATCH(A91,Pricebook!$A$2:$A$1401,0))</f>
        <v>41.05</v>
      </c>
      <c r="E91" s="21"/>
    </row>
    <row r="92" customFormat="false" ht="15" hidden="false" customHeight="false" outlineLevel="0" collapsed="false">
      <c r="A92" s="21" t="s">
        <v>306</v>
      </c>
      <c r="B92" s="21" t="str">
        <f aca="false">INDEX(Pricebook!$B$2:$B$1401,MATCH(A92,Pricebook!$A$2:$A$1401,0))</f>
        <v>Neutral link 20 way, Range C</v>
      </c>
      <c r="C92" s="19" t="n">
        <f aca="false">INDEX(Pricebook!$G$2:$G$1401,MATCH(A92,Pricebook!$A$2:$A$1401,0))</f>
        <v>19.08</v>
      </c>
      <c r="D92" s="19" t="n">
        <f aca="false">INDEX(Pricebook!$L$2:$L$1401,MATCH(A92,Pricebook!$A$2:$A$1401,0))</f>
        <v>23.85</v>
      </c>
      <c r="E92" s="21"/>
    </row>
    <row r="93" customFormat="false" ht="15" hidden="false" customHeight="false" outlineLevel="0" collapsed="false">
      <c r="A93" s="21" t="s">
        <v>308</v>
      </c>
      <c r="B93" s="21" t="str">
        <f aca="false">INDEX(Pricebook!$B$2:$B$1401,MATCH(A93,Pricebook!$A$2:$A$1401,0))</f>
        <v>Terminal block 6mm², 10 pack, Range B</v>
      </c>
      <c r="C93" s="19" t="n">
        <f aca="false">INDEX(Pricebook!$G$2:$G$1401,MATCH(A93,Pricebook!$A$2:$A$1401,0))</f>
        <v>9.79</v>
      </c>
      <c r="D93" s="19" t="n">
        <f aca="false">INDEX(Pricebook!$L$2:$L$1401,MATCH(A93,Pricebook!$A$2:$A$1401,0))</f>
        <v>14</v>
      </c>
      <c r="E93" s="21"/>
    </row>
    <row r="94" customFormat="false" ht="15" hidden="false" customHeight="false" outlineLevel="0" collapsed="false">
      <c r="A94" s="21" t="s">
        <v>310</v>
      </c>
      <c r="B94" s="21" t="str">
        <f aca="false">INDEX(Pricebook!$B$2:$B$1401,MATCH(A94,Pricebook!$A$2:$A$1401,0))</f>
        <v>Weatherproof meter box IP56, 1 phase, Range B</v>
      </c>
      <c r="C94" s="19" t="n">
        <f aca="false">INDEX(Pricebook!$G$2:$G$1401,MATCH(A94,Pricebook!$A$2:$A$1401,0))</f>
        <v>47.78</v>
      </c>
      <c r="D94" s="19" t="n">
        <f aca="false">INDEX(Pricebook!$L$2:$L$1401,MATCH(A94,Pricebook!$A$2:$A$1401,0))</f>
        <v>64.6</v>
      </c>
      <c r="E94" s="21"/>
    </row>
    <row r="95" customFormat="false" ht="15" hidden="false" customHeight="false" outlineLevel="0" collapsed="false">
      <c r="A95" s="21" t="s">
        <v>312</v>
      </c>
      <c r="B95" s="21" t="str">
        <f aca="false">INDEX(Pricebook!$B$2:$B$1401,MATCH(A95,Pricebook!$A$2:$A$1401,0))</f>
        <v>Earth bar 16 way, Range C</v>
      </c>
      <c r="C95" s="19" t="n">
        <f aca="false">INDEX(Pricebook!$G$2:$G$1401,MATCH(A95,Pricebook!$A$2:$A$1401,0))</f>
        <v>19.99</v>
      </c>
      <c r="D95" s="19" t="n">
        <f aca="false">INDEX(Pricebook!$L$2:$L$1401,MATCH(A95,Pricebook!$A$2:$A$1401,0))</f>
        <v>28.6</v>
      </c>
      <c r="E95" s="21"/>
    </row>
    <row r="96" customFormat="false" ht="15" hidden="false" customHeight="false" outlineLevel="0" collapsed="false">
      <c r="A96" s="21" t="s">
        <v>314</v>
      </c>
      <c r="B96" s="21" t="str">
        <f aca="false">INDEX(Pricebook!$B$2:$B$1401,MATCH(A96,Pricebook!$A$2:$A$1401,0))</f>
        <v>Terminal block 6mm², 10 pack, Range C</v>
      </c>
      <c r="C96" s="19" t="n">
        <f aca="false">INDEX(Pricebook!$G$2:$G$1401,MATCH(A96,Pricebook!$A$2:$A$1401,0))</f>
        <v>11.35</v>
      </c>
      <c r="D96" s="19" t="n">
        <f aca="false">INDEX(Pricebook!$L$2:$L$1401,MATCH(A96,Pricebook!$A$2:$A$1401,0))</f>
        <v>16.25</v>
      </c>
      <c r="E96" s="21"/>
    </row>
    <row r="97" customFormat="false" ht="15" hidden="false" customHeight="false" outlineLevel="0" collapsed="false">
      <c r="A97" s="21" t="s">
        <v>316</v>
      </c>
      <c r="B97" s="21" t="str">
        <f aca="false">INDEX(Pricebook!$B$2:$B$1401,MATCH(A97,Pricebook!$A$2:$A$1401,0))</f>
        <v>Main switch 4P 160A, Range C</v>
      </c>
      <c r="C97" s="19" t="n">
        <f aca="false">INDEX(Pricebook!$G$2:$G$1401,MATCH(A97,Pricebook!$A$2:$A$1401,0))</f>
        <v>172.82</v>
      </c>
      <c r="D97" s="19" t="n">
        <f aca="false">INDEX(Pricebook!$L$2:$L$1401,MATCH(A97,Pricebook!$A$2:$A$1401,0))</f>
        <v>246.9</v>
      </c>
      <c r="E97" s="21"/>
    </row>
    <row r="98" customFormat="false" ht="15" hidden="false" customHeight="false" outlineLevel="0" collapsed="false">
      <c r="A98" s="21" t="s">
        <v>318</v>
      </c>
      <c r="B98" s="21" t="str">
        <f aca="false">INDEX(Pricebook!$B$2:$B$1401,MATCH(A98,Pricebook!$A$2:$A$1401,0))</f>
        <v>Neutral link 12 way, Range A</v>
      </c>
      <c r="C98" s="19" t="n">
        <f aca="false">INDEX(Pricebook!$G$2:$G$1401,MATCH(A98,Pricebook!$A$2:$A$1401,0))</f>
        <v>8.28</v>
      </c>
      <c r="D98" s="19" t="n">
        <f aca="false">INDEX(Pricebook!$L$2:$L$1401,MATCH(A98,Pricebook!$A$2:$A$1401,0))</f>
        <v>11.85</v>
      </c>
      <c r="E98" s="21"/>
    </row>
    <row r="99" customFormat="false" ht="15" hidden="false" customHeight="false" outlineLevel="0" collapsed="false">
      <c r="A99" s="21" t="s">
        <v>320</v>
      </c>
      <c r="B99" s="21" t="str">
        <f aca="false">INDEX(Pricebook!$B$2:$B$1401,MATCH(A99,Pricebook!$A$2:$A$1401,0))</f>
        <v>Main switch 4P 63A, Range C</v>
      </c>
      <c r="C99" s="19" t="n">
        <f aca="false">INDEX(Pricebook!$G$2:$G$1401,MATCH(A99,Pricebook!$A$2:$A$1401,0))</f>
        <v>64.78</v>
      </c>
      <c r="D99" s="19" t="n">
        <f aca="false">INDEX(Pricebook!$L$2:$L$1401,MATCH(A99,Pricebook!$A$2:$A$1401,0))</f>
        <v>92.55</v>
      </c>
      <c r="E99" s="21"/>
    </row>
    <row r="100" customFormat="false" ht="15" hidden="false" customHeight="false" outlineLevel="0" collapsed="false">
      <c r="A100" s="21" t="s">
        <v>322</v>
      </c>
      <c r="B100" s="21" t="str">
        <f aca="false">INDEX(Pricebook!$B$2:$B$1401,MATCH(A100,Pricebook!$A$2:$A$1401,0))</f>
        <v>Neutral link 6 way, Range C</v>
      </c>
      <c r="C100" s="19" t="n">
        <f aca="false">INDEX(Pricebook!$G$2:$G$1401,MATCH(A100,Pricebook!$A$2:$A$1401,0))</f>
        <v>6.84</v>
      </c>
      <c r="D100" s="19" t="n">
        <f aca="false">INDEX(Pricebook!$L$2:$L$1401,MATCH(A100,Pricebook!$A$2:$A$1401,0))</f>
        <v>9.8</v>
      </c>
      <c r="E100" s="21"/>
    </row>
    <row r="101" customFormat="false" ht="15" hidden="false" customHeight="false" outlineLevel="0" collapsed="false">
      <c r="A101" s="21" t="s">
        <v>324</v>
      </c>
      <c r="B101" s="21" t="str">
        <f aca="false">INDEX(Pricebook!$B$2:$B$1401,MATCH(A101,Pricebook!$A$2:$A$1401,0))</f>
        <v>Main switch 2P 125A, Range C</v>
      </c>
      <c r="C101" s="19" t="n">
        <f aca="false">INDEX(Pricebook!$G$2:$G$1401,MATCH(A101,Pricebook!$A$2:$A$1401,0))</f>
        <v>73.33</v>
      </c>
      <c r="D101" s="19" t="n">
        <f aca="false">INDEX(Pricebook!$L$2:$L$1401,MATCH(A101,Pricebook!$A$2:$A$1401,0))</f>
        <v>104.8</v>
      </c>
      <c r="E101" s="21"/>
    </row>
    <row r="102" customFormat="false" ht="15" hidden="false" customHeight="false" outlineLevel="0" collapsed="false">
      <c r="A102" s="21" t="s">
        <v>326</v>
      </c>
      <c r="B102" s="21" t="str">
        <f aca="false">INDEX(Pricebook!$B$2:$B$1401,MATCH(A102,Pricebook!$A$2:$A$1401,0))</f>
        <v>Main switch 4P 160A, Range D</v>
      </c>
      <c r="C102" s="19" t="n">
        <f aca="false">INDEX(Pricebook!$G$2:$G$1401,MATCH(A102,Pricebook!$A$2:$A$1401,0))</f>
        <v>205.09</v>
      </c>
      <c r="D102" s="19" t="n">
        <f aca="false">INDEX(Pricebook!$L$2:$L$1401,MATCH(A102,Pricebook!$A$2:$A$1401,0))</f>
        <v>292.8</v>
      </c>
      <c r="E102" s="21"/>
    </row>
    <row r="103" customFormat="false" ht="15" hidden="false" customHeight="false" outlineLevel="0" collapsed="false">
      <c r="A103" s="21" t="s">
        <v>328</v>
      </c>
      <c r="B103" s="21" t="str">
        <f aca="false">INDEX(Pricebook!$B$2:$B$1401,MATCH(A103,Pricebook!$A$2:$A$1401,0))</f>
        <v>Switchboard enclosure 12 pole, flush</v>
      </c>
      <c r="C103" s="19" t="n">
        <f aca="false">INDEX(Pricebook!$G$2:$G$1401,MATCH(A103,Pricebook!$A$2:$A$1401,0))</f>
        <v>80.82</v>
      </c>
      <c r="D103" s="19" t="n">
        <f aca="false">INDEX(Pricebook!$L$2:$L$1401,MATCH(A103,Pricebook!$A$2:$A$1401,0))</f>
        <v>115.5</v>
      </c>
      <c r="E103" s="21"/>
    </row>
    <row r="104" customFormat="false" ht="15" hidden="false" customHeight="false" outlineLevel="0" collapsed="false">
      <c r="A104" s="21" t="s">
        <v>330</v>
      </c>
      <c r="B104" s="21" t="str">
        <f aca="false">INDEX(Pricebook!$B$2:$B$1401,MATCH(A104,Pricebook!$A$2:$A$1401,0))</f>
        <v>Surface enclosure 4 module, DIN rail, Range C</v>
      </c>
      <c r="C104" s="19" t="n">
        <f aca="false">INDEX(Pricebook!$G$2:$G$1401,MATCH(A104,Pricebook!$A$2:$A$1401,0))</f>
        <v>17.46</v>
      </c>
      <c r="D104" s="19" t="n">
        <f aca="false">INDEX(Pricebook!$L$2:$L$1401,MATCH(A104,Pricebook!$A$2:$A$1401,0))</f>
        <v>24.95</v>
      </c>
      <c r="E104" s="21" t="s">
        <v>2956</v>
      </c>
    </row>
    <row r="105" customFormat="false" ht="15" hidden="false" customHeight="false" outlineLevel="0" collapsed="false">
      <c r="A105" s="21" t="s">
        <v>332</v>
      </c>
      <c r="B105" s="21" t="str">
        <f aca="false">INDEX(Pricebook!$B$2:$B$1401,MATCH(A105,Pricebook!$A$2:$A$1401,0))</f>
        <v>Main switch 4P 100A, Range B</v>
      </c>
      <c r="C105" s="19" t="n">
        <f aca="false">INDEX(Pricebook!$G$2:$G$1401,MATCH(A105,Pricebook!$A$2:$A$1401,0))</f>
        <v>80.49</v>
      </c>
      <c r="D105" s="19" t="n">
        <f aca="false">INDEX(Pricebook!$L$2:$L$1401,MATCH(A105,Pricebook!$A$2:$A$1401,0))</f>
        <v>115</v>
      </c>
      <c r="E105" s="21"/>
    </row>
    <row r="106" customFormat="false" ht="15" hidden="false" customHeight="false" outlineLevel="0" collapsed="false">
      <c r="A106" s="21" t="s">
        <v>334</v>
      </c>
      <c r="B106" s="21" t="str">
        <f aca="false">INDEX(Pricebook!$B$2:$B$1401,MATCH(A106,Pricebook!$A$2:$A$1401,0))</f>
        <v>Surface enclosure 12 module, DIN rail, Range B</v>
      </c>
      <c r="C106" s="19" t="n">
        <f aca="false">INDEX(Pricebook!$G$2:$G$1401,MATCH(A106,Pricebook!$A$2:$A$1401,0))</f>
        <v>32.48</v>
      </c>
      <c r="D106" s="19" t="n">
        <f aca="false">INDEX(Pricebook!$L$2:$L$1401,MATCH(A106,Pricebook!$A$2:$A$1401,0))</f>
        <v>46.4</v>
      </c>
      <c r="E106" s="21"/>
    </row>
    <row r="107" customFormat="false" ht="15" hidden="false" customHeight="false" outlineLevel="0" collapsed="false">
      <c r="A107" s="21" t="s">
        <v>336</v>
      </c>
      <c r="B107" s="21" t="str">
        <f aca="false">INDEX(Pricebook!$B$2:$B$1401,MATCH(A107,Pricebook!$A$2:$A$1401,0))</f>
        <v>Main switch 4P 200A, Range B</v>
      </c>
      <c r="C107" s="19" t="n">
        <f aca="false">INDEX(Pricebook!$G$2:$G$1401,MATCH(A107,Pricebook!$A$2:$A$1401,0))</f>
        <v>192.95</v>
      </c>
      <c r="D107" s="19" t="n">
        <f aca="false">INDEX(Pricebook!$L$2:$L$1401,MATCH(A107,Pricebook!$A$2:$A$1401,0))</f>
        <v>275.65</v>
      </c>
      <c r="E107" s="21"/>
    </row>
    <row r="108" customFormat="false" ht="15" hidden="false" customHeight="false" outlineLevel="0" collapsed="false">
      <c r="A108" s="21" t="s">
        <v>338</v>
      </c>
      <c r="B108" s="21" t="str">
        <f aca="false">INDEX(Pricebook!$B$2:$B$1401,MATCH(A108,Pricebook!$A$2:$A$1401,0))</f>
        <v>Terminal block 6mm², 10 pack, Range D</v>
      </c>
      <c r="C108" s="19" t="n">
        <f aca="false">INDEX(Pricebook!$G$2:$G$1401,MATCH(A108,Pricebook!$A$2:$A$1401,0))</f>
        <v>13.17</v>
      </c>
      <c r="D108" s="19" t="n">
        <f aca="false">INDEX(Pricebook!$L$2:$L$1401,MATCH(A108,Pricebook!$A$2:$A$1401,0))</f>
        <v>18.85</v>
      </c>
      <c r="E108" s="21"/>
    </row>
    <row r="109" customFormat="false" ht="15" hidden="false" customHeight="false" outlineLevel="0" collapsed="false">
      <c r="A109" s="21" t="s">
        <v>340</v>
      </c>
      <c r="B109" s="21" t="str">
        <f aca="false">INDEX(Pricebook!$B$2:$B$1401,MATCH(A109,Pricebook!$A$2:$A$1401,0))</f>
        <v>Surface enclosure 8 module, DIN rail, Range B</v>
      </c>
      <c r="C109" s="19" t="n">
        <f aca="false">INDEX(Pricebook!$G$2:$G$1401,MATCH(A109,Pricebook!$A$2:$A$1401,0))</f>
        <v>23.1</v>
      </c>
      <c r="D109" s="19" t="n">
        <f aca="false">INDEX(Pricebook!$L$2:$L$1401,MATCH(A109,Pricebook!$A$2:$A$1401,0))</f>
        <v>33</v>
      </c>
      <c r="E109" s="21"/>
    </row>
    <row r="110" customFormat="false" ht="15" hidden="false" customHeight="false" outlineLevel="0" collapsed="false">
      <c r="A110" s="21" t="s">
        <v>342</v>
      </c>
      <c r="B110" s="21" t="str">
        <f aca="false">INDEX(Pricebook!$B$2:$B$1401,MATCH(A110,Pricebook!$A$2:$A$1401,0))</f>
        <v>Earth bar 16 way, Range D</v>
      </c>
      <c r="C110" s="19" t="n">
        <f aca="false">INDEX(Pricebook!$G$2:$G$1401,MATCH(A110,Pricebook!$A$2:$A$1401,0))</f>
        <v>23.56</v>
      </c>
      <c r="D110" s="19" t="n">
        <f aca="false">INDEX(Pricebook!$L$2:$L$1401,MATCH(A110,Pricebook!$A$2:$A$1401,0))</f>
        <v>33.7</v>
      </c>
      <c r="E110" s="21"/>
    </row>
    <row r="111" customFormat="false" ht="15" hidden="false" customHeight="false" outlineLevel="0" collapsed="false">
      <c r="A111" s="21" t="s">
        <v>344</v>
      </c>
      <c r="B111" s="21" t="str">
        <f aca="false">INDEX(Pricebook!$B$2:$B$1401,MATCH(A111,Pricebook!$A$2:$A$1401,0))</f>
        <v>Main switch 4P 63A, Range A</v>
      </c>
      <c r="C111" s="19" t="n">
        <f aca="false">INDEX(Pricebook!$G$2:$G$1401,MATCH(A111,Pricebook!$A$2:$A$1401,0))</f>
        <v>47.88</v>
      </c>
      <c r="D111" s="19" t="n">
        <f aca="false">INDEX(Pricebook!$L$2:$L$1401,MATCH(A111,Pricebook!$A$2:$A$1401,0))</f>
        <v>62.2</v>
      </c>
      <c r="E111" s="21"/>
    </row>
    <row r="112" customFormat="false" ht="15" hidden="false" customHeight="false" outlineLevel="0" collapsed="false">
      <c r="A112" s="21" t="s">
        <v>346</v>
      </c>
      <c r="B112" s="21" t="str">
        <f aca="false">INDEX(Pricebook!$B$2:$B$1401,MATCH(A112,Pricebook!$A$2:$A$1401,0))</f>
        <v>Busbar kit 3P 160A, Range D</v>
      </c>
      <c r="C112" s="19" t="n">
        <f aca="false">INDEX(Pricebook!$G$2:$G$1401,MATCH(A112,Pricebook!$A$2:$A$1401,0))</f>
        <v>137.06</v>
      </c>
      <c r="D112" s="19" t="n">
        <f aca="false">INDEX(Pricebook!$L$2:$L$1401,MATCH(A112,Pricebook!$A$2:$A$1401,0))</f>
        <v>195.8</v>
      </c>
      <c r="E112" s="21"/>
    </row>
    <row r="113" customFormat="false" ht="15" hidden="false" customHeight="false" outlineLevel="0" collapsed="false">
      <c r="A113" s="21" t="s">
        <v>348</v>
      </c>
      <c r="B113" s="21" t="str">
        <f aca="false">INDEX(Pricebook!$B$2:$B$1401,MATCH(A113,Pricebook!$A$2:$A$1401,0))</f>
        <v>Surface enclosure 12 module, DIN rail, Range D</v>
      </c>
      <c r="C113" s="19" t="n">
        <f aca="false">INDEX(Pricebook!$G$2:$G$1401,MATCH(A113,Pricebook!$A$2:$A$1401,0))</f>
        <v>44.47</v>
      </c>
      <c r="D113" s="19" t="n">
        <f aca="false">INDEX(Pricebook!$L$2:$L$1401,MATCH(A113,Pricebook!$A$2:$A$1401,0))</f>
        <v>63.55</v>
      </c>
      <c r="E113" s="21"/>
    </row>
    <row r="114" customFormat="false" ht="15" hidden="false" customHeight="false" outlineLevel="0" collapsed="false">
      <c r="A114" s="21" t="s">
        <v>350</v>
      </c>
      <c r="B114" s="21" t="str">
        <f aca="false">INDEX(Pricebook!$B$2:$B$1401,MATCH(A114,Pricebook!$A$2:$A$1401,0))</f>
        <v>Main switch 2P 63A, Range A</v>
      </c>
      <c r="C114" s="19" t="n">
        <f aca="false">INDEX(Pricebook!$G$2:$G$1401,MATCH(A114,Pricebook!$A$2:$A$1401,0))</f>
        <v>28.91</v>
      </c>
      <c r="D114" s="19" t="n">
        <f aca="false">INDEX(Pricebook!$L$2:$L$1401,MATCH(A114,Pricebook!$A$2:$A$1401,0))</f>
        <v>41.3</v>
      </c>
      <c r="E114" s="21"/>
    </row>
    <row r="115" customFormat="false" ht="15" hidden="false" customHeight="false" outlineLevel="0" collapsed="false">
      <c r="A115" s="21" t="s">
        <v>352</v>
      </c>
      <c r="B115" s="21" t="str">
        <f aca="false">INDEX(Pricebook!$B$2:$B$1401,MATCH(A115,Pricebook!$A$2:$A$1401,0))</f>
        <v>Neutral link 6 way, Range D</v>
      </c>
      <c r="C115" s="19" t="n">
        <f aca="false">INDEX(Pricebook!$G$2:$G$1401,MATCH(A115,Pricebook!$A$2:$A$1401,0))</f>
        <v>8.2</v>
      </c>
      <c r="D115" s="19" t="n">
        <f aca="false">INDEX(Pricebook!$L$2:$L$1401,MATCH(A115,Pricebook!$A$2:$A$1401,0))</f>
        <v>11.75</v>
      </c>
      <c r="E115" s="21"/>
    </row>
    <row r="116" customFormat="false" ht="15" hidden="false" customHeight="false" outlineLevel="0" collapsed="false">
      <c r="A116" s="21" t="s">
        <v>354</v>
      </c>
      <c r="B116" s="21" t="str">
        <f aca="false">INDEX(Pricebook!$B$2:$B$1401,MATCH(A116,Pricebook!$A$2:$A$1401,0))</f>
        <v>Earth bar 16 way, Range B</v>
      </c>
      <c r="C116" s="19" t="n">
        <f aca="false">INDEX(Pricebook!$G$2:$G$1401,MATCH(A116,Pricebook!$A$2:$A$1401,0))</f>
        <v>17.33</v>
      </c>
      <c r="D116" s="19" t="n">
        <f aca="false">INDEX(Pricebook!$L$2:$L$1401,MATCH(A116,Pricebook!$A$2:$A$1401,0))</f>
        <v>24.8</v>
      </c>
      <c r="E116" s="21"/>
    </row>
    <row r="117" customFormat="false" ht="15" hidden="false" customHeight="false" outlineLevel="0" collapsed="false">
      <c r="A117" s="21" t="s">
        <v>356</v>
      </c>
      <c r="B117" s="21" t="str">
        <f aca="false">INDEX(Pricebook!$B$2:$B$1401,MATCH(A117,Pricebook!$A$2:$A$1401,0))</f>
        <v>Terminal block 35mm², 10 pack, Range B</v>
      </c>
      <c r="C117" s="19" t="n">
        <f aca="false">INDEX(Pricebook!$G$2:$G$1401,MATCH(A117,Pricebook!$A$2:$A$1401,0))</f>
        <v>30.93</v>
      </c>
      <c r="D117" s="19" t="n">
        <f aca="false">INDEX(Pricebook!$L$2:$L$1401,MATCH(A117,Pricebook!$A$2:$A$1401,0))</f>
        <v>44.2</v>
      </c>
      <c r="E117" s="21"/>
    </row>
    <row r="118" customFormat="false" ht="15" hidden="false" customHeight="false" outlineLevel="0" collapsed="false">
      <c r="A118" s="21" t="s">
        <v>358</v>
      </c>
      <c r="B118" s="21" t="str">
        <f aca="false">INDEX(Pricebook!$B$2:$B$1401,MATCH(A118,Pricebook!$A$2:$A$1401,0))</f>
        <v>Busbar kit 3P 100A, Range B</v>
      </c>
      <c r="C118" s="19" t="n">
        <f aca="false">INDEX(Pricebook!$G$2:$G$1401,MATCH(A118,Pricebook!$A$2:$A$1401,0))</f>
        <v>61.8</v>
      </c>
      <c r="D118" s="19" t="n">
        <f aca="false">INDEX(Pricebook!$L$2:$L$1401,MATCH(A118,Pricebook!$A$2:$A$1401,0))</f>
        <v>88</v>
      </c>
      <c r="E118" s="21"/>
    </row>
    <row r="119" customFormat="false" ht="15" hidden="false" customHeight="false" outlineLevel="0" collapsed="false">
      <c r="A119" s="21" t="s">
        <v>360</v>
      </c>
      <c r="B119" s="21" t="str">
        <f aca="false">INDEX(Pricebook!$B$2:$B$1401,MATCH(A119,Pricebook!$A$2:$A$1401,0))</f>
        <v>Terminal block 16mm², 10 pack, Range B</v>
      </c>
      <c r="C119" s="19" t="n">
        <f aca="false">INDEX(Pricebook!$G$2:$G$1401,MATCH(A119,Pricebook!$A$2:$A$1401,0))</f>
        <v>18.48</v>
      </c>
      <c r="D119" s="19" t="n">
        <f aca="false">INDEX(Pricebook!$L$2:$L$1401,MATCH(A119,Pricebook!$A$2:$A$1401,0))</f>
        <v>25</v>
      </c>
      <c r="E119" s="21"/>
    </row>
    <row r="120" customFormat="false" ht="15" hidden="false" customHeight="false" outlineLevel="0" collapsed="false">
      <c r="A120" s="21" t="s">
        <v>362</v>
      </c>
      <c r="B120" s="21" t="str">
        <f aca="false">INDEX(Pricebook!$B$2:$B$1401,MATCH(A120,Pricebook!$A$2:$A$1401,0))</f>
        <v>Main switch 4P 80A, Range B</v>
      </c>
      <c r="C120" s="19" t="n">
        <f aca="false">INDEX(Pricebook!$G$2:$G$1401,MATCH(A120,Pricebook!$A$2:$A$1401,0))</f>
        <v>65.94</v>
      </c>
      <c r="D120" s="19" t="n">
        <f aca="false">INDEX(Pricebook!$L$2:$L$1401,MATCH(A120,Pricebook!$A$2:$A$1401,0))</f>
        <v>82.45</v>
      </c>
      <c r="E120" s="21"/>
    </row>
    <row r="121" customFormat="false" ht="15" hidden="false" customHeight="false" outlineLevel="0" collapsed="false">
      <c r="A121" s="21" t="s">
        <v>364</v>
      </c>
      <c r="B121" s="21" t="str">
        <f aca="false">INDEX(Pricebook!$B$2:$B$1401,MATCH(A121,Pricebook!$A$2:$A$1401,0))</f>
        <v>Surge protector Type 2 1P, Range C</v>
      </c>
      <c r="C121" s="19" t="n">
        <f aca="false">INDEX(Pricebook!$G$2:$G$1401,MATCH(A121,Pricebook!$A$2:$A$1401,0))</f>
        <v>46.79</v>
      </c>
      <c r="D121" s="19" t="n">
        <f aca="false">INDEX(Pricebook!$L$2:$L$1401,MATCH(A121,Pricebook!$A$2:$A$1401,0))</f>
        <v>69.85</v>
      </c>
      <c r="E121" s="21"/>
    </row>
    <row r="122" customFormat="false" ht="15" hidden="false" customHeight="false" outlineLevel="0" collapsed="false">
      <c r="A122" s="21" t="s">
        <v>367</v>
      </c>
      <c r="B122" s="21" t="str">
        <f aca="false">INDEX(Pricebook!$B$2:$B$1401,MATCH(A122,Pricebook!$A$2:$A$1401,0))</f>
        <v>MCB 3P 16A, C-curve 6kA, Range C</v>
      </c>
      <c r="C122" s="19" t="n">
        <f aca="false">INDEX(Pricebook!$G$2:$G$1401,MATCH(A122,Pricebook!$A$2:$A$1401,0))</f>
        <v>34.88</v>
      </c>
      <c r="D122" s="19" t="n">
        <f aca="false">INDEX(Pricebook!$L$2:$L$1401,MATCH(A122,Pricebook!$A$2:$A$1401,0))</f>
        <v>52.1</v>
      </c>
      <c r="E122" s="21"/>
    </row>
    <row r="123" customFormat="false" ht="15" hidden="false" customHeight="false" outlineLevel="0" collapsed="false">
      <c r="A123" s="21" t="s">
        <v>369</v>
      </c>
      <c r="B123" s="21" t="str">
        <f aca="false">INDEX(Pricebook!$B$2:$B$1401,MATCH(A123,Pricebook!$A$2:$A$1401,0))</f>
        <v>MCB 1P 40A, C-curve 6kA, Range C</v>
      </c>
      <c r="C123" s="19" t="n">
        <f aca="false">INDEX(Pricebook!$G$2:$G$1401,MATCH(A123,Pricebook!$A$2:$A$1401,0))</f>
        <v>11.7</v>
      </c>
      <c r="D123" s="19" t="n">
        <f aca="false">INDEX(Pricebook!$L$2:$L$1401,MATCH(A123,Pricebook!$A$2:$A$1401,0))</f>
        <v>17.5</v>
      </c>
      <c r="E123" s="21"/>
    </row>
    <row r="124" customFormat="false" ht="15" hidden="false" customHeight="false" outlineLevel="0" collapsed="false">
      <c r="A124" s="21" t="s">
        <v>371</v>
      </c>
      <c r="B124" s="21" t="str">
        <f aca="false">INDEX(Pricebook!$B$2:$B$1401,MATCH(A124,Pricebook!$A$2:$A$1401,0))</f>
        <v>MCB 1P 6A, C-curve 6kA, Range D</v>
      </c>
      <c r="C124" s="19" t="n">
        <f aca="false">INDEX(Pricebook!$G$2:$G$1401,MATCH(A124,Pricebook!$A$2:$A$1401,0))</f>
        <v>7.6</v>
      </c>
      <c r="D124" s="19" t="n">
        <f aca="false">INDEX(Pricebook!$L$2:$L$1401,MATCH(A124,Pricebook!$A$2:$A$1401,0))</f>
        <v>10.6</v>
      </c>
      <c r="E124" s="21"/>
    </row>
    <row r="125" customFormat="false" ht="15" hidden="false" customHeight="false" outlineLevel="0" collapsed="false">
      <c r="A125" s="21" t="s">
        <v>374</v>
      </c>
      <c r="B125" s="21" t="str">
        <f aca="false">INDEX(Pricebook!$B$2:$B$1401,MATCH(A125,Pricebook!$A$2:$A$1401,0))</f>
        <v>Isolator 2P 100A, DIN, Range A</v>
      </c>
      <c r="C125" s="19" t="n">
        <f aca="false">INDEX(Pricebook!$G$2:$G$1401,MATCH(A125,Pricebook!$A$2:$A$1401,0))</f>
        <v>21.84</v>
      </c>
      <c r="D125" s="19" t="n">
        <f aca="false">INDEX(Pricebook!$L$2:$L$1401,MATCH(A125,Pricebook!$A$2:$A$1401,0))</f>
        <v>32.6</v>
      </c>
      <c r="E125" s="21"/>
    </row>
    <row r="126" customFormat="false" ht="15" hidden="false" customHeight="false" outlineLevel="0" collapsed="false">
      <c r="A126" s="21" t="s">
        <v>376</v>
      </c>
      <c r="B126" s="21" t="str">
        <f aca="false">INDEX(Pricebook!$B$2:$B$1401,MATCH(A126,Pricebook!$A$2:$A$1401,0))</f>
        <v>Contactor 3P 18A, 240V coil, Range D</v>
      </c>
      <c r="C126" s="19" t="n">
        <f aca="false">INDEX(Pricebook!$G$2:$G$1401,MATCH(A126,Pricebook!$A$2:$A$1401,0))</f>
        <v>84.38</v>
      </c>
      <c r="D126" s="19" t="n">
        <f aca="false">INDEX(Pricebook!$L$2:$L$1401,MATCH(A126,Pricebook!$A$2:$A$1401,0))</f>
        <v>125.95</v>
      </c>
      <c r="E126" s="21"/>
    </row>
    <row r="127" customFormat="false" ht="15" hidden="false" customHeight="false" outlineLevel="0" collapsed="false">
      <c r="A127" s="21" t="s">
        <v>378</v>
      </c>
      <c r="B127" s="21" t="str">
        <f aca="false">INDEX(Pricebook!$B$2:$B$1401,MATCH(A127,Pricebook!$A$2:$A$1401,0))</f>
        <v>MCB 1P 25A, B-curve 6kA, Range C</v>
      </c>
      <c r="C127" s="19" t="n">
        <f aca="false">INDEX(Pricebook!$G$2:$G$1401,MATCH(A127,Pricebook!$A$2:$A$1401,0))</f>
        <v>7.12</v>
      </c>
      <c r="D127" s="19" t="n">
        <f aca="false">INDEX(Pricebook!$L$2:$L$1401,MATCH(A127,Pricebook!$A$2:$A$1401,0))</f>
        <v>10.65</v>
      </c>
      <c r="E127" s="21"/>
    </row>
    <row r="128" customFormat="false" ht="15" hidden="false" customHeight="false" outlineLevel="0" collapsed="false">
      <c r="A128" s="21" t="s">
        <v>380</v>
      </c>
      <c r="B128" s="21" t="str">
        <f aca="false">INDEX(Pricebook!$B$2:$B$1401,MATCH(A128,Pricebook!$A$2:$A$1401,0))</f>
        <v>MCB 2P 16A, C-curve 6kA, Range A</v>
      </c>
      <c r="C128" s="19" t="n">
        <f aca="false">INDEX(Pricebook!$G$2:$G$1401,MATCH(A128,Pricebook!$A$2:$A$1401,0))</f>
        <v>12.96</v>
      </c>
      <c r="D128" s="19" t="n">
        <f aca="false">INDEX(Pricebook!$L$2:$L$1401,MATCH(A128,Pricebook!$A$2:$A$1401,0))</f>
        <v>19.35</v>
      </c>
      <c r="E128" s="21"/>
    </row>
    <row r="129" customFormat="false" ht="15" hidden="false" customHeight="false" outlineLevel="0" collapsed="false">
      <c r="A129" s="21" t="s">
        <v>382</v>
      </c>
      <c r="B129" s="21" t="str">
        <f aca="false">INDEX(Pricebook!$B$2:$B$1401,MATCH(A129,Pricebook!$A$2:$A$1401,0))</f>
        <v>Isolator 3P 80A, IP66, Range A</v>
      </c>
      <c r="C129" s="19" t="n">
        <f aca="false">INDEX(Pricebook!$G$2:$G$1401,MATCH(A129,Pricebook!$A$2:$A$1401,0))</f>
        <v>74.96</v>
      </c>
      <c r="D129" s="19" t="n">
        <f aca="false">INDEX(Pricebook!$L$2:$L$1401,MATCH(A129,Pricebook!$A$2:$A$1401,0))</f>
        <v>111.9</v>
      </c>
      <c r="E129" s="21"/>
    </row>
    <row r="130" customFormat="false" ht="15" hidden="false" customHeight="false" outlineLevel="0" collapsed="false">
      <c r="A130" s="21" t="s">
        <v>384</v>
      </c>
      <c r="B130" s="21" t="str">
        <f aca="false">INDEX(Pricebook!$B$2:$B$1401,MATCH(A130,Pricebook!$A$2:$A$1401,0))</f>
        <v>Isolator 3P 63A, IP66, Range C</v>
      </c>
      <c r="C130" s="19" t="n">
        <f aca="false">INDEX(Pricebook!$G$2:$G$1401,MATCH(A130,Pricebook!$A$2:$A$1401,0))</f>
        <v>71.82</v>
      </c>
      <c r="D130" s="19" t="n">
        <f aca="false">INDEX(Pricebook!$L$2:$L$1401,MATCH(A130,Pricebook!$A$2:$A$1401,0))</f>
        <v>107.2</v>
      </c>
      <c r="E130" s="21"/>
    </row>
    <row r="131" customFormat="false" ht="15" hidden="false" customHeight="false" outlineLevel="0" collapsed="false">
      <c r="A131" s="21" t="s">
        <v>386</v>
      </c>
      <c r="B131" s="21" t="str">
        <f aca="false">INDEX(Pricebook!$B$2:$B$1401,MATCH(A131,Pricebook!$A$2:$A$1401,0))</f>
        <v>MCB 1P 6A, B-curve 6kA, Range A</v>
      </c>
      <c r="C131" s="19" t="n">
        <f aca="false">INDEX(Pricebook!$G$2:$G$1401,MATCH(A131,Pricebook!$A$2:$A$1401,0))</f>
        <v>4.81</v>
      </c>
      <c r="D131" s="19" t="n">
        <f aca="false">INDEX(Pricebook!$L$2:$L$1401,MATCH(A131,Pricebook!$A$2:$A$1401,0))</f>
        <v>7.2</v>
      </c>
      <c r="E131" s="21"/>
    </row>
    <row r="132" customFormat="false" ht="15" hidden="false" customHeight="false" outlineLevel="0" collapsed="false">
      <c r="A132" s="21" t="s">
        <v>388</v>
      </c>
      <c r="B132" s="21" t="str">
        <f aca="false">INDEX(Pricebook!$B$2:$B$1401,MATCH(A132,Pricebook!$A$2:$A$1401,0))</f>
        <v>MCB 1P 32A, C-curve 6kA, Range B</v>
      </c>
      <c r="C132" s="19" t="n">
        <f aca="false">INDEX(Pricebook!$G$2:$G$1401,MATCH(A132,Pricebook!$A$2:$A$1401,0))</f>
        <v>6.96</v>
      </c>
      <c r="D132" s="19" t="n">
        <f aca="false">INDEX(Pricebook!$L$2:$L$1401,MATCH(A132,Pricebook!$A$2:$A$1401,0))</f>
        <v>10.4</v>
      </c>
      <c r="E132" s="21"/>
    </row>
    <row r="133" customFormat="false" ht="15" hidden="false" customHeight="false" outlineLevel="0" collapsed="false">
      <c r="A133" s="21" t="s">
        <v>390</v>
      </c>
      <c r="B133" s="21" t="str">
        <f aca="false">INDEX(Pricebook!$B$2:$B$1401,MATCH(A133,Pricebook!$A$2:$A$1401,0))</f>
        <v>MCB 1P 6A, B-curve 6kA, Range D</v>
      </c>
      <c r="C133" s="19" t="n">
        <f aca="false">INDEX(Pricebook!$G$2:$G$1401,MATCH(A133,Pricebook!$A$2:$A$1401,0))</f>
        <v>7.57</v>
      </c>
      <c r="D133" s="19" t="n">
        <f aca="false">INDEX(Pricebook!$L$2:$L$1401,MATCH(A133,Pricebook!$A$2:$A$1401,0))</f>
        <v>10.85</v>
      </c>
      <c r="E133" s="21"/>
    </row>
    <row r="134" customFormat="false" ht="15" hidden="false" customHeight="false" outlineLevel="0" collapsed="false">
      <c r="A134" s="21" t="s">
        <v>393</v>
      </c>
      <c r="B134" s="21" t="str">
        <f aca="false">INDEX(Pricebook!$B$2:$B$1401,MATCH(A134,Pricebook!$A$2:$A$1401,0))</f>
        <v>Motor protection circuit breaker 10A, Range B</v>
      </c>
      <c r="C134" s="19" t="n">
        <f aca="false">INDEX(Pricebook!$G$2:$G$1401,MATCH(A134,Pricebook!$A$2:$A$1401,0))</f>
        <v>76.17</v>
      </c>
      <c r="D134" s="19" t="n">
        <f aca="false">INDEX(Pricebook!$L$2:$L$1401,MATCH(A134,Pricebook!$A$2:$A$1401,0))</f>
        <v>108.85</v>
      </c>
      <c r="E134" s="21"/>
    </row>
    <row r="135" customFormat="false" ht="15" hidden="false" customHeight="false" outlineLevel="0" collapsed="false">
      <c r="A135" s="21" t="s">
        <v>395</v>
      </c>
      <c r="B135" s="21" t="str">
        <f aca="false">INDEX(Pricebook!$B$2:$B$1401,MATCH(A135,Pricebook!$A$2:$A$1401,0))</f>
        <v>MCB 3P 32A, C-curve 6kA, Range C</v>
      </c>
      <c r="C135" s="19" t="n">
        <f aca="false">INDEX(Pricebook!$G$2:$G$1401,MATCH(A135,Pricebook!$A$2:$A$1401,0))</f>
        <v>42.29</v>
      </c>
      <c r="D135" s="19" t="n">
        <f aca="false">INDEX(Pricebook!$L$2:$L$1401,MATCH(A135,Pricebook!$A$2:$A$1401,0))</f>
        <v>63.15</v>
      </c>
      <c r="E135" s="21"/>
    </row>
    <row r="136" customFormat="false" ht="15" hidden="false" customHeight="false" outlineLevel="0" collapsed="false">
      <c r="A136" s="21" t="s">
        <v>397</v>
      </c>
      <c r="B136" s="21" t="str">
        <f aca="false">INDEX(Pricebook!$B$2:$B$1401,MATCH(A136,Pricebook!$A$2:$A$1401,0))</f>
        <v>RCD 4P 100A 30mA, Range B</v>
      </c>
      <c r="C136" s="19" t="n">
        <f aca="false">INDEX(Pricebook!$G$2:$G$1401,MATCH(A136,Pricebook!$A$2:$A$1401,0))</f>
        <v>198</v>
      </c>
      <c r="D136" s="19" t="n">
        <f aca="false">INDEX(Pricebook!$L$2:$L$1401,MATCH(A136,Pricebook!$A$2:$A$1401,0))</f>
        <v>295.55</v>
      </c>
      <c r="E136" s="21"/>
    </row>
    <row r="137" customFormat="false" ht="15" hidden="false" customHeight="false" outlineLevel="0" collapsed="false">
      <c r="A137" s="21" t="s">
        <v>399</v>
      </c>
      <c r="B137" s="21" t="str">
        <f aca="false">INDEX(Pricebook!$B$2:$B$1401,MATCH(A137,Pricebook!$A$2:$A$1401,0))</f>
        <v>MCB 1P 50A, B-curve 6kA, Range B</v>
      </c>
      <c r="C137" s="19" t="n">
        <f aca="false">INDEX(Pricebook!$G$2:$G$1401,MATCH(A137,Pricebook!$A$2:$A$1401,0))</f>
        <v>12.83</v>
      </c>
      <c r="D137" s="19" t="n">
        <f aca="false">INDEX(Pricebook!$L$2:$L$1401,MATCH(A137,Pricebook!$A$2:$A$1401,0))</f>
        <v>19.15</v>
      </c>
      <c r="E137" s="21"/>
    </row>
    <row r="138" customFormat="false" ht="15" hidden="false" customHeight="false" outlineLevel="0" collapsed="false">
      <c r="A138" s="21" t="s">
        <v>401</v>
      </c>
      <c r="B138" s="21" t="str">
        <f aca="false">INDEX(Pricebook!$B$2:$B$1401,MATCH(A138,Pricebook!$A$2:$A$1401,0))</f>
        <v>RCBO 1P+N 10A 30mA, 6kA, Range A</v>
      </c>
      <c r="C138" s="19" t="n">
        <f aca="false">INDEX(Pricebook!$G$2:$G$1401,MATCH(A138,Pricebook!$A$2:$A$1401,0))</f>
        <v>40.62</v>
      </c>
      <c r="D138" s="19" t="n">
        <f aca="false">INDEX(Pricebook!$L$2:$L$1401,MATCH(A138,Pricebook!$A$2:$A$1401,0))</f>
        <v>54.9</v>
      </c>
      <c r="E138" s="21"/>
    </row>
    <row r="139" customFormat="false" ht="15" hidden="false" customHeight="false" outlineLevel="0" collapsed="false">
      <c r="A139" s="21" t="s">
        <v>403</v>
      </c>
      <c r="B139" s="21" t="str">
        <f aca="false">INDEX(Pricebook!$B$2:$B$1401,MATCH(A139,Pricebook!$A$2:$A$1401,0))</f>
        <v>Isolator 2P 63A, DIN, Range B</v>
      </c>
      <c r="C139" s="19" t="n">
        <f aca="false">INDEX(Pricebook!$G$2:$G$1401,MATCH(A139,Pricebook!$A$2:$A$1401,0))</f>
        <v>13.93</v>
      </c>
      <c r="D139" s="19" t="n">
        <f aca="false">INDEX(Pricebook!$L$2:$L$1401,MATCH(A139,Pricebook!$A$2:$A$1401,0))</f>
        <v>19.65</v>
      </c>
      <c r="E139" s="21"/>
    </row>
    <row r="140" customFormat="false" ht="15" hidden="false" customHeight="false" outlineLevel="0" collapsed="false">
      <c r="A140" s="21" t="s">
        <v>406</v>
      </c>
      <c r="B140" s="21" t="str">
        <f aca="false">INDEX(Pricebook!$B$2:$B$1401,MATCH(A140,Pricebook!$A$2:$A$1401,0))</f>
        <v>RCD 2P 63A 30mA, Range D</v>
      </c>
      <c r="C140" s="19" t="n">
        <f aca="false">INDEX(Pricebook!$G$2:$G$1401,MATCH(A140,Pricebook!$A$2:$A$1401,0))</f>
        <v>77.69</v>
      </c>
      <c r="D140" s="19" t="n">
        <f aca="false">INDEX(Pricebook!$L$2:$L$1401,MATCH(A140,Pricebook!$A$2:$A$1401,0))</f>
        <v>116</v>
      </c>
      <c r="E140" s="21"/>
    </row>
    <row r="141" customFormat="false" ht="15" hidden="false" customHeight="false" outlineLevel="0" collapsed="false">
      <c r="A141" s="21" t="s">
        <v>408</v>
      </c>
      <c r="B141" s="21" t="str">
        <f aca="false">INDEX(Pricebook!$B$2:$B$1401,MATCH(A141,Pricebook!$A$2:$A$1401,0))</f>
        <v>MCB 1P+N 25A, C-curve 6kA, Range B</v>
      </c>
      <c r="C141" s="19" t="n">
        <f aca="false">INDEX(Pricebook!$G$2:$G$1401,MATCH(A141,Pricebook!$A$2:$A$1401,0))</f>
        <v>10.35</v>
      </c>
      <c r="D141" s="19" t="n">
        <f aca="false">INDEX(Pricebook!$L$2:$L$1401,MATCH(A141,Pricebook!$A$2:$A$1401,0))</f>
        <v>15.45</v>
      </c>
      <c r="E141" s="21"/>
    </row>
    <row r="142" customFormat="false" ht="15" hidden="false" customHeight="false" outlineLevel="0" collapsed="false">
      <c r="A142" s="21" t="s">
        <v>410</v>
      </c>
      <c r="B142" s="21" t="str">
        <f aca="false">INDEX(Pricebook!$B$2:$B$1401,MATCH(A142,Pricebook!$A$2:$A$1401,0))</f>
        <v>MCB 1P 63A, B-curve 6kA, Range D</v>
      </c>
      <c r="C142" s="19" t="n">
        <f aca="false">INDEX(Pricebook!$G$2:$G$1401,MATCH(A142,Pricebook!$A$2:$A$1401,0))</f>
        <v>20.53</v>
      </c>
      <c r="D142" s="19" t="n">
        <f aca="false">INDEX(Pricebook!$L$2:$L$1401,MATCH(A142,Pricebook!$A$2:$A$1401,0))</f>
        <v>30.65</v>
      </c>
      <c r="E142" s="21"/>
    </row>
    <row r="143" customFormat="false" ht="15" hidden="false" customHeight="false" outlineLevel="0" collapsed="false">
      <c r="A143" s="21" t="s">
        <v>412</v>
      </c>
      <c r="B143" s="21" t="str">
        <f aca="false">INDEX(Pricebook!$B$2:$B$1401,MATCH(A143,Pricebook!$A$2:$A$1401,0))</f>
        <v>Contactor 4P 63A, 240V coil, Range C</v>
      </c>
      <c r="C143" s="19" t="n">
        <f aca="false">INDEX(Pricebook!$G$2:$G$1401,MATCH(A143,Pricebook!$A$2:$A$1401,0))</f>
        <v>260.79</v>
      </c>
      <c r="D143" s="19" t="n">
        <f aca="false">INDEX(Pricebook!$L$2:$L$1401,MATCH(A143,Pricebook!$A$2:$A$1401,0))</f>
        <v>389.25</v>
      </c>
      <c r="E143" s="21"/>
    </row>
    <row r="144" customFormat="false" ht="15" hidden="false" customHeight="false" outlineLevel="0" collapsed="false">
      <c r="A144" s="21" t="s">
        <v>414</v>
      </c>
      <c r="B144" s="21" t="str">
        <f aca="false">INDEX(Pricebook!$B$2:$B$1401,MATCH(A144,Pricebook!$A$2:$A$1401,0))</f>
        <v>MCB 1P+N 10A, B-curve 6kA, Range A</v>
      </c>
      <c r="C144" s="19" t="n">
        <f aca="false">INDEX(Pricebook!$G$2:$G$1401,MATCH(A144,Pricebook!$A$2:$A$1401,0))</f>
        <v>7.73</v>
      </c>
      <c r="D144" s="19" t="n">
        <f aca="false">INDEX(Pricebook!$L$2:$L$1401,MATCH(A144,Pricebook!$A$2:$A$1401,0))</f>
        <v>11.55</v>
      </c>
      <c r="E144" s="21"/>
    </row>
    <row r="145" customFormat="false" ht="15" hidden="false" customHeight="false" outlineLevel="0" collapsed="false">
      <c r="A145" s="21" t="s">
        <v>416</v>
      </c>
      <c r="B145" s="21" t="str">
        <f aca="false">INDEX(Pricebook!$B$2:$B$1401,MATCH(A145,Pricebook!$A$2:$A$1401,0))</f>
        <v>Contactor 3P 40A, 240V coil, Range D</v>
      </c>
      <c r="C145" s="19" t="n">
        <f aca="false">INDEX(Pricebook!$G$2:$G$1401,MATCH(A145,Pricebook!$A$2:$A$1401,0))</f>
        <v>246.46</v>
      </c>
      <c r="D145" s="19" t="n">
        <f aca="false">INDEX(Pricebook!$L$2:$L$1401,MATCH(A145,Pricebook!$A$2:$A$1401,0))</f>
        <v>367.9</v>
      </c>
      <c r="E145" s="21"/>
    </row>
    <row r="146" customFormat="false" ht="15" hidden="false" customHeight="false" outlineLevel="0" collapsed="false">
      <c r="A146" s="21" t="s">
        <v>418</v>
      </c>
      <c r="B146" s="21" t="str">
        <f aca="false">INDEX(Pricebook!$B$2:$B$1401,MATCH(A146,Pricebook!$A$2:$A$1401,0))</f>
        <v>Isolator 3P 80A, IP66, Range B</v>
      </c>
      <c r="C146" s="19" t="n">
        <f aca="false">INDEX(Pricebook!$G$2:$G$1401,MATCH(A146,Pricebook!$A$2:$A$1401,0))</f>
        <v>88.38</v>
      </c>
      <c r="D146" s="19" t="n">
        <f aca="false">INDEX(Pricebook!$L$2:$L$1401,MATCH(A146,Pricebook!$A$2:$A$1401,0))</f>
        <v>126.3</v>
      </c>
      <c r="E146" s="21"/>
    </row>
    <row r="147" customFormat="false" ht="15" hidden="false" customHeight="false" outlineLevel="0" collapsed="false">
      <c r="A147" s="21" t="s">
        <v>420</v>
      </c>
      <c r="B147" s="21" t="str">
        <f aca="false">INDEX(Pricebook!$B$2:$B$1401,MATCH(A147,Pricebook!$A$2:$A$1401,0))</f>
        <v>MCB 1P 20A, C-curve 6kA, Range C</v>
      </c>
      <c r="C147" s="19" t="n">
        <f aca="false">INDEX(Pricebook!$G$2:$G$1401,MATCH(A147,Pricebook!$A$2:$A$1401,0))</f>
        <v>6.9</v>
      </c>
      <c r="D147" s="19" t="n">
        <f aca="false">INDEX(Pricebook!$L$2:$L$1401,MATCH(A147,Pricebook!$A$2:$A$1401,0))</f>
        <v>9.35</v>
      </c>
      <c r="E147" s="21"/>
    </row>
    <row r="148" customFormat="false" ht="15" hidden="false" customHeight="false" outlineLevel="0" collapsed="false">
      <c r="A148" s="21" t="s">
        <v>422</v>
      </c>
      <c r="B148" s="21" t="str">
        <f aca="false">INDEX(Pricebook!$B$2:$B$1401,MATCH(A148,Pricebook!$A$2:$A$1401,0))</f>
        <v>MCB 2P 16A, B-curve 6kA, Range A</v>
      </c>
      <c r="C148" s="19" t="n">
        <f aca="false">INDEX(Pricebook!$G$2:$G$1401,MATCH(A148,Pricebook!$A$2:$A$1401,0))</f>
        <v>12.68</v>
      </c>
      <c r="D148" s="19" t="n">
        <f aca="false">INDEX(Pricebook!$L$2:$L$1401,MATCH(A148,Pricebook!$A$2:$A$1401,0))</f>
        <v>17.15</v>
      </c>
      <c r="E148" s="21" t="s">
        <v>2957</v>
      </c>
    </row>
    <row r="149" customFormat="false" ht="15" hidden="false" customHeight="false" outlineLevel="0" collapsed="false">
      <c r="A149" s="21" t="s">
        <v>424</v>
      </c>
      <c r="B149" s="21" t="str">
        <f aca="false">INDEX(Pricebook!$B$2:$B$1401,MATCH(A149,Pricebook!$A$2:$A$1401,0))</f>
        <v>Isolator 2P 32A, DIN, Range A</v>
      </c>
      <c r="C149" s="19" t="n">
        <f aca="false">INDEX(Pricebook!$G$2:$G$1401,MATCH(A149,Pricebook!$A$2:$A$1401,0))</f>
        <v>7.31</v>
      </c>
      <c r="D149" s="19" t="n">
        <f aca="false">INDEX(Pricebook!$L$2:$L$1401,MATCH(A149,Pricebook!$A$2:$A$1401,0))</f>
        <v>10.95</v>
      </c>
      <c r="E149" s="21"/>
    </row>
    <row r="150" customFormat="false" ht="15" hidden="false" customHeight="false" outlineLevel="0" collapsed="false">
      <c r="A150" s="21" t="s">
        <v>426</v>
      </c>
      <c r="B150" s="21" t="str">
        <f aca="false">INDEX(Pricebook!$B$2:$B$1401,MATCH(A150,Pricebook!$A$2:$A$1401,0))</f>
        <v>Contactor 4P 25A, 240V coil, Range C</v>
      </c>
      <c r="C150" s="19" t="n">
        <f aca="false">INDEX(Pricebook!$G$2:$G$1401,MATCH(A150,Pricebook!$A$2:$A$1401,0))</f>
        <v>121.58</v>
      </c>
      <c r="D150" s="19" t="n">
        <f aca="false">INDEX(Pricebook!$L$2:$L$1401,MATCH(A150,Pricebook!$A$2:$A$1401,0))</f>
        <v>181.5</v>
      </c>
      <c r="E150" s="21"/>
    </row>
    <row r="151" customFormat="false" ht="15" hidden="false" customHeight="false" outlineLevel="0" collapsed="false">
      <c r="A151" s="21" t="s">
        <v>428</v>
      </c>
      <c r="B151" s="21" t="str">
        <f aca="false">INDEX(Pricebook!$B$2:$B$1401,MATCH(A151,Pricebook!$A$2:$A$1401,0))</f>
        <v>RCD 4P 63A 30mA, Range A</v>
      </c>
      <c r="C151" s="19" t="n">
        <f aca="false">INDEX(Pricebook!$G$2:$G$1401,MATCH(A151,Pricebook!$A$2:$A$1401,0))</f>
        <v>89.06</v>
      </c>
      <c r="D151" s="19" t="n">
        <f aca="false">INDEX(Pricebook!$L$2:$L$1401,MATCH(A151,Pricebook!$A$2:$A$1401,0))</f>
        <v>132.95</v>
      </c>
      <c r="E151" s="21"/>
    </row>
    <row r="152" customFormat="false" ht="15" hidden="false" customHeight="false" outlineLevel="0" collapsed="false">
      <c r="A152" s="21" t="s">
        <v>430</v>
      </c>
      <c r="B152" s="21" t="str">
        <f aca="false">INDEX(Pricebook!$B$2:$B$1401,MATCH(A152,Pricebook!$A$2:$A$1401,0))</f>
        <v>Motor protection circuit breaker 25A, Range A</v>
      </c>
      <c r="C152" s="19" t="n">
        <f aca="false">INDEX(Pricebook!$G$2:$G$1401,MATCH(A152,Pricebook!$A$2:$A$1401,0))</f>
        <v>88.11</v>
      </c>
      <c r="D152" s="19" t="n">
        <f aca="false">INDEX(Pricebook!$L$2:$L$1401,MATCH(A152,Pricebook!$A$2:$A$1401,0))</f>
        <v>131.55</v>
      </c>
      <c r="E152" s="21"/>
    </row>
    <row r="153" customFormat="false" ht="15" hidden="false" customHeight="false" outlineLevel="0" collapsed="false">
      <c r="A153" s="21" t="s">
        <v>432</v>
      </c>
      <c r="B153" s="21" t="str">
        <f aca="false">INDEX(Pricebook!$B$2:$B$1401,MATCH(A153,Pricebook!$A$2:$A$1401,0))</f>
        <v>HRC fuse 32A, 3 pack, Range C</v>
      </c>
      <c r="C153" s="19" t="n">
        <f aca="false">INDEX(Pricebook!$G$2:$G$1401,MATCH(A153,Pricebook!$A$2:$A$1401,0))</f>
        <v>11.18</v>
      </c>
      <c r="D153" s="19" t="n">
        <f aca="false">INDEX(Pricebook!$L$2:$L$1401,MATCH(A153,Pricebook!$A$2:$A$1401,0))</f>
        <v>16.7</v>
      </c>
      <c r="E153" s="21"/>
    </row>
    <row r="154" customFormat="false" ht="15" hidden="false" customHeight="false" outlineLevel="0" collapsed="false">
      <c r="A154" s="21" t="s">
        <v>434</v>
      </c>
      <c r="B154" s="21" t="str">
        <f aca="false">INDEX(Pricebook!$B$2:$B$1401,MATCH(A154,Pricebook!$A$2:$A$1401,0))</f>
        <v>HRC fuse 32A, 3 pack, Range B</v>
      </c>
      <c r="C154" s="19" t="n">
        <f aca="false">INDEX(Pricebook!$G$2:$G$1401,MATCH(A154,Pricebook!$A$2:$A$1401,0))</f>
        <v>9.75</v>
      </c>
      <c r="D154" s="19" t="n">
        <f aca="false">INDEX(Pricebook!$L$2:$L$1401,MATCH(A154,Pricebook!$A$2:$A$1401,0))</f>
        <v>14.6</v>
      </c>
      <c r="E154" s="21"/>
    </row>
    <row r="155" customFormat="false" ht="15" hidden="false" customHeight="false" outlineLevel="0" collapsed="false">
      <c r="A155" s="21" t="s">
        <v>436</v>
      </c>
      <c r="B155" s="21" t="str">
        <f aca="false">INDEX(Pricebook!$B$2:$B$1401,MATCH(A155,Pricebook!$A$2:$A$1401,0))</f>
        <v>RCBO 1P+N 40A 30mA, 6kA, Range A</v>
      </c>
      <c r="C155" s="19" t="n">
        <f aca="false">INDEX(Pricebook!$G$2:$G$1401,MATCH(A155,Pricebook!$A$2:$A$1401,0))</f>
        <v>51.85</v>
      </c>
      <c r="D155" s="19" t="n">
        <f aca="false">INDEX(Pricebook!$L$2:$L$1401,MATCH(A155,Pricebook!$A$2:$A$1401,0))</f>
        <v>77.4</v>
      </c>
      <c r="E155" s="21"/>
    </row>
    <row r="156" customFormat="false" ht="15" hidden="false" customHeight="false" outlineLevel="0" collapsed="false">
      <c r="A156" s="21" t="s">
        <v>438</v>
      </c>
      <c r="B156" s="21" t="str">
        <f aca="false">INDEX(Pricebook!$B$2:$B$1401,MATCH(A156,Pricebook!$A$2:$A$1401,0))</f>
        <v>MCB 1P 50A, C-curve 6kA, Range D</v>
      </c>
      <c r="C156" s="19" t="n">
        <f aca="false">INDEX(Pricebook!$G$2:$G$1401,MATCH(A156,Pricebook!$A$2:$A$1401,0))</f>
        <v>17.63</v>
      </c>
      <c r="D156" s="19" t="n">
        <f aca="false">INDEX(Pricebook!$L$2:$L$1401,MATCH(A156,Pricebook!$A$2:$A$1401,0))</f>
        <v>26.35</v>
      </c>
      <c r="E156" s="21"/>
    </row>
    <row r="157" customFormat="false" ht="15" hidden="false" customHeight="false" outlineLevel="0" collapsed="false">
      <c r="A157" s="21" t="s">
        <v>440</v>
      </c>
      <c r="B157" s="21" t="str">
        <f aca="false">INDEX(Pricebook!$B$2:$B$1401,MATCH(A157,Pricebook!$A$2:$A$1401,0))</f>
        <v>Motor protection circuit breaker 4A, Range A</v>
      </c>
      <c r="C157" s="19" t="n">
        <f aca="false">INDEX(Pricebook!$G$2:$G$1401,MATCH(A157,Pricebook!$A$2:$A$1401,0))</f>
        <v>60.97</v>
      </c>
      <c r="D157" s="19" t="n">
        <f aca="false">INDEX(Pricebook!$L$2:$L$1401,MATCH(A157,Pricebook!$A$2:$A$1401,0))</f>
        <v>91</v>
      </c>
      <c r="E157" s="21"/>
    </row>
    <row r="158" customFormat="false" ht="15" hidden="false" customHeight="false" outlineLevel="0" collapsed="false">
      <c r="A158" s="21" t="s">
        <v>442</v>
      </c>
      <c r="B158" s="21" t="str">
        <f aca="false">INDEX(Pricebook!$B$2:$B$1401,MATCH(A158,Pricebook!$A$2:$A$1401,0))</f>
        <v>MCB 1P 25A, B-curve 6kA, Range A</v>
      </c>
      <c r="C158" s="19" t="n">
        <f aca="false">INDEX(Pricebook!$G$2:$G$1401,MATCH(A158,Pricebook!$A$2:$A$1401,0))</f>
        <v>5.31</v>
      </c>
      <c r="D158" s="19" t="n">
        <f aca="false">INDEX(Pricebook!$L$2:$L$1401,MATCH(A158,Pricebook!$A$2:$A$1401,0))</f>
        <v>7.95</v>
      </c>
      <c r="E158" s="21"/>
    </row>
    <row r="159" customFormat="false" ht="15" hidden="false" customHeight="false" outlineLevel="0" collapsed="false">
      <c r="A159" s="21" t="s">
        <v>444</v>
      </c>
      <c r="B159" s="21" t="str">
        <f aca="false">INDEX(Pricebook!$B$2:$B$1401,MATCH(A159,Pricebook!$A$2:$A$1401,0))</f>
        <v>MCB 1P 6A, B-curve 6kA, Range B</v>
      </c>
      <c r="C159" s="19" t="n">
        <f aca="false">INDEX(Pricebook!$G$2:$G$1401,MATCH(A159,Pricebook!$A$2:$A$1401,0))</f>
        <v>5.56</v>
      </c>
      <c r="D159" s="19" t="n">
        <f aca="false">INDEX(Pricebook!$L$2:$L$1401,MATCH(A159,Pricebook!$A$2:$A$1401,0))</f>
        <v>7.95</v>
      </c>
      <c r="E159" s="21"/>
    </row>
    <row r="160" customFormat="false" ht="15" hidden="false" customHeight="false" outlineLevel="0" collapsed="false">
      <c r="A160" s="21" t="s">
        <v>446</v>
      </c>
      <c r="B160" s="21" t="str">
        <f aca="false">INDEX(Pricebook!$B$2:$B$1401,MATCH(A160,Pricebook!$A$2:$A$1401,0))</f>
        <v>Contactor 3P 12A, 240V coil, Range C</v>
      </c>
      <c r="C160" s="19" t="n">
        <f aca="false">INDEX(Pricebook!$G$2:$G$1401,MATCH(A160,Pricebook!$A$2:$A$1401,0))</f>
        <v>51.79</v>
      </c>
      <c r="D160" s="19" t="n">
        <f aca="false">INDEX(Pricebook!$L$2:$L$1401,MATCH(A160,Pricebook!$A$2:$A$1401,0))</f>
        <v>77.3</v>
      </c>
      <c r="E160" s="21"/>
    </row>
    <row r="161" customFormat="false" ht="15" hidden="false" customHeight="false" outlineLevel="0" collapsed="false">
      <c r="A161" s="21" t="s">
        <v>448</v>
      </c>
      <c r="B161" s="21" t="str">
        <f aca="false">INDEX(Pricebook!$B$2:$B$1401,MATCH(A161,Pricebook!$A$2:$A$1401,0))</f>
        <v>MCB 1P 25A, C-curve 6kA, Range C</v>
      </c>
      <c r="C161" s="19" t="n">
        <f aca="false">INDEX(Pricebook!$G$2:$G$1401,MATCH(A161,Pricebook!$A$2:$A$1401,0))</f>
        <v>7.11</v>
      </c>
      <c r="D161" s="19" t="n">
        <f aca="false">INDEX(Pricebook!$L$2:$L$1401,MATCH(A161,Pricebook!$A$2:$A$1401,0))</f>
        <v>9.65</v>
      </c>
      <c r="E161" s="21"/>
    </row>
    <row r="162" customFormat="false" ht="15" hidden="false" customHeight="false" outlineLevel="0" collapsed="false">
      <c r="A162" s="21" t="s">
        <v>450</v>
      </c>
      <c r="B162" s="21" t="str">
        <f aca="false">INDEX(Pricebook!$B$2:$B$1401,MATCH(A162,Pricebook!$A$2:$A$1401,0))</f>
        <v>Isolator 3P 40A, IP66, Range B</v>
      </c>
      <c r="C162" s="19" t="n">
        <f aca="false">INDEX(Pricebook!$G$2:$G$1401,MATCH(A162,Pricebook!$A$2:$A$1401,0))</f>
        <v>38.31</v>
      </c>
      <c r="D162" s="19" t="n">
        <f aca="false">INDEX(Pricebook!$L$2:$L$1401,MATCH(A162,Pricebook!$A$2:$A$1401,0))</f>
        <v>52.5</v>
      </c>
      <c r="E162" s="21"/>
    </row>
    <row r="163" customFormat="false" ht="15" hidden="false" customHeight="false" outlineLevel="0" collapsed="false">
      <c r="A163" s="21" t="s">
        <v>453</v>
      </c>
      <c r="B163" s="21" t="str">
        <f aca="false">INDEX(Pricebook!$B$2:$B$1401,MATCH(A163,Pricebook!$A$2:$A$1401,0))</f>
        <v>MCB 2P 63A, B-curve 6kA, Range A</v>
      </c>
      <c r="C163" s="19" t="n">
        <f aca="false">INDEX(Pricebook!$G$2:$G$1401,MATCH(A163,Pricebook!$A$2:$A$1401,0))</f>
        <v>29.5</v>
      </c>
      <c r="D163" s="19" t="n">
        <f aca="false">INDEX(Pricebook!$L$2:$L$1401,MATCH(A163,Pricebook!$A$2:$A$1401,0))</f>
        <v>44.05</v>
      </c>
      <c r="E163" s="21"/>
    </row>
    <row r="164" customFormat="false" ht="15" hidden="false" customHeight="false" outlineLevel="0" collapsed="false">
      <c r="A164" s="21" t="s">
        <v>455</v>
      </c>
      <c r="B164" s="21" t="str">
        <f aca="false">INDEX(Pricebook!$B$2:$B$1401,MATCH(A164,Pricebook!$A$2:$A$1401,0))</f>
        <v>MCB 1P 6A, C-curve 6kA, Range C</v>
      </c>
      <c r="C164" s="19" t="n">
        <f aca="false">INDEX(Pricebook!$G$2:$G$1401,MATCH(A164,Pricebook!$A$2:$A$1401,0))</f>
        <v>6.47</v>
      </c>
      <c r="D164" s="19" t="n">
        <f aca="false">INDEX(Pricebook!$L$2:$L$1401,MATCH(A164,Pricebook!$A$2:$A$1401,0))</f>
        <v>9.7</v>
      </c>
      <c r="E164" s="21"/>
    </row>
    <row r="165" customFormat="false" ht="15" hidden="false" customHeight="false" outlineLevel="0" collapsed="false">
      <c r="A165" s="21" t="s">
        <v>457</v>
      </c>
      <c r="B165" s="21" t="str">
        <f aca="false">INDEX(Pricebook!$B$2:$B$1401,MATCH(A165,Pricebook!$A$2:$A$1401,0))</f>
        <v>Isolator 3P 20A, IP66, Range B</v>
      </c>
      <c r="C165" s="19" t="n">
        <f aca="false">INDEX(Pricebook!$G$2:$G$1401,MATCH(A165,Pricebook!$A$2:$A$1401,0))</f>
        <v>23.41</v>
      </c>
      <c r="D165" s="19" t="n">
        <f aca="false">INDEX(Pricebook!$L$2:$L$1401,MATCH(A165,Pricebook!$A$2:$A$1401,0))</f>
        <v>34.95</v>
      </c>
      <c r="E165" s="21"/>
    </row>
    <row r="166" customFormat="false" ht="15" hidden="false" customHeight="false" outlineLevel="0" collapsed="false">
      <c r="A166" s="21" t="s">
        <v>459</v>
      </c>
      <c r="B166" s="21" t="str">
        <f aca="false">INDEX(Pricebook!$B$2:$B$1401,MATCH(A166,Pricebook!$A$2:$A$1401,0))</f>
        <v>MCB 2P 40A, B-curve 6kA, Range B</v>
      </c>
      <c r="C166" s="19" t="n">
        <f aca="false">INDEX(Pricebook!$G$2:$G$1401,MATCH(A166,Pricebook!$A$2:$A$1401,0))</f>
        <v>26.13</v>
      </c>
      <c r="D166" s="19" t="n">
        <f aca="false">INDEX(Pricebook!$L$2:$L$1401,MATCH(A166,Pricebook!$A$2:$A$1401,0))</f>
        <v>39</v>
      </c>
      <c r="E166" s="21"/>
    </row>
    <row r="167" customFormat="false" ht="15" hidden="false" customHeight="false" outlineLevel="0" collapsed="false">
      <c r="A167" s="21" t="s">
        <v>461</v>
      </c>
      <c r="B167" s="21" t="str">
        <f aca="false">INDEX(Pricebook!$B$2:$B$1401,MATCH(A167,Pricebook!$A$2:$A$1401,0))</f>
        <v>MCB 3P 40A, C-curve 6kA, Range C</v>
      </c>
      <c r="C167" s="19" t="n">
        <f aca="false">INDEX(Pricebook!$G$2:$G$1401,MATCH(A167,Pricebook!$A$2:$A$1401,0))</f>
        <v>51.51</v>
      </c>
      <c r="D167" s="19" t="n">
        <f aca="false">INDEX(Pricebook!$L$2:$L$1401,MATCH(A167,Pricebook!$A$2:$A$1401,0))</f>
        <v>73.6</v>
      </c>
      <c r="E167" s="21"/>
    </row>
    <row r="168" customFormat="false" ht="15" hidden="false" customHeight="false" outlineLevel="0" collapsed="false">
      <c r="A168" s="21" t="s">
        <v>463</v>
      </c>
      <c r="B168" s="21" t="str">
        <f aca="false">INDEX(Pricebook!$B$2:$B$1401,MATCH(A168,Pricebook!$A$2:$A$1401,0))</f>
        <v>MCB 1P 10A, B-curve 6kA, Range D</v>
      </c>
      <c r="C168" s="19" t="n">
        <f aca="false">INDEX(Pricebook!$G$2:$G$1401,MATCH(A168,Pricebook!$A$2:$A$1401,0))</f>
        <v>7.55</v>
      </c>
      <c r="D168" s="19" t="n">
        <f aca="false">INDEX(Pricebook!$L$2:$L$1401,MATCH(A168,Pricebook!$A$2:$A$1401,0))</f>
        <v>11.3</v>
      </c>
      <c r="E168" s="21"/>
    </row>
    <row r="169" customFormat="false" ht="15" hidden="false" customHeight="false" outlineLevel="0" collapsed="false">
      <c r="A169" s="21" t="s">
        <v>465</v>
      </c>
      <c r="B169" s="21" t="str">
        <f aca="false">INDEX(Pricebook!$B$2:$B$1401,MATCH(A169,Pricebook!$A$2:$A$1401,0))</f>
        <v>Contactor 3P 18A, 240V coil, Range C</v>
      </c>
      <c r="C169" s="19" t="n">
        <f aca="false">INDEX(Pricebook!$G$2:$G$1401,MATCH(A169,Pricebook!$A$2:$A$1401,0))</f>
        <v>72.58</v>
      </c>
      <c r="D169" s="19" t="n">
        <f aca="false">INDEX(Pricebook!$L$2:$L$1401,MATCH(A169,Pricebook!$A$2:$A$1401,0))</f>
        <v>108.35</v>
      </c>
      <c r="E169" s="21"/>
    </row>
    <row r="170" customFormat="false" ht="15" hidden="false" customHeight="false" outlineLevel="0" collapsed="false">
      <c r="A170" s="21" t="s">
        <v>467</v>
      </c>
      <c r="B170" s="21" t="str">
        <f aca="false">INDEX(Pricebook!$B$2:$B$1401,MATCH(A170,Pricebook!$A$2:$A$1401,0))</f>
        <v>Motor protection circuit breaker 4A, Range C</v>
      </c>
      <c r="C170" s="19" t="n">
        <f aca="false">INDEX(Pricebook!$G$2:$G$1401,MATCH(A170,Pricebook!$A$2:$A$1401,0))</f>
        <v>80.89</v>
      </c>
      <c r="D170" s="19" t="n">
        <f aca="false">INDEX(Pricebook!$L$2:$L$1401,MATCH(A170,Pricebook!$A$2:$A$1401,0))</f>
        <v>120.75</v>
      </c>
      <c r="E170" s="21"/>
    </row>
    <row r="171" customFormat="false" ht="15" hidden="false" customHeight="false" outlineLevel="0" collapsed="false">
      <c r="A171" s="21" t="s">
        <v>469</v>
      </c>
      <c r="B171" s="21" t="str">
        <f aca="false">INDEX(Pricebook!$B$2:$B$1401,MATCH(A171,Pricebook!$A$2:$A$1401,0))</f>
        <v>MCB 1P 16A, B-curve 6kA, Range C</v>
      </c>
      <c r="C171" s="19" t="n">
        <f aca="false">INDEX(Pricebook!$G$2:$G$1401,MATCH(A171,Pricebook!$A$2:$A$1401,0))</f>
        <v>6.63</v>
      </c>
      <c r="D171" s="19" t="n">
        <f aca="false">INDEX(Pricebook!$L$2:$L$1401,MATCH(A171,Pricebook!$A$2:$A$1401,0))</f>
        <v>9.9</v>
      </c>
      <c r="E171" s="21"/>
    </row>
    <row r="172" customFormat="false" ht="15" hidden="false" customHeight="false" outlineLevel="0" collapsed="false">
      <c r="A172" s="21" t="s">
        <v>471</v>
      </c>
      <c r="B172" s="21" t="str">
        <f aca="false">INDEX(Pricebook!$B$2:$B$1401,MATCH(A172,Pricebook!$A$2:$A$1401,0))</f>
        <v>Isolator 3P 32A, IP66, Range B</v>
      </c>
      <c r="C172" s="19" t="n">
        <f aca="false">INDEX(Pricebook!$G$2:$G$1401,MATCH(A172,Pricebook!$A$2:$A$1401,0))</f>
        <v>30</v>
      </c>
      <c r="D172" s="19" t="n">
        <f aca="false">INDEX(Pricebook!$L$2:$L$1401,MATCH(A172,Pricebook!$A$2:$A$1401,0))</f>
        <v>44.8</v>
      </c>
      <c r="E172" s="21"/>
    </row>
    <row r="173" customFormat="false" ht="15" hidden="false" customHeight="false" outlineLevel="0" collapsed="false">
      <c r="A173" s="21" t="s">
        <v>473</v>
      </c>
      <c r="B173" s="21" t="str">
        <f aca="false">INDEX(Pricebook!$B$2:$B$1401,MATCH(A173,Pricebook!$A$2:$A$1401,0))</f>
        <v>MCB 1P 20A, B-curve 6kA, Range C</v>
      </c>
      <c r="C173" s="19" t="n">
        <f aca="false">INDEX(Pricebook!$G$2:$G$1401,MATCH(A173,Pricebook!$A$2:$A$1401,0))</f>
        <v>6.88</v>
      </c>
      <c r="D173" s="19" t="n">
        <f aca="false">INDEX(Pricebook!$L$2:$L$1401,MATCH(A173,Pricebook!$A$2:$A$1401,0))</f>
        <v>10.3</v>
      </c>
      <c r="E173" s="21"/>
    </row>
    <row r="174" customFormat="false" ht="15" hidden="false" customHeight="false" outlineLevel="0" collapsed="false">
      <c r="A174" s="21" t="s">
        <v>475</v>
      </c>
      <c r="B174" s="21" t="str">
        <f aca="false">INDEX(Pricebook!$B$2:$B$1401,MATCH(A174,Pricebook!$A$2:$A$1401,0))</f>
        <v>RCD 2P 40A 30mA, Range C</v>
      </c>
      <c r="C174" s="19" t="n">
        <f aca="false">INDEX(Pricebook!$G$2:$G$1401,MATCH(A174,Pricebook!$A$2:$A$1401,0))</f>
        <v>52.34</v>
      </c>
      <c r="D174" s="19" t="n">
        <f aca="false">INDEX(Pricebook!$L$2:$L$1401,MATCH(A174,Pricebook!$A$2:$A$1401,0))</f>
        <v>78.15</v>
      </c>
      <c r="E174" s="21"/>
    </row>
    <row r="175" customFormat="false" ht="15" hidden="false" customHeight="false" outlineLevel="0" collapsed="false">
      <c r="A175" s="21" t="s">
        <v>477</v>
      </c>
      <c r="B175" s="21" t="str">
        <f aca="false">INDEX(Pricebook!$B$2:$B$1401,MATCH(A175,Pricebook!$A$2:$A$1401,0))</f>
        <v>MCB 1P+N 32A, C-curve 6kA, Range C</v>
      </c>
      <c r="C175" s="19" t="n">
        <f aca="false">INDEX(Pricebook!$G$2:$G$1401,MATCH(A175,Pricebook!$A$2:$A$1401,0))</f>
        <v>12.74</v>
      </c>
      <c r="D175" s="19" t="n">
        <f aca="false">INDEX(Pricebook!$L$2:$L$1401,MATCH(A175,Pricebook!$A$2:$A$1401,0))</f>
        <v>17</v>
      </c>
      <c r="E175" s="21"/>
    </row>
    <row r="176" customFormat="false" ht="15" hidden="false" customHeight="false" outlineLevel="0" collapsed="false">
      <c r="A176" s="21" t="s">
        <v>479</v>
      </c>
      <c r="B176" s="21" t="str">
        <f aca="false">INDEX(Pricebook!$B$2:$B$1401,MATCH(A176,Pricebook!$A$2:$A$1401,0))</f>
        <v>Contactor 4P 40A, 240V coil, Range B</v>
      </c>
      <c r="C176" s="19" t="n">
        <f aca="false">INDEX(Pricebook!$G$2:$G$1401,MATCH(A176,Pricebook!$A$2:$A$1401,0))</f>
        <v>163.08</v>
      </c>
      <c r="D176" s="19" t="n">
        <f aca="false">INDEX(Pricebook!$L$2:$L$1401,MATCH(A176,Pricebook!$A$2:$A$1401,0))</f>
        <v>233</v>
      </c>
      <c r="E176" s="21"/>
    </row>
    <row r="177" customFormat="false" ht="15" hidden="false" customHeight="false" outlineLevel="0" collapsed="false">
      <c r="A177" s="21" t="s">
        <v>481</v>
      </c>
      <c r="B177" s="21" t="str">
        <f aca="false">INDEX(Pricebook!$B$2:$B$1401,MATCH(A177,Pricebook!$A$2:$A$1401,0))</f>
        <v>Contactor 4P 25A, 240V coil, Range B</v>
      </c>
      <c r="C177" s="19" t="n">
        <f aca="false">INDEX(Pricebook!$G$2:$G$1401,MATCH(A177,Pricebook!$A$2:$A$1401,0))</f>
        <v>105.61</v>
      </c>
      <c r="D177" s="19" t="n">
        <f aca="false">INDEX(Pricebook!$L$2:$L$1401,MATCH(A177,Pricebook!$A$2:$A$1401,0))</f>
        <v>137.2</v>
      </c>
      <c r="E177" s="21"/>
    </row>
    <row r="178" customFormat="false" ht="15" hidden="false" customHeight="false" outlineLevel="0" collapsed="false">
      <c r="A178" s="21" t="s">
        <v>483</v>
      </c>
      <c r="B178" s="21" t="str">
        <f aca="false">INDEX(Pricebook!$B$2:$B$1401,MATCH(A178,Pricebook!$A$2:$A$1401,0))</f>
        <v>RCBO 1P+N 40A 30mA, 6kA, Range C</v>
      </c>
      <c r="C178" s="19" t="n">
        <f aca="false">INDEX(Pricebook!$G$2:$G$1401,MATCH(A178,Pricebook!$A$2:$A$1401,0))</f>
        <v>69.33</v>
      </c>
      <c r="D178" s="19" t="n">
        <f aca="false">INDEX(Pricebook!$L$2:$L$1401,MATCH(A178,Pricebook!$A$2:$A$1401,0))</f>
        <v>103.5</v>
      </c>
      <c r="E178" s="21"/>
    </row>
    <row r="179" customFormat="false" ht="15" hidden="false" customHeight="false" outlineLevel="0" collapsed="false">
      <c r="A179" s="21" t="s">
        <v>485</v>
      </c>
      <c r="B179" s="21" t="str">
        <f aca="false">INDEX(Pricebook!$B$2:$B$1401,MATCH(A179,Pricebook!$A$2:$A$1401,0))</f>
        <v>MCB 1P+N 20A, B-curve 6kA, Range A</v>
      </c>
      <c r="C179" s="19" t="n">
        <f aca="false">INDEX(Pricebook!$G$2:$G$1401,MATCH(A179,Pricebook!$A$2:$A$1401,0))</f>
        <v>8.37</v>
      </c>
      <c r="D179" s="19" t="n">
        <f aca="false">INDEX(Pricebook!$L$2:$L$1401,MATCH(A179,Pricebook!$A$2:$A$1401,0))</f>
        <v>12.5</v>
      </c>
      <c r="E179" s="21"/>
    </row>
    <row r="180" customFormat="false" ht="15" hidden="false" customHeight="false" outlineLevel="0" collapsed="false">
      <c r="A180" s="21" t="s">
        <v>487</v>
      </c>
      <c r="B180" s="21" t="str">
        <f aca="false">INDEX(Pricebook!$B$2:$B$1401,MATCH(A180,Pricebook!$A$2:$A$1401,0))</f>
        <v>MCB 1P 10A, C-curve 6kA, Range A</v>
      </c>
      <c r="C180" s="19" t="n">
        <f aca="false">INDEX(Pricebook!$G$2:$G$1401,MATCH(A180,Pricebook!$A$2:$A$1401,0))</f>
        <v>4.73</v>
      </c>
      <c r="D180" s="19" t="n">
        <f aca="false">INDEX(Pricebook!$L$2:$L$1401,MATCH(A180,Pricebook!$A$2:$A$1401,0))</f>
        <v>7.1</v>
      </c>
      <c r="E180" s="21"/>
    </row>
    <row r="181" customFormat="false" ht="15" hidden="false" customHeight="false" outlineLevel="0" collapsed="false">
      <c r="A181" s="21" t="s">
        <v>489</v>
      </c>
      <c r="B181" s="21" t="str">
        <f aca="false">INDEX(Pricebook!$B$2:$B$1401,MATCH(A181,Pricebook!$A$2:$A$1401,0))</f>
        <v>MCB 2P 32A, C-curve 6kA, Range D</v>
      </c>
      <c r="C181" s="19" t="n">
        <f aca="false">INDEX(Pricebook!$G$2:$G$1401,MATCH(A181,Pricebook!$A$2:$A$1401,0))</f>
        <v>26.16</v>
      </c>
      <c r="D181" s="19" t="n">
        <f aca="false">INDEX(Pricebook!$L$2:$L$1401,MATCH(A181,Pricebook!$A$2:$A$1401,0))</f>
        <v>39.05</v>
      </c>
      <c r="E181" s="21"/>
    </row>
    <row r="182" customFormat="false" ht="15" hidden="false" customHeight="false" outlineLevel="0" collapsed="false">
      <c r="A182" s="21" t="s">
        <v>491</v>
      </c>
      <c r="B182" s="21" t="str">
        <f aca="false">INDEX(Pricebook!$B$2:$B$1401,MATCH(A182,Pricebook!$A$2:$A$1401,0))</f>
        <v>MCB 1P 63A, C-curve 6kA, Range A</v>
      </c>
      <c r="C182" s="19" t="n">
        <f aca="false">INDEX(Pricebook!$G$2:$G$1401,MATCH(A182,Pricebook!$A$2:$A$1401,0))</f>
        <v>12.7</v>
      </c>
      <c r="D182" s="19" t="n">
        <f aca="false">INDEX(Pricebook!$L$2:$L$1401,MATCH(A182,Pricebook!$A$2:$A$1401,0))</f>
        <v>19</v>
      </c>
      <c r="E182" s="21"/>
    </row>
    <row r="183" customFormat="false" ht="15" hidden="false" customHeight="false" outlineLevel="0" collapsed="false">
      <c r="A183" s="21" t="s">
        <v>493</v>
      </c>
      <c r="B183" s="21" t="str">
        <f aca="false">INDEX(Pricebook!$B$2:$B$1401,MATCH(A183,Pricebook!$A$2:$A$1401,0))</f>
        <v>MCB 1P+N 16A, C-curve 6kA, Range C</v>
      </c>
      <c r="C183" s="19" t="n">
        <f aca="false">INDEX(Pricebook!$G$2:$G$1401,MATCH(A183,Pricebook!$A$2:$A$1401,0))</f>
        <v>10.79</v>
      </c>
      <c r="D183" s="19" t="n">
        <f aca="false">INDEX(Pricebook!$L$2:$L$1401,MATCH(A183,Pricebook!$A$2:$A$1401,0))</f>
        <v>14.6</v>
      </c>
      <c r="E183" s="21"/>
    </row>
    <row r="184" customFormat="false" ht="15" hidden="false" customHeight="false" outlineLevel="0" collapsed="false">
      <c r="A184" s="21" t="s">
        <v>495</v>
      </c>
      <c r="B184" s="21" t="str">
        <f aca="false">INDEX(Pricebook!$B$2:$B$1401,MATCH(A184,Pricebook!$A$2:$A$1401,0))</f>
        <v>Contactor 3P 40A, 240V coil, Range A</v>
      </c>
      <c r="C184" s="19" t="n">
        <f aca="false">INDEX(Pricebook!$G$2:$G$1401,MATCH(A184,Pricebook!$A$2:$A$1401,0))</f>
        <v>152.7</v>
      </c>
      <c r="D184" s="19" t="n">
        <f aca="false">INDEX(Pricebook!$L$2:$L$1401,MATCH(A184,Pricebook!$A$2:$A$1401,0))</f>
        <v>227.95</v>
      </c>
      <c r="E184" s="21"/>
    </row>
    <row r="185" customFormat="false" ht="15" hidden="false" customHeight="false" outlineLevel="0" collapsed="false">
      <c r="A185" s="21" t="s">
        <v>497</v>
      </c>
      <c r="B185" s="21" t="str">
        <f aca="false">INDEX(Pricebook!$B$2:$B$1401,MATCH(A185,Pricebook!$A$2:$A$1401,0))</f>
        <v>MCB 1P 63A, C-curve 6kA, Range B</v>
      </c>
      <c r="C185" s="19" t="n">
        <f aca="false">INDEX(Pricebook!$G$2:$G$1401,MATCH(A185,Pricebook!$A$2:$A$1401,0))</f>
        <v>15.25</v>
      </c>
      <c r="D185" s="19" t="n">
        <f aca="false">INDEX(Pricebook!$L$2:$L$1401,MATCH(A185,Pricebook!$A$2:$A$1401,0))</f>
        <v>22.8</v>
      </c>
      <c r="E185" s="21"/>
    </row>
    <row r="186" customFormat="false" ht="15" hidden="false" customHeight="false" outlineLevel="0" collapsed="false">
      <c r="A186" s="21" t="s">
        <v>499</v>
      </c>
      <c r="B186" s="21" t="str">
        <f aca="false">INDEX(Pricebook!$B$2:$B$1401,MATCH(A186,Pricebook!$A$2:$A$1401,0))</f>
        <v>MCB 2P 40A, C-curve 6kA, Range B</v>
      </c>
      <c r="C186" s="19" t="n">
        <f aca="false">INDEX(Pricebook!$G$2:$G$1401,MATCH(A186,Pricebook!$A$2:$A$1401,0))</f>
        <v>26.14</v>
      </c>
      <c r="D186" s="19" t="n">
        <f aca="false">INDEX(Pricebook!$L$2:$L$1401,MATCH(A186,Pricebook!$A$2:$A$1401,0))</f>
        <v>39.05</v>
      </c>
      <c r="E186" s="21"/>
    </row>
    <row r="187" customFormat="false" ht="15" hidden="false" customHeight="false" outlineLevel="0" collapsed="false">
      <c r="A187" s="21" t="s">
        <v>501</v>
      </c>
      <c r="B187" s="21" t="str">
        <f aca="false">INDEX(Pricebook!$B$2:$B$1401,MATCH(A187,Pricebook!$A$2:$A$1401,0))</f>
        <v>Surge protector Type 2 1P, Range D</v>
      </c>
      <c r="C187" s="19" t="n">
        <f aca="false">INDEX(Pricebook!$G$2:$G$1401,MATCH(A187,Pricebook!$A$2:$A$1401,0))</f>
        <v>55.14</v>
      </c>
      <c r="D187" s="19" t="n">
        <f aca="false">INDEX(Pricebook!$L$2:$L$1401,MATCH(A187,Pricebook!$A$2:$A$1401,0))</f>
        <v>71.65</v>
      </c>
      <c r="E187" s="21"/>
    </row>
    <row r="188" customFormat="false" ht="15" hidden="false" customHeight="false" outlineLevel="0" collapsed="false">
      <c r="A188" s="21" t="s">
        <v>503</v>
      </c>
      <c r="B188" s="21" t="str">
        <f aca="false">INDEX(Pricebook!$B$2:$B$1401,MATCH(A188,Pricebook!$A$2:$A$1401,0))</f>
        <v>MCB 1P+N 16A, B-curve 6kA, Range A</v>
      </c>
      <c r="C188" s="19" t="n">
        <f aca="false">INDEX(Pricebook!$G$2:$G$1401,MATCH(A188,Pricebook!$A$2:$A$1401,0))</f>
        <v>8.07</v>
      </c>
      <c r="D188" s="19" t="n">
        <f aca="false">INDEX(Pricebook!$L$2:$L$1401,MATCH(A188,Pricebook!$A$2:$A$1401,0))</f>
        <v>12.05</v>
      </c>
      <c r="E188" s="21"/>
    </row>
    <row r="189" customFormat="false" ht="15" hidden="false" customHeight="false" outlineLevel="0" collapsed="false">
      <c r="A189" s="21" t="s">
        <v>505</v>
      </c>
      <c r="B189" s="21" t="str">
        <f aca="false">INDEX(Pricebook!$B$2:$B$1401,MATCH(A189,Pricebook!$A$2:$A$1401,0))</f>
        <v>MCB 3P 40A, C-curve 6kA, Range D</v>
      </c>
      <c r="C189" s="19" t="n">
        <f aca="false">INDEX(Pricebook!$G$2:$G$1401,MATCH(A189,Pricebook!$A$2:$A$1401,0))</f>
        <v>61.41</v>
      </c>
      <c r="D189" s="19" t="n">
        <f aca="false">INDEX(Pricebook!$L$2:$L$1401,MATCH(A189,Pricebook!$A$2:$A$1401,0))</f>
        <v>91.7</v>
      </c>
      <c r="E189" s="21"/>
    </row>
    <row r="190" customFormat="false" ht="15" hidden="false" customHeight="false" outlineLevel="0" collapsed="false">
      <c r="A190" s="21" t="s">
        <v>507</v>
      </c>
      <c r="B190" s="21" t="str">
        <f aca="false">INDEX(Pricebook!$B$2:$B$1401,MATCH(A190,Pricebook!$A$2:$A$1401,0))</f>
        <v>Motor protection circuit breaker 10A, Range A</v>
      </c>
      <c r="C190" s="19" t="n">
        <f aca="false">INDEX(Pricebook!$G$2:$G$1401,MATCH(A190,Pricebook!$A$2:$A$1401,0))</f>
        <v>63.48</v>
      </c>
      <c r="D190" s="19" t="n">
        <f aca="false">INDEX(Pricebook!$L$2:$L$1401,MATCH(A190,Pricebook!$A$2:$A$1401,0))</f>
        <v>94.75</v>
      </c>
      <c r="E190" s="21"/>
    </row>
    <row r="191" customFormat="false" ht="15" hidden="false" customHeight="false" outlineLevel="0" collapsed="false">
      <c r="A191" s="21" t="s">
        <v>509</v>
      </c>
      <c r="B191" s="21" t="str">
        <f aca="false">INDEX(Pricebook!$B$2:$B$1401,MATCH(A191,Pricebook!$A$2:$A$1401,0))</f>
        <v>MCB 1P 50A, C-curve 6kA, Range B</v>
      </c>
      <c r="C191" s="19" t="n">
        <f aca="false">INDEX(Pricebook!$G$2:$G$1401,MATCH(A191,Pricebook!$A$2:$A$1401,0))</f>
        <v>12.89</v>
      </c>
      <c r="D191" s="19" t="n">
        <f aca="false">INDEX(Pricebook!$L$2:$L$1401,MATCH(A191,Pricebook!$A$2:$A$1401,0))</f>
        <v>17</v>
      </c>
      <c r="E191" s="21"/>
    </row>
    <row r="192" customFormat="false" ht="15" hidden="false" customHeight="false" outlineLevel="0" collapsed="false">
      <c r="A192" s="21" t="s">
        <v>511</v>
      </c>
      <c r="B192" s="21" t="str">
        <f aca="false">INDEX(Pricebook!$B$2:$B$1401,MATCH(A192,Pricebook!$A$2:$A$1401,0))</f>
        <v>Surge protector Type 2 1P, Range B</v>
      </c>
      <c r="C192" s="19" t="n">
        <f aca="false">INDEX(Pricebook!$G$2:$G$1401,MATCH(A192,Pricebook!$A$2:$A$1401,0))</f>
        <v>40.87</v>
      </c>
      <c r="D192" s="19" t="n">
        <f aca="false">INDEX(Pricebook!$L$2:$L$1401,MATCH(A192,Pricebook!$A$2:$A$1401,0))</f>
        <v>61</v>
      </c>
      <c r="E192" s="21"/>
    </row>
    <row r="193" customFormat="false" ht="15" hidden="false" customHeight="false" outlineLevel="0" collapsed="false">
      <c r="A193" s="21" t="s">
        <v>513</v>
      </c>
      <c r="B193" s="21" t="str">
        <f aca="false">INDEX(Pricebook!$B$2:$B$1401,MATCH(A193,Pricebook!$A$2:$A$1401,0))</f>
        <v>MCB 2P 16A, C-curve 6kA, Range B</v>
      </c>
      <c r="C193" s="19" t="n">
        <f aca="false">INDEX(Pricebook!$G$2:$G$1401,MATCH(A193,Pricebook!$A$2:$A$1401,0))</f>
        <v>15.17</v>
      </c>
      <c r="D193" s="19" t="n">
        <f aca="false">INDEX(Pricebook!$L$2:$L$1401,MATCH(A193,Pricebook!$A$2:$A$1401,0))</f>
        <v>22.65</v>
      </c>
      <c r="E193" s="21"/>
    </row>
    <row r="194" customFormat="false" ht="15" hidden="false" customHeight="false" outlineLevel="0" collapsed="false">
      <c r="A194" s="21" t="s">
        <v>515</v>
      </c>
      <c r="B194" s="21" t="str">
        <f aca="false">INDEX(Pricebook!$B$2:$B$1401,MATCH(A194,Pricebook!$A$2:$A$1401,0))</f>
        <v>MCB 2P 16A, C-curve 6kA, Range C</v>
      </c>
      <c r="C194" s="19" t="n">
        <f aca="false">INDEX(Pricebook!$G$2:$G$1401,MATCH(A194,Pricebook!$A$2:$A$1401,0))</f>
        <v>17.43</v>
      </c>
      <c r="D194" s="19" t="n">
        <f aca="false">INDEX(Pricebook!$L$2:$L$1401,MATCH(A194,Pricebook!$A$2:$A$1401,0))</f>
        <v>26.05</v>
      </c>
      <c r="E194" s="21"/>
    </row>
    <row r="195" customFormat="false" ht="15" hidden="false" customHeight="false" outlineLevel="0" collapsed="false">
      <c r="A195" s="21" t="s">
        <v>517</v>
      </c>
      <c r="B195" s="21" t="str">
        <f aca="false">INDEX(Pricebook!$B$2:$B$1401,MATCH(A195,Pricebook!$A$2:$A$1401,0))</f>
        <v>Contactor 4P 40A, 240V coil, Range D</v>
      </c>
      <c r="C195" s="19" t="n">
        <f aca="false">INDEX(Pricebook!$G$2:$G$1401,MATCH(A195,Pricebook!$A$2:$A$1401,0))</f>
        <v>216.49</v>
      </c>
      <c r="D195" s="19" t="n">
        <f aca="false">INDEX(Pricebook!$L$2:$L$1401,MATCH(A195,Pricebook!$A$2:$A$1401,0))</f>
        <v>323.15</v>
      </c>
      <c r="E195" s="21"/>
    </row>
    <row r="196" customFormat="false" ht="15" hidden="false" customHeight="false" outlineLevel="0" collapsed="false">
      <c r="A196" s="21" t="s">
        <v>519</v>
      </c>
      <c r="B196" s="21" t="str">
        <f aca="false">INDEX(Pricebook!$B$2:$B$1401,MATCH(A196,Pricebook!$A$2:$A$1401,0))</f>
        <v>MCB 1P 20A, C-curve 6kA, Range D</v>
      </c>
      <c r="C196" s="19" t="n">
        <f aca="false">INDEX(Pricebook!$G$2:$G$1401,MATCH(A196,Pricebook!$A$2:$A$1401,0))</f>
        <v>8.13</v>
      </c>
      <c r="D196" s="19" t="n">
        <f aca="false">INDEX(Pricebook!$L$2:$L$1401,MATCH(A196,Pricebook!$A$2:$A$1401,0))</f>
        <v>12.15</v>
      </c>
      <c r="E196" s="21"/>
    </row>
    <row r="197" customFormat="false" ht="15" hidden="false" customHeight="false" outlineLevel="0" collapsed="false">
      <c r="A197" s="21" t="s">
        <v>521</v>
      </c>
      <c r="B197" s="21" t="str">
        <f aca="false">INDEX(Pricebook!$B$2:$B$1401,MATCH(A197,Pricebook!$A$2:$A$1401,0))</f>
        <v>MCB 1P+N 10A, B-curve 6kA, Range B</v>
      </c>
      <c r="C197" s="19" t="n">
        <f aca="false">INDEX(Pricebook!$G$2:$G$1401,MATCH(A197,Pricebook!$A$2:$A$1401,0))</f>
        <v>9.14</v>
      </c>
      <c r="D197" s="19" t="n">
        <f aca="false">INDEX(Pricebook!$L$2:$L$1401,MATCH(A197,Pricebook!$A$2:$A$1401,0))</f>
        <v>13.65</v>
      </c>
      <c r="E197" s="21"/>
    </row>
    <row r="198" customFormat="false" ht="15" hidden="false" customHeight="false" outlineLevel="0" collapsed="false">
      <c r="A198" s="21" t="s">
        <v>523</v>
      </c>
      <c r="B198" s="21" t="str">
        <f aca="false">INDEX(Pricebook!$B$2:$B$1401,MATCH(A198,Pricebook!$A$2:$A$1401,0))</f>
        <v>MCB 1P 40A, B-curve 6kA, Range C</v>
      </c>
      <c r="C198" s="19" t="n">
        <f aca="false">INDEX(Pricebook!$G$2:$G$1401,MATCH(A198,Pricebook!$A$2:$A$1401,0))</f>
        <v>11.67</v>
      </c>
      <c r="D198" s="19" t="n">
        <f aca="false">INDEX(Pricebook!$L$2:$L$1401,MATCH(A198,Pricebook!$A$2:$A$1401,0))</f>
        <v>17.45</v>
      </c>
      <c r="E198" s="21"/>
    </row>
    <row r="199" customFormat="false" ht="15" hidden="false" customHeight="false" outlineLevel="0" collapsed="false">
      <c r="A199" s="21" t="s">
        <v>525</v>
      </c>
      <c r="B199" s="21" t="str">
        <f aca="false">INDEX(Pricebook!$B$2:$B$1401,MATCH(A199,Pricebook!$A$2:$A$1401,0))</f>
        <v>MCB 1P+N 25A, C-curve 6kA, Range C</v>
      </c>
      <c r="C199" s="19" t="n">
        <f aca="false">INDEX(Pricebook!$G$2:$G$1401,MATCH(A199,Pricebook!$A$2:$A$1401,0))</f>
        <v>11.93</v>
      </c>
      <c r="D199" s="19" t="n">
        <f aca="false">INDEX(Pricebook!$L$2:$L$1401,MATCH(A199,Pricebook!$A$2:$A$1401,0))</f>
        <v>17.85</v>
      </c>
      <c r="E199" s="21"/>
    </row>
    <row r="200" customFormat="false" ht="15" hidden="false" customHeight="false" outlineLevel="0" collapsed="false">
      <c r="A200" s="21" t="s">
        <v>527</v>
      </c>
      <c r="B200" s="21" t="str">
        <f aca="false">INDEX(Pricebook!$B$2:$B$1401,MATCH(A200,Pricebook!$A$2:$A$1401,0))</f>
        <v>MCB 1P+N 32A, B-curve 6kA, Range B</v>
      </c>
      <c r="C200" s="19" t="n">
        <f aca="false">INDEX(Pricebook!$G$2:$G$1401,MATCH(A200,Pricebook!$A$2:$A$1401,0))</f>
        <v>11.12</v>
      </c>
      <c r="D200" s="19" t="n">
        <f aca="false">INDEX(Pricebook!$L$2:$L$1401,MATCH(A200,Pricebook!$A$2:$A$1401,0))</f>
        <v>16.6</v>
      </c>
      <c r="E200" s="21"/>
    </row>
    <row r="201" customFormat="false" ht="15" hidden="false" customHeight="false" outlineLevel="0" collapsed="false">
      <c r="A201" s="21" t="s">
        <v>529</v>
      </c>
      <c r="B201" s="21" t="str">
        <f aca="false">INDEX(Pricebook!$B$2:$B$1401,MATCH(A201,Pricebook!$A$2:$A$1401,0))</f>
        <v>MCB 1P 40A, B-curve 6kA, Range B</v>
      </c>
      <c r="C201" s="19" t="n">
        <f aca="false">INDEX(Pricebook!$G$2:$G$1401,MATCH(A201,Pricebook!$A$2:$A$1401,0))</f>
        <v>10.2</v>
      </c>
      <c r="D201" s="19" t="n">
        <f aca="false">INDEX(Pricebook!$L$2:$L$1401,MATCH(A201,Pricebook!$A$2:$A$1401,0))</f>
        <v>14.6</v>
      </c>
      <c r="E201" s="21"/>
    </row>
    <row r="202" customFormat="false" ht="15" hidden="false" customHeight="false" outlineLevel="0" collapsed="false">
      <c r="A202" s="21" t="s">
        <v>531</v>
      </c>
      <c r="B202" s="21" t="str">
        <f aca="false">INDEX(Pricebook!$B$2:$B$1401,MATCH(A202,Pricebook!$A$2:$A$1401,0))</f>
        <v>MCB 1P 25A, B-curve 6kA, Range B</v>
      </c>
      <c r="C202" s="19" t="n">
        <f aca="false">INDEX(Pricebook!$G$2:$G$1401,MATCH(A202,Pricebook!$A$2:$A$1401,0))</f>
        <v>6.26</v>
      </c>
      <c r="D202" s="19" t="n">
        <f aca="false">INDEX(Pricebook!$L$2:$L$1401,MATCH(A202,Pricebook!$A$2:$A$1401,0))</f>
        <v>9.35</v>
      </c>
      <c r="E202" s="21"/>
    </row>
    <row r="203" customFormat="false" ht="15" hidden="false" customHeight="false" outlineLevel="0" collapsed="false">
      <c r="A203" s="21" t="s">
        <v>533</v>
      </c>
      <c r="B203" s="21" t="str">
        <f aca="false">INDEX(Pricebook!$B$2:$B$1401,MATCH(A203,Pricebook!$A$2:$A$1401,0))</f>
        <v>MCB 1P+N 32A, C-curve 6kA, Range B</v>
      </c>
      <c r="C203" s="19" t="n">
        <f aca="false">INDEX(Pricebook!$G$2:$G$1401,MATCH(A203,Pricebook!$A$2:$A$1401,0))</f>
        <v>11.12</v>
      </c>
      <c r="D203" s="19" t="n">
        <f aca="false">INDEX(Pricebook!$L$2:$L$1401,MATCH(A203,Pricebook!$A$2:$A$1401,0))</f>
        <v>16.6</v>
      </c>
      <c r="E203" s="21"/>
    </row>
    <row r="204" customFormat="false" ht="15" hidden="false" customHeight="false" outlineLevel="0" collapsed="false">
      <c r="A204" s="21" t="s">
        <v>535</v>
      </c>
      <c r="B204" s="21" t="str">
        <f aca="false">INDEX(Pricebook!$B$2:$B$1401,MATCH(A204,Pricebook!$A$2:$A$1401,0))</f>
        <v>HRC fuse 32A, 3 pack, Range D</v>
      </c>
      <c r="C204" s="19" t="n">
        <f aca="false">INDEX(Pricebook!$G$2:$G$1401,MATCH(A204,Pricebook!$A$2:$A$1401,0))</f>
        <v>13.23</v>
      </c>
      <c r="D204" s="19" t="n">
        <f aca="false">INDEX(Pricebook!$L$2:$L$1401,MATCH(A204,Pricebook!$A$2:$A$1401,0))</f>
        <v>19.75</v>
      </c>
      <c r="E204" s="21"/>
    </row>
    <row r="205" customFormat="false" ht="15" hidden="false" customHeight="false" outlineLevel="0" collapsed="false">
      <c r="A205" s="21" t="s">
        <v>537</v>
      </c>
      <c r="B205" s="21" t="str">
        <f aca="false">INDEX(Pricebook!$B$2:$B$1401,MATCH(A205,Pricebook!$A$2:$A$1401,0))</f>
        <v>MCB 1P+N 16A, B-curve 6kA, Range C</v>
      </c>
      <c r="C205" s="19" t="n">
        <f aca="false">INDEX(Pricebook!$G$2:$G$1401,MATCH(A205,Pricebook!$A$2:$A$1401,0))</f>
        <v>10.91</v>
      </c>
      <c r="D205" s="19" t="n">
        <f aca="false">INDEX(Pricebook!$L$2:$L$1401,MATCH(A205,Pricebook!$A$2:$A$1401,0))</f>
        <v>16.3</v>
      </c>
      <c r="E205" s="21"/>
    </row>
    <row r="206" customFormat="false" ht="15" hidden="false" customHeight="false" outlineLevel="0" collapsed="false">
      <c r="A206" s="21" t="s">
        <v>539</v>
      </c>
      <c r="B206" s="21" t="str">
        <f aca="false">INDEX(Pricebook!$B$2:$B$1401,MATCH(A206,Pricebook!$A$2:$A$1401,0))</f>
        <v>MCB 3P 16A, C-curve 6kA, Range B</v>
      </c>
      <c r="C206" s="19" t="n">
        <f aca="false">INDEX(Pricebook!$G$2:$G$1401,MATCH(A206,Pricebook!$A$2:$A$1401,0))</f>
        <v>30.37</v>
      </c>
      <c r="D206" s="19" t="n">
        <f aca="false">INDEX(Pricebook!$L$2:$L$1401,MATCH(A206,Pricebook!$A$2:$A$1401,0))</f>
        <v>45.35</v>
      </c>
      <c r="E206" s="21"/>
    </row>
    <row r="207" customFormat="false" ht="15" hidden="false" customHeight="false" outlineLevel="0" collapsed="false">
      <c r="A207" s="21" t="s">
        <v>541</v>
      </c>
      <c r="B207" s="21" t="str">
        <f aca="false">INDEX(Pricebook!$B$2:$B$1401,MATCH(A207,Pricebook!$A$2:$A$1401,0))</f>
        <v>MCB 1P 10A, C-curve 6kA, Range D</v>
      </c>
      <c r="C207" s="19" t="n">
        <f aca="false">INDEX(Pricebook!$G$2:$G$1401,MATCH(A207,Pricebook!$A$2:$A$1401,0))</f>
        <v>7.59</v>
      </c>
      <c r="D207" s="19" t="n">
        <f aca="false">INDEX(Pricebook!$L$2:$L$1401,MATCH(A207,Pricebook!$A$2:$A$1401,0))</f>
        <v>11.35</v>
      </c>
      <c r="E207" s="21"/>
    </row>
    <row r="208" customFormat="false" ht="15" hidden="false" customHeight="false" outlineLevel="0" collapsed="false">
      <c r="A208" s="21" t="s">
        <v>543</v>
      </c>
      <c r="B208" s="21" t="str">
        <f aca="false">INDEX(Pricebook!$B$2:$B$1401,MATCH(A208,Pricebook!$A$2:$A$1401,0))</f>
        <v>HRC fuse 125A, 3 pack, Range D</v>
      </c>
      <c r="C208" s="19" t="n">
        <f aca="false">INDEX(Pricebook!$G$2:$G$1401,MATCH(A208,Pricebook!$A$2:$A$1401,0))</f>
        <v>40.92</v>
      </c>
      <c r="D208" s="19" t="n">
        <f aca="false">INDEX(Pricebook!$L$2:$L$1401,MATCH(A208,Pricebook!$A$2:$A$1401,0))</f>
        <v>53.15</v>
      </c>
      <c r="E208" s="21"/>
    </row>
    <row r="209" customFormat="false" ht="15" hidden="false" customHeight="false" outlineLevel="0" collapsed="false">
      <c r="A209" s="21" t="s">
        <v>545</v>
      </c>
      <c r="B209" s="21" t="str">
        <f aca="false">INDEX(Pricebook!$B$2:$B$1401,MATCH(A209,Pricebook!$A$2:$A$1401,0))</f>
        <v>MCB 3P 20A, C-curve 6kA, Range D</v>
      </c>
      <c r="C209" s="19" t="n">
        <f aca="false">INDEX(Pricebook!$G$2:$G$1401,MATCH(A209,Pricebook!$A$2:$A$1401,0))</f>
        <v>42.33</v>
      </c>
      <c r="D209" s="19" t="n">
        <f aca="false">INDEX(Pricebook!$L$2:$L$1401,MATCH(A209,Pricebook!$A$2:$A$1401,0))</f>
        <v>63.2</v>
      </c>
      <c r="E209" s="21"/>
    </row>
    <row r="210" customFormat="false" ht="15" hidden="false" customHeight="false" outlineLevel="0" collapsed="false">
      <c r="A210" s="21" t="s">
        <v>547</v>
      </c>
      <c r="B210" s="21" t="str">
        <f aca="false">INDEX(Pricebook!$B$2:$B$1401,MATCH(A210,Pricebook!$A$2:$A$1401,0))</f>
        <v>Motor protection circuit breaker 4A, Range B</v>
      </c>
      <c r="C210" s="19" t="n">
        <f aca="false">INDEX(Pricebook!$G$2:$G$1401,MATCH(A210,Pricebook!$A$2:$A$1401,0))</f>
        <v>71.58</v>
      </c>
      <c r="D210" s="19" t="n">
        <f aca="false">INDEX(Pricebook!$L$2:$L$1401,MATCH(A210,Pricebook!$A$2:$A$1401,0))</f>
        <v>106.85</v>
      </c>
      <c r="E210" s="21"/>
    </row>
    <row r="211" customFormat="false" ht="15" hidden="false" customHeight="false" outlineLevel="0" collapsed="false">
      <c r="A211" s="21" t="s">
        <v>549</v>
      </c>
      <c r="B211" s="21" t="str">
        <f aca="false">INDEX(Pricebook!$B$2:$B$1401,MATCH(A211,Pricebook!$A$2:$A$1401,0))</f>
        <v>Motor protection circuit breaker 25A, Range D</v>
      </c>
      <c r="C211" s="19" t="n">
        <f aca="false">INDEX(Pricebook!$G$2:$G$1401,MATCH(A211,Pricebook!$A$2:$A$1401,0))</f>
        <v>139.37</v>
      </c>
      <c r="D211" s="19" t="n">
        <f aca="false">INDEX(Pricebook!$L$2:$L$1401,MATCH(A211,Pricebook!$A$2:$A$1401,0))</f>
        <v>208.05</v>
      </c>
      <c r="E211" s="21"/>
    </row>
    <row r="212" customFormat="false" ht="15" hidden="false" customHeight="false" outlineLevel="0" collapsed="false">
      <c r="A212" s="21" t="s">
        <v>551</v>
      </c>
      <c r="B212" s="21" t="str">
        <f aca="false">INDEX(Pricebook!$B$2:$B$1401,MATCH(A212,Pricebook!$A$2:$A$1401,0))</f>
        <v>Motor protection circuit breaker 16A, Range D</v>
      </c>
      <c r="C212" s="19" t="n">
        <f aca="false">INDEX(Pricebook!$G$2:$G$1401,MATCH(A212,Pricebook!$A$2:$A$1401,0))</f>
        <v>111.49</v>
      </c>
      <c r="D212" s="19" t="n">
        <f aca="false">INDEX(Pricebook!$L$2:$L$1401,MATCH(A212,Pricebook!$A$2:$A$1401,0))</f>
        <v>150.7</v>
      </c>
      <c r="E212" s="21"/>
    </row>
    <row r="213" customFormat="false" ht="15" hidden="false" customHeight="false" outlineLevel="0" collapsed="false">
      <c r="A213" s="21" t="s">
        <v>553</v>
      </c>
      <c r="B213" s="21" t="str">
        <f aca="false">INDEX(Pricebook!$B$2:$B$1401,MATCH(A213,Pricebook!$A$2:$A$1401,0))</f>
        <v>RCD 2P 25A 30mA, Range A</v>
      </c>
      <c r="C213" s="19" t="n">
        <f aca="false">INDEX(Pricebook!$G$2:$G$1401,MATCH(A213,Pricebook!$A$2:$A$1401,0))</f>
        <v>34.9</v>
      </c>
      <c r="D213" s="19" t="n">
        <f aca="false">INDEX(Pricebook!$L$2:$L$1401,MATCH(A213,Pricebook!$A$2:$A$1401,0))</f>
        <v>47.85</v>
      </c>
      <c r="E213" s="21"/>
    </row>
    <row r="214" customFormat="false" ht="15" hidden="false" customHeight="false" outlineLevel="0" collapsed="false">
      <c r="A214" s="21" t="s">
        <v>555</v>
      </c>
      <c r="B214" s="21" t="str">
        <f aca="false">INDEX(Pricebook!$B$2:$B$1401,MATCH(A214,Pricebook!$A$2:$A$1401,0))</f>
        <v>MCB 3P 25A, C-curve 6kA, Range C</v>
      </c>
      <c r="C214" s="19" t="n">
        <f aca="false">INDEX(Pricebook!$G$2:$G$1401,MATCH(A214,Pricebook!$A$2:$A$1401,0))</f>
        <v>38.02</v>
      </c>
      <c r="D214" s="19" t="n">
        <f aca="false">INDEX(Pricebook!$L$2:$L$1401,MATCH(A214,Pricebook!$A$2:$A$1401,0))</f>
        <v>56.75</v>
      </c>
      <c r="E214" s="21" t="s">
        <v>2958</v>
      </c>
    </row>
    <row r="215" customFormat="false" ht="15" hidden="false" customHeight="false" outlineLevel="0" collapsed="false">
      <c r="A215" s="21" t="s">
        <v>557</v>
      </c>
      <c r="B215" s="21" t="str">
        <f aca="false">INDEX(Pricebook!$B$2:$B$1401,MATCH(A215,Pricebook!$A$2:$A$1401,0))</f>
        <v>RCBO 1P+N 25A 30mA, 6kA, Range D</v>
      </c>
      <c r="C215" s="19" t="n">
        <f aca="false">INDEX(Pricebook!$G$2:$G$1401,MATCH(A215,Pricebook!$A$2:$A$1401,0))</f>
        <v>66.68</v>
      </c>
      <c r="D215" s="19" t="n">
        <f aca="false">INDEX(Pricebook!$L$2:$L$1401,MATCH(A215,Pricebook!$A$2:$A$1401,0))</f>
        <v>90.15</v>
      </c>
      <c r="E215" s="21"/>
    </row>
    <row r="216" customFormat="false" ht="15" hidden="false" customHeight="false" outlineLevel="0" collapsed="false">
      <c r="A216" s="21" t="s">
        <v>559</v>
      </c>
      <c r="B216" s="21" t="str">
        <f aca="false">INDEX(Pricebook!$B$2:$B$1401,MATCH(A216,Pricebook!$A$2:$A$1401,0))</f>
        <v>Contactor 3P 12A, 240V coil, Range D</v>
      </c>
      <c r="C216" s="19" t="n">
        <f aca="false">INDEX(Pricebook!$G$2:$G$1401,MATCH(A216,Pricebook!$A$2:$A$1401,0))</f>
        <v>61.65</v>
      </c>
      <c r="D216" s="19" t="n">
        <f aca="false">INDEX(Pricebook!$L$2:$L$1401,MATCH(A216,Pricebook!$A$2:$A$1401,0))</f>
        <v>92.05</v>
      </c>
      <c r="E216" s="21"/>
    </row>
    <row r="217" customFormat="false" ht="15" hidden="false" customHeight="false" outlineLevel="0" collapsed="false">
      <c r="A217" s="21" t="s">
        <v>561</v>
      </c>
      <c r="B217" s="21" t="str">
        <f aca="false">INDEX(Pricebook!$B$2:$B$1401,MATCH(A217,Pricebook!$A$2:$A$1401,0))</f>
        <v>MCB 2P 40A, B-curve 6kA, Range D</v>
      </c>
      <c r="C217" s="19" t="n">
        <f aca="false">INDEX(Pricebook!$G$2:$G$1401,MATCH(A217,Pricebook!$A$2:$A$1401,0))</f>
        <v>34.62</v>
      </c>
      <c r="D217" s="19" t="n">
        <f aca="false">INDEX(Pricebook!$L$2:$L$1401,MATCH(A217,Pricebook!$A$2:$A$1401,0))</f>
        <v>51.7</v>
      </c>
      <c r="E217" s="21"/>
    </row>
    <row r="218" customFormat="false" ht="15" hidden="false" customHeight="false" outlineLevel="0" collapsed="false">
      <c r="A218" s="21" t="s">
        <v>563</v>
      </c>
      <c r="B218" s="21" t="str">
        <f aca="false">INDEX(Pricebook!$B$2:$B$1401,MATCH(A218,Pricebook!$A$2:$A$1401,0))</f>
        <v>MCB 1P 50A, C-curve 6kA, Range C</v>
      </c>
      <c r="C218" s="19" t="n">
        <f aca="false">INDEX(Pricebook!$G$2:$G$1401,MATCH(A218,Pricebook!$A$2:$A$1401,0))</f>
        <v>14.99</v>
      </c>
      <c r="D218" s="19" t="n">
        <f aca="false">INDEX(Pricebook!$L$2:$L$1401,MATCH(A218,Pricebook!$A$2:$A$1401,0))</f>
        <v>22.4</v>
      </c>
      <c r="E218" s="21"/>
    </row>
    <row r="219" customFormat="false" ht="15" hidden="false" customHeight="false" outlineLevel="0" collapsed="false">
      <c r="A219" s="21" t="s">
        <v>565</v>
      </c>
      <c r="B219" s="21" t="str">
        <f aca="false">INDEX(Pricebook!$B$2:$B$1401,MATCH(A219,Pricebook!$A$2:$A$1401,0))</f>
        <v>Isolator 2P 100A, DIN, Range D</v>
      </c>
      <c r="C219" s="19" t="n">
        <f aca="false">INDEX(Pricebook!$G$2:$G$1401,MATCH(A219,Pricebook!$A$2:$A$1401,0))</f>
        <v>35.03</v>
      </c>
      <c r="D219" s="19" t="n">
        <f aca="false">INDEX(Pricebook!$L$2:$L$1401,MATCH(A219,Pricebook!$A$2:$A$1401,0))</f>
        <v>46.75</v>
      </c>
      <c r="E219" s="21"/>
    </row>
    <row r="220" customFormat="false" ht="15" hidden="false" customHeight="false" outlineLevel="0" collapsed="false">
      <c r="A220" s="21" t="s">
        <v>567</v>
      </c>
      <c r="B220" s="21" t="str">
        <f aca="false">INDEX(Pricebook!$B$2:$B$1401,MATCH(A220,Pricebook!$A$2:$A$1401,0))</f>
        <v>MCB 1P 10A, B-curve 6kA, Range B</v>
      </c>
      <c r="C220" s="19" t="n">
        <f aca="false">INDEX(Pricebook!$G$2:$G$1401,MATCH(A220,Pricebook!$A$2:$A$1401,0))</f>
        <v>5.56</v>
      </c>
      <c r="D220" s="19" t="n">
        <f aca="false">INDEX(Pricebook!$L$2:$L$1401,MATCH(A220,Pricebook!$A$2:$A$1401,0))</f>
        <v>7.85</v>
      </c>
      <c r="E220" s="21"/>
    </row>
    <row r="221" customFormat="false" ht="15" hidden="false" customHeight="false" outlineLevel="0" collapsed="false">
      <c r="A221" s="21" t="s">
        <v>569</v>
      </c>
      <c r="B221" s="21" t="str">
        <f aca="false">INDEX(Pricebook!$B$2:$B$1401,MATCH(A221,Pricebook!$A$2:$A$1401,0))</f>
        <v>HRC fuse 100A, 3 pack, Range B</v>
      </c>
      <c r="C221" s="19" t="n">
        <f aca="false">INDEX(Pricebook!$G$2:$G$1401,MATCH(A221,Pricebook!$A$2:$A$1401,0))</f>
        <v>23.47</v>
      </c>
      <c r="D221" s="19" t="n">
        <f aca="false">INDEX(Pricebook!$L$2:$L$1401,MATCH(A221,Pricebook!$A$2:$A$1401,0))</f>
        <v>31.75</v>
      </c>
      <c r="E221" s="21"/>
    </row>
    <row r="222" customFormat="false" ht="15" hidden="false" customHeight="false" outlineLevel="0" collapsed="false">
      <c r="A222" s="21" t="s">
        <v>571</v>
      </c>
      <c r="B222" s="21" t="str">
        <f aca="false">INDEX(Pricebook!$B$2:$B$1401,MATCH(A222,Pricebook!$A$2:$A$1401,0))</f>
        <v>RCBO 1P+N 25A 30mA, 6kA, Range B</v>
      </c>
      <c r="C222" s="19" t="n">
        <f aca="false">INDEX(Pricebook!$G$2:$G$1401,MATCH(A222,Pricebook!$A$2:$A$1401,0))</f>
        <v>49.85</v>
      </c>
      <c r="D222" s="19" t="n">
        <f aca="false">INDEX(Pricebook!$L$2:$L$1401,MATCH(A222,Pricebook!$A$2:$A$1401,0))</f>
        <v>74.45</v>
      </c>
      <c r="E222" s="21"/>
    </row>
    <row r="223" customFormat="false" ht="15" hidden="false" customHeight="false" outlineLevel="0" collapsed="false">
      <c r="A223" s="21" t="s">
        <v>573</v>
      </c>
      <c r="B223" s="21" t="str">
        <f aca="false">INDEX(Pricebook!$B$2:$B$1401,MATCH(A223,Pricebook!$A$2:$A$1401,0))</f>
        <v>RCBO 1P+N 32A 30mA, 6kA, Range B</v>
      </c>
      <c r="C223" s="19" t="n">
        <f aca="false">INDEX(Pricebook!$G$2:$G$1401,MATCH(A223,Pricebook!$A$2:$A$1401,0))</f>
        <v>53.76</v>
      </c>
      <c r="D223" s="19" t="n">
        <f aca="false">INDEX(Pricebook!$L$2:$L$1401,MATCH(A223,Pricebook!$A$2:$A$1401,0))</f>
        <v>80.25</v>
      </c>
      <c r="E223" s="21"/>
    </row>
    <row r="224" customFormat="false" ht="15" hidden="false" customHeight="false" outlineLevel="0" collapsed="false">
      <c r="A224" s="21" t="s">
        <v>575</v>
      </c>
      <c r="B224" s="21" t="str">
        <f aca="false">INDEX(Pricebook!$B$2:$B$1401,MATCH(A224,Pricebook!$A$2:$A$1401,0))</f>
        <v>RCBO 1P+N 32A 30mA, 6kA, Range C</v>
      </c>
      <c r="C224" s="19" t="n">
        <f aca="false">INDEX(Pricebook!$G$2:$G$1401,MATCH(A224,Pricebook!$A$2:$A$1401,0))</f>
        <v>61.54</v>
      </c>
      <c r="D224" s="19" t="n">
        <f aca="false">INDEX(Pricebook!$L$2:$L$1401,MATCH(A224,Pricebook!$A$2:$A$1401,0))</f>
        <v>91.9</v>
      </c>
      <c r="E224" s="21"/>
    </row>
    <row r="225" customFormat="false" ht="15" hidden="false" customHeight="false" outlineLevel="0" collapsed="false">
      <c r="A225" s="21" t="s">
        <v>577</v>
      </c>
      <c r="B225" s="21" t="str">
        <f aca="false">INDEX(Pricebook!$B$2:$B$1401,MATCH(A225,Pricebook!$A$2:$A$1401,0))</f>
        <v>Isolator 3P 32A, IP66, Range C</v>
      </c>
      <c r="C225" s="19" t="n">
        <f aca="false">INDEX(Pricebook!$G$2:$G$1401,MATCH(A225,Pricebook!$A$2:$A$1401,0))</f>
        <v>34.92</v>
      </c>
      <c r="D225" s="19" t="n">
        <f aca="false">INDEX(Pricebook!$L$2:$L$1401,MATCH(A225,Pricebook!$A$2:$A$1401,0))</f>
        <v>45.95</v>
      </c>
      <c r="E225" s="21"/>
    </row>
    <row r="226" customFormat="false" ht="15" hidden="false" customHeight="false" outlineLevel="0" collapsed="false">
      <c r="A226" s="21" t="s">
        <v>579</v>
      </c>
      <c r="B226" s="21" t="str">
        <f aca="false">INDEX(Pricebook!$B$2:$B$1401,MATCH(A226,Pricebook!$A$2:$A$1401,0))</f>
        <v>MCB 2P 20A, B-curve 6kA, Range C</v>
      </c>
      <c r="C226" s="19" t="n">
        <f aca="false">INDEX(Pricebook!$G$2:$G$1401,MATCH(A226,Pricebook!$A$2:$A$1401,0))</f>
        <v>18.76</v>
      </c>
      <c r="D226" s="19" t="n">
        <f aca="false">INDEX(Pricebook!$L$2:$L$1401,MATCH(A226,Pricebook!$A$2:$A$1401,0))</f>
        <v>28</v>
      </c>
      <c r="E226" s="21"/>
    </row>
    <row r="227" customFormat="false" ht="15" hidden="false" customHeight="false" outlineLevel="0" collapsed="false">
      <c r="A227" s="21" t="s">
        <v>581</v>
      </c>
      <c r="B227" s="21" t="str">
        <f aca="false">INDEX(Pricebook!$B$2:$B$1401,MATCH(A227,Pricebook!$A$2:$A$1401,0))</f>
        <v>RCD 2P 25A 30mA, Range B</v>
      </c>
      <c r="C227" s="19" t="n">
        <f aca="false">INDEX(Pricebook!$G$2:$G$1401,MATCH(A227,Pricebook!$A$2:$A$1401,0))</f>
        <v>40.85</v>
      </c>
      <c r="D227" s="19" t="n">
        <f aca="false">INDEX(Pricebook!$L$2:$L$1401,MATCH(A227,Pricebook!$A$2:$A$1401,0))</f>
        <v>61</v>
      </c>
      <c r="E227" s="21"/>
    </row>
    <row r="228" customFormat="false" ht="15" hidden="false" customHeight="false" outlineLevel="0" collapsed="false">
      <c r="A228" s="21" t="s">
        <v>583</v>
      </c>
      <c r="B228" s="21" t="str">
        <f aca="false">INDEX(Pricebook!$B$2:$B$1401,MATCH(A228,Pricebook!$A$2:$A$1401,0))</f>
        <v>RCBO 1P+N 32A 30mA, 6kA, Range A</v>
      </c>
      <c r="C228" s="19" t="n">
        <f aca="false">INDEX(Pricebook!$G$2:$G$1401,MATCH(A228,Pricebook!$A$2:$A$1401,0))</f>
        <v>45.81</v>
      </c>
      <c r="D228" s="19" t="n">
        <f aca="false">INDEX(Pricebook!$L$2:$L$1401,MATCH(A228,Pricebook!$A$2:$A$1401,0))</f>
        <v>61.95</v>
      </c>
      <c r="E228" s="21"/>
    </row>
    <row r="229" customFormat="false" ht="15" hidden="false" customHeight="false" outlineLevel="0" collapsed="false">
      <c r="A229" s="21" t="s">
        <v>585</v>
      </c>
      <c r="B229" s="21" t="str">
        <f aca="false">INDEX(Pricebook!$B$2:$B$1401,MATCH(A229,Pricebook!$A$2:$A$1401,0))</f>
        <v>MCB 1P+N 20A, C-curve 6kA, Range C</v>
      </c>
      <c r="C229" s="19" t="n">
        <f aca="false">INDEX(Pricebook!$G$2:$G$1401,MATCH(A229,Pricebook!$A$2:$A$1401,0))</f>
        <v>11.52</v>
      </c>
      <c r="D229" s="19" t="n">
        <f aca="false">INDEX(Pricebook!$L$2:$L$1401,MATCH(A229,Pricebook!$A$2:$A$1401,0))</f>
        <v>17.2</v>
      </c>
      <c r="E229" s="21"/>
    </row>
    <row r="230" customFormat="false" ht="15" hidden="false" customHeight="false" outlineLevel="0" collapsed="false">
      <c r="A230" s="21" t="s">
        <v>587</v>
      </c>
      <c r="B230" s="21" t="str">
        <f aca="false">INDEX(Pricebook!$B$2:$B$1401,MATCH(A230,Pricebook!$A$2:$A$1401,0))</f>
        <v>RCD 4P 40A 30mA, Range C</v>
      </c>
      <c r="C230" s="19" t="n">
        <f aca="false">INDEX(Pricebook!$G$2:$G$1401,MATCH(A230,Pricebook!$A$2:$A$1401,0))</f>
        <v>96.45</v>
      </c>
      <c r="D230" s="19" t="n">
        <f aca="false">INDEX(Pricebook!$L$2:$L$1401,MATCH(A230,Pricebook!$A$2:$A$1401,0))</f>
        <v>135.85</v>
      </c>
      <c r="E230" s="21"/>
    </row>
    <row r="231" customFormat="false" ht="15" hidden="false" customHeight="false" outlineLevel="0" collapsed="false">
      <c r="A231" s="21" t="s">
        <v>589</v>
      </c>
      <c r="B231" s="21" t="str">
        <f aca="false">INDEX(Pricebook!$B$2:$B$1401,MATCH(A231,Pricebook!$A$2:$A$1401,0))</f>
        <v>MCB 2P 16A, B-curve 6kA, Range C</v>
      </c>
      <c r="C231" s="19" t="n">
        <f aca="false">INDEX(Pricebook!$G$2:$G$1401,MATCH(A231,Pricebook!$A$2:$A$1401,0))</f>
        <v>17.4</v>
      </c>
      <c r="D231" s="19" t="n">
        <f aca="false">INDEX(Pricebook!$L$2:$L$1401,MATCH(A231,Pricebook!$A$2:$A$1401,0))</f>
        <v>26</v>
      </c>
      <c r="E231" s="21"/>
    </row>
    <row r="232" customFormat="false" ht="15" hidden="false" customHeight="false" outlineLevel="0" collapsed="false">
      <c r="A232" s="21" t="s">
        <v>591</v>
      </c>
      <c r="B232" s="21" t="str">
        <f aca="false">INDEX(Pricebook!$B$2:$B$1401,MATCH(A232,Pricebook!$A$2:$A$1401,0))</f>
        <v>MCB 1P+N 6A, B-curve 6kA, Range A</v>
      </c>
      <c r="C232" s="19" t="n">
        <f aca="false">INDEX(Pricebook!$G$2:$G$1401,MATCH(A232,Pricebook!$A$2:$A$1401,0))</f>
        <v>7.24</v>
      </c>
      <c r="D232" s="19" t="n">
        <f aca="false">INDEX(Pricebook!$L$2:$L$1401,MATCH(A232,Pricebook!$A$2:$A$1401,0))</f>
        <v>10.85</v>
      </c>
      <c r="E232" s="21"/>
    </row>
    <row r="233" customFormat="false" ht="15" hidden="false" customHeight="false" outlineLevel="0" collapsed="false">
      <c r="A233" s="21" t="s">
        <v>593</v>
      </c>
      <c r="B233" s="21" t="str">
        <f aca="false">INDEX(Pricebook!$B$2:$B$1401,MATCH(A233,Pricebook!$A$2:$A$1401,0))</f>
        <v>Isolator 3P 80A, IP66, Range C</v>
      </c>
      <c r="C233" s="19" t="n">
        <f aca="false">INDEX(Pricebook!$G$2:$G$1401,MATCH(A233,Pricebook!$A$2:$A$1401,0))</f>
        <v>101.46</v>
      </c>
      <c r="D233" s="19" t="n">
        <f aca="false">INDEX(Pricebook!$L$2:$L$1401,MATCH(A233,Pricebook!$A$2:$A$1401,0))</f>
        <v>151.45</v>
      </c>
      <c r="E233" s="21"/>
    </row>
    <row r="234" customFormat="false" ht="15" hidden="false" customHeight="false" outlineLevel="0" collapsed="false">
      <c r="A234" s="21" t="s">
        <v>595</v>
      </c>
      <c r="B234" s="21" t="str">
        <f aca="false">INDEX(Pricebook!$B$2:$B$1401,MATCH(A234,Pricebook!$A$2:$A$1401,0))</f>
        <v>MCB 1P+N 16A, C-curve 6kA, Range A</v>
      </c>
      <c r="C234" s="19" t="n">
        <f aca="false">INDEX(Pricebook!$G$2:$G$1401,MATCH(A234,Pricebook!$A$2:$A$1401,0))</f>
        <v>8.01</v>
      </c>
      <c r="D234" s="19" t="n">
        <f aca="false">INDEX(Pricebook!$L$2:$L$1401,MATCH(A234,Pricebook!$A$2:$A$1401,0))</f>
        <v>12</v>
      </c>
      <c r="E234" s="21"/>
    </row>
    <row r="235" customFormat="false" ht="15" hidden="false" customHeight="false" outlineLevel="0" collapsed="false">
      <c r="A235" s="21" t="s">
        <v>597</v>
      </c>
      <c r="B235" s="21" t="str">
        <f aca="false">INDEX(Pricebook!$B$2:$B$1401,MATCH(A235,Pricebook!$A$2:$A$1401,0))</f>
        <v>MCB 2P 32A, C-curve 6kA, Range B</v>
      </c>
      <c r="C235" s="19" t="n">
        <f aca="false">INDEX(Pricebook!$G$2:$G$1401,MATCH(A235,Pricebook!$A$2:$A$1401,0))</f>
        <v>19.18</v>
      </c>
      <c r="D235" s="19" t="n">
        <f aca="false">INDEX(Pricebook!$L$2:$L$1401,MATCH(A235,Pricebook!$A$2:$A$1401,0))</f>
        <v>25.6</v>
      </c>
      <c r="E235" s="21"/>
    </row>
    <row r="236" customFormat="false" ht="15" hidden="false" customHeight="false" outlineLevel="0" collapsed="false">
      <c r="A236" s="21" t="s">
        <v>599</v>
      </c>
      <c r="B236" s="21" t="str">
        <f aca="false">INDEX(Pricebook!$B$2:$B$1401,MATCH(A236,Pricebook!$A$2:$A$1401,0))</f>
        <v>MCB 1P 40A, C-curve 6kA, Range B</v>
      </c>
      <c r="C236" s="19" t="n">
        <f aca="false">INDEX(Pricebook!$G$2:$G$1401,MATCH(A236,Pricebook!$A$2:$A$1401,0))</f>
        <v>10.32</v>
      </c>
      <c r="D236" s="19" t="n">
        <f aca="false">INDEX(Pricebook!$L$2:$L$1401,MATCH(A236,Pricebook!$A$2:$A$1401,0))</f>
        <v>15.45</v>
      </c>
      <c r="E236" s="21"/>
    </row>
    <row r="237" customFormat="false" ht="15" hidden="false" customHeight="false" outlineLevel="0" collapsed="false">
      <c r="A237" s="21" t="s">
        <v>601</v>
      </c>
      <c r="B237" s="21" t="str">
        <f aca="false">INDEX(Pricebook!$B$2:$B$1401,MATCH(A237,Pricebook!$A$2:$A$1401,0))</f>
        <v>MCB 1P 32A, B-curve 6kA, Range A</v>
      </c>
      <c r="C237" s="19" t="n">
        <f aca="false">INDEX(Pricebook!$G$2:$G$1401,MATCH(A237,Pricebook!$A$2:$A$1401,0))</f>
        <v>5.86</v>
      </c>
      <c r="D237" s="19" t="n">
        <f aca="false">INDEX(Pricebook!$L$2:$L$1401,MATCH(A237,Pricebook!$A$2:$A$1401,0))</f>
        <v>8.75</v>
      </c>
      <c r="E237" s="21"/>
    </row>
    <row r="238" customFormat="false" ht="15" hidden="false" customHeight="false" outlineLevel="0" collapsed="false">
      <c r="A238" s="21" t="s">
        <v>603</v>
      </c>
      <c r="B238" s="21" t="str">
        <f aca="false">INDEX(Pricebook!$B$2:$B$1401,MATCH(A238,Pricebook!$A$2:$A$1401,0))</f>
        <v>Surge protector Type 2 3P, Range D</v>
      </c>
      <c r="C238" s="19" t="n">
        <f aca="false">INDEX(Pricebook!$G$2:$G$1401,MATCH(A238,Pricebook!$A$2:$A$1401,0))</f>
        <v>139.38</v>
      </c>
      <c r="D238" s="19" t="n">
        <f aca="false">INDEX(Pricebook!$L$2:$L$1401,MATCH(A238,Pricebook!$A$2:$A$1401,0))</f>
        <v>208.05</v>
      </c>
      <c r="E238" s="21"/>
    </row>
    <row r="239" customFormat="false" ht="15" hidden="false" customHeight="false" outlineLevel="0" collapsed="false">
      <c r="A239" s="21" t="s">
        <v>605</v>
      </c>
      <c r="B239" s="21" t="str">
        <f aca="false">INDEX(Pricebook!$B$2:$B$1401,MATCH(A239,Pricebook!$A$2:$A$1401,0))</f>
        <v>RCD 2P 40A 30mA, Range B</v>
      </c>
      <c r="C239" s="19" t="n">
        <f aca="false">INDEX(Pricebook!$G$2:$G$1401,MATCH(A239,Pricebook!$A$2:$A$1401,0))</f>
        <v>45.13</v>
      </c>
      <c r="D239" s="19" t="n">
        <f aca="false">INDEX(Pricebook!$L$2:$L$1401,MATCH(A239,Pricebook!$A$2:$A$1401,0))</f>
        <v>59.4</v>
      </c>
      <c r="E239" s="21"/>
    </row>
    <row r="240" customFormat="false" ht="15" hidden="false" customHeight="false" outlineLevel="0" collapsed="false">
      <c r="A240" s="21" t="s">
        <v>607</v>
      </c>
      <c r="B240" s="21" t="str">
        <f aca="false">INDEX(Pricebook!$B$2:$B$1401,MATCH(A240,Pricebook!$A$2:$A$1401,0))</f>
        <v>MCB 1P 63A, B-curve 6kA, Range C</v>
      </c>
      <c r="C240" s="19" t="n">
        <f aca="false">INDEX(Pricebook!$G$2:$G$1401,MATCH(A240,Pricebook!$A$2:$A$1401,0))</f>
        <v>17.24</v>
      </c>
      <c r="D240" s="19" t="n">
        <f aca="false">INDEX(Pricebook!$L$2:$L$1401,MATCH(A240,Pricebook!$A$2:$A$1401,0))</f>
        <v>25.75</v>
      </c>
      <c r="E240" s="21"/>
    </row>
    <row r="241" customFormat="false" ht="15" hidden="false" customHeight="false" outlineLevel="0" collapsed="false">
      <c r="A241" s="21" t="s">
        <v>609</v>
      </c>
      <c r="B241" s="21" t="str">
        <f aca="false">INDEX(Pricebook!$B$2:$B$1401,MATCH(A241,Pricebook!$A$2:$A$1401,0))</f>
        <v>HRC fuse 125A, 3 pack, Range A</v>
      </c>
      <c r="C241" s="19" t="n">
        <f aca="false">INDEX(Pricebook!$G$2:$G$1401,MATCH(A241,Pricebook!$A$2:$A$1401,0))</f>
        <v>25.78</v>
      </c>
      <c r="D241" s="19" t="n">
        <f aca="false">INDEX(Pricebook!$L$2:$L$1401,MATCH(A241,Pricebook!$A$2:$A$1401,0))</f>
        <v>38.5</v>
      </c>
      <c r="E241" s="21"/>
    </row>
    <row r="242" customFormat="false" ht="15" hidden="false" customHeight="false" outlineLevel="0" collapsed="false">
      <c r="A242" s="21" t="s">
        <v>611</v>
      </c>
      <c r="B242" s="21" t="str">
        <f aca="false">INDEX(Pricebook!$B$2:$B$1401,MATCH(A242,Pricebook!$A$2:$A$1401,0))</f>
        <v>Contactor 4P 25A, 240V coil, Range A</v>
      </c>
      <c r="C242" s="19" t="n">
        <f aca="false">INDEX(Pricebook!$G$2:$G$1401,MATCH(A242,Pricebook!$A$2:$A$1401,0))</f>
        <v>88.93</v>
      </c>
      <c r="D242" s="19" t="n">
        <f aca="false">INDEX(Pricebook!$L$2:$L$1401,MATCH(A242,Pricebook!$A$2:$A$1401,0))</f>
        <v>132.75</v>
      </c>
      <c r="E242" s="21"/>
    </row>
    <row r="243" customFormat="false" ht="15" hidden="false" customHeight="false" outlineLevel="0" collapsed="false">
      <c r="A243" s="21" t="s">
        <v>613</v>
      </c>
      <c r="B243" s="21" t="str">
        <f aca="false">INDEX(Pricebook!$B$2:$B$1401,MATCH(A243,Pricebook!$A$2:$A$1401,0))</f>
        <v>MCB 1P+N 20A, C-curve 6kA, Range A</v>
      </c>
      <c r="C243" s="19" t="n">
        <f aca="false">INDEX(Pricebook!$G$2:$G$1401,MATCH(A243,Pricebook!$A$2:$A$1401,0))</f>
        <v>8.42</v>
      </c>
      <c r="D243" s="19" t="n">
        <f aca="false">INDEX(Pricebook!$L$2:$L$1401,MATCH(A243,Pricebook!$A$2:$A$1401,0))</f>
        <v>11.25</v>
      </c>
      <c r="E243" s="21"/>
    </row>
    <row r="244" customFormat="false" ht="15" hidden="false" customHeight="false" outlineLevel="0" collapsed="false">
      <c r="A244" s="21" t="s">
        <v>615</v>
      </c>
      <c r="B244" s="21" t="str">
        <f aca="false">INDEX(Pricebook!$B$2:$B$1401,MATCH(A244,Pricebook!$A$2:$A$1401,0))</f>
        <v>Contactor 3P 9A, 240V coil, Range D</v>
      </c>
      <c r="C244" s="19" t="n">
        <f aca="false">INDEX(Pricebook!$G$2:$G$1401,MATCH(A244,Pricebook!$A$2:$A$1401,0))</f>
        <v>52.66</v>
      </c>
      <c r="D244" s="19" t="n">
        <f aca="false">INDEX(Pricebook!$L$2:$L$1401,MATCH(A244,Pricebook!$A$2:$A$1401,0))</f>
        <v>78.6</v>
      </c>
      <c r="E244" s="21"/>
    </row>
    <row r="245" customFormat="false" ht="15" hidden="false" customHeight="false" outlineLevel="0" collapsed="false">
      <c r="A245" s="21" t="s">
        <v>617</v>
      </c>
      <c r="B245" s="21" t="str">
        <f aca="false">INDEX(Pricebook!$B$2:$B$1401,MATCH(A245,Pricebook!$A$2:$A$1401,0))</f>
        <v>RCD 4P 25A 30mA, Range D</v>
      </c>
      <c r="C245" s="19" t="n">
        <f aca="false">INDEX(Pricebook!$G$2:$G$1401,MATCH(A245,Pricebook!$A$2:$A$1401,0))</f>
        <v>103.55</v>
      </c>
      <c r="D245" s="19" t="n">
        <f aca="false">INDEX(Pricebook!$L$2:$L$1401,MATCH(A245,Pricebook!$A$2:$A$1401,0))</f>
        <v>154.6</v>
      </c>
      <c r="E245" s="21"/>
    </row>
    <row r="246" customFormat="false" ht="15" hidden="false" customHeight="false" outlineLevel="0" collapsed="false">
      <c r="A246" s="21" t="s">
        <v>619</v>
      </c>
      <c r="B246" s="21" t="str">
        <f aca="false">INDEX(Pricebook!$B$2:$B$1401,MATCH(A246,Pricebook!$A$2:$A$1401,0))</f>
        <v>MCB 1P 25A, C-curve 6kA, Range A</v>
      </c>
      <c r="C246" s="19" t="n">
        <f aca="false">INDEX(Pricebook!$G$2:$G$1401,MATCH(A246,Pricebook!$A$2:$A$1401,0))</f>
        <v>5.25</v>
      </c>
      <c r="D246" s="19" t="n">
        <f aca="false">INDEX(Pricebook!$L$2:$L$1401,MATCH(A246,Pricebook!$A$2:$A$1401,0))</f>
        <v>7.85</v>
      </c>
      <c r="E246" s="21"/>
    </row>
    <row r="247" customFormat="false" ht="15" hidden="false" customHeight="false" outlineLevel="0" collapsed="false">
      <c r="A247" s="21" t="s">
        <v>621</v>
      </c>
      <c r="B247" s="21" t="str">
        <f aca="false">INDEX(Pricebook!$B$2:$B$1401,MATCH(A247,Pricebook!$A$2:$A$1401,0))</f>
        <v>MCB 3P 50A, C-curve 6kA, Range D</v>
      </c>
      <c r="C247" s="19" t="n">
        <f aca="false">INDEX(Pricebook!$G$2:$G$1401,MATCH(A247,Pricebook!$A$2:$A$1401,0))</f>
        <v>74.88</v>
      </c>
      <c r="D247" s="19" t="n">
        <f aca="false">INDEX(Pricebook!$L$2:$L$1401,MATCH(A247,Pricebook!$A$2:$A$1401,0))</f>
        <v>111.8</v>
      </c>
      <c r="E247" s="21"/>
    </row>
    <row r="248" customFormat="false" ht="15" hidden="false" customHeight="false" outlineLevel="0" collapsed="false">
      <c r="A248" s="21" t="s">
        <v>623</v>
      </c>
      <c r="B248" s="21" t="str">
        <f aca="false">INDEX(Pricebook!$B$2:$B$1401,MATCH(A248,Pricebook!$A$2:$A$1401,0))</f>
        <v>HRC fuse 63A, 3 pack, Range A</v>
      </c>
      <c r="C248" s="19" t="n">
        <f aca="false">INDEX(Pricebook!$G$2:$G$1401,MATCH(A248,Pricebook!$A$2:$A$1401,0))</f>
        <v>10.98</v>
      </c>
      <c r="D248" s="19" t="n">
        <f aca="false">INDEX(Pricebook!$L$2:$L$1401,MATCH(A248,Pricebook!$A$2:$A$1401,0))</f>
        <v>16.4</v>
      </c>
      <c r="E248" s="21"/>
    </row>
    <row r="249" customFormat="false" ht="15" hidden="false" customHeight="false" outlineLevel="0" collapsed="false">
      <c r="A249" s="21" t="s">
        <v>625</v>
      </c>
      <c r="B249" s="21" t="str">
        <f aca="false">INDEX(Pricebook!$B$2:$B$1401,MATCH(A249,Pricebook!$A$2:$A$1401,0))</f>
        <v>MCB 1P+N 6A, B-curve 6kA, Range D</v>
      </c>
      <c r="C249" s="19" t="n">
        <f aca="false">INDEX(Pricebook!$G$2:$G$1401,MATCH(A249,Pricebook!$A$2:$A$1401,0))</f>
        <v>11.72</v>
      </c>
      <c r="D249" s="19" t="n">
        <f aca="false">INDEX(Pricebook!$L$2:$L$1401,MATCH(A249,Pricebook!$A$2:$A$1401,0))</f>
        <v>17.5</v>
      </c>
      <c r="E249" s="21"/>
    </row>
    <row r="250" customFormat="false" ht="15" hidden="false" customHeight="false" outlineLevel="0" collapsed="false">
      <c r="A250" s="21" t="s">
        <v>627</v>
      </c>
      <c r="B250" s="21" t="str">
        <f aca="false">INDEX(Pricebook!$B$2:$B$1401,MATCH(A250,Pricebook!$A$2:$A$1401,0))</f>
        <v>Motor protection circuit breaker 1.6A, Range A</v>
      </c>
      <c r="C250" s="19" t="n">
        <f aca="false">INDEX(Pricebook!$G$2:$G$1401,MATCH(A250,Pricebook!$A$2:$A$1401,0))</f>
        <v>56.65</v>
      </c>
      <c r="D250" s="19" t="n">
        <f aca="false">INDEX(Pricebook!$L$2:$L$1401,MATCH(A250,Pricebook!$A$2:$A$1401,0))</f>
        <v>84.6</v>
      </c>
      <c r="E250" s="21"/>
    </row>
    <row r="251" customFormat="false" ht="15" hidden="false" customHeight="false" outlineLevel="0" collapsed="false">
      <c r="A251" s="21" t="s">
        <v>629</v>
      </c>
      <c r="B251" s="21" t="str">
        <f aca="false">INDEX(Pricebook!$B$2:$B$1401,MATCH(A251,Pricebook!$A$2:$A$1401,0))</f>
        <v>HRC fuse 63A, 3 pack, Range D</v>
      </c>
      <c r="C251" s="19" t="n">
        <f aca="false">INDEX(Pricebook!$G$2:$G$1401,MATCH(A251,Pricebook!$A$2:$A$1401,0))</f>
        <v>17.52</v>
      </c>
      <c r="D251" s="19" t="n">
        <f aca="false">INDEX(Pricebook!$L$2:$L$1401,MATCH(A251,Pricebook!$A$2:$A$1401,0))</f>
        <v>26.15</v>
      </c>
      <c r="E251" s="21"/>
    </row>
    <row r="252" customFormat="false" ht="15" hidden="false" customHeight="false" outlineLevel="0" collapsed="false">
      <c r="A252" s="21" t="s">
        <v>631</v>
      </c>
      <c r="B252" s="21" t="str">
        <f aca="false">INDEX(Pricebook!$B$2:$B$1401,MATCH(A252,Pricebook!$A$2:$A$1401,0))</f>
        <v>MCB 3P 40A, C-curve 6kA, Range A</v>
      </c>
      <c r="C252" s="19" t="n">
        <f aca="false">INDEX(Pricebook!$G$2:$G$1401,MATCH(A252,Pricebook!$A$2:$A$1401,0))</f>
        <v>38.66</v>
      </c>
      <c r="D252" s="19" t="n">
        <f aca="false">INDEX(Pricebook!$L$2:$L$1401,MATCH(A252,Pricebook!$A$2:$A$1401,0))</f>
        <v>57.75</v>
      </c>
      <c r="E252" s="21"/>
    </row>
    <row r="253" customFormat="false" ht="15" hidden="false" customHeight="false" outlineLevel="0" collapsed="false">
      <c r="A253" s="21" t="s">
        <v>633</v>
      </c>
      <c r="B253" s="21" t="str">
        <f aca="false">INDEX(Pricebook!$B$2:$B$1401,MATCH(A253,Pricebook!$A$2:$A$1401,0))</f>
        <v>MCB 2P 20A, B-curve 6kA, Range A</v>
      </c>
      <c r="C253" s="19" t="n">
        <f aca="false">INDEX(Pricebook!$G$2:$G$1401,MATCH(A253,Pricebook!$A$2:$A$1401,0))</f>
        <v>13.57</v>
      </c>
      <c r="D253" s="19" t="n">
        <f aca="false">INDEX(Pricebook!$L$2:$L$1401,MATCH(A253,Pricebook!$A$2:$A$1401,0))</f>
        <v>20.3</v>
      </c>
      <c r="E253" s="21"/>
    </row>
    <row r="254" customFormat="false" ht="15" hidden="false" customHeight="false" outlineLevel="0" collapsed="false">
      <c r="A254" s="21" t="s">
        <v>635</v>
      </c>
      <c r="B254" s="21" t="str">
        <f aca="false">INDEX(Pricebook!$B$2:$B$1401,MATCH(A254,Pricebook!$A$2:$A$1401,0))</f>
        <v>MCB 1P 16A, B-curve 6kA, Range A</v>
      </c>
      <c r="C254" s="19" t="n">
        <f aca="false">INDEX(Pricebook!$G$2:$G$1401,MATCH(A254,Pricebook!$A$2:$A$1401,0))</f>
        <v>4.89</v>
      </c>
      <c r="D254" s="19" t="n">
        <f aca="false">INDEX(Pricebook!$L$2:$L$1401,MATCH(A254,Pricebook!$A$2:$A$1401,0))</f>
        <v>7.3</v>
      </c>
      <c r="E254" s="21"/>
    </row>
    <row r="255" customFormat="false" ht="15" hidden="false" customHeight="false" outlineLevel="0" collapsed="false">
      <c r="A255" s="21" t="s">
        <v>637</v>
      </c>
      <c r="B255" s="21" t="str">
        <f aca="false">INDEX(Pricebook!$B$2:$B$1401,MATCH(A255,Pricebook!$A$2:$A$1401,0))</f>
        <v>MCB 1P+N 25A, B-curve 6kA, Range C</v>
      </c>
      <c r="C255" s="19" t="n">
        <f aca="false">INDEX(Pricebook!$G$2:$G$1401,MATCH(A255,Pricebook!$A$2:$A$1401,0))</f>
        <v>11.99</v>
      </c>
      <c r="D255" s="19" t="n">
        <f aca="false">INDEX(Pricebook!$L$2:$L$1401,MATCH(A255,Pricebook!$A$2:$A$1401,0))</f>
        <v>17.9</v>
      </c>
      <c r="E255" s="21"/>
    </row>
    <row r="256" customFormat="false" ht="15" hidden="false" customHeight="false" outlineLevel="0" collapsed="false">
      <c r="A256" s="21" t="s">
        <v>639</v>
      </c>
      <c r="B256" s="21" t="str">
        <f aca="false">INDEX(Pricebook!$B$2:$B$1401,MATCH(A256,Pricebook!$A$2:$A$1401,0))</f>
        <v>RCD 2P 63A 30mA, Range B</v>
      </c>
      <c r="C256" s="19" t="n">
        <f aca="false">INDEX(Pricebook!$G$2:$G$1401,MATCH(A256,Pricebook!$A$2:$A$1401,0))</f>
        <v>58.03</v>
      </c>
      <c r="D256" s="19" t="n">
        <f aca="false">INDEX(Pricebook!$L$2:$L$1401,MATCH(A256,Pricebook!$A$2:$A$1401,0))</f>
        <v>86.65</v>
      </c>
      <c r="E256" s="21"/>
    </row>
    <row r="257" customFormat="false" ht="15" hidden="false" customHeight="false" outlineLevel="0" collapsed="false">
      <c r="A257" s="21" t="s">
        <v>641</v>
      </c>
      <c r="B257" s="21" t="str">
        <f aca="false">INDEX(Pricebook!$B$2:$B$1401,MATCH(A257,Pricebook!$A$2:$A$1401,0))</f>
        <v>MCB 1P 63A, C-curve 6kA, Range C</v>
      </c>
      <c r="C257" s="19" t="n">
        <f aca="false">INDEX(Pricebook!$G$2:$G$1401,MATCH(A257,Pricebook!$A$2:$A$1401,0))</f>
        <v>17.42</v>
      </c>
      <c r="D257" s="19" t="n">
        <f aca="false">INDEX(Pricebook!$L$2:$L$1401,MATCH(A257,Pricebook!$A$2:$A$1401,0))</f>
        <v>26</v>
      </c>
      <c r="E257" s="21"/>
    </row>
    <row r="258" customFormat="false" ht="15" hidden="false" customHeight="false" outlineLevel="0" collapsed="false">
      <c r="A258" s="21" t="s">
        <v>643</v>
      </c>
      <c r="B258" s="21" t="str">
        <f aca="false">INDEX(Pricebook!$B$2:$B$1401,MATCH(A258,Pricebook!$A$2:$A$1401,0))</f>
        <v>Contactor 4P 63A, 240V coil, Range B</v>
      </c>
      <c r="C258" s="19" t="n">
        <f aca="false">INDEX(Pricebook!$G$2:$G$1401,MATCH(A258,Pricebook!$A$2:$A$1401,0))</f>
        <v>228.33</v>
      </c>
      <c r="D258" s="19" t="n">
        <f aca="false">INDEX(Pricebook!$L$2:$L$1401,MATCH(A258,Pricebook!$A$2:$A$1401,0))</f>
        <v>340.8</v>
      </c>
      <c r="E258" s="21"/>
    </row>
    <row r="259" customFormat="false" ht="15" hidden="false" customHeight="false" outlineLevel="0" collapsed="false">
      <c r="A259" s="21" t="s">
        <v>645</v>
      </c>
      <c r="B259" s="21" t="str">
        <f aca="false">INDEX(Pricebook!$B$2:$B$1401,MATCH(A259,Pricebook!$A$2:$A$1401,0))</f>
        <v>Surge protector Type 2 3P, Range C</v>
      </c>
      <c r="C259" s="19" t="n">
        <f aca="false">INDEX(Pricebook!$G$2:$G$1401,MATCH(A259,Pricebook!$A$2:$A$1401,0))</f>
        <v>119.05</v>
      </c>
      <c r="D259" s="19" t="n">
        <f aca="false">INDEX(Pricebook!$L$2:$L$1401,MATCH(A259,Pricebook!$A$2:$A$1401,0))</f>
        <v>156.65</v>
      </c>
      <c r="E259" s="21"/>
    </row>
    <row r="260" customFormat="false" ht="15" hidden="false" customHeight="false" outlineLevel="0" collapsed="false">
      <c r="A260" s="21" t="s">
        <v>647</v>
      </c>
      <c r="B260" s="21" t="str">
        <f aca="false">INDEX(Pricebook!$B$2:$B$1401,MATCH(A260,Pricebook!$A$2:$A$1401,0))</f>
        <v>Contactor 3P 25A, 240V coil, Range D</v>
      </c>
      <c r="C260" s="19" t="n">
        <f aca="false">INDEX(Pricebook!$G$2:$G$1401,MATCH(A260,Pricebook!$A$2:$A$1401,0))</f>
        <v>120.59</v>
      </c>
      <c r="D260" s="19" t="n">
        <f aca="false">INDEX(Pricebook!$L$2:$L$1401,MATCH(A260,Pricebook!$A$2:$A$1401,0))</f>
        <v>156.65</v>
      </c>
      <c r="E260" s="21"/>
    </row>
    <row r="261" customFormat="false" ht="15" hidden="false" customHeight="false" outlineLevel="0" collapsed="false">
      <c r="A261" s="21" t="s">
        <v>649</v>
      </c>
      <c r="B261" s="21" t="str">
        <f aca="false">INDEX(Pricebook!$B$2:$B$1401,MATCH(A261,Pricebook!$A$2:$A$1401,0))</f>
        <v>MCB 3P 63A, C-curve 6kA, Range A</v>
      </c>
      <c r="C261" s="19" t="n">
        <f aca="false">INDEX(Pricebook!$G$2:$G$1401,MATCH(A261,Pricebook!$A$2:$A$1401,0))</f>
        <v>54.73</v>
      </c>
      <c r="D261" s="19" t="n">
        <f aca="false">INDEX(Pricebook!$L$2:$L$1401,MATCH(A261,Pricebook!$A$2:$A$1401,0))</f>
        <v>81.7</v>
      </c>
      <c r="E261" s="21"/>
    </row>
    <row r="262" customFormat="false" ht="15" hidden="false" customHeight="false" outlineLevel="0" collapsed="false">
      <c r="A262" s="21" t="s">
        <v>651</v>
      </c>
      <c r="B262" s="21" t="str">
        <f aca="false">INDEX(Pricebook!$B$2:$B$1401,MATCH(A262,Pricebook!$A$2:$A$1401,0))</f>
        <v>RCD 4P 63A 30mA, Range C</v>
      </c>
      <c r="C262" s="19" t="n">
        <f aca="false">INDEX(Pricebook!$G$2:$G$1401,MATCH(A262,Pricebook!$A$2:$A$1401,0))</f>
        <v>121.02</v>
      </c>
      <c r="D262" s="19" t="n">
        <f aca="false">INDEX(Pricebook!$L$2:$L$1401,MATCH(A262,Pricebook!$A$2:$A$1401,0))</f>
        <v>180.65</v>
      </c>
      <c r="E262" s="21"/>
    </row>
    <row r="263" customFormat="false" ht="15" hidden="false" customHeight="false" outlineLevel="0" collapsed="false">
      <c r="A263" s="21" t="s">
        <v>653</v>
      </c>
      <c r="B263" s="21" t="str">
        <f aca="false">INDEX(Pricebook!$B$2:$B$1401,MATCH(A263,Pricebook!$A$2:$A$1401,0))</f>
        <v>Isolator 2P 32A, DIN, Range C</v>
      </c>
      <c r="C263" s="19" t="n">
        <f aca="false">INDEX(Pricebook!$G$2:$G$1401,MATCH(A263,Pricebook!$A$2:$A$1401,0))</f>
        <v>10.02</v>
      </c>
      <c r="D263" s="19" t="n">
        <f aca="false">INDEX(Pricebook!$L$2:$L$1401,MATCH(A263,Pricebook!$A$2:$A$1401,0))</f>
        <v>15</v>
      </c>
      <c r="E263" s="21"/>
    </row>
    <row r="264" customFormat="false" ht="15" hidden="false" customHeight="false" outlineLevel="0" collapsed="false">
      <c r="A264" s="21" t="s">
        <v>655</v>
      </c>
      <c r="B264" s="21" t="str">
        <f aca="false">INDEX(Pricebook!$B$2:$B$1401,MATCH(A264,Pricebook!$A$2:$A$1401,0))</f>
        <v>MCB 1P+N 32A, B-curve 6kA, Range A</v>
      </c>
      <c r="C264" s="19" t="n">
        <f aca="false">INDEX(Pricebook!$G$2:$G$1401,MATCH(A264,Pricebook!$A$2:$A$1401,0))</f>
        <v>9.44</v>
      </c>
      <c r="D264" s="19" t="n">
        <f aca="false">INDEX(Pricebook!$L$2:$L$1401,MATCH(A264,Pricebook!$A$2:$A$1401,0))</f>
        <v>12.95</v>
      </c>
      <c r="E264" s="21"/>
    </row>
    <row r="265" customFormat="false" ht="15" hidden="false" customHeight="false" outlineLevel="0" collapsed="false">
      <c r="A265" s="21" t="s">
        <v>657</v>
      </c>
      <c r="B265" s="21" t="str">
        <f aca="false">INDEX(Pricebook!$B$2:$B$1401,MATCH(A265,Pricebook!$A$2:$A$1401,0))</f>
        <v>MCB 2P 63A, C-curve 6kA, Range C</v>
      </c>
      <c r="C265" s="19" t="n">
        <f aca="false">INDEX(Pricebook!$G$2:$G$1401,MATCH(A265,Pricebook!$A$2:$A$1401,0))</f>
        <v>40.06</v>
      </c>
      <c r="D265" s="19" t="n">
        <f aca="false">INDEX(Pricebook!$L$2:$L$1401,MATCH(A265,Pricebook!$A$2:$A$1401,0))</f>
        <v>59.8</v>
      </c>
      <c r="E265" s="21"/>
    </row>
    <row r="266" customFormat="false" ht="15" hidden="false" customHeight="false" outlineLevel="0" collapsed="false">
      <c r="A266" s="21" t="s">
        <v>659</v>
      </c>
      <c r="B266" s="21" t="str">
        <f aca="false">INDEX(Pricebook!$B$2:$B$1401,MATCH(A266,Pricebook!$A$2:$A$1401,0))</f>
        <v>Isolator 2P 63A, DIN, Range A</v>
      </c>
      <c r="C266" s="19" t="n">
        <f aca="false">INDEX(Pricebook!$G$2:$G$1401,MATCH(A266,Pricebook!$A$2:$A$1401,0))</f>
        <v>11.83</v>
      </c>
      <c r="D266" s="19" t="n">
        <f aca="false">INDEX(Pricebook!$L$2:$L$1401,MATCH(A266,Pricebook!$A$2:$A$1401,0))</f>
        <v>17.7</v>
      </c>
      <c r="E266" s="21"/>
    </row>
    <row r="267" customFormat="false" ht="15" hidden="false" customHeight="false" outlineLevel="0" collapsed="false">
      <c r="A267" s="21" t="s">
        <v>661</v>
      </c>
      <c r="B267" s="21" t="str">
        <f aca="false">INDEX(Pricebook!$B$2:$B$1401,MATCH(A267,Pricebook!$A$2:$A$1401,0))</f>
        <v>RCD 4P 25A 30mA, Range A</v>
      </c>
      <c r="C267" s="19" t="n">
        <f aca="false">INDEX(Pricebook!$G$2:$G$1401,MATCH(A267,Pricebook!$A$2:$A$1401,0))</f>
        <v>65.71</v>
      </c>
      <c r="D267" s="19" t="n">
        <f aca="false">INDEX(Pricebook!$L$2:$L$1401,MATCH(A267,Pricebook!$A$2:$A$1401,0))</f>
        <v>90.05</v>
      </c>
      <c r="E267" s="21"/>
    </row>
    <row r="268" customFormat="false" ht="15" hidden="false" customHeight="false" outlineLevel="0" collapsed="false">
      <c r="A268" s="21" t="s">
        <v>663</v>
      </c>
      <c r="B268" s="21" t="str">
        <f aca="false">INDEX(Pricebook!$B$2:$B$1401,MATCH(A268,Pricebook!$A$2:$A$1401,0))</f>
        <v>Contactor 4P 63A, 240V coil, Range D</v>
      </c>
      <c r="C268" s="19" t="n">
        <f aca="false">INDEX(Pricebook!$G$2:$G$1401,MATCH(A268,Pricebook!$A$2:$A$1401,0))</f>
        <v>302.61</v>
      </c>
      <c r="D268" s="19" t="n">
        <f aca="false">INDEX(Pricebook!$L$2:$L$1401,MATCH(A268,Pricebook!$A$2:$A$1401,0))</f>
        <v>451.7</v>
      </c>
      <c r="E268" s="21"/>
    </row>
    <row r="269" customFormat="false" ht="15" hidden="false" customHeight="false" outlineLevel="0" collapsed="false">
      <c r="A269" s="21" t="s">
        <v>665</v>
      </c>
      <c r="B269" s="21" t="str">
        <f aca="false">INDEX(Pricebook!$B$2:$B$1401,MATCH(A269,Pricebook!$A$2:$A$1401,0))</f>
        <v>MCB 2P 16A, B-curve 6kA, Range D</v>
      </c>
      <c r="C269" s="19" t="n">
        <f aca="false">INDEX(Pricebook!$G$2:$G$1401,MATCH(A269,Pricebook!$A$2:$A$1401,0))</f>
        <v>20.57</v>
      </c>
      <c r="D269" s="19" t="n">
        <f aca="false">INDEX(Pricebook!$L$2:$L$1401,MATCH(A269,Pricebook!$A$2:$A$1401,0))</f>
        <v>30.75</v>
      </c>
      <c r="E269" s="21"/>
    </row>
    <row r="270" customFormat="false" ht="15" hidden="false" customHeight="false" outlineLevel="0" collapsed="false">
      <c r="A270" s="21" t="s">
        <v>667</v>
      </c>
      <c r="B270" s="21" t="str">
        <f aca="false">INDEX(Pricebook!$B$2:$B$1401,MATCH(A270,Pricebook!$A$2:$A$1401,0))</f>
        <v>RCD 4P 63A 30mA, Range D</v>
      </c>
      <c r="C270" s="19" t="n">
        <f aca="false">INDEX(Pricebook!$G$2:$G$1401,MATCH(A270,Pricebook!$A$2:$A$1401,0))</f>
        <v>141.04</v>
      </c>
      <c r="D270" s="19" t="n">
        <f aca="false">INDEX(Pricebook!$L$2:$L$1401,MATCH(A270,Pricebook!$A$2:$A$1401,0))</f>
        <v>210.55</v>
      </c>
      <c r="E270" s="21"/>
    </row>
    <row r="271" customFormat="false" ht="15" hidden="false" customHeight="false" outlineLevel="0" collapsed="false">
      <c r="A271" s="21" t="s">
        <v>669</v>
      </c>
      <c r="B271" s="21" t="str">
        <f aca="false">INDEX(Pricebook!$B$2:$B$1401,MATCH(A271,Pricebook!$A$2:$A$1401,0))</f>
        <v>MCB 1P+N 25A, B-curve 6kA, Range B</v>
      </c>
      <c r="C271" s="19" t="n">
        <f aca="false">INDEX(Pricebook!$G$2:$G$1401,MATCH(A271,Pricebook!$A$2:$A$1401,0))</f>
        <v>10.45</v>
      </c>
      <c r="D271" s="19" t="n">
        <f aca="false">INDEX(Pricebook!$L$2:$L$1401,MATCH(A271,Pricebook!$A$2:$A$1401,0))</f>
        <v>15.6</v>
      </c>
      <c r="E271" s="21"/>
    </row>
    <row r="272" customFormat="false" ht="15" hidden="false" customHeight="false" outlineLevel="0" collapsed="false">
      <c r="A272" s="21" t="s">
        <v>671</v>
      </c>
      <c r="B272" s="21" t="str">
        <f aca="false">INDEX(Pricebook!$B$2:$B$1401,MATCH(A272,Pricebook!$A$2:$A$1401,0))</f>
        <v>MCB 1P+N 32A, C-curve 6kA, Range D</v>
      </c>
      <c r="C272" s="19" t="n">
        <f aca="false">INDEX(Pricebook!$G$2:$G$1401,MATCH(A272,Pricebook!$A$2:$A$1401,0))</f>
        <v>15.16</v>
      </c>
      <c r="D272" s="19" t="n">
        <f aca="false">INDEX(Pricebook!$L$2:$L$1401,MATCH(A272,Pricebook!$A$2:$A$1401,0))</f>
        <v>22.65</v>
      </c>
      <c r="E272" s="21"/>
    </row>
    <row r="273" customFormat="false" ht="15" hidden="false" customHeight="false" outlineLevel="0" collapsed="false">
      <c r="A273" s="21" t="s">
        <v>673</v>
      </c>
      <c r="B273" s="21" t="str">
        <f aca="false">INDEX(Pricebook!$B$2:$B$1401,MATCH(A273,Pricebook!$A$2:$A$1401,0))</f>
        <v>MCB 3P 20A, C-curve 6kA, Range B</v>
      </c>
      <c r="C273" s="19" t="n">
        <f aca="false">INDEX(Pricebook!$G$2:$G$1401,MATCH(A273,Pricebook!$A$2:$A$1401,0))</f>
        <v>30.85</v>
      </c>
      <c r="D273" s="19" t="n">
        <f aca="false">INDEX(Pricebook!$L$2:$L$1401,MATCH(A273,Pricebook!$A$2:$A$1401,0))</f>
        <v>46.05</v>
      </c>
      <c r="E273" s="21"/>
    </row>
    <row r="274" customFormat="false" ht="15" hidden="false" customHeight="false" outlineLevel="0" collapsed="false">
      <c r="A274" s="21" t="s">
        <v>675</v>
      </c>
      <c r="B274" s="21" t="str">
        <f aca="false">INDEX(Pricebook!$B$2:$B$1401,MATCH(A274,Pricebook!$A$2:$A$1401,0))</f>
        <v>Motor protection circuit breaker 10A, Range C</v>
      </c>
      <c r="C274" s="19" t="n">
        <f aca="false">INDEX(Pricebook!$G$2:$G$1401,MATCH(A274,Pricebook!$A$2:$A$1401,0))</f>
        <v>87.22</v>
      </c>
      <c r="D274" s="19" t="n">
        <f aca="false">INDEX(Pricebook!$L$2:$L$1401,MATCH(A274,Pricebook!$A$2:$A$1401,0))</f>
        <v>130.2</v>
      </c>
      <c r="E274" s="21"/>
    </row>
    <row r="275" customFormat="false" ht="15" hidden="false" customHeight="false" outlineLevel="0" collapsed="false">
      <c r="A275" s="21" t="s">
        <v>677</v>
      </c>
      <c r="B275" s="21" t="str">
        <f aca="false">INDEX(Pricebook!$B$2:$B$1401,MATCH(A275,Pricebook!$A$2:$A$1401,0))</f>
        <v>RCBO 1P+N 10A 30mA, 6kA, Range B</v>
      </c>
      <c r="C275" s="19" t="n">
        <f aca="false">INDEX(Pricebook!$G$2:$G$1401,MATCH(A275,Pricebook!$A$2:$A$1401,0))</f>
        <v>46.95</v>
      </c>
      <c r="D275" s="19" t="n">
        <f aca="false">INDEX(Pricebook!$L$2:$L$1401,MATCH(A275,Pricebook!$A$2:$A$1401,0))</f>
        <v>70.1</v>
      </c>
      <c r="E275" s="21"/>
    </row>
    <row r="276" customFormat="false" ht="15" hidden="false" customHeight="false" outlineLevel="0" collapsed="false">
      <c r="A276" s="21" t="s">
        <v>679</v>
      </c>
      <c r="B276" s="21" t="str">
        <f aca="false">INDEX(Pricebook!$B$2:$B$1401,MATCH(A276,Pricebook!$A$2:$A$1401,0))</f>
        <v>Contactor 3P 9A, 240V coil, Range C</v>
      </c>
      <c r="C276" s="19" t="n">
        <f aca="false">INDEX(Pricebook!$G$2:$G$1401,MATCH(A276,Pricebook!$A$2:$A$1401,0))</f>
        <v>44.88</v>
      </c>
      <c r="D276" s="19" t="n">
        <f aca="false">INDEX(Pricebook!$L$2:$L$1401,MATCH(A276,Pricebook!$A$2:$A$1401,0))</f>
        <v>64.15</v>
      </c>
      <c r="E276" s="21"/>
    </row>
    <row r="277" customFormat="false" ht="15" hidden="false" customHeight="false" outlineLevel="0" collapsed="false">
      <c r="A277" s="21" t="s">
        <v>681</v>
      </c>
      <c r="B277" s="21" t="str">
        <f aca="false">INDEX(Pricebook!$B$2:$B$1401,MATCH(A277,Pricebook!$A$2:$A$1401,0))</f>
        <v>MCB 3P 25A, C-curve 6kA, Range A</v>
      </c>
      <c r="C277" s="19" t="n">
        <f aca="false">INDEX(Pricebook!$G$2:$G$1401,MATCH(A277,Pricebook!$A$2:$A$1401,0))</f>
        <v>28.51</v>
      </c>
      <c r="D277" s="19" t="n">
        <f aca="false">INDEX(Pricebook!$L$2:$L$1401,MATCH(A277,Pricebook!$A$2:$A$1401,0))</f>
        <v>42.6</v>
      </c>
      <c r="E277" s="21"/>
    </row>
    <row r="278" customFormat="false" ht="15" hidden="false" customHeight="false" outlineLevel="0" collapsed="false">
      <c r="A278" s="21" t="s">
        <v>683</v>
      </c>
      <c r="B278" s="21" t="str">
        <f aca="false">INDEX(Pricebook!$B$2:$B$1401,MATCH(A278,Pricebook!$A$2:$A$1401,0))</f>
        <v>MCB 1P 32A, C-curve 6kA, Range C</v>
      </c>
      <c r="C278" s="19" t="n">
        <f aca="false">INDEX(Pricebook!$G$2:$G$1401,MATCH(A278,Pricebook!$A$2:$A$1401,0))</f>
        <v>7.87</v>
      </c>
      <c r="D278" s="19" t="n">
        <f aca="false">INDEX(Pricebook!$L$2:$L$1401,MATCH(A278,Pricebook!$A$2:$A$1401,0))</f>
        <v>11.75</v>
      </c>
      <c r="E278" s="21"/>
    </row>
    <row r="279" customFormat="false" ht="15" hidden="false" customHeight="false" outlineLevel="0" collapsed="false">
      <c r="A279" s="21" t="s">
        <v>685</v>
      </c>
      <c r="B279" s="21" t="str">
        <f aca="false">INDEX(Pricebook!$B$2:$B$1401,MATCH(A279,Pricebook!$A$2:$A$1401,0))</f>
        <v>RCD 2P 40A 30mA, Range A</v>
      </c>
      <c r="C279" s="19" t="n">
        <f aca="false">INDEX(Pricebook!$G$2:$G$1401,MATCH(A279,Pricebook!$A$2:$A$1401,0))</f>
        <v>38.63</v>
      </c>
      <c r="D279" s="19" t="n">
        <f aca="false">INDEX(Pricebook!$L$2:$L$1401,MATCH(A279,Pricebook!$A$2:$A$1401,0))</f>
        <v>57.7</v>
      </c>
      <c r="E279" s="21"/>
    </row>
    <row r="280" customFormat="false" ht="15" hidden="false" customHeight="false" outlineLevel="0" collapsed="false">
      <c r="A280" s="21" t="s">
        <v>687</v>
      </c>
      <c r="B280" s="21" t="str">
        <f aca="false">INDEX(Pricebook!$B$2:$B$1401,MATCH(A280,Pricebook!$A$2:$A$1401,0))</f>
        <v>MCB 1P+N 25A, B-curve 6kA, Range D</v>
      </c>
      <c r="C280" s="19" t="n">
        <f aca="false">INDEX(Pricebook!$G$2:$G$1401,MATCH(A280,Pricebook!$A$2:$A$1401,0))</f>
        <v>13.9</v>
      </c>
      <c r="D280" s="19" t="n">
        <f aca="false">INDEX(Pricebook!$L$2:$L$1401,MATCH(A280,Pricebook!$A$2:$A$1401,0))</f>
        <v>20.75</v>
      </c>
      <c r="E280" s="21"/>
    </row>
    <row r="281" customFormat="false" ht="15" hidden="false" customHeight="false" outlineLevel="0" collapsed="false">
      <c r="A281" s="21" t="s">
        <v>689</v>
      </c>
      <c r="B281" s="21" t="str">
        <f aca="false">INDEX(Pricebook!$B$2:$B$1401,MATCH(A281,Pricebook!$A$2:$A$1401,0))</f>
        <v>Contactor 3P 9A, 240V coil, Range B</v>
      </c>
      <c r="C281" s="19" t="n">
        <f aca="false">INDEX(Pricebook!$G$2:$G$1401,MATCH(A281,Pricebook!$A$2:$A$1401,0))</f>
        <v>38.69</v>
      </c>
      <c r="D281" s="19" t="n">
        <f aca="false">INDEX(Pricebook!$L$2:$L$1401,MATCH(A281,Pricebook!$A$2:$A$1401,0))</f>
        <v>57.75</v>
      </c>
      <c r="E281" s="21" t="s">
        <v>2959</v>
      </c>
    </row>
    <row r="282" customFormat="false" ht="15" hidden="false" customHeight="false" outlineLevel="0" collapsed="false">
      <c r="A282" s="21" t="s">
        <v>691</v>
      </c>
      <c r="B282" s="21" t="str">
        <f aca="false">INDEX(Pricebook!$B$2:$B$1401,MATCH(A282,Pricebook!$A$2:$A$1401,0))</f>
        <v>RCD 4P 80A 30mA, Range A</v>
      </c>
      <c r="C282" s="19" t="n">
        <f aca="false">INDEX(Pricebook!$G$2:$G$1401,MATCH(A282,Pricebook!$A$2:$A$1401,0))</f>
        <v>127.24</v>
      </c>
      <c r="D282" s="19" t="n">
        <f aca="false">INDEX(Pricebook!$L$2:$L$1401,MATCH(A282,Pricebook!$A$2:$A$1401,0))</f>
        <v>189.95</v>
      </c>
      <c r="E282" s="21"/>
    </row>
    <row r="283" customFormat="false" ht="15" hidden="false" customHeight="false" outlineLevel="0" collapsed="false">
      <c r="A283" s="21" t="s">
        <v>693</v>
      </c>
      <c r="B283" s="21" t="str">
        <f aca="false">INDEX(Pricebook!$B$2:$B$1401,MATCH(A283,Pricebook!$A$2:$A$1401,0))</f>
        <v>MCB 1P 16A, C-curve 6kA, Range C</v>
      </c>
      <c r="C283" s="19" t="n">
        <f aca="false">INDEX(Pricebook!$G$2:$G$1401,MATCH(A283,Pricebook!$A$2:$A$1401,0))</f>
        <v>6.64</v>
      </c>
      <c r="D283" s="19" t="n">
        <f aca="false">INDEX(Pricebook!$L$2:$L$1401,MATCH(A283,Pricebook!$A$2:$A$1401,0))</f>
        <v>9.5</v>
      </c>
      <c r="E283" s="21"/>
    </row>
    <row r="284" customFormat="false" ht="15" hidden="false" customHeight="false" outlineLevel="0" collapsed="false">
      <c r="A284" s="21" t="s">
        <v>695</v>
      </c>
      <c r="B284" s="21" t="str">
        <f aca="false">INDEX(Pricebook!$B$2:$B$1401,MATCH(A284,Pricebook!$A$2:$A$1401,0))</f>
        <v>MCB 1P 40A, C-curve 6kA, Range A</v>
      </c>
      <c r="C284" s="19" t="n">
        <f aca="false">INDEX(Pricebook!$G$2:$G$1401,MATCH(A284,Pricebook!$A$2:$A$1401,0))</f>
        <v>8.71</v>
      </c>
      <c r="D284" s="19" t="n">
        <f aca="false">INDEX(Pricebook!$L$2:$L$1401,MATCH(A284,Pricebook!$A$2:$A$1401,0))</f>
        <v>13</v>
      </c>
      <c r="E284" s="21"/>
    </row>
    <row r="285" customFormat="false" ht="15" hidden="false" customHeight="false" outlineLevel="0" collapsed="false">
      <c r="A285" s="21" t="s">
        <v>697</v>
      </c>
      <c r="B285" s="21" t="str">
        <f aca="false">INDEX(Pricebook!$B$2:$B$1401,MATCH(A285,Pricebook!$A$2:$A$1401,0))</f>
        <v>MCB 1P+N 10A, C-curve 6kA, Range B</v>
      </c>
      <c r="C285" s="19" t="n">
        <f aca="false">INDEX(Pricebook!$G$2:$G$1401,MATCH(A285,Pricebook!$A$2:$A$1401,0))</f>
        <v>8.97</v>
      </c>
      <c r="D285" s="19" t="n">
        <f aca="false">INDEX(Pricebook!$L$2:$L$1401,MATCH(A285,Pricebook!$A$2:$A$1401,0))</f>
        <v>13.4</v>
      </c>
      <c r="E285" s="21"/>
    </row>
    <row r="286" customFormat="false" ht="15" hidden="false" customHeight="false" outlineLevel="0" collapsed="false">
      <c r="A286" s="21" t="s">
        <v>699</v>
      </c>
      <c r="B286" s="21" t="str">
        <f aca="false">INDEX(Pricebook!$B$2:$B$1401,MATCH(A286,Pricebook!$A$2:$A$1401,0))</f>
        <v>Contactor 3P 40A, 240V coil, Range B</v>
      </c>
      <c r="C286" s="19" t="n">
        <f aca="false">INDEX(Pricebook!$G$2:$G$1401,MATCH(A286,Pricebook!$A$2:$A$1401,0))</f>
        <v>182.74</v>
      </c>
      <c r="D286" s="19" t="n">
        <f aca="false">INDEX(Pricebook!$L$2:$L$1401,MATCH(A286,Pricebook!$A$2:$A$1401,0))</f>
        <v>257.4</v>
      </c>
      <c r="E286" s="21"/>
    </row>
    <row r="287" customFormat="false" ht="15" hidden="false" customHeight="false" outlineLevel="0" collapsed="false">
      <c r="A287" s="21" t="s">
        <v>701</v>
      </c>
      <c r="B287" s="21" t="str">
        <f aca="false">INDEX(Pricebook!$B$2:$B$1401,MATCH(A287,Pricebook!$A$2:$A$1401,0))</f>
        <v>MCB 1P 10A, C-curve 6kA, Range C</v>
      </c>
      <c r="C287" s="19" t="n">
        <f aca="false">INDEX(Pricebook!$G$2:$G$1401,MATCH(A287,Pricebook!$A$2:$A$1401,0))</f>
        <v>6.44</v>
      </c>
      <c r="D287" s="19" t="n">
        <f aca="false">INDEX(Pricebook!$L$2:$L$1401,MATCH(A287,Pricebook!$A$2:$A$1401,0))</f>
        <v>9.65</v>
      </c>
      <c r="E287" s="21"/>
    </row>
    <row r="288" customFormat="false" ht="15" hidden="false" customHeight="false" outlineLevel="0" collapsed="false">
      <c r="A288" s="21" t="s">
        <v>703</v>
      </c>
      <c r="B288" s="21" t="str">
        <f aca="false">INDEX(Pricebook!$B$2:$B$1401,MATCH(A288,Pricebook!$A$2:$A$1401,0))</f>
        <v>MCB 1P 63A, C-curve 6kA, Range D</v>
      </c>
      <c r="C288" s="19" t="n">
        <f aca="false">INDEX(Pricebook!$G$2:$G$1401,MATCH(A288,Pricebook!$A$2:$A$1401,0))</f>
        <v>20.52</v>
      </c>
      <c r="D288" s="19" t="n">
        <f aca="false">INDEX(Pricebook!$L$2:$L$1401,MATCH(A288,Pricebook!$A$2:$A$1401,0))</f>
        <v>30.65</v>
      </c>
      <c r="E288" s="21"/>
    </row>
    <row r="289" customFormat="false" ht="15" hidden="false" customHeight="false" outlineLevel="0" collapsed="false">
      <c r="A289" s="21" t="s">
        <v>705</v>
      </c>
      <c r="B289" s="21" t="str">
        <f aca="false">INDEX(Pricebook!$B$2:$B$1401,MATCH(A289,Pricebook!$A$2:$A$1401,0))</f>
        <v>Isolator 2P 63A, DIN, Range D</v>
      </c>
      <c r="C289" s="19" t="n">
        <f aca="false">INDEX(Pricebook!$G$2:$G$1401,MATCH(A289,Pricebook!$A$2:$A$1401,0))</f>
        <v>19.13</v>
      </c>
      <c r="D289" s="19" t="n">
        <f aca="false">INDEX(Pricebook!$L$2:$L$1401,MATCH(A289,Pricebook!$A$2:$A$1401,0))</f>
        <v>25.55</v>
      </c>
      <c r="E289" s="21"/>
    </row>
    <row r="290" customFormat="false" ht="15" hidden="false" customHeight="false" outlineLevel="0" collapsed="false">
      <c r="A290" s="21" t="s">
        <v>707</v>
      </c>
      <c r="B290" s="21" t="str">
        <f aca="false">INDEX(Pricebook!$B$2:$B$1401,MATCH(A290,Pricebook!$A$2:$A$1401,0))</f>
        <v>MCB 2P 32A, B-curve 6kA, Range D</v>
      </c>
      <c r="C290" s="19" t="n">
        <f aca="false">INDEX(Pricebook!$G$2:$G$1401,MATCH(A290,Pricebook!$A$2:$A$1401,0))</f>
        <v>26.41</v>
      </c>
      <c r="D290" s="19" t="n">
        <f aca="false">INDEX(Pricebook!$L$2:$L$1401,MATCH(A290,Pricebook!$A$2:$A$1401,0))</f>
        <v>39.45</v>
      </c>
      <c r="E290" s="21"/>
    </row>
    <row r="291" customFormat="false" ht="15" hidden="false" customHeight="false" outlineLevel="0" collapsed="false">
      <c r="A291" s="21" t="s">
        <v>709</v>
      </c>
      <c r="B291" s="21" t="str">
        <f aca="false">INDEX(Pricebook!$B$2:$B$1401,MATCH(A291,Pricebook!$A$2:$A$1401,0))</f>
        <v>MCB 3P 25A, C-curve 6kA, Range D</v>
      </c>
      <c r="C291" s="19" t="n">
        <f aca="false">INDEX(Pricebook!$G$2:$G$1401,MATCH(A291,Pricebook!$A$2:$A$1401,0))</f>
        <v>45.23</v>
      </c>
      <c r="D291" s="19" t="n">
        <f aca="false">INDEX(Pricebook!$L$2:$L$1401,MATCH(A291,Pricebook!$A$2:$A$1401,0))</f>
        <v>67.55</v>
      </c>
      <c r="E291" s="21"/>
    </row>
    <row r="292" customFormat="false" ht="15" hidden="false" customHeight="false" outlineLevel="0" collapsed="false">
      <c r="A292" s="21" t="s">
        <v>711</v>
      </c>
      <c r="B292" s="21" t="str">
        <f aca="false">INDEX(Pricebook!$B$2:$B$1401,MATCH(A292,Pricebook!$A$2:$A$1401,0))</f>
        <v>Isolator 2P 100A, DIN, Range B</v>
      </c>
      <c r="C292" s="19" t="n">
        <f aca="false">INDEX(Pricebook!$G$2:$G$1401,MATCH(A292,Pricebook!$A$2:$A$1401,0))</f>
        <v>26</v>
      </c>
      <c r="D292" s="19" t="n">
        <f aca="false">INDEX(Pricebook!$L$2:$L$1401,MATCH(A292,Pricebook!$A$2:$A$1401,0))</f>
        <v>38.85</v>
      </c>
      <c r="E292" s="21"/>
    </row>
    <row r="293" customFormat="false" ht="15" hidden="false" customHeight="false" outlineLevel="0" collapsed="false">
      <c r="A293" s="21" t="s">
        <v>713</v>
      </c>
      <c r="B293" s="21" t="str">
        <f aca="false">INDEX(Pricebook!$B$2:$B$1401,MATCH(A293,Pricebook!$A$2:$A$1401,0))</f>
        <v>MCB 2P 20A, B-curve 6kA, Range B</v>
      </c>
      <c r="C293" s="19" t="n">
        <f aca="false">INDEX(Pricebook!$G$2:$G$1401,MATCH(A293,Pricebook!$A$2:$A$1401,0))</f>
        <v>16.09</v>
      </c>
      <c r="D293" s="19" t="n">
        <f aca="false">INDEX(Pricebook!$L$2:$L$1401,MATCH(A293,Pricebook!$A$2:$A$1401,0))</f>
        <v>24.05</v>
      </c>
      <c r="E293" s="21"/>
    </row>
    <row r="294" customFormat="false" ht="15" hidden="false" customHeight="false" outlineLevel="0" collapsed="false">
      <c r="A294" s="21" t="s">
        <v>715</v>
      </c>
      <c r="B294" s="21" t="str">
        <f aca="false">INDEX(Pricebook!$B$2:$B$1401,MATCH(A294,Pricebook!$A$2:$A$1401,0))</f>
        <v>Contactor 3P 40A, 240V coil, Range C</v>
      </c>
      <c r="C294" s="19" t="n">
        <f aca="false">INDEX(Pricebook!$G$2:$G$1401,MATCH(A294,Pricebook!$A$2:$A$1401,0))</f>
        <v>209.25</v>
      </c>
      <c r="D294" s="19" t="n">
        <f aca="false">INDEX(Pricebook!$L$2:$L$1401,MATCH(A294,Pricebook!$A$2:$A$1401,0))</f>
        <v>271.8</v>
      </c>
      <c r="E294" s="21"/>
    </row>
    <row r="295" customFormat="false" ht="15" hidden="false" customHeight="false" outlineLevel="0" collapsed="false">
      <c r="A295" s="21" t="s">
        <v>717</v>
      </c>
      <c r="B295" s="21" t="str">
        <f aca="false">INDEX(Pricebook!$B$2:$B$1401,MATCH(A295,Pricebook!$A$2:$A$1401,0))</f>
        <v>MCB 1P 40A, B-curve 6kA, Range A</v>
      </c>
      <c r="C295" s="19" t="n">
        <f aca="false">INDEX(Pricebook!$G$2:$G$1401,MATCH(A295,Pricebook!$A$2:$A$1401,0))</f>
        <v>8.67</v>
      </c>
      <c r="D295" s="19" t="n">
        <f aca="false">INDEX(Pricebook!$L$2:$L$1401,MATCH(A295,Pricebook!$A$2:$A$1401,0))</f>
        <v>12.95</v>
      </c>
      <c r="E295" s="21"/>
    </row>
    <row r="296" customFormat="false" ht="15" hidden="false" customHeight="false" outlineLevel="0" collapsed="false">
      <c r="A296" s="21" t="s">
        <v>719</v>
      </c>
      <c r="B296" s="21" t="str">
        <f aca="false">INDEX(Pricebook!$B$2:$B$1401,MATCH(A296,Pricebook!$A$2:$A$1401,0))</f>
        <v>MCB 1P+N 6A, B-curve 6kA, Range C</v>
      </c>
      <c r="C296" s="19" t="n">
        <f aca="false">INDEX(Pricebook!$G$2:$G$1401,MATCH(A296,Pricebook!$A$2:$A$1401,0))</f>
        <v>9.85</v>
      </c>
      <c r="D296" s="19" t="n">
        <f aca="false">INDEX(Pricebook!$L$2:$L$1401,MATCH(A296,Pricebook!$A$2:$A$1401,0))</f>
        <v>13</v>
      </c>
      <c r="E296" s="21"/>
    </row>
    <row r="297" customFormat="false" ht="15" hidden="false" customHeight="false" outlineLevel="0" collapsed="false">
      <c r="A297" s="21" t="s">
        <v>721</v>
      </c>
      <c r="B297" s="21" t="str">
        <f aca="false">INDEX(Pricebook!$B$2:$B$1401,MATCH(A297,Pricebook!$A$2:$A$1401,0))</f>
        <v>MCB 2P 40A, C-curve 6kA, Range A</v>
      </c>
      <c r="C297" s="19" t="n">
        <f aca="false">INDEX(Pricebook!$G$2:$G$1401,MATCH(A297,Pricebook!$A$2:$A$1401,0))</f>
        <v>22.04</v>
      </c>
      <c r="D297" s="19" t="n">
        <f aca="false">INDEX(Pricebook!$L$2:$L$1401,MATCH(A297,Pricebook!$A$2:$A$1401,0))</f>
        <v>32.9</v>
      </c>
      <c r="E297" s="21"/>
    </row>
    <row r="298" customFormat="false" ht="15" hidden="false" customHeight="false" outlineLevel="0" collapsed="false">
      <c r="A298" s="21" t="s">
        <v>723</v>
      </c>
      <c r="B298" s="21" t="str">
        <f aca="false">INDEX(Pricebook!$B$2:$B$1401,MATCH(A298,Pricebook!$A$2:$A$1401,0))</f>
        <v>Contactor 4P 40A, 240V coil, Range C</v>
      </c>
      <c r="C298" s="19" t="n">
        <f aca="false">INDEX(Pricebook!$G$2:$G$1401,MATCH(A298,Pricebook!$A$2:$A$1401,0))</f>
        <v>186.47</v>
      </c>
      <c r="D298" s="19" t="n">
        <f aca="false">INDEX(Pricebook!$L$2:$L$1401,MATCH(A298,Pricebook!$A$2:$A$1401,0))</f>
        <v>278.35</v>
      </c>
      <c r="E298" s="21"/>
    </row>
    <row r="299" customFormat="false" ht="15" hidden="false" customHeight="false" outlineLevel="0" collapsed="false">
      <c r="A299" s="21" t="s">
        <v>725</v>
      </c>
      <c r="B299" s="21" t="str">
        <f aca="false">INDEX(Pricebook!$B$2:$B$1401,MATCH(A299,Pricebook!$A$2:$A$1401,0))</f>
        <v>Contactor 3P 12A, 240V coil, Range A</v>
      </c>
      <c r="C299" s="19" t="n">
        <f aca="false">INDEX(Pricebook!$G$2:$G$1401,MATCH(A299,Pricebook!$A$2:$A$1401,0))</f>
        <v>38.44</v>
      </c>
      <c r="D299" s="19" t="n">
        <f aca="false">INDEX(Pricebook!$L$2:$L$1401,MATCH(A299,Pricebook!$A$2:$A$1401,0))</f>
        <v>57.4</v>
      </c>
      <c r="E299" s="21"/>
    </row>
    <row r="300" customFormat="false" ht="15" hidden="false" customHeight="false" outlineLevel="0" collapsed="false">
      <c r="A300" s="21" t="s">
        <v>727</v>
      </c>
      <c r="B300" s="21" t="str">
        <f aca="false">INDEX(Pricebook!$B$2:$B$1401,MATCH(A300,Pricebook!$A$2:$A$1401,0))</f>
        <v>MCB 2P 63A, C-curve 6kA, Range A</v>
      </c>
      <c r="C300" s="19" t="n">
        <f aca="false">INDEX(Pricebook!$G$2:$G$1401,MATCH(A300,Pricebook!$A$2:$A$1401,0))</f>
        <v>29.48</v>
      </c>
      <c r="D300" s="19" t="n">
        <f aca="false">INDEX(Pricebook!$L$2:$L$1401,MATCH(A300,Pricebook!$A$2:$A$1401,0))</f>
        <v>44</v>
      </c>
      <c r="E300" s="21"/>
    </row>
    <row r="301" customFormat="false" ht="15" hidden="false" customHeight="false" outlineLevel="0" collapsed="false">
      <c r="A301" s="21" t="s">
        <v>729</v>
      </c>
      <c r="B301" s="21" t="str">
        <f aca="false">INDEX(Pricebook!$B$2:$B$1401,MATCH(A301,Pricebook!$A$2:$A$1401,0))</f>
        <v>MCB 1P+N 6A, C-curve 6kA, Range B</v>
      </c>
      <c r="C301" s="19" t="n">
        <f aca="false">INDEX(Pricebook!$G$2:$G$1401,MATCH(A301,Pricebook!$A$2:$A$1401,0))</f>
        <v>8.69</v>
      </c>
      <c r="D301" s="19" t="n">
        <f aca="false">INDEX(Pricebook!$L$2:$L$1401,MATCH(A301,Pricebook!$A$2:$A$1401,0))</f>
        <v>13</v>
      </c>
      <c r="E301" s="21"/>
    </row>
    <row r="302" customFormat="false" ht="15" hidden="false" customHeight="false" outlineLevel="0" collapsed="false">
      <c r="A302" s="21" t="s">
        <v>731</v>
      </c>
      <c r="B302" s="21" t="str">
        <f aca="false">INDEX(Pricebook!$B$2:$B$1401,MATCH(A302,Pricebook!$A$2:$A$1401,0))</f>
        <v>Contactor 3P 32A, 240V coil, Range C</v>
      </c>
      <c r="C302" s="19" t="n">
        <f aca="false">INDEX(Pricebook!$G$2:$G$1401,MATCH(A302,Pricebook!$A$2:$A$1401,0))</f>
        <v>144.86</v>
      </c>
      <c r="D302" s="19" t="n">
        <f aca="false">INDEX(Pricebook!$L$2:$L$1401,MATCH(A302,Pricebook!$A$2:$A$1401,0))</f>
        <v>204.05</v>
      </c>
      <c r="E302" s="21"/>
    </row>
    <row r="303" customFormat="false" ht="15" hidden="false" customHeight="false" outlineLevel="0" collapsed="false">
      <c r="A303" s="21" t="s">
        <v>733</v>
      </c>
      <c r="B303" s="21" t="str">
        <f aca="false">INDEX(Pricebook!$B$2:$B$1401,MATCH(A303,Pricebook!$A$2:$A$1401,0))</f>
        <v>MCB 1P 32A, B-curve 6kA, Range B</v>
      </c>
      <c r="C303" s="19" t="n">
        <f aca="false">INDEX(Pricebook!$G$2:$G$1401,MATCH(A303,Pricebook!$A$2:$A$1401,0))</f>
        <v>6.85</v>
      </c>
      <c r="D303" s="19" t="n">
        <f aca="false">INDEX(Pricebook!$L$2:$L$1401,MATCH(A303,Pricebook!$A$2:$A$1401,0))</f>
        <v>9.8</v>
      </c>
      <c r="E303" s="21"/>
    </row>
    <row r="304" customFormat="false" ht="15" hidden="false" customHeight="false" outlineLevel="0" collapsed="false">
      <c r="A304" s="21" t="s">
        <v>737</v>
      </c>
      <c r="B304" s="21" t="str">
        <f aca="false">INDEX(Pricebook!$B$2:$B$1401,MATCH(A304,Pricebook!$A$2:$A$1401,0))</f>
        <v>HRC fuse 32A, 3 pack, Range A</v>
      </c>
      <c r="C304" s="19" t="n">
        <f aca="false">INDEX(Pricebook!$G$2:$G$1401,MATCH(A304,Pricebook!$A$2:$A$1401,0))</f>
        <v>8.23</v>
      </c>
      <c r="D304" s="19" t="n">
        <f aca="false">INDEX(Pricebook!$L$2:$L$1401,MATCH(A304,Pricebook!$A$2:$A$1401,0))</f>
        <v>12.3</v>
      </c>
      <c r="E304" s="21"/>
    </row>
    <row r="305" customFormat="false" ht="15" hidden="false" customHeight="false" outlineLevel="0" collapsed="false">
      <c r="A305" s="21" t="s">
        <v>739</v>
      </c>
      <c r="B305" s="21" t="str">
        <f aca="false">INDEX(Pricebook!$B$2:$B$1401,MATCH(A305,Pricebook!$A$2:$A$1401,0))</f>
        <v>Motor protection circuit breaker 1.6A, Range C</v>
      </c>
      <c r="C305" s="19" t="n">
        <f aca="false">INDEX(Pricebook!$G$2:$G$1401,MATCH(A305,Pricebook!$A$2:$A$1401,0))</f>
        <v>76.53</v>
      </c>
      <c r="D305" s="19" t="n">
        <f aca="false">INDEX(Pricebook!$L$2:$L$1401,MATCH(A305,Pricebook!$A$2:$A$1401,0))</f>
        <v>114.25</v>
      </c>
      <c r="E305" s="21"/>
    </row>
    <row r="306" customFormat="false" ht="15" hidden="false" customHeight="false" outlineLevel="0" collapsed="false">
      <c r="A306" s="21" t="s">
        <v>741</v>
      </c>
      <c r="B306" s="21" t="str">
        <f aca="false">INDEX(Pricebook!$B$2:$B$1401,MATCH(A306,Pricebook!$A$2:$A$1401,0))</f>
        <v>MCB 1P 10A, C-curve 6kA, Range B</v>
      </c>
      <c r="C306" s="19" t="n">
        <f aca="false">INDEX(Pricebook!$G$2:$G$1401,MATCH(A306,Pricebook!$A$2:$A$1401,0))</f>
        <v>5.61</v>
      </c>
      <c r="D306" s="19" t="n">
        <f aca="false">INDEX(Pricebook!$L$2:$L$1401,MATCH(A306,Pricebook!$A$2:$A$1401,0))</f>
        <v>8.4</v>
      </c>
      <c r="E306" s="21"/>
    </row>
    <row r="307" customFormat="false" ht="15" hidden="false" customHeight="false" outlineLevel="0" collapsed="false">
      <c r="A307" s="21" t="s">
        <v>743</v>
      </c>
      <c r="B307" s="21" t="str">
        <f aca="false">INDEX(Pricebook!$B$2:$B$1401,MATCH(A307,Pricebook!$A$2:$A$1401,0))</f>
        <v>MCB 1P 32A, C-curve 6kA, Range A</v>
      </c>
      <c r="C307" s="19" t="n">
        <f aca="false">INDEX(Pricebook!$G$2:$G$1401,MATCH(A307,Pricebook!$A$2:$A$1401,0))</f>
        <v>5.83</v>
      </c>
      <c r="D307" s="19" t="n">
        <f aca="false">INDEX(Pricebook!$L$2:$L$1401,MATCH(A307,Pricebook!$A$2:$A$1401,0))</f>
        <v>7.9</v>
      </c>
      <c r="E307" s="21"/>
    </row>
    <row r="308" customFormat="false" ht="15" hidden="false" customHeight="false" outlineLevel="0" collapsed="false">
      <c r="A308" s="21" t="s">
        <v>745</v>
      </c>
      <c r="B308" s="21" t="str">
        <f aca="false">INDEX(Pricebook!$B$2:$B$1401,MATCH(A308,Pricebook!$A$2:$A$1401,0))</f>
        <v>RCD 4P 63A 30mA, Range B</v>
      </c>
      <c r="C308" s="19" t="n">
        <f aca="false">INDEX(Pricebook!$G$2:$G$1401,MATCH(A308,Pricebook!$A$2:$A$1401,0))</f>
        <v>104.27</v>
      </c>
      <c r="D308" s="19" t="n">
        <f aca="false">INDEX(Pricebook!$L$2:$L$1401,MATCH(A308,Pricebook!$A$2:$A$1401,0))</f>
        <v>155.65</v>
      </c>
      <c r="E308" s="21"/>
    </row>
    <row r="309" customFormat="false" ht="15" hidden="false" customHeight="false" outlineLevel="0" collapsed="false">
      <c r="A309" s="21" t="s">
        <v>747</v>
      </c>
      <c r="B309" s="21" t="str">
        <f aca="false">INDEX(Pricebook!$B$2:$B$1401,MATCH(A309,Pricebook!$A$2:$A$1401,0))</f>
        <v>MCB 1P+N 32A, B-curve 6kA, Range D</v>
      </c>
      <c r="C309" s="19" t="n">
        <f aca="false">INDEX(Pricebook!$G$2:$G$1401,MATCH(A309,Pricebook!$A$2:$A$1401,0))</f>
        <v>15.3</v>
      </c>
      <c r="D309" s="19" t="n">
        <f aca="false">INDEX(Pricebook!$L$2:$L$1401,MATCH(A309,Pricebook!$A$2:$A$1401,0))</f>
        <v>22.85</v>
      </c>
      <c r="E309" s="21"/>
    </row>
    <row r="310" customFormat="false" ht="15" hidden="false" customHeight="false" outlineLevel="0" collapsed="false">
      <c r="A310" s="21" t="s">
        <v>749</v>
      </c>
      <c r="B310" s="21" t="str">
        <f aca="false">INDEX(Pricebook!$B$2:$B$1401,MATCH(A310,Pricebook!$A$2:$A$1401,0))</f>
        <v>Contactor 4P 25A, 240V coil, Range D</v>
      </c>
      <c r="C310" s="19" t="n">
        <f aca="false">INDEX(Pricebook!$G$2:$G$1401,MATCH(A310,Pricebook!$A$2:$A$1401,0))</f>
        <v>142.05</v>
      </c>
      <c r="D310" s="19" t="n">
        <f aca="false">INDEX(Pricebook!$L$2:$L$1401,MATCH(A310,Pricebook!$A$2:$A$1401,0))</f>
        <v>212.05</v>
      </c>
      <c r="E310" s="21"/>
    </row>
    <row r="311" customFormat="false" ht="15" hidden="false" customHeight="false" outlineLevel="0" collapsed="false">
      <c r="A311" s="21" t="s">
        <v>751</v>
      </c>
      <c r="B311" s="21" t="str">
        <f aca="false">INDEX(Pricebook!$B$2:$B$1401,MATCH(A311,Pricebook!$A$2:$A$1401,0))</f>
        <v>MCB 1P 50A, B-curve 6kA, Range C</v>
      </c>
      <c r="C311" s="19" t="n">
        <f aca="false">INDEX(Pricebook!$G$2:$G$1401,MATCH(A311,Pricebook!$A$2:$A$1401,0))</f>
        <v>14.84</v>
      </c>
      <c r="D311" s="19" t="n">
        <f aca="false">INDEX(Pricebook!$L$2:$L$1401,MATCH(A311,Pricebook!$A$2:$A$1401,0))</f>
        <v>22.15</v>
      </c>
      <c r="E311" s="21"/>
    </row>
    <row r="312" customFormat="false" ht="15" hidden="false" customHeight="false" outlineLevel="0" collapsed="false">
      <c r="A312" s="21" t="s">
        <v>753</v>
      </c>
      <c r="B312" s="21" t="str">
        <f aca="false">INDEX(Pricebook!$B$2:$B$1401,MATCH(A312,Pricebook!$A$2:$A$1401,0))</f>
        <v>RCBO 1P+N 16A 30mA, 6kA, Range D</v>
      </c>
      <c r="C312" s="19" t="n">
        <f aca="false">INDEX(Pricebook!$G$2:$G$1401,MATCH(A312,Pricebook!$A$2:$A$1401,0))</f>
        <v>64.17</v>
      </c>
      <c r="D312" s="19" t="n">
        <f aca="false">INDEX(Pricebook!$L$2:$L$1401,MATCH(A312,Pricebook!$A$2:$A$1401,0))</f>
        <v>95.8</v>
      </c>
      <c r="E312" s="21"/>
    </row>
    <row r="313" customFormat="false" ht="15" hidden="false" customHeight="false" outlineLevel="0" collapsed="false">
      <c r="A313" s="21" t="s">
        <v>755</v>
      </c>
      <c r="B313" s="21" t="str">
        <f aca="false">INDEX(Pricebook!$B$2:$B$1401,MATCH(A313,Pricebook!$A$2:$A$1401,0))</f>
        <v>MCB 1P+N 20A, C-curve 6kA, Range B</v>
      </c>
      <c r="C313" s="19" t="n">
        <f aca="false">INDEX(Pricebook!$G$2:$G$1401,MATCH(A313,Pricebook!$A$2:$A$1401,0))</f>
        <v>9.85</v>
      </c>
      <c r="D313" s="19" t="n">
        <f aca="false">INDEX(Pricebook!$L$2:$L$1401,MATCH(A313,Pricebook!$A$2:$A$1401,0))</f>
        <v>14.75</v>
      </c>
      <c r="E313" s="21"/>
    </row>
    <row r="314" customFormat="false" ht="15" hidden="false" customHeight="false" outlineLevel="0" collapsed="false">
      <c r="A314" s="21" t="s">
        <v>757</v>
      </c>
      <c r="B314" s="21" t="str">
        <f aca="false">INDEX(Pricebook!$B$2:$B$1401,MATCH(A314,Pricebook!$A$2:$A$1401,0))</f>
        <v>MCB 1P 25A, B-curve 6kA, Range D</v>
      </c>
      <c r="C314" s="19" t="n">
        <f aca="false">INDEX(Pricebook!$G$2:$G$1401,MATCH(A314,Pricebook!$A$2:$A$1401,0))</f>
        <v>8.45</v>
      </c>
      <c r="D314" s="19" t="n">
        <f aca="false">INDEX(Pricebook!$L$2:$L$1401,MATCH(A314,Pricebook!$A$2:$A$1401,0))</f>
        <v>12.65</v>
      </c>
      <c r="E314" s="21"/>
    </row>
    <row r="315" customFormat="false" ht="15" hidden="false" customHeight="false" outlineLevel="0" collapsed="false">
      <c r="A315" s="21" t="s">
        <v>759</v>
      </c>
      <c r="B315" s="21" t="str">
        <f aca="false">INDEX(Pricebook!$B$2:$B$1401,MATCH(A315,Pricebook!$A$2:$A$1401,0))</f>
        <v>MCB 2P 40A, C-curve 6kA, Range C</v>
      </c>
      <c r="C315" s="19" t="n">
        <f aca="false">INDEX(Pricebook!$G$2:$G$1401,MATCH(A315,Pricebook!$A$2:$A$1401,0))</f>
        <v>29.68</v>
      </c>
      <c r="D315" s="19" t="n">
        <f aca="false">INDEX(Pricebook!$L$2:$L$1401,MATCH(A315,Pricebook!$A$2:$A$1401,0))</f>
        <v>44.3</v>
      </c>
      <c r="E315" s="21"/>
    </row>
    <row r="316" customFormat="false" ht="15" hidden="false" customHeight="false" outlineLevel="0" collapsed="false">
      <c r="A316" s="21" t="s">
        <v>761</v>
      </c>
      <c r="B316" s="21" t="str">
        <f aca="false">INDEX(Pricebook!$B$2:$B$1401,MATCH(A316,Pricebook!$A$2:$A$1401,0))</f>
        <v>RCBO 1P+N 20A 30mA, 6kA, Range C</v>
      </c>
      <c r="C316" s="19" t="n">
        <f aca="false">INDEX(Pricebook!$G$2:$G$1401,MATCH(A316,Pricebook!$A$2:$A$1401,0))</f>
        <v>55.53</v>
      </c>
      <c r="D316" s="19" t="n">
        <f aca="false">INDEX(Pricebook!$L$2:$L$1401,MATCH(A316,Pricebook!$A$2:$A$1401,0))</f>
        <v>82.9</v>
      </c>
      <c r="E316" s="21"/>
    </row>
    <row r="317" customFormat="false" ht="15" hidden="false" customHeight="false" outlineLevel="0" collapsed="false">
      <c r="A317" s="21" t="s">
        <v>763</v>
      </c>
      <c r="B317" s="21" t="str">
        <f aca="false">INDEX(Pricebook!$B$2:$B$1401,MATCH(A317,Pricebook!$A$2:$A$1401,0))</f>
        <v>Isolator 3P 20A, IP66, Range C</v>
      </c>
      <c r="C317" s="19" t="n">
        <f aca="false">INDEX(Pricebook!$G$2:$G$1401,MATCH(A317,Pricebook!$A$2:$A$1401,0))</f>
        <v>27.11</v>
      </c>
      <c r="D317" s="19" t="n">
        <f aca="false">INDEX(Pricebook!$L$2:$L$1401,MATCH(A317,Pricebook!$A$2:$A$1401,0))</f>
        <v>40.5</v>
      </c>
      <c r="E317" s="21"/>
    </row>
    <row r="318" customFormat="false" ht="15" hidden="false" customHeight="false" outlineLevel="0" collapsed="false">
      <c r="A318" s="21" t="s">
        <v>765</v>
      </c>
      <c r="B318" s="21" t="str">
        <f aca="false">INDEX(Pricebook!$B$2:$B$1401,MATCH(A318,Pricebook!$A$2:$A$1401,0))</f>
        <v>MCB 1P 63A, B-curve 6kA, Range B</v>
      </c>
      <c r="C318" s="19" t="n">
        <f aca="false">INDEX(Pricebook!$G$2:$G$1401,MATCH(A318,Pricebook!$A$2:$A$1401,0))</f>
        <v>15.07</v>
      </c>
      <c r="D318" s="19" t="n">
        <f aca="false">INDEX(Pricebook!$L$2:$L$1401,MATCH(A318,Pricebook!$A$2:$A$1401,0))</f>
        <v>20.95</v>
      </c>
      <c r="E318" s="21"/>
    </row>
    <row r="319" customFormat="false" ht="15" hidden="false" customHeight="false" outlineLevel="0" collapsed="false">
      <c r="A319" s="21" t="s">
        <v>767</v>
      </c>
      <c r="B319" s="21" t="str">
        <f aca="false">INDEX(Pricebook!$B$2:$B$1401,MATCH(A319,Pricebook!$A$2:$A$1401,0))</f>
        <v>MCB 3P 32A, C-curve 6kA, Range A</v>
      </c>
      <c r="C319" s="19" t="n">
        <f aca="false">INDEX(Pricebook!$G$2:$G$1401,MATCH(A319,Pricebook!$A$2:$A$1401,0))</f>
        <v>30.8</v>
      </c>
      <c r="D319" s="19" t="n">
        <f aca="false">INDEX(Pricebook!$L$2:$L$1401,MATCH(A319,Pricebook!$A$2:$A$1401,0))</f>
        <v>46</v>
      </c>
      <c r="E319" s="21"/>
    </row>
    <row r="320" customFormat="false" ht="15" hidden="false" customHeight="false" outlineLevel="0" collapsed="false">
      <c r="A320" s="21" t="s">
        <v>769</v>
      </c>
      <c r="B320" s="21" t="str">
        <f aca="false">INDEX(Pricebook!$B$2:$B$1401,MATCH(A320,Pricebook!$A$2:$A$1401,0))</f>
        <v>MCB 2P 40A, C-curve 6kA, Range D</v>
      </c>
      <c r="C320" s="19" t="n">
        <f aca="false">INDEX(Pricebook!$G$2:$G$1401,MATCH(A320,Pricebook!$A$2:$A$1401,0))</f>
        <v>35.02</v>
      </c>
      <c r="D320" s="19" t="n">
        <f aca="false">INDEX(Pricebook!$L$2:$L$1401,MATCH(A320,Pricebook!$A$2:$A$1401,0))</f>
        <v>52.3</v>
      </c>
      <c r="E320" s="21"/>
    </row>
    <row r="321" customFormat="false" ht="15" hidden="false" customHeight="false" outlineLevel="0" collapsed="false">
      <c r="A321" s="21" t="s">
        <v>771</v>
      </c>
      <c r="B321" s="21" t="str">
        <f aca="false">INDEX(Pricebook!$B$2:$B$1401,MATCH(A321,Pricebook!$A$2:$A$1401,0))</f>
        <v>Motor protection circuit breaker 16A, Range C</v>
      </c>
      <c r="C321" s="19" t="n">
        <f aca="false">INDEX(Pricebook!$G$2:$G$1401,MATCH(A321,Pricebook!$A$2:$A$1401,0))</f>
        <v>94.73</v>
      </c>
      <c r="D321" s="19" t="n">
        <f aca="false">INDEX(Pricebook!$L$2:$L$1401,MATCH(A321,Pricebook!$A$2:$A$1401,0))</f>
        <v>126.35</v>
      </c>
      <c r="E321" s="21"/>
    </row>
    <row r="322" customFormat="false" ht="15" hidden="false" customHeight="false" outlineLevel="0" collapsed="false">
      <c r="A322" s="21" t="s">
        <v>773</v>
      </c>
      <c r="B322" s="21" t="str">
        <f aca="false">INDEX(Pricebook!$B$2:$B$1401,MATCH(A322,Pricebook!$A$2:$A$1401,0))</f>
        <v>Contactor 3P 18A, 240V coil, Range B</v>
      </c>
      <c r="C322" s="19" t="n">
        <f aca="false">INDEX(Pricebook!$G$2:$G$1401,MATCH(A322,Pricebook!$A$2:$A$1401,0))</f>
        <v>62.8</v>
      </c>
      <c r="D322" s="19" t="n">
        <f aca="false">INDEX(Pricebook!$L$2:$L$1401,MATCH(A322,Pricebook!$A$2:$A$1401,0))</f>
        <v>84.9</v>
      </c>
      <c r="E322" s="21"/>
    </row>
    <row r="323" customFormat="false" ht="15" hidden="false" customHeight="false" outlineLevel="0" collapsed="false">
      <c r="A323" s="21" t="s">
        <v>775</v>
      </c>
      <c r="B323" s="21" t="str">
        <f aca="false">INDEX(Pricebook!$B$2:$B$1401,MATCH(A323,Pricebook!$A$2:$A$1401,0))</f>
        <v>Isolator 3P 100A, IP66, Range D</v>
      </c>
      <c r="C323" s="19" t="n">
        <f aca="false">INDEX(Pricebook!$G$2:$G$1401,MATCH(A323,Pricebook!$A$2:$A$1401,0))</f>
        <v>160.08</v>
      </c>
      <c r="D323" s="19" t="n">
        <f aca="false">INDEX(Pricebook!$L$2:$L$1401,MATCH(A323,Pricebook!$A$2:$A$1401,0))</f>
        <v>238.95</v>
      </c>
      <c r="E323" s="21"/>
    </row>
    <row r="324" customFormat="false" ht="15" hidden="false" customHeight="false" outlineLevel="0" collapsed="false">
      <c r="A324" s="21" t="s">
        <v>777</v>
      </c>
      <c r="B324" s="21" t="str">
        <f aca="false">INDEX(Pricebook!$B$2:$B$1401,MATCH(A324,Pricebook!$A$2:$A$1401,0))</f>
        <v>MCB 1P 40A, C-curve 6kA, Range D</v>
      </c>
      <c r="C324" s="19" t="n">
        <f aca="false">INDEX(Pricebook!$G$2:$G$1401,MATCH(A324,Pricebook!$A$2:$A$1401,0))</f>
        <v>13.81</v>
      </c>
      <c r="D324" s="19" t="n">
        <f aca="false">INDEX(Pricebook!$L$2:$L$1401,MATCH(A324,Pricebook!$A$2:$A$1401,0))</f>
        <v>20.65</v>
      </c>
      <c r="E324" s="21"/>
    </row>
    <row r="325" customFormat="false" ht="15" hidden="false" customHeight="false" outlineLevel="0" collapsed="false">
      <c r="A325" s="21" t="s">
        <v>779</v>
      </c>
      <c r="B325" s="21" t="str">
        <f aca="false">INDEX(Pricebook!$B$2:$B$1401,MATCH(A325,Pricebook!$A$2:$A$1401,0))</f>
        <v>Surge protector Type 2 3P, Range B</v>
      </c>
      <c r="C325" s="19" t="n">
        <f aca="false">INDEX(Pricebook!$G$2:$G$1401,MATCH(A325,Pricebook!$A$2:$A$1401,0))</f>
        <v>102.01</v>
      </c>
      <c r="D325" s="19" t="n">
        <f aca="false">INDEX(Pricebook!$L$2:$L$1401,MATCH(A325,Pricebook!$A$2:$A$1401,0))</f>
        <v>152.3</v>
      </c>
      <c r="E325" s="21"/>
    </row>
    <row r="326" customFormat="false" ht="15" hidden="false" customHeight="false" outlineLevel="0" collapsed="false">
      <c r="A326" s="21" t="s">
        <v>781</v>
      </c>
      <c r="B326" s="21" t="str">
        <f aca="false">INDEX(Pricebook!$B$2:$B$1401,MATCH(A326,Pricebook!$A$2:$A$1401,0))</f>
        <v>RCD 4P 80A 30mA, Range C</v>
      </c>
      <c r="C326" s="19" t="n">
        <f aca="false">INDEX(Pricebook!$G$2:$G$1401,MATCH(A326,Pricebook!$A$2:$A$1401,0))</f>
        <v>172.5</v>
      </c>
      <c r="D326" s="19" t="n">
        <f aca="false">INDEX(Pricebook!$L$2:$L$1401,MATCH(A326,Pricebook!$A$2:$A$1401,0))</f>
        <v>257.5</v>
      </c>
      <c r="E326" s="21"/>
    </row>
    <row r="327" customFormat="false" ht="15" hidden="false" customHeight="false" outlineLevel="0" collapsed="false">
      <c r="A327" s="21" t="s">
        <v>783</v>
      </c>
      <c r="B327" s="21" t="str">
        <f aca="false">INDEX(Pricebook!$B$2:$B$1401,MATCH(A327,Pricebook!$A$2:$A$1401,0))</f>
        <v>RCBO 1P+N 40A 30mA, 6kA, Range B</v>
      </c>
      <c r="C327" s="19" t="n">
        <f aca="false">INDEX(Pricebook!$G$2:$G$1401,MATCH(A327,Pricebook!$A$2:$A$1401,0))</f>
        <v>60.55</v>
      </c>
      <c r="D327" s="19" t="n">
        <f aca="false">INDEX(Pricebook!$L$2:$L$1401,MATCH(A327,Pricebook!$A$2:$A$1401,0))</f>
        <v>86.5</v>
      </c>
      <c r="E327" s="21"/>
    </row>
    <row r="328" customFormat="false" ht="15" hidden="false" customHeight="false" outlineLevel="0" collapsed="false">
      <c r="A328" s="21" t="s">
        <v>785</v>
      </c>
      <c r="B328" s="21" t="str">
        <f aca="false">INDEX(Pricebook!$B$2:$B$1401,MATCH(A328,Pricebook!$A$2:$A$1401,0))</f>
        <v>MCB 1P 10A, B-curve 6kA, Range C</v>
      </c>
      <c r="C328" s="19" t="n">
        <f aca="false">INDEX(Pricebook!$G$2:$G$1401,MATCH(A328,Pricebook!$A$2:$A$1401,0))</f>
        <v>6.37</v>
      </c>
      <c r="D328" s="19" t="n">
        <f aca="false">INDEX(Pricebook!$L$2:$L$1401,MATCH(A328,Pricebook!$A$2:$A$1401,0))</f>
        <v>9.55</v>
      </c>
      <c r="E328" s="21"/>
    </row>
    <row r="329" customFormat="false" ht="15" hidden="false" customHeight="false" outlineLevel="0" collapsed="false">
      <c r="A329" s="21" t="s">
        <v>787</v>
      </c>
      <c r="B329" s="21" t="str">
        <f aca="false">INDEX(Pricebook!$B$2:$B$1401,MATCH(A329,Pricebook!$A$2:$A$1401,0))</f>
        <v>Isolator 2P 32A, DIN, Range B</v>
      </c>
      <c r="C329" s="19" t="n">
        <f aca="false">INDEX(Pricebook!$G$2:$G$1401,MATCH(A329,Pricebook!$A$2:$A$1401,0))</f>
        <v>8.65</v>
      </c>
      <c r="D329" s="19" t="n">
        <f aca="false">INDEX(Pricebook!$L$2:$L$1401,MATCH(A329,Pricebook!$A$2:$A$1401,0))</f>
        <v>12.95</v>
      </c>
      <c r="E329" s="21"/>
    </row>
    <row r="330" customFormat="false" ht="15" hidden="false" customHeight="false" outlineLevel="0" collapsed="false">
      <c r="A330" s="21" t="s">
        <v>789</v>
      </c>
      <c r="B330" s="21" t="str">
        <f aca="false">INDEX(Pricebook!$B$2:$B$1401,MATCH(A330,Pricebook!$A$2:$A$1401,0))</f>
        <v>MCB 1P 20A, C-curve 6kA, Range A</v>
      </c>
      <c r="C330" s="19" t="n">
        <f aca="false">INDEX(Pricebook!$G$2:$G$1401,MATCH(A330,Pricebook!$A$2:$A$1401,0))</f>
        <v>5.09</v>
      </c>
      <c r="D330" s="19" t="n">
        <f aca="false">INDEX(Pricebook!$L$2:$L$1401,MATCH(A330,Pricebook!$A$2:$A$1401,0))</f>
        <v>7.6</v>
      </c>
      <c r="E330" s="21"/>
    </row>
    <row r="331" customFormat="false" ht="15" hidden="false" customHeight="false" outlineLevel="0" collapsed="false">
      <c r="A331" s="21" t="s">
        <v>791</v>
      </c>
      <c r="B331" s="21" t="str">
        <f aca="false">INDEX(Pricebook!$B$2:$B$1401,MATCH(A331,Pricebook!$A$2:$A$1401,0))</f>
        <v>Contactor 3P 25A, 240V coil, Range A</v>
      </c>
      <c r="C331" s="19" t="n">
        <f aca="false">INDEX(Pricebook!$G$2:$G$1401,MATCH(A331,Pricebook!$A$2:$A$1401,0))</f>
        <v>74.5</v>
      </c>
      <c r="D331" s="19" t="n">
        <f aca="false">INDEX(Pricebook!$L$2:$L$1401,MATCH(A331,Pricebook!$A$2:$A$1401,0))</f>
        <v>106.45</v>
      </c>
      <c r="E331" s="21"/>
    </row>
    <row r="332" customFormat="false" ht="15" hidden="false" customHeight="false" outlineLevel="0" collapsed="false">
      <c r="A332" s="21" t="s">
        <v>793</v>
      </c>
      <c r="B332" s="21" t="str">
        <f aca="false">INDEX(Pricebook!$B$2:$B$1401,MATCH(A332,Pricebook!$A$2:$A$1401,0))</f>
        <v>MCB 1P+N 16A, B-curve 6kA, Range D</v>
      </c>
      <c r="C332" s="19" t="n">
        <f aca="false">INDEX(Pricebook!$G$2:$G$1401,MATCH(A332,Pricebook!$A$2:$A$1401,0))</f>
        <v>12.81</v>
      </c>
      <c r="D332" s="19" t="n">
        <f aca="false">INDEX(Pricebook!$L$2:$L$1401,MATCH(A332,Pricebook!$A$2:$A$1401,0))</f>
        <v>19.15</v>
      </c>
      <c r="E332" s="21"/>
    </row>
    <row r="333" customFormat="false" ht="15" hidden="false" customHeight="false" outlineLevel="0" collapsed="false">
      <c r="A333" s="21" t="s">
        <v>795</v>
      </c>
      <c r="B333" s="21" t="str">
        <f aca="false">INDEX(Pricebook!$B$2:$B$1401,MATCH(A333,Pricebook!$A$2:$A$1401,0))</f>
        <v>MCB 2P 63A, C-curve 6kA, Range B</v>
      </c>
      <c r="C333" s="19" t="n">
        <f aca="false">INDEX(Pricebook!$G$2:$G$1401,MATCH(A333,Pricebook!$A$2:$A$1401,0))</f>
        <v>34.14</v>
      </c>
      <c r="D333" s="19" t="n">
        <f aca="false">INDEX(Pricebook!$L$2:$L$1401,MATCH(A333,Pricebook!$A$2:$A$1401,0))</f>
        <v>51</v>
      </c>
      <c r="E333" s="21"/>
    </row>
    <row r="334" customFormat="false" ht="15" hidden="false" customHeight="false" outlineLevel="0" collapsed="false">
      <c r="A334" s="21" t="s">
        <v>797</v>
      </c>
      <c r="B334" s="21" t="str">
        <f aca="false">INDEX(Pricebook!$B$2:$B$1401,MATCH(A334,Pricebook!$A$2:$A$1401,0))</f>
        <v>MCB 1P 20A, B-curve 6kA, Range B</v>
      </c>
      <c r="C334" s="19" t="n">
        <f aca="false">INDEX(Pricebook!$G$2:$G$1401,MATCH(A334,Pricebook!$A$2:$A$1401,0))</f>
        <v>6.05</v>
      </c>
      <c r="D334" s="19" t="n">
        <f aca="false">INDEX(Pricebook!$L$2:$L$1401,MATCH(A334,Pricebook!$A$2:$A$1401,0))</f>
        <v>7.9</v>
      </c>
      <c r="E334" s="21"/>
    </row>
    <row r="335" customFormat="false" ht="15" hidden="false" customHeight="false" outlineLevel="0" collapsed="false">
      <c r="A335" s="21" t="s">
        <v>799</v>
      </c>
      <c r="B335" s="21" t="str">
        <f aca="false">INDEX(Pricebook!$B$2:$B$1401,MATCH(A335,Pricebook!$A$2:$A$1401,0))</f>
        <v>MCB 2P 63A, B-curve 6kA, Range D</v>
      </c>
      <c r="C335" s="19" t="n">
        <f aca="false">INDEX(Pricebook!$G$2:$G$1401,MATCH(A335,Pricebook!$A$2:$A$1401,0))</f>
        <v>46.23</v>
      </c>
      <c r="D335" s="19" t="n">
        <f aca="false">INDEX(Pricebook!$L$2:$L$1401,MATCH(A335,Pricebook!$A$2:$A$1401,0))</f>
        <v>69</v>
      </c>
      <c r="E335" s="21"/>
    </row>
    <row r="336" customFormat="false" ht="15" hidden="false" customHeight="false" outlineLevel="0" collapsed="false">
      <c r="A336" s="21" t="s">
        <v>801</v>
      </c>
      <c r="B336" s="21" t="str">
        <f aca="false">INDEX(Pricebook!$B$2:$B$1401,MATCH(A336,Pricebook!$A$2:$A$1401,0))</f>
        <v>MCB 1P 16A, C-curve 6kA, Range D</v>
      </c>
      <c r="C336" s="19" t="n">
        <f aca="false">INDEX(Pricebook!$G$2:$G$1401,MATCH(A336,Pricebook!$A$2:$A$1401,0))</f>
        <v>7.83</v>
      </c>
      <c r="D336" s="19" t="n">
        <f aca="false">INDEX(Pricebook!$L$2:$L$1401,MATCH(A336,Pricebook!$A$2:$A$1401,0))</f>
        <v>11.7</v>
      </c>
      <c r="E336" s="21"/>
    </row>
    <row r="337" customFormat="false" ht="15" hidden="false" customHeight="false" outlineLevel="0" collapsed="false">
      <c r="A337" s="21" t="s">
        <v>803</v>
      </c>
      <c r="B337" s="21" t="str">
        <f aca="false">INDEX(Pricebook!$B$2:$B$1401,MATCH(A337,Pricebook!$A$2:$A$1401,0))</f>
        <v>Motor protection circuit breaker 25A, Range C</v>
      </c>
      <c r="C337" s="19" t="n">
        <f aca="false">INDEX(Pricebook!$G$2:$G$1401,MATCH(A337,Pricebook!$A$2:$A$1401,0))</f>
        <v>117.81</v>
      </c>
      <c r="D337" s="19" t="n">
        <f aca="false">INDEX(Pricebook!$L$2:$L$1401,MATCH(A337,Pricebook!$A$2:$A$1401,0))</f>
        <v>175.85</v>
      </c>
      <c r="E337" s="21"/>
    </row>
    <row r="338" customFormat="false" ht="15" hidden="false" customHeight="false" outlineLevel="0" collapsed="false">
      <c r="A338" s="21" t="s">
        <v>805</v>
      </c>
      <c r="B338" s="21" t="str">
        <f aca="false">INDEX(Pricebook!$B$2:$B$1401,MATCH(A338,Pricebook!$A$2:$A$1401,0))</f>
        <v>MCB 2P 32A, B-curve 6kA, Range C</v>
      </c>
      <c r="C338" s="19" t="n">
        <f aca="false">INDEX(Pricebook!$G$2:$G$1401,MATCH(A338,Pricebook!$A$2:$A$1401,0))</f>
        <v>22.14</v>
      </c>
      <c r="D338" s="19" t="n">
        <f aca="false">INDEX(Pricebook!$L$2:$L$1401,MATCH(A338,Pricebook!$A$2:$A$1401,0))</f>
        <v>33.05</v>
      </c>
      <c r="E338" s="21"/>
    </row>
    <row r="339" customFormat="false" ht="15" hidden="false" customHeight="false" outlineLevel="0" collapsed="false">
      <c r="A339" s="21" t="s">
        <v>807</v>
      </c>
      <c r="B339" s="21" t="str">
        <f aca="false">INDEX(Pricebook!$B$2:$B$1401,MATCH(A339,Pricebook!$A$2:$A$1401,0))</f>
        <v>MCB 1P 25A, C-curve 6kA, Range B</v>
      </c>
      <c r="C339" s="19" t="n">
        <f aca="false">INDEX(Pricebook!$G$2:$G$1401,MATCH(A339,Pricebook!$A$2:$A$1401,0))</f>
        <v>6.29</v>
      </c>
      <c r="D339" s="19" t="n">
        <f aca="false">INDEX(Pricebook!$L$2:$L$1401,MATCH(A339,Pricebook!$A$2:$A$1401,0))</f>
        <v>9.4</v>
      </c>
      <c r="E339" s="21"/>
    </row>
    <row r="340" customFormat="false" ht="15" hidden="false" customHeight="false" outlineLevel="0" collapsed="false">
      <c r="A340" s="21" t="s">
        <v>809</v>
      </c>
      <c r="B340" s="21" t="str">
        <f aca="false">INDEX(Pricebook!$B$2:$B$1401,MATCH(A340,Pricebook!$A$2:$A$1401,0))</f>
        <v>Surge protector Type 2 3P, Range A</v>
      </c>
      <c r="C340" s="19" t="n">
        <f aca="false">INDEX(Pricebook!$G$2:$G$1401,MATCH(A340,Pricebook!$A$2:$A$1401,0))</f>
        <v>86.81</v>
      </c>
      <c r="D340" s="19" t="n">
        <f aca="false">INDEX(Pricebook!$L$2:$L$1401,MATCH(A340,Pricebook!$A$2:$A$1401,0))</f>
        <v>129.6</v>
      </c>
      <c r="E340" s="21"/>
    </row>
    <row r="341" customFormat="false" ht="15" hidden="false" customHeight="false" outlineLevel="0" collapsed="false">
      <c r="A341" s="21" t="s">
        <v>811</v>
      </c>
      <c r="B341" s="21" t="str">
        <f aca="false">INDEX(Pricebook!$B$2:$B$1401,MATCH(A341,Pricebook!$A$2:$A$1401,0))</f>
        <v>MCB 2P 63A, B-curve 6kA, Range C</v>
      </c>
      <c r="C341" s="19" t="n">
        <f aca="false">INDEX(Pricebook!$G$2:$G$1401,MATCH(A341,Pricebook!$A$2:$A$1401,0))</f>
        <v>39.51</v>
      </c>
      <c r="D341" s="19" t="n">
        <f aca="false">INDEX(Pricebook!$L$2:$L$1401,MATCH(A341,Pricebook!$A$2:$A$1401,0))</f>
        <v>59</v>
      </c>
      <c r="E341" s="21"/>
    </row>
    <row r="342" customFormat="false" ht="15" hidden="false" customHeight="false" outlineLevel="0" collapsed="false">
      <c r="A342" s="21" t="s">
        <v>813</v>
      </c>
      <c r="B342" s="21" t="str">
        <f aca="false">INDEX(Pricebook!$B$2:$B$1401,MATCH(A342,Pricebook!$A$2:$A$1401,0))</f>
        <v>HRC fuse 63A, 3 pack, Range B</v>
      </c>
      <c r="C342" s="19" t="n">
        <f aca="false">INDEX(Pricebook!$G$2:$G$1401,MATCH(A342,Pricebook!$A$2:$A$1401,0))</f>
        <v>12.87</v>
      </c>
      <c r="D342" s="19" t="n">
        <f aca="false">INDEX(Pricebook!$L$2:$L$1401,MATCH(A342,Pricebook!$A$2:$A$1401,0))</f>
        <v>19.25</v>
      </c>
      <c r="E342" s="21"/>
    </row>
    <row r="343" customFormat="false" ht="15" hidden="false" customHeight="false" outlineLevel="0" collapsed="false">
      <c r="A343" s="21" t="s">
        <v>815</v>
      </c>
      <c r="B343" s="21" t="str">
        <f aca="false">INDEX(Pricebook!$B$2:$B$1401,MATCH(A343,Pricebook!$A$2:$A$1401,0))</f>
        <v>RCD 4P 100A 30mA, Range A</v>
      </c>
      <c r="C343" s="19" t="n">
        <f aca="false">INDEX(Pricebook!$G$2:$G$1401,MATCH(A343,Pricebook!$A$2:$A$1401,0))</f>
        <v>168.6</v>
      </c>
      <c r="D343" s="19" t="n">
        <f aca="false">INDEX(Pricebook!$L$2:$L$1401,MATCH(A343,Pricebook!$A$2:$A$1401,0))</f>
        <v>237.5</v>
      </c>
      <c r="E343" s="21"/>
    </row>
    <row r="344" customFormat="false" ht="15" hidden="false" customHeight="false" outlineLevel="0" collapsed="false">
      <c r="A344" s="21" t="s">
        <v>817</v>
      </c>
      <c r="B344" s="21" t="str">
        <f aca="false">INDEX(Pricebook!$B$2:$B$1401,MATCH(A344,Pricebook!$A$2:$A$1401,0))</f>
        <v>MCB 1P 32A, C-curve 6kA, Range D</v>
      </c>
      <c r="C344" s="19" t="n">
        <f aca="false">INDEX(Pricebook!$G$2:$G$1401,MATCH(A344,Pricebook!$A$2:$A$1401,0))</f>
        <v>9.33</v>
      </c>
      <c r="D344" s="19" t="n">
        <f aca="false">INDEX(Pricebook!$L$2:$L$1401,MATCH(A344,Pricebook!$A$2:$A$1401,0))</f>
        <v>12.15</v>
      </c>
      <c r="E344" s="21"/>
    </row>
    <row r="345" customFormat="false" ht="15" hidden="false" customHeight="false" outlineLevel="0" collapsed="false">
      <c r="A345" s="21" t="s">
        <v>819</v>
      </c>
      <c r="B345" s="21" t="str">
        <f aca="false">INDEX(Pricebook!$B$2:$B$1401,MATCH(A345,Pricebook!$A$2:$A$1401,0))</f>
        <v>MCB 1P+N 10A, B-curve 6kA, Range D</v>
      </c>
      <c r="C345" s="19" t="n">
        <f aca="false">INDEX(Pricebook!$G$2:$G$1401,MATCH(A345,Pricebook!$A$2:$A$1401,0))</f>
        <v>12.16</v>
      </c>
      <c r="D345" s="19" t="n">
        <f aca="false">INDEX(Pricebook!$L$2:$L$1401,MATCH(A345,Pricebook!$A$2:$A$1401,0))</f>
        <v>17.15</v>
      </c>
      <c r="E345" s="21" t="s">
        <v>2960</v>
      </c>
    </row>
    <row r="346" customFormat="false" ht="15" hidden="false" customHeight="false" outlineLevel="0" collapsed="false">
      <c r="A346" s="21" t="s">
        <v>821</v>
      </c>
      <c r="B346" s="21" t="str">
        <f aca="false">INDEX(Pricebook!$B$2:$B$1401,MATCH(A346,Pricebook!$A$2:$A$1401,0))</f>
        <v>RCD 2P 63A 30mA, Range C</v>
      </c>
      <c r="C346" s="19" t="n">
        <f aca="false">INDEX(Pricebook!$G$2:$G$1401,MATCH(A346,Pricebook!$A$2:$A$1401,0))</f>
        <v>66.73</v>
      </c>
      <c r="D346" s="19" t="n">
        <f aca="false">INDEX(Pricebook!$L$2:$L$1401,MATCH(A346,Pricebook!$A$2:$A$1401,0))</f>
        <v>99.6</v>
      </c>
      <c r="E346" s="21"/>
    </row>
    <row r="347" customFormat="false" ht="15" hidden="false" customHeight="false" outlineLevel="0" collapsed="false">
      <c r="A347" s="21" t="s">
        <v>823</v>
      </c>
      <c r="B347" s="21" t="str">
        <f aca="false">INDEX(Pricebook!$B$2:$B$1401,MATCH(A347,Pricebook!$A$2:$A$1401,0))</f>
        <v>MCB 1P 6A, B-curve 6kA, Range C</v>
      </c>
      <c r="C347" s="19" t="n">
        <f aca="false">INDEX(Pricebook!$G$2:$G$1401,MATCH(A347,Pricebook!$A$2:$A$1401,0))</f>
        <v>6.5</v>
      </c>
      <c r="D347" s="19" t="n">
        <f aca="false">INDEX(Pricebook!$L$2:$L$1401,MATCH(A347,Pricebook!$A$2:$A$1401,0))</f>
        <v>9.75</v>
      </c>
      <c r="E347" s="21"/>
    </row>
    <row r="348" customFormat="false" ht="15" hidden="false" customHeight="false" outlineLevel="0" collapsed="false">
      <c r="A348" s="21" t="s">
        <v>825</v>
      </c>
      <c r="B348" s="21" t="str">
        <f aca="false">INDEX(Pricebook!$B$2:$B$1401,MATCH(A348,Pricebook!$A$2:$A$1401,0))</f>
        <v>MCB 1P 25A, C-curve 6kA, Range D</v>
      </c>
      <c r="C348" s="19" t="n">
        <f aca="false">INDEX(Pricebook!$G$2:$G$1401,MATCH(A348,Pricebook!$A$2:$A$1401,0))</f>
        <v>8.49</v>
      </c>
      <c r="D348" s="19" t="n">
        <f aca="false">INDEX(Pricebook!$L$2:$L$1401,MATCH(A348,Pricebook!$A$2:$A$1401,0))</f>
        <v>12.15</v>
      </c>
      <c r="E348" s="21"/>
    </row>
    <row r="349" customFormat="false" ht="15" hidden="false" customHeight="false" outlineLevel="0" collapsed="false">
      <c r="A349" s="21" t="s">
        <v>827</v>
      </c>
      <c r="B349" s="21" t="str">
        <f aca="false">INDEX(Pricebook!$B$2:$B$1401,MATCH(A349,Pricebook!$A$2:$A$1401,0))</f>
        <v>RCBO 1P+N 25A 30mA, 6kA, Range A</v>
      </c>
      <c r="C349" s="19" t="n">
        <f aca="false">INDEX(Pricebook!$G$2:$G$1401,MATCH(A349,Pricebook!$A$2:$A$1401,0))</f>
        <v>42.02</v>
      </c>
      <c r="D349" s="19" t="n">
        <f aca="false">INDEX(Pricebook!$L$2:$L$1401,MATCH(A349,Pricebook!$A$2:$A$1401,0))</f>
        <v>62.75</v>
      </c>
      <c r="E349" s="21"/>
    </row>
    <row r="350" customFormat="false" ht="15" hidden="false" customHeight="false" outlineLevel="0" collapsed="false">
      <c r="A350" s="21" t="s">
        <v>829</v>
      </c>
      <c r="B350" s="21" t="str">
        <f aca="false">INDEX(Pricebook!$B$2:$B$1401,MATCH(A350,Pricebook!$A$2:$A$1401,0))</f>
        <v>MCB 1P+N 20A, B-curve 6kA, Range D</v>
      </c>
      <c r="C350" s="19" t="n">
        <f aca="false">INDEX(Pricebook!$G$2:$G$1401,MATCH(A350,Pricebook!$A$2:$A$1401,0))</f>
        <v>13.38</v>
      </c>
      <c r="D350" s="19" t="n">
        <f aca="false">INDEX(Pricebook!$L$2:$L$1401,MATCH(A350,Pricebook!$A$2:$A$1401,0))</f>
        <v>20</v>
      </c>
      <c r="E350" s="21"/>
    </row>
    <row r="351" customFormat="false" ht="15" hidden="false" customHeight="false" outlineLevel="0" collapsed="false">
      <c r="A351" s="21" t="s">
        <v>831</v>
      </c>
      <c r="B351" s="21" t="str">
        <f aca="false">INDEX(Pricebook!$B$2:$B$1401,MATCH(A351,Pricebook!$A$2:$A$1401,0))</f>
        <v>MCB 3P 32A, C-curve 6kA, Range D</v>
      </c>
      <c r="C351" s="19" t="n">
        <f aca="false">INDEX(Pricebook!$G$2:$G$1401,MATCH(A351,Pricebook!$A$2:$A$1401,0))</f>
        <v>49.81</v>
      </c>
      <c r="D351" s="19" t="n">
        <f aca="false">INDEX(Pricebook!$L$2:$L$1401,MATCH(A351,Pricebook!$A$2:$A$1401,0))</f>
        <v>74.35</v>
      </c>
      <c r="E351" s="21"/>
    </row>
    <row r="352" customFormat="false" ht="15" hidden="false" customHeight="false" outlineLevel="0" collapsed="false">
      <c r="A352" s="21" t="s">
        <v>833</v>
      </c>
      <c r="B352" s="21" t="str">
        <f aca="false">INDEX(Pricebook!$B$2:$B$1401,MATCH(A352,Pricebook!$A$2:$A$1401,0))</f>
        <v>Isolator 3P 32A, IP66, Range D</v>
      </c>
      <c r="C352" s="19" t="n">
        <f aca="false">INDEX(Pricebook!$G$2:$G$1401,MATCH(A352,Pricebook!$A$2:$A$1401,0))</f>
        <v>40.31</v>
      </c>
      <c r="D352" s="19" t="n">
        <f aca="false">INDEX(Pricebook!$L$2:$L$1401,MATCH(A352,Pricebook!$A$2:$A$1401,0))</f>
        <v>60.2</v>
      </c>
      <c r="E352" s="21"/>
    </row>
    <row r="353" customFormat="false" ht="15" hidden="false" customHeight="false" outlineLevel="0" collapsed="false">
      <c r="A353" s="21" t="s">
        <v>835</v>
      </c>
      <c r="B353" s="21" t="str">
        <f aca="false">INDEX(Pricebook!$B$2:$B$1401,MATCH(A353,Pricebook!$A$2:$A$1401,0))</f>
        <v>MCB 1P 16A, B-curve 6kA, Range B</v>
      </c>
      <c r="C353" s="19" t="n">
        <f aca="false">INDEX(Pricebook!$G$2:$G$1401,MATCH(A353,Pricebook!$A$2:$A$1401,0))</f>
        <v>5.88</v>
      </c>
      <c r="D353" s="19" t="n">
        <f aca="false">INDEX(Pricebook!$L$2:$L$1401,MATCH(A353,Pricebook!$A$2:$A$1401,0))</f>
        <v>8.8</v>
      </c>
      <c r="E353" s="21"/>
    </row>
    <row r="354" customFormat="false" ht="15" hidden="false" customHeight="false" outlineLevel="0" collapsed="false">
      <c r="A354" s="21" t="s">
        <v>837</v>
      </c>
      <c r="B354" s="21" t="str">
        <f aca="false">INDEX(Pricebook!$B$2:$B$1401,MATCH(A354,Pricebook!$A$2:$A$1401,0))</f>
        <v>RCD 4P 40A 30mA, Range B</v>
      </c>
      <c r="C354" s="19" t="n">
        <f aca="false">INDEX(Pricebook!$G$2:$G$1401,MATCH(A354,Pricebook!$A$2:$A$1401,0))</f>
        <v>84.69</v>
      </c>
      <c r="D354" s="19" t="n">
        <f aca="false">INDEX(Pricebook!$L$2:$L$1401,MATCH(A354,Pricebook!$A$2:$A$1401,0))</f>
        <v>126.45</v>
      </c>
      <c r="E354" s="21"/>
    </row>
    <row r="355" customFormat="false" ht="15" hidden="false" customHeight="false" outlineLevel="0" collapsed="false">
      <c r="A355" s="21" t="s">
        <v>841</v>
      </c>
      <c r="B355" s="21" t="str">
        <f aca="false">INDEX(Pricebook!$B$2:$B$1401,MATCH(A355,Pricebook!$A$2:$A$1401,0))</f>
        <v>RCD 2P 40A 30mA, Range D</v>
      </c>
      <c r="C355" s="19" t="n">
        <f aca="false">INDEX(Pricebook!$G$2:$G$1401,MATCH(A355,Pricebook!$A$2:$A$1401,0))</f>
        <v>61.17</v>
      </c>
      <c r="D355" s="19" t="n">
        <f aca="false">INDEX(Pricebook!$L$2:$L$1401,MATCH(A355,Pricebook!$A$2:$A$1401,0))</f>
        <v>91.3</v>
      </c>
      <c r="E355" s="21"/>
    </row>
    <row r="356" customFormat="false" ht="15" hidden="false" customHeight="false" outlineLevel="0" collapsed="false">
      <c r="A356" s="21" t="s">
        <v>843</v>
      </c>
      <c r="B356" s="21" t="str">
        <f aca="false">INDEX(Pricebook!$B$2:$B$1401,MATCH(A356,Pricebook!$A$2:$A$1401,0))</f>
        <v>RCD 4P 100A 30mA, Range C</v>
      </c>
      <c r="C356" s="19" t="n">
        <f aca="false">INDEX(Pricebook!$G$2:$G$1401,MATCH(A356,Pricebook!$A$2:$A$1401,0))</f>
        <v>228.92</v>
      </c>
      <c r="D356" s="19" t="n">
        <f aca="false">INDEX(Pricebook!$L$2:$L$1401,MATCH(A356,Pricebook!$A$2:$A$1401,0))</f>
        <v>322.45</v>
      </c>
      <c r="E356" s="21"/>
    </row>
    <row r="357" customFormat="false" ht="15" hidden="false" customHeight="false" outlineLevel="0" collapsed="false">
      <c r="A357" s="21" t="s">
        <v>845</v>
      </c>
      <c r="B357" s="21" t="str">
        <f aca="false">INDEX(Pricebook!$B$2:$B$1401,MATCH(A357,Pricebook!$A$2:$A$1401,0))</f>
        <v>Surge protector Type 2 1P, Range A</v>
      </c>
      <c r="C357" s="19" t="n">
        <f aca="false">INDEX(Pricebook!$G$2:$G$1401,MATCH(A357,Pricebook!$A$2:$A$1401,0))</f>
        <v>34.67</v>
      </c>
      <c r="D357" s="19" t="n">
        <f aca="false">INDEX(Pricebook!$L$2:$L$1401,MATCH(A357,Pricebook!$A$2:$A$1401,0))</f>
        <v>51.75</v>
      </c>
      <c r="E357" s="21"/>
    </row>
    <row r="358" customFormat="false" ht="15" hidden="false" customHeight="false" outlineLevel="0" collapsed="false">
      <c r="A358" s="21" t="s">
        <v>847</v>
      </c>
      <c r="B358" s="21" t="str">
        <f aca="false">INDEX(Pricebook!$B$2:$B$1401,MATCH(A358,Pricebook!$A$2:$A$1401,0))</f>
        <v>RCBO 1P+N 16A 30mA, 6kA, Range A</v>
      </c>
      <c r="C358" s="19" t="n">
        <f aca="false">INDEX(Pricebook!$G$2:$G$1401,MATCH(A358,Pricebook!$A$2:$A$1401,0))</f>
        <v>39.94</v>
      </c>
      <c r="D358" s="19" t="n">
        <f aca="false">INDEX(Pricebook!$L$2:$L$1401,MATCH(A358,Pricebook!$A$2:$A$1401,0))</f>
        <v>59.65</v>
      </c>
      <c r="E358" s="21"/>
    </row>
    <row r="359" customFormat="false" ht="15" hidden="false" customHeight="false" outlineLevel="0" collapsed="false">
      <c r="A359" s="21" t="s">
        <v>849</v>
      </c>
      <c r="B359" s="21" t="str">
        <f aca="false">INDEX(Pricebook!$B$2:$B$1401,MATCH(A359,Pricebook!$A$2:$A$1401,0))</f>
        <v>Contactor 3P 25A, 240V coil, Range C</v>
      </c>
      <c r="C359" s="19" t="n">
        <f aca="false">INDEX(Pricebook!$G$2:$G$1401,MATCH(A359,Pricebook!$A$2:$A$1401,0))</f>
        <v>102.3</v>
      </c>
      <c r="D359" s="19" t="n">
        <f aca="false">INDEX(Pricebook!$L$2:$L$1401,MATCH(A359,Pricebook!$A$2:$A$1401,0))</f>
        <v>152.7</v>
      </c>
      <c r="E359" s="21"/>
    </row>
    <row r="360" customFormat="false" ht="15" hidden="false" customHeight="false" outlineLevel="0" collapsed="false">
      <c r="A360" s="21" t="s">
        <v>851</v>
      </c>
      <c r="B360" s="21" t="str">
        <f aca="false">INDEX(Pricebook!$B$2:$B$1401,MATCH(A360,Pricebook!$A$2:$A$1401,0))</f>
        <v>MCB 3P 25A, C-curve 6kA, Range B</v>
      </c>
      <c r="C360" s="19" t="n">
        <f aca="false">INDEX(Pricebook!$G$2:$G$1401,MATCH(A360,Pricebook!$A$2:$A$1401,0))</f>
        <v>33.2</v>
      </c>
      <c r="D360" s="19" t="n">
        <f aca="false">INDEX(Pricebook!$L$2:$L$1401,MATCH(A360,Pricebook!$A$2:$A$1401,0))</f>
        <v>49.6</v>
      </c>
      <c r="E360" s="21"/>
    </row>
    <row r="361" customFormat="false" ht="15" hidden="false" customHeight="false" outlineLevel="0" collapsed="false">
      <c r="A361" s="21" t="s">
        <v>853</v>
      </c>
      <c r="B361" s="21" t="str">
        <f aca="false">INDEX(Pricebook!$B$2:$B$1401,MATCH(A361,Pricebook!$A$2:$A$1401,0))</f>
        <v>MCB 3P 63A, C-curve 6kA, Range B</v>
      </c>
      <c r="C361" s="19" t="n">
        <f aca="false">INDEX(Pricebook!$G$2:$G$1401,MATCH(A361,Pricebook!$A$2:$A$1401,0))</f>
        <v>64.26</v>
      </c>
      <c r="D361" s="19" t="n">
        <f aca="false">INDEX(Pricebook!$L$2:$L$1401,MATCH(A361,Pricebook!$A$2:$A$1401,0))</f>
        <v>95.95</v>
      </c>
      <c r="E361" s="21"/>
    </row>
    <row r="362" customFormat="false" ht="15" hidden="false" customHeight="false" outlineLevel="0" collapsed="false">
      <c r="A362" s="21" t="s">
        <v>855</v>
      </c>
      <c r="B362" s="21" t="str">
        <f aca="false">INDEX(Pricebook!$B$2:$B$1401,MATCH(A362,Pricebook!$A$2:$A$1401,0))</f>
        <v>MCB 1P 10A, B-curve 6kA, Range A</v>
      </c>
      <c r="C362" s="19" t="n">
        <f aca="false">INDEX(Pricebook!$G$2:$G$1401,MATCH(A362,Pricebook!$A$2:$A$1401,0))</f>
        <v>4.8</v>
      </c>
      <c r="D362" s="19" t="n">
        <f aca="false">INDEX(Pricebook!$L$2:$L$1401,MATCH(A362,Pricebook!$A$2:$A$1401,0))</f>
        <v>6.35</v>
      </c>
      <c r="E362" s="21"/>
    </row>
    <row r="363" customFormat="false" ht="15" hidden="false" customHeight="false" outlineLevel="0" collapsed="false">
      <c r="A363" s="21" t="s">
        <v>857</v>
      </c>
      <c r="B363" s="21" t="str">
        <f aca="false">INDEX(Pricebook!$B$2:$B$1401,MATCH(A363,Pricebook!$A$2:$A$1401,0))</f>
        <v>MCB 1P 20A, C-curve 6kA, Range B</v>
      </c>
      <c r="C363" s="19" t="n">
        <f aca="false">INDEX(Pricebook!$G$2:$G$1401,MATCH(A363,Pricebook!$A$2:$A$1401,0))</f>
        <v>6.02</v>
      </c>
      <c r="D363" s="19" t="n">
        <f aca="false">INDEX(Pricebook!$L$2:$L$1401,MATCH(A363,Pricebook!$A$2:$A$1401,0))</f>
        <v>9</v>
      </c>
      <c r="E363" s="21"/>
    </row>
    <row r="364" customFormat="false" ht="15" hidden="false" customHeight="false" outlineLevel="0" collapsed="false">
      <c r="A364" s="21" t="s">
        <v>859</v>
      </c>
      <c r="B364" s="21" t="str">
        <f aca="false">INDEX(Pricebook!$B$2:$B$1401,MATCH(A364,Pricebook!$A$2:$A$1401,0))</f>
        <v>MCB 1P 40A, B-curve 6kA, Range D</v>
      </c>
      <c r="C364" s="19" t="n">
        <f aca="false">INDEX(Pricebook!$G$2:$G$1401,MATCH(A364,Pricebook!$A$2:$A$1401,0))</f>
        <v>13.74</v>
      </c>
      <c r="D364" s="19" t="n">
        <f aca="false">INDEX(Pricebook!$L$2:$L$1401,MATCH(A364,Pricebook!$A$2:$A$1401,0))</f>
        <v>20.55</v>
      </c>
      <c r="E364" s="21"/>
    </row>
    <row r="365" customFormat="false" ht="15" hidden="false" customHeight="false" outlineLevel="0" collapsed="false">
      <c r="A365" s="21" t="s">
        <v>861</v>
      </c>
      <c r="B365" s="21" t="str">
        <f aca="false">INDEX(Pricebook!$B$2:$B$1401,MATCH(A365,Pricebook!$A$2:$A$1401,0))</f>
        <v>MCB 1P+N 16A, C-curve 6kA, Range B</v>
      </c>
      <c r="C365" s="19" t="n">
        <f aca="false">INDEX(Pricebook!$G$2:$G$1401,MATCH(A365,Pricebook!$A$2:$A$1401,0))</f>
        <v>9.41</v>
      </c>
      <c r="D365" s="19" t="n">
        <f aca="false">INDEX(Pricebook!$L$2:$L$1401,MATCH(A365,Pricebook!$A$2:$A$1401,0))</f>
        <v>14.05</v>
      </c>
      <c r="E365" s="21"/>
    </row>
    <row r="366" customFormat="false" ht="15" hidden="false" customHeight="false" outlineLevel="0" collapsed="false">
      <c r="A366" s="21" t="s">
        <v>863</v>
      </c>
      <c r="B366" s="21" t="str">
        <f aca="false">INDEX(Pricebook!$B$2:$B$1401,MATCH(A366,Pricebook!$A$2:$A$1401,0))</f>
        <v>Isolator 3P 100A, IP66, Range A</v>
      </c>
      <c r="C366" s="19" t="n">
        <f aca="false">INDEX(Pricebook!$G$2:$G$1401,MATCH(A366,Pricebook!$A$2:$A$1401,0))</f>
        <v>101.41</v>
      </c>
      <c r="D366" s="19" t="n">
        <f aca="false">INDEX(Pricebook!$L$2:$L$1401,MATCH(A366,Pricebook!$A$2:$A$1401,0))</f>
        <v>137.05</v>
      </c>
      <c r="E366" s="21"/>
    </row>
    <row r="367" customFormat="false" ht="15" hidden="false" customHeight="false" outlineLevel="0" collapsed="false">
      <c r="A367" s="21" t="s">
        <v>865</v>
      </c>
      <c r="B367" s="21" t="str">
        <f aca="false">INDEX(Pricebook!$B$2:$B$1401,MATCH(A367,Pricebook!$A$2:$A$1401,0))</f>
        <v>MCB 3P 50A, C-curve 6kA, Range A</v>
      </c>
      <c r="C367" s="19" t="n">
        <f aca="false">INDEX(Pricebook!$G$2:$G$1401,MATCH(A367,Pricebook!$A$2:$A$1401,0))</f>
        <v>48.05</v>
      </c>
      <c r="D367" s="19" t="n">
        <f aca="false">INDEX(Pricebook!$L$2:$L$1401,MATCH(A367,Pricebook!$A$2:$A$1401,0))</f>
        <v>71.75</v>
      </c>
      <c r="E367" s="21"/>
    </row>
    <row r="368" customFormat="false" ht="15" hidden="false" customHeight="false" outlineLevel="0" collapsed="false">
      <c r="A368" s="21" t="s">
        <v>867</v>
      </c>
      <c r="B368" s="21" t="str">
        <f aca="false">INDEX(Pricebook!$B$2:$B$1401,MATCH(A368,Pricebook!$A$2:$A$1401,0))</f>
        <v>MCB 1P+N 32A, B-curve 6kA, Range C</v>
      </c>
      <c r="C368" s="19" t="n">
        <f aca="false">INDEX(Pricebook!$G$2:$G$1401,MATCH(A368,Pricebook!$A$2:$A$1401,0))</f>
        <v>12.9</v>
      </c>
      <c r="D368" s="19" t="n">
        <f aca="false">INDEX(Pricebook!$L$2:$L$1401,MATCH(A368,Pricebook!$A$2:$A$1401,0))</f>
        <v>19.3</v>
      </c>
      <c r="E368" s="21"/>
    </row>
    <row r="369" customFormat="false" ht="15" hidden="false" customHeight="false" outlineLevel="0" collapsed="false">
      <c r="A369" s="21" t="s">
        <v>869</v>
      </c>
      <c r="B369" s="21" t="str">
        <f aca="false">INDEX(Pricebook!$B$2:$B$1401,MATCH(A369,Pricebook!$A$2:$A$1401,0))</f>
        <v>Isolator 3P 20A, IP66, Range A</v>
      </c>
      <c r="C369" s="19" t="n">
        <f aca="false">INDEX(Pricebook!$G$2:$G$1401,MATCH(A369,Pricebook!$A$2:$A$1401,0))</f>
        <v>20.09</v>
      </c>
      <c r="D369" s="19" t="n">
        <f aca="false">INDEX(Pricebook!$L$2:$L$1401,MATCH(A369,Pricebook!$A$2:$A$1401,0))</f>
        <v>30</v>
      </c>
      <c r="E369" s="21"/>
    </row>
    <row r="370" customFormat="false" ht="15" hidden="false" customHeight="false" outlineLevel="0" collapsed="false">
      <c r="A370" s="21" t="s">
        <v>871</v>
      </c>
      <c r="B370" s="21" t="str">
        <f aca="false">INDEX(Pricebook!$B$2:$B$1401,MATCH(A370,Pricebook!$A$2:$A$1401,0))</f>
        <v>MCB 2P 20A, C-curve 6kA, Range D</v>
      </c>
      <c r="C370" s="19" t="n">
        <f aca="false">INDEX(Pricebook!$G$2:$G$1401,MATCH(A370,Pricebook!$A$2:$A$1401,0))</f>
        <v>21.9</v>
      </c>
      <c r="D370" s="19" t="n">
        <f aca="false">INDEX(Pricebook!$L$2:$L$1401,MATCH(A370,Pricebook!$A$2:$A$1401,0))</f>
        <v>30.85</v>
      </c>
      <c r="E370" s="21"/>
    </row>
    <row r="371" customFormat="false" ht="15" hidden="false" customHeight="false" outlineLevel="0" collapsed="false">
      <c r="A371" s="21" t="s">
        <v>873</v>
      </c>
      <c r="B371" s="21" t="str">
        <f aca="false">INDEX(Pricebook!$B$2:$B$1401,MATCH(A371,Pricebook!$A$2:$A$1401,0))</f>
        <v>Contactor 4P 63A, 240V coil, Range A</v>
      </c>
      <c r="C371" s="19" t="n">
        <f aca="false">INDEX(Pricebook!$G$2:$G$1401,MATCH(A371,Pricebook!$A$2:$A$1401,0))</f>
        <v>189.94</v>
      </c>
      <c r="D371" s="19" t="n">
        <f aca="false">INDEX(Pricebook!$L$2:$L$1401,MATCH(A371,Pricebook!$A$2:$A$1401,0))</f>
        <v>283.5</v>
      </c>
      <c r="E371" s="21"/>
    </row>
    <row r="372" customFormat="false" ht="15" hidden="false" customHeight="false" outlineLevel="0" collapsed="false">
      <c r="A372" s="21" t="s">
        <v>875</v>
      </c>
      <c r="B372" s="21" t="str">
        <f aca="false">INDEX(Pricebook!$B$2:$B$1401,MATCH(A372,Pricebook!$A$2:$A$1401,0))</f>
        <v>MCB 1P 50A, B-curve 6kA, Range D</v>
      </c>
      <c r="C372" s="19" t="n">
        <f aca="false">INDEX(Pricebook!$G$2:$G$1401,MATCH(A372,Pricebook!$A$2:$A$1401,0))</f>
        <v>17.54</v>
      </c>
      <c r="D372" s="19" t="n">
        <f aca="false">INDEX(Pricebook!$L$2:$L$1401,MATCH(A372,Pricebook!$A$2:$A$1401,0))</f>
        <v>26.2</v>
      </c>
      <c r="E372" s="21"/>
    </row>
    <row r="373" customFormat="false" ht="15" hidden="false" customHeight="false" outlineLevel="0" collapsed="false">
      <c r="A373" s="21" t="s">
        <v>877</v>
      </c>
      <c r="B373" s="21" t="str">
        <f aca="false">INDEX(Pricebook!$B$2:$B$1401,MATCH(A373,Pricebook!$A$2:$A$1401,0))</f>
        <v>Contactor 3P 12A, 240V coil, Range B</v>
      </c>
      <c r="C373" s="19" t="n">
        <f aca="false">INDEX(Pricebook!$G$2:$G$1401,MATCH(A373,Pricebook!$A$2:$A$1401,0))</f>
        <v>45.48</v>
      </c>
      <c r="D373" s="19" t="n">
        <f aca="false">INDEX(Pricebook!$L$2:$L$1401,MATCH(A373,Pricebook!$A$2:$A$1401,0))</f>
        <v>64.1</v>
      </c>
      <c r="E373" s="21"/>
    </row>
    <row r="374" customFormat="false" ht="15" hidden="false" customHeight="false" outlineLevel="0" collapsed="false">
      <c r="A374" s="21" t="s">
        <v>879</v>
      </c>
      <c r="B374" s="21" t="str">
        <f aca="false">INDEX(Pricebook!$B$2:$B$1401,MATCH(A374,Pricebook!$A$2:$A$1401,0))</f>
        <v>Isolator 3P 40A, IP66, Range C</v>
      </c>
      <c r="C374" s="19" t="n">
        <f aca="false">INDEX(Pricebook!$G$2:$G$1401,MATCH(A374,Pricebook!$A$2:$A$1401,0))</f>
        <v>44.23</v>
      </c>
      <c r="D374" s="19" t="n">
        <f aca="false">INDEX(Pricebook!$L$2:$L$1401,MATCH(A374,Pricebook!$A$2:$A$1401,0))</f>
        <v>66.05</v>
      </c>
      <c r="E374" s="21"/>
    </row>
    <row r="375" customFormat="false" ht="15" hidden="false" customHeight="false" outlineLevel="0" collapsed="false">
      <c r="A375" s="21" t="s">
        <v>881</v>
      </c>
      <c r="B375" s="21" t="str">
        <f aca="false">INDEX(Pricebook!$B$2:$B$1401,MATCH(A375,Pricebook!$A$2:$A$1401,0))</f>
        <v>RCBO 1P+N 10A 30mA, 6kA, Range C</v>
      </c>
      <c r="C375" s="19" t="n">
        <f aca="false">INDEX(Pricebook!$G$2:$G$1401,MATCH(A375,Pricebook!$A$2:$A$1401,0))</f>
        <v>54.03</v>
      </c>
      <c r="D375" s="19" t="n">
        <f aca="false">INDEX(Pricebook!$L$2:$L$1401,MATCH(A375,Pricebook!$A$2:$A$1401,0))</f>
        <v>77.2</v>
      </c>
      <c r="E375" s="21"/>
    </row>
    <row r="376" customFormat="false" ht="15" hidden="false" customHeight="false" outlineLevel="0" collapsed="false">
      <c r="A376" s="21" t="s">
        <v>883</v>
      </c>
      <c r="B376" s="21" t="str">
        <f aca="false">INDEX(Pricebook!$B$2:$B$1401,MATCH(A376,Pricebook!$A$2:$A$1401,0))</f>
        <v>RCD 4P 100A 30mA, Range D</v>
      </c>
      <c r="C376" s="19" t="n">
        <f aca="false">INDEX(Pricebook!$G$2:$G$1401,MATCH(A376,Pricebook!$A$2:$A$1401,0))</f>
        <v>267.77</v>
      </c>
      <c r="D376" s="19" t="n">
        <f aca="false">INDEX(Pricebook!$L$2:$L$1401,MATCH(A376,Pricebook!$A$2:$A$1401,0))</f>
        <v>399.7</v>
      </c>
      <c r="E376" s="21"/>
    </row>
    <row r="377" customFormat="false" ht="15" hidden="false" customHeight="false" outlineLevel="0" collapsed="false">
      <c r="A377" s="21" t="s">
        <v>885</v>
      </c>
      <c r="B377" s="21" t="str">
        <f aca="false">INDEX(Pricebook!$B$2:$B$1401,MATCH(A377,Pricebook!$A$2:$A$1401,0))</f>
        <v>MCB 2P 32A, C-curve 6kA, Range A</v>
      </c>
      <c r="C377" s="19" t="n">
        <f aca="false">INDEX(Pricebook!$G$2:$G$1401,MATCH(A377,Pricebook!$A$2:$A$1401,0))</f>
        <v>16.48</v>
      </c>
      <c r="D377" s="19" t="n">
        <f aca="false">INDEX(Pricebook!$L$2:$L$1401,MATCH(A377,Pricebook!$A$2:$A$1401,0))</f>
        <v>24.6</v>
      </c>
      <c r="E377" s="21"/>
    </row>
    <row r="378" customFormat="false" ht="15" hidden="false" customHeight="false" outlineLevel="0" collapsed="false">
      <c r="A378" s="21" t="s">
        <v>887</v>
      </c>
      <c r="B378" s="21" t="str">
        <f aca="false">INDEX(Pricebook!$B$2:$B$1401,MATCH(A378,Pricebook!$A$2:$A$1401,0))</f>
        <v>RCD 2P 25A 30mA, Range C</v>
      </c>
      <c r="C378" s="19" t="n">
        <f aca="false">INDEX(Pricebook!$G$2:$G$1401,MATCH(A378,Pricebook!$A$2:$A$1401,0))</f>
        <v>46.71</v>
      </c>
      <c r="D378" s="19" t="n">
        <f aca="false">INDEX(Pricebook!$L$2:$L$1401,MATCH(A378,Pricebook!$A$2:$A$1401,0))</f>
        <v>69.75</v>
      </c>
      <c r="E378" s="21"/>
    </row>
    <row r="379" customFormat="false" ht="15" hidden="false" customHeight="false" outlineLevel="0" collapsed="false">
      <c r="A379" s="21" t="s">
        <v>889</v>
      </c>
      <c r="B379" s="21" t="str">
        <f aca="false">INDEX(Pricebook!$B$2:$B$1401,MATCH(A379,Pricebook!$A$2:$A$1401,0))</f>
        <v>RCBO 1P+N 32A 30mA, 6kA, Range D</v>
      </c>
      <c r="C379" s="19" t="n">
        <f aca="false">INDEX(Pricebook!$G$2:$G$1401,MATCH(A379,Pricebook!$A$2:$A$1401,0))</f>
        <v>71.92</v>
      </c>
      <c r="D379" s="19" t="n">
        <f aca="false">INDEX(Pricebook!$L$2:$L$1401,MATCH(A379,Pricebook!$A$2:$A$1401,0))</f>
        <v>107.35</v>
      </c>
      <c r="E379" s="21"/>
    </row>
    <row r="380" customFormat="false" ht="15" hidden="false" customHeight="false" outlineLevel="0" collapsed="false">
      <c r="A380" s="21" t="s">
        <v>891</v>
      </c>
      <c r="B380" s="21" t="str">
        <f aca="false">INDEX(Pricebook!$B$2:$B$1401,MATCH(A380,Pricebook!$A$2:$A$1401,0))</f>
        <v>RCBO 1P+N 25A 30mA, 6kA, Range C</v>
      </c>
      <c r="C380" s="19" t="n">
        <f aca="false">INDEX(Pricebook!$G$2:$G$1401,MATCH(A380,Pricebook!$A$2:$A$1401,0))</f>
        <v>56.44</v>
      </c>
      <c r="D380" s="19" t="n">
        <f aca="false">INDEX(Pricebook!$L$2:$L$1401,MATCH(A380,Pricebook!$A$2:$A$1401,0))</f>
        <v>80.65</v>
      </c>
      <c r="E380" s="21"/>
    </row>
    <row r="381" customFormat="false" ht="15" hidden="false" customHeight="false" outlineLevel="0" collapsed="false">
      <c r="A381" s="21" t="s">
        <v>893</v>
      </c>
      <c r="B381" s="21" t="str">
        <f aca="false">INDEX(Pricebook!$B$2:$B$1401,MATCH(A381,Pricebook!$A$2:$A$1401,0))</f>
        <v>HRC fuse 100A, 3 pack, Range D</v>
      </c>
      <c r="C381" s="19" t="n">
        <f aca="false">INDEX(Pricebook!$G$2:$G$1401,MATCH(A381,Pricebook!$A$2:$A$1401,0))</f>
        <v>32.23</v>
      </c>
      <c r="D381" s="19" t="n">
        <f aca="false">INDEX(Pricebook!$L$2:$L$1401,MATCH(A381,Pricebook!$A$2:$A$1401,0))</f>
        <v>48.15</v>
      </c>
      <c r="E381" s="21"/>
    </row>
    <row r="382" customFormat="false" ht="15" hidden="false" customHeight="false" outlineLevel="0" collapsed="false">
      <c r="A382" s="21" t="s">
        <v>895</v>
      </c>
      <c r="B382" s="21" t="str">
        <f aca="false">INDEX(Pricebook!$B$2:$B$1401,MATCH(A382,Pricebook!$A$2:$A$1401,0))</f>
        <v>MCB 1P+N 25A, C-curve 6kA, Range D</v>
      </c>
      <c r="C382" s="19" t="n">
        <f aca="false">INDEX(Pricebook!$G$2:$G$1401,MATCH(A382,Pricebook!$A$2:$A$1401,0))</f>
        <v>14.01</v>
      </c>
      <c r="D382" s="19" t="n">
        <f aca="false">INDEX(Pricebook!$L$2:$L$1401,MATCH(A382,Pricebook!$A$2:$A$1401,0))</f>
        <v>20.95</v>
      </c>
      <c r="E382" s="21"/>
    </row>
    <row r="383" customFormat="false" ht="15" hidden="false" customHeight="false" outlineLevel="0" collapsed="false">
      <c r="A383" s="21" t="s">
        <v>897</v>
      </c>
      <c r="B383" s="21" t="str">
        <f aca="false">INDEX(Pricebook!$B$2:$B$1401,MATCH(A383,Pricebook!$A$2:$A$1401,0))</f>
        <v>RCD 4P 25A 30mA, Range B</v>
      </c>
      <c r="C383" s="19" t="n">
        <f aca="false">INDEX(Pricebook!$G$2:$G$1401,MATCH(A383,Pricebook!$A$2:$A$1401,0))</f>
        <v>76.91</v>
      </c>
      <c r="D383" s="19" t="n">
        <f aca="false">INDEX(Pricebook!$L$2:$L$1401,MATCH(A383,Pricebook!$A$2:$A$1401,0))</f>
        <v>114.8</v>
      </c>
      <c r="E383" s="21"/>
    </row>
    <row r="384" customFormat="false" ht="15" hidden="false" customHeight="false" outlineLevel="0" collapsed="false">
      <c r="A384" s="21" t="s">
        <v>899</v>
      </c>
      <c r="B384" s="21" t="str">
        <f aca="false">INDEX(Pricebook!$B$2:$B$1401,MATCH(A384,Pricebook!$A$2:$A$1401,0))</f>
        <v>MCB 1P+N 25A, B-curve 6kA, Range A</v>
      </c>
      <c r="C384" s="19" t="n">
        <f aca="false">INDEX(Pricebook!$G$2:$G$1401,MATCH(A384,Pricebook!$A$2:$A$1401,0))</f>
        <v>8.82</v>
      </c>
      <c r="D384" s="19" t="n">
        <f aca="false">INDEX(Pricebook!$L$2:$L$1401,MATCH(A384,Pricebook!$A$2:$A$1401,0))</f>
        <v>13.2</v>
      </c>
      <c r="E384" s="21"/>
    </row>
    <row r="385" customFormat="false" ht="15" hidden="false" customHeight="false" outlineLevel="0" collapsed="false">
      <c r="A385" s="21" t="s">
        <v>901</v>
      </c>
      <c r="B385" s="21" t="str">
        <f aca="false">INDEX(Pricebook!$B$2:$B$1401,MATCH(A385,Pricebook!$A$2:$A$1401,0))</f>
        <v>MCB 1P+N 10A, C-curve 6kA, Range C</v>
      </c>
      <c r="C385" s="19" t="n">
        <f aca="false">INDEX(Pricebook!$G$2:$G$1401,MATCH(A385,Pricebook!$A$2:$A$1401,0))</f>
        <v>10.4</v>
      </c>
      <c r="D385" s="19" t="n">
        <f aca="false">INDEX(Pricebook!$L$2:$L$1401,MATCH(A385,Pricebook!$A$2:$A$1401,0))</f>
        <v>15.55</v>
      </c>
      <c r="E385" s="21"/>
    </row>
    <row r="386" customFormat="false" ht="15" hidden="false" customHeight="false" outlineLevel="0" collapsed="false">
      <c r="A386" s="21" t="s">
        <v>903</v>
      </c>
      <c r="B386" s="21" t="str">
        <f aca="false">INDEX(Pricebook!$B$2:$B$1401,MATCH(A386,Pricebook!$A$2:$A$1401,0))</f>
        <v>MCB 1P+N 25A, C-curve 6kA, Range A</v>
      </c>
      <c r="C386" s="19" t="n">
        <f aca="false">INDEX(Pricebook!$G$2:$G$1401,MATCH(A386,Pricebook!$A$2:$A$1401,0))</f>
        <v>8.79</v>
      </c>
      <c r="D386" s="19" t="n">
        <f aca="false">INDEX(Pricebook!$L$2:$L$1401,MATCH(A386,Pricebook!$A$2:$A$1401,0))</f>
        <v>13.15</v>
      </c>
      <c r="E386" s="21" t="s">
        <v>2961</v>
      </c>
    </row>
    <row r="387" customFormat="false" ht="15" hidden="false" customHeight="false" outlineLevel="0" collapsed="false">
      <c r="A387" s="21" t="s">
        <v>905</v>
      </c>
      <c r="B387" s="21" t="str">
        <f aca="false">INDEX(Pricebook!$B$2:$B$1401,MATCH(A387,Pricebook!$A$2:$A$1401,0))</f>
        <v>Contactor 3P 32A, 240V coil, Range B</v>
      </c>
      <c r="C387" s="19" t="n">
        <f aca="false">INDEX(Pricebook!$G$2:$G$1401,MATCH(A387,Pricebook!$A$2:$A$1401,0))</f>
        <v>126.9</v>
      </c>
      <c r="D387" s="19" t="n">
        <f aca="false">INDEX(Pricebook!$L$2:$L$1401,MATCH(A387,Pricebook!$A$2:$A$1401,0))</f>
        <v>189.45</v>
      </c>
      <c r="E387" s="21"/>
    </row>
    <row r="388" customFormat="false" ht="15" hidden="false" customHeight="false" outlineLevel="0" collapsed="false">
      <c r="A388" s="21" t="s">
        <v>907</v>
      </c>
      <c r="B388" s="21" t="str">
        <f aca="false">INDEX(Pricebook!$B$2:$B$1401,MATCH(A388,Pricebook!$A$2:$A$1401,0))</f>
        <v>Motor protection circuit breaker 10A, Range D</v>
      </c>
      <c r="C388" s="19" t="n">
        <f aca="false">INDEX(Pricebook!$G$2:$G$1401,MATCH(A388,Pricebook!$A$2:$A$1401,0))</f>
        <v>100.61</v>
      </c>
      <c r="D388" s="19" t="n">
        <f aca="false">INDEX(Pricebook!$L$2:$L$1401,MATCH(A388,Pricebook!$A$2:$A$1401,0))</f>
        <v>150.2</v>
      </c>
      <c r="E388" s="21"/>
    </row>
    <row r="389" customFormat="false" ht="15" hidden="false" customHeight="false" outlineLevel="0" collapsed="false">
      <c r="A389" s="21" t="s">
        <v>909</v>
      </c>
      <c r="B389" s="21" t="str">
        <f aca="false">INDEX(Pricebook!$B$2:$B$1401,MATCH(A389,Pricebook!$A$2:$A$1401,0))</f>
        <v>Isolator 3P 20A, IP66, Range D</v>
      </c>
      <c r="C389" s="19" t="n">
        <f aca="false">INDEX(Pricebook!$G$2:$G$1401,MATCH(A389,Pricebook!$A$2:$A$1401,0))</f>
        <v>32.21</v>
      </c>
      <c r="D389" s="19" t="n">
        <f aca="false">INDEX(Pricebook!$L$2:$L$1401,MATCH(A389,Pricebook!$A$2:$A$1401,0))</f>
        <v>41.85</v>
      </c>
      <c r="E389" s="21"/>
    </row>
    <row r="390" customFormat="false" ht="15" hidden="false" customHeight="false" outlineLevel="0" collapsed="false">
      <c r="A390" s="21" t="s">
        <v>911</v>
      </c>
      <c r="B390" s="21" t="str">
        <f aca="false">INDEX(Pricebook!$B$2:$B$1401,MATCH(A390,Pricebook!$A$2:$A$1401,0))</f>
        <v>Motor protection circuit breaker 25A, Range B</v>
      </c>
      <c r="C390" s="19" t="n">
        <f aca="false">INDEX(Pricebook!$G$2:$G$1401,MATCH(A390,Pricebook!$A$2:$A$1401,0))</f>
        <v>104.47</v>
      </c>
      <c r="D390" s="19" t="n">
        <f aca="false">INDEX(Pricebook!$L$2:$L$1401,MATCH(A390,Pricebook!$A$2:$A$1401,0))</f>
        <v>155.95</v>
      </c>
      <c r="E390" s="21"/>
    </row>
    <row r="391" customFormat="false" ht="15" hidden="false" customHeight="false" outlineLevel="0" collapsed="false">
      <c r="A391" s="21" t="s">
        <v>913</v>
      </c>
      <c r="B391" s="21" t="str">
        <f aca="false">INDEX(Pricebook!$B$2:$B$1401,MATCH(A391,Pricebook!$A$2:$A$1401,0))</f>
        <v>MCB 2P 32A, B-curve 6kA, Range A</v>
      </c>
      <c r="C391" s="19" t="n">
        <f aca="false">INDEX(Pricebook!$G$2:$G$1401,MATCH(A391,Pricebook!$A$2:$A$1401,0))</f>
        <v>16.34</v>
      </c>
      <c r="D391" s="19" t="n">
        <f aca="false">INDEX(Pricebook!$L$2:$L$1401,MATCH(A391,Pricebook!$A$2:$A$1401,0))</f>
        <v>24.4</v>
      </c>
      <c r="E391" s="21"/>
    </row>
    <row r="392" customFormat="false" ht="15" hidden="false" customHeight="false" outlineLevel="0" collapsed="false">
      <c r="A392" s="21" t="s">
        <v>915</v>
      </c>
      <c r="B392" s="21" t="str">
        <f aca="false">INDEX(Pricebook!$B$2:$B$1401,MATCH(A392,Pricebook!$A$2:$A$1401,0))</f>
        <v>RCD 4P 40A 30mA, Range D</v>
      </c>
      <c r="C392" s="19" t="n">
        <f aca="false">INDEX(Pricebook!$G$2:$G$1401,MATCH(A392,Pricebook!$A$2:$A$1401,0))</f>
        <v>112.91</v>
      </c>
      <c r="D392" s="19" t="n">
        <f aca="false">INDEX(Pricebook!$L$2:$L$1401,MATCH(A392,Pricebook!$A$2:$A$1401,0))</f>
        <v>168.55</v>
      </c>
      <c r="E392" s="21"/>
    </row>
    <row r="393" customFormat="false" ht="15" hidden="false" customHeight="false" outlineLevel="0" collapsed="false">
      <c r="A393" s="21" t="s">
        <v>917</v>
      </c>
      <c r="B393" s="21" t="str">
        <f aca="false">INDEX(Pricebook!$B$2:$B$1401,MATCH(A393,Pricebook!$A$2:$A$1401,0))</f>
        <v>Contactor 3P 9A, 240V coil, Range A</v>
      </c>
      <c r="C393" s="19" t="n">
        <f aca="false">INDEX(Pricebook!$G$2:$G$1401,MATCH(A393,Pricebook!$A$2:$A$1401,0))</f>
        <v>33.25</v>
      </c>
      <c r="D393" s="19" t="n">
        <f aca="false">INDEX(Pricebook!$L$2:$L$1401,MATCH(A393,Pricebook!$A$2:$A$1401,0))</f>
        <v>49.65</v>
      </c>
      <c r="E393" s="21"/>
    </row>
    <row r="394" customFormat="false" ht="15" hidden="false" customHeight="false" outlineLevel="0" collapsed="false">
      <c r="A394" s="21" t="s">
        <v>919</v>
      </c>
      <c r="B394" s="21" t="str">
        <f aca="false">INDEX(Pricebook!$B$2:$B$1401,MATCH(A394,Pricebook!$A$2:$A$1401,0))</f>
        <v>RCD 4P 40A 30mA, Range A</v>
      </c>
      <c r="C394" s="19" t="n">
        <f aca="false">INDEX(Pricebook!$G$2:$G$1401,MATCH(A394,Pricebook!$A$2:$A$1401,0))</f>
        <v>71.8</v>
      </c>
      <c r="D394" s="19" t="n">
        <f aca="false">INDEX(Pricebook!$L$2:$L$1401,MATCH(A394,Pricebook!$A$2:$A$1401,0))</f>
        <v>107.2</v>
      </c>
      <c r="E394" s="21"/>
    </row>
    <row r="395" customFormat="false" ht="15" hidden="false" customHeight="false" outlineLevel="0" collapsed="false">
      <c r="A395" s="21" t="s">
        <v>921</v>
      </c>
      <c r="B395" s="21" t="str">
        <f aca="false">INDEX(Pricebook!$B$2:$B$1401,MATCH(A395,Pricebook!$A$2:$A$1401,0))</f>
        <v>Isolator 3P 32A, IP66, Range A</v>
      </c>
      <c r="C395" s="19" t="n">
        <f aca="false">INDEX(Pricebook!$G$2:$G$1401,MATCH(A395,Pricebook!$A$2:$A$1401,0))</f>
        <v>25.55</v>
      </c>
      <c r="D395" s="19" t="n">
        <f aca="false">INDEX(Pricebook!$L$2:$L$1401,MATCH(A395,Pricebook!$A$2:$A$1401,0))</f>
        <v>33.2</v>
      </c>
      <c r="E395" s="21"/>
    </row>
    <row r="396" customFormat="false" ht="15" hidden="false" customHeight="false" outlineLevel="0" collapsed="false">
      <c r="A396" s="21" t="s">
        <v>923</v>
      </c>
      <c r="B396" s="21" t="str">
        <f aca="false">INDEX(Pricebook!$B$2:$B$1401,MATCH(A396,Pricebook!$A$2:$A$1401,0))</f>
        <v>RCD 4P 80A 30mA, Range D</v>
      </c>
      <c r="C396" s="19" t="n">
        <f aca="false">INDEX(Pricebook!$G$2:$G$1401,MATCH(A396,Pricebook!$A$2:$A$1401,0))</f>
        <v>202.83</v>
      </c>
      <c r="D396" s="19" t="n">
        <f aca="false">INDEX(Pricebook!$L$2:$L$1401,MATCH(A396,Pricebook!$A$2:$A$1401,0))</f>
        <v>302.75</v>
      </c>
      <c r="E396" s="21"/>
    </row>
    <row r="397" customFormat="false" ht="15" hidden="false" customHeight="false" outlineLevel="0" collapsed="false">
      <c r="A397" s="21" t="s">
        <v>925</v>
      </c>
      <c r="B397" s="21" t="str">
        <f aca="false">INDEX(Pricebook!$B$2:$B$1401,MATCH(A397,Pricebook!$A$2:$A$1401,0))</f>
        <v>RCBO 1P+N 10A 30mA, 6kA, Range D</v>
      </c>
      <c r="C397" s="19" t="n">
        <f aca="false">INDEX(Pricebook!$G$2:$G$1401,MATCH(A397,Pricebook!$A$2:$A$1401,0))</f>
        <v>64.49</v>
      </c>
      <c r="D397" s="19" t="n">
        <f aca="false">INDEX(Pricebook!$L$2:$L$1401,MATCH(A397,Pricebook!$A$2:$A$1401,0))</f>
        <v>88.35</v>
      </c>
      <c r="E397" s="21"/>
    </row>
    <row r="398" customFormat="false" ht="15" hidden="false" customHeight="false" outlineLevel="0" collapsed="false">
      <c r="A398" s="21" t="s">
        <v>927</v>
      </c>
      <c r="B398" s="21" t="str">
        <f aca="false">INDEX(Pricebook!$B$2:$B$1401,MATCH(A398,Pricebook!$A$2:$A$1401,0))</f>
        <v>MCB 2P 32A, B-curve 6kA, Range B</v>
      </c>
      <c r="C398" s="19" t="n">
        <f aca="false">INDEX(Pricebook!$G$2:$G$1401,MATCH(A398,Pricebook!$A$2:$A$1401,0))</f>
        <v>19.39</v>
      </c>
      <c r="D398" s="19" t="n">
        <f aca="false">INDEX(Pricebook!$L$2:$L$1401,MATCH(A398,Pricebook!$A$2:$A$1401,0))</f>
        <v>28.95</v>
      </c>
      <c r="E398" s="21"/>
    </row>
    <row r="399" customFormat="false" ht="15" hidden="false" customHeight="false" outlineLevel="0" collapsed="false">
      <c r="A399" s="21" t="s">
        <v>931</v>
      </c>
      <c r="B399" s="21" t="str">
        <f aca="false">INDEX(Pricebook!$B$2:$B$1401,MATCH(A399,Pricebook!$A$2:$A$1401,0))</f>
        <v>HRC fuse 100A, 3 pack, Range C</v>
      </c>
      <c r="C399" s="19" t="n">
        <f aca="false">INDEX(Pricebook!$G$2:$G$1401,MATCH(A399,Pricebook!$A$2:$A$1401,0))</f>
        <v>27.43</v>
      </c>
      <c r="D399" s="19" t="n">
        <f aca="false">INDEX(Pricebook!$L$2:$L$1401,MATCH(A399,Pricebook!$A$2:$A$1401,0))</f>
        <v>40.95</v>
      </c>
      <c r="E399" s="21"/>
    </row>
    <row r="400" customFormat="false" ht="15" hidden="false" customHeight="false" outlineLevel="0" collapsed="false">
      <c r="A400" s="21" t="s">
        <v>933</v>
      </c>
      <c r="B400" s="21" t="str">
        <f aca="false">INDEX(Pricebook!$B$2:$B$1401,MATCH(A400,Pricebook!$A$2:$A$1401,0))</f>
        <v>Contactor 3P 32A, 240V coil, Range D</v>
      </c>
      <c r="C400" s="19" t="n">
        <f aca="false">INDEX(Pricebook!$G$2:$G$1401,MATCH(A400,Pricebook!$A$2:$A$1401,0))</f>
        <v>170.09</v>
      </c>
      <c r="D400" s="19" t="n">
        <f aca="false">INDEX(Pricebook!$L$2:$L$1401,MATCH(A400,Pricebook!$A$2:$A$1401,0))</f>
        <v>253.9</v>
      </c>
      <c r="E400" s="21"/>
    </row>
    <row r="401" customFormat="false" ht="15" hidden="false" customHeight="false" outlineLevel="0" collapsed="false">
      <c r="A401" s="21" t="s">
        <v>935</v>
      </c>
      <c r="B401" s="21" t="str">
        <f aca="false">INDEX(Pricebook!$B$2:$B$1401,MATCH(A401,Pricebook!$A$2:$A$1401,0))</f>
        <v>MCB 2P 20A, C-curve 6kA, Range B</v>
      </c>
      <c r="C401" s="19" t="n">
        <f aca="false">INDEX(Pricebook!$G$2:$G$1401,MATCH(A401,Pricebook!$A$2:$A$1401,0))</f>
        <v>16.22</v>
      </c>
      <c r="D401" s="19" t="n">
        <f aca="false">INDEX(Pricebook!$L$2:$L$1401,MATCH(A401,Pricebook!$A$2:$A$1401,0))</f>
        <v>24.25</v>
      </c>
      <c r="E401" s="21"/>
    </row>
    <row r="402" customFormat="false" ht="15" hidden="false" customHeight="false" outlineLevel="0" collapsed="false">
      <c r="A402" s="21" t="s">
        <v>937</v>
      </c>
      <c r="B402" s="21" t="str">
        <f aca="false">INDEX(Pricebook!$B$2:$B$1401,MATCH(A402,Pricebook!$A$2:$A$1401,0))</f>
        <v>MCB 1P 6A, C-curve 6kA, Range A</v>
      </c>
      <c r="C402" s="19" t="n">
        <f aca="false">INDEX(Pricebook!$G$2:$G$1401,MATCH(A402,Pricebook!$A$2:$A$1401,0))</f>
        <v>4.76</v>
      </c>
      <c r="D402" s="19" t="n">
        <f aca="false">INDEX(Pricebook!$L$2:$L$1401,MATCH(A402,Pricebook!$A$2:$A$1401,0))</f>
        <v>7.15</v>
      </c>
      <c r="E402" s="21"/>
    </row>
    <row r="403" customFormat="false" ht="15" hidden="false" customHeight="false" outlineLevel="0" collapsed="false">
      <c r="A403" s="21" t="s">
        <v>939</v>
      </c>
      <c r="B403" s="21" t="str">
        <f aca="false">INDEX(Pricebook!$B$2:$B$1401,MATCH(A403,Pricebook!$A$2:$A$1401,0))</f>
        <v>Isolator 3P 40A, IP66, Range A</v>
      </c>
      <c r="C403" s="19" t="n">
        <f aca="false">INDEX(Pricebook!$G$2:$G$1401,MATCH(A403,Pricebook!$A$2:$A$1401,0))</f>
        <v>32.74</v>
      </c>
      <c r="D403" s="19" t="n">
        <f aca="false">INDEX(Pricebook!$L$2:$L$1401,MATCH(A403,Pricebook!$A$2:$A$1401,0))</f>
        <v>43.1</v>
      </c>
      <c r="E403" s="21"/>
    </row>
    <row r="404" customFormat="false" ht="15" hidden="false" customHeight="false" outlineLevel="0" collapsed="false">
      <c r="A404" s="21" t="s">
        <v>941</v>
      </c>
      <c r="B404" s="21" t="str">
        <f aca="false">INDEX(Pricebook!$B$2:$B$1401,MATCH(A404,Pricebook!$A$2:$A$1401,0))</f>
        <v>Motor protection circuit breaker 16A, Range B</v>
      </c>
      <c r="C404" s="19" t="n">
        <f aca="false">INDEX(Pricebook!$G$2:$G$1401,MATCH(A404,Pricebook!$A$2:$A$1401,0))</f>
        <v>81.78</v>
      </c>
      <c r="D404" s="19" t="n">
        <f aca="false">INDEX(Pricebook!$L$2:$L$1401,MATCH(A404,Pricebook!$A$2:$A$1401,0))</f>
        <v>122.1</v>
      </c>
      <c r="E404" s="21"/>
    </row>
    <row r="405" customFormat="false" ht="15" hidden="false" customHeight="false" outlineLevel="0" collapsed="false">
      <c r="A405" s="21" t="s">
        <v>943</v>
      </c>
      <c r="B405" s="21" t="str">
        <f aca="false">INDEX(Pricebook!$B$2:$B$1401,MATCH(A405,Pricebook!$A$2:$A$1401,0))</f>
        <v>MCB 1P 16A, C-curve 6kA, Range A</v>
      </c>
      <c r="C405" s="19" t="n">
        <f aca="false">INDEX(Pricebook!$G$2:$G$1401,MATCH(A405,Pricebook!$A$2:$A$1401,0))</f>
        <v>5</v>
      </c>
      <c r="D405" s="19" t="n">
        <f aca="false">INDEX(Pricebook!$L$2:$L$1401,MATCH(A405,Pricebook!$A$2:$A$1401,0))</f>
        <v>7.05</v>
      </c>
      <c r="E405" s="21"/>
    </row>
    <row r="406" customFormat="false" ht="15" hidden="false" customHeight="false" outlineLevel="0" collapsed="false">
      <c r="A406" s="21" t="s">
        <v>945</v>
      </c>
      <c r="B406" s="21" t="str">
        <f aca="false">INDEX(Pricebook!$B$2:$B$1401,MATCH(A406,Pricebook!$A$2:$A$1401,0))</f>
        <v>Contactor 3P 25A, 240V coil, Range B</v>
      </c>
      <c r="C406" s="19" t="n">
        <f aca="false">INDEX(Pricebook!$G$2:$G$1401,MATCH(A406,Pricebook!$A$2:$A$1401,0))</f>
        <v>87.55</v>
      </c>
      <c r="D406" s="19" t="n">
        <f aca="false">INDEX(Pricebook!$L$2:$L$1401,MATCH(A406,Pricebook!$A$2:$A$1401,0))</f>
        <v>130.7</v>
      </c>
      <c r="E406" s="21"/>
    </row>
    <row r="407" customFormat="false" ht="15" hidden="false" customHeight="false" outlineLevel="0" collapsed="false">
      <c r="A407" s="21" t="s">
        <v>947</v>
      </c>
      <c r="B407" s="21" t="str">
        <f aca="false">INDEX(Pricebook!$B$2:$B$1401,MATCH(A407,Pricebook!$A$2:$A$1401,0))</f>
        <v>Isolator 2P 100A, DIN, Range C</v>
      </c>
      <c r="C407" s="19" t="n">
        <f aca="false">INDEX(Pricebook!$G$2:$G$1401,MATCH(A407,Pricebook!$A$2:$A$1401,0))</f>
        <v>29.51</v>
      </c>
      <c r="D407" s="19" t="n">
        <f aca="false">INDEX(Pricebook!$L$2:$L$1401,MATCH(A407,Pricebook!$A$2:$A$1401,0))</f>
        <v>44.05</v>
      </c>
      <c r="E407" s="21"/>
    </row>
    <row r="408" customFormat="false" ht="15" hidden="false" customHeight="false" outlineLevel="0" collapsed="false">
      <c r="A408" s="21" t="s">
        <v>949</v>
      </c>
      <c r="B408" s="21" t="str">
        <f aca="false">INDEX(Pricebook!$B$2:$B$1401,MATCH(A408,Pricebook!$A$2:$A$1401,0))</f>
        <v>MCB 1P+N 16A, C-curve 6kA, Range D</v>
      </c>
      <c r="C408" s="19" t="n">
        <f aca="false">INDEX(Pricebook!$G$2:$G$1401,MATCH(A408,Pricebook!$A$2:$A$1401,0))</f>
        <v>12.65</v>
      </c>
      <c r="D408" s="19" t="n">
        <f aca="false">INDEX(Pricebook!$L$2:$L$1401,MATCH(A408,Pricebook!$A$2:$A$1401,0))</f>
        <v>18.9</v>
      </c>
      <c r="E408" s="21"/>
    </row>
    <row r="409" customFormat="false" ht="15" hidden="false" customHeight="false" outlineLevel="0" collapsed="false">
      <c r="A409" s="21" t="s">
        <v>951</v>
      </c>
      <c r="B409" s="21" t="str">
        <f aca="false">INDEX(Pricebook!$B$2:$B$1401,MATCH(A409,Pricebook!$A$2:$A$1401,0))</f>
        <v>MCB 3P 16A, C-curve 6kA, Range A</v>
      </c>
      <c r="C409" s="19" t="n">
        <f aca="false">INDEX(Pricebook!$G$2:$G$1401,MATCH(A409,Pricebook!$A$2:$A$1401,0))</f>
        <v>25.93</v>
      </c>
      <c r="D409" s="19" t="n">
        <f aca="false">INDEX(Pricebook!$L$2:$L$1401,MATCH(A409,Pricebook!$A$2:$A$1401,0))</f>
        <v>38.75</v>
      </c>
      <c r="E409" s="21"/>
    </row>
    <row r="410" customFormat="false" ht="15" hidden="false" customHeight="false" outlineLevel="0" collapsed="false">
      <c r="A410" s="21" t="s">
        <v>953</v>
      </c>
      <c r="B410" s="21" t="str">
        <f aca="false">INDEX(Pricebook!$B$2:$B$1401,MATCH(A410,Pricebook!$A$2:$A$1401,0))</f>
        <v>MCB 3P 40A, C-curve 6kA, Range B</v>
      </c>
      <c r="C410" s="19" t="n">
        <f aca="false">INDEX(Pricebook!$G$2:$G$1401,MATCH(A410,Pricebook!$A$2:$A$1401,0))</f>
        <v>44.74</v>
      </c>
      <c r="D410" s="19" t="n">
        <f aca="false">INDEX(Pricebook!$L$2:$L$1401,MATCH(A410,Pricebook!$A$2:$A$1401,0))</f>
        <v>66.8</v>
      </c>
      <c r="E410" s="21"/>
    </row>
    <row r="411" customFormat="false" ht="15" hidden="false" customHeight="false" outlineLevel="0" collapsed="false">
      <c r="A411" s="21" t="s">
        <v>955</v>
      </c>
      <c r="B411" s="21" t="str">
        <f aca="false">INDEX(Pricebook!$B$2:$B$1401,MATCH(A411,Pricebook!$A$2:$A$1401,0))</f>
        <v>MCB 1P+N 10A, C-curve 6kA, Range D</v>
      </c>
      <c r="C411" s="19" t="n">
        <f aca="false">INDEX(Pricebook!$G$2:$G$1401,MATCH(A411,Pricebook!$A$2:$A$1401,0))</f>
        <v>12.13</v>
      </c>
      <c r="D411" s="19" t="n">
        <f aca="false">INDEX(Pricebook!$L$2:$L$1401,MATCH(A411,Pricebook!$A$2:$A$1401,0))</f>
        <v>18.15</v>
      </c>
      <c r="E411" s="21"/>
    </row>
    <row r="412" customFormat="false" ht="15" hidden="false" customHeight="false" outlineLevel="0" collapsed="false">
      <c r="A412" s="21" t="s">
        <v>957</v>
      </c>
      <c r="B412" s="21" t="str">
        <f aca="false">INDEX(Pricebook!$B$2:$B$1401,MATCH(A412,Pricebook!$A$2:$A$1401,0))</f>
        <v>MCB 2P 16A, B-curve 6kA, Range B</v>
      </c>
      <c r="C412" s="19" t="n">
        <f aca="false">INDEX(Pricebook!$G$2:$G$1401,MATCH(A412,Pricebook!$A$2:$A$1401,0))</f>
        <v>14.96</v>
      </c>
      <c r="D412" s="19" t="n">
        <f aca="false">INDEX(Pricebook!$L$2:$L$1401,MATCH(A412,Pricebook!$A$2:$A$1401,0))</f>
        <v>22.35</v>
      </c>
      <c r="E412" s="21"/>
    </row>
    <row r="413" customFormat="false" ht="15" hidden="false" customHeight="false" outlineLevel="0" collapsed="false">
      <c r="A413" s="21" t="s">
        <v>959</v>
      </c>
      <c r="B413" s="21" t="str">
        <f aca="false">INDEX(Pricebook!$B$2:$B$1401,MATCH(A413,Pricebook!$A$2:$A$1401,0))</f>
        <v>MCB 1P+N 6A, C-curve 6kA, Range C</v>
      </c>
      <c r="C413" s="19" t="n">
        <f aca="false">INDEX(Pricebook!$G$2:$G$1401,MATCH(A413,Pricebook!$A$2:$A$1401,0))</f>
        <v>9.93</v>
      </c>
      <c r="D413" s="19" t="n">
        <f aca="false">INDEX(Pricebook!$L$2:$L$1401,MATCH(A413,Pricebook!$A$2:$A$1401,0))</f>
        <v>13.1</v>
      </c>
      <c r="E413" s="21"/>
    </row>
    <row r="414" customFormat="false" ht="15" hidden="false" customHeight="false" outlineLevel="0" collapsed="false">
      <c r="A414" s="21" t="s">
        <v>961</v>
      </c>
      <c r="B414" s="21" t="str">
        <f aca="false">INDEX(Pricebook!$B$2:$B$1401,MATCH(A414,Pricebook!$A$2:$A$1401,0))</f>
        <v>Motor protection circuit breaker 16A, Range A</v>
      </c>
      <c r="C414" s="19" t="n">
        <f aca="false">INDEX(Pricebook!$G$2:$G$1401,MATCH(A414,Pricebook!$A$2:$A$1401,0))</f>
        <v>69.43</v>
      </c>
      <c r="D414" s="19" t="n">
        <f aca="false">INDEX(Pricebook!$L$2:$L$1401,MATCH(A414,Pricebook!$A$2:$A$1401,0))</f>
        <v>103.65</v>
      </c>
      <c r="E414" s="21"/>
    </row>
    <row r="415" customFormat="false" ht="15" hidden="false" customHeight="false" outlineLevel="0" collapsed="false">
      <c r="A415" s="21" t="s">
        <v>963</v>
      </c>
      <c r="B415" s="21" t="str">
        <f aca="false">INDEX(Pricebook!$B$2:$B$1401,MATCH(A415,Pricebook!$A$2:$A$1401,0))</f>
        <v>MCB 3P 32A, C-curve 6kA, Range B</v>
      </c>
      <c r="C415" s="19" t="n">
        <f aca="false">INDEX(Pricebook!$G$2:$G$1401,MATCH(A415,Pricebook!$A$2:$A$1401,0))</f>
        <v>36.64</v>
      </c>
      <c r="D415" s="19" t="n">
        <f aca="false">INDEX(Pricebook!$L$2:$L$1401,MATCH(A415,Pricebook!$A$2:$A$1401,0))</f>
        <v>47.6</v>
      </c>
      <c r="E415" s="21"/>
    </row>
    <row r="416" customFormat="false" ht="15" hidden="false" customHeight="false" outlineLevel="0" collapsed="false">
      <c r="A416" s="21" t="s">
        <v>965</v>
      </c>
      <c r="B416" s="21" t="str">
        <f aca="false">INDEX(Pricebook!$B$2:$B$1401,MATCH(A416,Pricebook!$A$2:$A$1401,0))</f>
        <v>MCB 1P+N 6A, C-curve 6kA, Range D</v>
      </c>
      <c r="C416" s="19" t="n">
        <f aca="false">INDEX(Pricebook!$G$2:$G$1401,MATCH(A416,Pricebook!$A$2:$A$1401,0))</f>
        <v>11.54</v>
      </c>
      <c r="D416" s="19" t="n">
        <f aca="false">INDEX(Pricebook!$L$2:$L$1401,MATCH(A416,Pricebook!$A$2:$A$1401,0))</f>
        <v>17.25</v>
      </c>
      <c r="E416" s="21"/>
    </row>
    <row r="417" customFormat="false" ht="15" hidden="false" customHeight="false" outlineLevel="0" collapsed="false">
      <c r="A417" s="21" t="s">
        <v>967</v>
      </c>
      <c r="B417" s="21" t="str">
        <f aca="false">INDEX(Pricebook!$B$2:$B$1401,MATCH(A417,Pricebook!$A$2:$A$1401,0))</f>
        <v>MCB 1P+N 10A, B-curve 6kA, Range C</v>
      </c>
      <c r="C417" s="19" t="n">
        <f aca="false">INDEX(Pricebook!$G$2:$G$1401,MATCH(A417,Pricebook!$A$2:$A$1401,0))</f>
        <v>10.38</v>
      </c>
      <c r="D417" s="19" t="n">
        <f aca="false">INDEX(Pricebook!$L$2:$L$1401,MATCH(A417,Pricebook!$A$2:$A$1401,0))</f>
        <v>15.5</v>
      </c>
      <c r="E417" s="21"/>
    </row>
    <row r="418" customFormat="false" ht="15" hidden="false" customHeight="false" outlineLevel="0" collapsed="false">
      <c r="A418" s="21" t="s">
        <v>969</v>
      </c>
      <c r="B418" s="21" t="str">
        <f aca="false">INDEX(Pricebook!$B$2:$B$1401,MATCH(A418,Pricebook!$A$2:$A$1401,0))</f>
        <v>Corrugated conduit 32mm x 25m, orange, Range D</v>
      </c>
      <c r="C418" s="19" t="n">
        <f aca="false">INDEX(Pricebook!$G$2:$G$1401,MATCH(A418,Pricebook!$A$2:$A$1401,0))</f>
        <v>77.47</v>
      </c>
      <c r="D418" s="19" t="n">
        <f aca="false">INDEX(Pricebook!$L$2:$L$1401,MATCH(A418,Pricebook!$A$2:$A$1401,0))</f>
        <v>110.7</v>
      </c>
      <c r="E418" s="21"/>
    </row>
    <row r="419" customFormat="false" ht="15" hidden="false" customHeight="false" outlineLevel="0" collapsed="false">
      <c r="A419" s="21" t="s">
        <v>972</v>
      </c>
      <c r="B419" s="21" t="str">
        <f aca="false">INDEX(Pricebook!$B$2:$B$1401,MATCH(A419,Pricebook!$A$2:$A$1401,0))</f>
        <v>Corrugated conduit 20mm x 25m, orange, Range D</v>
      </c>
      <c r="C419" s="19" t="n">
        <f aca="false">INDEX(Pricebook!$G$2:$G$1401,MATCH(A419,Pricebook!$A$2:$A$1401,0))</f>
        <v>37.24</v>
      </c>
      <c r="D419" s="19" t="n">
        <f aca="false">INDEX(Pricebook!$L$2:$L$1401,MATCH(A419,Pricebook!$A$2:$A$1401,0))</f>
        <v>53.2</v>
      </c>
      <c r="E419" s="21"/>
    </row>
    <row r="420" customFormat="false" ht="15" hidden="false" customHeight="false" outlineLevel="0" collapsed="false">
      <c r="A420" s="21" t="s">
        <v>974</v>
      </c>
      <c r="B420" s="21" t="str">
        <f aca="false">INDEX(Pricebook!$B$2:$B$1401,MATCH(A420,Pricebook!$A$2:$A$1401,0))</f>
        <v>Single core cable 10mm², black, per metre</v>
      </c>
      <c r="C420" s="19" t="n">
        <f aca="false">INDEX(Pricebook!$G$2:$G$1401,MATCH(A420,Pricebook!$A$2:$A$1401,0))</f>
        <v>4.01</v>
      </c>
      <c r="D420" s="19" t="n">
        <f aca="false">INDEX(Pricebook!$L$2:$L$1401,MATCH(A420,Pricebook!$A$2:$A$1401,0))</f>
        <v>5.75</v>
      </c>
      <c r="E420" s="21"/>
    </row>
    <row r="421" customFormat="false" ht="15" hidden="false" customHeight="false" outlineLevel="0" collapsed="false">
      <c r="A421" s="21" t="s">
        <v>978</v>
      </c>
      <c r="B421" s="21" t="str">
        <f aca="false">INDEX(Pricebook!$B$2:$B$1401,MATCH(A421,Pricebook!$A$2:$A$1401,0))</f>
        <v>PVC conduit 90° bend 32mm, Range C</v>
      </c>
      <c r="C421" s="19" t="n">
        <f aca="false">INDEX(Pricebook!$G$2:$G$1401,MATCH(A421,Pricebook!$A$2:$A$1401,0))</f>
        <v>4.78</v>
      </c>
      <c r="D421" s="19" t="n">
        <f aca="false">INDEX(Pricebook!$L$2:$L$1401,MATCH(A421,Pricebook!$A$2:$A$1401,0))</f>
        <v>6.85</v>
      </c>
      <c r="E421" s="21"/>
    </row>
    <row r="422" customFormat="false" ht="15" hidden="false" customHeight="false" outlineLevel="0" collapsed="false">
      <c r="A422" s="21" t="s">
        <v>980</v>
      </c>
      <c r="B422" s="21" t="str">
        <f aca="false">INDEX(Pricebook!$B$2:$B$1401,MATCH(A422,Pricebook!$A$2:$A$1401,0))</f>
        <v>PVC conduit inspection elbow 25mm, Range B</v>
      </c>
      <c r="C422" s="19" t="n">
        <f aca="false">INDEX(Pricebook!$G$2:$G$1401,MATCH(A422,Pricebook!$A$2:$A$1401,0))</f>
        <v>3.46</v>
      </c>
      <c r="D422" s="19" t="n">
        <f aca="false">INDEX(Pricebook!$L$2:$L$1401,MATCH(A422,Pricebook!$A$2:$A$1401,0))</f>
        <v>4.95</v>
      </c>
      <c r="E422" s="21"/>
    </row>
    <row r="423" customFormat="false" ht="15" hidden="false" customHeight="false" outlineLevel="0" collapsed="false">
      <c r="A423" s="21" t="s">
        <v>982</v>
      </c>
      <c r="B423" s="21" t="str">
        <f aca="false">INDEX(Pricebook!$B$2:$B$1401,MATCH(A423,Pricebook!$A$2:$A$1401,0))</f>
        <v>Corrugated conduit 25mm x 25m, orange, Range A</v>
      </c>
      <c r="C423" s="19" t="n">
        <f aca="false">INDEX(Pricebook!$G$2:$G$1401,MATCH(A423,Pricebook!$A$2:$A$1401,0))</f>
        <v>32.56</v>
      </c>
      <c r="D423" s="19" t="n">
        <f aca="false">INDEX(Pricebook!$L$2:$L$1401,MATCH(A423,Pricebook!$A$2:$A$1401,0))</f>
        <v>46.55</v>
      </c>
      <c r="E423" s="21"/>
    </row>
    <row r="424" customFormat="false" ht="15" hidden="false" customHeight="false" outlineLevel="0" collapsed="false">
      <c r="A424" s="21" t="s">
        <v>984</v>
      </c>
      <c r="B424" s="21" t="str">
        <f aca="false">INDEX(Pricebook!$B$2:$B$1401,MATCH(A424,Pricebook!$A$2:$A$1401,0))</f>
        <v>Single core cable 25mm², red, 100m coil</v>
      </c>
      <c r="C424" s="19" t="n">
        <f aca="false">INDEX(Pricebook!$G$2:$G$1401,MATCH(A424,Pricebook!$A$2:$A$1401,0))</f>
        <v>809.02</v>
      </c>
      <c r="D424" s="19" t="n">
        <f aca="false">INDEX(Pricebook!$L$2:$L$1401,MATCH(A424,Pricebook!$A$2:$A$1401,0))</f>
        <v>1155.75</v>
      </c>
      <c r="E424" s="21"/>
    </row>
    <row r="425" customFormat="false" ht="15" hidden="false" customHeight="false" outlineLevel="0" collapsed="false">
      <c r="A425" s="21" t="s">
        <v>986</v>
      </c>
      <c r="B425" s="21" t="str">
        <f aca="false">INDEX(Pricebook!$B$2:$B$1401,MATCH(A425,Pricebook!$A$2:$A$1401,0))</f>
        <v>PVC conduit inspection elbow 20mm, Range D</v>
      </c>
      <c r="C425" s="19" t="n">
        <f aca="false">INDEX(Pricebook!$G$2:$G$1401,MATCH(A425,Pricebook!$A$2:$A$1401,0))</f>
        <v>3.1</v>
      </c>
      <c r="D425" s="19" t="n">
        <f aca="false">INDEX(Pricebook!$L$2:$L$1401,MATCH(A425,Pricebook!$A$2:$A$1401,0))</f>
        <v>3.9</v>
      </c>
      <c r="E425" s="21"/>
    </row>
    <row r="426" customFormat="false" ht="15" hidden="false" customHeight="false" outlineLevel="0" collapsed="false">
      <c r="A426" s="21" t="s">
        <v>988</v>
      </c>
      <c r="B426" s="21" t="str">
        <f aca="false">INDEX(Pricebook!$B$2:$B$1401,MATCH(A426,Pricebook!$A$2:$A$1401,0))</f>
        <v>Single core cable 35mm², black, 100m coil</v>
      </c>
      <c r="C426" s="19" t="n">
        <f aca="false">INDEX(Pricebook!$G$2:$G$1401,MATCH(A426,Pricebook!$A$2:$A$1401,0))</f>
        <v>1171.72</v>
      </c>
      <c r="D426" s="19" t="n">
        <f aca="false">INDEX(Pricebook!$L$2:$L$1401,MATCH(A426,Pricebook!$A$2:$A$1401,0))</f>
        <v>1673.9</v>
      </c>
      <c r="E426" s="21"/>
    </row>
    <row r="427" customFormat="false" ht="15" hidden="false" customHeight="false" outlineLevel="0" collapsed="false">
      <c r="A427" s="21" t="s">
        <v>990</v>
      </c>
      <c r="B427" s="21" t="str">
        <f aca="false">INDEX(Pricebook!$B$2:$B$1401,MATCH(A427,Pricebook!$A$2:$A$1401,0))</f>
        <v>Rigid PVC conduit 25mm x 4m, orange, Range A</v>
      </c>
      <c r="C427" s="19" t="n">
        <f aca="false">INDEX(Pricebook!$G$2:$G$1401,MATCH(A427,Pricebook!$A$2:$A$1401,0))</f>
        <v>8.58</v>
      </c>
      <c r="D427" s="19" t="n">
        <f aca="false">INDEX(Pricebook!$L$2:$L$1401,MATCH(A427,Pricebook!$A$2:$A$1401,0))</f>
        <v>12.3</v>
      </c>
      <c r="E427" s="21"/>
    </row>
    <row r="428" customFormat="false" ht="15" hidden="false" customHeight="false" outlineLevel="0" collapsed="false">
      <c r="A428" s="21" t="s">
        <v>992</v>
      </c>
      <c r="B428" s="21" t="str">
        <f aca="false">INDEX(Pricebook!$B$2:$B$1401,MATCH(A428,Pricebook!$A$2:$A$1401,0))</f>
        <v>Rigid PVC conduit 20mm x 4m, orange, Range A</v>
      </c>
      <c r="C428" s="19" t="n">
        <f aca="false">INDEX(Pricebook!$G$2:$G$1401,MATCH(A428,Pricebook!$A$2:$A$1401,0))</f>
        <v>5.78</v>
      </c>
      <c r="D428" s="19" t="n">
        <f aca="false">INDEX(Pricebook!$L$2:$L$1401,MATCH(A428,Pricebook!$A$2:$A$1401,0))</f>
        <v>8.3</v>
      </c>
      <c r="E428" s="21"/>
    </row>
    <row r="429" customFormat="false" ht="15" hidden="false" customHeight="false" outlineLevel="0" collapsed="false">
      <c r="A429" s="21" t="s">
        <v>994</v>
      </c>
      <c r="B429" s="21" t="str">
        <f aca="false">INDEX(Pricebook!$B$2:$B$1401,MATCH(A429,Pricebook!$A$2:$A$1401,0))</f>
        <v>Single core cable 10mm², white, 100m coil</v>
      </c>
      <c r="C429" s="19" t="n">
        <f aca="false">INDEX(Pricebook!$G$2:$G$1401,MATCH(A429,Pricebook!$A$2:$A$1401,0))</f>
        <v>322.36</v>
      </c>
      <c r="D429" s="19" t="n">
        <f aca="false">INDEX(Pricebook!$L$2:$L$1401,MATCH(A429,Pricebook!$A$2:$A$1401,0))</f>
        <v>435.65</v>
      </c>
      <c r="E429" s="21"/>
    </row>
    <row r="430" customFormat="false" ht="15" hidden="false" customHeight="false" outlineLevel="0" collapsed="false">
      <c r="A430" s="21" t="s">
        <v>998</v>
      </c>
      <c r="B430" s="21" t="str">
        <f aca="false">INDEX(Pricebook!$B$2:$B$1401,MATCH(A430,Pricebook!$A$2:$A$1401,0))</f>
        <v>Single core cable 35mm², blue, per metre</v>
      </c>
      <c r="C430" s="19" t="n">
        <f aca="false">INDEX(Pricebook!$G$2:$G$1401,MATCH(A430,Pricebook!$A$2:$A$1401,0))</f>
        <v>14.68</v>
      </c>
      <c r="D430" s="19" t="n">
        <f aca="false">INDEX(Pricebook!$L$2:$L$1401,MATCH(A430,Pricebook!$A$2:$A$1401,0))</f>
        <v>18.35</v>
      </c>
      <c r="E430" s="21"/>
    </row>
    <row r="431" customFormat="false" ht="15" hidden="false" customHeight="false" outlineLevel="0" collapsed="false">
      <c r="A431" s="21" t="s">
        <v>1000</v>
      </c>
      <c r="B431" s="21" t="str">
        <f aca="false">INDEX(Pricebook!$B$2:$B$1401,MATCH(A431,Pricebook!$A$2:$A$1401,0))</f>
        <v>TPS cable 2C+E 2.5mm², per metre</v>
      </c>
      <c r="C431" s="19" t="n">
        <f aca="false">INDEX(Pricebook!$G$2:$G$1401,MATCH(A431,Pricebook!$A$2:$A$1401,0))</f>
        <v>2.28</v>
      </c>
      <c r="D431" s="19" t="n">
        <f aca="false">INDEX(Pricebook!$L$2:$L$1401,MATCH(A431,Pricebook!$A$2:$A$1401,0))</f>
        <v>2.85</v>
      </c>
      <c r="E431" s="21"/>
    </row>
    <row r="432" customFormat="false" ht="15" hidden="false" customHeight="false" outlineLevel="0" collapsed="false">
      <c r="A432" s="21" t="s">
        <v>1002</v>
      </c>
      <c r="B432" s="21" t="str">
        <f aca="false">INDEX(Pricebook!$B$2:$B$1401,MATCH(A432,Pricebook!$A$2:$A$1401,0))</f>
        <v>Single core cable 35mm², green/yellow, 100m coil</v>
      </c>
      <c r="C432" s="19" t="n">
        <f aca="false">INDEX(Pricebook!$G$2:$G$1401,MATCH(A432,Pricebook!$A$2:$A$1401,0))</f>
        <v>1164.89</v>
      </c>
      <c r="D432" s="19" t="n">
        <f aca="false">INDEX(Pricebook!$L$2:$L$1401,MATCH(A432,Pricebook!$A$2:$A$1401,0))</f>
        <v>1664.15</v>
      </c>
      <c r="E432" s="21"/>
    </row>
    <row r="433" customFormat="false" ht="15" hidden="false" customHeight="false" outlineLevel="0" collapsed="false">
      <c r="A433" s="21" t="s">
        <v>1004</v>
      </c>
      <c r="B433" s="21" t="str">
        <f aca="false">INDEX(Pricebook!$B$2:$B$1401,MATCH(A433,Pricebook!$A$2:$A$1401,0))</f>
        <v>Cable tray 300mm x 3m, perforated galvanised, Range B</v>
      </c>
      <c r="C433" s="19" t="n">
        <f aca="false">INDEX(Pricebook!$G$2:$G$1401,MATCH(A433,Pricebook!$A$2:$A$1401,0))</f>
        <v>91.65</v>
      </c>
      <c r="D433" s="19" t="n">
        <f aca="false">INDEX(Pricebook!$L$2:$L$1401,MATCH(A433,Pricebook!$A$2:$A$1401,0))</f>
        <v>130.95</v>
      </c>
      <c r="E433" s="21"/>
    </row>
    <row r="434" customFormat="false" ht="15" hidden="false" customHeight="false" outlineLevel="0" collapsed="false">
      <c r="A434" s="21" t="s">
        <v>1006</v>
      </c>
      <c r="B434" s="21" t="str">
        <f aca="false">INDEX(Pricebook!$B$2:$B$1401,MATCH(A434,Pricebook!$A$2:$A$1401,0))</f>
        <v>Single core cable 10mm², blue, per metre</v>
      </c>
      <c r="C434" s="19" t="n">
        <f aca="false">INDEX(Pricebook!$G$2:$G$1401,MATCH(A434,Pricebook!$A$2:$A$1401,0))</f>
        <v>3.98</v>
      </c>
      <c r="D434" s="19" t="n">
        <f aca="false">INDEX(Pricebook!$L$2:$L$1401,MATCH(A434,Pricebook!$A$2:$A$1401,0))</f>
        <v>5.35</v>
      </c>
      <c r="E434" s="21"/>
    </row>
    <row r="435" customFormat="false" ht="15" hidden="false" customHeight="false" outlineLevel="0" collapsed="false">
      <c r="A435" s="21" t="s">
        <v>1008</v>
      </c>
      <c r="B435" s="21" t="str">
        <f aca="false">INDEX(Pricebook!$B$2:$B$1401,MATCH(A435,Pricebook!$A$2:$A$1401,0))</f>
        <v>Single core cable 2.5mm², white, 100m coil</v>
      </c>
      <c r="C435" s="19" t="n">
        <f aca="false">INDEX(Pricebook!$G$2:$G$1401,MATCH(A435,Pricebook!$A$2:$A$1401,0))</f>
        <v>87.18</v>
      </c>
      <c r="D435" s="19" t="n">
        <f aca="false">INDEX(Pricebook!$L$2:$L$1401,MATCH(A435,Pricebook!$A$2:$A$1401,0))</f>
        <v>124.55</v>
      </c>
      <c r="E435" s="21"/>
    </row>
    <row r="436" customFormat="false" ht="15" hidden="false" customHeight="false" outlineLevel="0" collapsed="false">
      <c r="A436" s="21" t="s">
        <v>1010</v>
      </c>
      <c r="B436" s="21" t="str">
        <f aca="false">INDEX(Pricebook!$B$2:$B$1401,MATCH(A436,Pricebook!$A$2:$A$1401,0))</f>
        <v>Corrugated conduit 20mm x 25m, white, Range C</v>
      </c>
      <c r="C436" s="19" t="n">
        <f aca="false">INDEX(Pricebook!$G$2:$G$1401,MATCH(A436,Pricebook!$A$2:$A$1401,0))</f>
        <v>32.07</v>
      </c>
      <c r="D436" s="19" t="n">
        <f aca="false">INDEX(Pricebook!$L$2:$L$1401,MATCH(A436,Pricebook!$A$2:$A$1401,0))</f>
        <v>43.4</v>
      </c>
      <c r="E436" s="21"/>
    </row>
    <row r="437" customFormat="false" ht="15" hidden="false" customHeight="false" outlineLevel="0" collapsed="false">
      <c r="A437" s="21" t="s">
        <v>1012</v>
      </c>
      <c r="B437" s="21" t="str">
        <f aca="false">INDEX(Pricebook!$B$2:$B$1401,MATCH(A437,Pricebook!$A$2:$A$1401,0))</f>
        <v>TPS cable 3C+E 1.5mm², per metre</v>
      </c>
      <c r="C437" s="19" t="n">
        <f aca="false">INDEX(Pricebook!$G$2:$G$1401,MATCH(A437,Pricebook!$A$2:$A$1401,0))</f>
        <v>1.99</v>
      </c>
      <c r="D437" s="19" t="n">
        <f aca="false">INDEX(Pricebook!$L$2:$L$1401,MATCH(A437,Pricebook!$A$2:$A$1401,0))</f>
        <v>2.85</v>
      </c>
      <c r="E437" s="21"/>
    </row>
    <row r="438" customFormat="false" ht="15" hidden="false" customHeight="false" outlineLevel="0" collapsed="false">
      <c r="A438" s="21" t="s">
        <v>1014</v>
      </c>
      <c r="B438" s="21" t="str">
        <f aca="false">INDEX(Pricebook!$B$2:$B$1401,MATCH(A438,Pricebook!$A$2:$A$1401,0))</f>
        <v>Flexible cord 3 core 1.5mm², black, 100m coil</v>
      </c>
      <c r="C438" s="19" t="n">
        <f aca="false">INDEX(Pricebook!$G$2:$G$1401,MATCH(A438,Pricebook!$A$2:$A$1401,0))</f>
        <v>130.47</v>
      </c>
      <c r="D438" s="19" t="n">
        <f aca="false">INDEX(Pricebook!$L$2:$L$1401,MATCH(A438,Pricebook!$A$2:$A$1401,0))</f>
        <v>186.4</v>
      </c>
      <c r="E438" s="21"/>
    </row>
    <row r="439" customFormat="false" ht="15" hidden="false" customHeight="false" outlineLevel="0" collapsed="false">
      <c r="A439" s="21" t="s">
        <v>1016</v>
      </c>
      <c r="B439" s="21" t="str">
        <f aca="false">INDEX(Pricebook!$B$2:$B$1401,MATCH(A439,Pricebook!$A$2:$A$1401,0))</f>
        <v>PVC conduit coupling 25mm, Range D</v>
      </c>
      <c r="C439" s="19" t="n">
        <f aca="false">INDEX(Pricebook!$G$2:$G$1401,MATCH(A439,Pricebook!$A$2:$A$1401,0))</f>
        <v>2.28</v>
      </c>
      <c r="D439" s="19" t="n">
        <f aca="false">INDEX(Pricebook!$L$2:$L$1401,MATCH(A439,Pricebook!$A$2:$A$1401,0))</f>
        <v>3.3</v>
      </c>
      <c r="E439" s="21"/>
    </row>
    <row r="440" customFormat="false" ht="15" hidden="false" customHeight="false" outlineLevel="0" collapsed="false">
      <c r="A440" s="21" t="s">
        <v>1018</v>
      </c>
      <c r="B440" s="21" t="str">
        <f aca="false">INDEX(Pricebook!$B$2:$B$1401,MATCH(A440,Pricebook!$A$2:$A$1401,0))</f>
        <v>Cable ladder 100mm x 3m, galvanised, Range B</v>
      </c>
      <c r="C440" s="19" t="n">
        <f aca="false">INDEX(Pricebook!$G$2:$G$1401,MATCH(A440,Pricebook!$A$2:$A$1401,0))</f>
        <v>51.16</v>
      </c>
      <c r="D440" s="19" t="n">
        <f aca="false">INDEX(Pricebook!$L$2:$L$1401,MATCH(A440,Pricebook!$A$2:$A$1401,0))</f>
        <v>73.1</v>
      </c>
      <c r="E440" s="21" t="s">
        <v>2962</v>
      </c>
    </row>
    <row r="441" customFormat="false" ht="15" hidden="false" customHeight="false" outlineLevel="0" collapsed="false">
      <c r="A441" s="21" t="s">
        <v>1020</v>
      </c>
      <c r="B441" s="21" t="str">
        <f aca="false">INDEX(Pricebook!$B$2:$B$1401,MATCH(A441,Pricebook!$A$2:$A$1401,0))</f>
        <v>Flexible cord 3 core 2.5mm², white, per metre</v>
      </c>
      <c r="C441" s="19" t="n">
        <f aca="false">INDEX(Pricebook!$G$2:$G$1401,MATCH(A441,Pricebook!$A$2:$A$1401,0))</f>
        <v>2.77</v>
      </c>
      <c r="D441" s="19" t="n">
        <f aca="false">INDEX(Pricebook!$L$2:$L$1401,MATCH(A441,Pricebook!$A$2:$A$1401,0))</f>
        <v>3.8</v>
      </c>
      <c r="E441" s="21"/>
    </row>
    <row r="442" customFormat="false" ht="15" hidden="false" customHeight="false" outlineLevel="0" collapsed="false">
      <c r="A442" s="21" t="s">
        <v>1022</v>
      </c>
      <c r="B442" s="21" t="str">
        <f aca="false">INDEX(Pricebook!$B$2:$B$1401,MATCH(A442,Pricebook!$A$2:$A$1401,0))</f>
        <v>Single core cable 1.5mm², red, 100m coil</v>
      </c>
      <c r="C442" s="19" t="n">
        <f aca="false">INDEX(Pricebook!$G$2:$G$1401,MATCH(A442,Pricebook!$A$2:$A$1401,0))</f>
        <v>56.1</v>
      </c>
      <c r="D442" s="19" t="n">
        <f aca="false">INDEX(Pricebook!$L$2:$L$1401,MATCH(A442,Pricebook!$A$2:$A$1401,0))</f>
        <v>68.6</v>
      </c>
      <c r="E442" s="21"/>
    </row>
    <row r="443" customFormat="false" ht="15" hidden="false" customHeight="false" outlineLevel="0" collapsed="false">
      <c r="A443" s="21" t="s">
        <v>1024</v>
      </c>
      <c r="B443" s="21" t="str">
        <f aca="false">INDEX(Pricebook!$B$2:$B$1401,MATCH(A443,Pricebook!$A$2:$A$1401,0))</f>
        <v>Corrugated conduit 25mm x 25m, orange, Range C</v>
      </c>
      <c r="C443" s="19" t="n">
        <f aca="false">INDEX(Pricebook!$G$2:$G$1401,MATCH(A443,Pricebook!$A$2:$A$1401,0))</f>
        <v>43.96</v>
      </c>
      <c r="D443" s="19" t="n">
        <f aca="false">INDEX(Pricebook!$L$2:$L$1401,MATCH(A443,Pricebook!$A$2:$A$1401,0))</f>
        <v>59.7</v>
      </c>
      <c r="E443" s="21"/>
    </row>
    <row r="444" customFormat="false" ht="15" hidden="false" customHeight="false" outlineLevel="0" collapsed="false">
      <c r="A444" s="21" t="s">
        <v>1026</v>
      </c>
      <c r="B444" s="21" t="str">
        <f aca="false">INDEX(Pricebook!$B$2:$B$1401,MATCH(A444,Pricebook!$A$2:$A$1401,0))</f>
        <v>Single core cable 1.5mm², green/yellow, 100m coil</v>
      </c>
      <c r="C444" s="19" t="n">
        <f aca="false">INDEX(Pricebook!$G$2:$G$1401,MATCH(A444,Pricebook!$A$2:$A$1401,0))</f>
        <v>55.55</v>
      </c>
      <c r="D444" s="19" t="n">
        <f aca="false">INDEX(Pricebook!$L$2:$L$1401,MATCH(A444,Pricebook!$A$2:$A$1401,0))</f>
        <v>72.4</v>
      </c>
      <c r="E444" s="21"/>
    </row>
    <row r="445" customFormat="false" ht="15" hidden="false" customHeight="false" outlineLevel="0" collapsed="false">
      <c r="A445" s="21" t="s">
        <v>1028</v>
      </c>
      <c r="B445" s="21" t="str">
        <f aca="false">INDEX(Pricebook!$B$2:$B$1401,MATCH(A445,Pricebook!$A$2:$A$1401,0))</f>
        <v>Rigid PVC conduit 40mm x 4m, orange, Range D</v>
      </c>
      <c r="C445" s="19" t="n">
        <f aca="false">INDEX(Pricebook!$G$2:$G$1401,MATCH(A445,Pricebook!$A$2:$A$1401,0))</f>
        <v>33.1</v>
      </c>
      <c r="D445" s="19" t="n">
        <f aca="false">INDEX(Pricebook!$L$2:$L$1401,MATCH(A445,Pricebook!$A$2:$A$1401,0))</f>
        <v>47.3</v>
      </c>
      <c r="E445" s="21"/>
    </row>
    <row r="446" customFormat="false" ht="15" hidden="false" customHeight="false" outlineLevel="0" collapsed="false">
      <c r="A446" s="21" t="s">
        <v>1030</v>
      </c>
      <c r="B446" s="21" t="str">
        <f aca="false">INDEX(Pricebook!$B$2:$B$1401,MATCH(A446,Pricebook!$A$2:$A$1401,0))</f>
        <v>PVC conduit 45° bend 20mm, Range C</v>
      </c>
      <c r="C446" s="19" t="n">
        <f aca="false">INDEX(Pricebook!$G$2:$G$1401,MATCH(A446,Pricebook!$A$2:$A$1401,0))</f>
        <v>1.87</v>
      </c>
      <c r="D446" s="19" t="n">
        <f aca="false">INDEX(Pricebook!$L$2:$L$1401,MATCH(A446,Pricebook!$A$2:$A$1401,0))</f>
        <v>2.7</v>
      </c>
      <c r="E446" s="21"/>
    </row>
    <row r="447" customFormat="false" ht="15" hidden="false" customHeight="false" outlineLevel="0" collapsed="false">
      <c r="A447" s="21" t="s">
        <v>1032</v>
      </c>
      <c r="B447" s="21" t="str">
        <f aca="false">INDEX(Pricebook!$B$2:$B$1401,MATCH(A447,Pricebook!$A$2:$A$1401,0))</f>
        <v>PVC conduit 90° bend 20mm, Range D</v>
      </c>
      <c r="C447" s="19" t="n">
        <f aca="false">INDEX(Pricebook!$G$2:$G$1401,MATCH(A447,Pricebook!$A$2:$A$1401,0))</f>
        <v>2.2</v>
      </c>
      <c r="D447" s="19" t="n">
        <f aca="false">INDEX(Pricebook!$L$2:$L$1401,MATCH(A447,Pricebook!$A$2:$A$1401,0))</f>
        <v>3.15</v>
      </c>
      <c r="E447" s="21"/>
    </row>
    <row r="448" customFormat="false" ht="15" hidden="false" customHeight="false" outlineLevel="0" collapsed="false">
      <c r="A448" s="21" t="s">
        <v>1034</v>
      </c>
      <c r="B448" s="21" t="str">
        <f aca="false">INDEX(Pricebook!$B$2:$B$1401,MATCH(A448,Pricebook!$A$2:$A$1401,0))</f>
        <v>Rigid PVC conduit 25mm x 4m, orange, Range D</v>
      </c>
      <c r="C448" s="19" t="n">
        <f aca="false">INDEX(Pricebook!$G$2:$G$1401,MATCH(A448,Pricebook!$A$2:$A$1401,0))</f>
        <v>13.45</v>
      </c>
      <c r="D448" s="19" t="n">
        <f aca="false">INDEX(Pricebook!$L$2:$L$1401,MATCH(A448,Pricebook!$A$2:$A$1401,0))</f>
        <v>19.25</v>
      </c>
      <c r="E448" s="21"/>
    </row>
    <row r="449" customFormat="false" ht="15" hidden="false" customHeight="false" outlineLevel="0" collapsed="false">
      <c r="A449" s="21" t="s">
        <v>1036</v>
      </c>
      <c r="B449" s="21" t="str">
        <f aca="false">INDEX(Pricebook!$B$2:$B$1401,MATCH(A449,Pricebook!$A$2:$A$1401,0))</f>
        <v>Rigid PVC conduit 20mm x 4m, grey, Range B</v>
      </c>
      <c r="C449" s="19" t="n">
        <f aca="false">INDEX(Pricebook!$G$2:$G$1401,MATCH(A449,Pricebook!$A$2:$A$1401,0))</f>
        <v>6.74</v>
      </c>
      <c r="D449" s="19" t="n">
        <f aca="false">INDEX(Pricebook!$L$2:$L$1401,MATCH(A449,Pricebook!$A$2:$A$1401,0))</f>
        <v>8.3</v>
      </c>
      <c r="E449" s="21"/>
    </row>
    <row r="450" customFormat="false" ht="15" hidden="false" customHeight="false" outlineLevel="0" collapsed="false">
      <c r="A450" s="21" t="s">
        <v>1038</v>
      </c>
      <c r="B450" s="21" t="str">
        <f aca="false">INDEX(Pricebook!$B$2:$B$1401,MATCH(A450,Pricebook!$A$2:$A$1401,0))</f>
        <v>Single core cable 10mm², red, per metre</v>
      </c>
      <c r="C450" s="19" t="n">
        <f aca="false">INDEX(Pricebook!$G$2:$G$1401,MATCH(A450,Pricebook!$A$2:$A$1401,0))</f>
        <v>3.98</v>
      </c>
      <c r="D450" s="19" t="n">
        <f aca="false">INDEX(Pricebook!$L$2:$L$1401,MATCH(A450,Pricebook!$A$2:$A$1401,0))</f>
        <v>5.7</v>
      </c>
      <c r="E450" s="21"/>
    </row>
    <row r="451" customFormat="false" ht="15" hidden="false" customHeight="false" outlineLevel="0" collapsed="false">
      <c r="A451" s="21" t="s">
        <v>1040</v>
      </c>
      <c r="B451" s="21" t="str">
        <f aca="false">INDEX(Pricebook!$B$2:$B$1401,MATCH(A451,Pricebook!$A$2:$A$1401,0))</f>
        <v>Cable tray 150mm x 3m, perforated galvanised, Range C</v>
      </c>
      <c r="C451" s="19" t="n">
        <f aca="false">INDEX(Pricebook!$G$2:$G$1401,MATCH(A451,Pricebook!$A$2:$A$1401,0))</f>
        <v>58.94</v>
      </c>
      <c r="D451" s="19" t="n">
        <f aca="false">INDEX(Pricebook!$L$2:$L$1401,MATCH(A451,Pricebook!$A$2:$A$1401,0))</f>
        <v>79.55</v>
      </c>
      <c r="E451" s="21"/>
    </row>
    <row r="452" customFormat="false" ht="15" hidden="false" customHeight="false" outlineLevel="0" collapsed="false">
      <c r="A452" s="21" t="s">
        <v>1042</v>
      </c>
      <c r="B452" s="21" t="str">
        <f aca="false">INDEX(Pricebook!$B$2:$B$1401,MATCH(A452,Pricebook!$A$2:$A$1401,0))</f>
        <v>Single core cable 16mm², green/yellow, per metre</v>
      </c>
      <c r="C452" s="19" t="n">
        <f aca="false">INDEX(Pricebook!$G$2:$G$1401,MATCH(A452,Pricebook!$A$2:$A$1401,0))</f>
        <v>6.24</v>
      </c>
      <c r="D452" s="19" t="n">
        <f aca="false">INDEX(Pricebook!$L$2:$L$1401,MATCH(A452,Pricebook!$A$2:$A$1401,0))</f>
        <v>8.5</v>
      </c>
      <c r="E452" s="21"/>
    </row>
    <row r="453" customFormat="false" ht="15" hidden="false" customHeight="false" outlineLevel="0" collapsed="false">
      <c r="A453" s="21" t="s">
        <v>1044</v>
      </c>
      <c r="B453" s="21" t="str">
        <f aca="false">INDEX(Pricebook!$B$2:$B$1401,MATCH(A453,Pricebook!$A$2:$A$1401,0))</f>
        <v>Corrugated conduit 32mm x 25m, orange, Range A</v>
      </c>
      <c r="C453" s="19" t="n">
        <f aca="false">INDEX(Pricebook!$G$2:$G$1401,MATCH(A453,Pricebook!$A$2:$A$1401,0))</f>
        <v>48.17</v>
      </c>
      <c r="D453" s="19" t="n">
        <f aca="false">INDEX(Pricebook!$L$2:$L$1401,MATCH(A453,Pricebook!$A$2:$A$1401,0))</f>
        <v>68.85</v>
      </c>
      <c r="E453" s="21"/>
    </row>
    <row r="454" customFormat="false" ht="15" hidden="false" customHeight="false" outlineLevel="0" collapsed="false">
      <c r="A454" s="21" t="s">
        <v>1046</v>
      </c>
      <c r="B454" s="21" t="str">
        <f aca="false">INDEX(Pricebook!$B$2:$B$1401,MATCH(A454,Pricebook!$A$2:$A$1401,0))</f>
        <v>PVC conduit 90° bend 32mm, Range B</v>
      </c>
      <c r="C454" s="19" t="n">
        <f aca="false">INDEX(Pricebook!$G$2:$G$1401,MATCH(A454,Pricebook!$A$2:$A$1401,0))</f>
        <v>4.18</v>
      </c>
      <c r="D454" s="19" t="n">
        <f aca="false">INDEX(Pricebook!$L$2:$L$1401,MATCH(A454,Pricebook!$A$2:$A$1401,0))</f>
        <v>5.7</v>
      </c>
      <c r="E454" s="21"/>
    </row>
    <row r="455" customFormat="false" ht="15" hidden="false" customHeight="false" outlineLevel="0" collapsed="false">
      <c r="A455" s="21" t="s">
        <v>1048</v>
      </c>
      <c r="B455" s="21" t="str">
        <f aca="false">INDEX(Pricebook!$B$2:$B$1401,MATCH(A455,Pricebook!$A$2:$A$1401,0))</f>
        <v>Rigid PVC conduit 32mm x 4m, orange, Range B</v>
      </c>
      <c r="C455" s="19" t="n">
        <f aca="false">INDEX(Pricebook!$G$2:$G$1401,MATCH(A455,Pricebook!$A$2:$A$1401,0))</f>
        <v>16.13</v>
      </c>
      <c r="D455" s="19" t="n">
        <f aca="false">INDEX(Pricebook!$L$2:$L$1401,MATCH(A455,Pricebook!$A$2:$A$1401,0))</f>
        <v>23.05</v>
      </c>
      <c r="E455" s="21"/>
    </row>
    <row r="456" customFormat="false" ht="15" hidden="false" customHeight="false" outlineLevel="0" collapsed="false">
      <c r="A456" s="21" t="s">
        <v>1050</v>
      </c>
      <c r="B456" s="21" t="str">
        <f aca="false">INDEX(Pricebook!$B$2:$B$1401,MATCH(A456,Pricebook!$A$2:$A$1401,0))</f>
        <v>PVC conduit inspection elbow 32mm, Range B</v>
      </c>
      <c r="C456" s="19" t="n">
        <f aca="false">INDEX(Pricebook!$G$2:$G$1401,MATCH(A456,Pricebook!$A$2:$A$1401,0))</f>
        <v>5.83</v>
      </c>
      <c r="D456" s="19" t="n">
        <f aca="false">INDEX(Pricebook!$L$2:$L$1401,MATCH(A456,Pricebook!$A$2:$A$1401,0))</f>
        <v>8.35</v>
      </c>
      <c r="E456" s="21"/>
    </row>
    <row r="457" customFormat="false" ht="15" hidden="false" customHeight="false" outlineLevel="0" collapsed="false">
      <c r="A457" s="21" t="s">
        <v>1052</v>
      </c>
      <c r="B457" s="21" t="str">
        <f aca="false">INDEX(Pricebook!$B$2:$B$1401,MATCH(A457,Pricebook!$A$2:$A$1401,0))</f>
        <v>Single core cable 35mm², green/yellow, per metre</v>
      </c>
      <c r="C457" s="19" t="n">
        <f aca="false">INDEX(Pricebook!$G$2:$G$1401,MATCH(A457,Pricebook!$A$2:$A$1401,0))</f>
        <v>14.5</v>
      </c>
      <c r="D457" s="19" t="n">
        <f aca="false">INDEX(Pricebook!$L$2:$L$1401,MATCH(A457,Pricebook!$A$2:$A$1401,0))</f>
        <v>20.75</v>
      </c>
      <c r="E457" s="21"/>
    </row>
    <row r="458" customFormat="false" ht="15" hidden="false" customHeight="false" outlineLevel="0" collapsed="false">
      <c r="A458" s="21" t="s">
        <v>1054</v>
      </c>
      <c r="B458" s="21" t="str">
        <f aca="false">INDEX(Pricebook!$B$2:$B$1401,MATCH(A458,Pricebook!$A$2:$A$1401,0))</f>
        <v>Single core cable 35mm², black, per metre</v>
      </c>
      <c r="C458" s="19" t="n">
        <f aca="false">INDEX(Pricebook!$G$2:$G$1401,MATCH(A458,Pricebook!$A$2:$A$1401,0))</f>
        <v>14.61</v>
      </c>
      <c r="D458" s="19" t="n">
        <f aca="false">INDEX(Pricebook!$L$2:$L$1401,MATCH(A458,Pricebook!$A$2:$A$1401,0))</f>
        <v>18.05</v>
      </c>
      <c r="E458" s="21"/>
    </row>
    <row r="459" customFormat="false" ht="15" hidden="false" customHeight="false" outlineLevel="0" collapsed="false">
      <c r="A459" s="21" t="s">
        <v>1056</v>
      </c>
      <c r="B459" s="21" t="str">
        <f aca="false">INDEX(Pricebook!$B$2:$B$1401,MATCH(A459,Pricebook!$A$2:$A$1401,0))</f>
        <v>Corrugated conduit 20mm x 25m, white, Range A</v>
      </c>
      <c r="C459" s="19" t="n">
        <f aca="false">INDEX(Pricebook!$G$2:$G$1401,MATCH(A459,Pricebook!$A$2:$A$1401,0))</f>
        <v>23.6</v>
      </c>
      <c r="D459" s="19" t="n">
        <f aca="false">INDEX(Pricebook!$L$2:$L$1401,MATCH(A459,Pricebook!$A$2:$A$1401,0))</f>
        <v>33.75</v>
      </c>
      <c r="E459" s="21"/>
    </row>
    <row r="460" customFormat="false" ht="15" hidden="false" customHeight="false" outlineLevel="0" collapsed="false">
      <c r="A460" s="21" t="s">
        <v>1058</v>
      </c>
      <c r="B460" s="21" t="str">
        <f aca="false">INDEX(Pricebook!$B$2:$B$1401,MATCH(A460,Pricebook!$A$2:$A$1401,0))</f>
        <v>Single core cable 2.5mm², black, 100m coil</v>
      </c>
      <c r="C460" s="19" t="n">
        <f aca="false">INDEX(Pricebook!$G$2:$G$1401,MATCH(A460,Pricebook!$A$2:$A$1401,0))</f>
        <v>87.18</v>
      </c>
      <c r="D460" s="19" t="n">
        <f aca="false">INDEX(Pricebook!$L$2:$L$1401,MATCH(A460,Pricebook!$A$2:$A$1401,0))</f>
        <v>117.9</v>
      </c>
      <c r="E460" s="21"/>
    </row>
    <row r="461" customFormat="false" ht="15" hidden="false" customHeight="false" outlineLevel="0" collapsed="false">
      <c r="A461" s="21" t="s">
        <v>1060</v>
      </c>
      <c r="B461" s="21" t="str">
        <f aca="false">INDEX(Pricebook!$B$2:$B$1401,MATCH(A461,Pricebook!$A$2:$A$1401,0))</f>
        <v>Submain cable 4 core 10mm², per metre</v>
      </c>
      <c r="C461" s="19" t="n">
        <f aca="false">INDEX(Pricebook!$G$2:$G$1401,MATCH(A461,Pricebook!$A$2:$A$1401,0))</f>
        <v>10.59</v>
      </c>
      <c r="D461" s="19" t="n">
        <f aca="false">INDEX(Pricebook!$L$2:$L$1401,MATCH(A461,Pricebook!$A$2:$A$1401,0))</f>
        <v>15.15</v>
      </c>
      <c r="E461" s="21"/>
    </row>
    <row r="462" customFormat="false" ht="15" hidden="false" customHeight="false" outlineLevel="0" collapsed="false">
      <c r="A462" s="21" t="s">
        <v>1062</v>
      </c>
      <c r="B462" s="21" t="str">
        <f aca="false">INDEX(Pricebook!$B$2:$B$1401,MATCH(A462,Pricebook!$A$2:$A$1401,0))</f>
        <v>Flexible cord 3 core 0.75mm², white, 100m coil</v>
      </c>
      <c r="C462" s="19" t="n">
        <f aca="false">INDEX(Pricebook!$G$2:$G$1401,MATCH(A462,Pricebook!$A$2:$A$1401,0))</f>
        <v>63.75</v>
      </c>
      <c r="D462" s="19" t="n">
        <f aca="false">INDEX(Pricebook!$L$2:$L$1401,MATCH(A462,Pricebook!$A$2:$A$1401,0))</f>
        <v>91.1</v>
      </c>
      <c r="E462" s="21"/>
    </row>
    <row r="463" customFormat="false" ht="15" hidden="false" customHeight="false" outlineLevel="0" collapsed="false">
      <c r="A463" s="21" t="s">
        <v>1064</v>
      </c>
      <c r="B463" s="21" t="str">
        <f aca="false">INDEX(Pricebook!$B$2:$B$1401,MATCH(A463,Pricebook!$A$2:$A$1401,0))</f>
        <v>PVC conduit inspection elbow 25mm, Range D</v>
      </c>
      <c r="C463" s="19" t="n">
        <f aca="false">INDEX(Pricebook!$G$2:$G$1401,MATCH(A463,Pricebook!$A$2:$A$1401,0))</f>
        <v>4.61</v>
      </c>
      <c r="D463" s="19" t="n">
        <f aca="false">INDEX(Pricebook!$L$2:$L$1401,MATCH(A463,Pricebook!$A$2:$A$1401,0))</f>
        <v>6.3</v>
      </c>
      <c r="E463" s="21"/>
    </row>
    <row r="464" customFormat="false" ht="15" hidden="false" customHeight="false" outlineLevel="0" collapsed="false">
      <c r="A464" s="21" t="s">
        <v>1066</v>
      </c>
      <c r="B464" s="21" t="str">
        <f aca="false">INDEX(Pricebook!$B$2:$B$1401,MATCH(A464,Pricebook!$A$2:$A$1401,0))</f>
        <v>Single core cable 10mm², black, 100m coil</v>
      </c>
      <c r="C464" s="19" t="n">
        <f aca="false">INDEX(Pricebook!$G$2:$G$1401,MATCH(A464,Pricebook!$A$2:$A$1401,0))</f>
        <v>317.96</v>
      </c>
      <c r="D464" s="19" t="n">
        <f aca="false">INDEX(Pricebook!$L$2:$L$1401,MATCH(A464,Pricebook!$A$2:$A$1401,0))</f>
        <v>454.25</v>
      </c>
      <c r="E464" s="21"/>
    </row>
    <row r="465" customFormat="false" ht="15" hidden="false" customHeight="false" outlineLevel="0" collapsed="false">
      <c r="A465" s="21" t="s">
        <v>1068</v>
      </c>
      <c r="B465" s="21" t="str">
        <f aca="false">INDEX(Pricebook!$B$2:$B$1401,MATCH(A465,Pricebook!$A$2:$A$1401,0))</f>
        <v>Single core cable 25mm², green/yellow, per metre</v>
      </c>
      <c r="C465" s="19" t="n">
        <f aca="false">INDEX(Pricebook!$G$2:$G$1401,MATCH(A465,Pricebook!$A$2:$A$1401,0))</f>
        <v>10.04</v>
      </c>
      <c r="D465" s="19" t="n">
        <f aca="false">INDEX(Pricebook!$L$2:$L$1401,MATCH(A465,Pricebook!$A$2:$A$1401,0))</f>
        <v>14.35</v>
      </c>
      <c r="E465" s="21"/>
    </row>
    <row r="466" customFormat="false" ht="15" hidden="false" customHeight="false" outlineLevel="0" collapsed="false">
      <c r="A466" s="21" t="s">
        <v>1070</v>
      </c>
      <c r="B466" s="21" t="str">
        <f aca="false">INDEX(Pricebook!$B$2:$B$1401,MATCH(A466,Pricebook!$A$2:$A$1401,0))</f>
        <v>Single core cable 10mm², white, per metre</v>
      </c>
      <c r="C466" s="19" t="n">
        <f aca="false">INDEX(Pricebook!$G$2:$G$1401,MATCH(A466,Pricebook!$A$2:$A$1401,0))</f>
        <v>4.01</v>
      </c>
      <c r="D466" s="19" t="n">
        <f aca="false">INDEX(Pricebook!$L$2:$L$1401,MATCH(A466,Pricebook!$A$2:$A$1401,0))</f>
        <v>5.05</v>
      </c>
      <c r="E466" s="21"/>
    </row>
    <row r="467" customFormat="false" ht="15" hidden="false" customHeight="false" outlineLevel="0" collapsed="false">
      <c r="A467" s="21" t="s">
        <v>1072</v>
      </c>
      <c r="B467" s="21" t="str">
        <f aca="false">INDEX(Pricebook!$B$2:$B$1401,MATCH(A467,Pricebook!$A$2:$A$1401,0))</f>
        <v>Cable tray 100mm x 3m, perforated galvanised, Range B</v>
      </c>
      <c r="C467" s="19" t="n">
        <f aca="false">INDEX(Pricebook!$G$2:$G$1401,MATCH(A467,Pricebook!$A$2:$A$1401,0))</f>
        <v>39.1</v>
      </c>
      <c r="D467" s="19" t="n">
        <f aca="false">INDEX(Pricebook!$L$2:$L$1401,MATCH(A467,Pricebook!$A$2:$A$1401,0))</f>
        <v>55.9</v>
      </c>
      <c r="E467" s="21"/>
    </row>
    <row r="468" customFormat="false" ht="15" hidden="false" customHeight="false" outlineLevel="0" collapsed="false">
      <c r="A468" s="21" t="s">
        <v>1074</v>
      </c>
      <c r="B468" s="21" t="str">
        <f aca="false">INDEX(Pricebook!$B$2:$B$1401,MATCH(A468,Pricebook!$A$2:$A$1401,0))</f>
        <v>Single core cable 16mm², black, 100m coil</v>
      </c>
      <c r="C468" s="19" t="n">
        <f aca="false">INDEX(Pricebook!$G$2:$G$1401,MATCH(A468,Pricebook!$A$2:$A$1401,0))</f>
        <v>505.53</v>
      </c>
      <c r="D468" s="19" t="n">
        <f aca="false">INDEX(Pricebook!$L$2:$L$1401,MATCH(A468,Pricebook!$A$2:$A$1401,0))</f>
        <v>722.2</v>
      </c>
      <c r="E468" s="21"/>
    </row>
    <row r="469" customFormat="false" ht="15" hidden="false" customHeight="false" outlineLevel="0" collapsed="false">
      <c r="A469" s="21" t="s">
        <v>1076</v>
      </c>
      <c r="B469" s="21" t="str">
        <f aca="false">INDEX(Pricebook!$B$2:$B$1401,MATCH(A469,Pricebook!$A$2:$A$1401,0))</f>
        <v>PVC conduit inspection elbow 20mm, Range C</v>
      </c>
      <c r="C469" s="19" t="n">
        <f aca="false">INDEX(Pricebook!$G$2:$G$1401,MATCH(A469,Pricebook!$A$2:$A$1401,0))</f>
        <v>2.6</v>
      </c>
      <c r="D469" s="19" t="n">
        <f aca="false">INDEX(Pricebook!$L$2:$L$1401,MATCH(A469,Pricebook!$A$2:$A$1401,0))</f>
        <v>3.75</v>
      </c>
      <c r="E469" s="21"/>
    </row>
    <row r="470" customFormat="false" ht="15" hidden="false" customHeight="false" outlineLevel="0" collapsed="false">
      <c r="A470" s="21" t="s">
        <v>1078</v>
      </c>
      <c r="B470" s="21" t="str">
        <f aca="false">INDEX(Pricebook!$B$2:$B$1401,MATCH(A470,Pricebook!$A$2:$A$1401,0))</f>
        <v>Single core cable 16mm², blue, 100m coil</v>
      </c>
      <c r="C470" s="19" t="n">
        <f aca="false">INDEX(Pricebook!$G$2:$G$1401,MATCH(A470,Pricebook!$A$2:$A$1401,0))</f>
        <v>502.59</v>
      </c>
      <c r="D470" s="19" t="n">
        <f aca="false">INDEX(Pricebook!$L$2:$L$1401,MATCH(A470,Pricebook!$A$2:$A$1401,0))</f>
        <v>718</v>
      </c>
      <c r="E470" s="21"/>
    </row>
    <row r="471" customFormat="false" ht="15" hidden="false" customHeight="false" outlineLevel="0" collapsed="false">
      <c r="A471" s="21" t="s">
        <v>1080</v>
      </c>
      <c r="B471" s="21" t="str">
        <f aca="false">INDEX(Pricebook!$B$2:$B$1401,MATCH(A471,Pricebook!$A$2:$A$1401,0))</f>
        <v>TPS cable 2C+E 2.5mm², 100m coil</v>
      </c>
      <c r="C471" s="19" t="n">
        <f aca="false">INDEX(Pricebook!$G$2:$G$1401,MATCH(A471,Pricebook!$A$2:$A$1401,0))</f>
        <v>191.49</v>
      </c>
      <c r="D471" s="19" t="n">
        <f aca="false">INDEX(Pricebook!$L$2:$L$1401,MATCH(A471,Pricebook!$A$2:$A$1401,0))</f>
        <v>273.6</v>
      </c>
      <c r="E471" s="21"/>
    </row>
    <row r="472" customFormat="false" ht="15" hidden="false" customHeight="false" outlineLevel="0" collapsed="false">
      <c r="A472" s="21" t="s">
        <v>1082</v>
      </c>
      <c r="B472" s="21" t="str">
        <f aca="false">INDEX(Pricebook!$B$2:$B$1401,MATCH(A472,Pricebook!$A$2:$A$1401,0))</f>
        <v>Single core cable 4mm², white, per metre</v>
      </c>
      <c r="C472" s="19" t="n">
        <f aca="false">INDEX(Pricebook!$G$2:$G$1401,MATCH(A472,Pricebook!$A$2:$A$1401,0))</f>
        <v>1.66</v>
      </c>
      <c r="D472" s="19" t="n">
        <f aca="false">INDEX(Pricebook!$L$2:$L$1401,MATCH(A472,Pricebook!$A$2:$A$1401,0))</f>
        <v>2.4</v>
      </c>
      <c r="E472" s="21"/>
    </row>
    <row r="473" customFormat="false" ht="15" hidden="false" customHeight="false" outlineLevel="0" collapsed="false">
      <c r="A473" s="21" t="s">
        <v>1084</v>
      </c>
      <c r="B473" s="21" t="str">
        <f aca="false">INDEX(Pricebook!$B$2:$B$1401,MATCH(A473,Pricebook!$A$2:$A$1401,0))</f>
        <v>Single core cable 16mm², black, per metre</v>
      </c>
      <c r="C473" s="19" t="n">
        <f aca="false">INDEX(Pricebook!$G$2:$G$1401,MATCH(A473,Pricebook!$A$2:$A$1401,0))</f>
        <v>6.29</v>
      </c>
      <c r="D473" s="19" t="n">
        <f aca="false">INDEX(Pricebook!$L$2:$L$1401,MATCH(A473,Pricebook!$A$2:$A$1401,0))</f>
        <v>9</v>
      </c>
      <c r="E473" s="21"/>
    </row>
    <row r="474" customFormat="false" ht="15" hidden="false" customHeight="false" outlineLevel="0" collapsed="false">
      <c r="A474" s="21" t="s">
        <v>1086</v>
      </c>
      <c r="B474" s="21" t="str">
        <f aca="false">INDEX(Pricebook!$B$2:$B$1401,MATCH(A474,Pricebook!$A$2:$A$1401,0))</f>
        <v>Corrugated conduit 20mm x 25m, orange, Range C</v>
      </c>
      <c r="C474" s="19" t="n">
        <f aca="false">INDEX(Pricebook!$G$2:$G$1401,MATCH(A474,Pricebook!$A$2:$A$1401,0))</f>
        <v>32.27</v>
      </c>
      <c r="D474" s="19" t="n">
        <f aca="false">INDEX(Pricebook!$L$2:$L$1401,MATCH(A474,Pricebook!$A$2:$A$1401,0))</f>
        <v>46.1</v>
      </c>
      <c r="E474" s="21"/>
    </row>
    <row r="475" customFormat="false" ht="15" hidden="false" customHeight="false" outlineLevel="0" collapsed="false">
      <c r="A475" s="21" t="s">
        <v>1088</v>
      </c>
      <c r="B475" s="21" t="str">
        <f aca="false">INDEX(Pricebook!$B$2:$B$1401,MATCH(A475,Pricebook!$A$2:$A$1401,0))</f>
        <v>Cable ladder 100mm x 3m, galvanised, Range C</v>
      </c>
      <c r="C475" s="19" t="n">
        <f aca="false">INDEX(Pricebook!$G$2:$G$1401,MATCH(A475,Pricebook!$A$2:$A$1401,0))</f>
        <v>59.54</v>
      </c>
      <c r="D475" s="19" t="n">
        <f aca="false">INDEX(Pricebook!$L$2:$L$1401,MATCH(A475,Pricebook!$A$2:$A$1401,0))</f>
        <v>79.95</v>
      </c>
      <c r="E475" s="21"/>
    </row>
    <row r="476" customFormat="false" ht="15" hidden="false" customHeight="false" outlineLevel="0" collapsed="false">
      <c r="A476" s="21" t="s">
        <v>1092</v>
      </c>
      <c r="B476" s="21" t="str">
        <f aca="false">INDEX(Pricebook!$B$2:$B$1401,MATCH(A476,Pricebook!$A$2:$A$1401,0))</f>
        <v>TPS cable 3C+E 2.5mm², 100m coil</v>
      </c>
      <c r="C476" s="19" t="n">
        <f aca="false">INDEX(Pricebook!$G$2:$G$1401,MATCH(A476,Pricebook!$A$2:$A$1401,0))</f>
        <v>260.7</v>
      </c>
      <c r="D476" s="19" t="n">
        <f aca="false">INDEX(Pricebook!$L$2:$L$1401,MATCH(A476,Pricebook!$A$2:$A$1401,0))</f>
        <v>318.25</v>
      </c>
      <c r="E476" s="21"/>
    </row>
    <row r="477" customFormat="false" ht="15" hidden="false" customHeight="false" outlineLevel="0" collapsed="false">
      <c r="A477" s="21" t="s">
        <v>1094</v>
      </c>
      <c r="B477" s="21" t="str">
        <f aca="false">INDEX(Pricebook!$B$2:$B$1401,MATCH(A477,Pricebook!$A$2:$A$1401,0))</f>
        <v>Single core cable 4mm², green/yellow, 100m coil</v>
      </c>
      <c r="C477" s="19" t="n">
        <f aca="false">INDEX(Pricebook!$G$2:$G$1401,MATCH(A477,Pricebook!$A$2:$A$1401,0))</f>
        <v>132.3</v>
      </c>
      <c r="D477" s="19" t="n">
        <f aca="false">INDEX(Pricebook!$L$2:$L$1401,MATCH(A477,Pricebook!$A$2:$A$1401,0))</f>
        <v>180.75</v>
      </c>
      <c r="E477" s="21"/>
    </row>
    <row r="478" customFormat="false" ht="15" hidden="false" customHeight="false" outlineLevel="0" collapsed="false">
      <c r="A478" s="21" t="s">
        <v>1096</v>
      </c>
      <c r="B478" s="21" t="str">
        <f aca="false">INDEX(Pricebook!$B$2:$B$1401,MATCH(A478,Pricebook!$A$2:$A$1401,0))</f>
        <v>Single core cable 4mm², red, 100m coil</v>
      </c>
      <c r="C478" s="19" t="n">
        <f aca="false">INDEX(Pricebook!$G$2:$G$1401,MATCH(A478,Pricebook!$A$2:$A$1401,0))</f>
        <v>134.78</v>
      </c>
      <c r="D478" s="19" t="n">
        <f aca="false">INDEX(Pricebook!$L$2:$L$1401,MATCH(A478,Pricebook!$A$2:$A$1401,0))</f>
        <v>192.55</v>
      </c>
      <c r="E478" s="21"/>
    </row>
    <row r="479" customFormat="false" ht="15" hidden="false" customHeight="false" outlineLevel="0" collapsed="false">
      <c r="A479" s="21" t="s">
        <v>1098</v>
      </c>
      <c r="B479" s="21" t="str">
        <f aca="false">INDEX(Pricebook!$B$2:$B$1401,MATCH(A479,Pricebook!$A$2:$A$1401,0))</f>
        <v>Flexible cord 3 core 0.75mm², black, per metre</v>
      </c>
      <c r="C479" s="19" t="n">
        <f aca="false">INDEX(Pricebook!$G$2:$G$1401,MATCH(A479,Pricebook!$A$2:$A$1401,0))</f>
        <v>0.82</v>
      </c>
      <c r="D479" s="19" t="n">
        <f aca="false">INDEX(Pricebook!$L$2:$L$1401,MATCH(A479,Pricebook!$A$2:$A$1401,0))</f>
        <v>1.1</v>
      </c>
      <c r="E479" s="21"/>
    </row>
    <row r="480" customFormat="false" ht="15" hidden="false" customHeight="false" outlineLevel="0" collapsed="false">
      <c r="A480" s="21" t="s">
        <v>1100</v>
      </c>
      <c r="B480" s="21" t="str">
        <f aca="false">INDEX(Pricebook!$B$2:$B$1401,MATCH(A480,Pricebook!$A$2:$A$1401,0))</f>
        <v>TPS cable 3C+E 2.5mm², per metre</v>
      </c>
      <c r="C480" s="19" t="n">
        <f aca="false">INDEX(Pricebook!$G$2:$G$1401,MATCH(A480,Pricebook!$A$2:$A$1401,0))</f>
        <v>3.08</v>
      </c>
      <c r="D480" s="19" t="n">
        <f aca="false">INDEX(Pricebook!$L$2:$L$1401,MATCH(A480,Pricebook!$A$2:$A$1401,0))</f>
        <v>4.4</v>
      </c>
      <c r="E480" s="21"/>
    </row>
    <row r="481" customFormat="false" ht="15" hidden="false" customHeight="false" outlineLevel="0" collapsed="false">
      <c r="A481" s="21" t="s">
        <v>1102</v>
      </c>
      <c r="B481" s="21" t="str">
        <f aca="false">INDEX(Pricebook!$B$2:$B$1401,MATCH(A481,Pricebook!$A$2:$A$1401,0))</f>
        <v>Rigid PVC conduit 25mm x 4m, orange, Range B</v>
      </c>
      <c r="C481" s="19" t="n">
        <f aca="false">INDEX(Pricebook!$G$2:$G$1401,MATCH(A481,Pricebook!$A$2:$A$1401,0))</f>
        <v>10.02</v>
      </c>
      <c r="D481" s="19" t="n">
        <f aca="false">INDEX(Pricebook!$L$2:$L$1401,MATCH(A481,Pricebook!$A$2:$A$1401,0))</f>
        <v>14.35</v>
      </c>
      <c r="E481" s="21"/>
    </row>
    <row r="482" customFormat="false" ht="15" hidden="false" customHeight="false" outlineLevel="0" collapsed="false">
      <c r="A482" s="21" t="s">
        <v>1104</v>
      </c>
      <c r="B482" s="21" t="str">
        <f aca="false">INDEX(Pricebook!$B$2:$B$1401,MATCH(A482,Pricebook!$A$2:$A$1401,0))</f>
        <v>Corrugated conduit 25mm x 25m, white, Range D</v>
      </c>
      <c r="C482" s="19" t="n">
        <f aca="false">INDEX(Pricebook!$G$2:$G$1401,MATCH(A482,Pricebook!$A$2:$A$1401,0))</f>
        <v>52.43</v>
      </c>
      <c r="D482" s="19" t="n">
        <f aca="false">INDEX(Pricebook!$L$2:$L$1401,MATCH(A482,Pricebook!$A$2:$A$1401,0))</f>
        <v>74.9</v>
      </c>
      <c r="E482" s="21"/>
    </row>
    <row r="483" customFormat="false" ht="15" hidden="false" customHeight="false" outlineLevel="0" collapsed="false">
      <c r="A483" s="21" t="s">
        <v>1106</v>
      </c>
      <c r="B483" s="21" t="str">
        <f aca="false">INDEX(Pricebook!$B$2:$B$1401,MATCH(A483,Pricebook!$A$2:$A$1401,0))</f>
        <v>Submain cable 4 core 50mm², per metre</v>
      </c>
      <c r="C483" s="19" t="n">
        <f aca="false">INDEX(Pricebook!$G$2:$G$1401,MATCH(A483,Pricebook!$A$2:$A$1401,0))</f>
        <v>46.63</v>
      </c>
      <c r="D483" s="19" t="n">
        <f aca="false">INDEX(Pricebook!$L$2:$L$1401,MATCH(A483,Pricebook!$A$2:$A$1401,0))</f>
        <v>66.65</v>
      </c>
      <c r="E483" s="21"/>
    </row>
    <row r="484" customFormat="false" ht="15" hidden="false" customHeight="false" outlineLevel="0" collapsed="false">
      <c r="A484" s="21" t="s">
        <v>1108</v>
      </c>
      <c r="B484" s="21" t="str">
        <f aca="false">INDEX(Pricebook!$B$2:$B$1401,MATCH(A484,Pricebook!$A$2:$A$1401,0))</f>
        <v>Single core cable 4mm², red, per metre</v>
      </c>
      <c r="C484" s="19" t="n">
        <f aca="false">INDEX(Pricebook!$G$2:$G$1401,MATCH(A484,Pricebook!$A$2:$A$1401,0))</f>
        <v>1.67</v>
      </c>
      <c r="D484" s="19" t="n">
        <f aca="false">INDEX(Pricebook!$L$2:$L$1401,MATCH(A484,Pricebook!$A$2:$A$1401,0))</f>
        <v>2.1</v>
      </c>
      <c r="E484" s="21"/>
    </row>
    <row r="485" customFormat="false" ht="15" hidden="false" customHeight="false" outlineLevel="0" collapsed="false">
      <c r="A485" s="21" t="s">
        <v>1110</v>
      </c>
      <c r="B485" s="21" t="str">
        <f aca="false">INDEX(Pricebook!$B$2:$B$1401,MATCH(A485,Pricebook!$A$2:$A$1401,0))</f>
        <v>Flexible cord 3 core 2.5mm², white, 100m coil</v>
      </c>
      <c r="C485" s="19" t="n">
        <f aca="false">INDEX(Pricebook!$G$2:$G$1401,MATCH(A485,Pricebook!$A$2:$A$1401,0))</f>
        <v>218.63</v>
      </c>
      <c r="D485" s="19" t="n">
        <f aca="false">INDEX(Pricebook!$L$2:$L$1401,MATCH(A485,Pricebook!$A$2:$A$1401,0))</f>
        <v>312.35</v>
      </c>
      <c r="E485" s="21"/>
    </row>
    <row r="486" customFormat="false" ht="15" hidden="false" customHeight="false" outlineLevel="0" collapsed="false">
      <c r="A486" s="21" t="s">
        <v>1112</v>
      </c>
      <c r="B486" s="21" t="str">
        <f aca="false">INDEX(Pricebook!$B$2:$B$1401,MATCH(A486,Pricebook!$A$2:$A$1401,0))</f>
        <v>Single core cable 6mm², blue, per metre</v>
      </c>
      <c r="C486" s="19" t="n">
        <f aca="false">INDEX(Pricebook!$G$2:$G$1401,MATCH(A486,Pricebook!$A$2:$A$1401,0))</f>
        <v>2.42</v>
      </c>
      <c r="D486" s="19" t="n">
        <f aca="false">INDEX(Pricebook!$L$2:$L$1401,MATCH(A486,Pricebook!$A$2:$A$1401,0))</f>
        <v>3</v>
      </c>
      <c r="E486" s="21"/>
    </row>
    <row r="487" customFormat="false" ht="15" hidden="false" customHeight="false" outlineLevel="0" collapsed="false">
      <c r="A487" s="21" t="s">
        <v>1114</v>
      </c>
      <c r="B487" s="21" t="str">
        <f aca="false">INDEX(Pricebook!$B$2:$B$1401,MATCH(A487,Pricebook!$A$2:$A$1401,0))</f>
        <v>PVC conduit coupling 20mm, Range A</v>
      </c>
      <c r="C487" s="19" t="n">
        <f aca="false">INDEX(Pricebook!$G$2:$G$1401,MATCH(A487,Pricebook!$A$2:$A$1401,0))</f>
        <v>0.96</v>
      </c>
      <c r="D487" s="19" t="n">
        <f aca="false">INDEX(Pricebook!$L$2:$L$1401,MATCH(A487,Pricebook!$A$2:$A$1401,0))</f>
        <v>1.4</v>
      </c>
      <c r="E487" s="21"/>
    </row>
    <row r="488" customFormat="false" ht="15" hidden="false" customHeight="false" outlineLevel="0" collapsed="false">
      <c r="A488" s="21" t="s">
        <v>1116</v>
      </c>
      <c r="B488" s="21" t="str">
        <f aca="false">INDEX(Pricebook!$B$2:$B$1401,MATCH(A488,Pricebook!$A$2:$A$1401,0))</f>
        <v>Cable tray 300mm x 3m, perforated galvanised, Range D</v>
      </c>
      <c r="C488" s="19" t="n">
        <f aca="false">INDEX(Pricebook!$G$2:$G$1401,MATCH(A488,Pricebook!$A$2:$A$1401,0))</f>
        <v>123.51</v>
      </c>
      <c r="D488" s="19" t="n">
        <f aca="false">INDEX(Pricebook!$L$2:$L$1401,MATCH(A488,Pricebook!$A$2:$A$1401,0))</f>
        <v>176.45</v>
      </c>
      <c r="E488" s="21"/>
    </row>
    <row r="489" customFormat="false" ht="15" hidden="false" customHeight="false" outlineLevel="0" collapsed="false">
      <c r="A489" s="21" t="s">
        <v>1118</v>
      </c>
      <c r="B489" s="21" t="str">
        <f aca="false">INDEX(Pricebook!$B$2:$B$1401,MATCH(A489,Pricebook!$A$2:$A$1401,0))</f>
        <v>Single core cable 4mm², blue, per metre</v>
      </c>
      <c r="C489" s="19" t="n">
        <f aca="false">INDEX(Pricebook!$G$2:$G$1401,MATCH(A489,Pricebook!$A$2:$A$1401,0))</f>
        <v>1.69</v>
      </c>
      <c r="D489" s="19" t="n">
        <f aca="false">INDEX(Pricebook!$L$2:$L$1401,MATCH(A489,Pricebook!$A$2:$A$1401,0))</f>
        <v>2.1</v>
      </c>
      <c r="E489" s="21"/>
    </row>
    <row r="490" customFormat="false" ht="15" hidden="false" customHeight="false" outlineLevel="0" collapsed="false">
      <c r="A490" s="21" t="s">
        <v>1120</v>
      </c>
      <c r="B490" s="21" t="str">
        <f aca="false">INDEX(Pricebook!$B$2:$B$1401,MATCH(A490,Pricebook!$A$2:$A$1401,0))</f>
        <v>Single core cable 50mm², green/yellow, per metre</v>
      </c>
      <c r="C490" s="19" t="n">
        <f aca="false">INDEX(Pricebook!$G$2:$G$1401,MATCH(A490,Pricebook!$A$2:$A$1401,0))</f>
        <v>19.86</v>
      </c>
      <c r="D490" s="19" t="n">
        <f aca="false">INDEX(Pricebook!$L$2:$L$1401,MATCH(A490,Pricebook!$A$2:$A$1401,0))</f>
        <v>28.4</v>
      </c>
      <c r="E490" s="21"/>
    </row>
    <row r="491" customFormat="false" ht="15" hidden="false" customHeight="false" outlineLevel="0" collapsed="false">
      <c r="A491" s="21" t="s">
        <v>1122</v>
      </c>
      <c r="B491" s="21" t="str">
        <f aca="false">INDEX(Pricebook!$B$2:$B$1401,MATCH(A491,Pricebook!$A$2:$A$1401,0))</f>
        <v>Single core cable 25mm², black, per metre</v>
      </c>
      <c r="C491" s="19" t="n">
        <f aca="false">INDEX(Pricebook!$G$2:$G$1401,MATCH(A491,Pricebook!$A$2:$A$1401,0))</f>
        <v>9.98</v>
      </c>
      <c r="D491" s="19" t="n">
        <f aca="false">INDEX(Pricebook!$L$2:$L$1401,MATCH(A491,Pricebook!$A$2:$A$1401,0))</f>
        <v>13.15</v>
      </c>
      <c r="E491" s="21"/>
    </row>
    <row r="492" customFormat="false" ht="15" hidden="false" customHeight="false" outlineLevel="0" collapsed="false">
      <c r="A492" s="21" t="s">
        <v>1124</v>
      </c>
      <c r="B492" s="21" t="str">
        <f aca="false">INDEX(Pricebook!$B$2:$B$1401,MATCH(A492,Pricebook!$A$2:$A$1401,0))</f>
        <v>Single core cable 16mm², red, per metre</v>
      </c>
      <c r="C492" s="19" t="n">
        <f aca="false">INDEX(Pricebook!$G$2:$G$1401,MATCH(A492,Pricebook!$A$2:$A$1401,0))</f>
        <v>6.29</v>
      </c>
      <c r="D492" s="19" t="n">
        <f aca="false">INDEX(Pricebook!$L$2:$L$1401,MATCH(A492,Pricebook!$A$2:$A$1401,0))</f>
        <v>9</v>
      </c>
      <c r="E492" s="21"/>
    </row>
    <row r="493" customFormat="false" ht="15" hidden="false" customHeight="false" outlineLevel="0" collapsed="false">
      <c r="A493" s="21" t="s">
        <v>1126</v>
      </c>
      <c r="B493" s="21" t="str">
        <f aca="false">INDEX(Pricebook!$B$2:$B$1401,MATCH(A493,Pricebook!$A$2:$A$1401,0))</f>
        <v>PVC conduit coupling 25mm, Range A</v>
      </c>
      <c r="C493" s="19" t="n">
        <f aca="false">INDEX(Pricebook!$G$2:$G$1401,MATCH(A493,Pricebook!$A$2:$A$1401,0))</f>
        <v>1.47</v>
      </c>
      <c r="D493" s="19" t="n">
        <f aca="false">INDEX(Pricebook!$L$2:$L$1401,MATCH(A493,Pricebook!$A$2:$A$1401,0))</f>
        <v>2</v>
      </c>
      <c r="E493" s="21"/>
    </row>
    <row r="494" customFormat="false" ht="15" hidden="false" customHeight="false" outlineLevel="0" collapsed="false">
      <c r="A494" s="21" t="s">
        <v>1128</v>
      </c>
      <c r="B494" s="21" t="str">
        <f aca="false">INDEX(Pricebook!$B$2:$B$1401,MATCH(A494,Pricebook!$A$2:$A$1401,0))</f>
        <v>Single core cable 35mm², blue, 100m coil</v>
      </c>
      <c r="C494" s="19" t="n">
        <f aca="false">INDEX(Pricebook!$G$2:$G$1401,MATCH(A494,Pricebook!$A$2:$A$1401,0))</f>
        <v>1181.16</v>
      </c>
      <c r="D494" s="19" t="n">
        <f aca="false">INDEX(Pricebook!$L$2:$L$1401,MATCH(A494,Pricebook!$A$2:$A$1401,0))</f>
        <v>1442.9</v>
      </c>
      <c r="E494" s="21"/>
    </row>
    <row r="495" customFormat="false" ht="15" hidden="false" customHeight="false" outlineLevel="0" collapsed="false">
      <c r="A495" s="21" t="s">
        <v>1130</v>
      </c>
      <c r="B495" s="21" t="str">
        <f aca="false">INDEX(Pricebook!$B$2:$B$1401,MATCH(A495,Pricebook!$A$2:$A$1401,0))</f>
        <v>PVC conduit 90° bend 20mm, Range A</v>
      </c>
      <c r="C495" s="19" t="n">
        <f aca="false">INDEX(Pricebook!$G$2:$G$1401,MATCH(A495,Pricebook!$A$2:$A$1401,0))</f>
        <v>1.39</v>
      </c>
      <c r="D495" s="19" t="n">
        <f aca="false">INDEX(Pricebook!$L$2:$L$1401,MATCH(A495,Pricebook!$A$2:$A$1401,0))</f>
        <v>2</v>
      </c>
      <c r="E495" s="21"/>
    </row>
    <row r="496" customFormat="false" ht="15" hidden="false" customHeight="false" outlineLevel="0" collapsed="false">
      <c r="A496" s="21" t="s">
        <v>1132</v>
      </c>
      <c r="B496" s="21" t="str">
        <f aca="false">INDEX(Pricebook!$B$2:$B$1401,MATCH(A496,Pricebook!$A$2:$A$1401,0))</f>
        <v>PVC conduit 90° bend 20mm, Range C</v>
      </c>
      <c r="C496" s="19" t="n">
        <f aca="false">INDEX(Pricebook!$G$2:$G$1401,MATCH(A496,Pricebook!$A$2:$A$1401,0))</f>
        <v>1.88</v>
      </c>
      <c r="D496" s="19" t="n">
        <f aca="false">INDEX(Pricebook!$L$2:$L$1401,MATCH(A496,Pricebook!$A$2:$A$1401,0))</f>
        <v>2.55</v>
      </c>
      <c r="E496" s="21"/>
    </row>
    <row r="497" customFormat="false" ht="15" hidden="false" customHeight="false" outlineLevel="0" collapsed="false">
      <c r="A497" s="21" t="s">
        <v>1134</v>
      </c>
      <c r="B497" s="21" t="str">
        <f aca="false">INDEX(Pricebook!$B$2:$B$1401,MATCH(A497,Pricebook!$A$2:$A$1401,0))</f>
        <v>Rigid PVC conduit 40mm x 4m, orange, Range B</v>
      </c>
      <c r="C497" s="19" t="n">
        <f aca="false">INDEX(Pricebook!$G$2:$G$1401,MATCH(A497,Pricebook!$A$2:$A$1401,0))</f>
        <v>24.52</v>
      </c>
      <c r="D497" s="19" t="n">
        <f aca="false">INDEX(Pricebook!$L$2:$L$1401,MATCH(A497,Pricebook!$A$2:$A$1401,0))</f>
        <v>26.95</v>
      </c>
      <c r="E497" s="21"/>
    </row>
    <row r="498" customFormat="false" ht="15" hidden="false" customHeight="false" outlineLevel="0" collapsed="false">
      <c r="A498" s="21" t="s">
        <v>1136</v>
      </c>
      <c r="B498" s="21" t="str">
        <f aca="false">INDEX(Pricebook!$B$2:$B$1401,MATCH(A498,Pricebook!$A$2:$A$1401,0))</f>
        <v>Flexible cord 3 core 2.5mm², black, 100m coil</v>
      </c>
      <c r="C498" s="19" t="n">
        <f aca="false">INDEX(Pricebook!$G$2:$G$1401,MATCH(A498,Pricebook!$A$2:$A$1401,0))</f>
        <v>219.94</v>
      </c>
      <c r="D498" s="19" t="n">
        <f aca="false">INDEX(Pricebook!$L$2:$L$1401,MATCH(A498,Pricebook!$A$2:$A$1401,0))</f>
        <v>294.2</v>
      </c>
      <c r="E498" s="21"/>
    </row>
    <row r="499" customFormat="false" ht="15" hidden="false" customHeight="false" outlineLevel="0" collapsed="false">
      <c r="A499" s="21" t="s">
        <v>1138</v>
      </c>
      <c r="B499" s="21" t="str">
        <f aca="false">INDEX(Pricebook!$B$2:$B$1401,MATCH(A499,Pricebook!$A$2:$A$1401,0))</f>
        <v>Rigid PVC conduit 25mm x 4m, grey, Range C</v>
      </c>
      <c r="C499" s="19" t="n">
        <f aca="false">INDEX(Pricebook!$G$2:$G$1401,MATCH(A499,Pricebook!$A$2:$A$1401,0))</f>
        <v>11.62</v>
      </c>
      <c r="D499" s="19" t="n">
        <f aca="false">INDEX(Pricebook!$L$2:$L$1401,MATCH(A499,Pricebook!$A$2:$A$1401,0))</f>
        <v>16.6</v>
      </c>
      <c r="E499" s="21"/>
    </row>
    <row r="500" customFormat="false" ht="15" hidden="false" customHeight="false" outlineLevel="0" collapsed="false">
      <c r="A500" s="21" t="s">
        <v>1140</v>
      </c>
      <c r="B500" s="21" t="str">
        <f aca="false">INDEX(Pricebook!$B$2:$B$1401,MATCH(A500,Pricebook!$A$2:$A$1401,0))</f>
        <v>PVC conduit 45° bend 32mm, Range A</v>
      </c>
      <c r="C500" s="19" t="n">
        <f aca="false">INDEX(Pricebook!$G$2:$G$1401,MATCH(A500,Pricebook!$A$2:$A$1401,0))</f>
        <v>3.6</v>
      </c>
      <c r="D500" s="19" t="n">
        <f aca="false">INDEX(Pricebook!$L$2:$L$1401,MATCH(A500,Pricebook!$A$2:$A$1401,0))</f>
        <v>5.15</v>
      </c>
      <c r="E500" s="21"/>
    </row>
    <row r="501" customFormat="false" ht="15" hidden="false" customHeight="false" outlineLevel="0" collapsed="false">
      <c r="A501" s="21" t="s">
        <v>1142</v>
      </c>
      <c r="B501" s="21" t="str">
        <f aca="false">INDEX(Pricebook!$B$2:$B$1401,MATCH(A501,Pricebook!$A$2:$A$1401,0))</f>
        <v>PVC conduit 45° bend 25mm, Range B</v>
      </c>
      <c r="C501" s="19" t="n">
        <f aca="false">INDEX(Pricebook!$G$2:$G$1401,MATCH(A501,Pricebook!$A$2:$A$1401,0))</f>
        <v>2.42</v>
      </c>
      <c r="D501" s="19" t="n">
        <f aca="false">INDEX(Pricebook!$L$2:$L$1401,MATCH(A501,Pricebook!$A$2:$A$1401,0))</f>
        <v>3.5</v>
      </c>
      <c r="E501" s="21"/>
    </row>
    <row r="502" customFormat="false" ht="15" hidden="false" customHeight="false" outlineLevel="0" collapsed="false">
      <c r="A502" s="21" t="s">
        <v>1144</v>
      </c>
      <c r="B502" s="21" t="str">
        <f aca="false">INDEX(Pricebook!$B$2:$B$1401,MATCH(A502,Pricebook!$A$2:$A$1401,0))</f>
        <v>PVC conduit 90° bend 25mm, Range C</v>
      </c>
      <c r="C502" s="19" t="n">
        <f aca="false">INDEX(Pricebook!$G$2:$G$1401,MATCH(A502,Pricebook!$A$2:$A$1401,0))</f>
        <v>2.82</v>
      </c>
      <c r="D502" s="19" t="n">
        <f aca="false">INDEX(Pricebook!$L$2:$L$1401,MATCH(A502,Pricebook!$A$2:$A$1401,0))</f>
        <v>3.85</v>
      </c>
      <c r="E502" s="21"/>
    </row>
    <row r="503" customFormat="false" ht="15" hidden="false" customHeight="false" outlineLevel="0" collapsed="false">
      <c r="A503" s="21" t="s">
        <v>1146</v>
      </c>
      <c r="B503" s="21" t="str">
        <f aca="false">INDEX(Pricebook!$B$2:$B$1401,MATCH(A503,Pricebook!$A$2:$A$1401,0))</f>
        <v>PVC conduit inspection elbow 32mm, Range C</v>
      </c>
      <c r="C503" s="19" t="n">
        <f aca="false">INDEX(Pricebook!$G$2:$G$1401,MATCH(A503,Pricebook!$A$2:$A$1401,0))</f>
        <v>6.77</v>
      </c>
      <c r="D503" s="19" t="n">
        <f aca="false">INDEX(Pricebook!$L$2:$L$1401,MATCH(A503,Pricebook!$A$2:$A$1401,0))</f>
        <v>9.7</v>
      </c>
      <c r="E503" s="21"/>
    </row>
    <row r="504" customFormat="false" ht="15" hidden="false" customHeight="false" outlineLevel="0" collapsed="false">
      <c r="A504" s="21" t="s">
        <v>1148</v>
      </c>
      <c r="B504" s="21" t="str">
        <f aca="false">INDEX(Pricebook!$B$2:$B$1401,MATCH(A504,Pricebook!$A$2:$A$1401,0))</f>
        <v>TPS cable 2C+E 4mm², 100m coil</v>
      </c>
      <c r="C504" s="19" t="n">
        <f aca="false">INDEX(Pricebook!$G$2:$G$1401,MATCH(A504,Pricebook!$A$2:$A$1401,0))</f>
        <v>298.19</v>
      </c>
      <c r="D504" s="19" t="n">
        <f aca="false">INDEX(Pricebook!$L$2:$L$1401,MATCH(A504,Pricebook!$A$2:$A$1401,0))</f>
        <v>426</v>
      </c>
      <c r="E504" s="21"/>
    </row>
    <row r="505" customFormat="false" ht="15" hidden="false" customHeight="false" outlineLevel="0" collapsed="false">
      <c r="A505" s="21" t="s">
        <v>1150</v>
      </c>
      <c r="B505" s="21" t="str">
        <f aca="false">INDEX(Pricebook!$B$2:$B$1401,MATCH(A505,Pricebook!$A$2:$A$1401,0))</f>
        <v>Orange circular cable 2C+E 4mm², per metre</v>
      </c>
      <c r="C505" s="19" t="n">
        <f aca="false">INDEX(Pricebook!$G$2:$G$1401,MATCH(A505,Pricebook!$A$2:$A$1401,0))</f>
        <v>3.85</v>
      </c>
      <c r="D505" s="19" t="n">
        <f aca="false">INDEX(Pricebook!$L$2:$L$1401,MATCH(A505,Pricebook!$A$2:$A$1401,0))</f>
        <v>4.75</v>
      </c>
      <c r="E505" s="21"/>
    </row>
    <row r="506" customFormat="false" ht="15" hidden="false" customHeight="false" outlineLevel="0" collapsed="false">
      <c r="A506" s="21" t="s">
        <v>1152</v>
      </c>
      <c r="B506" s="21" t="str">
        <f aca="false">INDEX(Pricebook!$B$2:$B$1401,MATCH(A506,Pricebook!$A$2:$A$1401,0))</f>
        <v>Corrugated conduit 32mm x 25m, white, Range C</v>
      </c>
      <c r="C506" s="19" t="n">
        <f aca="false">INDEX(Pricebook!$G$2:$G$1401,MATCH(A506,Pricebook!$A$2:$A$1401,0))</f>
        <v>65.87</v>
      </c>
      <c r="D506" s="19" t="n">
        <f aca="false">INDEX(Pricebook!$L$2:$L$1401,MATCH(A506,Pricebook!$A$2:$A$1401,0))</f>
        <v>89.05</v>
      </c>
      <c r="E506" s="21"/>
    </row>
    <row r="507" customFormat="false" ht="15" hidden="false" customHeight="false" outlineLevel="0" collapsed="false">
      <c r="A507" s="21" t="s">
        <v>1154</v>
      </c>
      <c r="B507" s="21" t="str">
        <f aca="false">INDEX(Pricebook!$B$2:$B$1401,MATCH(A507,Pricebook!$A$2:$A$1401,0))</f>
        <v>Corrugated conduit 25mm x 25m, white, Range A</v>
      </c>
      <c r="C507" s="19" t="n">
        <f aca="false">INDEX(Pricebook!$G$2:$G$1401,MATCH(A507,Pricebook!$A$2:$A$1401,0))</f>
        <v>32.93</v>
      </c>
      <c r="D507" s="19" t="n">
        <f aca="false">INDEX(Pricebook!$L$2:$L$1401,MATCH(A507,Pricebook!$A$2:$A$1401,0))</f>
        <v>47.05</v>
      </c>
      <c r="E507" s="21"/>
    </row>
    <row r="508" customFormat="false" ht="15" hidden="false" customHeight="false" outlineLevel="0" collapsed="false">
      <c r="A508" s="21" t="s">
        <v>1156</v>
      </c>
      <c r="B508" s="21" t="str">
        <f aca="false">INDEX(Pricebook!$B$2:$B$1401,MATCH(A508,Pricebook!$A$2:$A$1401,0))</f>
        <v>Single core cable 50mm², blue, per metre</v>
      </c>
      <c r="C508" s="19" t="n">
        <f aca="false">INDEX(Pricebook!$G$2:$G$1401,MATCH(A508,Pricebook!$A$2:$A$1401,0))</f>
        <v>19.96</v>
      </c>
      <c r="D508" s="19" t="n">
        <f aca="false">INDEX(Pricebook!$L$2:$L$1401,MATCH(A508,Pricebook!$A$2:$A$1401,0))</f>
        <v>24.65</v>
      </c>
      <c r="E508" s="21"/>
    </row>
    <row r="509" customFormat="false" ht="15" hidden="false" customHeight="false" outlineLevel="0" collapsed="false">
      <c r="A509" s="21" t="s">
        <v>1158</v>
      </c>
      <c r="B509" s="21" t="str">
        <f aca="false">INDEX(Pricebook!$B$2:$B$1401,MATCH(A509,Pricebook!$A$2:$A$1401,0))</f>
        <v>Flexible cord 3 core 1.0mm², white, per metre</v>
      </c>
      <c r="C509" s="19" t="n">
        <f aca="false">INDEX(Pricebook!$G$2:$G$1401,MATCH(A509,Pricebook!$A$2:$A$1401,0))</f>
        <v>1.12</v>
      </c>
      <c r="D509" s="19" t="n">
        <f aca="false">INDEX(Pricebook!$L$2:$L$1401,MATCH(A509,Pricebook!$A$2:$A$1401,0))</f>
        <v>1.5</v>
      </c>
      <c r="E509" s="21"/>
    </row>
    <row r="510" customFormat="false" ht="15" hidden="false" customHeight="false" outlineLevel="0" collapsed="false">
      <c r="A510" s="21" t="s">
        <v>1160</v>
      </c>
      <c r="B510" s="21" t="str">
        <f aca="false">INDEX(Pricebook!$B$2:$B$1401,MATCH(A510,Pricebook!$A$2:$A$1401,0))</f>
        <v>PVC conduit inspection elbow 32mm, Range D</v>
      </c>
      <c r="C510" s="19" t="n">
        <f aca="false">INDEX(Pricebook!$G$2:$G$1401,MATCH(A510,Pricebook!$A$2:$A$1401,0))</f>
        <v>7.97</v>
      </c>
      <c r="D510" s="19" t="n">
        <f aca="false">INDEX(Pricebook!$L$2:$L$1401,MATCH(A510,Pricebook!$A$2:$A$1401,0))</f>
        <v>11.4</v>
      </c>
      <c r="E510" s="21"/>
    </row>
    <row r="511" customFormat="false" ht="15" hidden="false" customHeight="false" outlineLevel="0" collapsed="false">
      <c r="A511" s="21" t="s">
        <v>1162</v>
      </c>
      <c r="B511" s="21" t="str">
        <f aca="false">INDEX(Pricebook!$B$2:$B$1401,MATCH(A511,Pricebook!$A$2:$A$1401,0))</f>
        <v>Rigid PVC conduit 20mm x 4m, orange, Range B</v>
      </c>
      <c r="C511" s="19" t="n">
        <f aca="false">INDEX(Pricebook!$G$2:$G$1401,MATCH(A511,Pricebook!$A$2:$A$1401,0))</f>
        <v>6.81</v>
      </c>
      <c r="D511" s="19" t="n">
        <f aca="false">INDEX(Pricebook!$L$2:$L$1401,MATCH(A511,Pricebook!$A$2:$A$1401,0))</f>
        <v>9.75</v>
      </c>
      <c r="E511" s="21"/>
    </row>
    <row r="512" customFormat="false" ht="15" hidden="false" customHeight="false" outlineLevel="0" collapsed="false">
      <c r="A512" s="21" t="s">
        <v>1164</v>
      </c>
      <c r="B512" s="21" t="str">
        <f aca="false">INDEX(Pricebook!$B$2:$B$1401,MATCH(A512,Pricebook!$A$2:$A$1401,0))</f>
        <v>Single core cable 4mm², blue, 100m coil</v>
      </c>
      <c r="C512" s="19" t="n">
        <f aca="false">INDEX(Pricebook!$G$2:$G$1401,MATCH(A512,Pricebook!$A$2:$A$1401,0))</f>
        <v>132.77</v>
      </c>
      <c r="D512" s="19" t="n">
        <f aca="false">INDEX(Pricebook!$L$2:$L$1401,MATCH(A512,Pricebook!$A$2:$A$1401,0))</f>
        <v>174.7</v>
      </c>
      <c r="E512" s="21"/>
    </row>
    <row r="513" customFormat="false" ht="15" hidden="false" customHeight="false" outlineLevel="0" collapsed="false">
      <c r="A513" s="21" t="s">
        <v>1166</v>
      </c>
      <c r="B513" s="21" t="str">
        <f aca="false">INDEX(Pricebook!$B$2:$B$1401,MATCH(A513,Pricebook!$A$2:$A$1401,0))</f>
        <v>PVC conduit 45° bend 20mm, Range B</v>
      </c>
      <c r="C513" s="19" t="n">
        <f aca="false">INDEX(Pricebook!$G$2:$G$1401,MATCH(A513,Pricebook!$A$2:$A$1401,0))</f>
        <v>1.64</v>
      </c>
      <c r="D513" s="19" t="n">
        <f aca="false">INDEX(Pricebook!$L$2:$L$1401,MATCH(A513,Pricebook!$A$2:$A$1401,0))</f>
        <v>2.35</v>
      </c>
      <c r="E513" s="21"/>
    </row>
    <row r="514" customFormat="false" ht="15" hidden="false" customHeight="false" outlineLevel="0" collapsed="false">
      <c r="A514" s="21" t="s">
        <v>1168</v>
      </c>
      <c r="B514" s="21" t="str">
        <f aca="false">INDEX(Pricebook!$B$2:$B$1401,MATCH(A514,Pricebook!$A$2:$A$1401,0))</f>
        <v>Single core cable 50mm², red, per metre</v>
      </c>
      <c r="C514" s="19" t="n">
        <f aca="false">INDEX(Pricebook!$G$2:$G$1401,MATCH(A514,Pricebook!$A$2:$A$1401,0))</f>
        <v>19.85</v>
      </c>
      <c r="D514" s="19" t="n">
        <f aca="false">INDEX(Pricebook!$L$2:$L$1401,MATCH(A514,Pricebook!$A$2:$A$1401,0))</f>
        <v>28.4</v>
      </c>
      <c r="E514" s="21"/>
    </row>
    <row r="515" customFormat="false" ht="15" hidden="false" customHeight="false" outlineLevel="0" collapsed="false">
      <c r="A515" s="21" t="s">
        <v>1170</v>
      </c>
      <c r="B515" s="21" t="str">
        <f aca="false">INDEX(Pricebook!$B$2:$B$1401,MATCH(A515,Pricebook!$A$2:$A$1401,0))</f>
        <v>TPS cable 2C+E 2.5mm², 500m drum</v>
      </c>
      <c r="C515" s="19" t="n">
        <f aca="false">INDEX(Pricebook!$G$2:$G$1401,MATCH(A515,Pricebook!$A$2:$A$1401,0))</f>
        <v>881.35</v>
      </c>
      <c r="D515" s="19" t="n">
        <f aca="false">INDEX(Pricebook!$L$2:$L$1401,MATCH(A515,Pricebook!$A$2:$A$1401,0))</f>
        <v>1192.75</v>
      </c>
      <c r="E515" s="21"/>
    </row>
    <row r="516" customFormat="false" ht="15" hidden="false" customHeight="false" outlineLevel="0" collapsed="false">
      <c r="A516" s="21" t="s">
        <v>1172</v>
      </c>
      <c r="B516" s="21" t="str">
        <f aca="false">INDEX(Pricebook!$B$2:$B$1401,MATCH(A516,Pricebook!$A$2:$A$1401,0))</f>
        <v>Submain cable 4 core 25mm², per metre</v>
      </c>
      <c r="C516" s="19" t="n">
        <f aca="false">INDEX(Pricebook!$G$2:$G$1401,MATCH(A516,Pricebook!$A$2:$A$1401,0))</f>
        <v>24.24</v>
      </c>
      <c r="D516" s="19" t="n">
        <f aca="false">INDEX(Pricebook!$L$2:$L$1401,MATCH(A516,Pricebook!$A$2:$A$1401,0))</f>
        <v>30</v>
      </c>
      <c r="E516" s="21"/>
    </row>
    <row r="517" customFormat="false" ht="15" hidden="false" customHeight="false" outlineLevel="0" collapsed="false">
      <c r="A517" s="21" t="s">
        <v>1174</v>
      </c>
      <c r="B517" s="21" t="str">
        <f aca="false">INDEX(Pricebook!$B$2:$B$1401,MATCH(A517,Pricebook!$A$2:$A$1401,0))</f>
        <v>TPS cable 3C+E 6mm², 100m coil</v>
      </c>
      <c r="C517" s="19" t="n">
        <f aca="false">INDEX(Pricebook!$G$2:$G$1401,MATCH(A517,Pricebook!$A$2:$A$1401,0))</f>
        <v>567.06</v>
      </c>
      <c r="D517" s="19" t="n">
        <f aca="false">INDEX(Pricebook!$L$2:$L$1401,MATCH(A517,Pricebook!$A$2:$A$1401,0))</f>
        <v>810.1</v>
      </c>
      <c r="E517" s="21"/>
    </row>
    <row r="518" customFormat="false" ht="15" hidden="false" customHeight="false" outlineLevel="0" collapsed="false">
      <c r="A518" s="21" t="s">
        <v>1176</v>
      </c>
      <c r="B518" s="21" t="str">
        <f aca="false">INDEX(Pricebook!$B$2:$B$1401,MATCH(A518,Pricebook!$A$2:$A$1401,0))</f>
        <v>TPS cable 2C+E 1.5mm², per metre</v>
      </c>
      <c r="C518" s="19" t="n">
        <f aca="false">INDEX(Pricebook!$G$2:$G$1401,MATCH(A518,Pricebook!$A$2:$A$1401,0))</f>
        <v>1.47</v>
      </c>
      <c r="D518" s="19" t="n">
        <f aca="false">INDEX(Pricebook!$L$2:$L$1401,MATCH(A518,Pricebook!$A$2:$A$1401,0))</f>
        <v>2.1</v>
      </c>
      <c r="E518" s="21"/>
    </row>
    <row r="519" customFormat="false" ht="15" hidden="false" customHeight="false" outlineLevel="0" collapsed="false">
      <c r="A519" s="21" t="s">
        <v>1178</v>
      </c>
      <c r="B519" s="21" t="str">
        <f aca="false">INDEX(Pricebook!$B$2:$B$1401,MATCH(A519,Pricebook!$A$2:$A$1401,0))</f>
        <v>Rigid PVC conduit 40mm x 4m, grey, Range B</v>
      </c>
      <c r="C519" s="19" t="n">
        <f aca="false">INDEX(Pricebook!$G$2:$G$1401,MATCH(A519,Pricebook!$A$2:$A$1401,0))</f>
        <v>24.69</v>
      </c>
      <c r="D519" s="19" t="n">
        <f aca="false">INDEX(Pricebook!$L$2:$L$1401,MATCH(A519,Pricebook!$A$2:$A$1401,0))</f>
        <v>35.3</v>
      </c>
      <c r="E519" s="21"/>
    </row>
    <row r="520" customFormat="false" ht="15" hidden="false" customHeight="false" outlineLevel="0" collapsed="false">
      <c r="A520" s="21" t="s">
        <v>1180</v>
      </c>
      <c r="B520" s="21" t="str">
        <f aca="false">INDEX(Pricebook!$B$2:$B$1401,MATCH(A520,Pricebook!$A$2:$A$1401,0))</f>
        <v>PVC conduit 45° bend 20mm, Range A</v>
      </c>
      <c r="C520" s="19" t="n">
        <f aca="false">INDEX(Pricebook!$G$2:$G$1401,MATCH(A520,Pricebook!$A$2:$A$1401,0))</f>
        <v>1.39</v>
      </c>
      <c r="D520" s="19" t="n">
        <f aca="false">INDEX(Pricebook!$L$2:$L$1401,MATCH(A520,Pricebook!$A$2:$A$1401,0))</f>
        <v>2</v>
      </c>
      <c r="E520" s="21"/>
    </row>
    <row r="521" customFormat="false" ht="15" hidden="false" customHeight="false" outlineLevel="0" collapsed="false">
      <c r="A521" s="21" t="s">
        <v>1182</v>
      </c>
      <c r="B521" s="21" t="str">
        <f aca="false">INDEX(Pricebook!$B$2:$B$1401,MATCH(A521,Pricebook!$A$2:$A$1401,0))</f>
        <v>Cable tray 150mm x 3m, perforated galvanised, Range D</v>
      </c>
      <c r="C521" s="19" t="n">
        <f aca="false">INDEX(Pricebook!$G$2:$G$1401,MATCH(A521,Pricebook!$A$2:$A$1401,0))</f>
        <v>69.88</v>
      </c>
      <c r="D521" s="19" t="n">
        <f aca="false">INDEX(Pricebook!$L$2:$L$1401,MATCH(A521,Pricebook!$A$2:$A$1401,0))</f>
        <v>99.85</v>
      </c>
      <c r="E521" s="21"/>
    </row>
    <row r="522" customFormat="false" ht="15" hidden="false" customHeight="false" outlineLevel="0" collapsed="false">
      <c r="A522" s="21" t="s">
        <v>1184</v>
      </c>
      <c r="B522" s="21" t="str">
        <f aca="false">INDEX(Pricebook!$B$2:$B$1401,MATCH(A522,Pricebook!$A$2:$A$1401,0))</f>
        <v>Single core cable 50mm², green/yellow, 100m coil</v>
      </c>
      <c r="C522" s="19" t="n">
        <f aca="false">INDEX(Pricebook!$G$2:$G$1401,MATCH(A522,Pricebook!$A$2:$A$1401,0))</f>
        <v>1589.04</v>
      </c>
      <c r="D522" s="19" t="n">
        <f aca="false">INDEX(Pricebook!$L$2:$L$1401,MATCH(A522,Pricebook!$A$2:$A$1401,0))</f>
        <v>2270.1</v>
      </c>
      <c r="E522" s="21"/>
    </row>
    <row r="523" customFormat="false" ht="15" hidden="false" customHeight="false" outlineLevel="0" collapsed="false">
      <c r="A523" s="21" t="s">
        <v>1186</v>
      </c>
      <c r="B523" s="21" t="str">
        <f aca="false">INDEX(Pricebook!$B$2:$B$1401,MATCH(A523,Pricebook!$A$2:$A$1401,0))</f>
        <v>TPS cable 3C+E 4mm², 100m coil</v>
      </c>
      <c r="C523" s="19" t="n">
        <f aca="false">INDEX(Pricebook!$G$2:$G$1401,MATCH(A523,Pricebook!$A$2:$A$1401,0))</f>
        <v>399.25</v>
      </c>
      <c r="D523" s="19" t="n">
        <f aca="false">INDEX(Pricebook!$L$2:$L$1401,MATCH(A523,Pricebook!$A$2:$A$1401,0))</f>
        <v>570.4</v>
      </c>
      <c r="E523" s="21"/>
    </row>
    <row r="524" customFormat="false" ht="15" hidden="false" customHeight="false" outlineLevel="0" collapsed="false">
      <c r="A524" s="21" t="s">
        <v>1188</v>
      </c>
      <c r="B524" s="21" t="str">
        <f aca="false">INDEX(Pricebook!$B$2:$B$1401,MATCH(A524,Pricebook!$A$2:$A$1401,0))</f>
        <v>Single core cable 1.5mm², black, per metre</v>
      </c>
      <c r="C524" s="19" t="n">
        <f aca="false">INDEX(Pricebook!$G$2:$G$1401,MATCH(A524,Pricebook!$A$2:$A$1401,0))</f>
        <v>0.7</v>
      </c>
      <c r="D524" s="19" t="n">
        <f aca="false">INDEX(Pricebook!$L$2:$L$1401,MATCH(A524,Pricebook!$A$2:$A$1401,0))</f>
        <v>1</v>
      </c>
      <c r="E524" s="21" t="s">
        <v>2963</v>
      </c>
    </row>
    <row r="525" customFormat="false" ht="15" hidden="false" customHeight="false" outlineLevel="0" collapsed="false">
      <c r="A525" s="21" t="s">
        <v>1190</v>
      </c>
      <c r="B525" s="21" t="str">
        <f aca="false">INDEX(Pricebook!$B$2:$B$1401,MATCH(A525,Pricebook!$A$2:$A$1401,0))</f>
        <v>Single core cable 25mm², white, 100m coil</v>
      </c>
      <c r="C525" s="19" t="n">
        <f aca="false">INDEX(Pricebook!$G$2:$G$1401,MATCH(A525,Pricebook!$A$2:$A$1401,0))</f>
        <v>808.77</v>
      </c>
      <c r="D525" s="19" t="n">
        <f aca="false">INDEX(Pricebook!$L$2:$L$1401,MATCH(A525,Pricebook!$A$2:$A$1401,0))</f>
        <v>1011</v>
      </c>
      <c r="E525" s="21"/>
    </row>
    <row r="526" customFormat="false" ht="15" hidden="false" customHeight="false" outlineLevel="0" collapsed="false">
      <c r="A526" s="21" t="s">
        <v>1192</v>
      </c>
      <c r="B526" s="21" t="str">
        <f aca="false">INDEX(Pricebook!$B$2:$B$1401,MATCH(A526,Pricebook!$A$2:$A$1401,0))</f>
        <v>PVC conduit coupling 32mm, Range B</v>
      </c>
      <c r="C526" s="19" t="n">
        <f aca="false">INDEX(Pricebook!$G$2:$G$1401,MATCH(A526,Pricebook!$A$2:$A$1401,0))</f>
        <v>2.92</v>
      </c>
      <c r="D526" s="19" t="n">
        <f aca="false">INDEX(Pricebook!$L$2:$L$1401,MATCH(A526,Pricebook!$A$2:$A$1401,0))</f>
        <v>4.2</v>
      </c>
      <c r="E526" s="21"/>
    </row>
    <row r="527" customFormat="false" ht="15" hidden="false" customHeight="false" outlineLevel="0" collapsed="false">
      <c r="A527" s="21" t="s">
        <v>1194</v>
      </c>
      <c r="B527" s="21" t="str">
        <f aca="false">INDEX(Pricebook!$B$2:$B$1401,MATCH(A527,Pricebook!$A$2:$A$1401,0))</f>
        <v>Single core cable 50mm², white, per metre</v>
      </c>
      <c r="C527" s="19" t="n">
        <f aca="false">INDEX(Pricebook!$G$2:$G$1401,MATCH(A527,Pricebook!$A$2:$A$1401,0))</f>
        <v>19.92</v>
      </c>
      <c r="D527" s="19" t="n">
        <f aca="false">INDEX(Pricebook!$L$2:$L$1401,MATCH(A527,Pricebook!$A$2:$A$1401,0))</f>
        <v>28.5</v>
      </c>
      <c r="E527" s="21"/>
    </row>
    <row r="528" customFormat="false" ht="15" hidden="false" customHeight="false" outlineLevel="0" collapsed="false">
      <c r="A528" s="21" t="s">
        <v>1196</v>
      </c>
      <c r="B528" s="21" t="str">
        <f aca="false">INDEX(Pricebook!$B$2:$B$1401,MATCH(A528,Pricebook!$A$2:$A$1401,0))</f>
        <v>Single core cable 25mm², black, 100m coil</v>
      </c>
      <c r="C528" s="19" t="n">
        <f aca="false">INDEX(Pricebook!$G$2:$G$1401,MATCH(A528,Pricebook!$A$2:$A$1401,0))</f>
        <v>804.48</v>
      </c>
      <c r="D528" s="19" t="n">
        <f aca="false">INDEX(Pricebook!$L$2:$L$1401,MATCH(A528,Pricebook!$A$2:$A$1401,0))</f>
        <v>1084.35</v>
      </c>
      <c r="E528" s="21"/>
    </row>
    <row r="529" customFormat="false" ht="15" hidden="false" customHeight="false" outlineLevel="0" collapsed="false">
      <c r="A529" s="21" t="s">
        <v>1198</v>
      </c>
      <c r="B529" s="21" t="str">
        <f aca="false">INDEX(Pricebook!$B$2:$B$1401,MATCH(A529,Pricebook!$A$2:$A$1401,0))</f>
        <v>PVC conduit 45° bend 20mm, Range D</v>
      </c>
      <c r="C529" s="19" t="n">
        <f aca="false">INDEX(Pricebook!$G$2:$G$1401,MATCH(A529,Pricebook!$A$2:$A$1401,0))</f>
        <v>2.22</v>
      </c>
      <c r="D529" s="19" t="n">
        <f aca="false">INDEX(Pricebook!$L$2:$L$1401,MATCH(A529,Pricebook!$A$2:$A$1401,0))</f>
        <v>2.4</v>
      </c>
      <c r="E529" s="21"/>
    </row>
    <row r="530" customFormat="false" ht="15" hidden="false" customHeight="false" outlineLevel="0" collapsed="false">
      <c r="A530" s="21" t="s">
        <v>1200</v>
      </c>
      <c r="B530" s="21" t="str">
        <f aca="false">INDEX(Pricebook!$B$2:$B$1401,MATCH(A530,Pricebook!$A$2:$A$1401,0))</f>
        <v>PVC conduit 90° bend 32mm, Range A</v>
      </c>
      <c r="C530" s="19" t="n">
        <f aca="false">INDEX(Pricebook!$G$2:$G$1401,MATCH(A530,Pricebook!$A$2:$A$1401,0))</f>
        <v>3.52</v>
      </c>
      <c r="D530" s="19" t="n">
        <f aca="false">INDEX(Pricebook!$L$2:$L$1401,MATCH(A530,Pricebook!$A$2:$A$1401,0))</f>
        <v>5.05</v>
      </c>
      <c r="E530" s="21"/>
    </row>
    <row r="531" customFormat="false" ht="15" hidden="false" customHeight="false" outlineLevel="0" collapsed="false">
      <c r="A531" s="21" t="s">
        <v>1202</v>
      </c>
      <c r="B531" s="21" t="str">
        <f aca="false">INDEX(Pricebook!$B$2:$B$1401,MATCH(A531,Pricebook!$A$2:$A$1401,0))</f>
        <v>Rigid PVC conduit 32mm x 4m, grey, Range D</v>
      </c>
      <c r="C531" s="19" t="n">
        <f aca="false">INDEX(Pricebook!$G$2:$G$1401,MATCH(A531,Pricebook!$A$2:$A$1401,0))</f>
        <v>22.1</v>
      </c>
      <c r="D531" s="19" t="n">
        <f aca="false">INDEX(Pricebook!$L$2:$L$1401,MATCH(A531,Pricebook!$A$2:$A$1401,0))</f>
        <v>31.6</v>
      </c>
      <c r="E531" s="21"/>
    </row>
    <row r="532" customFormat="false" ht="15" hidden="false" customHeight="false" outlineLevel="0" collapsed="false">
      <c r="A532" s="21" t="s">
        <v>1204</v>
      </c>
      <c r="B532" s="21" t="str">
        <f aca="false">INDEX(Pricebook!$B$2:$B$1401,MATCH(A532,Pricebook!$A$2:$A$1401,0))</f>
        <v>Rigid PVC conduit 25mm x 4m, grey, Range D</v>
      </c>
      <c r="C532" s="19" t="n">
        <f aca="false">INDEX(Pricebook!$G$2:$G$1401,MATCH(A532,Pricebook!$A$2:$A$1401,0))</f>
        <v>13.47</v>
      </c>
      <c r="D532" s="19" t="n">
        <f aca="false">INDEX(Pricebook!$L$2:$L$1401,MATCH(A532,Pricebook!$A$2:$A$1401,0))</f>
        <v>19.25</v>
      </c>
      <c r="E532" s="21"/>
    </row>
    <row r="533" customFormat="false" ht="15" hidden="false" customHeight="false" outlineLevel="0" collapsed="false">
      <c r="A533" s="21" t="s">
        <v>1206</v>
      </c>
      <c r="B533" s="21" t="str">
        <f aca="false">INDEX(Pricebook!$B$2:$B$1401,MATCH(A533,Pricebook!$A$2:$A$1401,0))</f>
        <v>TPS cable 2C+E 16mm², per metre</v>
      </c>
      <c r="C533" s="19" t="n">
        <f aca="false">INDEX(Pricebook!$G$2:$G$1401,MATCH(A533,Pricebook!$A$2:$A$1401,0))</f>
        <v>12.77</v>
      </c>
      <c r="D533" s="19" t="n">
        <f aca="false">INDEX(Pricebook!$L$2:$L$1401,MATCH(A533,Pricebook!$A$2:$A$1401,0))</f>
        <v>18.25</v>
      </c>
      <c r="E533" s="21"/>
    </row>
    <row r="534" customFormat="false" ht="15" hidden="false" customHeight="false" outlineLevel="0" collapsed="false">
      <c r="A534" s="21" t="s">
        <v>1208</v>
      </c>
      <c r="B534" s="21" t="str">
        <f aca="false">INDEX(Pricebook!$B$2:$B$1401,MATCH(A534,Pricebook!$A$2:$A$1401,0))</f>
        <v>Single core cable 50mm², black, per metre</v>
      </c>
      <c r="C534" s="19" t="n">
        <f aca="false">INDEX(Pricebook!$G$2:$G$1401,MATCH(A534,Pricebook!$A$2:$A$1401,0))</f>
        <v>19.93</v>
      </c>
      <c r="D534" s="19" t="n">
        <f aca="false">INDEX(Pricebook!$L$2:$L$1401,MATCH(A534,Pricebook!$A$2:$A$1401,0))</f>
        <v>28.5</v>
      </c>
      <c r="E534" s="21"/>
    </row>
    <row r="535" customFormat="false" ht="15" hidden="false" customHeight="false" outlineLevel="0" collapsed="false">
      <c r="A535" s="21" t="s">
        <v>1210</v>
      </c>
      <c r="B535" s="21" t="str">
        <f aca="false">INDEX(Pricebook!$B$2:$B$1401,MATCH(A535,Pricebook!$A$2:$A$1401,0))</f>
        <v>Cable tray 150mm x 3m, perforated galvanised, Range A</v>
      </c>
      <c r="C535" s="19" t="n">
        <f aca="false">INDEX(Pricebook!$G$2:$G$1401,MATCH(A535,Pricebook!$A$2:$A$1401,0))</f>
        <v>43.5</v>
      </c>
      <c r="D535" s="19" t="n">
        <f aca="false">INDEX(Pricebook!$L$2:$L$1401,MATCH(A535,Pricebook!$A$2:$A$1401,0))</f>
        <v>55.1</v>
      </c>
      <c r="E535" s="21"/>
    </row>
    <row r="536" customFormat="false" ht="15" hidden="false" customHeight="false" outlineLevel="0" collapsed="false">
      <c r="A536" s="21" t="s">
        <v>1212</v>
      </c>
      <c r="B536" s="21" t="str">
        <f aca="false">INDEX(Pricebook!$B$2:$B$1401,MATCH(A536,Pricebook!$A$2:$A$1401,0))</f>
        <v>PVC conduit inspection elbow 25mm, Range A</v>
      </c>
      <c r="C536" s="19" t="n">
        <f aca="false">INDEX(Pricebook!$G$2:$G$1401,MATCH(A536,Pricebook!$A$2:$A$1401,0))</f>
        <v>2.88</v>
      </c>
      <c r="D536" s="19" t="n">
        <f aca="false">INDEX(Pricebook!$L$2:$L$1401,MATCH(A536,Pricebook!$A$2:$A$1401,0))</f>
        <v>4.15</v>
      </c>
      <c r="E536" s="21"/>
    </row>
    <row r="537" customFormat="false" ht="15" hidden="false" customHeight="false" outlineLevel="0" collapsed="false">
      <c r="A537" s="21" t="s">
        <v>1214</v>
      </c>
      <c r="B537" s="21" t="str">
        <f aca="false">INDEX(Pricebook!$B$2:$B$1401,MATCH(A537,Pricebook!$A$2:$A$1401,0))</f>
        <v>PVC conduit 45° bend 32mm, Range C</v>
      </c>
      <c r="C537" s="19" t="n">
        <f aca="false">INDEX(Pricebook!$G$2:$G$1401,MATCH(A537,Pricebook!$A$2:$A$1401,0))</f>
        <v>4.86</v>
      </c>
      <c r="D537" s="19" t="n">
        <f aca="false">INDEX(Pricebook!$L$2:$L$1401,MATCH(A537,Pricebook!$A$2:$A$1401,0))</f>
        <v>6.25</v>
      </c>
      <c r="E537" s="21"/>
    </row>
    <row r="538" customFormat="false" ht="15" hidden="false" customHeight="false" outlineLevel="0" collapsed="false">
      <c r="A538" s="21" t="s">
        <v>1216</v>
      </c>
      <c r="B538" s="21" t="str">
        <f aca="false">INDEX(Pricebook!$B$2:$B$1401,MATCH(A538,Pricebook!$A$2:$A$1401,0))</f>
        <v>Flexible cord 3 core 1.5mm², white, 100m coil</v>
      </c>
      <c r="C538" s="19" t="n">
        <f aca="false">INDEX(Pricebook!$G$2:$G$1401,MATCH(A538,Pricebook!$A$2:$A$1401,0))</f>
        <v>132.65</v>
      </c>
      <c r="D538" s="19" t="n">
        <f aca="false">INDEX(Pricebook!$L$2:$L$1401,MATCH(A538,Pricebook!$A$2:$A$1401,0))</f>
        <v>189.5</v>
      </c>
      <c r="E538" s="21"/>
    </row>
    <row r="539" customFormat="false" ht="15" hidden="false" customHeight="false" outlineLevel="0" collapsed="false">
      <c r="A539" s="21" t="s">
        <v>1218</v>
      </c>
      <c r="B539" s="21" t="str">
        <f aca="false">INDEX(Pricebook!$B$2:$B$1401,MATCH(A539,Pricebook!$A$2:$A$1401,0))</f>
        <v>PVC conduit 45° bend 25mm, Range D</v>
      </c>
      <c r="C539" s="19" t="n">
        <f aca="false">INDEX(Pricebook!$G$2:$G$1401,MATCH(A539,Pricebook!$A$2:$A$1401,0))</f>
        <v>3.32</v>
      </c>
      <c r="D539" s="19" t="n">
        <f aca="false">INDEX(Pricebook!$L$2:$L$1401,MATCH(A539,Pricebook!$A$2:$A$1401,0))</f>
        <v>4.3</v>
      </c>
      <c r="E539" s="21"/>
    </row>
    <row r="540" customFormat="false" ht="15" hidden="false" customHeight="false" outlineLevel="0" collapsed="false">
      <c r="A540" s="21" t="s">
        <v>1220</v>
      </c>
      <c r="B540" s="21" t="str">
        <f aca="false">INDEX(Pricebook!$B$2:$B$1401,MATCH(A540,Pricebook!$A$2:$A$1401,0))</f>
        <v>PVC conduit coupling 32mm, Range A</v>
      </c>
      <c r="C540" s="19" t="n">
        <f aca="false">INDEX(Pricebook!$G$2:$G$1401,MATCH(A540,Pricebook!$A$2:$A$1401,0))</f>
        <v>2.46</v>
      </c>
      <c r="D540" s="19" t="n">
        <f aca="false">INDEX(Pricebook!$L$2:$L$1401,MATCH(A540,Pricebook!$A$2:$A$1401,0))</f>
        <v>3.55</v>
      </c>
      <c r="E540" s="21"/>
    </row>
    <row r="541" customFormat="false" ht="15" hidden="false" customHeight="false" outlineLevel="0" collapsed="false">
      <c r="A541" s="21" t="s">
        <v>1222</v>
      </c>
      <c r="B541" s="21" t="str">
        <f aca="false">INDEX(Pricebook!$B$2:$B$1401,MATCH(A541,Pricebook!$A$2:$A$1401,0))</f>
        <v>TPS cable 2C+E 4mm², per metre</v>
      </c>
      <c r="C541" s="19" t="n">
        <f aca="false">INDEX(Pricebook!$G$2:$G$1401,MATCH(A541,Pricebook!$A$2:$A$1401,0))</f>
        <v>3.55</v>
      </c>
      <c r="D541" s="19" t="n">
        <f aca="false">INDEX(Pricebook!$L$2:$L$1401,MATCH(A541,Pricebook!$A$2:$A$1401,0))</f>
        <v>5.1</v>
      </c>
      <c r="E541" s="21"/>
    </row>
    <row r="542" customFormat="false" ht="15" hidden="false" customHeight="false" outlineLevel="0" collapsed="false">
      <c r="A542" s="21" t="s">
        <v>1224</v>
      </c>
      <c r="B542" s="21" t="str">
        <f aca="false">INDEX(Pricebook!$B$2:$B$1401,MATCH(A542,Pricebook!$A$2:$A$1401,0))</f>
        <v>Single core cable 35mm², white, 100m coil</v>
      </c>
      <c r="C542" s="19" t="n">
        <f aca="false">INDEX(Pricebook!$G$2:$G$1401,MATCH(A542,Pricebook!$A$2:$A$1401,0))</f>
        <v>1181.87</v>
      </c>
      <c r="D542" s="19" t="n">
        <f aca="false">INDEX(Pricebook!$L$2:$L$1401,MATCH(A542,Pricebook!$A$2:$A$1401,0))</f>
        <v>1688.4</v>
      </c>
      <c r="E542" s="21"/>
    </row>
    <row r="543" customFormat="false" ht="15" hidden="false" customHeight="false" outlineLevel="0" collapsed="false">
      <c r="A543" s="21" t="s">
        <v>1226</v>
      </c>
      <c r="B543" s="21" t="str">
        <f aca="false">INDEX(Pricebook!$B$2:$B$1401,MATCH(A543,Pricebook!$A$2:$A$1401,0))</f>
        <v>Single core cable 1.5mm², white, per metre</v>
      </c>
      <c r="C543" s="19" t="n">
        <f aca="false">INDEX(Pricebook!$G$2:$G$1401,MATCH(A543,Pricebook!$A$2:$A$1401,0))</f>
        <v>0.7</v>
      </c>
      <c r="D543" s="19" t="n">
        <f aca="false">INDEX(Pricebook!$L$2:$L$1401,MATCH(A543,Pricebook!$A$2:$A$1401,0))</f>
        <v>1</v>
      </c>
      <c r="E543" s="21"/>
    </row>
    <row r="544" customFormat="false" ht="15" hidden="false" customHeight="false" outlineLevel="0" collapsed="false">
      <c r="A544" s="21" t="s">
        <v>1228</v>
      </c>
      <c r="B544" s="21" t="str">
        <f aca="false">INDEX(Pricebook!$B$2:$B$1401,MATCH(A544,Pricebook!$A$2:$A$1401,0))</f>
        <v>Cable ladder 150mm x 3m, galvanised, Range C</v>
      </c>
      <c r="C544" s="19" t="n">
        <f aca="false">INDEX(Pricebook!$G$2:$G$1401,MATCH(A544,Pricebook!$A$2:$A$1401,0))</f>
        <v>76.36</v>
      </c>
      <c r="D544" s="19" t="n">
        <f aca="false">INDEX(Pricebook!$L$2:$L$1401,MATCH(A544,Pricebook!$A$2:$A$1401,0))</f>
        <v>103.2</v>
      </c>
      <c r="E544" s="21"/>
    </row>
    <row r="545" customFormat="false" ht="15" hidden="false" customHeight="false" outlineLevel="0" collapsed="false">
      <c r="A545" s="21" t="s">
        <v>1230</v>
      </c>
      <c r="B545" s="21" t="str">
        <f aca="false">INDEX(Pricebook!$B$2:$B$1401,MATCH(A545,Pricebook!$A$2:$A$1401,0))</f>
        <v>Single core cable 4mm², white, 100m coil</v>
      </c>
      <c r="C545" s="19" t="n">
        <f aca="false">INDEX(Pricebook!$G$2:$G$1401,MATCH(A545,Pricebook!$A$2:$A$1401,0))</f>
        <v>134.08</v>
      </c>
      <c r="D545" s="19" t="n">
        <f aca="false">INDEX(Pricebook!$L$2:$L$1401,MATCH(A545,Pricebook!$A$2:$A$1401,0))</f>
        <v>180.75</v>
      </c>
      <c r="E545" s="21"/>
    </row>
    <row r="546" customFormat="false" ht="15" hidden="false" customHeight="false" outlineLevel="0" collapsed="false">
      <c r="A546" s="21" t="s">
        <v>1232</v>
      </c>
      <c r="B546" s="21" t="str">
        <f aca="false">INDEX(Pricebook!$B$2:$B$1401,MATCH(A546,Pricebook!$A$2:$A$1401,0))</f>
        <v>PVC conduit 90° bend 32mm, Range D</v>
      </c>
      <c r="C546" s="19" t="n">
        <f aca="false">INDEX(Pricebook!$G$2:$G$1401,MATCH(A546,Pricebook!$A$2:$A$1401,0))</f>
        <v>5.58</v>
      </c>
      <c r="D546" s="19" t="n">
        <f aca="false">INDEX(Pricebook!$L$2:$L$1401,MATCH(A546,Pricebook!$A$2:$A$1401,0))</f>
        <v>8</v>
      </c>
      <c r="E546" s="21"/>
    </row>
    <row r="547" customFormat="false" ht="15" hidden="false" customHeight="false" outlineLevel="0" collapsed="false">
      <c r="A547" s="21" t="s">
        <v>1234</v>
      </c>
      <c r="B547" s="21" t="str">
        <f aca="false">INDEX(Pricebook!$B$2:$B$1401,MATCH(A547,Pricebook!$A$2:$A$1401,0))</f>
        <v>Rigid PVC conduit 32mm x 4m, grey, Range C</v>
      </c>
      <c r="C547" s="19" t="n">
        <f aca="false">INDEX(Pricebook!$G$2:$G$1401,MATCH(A547,Pricebook!$A$2:$A$1401,0))</f>
        <v>18.77</v>
      </c>
      <c r="D547" s="19" t="n">
        <f aca="false">INDEX(Pricebook!$L$2:$L$1401,MATCH(A547,Pricebook!$A$2:$A$1401,0))</f>
        <v>26.85</v>
      </c>
      <c r="E547" s="21"/>
    </row>
    <row r="548" customFormat="false" ht="15" hidden="false" customHeight="false" outlineLevel="0" collapsed="false">
      <c r="A548" s="21" t="s">
        <v>1236</v>
      </c>
      <c r="B548" s="21" t="str">
        <f aca="false">INDEX(Pricebook!$B$2:$B$1401,MATCH(A548,Pricebook!$A$2:$A$1401,0))</f>
        <v>Single core cable 1.5mm², blue, 100m coil</v>
      </c>
      <c r="C548" s="19" t="n">
        <f aca="false">INDEX(Pricebook!$G$2:$G$1401,MATCH(A548,Pricebook!$A$2:$A$1401,0))</f>
        <v>55.95</v>
      </c>
      <c r="D548" s="19" t="n">
        <f aca="false">INDEX(Pricebook!$L$2:$L$1401,MATCH(A548,Pricebook!$A$2:$A$1401,0))</f>
        <v>70.4</v>
      </c>
      <c r="E548" s="21" t="s">
        <v>2964</v>
      </c>
    </row>
    <row r="549" customFormat="false" ht="15" hidden="false" customHeight="false" outlineLevel="0" collapsed="false">
      <c r="A549" s="21" t="s">
        <v>1238</v>
      </c>
      <c r="B549" s="21" t="str">
        <f aca="false">INDEX(Pricebook!$B$2:$B$1401,MATCH(A549,Pricebook!$A$2:$A$1401,0))</f>
        <v>Single core cable 2.5mm², blue, 100m coil</v>
      </c>
      <c r="C549" s="19" t="n">
        <f aca="false">INDEX(Pricebook!$G$2:$G$1401,MATCH(A549,Pricebook!$A$2:$A$1401,0))</f>
        <v>88.05</v>
      </c>
      <c r="D549" s="19" t="n">
        <f aca="false">INDEX(Pricebook!$L$2:$L$1401,MATCH(A549,Pricebook!$A$2:$A$1401,0))</f>
        <v>125.8</v>
      </c>
      <c r="E549" s="21"/>
    </row>
    <row r="550" customFormat="false" ht="15" hidden="false" customHeight="false" outlineLevel="0" collapsed="false">
      <c r="A550" s="21" t="s">
        <v>1240</v>
      </c>
      <c r="B550" s="21" t="str">
        <f aca="false">INDEX(Pricebook!$B$2:$B$1401,MATCH(A550,Pricebook!$A$2:$A$1401,0))</f>
        <v>Single core cable 16mm², green/yellow, 100m coil</v>
      </c>
      <c r="C550" s="19" t="n">
        <f aca="false">INDEX(Pricebook!$G$2:$G$1401,MATCH(A550,Pricebook!$A$2:$A$1401,0))</f>
        <v>497.75</v>
      </c>
      <c r="D550" s="19" t="n">
        <f aca="false">INDEX(Pricebook!$L$2:$L$1401,MATCH(A550,Pricebook!$A$2:$A$1401,0))</f>
        <v>711.1</v>
      </c>
      <c r="E550" s="21"/>
    </row>
    <row r="551" customFormat="false" ht="15" hidden="false" customHeight="false" outlineLevel="0" collapsed="false">
      <c r="A551" s="21" t="s">
        <v>1242</v>
      </c>
      <c r="B551" s="21" t="str">
        <f aca="false">INDEX(Pricebook!$B$2:$B$1401,MATCH(A551,Pricebook!$A$2:$A$1401,0))</f>
        <v>Cable tray 100mm x 3m, perforated galvanised, Range A</v>
      </c>
      <c r="C551" s="19" t="n">
        <f aca="false">INDEX(Pricebook!$G$2:$G$1401,MATCH(A551,Pricebook!$A$2:$A$1401,0))</f>
        <v>33.84</v>
      </c>
      <c r="D551" s="19" t="n">
        <f aca="false">INDEX(Pricebook!$L$2:$L$1401,MATCH(A551,Pricebook!$A$2:$A$1401,0))</f>
        <v>42.3</v>
      </c>
      <c r="E551" s="21"/>
    </row>
    <row r="552" customFormat="false" ht="15" hidden="false" customHeight="false" outlineLevel="0" collapsed="false">
      <c r="A552" s="21" t="s">
        <v>1244</v>
      </c>
      <c r="B552" s="21" t="str">
        <f aca="false">INDEX(Pricebook!$B$2:$B$1401,MATCH(A552,Pricebook!$A$2:$A$1401,0))</f>
        <v>Single core cable 10mm², blue, 100m coil</v>
      </c>
      <c r="C552" s="19" t="n">
        <f aca="false">INDEX(Pricebook!$G$2:$G$1401,MATCH(A552,Pricebook!$A$2:$A$1401,0))</f>
        <v>320.8</v>
      </c>
      <c r="D552" s="19" t="n">
        <f aca="false">INDEX(Pricebook!$L$2:$L$1401,MATCH(A552,Pricebook!$A$2:$A$1401,0))</f>
        <v>411.3</v>
      </c>
      <c r="E552" s="21"/>
    </row>
    <row r="553" customFormat="false" ht="15" hidden="false" customHeight="false" outlineLevel="0" collapsed="false">
      <c r="A553" s="21" t="s">
        <v>1246</v>
      </c>
      <c r="B553" s="21" t="str">
        <f aca="false">INDEX(Pricebook!$B$2:$B$1401,MATCH(A553,Pricebook!$A$2:$A$1401,0))</f>
        <v>Single core cable 10mm², red, 100m coil</v>
      </c>
      <c r="C553" s="19" t="n">
        <f aca="false">INDEX(Pricebook!$G$2:$G$1401,MATCH(A553,Pricebook!$A$2:$A$1401,0))</f>
        <v>320.59</v>
      </c>
      <c r="D553" s="19" t="n">
        <f aca="false">INDEX(Pricebook!$L$2:$L$1401,MATCH(A553,Pricebook!$A$2:$A$1401,0))</f>
        <v>432.2</v>
      </c>
      <c r="E553" s="21"/>
    </row>
    <row r="554" customFormat="false" ht="15" hidden="false" customHeight="false" outlineLevel="0" collapsed="false">
      <c r="A554" s="21" t="s">
        <v>1248</v>
      </c>
      <c r="B554" s="21" t="str">
        <f aca="false">INDEX(Pricebook!$B$2:$B$1401,MATCH(A554,Pricebook!$A$2:$A$1401,0))</f>
        <v>PVC conduit coupling 20mm, Range C</v>
      </c>
      <c r="C554" s="19" t="n">
        <f aca="false">INDEX(Pricebook!$G$2:$G$1401,MATCH(A554,Pricebook!$A$2:$A$1401,0))</f>
        <v>1.31</v>
      </c>
      <c r="D554" s="19" t="n">
        <f aca="false">INDEX(Pricebook!$L$2:$L$1401,MATCH(A554,Pricebook!$A$2:$A$1401,0))</f>
        <v>1.75</v>
      </c>
      <c r="E554" s="21"/>
    </row>
    <row r="555" customFormat="false" ht="15" hidden="false" customHeight="false" outlineLevel="0" collapsed="false">
      <c r="A555" s="21" t="s">
        <v>1250</v>
      </c>
      <c r="B555" s="21" t="str">
        <f aca="false">INDEX(Pricebook!$B$2:$B$1401,MATCH(A555,Pricebook!$A$2:$A$1401,0))</f>
        <v>Corrugated conduit 25mm x 25m, orange, Range D</v>
      </c>
      <c r="C555" s="19" t="n">
        <f aca="false">INDEX(Pricebook!$G$2:$G$1401,MATCH(A555,Pricebook!$A$2:$A$1401,0))</f>
        <v>51.65</v>
      </c>
      <c r="D555" s="19" t="n">
        <f aca="false">INDEX(Pricebook!$L$2:$L$1401,MATCH(A555,Pricebook!$A$2:$A$1401,0))</f>
        <v>73.8</v>
      </c>
      <c r="E555" s="21"/>
    </row>
    <row r="556" customFormat="false" ht="15" hidden="false" customHeight="false" outlineLevel="0" collapsed="false">
      <c r="A556" s="21" t="s">
        <v>1252</v>
      </c>
      <c r="B556" s="21" t="str">
        <f aca="false">INDEX(Pricebook!$B$2:$B$1401,MATCH(A556,Pricebook!$A$2:$A$1401,0))</f>
        <v>Cable tray 100mm x 3m, perforated galvanised, Range C</v>
      </c>
      <c r="C556" s="19" t="n">
        <f aca="false">INDEX(Pricebook!$G$2:$G$1401,MATCH(A556,Pricebook!$A$2:$A$1401,0))</f>
        <v>45.08</v>
      </c>
      <c r="D556" s="19" t="n">
        <f aca="false">INDEX(Pricebook!$L$2:$L$1401,MATCH(A556,Pricebook!$A$2:$A$1401,0))</f>
        <v>64.4</v>
      </c>
      <c r="E556" s="21"/>
    </row>
    <row r="557" customFormat="false" ht="15" hidden="false" customHeight="false" outlineLevel="0" collapsed="false">
      <c r="A557" s="21" t="s">
        <v>1254</v>
      </c>
      <c r="B557" s="21" t="str">
        <f aca="false">INDEX(Pricebook!$B$2:$B$1401,MATCH(A557,Pricebook!$A$2:$A$1401,0))</f>
        <v>Single core cable 6mm², black, per metre</v>
      </c>
      <c r="C557" s="19" t="n">
        <f aca="false">INDEX(Pricebook!$G$2:$G$1401,MATCH(A557,Pricebook!$A$2:$A$1401,0))</f>
        <v>2.42</v>
      </c>
      <c r="D557" s="19" t="n">
        <f aca="false">INDEX(Pricebook!$L$2:$L$1401,MATCH(A557,Pricebook!$A$2:$A$1401,0))</f>
        <v>3.5</v>
      </c>
      <c r="E557" s="21"/>
    </row>
    <row r="558" customFormat="false" ht="15" hidden="false" customHeight="false" outlineLevel="0" collapsed="false">
      <c r="A558" s="21" t="s">
        <v>1256</v>
      </c>
      <c r="B558" s="21" t="str">
        <f aca="false">INDEX(Pricebook!$B$2:$B$1401,MATCH(A558,Pricebook!$A$2:$A$1401,0))</f>
        <v>PVC conduit 90° bend 25mm, Range B</v>
      </c>
      <c r="C558" s="19" t="n">
        <f aca="false">INDEX(Pricebook!$G$2:$G$1401,MATCH(A558,Pricebook!$A$2:$A$1401,0))</f>
        <v>2.44</v>
      </c>
      <c r="D558" s="19" t="n">
        <f aca="false">INDEX(Pricebook!$L$2:$L$1401,MATCH(A558,Pricebook!$A$2:$A$1401,0))</f>
        <v>3.5</v>
      </c>
      <c r="E558" s="21"/>
    </row>
    <row r="559" customFormat="false" ht="15" hidden="false" customHeight="false" outlineLevel="0" collapsed="false">
      <c r="A559" s="21" t="s">
        <v>1258</v>
      </c>
      <c r="B559" s="21" t="str">
        <f aca="false">INDEX(Pricebook!$B$2:$B$1401,MATCH(A559,Pricebook!$A$2:$A$1401,0))</f>
        <v>Rigid PVC conduit 40mm x 4m, orange, Range A</v>
      </c>
      <c r="C559" s="19" t="n">
        <f aca="false">INDEX(Pricebook!$G$2:$G$1401,MATCH(A559,Pricebook!$A$2:$A$1401,0))</f>
        <v>20.72</v>
      </c>
      <c r="D559" s="19" t="n">
        <f aca="false">INDEX(Pricebook!$L$2:$L$1401,MATCH(A559,Pricebook!$A$2:$A$1401,0))</f>
        <v>29.6</v>
      </c>
      <c r="E559" s="21"/>
    </row>
    <row r="560" customFormat="false" ht="15" hidden="false" customHeight="false" outlineLevel="0" collapsed="false">
      <c r="A560" s="21" t="s">
        <v>1260</v>
      </c>
      <c r="B560" s="21" t="str">
        <f aca="false">INDEX(Pricebook!$B$2:$B$1401,MATCH(A560,Pricebook!$A$2:$A$1401,0))</f>
        <v>Single core cable 25mm², red, per metre</v>
      </c>
      <c r="C560" s="19" t="n">
        <f aca="false">INDEX(Pricebook!$G$2:$G$1401,MATCH(A560,Pricebook!$A$2:$A$1401,0))</f>
        <v>10.08</v>
      </c>
      <c r="D560" s="19" t="n">
        <f aca="false">INDEX(Pricebook!$L$2:$L$1401,MATCH(A560,Pricebook!$A$2:$A$1401,0))</f>
        <v>14.4</v>
      </c>
      <c r="E560" s="21"/>
    </row>
    <row r="561" customFormat="false" ht="15" hidden="false" customHeight="false" outlineLevel="0" collapsed="false">
      <c r="A561" s="21" t="s">
        <v>1262</v>
      </c>
      <c r="B561" s="21" t="str">
        <f aca="false">INDEX(Pricebook!$B$2:$B$1401,MATCH(A561,Pricebook!$A$2:$A$1401,0))</f>
        <v>TPS cable 2C+E 6mm², 100m coil</v>
      </c>
      <c r="C561" s="19" t="n">
        <f aca="false">INDEX(Pricebook!$G$2:$G$1401,MATCH(A561,Pricebook!$A$2:$A$1401,0))</f>
        <v>417.36</v>
      </c>
      <c r="D561" s="19" t="n">
        <f aca="false">INDEX(Pricebook!$L$2:$L$1401,MATCH(A561,Pricebook!$A$2:$A$1401,0))</f>
        <v>596.25</v>
      </c>
      <c r="E561" s="21"/>
    </row>
    <row r="562" customFormat="false" ht="15" hidden="false" customHeight="false" outlineLevel="0" collapsed="false">
      <c r="A562" s="21" t="s">
        <v>1264</v>
      </c>
      <c r="B562" s="21" t="str">
        <f aca="false">INDEX(Pricebook!$B$2:$B$1401,MATCH(A562,Pricebook!$A$2:$A$1401,0))</f>
        <v>PVC conduit 90° bend 25mm, Range A</v>
      </c>
      <c r="C562" s="19" t="n">
        <f aca="false">INDEX(Pricebook!$G$2:$G$1401,MATCH(A562,Pricebook!$A$2:$A$1401,0))</f>
        <v>2.09</v>
      </c>
      <c r="D562" s="19" t="n">
        <f aca="false">INDEX(Pricebook!$L$2:$L$1401,MATCH(A562,Pricebook!$A$2:$A$1401,0))</f>
        <v>2.75</v>
      </c>
      <c r="E562" s="21"/>
    </row>
    <row r="563" customFormat="false" ht="15" hidden="false" customHeight="false" outlineLevel="0" collapsed="false">
      <c r="A563" s="21" t="s">
        <v>1266</v>
      </c>
      <c r="B563" s="21" t="str">
        <f aca="false">INDEX(Pricebook!$B$2:$B$1401,MATCH(A563,Pricebook!$A$2:$A$1401,0))</f>
        <v>Corrugated conduit 32mm x 25m, orange, Range C</v>
      </c>
      <c r="C563" s="19" t="n">
        <f aca="false">INDEX(Pricebook!$G$2:$G$1401,MATCH(A563,Pricebook!$A$2:$A$1401,0))</f>
        <v>64.92</v>
      </c>
      <c r="D563" s="19" t="n">
        <f aca="false">INDEX(Pricebook!$L$2:$L$1401,MATCH(A563,Pricebook!$A$2:$A$1401,0))</f>
        <v>80.5</v>
      </c>
      <c r="E563" s="21"/>
    </row>
    <row r="564" customFormat="false" ht="15" hidden="false" customHeight="false" outlineLevel="0" collapsed="false">
      <c r="A564" s="21" t="s">
        <v>1268</v>
      </c>
      <c r="B564" s="21" t="str">
        <f aca="false">INDEX(Pricebook!$B$2:$B$1401,MATCH(A564,Pricebook!$A$2:$A$1401,0))</f>
        <v>Single core cable 25mm², white, per metre</v>
      </c>
      <c r="C564" s="19" t="n">
        <f aca="false">INDEX(Pricebook!$G$2:$G$1401,MATCH(A564,Pricebook!$A$2:$A$1401,0))</f>
        <v>10</v>
      </c>
      <c r="D564" s="19" t="n">
        <f aca="false">INDEX(Pricebook!$L$2:$L$1401,MATCH(A564,Pricebook!$A$2:$A$1401,0))</f>
        <v>14.3</v>
      </c>
      <c r="E564" s="21"/>
    </row>
    <row r="565" customFormat="false" ht="15" hidden="false" customHeight="false" outlineLevel="0" collapsed="false">
      <c r="A565" s="21" t="s">
        <v>1270</v>
      </c>
      <c r="B565" s="21" t="str">
        <f aca="false">INDEX(Pricebook!$B$2:$B$1401,MATCH(A565,Pricebook!$A$2:$A$1401,0))</f>
        <v>Rigid PVC conduit 32mm x 4m, orange, Range A</v>
      </c>
      <c r="C565" s="19" t="n">
        <f aca="false">INDEX(Pricebook!$G$2:$G$1401,MATCH(A565,Pricebook!$A$2:$A$1401,0))</f>
        <v>13.9</v>
      </c>
      <c r="D565" s="19" t="n">
        <f aca="false">INDEX(Pricebook!$L$2:$L$1401,MATCH(A565,Pricebook!$A$2:$A$1401,0))</f>
        <v>18.7</v>
      </c>
      <c r="E565" s="21"/>
    </row>
    <row r="566" customFormat="false" ht="15" hidden="false" customHeight="false" outlineLevel="0" collapsed="false">
      <c r="A566" s="21" t="s">
        <v>1272</v>
      </c>
      <c r="B566" s="21" t="str">
        <f aca="false">INDEX(Pricebook!$B$2:$B$1401,MATCH(A566,Pricebook!$A$2:$A$1401,0))</f>
        <v>Single core cable 2.5mm², green/yellow, 100m coil</v>
      </c>
      <c r="C566" s="19" t="n">
        <f aca="false">INDEX(Pricebook!$G$2:$G$1401,MATCH(A566,Pricebook!$A$2:$A$1401,0))</f>
        <v>87.16</v>
      </c>
      <c r="D566" s="19" t="n">
        <f aca="false">INDEX(Pricebook!$L$2:$L$1401,MATCH(A566,Pricebook!$A$2:$A$1401,0))</f>
        <v>124.55</v>
      </c>
      <c r="E566" s="21"/>
    </row>
    <row r="567" customFormat="false" ht="15" hidden="false" customHeight="false" outlineLevel="0" collapsed="false">
      <c r="A567" s="21" t="s">
        <v>1274</v>
      </c>
      <c r="B567" s="21" t="str">
        <f aca="false">INDEX(Pricebook!$B$2:$B$1401,MATCH(A567,Pricebook!$A$2:$A$1401,0))</f>
        <v>Corrugated conduit 32mm x 25m, white, Range B</v>
      </c>
      <c r="C567" s="19" t="n">
        <f aca="false">INDEX(Pricebook!$G$2:$G$1401,MATCH(A567,Pricebook!$A$2:$A$1401,0))</f>
        <v>57.61</v>
      </c>
      <c r="D567" s="19" t="n">
        <f aca="false">INDEX(Pricebook!$L$2:$L$1401,MATCH(A567,Pricebook!$A$2:$A$1401,0))</f>
        <v>82.3</v>
      </c>
      <c r="E567" s="21"/>
    </row>
    <row r="568" customFormat="false" ht="15" hidden="false" customHeight="false" outlineLevel="0" collapsed="false">
      <c r="A568" s="21" t="s">
        <v>1276</v>
      </c>
      <c r="B568" s="21" t="str">
        <f aca="false">INDEX(Pricebook!$B$2:$B$1401,MATCH(A568,Pricebook!$A$2:$A$1401,0))</f>
        <v>Flexible cord 3 core 1.5mm², black, per metre</v>
      </c>
      <c r="C568" s="19" t="n">
        <f aca="false">INDEX(Pricebook!$G$2:$G$1401,MATCH(A568,Pricebook!$A$2:$A$1401,0))</f>
        <v>1.69</v>
      </c>
      <c r="D568" s="19" t="n">
        <f aca="false">INDEX(Pricebook!$L$2:$L$1401,MATCH(A568,Pricebook!$A$2:$A$1401,0))</f>
        <v>2.2</v>
      </c>
      <c r="E568" s="21"/>
    </row>
    <row r="569" customFormat="false" ht="15" hidden="false" customHeight="false" outlineLevel="0" collapsed="false">
      <c r="A569" s="21" t="s">
        <v>1278</v>
      </c>
      <c r="B569" s="21" t="str">
        <f aca="false">INDEX(Pricebook!$B$2:$B$1401,MATCH(A569,Pricebook!$A$2:$A$1401,0))</f>
        <v>Cable tray 300mm x 3m, perforated galvanised, Range C</v>
      </c>
      <c r="C569" s="19" t="n">
        <f aca="false">INDEX(Pricebook!$G$2:$G$1401,MATCH(A569,Pricebook!$A$2:$A$1401,0))</f>
        <v>103.62</v>
      </c>
      <c r="D569" s="19" t="n">
        <f aca="false">INDEX(Pricebook!$L$2:$L$1401,MATCH(A569,Pricebook!$A$2:$A$1401,0))</f>
        <v>148.05</v>
      </c>
      <c r="E569" s="21"/>
    </row>
    <row r="570" customFormat="false" ht="15" hidden="false" customHeight="false" outlineLevel="0" collapsed="false">
      <c r="A570" s="21" t="s">
        <v>1280</v>
      </c>
      <c r="B570" s="21" t="str">
        <f aca="false">INDEX(Pricebook!$B$2:$B$1401,MATCH(A570,Pricebook!$A$2:$A$1401,0))</f>
        <v>Corrugated conduit 25mm x 25m, white, Range B</v>
      </c>
      <c r="C570" s="19" t="n">
        <f aca="false">INDEX(Pricebook!$G$2:$G$1401,MATCH(A570,Pricebook!$A$2:$A$1401,0))</f>
        <v>38.46</v>
      </c>
      <c r="D570" s="19" t="n">
        <f aca="false">INDEX(Pricebook!$L$2:$L$1401,MATCH(A570,Pricebook!$A$2:$A$1401,0))</f>
        <v>54.95</v>
      </c>
      <c r="E570" s="21"/>
    </row>
    <row r="571" customFormat="false" ht="15" hidden="false" customHeight="false" outlineLevel="0" collapsed="false">
      <c r="A571" s="21" t="s">
        <v>1282</v>
      </c>
      <c r="B571" s="21" t="str">
        <f aca="false">INDEX(Pricebook!$B$2:$B$1401,MATCH(A571,Pricebook!$A$2:$A$1401,0))</f>
        <v>Single core cable 1.5mm², black, 100m coil</v>
      </c>
      <c r="C571" s="19" t="n">
        <f aca="false">INDEX(Pricebook!$G$2:$G$1401,MATCH(A571,Pricebook!$A$2:$A$1401,0))</f>
        <v>55.75</v>
      </c>
      <c r="D571" s="19" t="n">
        <f aca="false">INDEX(Pricebook!$L$2:$L$1401,MATCH(A571,Pricebook!$A$2:$A$1401,0))</f>
        <v>79.65</v>
      </c>
      <c r="E571" s="21"/>
    </row>
    <row r="572" customFormat="false" ht="15" hidden="false" customHeight="false" outlineLevel="0" collapsed="false">
      <c r="A572" s="21" t="s">
        <v>1284</v>
      </c>
      <c r="B572" s="21" t="str">
        <f aca="false">INDEX(Pricebook!$B$2:$B$1401,MATCH(A572,Pricebook!$A$2:$A$1401,0))</f>
        <v>Rigid PVC conduit 32mm x 4m, grey, Range A</v>
      </c>
      <c r="C572" s="19" t="n">
        <f aca="false">INDEX(Pricebook!$G$2:$G$1401,MATCH(A572,Pricebook!$A$2:$A$1401,0))</f>
        <v>13.88</v>
      </c>
      <c r="D572" s="19" t="n">
        <f aca="false">INDEX(Pricebook!$L$2:$L$1401,MATCH(A572,Pricebook!$A$2:$A$1401,0))</f>
        <v>18.7</v>
      </c>
      <c r="E572" s="21"/>
    </row>
    <row r="573" customFormat="false" ht="15" hidden="false" customHeight="false" outlineLevel="0" collapsed="false">
      <c r="A573" s="21" t="s">
        <v>1286</v>
      </c>
      <c r="B573" s="21" t="str">
        <f aca="false">INDEX(Pricebook!$B$2:$B$1401,MATCH(A573,Pricebook!$A$2:$A$1401,0))</f>
        <v>Orange circular cable 2C+E 2.5mm², per metre</v>
      </c>
      <c r="C573" s="19" t="n">
        <f aca="false">INDEX(Pricebook!$G$2:$G$1401,MATCH(A573,Pricebook!$A$2:$A$1401,0))</f>
        <v>2.58</v>
      </c>
      <c r="D573" s="19" t="n">
        <f aca="false">INDEX(Pricebook!$L$2:$L$1401,MATCH(A573,Pricebook!$A$2:$A$1401,0))</f>
        <v>3.7</v>
      </c>
      <c r="E573" s="21"/>
    </row>
    <row r="574" customFormat="false" ht="15" hidden="false" customHeight="false" outlineLevel="0" collapsed="false">
      <c r="A574" s="21" t="s">
        <v>1288</v>
      </c>
      <c r="B574" s="21" t="str">
        <f aca="false">INDEX(Pricebook!$B$2:$B$1401,MATCH(A574,Pricebook!$A$2:$A$1401,0))</f>
        <v>TPS cable 3C+E 6mm², per metre</v>
      </c>
      <c r="C574" s="19" t="n">
        <f aca="false">INDEX(Pricebook!$G$2:$G$1401,MATCH(A574,Pricebook!$A$2:$A$1401,0))</f>
        <v>6.86</v>
      </c>
      <c r="D574" s="19" t="n">
        <f aca="false">INDEX(Pricebook!$L$2:$L$1401,MATCH(A574,Pricebook!$A$2:$A$1401,0))</f>
        <v>9.8</v>
      </c>
      <c r="E574" s="21"/>
    </row>
    <row r="575" customFormat="false" ht="15" hidden="false" customHeight="false" outlineLevel="0" collapsed="false">
      <c r="A575" s="21" t="s">
        <v>1290</v>
      </c>
      <c r="B575" s="21" t="str">
        <f aca="false">INDEX(Pricebook!$B$2:$B$1401,MATCH(A575,Pricebook!$A$2:$A$1401,0))</f>
        <v>Corrugated conduit 32mm x 25m, orange, Range B</v>
      </c>
      <c r="C575" s="19" t="n">
        <f aca="false">INDEX(Pricebook!$G$2:$G$1401,MATCH(A575,Pricebook!$A$2:$A$1401,0))</f>
        <v>57.39</v>
      </c>
      <c r="D575" s="19" t="n">
        <f aca="false">INDEX(Pricebook!$L$2:$L$1401,MATCH(A575,Pricebook!$A$2:$A$1401,0))</f>
        <v>68.3</v>
      </c>
      <c r="E575" s="21"/>
    </row>
    <row r="576" customFormat="false" ht="15" hidden="false" customHeight="false" outlineLevel="0" collapsed="false">
      <c r="A576" s="21" t="s">
        <v>1292</v>
      </c>
      <c r="B576" s="21" t="str">
        <f aca="false">INDEX(Pricebook!$B$2:$B$1401,MATCH(A576,Pricebook!$A$2:$A$1401,0))</f>
        <v>PVC conduit inspection elbow 20mm, Range B</v>
      </c>
      <c r="C576" s="19" t="n">
        <f aca="false">INDEX(Pricebook!$G$2:$G$1401,MATCH(A576,Pricebook!$A$2:$A$1401,0))</f>
        <v>2.29</v>
      </c>
      <c r="D576" s="19" t="n">
        <f aca="false">INDEX(Pricebook!$L$2:$L$1401,MATCH(A576,Pricebook!$A$2:$A$1401,0))</f>
        <v>3.3</v>
      </c>
      <c r="E576" s="21"/>
    </row>
    <row r="577" customFormat="false" ht="15" hidden="false" customHeight="false" outlineLevel="0" collapsed="false">
      <c r="A577" s="21" t="s">
        <v>1294</v>
      </c>
      <c r="B577" s="21" t="str">
        <f aca="false">INDEX(Pricebook!$B$2:$B$1401,MATCH(A577,Pricebook!$A$2:$A$1401,0))</f>
        <v>TPS cable 3C+E 10mm², 100m coil</v>
      </c>
      <c r="C577" s="19" t="n">
        <f aca="false">INDEX(Pricebook!$G$2:$G$1401,MATCH(A577,Pricebook!$A$2:$A$1401,0))</f>
        <v>928.75</v>
      </c>
      <c r="D577" s="19" t="n">
        <f aca="false">INDEX(Pricebook!$L$2:$L$1401,MATCH(A577,Pricebook!$A$2:$A$1401,0))</f>
        <v>1222.05</v>
      </c>
      <c r="E577" s="21"/>
    </row>
    <row r="578" customFormat="false" ht="15" hidden="false" customHeight="false" outlineLevel="0" collapsed="false">
      <c r="A578" s="21" t="s">
        <v>1296</v>
      </c>
      <c r="B578" s="21" t="str">
        <f aca="false">INDEX(Pricebook!$B$2:$B$1401,MATCH(A578,Pricebook!$A$2:$A$1401,0))</f>
        <v>Rigid PVC conduit 40mm x 4m, orange, Range C</v>
      </c>
      <c r="C578" s="19" t="n">
        <f aca="false">INDEX(Pricebook!$G$2:$G$1401,MATCH(A578,Pricebook!$A$2:$A$1401,0))</f>
        <v>27.96</v>
      </c>
      <c r="D578" s="19" t="n">
        <f aca="false">INDEX(Pricebook!$L$2:$L$1401,MATCH(A578,Pricebook!$A$2:$A$1401,0))</f>
        <v>39.95</v>
      </c>
      <c r="E578" s="21"/>
    </row>
    <row r="579" customFormat="false" ht="15" hidden="false" customHeight="false" outlineLevel="0" collapsed="false">
      <c r="A579" s="21" t="s">
        <v>1298</v>
      </c>
      <c r="B579" s="21" t="str">
        <f aca="false">INDEX(Pricebook!$B$2:$B$1401,MATCH(A579,Pricebook!$A$2:$A$1401,0))</f>
        <v>Single core cable 2.5mm², red, per metre</v>
      </c>
      <c r="C579" s="19" t="n">
        <f aca="false">INDEX(Pricebook!$G$2:$G$1401,MATCH(A579,Pricebook!$A$2:$A$1401,0))</f>
        <v>1.09</v>
      </c>
      <c r="D579" s="19" t="n">
        <f aca="false">INDEX(Pricebook!$L$2:$L$1401,MATCH(A579,Pricebook!$A$2:$A$1401,0))</f>
        <v>1.6</v>
      </c>
      <c r="E579" s="21"/>
    </row>
    <row r="580" customFormat="false" ht="15" hidden="false" customHeight="false" outlineLevel="0" collapsed="false">
      <c r="A580" s="21" t="s">
        <v>1300</v>
      </c>
      <c r="B580" s="21" t="str">
        <f aca="false">INDEX(Pricebook!$B$2:$B$1401,MATCH(A580,Pricebook!$A$2:$A$1401,0))</f>
        <v>Single core cable 2.5mm², black, per metre</v>
      </c>
      <c r="C580" s="19" t="n">
        <f aca="false">INDEX(Pricebook!$G$2:$G$1401,MATCH(A580,Pricebook!$A$2:$A$1401,0))</f>
        <v>1.09</v>
      </c>
      <c r="D580" s="19" t="n">
        <f aca="false">INDEX(Pricebook!$L$2:$L$1401,MATCH(A580,Pricebook!$A$2:$A$1401,0))</f>
        <v>1.6</v>
      </c>
      <c r="E580" s="21"/>
    </row>
    <row r="581" customFormat="false" ht="15" hidden="false" customHeight="false" outlineLevel="0" collapsed="false">
      <c r="A581" s="21" t="s">
        <v>1302</v>
      </c>
      <c r="B581" s="21" t="str">
        <f aca="false">INDEX(Pricebook!$B$2:$B$1401,MATCH(A581,Pricebook!$A$2:$A$1401,0))</f>
        <v>PVC conduit inspection elbow 32mm, Range A</v>
      </c>
      <c r="C581" s="19" t="n">
        <f aca="false">INDEX(Pricebook!$G$2:$G$1401,MATCH(A581,Pricebook!$A$2:$A$1401,0))</f>
        <v>4.99</v>
      </c>
      <c r="D581" s="19" t="n">
        <f aca="false">INDEX(Pricebook!$L$2:$L$1401,MATCH(A581,Pricebook!$A$2:$A$1401,0))</f>
        <v>7.15</v>
      </c>
      <c r="E581" s="21"/>
    </row>
    <row r="582" customFormat="false" ht="15" hidden="false" customHeight="false" outlineLevel="0" collapsed="false">
      <c r="A582" s="21" t="s">
        <v>1304</v>
      </c>
      <c r="B582" s="21" t="str">
        <f aca="false">INDEX(Pricebook!$B$2:$B$1401,MATCH(A582,Pricebook!$A$2:$A$1401,0))</f>
        <v>Orange circular cable 3C+E 10mm², per metre</v>
      </c>
      <c r="C582" s="19" t="n">
        <f aca="false">INDEX(Pricebook!$G$2:$G$1401,MATCH(A582,Pricebook!$A$2:$A$1401,0))</f>
        <v>10.46</v>
      </c>
      <c r="D582" s="19" t="n">
        <f aca="false">INDEX(Pricebook!$L$2:$L$1401,MATCH(A582,Pricebook!$A$2:$A$1401,0))</f>
        <v>13.1</v>
      </c>
      <c r="E582" s="21"/>
    </row>
    <row r="583" customFormat="false" ht="15" hidden="false" customHeight="false" outlineLevel="0" collapsed="false">
      <c r="A583" s="21" t="s">
        <v>1306</v>
      </c>
      <c r="B583" s="21" t="str">
        <f aca="false">INDEX(Pricebook!$B$2:$B$1401,MATCH(A583,Pricebook!$A$2:$A$1401,0))</f>
        <v>PVC conduit coupling 32mm, Range C</v>
      </c>
      <c r="C583" s="19" t="n">
        <f aca="false">INDEX(Pricebook!$G$2:$G$1401,MATCH(A583,Pricebook!$A$2:$A$1401,0))</f>
        <v>3.38</v>
      </c>
      <c r="D583" s="19" t="n">
        <f aca="false">INDEX(Pricebook!$L$2:$L$1401,MATCH(A583,Pricebook!$A$2:$A$1401,0))</f>
        <v>4.85</v>
      </c>
      <c r="E583" s="21"/>
    </row>
    <row r="584" customFormat="false" ht="15" hidden="false" customHeight="false" outlineLevel="0" collapsed="false">
      <c r="A584" s="21" t="s">
        <v>1308</v>
      </c>
      <c r="B584" s="21" t="str">
        <f aca="false">INDEX(Pricebook!$B$2:$B$1401,MATCH(A584,Pricebook!$A$2:$A$1401,0))</f>
        <v>Cable ladder 300mm x 3m, galvanised, Range C</v>
      </c>
      <c r="C584" s="19" t="n">
        <f aca="false">INDEX(Pricebook!$G$2:$G$1401,MATCH(A584,Pricebook!$A$2:$A$1401,0))</f>
        <v>134.65</v>
      </c>
      <c r="D584" s="19" t="n">
        <f aca="false">INDEX(Pricebook!$L$2:$L$1401,MATCH(A584,Pricebook!$A$2:$A$1401,0))</f>
        <v>183.3</v>
      </c>
      <c r="E584" s="21"/>
    </row>
    <row r="585" customFormat="false" ht="15" hidden="false" customHeight="false" outlineLevel="0" collapsed="false">
      <c r="A585" s="21" t="s">
        <v>1310</v>
      </c>
      <c r="B585" s="21" t="str">
        <f aca="false">INDEX(Pricebook!$B$2:$B$1401,MATCH(A585,Pricebook!$A$2:$A$1401,0))</f>
        <v>Corrugated conduit 32mm x 25m, white, Range A</v>
      </c>
      <c r="C585" s="19" t="n">
        <f aca="false">INDEX(Pricebook!$G$2:$G$1401,MATCH(A585,Pricebook!$A$2:$A$1401,0))</f>
        <v>48.35</v>
      </c>
      <c r="D585" s="19" t="n">
        <f aca="false">INDEX(Pricebook!$L$2:$L$1401,MATCH(A585,Pricebook!$A$2:$A$1401,0))</f>
        <v>69.1</v>
      </c>
      <c r="E585" s="21"/>
    </row>
    <row r="586" customFormat="false" ht="15" hidden="false" customHeight="false" outlineLevel="0" collapsed="false">
      <c r="A586" s="21" t="s">
        <v>1312</v>
      </c>
      <c r="B586" s="21" t="str">
        <f aca="false">INDEX(Pricebook!$B$2:$B$1401,MATCH(A586,Pricebook!$A$2:$A$1401,0))</f>
        <v>Rigid PVC conduit 20mm x 4m, grey, Range D</v>
      </c>
      <c r="C586" s="19" t="n">
        <f aca="false">INDEX(Pricebook!$G$2:$G$1401,MATCH(A586,Pricebook!$A$2:$A$1401,0))</f>
        <v>9.17</v>
      </c>
      <c r="D586" s="19" t="n">
        <f aca="false">INDEX(Pricebook!$L$2:$L$1401,MATCH(A586,Pricebook!$A$2:$A$1401,0))</f>
        <v>13.1</v>
      </c>
      <c r="E586" s="21"/>
    </row>
    <row r="587" customFormat="false" ht="15" hidden="false" customHeight="false" outlineLevel="0" collapsed="false">
      <c r="A587" s="21" t="s">
        <v>1314</v>
      </c>
      <c r="B587" s="21" t="str">
        <f aca="false">INDEX(Pricebook!$B$2:$B$1401,MATCH(A587,Pricebook!$A$2:$A$1401,0))</f>
        <v>Single core cable 1.5mm², white, 100m coil</v>
      </c>
      <c r="C587" s="19" t="n">
        <f aca="false">INDEX(Pricebook!$G$2:$G$1401,MATCH(A587,Pricebook!$A$2:$A$1401,0))</f>
        <v>56.1</v>
      </c>
      <c r="D587" s="19" t="n">
        <f aca="false">INDEX(Pricebook!$L$2:$L$1401,MATCH(A587,Pricebook!$A$2:$A$1401,0))</f>
        <v>75.85</v>
      </c>
      <c r="E587" s="21"/>
    </row>
    <row r="588" customFormat="false" ht="15" hidden="false" customHeight="false" outlineLevel="0" collapsed="false">
      <c r="A588" s="21" t="s">
        <v>1316</v>
      </c>
      <c r="B588" s="21" t="str">
        <f aca="false">INDEX(Pricebook!$B$2:$B$1401,MATCH(A588,Pricebook!$A$2:$A$1401,0))</f>
        <v>Single core cable 4mm², black, 100m coil</v>
      </c>
      <c r="C588" s="19" t="n">
        <f aca="false">INDEX(Pricebook!$G$2:$G$1401,MATCH(A588,Pricebook!$A$2:$A$1401,0))</f>
        <v>133.28</v>
      </c>
      <c r="D588" s="19" t="n">
        <f aca="false">INDEX(Pricebook!$L$2:$L$1401,MATCH(A588,Pricebook!$A$2:$A$1401,0))</f>
        <v>190.4</v>
      </c>
      <c r="E588" s="21"/>
    </row>
    <row r="589" customFormat="false" ht="15" hidden="false" customHeight="false" outlineLevel="0" collapsed="false">
      <c r="A589" s="21" t="s">
        <v>1318</v>
      </c>
      <c r="B589" s="21" t="str">
        <f aca="false">INDEX(Pricebook!$B$2:$B$1401,MATCH(A589,Pricebook!$A$2:$A$1401,0))</f>
        <v>PVC conduit coupling 25mm, Range C</v>
      </c>
      <c r="C589" s="19" t="n">
        <f aca="false">INDEX(Pricebook!$G$2:$G$1401,MATCH(A589,Pricebook!$A$2:$A$1401,0))</f>
        <v>1.96</v>
      </c>
      <c r="D589" s="19" t="n">
        <f aca="false">INDEX(Pricebook!$L$2:$L$1401,MATCH(A589,Pricebook!$A$2:$A$1401,0))</f>
        <v>2.8</v>
      </c>
      <c r="E589" s="21"/>
    </row>
    <row r="590" customFormat="false" ht="15" hidden="false" customHeight="false" outlineLevel="0" collapsed="false">
      <c r="A590" s="21" t="s">
        <v>1320</v>
      </c>
      <c r="B590" s="21" t="str">
        <f aca="false">INDEX(Pricebook!$B$2:$B$1401,MATCH(A590,Pricebook!$A$2:$A$1401,0))</f>
        <v>Rigid PVC conduit 20mm x 4m, grey, Range A</v>
      </c>
      <c r="C590" s="19" t="n">
        <f aca="false">INDEX(Pricebook!$G$2:$G$1401,MATCH(A590,Pricebook!$A$2:$A$1401,0))</f>
        <v>5.7</v>
      </c>
      <c r="D590" s="19" t="n">
        <f aca="false">INDEX(Pricebook!$L$2:$L$1401,MATCH(A590,Pricebook!$A$2:$A$1401,0))</f>
        <v>7.8</v>
      </c>
      <c r="E590" s="21"/>
    </row>
    <row r="591" customFormat="false" ht="15" hidden="false" customHeight="false" outlineLevel="0" collapsed="false">
      <c r="A591" s="21" t="s">
        <v>1322</v>
      </c>
      <c r="B591" s="21" t="str">
        <f aca="false">INDEX(Pricebook!$B$2:$B$1401,MATCH(A591,Pricebook!$A$2:$A$1401,0))</f>
        <v>Cable tray 100mm x 3m, perforated galvanised, Range D</v>
      </c>
      <c r="C591" s="19" t="n">
        <f aca="false">INDEX(Pricebook!$G$2:$G$1401,MATCH(A591,Pricebook!$A$2:$A$1401,0))</f>
        <v>52.88</v>
      </c>
      <c r="D591" s="19" t="n">
        <f aca="false">INDEX(Pricebook!$L$2:$L$1401,MATCH(A591,Pricebook!$A$2:$A$1401,0))</f>
        <v>75.55</v>
      </c>
      <c r="E591" s="21"/>
    </row>
    <row r="592" customFormat="false" ht="15" hidden="false" customHeight="false" outlineLevel="0" collapsed="false">
      <c r="A592" s="21" t="s">
        <v>1324</v>
      </c>
      <c r="B592" s="21" t="str">
        <f aca="false">INDEX(Pricebook!$B$2:$B$1401,MATCH(A592,Pricebook!$A$2:$A$1401,0))</f>
        <v>Orange circular cable 3C+E 4mm², per metre</v>
      </c>
      <c r="C592" s="19" t="n">
        <f aca="false">INDEX(Pricebook!$G$2:$G$1401,MATCH(A592,Pricebook!$A$2:$A$1401,0))</f>
        <v>4.83</v>
      </c>
      <c r="D592" s="19" t="n">
        <f aca="false">INDEX(Pricebook!$L$2:$L$1401,MATCH(A592,Pricebook!$A$2:$A$1401,0))</f>
        <v>6.9</v>
      </c>
      <c r="E592" s="21"/>
    </row>
    <row r="593" customFormat="false" ht="15" hidden="false" customHeight="false" outlineLevel="0" collapsed="false">
      <c r="A593" s="21" t="s">
        <v>1326</v>
      </c>
      <c r="B593" s="21" t="str">
        <f aca="false">INDEX(Pricebook!$B$2:$B$1401,MATCH(A593,Pricebook!$A$2:$A$1401,0))</f>
        <v>Single core cable 6mm², green/yellow, 100m coil</v>
      </c>
      <c r="C593" s="19" t="n">
        <f aca="false">INDEX(Pricebook!$G$2:$G$1401,MATCH(A593,Pricebook!$A$2:$A$1401,0))</f>
        <v>195.96</v>
      </c>
      <c r="D593" s="19" t="n">
        <f aca="false">INDEX(Pricebook!$L$2:$L$1401,MATCH(A593,Pricebook!$A$2:$A$1401,0))</f>
        <v>240</v>
      </c>
      <c r="E593" s="21"/>
    </row>
    <row r="594" customFormat="false" ht="15" hidden="false" customHeight="false" outlineLevel="0" collapsed="false">
      <c r="A594" s="21" t="s">
        <v>1328</v>
      </c>
      <c r="B594" s="21" t="str">
        <f aca="false">INDEX(Pricebook!$B$2:$B$1401,MATCH(A594,Pricebook!$A$2:$A$1401,0))</f>
        <v>Single core cable 16mm², red, 100m coil</v>
      </c>
      <c r="C594" s="19" t="n">
        <f aca="false">INDEX(Pricebook!$G$2:$G$1401,MATCH(A594,Pricebook!$A$2:$A$1401,0))</f>
        <v>498.08</v>
      </c>
      <c r="D594" s="19" t="n">
        <f aca="false">INDEX(Pricebook!$L$2:$L$1401,MATCH(A594,Pricebook!$A$2:$A$1401,0))</f>
        <v>711.55</v>
      </c>
      <c r="E594" s="21"/>
    </row>
    <row r="595" customFormat="false" ht="15" hidden="false" customHeight="false" outlineLevel="0" collapsed="false">
      <c r="A595" s="21" t="s">
        <v>1330</v>
      </c>
      <c r="B595" s="21" t="str">
        <f aca="false">INDEX(Pricebook!$B$2:$B$1401,MATCH(A595,Pricebook!$A$2:$A$1401,0))</f>
        <v>Corrugated conduit 25mm x 25m, orange, Range B</v>
      </c>
      <c r="C595" s="19" t="n">
        <f aca="false">INDEX(Pricebook!$G$2:$G$1401,MATCH(A595,Pricebook!$A$2:$A$1401,0))</f>
        <v>38.28</v>
      </c>
      <c r="D595" s="19" t="n">
        <f aca="false">INDEX(Pricebook!$L$2:$L$1401,MATCH(A595,Pricebook!$A$2:$A$1401,0))</f>
        <v>45.25</v>
      </c>
      <c r="E595" s="21"/>
    </row>
    <row r="596" customFormat="false" ht="15" hidden="false" customHeight="false" outlineLevel="0" collapsed="false">
      <c r="A596" s="21" t="s">
        <v>1332</v>
      </c>
      <c r="B596" s="21" t="str">
        <f aca="false">INDEX(Pricebook!$B$2:$B$1401,MATCH(A596,Pricebook!$A$2:$A$1401,0))</f>
        <v>PVC conduit coupling 32mm, Range D</v>
      </c>
      <c r="C596" s="19" t="n">
        <f aca="false">INDEX(Pricebook!$G$2:$G$1401,MATCH(A596,Pricebook!$A$2:$A$1401,0))</f>
        <v>3.98</v>
      </c>
      <c r="D596" s="19" t="n">
        <f aca="false">INDEX(Pricebook!$L$2:$L$1401,MATCH(A596,Pricebook!$A$2:$A$1401,0))</f>
        <v>5.4</v>
      </c>
      <c r="E596" s="21"/>
    </row>
    <row r="597" customFormat="false" ht="15" hidden="false" customHeight="false" outlineLevel="0" collapsed="false">
      <c r="A597" s="21" t="s">
        <v>1334</v>
      </c>
      <c r="B597" s="21" t="str">
        <f aca="false">INDEX(Pricebook!$B$2:$B$1401,MATCH(A597,Pricebook!$A$2:$A$1401,0))</f>
        <v>PVC conduit 45° bend 32mm, Range D</v>
      </c>
      <c r="C597" s="19" t="n">
        <f aca="false">INDEX(Pricebook!$G$2:$G$1401,MATCH(A597,Pricebook!$A$2:$A$1401,0))</f>
        <v>5.59</v>
      </c>
      <c r="D597" s="19" t="n">
        <f aca="false">INDEX(Pricebook!$L$2:$L$1401,MATCH(A597,Pricebook!$A$2:$A$1401,0))</f>
        <v>8</v>
      </c>
      <c r="E597" s="21"/>
    </row>
    <row r="598" customFormat="false" ht="15" hidden="false" customHeight="false" outlineLevel="0" collapsed="false">
      <c r="A598" s="21" t="s">
        <v>1336</v>
      </c>
      <c r="B598" s="21" t="str">
        <f aca="false">INDEX(Pricebook!$B$2:$B$1401,MATCH(A598,Pricebook!$A$2:$A$1401,0))</f>
        <v>Single core cable 50mm², white, 100m coil</v>
      </c>
      <c r="C598" s="19" t="n">
        <f aca="false">INDEX(Pricebook!$G$2:$G$1401,MATCH(A598,Pricebook!$A$2:$A$1401,0))</f>
        <v>1602.03</v>
      </c>
      <c r="D598" s="19" t="n">
        <f aca="false">INDEX(Pricebook!$L$2:$L$1401,MATCH(A598,Pricebook!$A$2:$A$1401,0))</f>
        <v>2288.65</v>
      </c>
      <c r="E598" s="21"/>
    </row>
    <row r="599" customFormat="false" ht="15" hidden="false" customHeight="false" outlineLevel="0" collapsed="false">
      <c r="A599" s="21" t="s">
        <v>1338</v>
      </c>
      <c r="B599" s="21" t="str">
        <f aca="false">INDEX(Pricebook!$B$2:$B$1401,MATCH(A599,Pricebook!$A$2:$A$1401,0))</f>
        <v>Cable ladder 300mm x 3m, galvanised, Range D</v>
      </c>
      <c r="C599" s="19" t="n">
        <f aca="false">INDEX(Pricebook!$G$2:$G$1401,MATCH(A599,Pricebook!$A$2:$A$1401,0))</f>
        <v>159.89</v>
      </c>
      <c r="D599" s="19" t="n">
        <f aca="false">INDEX(Pricebook!$L$2:$L$1401,MATCH(A599,Pricebook!$A$2:$A$1401,0))</f>
        <v>228.45</v>
      </c>
      <c r="E599" s="21"/>
    </row>
    <row r="600" customFormat="false" ht="15" hidden="false" customHeight="false" outlineLevel="0" collapsed="false">
      <c r="A600" s="21" t="s">
        <v>1340</v>
      </c>
      <c r="B600" s="21" t="str">
        <f aca="false">INDEX(Pricebook!$B$2:$B$1401,MATCH(A600,Pricebook!$A$2:$A$1401,0))</f>
        <v>Rigid PVC conduit 20mm x 4m, grey, Range C</v>
      </c>
      <c r="C600" s="19" t="n">
        <f aca="false">INDEX(Pricebook!$G$2:$G$1401,MATCH(A600,Pricebook!$A$2:$A$1401,0))</f>
        <v>7.68</v>
      </c>
      <c r="D600" s="19" t="n">
        <f aca="false">INDEX(Pricebook!$L$2:$L$1401,MATCH(A600,Pricebook!$A$2:$A$1401,0))</f>
        <v>11</v>
      </c>
      <c r="E600" s="21"/>
    </row>
    <row r="601" customFormat="false" ht="15" hidden="false" customHeight="false" outlineLevel="0" collapsed="false">
      <c r="A601" s="21" t="s">
        <v>1342</v>
      </c>
      <c r="B601" s="21" t="str">
        <f aca="false">INDEX(Pricebook!$B$2:$B$1401,MATCH(A601,Pricebook!$A$2:$A$1401,0))</f>
        <v>Single core cable 6mm², white, per metre</v>
      </c>
      <c r="C601" s="19" t="n">
        <f aca="false">INDEX(Pricebook!$G$2:$G$1401,MATCH(A601,Pricebook!$A$2:$A$1401,0))</f>
        <v>2.47</v>
      </c>
      <c r="D601" s="19" t="n">
        <f aca="false">INDEX(Pricebook!$L$2:$L$1401,MATCH(A601,Pricebook!$A$2:$A$1401,0))</f>
        <v>3.55</v>
      </c>
      <c r="E601" s="21"/>
    </row>
    <row r="602" customFormat="false" ht="15" hidden="false" customHeight="false" outlineLevel="0" collapsed="false">
      <c r="A602" s="21" t="s">
        <v>1344</v>
      </c>
      <c r="B602" s="21" t="str">
        <f aca="false">INDEX(Pricebook!$B$2:$B$1401,MATCH(A602,Pricebook!$A$2:$A$1401,0))</f>
        <v>Rigid PVC conduit 32mm x 4m, orange, Range C</v>
      </c>
      <c r="C602" s="19" t="n">
        <f aca="false">INDEX(Pricebook!$G$2:$G$1401,MATCH(A602,Pricebook!$A$2:$A$1401,0))</f>
        <v>18.72</v>
      </c>
      <c r="D602" s="19" t="n">
        <f aca="false">INDEX(Pricebook!$L$2:$L$1401,MATCH(A602,Pricebook!$A$2:$A$1401,0))</f>
        <v>26.75</v>
      </c>
      <c r="E602" s="21"/>
    </row>
    <row r="603" customFormat="false" ht="15" hidden="false" customHeight="false" outlineLevel="0" collapsed="false">
      <c r="A603" s="21" t="s">
        <v>1346</v>
      </c>
      <c r="B603" s="21" t="str">
        <f aca="false">INDEX(Pricebook!$B$2:$B$1401,MATCH(A603,Pricebook!$A$2:$A$1401,0))</f>
        <v>Single core cable 1.5mm², red, per metre</v>
      </c>
      <c r="C603" s="19" t="n">
        <f aca="false">INDEX(Pricebook!$G$2:$G$1401,MATCH(A603,Pricebook!$A$2:$A$1401,0))</f>
        <v>0.7</v>
      </c>
      <c r="D603" s="19" t="n">
        <f aca="false">INDEX(Pricebook!$L$2:$L$1401,MATCH(A603,Pricebook!$A$2:$A$1401,0))</f>
        <v>1</v>
      </c>
      <c r="E603" s="21"/>
    </row>
    <row r="604" customFormat="false" ht="15" hidden="false" customHeight="false" outlineLevel="0" collapsed="false">
      <c r="A604" s="21" t="s">
        <v>1348</v>
      </c>
      <c r="B604" s="21" t="str">
        <f aca="false">INDEX(Pricebook!$B$2:$B$1401,MATCH(A604,Pricebook!$A$2:$A$1401,0))</f>
        <v>Submain cable 4 core 35mm², per metre</v>
      </c>
      <c r="C604" s="19" t="n">
        <f aca="false">INDEX(Pricebook!$G$2:$G$1401,MATCH(A604,Pricebook!$A$2:$A$1401,0))</f>
        <v>33.48</v>
      </c>
      <c r="D604" s="19" t="n">
        <f aca="false">INDEX(Pricebook!$L$2:$L$1401,MATCH(A604,Pricebook!$A$2:$A$1401,0))</f>
        <v>47.85</v>
      </c>
      <c r="E604" s="21"/>
    </row>
    <row r="605" customFormat="false" ht="15" hidden="false" customHeight="false" outlineLevel="0" collapsed="false">
      <c r="A605" s="21" t="s">
        <v>1350</v>
      </c>
      <c r="B605" s="21" t="str">
        <f aca="false">INDEX(Pricebook!$B$2:$B$1401,MATCH(A605,Pricebook!$A$2:$A$1401,0))</f>
        <v>TPS cable 2C+E 10mm², per metre</v>
      </c>
      <c r="C605" s="19" t="n">
        <f aca="false">INDEX(Pricebook!$G$2:$G$1401,MATCH(A605,Pricebook!$A$2:$A$1401,0))</f>
        <v>8.23</v>
      </c>
      <c r="D605" s="19" t="n">
        <f aca="false">INDEX(Pricebook!$L$2:$L$1401,MATCH(A605,Pricebook!$A$2:$A$1401,0))</f>
        <v>10.05</v>
      </c>
      <c r="E605" s="21"/>
    </row>
    <row r="606" customFormat="false" ht="15" hidden="false" customHeight="false" outlineLevel="0" collapsed="false">
      <c r="A606" s="21" t="s">
        <v>1352</v>
      </c>
      <c r="B606" s="21" t="str">
        <f aca="false">INDEX(Pricebook!$B$2:$B$1401,MATCH(A606,Pricebook!$A$2:$A$1401,0))</f>
        <v>Cable ladder 100mm x 3m, galvanised, Range D</v>
      </c>
      <c r="C606" s="19" t="n">
        <f aca="false">INDEX(Pricebook!$G$2:$G$1401,MATCH(A606,Pricebook!$A$2:$A$1401,0))</f>
        <v>69.35</v>
      </c>
      <c r="D606" s="19" t="n">
        <f aca="false">INDEX(Pricebook!$L$2:$L$1401,MATCH(A606,Pricebook!$A$2:$A$1401,0))</f>
        <v>87.8</v>
      </c>
      <c r="E606" s="21"/>
    </row>
    <row r="607" customFormat="false" ht="15" hidden="false" customHeight="false" outlineLevel="0" collapsed="false">
      <c r="A607" s="21" t="s">
        <v>1354</v>
      </c>
      <c r="B607" s="21" t="str">
        <f aca="false">INDEX(Pricebook!$B$2:$B$1401,MATCH(A607,Pricebook!$A$2:$A$1401,0))</f>
        <v>Flexible cord 3 core 0.75mm², black, 100m coil</v>
      </c>
      <c r="C607" s="19" t="n">
        <f aca="false">INDEX(Pricebook!$G$2:$G$1401,MATCH(A607,Pricebook!$A$2:$A$1401,0))</f>
        <v>63.07</v>
      </c>
      <c r="D607" s="19" t="n">
        <f aca="false">INDEX(Pricebook!$L$2:$L$1401,MATCH(A607,Pricebook!$A$2:$A$1401,0))</f>
        <v>90.1</v>
      </c>
      <c r="E607" s="21"/>
    </row>
    <row r="608" customFormat="false" ht="15" hidden="false" customHeight="false" outlineLevel="0" collapsed="false">
      <c r="A608" s="21" t="s">
        <v>1356</v>
      </c>
      <c r="B608" s="21" t="str">
        <f aca="false">INDEX(Pricebook!$B$2:$B$1401,MATCH(A608,Pricebook!$A$2:$A$1401,0))</f>
        <v>TPS cable 2C+E 1.5mm², 100m coil</v>
      </c>
      <c r="C608" s="19" t="n">
        <f aca="false">INDEX(Pricebook!$G$2:$G$1401,MATCH(A608,Pricebook!$A$2:$A$1401,0))</f>
        <v>122</v>
      </c>
      <c r="D608" s="19" t="n">
        <f aca="false">INDEX(Pricebook!$L$2:$L$1401,MATCH(A608,Pricebook!$A$2:$A$1401,0))</f>
        <v>174.3</v>
      </c>
      <c r="E608" s="21"/>
    </row>
    <row r="609" customFormat="false" ht="15" hidden="false" customHeight="false" outlineLevel="0" collapsed="false">
      <c r="A609" s="21" t="s">
        <v>1358</v>
      </c>
      <c r="B609" s="21" t="str">
        <f aca="false">INDEX(Pricebook!$B$2:$B$1401,MATCH(A609,Pricebook!$A$2:$A$1401,0))</f>
        <v>Single core cable 50mm², red, 100m coil</v>
      </c>
      <c r="C609" s="19" t="n">
        <f aca="false">INDEX(Pricebook!$G$2:$G$1401,MATCH(A609,Pricebook!$A$2:$A$1401,0))</f>
        <v>1615.22</v>
      </c>
      <c r="D609" s="19" t="n">
        <f aca="false">INDEX(Pricebook!$L$2:$L$1401,MATCH(A609,Pricebook!$A$2:$A$1401,0))</f>
        <v>2153.65</v>
      </c>
      <c r="E609" s="21"/>
    </row>
    <row r="610" customFormat="false" ht="15" hidden="false" customHeight="false" outlineLevel="0" collapsed="false">
      <c r="A610" s="21" t="s">
        <v>1360</v>
      </c>
      <c r="B610" s="21" t="str">
        <f aca="false">INDEX(Pricebook!$B$2:$B$1401,MATCH(A610,Pricebook!$A$2:$A$1401,0))</f>
        <v>PVC conduit 45° bend 25mm, Range A</v>
      </c>
      <c r="C610" s="19" t="n">
        <f aca="false">INDEX(Pricebook!$G$2:$G$1401,MATCH(A610,Pricebook!$A$2:$A$1401,0))</f>
        <v>2.08</v>
      </c>
      <c r="D610" s="19" t="n">
        <f aca="false">INDEX(Pricebook!$L$2:$L$1401,MATCH(A610,Pricebook!$A$2:$A$1401,0))</f>
        <v>3</v>
      </c>
      <c r="E610" s="21"/>
    </row>
    <row r="611" customFormat="false" ht="15" hidden="false" customHeight="false" outlineLevel="0" collapsed="false">
      <c r="A611" s="21" t="s">
        <v>1362</v>
      </c>
      <c r="B611" s="21" t="str">
        <f aca="false">INDEX(Pricebook!$B$2:$B$1401,MATCH(A611,Pricebook!$A$2:$A$1401,0))</f>
        <v>Submain cable 4 core 70mm², per metre</v>
      </c>
      <c r="C611" s="19" t="n">
        <f aca="false">INDEX(Pricebook!$G$2:$G$1401,MATCH(A611,Pricebook!$A$2:$A$1401,0))</f>
        <v>64.6</v>
      </c>
      <c r="D611" s="19" t="n">
        <f aca="false">INDEX(Pricebook!$L$2:$L$1401,MATCH(A611,Pricebook!$A$2:$A$1401,0))</f>
        <v>82.85</v>
      </c>
      <c r="E611" s="21"/>
    </row>
    <row r="612" customFormat="false" ht="15" hidden="false" customHeight="false" outlineLevel="0" collapsed="false">
      <c r="A612" s="21" t="s">
        <v>1364</v>
      </c>
      <c r="B612" s="21" t="str">
        <f aca="false">INDEX(Pricebook!$B$2:$B$1401,MATCH(A612,Pricebook!$A$2:$A$1401,0))</f>
        <v>Cable ladder 150mm x 3m, galvanised, Range B</v>
      </c>
      <c r="C612" s="19" t="n">
        <f aca="false">INDEX(Pricebook!$G$2:$G$1401,MATCH(A612,Pricebook!$A$2:$A$1401,0))</f>
        <v>67.08</v>
      </c>
      <c r="D612" s="19" t="n">
        <f aca="false">INDEX(Pricebook!$L$2:$L$1401,MATCH(A612,Pricebook!$A$2:$A$1401,0))</f>
        <v>95.85</v>
      </c>
      <c r="E612" s="21"/>
    </row>
    <row r="613" customFormat="false" ht="15" hidden="false" customHeight="false" outlineLevel="0" collapsed="false">
      <c r="A613" s="21" t="s">
        <v>1366</v>
      </c>
      <c r="B613" s="21" t="str">
        <f aca="false">INDEX(Pricebook!$B$2:$B$1401,MATCH(A613,Pricebook!$A$2:$A$1401,0))</f>
        <v>Single core cable 6mm², green/yellow, per metre</v>
      </c>
      <c r="C613" s="19" t="n">
        <f aca="false">INDEX(Pricebook!$G$2:$G$1401,MATCH(A613,Pricebook!$A$2:$A$1401,0))</f>
        <v>2.44</v>
      </c>
      <c r="D613" s="19" t="n">
        <f aca="false">INDEX(Pricebook!$L$2:$L$1401,MATCH(A613,Pricebook!$A$2:$A$1401,0))</f>
        <v>3</v>
      </c>
      <c r="E613" s="21"/>
    </row>
    <row r="614" customFormat="false" ht="15" hidden="false" customHeight="false" outlineLevel="0" collapsed="false">
      <c r="A614" s="21" t="s">
        <v>1368</v>
      </c>
      <c r="B614" s="21" t="str">
        <f aca="false">INDEX(Pricebook!$B$2:$B$1401,MATCH(A614,Pricebook!$A$2:$A$1401,0))</f>
        <v>Rigid PVC conduit 25mm x 4m, orange, Range C</v>
      </c>
      <c r="C614" s="19" t="n">
        <f aca="false">INDEX(Pricebook!$G$2:$G$1401,MATCH(A614,Pricebook!$A$2:$A$1401,0))</f>
        <v>11.55</v>
      </c>
      <c r="D614" s="19" t="n">
        <f aca="false">INDEX(Pricebook!$L$2:$L$1401,MATCH(A614,Pricebook!$A$2:$A$1401,0))</f>
        <v>14.15</v>
      </c>
      <c r="E614" s="21"/>
    </row>
    <row r="615" customFormat="false" ht="15" hidden="false" customHeight="false" outlineLevel="0" collapsed="false">
      <c r="A615" s="21" t="s">
        <v>1370</v>
      </c>
      <c r="B615" s="21" t="str">
        <f aca="false">INDEX(Pricebook!$B$2:$B$1401,MATCH(A615,Pricebook!$A$2:$A$1401,0))</f>
        <v>Single core cable 1.5mm², blue, per metre</v>
      </c>
      <c r="C615" s="19" t="n">
        <f aca="false">INDEX(Pricebook!$G$2:$G$1401,MATCH(A615,Pricebook!$A$2:$A$1401,0))</f>
        <v>0.7</v>
      </c>
      <c r="D615" s="19" t="n">
        <f aca="false">INDEX(Pricebook!$L$2:$L$1401,MATCH(A615,Pricebook!$A$2:$A$1401,0))</f>
        <v>0.9</v>
      </c>
      <c r="E615" s="21"/>
    </row>
    <row r="616" customFormat="false" ht="15" hidden="false" customHeight="false" outlineLevel="0" collapsed="false">
      <c r="A616" s="21" t="s">
        <v>1372</v>
      </c>
      <c r="B616" s="21" t="str">
        <f aca="false">INDEX(Pricebook!$B$2:$B$1401,MATCH(A616,Pricebook!$A$2:$A$1401,0))</f>
        <v>PVC conduit inspection elbow 20mm, Range A</v>
      </c>
      <c r="C616" s="19" t="n">
        <f aca="false">INDEX(Pricebook!$G$2:$G$1401,MATCH(A616,Pricebook!$A$2:$A$1401,0))</f>
        <v>1.95</v>
      </c>
      <c r="D616" s="19" t="n">
        <f aca="false">INDEX(Pricebook!$L$2:$L$1401,MATCH(A616,Pricebook!$A$2:$A$1401,0))</f>
        <v>2.8</v>
      </c>
      <c r="E616" s="21"/>
    </row>
    <row r="617" customFormat="false" ht="15" hidden="false" customHeight="false" outlineLevel="0" collapsed="false">
      <c r="A617" s="21" t="s">
        <v>1374</v>
      </c>
      <c r="B617" s="21" t="str">
        <f aca="false">INDEX(Pricebook!$B$2:$B$1401,MATCH(A617,Pricebook!$A$2:$A$1401,0))</f>
        <v>Single core cable 4mm², black, per metre</v>
      </c>
      <c r="C617" s="19" t="n">
        <f aca="false">INDEX(Pricebook!$G$2:$G$1401,MATCH(A617,Pricebook!$A$2:$A$1401,0))</f>
        <v>1.67</v>
      </c>
      <c r="D617" s="19" t="n">
        <f aca="false">INDEX(Pricebook!$L$2:$L$1401,MATCH(A617,Pricebook!$A$2:$A$1401,0))</f>
        <v>2.2</v>
      </c>
      <c r="E617" s="21"/>
    </row>
    <row r="618" customFormat="false" ht="15" hidden="false" customHeight="false" outlineLevel="0" collapsed="false">
      <c r="A618" s="21" t="s">
        <v>1376</v>
      </c>
      <c r="B618" s="21" t="str">
        <f aca="false">INDEX(Pricebook!$B$2:$B$1401,MATCH(A618,Pricebook!$A$2:$A$1401,0))</f>
        <v>Single core cable 50mm², black, 100m coil</v>
      </c>
      <c r="C618" s="19" t="n">
        <f aca="false">INDEX(Pricebook!$G$2:$G$1401,MATCH(A618,Pricebook!$A$2:$A$1401,0))</f>
        <v>1613.49</v>
      </c>
      <c r="D618" s="19" t="n">
        <f aca="false">INDEX(Pricebook!$L$2:$L$1401,MATCH(A618,Pricebook!$A$2:$A$1401,0))</f>
        <v>2168.6</v>
      </c>
      <c r="E618" s="21"/>
    </row>
    <row r="619" customFormat="false" ht="15" hidden="false" customHeight="false" outlineLevel="0" collapsed="false">
      <c r="A619" s="21" t="s">
        <v>1378</v>
      </c>
      <c r="B619" s="21" t="str">
        <f aca="false">INDEX(Pricebook!$B$2:$B$1401,MATCH(A619,Pricebook!$A$2:$A$1401,0))</f>
        <v>PVC conduit coupling 20mm, Range B</v>
      </c>
      <c r="C619" s="19" t="n">
        <f aca="false">INDEX(Pricebook!$G$2:$G$1401,MATCH(A619,Pricebook!$A$2:$A$1401,0))</f>
        <v>1.13</v>
      </c>
      <c r="D619" s="19" t="n">
        <f aca="false">INDEX(Pricebook!$L$2:$L$1401,MATCH(A619,Pricebook!$A$2:$A$1401,0))</f>
        <v>1.5</v>
      </c>
      <c r="E619" s="21"/>
    </row>
    <row r="620" customFormat="false" ht="15" hidden="false" customHeight="false" outlineLevel="0" collapsed="false">
      <c r="A620" s="21" t="s">
        <v>1380</v>
      </c>
      <c r="B620" s="21" t="str">
        <f aca="false">INDEX(Pricebook!$B$2:$B$1401,MATCH(A620,Pricebook!$A$2:$A$1401,0))</f>
        <v>PVC conduit 90° bend 25mm, Range D</v>
      </c>
      <c r="C620" s="19" t="n">
        <f aca="false">INDEX(Pricebook!$G$2:$G$1401,MATCH(A620,Pricebook!$A$2:$A$1401,0))</f>
        <v>3.3</v>
      </c>
      <c r="D620" s="19" t="n">
        <f aca="false">INDEX(Pricebook!$L$2:$L$1401,MATCH(A620,Pricebook!$A$2:$A$1401,0))</f>
        <v>4.75</v>
      </c>
      <c r="E620" s="21"/>
    </row>
    <row r="621" customFormat="false" ht="15" hidden="false" customHeight="false" outlineLevel="0" collapsed="false">
      <c r="A621" s="21" t="s">
        <v>1382</v>
      </c>
      <c r="B621" s="21" t="str">
        <f aca="false">INDEX(Pricebook!$B$2:$B$1401,MATCH(A621,Pricebook!$A$2:$A$1401,0))</f>
        <v>Single core cable 6mm², black, 100m coil</v>
      </c>
      <c r="C621" s="19" t="n">
        <f aca="false">INDEX(Pricebook!$G$2:$G$1401,MATCH(A621,Pricebook!$A$2:$A$1401,0))</f>
        <v>197.6</v>
      </c>
      <c r="D621" s="19" t="n">
        <f aca="false">INDEX(Pricebook!$L$2:$L$1401,MATCH(A621,Pricebook!$A$2:$A$1401,0))</f>
        <v>282.3</v>
      </c>
      <c r="E621" s="21"/>
    </row>
    <row r="622" customFormat="false" ht="15" hidden="false" customHeight="false" outlineLevel="0" collapsed="false">
      <c r="A622" s="21" t="s">
        <v>1384</v>
      </c>
      <c r="B622" s="21" t="str">
        <f aca="false">INDEX(Pricebook!$B$2:$B$1401,MATCH(A622,Pricebook!$A$2:$A$1401,0))</f>
        <v>Flexible cord 3 core 1.0mm², white, 100m coil</v>
      </c>
      <c r="C622" s="19" t="n">
        <f aca="false">INDEX(Pricebook!$G$2:$G$1401,MATCH(A622,Pricebook!$A$2:$A$1401,0))</f>
        <v>86.43</v>
      </c>
      <c r="D622" s="19" t="n">
        <f aca="false">INDEX(Pricebook!$L$2:$L$1401,MATCH(A622,Pricebook!$A$2:$A$1401,0))</f>
        <v>123.5</v>
      </c>
      <c r="E622" s="21"/>
    </row>
    <row r="623" customFormat="false" ht="15" hidden="false" customHeight="false" outlineLevel="0" collapsed="false">
      <c r="A623" s="21" t="s">
        <v>1386</v>
      </c>
      <c r="B623" s="21" t="str">
        <f aca="false">INDEX(Pricebook!$B$2:$B$1401,MATCH(A623,Pricebook!$A$2:$A$1401,0))</f>
        <v>Single core cable 6mm², red, 100m coil</v>
      </c>
      <c r="C623" s="19" t="n">
        <f aca="false">INDEX(Pricebook!$G$2:$G$1401,MATCH(A623,Pricebook!$A$2:$A$1401,0))</f>
        <v>196.18</v>
      </c>
      <c r="D623" s="19" t="n">
        <f aca="false">INDEX(Pricebook!$L$2:$L$1401,MATCH(A623,Pricebook!$A$2:$A$1401,0))</f>
        <v>280.3</v>
      </c>
      <c r="E623" s="21"/>
    </row>
    <row r="624" customFormat="false" ht="15" hidden="false" customHeight="false" outlineLevel="0" collapsed="false">
      <c r="A624" s="21" t="s">
        <v>1388</v>
      </c>
      <c r="B624" s="21" t="str">
        <f aca="false">INDEX(Pricebook!$B$2:$B$1401,MATCH(A624,Pricebook!$A$2:$A$1401,0))</f>
        <v>PVC conduit coupling 20mm, Range D</v>
      </c>
      <c r="C624" s="19" t="n">
        <f aca="false">INDEX(Pricebook!$G$2:$G$1401,MATCH(A624,Pricebook!$A$2:$A$1401,0))</f>
        <v>1.52</v>
      </c>
      <c r="D624" s="19" t="n">
        <f aca="false">INDEX(Pricebook!$L$2:$L$1401,MATCH(A624,Pricebook!$A$2:$A$1401,0))</f>
        <v>2.2</v>
      </c>
      <c r="E624" s="21"/>
    </row>
    <row r="625" customFormat="false" ht="15" hidden="false" customHeight="false" outlineLevel="0" collapsed="false">
      <c r="A625" s="21" t="s">
        <v>1390</v>
      </c>
      <c r="B625" s="21" t="str">
        <f aca="false">INDEX(Pricebook!$B$2:$B$1401,MATCH(A625,Pricebook!$A$2:$A$1401,0))</f>
        <v>Rigid PVC conduit 40mm x 4m, grey, Range D</v>
      </c>
      <c r="C625" s="19" t="n">
        <f aca="false">INDEX(Pricebook!$G$2:$G$1401,MATCH(A625,Pricebook!$A$2:$A$1401,0))</f>
        <v>32.81</v>
      </c>
      <c r="D625" s="19" t="n">
        <f aca="false">INDEX(Pricebook!$L$2:$L$1401,MATCH(A625,Pricebook!$A$2:$A$1401,0))</f>
        <v>46.9</v>
      </c>
      <c r="E625" s="21"/>
    </row>
    <row r="626" customFormat="false" ht="15" hidden="false" customHeight="false" outlineLevel="0" collapsed="false">
      <c r="A626" s="21" t="s">
        <v>1392</v>
      </c>
      <c r="B626" s="21" t="str">
        <f aca="false">INDEX(Pricebook!$B$2:$B$1401,MATCH(A626,Pricebook!$A$2:$A$1401,0))</f>
        <v>TPS cable 2C+E 10mm², 100m coil</v>
      </c>
      <c r="C626" s="19" t="n">
        <f aca="false">INDEX(Pricebook!$G$2:$G$1401,MATCH(A626,Pricebook!$A$2:$A$1401,0))</f>
        <v>677.56</v>
      </c>
      <c r="D626" s="19" t="n">
        <f aca="false">INDEX(Pricebook!$L$2:$L$1401,MATCH(A626,Pricebook!$A$2:$A$1401,0))</f>
        <v>967.95</v>
      </c>
      <c r="E626" s="21"/>
    </row>
    <row r="627" customFormat="false" ht="15" hidden="false" customHeight="false" outlineLevel="0" collapsed="false">
      <c r="A627" s="21" t="s">
        <v>1394</v>
      </c>
      <c r="B627" s="21" t="str">
        <f aca="false">INDEX(Pricebook!$B$2:$B$1401,MATCH(A627,Pricebook!$A$2:$A$1401,0))</f>
        <v>Rigid PVC conduit 32mm x 4m, grey, Range B</v>
      </c>
      <c r="C627" s="19" t="n">
        <f aca="false">INDEX(Pricebook!$G$2:$G$1401,MATCH(A627,Pricebook!$A$2:$A$1401,0))</f>
        <v>16.18</v>
      </c>
      <c r="D627" s="19" t="n">
        <f aca="false">INDEX(Pricebook!$L$2:$L$1401,MATCH(A627,Pricebook!$A$2:$A$1401,0))</f>
        <v>23.15</v>
      </c>
      <c r="E627" s="21"/>
    </row>
    <row r="628" customFormat="false" ht="15" hidden="false" customHeight="false" outlineLevel="0" collapsed="false">
      <c r="A628" s="21" t="s">
        <v>1396</v>
      </c>
      <c r="B628" s="21" t="str">
        <f aca="false">INDEX(Pricebook!$B$2:$B$1401,MATCH(A628,Pricebook!$A$2:$A$1401,0))</f>
        <v>Single core cable 16mm², blue, per metre</v>
      </c>
      <c r="C628" s="19" t="n">
        <f aca="false">INDEX(Pricebook!$G$2:$G$1401,MATCH(A628,Pricebook!$A$2:$A$1401,0))</f>
        <v>6.31</v>
      </c>
      <c r="D628" s="19" t="n">
        <f aca="false">INDEX(Pricebook!$L$2:$L$1401,MATCH(A628,Pricebook!$A$2:$A$1401,0))</f>
        <v>9.05</v>
      </c>
      <c r="E628" s="21"/>
    </row>
    <row r="629" customFormat="false" ht="15" hidden="false" customHeight="false" outlineLevel="0" collapsed="false">
      <c r="A629" s="21" t="s">
        <v>1398</v>
      </c>
      <c r="B629" s="21" t="str">
        <f aca="false">INDEX(Pricebook!$B$2:$B$1401,MATCH(A629,Pricebook!$A$2:$A$1401,0))</f>
        <v>Single core cable 2.5mm², white, per metre</v>
      </c>
      <c r="C629" s="19" t="n">
        <f aca="false">INDEX(Pricebook!$G$2:$G$1401,MATCH(A629,Pricebook!$A$2:$A$1401,0))</f>
        <v>1.09</v>
      </c>
      <c r="D629" s="19" t="n">
        <f aca="false">INDEX(Pricebook!$L$2:$L$1401,MATCH(A629,Pricebook!$A$2:$A$1401,0))</f>
        <v>1.6</v>
      </c>
      <c r="E629" s="21"/>
    </row>
    <row r="630" customFormat="false" ht="15" hidden="false" customHeight="false" outlineLevel="0" collapsed="false">
      <c r="A630" s="21" t="s">
        <v>1400</v>
      </c>
      <c r="B630" s="21" t="str">
        <f aca="false">INDEX(Pricebook!$B$2:$B$1401,MATCH(A630,Pricebook!$A$2:$A$1401,0))</f>
        <v>PVC conduit inspection elbow 25mm, Range C</v>
      </c>
      <c r="C630" s="19" t="n">
        <f aca="false">INDEX(Pricebook!$G$2:$G$1401,MATCH(A630,Pricebook!$A$2:$A$1401,0))</f>
        <v>3.93</v>
      </c>
      <c r="D630" s="19" t="n">
        <f aca="false">INDEX(Pricebook!$L$2:$L$1401,MATCH(A630,Pricebook!$A$2:$A$1401,0))</f>
        <v>5.15</v>
      </c>
      <c r="E630" s="21"/>
    </row>
    <row r="631" customFormat="false" ht="15" hidden="false" customHeight="false" outlineLevel="0" collapsed="false">
      <c r="A631" s="21" t="s">
        <v>1402</v>
      </c>
      <c r="B631" s="21" t="str">
        <f aca="false">INDEX(Pricebook!$B$2:$B$1401,MATCH(A631,Pricebook!$A$2:$A$1401,0))</f>
        <v>Single core cable 10mm², green/yellow, per metre</v>
      </c>
      <c r="C631" s="19" t="n">
        <f aca="false">INDEX(Pricebook!$G$2:$G$1401,MATCH(A631,Pricebook!$A$2:$A$1401,0))</f>
        <v>4</v>
      </c>
      <c r="D631" s="19" t="n">
        <f aca="false">INDEX(Pricebook!$L$2:$L$1401,MATCH(A631,Pricebook!$A$2:$A$1401,0))</f>
        <v>5.75</v>
      </c>
      <c r="E631" s="21"/>
    </row>
    <row r="632" customFormat="false" ht="15" hidden="false" customHeight="false" outlineLevel="0" collapsed="false">
      <c r="A632" s="21" t="s">
        <v>1404</v>
      </c>
      <c r="B632" s="21" t="str">
        <f aca="false">INDEX(Pricebook!$B$2:$B$1401,MATCH(A632,Pricebook!$A$2:$A$1401,0))</f>
        <v>Cable ladder 300mm x 3m, galvanised, Range B</v>
      </c>
      <c r="C632" s="19" t="n">
        <f aca="false">INDEX(Pricebook!$G$2:$G$1401,MATCH(A632,Pricebook!$A$2:$A$1401,0))</f>
        <v>117.71</v>
      </c>
      <c r="D632" s="19" t="n">
        <f aca="false">INDEX(Pricebook!$L$2:$L$1401,MATCH(A632,Pricebook!$A$2:$A$1401,0))</f>
        <v>168.2</v>
      </c>
      <c r="E632" s="21"/>
    </row>
    <row r="633" customFormat="false" ht="15" hidden="false" customHeight="false" outlineLevel="0" collapsed="false">
      <c r="A633" s="21" t="s">
        <v>1406</v>
      </c>
      <c r="B633" s="21" t="str">
        <f aca="false">INDEX(Pricebook!$B$2:$B$1401,MATCH(A633,Pricebook!$A$2:$A$1401,0))</f>
        <v>Flexible cord 3 core 2.5mm², black, per metre</v>
      </c>
      <c r="C633" s="19" t="n">
        <f aca="false">INDEX(Pricebook!$G$2:$G$1401,MATCH(A633,Pricebook!$A$2:$A$1401,0))</f>
        <v>2.78</v>
      </c>
      <c r="D633" s="19" t="n">
        <f aca="false">INDEX(Pricebook!$L$2:$L$1401,MATCH(A633,Pricebook!$A$2:$A$1401,0))</f>
        <v>4</v>
      </c>
      <c r="E633" s="21"/>
    </row>
    <row r="634" customFormat="false" ht="15" hidden="false" customHeight="false" outlineLevel="0" collapsed="false">
      <c r="A634" s="21" t="s">
        <v>1408</v>
      </c>
      <c r="B634" s="21" t="str">
        <f aca="false">INDEX(Pricebook!$B$2:$B$1401,MATCH(A634,Pricebook!$A$2:$A$1401,0))</f>
        <v>TPS cable 2C+E 6mm², per metre</v>
      </c>
      <c r="C634" s="19" t="n">
        <f aca="false">INDEX(Pricebook!$G$2:$G$1401,MATCH(A634,Pricebook!$A$2:$A$1401,0))</f>
        <v>5.07</v>
      </c>
      <c r="D634" s="19" t="n">
        <f aca="false">INDEX(Pricebook!$L$2:$L$1401,MATCH(A634,Pricebook!$A$2:$A$1401,0))</f>
        <v>5.7</v>
      </c>
      <c r="E634" s="21"/>
    </row>
    <row r="635" customFormat="false" ht="15" hidden="false" customHeight="false" outlineLevel="0" collapsed="false">
      <c r="A635" s="21" t="s">
        <v>1410</v>
      </c>
      <c r="B635" s="21" t="str">
        <f aca="false">INDEX(Pricebook!$B$2:$B$1401,MATCH(A635,Pricebook!$A$2:$A$1401,0))</f>
        <v>Rigid PVC conduit 25mm x 4m, grey, Range A</v>
      </c>
      <c r="C635" s="19" t="n">
        <f aca="false">INDEX(Pricebook!$G$2:$G$1401,MATCH(A635,Pricebook!$A$2:$A$1401,0))</f>
        <v>8.42</v>
      </c>
      <c r="D635" s="19" t="n">
        <f aca="false">INDEX(Pricebook!$L$2:$L$1401,MATCH(A635,Pricebook!$A$2:$A$1401,0))</f>
        <v>12.05</v>
      </c>
      <c r="E635" s="21"/>
    </row>
    <row r="636" customFormat="false" ht="15" hidden="false" customHeight="false" outlineLevel="0" collapsed="false">
      <c r="A636" s="21" t="s">
        <v>1412</v>
      </c>
      <c r="B636" s="21" t="str">
        <f aca="false">INDEX(Pricebook!$B$2:$B$1401,MATCH(A636,Pricebook!$A$2:$A$1401,0))</f>
        <v>TPS cable 3C+E 4mm², per metre</v>
      </c>
      <c r="C636" s="19" t="n">
        <f aca="false">INDEX(Pricebook!$G$2:$G$1401,MATCH(A636,Pricebook!$A$2:$A$1401,0))</f>
        <v>4.81</v>
      </c>
      <c r="D636" s="19" t="n">
        <f aca="false">INDEX(Pricebook!$L$2:$L$1401,MATCH(A636,Pricebook!$A$2:$A$1401,0))</f>
        <v>6.9</v>
      </c>
      <c r="E636" s="21"/>
    </row>
    <row r="637" customFormat="false" ht="15" hidden="false" customHeight="false" outlineLevel="0" collapsed="false">
      <c r="A637" s="21" t="s">
        <v>1414</v>
      </c>
      <c r="B637" s="21" t="str">
        <f aca="false">INDEX(Pricebook!$B$2:$B$1401,MATCH(A637,Pricebook!$A$2:$A$1401,0))</f>
        <v>Corrugated conduit 20mm x 25m, white, Range D</v>
      </c>
      <c r="C637" s="19" t="n">
        <f aca="false">INDEX(Pricebook!$G$2:$G$1401,MATCH(A637,Pricebook!$A$2:$A$1401,0))</f>
        <v>37.25</v>
      </c>
      <c r="D637" s="19" t="n">
        <f aca="false">INDEX(Pricebook!$L$2:$L$1401,MATCH(A637,Pricebook!$A$2:$A$1401,0))</f>
        <v>53.25</v>
      </c>
      <c r="E637" s="21"/>
    </row>
    <row r="638" customFormat="false" ht="15" hidden="false" customHeight="false" outlineLevel="0" collapsed="false">
      <c r="A638" s="21" t="s">
        <v>1416</v>
      </c>
      <c r="B638" s="21" t="str">
        <f aca="false">INDEX(Pricebook!$B$2:$B$1401,MATCH(A638,Pricebook!$A$2:$A$1401,0))</f>
        <v>Single core cable 50mm², blue, 100m coil</v>
      </c>
      <c r="C638" s="19" t="n">
        <f aca="false">INDEX(Pricebook!$G$2:$G$1401,MATCH(A638,Pricebook!$A$2:$A$1401,0))</f>
        <v>1596.87</v>
      </c>
      <c r="D638" s="19" t="n">
        <f aca="false">INDEX(Pricebook!$L$2:$L$1401,MATCH(A638,Pricebook!$A$2:$A$1401,0))</f>
        <v>2281.25</v>
      </c>
      <c r="E638" s="21"/>
    </row>
    <row r="639" customFormat="false" ht="15" hidden="false" customHeight="false" outlineLevel="0" collapsed="false">
      <c r="A639" s="21" t="s">
        <v>1418</v>
      </c>
      <c r="B639" s="21" t="str">
        <f aca="false">INDEX(Pricebook!$B$2:$B$1401,MATCH(A639,Pricebook!$A$2:$A$1401,0))</f>
        <v>Cable tray 300mm x 3m, perforated galvanised, Range A</v>
      </c>
      <c r="C639" s="19" t="n">
        <f aca="false">INDEX(Pricebook!$G$2:$G$1401,MATCH(A639,Pricebook!$A$2:$A$1401,0))</f>
        <v>77.79</v>
      </c>
      <c r="D639" s="19" t="n">
        <f aca="false">INDEX(Pricebook!$L$2:$L$1401,MATCH(A639,Pricebook!$A$2:$A$1401,0))</f>
        <v>111.15</v>
      </c>
      <c r="E639" s="21"/>
    </row>
    <row r="640" customFormat="false" ht="15" hidden="false" customHeight="false" outlineLevel="0" collapsed="false">
      <c r="A640" s="21" t="s">
        <v>1420</v>
      </c>
      <c r="B640" s="21" t="str">
        <f aca="false">INDEX(Pricebook!$B$2:$B$1401,MATCH(A640,Pricebook!$A$2:$A$1401,0))</f>
        <v>TPS cable 2C+E 16mm², 100m coil</v>
      </c>
      <c r="C640" s="19" t="n">
        <f aca="false">INDEX(Pricebook!$G$2:$G$1401,MATCH(A640,Pricebook!$A$2:$A$1401,0))</f>
        <v>1043.03</v>
      </c>
      <c r="D640" s="19" t="n">
        <f aca="false">INDEX(Pricebook!$L$2:$L$1401,MATCH(A640,Pricebook!$A$2:$A$1401,0))</f>
        <v>1490.05</v>
      </c>
      <c r="E640" s="21"/>
    </row>
    <row r="641" customFormat="false" ht="15" hidden="false" customHeight="false" outlineLevel="0" collapsed="false">
      <c r="A641" s="21" t="s">
        <v>1424</v>
      </c>
      <c r="B641" s="21" t="str">
        <f aca="false">INDEX(Pricebook!$B$2:$B$1401,MATCH(A641,Pricebook!$A$2:$A$1401,0))</f>
        <v>Rigid PVC conduit 25mm x 4m, grey, Range B</v>
      </c>
      <c r="C641" s="19" t="n">
        <f aca="false">INDEX(Pricebook!$G$2:$G$1401,MATCH(A641,Pricebook!$A$2:$A$1401,0))</f>
        <v>9.89</v>
      </c>
      <c r="D641" s="19" t="n">
        <f aca="false">INDEX(Pricebook!$L$2:$L$1401,MATCH(A641,Pricebook!$A$2:$A$1401,0))</f>
        <v>14.15</v>
      </c>
      <c r="E641" s="21"/>
    </row>
    <row r="642" customFormat="false" ht="15" hidden="false" customHeight="false" outlineLevel="0" collapsed="false">
      <c r="A642" s="21" t="s">
        <v>1426</v>
      </c>
      <c r="B642" s="21" t="str">
        <f aca="false">INDEX(Pricebook!$B$2:$B$1401,MATCH(A642,Pricebook!$A$2:$A$1401,0))</f>
        <v>Flexible cord 3 core 0.75mm², white, per metre</v>
      </c>
      <c r="C642" s="19" t="n">
        <f aca="false">INDEX(Pricebook!$G$2:$G$1401,MATCH(A642,Pricebook!$A$2:$A$1401,0))</f>
        <v>0.82</v>
      </c>
      <c r="D642" s="19" t="n">
        <f aca="false">INDEX(Pricebook!$L$2:$L$1401,MATCH(A642,Pricebook!$A$2:$A$1401,0))</f>
        <v>1.2</v>
      </c>
      <c r="E642" s="21"/>
    </row>
    <row r="643" customFormat="false" ht="15" hidden="false" customHeight="false" outlineLevel="0" collapsed="false">
      <c r="A643" s="21" t="s">
        <v>1428</v>
      </c>
      <c r="B643" s="21" t="str">
        <f aca="false">INDEX(Pricebook!$B$2:$B$1401,MATCH(A643,Pricebook!$A$2:$A$1401,0))</f>
        <v>Rigid PVC conduit 40mm x 4m, grey, Range A</v>
      </c>
      <c r="C643" s="19" t="n">
        <f aca="false">INDEX(Pricebook!$G$2:$G$1401,MATCH(A643,Pricebook!$A$2:$A$1401,0))</f>
        <v>20.69</v>
      </c>
      <c r="D643" s="19" t="n">
        <f aca="false">INDEX(Pricebook!$L$2:$L$1401,MATCH(A643,Pricebook!$A$2:$A$1401,0))</f>
        <v>28.05</v>
      </c>
      <c r="E643" s="21"/>
    </row>
    <row r="644" customFormat="false" ht="15" hidden="false" customHeight="false" outlineLevel="0" collapsed="false">
      <c r="A644" s="21" t="s">
        <v>1430</v>
      </c>
      <c r="B644" s="21" t="str">
        <f aca="false">INDEX(Pricebook!$B$2:$B$1401,MATCH(A644,Pricebook!$A$2:$A$1401,0))</f>
        <v>Corrugated conduit 20mm x 25m, orange, Range A</v>
      </c>
      <c r="C644" s="19" t="n">
        <f aca="false">INDEX(Pricebook!$G$2:$G$1401,MATCH(A644,Pricebook!$A$2:$A$1401,0))</f>
        <v>23.55</v>
      </c>
      <c r="D644" s="19" t="n">
        <f aca="false">INDEX(Pricebook!$L$2:$L$1401,MATCH(A644,Pricebook!$A$2:$A$1401,0))</f>
        <v>33.65</v>
      </c>
      <c r="E644" s="21"/>
    </row>
    <row r="645" customFormat="false" ht="15" hidden="false" customHeight="false" outlineLevel="0" collapsed="false">
      <c r="A645" s="21" t="s">
        <v>1432</v>
      </c>
      <c r="B645" s="21" t="str">
        <f aca="false">INDEX(Pricebook!$B$2:$B$1401,MATCH(A645,Pricebook!$A$2:$A$1401,0))</f>
        <v>Single core cable 35mm², red, 100m coil</v>
      </c>
      <c r="C645" s="19" t="n">
        <f aca="false">INDEX(Pricebook!$G$2:$G$1401,MATCH(A645,Pricebook!$A$2:$A$1401,0))</f>
        <v>1180.78</v>
      </c>
      <c r="D645" s="19" t="n">
        <f aca="false">INDEX(Pricebook!$L$2:$L$1401,MATCH(A645,Pricebook!$A$2:$A$1401,0))</f>
        <v>1686.85</v>
      </c>
      <c r="E645" s="21"/>
    </row>
    <row r="646" customFormat="false" ht="15" hidden="false" customHeight="false" outlineLevel="0" collapsed="false">
      <c r="A646" s="21" t="s">
        <v>1434</v>
      </c>
      <c r="B646" s="21" t="str">
        <f aca="false">INDEX(Pricebook!$B$2:$B$1401,MATCH(A646,Pricebook!$A$2:$A$1401,0))</f>
        <v>Single core cable 25mm², blue, 100m coil</v>
      </c>
      <c r="C646" s="19" t="n">
        <f aca="false">INDEX(Pricebook!$G$2:$G$1401,MATCH(A646,Pricebook!$A$2:$A$1401,0))</f>
        <v>809.51</v>
      </c>
      <c r="D646" s="19" t="n">
        <f aca="false">INDEX(Pricebook!$L$2:$L$1401,MATCH(A646,Pricebook!$A$2:$A$1401,0))</f>
        <v>1156.45</v>
      </c>
      <c r="E646" s="21"/>
    </row>
    <row r="647" customFormat="false" ht="15" hidden="false" customHeight="false" outlineLevel="0" collapsed="false">
      <c r="A647" s="21" t="s">
        <v>1436</v>
      </c>
      <c r="B647" s="21" t="str">
        <f aca="false">INDEX(Pricebook!$B$2:$B$1401,MATCH(A647,Pricebook!$A$2:$A$1401,0))</f>
        <v>Single core cable 4mm², green/yellow, per metre</v>
      </c>
      <c r="C647" s="19" t="n">
        <f aca="false">INDEX(Pricebook!$G$2:$G$1401,MATCH(A647,Pricebook!$A$2:$A$1401,0))</f>
        <v>1.69</v>
      </c>
      <c r="D647" s="19" t="n">
        <f aca="false">INDEX(Pricebook!$L$2:$L$1401,MATCH(A647,Pricebook!$A$2:$A$1401,0))</f>
        <v>2.45</v>
      </c>
      <c r="E647" s="21"/>
    </row>
    <row r="648" customFormat="false" ht="15" hidden="false" customHeight="false" outlineLevel="0" collapsed="false">
      <c r="A648" s="21" t="s">
        <v>1438</v>
      </c>
      <c r="B648" s="21" t="str">
        <f aca="false">INDEX(Pricebook!$B$2:$B$1401,MATCH(A648,Pricebook!$A$2:$A$1401,0))</f>
        <v>Single core cable 35mm², red, per metre</v>
      </c>
      <c r="C648" s="19" t="n">
        <f aca="false">INDEX(Pricebook!$G$2:$G$1401,MATCH(A648,Pricebook!$A$2:$A$1401,0))</f>
        <v>14.62</v>
      </c>
      <c r="D648" s="19" t="n">
        <f aca="false">INDEX(Pricebook!$L$2:$L$1401,MATCH(A648,Pricebook!$A$2:$A$1401,0))</f>
        <v>20.9</v>
      </c>
      <c r="E648" s="21"/>
    </row>
    <row r="649" customFormat="false" ht="15" hidden="false" customHeight="false" outlineLevel="0" collapsed="false">
      <c r="A649" s="21" t="s">
        <v>1442</v>
      </c>
      <c r="B649" s="21" t="str">
        <f aca="false">INDEX(Pricebook!$B$2:$B$1401,MATCH(A649,Pricebook!$A$2:$A$1401,0))</f>
        <v>Flexible cord 3 core 1.0mm², black, per metre</v>
      </c>
      <c r="C649" s="19" t="n">
        <f aca="false">INDEX(Pricebook!$G$2:$G$1401,MATCH(A649,Pricebook!$A$2:$A$1401,0))</f>
        <v>1.12</v>
      </c>
      <c r="D649" s="19" t="n">
        <f aca="false">INDEX(Pricebook!$L$2:$L$1401,MATCH(A649,Pricebook!$A$2:$A$1401,0))</f>
        <v>1.6</v>
      </c>
      <c r="E649" s="21"/>
    </row>
    <row r="650" customFormat="false" ht="15" hidden="false" customHeight="false" outlineLevel="0" collapsed="false">
      <c r="A650" s="21" t="s">
        <v>1444</v>
      </c>
      <c r="B650" s="21" t="str">
        <f aca="false">INDEX(Pricebook!$B$2:$B$1401,MATCH(A650,Pricebook!$A$2:$A$1401,0))</f>
        <v>Corrugated conduit 32mm x 25m, white, Range D</v>
      </c>
      <c r="C650" s="19" t="n">
        <f aca="false">INDEX(Pricebook!$G$2:$G$1401,MATCH(A650,Pricebook!$A$2:$A$1401,0))</f>
        <v>76.25</v>
      </c>
      <c r="D650" s="19" t="n">
        <f aca="false">INDEX(Pricebook!$L$2:$L$1401,MATCH(A650,Pricebook!$A$2:$A$1401,0))</f>
        <v>108.95</v>
      </c>
      <c r="E650" s="21"/>
    </row>
    <row r="651" customFormat="false" ht="15" hidden="false" customHeight="false" outlineLevel="0" collapsed="false">
      <c r="A651" s="21" t="s">
        <v>1446</v>
      </c>
      <c r="B651" s="21" t="str">
        <f aca="false">INDEX(Pricebook!$B$2:$B$1401,MATCH(A651,Pricebook!$A$2:$A$1401,0))</f>
        <v>PVC conduit 45° bend 25mm, Range C</v>
      </c>
      <c r="C651" s="19" t="n">
        <f aca="false">INDEX(Pricebook!$G$2:$G$1401,MATCH(A651,Pricebook!$A$2:$A$1401,0))</f>
        <v>2.8</v>
      </c>
      <c r="D651" s="19" t="n">
        <f aca="false">INDEX(Pricebook!$L$2:$L$1401,MATCH(A651,Pricebook!$A$2:$A$1401,0))</f>
        <v>4</v>
      </c>
      <c r="E651" s="21"/>
    </row>
    <row r="652" customFormat="false" ht="15" hidden="false" customHeight="false" outlineLevel="0" collapsed="false">
      <c r="A652" s="21" t="s">
        <v>1448</v>
      </c>
      <c r="B652" s="21" t="str">
        <f aca="false">INDEX(Pricebook!$B$2:$B$1401,MATCH(A652,Pricebook!$A$2:$A$1401,0))</f>
        <v>PVC conduit 45° bend 32mm, Range B</v>
      </c>
      <c r="C652" s="19" t="n">
        <f aca="false">INDEX(Pricebook!$G$2:$G$1401,MATCH(A652,Pricebook!$A$2:$A$1401,0))</f>
        <v>4.23</v>
      </c>
      <c r="D652" s="19" t="n">
        <f aca="false">INDEX(Pricebook!$L$2:$L$1401,MATCH(A652,Pricebook!$A$2:$A$1401,0))</f>
        <v>6.05</v>
      </c>
      <c r="E652" s="21"/>
    </row>
    <row r="653" customFormat="false" ht="15" hidden="false" customHeight="false" outlineLevel="0" collapsed="false">
      <c r="A653" s="21" t="s">
        <v>1450</v>
      </c>
      <c r="B653" s="21" t="str">
        <f aca="false">INDEX(Pricebook!$B$2:$B$1401,MATCH(A653,Pricebook!$A$2:$A$1401,0))</f>
        <v>LED strip kit 24V 10m 48W, RGB, Range B</v>
      </c>
      <c r="C653" s="19" t="n">
        <f aca="false">INDEX(Pricebook!$G$2:$G$1401,MATCH(A653,Pricebook!$A$2:$A$1401,0))</f>
        <v>61.62</v>
      </c>
      <c r="D653" s="19" t="n">
        <f aca="false">INDEX(Pricebook!$L$2:$L$1401,MATCH(A653,Pricebook!$A$2:$A$1401,0))</f>
        <v>102.7</v>
      </c>
      <c r="E653" s="21"/>
    </row>
    <row r="654" customFormat="false" ht="15" hidden="false" customHeight="false" outlineLevel="0" collapsed="false">
      <c r="A654" s="21" t="s">
        <v>1454</v>
      </c>
      <c r="B654" s="21" t="str">
        <f aca="false">INDEX(Pricebook!$B$2:$B$1401,MATCH(A654,Pricebook!$A$2:$A$1401,0))</f>
        <v>LED batten 1500mm 45W, clear, Range C</v>
      </c>
      <c r="C654" s="19" t="n">
        <f aca="false">INDEX(Pricebook!$G$2:$G$1401,MATCH(A654,Pricebook!$A$2:$A$1401,0))</f>
        <v>40.68</v>
      </c>
      <c r="D654" s="19" t="n">
        <f aca="false">INDEX(Pricebook!$L$2:$L$1401,MATCH(A654,Pricebook!$A$2:$A$1401,0))</f>
        <v>67.8</v>
      </c>
      <c r="E654" s="21"/>
    </row>
    <row r="655" customFormat="false" ht="15" hidden="false" customHeight="false" outlineLevel="0" collapsed="false">
      <c r="A655" s="21" t="s">
        <v>1456</v>
      </c>
      <c r="B655" s="21" t="str">
        <f aca="false">INDEX(Pricebook!$B$2:$B$1401,MATCH(A655,Pricebook!$A$2:$A$1401,0))</f>
        <v>Pendant fitting, linear, white, Range B</v>
      </c>
      <c r="C655" s="19" t="n">
        <f aca="false">INDEX(Pricebook!$G$2:$G$1401,MATCH(A655,Pricebook!$A$2:$A$1401,0))</f>
        <v>124.48</v>
      </c>
      <c r="D655" s="19" t="n">
        <f aca="false">INDEX(Pricebook!$L$2:$L$1401,MATCH(A655,Pricebook!$A$2:$A$1401,0))</f>
        <v>207.5</v>
      </c>
      <c r="E655" s="21"/>
    </row>
    <row r="656" customFormat="false" ht="15" hidden="false" customHeight="false" outlineLevel="0" collapsed="false">
      <c r="A656" s="21" t="s">
        <v>1458</v>
      </c>
      <c r="B656" s="21" t="str">
        <f aca="false">INDEX(Pricebook!$B$2:$B$1401,MATCH(A656,Pricebook!$A$2:$A$1401,0))</f>
        <v>LED downlight 10W, fixed warm white, Range C</v>
      </c>
      <c r="C656" s="19" t="n">
        <f aca="false">INDEX(Pricebook!$G$2:$G$1401,MATCH(A656,Pricebook!$A$2:$A$1401,0))</f>
        <v>16.87</v>
      </c>
      <c r="D656" s="19" t="n">
        <f aca="false">INDEX(Pricebook!$L$2:$L$1401,MATCH(A656,Pricebook!$A$2:$A$1401,0))</f>
        <v>28.15</v>
      </c>
      <c r="E656" s="21"/>
    </row>
    <row r="657" customFormat="false" ht="15" hidden="false" customHeight="false" outlineLevel="0" collapsed="false">
      <c r="A657" s="21" t="s">
        <v>1460</v>
      </c>
      <c r="B657" s="21" t="str">
        <f aca="false">INDEX(Pricebook!$B$2:$B$1401,MATCH(A657,Pricebook!$A$2:$A$1401,0))</f>
        <v>LED driver 24V 100W, IP20, Range B</v>
      </c>
      <c r="C657" s="19" t="n">
        <f aca="false">INDEX(Pricebook!$G$2:$G$1401,MATCH(A657,Pricebook!$A$2:$A$1401,0))</f>
        <v>43.13</v>
      </c>
      <c r="D657" s="19" t="n">
        <f aca="false">INDEX(Pricebook!$L$2:$L$1401,MATCH(A657,Pricebook!$A$2:$A$1401,0))</f>
        <v>71.9</v>
      </c>
      <c r="E657" s="21"/>
    </row>
    <row r="658" customFormat="false" ht="15" hidden="false" customHeight="false" outlineLevel="0" collapsed="false">
      <c r="A658" s="21" t="s">
        <v>1462</v>
      </c>
      <c r="B658" s="21" t="str">
        <f aca="false">INDEX(Pricebook!$B$2:$B$1401,MATCH(A658,Pricebook!$A$2:$A$1401,0))</f>
        <v>LED strip kit 24V 10m 48W, RGB, Range C</v>
      </c>
      <c r="C658" s="19" t="n">
        <f aca="false">INDEX(Pricebook!$G$2:$G$1401,MATCH(A658,Pricebook!$A$2:$A$1401,0))</f>
        <v>70.41</v>
      </c>
      <c r="D658" s="19" t="n">
        <f aca="false">INDEX(Pricebook!$L$2:$L$1401,MATCH(A658,Pricebook!$A$2:$A$1401,0))</f>
        <v>117.35</v>
      </c>
      <c r="E658" s="21"/>
    </row>
    <row r="659" customFormat="false" ht="15" hidden="false" customHeight="false" outlineLevel="0" collapsed="false">
      <c r="A659" s="21" t="s">
        <v>1464</v>
      </c>
      <c r="B659" s="21" t="str">
        <f aca="false">INDEX(Pricebook!$B$2:$B$1401,MATCH(A659,Pricebook!$A$2:$A$1401,0))</f>
        <v>LED downlight 10W, dimmable tri-colour, Range B</v>
      </c>
      <c r="C659" s="19" t="n">
        <f aca="false">INDEX(Pricebook!$G$2:$G$1401,MATCH(A659,Pricebook!$A$2:$A$1401,0))</f>
        <v>16.9</v>
      </c>
      <c r="D659" s="19" t="n">
        <f aca="false">INDEX(Pricebook!$L$2:$L$1401,MATCH(A659,Pricebook!$A$2:$A$1401,0))</f>
        <v>24.9</v>
      </c>
      <c r="E659" s="21"/>
    </row>
    <row r="660" customFormat="false" ht="15" hidden="false" customHeight="false" outlineLevel="0" collapsed="false">
      <c r="A660" s="21" t="s">
        <v>1467</v>
      </c>
      <c r="B660" s="21" t="str">
        <f aca="false">INDEX(Pricebook!$B$2:$B$1401,MATCH(A660,Pricebook!$A$2:$A$1401,0))</f>
        <v>LED lamp GU10 5W, 10 pack, daylight, Range C</v>
      </c>
      <c r="C660" s="19" t="n">
        <f aca="false">INDEX(Pricebook!$G$2:$G$1401,MATCH(A660,Pricebook!$A$2:$A$1401,0))</f>
        <v>16.68</v>
      </c>
      <c r="D660" s="19" t="n">
        <f aca="false">INDEX(Pricebook!$L$2:$L$1401,MATCH(A660,Pricebook!$A$2:$A$1401,0))</f>
        <v>27.8</v>
      </c>
      <c r="E660" s="21"/>
    </row>
    <row r="661" customFormat="false" ht="15" hidden="false" customHeight="false" outlineLevel="0" collapsed="false">
      <c r="A661" s="21" t="s">
        <v>1469</v>
      </c>
      <c r="B661" s="21" t="str">
        <f aca="false">INDEX(Pricebook!$B$2:$B$1401,MATCH(A661,Pricebook!$A$2:$A$1401,0))</f>
        <v>LED panel 300x1200 36W, 4000K, Range D</v>
      </c>
      <c r="C661" s="19" t="n">
        <f aca="false">INDEX(Pricebook!$G$2:$G$1401,MATCH(A661,Pricebook!$A$2:$A$1401,0))</f>
        <v>66.04</v>
      </c>
      <c r="D661" s="19" t="n">
        <f aca="false">INDEX(Pricebook!$L$2:$L$1401,MATCH(A661,Pricebook!$A$2:$A$1401,0))</f>
        <v>110.1</v>
      </c>
      <c r="E661" s="21"/>
    </row>
    <row r="662" customFormat="false" ht="15" hidden="false" customHeight="false" outlineLevel="0" collapsed="false">
      <c r="A662" s="21" t="s">
        <v>1471</v>
      </c>
      <c r="B662" s="21" t="str">
        <f aca="false">INDEX(Pricebook!$B$2:$B$1401,MATCH(A662,Pricebook!$A$2:$A$1401,0))</f>
        <v>LED high bay 200W, Range D</v>
      </c>
      <c r="C662" s="19" t="n">
        <f aca="false">INDEX(Pricebook!$G$2:$G$1401,MATCH(A662,Pricebook!$A$2:$A$1401,0))</f>
        <v>204.88</v>
      </c>
      <c r="D662" s="19" t="n">
        <f aca="false">INDEX(Pricebook!$L$2:$L$1401,MATCH(A662,Pricebook!$A$2:$A$1401,0))</f>
        <v>341.5</v>
      </c>
      <c r="E662" s="21"/>
    </row>
    <row r="663" customFormat="false" ht="15" hidden="false" customHeight="false" outlineLevel="0" collapsed="false">
      <c r="A663" s="21" t="s">
        <v>1473</v>
      </c>
      <c r="B663" s="21" t="str">
        <f aca="false">INDEX(Pricebook!$B$2:$B$1401,MATCH(A663,Pricebook!$A$2:$A$1401,0))</f>
        <v>LED panel 300x1200 36W, CCT switchable, Range C</v>
      </c>
      <c r="C663" s="19" t="n">
        <f aca="false">INDEX(Pricebook!$G$2:$G$1401,MATCH(A663,Pricebook!$A$2:$A$1401,0))</f>
        <v>65.7</v>
      </c>
      <c r="D663" s="19" t="n">
        <f aca="false">INDEX(Pricebook!$L$2:$L$1401,MATCH(A663,Pricebook!$A$2:$A$1401,0))</f>
        <v>109.5</v>
      </c>
      <c r="E663" s="21"/>
    </row>
    <row r="664" customFormat="false" ht="15" hidden="false" customHeight="false" outlineLevel="0" collapsed="false">
      <c r="A664" s="21" t="s">
        <v>1475</v>
      </c>
      <c r="B664" s="21" t="str">
        <f aca="false">INDEX(Pricebook!$B$2:$B$1401,MATCH(A664,Pricebook!$A$2:$A$1401,0))</f>
        <v>LED strip kit 24V 10m 48W, cool white, Range A</v>
      </c>
      <c r="C664" s="19" t="n">
        <f aca="false">INDEX(Pricebook!$G$2:$G$1401,MATCH(A664,Pricebook!$A$2:$A$1401,0))</f>
        <v>52</v>
      </c>
      <c r="D664" s="19" t="n">
        <f aca="false">INDEX(Pricebook!$L$2:$L$1401,MATCH(A664,Pricebook!$A$2:$A$1401,0))</f>
        <v>86.7</v>
      </c>
      <c r="E664" s="21"/>
    </row>
    <row r="665" customFormat="false" ht="15" hidden="false" customHeight="false" outlineLevel="0" collapsed="false">
      <c r="A665" s="21" t="s">
        <v>1477</v>
      </c>
      <c r="B665" s="21" t="str">
        <f aca="false">INDEX(Pricebook!$B$2:$B$1401,MATCH(A665,Pricebook!$A$2:$A$1401,0))</f>
        <v>LED batten 600mm 18W, opal, Range D</v>
      </c>
      <c r="C665" s="19" t="n">
        <f aca="false">INDEX(Pricebook!$G$2:$G$1401,MATCH(A665,Pricebook!$A$2:$A$1401,0))</f>
        <v>25.04</v>
      </c>
      <c r="D665" s="19" t="n">
        <f aca="false">INDEX(Pricebook!$L$2:$L$1401,MATCH(A665,Pricebook!$A$2:$A$1401,0))</f>
        <v>41.75</v>
      </c>
      <c r="E665" s="21"/>
    </row>
    <row r="666" customFormat="false" ht="15" hidden="false" customHeight="false" outlineLevel="0" collapsed="false">
      <c r="A666" s="21" t="s">
        <v>1479</v>
      </c>
      <c r="B666" s="21" t="str">
        <f aca="false">INDEX(Pricebook!$B$2:$B$1401,MATCH(A666,Pricebook!$A$2:$A$1401,0))</f>
        <v>LED lamp E27 9W, 10 pack, daylight, Range B</v>
      </c>
      <c r="C666" s="19" t="n">
        <f aca="false">INDEX(Pricebook!$G$2:$G$1401,MATCH(A666,Pricebook!$A$2:$A$1401,0))</f>
        <v>16.36</v>
      </c>
      <c r="D666" s="19" t="n">
        <f aca="false">INDEX(Pricebook!$L$2:$L$1401,MATCH(A666,Pricebook!$A$2:$A$1401,0))</f>
        <v>24.45</v>
      </c>
      <c r="E666" s="21"/>
    </row>
    <row r="667" customFormat="false" ht="15" hidden="false" customHeight="false" outlineLevel="0" collapsed="false">
      <c r="A667" s="21" t="s">
        <v>1482</v>
      </c>
      <c r="B667" s="21" t="str">
        <f aca="false">INDEX(Pricebook!$B$2:$B$1401,MATCH(A667,Pricebook!$A$2:$A$1401,0))</f>
        <v>LED track light 40W, black, Range D</v>
      </c>
      <c r="C667" s="19" t="n">
        <f aca="false">INDEX(Pricebook!$G$2:$G$1401,MATCH(A667,Pricebook!$A$2:$A$1401,0))</f>
        <v>59.11</v>
      </c>
      <c r="D667" s="19" t="n">
        <f aca="false">INDEX(Pricebook!$L$2:$L$1401,MATCH(A667,Pricebook!$A$2:$A$1401,0))</f>
        <v>84.45</v>
      </c>
      <c r="E667" s="21"/>
    </row>
    <row r="668" customFormat="false" ht="15" hidden="false" customHeight="false" outlineLevel="0" collapsed="false">
      <c r="A668" s="21" t="s">
        <v>1484</v>
      </c>
      <c r="B668" s="21" t="str">
        <f aca="false">INDEX(Pricebook!$B$2:$B$1401,MATCH(A668,Pricebook!$A$2:$A$1401,0))</f>
        <v>LED downlight 9W, fixed warm white, Range D</v>
      </c>
      <c r="C668" s="19" t="n">
        <f aca="false">INDEX(Pricebook!$G$2:$G$1401,MATCH(A668,Pricebook!$A$2:$A$1401,0))</f>
        <v>18.63</v>
      </c>
      <c r="D668" s="19" t="n">
        <f aca="false">INDEX(Pricebook!$L$2:$L$1401,MATCH(A668,Pricebook!$A$2:$A$1401,0))</f>
        <v>31.05</v>
      </c>
      <c r="E668" s="21"/>
    </row>
    <row r="669" customFormat="false" ht="15" hidden="false" customHeight="false" outlineLevel="0" collapsed="false">
      <c r="A669" s="21" t="s">
        <v>1486</v>
      </c>
      <c r="B669" s="21" t="str">
        <f aca="false">INDEX(Pricebook!$B$2:$B$1401,MATCH(A669,Pricebook!$A$2:$A$1401,0))</f>
        <v>LED high bay 200W, Range C</v>
      </c>
      <c r="C669" s="19" t="n">
        <f aca="false">INDEX(Pricebook!$G$2:$G$1401,MATCH(A669,Pricebook!$A$2:$A$1401,0))</f>
        <v>173.9</v>
      </c>
      <c r="D669" s="19" t="n">
        <f aca="false">INDEX(Pricebook!$L$2:$L$1401,MATCH(A669,Pricebook!$A$2:$A$1401,0))</f>
        <v>289.85</v>
      </c>
      <c r="E669" s="21"/>
    </row>
    <row r="670" customFormat="false" ht="15" hidden="false" customHeight="false" outlineLevel="0" collapsed="false">
      <c r="A670" s="21" t="s">
        <v>1488</v>
      </c>
      <c r="B670" s="21" t="str">
        <f aca="false">INDEX(Pricebook!$B$2:$B$1401,MATCH(A670,Pricebook!$A$2:$A$1401,0))</f>
        <v>LED lamp E27 9W, 10 pack, warm white, Range C</v>
      </c>
      <c r="C670" s="19" t="n">
        <f aca="false">INDEX(Pricebook!$G$2:$G$1401,MATCH(A670,Pricebook!$A$2:$A$1401,0))</f>
        <v>18.76</v>
      </c>
      <c r="D670" s="19" t="n">
        <f aca="false">INDEX(Pricebook!$L$2:$L$1401,MATCH(A670,Pricebook!$A$2:$A$1401,0))</f>
        <v>31.3</v>
      </c>
      <c r="E670" s="21"/>
    </row>
    <row r="671" customFormat="false" ht="15" hidden="false" customHeight="false" outlineLevel="0" collapsed="false">
      <c r="A671" s="21" t="s">
        <v>1490</v>
      </c>
      <c r="B671" s="21" t="str">
        <f aca="false">INDEX(Pricebook!$B$2:$B$1401,MATCH(A671,Pricebook!$A$2:$A$1401,0))</f>
        <v>LED track light 30W, white, Range B</v>
      </c>
      <c r="C671" s="19" t="n">
        <f aca="false">INDEX(Pricebook!$G$2:$G$1401,MATCH(A671,Pricebook!$A$2:$A$1401,0))</f>
        <v>34.9</v>
      </c>
      <c r="D671" s="19" t="n">
        <f aca="false">INDEX(Pricebook!$L$2:$L$1401,MATCH(A671,Pricebook!$A$2:$A$1401,0))</f>
        <v>53.7</v>
      </c>
      <c r="E671" s="21"/>
    </row>
    <row r="672" customFormat="false" ht="15" hidden="false" customHeight="false" outlineLevel="0" collapsed="false">
      <c r="A672" s="21" t="s">
        <v>1493</v>
      </c>
      <c r="B672" s="21" t="str">
        <f aca="false">INDEX(Pricebook!$B$2:$B$1401,MATCH(A672,Pricebook!$A$2:$A$1401,0))</f>
        <v>LED driver constant current 700mA 25W, Range D</v>
      </c>
      <c r="C672" s="19" t="n">
        <f aca="false">INDEX(Pricebook!$G$2:$G$1401,MATCH(A672,Pricebook!$A$2:$A$1401,0))</f>
        <v>30.86</v>
      </c>
      <c r="D672" s="19" t="n">
        <f aca="false">INDEX(Pricebook!$L$2:$L$1401,MATCH(A672,Pricebook!$A$2:$A$1401,0))</f>
        <v>51.45</v>
      </c>
      <c r="E672" s="21"/>
    </row>
    <row r="673" customFormat="false" ht="15" hidden="false" customHeight="false" outlineLevel="0" collapsed="false">
      <c r="A673" s="21" t="s">
        <v>1495</v>
      </c>
      <c r="B673" s="21" t="str">
        <f aca="false">INDEX(Pricebook!$B$2:$B$1401,MATCH(A673,Pricebook!$A$2:$A$1401,0))</f>
        <v>LED downlight 12W, dimmable tri-colour, Range B</v>
      </c>
      <c r="C673" s="19" t="n">
        <f aca="false">INDEX(Pricebook!$G$2:$G$1401,MATCH(A673,Pricebook!$A$2:$A$1401,0))</f>
        <v>18.82</v>
      </c>
      <c r="D673" s="19" t="n">
        <f aca="false">INDEX(Pricebook!$L$2:$L$1401,MATCH(A673,Pricebook!$A$2:$A$1401,0))</f>
        <v>31.4</v>
      </c>
      <c r="E673" s="21"/>
    </row>
    <row r="674" customFormat="false" ht="15" hidden="false" customHeight="false" outlineLevel="0" collapsed="false">
      <c r="A674" s="21" t="s">
        <v>1497</v>
      </c>
      <c r="B674" s="21" t="str">
        <f aca="false">INDEX(Pricebook!$B$2:$B$1401,MATCH(A674,Pricebook!$A$2:$A$1401,0))</f>
        <v>LED lamp E27 9W, 10 pack, cool white, Range D</v>
      </c>
      <c r="C674" s="19" t="n">
        <f aca="false">INDEX(Pricebook!$G$2:$G$1401,MATCH(A674,Pricebook!$A$2:$A$1401,0))</f>
        <v>22.39</v>
      </c>
      <c r="D674" s="19" t="n">
        <f aca="false">INDEX(Pricebook!$L$2:$L$1401,MATCH(A674,Pricebook!$A$2:$A$1401,0))</f>
        <v>37.35</v>
      </c>
      <c r="E674" s="21"/>
    </row>
    <row r="675" customFormat="false" ht="15" hidden="false" customHeight="false" outlineLevel="0" collapsed="false">
      <c r="A675" s="21" t="s">
        <v>1499</v>
      </c>
      <c r="B675" s="21" t="str">
        <f aca="false">INDEX(Pricebook!$B$2:$B$1401,MATCH(A675,Pricebook!$A$2:$A$1401,0))</f>
        <v>LED strip kit 24V 10m 48W, warm white, Range C</v>
      </c>
      <c r="C675" s="19" t="n">
        <f aca="false">INDEX(Pricebook!$G$2:$G$1401,MATCH(A675,Pricebook!$A$2:$A$1401,0))</f>
        <v>71.87</v>
      </c>
      <c r="D675" s="19" t="n">
        <f aca="false">INDEX(Pricebook!$L$2:$L$1401,MATCH(A675,Pricebook!$A$2:$A$1401,0))</f>
        <v>119.8</v>
      </c>
      <c r="E675" s="21"/>
    </row>
    <row r="676" customFormat="false" ht="15" hidden="false" customHeight="false" outlineLevel="0" collapsed="false">
      <c r="A676" s="21" t="s">
        <v>1501</v>
      </c>
      <c r="B676" s="21" t="str">
        <f aca="false">INDEX(Pricebook!$B$2:$B$1401,MATCH(A676,Pricebook!$A$2:$A$1401,0))</f>
        <v>LED driver 24V 60W, IP20, Range D</v>
      </c>
      <c r="C676" s="19" t="n">
        <f aca="false">INDEX(Pricebook!$G$2:$G$1401,MATCH(A676,Pricebook!$A$2:$A$1401,0))</f>
        <v>41.91</v>
      </c>
      <c r="D676" s="19" t="n">
        <f aca="false">INDEX(Pricebook!$L$2:$L$1401,MATCH(A676,Pricebook!$A$2:$A$1401,0))</f>
        <v>63.5</v>
      </c>
      <c r="E676" s="21"/>
    </row>
    <row r="677" customFormat="false" ht="15" hidden="false" customHeight="false" outlineLevel="0" collapsed="false">
      <c r="A677" s="21" t="s">
        <v>1504</v>
      </c>
      <c r="B677" s="21" t="str">
        <f aca="false">INDEX(Pricebook!$B$2:$B$1401,MATCH(A677,Pricebook!$A$2:$A$1401,0))</f>
        <v>LED driver constant current 350mA 12W, Range A</v>
      </c>
      <c r="C677" s="19" t="n">
        <f aca="false">INDEX(Pricebook!$G$2:$G$1401,MATCH(A677,Pricebook!$A$2:$A$1401,0))</f>
        <v>12.25</v>
      </c>
      <c r="D677" s="19" t="n">
        <f aca="false">INDEX(Pricebook!$L$2:$L$1401,MATCH(A677,Pricebook!$A$2:$A$1401,0))</f>
        <v>18.6</v>
      </c>
      <c r="E677" s="21"/>
    </row>
    <row r="678" customFormat="false" ht="15" hidden="false" customHeight="false" outlineLevel="0" collapsed="false">
      <c r="A678" s="21" t="s">
        <v>1506</v>
      </c>
      <c r="B678" s="21" t="str">
        <f aca="false">INDEX(Pricebook!$B$2:$B$1401,MATCH(A678,Pricebook!$A$2:$A$1401,0))</f>
        <v>LED track light 40W, black, Range B</v>
      </c>
      <c r="C678" s="19" t="n">
        <f aca="false">INDEX(Pricebook!$G$2:$G$1401,MATCH(A678,Pricebook!$A$2:$A$1401,0))</f>
        <v>43.56</v>
      </c>
      <c r="D678" s="19" t="n">
        <f aca="false">INDEX(Pricebook!$L$2:$L$1401,MATCH(A678,Pricebook!$A$2:$A$1401,0))</f>
        <v>72.6</v>
      </c>
      <c r="E678" s="21"/>
    </row>
    <row r="679" customFormat="false" ht="15" hidden="false" customHeight="false" outlineLevel="0" collapsed="false">
      <c r="A679" s="21" t="s">
        <v>1508</v>
      </c>
      <c r="B679" s="21" t="str">
        <f aca="false">INDEX(Pricebook!$B$2:$B$1401,MATCH(A679,Pricebook!$A$2:$A$1401,0))</f>
        <v>LED downlight 18W, fixed warm white, Range A</v>
      </c>
      <c r="C679" s="19" t="n">
        <f aca="false">INDEX(Pricebook!$G$2:$G$1401,MATCH(A679,Pricebook!$A$2:$A$1401,0))</f>
        <v>17.91</v>
      </c>
      <c r="D679" s="19" t="n">
        <f aca="false">INDEX(Pricebook!$L$2:$L$1401,MATCH(A679,Pricebook!$A$2:$A$1401,0))</f>
        <v>29.85</v>
      </c>
      <c r="E679" s="21"/>
    </row>
    <row r="680" customFormat="false" ht="15" hidden="false" customHeight="false" outlineLevel="0" collapsed="false">
      <c r="A680" s="21" t="s">
        <v>1510</v>
      </c>
      <c r="B680" s="21" t="str">
        <f aca="false">INDEX(Pricebook!$B$2:$B$1401,MATCH(A680,Pricebook!$A$2:$A$1401,0))</f>
        <v>LED panel 300x1200 36W, CCT switchable, Range A</v>
      </c>
      <c r="C680" s="19" t="n">
        <f aca="false">INDEX(Pricebook!$G$2:$G$1401,MATCH(A680,Pricebook!$A$2:$A$1401,0))</f>
        <v>48.57</v>
      </c>
      <c r="D680" s="19" t="n">
        <f aca="false">INDEX(Pricebook!$L$2:$L$1401,MATCH(A680,Pricebook!$A$2:$A$1401,0))</f>
        <v>80.95</v>
      </c>
      <c r="E680" s="21"/>
    </row>
    <row r="681" customFormat="false" ht="15" hidden="false" customHeight="false" outlineLevel="0" collapsed="false">
      <c r="A681" s="21" t="s">
        <v>1512</v>
      </c>
      <c r="B681" s="21" t="str">
        <f aca="false">INDEX(Pricebook!$B$2:$B$1401,MATCH(A681,Pricebook!$A$2:$A$1401,0))</f>
        <v>LED panel 600x600 40W, 4000K, Range B</v>
      </c>
      <c r="C681" s="19" t="n">
        <f aca="false">INDEX(Pricebook!$G$2:$G$1401,MATCH(A681,Pricebook!$A$2:$A$1401,0))</f>
        <v>43.35</v>
      </c>
      <c r="D681" s="19" t="n">
        <f aca="false">INDEX(Pricebook!$L$2:$L$1401,MATCH(A681,Pricebook!$A$2:$A$1401,0))</f>
        <v>72.25</v>
      </c>
      <c r="E681" s="21"/>
    </row>
    <row r="682" customFormat="false" ht="15" hidden="false" customHeight="false" outlineLevel="0" collapsed="false">
      <c r="A682" s="21" t="s">
        <v>1514</v>
      </c>
      <c r="B682" s="21" t="str">
        <f aca="false">INDEX(Pricebook!$B$2:$B$1401,MATCH(A682,Pricebook!$A$2:$A$1401,0))</f>
        <v>LED strip kit 24V 5m 14W, cool white, Range B</v>
      </c>
      <c r="C682" s="19" t="n">
        <f aca="false">INDEX(Pricebook!$G$2:$G$1401,MATCH(A682,Pricebook!$A$2:$A$1401,0))</f>
        <v>29.17</v>
      </c>
      <c r="D682" s="19" t="n">
        <f aca="false">INDEX(Pricebook!$L$2:$L$1401,MATCH(A682,Pricebook!$A$2:$A$1401,0))</f>
        <v>43.55</v>
      </c>
      <c r="E682" s="21"/>
    </row>
    <row r="683" customFormat="false" ht="15" hidden="false" customHeight="false" outlineLevel="0" collapsed="false">
      <c r="A683" s="21" t="s">
        <v>1516</v>
      </c>
      <c r="B683" s="21" t="str">
        <f aca="false">INDEX(Pricebook!$B$2:$B$1401,MATCH(A683,Pricebook!$A$2:$A$1401,0))</f>
        <v>LED driver constant current 350mA 12W, Range C</v>
      </c>
      <c r="C683" s="19" t="n">
        <f aca="false">INDEX(Pricebook!$G$2:$G$1401,MATCH(A683,Pricebook!$A$2:$A$1401,0))</f>
        <v>16.41</v>
      </c>
      <c r="D683" s="19" t="n">
        <f aca="false">INDEX(Pricebook!$L$2:$L$1401,MATCH(A683,Pricebook!$A$2:$A$1401,0))</f>
        <v>27.35</v>
      </c>
      <c r="E683" s="21"/>
    </row>
    <row r="684" customFormat="false" ht="15" hidden="false" customHeight="false" outlineLevel="0" collapsed="false">
      <c r="A684" s="21" t="s">
        <v>1518</v>
      </c>
      <c r="B684" s="21" t="str">
        <f aca="false">INDEX(Pricebook!$B$2:$B$1401,MATCH(A684,Pricebook!$A$2:$A$1401,0))</f>
        <v>LED downlight 9W, fixed warm white, Range C</v>
      </c>
      <c r="C684" s="19" t="n">
        <f aca="false">INDEX(Pricebook!$G$2:$G$1401,MATCH(A684,Pricebook!$A$2:$A$1401,0))</f>
        <v>15.81</v>
      </c>
      <c r="D684" s="19" t="n">
        <f aca="false">INDEX(Pricebook!$L$2:$L$1401,MATCH(A684,Pricebook!$A$2:$A$1401,0))</f>
        <v>26.35</v>
      </c>
      <c r="E684" s="21"/>
    </row>
    <row r="685" customFormat="false" ht="15" hidden="false" customHeight="false" outlineLevel="0" collapsed="false">
      <c r="A685" s="21" t="s">
        <v>1520</v>
      </c>
      <c r="B685" s="21" t="str">
        <f aca="false">INDEX(Pricebook!$B$2:$B$1401,MATCH(A685,Pricebook!$A$2:$A$1401,0))</f>
        <v>LED driver constant current 700mA 25W, Range A</v>
      </c>
      <c r="C685" s="19" t="n">
        <f aca="false">INDEX(Pricebook!$G$2:$G$1401,MATCH(A685,Pricebook!$A$2:$A$1401,0))</f>
        <v>19.48</v>
      </c>
      <c r="D685" s="19" t="n">
        <f aca="false">INDEX(Pricebook!$L$2:$L$1401,MATCH(A685,Pricebook!$A$2:$A$1401,0))</f>
        <v>32.5</v>
      </c>
      <c r="E685" s="21"/>
    </row>
    <row r="686" customFormat="false" ht="15" hidden="false" customHeight="false" outlineLevel="0" collapsed="false">
      <c r="A686" s="21" t="s">
        <v>1522</v>
      </c>
      <c r="B686" s="21" t="str">
        <f aca="false">INDEX(Pricebook!$B$2:$B$1401,MATCH(A686,Pricebook!$A$2:$A$1401,0))</f>
        <v>LED strip kit 24V 5m 24W, cool white, Range C</v>
      </c>
      <c r="C686" s="19" t="n">
        <f aca="false">INDEX(Pricebook!$G$2:$G$1401,MATCH(A686,Pricebook!$A$2:$A$1401,0))</f>
        <v>49.68</v>
      </c>
      <c r="D686" s="19" t="n">
        <f aca="false">INDEX(Pricebook!$L$2:$L$1401,MATCH(A686,Pricebook!$A$2:$A$1401,0))</f>
        <v>82.8</v>
      </c>
      <c r="E686" s="21"/>
    </row>
    <row r="687" customFormat="false" ht="15" hidden="false" customHeight="false" outlineLevel="0" collapsed="false">
      <c r="A687" s="21" t="s">
        <v>1524</v>
      </c>
      <c r="B687" s="21" t="str">
        <f aca="false">INDEX(Pricebook!$B$2:$B$1401,MATCH(A687,Pricebook!$A$2:$A$1401,0))</f>
        <v>LED track light 20W, black, Range C</v>
      </c>
      <c r="C687" s="19" t="n">
        <f aca="false">INDEX(Pricebook!$G$2:$G$1401,MATCH(A687,Pricebook!$A$2:$A$1401,0))</f>
        <v>33.11</v>
      </c>
      <c r="D687" s="19" t="n">
        <f aca="false">INDEX(Pricebook!$L$2:$L$1401,MATCH(A687,Pricebook!$A$2:$A$1401,0))</f>
        <v>49.45</v>
      </c>
      <c r="E687" s="21"/>
    </row>
    <row r="688" customFormat="false" ht="15" hidden="false" customHeight="false" outlineLevel="0" collapsed="false">
      <c r="A688" s="21" t="s">
        <v>1526</v>
      </c>
      <c r="B688" s="21" t="str">
        <f aca="false">INDEX(Pricebook!$B$2:$B$1401,MATCH(A688,Pricebook!$A$2:$A$1401,0))</f>
        <v>Pendant fitting, linear, black, Range C</v>
      </c>
      <c r="C688" s="19" t="n">
        <f aca="false">INDEX(Pricebook!$G$2:$G$1401,MATCH(A688,Pricebook!$A$2:$A$1401,0))</f>
        <v>142.63</v>
      </c>
      <c r="D688" s="19" t="n">
        <f aca="false">INDEX(Pricebook!$L$2:$L$1401,MATCH(A688,Pricebook!$A$2:$A$1401,0))</f>
        <v>237.75</v>
      </c>
      <c r="E688" s="21" t="s">
        <v>2965</v>
      </c>
    </row>
    <row r="689" customFormat="false" ht="15" hidden="false" customHeight="false" outlineLevel="0" collapsed="false">
      <c r="A689" s="21" t="s">
        <v>1528</v>
      </c>
      <c r="B689" s="21" t="str">
        <f aca="false">INDEX(Pricebook!$B$2:$B$1401,MATCH(A689,Pricebook!$A$2:$A$1401,0))</f>
        <v>LED downlight 18W, dimmable tri-colour, Range A</v>
      </c>
      <c r="C689" s="19" t="n">
        <f aca="false">INDEX(Pricebook!$G$2:$G$1401,MATCH(A689,Pricebook!$A$2:$A$1401,0))</f>
        <v>20.51</v>
      </c>
      <c r="D689" s="19" t="n">
        <f aca="false">INDEX(Pricebook!$L$2:$L$1401,MATCH(A689,Pricebook!$A$2:$A$1401,0))</f>
        <v>34.2</v>
      </c>
      <c r="E689" s="21"/>
    </row>
    <row r="690" customFormat="false" ht="15" hidden="false" customHeight="false" outlineLevel="0" collapsed="false">
      <c r="A690" s="21" t="s">
        <v>1530</v>
      </c>
      <c r="B690" s="21" t="str">
        <f aca="false">INDEX(Pricebook!$B$2:$B$1401,MATCH(A690,Pricebook!$A$2:$A$1401,0))</f>
        <v>LED panel 600x600 40W, 4000K, Range D</v>
      </c>
      <c r="C690" s="19" t="n">
        <f aca="false">INDEX(Pricebook!$G$2:$G$1401,MATCH(A690,Pricebook!$A$2:$A$1401,0))</f>
        <v>58.46</v>
      </c>
      <c r="D690" s="19" t="n">
        <f aca="false">INDEX(Pricebook!$L$2:$L$1401,MATCH(A690,Pricebook!$A$2:$A$1401,0))</f>
        <v>97.45</v>
      </c>
      <c r="E690" s="21"/>
    </row>
    <row r="691" customFormat="false" ht="15" hidden="false" customHeight="false" outlineLevel="0" collapsed="false">
      <c r="A691" s="21" t="s">
        <v>1532</v>
      </c>
      <c r="B691" s="21" t="str">
        <f aca="false">INDEX(Pricebook!$B$2:$B$1401,MATCH(A691,Pricebook!$A$2:$A$1401,0))</f>
        <v>LED batten 600mm 18W, clear, Range A</v>
      </c>
      <c r="C691" s="19" t="n">
        <f aca="false">INDEX(Pricebook!$G$2:$G$1401,MATCH(A691,Pricebook!$A$2:$A$1401,0))</f>
        <v>15.77</v>
      </c>
      <c r="D691" s="19" t="n">
        <f aca="false">INDEX(Pricebook!$L$2:$L$1401,MATCH(A691,Pricebook!$A$2:$A$1401,0))</f>
        <v>26.3</v>
      </c>
      <c r="E691" s="21"/>
    </row>
    <row r="692" customFormat="false" ht="15" hidden="false" customHeight="false" outlineLevel="0" collapsed="false">
      <c r="A692" s="21" t="s">
        <v>1534</v>
      </c>
      <c r="B692" s="21" t="str">
        <f aca="false">INDEX(Pricebook!$B$2:$B$1401,MATCH(A692,Pricebook!$A$2:$A$1401,0))</f>
        <v>LED driver 24V 100W, IP67, Range B</v>
      </c>
      <c r="C692" s="19" t="n">
        <f aca="false">INDEX(Pricebook!$G$2:$G$1401,MATCH(A692,Pricebook!$A$2:$A$1401,0))</f>
        <v>53.81</v>
      </c>
      <c r="D692" s="19" t="n">
        <f aca="false">INDEX(Pricebook!$L$2:$L$1401,MATCH(A692,Pricebook!$A$2:$A$1401,0))</f>
        <v>89.7</v>
      </c>
      <c r="E692" s="21"/>
    </row>
    <row r="693" customFormat="false" ht="15" hidden="false" customHeight="false" outlineLevel="0" collapsed="false">
      <c r="A693" s="21" t="s">
        <v>1536</v>
      </c>
      <c r="B693" s="21" t="str">
        <f aca="false">INDEX(Pricebook!$B$2:$B$1401,MATCH(A693,Pricebook!$A$2:$A$1401,0))</f>
        <v>LED panel 600x1200 72W, 4000K, Range A</v>
      </c>
      <c r="C693" s="19" t="n">
        <f aca="false">INDEX(Pricebook!$G$2:$G$1401,MATCH(A693,Pricebook!$A$2:$A$1401,0))</f>
        <v>72.03</v>
      </c>
      <c r="D693" s="19" t="n">
        <f aca="false">INDEX(Pricebook!$L$2:$L$1401,MATCH(A693,Pricebook!$A$2:$A$1401,0))</f>
        <v>120.05</v>
      </c>
      <c r="E693" s="21"/>
    </row>
    <row r="694" customFormat="false" ht="15" hidden="false" customHeight="false" outlineLevel="0" collapsed="false">
      <c r="A694" s="21" t="s">
        <v>1540</v>
      </c>
      <c r="B694" s="21" t="str">
        <f aca="false">INDEX(Pricebook!$B$2:$B$1401,MATCH(A694,Pricebook!$A$2:$A$1401,0))</f>
        <v>LED batten 1500mm 45W, opal, Range C</v>
      </c>
      <c r="C694" s="19" t="n">
        <f aca="false">INDEX(Pricebook!$G$2:$G$1401,MATCH(A694,Pricebook!$A$2:$A$1401,0))</f>
        <v>39.99</v>
      </c>
      <c r="D694" s="19" t="n">
        <f aca="false">INDEX(Pricebook!$L$2:$L$1401,MATCH(A694,Pricebook!$A$2:$A$1401,0))</f>
        <v>66.65</v>
      </c>
      <c r="E694" s="21"/>
    </row>
    <row r="695" customFormat="false" ht="15" hidden="false" customHeight="false" outlineLevel="0" collapsed="false">
      <c r="A695" s="21" t="s">
        <v>1542</v>
      </c>
      <c r="B695" s="21" t="str">
        <f aca="false">INDEX(Pricebook!$B$2:$B$1401,MATCH(A695,Pricebook!$A$2:$A$1401,0))</f>
        <v>LED oyster light 24W, Range A</v>
      </c>
      <c r="C695" s="19" t="n">
        <f aca="false">INDEX(Pricebook!$G$2:$G$1401,MATCH(A695,Pricebook!$A$2:$A$1401,0))</f>
        <v>24.65</v>
      </c>
      <c r="D695" s="19" t="n">
        <f aca="false">INDEX(Pricebook!$L$2:$L$1401,MATCH(A695,Pricebook!$A$2:$A$1401,0))</f>
        <v>35.25</v>
      </c>
      <c r="E695" s="21"/>
    </row>
    <row r="696" customFormat="false" ht="15" hidden="false" customHeight="false" outlineLevel="0" collapsed="false">
      <c r="A696" s="21" t="s">
        <v>1544</v>
      </c>
      <c r="B696" s="21" t="str">
        <f aca="false">INDEX(Pricebook!$B$2:$B$1401,MATCH(A696,Pricebook!$A$2:$A$1401,0))</f>
        <v>LED batten 1200mm 36W, opal, Range C</v>
      </c>
      <c r="C696" s="19" t="n">
        <f aca="false">INDEX(Pricebook!$G$2:$G$1401,MATCH(A696,Pricebook!$A$2:$A$1401,0))</f>
        <v>30.46</v>
      </c>
      <c r="D696" s="19" t="n">
        <f aca="false">INDEX(Pricebook!$L$2:$L$1401,MATCH(A696,Pricebook!$A$2:$A$1401,0))</f>
        <v>50.8</v>
      </c>
      <c r="E696" s="21"/>
    </row>
    <row r="697" customFormat="false" ht="15" hidden="false" customHeight="false" outlineLevel="0" collapsed="false">
      <c r="A697" s="21" t="s">
        <v>1546</v>
      </c>
      <c r="B697" s="21" t="str">
        <f aca="false">INDEX(Pricebook!$B$2:$B$1401,MATCH(A697,Pricebook!$A$2:$A$1401,0))</f>
        <v>LED track light 20W, white, Range B</v>
      </c>
      <c r="C697" s="19" t="n">
        <f aca="false">INDEX(Pricebook!$G$2:$G$1401,MATCH(A697,Pricebook!$A$2:$A$1401,0))</f>
        <v>28.8</v>
      </c>
      <c r="D697" s="19" t="n">
        <f aca="false">INDEX(Pricebook!$L$2:$L$1401,MATCH(A697,Pricebook!$A$2:$A$1401,0))</f>
        <v>48</v>
      </c>
      <c r="E697" s="21"/>
    </row>
    <row r="698" customFormat="false" ht="15" hidden="false" customHeight="false" outlineLevel="0" collapsed="false">
      <c r="A698" s="21" t="s">
        <v>1548</v>
      </c>
      <c r="B698" s="21" t="str">
        <f aca="false">INDEX(Pricebook!$B$2:$B$1401,MATCH(A698,Pricebook!$A$2:$A$1401,0))</f>
        <v>LED downlight 12W, fixed warm white, Range B</v>
      </c>
      <c r="C698" s="19" t="n">
        <f aca="false">INDEX(Pricebook!$G$2:$G$1401,MATCH(A698,Pricebook!$A$2:$A$1401,0))</f>
        <v>16.18</v>
      </c>
      <c r="D698" s="19" t="n">
        <f aca="false">INDEX(Pricebook!$L$2:$L$1401,MATCH(A698,Pricebook!$A$2:$A$1401,0))</f>
        <v>27</v>
      </c>
      <c r="E698" s="21"/>
    </row>
    <row r="699" customFormat="false" ht="15" hidden="false" customHeight="false" outlineLevel="0" collapsed="false">
      <c r="A699" s="21" t="s">
        <v>1550</v>
      </c>
      <c r="B699" s="21" t="str">
        <f aca="false">INDEX(Pricebook!$B$2:$B$1401,MATCH(A699,Pricebook!$A$2:$A$1401,0))</f>
        <v>LED strip kit 24V 5m 14W, warm white, Range C</v>
      </c>
      <c r="C699" s="19" t="n">
        <f aca="false">INDEX(Pricebook!$G$2:$G$1401,MATCH(A699,Pricebook!$A$2:$A$1401,0))</f>
        <v>33.22</v>
      </c>
      <c r="D699" s="19" t="n">
        <f aca="false">INDEX(Pricebook!$L$2:$L$1401,MATCH(A699,Pricebook!$A$2:$A$1401,0))</f>
        <v>55.4</v>
      </c>
      <c r="E699" s="21"/>
    </row>
    <row r="700" customFormat="false" ht="15" hidden="false" customHeight="false" outlineLevel="0" collapsed="false">
      <c r="A700" s="21" t="s">
        <v>1552</v>
      </c>
      <c r="B700" s="21" t="str">
        <f aca="false">INDEX(Pricebook!$B$2:$B$1401,MATCH(A700,Pricebook!$A$2:$A$1401,0))</f>
        <v>LED high bay 100W, Range B</v>
      </c>
      <c r="C700" s="19" t="n">
        <f aca="false">INDEX(Pricebook!$G$2:$G$1401,MATCH(A700,Pricebook!$A$2:$A$1401,0))</f>
        <v>85.01</v>
      </c>
      <c r="D700" s="19" t="n">
        <f aca="false">INDEX(Pricebook!$L$2:$L$1401,MATCH(A700,Pricebook!$A$2:$A$1401,0))</f>
        <v>141.7</v>
      </c>
      <c r="E700" s="21"/>
    </row>
    <row r="701" customFormat="false" ht="15" hidden="false" customHeight="false" outlineLevel="0" collapsed="false">
      <c r="A701" s="21" t="s">
        <v>1554</v>
      </c>
      <c r="B701" s="21" t="str">
        <f aca="false">INDEX(Pricebook!$B$2:$B$1401,MATCH(A701,Pricebook!$A$2:$A$1401,0))</f>
        <v>LED driver constant current 350mA 12W, Range D</v>
      </c>
      <c r="C701" s="19" t="n">
        <f aca="false">INDEX(Pricebook!$G$2:$G$1401,MATCH(A701,Pricebook!$A$2:$A$1401,0))</f>
        <v>19.3</v>
      </c>
      <c r="D701" s="19" t="n">
        <f aca="false">INDEX(Pricebook!$L$2:$L$1401,MATCH(A701,Pricebook!$A$2:$A$1401,0))</f>
        <v>28.4</v>
      </c>
      <c r="E701" s="21"/>
    </row>
    <row r="702" customFormat="false" ht="15" hidden="false" customHeight="false" outlineLevel="0" collapsed="false">
      <c r="A702" s="21" t="s">
        <v>1556</v>
      </c>
      <c r="B702" s="21" t="str">
        <f aca="false">INDEX(Pricebook!$B$2:$B$1401,MATCH(A702,Pricebook!$A$2:$A$1401,0))</f>
        <v>Pendant fitting, glass dome, white, Range B</v>
      </c>
      <c r="C702" s="19" t="n">
        <f aca="false">INDEX(Pricebook!$G$2:$G$1401,MATCH(A702,Pricebook!$A$2:$A$1401,0))</f>
        <v>46.94</v>
      </c>
      <c r="D702" s="19" t="n">
        <f aca="false">INDEX(Pricebook!$L$2:$L$1401,MATCH(A702,Pricebook!$A$2:$A$1401,0))</f>
        <v>78.25</v>
      </c>
      <c r="E702" s="21"/>
    </row>
    <row r="703" customFormat="false" ht="15" hidden="false" customHeight="false" outlineLevel="0" collapsed="false">
      <c r="A703" s="21" t="s">
        <v>1558</v>
      </c>
      <c r="B703" s="21" t="str">
        <f aca="false">INDEX(Pricebook!$B$2:$B$1401,MATCH(A703,Pricebook!$A$2:$A$1401,0))</f>
        <v>Pendant fitting, linear, white, Range C</v>
      </c>
      <c r="C703" s="19" t="n">
        <f aca="false">INDEX(Pricebook!$G$2:$G$1401,MATCH(A703,Pricebook!$A$2:$A$1401,0))</f>
        <v>140.64</v>
      </c>
      <c r="D703" s="19" t="n">
        <f aca="false">INDEX(Pricebook!$L$2:$L$1401,MATCH(A703,Pricebook!$A$2:$A$1401,0))</f>
        <v>234.4</v>
      </c>
      <c r="E703" s="21"/>
    </row>
    <row r="704" customFormat="false" ht="15" hidden="false" customHeight="false" outlineLevel="0" collapsed="false">
      <c r="A704" s="21" t="s">
        <v>1560</v>
      </c>
      <c r="B704" s="21" t="str">
        <f aca="false">INDEX(Pricebook!$B$2:$B$1401,MATCH(A704,Pricebook!$A$2:$A$1401,0))</f>
        <v>LED batten 1500mm 45W, clear, Range D</v>
      </c>
      <c r="C704" s="19" t="n">
        <f aca="false">INDEX(Pricebook!$G$2:$G$1401,MATCH(A704,Pricebook!$A$2:$A$1401,0))</f>
        <v>47.68</v>
      </c>
      <c r="D704" s="19" t="n">
        <f aca="false">INDEX(Pricebook!$L$2:$L$1401,MATCH(A704,Pricebook!$A$2:$A$1401,0))</f>
        <v>79.5</v>
      </c>
      <c r="E704" s="21"/>
    </row>
    <row r="705" customFormat="false" ht="15" hidden="false" customHeight="false" outlineLevel="0" collapsed="false">
      <c r="A705" s="21" t="s">
        <v>1562</v>
      </c>
      <c r="B705" s="21" t="str">
        <f aca="false">INDEX(Pricebook!$B$2:$B$1401,MATCH(A705,Pricebook!$A$2:$A$1401,0))</f>
        <v>LED strip kit 24V 5m 24W, RGB, Range C</v>
      </c>
      <c r="C705" s="19" t="n">
        <f aca="false">INDEX(Pricebook!$G$2:$G$1401,MATCH(A705,Pricebook!$A$2:$A$1401,0))</f>
        <v>50.25</v>
      </c>
      <c r="D705" s="19" t="n">
        <f aca="false">INDEX(Pricebook!$L$2:$L$1401,MATCH(A705,Pricebook!$A$2:$A$1401,0))</f>
        <v>83.75</v>
      </c>
      <c r="E705" s="21"/>
    </row>
    <row r="706" customFormat="false" ht="15" hidden="false" customHeight="false" outlineLevel="0" collapsed="false">
      <c r="A706" s="21" t="s">
        <v>1564</v>
      </c>
      <c r="B706" s="21" t="str">
        <f aca="false">INDEX(Pricebook!$B$2:$B$1401,MATCH(A706,Pricebook!$A$2:$A$1401,0))</f>
        <v>LED downlight 18W, fixed warm white, Range C</v>
      </c>
      <c r="C706" s="19" t="n">
        <f aca="false">INDEX(Pricebook!$G$2:$G$1401,MATCH(A706,Pricebook!$A$2:$A$1401,0))</f>
        <v>24.29</v>
      </c>
      <c r="D706" s="19" t="n">
        <f aca="false">INDEX(Pricebook!$L$2:$L$1401,MATCH(A706,Pricebook!$A$2:$A$1401,0))</f>
        <v>40.5</v>
      </c>
      <c r="E706" s="21"/>
    </row>
    <row r="707" customFormat="false" ht="15" hidden="false" customHeight="false" outlineLevel="0" collapsed="false">
      <c r="A707" s="21" t="s">
        <v>1566</v>
      </c>
      <c r="B707" s="21" t="str">
        <f aca="false">INDEX(Pricebook!$B$2:$B$1401,MATCH(A707,Pricebook!$A$2:$A$1401,0))</f>
        <v>LED driver 24V 150W, IP20, Range D</v>
      </c>
      <c r="C707" s="19" t="n">
        <f aca="false">INDEX(Pricebook!$G$2:$G$1401,MATCH(A707,Pricebook!$A$2:$A$1401,0))</f>
        <v>81.3</v>
      </c>
      <c r="D707" s="19" t="n">
        <f aca="false">INDEX(Pricebook!$L$2:$L$1401,MATCH(A707,Pricebook!$A$2:$A$1401,0))</f>
        <v>135.5</v>
      </c>
      <c r="E707" s="21"/>
    </row>
    <row r="708" customFormat="false" ht="15" hidden="false" customHeight="false" outlineLevel="0" collapsed="false">
      <c r="A708" s="21" t="s">
        <v>1568</v>
      </c>
      <c r="B708" s="21" t="str">
        <f aca="false">INDEX(Pricebook!$B$2:$B$1401,MATCH(A708,Pricebook!$A$2:$A$1401,0))</f>
        <v>LED driver 24V 60W, IP20, Range C</v>
      </c>
      <c r="C708" s="19" t="n">
        <f aca="false">INDEX(Pricebook!$G$2:$G$1401,MATCH(A708,Pricebook!$A$2:$A$1401,0))</f>
        <v>35.73</v>
      </c>
      <c r="D708" s="19" t="n">
        <f aca="false">INDEX(Pricebook!$L$2:$L$1401,MATCH(A708,Pricebook!$A$2:$A$1401,0))</f>
        <v>59.55</v>
      </c>
      <c r="E708" s="21"/>
    </row>
    <row r="709" customFormat="false" ht="15" hidden="false" customHeight="false" outlineLevel="0" collapsed="false">
      <c r="A709" s="21" t="s">
        <v>1570</v>
      </c>
      <c r="B709" s="21" t="str">
        <f aca="false">INDEX(Pricebook!$B$2:$B$1401,MATCH(A709,Pricebook!$A$2:$A$1401,0))</f>
        <v>LED downlight 15W, dimmable tri-colour, Range A</v>
      </c>
      <c r="C709" s="19" t="n">
        <f aca="false">INDEX(Pricebook!$G$2:$G$1401,MATCH(A709,Pricebook!$A$2:$A$1401,0))</f>
        <v>18.52</v>
      </c>
      <c r="D709" s="19" t="n">
        <f aca="false">INDEX(Pricebook!$L$2:$L$1401,MATCH(A709,Pricebook!$A$2:$A$1401,0))</f>
        <v>30.9</v>
      </c>
      <c r="E709" s="21"/>
    </row>
    <row r="710" customFormat="false" ht="15" hidden="false" customHeight="false" outlineLevel="0" collapsed="false">
      <c r="A710" s="21" t="s">
        <v>1572</v>
      </c>
      <c r="B710" s="21" t="str">
        <f aca="false">INDEX(Pricebook!$B$2:$B$1401,MATCH(A710,Pricebook!$A$2:$A$1401,0))</f>
        <v>Pendant fitting, linear, white, Range D</v>
      </c>
      <c r="C710" s="19" t="n">
        <f aca="false">INDEX(Pricebook!$G$2:$G$1401,MATCH(A710,Pricebook!$A$2:$A$1401,0))</f>
        <v>166.06</v>
      </c>
      <c r="D710" s="19" t="n">
        <f aca="false">INDEX(Pricebook!$L$2:$L$1401,MATCH(A710,Pricebook!$A$2:$A$1401,0))</f>
        <v>276.8</v>
      </c>
      <c r="E710" s="21"/>
    </row>
    <row r="711" customFormat="false" ht="15" hidden="false" customHeight="false" outlineLevel="0" collapsed="false">
      <c r="A711" s="21" t="s">
        <v>1574</v>
      </c>
      <c r="B711" s="21" t="str">
        <f aca="false">INDEX(Pricebook!$B$2:$B$1401,MATCH(A711,Pricebook!$A$2:$A$1401,0))</f>
        <v>LED track light 30W, black, Range B</v>
      </c>
      <c r="C711" s="19" t="n">
        <f aca="false">INDEX(Pricebook!$G$2:$G$1401,MATCH(A711,Pricebook!$A$2:$A$1401,0))</f>
        <v>35.21</v>
      </c>
      <c r="D711" s="19" t="n">
        <f aca="false">INDEX(Pricebook!$L$2:$L$1401,MATCH(A711,Pricebook!$A$2:$A$1401,0))</f>
        <v>58.7</v>
      </c>
      <c r="E711" s="21"/>
    </row>
    <row r="712" customFormat="false" ht="15" hidden="false" customHeight="false" outlineLevel="0" collapsed="false">
      <c r="A712" s="21" t="s">
        <v>1576</v>
      </c>
      <c r="B712" s="21" t="str">
        <f aca="false">INDEX(Pricebook!$B$2:$B$1401,MATCH(A712,Pricebook!$A$2:$A$1401,0))</f>
        <v>LED strip kit 24V 10m 48W, warm white, Range D</v>
      </c>
      <c r="C712" s="19" t="n">
        <f aca="false">INDEX(Pricebook!$G$2:$G$1401,MATCH(A712,Pricebook!$A$2:$A$1401,0))</f>
        <v>82.82</v>
      </c>
      <c r="D712" s="19" t="n">
        <f aca="false">INDEX(Pricebook!$L$2:$L$1401,MATCH(A712,Pricebook!$A$2:$A$1401,0))</f>
        <v>138.05</v>
      </c>
      <c r="E712" s="21"/>
    </row>
    <row r="713" customFormat="false" ht="15" hidden="false" customHeight="false" outlineLevel="0" collapsed="false">
      <c r="A713" s="21" t="s">
        <v>1578</v>
      </c>
      <c r="B713" s="21" t="str">
        <f aca="false">INDEX(Pricebook!$B$2:$B$1401,MATCH(A713,Pricebook!$A$2:$A$1401,0))</f>
        <v>LED downlight 15W, dimmable tri-colour, Range D</v>
      </c>
      <c r="C713" s="19" t="n">
        <f aca="false">INDEX(Pricebook!$G$2:$G$1401,MATCH(A713,Pricebook!$A$2:$A$1401,0))</f>
        <v>28.99</v>
      </c>
      <c r="D713" s="19" t="n">
        <f aca="false">INDEX(Pricebook!$L$2:$L$1401,MATCH(A713,Pricebook!$A$2:$A$1401,0))</f>
        <v>48.35</v>
      </c>
      <c r="E713" s="21"/>
    </row>
    <row r="714" customFormat="false" ht="15" hidden="false" customHeight="false" outlineLevel="0" collapsed="false">
      <c r="A714" s="21" t="s">
        <v>1580</v>
      </c>
      <c r="B714" s="21" t="str">
        <f aca="false">INDEX(Pricebook!$B$2:$B$1401,MATCH(A714,Pricebook!$A$2:$A$1401,0))</f>
        <v>LED lamp GU10 5W, 10 pack, cool white, Range B</v>
      </c>
      <c r="C714" s="19" t="n">
        <f aca="false">INDEX(Pricebook!$G$2:$G$1401,MATCH(A714,Pricebook!$A$2:$A$1401,0))</f>
        <v>14.4</v>
      </c>
      <c r="D714" s="19" t="n">
        <f aca="false">INDEX(Pricebook!$L$2:$L$1401,MATCH(A714,Pricebook!$A$2:$A$1401,0))</f>
        <v>24</v>
      </c>
      <c r="E714" s="21"/>
    </row>
    <row r="715" customFormat="false" ht="15" hidden="false" customHeight="false" outlineLevel="0" collapsed="false">
      <c r="A715" s="21" t="s">
        <v>1582</v>
      </c>
      <c r="B715" s="21" t="str">
        <f aca="false">INDEX(Pricebook!$B$2:$B$1401,MATCH(A715,Pricebook!$A$2:$A$1401,0))</f>
        <v>LED lamp E27 9W, 10 pack, cool white, Range B</v>
      </c>
      <c r="C715" s="19" t="n">
        <f aca="false">INDEX(Pricebook!$G$2:$G$1401,MATCH(A715,Pricebook!$A$2:$A$1401,0))</f>
        <v>16.41</v>
      </c>
      <c r="D715" s="19" t="n">
        <f aca="false">INDEX(Pricebook!$L$2:$L$1401,MATCH(A715,Pricebook!$A$2:$A$1401,0))</f>
        <v>27.35</v>
      </c>
      <c r="E715" s="21"/>
    </row>
    <row r="716" customFormat="false" ht="15" hidden="false" customHeight="false" outlineLevel="0" collapsed="false">
      <c r="A716" s="21" t="s">
        <v>1584</v>
      </c>
      <c r="B716" s="21" t="str">
        <f aca="false">INDEX(Pricebook!$B$2:$B$1401,MATCH(A716,Pricebook!$A$2:$A$1401,0))</f>
        <v>LED downlight 18W, fixed warm white, Range B</v>
      </c>
      <c r="C716" s="19" t="n">
        <f aca="false">INDEX(Pricebook!$G$2:$G$1401,MATCH(A716,Pricebook!$A$2:$A$1401,0))</f>
        <v>21.09</v>
      </c>
      <c r="D716" s="19" t="n">
        <f aca="false">INDEX(Pricebook!$L$2:$L$1401,MATCH(A716,Pricebook!$A$2:$A$1401,0))</f>
        <v>35.15</v>
      </c>
      <c r="E716" s="21" t="s">
        <v>2966</v>
      </c>
    </row>
    <row r="717" customFormat="false" ht="15" hidden="false" customHeight="false" outlineLevel="0" collapsed="false">
      <c r="A717" s="21" t="s">
        <v>1586</v>
      </c>
      <c r="B717" s="21" t="str">
        <f aca="false">INDEX(Pricebook!$B$2:$B$1401,MATCH(A717,Pricebook!$A$2:$A$1401,0))</f>
        <v>LED strip kit 24V 5m 24W, cool white, Range A</v>
      </c>
      <c r="C717" s="19" t="n">
        <f aca="false">INDEX(Pricebook!$G$2:$G$1401,MATCH(A717,Pricebook!$A$2:$A$1401,0))</f>
        <v>36.63</v>
      </c>
      <c r="D717" s="19" t="n">
        <f aca="false">INDEX(Pricebook!$L$2:$L$1401,MATCH(A717,Pricebook!$A$2:$A$1401,0))</f>
        <v>61.05</v>
      </c>
      <c r="E717" s="21"/>
    </row>
    <row r="718" customFormat="false" ht="15" hidden="false" customHeight="false" outlineLevel="0" collapsed="false">
      <c r="A718" s="21" t="s">
        <v>1588</v>
      </c>
      <c r="B718" s="21" t="str">
        <f aca="false">INDEX(Pricebook!$B$2:$B$1401,MATCH(A718,Pricebook!$A$2:$A$1401,0))</f>
        <v>LED driver 24V 30W, IP20, Range C</v>
      </c>
      <c r="C718" s="19" t="n">
        <f aca="false">INDEX(Pricebook!$G$2:$G$1401,MATCH(A718,Pricebook!$A$2:$A$1401,0))</f>
        <v>26.21</v>
      </c>
      <c r="D718" s="19" t="n">
        <f aca="false">INDEX(Pricebook!$L$2:$L$1401,MATCH(A718,Pricebook!$A$2:$A$1401,0))</f>
        <v>43.7</v>
      </c>
      <c r="E718" s="21"/>
    </row>
    <row r="719" customFormat="false" ht="15" hidden="false" customHeight="false" outlineLevel="0" collapsed="false">
      <c r="A719" s="21" t="s">
        <v>1590</v>
      </c>
      <c r="B719" s="21" t="str">
        <f aca="false">INDEX(Pricebook!$B$2:$B$1401,MATCH(A719,Pricebook!$A$2:$A$1401,0))</f>
        <v>LED downlight 10W, fixed warm white, Range A</v>
      </c>
      <c r="C719" s="19" t="n">
        <f aca="false">INDEX(Pricebook!$G$2:$G$1401,MATCH(A719,Pricebook!$A$2:$A$1401,0))</f>
        <v>12.42</v>
      </c>
      <c r="D719" s="19" t="n">
        <f aca="false">INDEX(Pricebook!$L$2:$L$1401,MATCH(A719,Pricebook!$A$2:$A$1401,0))</f>
        <v>20.7</v>
      </c>
      <c r="E719" s="21"/>
    </row>
    <row r="720" customFormat="false" ht="15" hidden="false" customHeight="false" outlineLevel="0" collapsed="false">
      <c r="A720" s="21" t="s">
        <v>1592</v>
      </c>
      <c r="B720" s="21" t="str">
        <f aca="false">INDEX(Pricebook!$B$2:$B$1401,MATCH(A720,Pricebook!$A$2:$A$1401,0))</f>
        <v>LED downlight 12W, fixed warm white, Range A</v>
      </c>
      <c r="C720" s="19" t="n">
        <f aca="false">INDEX(Pricebook!$G$2:$G$1401,MATCH(A720,Pricebook!$A$2:$A$1401,0))</f>
        <v>13.83</v>
      </c>
      <c r="D720" s="19" t="n">
        <f aca="false">INDEX(Pricebook!$L$2:$L$1401,MATCH(A720,Pricebook!$A$2:$A$1401,0))</f>
        <v>23.05</v>
      </c>
      <c r="E720" s="21"/>
    </row>
    <row r="721" customFormat="false" ht="15" hidden="false" customHeight="false" outlineLevel="0" collapsed="false">
      <c r="A721" s="21" t="s">
        <v>1594</v>
      </c>
      <c r="B721" s="21" t="str">
        <f aca="false">INDEX(Pricebook!$B$2:$B$1401,MATCH(A721,Pricebook!$A$2:$A$1401,0))</f>
        <v>LED track light 40W, white, Range B</v>
      </c>
      <c r="C721" s="19" t="n">
        <f aca="false">INDEX(Pricebook!$G$2:$G$1401,MATCH(A721,Pricebook!$A$2:$A$1401,0))</f>
        <v>42.95</v>
      </c>
      <c r="D721" s="19" t="n">
        <f aca="false">INDEX(Pricebook!$L$2:$L$1401,MATCH(A721,Pricebook!$A$2:$A$1401,0))</f>
        <v>71.6</v>
      </c>
      <c r="E721" s="21"/>
    </row>
    <row r="722" customFormat="false" ht="15" hidden="false" customHeight="false" outlineLevel="0" collapsed="false">
      <c r="A722" s="21" t="s">
        <v>1596</v>
      </c>
      <c r="B722" s="21" t="str">
        <f aca="false">INDEX(Pricebook!$B$2:$B$1401,MATCH(A722,Pricebook!$A$2:$A$1401,0))</f>
        <v>LED lamp GU10 5W, 10 pack, warm white, Range D</v>
      </c>
      <c r="C722" s="19" t="n">
        <f aca="false">INDEX(Pricebook!$G$2:$G$1401,MATCH(A722,Pricebook!$A$2:$A$1401,0))</f>
        <v>19.44</v>
      </c>
      <c r="D722" s="19" t="n">
        <f aca="false">INDEX(Pricebook!$L$2:$L$1401,MATCH(A722,Pricebook!$A$2:$A$1401,0))</f>
        <v>32.4</v>
      </c>
      <c r="E722" s="21"/>
    </row>
    <row r="723" customFormat="false" ht="15" hidden="false" customHeight="false" outlineLevel="0" collapsed="false">
      <c r="A723" s="21" t="s">
        <v>1598</v>
      </c>
      <c r="B723" s="21" t="str">
        <f aca="false">INDEX(Pricebook!$B$2:$B$1401,MATCH(A723,Pricebook!$A$2:$A$1401,0))</f>
        <v>LED track light 30W, white, Range A</v>
      </c>
      <c r="C723" s="19" t="n">
        <f aca="false">INDEX(Pricebook!$G$2:$G$1401,MATCH(A723,Pricebook!$A$2:$A$1401,0))</f>
        <v>29.58</v>
      </c>
      <c r="D723" s="19" t="n">
        <f aca="false">INDEX(Pricebook!$L$2:$L$1401,MATCH(A723,Pricebook!$A$2:$A$1401,0))</f>
        <v>45.55</v>
      </c>
      <c r="E723" s="21"/>
    </row>
    <row r="724" customFormat="false" ht="15" hidden="false" customHeight="false" outlineLevel="0" collapsed="false">
      <c r="A724" s="21" t="s">
        <v>1600</v>
      </c>
      <c r="B724" s="21" t="str">
        <f aca="false">INDEX(Pricebook!$B$2:$B$1401,MATCH(A724,Pricebook!$A$2:$A$1401,0))</f>
        <v>LED downlight 7W, fixed warm white, Range D</v>
      </c>
      <c r="C724" s="19" t="n">
        <f aca="false">INDEX(Pricebook!$G$2:$G$1401,MATCH(A724,Pricebook!$A$2:$A$1401,0))</f>
        <v>16.27</v>
      </c>
      <c r="D724" s="19" t="n">
        <f aca="false">INDEX(Pricebook!$L$2:$L$1401,MATCH(A724,Pricebook!$A$2:$A$1401,0))</f>
        <v>27.15</v>
      </c>
      <c r="E724" s="21"/>
    </row>
    <row r="725" customFormat="false" ht="15" hidden="false" customHeight="false" outlineLevel="0" collapsed="false">
      <c r="A725" s="21" t="s">
        <v>1604</v>
      </c>
      <c r="B725" s="21" t="str">
        <f aca="false">INDEX(Pricebook!$B$2:$B$1401,MATCH(A725,Pricebook!$A$2:$A$1401,0))</f>
        <v>LED panel 600x1200 72W, CCT switchable, Range D</v>
      </c>
      <c r="C725" s="19" t="n">
        <f aca="false">INDEX(Pricebook!$G$2:$G$1401,MATCH(A725,Pricebook!$A$2:$A$1401,0))</f>
        <v>131.61</v>
      </c>
      <c r="D725" s="19" t="n">
        <f aca="false">INDEX(Pricebook!$L$2:$L$1401,MATCH(A725,Pricebook!$A$2:$A$1401,0))</f>
        <v>219.35</v>
      </c>
      <c r="E725" s="21"/>
    </row>
    <row r="726" customFormat="false" ht="15" hidden="false" customHeight="false" outlineLevel="0" collapsed="false">
      <c r="A726" s="21" t="s">
        <v>1606</v>
      </c>
      <c r="B726" s="21" t="str">
        <f aca="false">INDEX(Pricebook!$B$2:$B$1401,MATCH(A726,Pricebook!$A$2:$A$1401,0))</f>
        <v>LED downlight 10W, dimmable tri-colour, Range C</v>
      </c>
      <c r="C726" s="19" t="n">
        <f aca="false">INDEX(Pricebook!$G$2:$G$1401,MATCH(A726,Pricebook!$A$2:$A$1401,0))</f>
        <v>19.34</v>
      </c>
      <c r="D726" s="19" t="n">
        <f aca="false">INDEX(Pricebook!$L$2:$L$1401,MATCH(A726,Pricebook!$A$2:$A$1401,0))</f>
        <v>32.25</v>
      </c>
      <c r="E726" s="21"/>
    </row>
    <row r="727" customFormat="false" ht="15" hidden="false" customHeight="false" outlineLevel="0" collapsed="false">
      <c r="A727" s="21" t="s">
        <v>1608</v>
      </c>
      <c r="B727" s="21" t="str">
        <f aca="false">INDEX(Pricebook!$B$2:$B$1401,MATCH(A727,Pricebook!$A$2:$A$1401,0))</f>
        <v>LED strip kit 24V 5m 14W, cool white, Range D</v>
      </c>
      <c r="C727" s="19" t="n">
        <f aca="false">INDEX(Pricebook!$G$2:$G$1401,MATCH(A727,Pricebook!$A$2:$A$1401,0))</f>
        <v>38.58</v>
      </c>
      <c r="D727" s="19" t="n">
        <f aca="false">INDEX(Pricebook!$L$2:$L$1401,MATCH(A727,Pricebook!$A$2:$A$1401,0))</f>
        <v>64.3</v>
      </c>
      <c r="E727" s="21"/>
    </row>
    <row r="728" customFormat="false" ht="15" hidden="false" customHeight="false" outlineLevel="0" collapsed="false">
      <c r="A728" s="21" t="s">
        <v>1610</v>
      </c>
      <c r="B728" s="21" t="str">
        <f aca="false">INDEX(Pricebook!$B$2:$B$1401,MATCH(A728,Pricebook!$A$2:$A$1401,0))</f>
        <v>LED panel 300x1200 36W, 4000K, Range C</v>
      </c>
      <c r="C728" s="19" t="n">
        <f aca="false">INDEX(Pricebook!$G$2:$G$1401,MATCH(A728,Pricebook!$A$2:$A$1401,0))</f>
        <v>56.3</v>
      </c>
      <c r="D728" s="19" t="n">
        <f aca="false">INDEX(Pricebook!$L$2:$L$1401,MATCH(A728,Pricebook!$A$2:$A$1401,0))</f>
        <v>93.85</v>
      </c>
      <c r="E728" s="21"/>
    </row>
    <row r="729" customFormat="false" ht="15" hidden="false" customHeight="false" outlineLevel="0" collapsed="false">
      <c r="A729" s="21" t="s">
        <v>1612</v>
      </c>
      <c r="B729" s="21" t="str">
        <f aca="false">INDEX(Pricebook!$B$2:$B$1401,MATCH(A729,Pricebook!$A$2:$A$1401,0))</f>
        <v>LED driver 24V 30W, IP67, Range B</v>
      </c>
      <c r="C729" s="19" t="n">
        <f aca="false">INDEX(Pricebook!$G$2:$G$1401,MATCH(A729,Pricebook!$A$2:$A$1401,0))</f>
        <v>28.64</v>
      </c>
      <c r="D729" s="19" t="n">
        <f aca="false">INDEX(Pricebook!$L$2:$L$1401,MATCH(A729,Pricebook!$A$2:$A$1401,0))</f>
        <v>47.75</v>
      </c>
      <c r="E729" s="21"/>
    </row>
    <row r="730" customFormat="false" ht="15" hidden="false" customHeight="false" outlineLevel="0" collapsed="false">
      <c r="A730" s="21" t="s">
        <v>1614</v>
      </c>
      <c r="B730" s="21" t="str">
        <f aca="false">INDEX(Pricebook!$B$2:$B$1401,MATCH(A730,Pricebook!$A$2:$A$1401,0))</f>
        <v>LED lamp GU10 5W, 10 pack, daylight, Range B</v>
      </c>
      <c r="C730" s="19" t="n">
        <f aca="false">INDEX(Pricebook!$G$2:$G$1401,MATCH(A730,Pricebook!$A$2:$A$1401,0))</f>
        <v>14.38</v>
      </c>
      <c r="D730" s="19" t="n">
        <f aca="false">INDEX(Pricebook!$L$2:$L$1401,MATCH(A730,Pricebook!$A$2:$A$1401,0))</f>
        <v>24</v>
      </c>
      <c r="E730" s="21"/>
    </row>
    <row r="731" customFormat="false" ht="15" hidden="false" customHeight="false" outlineLevel="0" collapsed="false">
      <c r="A731" s="21" t="s">
        <v>1616</v>
      </c>
      <c r="B731" s="21" t="str">
        <f aca="false">INDEX(Pricebook!$B$2:$B$1401,MATCH(A731,Pricebook!$A$2:$A$1401,0))</f>
        <v>LED high bay 100W, Range C</v>
      </c>
      <c r="C731" s="19" t="n">
        <f aca="false">INDEX(Pricebook!$G$2:$G$1401,MATCH(A731,Pricebook!$A$2:$A$1401,0))</f>
        <v>96.5</v>
      </c>
      <c r="D731" s="19" t="n">
        <f aca="false">INDEX(Pricebook!$L$2:$L$1401,MATCH(A731,Pricebook!$A$2:$A$1401,0))</f>
        <v>153.2</v>
      </c>
      <c r="E731" s="21"/>
    </row>
    <row r="732" customFormat="false" ht="15" hidden="false" customHeight="false" outlineLevel="0" collapsed="false">
      <c r="A732" s="21" t="s">
        <v>1619</v>
      </c>
      <c r="B732" s="21" t="str">
        <f aca="false">INDEX(Pricebook!$B$2:$B$1401,MATCH(A732,Pricebook!$A$2:$A$1401,0))</f>
        <v>LED driver 24V 30W, IP20, Range A</v>
      </c>
      <c r="C732" s="19" t="n">
        <f aca="false">INDEX(Pricebook!$G$2:$G$1401,MATCH(A732,Pricebook!$A$2:$A$1401,0))</f>
        <v>19.2</v>
      </c>
      <c r="D732" s="19" t="n">
        <f aca="false">INDEX(Pricebook!$L$2:$L$1401,MATCH(A732,Pricebook!$A$2:$A$1401,0))</f>
        <v>29.1</v>
      </c>
      <c r="E732" s="21"/>
    </row>
    <row r="733" customFormat="false" ht="15" hidden="false" customHeight="false" outlineLevel="0" collapsed="false">
      <c r="A733" s="21" t="s">
        <v>1621</v>
      </c>
      <c r="B733" s="21" t="str">
        <f aca="false">INDEX(Pricebook!$B$2:$B$1401,MATCH(A733,Pricebook!$A$2:$A$1401,0))</f>
        <v>LED downlight 7W, fixed warm white, Range A</v>
      </c>
      <c r="C733" s="19" t="n">
        <f aca="false">INDEX(Pricebook!$G$2:$G$1401,MATCH(A733,Pricebook!$A$2:$A$1401,0))</f>
        <v>10.37</v>
      </c>
      <c r="D733" s="19" t="n">
        <f aca="false">INDEX(Pricebook!$L$2:$L$1401,MATCH(A733,Pricebook!$A$2:$A$1401,0))</f>
        <v>17.3</v>
      </c>
      <c r="E733" s="21"/>
    </row>
    <row r="734" customFormat="false" ht="15" hidden="false" customHeight="false" outlineLevel="0" collapsed="false">
      <c r="A734" s="21" t="s">
        <v>1623</v>
      </c>
      <c r="B734" s="21" t="str">
        <f aca="false">INDEX(Pricebook!$B$2:$B$1401,MATCH(A734,Pricebook!$A$2:$A$1401,0))</f>
        <v>Pendant fitting, glass dome, black, Range A</v>
      </c>
      <c r="C734" s="19" t="n">
        <f aca="false">INDEX(Pricebook!$G$2:$G$1401,MATCH(A734,Pricebook!$A$2:$A$1401,0))</f>
        <v>40.21</v>
      </c>
      <c r="D734" s="19" t="n">
        <f aca="false">INDEX(Pricebook!$L$2:$L$1401,MATCH(A734,Pricebook!$A$2:$A$1401,0))</f>
        <v>67.05</v>
      </c>
      <c r="E734" s="21"/>
    </row>
    <row r="735" customFormat="false" ht="15" hidden="false" customHeight="false" outlineLevel="0" collapsed="false">
      <c r="A735" s="21" t="s">
        <v>1625</v>
      </c>
      <c r="B735" s="21" t="str">
        <f aca="false">INDEX(Pricebook!$B$2:$B$1401,MATCH(A735,Pricebook!$A$2:$A$1401,0))</f>
        <v>LED track light 40W, white, Range A</v>
      </c>
      <c r="C735" s="19" t="n">
        <f aca="false">INDEX(Pricebook!$G$2:$G$1401,MATCH(A735,Pricebook!$A$2:$A$1401,0))</f>
        <v>36.77</v>
      </c>
      <c r="D735" s="19" t="n">
        <f aca="false">INDEX(Pricebook!$L$2:$L$1401,MATCH(A735,Pricebook!$A$2:$A$1401,0))</f>
        <v>58.4</v>
      </c>
      <c r="E735" s="21"/>
    </row>
    <row r="736" customFormat="false" ht="15" hidden="false" customHeight="false" outlineLevel="0" collapsed="false">
      <c r="A736" s="21" t="s">
        <v>1627</v>
      </c>
      <c r="B736" s="21" t="str">
        <f aca="false">INDEX(Pricebook!$B$2:$B$1401,MATCH(A736,Pricebook!$A$2:$A$1401,0))</f>
        <v>LED batten 1200mm 36W, clear, Range A</v>
      </c>
      <c r="C736" s="19" t="n">
        <f aca="false">INDEX(Pricebook!$G$2:$G$1401,MATCH(A736,Pricebook!$A$2:$A$1401,0))</f>
        <v>22.91</v>
      </c>
      <c r="D736" s="19" t="n">
        <f aca="false">INDEX(Pricebook!$L$2:$L$1401,MATCH(A736,Pricebook!$A$2:$A$1401,0))</f>
        <v>38.2</v>
      </c>
      <c r="E736" s="21"/>
    </row>
    <row r="737" customFormat="false" ht="15" hidden="false" customHeight="false" outlineLevel="0" collapsed="false">
      <c r="A737" s="21" t="s">
        <v>1629</v>
      </c>
      <c r="B737" s="21" t="str">
        <f aca="false">INDEX(Pricebook!$B$2:$B$1401,MATCH(A737,Pricebook!$A$2:$A$1401,0))</f>
        <v>LED batten 600mm 18W, clear, Range B</v>
      </c>
      <c r="C737" s="19" t="n">
        <f aca="false">INDEX(Pricebook!$G$2:$G$1401,MATCH(A737,Pricebook!$A$2:$A$1401,0))</f>
        <v>18.59</v>
      </c>
      <c r="D737" s="19" t="n">
        <f aca="false">INDEX(Pricebook!$L$2:$L$1401,MATCH(A737,Pricebook!$A$2:$A$1401,0))</f>
        <v>26.6</v>
      </c>
      <c r="E737" s="21"/>
    </row>
    <row r="738" customFormat="false" ht="15" hidden="false" customHeight="false" outlineLevel="0" collapsed="false">
      <c r="A738" s="21" t="s">
        <v>1631</v>
      </c>
      <c r="B738" s="21" t="str">
        <f aca="false">INDEX(Pricebook!$B$2:$B$1401,MATCH(A738,Pricebook!$A$2:$A$1401,0))</f>
        <v>LED driver 24V 100W, IP67, Range A</v>
      </c>
      <c r="C738" s="19" t="n">
        <f aca="false">INDEX(Pricebook!$G$2:$G$1401,MATCH(A738,Pricebook!$A$2:$A$1401,0))</f>
        <v>46.23</v>
      </c>
      <c r="D738" s="19" t="n">
        <f aca="false">INDEX(Pricebook!$L$2:$L$1401,MATCH(A738,Pricebook!$A$2:$A$1401,0))</f>
        <v>77.05</v>
      </c>
      <c r="E738" s="21"/>
    </row>
    <row r="739" customFormat="false" ht="15" hidden="false" customHeight="false" outlineLevel="0" collapsed="false">
      <c r="A739" s="21" t="s">
        <v>1633</v>
      </c>
      <c r="B739" s="21" t="str">
        <f aca="false">INDEX(Pricebook!$B$2:$B$1401,MATCH(A739,Pricebook!$A$2:$A$1401,0))</f>
        <v>Pendant fitting, glass dome, black, Range C</v>
      </c>
      <c r="C739" s="19" t="n">
        <f aca="false">INDEX(Pricebook!$G$2:$G$1401,MATCH(A739,Pricebook!$A$2:$A$1401,0))</f>
        <v>54.81</v>
      </c>
      <c r="D739" s="19" t="n">
        <f aca="false">INDEX(Pricebook!$L$2:$L$1401,MATCH(A739,Pricebook!$A$2:$A$1401,0))</f>
        <v>91.35</v>
      </c>
      <c r="E739" s="21"/>
    </row>
    <row r="740" customFormat="false" ht="15" hidden="false" customHeight="false" outlineLevel="0" collapsed="false">
      <c r="A740" s="21" t="s">
        <v>1635</v>
      </c>
      <c r="B740" s="21" t="str">
        <f aca="false">INDEX(Pricebook!$B$2:$B$1401,MATCH(A740,Pricebook!$A$2:$A$1401,0))</f>
        <v>LED driver 24V 30W, IP20, Range B</v>
      </c>
      <c r="C740" s="19" t="n">
        <f aca="false">INDEX(Pricebook!$G$2:$G$1401,MATCH(A740,Pricebook!$A$2:$A$1401,0))</f>
        <v>22.49</v>
      </c>
      <c r="D740" s="19" t="n">
        <f aca="false">INDEX(Pricebook!$L$2:$L$1401,MATCH(A740,Pricebook!$A$2:$A$1401,0))</f>
        <v>37.5</v>
      </c>
      <c r="E740" s="21"/>
    </row>
    <row r="741" customFormat="false" ht="15" hidden="false" customHeight="false" outlineLevel="0" collapsed="false">
      <c r="A741" s="21" t="s">
        <v>1637</v>
      </c>
      <c r="B741" s="21" t="str">
        <f aca="false">INDEX(Pricebook!$B$2:$B$1401,MATCH(A741,Pricebook!$A$2:$A$1401,0))</f>
        <v>LED oyster light 18W, Range D</v>
      </c>
      <c r="C741" s="19" t="n">
        <f aca="false">INDEX(Pricebook!$G$2:$G$1401,MATCH(A741,Pricebook!$A$2:$A$1401,0))</f>
        <v>30.25</v>
      </c>
      <c r="D741" s="19" t="n">
        <f aca="false">INDEX(Pricebook!$L$2:$L$1401,MATCH(A741,Pricebook!$A$2:$A$1401,0))</f>
        <v>45.85</v>
      </c>
      <c r="E741" s="21"/>
    </row>
    <row r="742" customFormat="false" ht="15" hidden="false" customHeight="false" outlineLevel="0" collapsed="false">
      <c r="A742" s="21" t="s">
        <v>1639</v>
      </c>
      <c r="B742" s="21" t="str">
        <f aca="false">INDEX(Pricebook!$B$2:$B$1401,MATCH(A742,Pricebook!$A$2:$A$1401,0))</f>
        <v>Pendant fitting, linear, black, Range B</v>
      </c>
      <c r="C742" s="19" t="n">
        <f aca="false">INDEX(Pricebook!$G$2:$G$1401,MATCH(A742,Pricebook!$A$2:$A$1401,0))</f>
        <v>123.41</v>
      </c>
      <c r="D742" s="19" t="n">
        <f aca="false">INDEX(Pricebook!$L$2:$L$1401,MATCH(A742,Pricebook!$A$2:$A$1401,0))</f>
        <v>205.7</v>
      </c>
      <c r="E742" s="21"/>
    </row>
    <row r="743" customFormat="false" ht="15" hidden="false" customHeight="false" outlineLevel="0" collapsed="false">
      <c r="A743" s="21" t="s">
        <v>1641</v>
      </c>
      <c r="B743" s="21" t="str">
        <f aca="false">INDEX(Pricebook!$B$2:$B$1401,MATCH(A743,Pricebook!$A$2:$A$1401,0))</f>
        <v>Pendant fitting, linear, white, Range A</v>
      </c>
      <c r="C743" s="19" t="n">
        <f aca="false">INDEX(Pricebook!$G$2:$G$1401,MATCH(A743,Pricebook!$A$2:$A$1401,0))</f>
        <v>105.35</v>
      </c>
      <c r="D743" s="19" t="n">
        <f aca="false">INDEX(Pricebook!$L$2:$L$1401,MATCH(A743,Pricebook!$A$2:$A$1401,0))</f>
        <v>175.6</v>
      </c>
      <c r="E743" s="21"/>
    </row>
    <row r="744" customFormat="false" ht="15" hidden="false" customHeight="false" outlineLevel="0" collapsed="false">
      <c r="A744" s="21" t="s">
        <v>1643</v>
      </c>
      <c r="B744" s="21" t="str">
        <f aca="false">INDEX(Pricebook!$B$2:$B$1401,MATCH(A744,Pricebook!$A$2:$A$1401,0))</f>
        <v>LED batten 1200mm 36W, opal, Range A</v>
      </c>
      <c r="C744" s="19" t="n">
        <f aca="false">INDEX(Pricebook!$G$2:$G$1401,MATCH(A744,Pricebook!$A$2:$A$1401,0))</f>
        <v>22.56</v>
      </c>
      <c r="D744" s="19" t="n">
        <f aca="false">INDEX(Pricebook!$L$2:$L$1401,MATCH(A744,Pricebook!$A$2:$A$1401,0))</f>
        <v>34.75</v>
      </c>
      <c r="E744" s="21"/>
    </row>
    <row r="745" customFormat="false" ht="15" hidden="false" customHeight="false" outlineLevel="0" collapsed="false">
      <c r="A745" s="21" t="s">
        <v>1645</v>
      </c>
      <c r="B745" s="21" t="str">
        <f aca="false">INDEX(Pricebook!$B$2:$B$1401,MATCH(A745,Pricebook!$A$2:$A$1401,0))</f>
        <v>LED driver constant current 1050mA 40W, Range C</v>
      </c>
      <c r="C745" s="19" t="n">
        <f aca="false">INDEX(Pricebook!$G$2:$G$1401,MATCH(A745,Pricebook!$A$2:$A$1401,0))</f>
        <v>37.72</v>
      </c>
      <c r="D745" s="19" t="n">
        <f aca="false">INDEX(Pricebook!$L$2:$L$1401,MATCH(A745,Pricebook!$A$2:$A$1401,0))</f>
        <v>62.9</v>
      </c>
      <c r="E745" s="21"/>
    </row>
    <row r="746" customFormat="false" ht="15" hidden="false" customHeight="false" outlineLevel="0" collapsed="false">
      <c r="A746" s="21" t="s">
        <v>1647</v>
      </c>
      <c r="B746" s="21" t="str">
        <f aca="false">INDEX(Pricebook!$B$2:$B$1401,MATCH(A746,Pricebook!$A$2:$A$1401,0))</f>
        <v>LED track light 20W, white, Range D</v>
      </c>
      <c r="C746" s="19" t="n">
        <f aca="false">INDEX(Pricebook!$G$2:$G$1401,MATCH(A746,Pricebook!$A$2:$A$1401,0))</f>
        <v>39.04</v>
      </c>
      <c r="D746" s="19" t="n">
        <f aca="false">INDEX(Pricebook!$L$2:$L$1401,MATCH(A746,Pricebook!$A$2:$A$1401,0))</f>
        <v>61</v>
      </c>
      <c r="E746" s="21"/>
    </row>
    <row r="747" customFormat="false" ht="15" hidden="false" customHeight="false" outlineLevel="0" collapsed="false">
      <c r="A747" s="21" t="s">
        <v>1650</v>
      </c>
      <c r="B747" s="21" t="str">
        <f aca="false">INDEX(Pricebook!$B$2:$B$1401,MATCH(A747,Pricebook!$A$2:$A$1401,0))</f>
        <v>LED panel 600x600 40W, 4000K, Range A</v>
      </c>
      <c r="C747" s="19" t="n">
        <f aca="false">INDEX(Pricebook!$G$2:$G$1401,MATCH(A747,Pricebook!$A$2:$A$1401,0))</f>
        <v>36.57</v>
      </c>
      <c r="D747" s="19" t="n">
        <f aca="false">INDEX(Pricebook!$L$2:$L$1401,MATCH(A747,Pricebook!$A$2:$A$1401,0))</f>
        <v>60.95</v>
      </c>
      <c r="E747" s="21"/>
    </row>
    <row r="748" customFormat="false" ht="15" hidden="false" customHeight="false" outlineLevel="0" collapsed="false">
      <c r="A748" s="21" t="s">
        <v>1652</v>
      </c>
      <c r="B748" s="21" t="str">
        <f aca="false">INDEX(Pricebook!$B$2:$B$1401,MATCH(A748,Pricebook!$A$2:$A$1401,0))</f>
        <v>LED driver constant current 350mA 12W, Range B</v>
      </c>
      <c r="C748" s="19" t="n">
        <f aca="false">INDEX(Pricebook!$G$2:$G$1401,MATCH(A748,Pricebook!$A$2:$A$1401,0))</f>
        <v>14.35</v>
      </c>
      <c r="D748" s="19" t="n">
        <f aca="false">INDEX(Pricebook!$L$2:$L$1401,MATCH(A748,Pricebook!$A$2:$A$1401,0))</f>
        <v>23.95</v>
      </c>
      <c r="E748" s="21"/>
    </row>
    <row r="749" customFormat="false" ht="15" hidden="false" customHeight="false" outlineLevel="0" collapsed="false">
      <c r="A749" s="21" t="s">
        <v>1654</v>
      </c>
      <c r="B749" s="21" t="str">
        <f aca="false">INDEX(Pricebook!$B$2:$B$1401,MATCH(A749,Pricebook!$A$2:$A$1401,0))</f>
        <v>LED strip kit 24V 10m 48W, cool white, Range C</v>
      </c>
      <c r="C749" s="19" t="n">
        <f aca="false">INDEX(Pricebook!$G$2:$G$1401,MATCH(A749,Pricebook!$A$2:$A$1401,0))</f>
        <v>71.37</v>
      </c>
      <c r="D749" s="19" t="n">
        <f aca="false">INDEX(Pricebook!$L$2:$L$1401,MATCH(A749,Pricebook!$A$2:$A$1401,0))</f>
        <v>102</v>
      </c>
      <c r="E749" s="21"/>
    </row>
    <row r="750" customFormat="false" ht="15" hidden="false" customHeight="false" outlineLevel="0" collapsed="false">
      <c r="A750" s="21" t="s">
        <v>1656</v>
      </c>
      <c r="B750" s="21" t="str">
        <f aca="false">INDEX(Pricebook!$B$2:$B$1401,MATCH(A750,Pricebook!$A$2:$A$1401,0))</f>
        <v>Pendant fitting, industrial, black, Range D</v>
      </c>
      <c r="C750" s="19" t="n">
        <f aca="false">INDEX(Pricebook!$G$2:$G$1401,MATCH(A750,Pricebook!$A$2:$A$1401,0))</f>
        <v>81.23</v>
      </c>
      <c r="D750" s="19" t="n">
        <f aca="false">INDEX(Pricebook!$L$2:$L$1401,MATCH(A750,Pricebook!$A$2:$A$1401,0))</f>
        <v>135.4</v>
      </c>
      <c r="E750" s="21"/>
    </row>
    <row r="751" customFormat="false" ht="15" hidden="false" customHeight="false" outlineLevel="0" collapsed="false">
      <c r="A751" s="21" t="s">
        <v>1658</v>
      </c>
      <c r="B751" s="21" t="str">
        <f aca="false">INDEX(Pricebook!$B$2:$B$1401,MATCH(A751,Pricebook!$A$2:$A$1401,0))</f>
        <v>LED high bay 100W, Range A</v>
      </c>
      <c r="C751" s="19" t="n">
        <f aca="false">INDEX(Pricebook!$G$2:$G$1401,MATCH(A751,Pricebook!$A$2:$A$1401,0))</f>
        <v>72.07</v>
      </c>
      <c r="D751" s="19" t="n">
        <f aca="false">INDEX(Pricebook!$L$2:$L$1401,MATCH(A751,Pricebook!$A$2:$A$1401,0))</f>
        <v>120.15</v>
      </c>
      <c r="E751" s="21"/>
    </row>
    <row r="752" customFormat="false" ht="15" hidden="false" customHeight="false" outlineLevel="0" collapsed="false">
      <c r="A752" s="21" t="s">
        <v>1660</v>
      </c>
      <c r="B752" s="21" t="str">
        <f aca="false">INDEX(Pricebook!$B$2:$B$1401,MATCH(A752,Pricebook!$A$2:$A$1401,0))</f>
        <v>LED driver 24V 150W, IP20, Range B</v>
      </c>
      <c r="C752" s="19" t="n">
        <f aca="false">INDEX(Pricebook!$G$2:$G$1401,MATCH(A752,Pricebook!$A$2:$A$1401,0))</f>
        <v>59.49</v>
      </c>
      <c r="D752" s="19" t="n">
        <f aca="false">INDEX(Pricebook!$L$2:$L$1401,MATCH(A752,Pricebook!$A$2:$A$1401,0))</f>
        <v>99.15</v>
      </c>
      <c r="E752" s="21"/>
    </row>
    <row r="753" customFormat="false" ht="15" hidden="false" customHeight="false" outlineLevel="0" collapsed="false">
      <c r="A753" s="21" t="s">
        <v>1662</v>
      </c>
      <c r="B753" s="21" t="str">
        <f aca="false">INDEX(Pricebook!$B$2:$B$1401,MATCH(A753,Pricebook!$A$2:$A$1401,0))</f>
        <v>LED track light 20W, black, Range A</v>
      </c>
      <c r="C753" s="19" t="n">
        <f aca="false">INDEX(Pricebook!$G$2:$G$1401,MATCH(A753,Pricebook!$A$2:$A$1401,0))</f>
        <v>24.79</v>
      </c>
      <c r="D753" s="19" t="n">
        <f aca="false">INDEX(Pricebook!$L$2:$L$1401,MATCH(A753,Pricebook!$A$2:$A$1401,0))</f>
        <v>41.35</v>
      </c>
      <c r="E753" s="21"/>
    </row>
    <row r="754" customFormat="false" ht="15" hidden="false" customHeight="false" outlineLevel="0" collapsed="false">
      <c r="A754" s="21" t="s">
        <v>1664</v>
      </c>
      <c r="B754" s="21" t="str">
        <f aca="false">INDEX(Pricebook!$B$2:$B$1401,MATCH(A754,Pricebook!$A$2:$A$1401,0))</f>
        <v>LED driver 24V 60W, IP67, Range B</v>
      </c>
      <c r="C754" s="19" t="n">
        <f aca="false">INDEX(Pricebook!$G$2:$G$1401,MATCH(A754,Pricebook!$A$2:$A$1401,0))</f>
        <v>39.01</v>
      </c>
      <c r="D754" s="19" t="n">
        <f aca="false">INDEX(Pricebook!$L$2:$L$1401,MATCH(A754,Pricebook!$A$2:$A$1401,0))</f>
        <v>65.05</v>
      </c>
      <c r="E754" s="21"/>
    </row>
    <row r="755" customFormat="false" ht="15" hidden="false" customHeight="false" outlineLevel="0" collapsed="false">
      <c r="A755" s="21" t="s">
        <v>1666</v>
      </c>
      <c r="B755" s="21" t="str">
        <f aca="false">INDEX(Pricebook!$B$2:$B$1401,MATCH(A755,Pricebook!$A$2:$A$1401,0))</f>
        <v>LED panel 600x1200 72W, 4000K, Range D</v>
      </c>
      <c r="C755" s="19" t="n">
        <f aca="false">INDEX(Pricebook!$G$2:$G$1401,MATCH(A755,Pricebook!$A$2:$A$1401,0))</f>
        <v>113.88</v>
      </c>
      <c r="D755" s="19" t="n">
        <f aca="false">INDEX(Pricebook!$L$2:$L$1401,MATCH(A755,Pricebook!$A$2:$A$1401,0))</f>
        <v>189.8</v>
      </c>
      <c r="E755" s="21"/>
    </row>
    <row r="756" customFormat="false" ht="15" hidden="false" customHeight="false" outlineLevel="0" collapsed="false">
      <c r="A756" s="21" t="s">
        <v>1668</v>
      </c>
      <c r="B756" s="21" t="str">
        <f aca="false">INDEX(Pricebook!$B$2:$B$1401,MATCH(A756,Pricebook!$A$2:$A$1401,0))</f>
        <v>Pendant fitting, linear, black, Range D</v>
      </c>
      <c r="C756" s="19" t="n">
        <f aca="false">INDEX(Pricebook!$G$2:$G$1401,MATCH(A756,Pricebook!$A$2:$A$1401,0))</f>
        <v>167.76</v>
      </c>
      <c r="D756" s="19" t="n">
        <f aca="false">INDEX(Pricebook!$L$2:$L$1401,MATCH(A756,Pricebook!$A$2:$A$1401,0))</f>
        <v>279.6</v>
      </c>
      <c r="E756" s="21"/>
    </row>
    <row r="757" customFormat="false" ht="15" hidden="false" customHeight="false" outlineLevel="0" collapsed="false">
      <c r="A757" s="21" t="s">
        <v>1670</v>
      </c>
      <c r="B757" s="21" t="str">
        <f aca="false">INDEX(Pricebook!$B$2:$B$1401,MATCH(A757,Pricebook!$A$2:$A$1401,0))</f>
        <v>LED downlight 12W, fixed warm white, Range C</v>
      </c>
      <c r="C757" s="19" t="n">
        <f aca="false">INDEX(Pricebook!$G$2:$G$1401,MATCH(A757,Pricebook!$A$2:$A$1401,0))</f>
        <v>18.89</v>
      </c>
      <c r="D757" s="19" t="n">
        <f aca="false">INDEX(Pricebook!$L$2:$L$1401,MATCH(A757,Pricebook!$A$2:$A$1401,0))</f>
        <v>31.5</v>
      </c>
      <c r="E757" s="21"/>
    </row>
    <row r="758" customFormat="false" ht="15" hidden="false" customHeight="false" outlineLevel="0" collapsed="false">
      <c r="A758" s="21" t="s">
        <v>1672</v>
      </c>
      <c r="B758" s="21" t="str">
        <f aca="false">INDEX(Pricebook!$B$2:$B$1401,MATCH(A758,Pricebook!$A$2:$A$1401,0))</f>
        <v>LED strip kit 24V 5m 14W, RGB, Range B</v>
      </c>
      <c r="C758" s="19" t="n">
        <f aca="false">INDEX(Pricebook!$G$2:$G$1401,MATCH(A758,Pricebook!$A$2:$A$1401,0))</f>
        <v>29.01</v>
      </c>
      <c r="D758" s="19" t="n">
        <f aca="false">INDEX(Pricebook!$L$2:$L$1401,MATCH(A758,Pricebook!$A$2:$A$1401,0))</f>
        <v>41.45</v>
      </c>
      <c r="E758" s="21"/>
    </row>
    <row r="759" customFormat="false" ht="15" hidden="false" customHeight="false" outlineLevel="0" collapsed="false">
      <c r="A759" s="21" t="s">
        <v>1674</v>
      </c>
      <c r="B759" s="21" t="str">
        <f aca="false">INDEX(Pricebook!$B$2:$B$1401,MATCH(A759,Pricebook!$A$2:$A$1401,0))</f>
        <v>Pendant fitting, industrial, black, Range C</v>
      </c>
      <c r="C759" s="19" t="n">
        <f aca="false">INDEX(Pricebook!$G$2:$G$1401,MATCH(A759,Pricebook!$A$2:$A$1401,0))</f>
        <v>69.08</v>
      </c>
      <c r="D759" s="19" t="n">
        <f aca="false">INDEX(Pricebook!$L$2:$L$1401,MATCH(A759,Pricebook!$A$2:$A$1401,0))</f>
        <v>115.15</v>
      </c>
      <c r="E759" s="21"/>
    </row>
    <row r="760" customFormat="false" ht="15" hidden="false" customHeight="false" outlineLevel="0" collapsed="false">
      <c r="A760" s="21" t="s">
        <v>1676</v>
      </c>
      <c r="B760" s="21" t="str">
        <f aca="false">INDEX(Pricebook!$B$2:$B$1401,MATCH(A760,Pricebook!$A$2:$A$1401,0))</f>
        <v>LED batten 1200mm 36W, opal, Range D</v>
      </c>
      <c r="C760" s="19" t="n">
        <f aca="false">INDEX(Pricebook!$G$2:$G$1401,MATCH(A760,Pricebook!$A$2:$A$1401,0))</f>
        <v>36.29</v>
      </c>
      <c r="D760" s="19" t="n">
        <f aca="false">INDEX(Pricebook!$L$2:$L$1401,MATCH(A760,Pricebook!$A$2:$A$1401,0))</f>
        <v>60.5</v>
      </c>
      <c r="E760" s="21"/>
    </row>
    <row r="761" customFormat="false" ht="15" hidden="false" customHeight="false" outlineLevel="0" collapsed="false">
      <c r="A761" s="21" t="s">
        <v>1678</v>
      </c>
      <c r="B761" s="21" t="str">
        <f aca="false">INDEX(Pricebook!$B$2:$B$1401,MATCH(A761,Pricebook!$A$2:$A$1401,0))</f>
        <v>LED track light 20W, white, Range C</v>
      </c>
      <c r="C761" s="19" t="n">
        <f aca="false">INDEX(Pricebook!$G$2:$G$1401,MATCH(A761,Pricebook!$A$2:$A$1401,0))</f>
        <v>33.13</v>
      </c>
      <c r="D761" s="19" t="n">
        <f aca="false">INDEX(Pricebook!$L$2:$L$1401,MATCH(A761,Pricebook!$A$2:$A$1401,0))</f>
        <v>48.05</v>
      </c>
      <c r="E761" s="21" t="s">
        <v>2967</v>
      </c>
    </row>
    <row r="762" customFormat="false" ht="15" hidden="false" customHeight="false" outlineLevel="0" collapsed="false">
      <c r="A762" s="21" t="s">
        <v>1681</v>
      </c>
      <c r="B762" s="21" t="str">
        <f aca="false">INDEX(Pricebook!$B$2:$B$1401,MATCH(A762,Pricebook!$A$2:$A$1401,0))</f>
        <v>LED batten 600mm 18W, clear, Range C</v>
      </c>
      <c r="C762" s="19" t="n">
        <f aca="false">INDEX(Pricebook!$G$2:$G$1401,MATCH(A762,Pricebook!$A$2:$A$1401,0))</f>
        <v>21.46</v>
      </c>
      <c r="D762" s="19" t="n">
        <f aca="false">INDEX(Pricebook!$L$2:$L$1401,MATCH(A762,Pricebook!$A$2:$A$1401,0))</f>
        <v>35.8</v>
      </c>
      <c r="E762" s="21"/>
    </row>
    <row r="763" customFormat="false" ht="15" hidden="false" customHeight="false" outlineLevel="0" collapsed="false">
      <c r="A763" s="21" t="s">
        <v>1683</v>
      </c>
      <c r="B763" s="21" t="str">
        <f aca="false">INDEX(Pricebook!$B$2:$B$1401,MATCH(A763,Pricebook!$A$2:$A$1401,0))</f>
        <v>LED batten 1500mm 45W, opal, Range B</v>
      </c>
      <c r="C763" s="19" t="n">
        <f aca="false">INDEX(Pricebook!$G$2:$G$1401,MATCH(A763,Pricebook!$A$2:$A$1401,0))</f>
        <v>35.13</v>
      </c>
      <c r="D763" s="19" t="n">
        <f aca="false">INDEX(Pricebook!$L$2:$L$1401,MATCH(A763,Pricebook!$A$2:$A$1401,0))</f>
        <v>58.55</v>
      </c>
      <c r="E763" s="21"/>
    </row>
    <row r="764" customFormat="false" ht="15" hidden="false" customHeight="false" outlineLevel="0" collapsed="false">
      <c r="A764" s="21" t="s">
        <v>1685</v>
      </c>
      <c r="B764" s="21" t="str">
        <f aca="false">INDEX(Pricebook!$B$2:$B$1401,MATCH(A764,Pricebook!$A$2:$A$1401,0))</f>
        <v>Pendant fitting, linear, black, Range A</v>
      </c>
      <c r="C764" s="19" t="n">
        <f aca="false">INDEX(Pricebook!$G$2:$G$1401,MATCH(A764,Pricebook!$A$2:$A$1401,0))</f>
        <v>105.28</v>
      </c>
      <c r="D764" s="19" t="n">
        <f aca="false">INDEX(Pricebook!$L$2:$L$1401,MATCH(A764,Pricebook!$A$2:$A$1401,0))</f>
        <v>175.5</v>
      </c>
      <c r="E764" s="21"/>
    </row>
    <row r="765" customFormat="false" ht="15" hidden="false" customHeight="false" outlineLevel="0" collapsed="false">
      <c r="A765" s="21" t="s">
        <v>1687</v>
      </c>
      <c r="B765" s="21" t="str">
        <f aca="false">INDEX(Pricebook!$B$2:$B$1401,MATCH(A765,Pricebook!$A$2:$A$1401,0))</f>
        <v>LED downlight 18W, dimmable tri-colour, Range B</v>
      </c>
      <c r="C765" s="19" t="n">
        <f aca="false">INDEX(Pricebook!$G$2:$G$1401,MATCH(A765,Pricebook!$A$2:$A$1401,0))</f>
        <v>24.15</v>
      </c>
      <c r="D765" s="19" t="n">
        <f aca="false">INDEX(Pricebook!$L$2:$L$1401,MATCH(A765,Pricebook!$A$2:$A$1401,0))</f>
        <v>40.25</v>
      </c>
      <c r="E765" s="21"/>
    </row>
    <row r="766" customFormat="false" ht="15" hidden="false" customHeight="false" outlineLevel="0" collapsed="false">
      <c r="A766" s="21" t="s">
        <v>1689</v>
      </c>
      <c r="B766" s="21" t="str">
        <f aca="false">INDEX(Pricebook!$B$2:$B$1401,MATCH(A766,Pricebook!$A$2:$A$1401,0))</f>
        <v>LED driver 24V 100W, IP20, Range D</v>
      </c>
      <c r="C766" s="19" t="n">
        <f aca="false">INDEX(Pricebook!$G$2:$G$1401,MATCH(A766,Pricebook!$A$2:$A$1401,0))</f>
        <v>58.75</v>
      </c>
      <c r="D766" s="19" t="n">
        <f aca="false">INDEX(Pricebook!$L$2:$L$1401,MATCH(A766,Pricebook!$A$2:$A$1401,0))</f>
        <v>87.7</v>
      </c>
      <c r="E766" s="21"/>
    </row>
    <row r="767" customFormat="false" ht="15" hidden="false" customHeight="false" outlineLevel="0" collapsed="false">
      <c r="A767" s="21" t="s">
        <v>1691</v>
      </c>
      <c r="B767" s="21" t="str">
        <f aca="false">INDEX(Pricebook!$B$2:$B$1401,MATCH(A767,Pricebook!$A$2:$A$1401,0))</f>
        <v>LED panel 600x600 36W, CCT switchable, Range C</v>
      </c>
      <c r="C767" s="19" t="n">
        <f aca="false">INDEX(Pricebook!$G$2:$G$1401,MATCH(A767,Pricebook!$A$2:$A$1401,0))</f>
        <v>52.36</v>
      </c>
      <c r="D767" s="19" t="n">
        <f aca="false">INDEX(Pricebook!$L$2:$L$1401,MATCH(A767,Pricebook!$A$2:$A$1401,0))</f>
        <v>87.3</v>
      </c>
      <c r="E767" s="21"/>
    </row>
    <row r="768" customFormat="false" ht="15" hidden="false" customHeight="false" outlineLevel="0" collapsed="false">
      <c r="A768" s="21" t="s">
        <v>1693</v>
      </c>
      <c r="B768" s="21" t="str">
        <f aca="false">INDEX(Pricebook!$B$2:$B$1401,MATCH(A768,Pricebook!$A$2:$A$1401,0))</f>
        <v>LED lamp GU10 5W, 10 pack, warm white, Range B</v>
      </c>
      <c r="C768" s="19" t="n">
        <f aca="false">INDEX(Pricebook!$G$2:$G$1401,MATCH(A768,Pricebook!$A$2:$A$1401,0))</f>
        <v>14.55</v>
      </c>
      <c r="D768" s="19" t="n">
        <f aca="false">INDEX(Pricebook!$L$2:$L$1401,MATCH(A768,Pricebook!$A$2:$A$1401,0))</f>
        <v>24.25</v>
      </c>
      <c r="E768" s="21"/>
    </row>
    <row r="769" customFormat="false" ht="15" hidden="false" customHeight="false" outlineLevel="0" collapsed="false">
      <c r="A769" s="21" t="s">
        <v>1695</v>
      </c>
      <c r="B769" s="21" t="str">
        <f aca="false">INDEX(Pricebook!$B$2:$B$1401,MATCH(A769,Pricebook!$A$2:$A$1401,0))</f>
        <v>LED panel 600x1200 72W, CCT switchable, Range A</v>
      </c>
      <c r="C769" s="19" t="n">
        <f aca="false">INDEX(Pricebook!$G$2:$G$1401,MATCH(A769,Pricebook!$A$2:$A$1401,0))</f>
        <v>83.3</v>
      </c>
      <c r="D769" s="19" t="n">
        <f aca="false">INDEX(Pricebook!$L$2:$L$1401,MATCH(A769,Pricebook!$A$2:$A$1401,0))</f>
        <v>138.85</v>
      </c>
      <c r="E769" s="21"/>
    </row>
    <row r="770" customFormat="false" ht="15" hidden="false" customHeight="false" outlineLevel="0" collapsed="false">
      <c r="A770" s="21" t="s">
        <v>1697</v>
      </c>
      <c r="B770" s="21" t="str">
        <f aca="false">INDEX(Pricebook!$B$2:$B$1401,MATCH(A770,Pricebook!$A$2:$A$1401,0))</f>
        <v>LED strip kit 24V 5m 24W, warm white, Range D</v>
      </c>
      <c r="C770" s="19" t="n">
        <f aca="false">INDEX(Pricebook!$G$2:$G$1401,MATCH(A770,Pricebook!$A$2:$A$1401,0))</f>
        <v>58.34</v>
      </c>
      <c r="D770" s="19" t="n">
        <f aca="false">INDEX(Pricebook!$L$2:$L$1401,MATCH(A770,Pricebook!$A$2:$A$1401,0))</f>
        <v>97.25</v>
      </c>
      <c r="E770" s="21"/>
    </row>
    <row r="771" customFormat="false" ht="15" hidden="false" customHeight="false" outlineLevel="0" collapsed="false">
      <c r="A771" s="21" t="s">
        <v>1699</v>
      </c>
      <c r="B771" s="21" t="str">
        <f aca="false">INDEX(Pricebook!$B$2:$B$1401,MATCH(A771,Pricebook!$A$2:$A$1401,0))</f>
        <v>LED high bay 150W, Range B</v>
      </c>
      <c r="C771" s="19" t="n">
        <f aca="false">INDEX(Pricebook!$G$2:$G$1401,MATCH(A771,Pricebook!$A$2:$A$1401,0))</f>
        <v>114.07</v>
      </c>
      <c r="D771" s="19" t="n">
        <f aca="false">INDEX(Pricebook!$L$2:$L$1401,MATCH(A771,Pricebook!$A$2:$A$1401,0))</f>
        <v>190.15</v>
      </c>
      <c r="E771" s="21"/>
    </row>
    <row r="772" customFormat="false" ht="15" hidden="false" customHeight="false" outlineLevel="0" collapsed="false">
      <c r="A772" s="21" t="s">
        <v>1701</v>
      </c>
      <c r="B772" s="21" t="str">
        <f aca="false">INDEX(Pricebook!$B$2:$B$1401,MATCH(A772,Pricebook!$A$2:$A$1401,0))</f>
        <v>LED high bay 150W, Range D</v>
      </c>
      <c r="C772" s="19" t="n">
        <f aca="false">INDEX(Pricebook!$G$2:$G$1401,MATCH(A772,Pricebook!$A$2:$A$1401,0))</f>
        <v>155.09</v>
      </c>
      <c r="D772" s="19" t="n">
        <f aca="false">INDEX(Pricebook!$L$2:$L$1401,MATCH(A772,Pricebook!$A$2:$A$1401,0))</f>
        <v>258.5</v>
      </c>
      <c r="E772" s="21"/>
    </row>
    <row r="773" customFormat="false" ht="15" hidden="false" customHeight="false" outlineLevel="0" collapsed="false">
      <c r="A773" s="21" t="s">
        <v>1703</v>
      </c>
      <c r="B773" s="21" t="str">
        <f aca="false">INDEX(Pricebook!$B$2:$B$1401,MATCH(A773,Pricebook!$A$2:$A$1401,0))</f>
        <v>LED panel 300x1200 36W, CCT switchable, Range B</v>
      </c>
      <c r="C773" s="19" t="n">
        <f aca="false">INDEX(Pricebook!$G$2:$G$1401,MATCH(A773,Pricebook!$A$2:$A$1401,0))</f>
        <v>56.21</v>
      </c>
      <c r="D773" s="19" t="n">
        <f aca="false">INDEX(Pricebook!$L$2:$L$1401,MATCH(A773,Pricebook!$A$2:$A$1401,0))</f>
        <v>93.7</v>
      </c>
      <c r="E773" s="21"/>
    </row>
    <row r="774" customFormat="false" ht="15" hidden="false" customHeight="false" outlineLevel="0" collapsed="false">
      <c r="A774" s="21" t="s">
        <v>1705</v>
      </c>
      <c r="B774" s="21" t="str">
        <f aca="false">INDEX(Pricebook!$B$2:$B$1401,MATCH(A774,Pricebook!$A$2:$A$1401,0))</f>
        <v>LED strip kit 24V 5m 24W, RGB, Range D</v>
      </c>
      <c r="C774" s="19" t="n">
        <f aca="false">INDEX(Pricebook!$G$2:$G$1401,MATCH(A774,Pricebook!$A$2:$A$1401,0))</f>
        <v>58</v>
      </c>
      <c r="D774" s="19" t="n">
        <f aca="false">INDEX(Pricebook!$L$2:$L$1401,MATCH(A774,Pricebook!$A$2:$A$1401,0))</f>
        <v>96.7</v>
      </c>
      <c r="E774" s="21"/>
    </row>
    <row r="775" customFormat="false" ht="15" hidden="false" customHeight="false" outlineLevel="0" collapsed="false">
      <c r="A775" s="21" t="s">
        <v>1707</v>
      </c>
      <c r="B775" s="21" t="str">
        <f aca="false">INDEX(Pricebook!$B$2:$B$1401,MATCH(A775,Pricebook!$A$2:$A$1401,0))</f>
        <v>LED strip kit 24V 5m 14W, RGB, Range D</v>
      </c>
      <c r="C775" s="19" t="n">
        <f aca="false">INDEX(Pricebook!$G$2:$G$1401,MATCH(A775,Pricebook!$A$2:$A$1401,0))</f>
        <v>39.32</v>
      </c>
      <c r="D775" s="19" t="n">
        <f aca="false">INDEX(Pricebook!$L$2:$L$1401,MATCH(A775,Pricebook!$A$2:$A$1401,0))</f>
        <v>65.55</v>
      </c>
      <c r="E775" s="21"/>
    </row>
    <row r="776" customFormat="false" ht="15" hidden="false" customHeight="false" outlineLevel="0" collapsed="false">
      <c r="A776" s="21" t="s">
        <v>1709</v>
      </c>
      <c r="B776" s="21" t="str">
        <f aca="false">INDEX(Pricebook!$B$2:$B$1401,MATCH(A776,Pricebook!$A$2:$A$1401,0))</f>
        <v>LED driver 24V 30W, IP67, Range D</v>
      </c>
      <c r="C776" s="19" t="n">
        <f aca="false">INDEX(Pricebook!$G$2:$G$1401,MATCH(A776,Pricebook!$A$2:$A$1401,0))</f>
        <v>38.49</v>
      </c>
      <c r="D776" s="19" t="n">
        <f aca="false">INDEX(Pricebook!$L$2:$L$1401,MATCH(A776,Pricebook!$A$2:$A$1401,0))</f>
        <v>64.15</v>
      </c>
      <c r="E776" s="21"/>
    </row>
    <row r="777" customFormat="false" ht="15" hidden="false" customHeight="false" outlineLevel="0" collapsed="false">
      <c r="A777" s="21" t="s">
        <v>1711</v>
      </c>
      <c r="B777" s="21" t="str">
        <f aca="false">INDEX(Pricebook!$B$2:$B$1401,MATCH(A777,Pricebook!$A$2:$A$1401,0))</f>
        <v>LED track light 20W, white, Range A</v>
      </c>
      <c r="C777" s="19" t="n">
        <f aca="false">INDEX(Pricebook!$G$2:$G$1401,MATCH(A777,Pricebook!$A$2:$A$1401,0))</f>
        <v>24.4</v>
      </c>
      <c r="D777" s="19" t="n">
        <f aca="false">INDEX(Pricebook!$L$2:$L$1401,MATCH(A777,Pricebook!$A$2:$A$1401,0))</f>
        <v>40.7</v>
      </c>
      <c r="E777" s="21"/>
    </row>
    <row r="778" customFormat="false" ht="15" hidden="false" customHeight="false" outlineLevel="0" collapsed="false">
      <c r="A778" s="21" t="s">
        <v>1713</v>
      </c>
      <c r="B778" s="21" t="str">
        <f aca="false">INDEX(Pricebook!$B$2:$B$1401,MATCH(A778,Pricebook!$A$2:$A$1401,0))</f>
        <v>LED driver 24V 100W, IP67, Range D</v>
      </c>
      <c r="C778" s="19" t="n">
        <f aca="false">INDEX(Pricebook!$G$2:$G$1401,MATCH(A778,Pricebook!$A$2:$A$1401,0))</f>
        <v>73.1</v>
      </c>
      <c r="D778" s="19" t="n">
        <f aca="false">INDEX(Pricebook!$L$2:$L$1401,MATCH(A778,Pricebook!$A$2:$A$1401,0))</f>
        <v>121.85</v>
      </c>
      <c r="E778" s="21"/>
    </row>
    <row r="779" customFormat="false" ht="15" hidden="false" customHeight="false" outlineLevel="0" collapsed="false">
      <c r="A779" s="21" t="s">
        <v>1715</v>
      </c>
      <c r="B779" s="21" t="str">
        <f aca="false">INDEX(Pricebook!$B$2:$B$1401,MATCH(A779,Pricebook!$A$2:$A$1401,0))</f>
        <v>LED strip kit 24V 5m 24W, warm white, Range A</v>
      </c>
      <c r="C779" s="19" t="n">
        <f aca="false">INDEX(Pricebook!$G$2:$G$1401,MATCH(A779,Pricebook!$A$2:$A$1401,0))</f>
        <v>36.66</v>
      </c>
      <c r="D779" s="19" t="n">
        <f aca="false">INDEX(Pricebook!$L$2:$L$1401,MATCH(A779,Pricebook!$A$2:$A$1401,0))</f>
        <v>61.1</v>
      </c>
      <c r="E779" s="21"/>
    </row>
    <row r="780" customFormat="false" ht="15" hidden="false" customHeight="false" outlineLevel="0" collapsed="false">
      <c r="A780" s="21" t="s">
        <v>1717</v>
      </c>
      <c r="B780" s="21" t="str">
        <f aca="false">INDEX(Pricebook!$B$2:$B$1401,MATCH(A780,Pricebook!$A$2:$A$1401,0))</f>
        <v>LED driver 24V 100W, IP67, Range C</v>
      </c>
      <c r="C780" s="19" t="n">
        <f aca="false">INDEX(Pricebook!$G$2:$G$1401,MATCH(A780,Pricebook!$A$2:$A$1401,0))</f>
        <v>62.08</v>
      </c>
      <c r="D780" s="19" t="n">
        <f aca="false">INDEX(Pricebook!$L$2:$L$1401,MATCH(A780,Pricebook!$A$2:$A$1401,0))</f>
        <v>98.55</v>
      </c>
      <c r="E780" s="21"/>
    </row>
    <row r="781" customFormat="false" ht="15" hidden="false" customHeight="false" outlineLevel="0" collapsed="false">
      <c r="A781" s="21" t="s">
        <v>1719</v>
      </c>
      <c r="B781" s="21" t="str">
        <f aca="false">INDEX(Pricebook!$B$2:$B$1401,MATCH(A781,Pricebook!$A$2:$A$1401,0))</f>
        <v>LED strip kit 24V 10m 48W, warm white, Range A</v>
      </c>
      <c r="C781" s="19" t="n">
        <f aca="false">INDEX(Pricebook!$G$2:$G$1401,MATCH(A781,Pricebook!$A$2:$A$1401,0))</f>
        <v>53</v>
      </c>
      <c r="D781" s="19" t="n">
        <f aca="false">INDEX(Pricebook!$L$2:$L$1401,MATCH(A781,Pricebook!$A$2:$A$1401,0))</f>
        <v>88.35</v>
      </c>
      <c r="E781" s="21"/>
    </row>
    <row r="782" customFormat="false" ht="15" hidden="false" customHeight="false" outlineLevel="0" collapsed="false">
      <c r="A782" s="21" t="s">
        <v>1721</v>
      </c>
      <c r="B782" s="21" t="str">
        <f aca="false">INDEX(Pricebook!$B$2:$B$1401,MATCH(A782,Pricebook!$A$2:$A$1401,0))</f>
        <v>LED high bay 200W, Range A</v>
      </c>
      <c r="C782" s="19" t="n">
        <f aca="false">INDEX(Pricebook!$G$2:$G$1401,MATCH(A782,Pricebook!$A$2:$A$1401,0))</f>
        <v>128.71</v>
      </c>
      <c r="D782" s="19" t="n">
        <f aca="false">INDEX(Pricebook!$L$2:$L$1401,MATCH(A782,Pricebook!$A$2:$A$1401,0))</f>
        <v>189.3</v>
      </c>
      <c r="E782" s="21"/>
    </row>
    <row r="783" customFormat="false" ht="15" hidden="false" customHeight="false" outlineLevel="0" collapsed="false">
      <c r="A783" s="21" t="s">
        <v>1723</v>
      </c>
      <c r="B783" s="21" t="str">
        <f aca="false">INDEX(Pricebook!$B$2:$B$1401,MATCH(A783,Pricebook!$A$2:$A$1401,0))</f>
        <v>LED panel 300x1200 36W, 4000K, Range A</v>
      </c>
      <c r="C783" s="19" t="n">
        <f aca="false">INDEX(Pricebook!$G$2:$G$1401,MATCH(A783,Pricebook!$A$2:$A$1401,0))</f>
        <v>42.37</v>
      </c>
      <c r="D783" s="19" t="n">
        <f aca="false">INDEX(Pricebook!$L$2:$L$1401,MATCH(A783,Pricebook!$A$2:$A$1401,0))</f>
        <v>70.65</v>
      </c>
      <c r="E783" s="21"/>
    </row>
    <row r="784" customFormat="false" ht="15" hidden="false" customHeight="false" outlineLevel="0" collapsed="false">
      <c r="A784" s="21" t="s">
        <v>1725</v>
      </c>
      <c r="B784" s="21" t="str">
        <f aca="false">INDEX(Pricebook!$B$2:$B$1401,MATCH(A784,Pricebook!$A$2:$A$1401,0))</f>
        <v>LED downlight 10W, fixed warm white, Range B</v>
      </c>
      <c r="C784" s="19" t="n">
        <f aca="false">INDEX(Pricebook!$G$2:$G$1401,MATCH(A784,Pricebook!$A$2:$A$1401,0))</f>
        <v>14.62</v>
      </c>
      <c r="D784" s="19" t="n">
        <f aca="false">INDEX(Pricebook!$L$2:$L$1401,MATCH(A784,Pricebook!$A$2:$A$1401,0))</f>
        <v>24.4</v>
      </c>
      <c r="E784" s="21"/>
    </row>
    <row r="785" customFormat="false" ht="15" hidden="false" customHeight="false" outlineLevel="0" collapsed="false">
      <c r="A785" s="21" t="s">
        <v>1727</v>
      </c>
      <c r="B785" s="21" t="str">
        <f aca="false">INDEX(Pricebook!$B$2:$B$1401,MATCH(A785,Pricebook!$A$2:$A$1401,0))</f>
        <v>LED panel 600x600 40W, CCT switchable, Range D</v>
      </c>
      <c r="C785" s="19" t="n">
        <f aca="false">INDEX(Pricebook!$G$2:$G$1401,MATCH(A785,Pricebook!$A$2:$A$1401,0))</f>
        <v>67.03</v>
      </c>
      <c r="D785" s="19" t="n">
        <f aca="false">INDEX(Pricebook!$L$2:$L$1401,MATCH(A785,Pricebook!$A$2:$A$1401,0))</f>
        <v>98.6</v>
      </c>
      <c r="E785" s="21"/>
    </row>
    <row r="786" customFormat="false" ht="15" hidden="false" customHeight="false" outlineLevel="0" collapsed="false">
      <c r="A786" s="21" t="s">
        <v>1729</v>
      </c>
      <c r="B786" s="21" t="str">
        <f aca="false">INDEX(Pricebook!$B$2:$B$1401,MATCH(A786,Pricebook!$A$2:$A$1401,0))</f>
        <v>LED driver 24V 60W, IP67, Range A</v>
      </c>
      <c r="C786" s="19" t="n">
        <f aca="false">INDEX(Pricebook!$G$2:$G$1401,MATCH(A786,Pricebook!$A$2:$A$1401,0))</f>
        <v>32.8</v>
      </c>
      <c r="D786" s="19" t="n">
        <f aca="false">INDEX(Pricebook!$L$2:$L$1401,MATCH(A786,Pricebook!$A$2:$A$1401,0))</f>
        <v>54.7</v>
      </c>
      <c r="E786" s="21"/>
    </row>
    <row r="787" customFormat="false" ht="15" hidden="false" customHeight="false" outlineLevel="0" collapsed="false">
      <c r="A787" s="21" t="s">
        <v>1731</v>
      </c>
      <c r="B787" s="21" t="str">
        <f aca="false">INDEX(Pricebook!$B$2:$B$1401,MATCH(A787,Pricebook!$A$2:$A$1401,0))</f>
        <v>LED panel 600x600 40W, 4000K, Range C</v>
      </c>
      <c r="C787" s="19" t="n">
        <f aca="false">INDEX(Pricebook!$G$2:$G$1401,MATCH(A787,Pricebook!$A$2:$A$1401,0))</f>
        <v>50.3</v>
      </c>
      <c r="D787" s="19" t="n">
        <f aca="false">INDEX(Pricebook!$L$2:$L$1401,MATCH(A787,Pricebook!$A$2:$A$1401,0))</f>
        <v>83.85</v>
      </c>
      <c r="E787" s="21"/>
    </row>
    <row r="788" customFormat="false" ht="15" hidden="false" customHeight="false" outlineLevel="0" collapsed="false">
      <c r="A788" s="21" t="s">
        <v>1733</v>
      </c>
      <c r="B788" s="21" t="str">
        <f aca="false">INDEX(Pricebook!$B$2:$B$1401,MATCH(A788,Pricebook!$A$2:$A$1401,0))</f>
        <v>LED panel 600x1200 72W, 4000K, Range B</v>
      </c>
      <c r="C788" s="19" t="n">
        <f aca="false">INDEX(Pricebook!$G$2:$G$1401,MATCH(A788,Pricebook!$A$2:$A$1401,0))</f>
        <v>84.19</v>
      </c>
      <c r="D788" s="19" t="n">
        <f aca="false">INDEX(Pricebook!$L$2:$L$1401,MATCH(A788,Pricebook!$A$2:$A$1401,0))</f>
        <v>140.35</v>
      </c>
      <c r="E788" s="21"/>
    </row>
    <row r="789" customFormat="false" ht="15" hidden="false" customHeight="false" outlineLevel="0" collapsed="false">
      <c r="A789" s="21" t="s">
        <v>1735</v>
      </c>
      <c r="B789" s="21" t="str">
        <f aca="false">INDEX(Pricebook!$B$2:$B$1401,MATCH(A789,Pricebook!$A$2:$A$1401,0))</f>
        <v>LED strip kit 24V 5m 14W, cool white, Range C</v>
      </c>
      <c r="C789" s="19" t="n">
        <f aca="false">INDEX(Pricebook!$G$2:$G$1401,MATCH(A789,Pricebook!$A$2:$A$1401,0))</f>
        <v>33.26</v>
      </c>
      <c r="D789" s="19" t="n">
        <f aca="false">INDEX(Pricebook!$L$2:$L$1401,MATCH(A789,Pricebook!$A$2:$A$1401,0))</f>
        <v>55.45</v>
      </c>
      <c r="E789" s="21"/>
    </row>
    <row r="790" customFormat="false" ht="15" hidden="false" customHeight="false" outlineLevel="0" collapsed="false">
      <c r="A790" s="21" t="s">
        <v>1737</v>
      </c>
      <c r="B790" s="21" t="str">
        <f aca="false">INDEX(Pricebook!$B$2:$B$1401,MATCH(A790,Pricebook!$A$2:$A$1401,0))</f>
        <v>LED batten 1500mm 45W, opal, Range D</v>
      </c>
      <c r="C790" s="19" t="n">
        <f aca="false">INDEX(Pricebook!$G$2:$G$1401,MATCH(A790,Pricebook!$A$2:$A$1401,0))</f>
        <v>47.21</v>
      </c>
      <c r="D790" s="19" t="n">
        <f aca="false">INDEX(Pricebook!$L$2:$L$1401,MATCH(A790,Pricebook!$A$2:$A$1401,0))</f>
        <v>78.7</v>
      </c>
      <c r="E790" s="21"/>
    </row>
    <row r="791" customFormat="false" ht="15" hidden="false" customHeight="false" outlineLevel="0" collapsed="false">
      <c r="A791" s="21" t="s">
        <v>1739</v>
      </c>
      <c r="B791" s="21" t="str">
        <f aca="false">INDEX(Pricebook!$B$2:$B$1401,MATCH(A791,Pricebook!$A$2:$A$1401,0))</f>
        <v>LED lamp E27 9W, 10 pack, warm white, Range D</v>
      </c>
      <c r="C791" s="19" t="n">
        <f aca="false">INDEX(Pricebook!$G$2:$G$1401,MATCH(A791,Pricebook!$A$2:$A$1401,0))</f>
        <v>22.44</v>
      </c>
      <c r="D791" s="19" t="n">
        <f aca="false">INDEX(Pricebook!$L$2:$L$1401,MATCH(A791,Pricebook!$A$2:$A$1401,0))</f>
        <v>37.4</v>
      </c>
      <c r="E791" s="21"/>
    </row>
    <row r="792" customFormat="false" ht="15" hidden="false" customHeight="false" outlineLevel="0" collapsed="false">
      <c r="A792" s="21" t="s">
        <v>1741</v>
      </c>
      <c r="B792" s="21" t="str">
        <f aca="false">INDEX(Pricebook!$B$2:$B$1401,MATCH(A792,Pricebook!$A$2:$A$1401,0))</f>
        <v>LED downlight 15W, fixed warm white, Range C</v>
      </c>
      <c r="C792" s="19" t="n">
        <f aca="false">INDEX(Pricebook!$G$2:$G$1401,MATCH(A792,Pricebook!$A$2:$A$1401,0))</f>
        <v>21.55</v>
      </c>
      <c r="D792" s="19" t="n">
        <f aca="false">INDEX(Pricebook!$L$2:$L$1401,MATCH(A792,Pricebook!$A$2:$A$1401,0))</f>
        <v>35.95</v>
      </c>
      <c r="E792" s="21"/>
    </row>
    <row r="793" customFormat="false" ht="15" hidden="false" customHeight="false" outlineLevel="0" collapsed="false">
      <c r="A793" s="21" t="s">
        <v>1743</v>
      </c>
      <c r="B793" s="21" t="str">
        <f aca="false">INDEX(Pricebook!$B$2:$B$1401,MATCH(A793,Pricebook!$A$2:$A$1401,0))</f>
        <v>LED downlight 15W, dimmable tri-colour, Range C</v>
      </c>
      <c r="C793" s="19" t="n">
        <f aca="false">INDEX(Pricebook!$G$2:$G$1401,MATCH(A793,Pricebook!$A$2:$A$1401,0))</f>
        <v>24.92</v>
      </c>
      <c r="D793" s="19" t="n">
        <f aca="false">INDEX(Pricebook!$L$2:$L$1401,MATCH(A793,Pricebook!$A$2:$A$1401,0))</f>
        <v>41.55</v>
      </c>
      <c r="E793" s="21"/>
    </row>
    <row r="794" customFormat="false" ht="15" hidden="false" customHeight="false" outlineLevel="0" collapsed="false">
      <c r="A794" s="21" t="s">
        <v>1745</v>
      </c>
      <c r="B794" s="21" t="str">
        <f aca="false">INDEX(Pricebook!$B$2:$B$1401,MATCH(A794,Pricebook!$A$2:$A$1401,0))</f>
        <v>LED batten 1200mm 36W, opal, Range B</v>
      </c>
      <c r="C794" s="19" t="n">
        <f aca="false">INDEX(Pricebook!$G$2:$G$1401,MATCH(A794,Pricebook!$A$2:$A$1401,0))</f>
        <v>26.93</v>
      </c>
      <c r="D794" s="19" t="n">
        <f aca="false">INDEX(Pricebook!$L$2:$L$1401,MATCH(A794,Pricebook!$A$2:$A$1401,0))</f>
        <v>42.1</v>
      </c>
      <c r="E794" s="21"/>
    </row>
    <row r="795" customFormat="false" ht="15" hidden="false" customHeight="false" outlineLevel="0" collapsed="false">
      <c r="A795" s="21" t="s">
        <v>1747</v>
      </c>
      <c r="B795" s="21" t="str">
        <f aca="false">INDEX(Pricebook!$B$2:$B$1401,MATCH(A795,Pricebook!$A$2:$A$1401,0))</f>
        <v>LED lamp GU10 5W, 10 pack, cool white, Range C</v>
      </c>
      <c r="C795" s="19" t="n">
        <f aca="false">INDEX(Pricebook!$G$2:$G$1401,MATCH(A795,Pricebook!$A$2:$A$1401,0))</f>
        <v>16.77</v>
      </c>
      <c r="D795" s="19" t="n">
        <f aca="false">INDEX(Pricebook!$L$2:$L$1401,MATCH(A795,Pricebook!$A$2:$A$1401,0))</f>
        <v>27.95</v>
      </c>
      <c r="E795" s="21"/>
    </row>
    <row r="796" customFormat="false" ht="15" hidden="false" customHeight="false" outlineLevel="0" collapsed="false">
      <c r="A796" s="21" t="s">
        <v>1749</v>
      </c>
      <c r="B796" s="21" t="str">
        <f aca="false">INDEX(Pricebook!$B$2:$B$1401,MATCH(A796,Pricebook!$A$2:$A$1401,0))</f>
        <v>LED panel 600x600 36W, 4000K, Range B</v>
      </c>
      <c r="C796" s="19" t="n">
        <f aca="false">INDEX(Pricebook!$G$2:$G$1401,MATCH(A796,Pricebook!$A$2:$A$1401,0))</f>
        <v>39.48</v>
      </c>
      <c r="D796" s="19" t="n">
        <f aca="false">INDEX(Pricebook!$L$2:$L$1401,MATCH(A796,Pricebook!$A$2:$A$1401,0))</f>
        <v>65.8</v>
      </c>
      <c r="E796" s="21"/>
    </row>
    <row r="797" customFormat="false" ht="15" hidden="false" customHeight="false" outlineLevel="0" collapsed="false">
      <c r="A797" s="21" t="s">
        <v>1751</v>
      </c>
      <c r="B797" s="21" t="str">
        <f aca="false">INDEX(Pricebook!$B$2:$B$1401,MATCH(A797,Pricebook!$A$2:$A$1401,0))</f>
        <v>LED strip kit 24V 5m 24W, warm white, Range C</v>
      </c>
      <c r="C797" s="19" t="n">
        <f aca="false">INDEX(Pricebook!$G$2:$G$1401,MATCH(A797,Pricebook!$A$2:$A$1401,0))</f>
        <v>50.08</v>
      </c>
      <c r="D797" s="19" t="n">
        <f aca="false">INDEX(Pricebook!$L$2:$L$1401,MATCH(A797,Pricebook!$A$2:$A$1401,0))</f>
        <v>83.5</v>
      </c>
      <c r="E797" s="21"/>
    </row>
    <row r="798" customFormat="false" ht="15" hidden="false" customHeight="false" outlineLevel="0" collapsed="false">
      <c r="A798" s="21" t="s">
        <v>1753</v>
      </c>
      <c r="B798" s="21" t="str">
        <f aca="false">INDEX(Pricebook!$B$2:$B$1401,MATCH(A798,Pricebook!$A$2:$A$1401,0))</f>
        <v>LED strip kit 24V 5m 14W, RGB, Range A</v>
      </c>
      <c r="C798" s="19" t="n">
        <f aca="false">INDEX(Pricebook!$G$2:$G$1401,MATCH(A798,Pricebook!$A$2:$A$1401,0))</f>
        <v>24.71</v>
      </c>
      <c r="D798" s="19" t="n">
        <f aca="false">INDEX(Pricebook!$L$2:$L$1401,MATCH(A798,Pricebook!$A$2:$A$1401,0))</f>
        <v>41.2</v>
      </c>
      <c r="E798" s="21"/>
    </row>
    <row r="799" customFormat="false" ht="15" hidden="false" customHeight="false" outlineLevel="0" collapsed="false">
      <c r="A799" s="21" t="s">
        <v>1755</v>
      </c>
      <c r="B799" s="21" t="str">
        <f aca="false">INDEX(Pricebook!$B$2:$B$1401,MATCH(A799,Pricebook!$A$2:$A$1401,0))</f>
        <v>LED driver constant current 1050mA 40W, Range D</v>
      </c>
      <c r="C799" s="19" t="n">
        <f aca="false">INDEX(Pricebook!$G$2:$G$1401,MATCH(A799,Pricebook!$A$2:$A$1401,0))</f>
        <v>44.3</v>
      </c>
      <c r="D799" s="19" t="n">
        <f aca="false">INDEX(Pricebook!$L$2:$L$1401,MATCH(A799,Pricebook!$A$2:$A$1401,0))</f>
        <v>73.85</v>
      </c>
      <c r="E799" s="21"/>
    </row>
    <row r="800" customFormat="false" ht="15" hidden="false" customHeight="false" outlineLevel="0" collapsed="false">
      <c r="A800" s="21" t="s">
        <v>1757</v>
      </c>
      <c r="B800" s="21" t="str">
        <f aca="false">INDEX(Pricebook!$B$2:$B$1401,MATCH(A800,Pricebook!$A$2:$A$1401,0))</f>
        <v>LED panel 600x600 40W, CCT switchable, Range C</v>
      </c>
      <c r="C800" s="19" t="n">
        <f aca="false">INDEX(Pricebook!$G$2:$G$1401,MATCH(A800,Pricebook!$A$2:$A$1401,0))</f>
        <v>57.19</v>
      </c>
      <c r="D800" s="19" t="n">
        <f aca="false">INDEX(Pricebook!$L$2:$L$1401,MATCH(A800,Pricebook!$A$2:$A$1401,0))</f>
        <v>95.35</v>
      </c>
      <c r="E800" s="21"/>
    </row>
    <row r="801" customFormat="false" ht="15" hidden="false" customHeight="false" outlineLevel="0" collapsed="false">
      <c r="A801" s="21" t="s">
        <v>1759</v>
      </c>
      <c r="B801" s="21" t="str">
        <f aca="false">INDEX(Pricebook!$B$2:$B$1401,MATCH(A801,Pricebook!$A$2:$A$1401,0))</f>
        <v>LED downlight 7W, dimmable tri-colour, Range D</v>
      </c>
      <c r="C801" s="19" t="n">
        <f aca="false">INDEX(Pricebook!$G$2:$G$1401,MATCH(A801,Pricebook!$A$2:$A$1401,0))</f>
        <v>19.4</v>
      </c>
      <c r="D801" s="19" t="n">
        <f aca="false">INDEX(Pricebook!$L$2:$L$1401,MATCH(A801,Pricebook!$A$2:$A$1401,0))</f>
        <v>32.35</v>
      </c>
      <c r="E801" s="21"/>
    </row>
    <row r="802" customFormat="false" ht="15" hidden="false" customHeight="false" outlineLevel="0" collapsed="false">
      <c r="A802" s="21" t="s">
        <v>1761</v>
      </c>
      <c r="B802" s="21" t="str">
        <f aca="false">INDEX(Pricebook!$B$2:$B$1401,MATCH(A802,Pricebook!$A$2:$A$1401,0))</f>
        <v>LED panel 600x600 36W, 4000K, Range D</v>
      </c>
      <c r="C802" s="19" t="n">
        <f aca="false">INDEX(Pricebook!$G$2:$G$1401,MATCH(A802,Pricebook!$A$2:$A$1401,0))</f>
        <v>53.39</v>
      </c>
      <c r="D802" s="19" t="n">
        <f aca="false">INDEX(Pricebook!$L$2:$L$1401,MATCH(A802,Pricebook!$A$2:$A$1401,0))</f>
        <v>89</v>
      </c>
      <c r="E802" s="21"/>
    </row>
    <row r="803" customFormat="false" ht="15" hidden="false" customHeight="false" outlineLevel="0" collapsed="false">
      <c r="A803" s="21" t="s">
        <v>1763</v>
      </c>
      <c r="B803" s="21" t="str">
        <f aca="false">INDEX(Pricebook!$B$2:$B$1401,MATCH(A803,Pricebook!$A$2:$A$1401,0))</f>
        <v>LED strip kit 24V 10m 48W, cool white, Range D</v>
      </c>
      <c r="C803" s="19" t="n">
        <f aca="false">INDEX(Pricebook!$G$2:$G$1401,MATCH(A803,Pricebook!$A$2:$A$1401,0))</f>
        <v>83.01</v>
      </c>
      <c r="D803" s="19" t="n">
        <f aca="false">INDEX(Pricebook!$L$2:$L$1401,MATCH(A803,Pricebook!$A$2:$A$1401,0))</f>
        <v>138.35</v>
      </c>
      <c r="E803" s="21"/>
    </row>
    <row r="804" customFormat="false" ht="15" hidden="false" customHeight="false" outlineLevel="0" collapsed="false">
      <c r="A804" s="21" t="s">
        <v>1765</v>
      </c>
      <c r="B804" s="21" t="str">
        <f aca="false">INDEX(Pricebook!$B$2:$B$1401,MATCH(A804,Pricebook!$A$2:$A$1401,0))</f>
        <v>LED oyster light 24W, Range B</v>
      </c>
      <c r="C804" s="19" t="n">
        <f aca="false">INDEX(Pricebook!$G$2:$G$1401,MATCH(A804,Pricebook!$A$2:$A$1401,0))</f>
        <v>28.64</v>
      </c>
      <c r="D804" s="19" t="n">
        <f aca="false">INDEX(Pricebook!$L$2:$L$1401,MATCH(A804,Pricebook!$A$2:$A$1401,0))</f>
        <v>47.75</v>
      </c>
      <c r="E804" s="21"/>
    </row>
    <row r="805" customFormat="false" ht="15" hidden="false" customHeight="false" outlineLevel="0" collapsed="false">
      <c r="A805" s="21" t="s">
        <v>1767</v>
      </c>
      <c r="B805" s="21" t="str">
        <f aca="false">INDEX(Pricebook!$B$2:$B$1401,MATCH(A805,Pricebook!$A$2:$A$1401,0))</f>
        <v>LED strip kit 24V 5m 14W, warm white, Range A</v>
      </c>
      <c r="C805" s="19" t="n">
        <f aca="false">INDEX(Pricebook!$G$2:$G$1401,MATCH(A805,Pricebook!$A$2:$A$1401,0))</f>
        <v>24.71</v>
      </c>
      <c r="D805" s="19" t="n">
        <f aca="false">INDEX(Pricebook!$L$2:$L$1401,MATCH(A805,Pricebook!$A$2:$A$1401,0))</f>
        <v>41.2</v>
      </c>
      <c r="E805" s="21"/>
    </row>
    <row r="806" customFormat="false" ht="15" hidden="false" customHeight="false" outlineLevel="0" collapsed="false">
      <c r="A806" s="21" t="s">
        <v>1771</v>
      </c>
      <c r="B806" s="21" t="str">
        <f aca="false">INDEX(Pricebook!$B$2:$B$1401,MATCH(A806,Pricebook!$A$2:$A$1401,0))</f>
        <v>LED batten 600mm 18W, opal, Range A</v>
      </c>
      <c r="C806" s="19" t="n">
        <f aca="false">INDEX(Pricebook!$G$2:$G$1401,MATCH(A806,Pricebook!$A$2:$A$1401,0))</f>
        <v>15.73</v>
      </c>
      <c r="D806" s="19" t="n">
        <f aca="false">INDEX(Pricebook!$L$2:$L$1401,MATCH(A806,Pricebook!$A$2:$A$1401,0))</f>
        <v>26.25</v>
      </c>
      <c r="E806" s="21"/>
    </row>
    <row r="807" customFormat="false" ht="15" hidden="false" customHeight="false" outlineLevel="0" collapsed="false">
      <c r="A807" s="21" t="s">
        <v>1775</v>
      </c>
      <c r="B807" s="21" t="str">
        <f aca="false">INDEX(Pricebook!$B$2:$B$1401,MATCH(A807,Pricebook!$A$2:$A$1401,0))</f>
        <v>LED panel 600x600 36W, CCT switchable, Range B</v>
      </c>
      <c r="C807" s="19" t="n">
        <f aca="false">INDEX(Pricebook!$G$2:$G$1401,MATCH(A807,Pricebook!$A$2:$A$1401,0))</f>
        <v>45.39</v>
      </c>
      <c r="D807" s="19" t="n">
        <f aca="false">INDEX(Pricebook!$L$2:$L$1401,MATCH(A807,Pricebook!$A$2:$A$1401,0))</f>
        <v>75.65</v>
      </c>
      <c r="E807" s="21"/>
    </row>
    <row r="808" customFormat="false" ht="15" hidden="false" customHeight="false" outlineLevel="0" collapsed="false">
      <c r="A808" s="21" t="s">
        <v>1777</v>
      </c>
      <c r="B808" s="21" t="str">
        <f aca="false">INDEX(Pricebook!$B$2:$B$1401,MATCH(A808,Pricebook!$A$2:$A$1401,0))</f>
        <v>LED track light 40W, black, Range C</v>
      </c>
      <c r="C808" s="19" t="n">
        <f aca="false">INDEX(Pricebook!$G$2:$G$1401,MATCH(A808,Pricebook!$A$2:$A$1401,0))</f>
        <v>49.65</v>
      </c>
      <c r="D808" s="19" t="n">
        <f aca="false">INDEX(Pricebook!$L$2:$L$1401,MATCH(A808,Pricebook!$A$2:$A$1401,0))</f>
        <v>82.75</v>
      </c>
      <c r="E808" s="21"/>
    </row>
    <row r="809" customFormat="false" ht="15" hidden="false" customHeight="false" outlineLevel="0" collapsed="false">
      <c r="A809" s="21" t="s">
        <v>1779</v>
      </c>
      <c r="B809" s="21" t="str">
        <f aca="false">INDEX(Pricebook!$B$2:$B$1401,MATCH(A809,Pricebook!$A$2:$A$1401,0))</f>
        <v>LED strip kit 24V 10m 48W, cool white, Range B</v>
      </c>
      <c r="C809" s="19" t="n">
        <f aca="false">INDEX(Pricebook!$G$2:$G$1401,MATCH(A809,Pricebook!$A$2:$A$1401,0))</f>
        <v>62.52</v>
      </c>
      <c r="D809" s="19" t="n">
        <f aca="false">INDEX(Pricebook!$L$2:$L$1401,MATCH(A809,Pricebook!$A$2:$A$1401,0))</f>
        <v>104.2</v>
      </c>
      <c r="E809" s="21"/>
    </row>
    <row r="810" customFormat="false" ht="15" hidden="false" customHeight="false" outlineLevel="0" collapsed="false">
      <c r="A810" s="21" t="s">
        <v>1781</v>
      </c>
      <c r="B810" s="21" t="str">
        <f aca="false">INDEX(Pricebook!$B$2:$B$1401,MATCH(A810,Pricebook!$A$2:$A$1401,0))</f>
        <v>LED downlight 7W, dimmable tri-colour, Range A</v>
      </c>
      <c r="C810" s="19" t="n">
        <f aca="false">INDEX(Pricebook!$G$2:$G$1401,MATCH(A810,Pricebook!$A$2:$A$1401,0))</f>
        <v>12.02</v>
      </c>
      <c r="D810" s="19" t="n">
        <f aca="false">INDEX(Pricebook!$L$2:$L$1401,MATCH(A810,Pricebook!$A$2:$A$1401,0))</f>
        <v>17.2</v>
      </c>
      <c r="E810" s="21"/>
    </row>
    <row r="811" customFormat="false" ht="15" hidden="false" customHeight="false" outlineLevel="0" collapsed="false">
      <c r="A811" s="21" t="s">
        <v>1783</v>
      </c>
      <c r="B811" s="21" t="str">
        <f aca="false">INDEX(Pricebook!$B$2:$B$1401,MATCH(A811,Pricebook!$A$2:$A$1401,0))</f>
        <v>LED strip kit 24V 5m 14W, cool white, Range A</v>
      </c>
      <c r="C811" s="19" t="n">
        <f aca="false">INDEX(Pricebook!$G$2:$G$1401,MATCH(A811,Pricebook!$A$2:$A$1401,0))</f>
        <v>24.43</v>
      </c>
      <c r="D811" s="19" t="n">
        <f aca="false">INDEX(Pricebook!$L$2:$L$1401,MATCH(A811,Pricebook!$A$2:$A$1401,0))</f>
        <v>40.75</v>
      </c>
      <c r="E811" s="21"/>
    </row>
    <row r="812" customFormat="false" ht="15" hidden="false" customHeight="false" outlineLevel="0" collapsed="false">
      <c r="A812" s="21" t="s">
        <v>1785</v>
      </c>
      <c r="B812" s="21" t="str">
        <f aca="false">INDEX(Pricebook!$B$2:$B$1401,MATCH(A812,Pricebook!$A$2:$A$1401,0))</f>
        <v>LED panel 600x600 40W, CCT switchable, Range A</v>
      </c>
      <c r="C812" s="19" t="n">
        <f aca="false">INDEX(Pricebook!$G$2:$G$1401,MATCH(A812,Pricebook!$A$2:$A$1401,0))</f>
        <v>42.33</v>
      </c>
      <c r="D812" s="19" t="n">
        <f aca="false">INDEX(Pricebook!$L$2:$L$1401,MATCH(A812,Pricebook!$A$2:$A$1401,0))</f>
        <v>70.55</v>
      </c>
      <c r="E812" s="21"/>
    </row>
    <row r="813" customFormat="false" ht="15" hidden="false" customHeight="false" outlineLevel="0" collapsed="false">
      <c r="A813" s="21" t="s">
        <v>1787</v>
      </c>
      <c r="B813" s="21" t="str">
        <f aca="false">INDEX(Pricebook!$B$2:$B$1401,MATCH(A813,Pricebook!$A$2:$A$1401,0))</f>
        <v>LED driver 24V 100W, IP20, Range C</v>
      </c>
      <c r="C813" s="19" t="n">
        <f aca="false">INDEX(Pricebook!$G$2:$G$1401,MATCH(A813,Pricebook!$A$2:$A$1401,0))</f>
        <v>49.55</v>
      </c>
      <c r="D813" s="19" t="n">
        <f aca="false">INDEX(Pricebook!$L$2:$L$1401,MATCH(A813,Pricebook!$A$2:$A$1401,0))</f>
        <v>72.9</v>
      </c>
      <c r="E813" s="21"/>
    </row>
    <row r="814" customFormat="false" ht="15" hidden="false" customHeight="false" outlineLevel="0" collapsed="false">
      <c r="A814" s="21" t="s">
        <v>1789</v>
      </c>
      <c r="B814" s="21" t="str">
        <f aca="false">INDEX(Pricebook!$B$2:$B$1401,MATCH(A814,Pricebook!$A$2:$A$1401,0))</f>
        <v>LED downlight 12W, fixed warm white, Range D</v>
      </c>
      <c r="C814" s="19" t="n">
        <f aca="false">INDEX(Pricebook!$G$2:$G$1401,MATCH(A814,Pricebook!$A$2:$A$1401,0))</f>
        <v>22.03</v>
      </c>
      <c r="D814" s="19" t="n">
        <f aca="false">INDEX(Pricebook!$L$2:$L$1401,MATCH(A814,Pricebook!$A$2:$A$1401,0))</f>
        <v>36.75</v>
      </c>
      <c r="E814" s="21"/>
    </row>
    <row r="815" customFormat="false" ht="15" hidden="false" customHeight="false" outlineLevel="0" collapsed="false">
      <c r="A815" s="21" t="s">
        <v>1791</v>
      </c>
      <c r="B815" s="21" t="str">
        <f aca="false">INDEX(Pricebook!$B$2:$B$1401,MATCH(A815,Pricebook!$A$2:$A$1401,0))</f>
        <v>LED downlight 10W, fixed warm white, Range D</v>
      </c>
      <c r="C815" s="19" t="n">
        <f aca="false">INDEX(Pricebook!$G$2:$G$1401,MATCH(A815,Pricebook!$A$2:$A$1401,0))</f>
        <v>19.56</v>
      </c>
      <c r="D815" s="19" t="n">
        <f aca="false">INDEX(Pricebook!$L$2:$L$1401,MATCH(A815,Pricebook!$A$2:$A$1401,0))</f>
        <v>32.6</v>
      </c>
      <c r="E815" s="21"/>
    </row>
    <row r="816" customFormat="false" ht="15" hidden="false" customHeight="false" outlineLevel="0" collapsed="false">
      <c r="A816" s="21" t="s">
        <v>1793</v>
      </c>
      <c r="B816" s="21" t="str">
        <f aca="false">INDEX(Pricebook!$B$2:$B$1401,MATCH(A816,Pricebook!$A$2:$A$1401,0))</f>
        <v>LED high bay 100W, Range D</v>
      </c>
      <c r="C816" s="19" t="n">
        <f aca="false">INDEX(Pricebook!$G$2:$G$1401,MATCH(A816,Pricebook!$A$2:$A$1401,0))</f>
        <v>113.56</v>
      </c>
      <c r="D816" s="19" t="n">
        <f aca="false">INDEX(Pricebook!$L$2:$L$1401,MATCH(A816,Pricebook!$A$2:$A$1401,0))</f>
        <v>189.3</v>
      </c>
      <c r="E816" s="21"/>
    </row>
    <row r="817" customFormat="false" ht="15" hidden="false" customHeight="false" outlineLevel="0" collapsed="false">
      <c r="A817" s="21" t="s">
        <v>1795</v>
      </c>
      <c r="B817" s="21" t="str">
        <f aca="false">INDEX(Pricebook!$B$2:$B$1401,MATCH(A817,Pricebook!$A$2:$A$1401,0))</f>
        <v>LED panel 600x600 36W, CCT switchable, Range A</v>
      </c>
      <c r="C817" s="19" t="n">
        <f aca="false">INDEX(Pricebook!$G$2:$G$1401,MATCH(A817,Pricebook!$A$2:$A$1401,0))</f>
        <v>38.07</v>
      </c>
      <c r="D817" s="19" t="n">
        <f aca="false">INDEX(Pricebook!$L$2:$L$1401,MATCH(A817,Pricebook!$A$2:$A$1401,0))</f>
        <v>63.45</v>
      </c>
      <c r="E817" s="21"/>
    </row>
    <row r="818" customFormat="false" ht="15" hidden="false" customHeight="false" outlineLevel="0" collapsed="false">
      <c r="A818" s="21" t="s">
        <v>1797</v>
      </c>
      <c r="B818" s="21" t="str">
        <f aca="false">INDEX(Pricebook!$B$2:$B$1401,MATCH(A818,Pricebook!$A$2:$A$1401,0))</f>
        <v>LED driver 24V 100W, IP20, Range A</v>
      </c>
      <c r="C818" s="19" t="n">
        <f aca="false">INDEX(Pricebook!$G$2:$G$1401,MATCH(A818,Pricebook!$A$2:$A$1401,0))</f>
        <v>36.35</v>
      </c>
      <c r="D818" s="19" t="n">
        <f aca="false">INDEX(Pricebook!$L$2:$L$1401,MATCH(A818,Pricebook!$A$2:$A$1401,0))</f>
        <v>60.6</v>
      </c>
      <c r="E818" s="21"/>
    </row>
    <row r="819" customFormat="false" ht="15" hidden="false" customHeight="false" outlineLevel="0" collapsed="false">
      <c r="A819" s="21" t="s">
        <v>1799</v>
      </c>
      <c r="B819" s="21" t="str">
        <f aca="false">INDEX(Pricebook!$B$2:$B$1401,MATCH(A819,Pricebook!$A$2:$A$1401,0))</f>
        <v>LED lamp GU10 5W, 10 pack, warm white, Range A</v>
      </c>
      <c r="C819" s="19" t="n">
        <f aca="false">INDEX(Pricebook!$G$2:$G$1401,MATCH(A819,Pricebook!$A$2:$A$1401,0))</f>
        <v>12.21</v>
      </c>
      <c r="D819" s="19" t="n">
        <f aca="false">INDEX(Pricebook!$L$2:$L$1401,MATCH(A819,Pricebook!$A$2:$A$1401,0))</f>
        <v>20.35</v>
      </c>
      <c r="E819" s="21"/>
    </row>
    <row r="820" customFormat="false" ht="15" hidden="false" customHeight="false" outlineLevel="0" collapsed="false">
      <c r="A820" s="21" t="s">
        <v>1801</v>
      </c>
      <c r="B820" s="21" t="str">
        <f aca="false">INDEX(Pricebook!$B$2:$B$1401,MATCH(A820,Pricebook!$A$2:$A$1401,0))</f>
        <v>Pendant fitting, glass dome, white, Range D</v>
      </c>
      <c r="C820" s="19" t="n">
        <f aca="false">INDEX(Pricebook!$G$2:$G$1401,MATCH(A820,Pricebook!$A$2:$A$1401,0))</f>
        <v>63.94</v>
      </c>
      <c r="D820" s="19" t="n">
        <f aca="false">INDEX(Pricebook!$L$2:$L$1401,MATCH(A820,Pricebook!$A$2:$A$1401,0))</f>
        <v>91.35</v>
      </c>
      <c r="E820" s="21"/>
    </row>
    <row r="821" customFormat="false" ht="15" hidden="false" customHeight="false" outlineLevel="0" collapsed="false">
      <c r="A821" s="21" t="s">
        <v>1803</v>
      </c>
      <c r="B821" s="21" t="str">
        <f aca="false">INDEX(Pricebook!$B$2:$B$1401,MATCH(A821,Pricebook!$A$2:$A$1401,0))</f>
        <v>LED downlight 12W, dimmable tri-colour, Range C</v>
      </c>
      <c r="C821" s="19" t="n">
        <f aca="false">INDEX(Pricebook!$G$2:$G$1401,MATCH(A821,Pricebook!$A$2:$A$1401,0))</f>
        <v>21.54</v>
      </c>
      <c r="D821" s="19" t="n">
        <f aca="false">INDEX(Pricebook!$L$2:$L$1401,MATCH(A821,Pricebook!$A$2:$A$1401,0))</f>
        <v>35.9</v>
      </c>
      <c r="E821" s="21"/>
    </row>
    <row r="822" customFormat="false" ht="15" hidden="false" customHeight="false" outlineLevel="0" collapsed="false">
      <c r="A822" s="21" t="s">
        <v>1805</v>
      </c>
      <c r="B822" s="21" t="str">
        <f aca="false">INDEX(Pricebook!$B$2:$B$1401,MATCH(A822,Pricebook!$A$2:$A$1401,0))</f>
        <v>LED track light 40W, white, Range C</v>
      </c>
      <c r="C822" s="19" t="n">
        <f aca="false">INDEX(Pricebook!$G$2:$G$1401,MATCH(A822,Pricebook!$A$2:$A$1401,0))</f>
        <v>49.19</v>
      </c>
      <c r="D822" s="19" t="n">
        <f aca="false">INDEX(Pricebook!$L$2:$L$1401,MATCH(A822,Pricebook!$A$2:$A$1401,0))</f>
        <v>82</v>
      </c>
      <c r="E822" s="21"/>
    </row>
    <row r="823" customFormat="false" ht="15" hidden="false" customHeight="false" outlineLevel="0" collapsed="false">
      <c r="A823" s="21" t="s">
        <v>1807</v>
      </c>
      <c r="B823" s="21" t="str">
        <f aca="false">INDEX(Pricebook!$B$2:$B$1401,MATCH(A823,Pricebook!$A$2:$A$1401,0))</f>
        <v>LED track light 30W, black, Range A</v>
      </c>
      <c r="C823" s="19" t="n">
        <f aca="false">INDEX(Pricebook!$G$2:$G$1401,MATCH(A823,Pricebook!$A$2:$A$1401,0))</f>
        <v>29.74</v>
      </c>
      <c r="D823" s="19" t="n">
        <f aca="false">INDEX(Pricebook!$L$2:$L$1401,MATCH(A823,Pricebook!$A$2:$A$1401,0))</f>
        <v>49.6</v>
      </c>
      <c r="E823" s="21"/>
    </row>
    <row r="824" customFormat="false" ht="15" hidden="false" customHeight="false" outlineLevel="0" collapsed="false">
      <c r="A824" s="21" t="s">
        <v>1809</v>
      </c>
      <c r="B824" s="21" t="str">
        <f aca="false">INDEX(Pricebook!$B$2:$B$1401,MATCH(A824,Pricebook!$A$2:$A$1401,0))</f>
        <v>Pendant fitting, industrial, white, Range C</v>
      </c>
      <c r="C824" s="19" t="n">
        <f aca="false">INDEX(Pricebook!$G$2:$G$1401,MATCH(A824,Pricebook!$A$2:$A$1401,0))</f>
        <v>67.91</v>
      </c>
      <c r="D824" s="19" t="n">
        <f aca="false">INDEX(Pricebook!$L$2:$L$1401,MATCH(A824,Pricebook!$A$2:$A$1401,0))</f>
        <v>113.2</v>
      </c>
      <c r="E824" s="21"/>
    </row>
    <row r="825" customFormat="false" ht="15" hidden="false" customHeight="false" outlineLevel="0" collapsed="false">
      <c r="A825" s="21" t="s">
        <v>1811</v>
      </c>
      <c r="B825" s="21" t="str">
        <f aca="false">INDEX(Pricebook!$B$2:$B$1401,MATCH(A825,Pricebook!$A$2:$A$1401,0))</f>
        <v>LED strip kit 24V 10m 48W, warm white, Range B</v>
      </c>
      <c r="C825" s="19" t="n">
        <f aca="false">INDEX(Pricebook!$G$2:$G$1401,MATCH(A825,Pricebook!$A$2:$A$1401,0))</f>
        <v>61.42</v>
      </c>
      <c r="D825" s="19" t="n">
        <f aca="false">INDEX(Pricebook!$L$2:$L$1401,MATCH(A825,Pricebook!$A$2:$A$1401,0))</f>
        <v>102.4</v>
      </c>
      <c r="E825" s="21"/>
    </row>
    <row r="826" customFormat="false" ht="15" hidden="false" customHeight="false" outlineLevel="0" collapsed="false">
      <c r="A826" s="21" t="s">
        <v>1813</v>
      </c>
      <c r="B826" s="21" t="str">
        <f aca="false">INDEX(Pricebook!$B$2:$B$1401,MATCH(A826,Pricebook!$A$2:$A$1401,0))</f>
        <v>LED driver 24V 150W, IP67, Range C</v>
      </c>
      <c r="C826" s="19" t="n">
        <f aca="false">INDEX(Pricebook!$G$2:$G$1401,MATCH(A826,Pricebook!$A$2:$A$1401,0))</f>
        <v>85.84</v>
      </c>
      <c r="D826" s="19" t="n">
        <f aca="false">INDEX(Pricebook!$L$2:$L$1401,MATCH(A826,Pricebook!$A$2:$A$1401,0))</f>
        <v>130.1</v>
      </c>
      <c r="E826" s="21"/>
    </row>
    <row r="827" customFormat="false" ht="15" hidden="false" customHeight="false" outlineLevel="0" collapsed="false">
      <c r="A827" s="21" t="s">
        <v>1815</v>
      </c>
      <c r="B827" s="21" t="str">
        <f aca="false">INDEX(Pricebook!$B$2:$B$1401,MATCH(A827,Pricebook!$A$2:$A$1401,0))</f>
        <v>LED downlight 10W, dimmable tri-colour, Range A</v>
      </c>
      <c r="C827" s="19" t="n">
        <f aca="false">INDEX(Pricebook!$G$2:$G$1401,MATCH(A827,Pricebook!$A$2:$A$1401,0))</f>
        <v>14.47</v>
      </c>
      <c r="D827" s="19" t="n">
        <f aca="false">INDEX(Pricebook!$L$2:$L$1401,MATCH(A827,Pricebook!$A$2:$A$1401,0))</f>
        <v>24.15</v>
      </c>
      <c r="E827" s="21"/>
    </row>
    <row r="828" customFormat="false" ht="15" hidden="false" customHeight="false" outlineLevel="0" collapsed="false">
      <c r="A828" s="21" t="s">
        <v>1817</v>
      </c>
      <c r="B828" s="21" t="str">
        <f aca="false">INDEX(Pricebook!$B$2:$B$1401,MATCH(A828,Pricebook!$A$2:$A$1401,0))</f>
        <v>LED lamp GU10 5W, 10 pack, cool white, Range D</v>
      </c>
      <c r="C828" s="19" t="n">
        <f aca="false">INDEX(Pricebook!$G$2:$G$1401,MATCH(A828,Pricebook!$A$2:$A$1401,0))</f>
        <v>19.34</v>
      </c>
      <c r="D828" s="19" t="n">
        <f aca="false">INDEX(Pricebook!$L$2:$L$1401,MATCH(A828,Pricebook!$A$2:$A$1401,0))</f>
        <v>27.65</v>
      </c>
      <c r="E828" s="21"/>
    </row>
    <row r="829" customFormat="false" ht="15" hidden="false" customHeight="false" outlineLevel="0" collapsed="false">
      <c r="A829" s="21" t="s">
        <v>1819</v>
      </c>
      <c r="B829" s="21" t="str">
        <f aca="false">INDEX(Pricebook!$B$2:$B$1401,MATCH(A829,Pricebook!$A$2:$A$1401,0))</f>
        <v>LED driver 24V 60W, IP67, Range C</v>
      </c>
      <c r="C829" s="19" t="n">
        <f aca="false">INDEX(Pricebook!$G$2:$G$1401,MATCH(A829,Pricebook!$A$2:$A$1401,0))</f>
        <v>44.11</v>
      </c>
      <c r="D829" s="19" t="n">
        <f aca="false">INDEX(Pricebook!$L$2:$L$1401,MATCH(A829,Pricebook!$A$2:$A$1401,0))</f>
        <v>73.55</v>
      </c>
      <c r="E829" s="21"/>
    </row>
    <row r="830" customFormat="false" ht="15" hidden="false" customHeight="false" outlineLevel="0" collapsed="false">
      <c r="A830" s="21" t="s">
        <v>1821</v>
      </c>
      <c r="B830" s="21" t="str">
        <f aca="false">INDEX(Pricebook!$B$2:$B$1401,MATCH(A830,Pricebook!$A$2:$A$1401,0))</f>
        <v>LED lamp GU10 5W, 10 pack, warm white, Range C</v>
      </c>
      <c r="C830" s="19" t="n">
        <f aca="false">INDEX(Pricebook!$G$2:$G$1401,MATCH(A830,Pricebook!$A$2:$A$1401,0))</f>
        <v>16.64</v>
      </c>
      <c r="D830" s="19" t="n">
        <f aca="false">INDEX(Pricebook!$L$2:$L$1401,MATCH(A830,Pricebook!$A$2:$A$1401,0))</f>
        <v>26</v>
      </c>
      <c r="E830" s="21"/>
    </row>
    <row r="831" customFormat="false" ht="15" hidden="false" customHeight="false" outlineLevel="0" collapsed="false">
      <c r="A831" s="21" t="s">
        <v>1823</v>
      </c>
      <c r="B831" s="21" t="str">
        <f aca="false">INDEX(Pricebook!$B$2:$B$1401,MATCH(A831,Pricebook!$A$2:$A$1401,0))</f>
        <v>LED strip kit 24V 5m 24W, cool white, Range D</v>
      </c>
      <c r="C831" s="19" t="n">
        <f aca="false">INDEX(Pricebook!$G$2:$G$1401,MATCH(A831,Pricebook!$A$2:$A$1401,0))</f>
        <v>57.83</v>
      </c>
      <c r="D831" s="19" t="n">
        <f aca="false">INDEX(Pricebook!$L$2:$L$1401,MATCH(A831,Pricebook!$A$2:$A$1401,0))</f>
        <v>96.4</v>
      </c>
      <c r="E831" s="21"/>
    </row>
    <row r="832" customFormat="false" ht="15" hidden="false" customHeight="false" outlineLevel="0" collapsed="false">
      <c r="A832" s="21" t="s">
        <v>1825</v>
      </c>
      <c r="B832" s="21" t="str">
        <f aca="false">INDEX(Pricebook!$B$2:$B$1401,MATCH(A832,Pricebook!$A$2:$A$1401,0))</f>
        <v>LED driver 24V 150W, IP20, Range C</v>
      </c>
      <c r="C832" s="19" t="n">
        <f aca="false">INDEX(Pricebook!$G$2:$G$1401,MATCH(A832,Pricebook!$A$2:$A$1401,0))</f>
        <v>68.28</v>
      </c>
      <c r="D832" s="19" t="n">
        <f aca="false">INDEX(Pricebook!$L$2:$L$1401,MATCH(A832,Pricebook!$A$2:$A$1401,0))</f>
        <v>113.8</v>
      </c>
      <c r="E832" s="21"/>
    </row>
    <row r="833" customFormat="false" ht="15" hidden="false" customHeight="false" outlineLevel="0" collapsed="false">
      <c r="A833" s="21" t="s">
        <v>1827</v>
      </c>
      <c r="B833" s="21" t="str">
        <f aca="false">INDEX(Pricebook!$B$2:$B$1401,MATCH(A833,Pricebook!$A$2:$A$1401,0))</f>
        <v>Pendant fitting, industrial, white, Range B</v>
      </c>
      <c r="C833" s="19" t="n">
        <f aca="false">INDEX(Pricebook!$G$2:$G$1401,MATCH(A833,Pricebook!$A$2:$A$1401,0))</f>
        <v>59.75</v>
      </c>
      <c r="D833" s="19" t="n">
        <f aca="false">INDEX(Pricebook!$L$2:$L$1401,MATCH(A833,Pricebook!$A$2:$A$1401,0))</f>
        <v>99.6</v>
      </c>
      <c r="E833" s="21"/>
    </row>
    <row r="834" customFormat="false" ht="15" hidden="false" customHeight="false" outlineLevel="0" collapsed="false">
      <c r="A834" s="21" t="s">
        <v>1829</v>
      </c>
      <c r="B834" s="21" t="str">
        <f aca="false">INDEX(Pricebook!$B$2:$B$1401,MATCH(A834,Pricebook!$A$2:$A$1401,0))</f>
        <v>LED panel 300x1200 36W, 4000K, Range B</v>
      </c>
      <c r="C834" s="19" t="n">
        <f aca="false">INDEX(Pricebook!$G$2:$G$1401,MATCH(A834,Pricebook!$A$2:$A$1401,0))</f>
        <v>49.83</v>
      </c>
      <c r="D834" s="19" t="n">
        <f aca="false">INDEX(Pricebook!$L$2:$L$1401,MATCH(A834,Pricebook!$A$2:$A$1401,0))</f>
        <v>83.05</v>
      </c>
      <c r="E834" s="21"/>
    </row>
    <row r="835" customFormat="false" ht="15" hidden="false" customHeight="false" outlineLevel="0" collapsed="false">
      <c r="A835" s="21" t="s">
        <v>1831</v>
      </c>
      <c r="B835" s="21" t="str">
        <f aca="false">INDEX(Pricebook!$B$2:$B$1401,MATCH(A835,Pricebook!$A$2:$A$1401,0))</f>
        <v>LED batten 1500mm 45W, clear, Range B</v>
      </c>
      <c r="C835" s="19" t="n">
        <f aca="false">INDEX(Pricebook!$G$2:$G$1401,MATCH(A835,Pricebook!$A$2:$A$1401,0))</f>
        <v>35.03</v>
      </c>
      <c r="D835" s="19" t="n">
        <f aca="false">INDEX(Pricebook!$L$2:$L$1401,MATCH(A835,Pricebook!$A$2:$A$1401,0))</f>
        <v>52.3</v>
      </c>
      <c r="E835" s="21"/>
    </row>
    <row r="836" customFormat="false" ht="15" hidden="false" customHeight="false" outlineLevel="0" collapsed="false">
      <c r="A836" s="21" t="s">
        <v>1833</v>
      </c>
      <c r="B836" s="21" t="str">
        <f aca="false">INDEX(Pricebook!$B$2:$B$1401,MATCH(A836,Pricebook!$A$2:$A$1401,0))</f>
        <v>LED lamp GU10 5W, 10 pack, daylight, Range A</v>
      </c>
      <c r="C836" s="19" t="n">
        <f aca="false">INDEX(Pricebook!$G$2:$G$1401,MATCH(A836,Pricebook!$A$2:$A$1401,0))</f>
        <v>12.12</v>
      </c>
      <c r="D836" s="19" t="n">
        <f aca="false">INDEX(Pricebook!$L$2:$L$1401,MATCH(A836,Pricebook!$A$2:$A$1401,0))</f>
        <v>17.6</v>
      </c>
      <c r="E836" s="21"/>
    </row>
    <row r="837" customFormat="false" ht="15" hidden="false" customHeight="false" outlineLevel="0" collapsed="false">
      <c r="A837" s="21" t="s">
        <v>1835</v>
      </c>
      <c r="B837" s="21" t="str">
        <f aca="false">INDEX(Pricebook!$B$2:$B$1401,MATCH(A837,Pricebook!$A$2:$A$1401,0))</f>
        <v>LED driver 24V 150W, IP67, Range D</v>
      </c>
      <c r="C837" s="19" t="n">
        <f aca="false">INDEX(Pricebook!$G$2:$G$1401,MATCH(A837,Pricebook!$A$2:$A$1401,0))</f>
        <v>101.16</v>
      </c>
      <c r="D837" s="19" t="n">
        <f aca="false">INDEX(Pricebook!$L$2:$L$1401,MATCH(A837,Pricebook!$A$2:$A$1401,0))</f>
        <v>168.6</v>
      </c>
      <c r="E837" s="21"/>
    </row>
    <row r="838" customFormat="false" ht="15" hidden="false" customHeight="false" outlineLevel="0" collapsed="false">
      <c r="A838" s="21" t="s">
        <v>1837</v>
      </c>
      <c r="B838" s="21" t="str">
        <f aca="false">INDEX(Pricebook!$B$2:$B$1401,MATCH(A838,Pricebook!$A$2:$A$1401,0))</f>
        <v>LED high bay 150W, Range A</v>
      </c>
      <c r="C838" s="19" t="n">
        <f aca="false">INDEX(Pricebook!$G$2:$G$1401,MATCH(A838,Pricebook!$A$2:$A$1401,0))</f>
        <v>98.12</v>
      </c>
      <c r="D838" s="19" t="n">
        <f aca="false">INDEX(Pricebook!$L$2:$L$1401,MATCH(A838,Pricebook!$A$2:$A$1401,0))</f>
        <v>163.55</v>
      </c>
      <c r="E838" s="21"/>
    </row>
    <row r="839" customFormat="false" ht="15" hidden="false" customHeight="false" outlineLevel="0" collapsed="false">
      <c r="A839" s="21" t="s">
        <v>1839</v>
      </c>
      <c r="B839" s="21" t="str">
        <f aca="false">INDEX(Pricebook!$B$2:$B$1401,MATCH(A839,Pricebook!$A$2:$A$1401,0))</f>
        <v>LED downlight 18W, dimmable tri-colour, Range D</v>
      </c>
      <c r="C839" s="19" t="n">
        <f aca="false">INDEX(Pricebook!$G$2:$G$1401,MATCH(A839,Pricebook!$A$2:$A$1401,0))</f>
        <v>33.2</v>
      </c>
      <c r="D839" s="19" t="n">
        <f aca="false">INDEX(Pricebook!$L$2:$L$1401,MATCH(A839,Pricebook!$A$2:$A$1401,0))</f>
        <v>48.15</v>
      </c>
      <c r="E839" s="21"/>
    </row>
    <row r="840" customFormat="false" ht="15" hidden="false" customHeight="false" outlineLevel="0" collapsed="false">
      <c r="A840" s="21" t="s">
        <v>1841</v>
      </c>
      <c r="B840" s="21" t="str">
        <f aca="false">INDEX(Pricebook!$B$2:$B$1401,MATCH(A840,Pricebook!$A$2:$A$1401,0))</f>
        <v>LED lamp E27 9W, 10 pack, warm white, Range A</v>
      </c>
      <c r="C840" s="19" t="n">
        <f aca="false">INDEX(Pricebook!$G$2:$G$1401,MATCH(A840,Pricebook!$A$2:$A$1401,0))</f>
        <v>14.11</v>
      </c>
      <c r="D840" s="19" t="n">
        <f aca="false">INDEX(Pricebook!$L$2:$L$1401,MATCH(A840,Pricebook!$A$2:$A$1401,0))</f>
        <v>23.55</v>
      </c>
      <c r="E840" s="21"/>
    </row>
    <row r="841" customFormat="false" ht="15" hidden="false" customHeight="false" outlineLevel="0" collapsed="false">
      <c r="A841" s="21" t="s">
        <v>1843</v>
      </c>
      <c r="B841" s="21" t="str">
        <f aca="false">INDEX(Pricebook!$B$2:$B$1401,MATCH(A841,Pricebook!$A$2:$A$1401,0))</f>
        <v>Pendant fitting, glass dome, white, Range C</v>
      </c>
      <c r="C841" s="19" t="n">
        <f aca="false">INDEX(Pricebook!$G$2:$G$1401,MATCH(A841,Pricebook!$A$2:$A$1401,0))</f>
        <v>54.48</v>
      </c>
      <c r="D841" s="19" t="n">
        <f aca="false">INDEX(Pricebook!$L$2:$L$1401,MATCH(A841,Pricebook!$A$2:$A$1401,0))</f>
        <v>90.8</v>
      </c>
      <c r="E841" s="21"/>
    </row>
    <row r="842" customFormat="false" ht="15" hidden="false" customHeight="false" outlineLevel="0" collapsed="false">
      <c r="A842" s="21" t="s">
        <v>1845</v>
      </c>
      <c r="B842" s="21" t="str">
        <f aca="false">INDEX(Pricebook!$B$2:$B$1401,MATCH(A842,Pricebook!$A$2:$A$1401,0))</f>
        <v>LED batten 600mm 18W, clear, Range D</v>
      </c>
      <c r="C842" s="19" t="n">
        <f aca="false">INDEX(Pricebook!$G$2:$G$1401,MATCH(A842,Pricebook!$A$2:$A$1401,0))</f>
        <v>25.17</v>
      </c>
      <c r="D842" s="19" t="n">
        <f aca="false">INDEX(Pricebook!$L$2:$L$1401,MATCH(A842,Pricebook!$A$2:$A$1401,0))</f>
        <v>41.95</v>
      </c>
      <c r="E842" s="21"/>
    </row>
    <row r="843" customFormat="false" ht="15" hidden="false" customHeight="false" outlineLevel="0" collapsed="false">
      <c r="A843" s="21" t="s">
        <v>1847</v>
      </c>
      <c r="B843" s="21" t="str">
        <f aca="false">INDEX(Pricebook!$B$2:$B$1401,MATCH(A843,Pricebook!$A$2:$A$1401,0))</f>
        <v>LED track light 40W, white, Range D</v>
      </c>
      <c r="C843" s="19" t="n">
        <f aca="false">INDEX(Pricebook!$G$2:$G$1401,MATCH(A843,Pricebook!$A$2:$A$1401,0))</f>
        <v>58.76</v>
      </c>
      <c r="D843" s="19" t="n">
        <f aca="false">INDEX(Pricebook!$L$2:$L$1401,MATCH(A843,Pricebook!$A$2:$A$1401,0))</f>
        <v>97.95</v>
      </c>
      <c r="E843" s="21"/>
    </row>
    <row r="844" customFormat="false" ht="15" hidden="false" customHeight="false" outlineLevel="0" collapsed="false">
      <c r="A844" s="21" t="s">
        <v>1849</v>
      </c>
      <c r="B844" s="21" t="str">
        <f aca="false">INDEX(Pricebook!$B$2:$B$1401,MATCH(A844,Pricebook!$A$2:$A$1401,0))</f>
        <v>LED downlight 9W, fixed warm white, Range A</v>
      </c>
      <c r="C844" s="19" t="n">
        <f aca="false">INDEX(Pricebook!$G$2:$G$1401,MATCH(A844,Pricebook!$A$2:$A$1401,0))</f>
        <v>11.65</v>
      </c>
      <c r="D844" s="19" t="n">
        <f aca="false">INDEX(Pricebook!$L$2:$L$1401,MATCH(A844,Pricebook!$A$2:$A$1401,0))</f>
        <v>19.45</v>
      </c>
      <c r="E844" s="21"/>
    </row>
    <row r="845" customFormat="false" ht="15" hidden="false" customHeight="false" outlineLevel="0" collapsed="false">
      <c r="A845" s="21" t="s">
        <v>1851</v>
      </c>
      <c r="B845" s="21" t="str">
        <f aca="false">INDEX(Pricebook!$B$2:$B$1401,MATCH(A845,Pricebook!$A$2:$A$1401,0))</f>
        <v>LED panel 600x1200 72W, CCT switchable, Range B</v>
      </c>
      <c r="C845" s="19" t="n">
        <f aca="false">INDEX(Pricebook!$G$2:$G$1401,MATCH(A845,Pricebook!$A$2:$A$1401,0))</f>
        <v>96.31</v>
      </c>
      <c r="D845" s="19" t="n">
        <f aca="false">INDEX(Pricebook!$L$2:$L$1401,MATCH(A845,Pricebook!$A$2:$A$1401,0))</f>
        <v>160.55</v>
      </c>
      <c r="E845" s="21"/>
    </row>
    <row r="846" customFormat="false" ht="15" hidden="false" customHeight="false" outlineLevel="0" collapsed="false">
      <c r="A846" s="21" t="s">
        <v>1853</v>
      </c>
      <c r="B846" s="21" t="str">
        <f aca="false">INDEX(Pricebook!$B$2:$B$1401,MATCH(A846,Pricebook!$A$2:$A$1401,0))</f>
        <v>LED lamp E27 9W, 10 pack, cool white, Range A</v>
      </c>
      <c r="C846" s="19" t="n">
        <f aca="false">INDEX(Pricebook!$G$2:$G$1401,MATCH(A846,Pricebook!$A$2:$A$1401,0))</f>
        <v>14.16</v>
      </c>
      <c r="D846" s="19" t="n">
        <f aca="false">INDEX(Pricebook!$L$2:$L$1401,MATCH(A846,Pricebook!$A$2:$A$1401,0))</f>
        <v>22.5</v>
      </c>
      <c r="E846" s="21"/>
    </row>
    <row r="847" customFormat="false" ht="15" hidden="false" customHeight="false" outlineLevel="0" collapsed="false">
      <c r="A847" s="21" t="s">
        <v>1855</v>
      </c>
      <c r="B847" s="21" t="str">
        <f aca="false">INDEX(Pricebook!$B$2:$B$1401,MATCH(A847,Pricebook!$A$2:$A$1401,0))</f>
        <v>LED strip kit 24V 5m 24W, RGB, Range B</v>
      </c>
      <c r="C847" s="19" t="n">
        <f aca="false">INDEX(Pricebook!$G$2:$G$1401,MATCH(A847,Pricebook!$A$2:$A$1401,0))</f>
        <v>43.31</v>
      </c>
      <c r="D847" s="19" t="n">
        <f aca="false">INDEX(Pricebook!$L$2:$L$1401,MATCH(A847,Pricebook!$A$2:$A$1401,0))</f>
        <v>72.2</v>
      </c>
      <c r="E847" s="21"/>
    </row>
    <row r="848" customFormat="false" ht="15" hidden="false" customHeight="false" outlineLevel="0" collapsed="false">
      <c r="A848" s="21" t="s">
        <v>1857</v>
      </c>
      <c r="B848" s="21" t="str">
        <f aca="false">INDEX(Pricebook!$B$2:$B$1401,MATCH(A848,Pricebook!$A$2:$A$1401,0))</f>
        <v>LED downlight 7W, dimmable tri-colour, Range B</v>
      </c>
      <c r="C848" s="19" t="n">
        <f aca="false">INDEX(Pricebook!$G$2:$G$1401,MATCH(A848,Pricebook!$A$2:$A$1401,0))</f>
        <v>14.25</v>
      </c>
      <c r="D848" s="19" t="n">
        <f aca="false">INDEX(Pricebook!$L$2:$L$1401,MATCH(A848,Pricebook!$A$2:$A$1401,0))</f>
        <v>23.75</v>
      </c>
      <c r="E848" s="21"/>
    </row>
    <row r="849" customFormat="false" ht="15" hidden="false" customHeight="false" outlineLevel="0" collapsed="false">
      <c r="A849" s="21" t="s">
        <v>1859</v>
      </c>
      <c r="B849" s="21" t="str">
        <f aca="false">INDEX(Pricebook!$B$2:$B$1401,MATCH(A849,Pricebook!$A$2:$A$1401,0))</f>
        <v>LED strip kit 24V 10m 48W, RGB, Range D</v>
      </c>
      <c r="C849" s="19" t="n">
        <f aca="false">INDEX(Pricebook!$G$2:$G$1401,MATCH(A849,Pricebook!$A$2:$A$1401,0))</f>
        <v>84.31</v>
      </c>
      <c r="D849" s="19" t="n">
        <f aca="false">INDEX(Pricebook!$L$2:$L$1401,MATCH(A849,Pricebook!$A$2:$A$1401,0))</f>
        <v>140.55</v>
      </c>
      <c r="E849" s="21"/>
    </row>
    <row r="850" customFormat="false" ht="15" hidden="false" customHeight="false" outlineLevel="0" collapsed="false">
      <c r="A850" s="21" t="s">
        <v>1861</v>
      </c>
      <c r="B850" s="21" t="str">
        <f aca="false">INDEX(Pricebook!$B$2:$B$1401,MATCH(A850,Pricebook!$A$2:$A$1401,0))</f>
        <v>LED strip kit 24V 5m 24W, cool white, Range B</v>
      </c>
      <c r="C850" s="19" t="n">
        <f aca="false">INDEX(Pricebook!$G$2:$G$1401,MATCH(A850,Pricebook!$A$2:$A$1401,0))</f>
        <v>43.58</v>
      </c>
      <c r="D850" s="19" t="n">
        <f aca="false">INDEX(Pricebook!$L$2:$L$1401,MATCH(A850,Pricebook!$A$2:$A$1401,0))</f>
        <v>62.3</v>
      </c>
      <c r="E850" s="21"/>
    </row>
    <row r="851" customFormat="false" ht="15" hidden="false" customHeight="false" outlineLevel="0" collapsed="false">
      <c r="A851" s="21" t="s">
        <v>1863</v>
      </c>
      <c r="B851" s="21" t="str">
        <f aca="false">INDEX(Pricebook!$B$2:$B$1401,MATCH(A851,Pricebook!$A$2:$A$1401,0))</f>
        <v>LED panel 600x600 36W, CCT switchable, Range D</v>
      </c>
      <c r="C851" s="19" t="n">
        <f aca="false">INDEX(Pricebook!$G$2:$G$1401,MATCH(A851,Pricebook!$A$2:$A$1401,0))</f>
        <v>60.42</v>
      </c>
      <c r="D851" s="19" t="n">
        <f aca="false">INDEX(Pricebook!$L$2:$L$1401,MATCH(A851,Pricebook!$A$2:$A$1401,0))</f>
        <v>100.7</v>
      </c>
      <c r="E851" s="21"/>
    </row>
    <row r="852" customFormat="false" ht="15" hidden="false" customHeight="false" outlineLevel="0" collapsed="false">
      <c r="A852" s="21" t="s">
        <v>1865</v>
      </c>
      <c r="B852" s="21" t="str">
        <f aca="false">INDEX(Pricebook!$B$2:$B$1401,MATCH(A852,Pricebook!$A$2:$A$1401,0))</f>
        <v>LED oyster light 24W, Range D</v>
      </c>
      <c r="C852" s="19" t="n">
        <f aca="false">INDEX(Pricebook!$G$2:$G$1401,MATCH(A852,Pricebook!$A$2:$A$1401,0))</f>
        <v>38.76</v>
      </c>
      <c r="D852" s="19" t="n">
        <f aca="false">INDEX(Pricebook!$L$2:$L$1401,MATCH(A852,Pricebook!$A$2:$A$1401,0))</f>
        <v>64.6</v>
      </c>
      <c r="E852" s="21"/>
    </row>
    <row r="853" customFormat="false" ht="15" hidden="false" customHeight="false" outlineLevel="0" collapsed="false">
      <c r="A853" s="21" t="s">
        <v>1867</v>
      </c>
      <c r="B853" s="21" t="str">
        <f aca="false">INDEX(Pricebook!$B$2:$B$1401,MATCH(A853,Pricebook!$A$2:$A$1401,0))</f>
        <v>LED batten 600mm 18W, opal, Range B</v>
      </c>
      <c r="C853" s="19" t="n">
        <f aca="false">INDEX(Pricebook!$G$2:$G$1401,MATCH(A853,Pricebook!$A$2:$A$1401,0))</f>
        <v>18.66</v>
      </c>
      <c r="D853" s="19" t="n">
        <f aca="false">INDEX(Pricebook!$L$2:$L$1401,MATCH(A853,Pricebook!$A$2:$A$1401,0))</f>
        <v>31.1</v>
      </c>
      <c r="E853" s="21"/>
    </row>
    <row r="854" customFormat="false" ht="15" hidden="false" customHeight="false" outlineLevel="0" collapsed="false">
      <c r="A854" s="21" t="s">
        <v>1869</v>
      </c>
      <c r="B854" s="21" t="str">
        <f aca="false">INDEX(Pricebook!$B$2:$B$1401,MATCH(A854,Pricebook!$A$2:$A$1401,0))</f>
        <v>LED downlight 10W, dimmable tri-colour, Range D</v>
      </c>
      <c r="C854" s="19" t="n">
        <f aca="false">INDEX(Pricebook!$G$2:$G$1401,MATCH(A854,Pricebook!$A$2:$A$1401,0))</f>
        <v>22.9</v>
      </c>
      <c r="D854" s="19" t="n">
        <f aca="false">INDEX(Pricebook!$L$2:$L$1401,MATCH(A854,Pricebook!$A$2:$A$1401,0))</f>
        <v>38.2</v>
      </c>
      <c r="E854" s="21" t="s">
        <v>2968</v>
      </c>
    </row>
    <row r="855" customFormat="false" ht="15" hidden="false" customHeight="false" outlineLevel="0" collapsed="false">
      <c r="A855" s="21" t="s">
        <v>1873</v>
      </c>
      <c r="B855" s="21" t="str">
        <f aca="false">INDEX(Pricebook!$B$2:$B$1401,MATCH(A855,Pricebook!$A$2:$A$1401,0))</f>
        <v>LED lamp E27 9W, 10 pack, daylight, Range A</v>
      </c>
      <c r="C855" s="19" t="n">
        <f aca="false">INDEX(Pricebook!$G$2:$G$1401,MATCH(A855,Pricebook!$A$2:$A$1401,0))</f>
        <v>14.12</v>
      </c>
      <c r="D855" s="19" t="n">
        <f aca="false">INDEX(Pricebook!$L$2:$L$1401,MATCH(A855,Pricebook!$A$2:$A$1401,0))</f>
        <v>23.55</v>
      </c>
      <c r="E855" s="21"/>
    </row>
    <row r="856" customFormat="false" ht="15" hidden="false" customHeight="false" outlineLevel="0" collapsed="false">
      <c r="A856" s="21" t="s">
        <v>1875</v>
      </c>
      <c r="B856" s="21" t="str">
        <f aca="false">INDEX(Pricebook!$B$2:$B$1401,MATCH(A856,Pricebook!$A$2:$A$1401,0))</f>
        <v>Pendant fitting, glass dome, black, Range D</v>
      </c>
      <c r="C856" s="19" t="n">
        <f aca="false">INDEX(Pricebook!$G$2:$G$1401,MATCH(A856,Pricebook!$A$2:$A$1401,0))</f>
        <v>64.37</v>
      </c>
      <c r="D856" s="19" t="n">
        <f aca="false">INDEX(Pricebook!$L$2:$L$1401,MATCH(A856,Pricebook!$A$2:$A$1401,0))</f>
        <v>107.3</v>
      </c>
      <c r="E856" s="21"/>
    </row>
    <row r="857" customFormat="false" ht="15" hidden="false" customHeight="false" outlineLevel="0" collapsed="false">
      <c r="A857" s="21" t="s">
        <v>1877</v>
      </c>
      <c r="B857" s="21" t="str">
        <f aca="false">INDEX(Pricebook!$B$2:$B$1401,MATCH(A857,Pricebook!$A$2:$A$1401,0))</f>
        <v>LED batten 1200mm 36W, clear, Range B</v>
      </c>
      <c r="C857" s="19" t="n">
        <f aca="false">INDEX(Pricebook!$G$2:$G$1401,MATCH(A857,Pricebook!$A$2:$A$1401,0))</f>
        <v>26.85</v>
      </c>
      <c r="D857" s="19" t="n">
        <f aca="false">INDEX(Pricebook!$L$2:$L$1401,MATCH(A857,Pricebook!$A$2:$A$1401,0))</f>
        <v>44.75</v>
      </c>
      <c r="E857" s="21"/>
    </row>
    <row r="858" customFormat="false" ht="15" hidden="false" customHeight="false" outlineLevel="0" collapsed="false">
      <c r="A858" s="21" t="s">
        <v>1879</v>
      </c>
      <c r="B858" s="21" t="str">
        <f aca="false">INDEX(Pricebook!$B$2:$B$1401,MATCH(A858,Pricebook!$A$2:$A$1401,0))</f>
        <v>LED lamp GU10 5W, 10 pack, cool white, Range A</v>
      </c>
      <c r="C858" s="19" t="n">
        <f aca="false">INDEX(Pricebook!$G$2:$G$1401,MATCH(A858,Pricebook!$A$2:$A$1401,0))</f>
        <v>12.39</v>
      </c>
      <c r="D858" s="19" t="n">
        <f aca="false">INDEX(Pricebook!$L$2:$L$1401,MATCH(A858,Pricebook!$A$2:$A$1401,0))</f>
        <v>18.8</v>
      </c>
      <c r="E858" s="21"/>
    </row>
    <row r="859" customFormat="false" ht="15" hidden="false" customHeight="false" outlineLevel="0" collapsed="false">
      <c r="A859" s="21" t="s">
        <v>1881</v>
      </c>
      <c r="B859" s="21" t="str">
        <f aca="false">INDEX(Pricebook!$B$2:$B$1401,MATCH(A859,Pricebook!$A$2:$A$1401,0))</f>
        <v>LED batten 1500mm 45W, opal, Range A</v>
      </c>
      <c r="C859" s="19" t="n">
        <f aca="false">INDEX(Pricebook!$G$2:$G$1401,MATCH(A859,Pricebook!$A$2:$A$1401,0))</f>
        <v>29.52</v>
      </c>
      <c r="D859" s="19" t="n">
        <f aca="false">INDEX(Pricebook!$L$2:$L$1401,MATCH(A859,Pricebook!$A$2:$A$1401,0))</f>
        <v>42.8</v>
      </c>
      <c r="E859" s="21"/>
    </row>
    <row r="860" customFormat="false" ht="15" hidden="false" customHeight="false" outlineLevel="0" collapsed="false">
      <c r="A860" s="21" t="s">
        <v>1883</v>
      </c>
      <c r="B860" s="21" t="str">
        <f aca="false">INDEX(Pricebook!$B$2:$B$1401,MATCH(A860,Pricebook!$A$2:$A$1401,0))</f>
        <v>LED lamp E27 9W, 10 pack, daylight, Range C</v>
      </c>
      <c r="C860" s="19" t="n">
        <f aca="false">INDEX(Pricebook!$G$2:$G$1401,MATCH(A860,Pricebook!$A$2:$A$1401,0))</f>
        <v>18.82</v>
      </c>
      <c r="D860" s="19" t="n">
        <f aca="false">INDEX(Pricebook!$L$2:$L$1401,MATCH(A860,Pricebook!$A$2:$A$1401,0))</f>
        <v>31.4</v>
      </c>
      <c r="E860" s="21"/>
    </row>
    <row r="861" customFormat="false" ht="15" hidden="false" customHeight="false" outlineLevel="0" collapsed="false">
      <c r="A861" s="21" t="s">
        <v>1885</v>
      </c>
      <c r="B861" s="21" t="str">
        <f aca="false">INDEX(Pricebook!$B$2:$B$1401,MATCH(A861,Pricebook!$A$2:$A$1401,0))</f>
        <v>LED downlight 15W, dimmable tri-colour, Range B</v>
      </c>
      <c r="C861" s="19" t="n">
        <f aca="false">INDEX(Pricebook!$G$2:$G$1401,MATCH(A861,Pricebook!$A$2:$A$1401,0))</f>
        <v>21.6</v>
      </c>
      <c r="D861" s="19" t="n">
        <f aca="false">INDEX(Pricebook!$L$2:$L$1401,MATCH(A861,Pricebook!$A$2:$A$1401,0))</f>
        <v>36</v>
      </c>
      <c r="E861" s="21"/>
    </row>
    <row r="862" customFormat="false" ht="15" hidden="false" customHeight="false" outlineLevel="0" collapsed="false">
      <c r="A862" s="21" t="s">
        <v>1887</v>
      </c>
      <c r="B862" s="21" t="str">
        <f aca="false">INDEX(Pricebook!$B$2:$B$1401,MATCH(A862,Pricebook!$A$2:$A$1401,0))</f>
        <v>Pendant fitting, glass dome, white, Range A</v>
      </c>
      <c r="C862" s="19" t="n">
        <f aca="false">INDEX(Pricebook!$G$2:$G$1401,MATCH(A862,Pricebook!$A$2:$A$1401,0))</f>
        <v>40.02</v>
      </c>
      <c r="D862" s="19" t="n">
        <f aca="false">INDEX(Pricebook!$L$2:$L$1401,MATCH(A862,Pricebook!$A$2:$A$1401,0))</f>
        <v>66.7</v>
      </c>
      <c r="E862" s="21"/>
    </row>
    <row r="863" customFormat="false" ht="15" hidden="false" customHeight="false" outlineLevel="0" collapsed="false">
      <c r="A863" s="21" t="s">
        <v>1889</v>
      </c>
      <c r="B863" s="21" t="str">
        <f aca="false">INDEX(Pricebook!$B$2:$B$1401,MATCH(A863,Pricebook!$A$2:$A$1401,0))</f>
        <v>LED oyster light 18W, Range A</v>
      </c>
      <c r="C863" s="19" t="n">
        <f aca="false">INDEX(Pricebook!$G$2:$G$1401,MATCH(A863,Pricebook!$A$2:$A$1401,0))</f>
        <v>19.25</v>
      </c>
      <c r="D863" s="19" t="n">
        <f aca="false">INDEX(Pricebook!$L$2:$L$1401,MATCH(A863,Pricebook!$A$2:$A$1401,0))</f>
        <v>32.1</v>
      </c>
      <c r="E863" s="21"/>
    </row>
    <row r="864" customFormat="false" ht="15" hidden="false" customHeight="false" outlineLevel="0" collapsed="false">
      <c r="A864" s="21" t="s">
        <v>1891</v>
      </c>
      <c r="B864" s="21" t="str">
        <f aca="false">INDEX(Pricebook!$B$2:$B$1401,MATCH(A864,Pricebook!$A$2:$A$1401,0))</f>
        <v>LED strip kit 24V 10m 48W, RGB, Range A</v>
      </c>
      <c r="C864" s="19" t="n">
        <f aca="false">INDEX(Pricebook!$G$2:$G$1401,MATCH(A864,Pricebook!$A$2:$A$1401,0))</f>
        <v>52.95</v>
      </c>
      <c r="D864" s="19" t="n">
        <f aca="false">INDEX(Pricebook!$L$2:$L$1401,MATCH(A864,Pricebook!$A$2:$A$1401,0))</f>
        <v>88.25</v>
      </c>
      <c r="E864" s="21"/>
    </row>
    <row r="865" customFormat="false" ht="15" hidden="false" customHeight="false" outlineLevel="0" collapsed="false">
      <c r="A865" s="21" t="s">
        <v>1893</v>
      </c>
      <c r="B865" s="21" t="str">
        <f aca="false">INDEX(Pricebook!$B$2:$B$1401,MATCH(A865,Pricebook!$A$2:$A$1401,0))</f>
        <v>LED batten 1500mm 45W, clear, Range A</v>
      </c>
      <c r="C865" s="19" t="n">
        <f aca="false">INDEX(Pricebook!$G$2:$G$1401,MATCH(A865,Pricebook!$A$2:$A$1401,0))</f>
        <v>30.05</v>
      </c>
      <c r="D865" s="19" t="n">
        <f aca="false">INDEX(Pricebook!$L$2:$L$1401,MATCH(A865,Pricebook!$A$2:$A$1401,0))</f>
        <v>44.9</v>
      </c>
      <c r="E865" s="21"/>
    </row>
    <row r="866" customFormat="false" ht="15" hidden="false" customHeight="false" outlineLevel="0" collapsed="false">
      <c r="A866" s="21" t="s">
        <v>1895</v>
      </c>
      <c r="B866" s="21" t="str">
        <f aca="false">INDEX(Pricebook!$B$2:$B$1401,MATCH(A866,Pricebook!$A$2:$A$1401,0))</f>
        <v>LED downlight 15W, fixed warm white, Range D</v>
      </c>
      <c r="C866" s="19" t="n">
        <f aca="false">INDEX(Pricebook!$G$2:$G$1401,MATCH(A866,Pricebook!$A$2:$A$1401,0))</f>
        <v>25.39</v>
      </c>
      <c r="D866" s="19" t="n">
        <f aca="false">INDEX(Pricebook!$L$2:$L$1401,MATCH(A866,Pricebook!$A$2:$A$1401,0))</f>
        <v>42.35</v>
      </c>
      <c r="E866" s="21"/>
    </row>
    <row r="867" customFormat="false" ht="15" hidden="false" customHeight="false" outlineLevel="0" collapsed="false">
      <c r="A867" s="21" t="s">
        <v>1897</v>
      </c>
      <c r="B867" s="21" t="str">
        <f aca="false">INDEX(Pricebook!$B$2:$B$1401,MATCH(A867,Pricebook!$A$2:$A$1401,0))</f>
        <v>LED oyster light 18W, Range B</v>
      </c>
      <c r="C867" s="19" t="n">
        <f aca="false">INDEX(Pricebook!$G$2:$G$1401,MATCH(A867,Pricebook!$A$2:$A$1401,0))</f>
        <v>22.45</v>
      </c>
      <c r="D867" s="19" t="n">
        <f aca="false">INDEX(Pricebook!$L$2:$L$1401,MATCH(A867,Pricebook!$A$2:$A$1401,0))</f>
        <v>32.1</v>
      </c>
      <c r="E867" s="21"/>
    </row>
    <row r="868" customFormat="false" ht="15" hidden="false" customHeight="false" outlineLevel="0" collapsed="false">
      <c r="A868" s="21" t="s">
        <v>1899</v>
      </c>
      <c r="B868" s="21" t="str">
        <f aca="false">INDEX(Pricebook!$B$2:$B$1401,MATCH(A868,Pricebook!$A$2:$A$1401,0))</f>
        <v>Pendant fitting, glass dome, black, Range B</v>
      </c>
      <c r="C868" s="19" t="n">
        <f aca="false">INDEX(Pricebook!$G$2:$G$1401,MATCH(A868,Pricebook!$A$2:$A$1401,0))</f>
        <v>47.39</v>
      </c>
      <c r="D868" s="19" t="n">
        <f aca="false">INDEX(Pricebook!$L$2:$L$1401,MATCH(A868,Pricebook!$A$2:$A$1401,0))</f>
        <v>79</v>
      </c>
      <c r="E868" s="21" t="s">
        <v>2969</v>
      </c>
    </row>
    <row r="869" customFormat="false" ht="15" hidden="false" customHeight="false" outlineLevel="0" collapsed="false">
      <c r="A869" s="21" t="s">
        <v>1901</v>
      </c>
      <c r="B869" s="21" t="str">
        <f aca="false">INDEX(Pricebook!$B$2:$B$1401,MATCH(A869,Pricebook!$A$2:$A$1401,0))</f>
        <v>LED strip kit 24V 5m 24W, RGB, Range A</v>
      </c>
      <c r="C869" s="19" t="n">
        <f aca="false">INDEX(Pricebook!$G$2:$G$1401,MATCH(A869,Pricebook!$A$2:$A$1401,0))</f>
        <v>36.82</v>
      </c>
      <c r="D869" s="19" t="n">
        <f aca="false">INDEX(Pricebook!$L$2:$L$1401,MATCH(A869,Pricebook!$A$2:$A$1401,0))</f>
        <v>61.4</v>
      </c>
      <c r="E869" s="21"/>
    </row>
    <row r="870" customFormat="false" ht="15" hidden="false" customHeight="false" outlineLevel="0" collapsed="false">
      <c r="A870" s="21" t="s">
        <v>1903</v>
      </c>
      <c r="B870" s="21" t="str">
        <f aca="false">INDEX(Pricebook!$B$2:$B$1401,MATCH(A870,Pricebook!$A$2:$A$1401,0))</f>
        <v>LED batten 1200mm 36W, clear, Range C</v>
      </c>
      <c r="C870" s="19" t="n">
        <f aca="false">INDEX(Pricebook!$G$2:$G$1401,MATCH(A870,Pricebook!$A$2:$A$1401,0))</f>
        <v>31.12</v>
      </c>
      <c r="D870" s="19" t="n">
        <f aca="false">INDEX(Pricebook!$L$2:$L$1401,MATCH(A870,Pricebook!$A$2:$A$1401,0))</f>
        <v>48.65</v>
      </c>
      <c r="E870" s="21"/>
    </row>
    <row r="871" customFormat="false" ht="15" hidden="false" customHeight="false" outlineLevel="0" collapsed="false">
      <c r="A871" s="21" t="s">
        <v>1905</v>
      </c>
      <c r="B871" s="21" t="str">
        <f aca="false">INDEX(Pricebook!$B$2:$B$1401,MATCH(A871,Pricebook!$A$2:$A$1401,0))</f>
        <v>LED downlight 9W, dimmable tri-colour, Range C</v>
      </c>
      <c r="C871" s="19" t="n">
        <f aca="false">INDEX(Pricebook!$G$2:$G$1401,MATCH(A871,Pricebook!$A$2:$A$1401,0))</f>
        <v>18.41</v>
      </c>
      <c r="D871" s="19" t="n">
        <f aca="false">INDEX(Pricebook!$L$2:$L$1401,MATCH(A871,Pricebook!$A$2:$A$1401,0))</f>
        <v>30.7</v>
      </c>
      <c r="E871" s="21"/>
    </row>
    <row r="872" customFormat="false" ht="15" hidden="false" customHeight="false" outlineLevel="0" collapsed="false">
      <c r="A872" s="21" t="s">
        <v>1907</v>
      </c>
      <c r="B872" s="21" t="str">
        <f aca="false">INDEX(Pricebook!$B$2:$B$1401,MATCH(A872,Pricebook!$A$2:$A$1401,0))</f>
        <v>LED track light 20W, black, Range B</v>
      </c>
      <c r="C872" s="19" t="n">
        <f aca="false">INDEX(Pricebook!$G$2:$G$1401,MATCH(A872,Pricebook!$A$2:$A$1401,0))</f>
        <v>28.77</v>
      </c>
      <c r="D872" s="19" t="n">
        <f aca="false">INDEX(Pricebook!$L$2:$L$1401,MATCH(A872,Pricebook!$A$2:$A$1401,0))</f>
        <v>47.95</v>
      </c>
      <c r="E872" s="21"/>
    </row>
    <row r="873" customFormat="false" ht="15" hidden="false" customHeight="false" outlineLevel="0" collapsed="false">
      <c r="A873" s="21" t="s">
        <v>1909</v>
      </c>
      <c r="B873" s="21" t="str">
        <f aca="false">INDEX(Pricebook!$B$2:$B$1401,MATCH(A873,Pricebook!$A$2:$A$1401,0))</f>
        <v>LED driver 24V 30W, IP67, Range A</v>
      </c>
      <c r="C873" s="19" t="n">
        <f aca="false">INDEX(Pricebook!$G$2:$G$1401,MATCH(A873,Pricebook!$A$2:$A$1401,0))</f>
        <v>24.06</v>
      </c>
      <c r="D873" s="19" t="n">
        <f aca="false">INDEX(Pricebook!$L$2:$L$1401,MATCH(A873,Pricebook!$A$2:$A$1401,0))</f>
        <v>40.1</v>
      </c>
      <c r="E873" s="21"/>
    </row>
    <row r="874" customFormat="false" ht="15" hidden="false" customHeight="false" outlineLevel="0" collapsed="false">
      <c r="A874" s="21" t="s">
        <v>1911</v>
      </c>
      <c r="B874" s="21" t="str">
        <f aca="false">INDEX(Pricebook!$B$2:$B$1401,MATCH(A874,Pricebook!$A$2:$A$1401,0))</f>
        <v>LED downlight 12W, dimmable tri-colour, Range D</v>
      </c>
      <c r="C874" s="19" t="n">
        <f aca="false">INDEX(Pricebook!$G$2:$G$1401,MATCH(A874,Pricebook!$A$2:$A$1401,0))</f>
        <v>25.51</v>
      </c>
      <c r="D874" s="19" t="n">
        <f aca="false">INDEX(Pricebook!$L$2:$L$1401,MATCH(A874,Pricebook!$A$2:$A$1401,0))</f>
        <v>42.55</v>
      </c>
      <c r="E874" s="21"/>
    </row>
    <row r="875" customFormat="false" ht="15" hidden="false" customHeight="false" outlineLevel="0" collapsed="false">
      <c r="A875" s="21" t="s">
        <v>1913</v>
      </c>
      <c r="B875" s="21" t="str">
        <f aca="false">INDEX(Pricebook!$B$2:$B$1401,MATCH(A875,Pricebook!$A$2:$A$1401,0))</f>
        <v>LED lamp GU10 5W, 10 pack, daylight, Range D</v>
      </c>
      <c r="C875" s="19" t="n">
        <f aca="false">INDEX(Pricebook!$G$2:$G$1401,MATCH(A875,Pricebook!$A$2:$A$1401,0))</f>
        <v>19.59</v>
      </c>
      <c r="D875" s="19" t="n">
        <f aca="false">INDEX(Pricebook!$L$2:$L$1401,MATCH(A875,Pricebook!$A$2:$A$1401,0))</f>
        <v>32.65</v>
      </c>
      <c r="E875" s="21"/>
    </row>
    <row r="876" customFormat="false" ht="15" hidden="false" customHeight="false" outlineLevel="0" collapsed="false">
      <c r="A876" s="21" t="s">
        <v>1915</v>
      </c>
      <c r="B876" s="21" t="str">
        <f aca="false">INDEX(Pricebook!$B$2:$B$1401,MATCH(A876,Pricebook!$A$2:$A$1401,0))</f>
        <v>LED batten 600mm 18W, opal, Range C</v>
      </c>
      <c r="C876" s="19" t="n">
        <f aca="false">INDEX(Pricebook!$G$2:$G$1401,MATCH(A876,Pricebook!$A$2:$A$1401,0))</f>
        <v>21.29</v>
      </c>
      <c r="D876" s="19" t="n">
        <f aca="false">INDEX(Pricebook!$L$2:$L$1401,MATCH(A876,Pricebook!$A$2:$A$1401,0))</f>
        <v>32.8</v>
      </c>
      <c r="E876" s="21"/>
    </row>
    <row r="877" customFormat="false" ht="15" hidden="false" customHeight="false" outlineLevel="0" collapsed="false">
      <c r="A877" s="21" t="s">
        <v>1917</v>
      </c>
      <c r="B877" s="21" t="str">
        <f aca="false">INDEX(Pricebook!$B$2:$B$1401,MATCH(A877,Pricebook!$A$2:$A$1401,0))</f>
        <v>LED driver 24V 30W, IP20, Range D</v>
      </c>
      <c r="C877" s="19" t="n">
        <f aca="false">INDEX(Pricebook!$G$2:$G$1401,MATCH(A877,Pricebook!$A$2:$A$1401,0))</f>
        <v>30.71</v>
      </c>
      <c r="D877" s="19" t="n">
        <f aca="false">INDEX(Pricebook!$L$2:$L$1401,MATCH(A877,Pricebook!$A$2:$A$1401,0))</f>
        <v>51.2</v>
      </c>
      <c r="E877" s="21"/>
    </row>
    <row r="878" customFormat="false" ht="15" hidden="false" customHeight="false" outlineLevel="0" collapsed="false">
      <c r="A878" s="21" t="s">
        <v>1919</v>
      </c>
      <c r="B878" s="21" t="str">
        <f aca="false">INDEX(Pricebook!$B$2:$B$1401,MATCH(A878,Pricebook!$A$2:$A$1401,0))</f>
        <v>LED driver 24V 60W, IP20, Range B</v>
      </c>
      <c r="C878" s="19" t="n">
        <f aca="false">INDEX(Pricebook!$G$2:$G$1401,MATCH(A878,Pricebook!$A$2:$A$1401,0))</f>
        <v>31.23</v>
      </c>
      <c r="D878" s="19" t="n">
        <f aca="false">INDEX(Pricebook!$L$2:$L$1401,MATCH(A878,Pricebook!$A$2:$A$1401,0))</f>
        <v>52.05</v>
      </c>
      <c r="E878" s="21"/>
    </row>
    <row r="879" customFormat="false" ht="15" hidden="false" customHeight="false" outlineLevel="0" collapsed="false">
      <c r="A879" s="21" t="s">
        <v>1921</v>
      </c>
      <c r="B879" s="21" t="str">
        <f aca="false">INDEX(Pricebook!$B$2:$B$1401,MATCH(A879,Pricebook!$A$2:$A$1401,0))</f>
        <v>LED downlight 9W, dimmable tri-colour, Range D</v>
      </c>
      <c r="C879" s="19" t="n">
        <f aca="false">INDEX(Pricebook!$G$2:$G$1401,MATCH(A879,Pricebook!$A$2:$A$1401,0))</f>
        <v>21.93</v>
      </c>
      <c r="D879" s="19" t="n">
        <f aca="false">INDEX(Pricebook!$L$2:$L$1401,MATCH(A879,Pricebook!$A$2:$A$1401,0))</f>
        <v>36.55</v>
      </c>
      <c r="E879" s="21"/>
    </row>
    <row r="880" customFormat="false" ht="15" hidden="false" customHeight="false" outlineLevel="0" collapsed="false">
      <c r="A880" s="21" t="s">
        <v>1923</v>
      </c>
      <c r="B880" s="21" t="str">
        <f aca="false">INDEX(Pricebook!$B$2:$B$1401,MATCH(A880,Pricebook!$A$2:$A$1401,0))</f>
        <v>LED lamp E27 9W, 10 pack, daylight, Range D</v>
      </c>
      <c r="C880" s="19" t="n">
        <f aca="false">INDEX(Pricebook!$G$2:$G$1401,MATCH(A880,Pricebook!$A$2:$A$1401,0))</f>
        <v>22.17</v>
      </c>
      <c r="D880" s="19" t="n">
        <f aca="false">INDEX(Pricebook!$L$2:$L$1401,MATCH(A880,Pricebook!$A$2:$A$1401,0))</f>
        <v>36.95</v>
      </c>
      <c r="E880" s="21"/>
    </row>
    <row r="881" customFormat="false" ht="15" hidden="false" customHeight="false" outlineLevel="0" collapsed="false">
      <c r="A881" s="21" t="s">
        <v>1925</v>
      </c>
      <c r="B881" s="21" t="str">
        <f aca="false">INDEX(Pricebook!$B$2:$B$1401,MATCH(A881,Pricebook!$A$2:$A$1401,0))</f>
        <v>LED driver 24V 60W, IP20, Range A</v>
      </c>
      <c r="C881" s="19" t="n">
        <f aca="false">INDEX(Pricebook!$G$2:$G$1401,MATCH(A881,Pricebook!$A$2:$A$1401,0))</f>
        <v>26.28</v>
      </c>
      <c r="D881" s="19" t="n">
        <f aca="false">INDEX(Pricebook!$L$2:$L$1401,MATCH(A881,Pricebook!$A$2:$A$1401,0))</f>
        <v>43.8</v>
      </c>
      <c r="E881" s="21"/>
    </row>
    <row r="882" customFormat="false" ht="15" hidden="false" customHeight="false" outlineLevel="0" collapsed="false">
      <c r="A882" s="21" t="s">
        <v>1927</v>
      </c>
      <c r="B882" s="21" t="str">
        <f aca="false">INDEX(Pricebook!$B$2:$B$1401,MATCH(A882,Pricebook!$A$2:$A$1401,0))</f>
        <v>LED driver 24V 60W, IP67, Range D</v>
      </c>
      <c r="C882" s="19" t="n">
        <f aca="false">INDEX(Pricebook!$G$2:$G$1401,MATCH(A882,Pricebook!$A$2:$A$1401,0))</f>
        <v>52.56</v>
      </c>
      <c r="D882" s="19" t="n">
        <f aca="false">INDEX(Pricebook!$L$2:$L$1401,MATCH(A882,Pricebook!$A$2:$A$1401,0))</f>
        <v>80.9</v>
      </c>
      <c r="E882" s="21"/>
    </row>
    <row r="883" customFormat="false" ht="15" hidden="false" customHeight="false" outlineLevel="0" collapsed="false">
      <c r="A883" s="21" t="s">
        <v>1929</v>
      </c>
      <c r="B883" s="21" t="str">
        <f aca="false">INDEX(Pricebook!$B$2:$B$1401,MATCH(A883,Pricebook!$A$2:$A$1401,0))</f>
        <v>LED driver 24V 150W, IP67, Range A</v>
      </c>
      <c r="C883" s="19" t="n">
        <f aca="false">INDEX(Pricebook!$G$2:$G$1401,MATCH(A883,Pricebook!$A$2:$A$1401,0))</f>
        <v>63.87</v>
      </c>
      <c r="D883" s="19" t="n">
        <f aca="false">INDEX(Pricebook!$L$2:$L$1401,MATCH(A883,Pricebook!$A$2:$A$1401,0))</f>
        <v>106.45</v>
      </c>
      <c r="E883" s="21"/>
    </row>
    <row r="884" customFormat="false" ht="15" hidden="false" customHeight="false" outlineLevel="0" collapsed="false">
      <c r="A884" s="21" t="s">
        <v>1931</v>
      </c>
      <c r="B884" s="21" t="str">
        <f aca="false">INDEX(Pricebook!$B$2:$B$1401,MATCH(A884,Pricebook!$A$2:$A$1401,0))</f>
        <v>LED panel 600x1200 72W, 4000K, Range C</v>
      </c>
      <c r="C884" s="19" t="n">
        <f aca="false">INDEX(Pricebook!$G$2:$G$1401,MATCH(A884,Pricebook!$A$2:$A$1401,0))</f>
        <v>97.23</v>
      </c>
      <c r="D884" s="19" t="n">
        <f aca="false">INDEX(Pricebook!$L$2:$L$1401,MATCH(A884,Pricebook!$A$2:$A$1401,0))</f>
        <v>162.05</v>
      </c>
      <c r="E884" s="21"/>
    </row>
    <row r="885" customFormat="false" ht="15" hidden="false" customHeight="false" outlineLevel="0" collapsed="false">
      <c r="A885" s="21" t="s">
        <v>1933</v>
      </c>
      <c r="B885" s="21" t="str">
        <f aca="false">INDEX(Pricebook!$B$2:$B$1401,MATCH(A885,Pricebook!$A$2:$A$1401,0))</f>
        <v>LED downlight 12W, dimmable tri-colour, Range A</v>
      </c>
      <c r="C885" s="19" t="n">
        <f aca="false">INDEX(Pricebook!$G$2:$G$1401,MATCH(A885,Pricebook!$A$2:$A$1401,0))</f>
        <v>15.92</v>
      </c>
      <c r="D885" s="19" t="n">
        <f aca="false">INDEX(Pricebook!$L$2:$L$1401,MATCH(A885,Pricebook!$A$2:$A$1401,0))</f>
        <v>24.5</v>
      </c>
      <c r="E885" s="21"/>
    </row>
    <row r="886" customFormat="false" ht="15" hidden="false" customHeight="false" outlineLevel="0" collapsed="false">
      <c r="A886" s="21" t="s">
        <v>1935</v>
      </c>
      <c r="B886" s="21" t="str">
        <f aca="false">INDEX(Pricebook!$B$2:$B$1401,MATCH(A886,Pricebook!$A$2:$A$1401,0))</f>
        <v>LED downlight 9W, fixed warm white, Range B</v>
      </c>
      <c r="C886" s="19" t="n">
        <f aca="false">INDEX(Pricebook!$G$2:$G$1401,MATCH(A886,Pricebook!$A$2:$A$1401,0))</f>
        <v>13.67</v>
      </c>
      <c r="D886" s="19" t="n">
        <f aca="false">INDEX(Pricebook!$L$2:$L$1401,MATCH(A886,Pricebook!$A$2:$A$1401,0))</f>
        <v>22.8</v>
      </c>
      <c r="E886" s="21"/>
    </row>
    <row r="887" customFormat="false" ht="15" hidden="false" customHeight="false" outlineLevel="0" collapsed="false">
      <c r="A887" s="21" t="s">
        <v>1937</v>
      </c>
      <c r="B887" s="21" t="str">
        <f aca="false">INDEX(Pricebook!$B$2:$B$1401,MATCH(A887,Pricebook!$A$2:$A$1401,0))</f>
        <v>LED downlight 18W, dimmable tri-colour, Range C</v>
      </c>
      <c r="C887" s="19" t="n">
        <f aca="false">INDEX(Pricebook!$G$2:$G$1401,MATCH(A887,Pricebook!$A$2:$A$1401,0))</f>
        <v>28.01</v>
      </c>
      <c r="D887" s="19" t="n">
        <f aca="false">INDEX(Pricebook!$L$2:$L$1401,MATCH(A887,Pricebook!$A$2:$A$1401,0))</f>
        <v>46.7</v>
      </c>
      <c r="E887" s="21"/>
    </row>
    <row r="888" customFormat="false" ht="15" hidden="false" customHeight="false" outlineLevel="0" collapsed="false">
      <c r="A888" s="21" t="s">
        <v>1939</v>
      </c>
      <c r="B888" s="21" t="str">
        <f aca="false">INDEX(Pricebook!$B$2:$B$1401,MATCH(A888,Pricebook!$A$2:$A$1401,0))</f>
        <v>LED flood light 30W IP65, no sensor, Range B</v>
      </c>
      <c r="C888" s="19" t="n">
        <f aca="false">INDEX(Pricebook!$G$2:$G$1401,MATCH(A888,Pricebook!$A$2:$A$1401,0))</f>
        <v>31.25</v>
      </c>
      <c r="D888" s="19" t="n">
        <f aca="false">INDEX(Pricebook!$L$2:$L$1401,MATCH(A888,Pricebook!$A$2:$A$1401,0))</f>
        <v>50.45</v>
      </c>
      <c r="E888" s="21"/>
    </row>
    <row r="889" customFormat="false" ht="15" hidden="false" customHeight="false" outlineLevel="0" collapsed="false">
      <c r="A889" s="21" t="s">
        <v>1942</v>
      </c>
      <c r="B889" s="21" t="str">
        <f aca="false">INDEX(Pricebook!$B$2:$B$1401,MATCH(A889,Pricebook!$A$2:$A$1401,0))</f>
        <v>LED wall pack 30W, white, Range C</v>
      </c>
      <c r="C889" s="19" t="n">
        <f aca="false">INDEX(Pricebook!$G$2:$G$1401,MATCH(A889,Pricebook!$A$2:$A$1401,0))</f>
        <v>73.48</v>
      </c>
      <c r="D889" s="19" t="n">
        <f aca="false">INDEX(Pricebook!$L$2:$L$1401,MATCH(A889,Pricebook!$A$2:$A$1401,0))</f>
        <v>118.55</v>
      </c>
      <c r="E889" s="21"/>
    </row>
    <row r="890" customFormat="false" ht="15" hidden="false" customHeight="false" outlineLevel="0" collapsed="false">
      <c r="A890" s="21" t="s">
        <v>1944</v>
      </c>
      <c r="B890" s="21" t="str">
        <f aca="false">INDEX(Pricebook!$B$2:$B$1401,MATCH(A890,Pricebook!$A$2:$A$1401,0))</f>
        <v>LED flood light 50W IP65, no sensor, Range B</v>
      </c>
      <c r="C890" s="19" t="n">
        <f aca="false">INDEX(Pricebook!$G$2:$G$1401,MATCH(A890,Pricebook!$A$2:$A$1401,0))</f>
        <v>47.55</v>
      </c>
      <c r="D890" s="19" t="n">
        <f aca="false">INDEX(Pricebook!$L$2:$L$1401,MATCH(A890,Pricebook!$A$2:$A$1401,0))</f>
        <v>76.7</v>
      </c>
      <c r="E890" s="21"/>
    </row>
    <row r="891" customFormat="false" ht="15" hidden="false" customHeight="false" outlineLevel="0" collapsed="false">
      <c r="A891" s="21" t="s">
        <v>1946</v>
      </c>
      <c r="B891" s="21" t="str">
        <f aca="false">INDEX(Pricebook!$B$2:$B$1401,MATCH(A891,Pricebook!$A$2:$A$1401,0))</f>
        <v>LED exit sign 3hr, maintained, single sided, Range A</v>
      </c>
      <c r="C891" s="19" t="n">
        <f aca="false">INDEX(Pricebook!$G$2:$G$1401,MATCH(A891,Pricebook!$A$2:$A$1401,0))</f>
        <v>57.66</v>
      </c>
      <c r="D891" s="19" t="n">
        <f aca="false">INDEX(Pricebook!$L$2:$L$1401,MATCH(A891,Pricebook!$A$2:$A$1401,0))</f>
        <v>93</v>
      </c>
      <c r="E891" s="21"/>
    </row>
    <row r="892" customFormat="false" ht="15" hidden="false" customHeight="false" outlineLevel="0" collapsed="false">
      <c r="A892" s="21" t="s">
        <v>1948</v>
      </c>
      <c r="B892" s="21" t="str">
        <f aca="false">INDEX(Pricebook!$B$2:$B$1401,MATCH(A892,Pricebook!$A$2:$A$1401,0))</f>
        <v>Emergency light LED 3hr, twin spot 2 x 3W, recessed, Range C</v>
      </c>
      <c r="C892" s="19" t="n">
        <f aca="false">INDEX(Pricebook!$G$2:$G$1401,MATCH(A892,Pricebook!$A$2:$A$1401,0))</f>
        <v>50.62</v>
      </c>
      <c r="D892" s="19" t="n">
        <f aca="false">INDEX(Pricebook!$L$2:$L$1401,MATCH(A892,Pricebook!$A$2:$A$1401,0))</f>
        <v>81.65</v>
      </c>
      <c r="E892" s="21"/>
    </row>
    <row r="893" customFormat="false" ht="15" hidden="false" customHeight="false" outlineLevel="0" collapsed="false">
      <c r="A893" s="21" t="s">
        <v>1950</v>
      </c>
      <c r="B893" s="21" t="str">
        <f aca="false">INDEX(Pricebook!$B$2:$B$1401,MATCH(A893,Pricebook!$A$2:$A$1401,0))</f>
        <v>LED bollard light 600mm, black, Range D</v>
      </c>
      <c r="C893" s="19" t="n">
        <f aca="false">INDEX(Pricebook!$G$2:$G$1401,MATCH(A893,Pricebook!$A$2:$A$1401,0))</f>
        <v>68.23</v>
      </c>
      <c r="D893" s="19" t="n">
        <f aca="false">INDEX(Pricebook!$L$2:$L$1401,MATCH(A893,Pricebook!$A$2:$A$1401,0))</f>
        <v>110.05</v>
      </c>
      <c r="E893" s="21"/>
    </row>
    <row r="894" customFormat="false" ht="15" hidden="false" customHeight="false" outlineLevel="0" collapsed="false">
      <c r="A894" s="21" t="s">
        <v>1952</v>
      </c>
      <c r="B894" s="21" t="str">
        <f aca="false">INDEX(Pricebook!$B$2:$B$1401,MATCH(A894,Pricebook!$A$2:$A$1401,0))</f>
        <v>LED bunker light 18W IP65, black, Range C</v>
      </c>
      <c r="C894" s="19" t="n">
        <f aca="false">INDEX(Pricebook!$G$2:$G$1401,MATCH(A894,Pricebook!$A$2:$A$1401,0))</f>
        <v>36.26</v>
      </c>
      <c r="D894" s="19" t="n">
        <f aca="false">INDEX(Pricebook!$L$2:$L$1401,MATCH(A894,Pricebook!$A$2:$A$1401,0))</f>
        <v>58.5</v>
      </c>
      <c r="E894" s="21"/>
    </row>
    <row r="895" customFormat="false" ht="15" hidden="false" customHeight="false" outlineLevel="0" collapsed="false">
      <c r="A895" s="21" t="s">
        <v>1954</v>
      </c>
      <c r="B895" s="21" t="str">
        <f aca="false">INDEX(Pricebook!$B$2:$B$1401,MATCH(A895,Pricebook!$A$2:$A$1401,0))</f>
        <v>LED flood light 30W IP65, with sensor, Range C</v>
      </c>
      <c r="C895" s="19" t="n">
        <f aca="false">INDEX(Pricebook!$G$2:$G$1401,MATCH(A895,Pricebook!$A$2:$A$1401,0))</f>
        <v>44.87</v>
      </c>
      <c r="D895" s="19" t="n">
        <f aca="false">INDEX(Pricebook!$L$2:$L$1401,MATCH(A895,Pricebook!$A$2:$A$1401,0))</f>
        <v>72.4</v>
      </c>
      <c r="E895" s="21"/>
    </row>
    <row r="896" customFormat="false" ht="15" hidden="false" customHeight="false" outlineLevel="0" collapsed="false">
      <c r="A896" s="21" t="s">
        <v>1956</v>
      </c>
      <c r="B896" s="21" t="str">
        <f aca="false">INDEX(Pricebook!$B$2:$B$1401,MATCH(A896,Pricebook!$A$2:$A$1401,0))</f>
        <v>LED wall pack 60W, black, Range D</v>
      </c>
      <c r="C896" s="19" t="n">
        <f aca="false">INDEX(Pricebook!$G$2:$G$1401,MATCH(A896,Pricebook!$A$2:$A$1401,0))</f>
        <v>136.56</v>
      </c>
      <c r="D896" s="19" t="n">
        <f aca="false">INDEX(Pricebook!$L$2:$L$1401,MATCH(A896,Pricebook!$A$2:$A$1401,0))</f>
        <v>220.3</v>
      </c>
      <c r="E896" s="21"/>
    </row>
    <row r="897" customFormat="false" ht="15" hidden="false" customHeight="false" outlineLevel="0" collapsed="false">
      <c r="A897" s="21" t="s">
        <v>1958</v>
      </c>
      <c r="B897" s="21" t="str">
        <f aca="false">INDEX(Pricebook!$B$2:$B$1401,MATCH(A897,Pricebook!$A$2:$A$1401,0))</f>
        <v>LED flood light 50W IP65, no sensor, Range C</v>
      </c>
      <c r="C897" s="19" t="n">
        <f aca="false">INDEX(Pricebook!$G$2:$G$1401,MATCH(A897,Pricebook!$A$2:$A$1401,0))</f>
        <v>54.86</v>
      </c>
      <c r="D897" s="19" t="n">
        <f aca="false">INDEX(Pricebook!$L$2:$L$1401,MATCH(A897,Pricebook!$A$2:$A$1401,0))</f>
        <v>88.5</v>
      </c>
      <c r="E897" s="21"/>
    </row>
    <row r="898" customFormat="false" ht="15" hidden="false" customHeight="false" outlineLevel="0" collapsed="false">
      <c r="A898" s="21" t="s">
        <v>1960</v>
      </c>
      <c r="B898" s="21" t="str">
        <f aca="false">INDEX(Pricebook!$B$2:$B$1401,MATCH(A898,Pricebook!$A$2:$A$1401,0))</f>
        <v>LED flood light 100W IP65, with sensor, Range C</v>
      </c>
      <c r="C898" s="19" t="n">
        <f aca="false">INDEX(Pricebook!$G$2:$G$1401,MATCH(A898,Pricebook!$A$2:$A$1401,0))</f>
        <v>116.06</v>
      </c>
      <c r="D898" s="19" t="n">
        <f aca="false">INDEX(Pricebook!$L$2:$L$1401,MATCH(A898,Pricebook!$A$2:$A$1401,0))</f>
        <v>168.25</v>
      </c>
      <c r="E898" s="21"/>
    </row>
    <row r="899" customFormat="false" ht="15" hidden="false" customHeight="false" outlineLevel="0" collapsed="false">
      <c r="A899" s="21" t="s">
        <v>1962</v>
      </c>
      <c r="B899" s="21" t="str">
        <f aca="false">INDEX(Pricebook!$B$2:$B$1401,MATCH(A899,Pricebook!$A$2:$A$1401,0))</f>
        <v>LED bollard light 1000mm, stainless, Range A</v>
      </c>
      <c r="C899" s="19" t="n">
        <f aca="false">INDEX(Pricebook!$G$2:$G$1401,MATCH(A899,Pricebook!$A$2:$A$1401,0))</f>
        <v>63.05</v>
      </c>
      <c r="D899" s="19" t="n">
        <f aca="false">INDEX(Pricebook!$L$2:$L$1401,MATCH(A899,Pricebook!$A$2:$A$1401,0))</f>
        <v>101.7</v>
      </c>
      <c r="E899" s="21"/>
    </row>
    <row r="900" customFormat="false" ht="15" hidden="false" customHeight="false" outlineLevel="0" collapsed="false">
      <c r="A900" s="21" t="s">
        <v>1964</v>
      </c>
      <c r="B900" s="21" t="str">
        <f aca="false">INDEX(Pricebook!$B$2:$B$1401,MATCH(A900,Pricebook!$A$2:$A$1401,0))</f>
        <v>LED bunker light 12W IP65, white, Range B</v>
      </c>
      <c r="C900" s="19" t="n">
        <f aca="false">INDEX(Pricebook!$G$2:$G$1401,MATCH(A900,Pricebook!$A$2:$A$1401,0))</f>
        <v>25.09</v>
      </c>
      <c r="D900" s="19" t="n">
        <f aca="false">INDEX(Pricebook!$L$2:$L$1401,MATCH(A900,Pricebook!$A$2:$A$1401,0))</f>
        <v>40.5</v>
      </c>
      <c r="E900" s="21"/>
    </row>
    <row r="901" customFormat="false" ht="15" hidden="false" customHeight="false" outlineLevel="0" collapsed="false">
      <c r="A901" s="21" t="s">
        <v>1966</v>
      </c>
      <c r="B901" s="21" t="str">
        <f aca="false">INDEX(Pricebook!$B$2:$B$1401,MATCH(A901,Pricebook!$A$2:$A$1401,0))</f>
        <v>LED bunker light 24W IP65, white, Range D</v>
      </c>
      <c r="C901" s="19" t="n">
        <f aca="false">INDEX(Pricebook!$G$2:$G$1401,MATCH(A901,Pricebook!$A$2:$A$1401,0))</f>
        <v>53.67</v>
      </c>
      <c r="D901" s="19" t="n">
        <f aca="false">INDEX(Pricebook!$L$2:$L$1401,MATCH(A901,Pricebook!$A$2:$A$1401,0))</f>
        <v>76.7</v>
      </c>
      <c r="E901" s="21"/>
    </row>
    <row r="902" customFormat="false" ht="15" hidden="false" customHeight="false" outlineLevel="0" collapsed="false">
      <c r="A902" s="21" t="s">
        <v>1968</v>
      </c>
      <c r="B902" s="21" t="str">
        <f aca="false">INDEX(Pricebook!$B$2:$B$1401,MATCH(A902,Pricebook!$A$2:$A$1401,0))</f>
        <v>LED bunker light 24W IP65, black, Range D</v>
      </c>
      <c r="C902" s="19" t="n">
        <f aca="false">INDEX(Pricebook!$G$2:$G$1401,MATCH(A902,Pricebook!$A$2:$A$1401,0))</f>
        <v>53.9</v>
      </c>
      <c r="D902" s="19" t="n">
        <f aca="false">INDEX(Pricebook!$L$2:$L$1401,MATCH(A902,Pricebook!$A$2:$A$1401,0))</f>
        <v>86.95</v>
      </c>
      <c r="E902" s="21"/>
    </row>
    <row r="903" customFormat="false" ht="15" hidden="false" customHeight="false" outlineLevel="0" collapsed="false">
      <c r="A903" s="21" t="s">
        <v>1970</v>
      </c>
      <c r="B903" s="21" t="str">
        <f aca="false">INDEX(Pricebook!$B$2:$B$1401,MATCH(A903,Pricebook!$A$2:$A$1401,0))</f>
        <v>LED bollard light 600mm, black, Range B</v>
      </c>
      <c r="C903" s="19" t="n">
        <f aca="false">INDEX(Pricebook!$G$2:$G$1401,MATCH(A903,Pricebook!$A$2:$A$1401,0))</f>
        <v>49.45</v>
      </c>
      <c r="D903" s="19" t="n">
        <f aca="false">INDEX(Pricebook!$L$2:$L$1401,MATCH(A903,Pricebook!$A$2:$A$1401,0))</f>
        <v>79.8</v>
      </c>
      <c r="E903" s="21"/>
    </row>
    <row r="904" customFormat="false" ht="15" hidden="false" customHeight="false" outlineLevel="0" collapsed="false">
      <c r="A904" s="21" t="s">
        <v>1972</v>
      </c>
      <c r="B904" s="21" t="str">
        <f aca="false">INDEX(Pricebook!$B$2:$B$1401,MATCH(A904,Pricebook!$A$2:$A$1401,0))</f>
        <v>Emergency light LED 3hr, twin spot 2 x 3W, surface, Range D</v>
      </c>
      <c r="C904" s="19" t="n">
        <f aca="false">INDEX(Pricebook!$G$2:$G$1401,MATCH(A904,Pricebook!$A$2:$A$1401,0))</f>
        <v>58.51</v>
      </c>
      <c r="D904" s="19" t="n">
        <f aca="false">INDEX(Pricebook!$L$2:$L$1401,MATCH(A904,Pricebook!$A$2:$A$1401,0))</f>
        <v>84.8</v>
      </c>
      <c r="E904" s="21"/>
    </row>
    <row r="905" customFormat="false" ht="15" hidden="false" customHeight="false" outlineLevel="0" collapsed="false">
      <c r="A905" s="21" t="s">
        <v>1974</v>
      </c>
      <c r="B905" s="21" t="str">
        <f aca="false">INDEX(Pricebook!$B$2:$B$1401,MATCH(A905,Pricebook!$A$2:$A$1401,0))</f>
        <v>LED flood light 150W IP65, no sensor, Range C</v>
      </c>
      <c r="C905" s="19" t="n">
        <f aca="false">INDEX(Pricebook!$G$2:$G$1401,MATCH(A905,Pricebook!$A$2:$A$1401,0))</f>
        <v>138.67</v>
      </c>
      <c r="D905" s="19" t="n">
        <f aca="false">INDEX(Pricebook!$L$2:$L$1401,MATCH(A905,Pricebook!$A$2:$A$1401,0))</f>
        <v>223.7</v>
      </c>
      <c r="E905" s="21"/>
    </row>
    <row r="906" customFormat="false" ht="15" hidden="false" customHeight="false" outlineLevel="0" collapsed="false">
      <c r="A906" s="21" t="s">
        <v>1976</v>
      </c>
      <c r="B906" s="21" t="str">
        <f aca="false">INDEX(Pricebook!$B$2:$B$1401,MATCH(A906,Pricebook!$A$2:$A$1401,0))</f>
        <v>LED flood light 100W IP65, no sensor, Range A</v>
      </c>
      <c r="C906" s="19" t="n">
        <f aca="false">INDEX(Pricebook!$G$2:$G$1401,MATCH(A906,Pricebook!$A$2:$A$1401,0))</f>
        <v>69.38</v>
      </c>
      <c r="D906" s="19" t="n">
        <f aca="false">INDEX(Pricebook!$L$2:$L$1401,MATCH(A906,Pricebook!$A$2:$A$1401,0))</f>
        <v>103.6</v>
      </c>
      <c r="E906" s="21"/>
    </row>
    <row r="907" customFormat="false" ht="15" hidden="false" customHeight="false" outlineLevel="0" collapsed="false">
      <c r="A907" s="21" t="s">
        <v>1978</v>
      </c>
      <c r="B907" s="21" t="str">
        <f aca="false">INDEX(Pricebook!$B$2:$B$1401,MATCH(A907,Pricebook!$A$2:$A$1401,0))</f>
        <v>Emergency LED batten 3hr 1200mm 36W, Range D</v>
      </c>
      <c r="C907" s="19" t="n">
        <f aca="false">INDEX(Pricebook!$G$2:$G$1401,MATCH(A907,Pricebook!$A$2:$A$1401,0))</f>
        <v>102.07</v>
      </c>
      <c r="D907" s="19" t="n">
        <f aca="false">INDEX(Pricebook!$L$2:$L$1401,MATCH(A907,Pricebook!$A$2:$A$1401,0))</f>
        <v>164.65</v>
      </c>
      <c r="E907" s="21"/>
    </row>
    <row r="908" customFormat="false" ht="15" hidden="false" customHeight="false" outlineLevel="0" collapsed="false">
      <c r="A908" s="21" t="s">
        <v>1980</v>
      </c>
      <c r="B908" s="21" t="str">
        <f aca="false">INDEX(Pricebook!$B$2:$B$1401,MATCH(A908,Pricebook!$A$2:$A$1401,0))</f>
        <v>LED flood light 30W IP65, with sensor, Range A</v>
      </c>
      <c r="C908" s="19" t="n">
        <f aca="false">INDEX(Pricebook!$G$2:$G$1401,MATCH(A908,Pricebook!$A$2:$A$1401,0))</f>
        <v>32.89</v>
      </c>
      <c r="D908" s="19" t="n">
        <f aca="false">INDEX(Pricebook!$L$2:$L$1401,MATCH(A908,Pricebook!$A$2:$A$1401,0))</f>
        <v>53.05</v>
      </c>
      <c r="E908" s="21"/>
    </row>
    <row r="909" customFormat="false" ht="15" hidden="false" customHeight="false" outlineLevel="0" collapsed="false">
      <c r="A909" s="21" t="s">
        <v>1982</v>
      </c>
      <c r="B909" s="21" t="str">
        <f aca="false">INDEX(Pricebook!$B$2:$B$1401,MATCH(A909,Pricebook!$A$2:$A$1401,0))</f>
        <v>LED exit sign 3hr, non-maintained, double sided, Range D</v>
      </c>
      <c r="C909" s="19" t="n">
        <f aca="false">INDEX(Pricebook!$G$2:$G$1401,MATCH(A909,Pricebook!$A$2:$A$1401,0))</f>
        <v>99.71</v>
      </c>
      <c r="D909" s="19" t="n">
        <f aca="false">INDEX(Pricebook!$L$2:$L$1401,MATCH(A909,Pricebook!$A$2:$A$1401,0))</f>
        <v>160.85</v>
      </c>
      <c r="E909" s="21"/>
    </row>
    <row r="910" customFormat="false" ht="15" hidden="false" customHeight="false" outlineLevel="0" collapsed="false">
      <c r="A910" s="21" t="s">
        <v>1984</v>
      </c>
      <c r="B910" s="21" t="str">
        <f aca="false">INDEX(Pricebook!$B$2:$B$1401,MATCH(A910,Pricebook!$A$2:$A$1401,0))</f>
        <v>LED bunker light 12W IP65, black, Range C</v>
      </c>
      <c r="C910" s="19" t="n">
        <f aca="false">INDEX(Pricebook!$G$2:$G$1401,MATCH(A910,Pricebook!$A$2:$A$1401,0))</f>
        <v>28.58</v>
      </c>
      <c r="D910" s="19" t="n">
        <f aca="false">INDEX(Pricebook!$L$2:$L$1401,MATCH(A910,Pricebook!$A$2:$A$1401,0))</f>
        <v>46.1</v>
      </c>
      <c r="E910" s="21"/>
    </row>
    <row r="911" customFormat="false" ht="15" hidden="false" customHeight="false" outlineLevel="0" collapsed="false">
      <c r="A911" s="21" t="s">
        <v>1986</v>
      </c>
      <c r="B911" s="21" t="str">
        <f aca="false">INDEX(Pricebook!$B$2:$B$1401,MATCH(A911,Pricebook!$A$2:$A$1401,0))</f>
        <v>Emergency light LED 3hr, twin spot 2 x 5W, surface, Range D</v>
      </c>
      <c r="C911" s="19" t="n">
        <f aca="false">INDEX(Pricebook!$G$2:$G$1401,MATCH(A911,Pricebook!$A$2:$A$1401,0))</f>
        <v>78.26</v>
      </c>
      <c r="D911" s="19" t="n">
        <f aca="false">INDEX(Pricebook!$L$2:$L$1401,MATCH(A911,Pricebook!$A$2:$A$1401,0))</f>
        <v>126.25</v>
      </c>
      <c r="E911" s="21"/>
    </row>
    <row r="912" customFormat="false" ht="15" hidden="false" customHeight="false" outlineLevel="0" collapsed="false">
      <c r="A912" s="21" t="s">
        <v>1988</v>
      </c>
      <c r="B912" s="21" t="str">
        <f aca="false">INDEX(Pricebook!$B$2:$B$1401,MATCH(A912,Pricebook!$A$2:$A$1401,0))</f>
        <v>LED flood light 30W IP65, no sensor, Range D</v>
      </c>
      <c r="C912" s="19" t="n">
        <f aca="false">INDEX(Pricebook!$G$2:$G$1401,MATCH(A912,Pricebook!$A$2:$A$1401,0))</f>
        <v>42.17</v>
      </c>
      <c r="D912" s="19" t="n">
        <f aca="false">INDEX(Pricebook!$L$2:$L$1401,MATCH(A912,Pricebook!$A$2:$A$1401,0))</f>
        <v>68.05</v>
      </c>
      <c r="E912" s="21"/>
    </row>
    <row r="913" customFormat="false" ht="15" hidden="false" customHeight="false" outlineLevel="0" collapsed="false">
      <c r="A913" s="21" t="s">
        <v>1990</v>
      </c>
      <c r="B913" s="21" t="str">
        <f aca="false">INDEX(Pricebook!$B$2:$B$1401,MATCH(A913,Pricebook!$A$2:$A$1401,0))</f>
        <v>LED bunker light 24W IP65, white, Range C</v>
      </c>
      <c r="C913" s="19" t="n">
        <f aca="false">INDEX(Pricebook!$G$2:$G$1401,MATCH(A913,Pricebook!$A$2:$A$1401,0))</f>
        <v>45.29</v>
      </c>
      <c r="D913" s="19" t="n">
        <f aca="false">INDEX(Pricebook!$L$2:$L$1401,MATCH(A913,Pricebook!$A$2:$A$1401,0))</f>
        <v>63.8</v>
      </c>
      <c r="E913" s="21"/>
    </row>
    <row r="914" customFormat="false" ht="15" hidden="false" customHeight="false" outlineLevel="0" collapsed="false">
      <c r="A914" s="21" t="s">
        <v>1992</v>
      </c>
      <c r="B914" s="21" t="str">
        <f aca="false">INDEX(Pricebook!$B$2:$B$1401,MATCH(A914,Pricebook!$A$2:$A$1401,0))</f>
        <v>LED flood light 100W IP65, with sensor, Range D</v>
      </c>
      <c r="C914" s="19" t="n">
        <f aca="false">INDEX(Pricebook!$G$2:$G$1401,MATCH(A914,Pricebook!$A$2:$A$1401,0))</f>
        <v>137.65</v>
      </c>
      <c r="D914" s="19" t="n">
        <f aca="false">INDEX(Pricebook!$L$2:$L$1401,MATCH(A914,Pricebook!$A$2:$A$1401,0))</f>
        <v>222.05</v>
      </c>
      <c r="E914" s="21"/>
    </row>
    <row r="915" customFormat="false" ht="15" hidden="false" customHeight="false" outlineLevel="0" collapsed="false">
      <c r="A915" s="21" t="s">
        <v>1994</v>
      </c>
      <c r="B915" s="21" t="str">
        <f aca="false">INDEX(Pricebook!$B$2:$B$1401,MATCH(A915,Pricebook!$A$2:$A$1401,0))</f>
        <v>LED flood light 150W IP65, with sensor, Range D</v>
      </c>
      <c r="C915" s="19" t="n">
        <f aca="false">INDEX(Pricebook!$G$2:$G$1401,MATCH(A915,Pricebook!$A$2:$A$1401,0))</f>
        <v>202.35</v>
      </c>
      <c r="D915" s="19" t="n">
        <f aca="false">INDEX(Pricebook!$L$2:$L$1401,MATCH(A915,Pricebook!$A$2:$A$1401,0))</f>
        <v>326.4</v>
      </c>
      <c r="E915" s="21"/>
    </row>
    <row r="916" customFormat="false" ht="15" hidden="false" customHeight="false" outlineLevel="0" collapsed="false">
      <c r="A916" s="21" t="s">
        <v>1996</v>
      </c>
      <c r="B916" s="21" t="str">
        <f aca="false">INDEX(Pricebook!$B$2:$B$1401,MATCH(A916,Pricebook!$A$2:$A$1401,0))</f>
        <v>Emergency LED batten 3hr 1200mm 18W, Range D</v>
      </c>
      <c r="C916" s="19" t="n">
        <f aca="false">INDEX(Pricebook!$G$2:$G$1401,MATCH(A916,Pricebook!$A$2:$A$1401,0))</f>
        <v>82.27</v>
      </c>
      <c r="D916" s="19" t="n">
        <f aca="false">INDEX(Pricebook!$L$2:$L$1401,MATCH(A916,Pricebook!$A$2:$A$1401,0))</f>
        <v>132.7</v>
      </c>
      <c r="E916" s="21"/>
    </row>
    <row r="917" customFormat="false" ht="15" hidden="false" customHeight="false" outlineLevel="0" collapsed="false">
      <c r="A917" s="21" t="s">
        <v>1998</v>
      </c>
      <c r="B917" s="21" t="str">
        <f aca="false">INDEX(Pricebook!$B$2:$B$1401,MATCH(A917,Pricebook!$A$2:$A$1401,0))</f>
        <v>LED exit sign 3hr, non-maintained, double sided, Range A</v>
      </c>
      <c r="C917" s="19" t="n">
        <f aca="false">INDEX(Pricebook!$G$2:$G$1401,MATCH(A917,Pricebook!$A$2:$A$1401,0))</f>
        <v>63.37</v>
      </c>
      <c r="D917" s="19" t="n">
        <f aca="false">INDEX(Pricebook!$L$2:$L$1401,MATCH(A917,Pricebook!$A$2:$A$1401,0))</f>
        <v>102.25</v>
      </c>
      <c r="E917" s="21"/>
    </row>
    <row r="918" customFormat="false" ht="15" hidden="false" customHeight="false" outlineLevel="0" collapsed="false">
      <c r="A918" s="21" t="s">
        <v>2000</v>
      </c>
      <c r="B918" s="21" t="str">
        <f aca="false">INDEX(Pricebook!$B$2:$B$1401,MATCH(A918,Pricebook!$A$2:$A$1401,0))</f>
        <v>LED bollard light 800mm, black, Range D</v>
      </c>
      <c r="C918" s="19" t="n">
        <f aca="false">INDEX(Pricebook!$G$2:$G$1401,MATCH(A918,Pricebook!$A$2:$A$1401,0))</f>
        <v>81.03</v>
      </c>
      <c r="D918" s="19" t="n">
        <f aca="false">INDEX(Pricebook!$L$2:$L$1401,MATCH(A918,Pricebook!$A$2:$A$1401,0))</f>
        <v>130.7</v>
      </c>
      <c r="E918" s="21"/>
    </row>
    <row r="919" customFormat="false" ht="15" hidden="false" customHeight="false" outlineLevel="0" collapsed="false">
      <c r="A919" s="21" t="s">
        <v>2002</v>
      </c>
      <c r="B919" s="21" t="str">
        <f aca="false">INDEX(Pricebook!$B$2:$B$1401,MATCH(A919,Pricebook!$A$2:$A$1401,0))</f>
        <v>LED flood light 20W IP65, no sensor, Range B</v>
      </c>
      <c r="C919" s="19" t="n">
        <f aca="false">INDEX(Pricebook!$G$2:$G$1401,MATCH(A919,Pricebook!$A$2:$A$1401,0))</f>
        <v>22.86</v>
      </c>
      <c r="D919" s="19" t="n">
        <f aca="false">INDEX(Pricebook!$L$2:$L$1401,MATCH(A919,Pricebook!$A$2:$A$1401,0))</f>
        <v>36.9</v>
      </c>
      <c r="E919" s="21"/>
    </row>
    <row r="920" customFormat="false" ht="15" hidden="false" customHeight="false" outlineLevel="0" collapsed="false">
      <c r="A920" s="21" t="s">
        <v>2004</v>
      </c>
      <c r="B920" s="21" t="str">
        <f aca="false">INDEX(Pricebook!$B$2:$B$1401,MATCH(A920,Pricebook!$A$2:$A$1401,0))</f>
        <v>LED bunker light 12W IP65, black, Range B</v>
      </c>
      <c r="C920" s="19" t="n">
        <f aca="false">INDEX(Pricebook!$G$2:$G$1401,MATCH(A920,Pricebook!$A$2:$A$1401,0))</f>
        <v>24.81</v>
      </c>
      <c r="D920" s="19" t="n">
        <f aca="false">INDEX(Pricebook!$L$2:$L$1401,MATCH(A920,Pricebook!$A$2:$A$1401,0))</f>
        <v>36.5</v>
      </c>
      <c r="E920" s="21"/>
    </row>
    <row r="921" customFormat="false" ht="15" hidden="false" customHeight="false" outlineLevel="0" collapsed="false">
      <c r="A921" s="21" t="s">
        <v>2006</v>
      </c>
      <c r="B921" s="21" t="str">
        <f aca="false">INDEX(Pricebook!$B$2:$B$1401,MATCH(A921,Pricebook!$A$2:$A$1401,0))</f>
        <v>LED flood light 50W IP65, no sensor, Range D</v>
      </c>
      <c r="C921" s="19" t="n">
        <f aca="false">INDEX(Pricebook!$G$2:$G$1401,MATCH(A921,Pricebook!$A$2:$A$1401,0))</f>
        <v>64.95</v>
      </c>
      <c r="D921" s="19" t="n">
        <f aca="false">INDEX(Pricebook!$L$2:$L$1401,MATCH(A921,Pricebook!$A$2:$A$1401,0))</f>
        <v>104.8</v>
      </c>
      <c r="E921" s="21"/>
    </row>
    <row r="922" customFormat="false" ht="15" hidden="false" customHeight="false" outlineLevel="0" collapsed="false">
      <c r="A922" s="21" t="s">
        <v>2008</v>
      </c>
      <c r="B922" s="21" t="str">
        <f aca="false">INDEX(Pricebook!$B$2:$B$1401,MATCH(A922,Pricebook!$A$2:$A$1401,0))</f>
        <v>LED bunker light 24W IP65, white, Range A</v>
      </c>
      <c r="C922" s="19" t="n">
        <f aca="false">INDEX(Pricebook!$G$2:$G$1401,MATCH(A922,Pricebook!$A$2:$A$1401,0))</f>
        <v>33.52</v>
      </c>
      <c r="D922" s="19" t="n">
        <f aca="false">INDEX(Pricebook!$L$2:$L$1401,MATCH(A922,Pricebook!$A$2:$A$1401,0))</f>
        <v>54.1</v>
      </c>
      <c r="E922" s="21"/>
    </row>
    <row r="923" customFormat="false" ht="15" hidden="false" customHeight="false" outlineLevel="0" collapsed="false">
      <c r="A923" s="21" t="s">
        <v>2010</v>
      </c>
      <c r="B923" s="21" t="str">
        <f aca="false">INDEX(Pricebook!$B$2:$B$1401,MATCH(A923,Pricebook!$A$2:$A$1401,0))</f>
        <v>Emergency light LED 3hr, twin spot 2 x 3W, recessed, Range B</v>
      </c>
      <c r="C923" s="19" t="n">
        <f aca="false">INDEX(Pricebook!$G$2:$G$1401,MATCH(A923,Pricebook!$A$2:$A$1401,0))</f>
        <v>43.78</v>
      </c>
      <c r="D923" s="19" t="n">
        <f aca="false">INDEX(Pricebook!$L$2:$L$1401,MATCH(A923,Pricebook!$A$2:$A$1401,0))</f>
        <v>70.65</v>
      </c>
      <c r="E923" s="21"/>
    </row>
    <row r="924" customFormat="false" ht="15" hidden="false" customHeight="false" outlineLevel="0" collapsed="false">
      <c r="A924" s="21" t="s">
        <v>2012</v>
      </c>
      <c r="B924" s="21" t="str">
        <f aca="false">INDEX(Pricebook!$B$2:$B$1401,MATCH(A924,Pricebook!$A$2:$A$1401,0))</f>
        <v>Emergency LED batten 3hr 1200mm 36W, Range A</v>
      </c>
      <c r="C924" s="19" t="n">
        <f aca="false">INDEX(Pricebook!$G$2:$G$1401,MATCH(A924,Pricebook!$A$2:$A$1401,0))</f>
        <v>64.18</v>
      </c>
      <c r="D924" s="19" t="n">
        <f aca="false">INDEX(Pricebook!$L$2:$L$1401,MATCH(A924,Pricebook!$A$2:$A$1401,0))</f>
        <v>103.55</v>
      </c>
      <c r="E924" s="21"/>
    </row>
    <row r="925" customFormat="false" ht="15" hidden="false" customHeight="false" outlineLevel="0" collapsed="false">
      <c r="A925" s="21" t="s">
        <v>2014</v>
      </c>
      <c r="B925" s="21" t="str">
        <f aca="false">INDEX(Pricebook!$B$2:$B$1401,MATCH(A925,Pricebook!$A$2:$A$1401,0))</f>
        <v>LED flood light 100W IP65, no sensor, Range B</v>
      </c>
      <c r="C925" s="19" t="n">
        <f aca="false">INDEX(Pricebook!$G$2:$G$1401,MATCH(A925,Pricebook!$A$2:$A$1401,0))</f>
        <v>81.94</v>
      </c>
      <c r="D925" s="19" t="n">
        <f aca="false">INDEX(Pricebook!$L$2:$L$1401,MATCH(A925,Pricebook!$A$2:$A$1401,0))</f>
        <v>132.2</v>
      </c>
      <c r="E925" s="21"/>
    </row>
    <row r="926" customFormat="false" ht="15" hidden="false" customHeight="false" outlineLevel="0" collapsed="false">
      <c r="A926" s="21" t="s">
        <v>2016</v>
      </c>
      <c r="B926" s="21" t="str">
        <f aca="false">INDEX(Pricebook!$B$2:$B$1401,MATCH(A926,Pricebook!$A$2:$A$1401,0))</f>
        <v>LED flood light 150W IP65, no sensor, Range B</v>
      </c>
      <c r="C926" s="19" t="n">
        <f aca="false">INDEX(Pricebook!$G$2:$G$1401,MATCH(A926,Pricebook!$A$2:$A$1401,0))</f>
        <v>119.56</v>
      </c>
      <c r="D926" s="19" t="n">
        <f aca="false">INDEX(Pricebook!$L$2:$L$1401,MATCH(A926,Pricebook!$A$2:$A$1401,0))</f>
        <v>192.85</v>
      </c>
      <c r="E926" s="21"/>
    </row>
    <row r="927" customFormat="false" ht="15" hidden="false" customHeight="false" outlineLevel="0" collapsed="false">
      <c r="A927" s="21" t="s">
        <v>2018</v>
      </c>
      <c r="B927" s="21" t="str">
        <f aca="false">INDEX(Pricebook!$B$2:$B$1401,MATCH(A927,Pricebook!$A$2:$A$1401,0))</f>
        <v>LED wall pack 30W, black, Range B</v>
      </c>
      <c r="C927" s="19" t="n">
        <f aca="false">INDEX(Pricebook!$G$2:$G$1401,MATCH(A927,Pricebook!$A$2:$A$1401,0))</f>
        <v>64.88</v>
      </c>
      <c r="D927" s="19" t="n">
        <f aca="false">INDEX(Pricebook!$L$2:$L$1401,MATCH(A927,Pricebook!$A$2:$A$1401,0))</f>
        <v>104.65</v>
      </c>
      <c r="E927" s="21"/>
    </row>
    <row r="928" customFormat="false" ht="15" hidden="false" customHeight="false" outlineLevel="0" collapsed="false">
      <c r="A928" s="21" t="s">
        <v>2020</v>
      </c>
      <c r="B928" s="21" t="str">
        <f aca="false">INDEX(Pricebook!$B$2:$B$1401,MATCH(A928,Pricebook!$A$2:$A$1401,0))</f>
        <v>LED flood light 150W IP65, no sensor, Range A</v>
      </c>
      <c r="C928" s="19" t="n">
        <f aca="false">INDEX(Pricebook!$G$2:$G$1401,MATCH(A928,Pricebook!$A$2:$A$1401,0))</f>
        <v>101.88</v>
      </c>
      <c r="D928" s="19" t="n">
        <f aca="false">INDEX(Pricebook!$L$2:$L$1401,MATCH(A928,Pricebook!$A$2:$A$1401,0))</f>
        <v>164.35</v>
      </c>
      <c r="E928" s="21"/>
    </row>
    <row r="929" customFormat="false" ht="15" hidden="false" customHeight="false" outlineLevel="0" collapsed="false">
      <c r="A929" s="21" t="s">
        <v>2022</v>
      </c>
      <c r="B929" s="21" t="str">
        <f aca="false">INDEX(Pricebook!$B$2:$B$1401,MATCH(A929,Pricebook!$A$2:$A$1401,0))</f>
        <v>LED bunker light 18W IP65, white, Range D</v>
      </c>
      <c r="C929" s="19" t="n">
        <f aca="false">INDEX(Pricebook!$G$2:$G$1401,MATCH(A929,Pricebook!$A$2:$A$1401,0))</f>
        <v>41.85</v>
      </c>
      <c r="D929" s="19" t="n">
        <f aca="false">INDEX(Pricebook!$L$2:$L$1401,MATCH(A929,Pricebook!$A$2:$A$1401,0))</f>
        <v>67.5</v>
      </c>
      <c r="E929" s="21"/>
    </row>
    <row r="930" customFormat="false" ht="15" hidden="false" customHeight="false" outlineLevel="0" collapsed="false">
      <c r="A930" s="21" t="s">
        <v>2024</v>
      </c>
      <c r="B930" s="21" t="str">
        <f aca="false">INDEX(Pricebook!$B$2:$B$1401,MATCH(A930,Pricebook!$A$2:$A$1401,0))</f>
        <v>LED bollard light 600mm, stainless, Range B</v>
      </c>
      <c r="C930" s="19" t="n">
        <f aca="false">INDEX(Pricebook!$G$2:$G$1401,MATCH(A930,Pricebook!$A$2:$A$1401,0))</f>
        <v>49.53</v>
      </c>
      <c r="D930" s="19" t="n">
        <f aca="false">INDEX(Pricebook!$L$2:$L$1401,MATCH(A930,Pricebook!$A$2:$A$1401,0))</f>
        <v>79.9</v>
      </c>
      <c r="E930" s="21"/>
    </row>
    <row r="931" customFormat="false" ht="15" hidden="false" customHeight="false" outlineLevel="0" collapsed="false">
      <c r="A931" s="21" t="s">
        <v>2026</v>
      </c>
      <c r="B931" s="21" t="str">
        <f aca="false">INDEX(Pricebook!$B$2:$B$1401,MATCH(A931,Pricebook!$A$2:$A$1401,0))</f>
        <v>LED exit sign 3hr, non-maintained, single sided, Range A</v>
      </c>
      <c r="C931" s="19" t="n">
        <f aca="false">INDEX(Pricebook!$G$2:$G$1401,MATCH(A931,Pricebook!$A$2:$A$1401,0))</f>
        <v>54.38</v>
      </c>
      <c r="D931" s="19" t="n">
        <f aca="false">INDEX(Pricebook!$L$2:$L$1401,MATCH(A931,Pricebook!$A$2:$A$1401,0))</f>
        <v>87.75</v>
      </c>
      <c r="E931" s="21"/>
    </row>
    <row r="932" customFormat="false" ht="15" hidden="false" customHeight="false" outlineLevel="0" collapsed="false">
      <c r="A932" s="21" t="s">
        <v>2028</v>
      </c>
      <c r="B932" s="21" t="str">
        <f aca="false">INDEX(Pricebook!$B$2:$B$1401,MATCH(A932,Pricebook!$A$2:$A$1401,0))</f>
        <v>LED flood light 50W IP65, no sensor, Range A</v>
      </c>
      <c r="C932" s="19" t="n">
        <f aca="false">INDEX(Pricebook!$G$2:$G$1401,MATCH(A932,Pricebook!$A$2:$A$1401,0))</f>
        <v>40.33</v>
      </c>
      <c r="D932" s="19" t="n">
        <f aca="false">INDEX(Pricebook!$L$2:$L$1401,MATCH(A932,Pricebook!$A$2:$A$1401,0))</f>
        <v>65.05</v>
      </c>
      <c r="E932" s="21"/>
    </row>
    <row r="933" customFormat="false" ht="15" hidden="false" customHeight="false" outlineLevel="0" collapsed="false">
      <c r="A933" s="21" t="s">
        <v>2030</v>
      </c>
      <c r="B933" s="21" t="str">
        <f aca="false">INDEX(Pricebook!$B$2:$B$1401,MATCH(A933,Pricebook!$A$2:$A$1401,0))</f>
        <v>LED exit sign 3hr, maintained, double sided, Range B</v>
      </c>
      <c r="C933" s="19" t="n">
        <f aca="false">INDEX(Pricebook!$G$2:$G$1401,MATCH(A933,Pricebook!$A$2:$A$1401,0))</f>
        <v>77.78</v>
      </c>
      <c r="D933" s="19" t="n">
        <f aca="false">INDEX(Pricebook!$L$2:$L$1401,MATCH(A933,Pricebook!$A$2:$A$1401,0))</f>
        <v>125.5</v>
      </c>
      <c r="E933" s="21"/>
    </row>
    <row r="934" customFormat="false" ht="15" hidden="false" customHeight="false" outlineLevel="0" collapsed="false">
      <c r="A934" s="21" t="s">
        <v>2032</v>
      </c>
      <c r="B934" s="21" t="str">
        <f aca="false">INDEX(Pricebook!$B$2:$B$1401,MATCH(A934,Pricebook!$A$2:$A$1401,0))</f>
        <v>Emergency LED batten 3hr 1200mm 18W, Range C</v>
      </c>
      <c r="C934" s="19" t="n">
        <f aca="false">INDEX(Pricebook!$G$2:$G$1401,MATCH(A934,Pricebook!$A$2:$A$1401,0))</f>
        <v>69.84</v>
      </c>
      <c r="D934" s="19" t="n">
        <f aca="false">INDEX(Pricebook!$L$2:$L$1401,MATCH(A934,Pricebook!$A$2:$A$1401,0))</f>
        <v>112.65</v>
      </c>
      <c r="E934" s="21"/>
    </row>
    <row r="935" customFormat="false" ht="15" hidden="false" customHeight="false" outlineLevel="0" collapsed="false">
      <c r="A935" s="21" t="s">
        <v>2034</v>
      </c>
      <c r="B935" s="21" t="str">
        <f aca="false">INDEX(Pricebook!$B$2:$B$1401,MATCH(A935,Pricebook!$A$2:$A$1401,0))</f>
        <v>LED bunker light 12W IP65, white, Range C</v>
      </c>
      <c r="C935" s="19" t="n">
        <f aca="false">INDEX(Pricebook!$G$2:$G$1401,MATCH(A935,Pricebook!$A$2:$A$1401,0))</f>
        <v>28.81</v>
      </c>
      <c r="D935" s="19" t="n">
        <f aca="false">INDEX(Pricebook!$L$2:$L$1401,MATCH(A935,Pricebook!$A$2:$A$1401,0))</f>
        <v>46.5</v>
      </c>
      <c r="E935" s="21"/>
    </row>
    <row r="936" customFormat="false" ht="15" hidden="false" customHeight="false" outlineLevel="0" collapsed="false">
      <c r="A936" s="21" t="s">
        <v>2036</v>
      </c>
      <c r="B936" s="21" t="str">
        <f aca="false">INDEX(Pricebook!$B$2:$B$1401,MATCH(A936,Pricebook!$A$2:$A$1401,0))</f>
        <v>LED flood light 20W IP65, with sensor, Range C</v>
      </c>
      <c r="C936" s="19" t="n">
        <f aca="false">INDEX(Pricebook!$G$2:$G$1401,MATCH(A936,Pricebook!$A$2:$A$1401,0))</f>
        <v>32.53</v>
      </c>
      <c r="D936" s="19" t="n">
        <f aca="false">INDEX(Pricebook!$L$2:$L$1401,MATCH(A936,Pricebook!$A$2:$A$1401,0))</f>
        <v>52.5</v>
      </c>
      <c r="E936" s="21" t="s">
        <v>2970</v>
      </c>
    </row>
    <row r="937" customFormat="false" ht="15" hidden="false" customHeight="false" outlineLevel="0" collapsed="false">
      <c r="A937" s="21" t="s">
        <v>2038</v>
      </c>
      <c r="B937" s="21" t="str">
        <f aca="false">INDEX(Pricebook!$B$2:$B$1401,MATCH(A937,Pricebook!$A$2:$A$1401,0))</f>
        <v>LED flood light 50W IP65, with sensor, Range C</v>
      </c>
      <c r="C937" s="19" t="n">
        <f aca="false">INDEX(Pricebook!$G$2:$G$1401,MATCH(A937,Pricebook!$A$2:$A$1401,0))</f>
        <v>69.52</v>
      </c>
      <c r="D937" s="19" t="n">
        <f aca="false">INDEX(Pricebook!$L$2:$L$1401,MATCH(A937,Pricebook!$A$2:$A$1401,0))</f>
        <v>97.95</v>
      </c>
      <c r="E937" s="21"/>
    </row>
    <row r="938" customFormat="false" ht="15" hidden="false" customHeight="false" outlineLevel="0" collapsed="false">
      <c r="A938" s="21" t="s">
        <v>2040</v>
      </c>
      <c r="B938" s="21" t="str">
        <f aca="false">INDEX(Pricebook!$B$2:$B$1401,MATCH(A938,Pricebook!$A$2:$A$1401,0))</f>
        <v>LED flood light 50W IP65, with sensor, Range A</v>
      </c>
      <c r="C938" s="19" t="n">
        <f aca="false">INDEX(Pricebook!$G$2:$G$1401,MATCH(A938,Pricebook!$A$2:$A$1401,0))</f>
        <v>51.16</v>
      </c>
      <c r="D938" s="19" t="n">
        <f aca="false">INDEX(Pricebook!$L$2:$L$1401,MATCH(A938,Pricebook!$A$2:$A$1401,0))</f>
        <v>75.25</v>
      </c>
      <c r="E938" s="21" t="s">
        <v>2971</v>
      </c>
    </row>
    <row r="939" customFormat="false" ht="15" hidden="false" customHeight="false" outlineLevel="0" collapsed="false">
      <c r="A939" s="21" t="s">
        <v>2042</v>
      </c>
      <c r="B939" s="21" t="str">
        <f aca="false">INDEX(Pricebook!$B$2:$B$1401,MATCH(A939,Pricebook!$A$2:$A$1401,0))</f>
        <v>LED bollard light 1000mm, black, Range A</v>
      </c>
      <c r="C939" s="19" t="n">
        <f aca="false">INDEX(Pricebook!$G$2:$G$1401,MATCH(A939,Pricebook!$A$2:$A$1401,0))</f>
        <v>62.93</v>
      </c>
      <c r="D939" s="19" t="n">
        <f aca="false">INDEX(Pricebook!$L$2:$L$1401,MATCH(A939,Pricebook!$A$2:$A$1401,0))</f>
        <v>101.5</v>
      </c>
      <c r="E939" s="21"/>
    </row>
    <row r="940" customFormat="false" ht="15" hidden="false" customHeight="false" outlineLevel="0" collapsed="false">
      <c r="A940" s="21" t="s">
        <v>2044</v>
      </c>
      <c r="B940" s="21" t="str">
        <f aca="false">INDEX(Pricebook!$B$2:$B$1401,MATCH(A940,Pricebook!$A$2:$A$1401,0))</f>
        <v>LED bunker light 24W IP65, black, Range A</v>
      </c>
      <c r="C940" s="19" t="n">
        <f aca="false">INDEX(Pricebook!$G$2:$G$1401,MATCH(A940,Pricebook!$A$2:$A$1401,0))</f>
        <v>33.65</v>
      </c>
      <c r="D940" s="19" t="n">
        <f aca="false">INDEX(Pricebook!$L$2:$L$1401,MATCH(A940,Pricebook!$A$2:$A$1401,0))</f>
        <v>54.3</v>
      </c>
      <c r="E940" s="21"/>
    </row>
    <row r="941" customFormat="false" ht="15" hidden="false" customHeight="false" outlineLevel="0" collapsed="false">
      <c r="A941" s="21" t="s">
        <v>2046</v>
      </c>
      <c r="B941" s="21" t="str">
        <f aca="false">INDEX(Pricebook!$B$2:$B$1401,MATCH(A941,Pricebook!$A$2:$A$1401,0))</f>
        <v>LED bollard light 600mm, stainless, Range D</v>
      </c>
      <c r="C941" s="19" t="n">
        <f aca="false">INDEX(Pricebook!$G$2:$G$1401,MATCH(A941,Pricebook!$A$2:$A$1401,0))</f>
        <v>67.47</v>
      </c>
      <c r="D941" s="19" t="n">
        <f aca="false">INDEX(Pricebook!$L$2:$L$1401,MATCH(A941,Pricebook!$A$2:$A$1401,0))</f>
        <v>108.85</v>
      </c>
      <c r="E941" s="21"/>
    </row>
    <row r="942" customFormat="false" ht="15" hidden="false" customHeight="false" outlineLevel="0" collapsed="false">
      <c r="A942" s="21" t="s">
        <v>2048</v>
      </c>
      <c r="B942" s="21" t="str">
        <f aca="false">INDEX(Pricebook!$B$2:$B$1401,MATCH(A942,Pricebook!$A$2:$A$1401,0))</f>
        <v>LED sensor light 12W, IP44, Range B</v>
      </c>
      <c r="C942" s="19" t="n">
        <f aca="false">INDEX(Pricebook!$G$2:$G$1401,MATCH(A942,Pricebook!$A$2:$A$1401,0))</f>
        <v>39.32</v>
      </c>
      <c r="D942" s="19" t="n">
        <f aca="false">INDEX(Pricebook!$L$2:$L$1401,MATCH(A942,Pricebook!$A$2:$A$1401,0))</f>
        <v>63.45</v>
      </c>
      <c r="E942" s="21"/>
    </row>
    <row r="943" customFormat="false" ht="15" hidden="false" customHeight="false" outlineLevel="0" collapsed="false">
      <c r="A943" s="21" t="s">
        <v>2050</v>
      </c>
      <c r="B943" s="21" t="str">
        <f aca="false">INDEX(Pricebook!$B$2:$B$1401,MATCH(A943,Pricebook!$A$2:$A$1401,0))</f>
        <v>LED exit sign 3hr, maintained, double sided, Range C</v>
      </c>
      <c r="C943" s="19" t="n">
        <f aca="false">INDEX(Pricebook!$G$2:$G$1401,MATCH(A943,Pricebook!$A$2:$A$1401,0))</f>
        <v>90.44</v>
      </c>
      <c r="D943" s="19" t="n">
        <f aca="false">INDEX(Pricebook!$L$2:$L$1401,MATCH(A943,Pricebook!$A$2:$A$1401,0))</f>
        <v>131.1</v>
      </c>
      <c r="E943" s="21"/>
    </row>
    <row r="944" customFormat="false" ht="15" hidden="false" customHeight="false" outlineLevel="0" collapsed="false">
      <c r="A944" s="21" t="s">
        <v>2052</v>
      </c>
      <c r="B944" s="21" t="str">
        <f aca="false">INDEX(Pricebook!$B$2:$B$1401,MATCH(A944,Pricebook!$A$2:$A$1401,0))</f>
        <v>LED sensor light 20W, IP44, Range B</v>
      </c>
      <c r="C944" s="19" t="n">
        <f aca="false">INDEX(Pricebook!$G$2:$G$1401,MATCH(A944,Pricebook!$A$2:$A$1401,0))</f>
        <v>54.43</v>
      </c>
      <c r="D944" s="19" t="n">
        <f aca="false">INDEX(Pricebook!$L$2:$L$1401,MATCH(A944,Pricebook!$A$2:$A$1401,0))</f>
        <v>87.8</v>
      </c>
      <c r="E944" s="21"/>
    </row>
    <row r="945" customFormat="false" ht="15" hidden="false" customHeight="false" outlineLevel="0" collapsed="false">
      <c r="A945" s="21" t="s">
        <v>2054</v>
      </c>
      <c r="B945" s="21" t="str">
        <f aca="false">INDEX(Pricebook!$B$2:$B$1401,MATCH(A945,Pricebook!$A$2:$A$1401,0))</f>
        <v>LED bunker light 18W IP65, black, Range D</v>
      </c>
      <c r="C945" s="19" t="n">
        <f aca="false">INDEX(Pricebook!$G$2:$G$1401,MATCH(A945,Pricebook!$A$2:$A$1401,0))</f>
        <v>42.15</v>
      </c>
      <c r="D945" s="19" t="n">
        <f aca="false">INDEX(Pricebook!$L$2:$L$1401,MATCH(A945,Pricebook!$A$2:$A$1401,0))</f>
        <v>68</v>
      </c>
      <c r="E945" s="21"/>
    </row>
    <row r="946" customFormat="false" ht="15" hidden="false" customHeight="false" outlineLevel="0" collapsed="false">
      <c r="A946" s="21" t="s">
        <v>2056</v>
      </c>
      <c r="B946" s="21" t="str">
        <f aca="false">INDEX(Pricebook!$B$2:$B$1401,MATCH(A946,Pricebook!$A$2:$A$1401,0))</f>
        <v>LED wall pack 60W, white, Range D</v>
      </c>
      <c r="C946" s="19" t="n">
        <f aca="false">INDEX(Pricebook!$G$2:$G$1401,MATCH(A946,Pricebook!$A$2:$A$1401,0))</f>
        <v>136.75</v>
      </c>
      <c r="D946" s="19" t="n">
        <f aca="false">INDEX(Pricebook!$L$2:$L$1401,MATCH(A946,Pricebook!$A$2:$A$1401,0))</f>
        <v>220.6</v>
      </c>
      <c r="E946" s="21"/>
    </row>
    <row r="947" customFormat="false" ht="15" hidden="false" customHeight="false" outlineLevel="0" collapsed="false">
      <c r="A947" s="21" t="s">
        <v>2058</v>
      </c>
      <c r="B947" s="21" t="str">
        <f aca="false">INDEX(Pricebook!$B$2:$B$1401,MATCH(A947,Pricebook!$A$2:$A$1401,0))</f>
        <v>LED bunker light 12W IP65, white, Range A</v>
      </c>
      <c r="C947" s="19" t="n">
        <f aca="false">INDEX(Pricebook!$G$2:$G$1401,MATCH(A947,Pricebook!$A$2:$A$1401,0))</f>
        <v>21.43</v>
      </c>
      <c r="D947" s="19" t="n">
        <f aca="false">INDEX(Pricebook!$L$2:$L$1401,MATCH(A947,Pricebook!$A$2:$A$1401,0))</f>
        <v>34.6</v>
      </c>
      <c r="E947" s="21"/>
    </row>
    <row r="948" customFormat="false" ht="15" hidden="false" customHeight="false" outlineLevel="0" collapsed="false">
      <c r="A948" s="21" t="s">
        <v>2060</v>
      </c>
      <c r="B948" s="21" t="str">
        <f aca="false">INDEX(Pricebook!$B$2:$B$1401,MATCH(A948,Pricebook!$A$2:$A$1401,0))</f>
        <v>LED flood light 30W IP65, with sensor, Range D</v>
      </c>
      <c r="C948" s="19" t="n">
        <f aca="false">INDEX(Pricebook!$G$2:$G$1401,MATCH(A948,Pricebook!$A$2:$A$1401,0))</f>
        <v>52.51</v>
      </c>
      <c r="D948" s="19" t="n">
        <f aca="false">INDEX(Pricebook!$L$2:$L$1401,MATCH(A948,Pricebook!$A$2:$A$1401,0))</f>
        <v>84.7</v>
      </c>
      <c r="E948" s="21"/>
    </row>
    <row r="949" customFormat="false" ht="15" hidden="false" customHeight="false" outlineLevel="0" collapsed="false">
      <c r="A949" s="21" t="s">
        <v>2062</v>
      </c>
      <c r="B949" s="21" t="str">
        <f aca="false">INDEX(Pricebook!$B$2:$B$1401,MATCH(A949,Pricebook!$A$2:$A$1401,0))</f>
        <v>LED bollard light 1000mm, black, Range B</v>
      </c>
      <c r="C949" s="19" t="n">
        <f aca="false">INDEX(Pricebook!$G$2:$G$1401,MATCH(A949,Pricebook!$A$2:$A$1401,0))</f>
        <v>75.08</v>
      </c>
      <c r="D949" s="19" t="n">
        <f aca="false">INDEX(Pricebook!$L$2:$L$1401,MATCH(A949,Pricebook!$A$2:$A$1401,0))</f>
        <v>121.1</v>
      </c>
      <c r="E949" s="21"/>
    </row>
    <row r="950" customFormat="false" ht="15" hidden="false" customHeight="false" outlineLevel="0" collapsed="false">
      <c r="A950" s="21" t="s">
        <v>2064</v>
      </c>
      <c r="B950" s="21" t="str">
        <f aca="false">INDEX(Pricebook!$B$2:$B$1401,MATCH(A950,Pricebook!$A$2:$A$1401,0))</f>
        <v>LED bollard light 800mm, black, Range A</v>
      </c>
      <c r="C950" s="19" t="n">
        <f aca="false">INDEX(Pricebook!$G$2:$G$1401,MATCH(A950,Pricebook!$A$2:$A$1401,0))</f>
        <v>51.66</v>
      </c>
      <c r="D950" s="19" t="n">
        <f aca="false">INDEX(Pricebook!$L$2:$L$1401,MATCH(A950,Pricebook!$A$2:$A$1401,0))</f>
        <v>83.35</v>
      </c>
      <c r="E950" s="21"/>
    </row>
    <row r="951" customFormat="false" ht="15" hidden="false" customHeight="false" outlineLevel="0" collapsed="false">
      <c r="A951" s="21" t="s">
        <v>2066</v>
      </c>
      <c r="B951" s="21" t="str">
        <f aca="false">INDEX(Pricebook!$B$2:$B$1401,MATCH(A951,Pricebook!$A$2:$A$1401,0))</f>
        <v>LED bunker light 12W IP65, white, Range D</v>
      </c>
      <c r="C951" s="19" t="n">
        <f aca="false">INDEX(Pricebook!$G$2:$G$1401,MATCH(A951,Pricebook!$A$2:$A$1401,0))</f>
        <v>33.35</v>
      </c>
      <c r="D951" s="19" t="n">
        <f aca="false">INDEX(Pricebook!$L$2:$L$1401,MATCH(A951,Pricebook!$A$2:$A$1401,0))</f>
        <v>53.8</v>
      </c>
      <c r="E951" s="21" t="s">
        <v>2972</v>
      </c>
    </row>
    <row r="952" customFormat="false" ht="15" hidden="false" customHeight="false" outlineLevel="0" collapsed="false">
      <c r="A952" s="21" t="s">
        <v>2068</v>
      </c>
      <c r="B952" s="21" t="str">
        <f aca="false">INDEX(Pricebook!$B$2:$B$1401,MATCH(A952,Pricebook!$A$2:$A$1401,0))</f>
        <v>Emergency light LED 3hr, twin spot 2 x 5W, recessed, Range C</v>
      </c>
      <c r="C952" s="19" t="n">
        <f aca="false">INDEX(Pricebook!$G$2:$G$1401,MATCH(A952,Pricebook!$A$2:$A$1401,0))</f>
        <v>67.55</v>
      </c>
      <c r="D952" s="19" t="n">
        <f aca="false">INDEX(Pricebook!$L$2:$L$1401,MATCH(A952,Pricebook!$A$2:$A$1401,0))</f>
        <v>109</v>
      </c>
      <c r="E952" s="21"/>
    </row>
    <row r="953" customFormat="false" ht="15" hidden="false" customHeight="false" outlineLevel="0" collapsed="false">
      <c r="A953" s="21" t="s">
        <v>2070</v>
      </c>
      <c r="B953" s="21" t="str">
        <f aca="false">INDEX(Pricebook!$B$2:$B$1401,MATCH(A953,Pricebook!$A$2:$A$1401,0))</f>
        <v>LED bollard light 800mm, stainless, Range A</v>
      </c>
      <c r="C953" s="19" t="n">
        <f aca="false">INDEX(Pricebook!$G$2:$G$1401,MATCH(A953,Pricebook!$A$2:$A$1401,0))</f>
        <v>51.36</v>
      </c>
      <c r="D953" s="19" t="n">
        <f aca="false">INDEX(Pricebook!$L$2:$L$1401,MATCH(A953,Pricebook!$A$2:$A$1401,0))</f>
        <v>82.85</v>
      </c>
      <c r="E953" s="21"/>
    </row>
    <row r="954" customFormat="false" ht="15" hidden="false" customHeight="false" outlineLevel="0" collapsed="false">
      <c r="A954" s="21" t="s">
        <v>2072</v>
      </c>
      <c r="B954" s="21" t="str">
        <f aca="false">INDEX(Pricebook!$B$2:$B$1401,MATCH(A954,Pricebook!$A$2:$A$1401,0))</f>
        <v>LED bunker light 18W IP65, white, Range B</v>
      </c>
      <c r="C954" s="19" t="n">
        <f aca="false">INDEX(Pricebook!$G$2:$G$1401,MATCH(A954,Pricebook!$A$2:$A$1401,0))</f>
        <v>30.86</v>
      </c>
      <c r="D954" s="19" t="n">
        <f aca="false">INDEX(Pricebook!$L$2:$L$1401,MATCH(A954,Pricebook!$A$2:$A$1401,0))</f>
        <v>49.8</v>
      </c>
      <c r="E954" s="21"/>
    </row>
    <row r="955" customFormat="false" ht="15" hidden="false" customHeight="false" outlineLevel="0" collapsed="false">
      <c r="A955" s="21" t="s">
        <v>2074</v>
      </c>
      <c r="B955" s="21" t="str">
        <f aca="false">INDEX(Pricebook!$B$2:$B$1401,MATCH(A955,Pricebook!$A$2:$A$1401,0))</f>
        <v>LED wall pack 30W, black, Range A</v>
      </c>
      <c r="C955" s="19" t="n">
        <f aca="false">INDEX(Pricebook!$G$2:$G$1401,MATCH(A955,Pricebook!$A$2:$A$1401,0))</f>
        <v>55.43</v>
      </c>
      <c r="D955" s="19" t="n">
        <f aca="false">INDEX(Pricebook!$L$2:$L$1401,MATCH(A955,Pricebook!$A$2:$A$1401,0))</f>
        <v>89.45</v>
      </c>
      <c r="E955" s="21"/>
    </row>
    <row r="956" customFormat="false" ht="15" hidden="false" customHeight="false" outlineLevel="0" collapsed="false">
      <c r="A956" s="21" t="s">
        <v>2076</v>
      </c>
      <c r="B956" s="21" t="str">
        <f aca="false">INDEX(Pricebook!$B$2:$B$1401,MATCH(A956,Pricebook!$A$2:$A$1401,0))</f>
        <v>Emergency LED batten 3hr 1200mm 18W, Range B</v>
      </c>
      <c r="C956" s="19" t="n">
        <f aca="false">INDEX(Pricebook!$G$2:$G$1401,MATCH(A956,Pricebook!$A$2:$A$1401,0))</f>
        <v>60.08</v>
      </c>
      <c r="D956" s="19" t="n">
        <f aca="false">INDEX(Pricebook!$L$2:$L$1401,MATCH(A956,Pricebook!$A$2:$A$1401,0))</f>
        <v>89.7</v>
      </c>
      <c r="E956" s="21"/>
    </row>
    <row r="957" customFormat="false" ht="15" hidden="false" customHeight="false" outlineLevel="0" collapsed="false">
      <c r="A957" s="21" t="s">
        <v>2078</v>
      </c>
      <c r="B957" s="21" t="str">
        <f aca="false">INDEX(Pricebook!$B$2:$B$1401,MATCH(A957,Pricebook!$A$2:$A$1401,0))</f>
        <v>Emergency light LED 3hr, twin spot 2 x 3W, surface, Range B</v>
      </c>
      <c r="C957" s="19" t="n">
        <f aca="false">INDEX(Pricebook!$G$2:$G$1401,MATCH(A957,Pricebook!$A$2:$A$1401,0))</f>
        <v>43.75</v>
      </c>
      <c r="D957" s="19" t="n">
        <f aca="false">INDEX(Pricebook!$L$2:$L$1401,MATCH(A957,Pricebook!$A$2:$A$1401,0))</f>
        <v>60.8</v>
      </c>
      <c r="E957" s="21"/>
    </row>
    <row r="958" customFormat="false" ht="15" hidden="false" customHeight="false" outlineLevel="0" collapsed="false">
      <c r="A958" s="21" t="s">
        <v>2080</v>
      </c>
      <c r="B958" s="21" t="str">
        <f aca="false">INDEX(Pricebook!$B$2:$B$1401,MATCH(A958,Pricebook!$A$2:$A$1401,0))</f>
        <v>Emergency light LED 3hr, twin spot 2 x 3W, recessed, Range D</v>
      </c>
      <c r="C958" s="19" t="n">
        <f aca="false">INDEX(Pricebook!$G$2:$G$1401,MATCH(A958,Pricebook!$A$2:$A$1401,0))</f>
        <v>59.09</v>
      </c>
      <c r="D958" s="19" t="n">
        <f aca="false">INDEX(Pricebook!$L$2:$L$1401,MATCH(A958,Pricebook!$A$2:$A$1401,0))</f>
        <v>95.35</v>
      </c>
      <c r="E958" s="21"/>
    </row>
    <row r="959" customFormat="false" ht="15" hidden="false" customHeight="false" outlineLevel="0" collapsed="false">
      <c r="A959" s="21" t="s">
        <v>2082</v>
      </c>
      <c r="B959" s="21" t="str">
        <f aca="false">INDEX(Pricebook!$B$2:$B$1401,MATCH(A959,Pricebook!$A$2:$A$1401,0))</f>
        <v>LED flood light 150W IP65, with sensor, Range A</v>
      </c>
      <c r="C959" s="19" t="n">
        <f aca="false">INDEX(Pricebook!$G$2:$G$1401,MATCH(A959,Pricebook!$A$2:$A$1401,0))</f>
        <v>128.46</v>
      </c>
      <c r="D959" s="19" t="n">
        <f aca="false">INDEX(Pricebook!$L$2:$L$1401,MATCH(A959,Pricebook!$A$2:$A$1401,0))</f>
        <v>207.2</v>
      </c>
      <c r="E959" s="21"/>
    </row>
    <row r="960" customFormat="false" ht="15" hidden="false" customHeight="false" outlineLevel="0" collapsed="false">
      <c r="A960" s="21" t="s">
        <v>2084</v>
      </c>
      <c r="B960" s="21" t="str">
        <f aca="false">INDEX(Pricebook!$B$2:$B$1401,MATCH(A960,Pricebook!$A$2:$A$1401,0))</f>
        <v>LED bollard light 600mm, stainless, Range C</v>
      </c>
      <c r="C960" s="19" t="n">
        <f aca="false">INDEX(Pricebook!$G$2:$G$1401,MATCH(A960,Pricebook!$A$2:$A$1401,0))</f>
        <v>56.95</v>
      </c>
      <c r="D960" s="19" t="n">
        <f aca="false">INDEX(Pricebook!$L$2:$L$1401,MATCH(A960,Pricebook!$A$2:$A$1401,0))</f>
        <v>91.9</v>
      </c>
      <c r="E960" s="21"/>
    </row>
    <row r="961" customFormat="false" ht="15" hidden="false" customHeight="false" outlineLevel="0" collapsed="false">
      <c r="A961" s="21" t="s">
        <v>2086</v>
      </c>
      <c r="B961" s="21" t="str">
        <f aca="false">INDEX(Pricebook!$B$2:$B$1401,MATCH(A961,Pricebook!$A$2:$A$1401,0))</f>
        <v>LED flood light 30W IP65, with sensor, Range B</v>
      </c>
      <c r="C961" s="19" t="n">
        <f aca="false">INDEX(Pricebook!$G$2:$G$1401,MATCH(A961,Pricebook!$A$2:$A$1401,0))</f>
        <v>39.01</v>
      </c>
      <c r="D961" s="19" t="n">
        <f aca="false">INDEX(Pricebook!$L$2:$L$1401,MATCH(A961,Pricebook!$A$2:$A$1401,0))</f>
        <v>62.95</v>
      </c>
      <c r="E961" s="21"/>
    </row>
    <row r="962" customFormat="false" ht="15" hidden="false" customHeight="false" outlineLevel="0" collapsed="false">
      <c r="A962" s="21" t="s">
        <v>2088</v>
      </c>
      <c r="B962" s="21" t="str">
        <f aca="false">INDEX(Pricebook!$B$2:$B$1401,MATCH(A962,Pricebook!$A$2:$A$1401,0))</f>
        <v>LED flood light 100W IP65, no sensor, Range C</v>
      </c>
      <c r="C962" s="19" t="n">
        <f aca="false">INDEX(Pricebook!$G$2:$G$1401,MATCH(A962,Pricebook!$A$2:$A$1401,0))</f>
        <v>92.33</v>
      </c>
      <c r="D962" s="19" t="n">
        <f aca="false">INDEX(Pricebook!$L$2:$L$1401,MATCH(A962,Pricebook!$A$2:$A$1401,0))</f>
        <v>148.95</v>
      </c>
      <c r="E962" s="21"/>
    </row>
    <row r="963" customFormat="false" ht="15" hidden="false" customHeight="false" outlineLevel="0" collapsed="false">
      <c r="A963" s="21" t="s">
        <v>2090</v>
      </c>
      <c r="B963" s="21" t="str">
        <f aca="false">INDEX(Pricebook!$B$2:$B$1401,MATCH(A963,Pricebook!$A$2:$A$1401,0))</f>
        <v>LED wall pack 60W, white, Range B</v>
      </c>
      <c r="C963" s="19" t="n">
        <f aca="false">INDEX(Pricebook!$G$2:$G$1401,MATCH(A963,Pricebook!$A$2:$A$1401,0))</f>
        <v>102.32</v>
      </c>
      <c r="D963" s="19" t="n">
        <f aca="false">INDEX(Pricebook!$L$2:$L$1401,MATCH(A963,Pricebook!$A$2:$A$1401,0))</f>
        <v>165.05</v>
      </c>
      <c r="E963" s="21"/>
    </row>
    <row r="964" customFormat="false" ht="15" hidden="false" customHeight="false" outlineLevel="0" collapsed="false">
      <c r="A964" s="21" t="s">
        <v>2092</v>
      </c>
      <c r="B964" s="21" t="str">
        <f aca="false">INDEX(Pricebook!$B$2:$B$1401,MATCH(A964,Pricebook!$A$2:$A$1401,0))</f>
        <v>LED wall pack 60W, black, Range C</v>
      </c>
      <c r="C964" s="19" t="n">
        <f aca="false">INDEX(Pricebook!$G$2:$G$1401,MATCH(A964,Pricebook!$A$2:$A$1401,0))</f>
        <v>116.47</v>
      </c>
      <c r="D964" s="19" t="n">
        <f aca="false">INDEX(Pricebook!$L$2:$L$1401,MATCH(A964,Pricebook!$A$2:$A$1401,0))</f>
        <v>187.9</v>
      </c>
      <c r="E964" s="21"/>
    </row>
    <row r="965" customFormat="false" ht="15" hidden="false" customHeight="false" outlineLevel="0" collapsed="false">
      <c r="A965" s="21" t="s">
        <v>2094</v>
      </c>
      <c r="B965" s="21" t="str">
        <f aca="false">INDEX(Pricebook!$B$2:$B$1401,MATCH(A965,Pricebook!$A$2:$A$1401,0))</f>
        <v>LED flood light 30W IP65, no sensor, Range A</v>
      </c>
      <c r="C965" s="19" t="n">
        <f aca="false">INDEX(Pricebook!$G$2:$G$1401,MATCH(A965,Pricebook!$A$2:$A$1401,0))</f>
        <v>26.83</v>
      </c>
      <c r="D965" s="19" t="n">
        <f aca="false">INDEX(Pricebook!$L$2:$L$1401,MATCH(A965,Pricebook!$A$2:$A$1401,0))</f>
        <v>43.3</v>
      </c>
      <c r="E965" s="21"/>
    </row>
    <row r="966" customFormat="false" ht="15" hidden="false" customHeight="false" outlineLevel="0" collapsed="false">
      <c r="A966" s="21" t="s">
        <v>2096</v>
      </c>
      <c r="B966" s="21" t="str">
        <f aca="false">INDEX(Pricebook!$B$2:$B$1401,MATCH(A966,Pricebook!$A$2:$A$1401,0))</f>
        <v>LED bollard light 1000mm, stainless, Range D</v>
      </c>
      <c r="C966" s="19" t="n">
        <f aca="false">INDEX(Pricebook!$G$2:$G$1401,MATCH(A966,Pricebook!$A$2:$A$1401,0))</f>
        <v>100.01</v>
      </c>
      <c r="D966" s="19" t="n">
        <f aca="false">INDEX(Pricebook!$L$2:$L$1401,MATCH(A966,Pricebook!$A$2:$A$1401,0))</f>
        <v>161.35</v>
      </c>
      <c r="E966" s="21"/>
    </row>
    <row r="967" customFormat="false" ht="15" hidden="false" customHeight="false" outlineLevel="0" collapsed="false">
      <c r="A967" s="21" t="s">
        <v>2098</v>
      </c>
      <c r="B967" s="21" t="str">
        <f aca="false">INDEX(Pricebook!$B$2:$B$1401,MATCH(A967,Pricebook!$A$2:$A$1401,0))</f>
        <v>LED wall pack 60W, black, Range A</v>
      </c>
      <c r="C967" s="19" t="n">
        <f aca="false">INDEX(Pricebook!$G$2:$G$1401,MATCH(A967,Pricebook!$A$2:$A$1401,0))</f>
        <v>86.63</v>
      </c>
      <c r="D967" s="19" t="n">
        <f aca="false">INDEX(Pricebook!$L$2:$L$1401,MATCH(A967,Pricebook!$A$2:$A$1401,0))</f>
        <v>120.35</v>
      </c>
      <c r="E967" s="21"/>
    </row>
    <row r="968" customFormat="false" ht="15" hidden="false" customHeight="false" outlineLevel="0" collapsed="false">
      <c r="A968" s="21" t="s">
        <v>2100</v>
      </c>
      <c r="B968" s="21" t="str">
        <f aca="false">INDEX(Pricebook!$B$2:$B$1401,MATCH(A968,Pricebook!$A$2:$A$1401,0))</f>
        <v>Emergency LED batten 3hr 1200mm 18W, Range A</v>
      </c>
      <c r="C968" s="19" t="n">
        <f aca="false">INDEX(Pricebook!$G$2:$G$1401,MATCH(A968,Pricebook!$A$2:$A$1401,0))</f>
        <v>51.89</v>
      </c>
      <c r="D968" s="19" t="n">
        <f aca="false">INDEX(Pricebook!$L$2:$L$1401,MATCH(A968,Pricebook!$A$2:$A$1401,0))</f>
        <v>83.7</v>
      </c>
      <c r="E968" s="21"/>
    </row>
    <row r="969" customFormat="false" ht="15" hidden="false" customHeight="false" outlineLevel="0" collapsed="false">
      <c r="A969" s="21" t="s">
        <v>2102</v>
      </c>
      <c r="B969" s="21" t="str">
        <f aca="false">INDEX(Pricebook!$B$2:$B$1401,MATCH(A969,Pricebook!$A$2:$A$1401,0))</f>
        <v>LED flood light 100W IP65, with sensor, Range A</v>
      </c>
      <c r="C969" s="19" t="n">
        <f aca="false">INDEX(Pricebook!$G$2:$G$1401,MATCH(A969,Pricebook!$A$2:$A$1401,0))</f>
        <v>85.46</v>
      </c>
      <c r="D969" s="19" t="n">
        <f aca="false">INDEX(Pricebook!$L$2:$L$1401,MATCH(A969,Pricebook!$A$2:$A$1401,0))</f>
        <v>137.85</v>
      </c>
      <c r="E969" s="21"/>
    </row>
    <row r="970" customFormat="false" ht="15" hidden="false" customHeight="false" outlineLevel="0" collapsed="false">
      <c r="A970" s="21" t="s">
        <v>2104</v>
      </c>
      <c r="B970" s="21" t="str">
        <f aca="false">INDEX(Pricebook!$B$2:$B$1401,MATCH(A970,Pricebook!$A$2:$A$1401,0))</f>
        <v>Emergency light LED 3hr, twin spot 2 x 5W, surface, Range C</v>
      </c>
      <c r="C970" s="19" t="n">
        <f aca="false">INDEX(Pricebook!$G$2:$G$1401,MATCH(A970,Pricebook!$A$2:$A$1401,0))</f>
        <v>66.45</v>
      </c>
      <c r="D970" s="19" t="n">
        <f aca="false">INDEX(Pricebook!$L$2:$L$1401,MATCH(A970,Pricebook!$A$2:$A$1401,0))</f>
        <v>107.2</v>
      </c>
      <c r="E970" s="21"/>
    </row>
    <row r="971" customFormat="false" ht="15" hidden="false" customHeight="false" outlineLevel="0" collapsed="false">
      <c r="A971" s="21" t="s">
        <v>2106</v>
      </c>
      <c r="B971" s="21" t="str">
        <f aca="false">INDEX(Pricebook!$B$2:$B$1401,MATCH(A971,Pricebook!$A$2:$A$1401,0))</f>
        <v>LED sensor light 12W, IP44, Range C</v>
      </c>
      <c r="C971" s="19" t="n">
        <f aca="false">INDEX(Pricebook!$G$2:$G$1401,MATCH(A971,Pricebook!$A$2:$A$1401,0))</f>
        <v>45.12</v>
      </c>
      <c r="D971" s="19" t="n">
        <f aca="false">INDEX(Pricebook!$L$2:$L$1401,MATCH(A971,Pricebook!$A$2:$A$1401,0))</f>
        <v>72.8</v>
      </c>
      <c r="E971" s="21"/>
    </row>
    <row r="972" customFormat="false" ht="15" hidden="false" customHeight="false" outlineLevel="0" collapsed="false">
      <c r="A972" s="21" t="s">
        <v>2108</v>
      </c>
      <c r="B972" s="21" t="str">
        <f aca="false">INDEX(Pricebook!$B$2:$B$1401,MATCH(A972,Pricebook!$A$2:$A$1401,0))</f>
        <v>LED bunker light 24W IP65, black, Range C</v>
      </c>
      <c r="C972" s="19" t="n">
        <f aca="false">INDEX(Pricebook!$G$2:$G$1401,MATCH(A972,Pricebook!$A$2:$A$1401,0))</f>
        <v>45.42</v>
      </c>
      <c r="D972" s="19" t="n">
        <f aca="false">INDEX(Pricebook!$L$2:$L$1401,MATCH(A972,Pricebook!$A$2:$A$1401,0))</f>
        <v>73.3</v>
      </c>
      <c r="E972" s="21"/>
    </row>
    <row r="973" customFormat="false" ht="15" hidden="false" customHeight="false" outlineLevel="0" collapsed="false">
      <c r="A973" s="21" t="s">
        <v>2110</v>
      </c>
      <c r="B973" s="21" t="str">
        <f aca="false">INDEX(Pricebook!$B$2:$B$1401,MATCH(A973,Pricebook!$A$2:$A$1401,0))</f>
        <v>LED wall pack 30W, white, Range B</v>
      </c>
      <c r="C973" s="19" t="n">
        <f aca="false">INDEX(Pricebook!$G$2:$G$1401,MATCH(A973,Pricebook!$A$2:$A$1401,0))</f>
        <v>64.19</v>
      </c>
      <c r="D973" s="19" t="n">
        <f aca="false">INDEX(Pricebook!$L$2:$L$1401,MATCH(A973,Pricebook!$A$2:$A$1401,0))</f>
        <v>103.55</v>
      </c>
      <c r="E973" s="21"/>
    </row>
    <row r="974" customFormat="false" ht="15" hidden="false" customHeight="false" outlineLevel="0" collapsed="false">
      <c r="A974" s="21" t="s">
        <v>2112</v>
      </c>
      <c r="B974" s="21" t="str">
        <f aca="false">INDEX(Pricebook!$B$2:$B$1401,MATCH(A974,Pricebook!$A$2:$A$1401,0))</f>
        <v>LED wall pack 60W, white, Range C</v>
      </c>
      <c r="C974" s="19" t="n">
        <f aca="false">INDEX(Pricebook!$G$2:$G$1401,MATCH(A974,Pricebook!$A$2:$A$1401,0))</f>
        <v>118.37</v>
      </c>
      <c r="D974" s="19" t="n">
        <f aca="false">INDEX(Pricebook!$L$2:$L$1401,MATCH(A974,Pricebook!$A$2:$A$1401,0))</f>
        <v>190.95</v>
      </c>
      <c r="E974" s="21"/>
    </row>
    <row r="975" customFormat="false" ht="15" hidden="false" customHeight="false" outlineLevel="0" collapsed="false">
      <c r="A975" s="21" t="s">
        <v>2114</v>
      </c>
      <c r="B975" s="21" t="str">
        <f aca="false">INDEX(Pricebook!$B$2:$B$1401,MATCH(A975,Pricebook!$A$2:$A$1401,0))</f>
        <v>LED exit sign 3hr, maintained, single sided, Range D</v>
      </c>
      <c r="C975" s="19" t="n">
        <f aca="false">INDEX(Pricebook!$G$2:$G$1401,MATCH(A975,Pricebook!$A$2:$A$1401,0))</f>
        <v>91.92</v>
      </c>
      <c r="D975" s="19" t="n">
        <f aca="false">INDEX(Pricebook!$L$2:$L$1401,MATCH(A975,Pricebook!$A$2:$A$1401,0))</f>
        <v>148.3</v>
      </c>
      <c r="E975" s="21"/>
    </row>
    <row r="976" customFormat="false" ht="15" hidden="false" customHeight="false" outlineLevel="0" collapsed="false">
      <c r="A976" s="21" t="s">
        <v>2116</v>
      </c>
      <c r="B976" s="21" t="str">
        <f aca="false">INDEX(Pricebook!$B$2:$B$1401,MATCH(A976,Pricebook!$A$2:$A$1401,0))</f>
        <v>LED flood light 100W IP65, with sensor, Range B</v>
      </c>
      <c r="C976" s="19" t="n">
        <f aca="false">INDEX(Pricebook!$G$2:$G$1401,MATCH(A976,Pricebook!$A$2:$A$1401,0))</f>
        <v>102.57</v>
      </c>
      <c r="D976" s="19" t="n">
        <f aca="false">INDEX(Pricebook!$L$2:$L$1401,MATCH(A976,Pricebook!$A$2:$A$1401,0))</f>
        <v>165.45</v>
      </c>
      <c r="E976" s="21"/>
    </row>
    <row r="977" customFormat="false" ht="15" hidden="false" customHeight="false" outlineLevel="0" collapsed="false">
      <c r="A977" s="21" t="s">
        <v>2118</v>
      </c>
      <c r="B977" s="21" t="str">
        <f aca="false">INDEX(Pricebook!$B$2:$B$1401,MATCH(A977,Pricebook!$A$2:$A$1401,0))</f>
        <v>LED flood light 150W IP65, with sensor, Range B</v>
      </c>
      <c r="C977" s="19" t="n">
        <f aca="false">INDEX(Pricebook!$G$2:$G$1401,MATCH(A977,Pricebook!$A$2:$A$1401,0))</f>
        <v>149.49</v>
      </c>
      <c r="D977" s="19" t="n">
        <f aca="false">INDEX(Pricebook!$L$2:$L$1401,MATCH(A977,Pricebook!$A$2:$A$1401,0))</f>
        <v>241.15</v>
      </c>
      <c r="E977" s="21"/>
    </row>
    <row r="978" customFormat="false" ht="15" hidden="false" customHeight="false" outlineLevel="0" collapsed="false">
      <c r="A978" s="21" t="s">
        <v>2120</v>
      </c>
      <c r="B978" s="21" t="str">
        <f aca="false">INDEX(Pricebook!$B$2:$B$1401,MATCH(A978,Pricebook!$A$2:$A$1401,0))</f>
        <v>LED bollard light 800mm, stainless, Range B</v>
      </c>
      <c r="C978" s="19" t="n">
        <f aca="false">INDEX(Pricebook!$G$2:$G$1401,MATCH(A978,Pricebook!$A$2:$A$1401,0))</f>
        <v>60.69</v>
      </c>
      <c r="D978" s="19" t="n">
        <f aca="false">INDEX(Pricebook!$L$2:$L$1401,MATCH(A978,Pricebook!$A$2:$A$1401,0))</f>
        <v>97.9</v>
      </c>
      <c r="E978" s="21"/>
    </row>
    <row r="979" customFormat="false" ht="15" hidden="false" customHeight="false" outlineLevel="0" collapsed="false">
      <c r="A979" s="21" t="s">
        <v>2122</v>
      </c>
      <c r="B979" s="21" t="str">
        <f aca="false">INDEX(Pricebook!$B$2:$B$1401,MATCH(A979,Pricebook!$A$2:$A$1401,0))</f>
        <v>LED bunker light 18W IP65, white, Range A</v>
      </c>
      <c r="C979" s="19" t="n">
        <f aca="false">INDEX(Pricebook!$G$2:$G$1401,MATCH(A979,Pricebook!$A$2:$A$1401,0))</f>
        <v>26.81</v>
      </c>
      <c r="D979" s="19" t="n">
        <f aca="false">INDEX(Pricebook!$L$2:$L$1401,MATCH(A979,Pricebook!$A$2:$A$1401,0))</f>
        <v>41.25</v>
      </c>
      <c r="E979" s="21"/>
    </row>
    <row r="980" customFormat="false" ht="15" hidden="false" customHeight="false" outlineLevel="0" collapsed="false">
      <c r="A980" s="21" t="s">
        <v>2124</v>
      </c>
      <c r="B980" s="21" t="str">
        <f aca="false">INDEX(Pricebook!$B$2:$B$1401,MATCH(A980,Pricebook!$A$2:$A$1401,0))</f>
        <v>LED sensor light 20W, IP44, Range D</v>
      </c>
      <c r="C980" s="19" t="n">
        <f aca="false">INDEX(Pricebook!$G$2:$G$1401,MATCH(A980,Pricebook!$A$2:$A$1401,0))</f>
        <v>73.85</v>
      </c>
      <c r="D980" s="19" t="n">
        <f aca="false">INDEX(Pricebook!$L$2:$L$1401,MATCH(A980,Pricebook!$A$2:$A$1401,0))</f>
        <v>107.05</v>
      </c>
      <c r="E980" s="21"/>
    </row>
    <row r="981" customFormat="false" ht="15" hidden="false" customHeight="false" outlineLevel="0" collapsed="false">
      <c r="A981" s="21" t="s">
        <v>2126</v>
      </c>
      <c r="B981" s="21" t="str">
        <f aca="false">INDEX(Pricebook!$B$2:$B$1401,MATCH(A981,Pricebook!$A$2:$A$1401,0))</f>
        <v>LED wall pack 60W, white, Range A</v>
      </c>
      <c r="C981" s="19" t="n">
        <f aca="false">INDEX(Pricebook!$G$2:$G$1401,MATCH(A981,Pricebook!$A$2:$A$1401,0))</f>
        <v>86.93</v>
      </c>
      <c r="D981" s="19" t="n">
        <f aca="false">INDEX(Pricebook!$L$2:$L$1401,MATCH(A981,Pricebook!$A$2:$A$1401,0))</f>
        <v>140.25</v>
      </c>
      <c r="E981" s="21"/>
    </row>
    <row r="982" customFormat="false" ht="15" hidden="false" customHeight="false" outlineLevel="0" collapsed="false">
      <c r="A982" s="21" t="s">
        <v>2128</v>
      </c>
      <c r="B982" s="21" t="str">
        <f aca="false">INDEX(Pricebook!$B$2:$B$1401,MATCH(A982,Pricebook!$A$2:$A$1401,0))</f>
        <v>LED flood light 50W IP65, with sensor, Range B</v>
      </c>
      <c r="C982" s="19" t="n">
        <f aca="false">INDEX(Pricebook!$G$2:$G$1401,MATCH(A982,Pricebook!$A$2:$A$1401,0))</f>
        <v>59.95</v>
      </c>
      <c r="D982" s="19" t="n">
        <f aca="false">INDEX(Pricebook!$L$2:$L$1401,MATCH(A982,Pricebook!$A$2:$A$1401,0))</f>
        <v>96.7</v>
      </c>
      <c r="E982" s="21"/>
    </row>
    <row r="983" customFormat="false" ht="15" hidden="false" customHeight="false" outlineLevel="0" collapsed="false">
      <c r="A983" s="21" t="s">
        <v>2130</v>
      </c>
      <c r="B983" s="21" t="str">
        <f aca="false">INDEX(Pricebook!$B$2:$B$1401,MATCH(A983,Pricebook!$A$2:$A$1401,0))</f>
        <v>LED flood light 30W IP65, no sensor, Range C</v>
      </c>
      <c r="C983" s="19" t="n">
        <f aca="false">INDEX(Pricebook!$G$2:$G$1401,MATCH(A983,Pricebook!$A$2:$A$1401,0))</f>
        <v>35.95</v>
      </c>
      <c r="D983" s="19" t="n">
        <f aca="false">INDEX(Pricebook!$L$2:$L$1401,MATCH(A983,Pricebook!$A$2:$A$1401,0))</f>
        <v>58</v>
      </c>
      <c r="E983" s="21"/>
    </row>
    <row r="984" customFormat="false" ht="15" hidden="false" customHeight="false" outlineLevel="0" collapsed="false">
      <c r="A984" s="21" t="s">
        <v>2132</v>
      </c>
      <c r="B984" s="21" t="str">
        <f aca="false">INDEX(Pricebook!$B$2:$B$1401,MATCH(A984,Pricebook!$A$2:$A$1401,0))</f>
        <v>LED exit sign 3hr, maintained, single sided, Range B</v>
      </c>
      <c r="C984" s="19" t="n">
        <f aca="false">INDEX(Pricebook!$G$2:$G$1401,MATCH(A984,Pricebook!$A$2:$A$1401,0))</f>
        <v>68.55</v>
      </c>
      <c r="D984" s="19" t="n">
        <f aca="false">INDEX(Pricebook!$L$2:$L$1401,MATCH(A984,Pricebook!$A$2:$A$1401,0))</f>
        <v>110.6</v>
      </c>
      <c r="E984" s="21"/>
    </row>
    <row r="985" customFormat="false" ht="15" hidden="false" customHeight="false" outlineLevel="0" collapsed="false">
      <c r="A985" s="21" t="s">
        <v>2134</v>
      </c>
      <c r="B985" s="21" t="str">
        <f aca="false">INDEX(Pricebook!$B$2:$B$1401,MATCH(A985,Pricebook!$A$2:$A$1401,0))</f>
        <v>LED flood light 20W IP65, no sensor, Range C</v>
      </c>
      <c r="C985" s="19" t="n">
        <f aca="false">INDEX(Pricebook!$G$2:$G$1401,MATCH(A985,Pricebook!$A$2:$A$1401,0))</f>
        <v>26.04</v>
      </c>
      <c r="D985" s="19" t="n">
        <f aca="false">INDEX(Pricebook!$L$2:$L$1401,MATCH(A985,Pricebook!$A$2:$A$1401,0))</f>
        <v>42</v>
      </c>
      <c r="E985" s="21"/>
    </row>
    <row r="986" customFormat="false" ht="15" hidden="false" customHeight="false" outlineLevel="0" collapsed="false">
      <c r="A986" s="21" t="s">
        <v>2136</v>
      </c>
      <c r="B986" s="21" t="str">
        <f aca="false">INDEX(Pricebook!$B$2:$B$1401,MATCH(A986,Pricebook!$A$2:$A$1401,0))</f>
        <v>LED flood light 20W IP65, with sensor, Range D</v>
      </c>
      <c r="C986" s="19" t="n">
        <f aca="false">INDEX(Pricebook!$G$2:$G$1401,MATCH(A986,Pricebook!$A$2:$A$1401,0))</f>
        <v>39.06</v>
      </c>
      <c r="D986" s="19" t="n">
        <f aca="false">INDEX(Pricebook!$L$2:$L$1401,MATCH(A986,Pricebook!$A$2:$A$1401,0))</f>
        <v>63</v>
      </c>
      <c r="E986" s="21"/>
    </row>
    <row r="987" customFormat="false" ht="15" hidden="false" customHeight="false" outlineLevel="0" collapsed="false">
      <c r="A987" s="21" t="s">
        <v>2138</v>
      </c>
      <c r="B987" s="21" t="str">
        <f aca="false">INDEX(Pricebook!$B$2:$B$1401,MATCH(A987,Pricebook!$A$2:$A$1401,0))</f>
        <v>LED exit sign 3hr, maintained, double sided, Range A</v>
      </c>
      <c r="C987" s="19" t="n">
        <f aca="false">INDEX(Pricebook!$G$2:$G$1401,MATCH(A987,Pricebook!$A$2:$A$1401,0))</f>
        <v>66.31</v>
      </c>
      <c r="D987" s="19" t="n">
        <f aca="false">INDEX(Pricebook!$L$2:$L$1401,MATCH(A987,Pricebook!$A$2:$A$1401,0))</f>
        <v>107</v>
      </c>
      <c r="E987" s="21"/>
    </row>
    <row r="988" customFormat="false" ht="15" hidden="false" customHeight="false" outlineLevel="0" collapsed="false">
      <c r="A988" s="21" t="s">
        <v>2140</v>
      </c>
      <c r="B988" s="21" t="str">
        <f aca="false">INDEX(Pricebook!$B$2:$B$1401,MATCH(A988,Pricebook!$A$2:$A$1401,0))</f>
        <v>LED bollard light 1000mm, stainless, Range C</v>
      </c>
      <c r="C988" s="19" t="n">
        <f aca="false">INDEX(Pricebook!$G$2:$G$1401,MATCH(A988,Pricebook!$A$2:$A$1401,0))</f>
        <v>85.65</v>
      </c>
      <c r="D988" s="19" t="n">
        <f aca="false">INDEX(Pricebook!$L$2:$L$1401,MATCH(A988,Pricebook!$A$2:$A$1401,0))</f>
        <v>138.15</v>
      </c>
      <c r="E988" s="21"/>
    </row>
    <row r="989" customFormat="false" ht="15" hidden="false" customHeight="false" outlineLevel="0" collapsed="false">
      <c r="A989" s="21" t="s">
        <v>2142</v>
      </c>
      <c r="B989" s="21" t="str">
        <f aca="false">INDEX(Pricebook!$B$2:$B$1401,MATCH(A989,Pricebook!$A$2:$A$1401,0))</f>
        <v>LED bunker light 24W IP65, white, Range B</v>
      </c>
      <c r="C989" s="19" t="n">
        <f aca="false">INDEX(Pricebook!$G$2:$G$1401,MATCH(A989,Pricebook!$A$2:$A$1401,0))</f>
        <v>39.38</v>
      </c>
      <c r="D989" s="19" t="n">
        <f aca="false">INDEX(Pricebook!$L$2:$L$1401,MATCH(A989,Pricebook!$A$2:$A$1401,0))</f>
        <v>63.55</v>
      </c>
      <c r="E989" s="21"/>
    </row>
    <row r="990" customFormat="false" ht="15" hidden="false" customHeight="false" outlineLevel="0" collapsed="false">
      <c r="A990" s="21" t="s">
        <v>2144</v>
      </c>
      <c r="B990" s="21" t="str">
        <f aca="false">INDEX(Pricebook!$B$2:$B$1401,MATCH(A990,Pricebook!$A$2:$A$1401,0))</f>
        <v>LED bollard light 1000mm, black, Range C</v>
      </c>
      <c r="C990" s="19" t="n">
        <f aca="false">INDEX(Pricebook!$G$2:$G$1401,MATCH(A990,Pricebook!$A$2:$A$1401,0))</f>
        <v>86.85</v>
      </c>
      <c r="D990" s="19" t="n">
        <f aca="false">INDEX(Pricebook!$L$2:$L$1401,MATCH(A990,Pricebook!$A$2:$A$1401,0))</f>
        <v>140.1</v>
      </c>
      <c r="E990" s="21"/>
    </row>
    <row r="991" customFormat="false" ht="15" hidden="false" customHeight="false" outlineLevel="0" collapsed="false">
      <c r="A991" s="21" t="s">
        <v>2146</v>
      </c>
      <c r="B991" s="21" t="str">
        <f aca="false">INDEX(Pricebook!$B$2:$B$1401,MATCH(A991,Pricebook!$A$2:$A$1401,0))</f>
        <v>Emergency light LED 3hr, twin spot 2 x 5W, surface, Range A</v>
      </c>
      <c r="C991" s="19" t="n">
        <f aca="false">INDEX(Pricebook!$G$2:$G$1401,MATCH(A991,Pricebook!$A$2:$A$1401,0))</f>
        <v>49.54</v>
      </c>
      <c r="D991" s="19" t="n">
        <f aca="false">INDEX(Pricebook!$L$2:$L$1401,MATCH(A991,Pricebook!$A$2:$A$1401,0))</f>
        <v>79.95</v>
      </c>
      <c r="E991" s="21"/>
    </row>
    <row r="992" customFormat="false" ht="15" hidden="false" customHeight="false" outlineLevel="0" collapsed="false">
      <c r="A992" s="21" t="s">
        <v>2148</v>
      </c>
      <c r="B992" s="21" t="str">
        <f aca="false">INDEX(Pricebook!$B$2:$B$1401,MATCH(A992,Pricebook!$A$2:$A$1401,0))</f>
        <v>LED bunker light 18W IP65, black, Range B</v>
      </c>
      <c r="C992" s="19" t="n">
        <f aca="false">INDEX(Pricebook!$G$2:$G$1401,MATCH(A992,Pricebook!$A$2:$A$1401,0))</f>
        <v>31.55</v>
      </c>
      <c r="D992" s="19" t="n">
        <f aca="false">INDEX(Pricebook!$L$2:$L$1401,MATCH(A992,Pricebook!$A$2:$A$1401,0))</f>
        <v>48.55</v>
      </c>
      <c r="E992" s="21"/>
    </row>
    <row r="993" customFormat="false" ht="15" hidden="false" customHeight="false" outlineLevel="0" collapsed="false">
      <c r="A993" s="21" t="s">
        <v>2150</v>
      </c>
      <c r="B993" s="21" t="str">
        <f aca="false">INDEX(Pricebook!$B$2:$B$1401,MATCH(A993,Pricebook!$A$2:$A$1401,0))</f>
        <v>LED exit sign 3hr, non-maintained, single sided, Range D</v>
      </c>
      <c r="C993" s="19" t="n">
        <f aca="false">INDEX(Pricebook!$G$2:$G$1401,MATCH(A993,Pricebook!$A$2:$A$1401,0))</f>
        <v>88.04</v>
      </c>
      <c r="D993" s="19" t="n">
        <f aca="false">INDEX(Pricebook!$L$2:$L$1401,MATCH(A993,Pricebook!$A$2:$A$1401,0))</f>
        <v>142</v>
      </c>
      <c r="E993" s="21"/>
    </row>
    <row r="994" customFormat="false" ht="15" hidden="false" customHeight="false" outlineLevel="0" collapsed="false">
      <c r="A994" s="21" t="s">
        <v>2152</v>
      </c>
      <c r="B994" s="21" t="str">
        <f aca="false">INDEX(Pricebook!$B$2:$B$1401,MATCH(A994,Pricebook!$A$2:$A$1401,0))</f>
        <v>Emergency light LED 3hr, twin spot 2 x 5W, recessed, Range B</v>
      </c>
      <c r="C994" s="19" t="n">
        <f aca="false">INDEX(Pricebook!$G$2:$G$1401,MATCH(A994,Pricebook!$A$2:$A$1401,0))</f>
        <v>58.29</v>
      </c>
      <c r="D994" s="19" t="n">
        <f aca="false">INDEX(Pricebook!$L$2:$L$1401,MATCH(A994,Pricebook!$A$2:$A$1401,0))</f>
        <v>94.05</v>
      </c>
      <c r="E994" s="21"/>
    </row>
    <row r="995" customFormat="false" ht="15" hidden="false" customHeight="false" outlineLevel="0" collapsed="false">
      <c r="A995" s="21" t="s">
        <v>2154</v>
      </c>
      <c r="B995" s="21" t="str">
        <f aca="false">INDEX(Pricebook!$B$2:$B$1401,MATCH(A995,Pricebook!$A$2:$A$1401,0))</f>
        <v>LED flood light 20W IP65, with sensor, Range B</v>
      </c>
      <c r="C995" s="19" t="n">
        <f aca="false">INDEX(Pricebook!$G$2:$G$1401,MATCH(A995,Pricebook!$A$2:$A$1401,0))</f>
        <v>28.45</v>
      </c>
      <c r="D995" s="19" t="n">
        <f aca="false">INDEX(Pricebook!$L$2:$L$1401,MATCH(A995,Pricebook!$A$2:$A$1401,0))</f>
        <v>45.9</v>
      </c>
      <c r="E995" s="21"/>
    </row>
    <row r="996" customFormat="false" ht="15" hidden="false" customHeight="false" outlineLevel="0" collapsed="false">
      <c r="A996" s="21" t="s">
        <v>2156</v>
      </c>
      <c r="B996" s="21" t="str">
        <f aca="false">INDEX(Pricebook!$B$2:$B$1401,MATCH(A996,Pricebook!$A$2:$A$1401,0))</f>
        <v>LED exit sign 3hr, non-maintained, double sided, Range C</v>
      </c>
      <c r="C996" s="19" t="n">
        <f aca="false">INDEX(Pricebook!$G$2:$G$1401,MATCH(A996,Pricebook!$A$2:$A$1401,0))</f>
        <v>85.26</v>
      </c>
      <c r="D996" s="19" t="n">
        <f aca="false">INDEX(Pricebook!$L$2:$L$1401,MATCH(A996,Pricebook!$A$2:$A$1401,0))</f>
        <v>137.55</v>
      </c>
      <c r="E996" s="21"/>
    </row>
    <row r="997" customFormat="false" ht="15" hidden="false" customHeight="false" outlineLevel="0" collapsed="false">
      <c r="A997" s="21" t="s">
        <v>2158</v>
      </c>
      <c r="B997" s="21" t="str">
        <f aca="false">INDEX(Pricebook!$B$2:$B$1401,MATCH(A997,Pricebook!$A$2:$A$1401,0))</f>
        <v>LED flood light 20W IP65, no sensor, Range D</v>
      </c>
      <c r="C997" s="19" t="n">
        <f aca="false">INDEX(Pricebook!$G$2:$G$1401,MATCH(A997,Pricebook!$A$2:$A$1401,0))</f>
        <v>31.18</v>
      </c>
      <c r="D997" s="19" t="n">
        <f aca="false">INDEX(Pricebook!$L$2:$L$1401,MATCH(A997,Pricebook!$A$2:$A$1401,0))</f>
        <v>50.3</v>
      </c>
      <c r="E997" s="21"/>
    </row>
    <row r="998" customFormat="false" ht="15" hidden="false" customHeight="false" outlineLevel="0" collapsed="false">
      <c r="A998" s="21" t="s">
        <v>2160</v>
      </c>
      <c r="B998" s="21" t="str">
        <f aca="false">INDEX(Pricebook!$B$2:$B$1401,MATCH(A998,Pricebook!$A$2:$A$1401,0))</f>
        <v>Emergency light LED 3hr, twin spot 2 x 5W, recessed, Range D</v>
      </c>
      <c r="C998" s="19" t="n">
        <f aca="false">INDEX(Pricebook!$G$2:$G$1401,MATCH(A998,Pricebook!$A$2:$A$1401,0))</f>
        <v>77.91</v>
      </c>
      <c r="D998" s="19" t="n">
        <f aca="false">INDEX(Pricebook!$L$2:$L$1401,MATCH(A998,Pricebook!$A$2:$A$1401,0))</f>
        <v>125.7</v>
      </c>
      <c r="E998" s="21"/>
    </row>
    <row r="999" customFormat="false" ht="15" hidden="false" customHeight="false" outlineLevel="0" collapsed="false">
      <c r="A999" s="21" t="s">
        <v>2162</v>
      </c>
      <c r="B999" s="21" t="str">
        <f aca="false">INDEX(Pricebook!$B$2:$B$1401,MATCH(A999,Pricebook!$A$2:$A$1401,0))</f>
        <v>Emergency light LED 3hr, twin spot 2 x 5W, recessed, Range A</v>
      </c>
      <c r="C999" s="19" t="n">
        <f aca="false">INDEX(Pricebook!$G$2:$G$1401,MATCH(A999,Pricebook!$A$2:$A$1401,0))</f>
        <v>49.68</v>
      </c>
      <c r="D999" s="19" t="n">
        <f aca="false">INDEX(Pricebook!$L$2:$L$1401,MATCH(A999,Pricebook!$A$2:$A$1401,0))</f>
        <v>72</v>
      </c>
      <c r="E999" s="21"/>
    </row>
    <row r="1000" customFormat="false" ht="15" hidden="false" customHeight="false" outlineLevel="0" collapsed="false">
      <c r="A1000" s="21" t="s">
        <v>2164</v>
      </c>
      <c r="B1000" s="21" t="str">
        <f aca="false">INDEX(Pricebook!$B$2:$B$1401,MATCH(A1000,Pricebook!$A$2:$A$1401,0))</f>
        <v>LED exit sign 3hr, non-maintained, double sided, Range B</v>
      </c>
      <c r="C1000" s="19" t="n">
        <f aca="false">INDEX(Pricebook!$G$2:$G$1401,MATCH(A1000,Pricebook!$A$2:$A$1401,0))</f>
        <v>73.34</v>
      </c>
      <c r="D1000" s="19" t="n">
        <f aca="false">INDEX(Pricebook!$L$2:$L$1401,MATCH(A1000,Pricebook!$A$2:$A$1401,0))</f>
        <v>118.3</v>
      </c>
      <c r="E1000" s="21"/>
    </row>
    <row r="1001" customFormat="false" ht="15" hidden="false" customHeight="false" outlineLevel="0" collapsed="false">
      <c r="A1001" s="21" t="s">
        <v>2166</v>
      </c>
      <c r="B1001" s="21" t="str">
        <f aca="false">INDEX(Pricebook!$B$2:$B$1401,MATCH(A1001,Pricebook!$A$2:$A$1401,0))</f>
        <v>LED bollard light 600mm, black, Range A</v>
      </c>
      <c r="C1001" s="19" t="n">
        <f aca="false">INDEX(Pricebook!$G$2:$G$1401,MATCH(A1001,Pricebook!$A$2:$A$1401,0))</f>
        <v>42.13</v>
      </c>
      <c r="D1001" s="19" t="n">
        <f aca="false">INDEX(Pricebook!$L$2:$L$1401,MATCH(A1001,Pricebook!$A$2:$A$1401,0))</f>
        <v>68</v>
      </c>
      <c r="E1001" s="21"/>
    </row>
    <row r="1002" customFormat="false" ht="15" hidden="false" customHeight="false" outlineLevel="0" collapsed="false">
      <c r="A1002" s="21" t="s">
        <v>2168</v>
      </c>
      <c r="B1002" s="21" t="str">
        <f aca="false">INDEX(Pricebook!$B$2:$B$1401,MATCH(A1002,Pricebook!$A$2:$A$1401,0))</f>
        <v>LED wall pack 30W, white, Range A</v>
      </c>
      <c r="C1002" s="19" t="n">
        <f aca="false">INDEX(Pricebook!$G$2:$G$1401,MATCH(A1002,Pricebook!$A$2:$A$1401,0))</f>
        <v>55</v>
      </c>
      <c r="D1002" s="19" t="n">
        <f aca="false">INDEX(Pricebook!$L$2:$L$1401,MATCH(A1002,Pricebook!$A$2:$A$1401,0))</f>
        <v>88.75</v>
      </c>
      <c r="E1002" s="21"/>
    </row>
    <row r="1003" customFormat="false" ht="15" hidden="false" customHeight="false" outlineLevel="0" collapsed="false">
      <c r="A1003" s="21" t="s">
        <v>2170</v>
      </c>
      <c r="B1003" s="21" t="str">
        <f aca="false">INDEX(Pricebook!$B$2:$B$1401,MATCH(A1003,Pricebook!$A$2:$A$1401,0))</f>
        <v>Emergency light LED 3hr, twin spot 2 x 3W, surface, Range A</v>
      </c>
      <c r="C1003" s="19" t="n">
        <f aca="false">INDEX(Pricebook!$G$2:$G$1401,MATCH(A1003,Pricebook!$A$2:$A$1401,0))</f>
        <v>37.18</v>
      </c>
      <c r="D1003" s="19" t="n">
        <f aca="false">INDEX(Pricebook!$L$2:$L$1401,MATCH(A1003,Pricebook!$A$2:$A$1401,0))</f>
        <v>60</v>
      </c>
      <c r="E1003" s="21"/>
    </row>
    <row r="1004" customFormat="false" ht="15" hidden="false" customHeight="false" outlineLevel="0" collapsed="false">
      <c r="A1004" s="21" t="s">
        <v>2172</v>
      </c>
      <c r="B1004" s="21" t="str">
        <f aca="false">INDEX(Pricebook!$B$2:$B$1401,MATCH(A1004,Pricebook!$A$2:$A$1401,0))</f>
        <v>LED bollard light 800mm, black, Range B</v>
      </c>
      <c r="C1004" s="19" t="n">
        <f aca="false">INDEX(Pricebook!$G$2:$G$1401,MATCH(A1004,Pricebook!$A$2:$A$1401,0))</f>
        <v>60.83</v>
      </c>
      <c r="D1004" s="19" t="n">
        <f aca="false">INDEX(Pricebook!$L$2:$L$1401,MATCH(A1004,Pricebook!$A$2:$A$1401,0))</f>
        <v>98.15</v>
      </c>
      <c r="E1004" s="21"/>
    </row>
    <row r="1005" customFormat="false" ht="15" hidden="false" customHeight="false" outlineLevel="0" collapsed="false">
      <c r="A1005" s="21" t="s">
        <v>2174</v>
      </c>
      <c r="B1005" s="21" t="str">
        <f aca="false">INDEX(Pricebook!$B$2:$B$1401,MATCH(A1005,Pricebook!$A$2:$A$1401,0))</f>
        <v>LED bunker light 12W IP65, black, Range D</v>
      </c>
      <c r="C1005" s="19" t="n">
        <f aca="false">INDEX(Pricebook!$G$2:$G$1401,MATCH(A1005,Pricebook!$A$2:$A$1401,0))</f>
        <v>33.51</v>
      </c>
      <c r="D1005" s="19" t="n">
        <f aca="false">INDEX(Pricebook!$L$2:$L$1401,MATCH(A1005,Pricebook!$A$2:$A$1401,0))</f>
        <v>54.05</v>
      </c>
      <c r="E1005" s="21"/>
    </row>
    <row r="1006" customFormat="false" ht="15" hidden="false" customHeight="false" outlineLevel="0" collapsed="false">
      <c r="A1006" s="21" t="s">
        <v>2176</v>
      </c>
      <c r="B1006" s="21" t="str">
        <f aca="false">INDEX(Pricebook!$B$2:$B$1401,MATCH(A1006,Pricebook!$A$2:$A$1401,0))</f>
        <v>LED bollard light 1000mm, stainless, Range B</v>
      </c>
      <c r="C1006" s="19" t="n">
        <f aca="false">INDEX(Pricebook!$G$2:$G$1401,MATCH(A1006,Pricebook!$A$2:$A$1401,0))</f>
        <v>75.79</v>
      </c>
      <c r="D1006" s="19" t="n">
        <f aca="false">INDEX(Pricebook!$L$2:$L$1401,MATCH(A1006,Pricebook!$A$2:$A$1401,0))</f>
        <v>106.75</v>
      </c>
      <c r="E1006" s="21"/>
    </row>
    <row r="1007" customFormat="false" ht="15" hidden="false" customHeight="false" outlineLevel="0" collapsed="false">
      <c r="A1007" s="21" t="s">
        <v>2178</v>
      </c>
      <c r="B1007" s="21" t="str">
        <f aca="false">INDEX(Pricebook!$B$2:$B$1401,MATCH(A1007,Pricebook!$A$2:$A$1401,0))</f>
        <v>LED wall pack 30W, white, Range D</v>
      </c>
      <c r="C1007" s="19" t="n">
        <f aca="false">INDEX(Pricebook!$G$2:$G$1401,MATCH(A1007,Pricebook!$A$2:$A$1401,0))</f>
        <v>86.08</v>
      </c>
      <c r="D1007" s="19" t="n">
        <f aca="false">INDEX(Pricebook!$L$2:$L$1401,MATCH(A1007,Pricebook!$A$2:$A$1401,0))</f>
        <v>126.6</v>
      </c>
      <c r="E1007" s="21"/>
    </row>
    <row r="1008" customFormat="false" ht="15" hidden="false" customHeight="false" outlineLevel="0" collapsed="false">
      <c r="A1008" s="21" t="s">
        <v>2180</v>
      </c>
      <c r="B1008" s="21" t="str">
        <f aca="false">INDEX(Pricebook!$B$2:$B$1401,MATCH(A1008,Pricebook!$A$2:$A$1401,0))</f>
        <v>LED flood light 100W IP65, no sensor, Range D</v>
      </c>
      <c r="C1008" s="19" t="n">
        <f aca="false">INDEX(Pricebook!$G$2:$G$1401,MATCH(A1008,Pricebook!$A$2:$A$1401,0))</f>
        <v>110.43</v>
      </c>
      <c r="D1008" s="19" t="n">
        <f aca="false">INDEX(Pricebook!$L$2:$L$1401,MATCH(A1008,Pricebook!$A$2:$A$1401,0))</f>
        <v>178.15</v>
      </c>
      <c r="E1008" s="21"/>
    </row>
    <row r="1009" customFormat="false" ht="15" hidden="false" customHeight="false" outlineLevel="0" collapsed="false">
      <c r="A1009" s="21" t="s">
        <v>2182</v>
      </c>
      <c r="B1009" s="21" t="str">
        <f aca="false">INDEX(Pricebook!$B$2:$B$1401,MATCH(A1009,Pricebook!$A$2:$A$1401,0))</f>
        <v>LED bollard light 800mm, black, Range C</v>
      </c>
      <c r="C1009" s="19" t="n">
        <f aca="false">INDEX(Pricebook!$G$2:$G$1401,MATCH(A1009,Pricebook!$A$2:$A$1401,0))</f>
        <v>70.21</v>
      </c>
      <c r="D1009" s="19" t="n">
        <f aca="false">INDEX(Pricebook!$L$2:$L$1401,MATCH(A1009,Pricebook!$A$2:$A$1401,0))</f>
        <v>113.25</v>
      </c>
      <c r="E1009" s="21"/>
    </row>
    <row r="1010" customFormat="false" ht="15" hidden="false" customHeight="false" outlineLevel="0" collapsed="false">
      <c r="A1010" s="21" t="s">
        <v>2184</v>
      </c>
      <c r="B1010" s="21" t="str">
        <f aca="false">INDEX(Pricebook!$B$2:$B$1401,MATCH(A1010,Pricebook!$A$2:$A$1401,0))</f>
        <v>LED sensor light 20W, IP44, Range C</v>
      </c>
      <c r="C1010" s="19" t="n">
        <f aca="false">INDEX(Pricebook!$G$2:$G$1401,MATCH(A1010,Pricebook!$A$2:$A$1401,0))</f>
        <v>61.82</v>
      </c>
      <c r="D1010" s="19" t="n">
        <f aca="false">INDEX(Pricebook!$L$2:$L$1401,MATCH(A1010,Pricebook!$A$2:$A$1401,0))</f>
        <v>99.75</v>
      </c>
      <c r="E1010" s="21"/>
    </row>
    <row r="1011" customFormat="false" ht="15" hidden="false" customHeight="false" outlineLevel="0" collapsed="false">
      <c r="A1011" s="21" t="s">
        <v>2186</v>
      </c>
      <c r="B1011" s="21" t="str">
        <f aca="false">INDEX(Pricebook!$B$2:$B$1401,MATCH(A1011,Pricebook!$A$2:$A$1401,0))</f>
        <v>LED sensor light 12W, IP44, Range A</v>
      </c>
      <c r="C1011" s="19" t="n">
        <f aca="false">INDEX(Pricebook!$G$2:$G$1401,MATCH(A1011,Pricebook!$A$2:$A$1401,0))</f>
        <v>33.36</v>
      </c>
      <c r="D1011" s="19" t="n">
        <f aca="false">INDEX(Pricebook!$L$2:$L$1401,MATCH(A1011,Pricebook!$A$2:$A$1401,0))</f>
        <v>49.1</v>
      </c>
      <c r="E1011" s="21"/>
    </row>
    <row r="1012" customFormat="false" ht="15" hidden="false" customHeight="false" outlineLevel="0" collapsed="false">
      <c r="A1012" s="21" t="s">
        <v>2188</v>
      </c>
      <c r="B1012" s="21" t="str">
        <f aca="false">INDEX(Pricebook!$B$2:$B$1401,MATCH(A1012,Pricebook!$A$2:$A$1401,0))</f>
        <v>LED bunker light 18W IP65, white, Range C</v>
      </c>
      <c r="C1012" s="19" t="n">
        <f aca="false">INDEX(Pricebook!$G$2:$G$1401,MATCH(A1012,Pricebook!$A$2:$A$1401,0))</f>
        <v>35.67</v>
      </c>
      <c r="D1012" s="19" t="n">
        <f aca="false">INDEX(Pricebook!$L$2:$L$1401,MATCH(A1012,Pricebook!$A$2:$A$1401,0))</f>
        <v>57.55</v>
      </c>
      <c r="E1012" s="21"/>
    </row>
    <row r="1013" customFormat="false" ht="15" hidden="false" customHeight="false" outlineLevel="0" collapsed="false">
      <c r="A1013" s="21" t="s">
        <v>2190</v>
      </c>
      <c r="B1013" s="21" t="str">
        <f aca="false">INDEX(Pricebook!$B$2:$B$1401,MATCH(A1013,Pricebook!$A$2:$A$1401,0))</f>
        <v>LED sensor light 12W, IP44, Range D</v>
      </c>
      <c r="C1013" s="19" t="n">
        <f aca="false">INDEX(Pricebook!$G$2:$G$1401,MATCH(A1013,Pricebook!$A$2:$A$1401,0))</f>
        <v>54.01</v>
      </c>
      <c r="D1013" s="19" t="n">
        <f aca="false">INDEX(Pricebook!$L$2:$L$1401,MATCH(A1013,Pricebook!$A$2:$A$1401,0))</f>
        <v>87.15</v>
      </c>
      <c r="E1013" s="21"/>
    </row>
    <row r="1014" customFormat="false" ht="15" hidden="false" customHeight="false" outlineLevel="0" collapsed="false">
      <c r="A1014" s="21" t="s">
        <v>2192</v>
      </c>
      <c r="B1014" s="21" t="str">
        <f aca="false">INDEX(Pricebook!$B$2:$B$1401,MATCH(A1014,Pricebook!$A$2:$A$1401,0))</f>
        <v>LED flood light 20W IP65, no sensor, Range A</v>
      </c>
      <c r="C1014" s="19" t="n">
        <f aca="false">INDEX(Pricebook!$G$2:$G$1401,MATCH(A1014,Pricebook!$A$2:$A$1401,0))</f>
        <v>19.35</v>
      </c>
      <c r="D1014" s="19" t="n">
        <f aca="false">INDEX(Pricebook!$L$2:$L$1401,MATCH(A1014,Pricebook!$A$2:$A$1401,0))</f>
        <v>31.25</v>
      </c>
      <c r="E1014" s="21"/>
    </row>
    <row r="1015" customFormat="false" ht="15" hidden="false" customHeight="false" outlineLevel="0" collapsed="false">
      <c r="A1015" s="21" t="s">
        <v>2194</v>
      </c>
      <c r="B1015" s="21" t="str">
        <f aca="false">INDEX(Pricebook!$B$2:$B$1401,MATCH(A1015,Pricebook!$A$2:$A$1401,0))</f>
        <v>LED wall pack 60W, black, Range B</v>
      </c>
      <c r="C1015" s="19" t="n">
        <f aca="false">INDEX(Pricebook!$G$2:$G$1401,MATCH(A1015,Pricebook!$A$2:$A$1401,0))</f>
        <v>100.84</v>
      </c>
      <c r="D1015" s="19" t="n">
        <f aca="false">INDEX(Pricebook!$L$2:$L$1401,MATCH(A1015,Pricebook!$A$2:$A$1401,0))</f>
        <v>162.65</v>
      </c>
      <c r="E1015" s="21"/>
    </row>
    <row r="1016" customFormat="false" ht="15" hidden="false" customHeight="false" outlineLevel="0" collapsed="false">
      <c r="A1016" s="21" t="s">
        <v>2196</v>
      </c>
      <c r="B1016" s="21" t="str">
        <f aca="false">INDEX(Pricebook!$B$2:$B$1401,MATCH(A1016,Pricebook!$A$2:$A$1401,0))</f>
        <v>LED bunker light 12W IP65, black, Range A</v>
      </c>
      <c r="C1016" s="19" t="n">
        <f aca="false">INDEX(Pricebook!$G$2:$G$1401,MATCH(A1016,Pricebook!$A$2:$A$1401,0))</f>
        <v>20.99</v>
      </c>
      <c r="D1016" s="19" t="n">
        <f aca="false">INDEX(Pricebook!$L$2:$L$1401,MATCH(A1016,Pricebook!$A$2:$A$1401,0))</f>
        <v>33.9</v>
      </c>
      <c r="E1016" s="21"/>
    </row>
    <row r="1017" customFormat="false" ht="15" hidden="false" customHeight="false" outlineLevel="0" collapsed="false">
      <c r="A1017" s="21" t="s">
        <v>2198</v>
      </c>
      <c r="B1017" s="21" t="str">
        <f aca="false">INDEX(Pricebook!$B$2:$B$1401,MATCH(A1017,Pricebook!$A$2:$A$1401,0))</f>
        <v>Emergency LED batten 3hr 1200mm 36W, Range C</v>
      </c>
      <c r="C1017" s="19" t="n">
        <f aca="false">INDEX(Pricebook!$G$2:$G$1401,MATCH(A1017,Pricebook!$A$2:$A$1401,0))</f>
        <v>85.56</v>
      </c>
      <c r="D1017" s="19" t="n">
        <f aca="false">INDEX(Pricebook!$L$2:$L$1401,MATCH(A1017,Pricebook!$A$2:$A$1401,0))</f>
        <v>138</v>
      </c>
      <c r="E1017" s="21"/>
    </row>
    <row r="1018" customFormat="false" ht="15" hidden="false" customHeight="false" outlineLevel="0" collapsed="false">
      <c r="A1018" s="21" t="s">
        <v>2200</v>
      </c>
      <c r="B1018" s="21" t="str">
        <f aca="false">INDEX(Pricebook!$B$2:$B$1401,MATCH(A1018,Pricebook!$A$2:$A$1401,0))</f>
        <v>Light switch 3 gang 10A, stainless, Range C</v>
      </c>
      <c r="C1018" s="19" t="n">
        <f aca="false">INDEX(Pricebook!$G$2:$G$1401,MATCH(A1018,Pricebook!$A$2:$A$1401,0))</f>
        <v>7.54</v>
      </c>
      <c r="D1018" s="19" t="n">
        <f aca="false">INDEX(Pricebook!$L$2:$L$1401,MATCH(A1018,Pricebook!$A$2:$A$1401,0))</f>
        <v>13</v>
      </c>
      <c r="E1018" s="21"/>
    </row>
    <row r="1019" customFormat="false" ht="15" hidden="false" customHeight="false" outlineLevel="0" collapsed="false">
      <c r="A1019" s="21" t="s">
        <v>2204</v>
      </c>
      <c r="B1019" s="21" t="str">
        <f aca="false">INDEX(Pricebook!$B$2:$B$1401,MATCH(A1019,Pricebook!$A$2:$A$1401,0))</f>
        <v>Light switch 1 gang 10A, white, Range B</v>
      </c>
      <c r="C1019" s="19" t="n">
        <f aca="false">INDEX(Pricebook!$G$2:$G$1401,MATCH(A1019,Pricebook!$A$2:$A$1401,0))</f>
        <v>3.39</v>
      </c>
      <c r="D1019" s="19" t="n">
        <f aca="false">INDEX(Pricebook!$L$2:$L$1401,MATCH(A1019,Pricebook!$A$2:$A$1401,0))</f>
        <v>5.4</v>
      </c>
      <c r="E1019" s="21"/>
    </row>
    <row r="1020" customFormat="false" ht="15" hidden="false" customHeight="false" outlineLevel="0" collapsed="false">
      <c r="A1020" s="21" t="s">
        <v>2206</v>
      </c>
      <c r="B1020" s="21" t="str">
        <f aca="false">INDEX(Pricebook!$B$2:$B$1401,MATCH(A1020,Pricebook!$A$2:$A$1401,0))</f>
        <v>Cooktop outlet 32A, white, Range C</v>
      </c>
      <c r="C1020" s="19" t="n">
        <f aca="false">INDEX(Pricebook!$G$2:$G$1401,MATCH(A1020,Pricebook!$A$2:$A$1401,0))</f>
        <v>13.63</v>
      </c>
      <c r="D1020" s="19" t="n">
        <f aca="false">INDEX(Pricebook!$L$2:$L$1401,MATCH(A1020,Pricebook!$A$2:$A$1401,0))</f>
        <v>23.5</v>
      </c>
      <c r="E1020" s="21"/>
    </row>
    <row r="1021" customFormat="false" ht="15" hidden="false" customHeight="false" outlineLevel="0" collapsed="false">
      <c r="A1021" s="21" t="s">
        <v>2208</v>
      </c>
      <c r="B1021" s="21" t="str">
        <f aca="false">INDEX(Pricebook!$B$2:$B$1401,MATCH(A1021,Pricebook!$A$2:$A$1401,0))</f>
        <v>Isolating switch 35A DP, IP66, Range A</v>
      </c>
      <c r="C1021" s="19" t="n">
        <f aca="false">INDEX(Pricebook!$G$2:$G$1401,MATCH(A1021,Pricebook!$A$2:$A$1401,0))</f>
        <v>21.74</v>
      </c>
      <c r="D1021" s="19" t="n">
        <f aca="false">INDEX(Pricebook!$L$2:$L$1401,MATCH(A1021,Pricebook!$A$2:$A$1401,0))</f>
        <v>37.5</v>
      </c>
      <c r="E1021" s="21"/>
    </row>
    <row r="1022" customFormat="false" ht="15" hidden="false" customHeight="false" outlineLevel="0" collapsed="false">
      <c r="A1022" s="21" t="s">
        <v>2210</v>
      </c>
      <c r="B1022" s="21" t="str">
        <f aca="false">INDEX(Pricebook!$B$2:$B$1401,MATCH(A1022,Pricebook!$A$2:$A$1401,0))</f>
        <v>Double GPO with USB 2.1A, white, Range A</v>
      </c>
      <c r="C1022" s="19" t="n">
        <f aca="false">INDEX(Pricebook!$G$2:$G$1401,MATCH(A1022,Pricebook!$A$2:$A$1401,0))</f>
        <v>23.32</v>
      </c>
      <c r="D1022" s="19" t="n">
        <f aca="false">INDEX(Pricebook!$L$2:$L$1401,MATCH(A1022,Pricebook!$A$2:$A$1401,0))</f>
        <v>40.25</v>
      </c>
      <c r="E1022" s="21"/>
    </row>
    <row r="1023" customFormat="false" ht="15" hidden="false" customHeight="false" outlineLevel="0" collapsed="false">
      <c r="A1023" s="21" t="s">
        <v>2212</v>
      </c>
      <c r="B1023" s="21" t="str">
        <f aca="false">INDEX(Pricebook!$B$2:$B$1401,MATCH(A1023,Pricebook!$A$2:$A$1401,0))</f>
        <v>Weatherproof GPO IP66 single, grey, Range A</v>
      </c>
      <c r="C1023" s="19" t="n">
        <f aca="false">INDEX(Pricebook!$G$2:$G$1401,MATCH(A1023,Pricebook!$A$2:$A$1401,0))</f>
        <v>16.51</v>
      </c>
      <c r="D1023" s="19" t="n">
        <f aca="false">INDEX(Pricebook!$L$2:$L$1401,MATCH(A1023,Pricebook!$A$2:$A$1401,0))</f>
        <v>28.5</v>
      </c>
      <c r="E1023" s="21"/>
    </row>
    <row r="1024" customFormat="false" ht="15" hidden="false" customHeight="false" outlineLevel="0" collapsed="false">
      <c r="A1024" s="21" t="s">
        <v>2214</v>
      </c>
      <c r="B1024" s="21" t="str">
        <f aca="false">INDEX(Pricebook!$B$2:$B$1401,MATCH(A1024,Pricebook!$A$2:$A$1401,0))</f>
        <v>Weatherproof GPO IP66 double, grey, Range D</v>
      </c>
      <c r="C1024" s="19" t="n">
        <f aca="false">INDEX(Pricebook!$G$2:$G$1401,MATCH(A1024,Pricebook!$A$2:$A$1401,0))</f>
        <v>37.33</v>
      </c>
      <c r="D1024" s="19" t="n">
        <f aca="false">INDEX(Pricebook!$L$2:$L$1401,MATCH(A1024,Pricebook!$A$2:$A$1401,0))</f>
        <v>64.4</v>
      </c>
      <c r="E1024" s="21"/>
    </row>
    <row r="1025" customFormat="false" ht="15" hidden="false" customHeight="false" outlineLevel="0" collapsed="false">
      <c r="A1025" s="21" t="s">
        <v>2216</v>
      </c>
      <c r="B1025" s="21" t="str">
        <f aca="false">INDEX(Pricebook!$B$2:$B$1401,MATCH(A1025,Pricebook!$A$2:$A$1401,0))</f>
        <v>Light switch 3 gang 10A, stainless, Range D</v>
      </c>
      <c r="C1025" s="19" t="n">
        <f aca="false">INDEX(Pricebook!$G$2:$G$1401,MATCH(A1025,Pricebook!$A$2:$A$1401,0))</f>
        <v>8.85</v>
      </c>
      <c r="D1025" s="19" t="n">
        <f aca="false">INDEX(Pricebook!$L$2:$L$1401,MATCH(A1025,Pricebook!$A$2:$A$1401,0))</f>
        <v>15.3</v>
      </c>
      <c r="E1025" s="21"/>
    </row>
    <row r="1026" customFormat="false" ht="15" hidden="false" customHeight="false" outlineLevel="0" collapsed="false">
      <c r="A1026" s="21" t="s">
        <v>2218</v>
      </c>
      <c r="B1026" s="21" t="str">
        <f aca="false">INDEX(Pricebook!$B$2:$B$1401,MATCH(A1026,Pricebook!$A$2:$A$1401,0))</f>
        <v>Light switch 2 gang 10A, white, Range A</v>
      </c>
      <c r="C1026" s="19" t="n">
        <f aca="false">INDEX(Pricebook!$G$2:$G$1401,MATCH(A1026,Pricebook!$A$2:$A$1401,0))</f>
        <v>4.16</v>
      </c>
      <c r="D1026" s="19" t="n">
        <f aca="false">INDEX(Pricebook!$L$2:$L$1401,MATCH(A1026,Pricebook!$A$2:$A$1401,0))</f>
        <v>6.4</v>
      </c>
      <c r="E1026" s="21"/>
    </row>
    <row r="1027" customFormat="false" ht="15" hidden="false" customHeight="false" outlineLevel="0" collapsed="false">
      <c r="A1027" s="21" t="s">
        <v>2220</v>
      </c>
      <c r="B1027" s="21" t="str">
        <f aca="false">INDEX(Pricebook!$B$2:$B$1401,MATCH(A1027,Pricebook!$A$2:$A$1401,0))</f>
        <v>Light switch 3 gang 10A, white, Range A</v>
      </c>
      <c r="C1027" s="19" t="n">
        <f aca="false">INDEX(Pricebook!$G$2:$G$1401,MATCH(A1027,Pricebook!$A$2:$A$1401,0))</f>
        <v>5.56</v>
      </c>
      <c r="D1027" s="19" t="n">
        <f aca="false">INDEX(Pricebook!$L$2:$L$1401,MATCH(A1027,Pricebook!$A$2:$A$1401,0))</f>
        <v>8.6</v>
      </c>
      <c r="E1027" s="21"/>
    </row>
    <row r="1028" customFormat="false" ht="15" hidden="false" customHeight="false" outlineLevel="0" collapsed="false">
      <c r="A1028" s="21" t="s">
        <v>2222</v>
      </c>
      <c r="B1028" s="21" t="str">
        <f aca="false">INDEX(Pricebook!$B$2:$B$1401,MATCH(A1028,Pricebook!$A$2:$A$1401,0))</f>
        <v>Double GPO with USB 2.1A, white, Range D</v>
      </c>
      <c r="C1028" s="19" t="n">
        <f aca="false">INDEX(Pricebook!$G$2:$G$1401,MATCH(A1028,Pricebook!$A$2:$A$1401,0))</f>
        <v>37.22</v>
      </c>
      <c r="D1028" s="19" t="n">
        <f aca="false">INDEX(Pricebook!$L$2:$L$1401,MATCH(A1028,Pricebook!$A$2:$A$1401,0))</f>
        <v>64.2</v>
      </c>
      <c r="E1028" s="21"/>
    </row>
    <row r="1029" customFormat="false" ht="15" hidden="false" customHeight="false" outlineLevel="0" collapsed="false">
      <c r="A1029" s="21" t="s">
        <v>2224</v>
      </c>
      <c r="B1029" s="21" t="str">
        <f aca="false">INDEX(Pricebook!$B$2:$B$1401,MATCH(A1029,Pricebook!$A$2:$A$1401,0))</f>
        <v>Single GPO 10A, stainless, Range C</v>
      </c>
      <c r="C1029" s="19" t="n">
        <f aca="false">INDEX(Pricebook!$G$2:$G$1401,MATCH(A1029,Pricebook!$A$2:$A$1401,0))</f>
        <v>4.43</v>
      </c>
      <c r="D1029" s="19" t="n">
        <f aca="false">INDEX(Pricebook!$L$2:$L$1401,MATCH(A1029,Pricebook!$A$2:$A$1401,0))</f>
        <v>6.55</v>
      </c>
      <c r="E1029" s="21"/>
    </row>
    <row r="1030" customFormat="false" ht="15" hidden="false" customHeight="false" outlineLevel="0" collapsed="false">
      <c r="A1030" s="21" t="s">
        <v>2226</v>
      </c>
      <c r="B1030" s="21" t="str">
        <f aca="false">INDEX(Pricebook!$B$2:$B$1401,MATCH(A1030,Pricebook!$A$2:$A$1401,0))</f>
        <v>Double GPO with USB 2.1A, white, Range C</v>
      </c>
      <c r="C1030" s="19" t="n">
        <f aca="false">INDEX(Pricebook!$G$2:$G$1401,MATCH(A1030,Pricebook!$A$2:$A$1401,0))</f>
        <v>31.69</v>
      </c>
      <c r="D1030" s="19" t="n">
        <f aca="false">INDEX(Pricebook!$L$2:$L$1401,MATCH(A1030,Pricebook!$A$2:$A$1401,0))</f>
        <v>54.65</v>
      </c>
      <c r="E1030" s="21"/>
    </row>
    <row r="1031" customFormat="false" ht="15" hidden="false" customHeight="false" outlineLevel="0" collapsed="false">
      <c r="A1031" s="21" t="s">
        <v>2228</v>
      </c>
      <c r="B1031" s="21" t="str">
        <f aca="false">INDEX(Pricebook!$B$2:$B$1401,MATCH(A1031,Pricebook!$A$2:$A$1401,0))</f>
        <v>Weatherproof GPO IP66 single, black, Range B</v>
      </c>
      <c r="C1031" s="19" t="n">
        <f aca="false">INDEX(Pricebook!$G$2:$G$1401,MATCH(A1031,Pricebook!$A$2:$A$1401,0))</f>
        <v>19.06</v>
      </c>
      <c r="D1031" s="19" t="n">
        <f aca="false">INDEX(Pricebook!$L$2:$L$1401,MATCH(A1031,Pricebook!$A$2:$A$1401,0))</f>
        <v>32.9</v>
      </c>
      <c r="E1031" s="21"/>
    </row>
    <row r="1032" customFormat="false" ht="15" hidden="false" customHeight="false" outlineLevel="0" collapsed="false">
      <c r="A1032" s="21" t="s">
        <v>2230</v>
      </c>
      <c r="B1032" s="21" t="str">
        <f aca="false">INDEX(Pricebook!$B$2:$B$1401,MATCH(A1032,Pricebook!$A$2:$A$1401,0))</f>
        <v>Light switch 1 gang 10A, black, Range A</v>
      </c>
      <c r="C1032" s="19" t="n">
        <f aca="false">INDEX(Pricebook!$G$2:$G$1401,MATCH(A1032,Pricebook!$A$2:$A$1401,0))</f>
        <v>2.93</v>
      </c>
      <c r="D1032" s="19" t="n">
        <f aca="false">INDEX(Pricebook!$L$2:$L$1401,MATCH(A1032,Pricebook!$A$2:$A$1401,0))</f>
        <v>4.6</v>
      </c>
      <c r="E1032" s="21"/>
    </row>
    <row r="1033" customFormat="false" ht="15" hidden="false" customHeight="false" outlineLevel="0" collapsed="false">
      <c r="A1033" s="21" t="s">
        <v>2232</v>
      </c>
      <c r="B1033" s="21" t="str">
        <f aca="false">INDEX(Pricebook!$B$2:$B$1401,MATCH(A1033,Pricebook!$A$2:$A$1401,0))</f>
        <v>Double GPO 10A, black, Range A</v>
      </c>
      <c r="C1033" s="19" t="n">
        <f aca="false">INDEX(Pricebook!$G$2:$G$1401,MATCH(A1033,Pricebook!$A$2:$A$1401,0))</f>
        <v>4.67</v>
      </c>
      <c r="D1033" s="19" t="n">
        <f aca="false">INDEX(Pricebook!$L$2:$L$1401,MATCH(A1033,Pricebook!$A$2:$A$1401,0))</f>
        <v>8.1</v>
      </c>
      <c r="E1033" s="21"/>
    </row>
    <row r="1034" customFormat="false" ht="15" hidden="false" customHeight="false" outlineLevel="0" collapsed="false">
      <c r="A1034" s="21" t="s">
        <v>2234</v>
      </c>
      <c r="B1034" s="21" t="str">
        <f aca="false">INDEX(Pricebook!$B$2:$B$1401,MATCH(A1034,Pricebook!$A$2:$A$1401,0))</f>
        <v>Weatherproof GPO IP66 single, grey, Range D</v>
      </c>
      <c r="C1034" s="19" t="n">
        <f aca="false">INDEX(Pricebook!$G$2:$G$1401,MATCH(A1034,Pricebook!$A$2:$A$1401,0))</f>
        <v>26.06</v>
      </c>
      <c r="D1034" s="19" t="n">
        <f aca="false">INDEX(Pricebook!$L$2:$L$1401,MATCH(A1034,Pricebook!$A$2:$A$1401,0))</f>
        <v>41.4</v>
      </c>
      <c r="E1034" s="21"/>
    </row>
    <row r="1035" customFormat="false" ht="15" hidden="false" customHeight="false" outlineLevel="0" collapsed="false">
      <c r="A1035" s="21" t="s">
        <v>2236</v>
      </c>
      <c r="B1035" s="21" t="str">
        <f aca="false">INDEX(Pricebook!$B$2:$B$1401,MATCH(A1035,Pricebook!$A$2:$A$1401,0))</f>
        <v>Light switch 1 gang 10A, stainless, Range B</v>
      </c>
      <c r="C1035" s="19" t="n">
        <f aca="false">INDEX(Pricebook!$G$2:$G$1401,MATCH(A1035,Pricebook!$A$2:$A$1401,0))</f>
        <v>3.41</v>
      </c>
      <c r="D1035" s="19" t="n">
        <f aca="false">INDEX(Pricebook!$L$2:$L$1401,MATCH(A1035,Pricebook!$A$2:$A$1401,0))</f>
        <v>5.9</v>
      </c>
      <c r="E1035" s="21"/>
    </row>
    <row r="1036" customFormat="false" ht="15" hidden="false" customHeight="false" outlineLevel="0" collapsed="false">
      <c r="A1036" s="21" t="s">
        <v>2238</v>
      </c>
      <c r="B1036" s="21" t="str">
        <f aca="false">INDEX(Pricebook!$B$2:$B$1401,MATCH(A1036,Pricebook!$A$2:$A$1401,0))</f>
        <v>Single GPO 15A, black, Range A</v>
      </c>
      <c r="C1036" s="19" t="n">
        <f aca="false">INDEX(Pricebook!$G$2:$G$1401,MATCH(A1036,Pricebook!$A$2:$A$1401,0))</f>
        <v>8.67</v>
      </c>
      <c r="D1036" s="19" t="n">
        <f aca="false">INDEX(Pricebook!$L$2:$L$1401,MATCH(A1036,Pricebook!$A$2:$A$1401,0))</f>
        <v>14.95</v>
      </c>
      <c r="E1036" s="21"/>
    </row>
    <row r="1037" customFormat="false" ht="15" hidden="false" customHeight="false" outlineLevel="0" collapsed="false">
      <c r="A1037" s="21" t="s">
        <v>2240</v>
      </c>
      <c r="B1037" s="21" t="str">
        <f aca="false">INDEX(Pricebook!$B$2:$B$1401,MATCH(A1037,Pricebook!$A$2:$A$1401,0))</f>
        <v>Isolating switch 35A DP, IP66, Range D</v>
      </c>
      <c r="C1037" s="19" t="n">
        <f aca="false">INDEX(Pricebook!$G$2:$G$1401,MATCH(A1037,Pricebook!$A$2:$A$1401,0))</f>
        <v>34.39</v>
      </c>
      <c r="D1037" s="19" t="n">
        <f aca="false">INDEX(Pricebook!$L$2:$L$1401,MATCH(A1037,Pricebook!$A$2:$A$1401,0))</f>
        <v>59.3</v>
      </c>
      <c r="E1037" s="21"/>
    </row>
    <row r="1038" customFormat="false" ht="15" hidden="false" customHeight="false" outlineLevel="0" collapsed="false">
      <c r="A1038" s="21" t="s">
        <v>2242</v>
      </c>
      <c r="B1038" s="21" t="str">
        <f aca="false">INDEX(Pricebook!$B$2:$B$1401,MATCH(A1038,Pricebook!$A$2:$A$1401,0))</f>
        <v>Single GPO 15A, white, Range C</v>
      </c>
      <c r="C1038" s="19" t="n">
        <f aca="false">INDEX(Pricebook!$G$2:$G$1401,MATCH(A1038,Pricebook!$A$2:$A$1401,0))</f>
        <v>11.64</v>
      </c>
      <c r="D1038" s="19" t="n">
        <f aca="false">INDEX(Pricebook!$L$2:$L$1401,MATCH(A1038,Pricebook!$A$2:$A$1401,0))</f>
        <v>20.1</v>
      </c>
      <c r="E1038" s="21"/>
    </row>
    <row r="1039" customFormat="false" ht="15" hidden="false" customHeight="false" outlineLevel="0" collapsed="false">
      <c r="A1039" s="21" t="s">
        <v>2244</v>
      </c>
      <c r="B1039" s="21" t="str">
        <f aca="false">INDEX(Pricebook!$B$2:$B$1401,MATCH(A1039,Pricebook!$A$2:$A$1401,0))</f>
        <v>Single GPO 10A, black, Range A</v>
      </c>
      <c r="C1039" s="19" t="n">
        <f aca="false">INDEX(Pricebook!$G$2:$G$1401,MATCH(A1039,Pricebook!$A$2:$A$1401,0))</f>
        <v>3.28</v>
      </c>
      <c r="D1039" s="19" t="n">
        <f aca="false">INDEX(Pricebook!$L$2:$L$1401,MATCH(A1039,Pricebook!$A$2:$A$1401,0))</f>
        <v>5.7</v>
      </c>
      <c r="E1039" s="21"/>
    </row>
    <row r="1040" customFormat="false" ht="15" hidden="false" customHeight="false" outlineLevel="0" collapsed="false">
      <c r="A1040" s="21" t="s">
        <v>2246</v>
      </c>
      <c r="B1040" s="21" t="str">
        <f aca="false">INDEX(Pricebook!$B$2:$B$1401,MATCH(A1040,Pricebook!$A$2:$A$1401,0))</f>
        <v>Double GPO 10A, white, Range B</v>
      </c>
      <c r="C1040" s="19" t="n">
        <f aca="false">INDEX(Pricebook!$G$2:$G$1401,MATCH(A1040,Pricebook!$A$2:$A$1401,0))</f>
        <v>5.56</v>
      </c>
      <c r="D1040" s="19" t="n">
        <f aca="false">INDEX(Pricebook!$L$2:$L$1401,MATCH(A1040,Pricebook!$A$2:$A$1401,0))</f>
        <v>9.6</v>
      </c>
      <c r="E1040" s="21"/>
    </row>
    <row r="1041" customFormat="false" ht="15" hidden="false" customHeight="false" outlineLevel="0" collapsed="false">
      <c r="A1041" s="21" t="s">
        <v>2248</v>
      </c>
      <c r="B1041" s="21" t="str">
        <f aca="false">INDEX(Pricebook!$B$2:$B$1401,MATCH(A1041,Pricebook!$A$2:$A$1401,0))</f>
        <v>Light switch 2 gang 10A, white, Range D</v>
      </c>
      <c r="C1041" s="19" t="n">
        <f aca="false">INDEX(Pricebook!$G$2:$G$1401,MATCH(A1041,Pricebook!$A$2:$A$1401,0))</f>
        <v>6.55</v>
      </c>
      <c r="D1041" s="19" t="n">
        <f aca="false">INDEX(Pricebook!$L$2:$L$1401,MATCH(A1041,Pricebook!$A$2:$A$1401,0))</f>
        <v>11.3</v>
      </c>
      <c r="E1041" s="21"/>
    </row>
    <row r="1042" customFormat="false" ht="15" hidden="false" customHeight="false" outlineLevel="0" collapsed="false">
      <c r="A1042" s="21" t="s">
        <v>2250</v>
      </c>
      <c r="B1042" s="21" t="str">
        <f aca="false">INDEX(Pricebook!$B$2:$B$1401,MATCH(A1042,Pricebook!$A$2:$A$1401,0))</f>
        <v>Isolating switch 20A DP, IP66, Range C</v>
      </c>
      <c r="C1042" s="19" t="n">
        <f aca="false">INDEX(Pricebook!$G$2:$G$1401,MATCH(A1042,Pricebook!$A$2:$A$1401,0))</f>
        <v>17.09</v>
      </c>
      <c r="D1042" s="19" t="n">
        <f aca="false">INDEX(Pricebook!$L$2:$L$1401,MATCH(A1042,Pricebook!$A$2:$A$1401,0))</f>
        <v>29.5</v>
      </c>
      <c r="E1042" s="21"/>
    </row>
    <row r="1043" customFormat="false" ht="15" hidden="false" customHeight="false" outlineLevel="0" collapsed="false">
      <c r="A1043" s="21" t="s">
        <v>2252</v>
      </c>
      <c r="B1043" s="21" t="str">
        <f aca="false">INDEX(Pricebook!$B$2:$B$1401,MATCH(A1043,Pricebook!$A$2:$A$1401,0))</f>
        <v>Dimmer 250W rotary, black, Range A</v>
      </c>
      <c r="C1043" s="19" t="n">
        <f aca="false">INDEX(Pricebook!$G$2:$G$1401,MATCH(A1043,Pricebook!$A$2:$A$1401,0))</f>
        <v>20.17</v>
      </c>
      <c r="D1043" s="19" t="n">
        <f aca="false">INDEX(Pricebook!$L$2:$L$1401,MATCH(A1043,Pricebook!$A$2:$A$1401,0))</f>
        <v>34.8</v>
      </c>
      <c r="E1043" s="21"/>
    </row>
    <row r="1044" customFormat="false" ht="15" hidden="false" customHeight="false" outlineLevel="0" collapsed="false">
      <c r="A1044" s="21" t="s">
        <v>2254</v>
      </c>
      <c r="B1044" s="21" t="str">
        <f aca="false">INDEX(Pricebook!$B$2:$B$1401,MATCH(A1044,Pricebook!$A$2:$A$1401,0))</f>
        <v>Dimmer 630W universal, white, Range D</v>
      </c>
      <c r="C1044" s="19" t="n">
        <f aca="false">INDEX(Pricebook!$G$2:$G$1401,MATCH(A1044,Pricebook!$A$2:$A$1401,0))</f>
        <v>75.19</v>
      </c>
      <c r="D1044" s="19" t="n">
        <f aca="false">INDEX(Pricebook!$L$2:$L$1401,MATCH(A1044,Pricebook!$A$2:$A$1401,0))</f>
        <v>129.65</v>
      </c>
      <c r="E1044" s="21"/>
    </row>
    <row r="1045" customFormat="false" ht="15" hidden="false" customHeight="false" outlineLevel="0" collapsed="false">
      <c r="A1045" s="21" t="s">
        <v>2256</v>
      </c>
      <c r="B1045" s="21" t="str">
        <f aca="false">INDEX(Pricebook!$B$2:$B$1401,MATCH(A1045,Pricebook!$A$2:$A$1401,0))</f>
        <v>Single GPO 10A, white, Range D</v>
      </c>
      <c r="C1045" s="19" t="n">
        <f aca="false">INDEX(Pricebook!$G$2:$G$1401,MATCH(A1045,Pricebook!$A$2:$A$1401,0))</f>
        <v>5.16</v>
      </c>
      <c r="D1045" s="19" t="n">
        <f aca="false">INDEX(Pricebook!$L$2:$L$1401,MATCH(A1045,Pricebook!$A$2:$A$1401,0))</f>
        <v>7.6</v>
      </c>
      <c r="E1045" s="21"/>
    </row>
    <row r="1046" customFormat="false" ht="15" hidden="false" customHeight="false" outlineLevel="0" collapsed="false">
      <c r="A1046" s="21" t="s">
        <v>2258</v>
      </c>
      <c r="B1046" s="21" t="str">
        <f aca="false">INDEX(Pricebook!$B$2:$B$1401,MATCH(A1046,Pricebook!$A$2:$A$1401,0))</f>
        <v>Dimmer 400W universal, black, Range B</v>
      </c>
      <c r="C1046" s="19" t="n">
        <f aca="false">INDEX(Pricebook!$G$2:$G$1401,MATCH(A1046,Pricebook!$A$2:$A$1401,0))</f>
        <v>38.46</v>
      </c>
      <c r="D1046" s="19" t="n">
        <f aca="false">INDEX(Pricebook!$L$2:$L$1401,MATCH(A1046,Pricebook!$A$2:$A$1401,0))</f>
        <v>66.35</v>
      </c>
      <c r="E1046" s="21"/>
    </row>
    <row r="1047" customFormat="false" ht="15" hidden="false" customHeight="false" outlineLevel="0" collapsed="false">
      <c r="A1047" s="21" t="s">
        <v>2260</v>
      </c>
      <c r="B1047" s="21" t="str">
        <f aca="false">INDEX(Pricebook!$B$2:$B$1401,MATCH(A1047,Pricebook!$A$2:$A$1401,0))</f>
        <v>Single GPO 15A, black, Range B</v>
      </c>
      <c r="C1047" s="19" t="n">
        <f aca="false">INDEX(Pricebook!$G$2:$G$1401,MATCH(A1047,Pricebook!$A$2:$A$1401,0))</f>
        <v>10.11</v>
      </c>
      <c r="D1047" s="19" t="n">
        <f aca="false">INDEX(Pricebook!$L$2:$L$1401,MATCH(A1047,Pricebook!$A$2:$A$1401,0))</f>
        <v>15.35</v>
      </c>
      <c r="E1047" s="21"/>
    </row>
    <row r="1048" customFormat="false" ht="15" hidden="false" customHeight="false" outlineLevel="0" collapsed="false">
      <c r="A1048" s="21" t="s">
        <v>2262</v>
      </c>
      <c r="B1048" s="21" t="str">
        <f aca="false">INDEX(Pricebook!$B$2:$B$1401,MATCH(A1048,Pricebook!$A$2:$A$1401,0))</f>
        <v>Dimmer 250W rotary, white, Range C</v>
      </c>
      <c r="C1048" s="19" t="n">
        <f aca="false">INDEX(Pricebook!$G$2:$G$1401,MATCH(A1048,Pricebook!$A$2:$A$1401,0))</f>
        <v>27.14</v>
      </c>
      <c r="D1048" s="19" t="n">
        <f aca="false">INDEX(Pricebook!$L$2:$L$1401,MATCH(A1048,Pricebook!$A$2:$A$1401,0))</f>
        <v>44.5</v>
      </c>
      <c r="E1048" s="21"/>
    </row>
    <row r="1049" customFormat="false" ht="15" hidden="false" customHeight="false" outlineLevel="0" collapsed="false">
      <c r="A1049" s="21" t="s">
        <v>2265</v>
      </c>
      <c r="B1049" s="21" t="str">
        <f aca="false">INDEX(Pricebook!$B$2:$B$1401,MATCH(A1049,Pricebook!$A$2:$A$1401,0))</f>
        <v>Light switch 2 gang 10A, stainless, Range C</v>
      </c>
      <c r="C1049" s="19" t="n">
        <f aca="false">INDEX(Pricebook!$G$2:$G$1401,MATCH(A1049,Pricebook!$A$2:$A$1401,0))</f>
        <v>5.71</v>
      </c>
      <c r="D1049" s="19" t="n">
        <f aca="false">INDEX(Pricebook!$L$2:$L$1401,MATCH(A1049,Pricebook!$A$2:$A$1401,0))</f>
        <v>9.85</v>
      </c>
      <c r="E1049" s="21"/>
    </row>
    <row r="1050" customFormat="false" ht="15" hidden="false" customHeight="false" outlineLevel="0" collapsed="false">
      <c r="A1050" s="21" t="s">
        <v>2267</v>
      </c>
      <c r="B1050" s="21" t="str">
        <f aca="false">INDEX(Pricebook!$B$2:$B$1401,MATCH(A1050,Pricebook!$A$2:$A$1401,0))</f>
        <v>Dimmer 630W universal, black, Range A</v>
      </c>
      <c r="C1050" s="19" t="n">
        <f aca="false">INDEX(Pricebook!$G$2:$G$1401,MATCH(A1050,Pricebook!$A$2:$A$1401,0))</f>
        <v>47.49</v>
      </c>
      <c r="D1050" s="19" t="n">
        <f aca="false">INDEX(Pricebook!$L$2:$L$1401,MATCH(A1050,Pricebook!$A$2:$A$1401,0))</f>
        <v>81.9</v>
      </c>
      <c r="E1050" s="21"/>
    </row>
    <row r="1051" customFormat="false" ht="15" hidden="false" customHeight="false" outlineLevel="0" collapsed="false">
      <c r="A1051" s="21" t="s">
        <v>2269</v>
      </c>
      <c r="B1051" s="21" t="str">
        <f aca="false">INDEX(Pricebook!$B$2:$B$1401,MATCH(A1051,Pricebook!$A$2:$A$1401,0))</f>
        <v>Weatherproof GPO IP66 single, grey, Range B</v>
      </c>
      <c r="C1051" s="19" t="n">
        <f aca="false">INDEX(Pricebook!$G$2:$G$1401,MATCH(A1051,Pricebook!$A$2:$A$1401,0))</f>
        <v>19.4</v>
      </c>
      <c r="D1051" s="19" t="n">
        <f aca="false">INDEX(Pricebook!$L$2:$L$1401,MATCH(A1051,Pricebook!$A$2:$A$1401,0))</f>
        <v>33.45</v>
      </c>
      <c r="E1051" s="21"/>
    </row>
    <row r="1052" customFormat="false" ht="15" hidden="false" customHeight="false" outlineLevel="0" collapsed="false">
      <c r="A1052" s="21" t="s">
        <v>2271</v>
      </c>
      <c r="B1052" s="21" t="str">
        <f aca="false">INDEX(Pricebook!$B$2:$B$1401,MATCH(A1052,Pricebook!$A$2:$A$1401,0))</f>
        <v>Dimmer 630W universal, white, Range B</v>
      </c>
      <c r="C1052" s="19" t="n">
        <f aca="false">INDEX(Pricebook!$G$2:$G$1401,MATCH(A1052,Pricebook!$A$2:$A$1401,0))</f>
        <v>55.31</v>
      </c>
      <c r="D1052" s="19" t="n">
        <f aca="false">INDEX(Pricebook!$L$2:$L$1401,MATCH(A1052,Pricebook!$A$2:$A$1401,0))</f>
        <v>95.4</v>
      </c>
      <c r="E1052" s="21"/>
    </row>
    <row r="1053" customFormat="false" ht="15" hidden="false" customHeight="false" outlineLevel="0" collapsed="false">
      <c r="A1053" s="21" t="s">
        <v>2273</v>
      </c>
      <c r="B1053" s="21" t="str">
        <f aca="false">INDEX(Pricebook!$B$2:$B$1401,MATCH(A1053,Pricebook!$A$2:$A$1401,0))</f>
        <v>Double GPO 10A, stainless, Range A</v>
      </c>
      <c r="C1053" s="19" t="n">
        <f aca="false">INDEX(Pricebook!$G$2:$G$1401,MATCH(A1053,Pricebook!$A$2:$A$1401,0))</f>
        <v>4.76</v>
      </c>
      <c r="D1053" s="19" t="n">
        <f aca="false">INDEX(Pricebook!$L$2:$L$1401,MATCH(A1053,Pricebook!$A$2:$A$1401,0))</f>
        <v>8.25</v>
      </c>
      <c r="E1053" s="21"/>
    </row>
    <row r="1054" customFormat="false" ht="15" hidden="false" customHeight="false" outlineLevel="0" collapsed="false">
      <c r="A1054" s="21" t="s">
        <v>2275</v>
      </c>
      <c r="B1054" s="21" t="str">
        <f aca="false">INDEX(Pricebook!$B$2:$B$1401,MATCH(A1054,Pricebook!$A$2:$A$1401,0))</f>
        <v>Light switch 2 gang 10A, black, Range C</v>
      </c>
      <c r="C1054" s="19" t="n">
        <f aca="false">INDEX(Pricebook!$G$2:$G$1401,MATCH(A1054,Pricebook!$A$2:$A$1401,0))</f>
        <v>5.65</v>
      </c>
      <c r="D1054" s="19" t="n">
        <f aca="false">INDEX(Pricebook!$L$2:$L$1401,MATCH(A1054,Pricebook!$A$2:$A$1401,0))</f>
        <v>9.75</v>
      </c>
      <c r="E1054" s="21"/>
    </row>
    <row r="1055" customFormat="false" ht="15" hidden="false" customHeight="false" outlineLevel="0" collapsed="false">
      <c r="A1055" s="21" t="s">
        <v>2277</v>
      </c>
      <c r="B1055" s="21" t="str">
        <f aca="false">INDEX(Pricebook!$B$2:$B$1401,MATCH(A1055,Pricebook!$A$2:$A$1401,0))</f>
        <v>Dimmer 630W universal, black, Range D</v>
      </c>
      <c r="C1055" s="19" t="n">
        <f aca="false">INDEX(Pricebook!$G$2:$G$1401,MATCH(A1055,Pricebook!$A$2:$A$1401,0))</f>
        <v>75.65</v>
      </c>
      <c r="D1055" s="19" t="n">
        <f aca="false">INDEX(Pricebook!$L$2:$L$1401,MATCH(A1055,Pricebook!$A$2:$A$1401,0))</f>
        <v>130.45</v>
      </c>
      <c r="E1055" s="21"/>
    </row>
    <row r="1056" customFormat="false" ht="15" hidden="false" customHeight="false" outlineLevel="0" collapsed="false">
      <c r="A1056" s="21" t="s">
        <v>2279</v>
      </c>
      <c r="B1056" s="21" t="str">
        <f aca="false">INDEX(Pricebook!$B$2:$B$1401,MATCH(A1056,Pricebook!$A$2:$A$1401,0))</f>
        <v>Dimmer 400W universal, black, Range C</v>
      </c>
      <c r="C1056" s="19" t="n">
        <f aca="false">INDEX(Pricebook!$G$2:$G$1401,MATCH(A1056,Pricebook!$A$2:$A$1401,0))</f>
        <v>43.63</v>
      </c>
      <c r="D1056" s="19" t="n">
        <f aca="false">INDEX(Pricebook!$L$2:$L$1401,MATCH(A1056,Pricebook!$A$2:$A$1401,0))</f>
        <v>64.2</v>
      </c>
      <c r="E1056" s="21"/>
    </row>
    <row r="1057" customFormat="false" ht="15" hidden="false" customHeight="false" outlineLevel="0" collapsed="false">
      <c r="A1057" s="21" t="s">
        <v>2281</v>
      </c>
      <c r="B1057" s="21" t="str">
        <f aca="false">INDEX(Pricebook!$B$2:$B$1401,MATCH(A1057,Pricebook!$A$2:$A$1401,0))</f>
        <v>Dimmer 630W universal, black, Range B</v>
      </c>
      <c r="C1057" s="19" t="n">
        <f aca="false">INDEX(Pricebook!$G$2:$G$1401,MATCH(A1057,Pricebook!$A$2:$A$1401,0))</f>
        <v>55.82</v>
      </c>
      <c r="D1057" s="19" t="n">
        <f aca="false">INDEX(Pricebook!$L$2:$L$1401,MATCH(A1057,Pricebook!$A$2:$A$1401,0))</f>
        <v>96.25</v>
      </c>
      <c r="E1057" s="21"/>
    </row>
    <row r="1058" customFormat="false" ht="15" hidden="false" customHeight="false" outlineLevel="0" collapsed="false">
      <c r="A1058" s="21" t="s">
        <v>2283</v>
      </c>
      <c r="B1058" s="21" t="str">
        <f aca="false">INDEX(Pricebook!$B$2:$B$1401,MATCH(A1058,Pricebook!$A$2:$A$1401,0))</f>
        <v>Weatherproof GPO IP66 single, black, Range C</v>
      </c>
      <c r="C1058" s="19" t="n">
        <f aca="false">INDEX(Pricebook!$G$2:$G$1401,MATCH(A1058,Pricebook!$A$2:$A$1401,0))</f>
        <v>22.19</v>
      </c>
      <c r="D1058" s="19" t="n">
        <f aca="false">INDEX(Pricebook!$L$2:$L$1401,MATCH(A1058,Pricebook!$A$2:$A$1401,0))</f>
        <v>38.3</v>
      </c>
      <c r="E1058" s="21"/>
    </row>
    <row r="1059" customFormat="false" ht="15" hidden="false" customHeight="false" outlineLevel="0" collapsed="false">
      <c r="A1059" s="21" t="s">
        <v>2285</v>
      </c>
      <c r="B1059" s="21" t="str">
        <f aca="false">INDEX(Pricebook!$B$2:$B$1401,MATCH(A1059,Pricebook!$A$2:$A$1401,0))</f>
        <v>Light switch 3 gang 10A, black, Range B</v>
      </c>
      <c r="C1059" s="19" t="n">
        <f aca="false">INDEX(Pricebook!$G$2:$G$1401,MATCH(A1059,Pricebook!$A$2:$A$1401,0))</f>
        <v>6.59</v>
      </c>
      <c r="D1059" s="19" t="n">
        <f aca="false">INDEX(Pricebook!$L$2:$L$1401,MATCH(A1059,Pricebook!$A$2:$A$1401,0))</f>
        <v>11.4</v>
      </c>
      <c r="E1059" s="21"/>
    </row>
    <row r="1060" customFormat="false" ht="15" hidden="false" customHeight="false" outlineLevel="0" collapsed="false">
      <c r="A1060" s="21" t="s">
        <v>2287</v>
      </c>
      <c r="B1060" s="21" t="str">
        <f aca="false">INDEX(Pricebook!$B$2:$B$1401,MATCH(A1060,Pricebook!$A$2:$A$1401,0))</f>
        <v>Weatherproof GPO IP66 double, grey, Range C</v>
      </c>
      <c r="C1060" s="19" t="n">
        <f aca="false">INDEX(Pricebook!$G$2:$G$1401,MATCH(A1060,Pricebook!$A$2:$A$1401,0))</f>
        <v>31.75</v>
      </c>
      <c r="D1060" s="19" t="n">
        <f aca="false">INDEX(Pricebook!$L$2:$L$1401,MATCH(A1060,Pricebook!$A$2:$A$1401,0))</f>
        <v>54.75</v>
      </c>
      <c r="E1060" s="21"/>
    </row>
    <row r="1061" customFormat="false" ht="15" hidden="false" customHeight="false" outlineLevel="0" collapsed="false">
      <c r="A1061" s="21" t="s">
        <v>2289</v>
      </c>
      <c r="B1061" s="21" t="str">
        <f aca="false">INDEX(Pricebook!$B$2:$B$1401,MATCH(A1061,Pricebook!$A$2:$A$1401,0))</f>
        <v>Double GPO with USB 2.1A, black, Range D</v>
      </c>
      <c r="C1061" s="19" t="n">
        <f aca="false">INDEX(Pricebook!$G$2:$G$1401,MATCH(A1061,Pricebook!$A$2:$A$1401,0))</f>
        <v>37.06</v>
      </c>
      <c r="D1061" s="19" t="n">
        <f aca="false">INDEX(Pricebook!$L$2:$L$1401,MATCH(A1061,Pricebook!$A$2:$A$1401,0))</f>
        <v>63.9</v>
      </c>
      <c r="E1061" s="21"/>
    </row>
    <row r="1062" customFormat="false" ht="15" hidden="false" customHeight="false" outlineLevel="0" collapsed="false">
      <c r="A1062" s="21" t="s">
        <v>2291</v>
      </c>
      <c r="B1062" s="21" t="str">
        <f aca="false">INDEX(Pricebook!$B$2:$B$1401,MATCH(A1062,Pricebook!$A$2:$A$1401,0))</f>
        <v>Dimmer 400W universal, white, Range C</v>
      </c>
      <c r="C1062" s="19" t="n">
        <f aca="false">INDEX(Pricebook!$G$2:$G$1401,MATCH(A1062,Pricebook!$A$2:$A$1401,0))</f>
        <v>44.27</v>
      </c>
      <c r="D1062" s="19" t="n">
        <f aca="false">INDEX(Pricebook!$L$2:$L$1401,MATCH(A1062,Pricebook!$A$2:$A$1401,0))</f>
        <v>76.35</v>
      </c>
      <c r="E1062" s="21"/>
    </row>
    <row r="1063" customFormat="false" ht="15" hidden="false" customHeight="false" outlineLevel="0" collapsed="false">
      <c r="A1063" s="21" t="s">
        <v>2293</v>
      </c>
      <c r="B1063" s="21" t="str">
        <f aca="false">INDEX(Pricebook!$B$2:$B$1401,MATCH(A1063,Pricebook!$A$2:$A$1401,0))</f>
        <v>Light switch 2 gang 10A, stainless, Range B</v>
      </c>
      <c r="C1063" s="19" t="n">
        <f aca="false">INDEX(Pricebook!$G$2:$G$1401,MATCH(A1063,Pricebook!$A$2:$A$1401,0))</f>
        <v>4.85</v>
      </c>
      <c r="D1063" s="19" t="n">
        <f aca="false">INDEX(Pricebook!$L$2:$L$1401,MATCH(A1063,Pricebook!$A$2:$A$1401,0))</f>
        <v>8.4</v>
      </c>
      <c r="E1063" s="21"/>
    </row>
    <row r="1064" customFormat="false" ht="15" hidden="false" customHeight="false" outlineLevel="0" collapsed="false">
      <c r="A1064" s="21" t="s">
        <v>2295</v>
      </c>
      <c r="B1064" s="21" t="str">
        <f aca="false">INDEX(Pricebook!$B$2:$B$1401,MATCH(A1064,Pricebook!$A$2:$A$1401,0))</f>
        <v>Double GPO 10A, white, Range C</v>
      </c>
      <c r="C1064" s="19" t="n">
        <f aca="false">INDEX(Pricebook!$G$2:$G$1401,MATCH(A1064,Pricebook!$A$2:$A$1401,0))</f>
        <v>6.41</v>
      </c>
      <c r="D1064" s="19" t="n">
        <f aca="false">INDEX(Pricebook!$L$2:$L$1401,MATCH(A1064,Pricebook!$A$2:$A$1401,0))</f>
        <v>11.1</v>
      </c>
      <c r="E1064" s="21"/>
    </row>
    <row r="1065" customFormat="false" ht="15" hidden="false" customHeight="false" outlineLevel="0" collapsed="false">
      <c r="A1065" s="21" t="s">
        <v>2297</v>
      </c>
      <c r="B1065" s="21" t="str">
        <f aca="false">INDEX(Pricebook!$B$2:$B$1401,MATCH(A1065,Pricebook!$A$2:$A$1401,0))</f>
        <v>Single GPO 15A, white, Range D</v>
      </c>
      <c r="C1065" s="19" t="n">
        <f aca="false">INDEX(Pricebook!$G$2:$G$1401,MATCH(A1065,Pricebook!$A$2:$A$1401,0))</f>
        <v>13.7</v>
      </c>
      <c r="D1065" s="19" t="n">
        <f aca="false">INDEX(Pricebook!$L$2:$L$1401,MATCH(A1065,Pricebook!$A$2:$A$1401,0))</f>
        <v>23.65</v>
      </c>
      <c r="E1065" s="21"/>
    </row>
    <row r="1066" customFormat="false" ht="15" hidden="false" customHeight="false" outlineLevel="0" collapsed="false">
      <c r="A1066" s="21" t="s">
        <v>2299</v>
      </c>
      <c r="B1066" s="21" t="str">
        <f aca="false">INDEX(Pricebook!$B$2:$B$1401,MATCH(A1066,Pricebook!$A$2:$A$1401,0))</f>
        <v>Double GPO 10A, white, Range A</v>
      </c>
      <c r="C1066" s="19" t="n">
        <f aca="false">INDEX(Pricebook!$G$2:$G$1401,MATCH(A1066,Pricebook!$A$2:$A$1401,0))</f>
        <v>4.67</v>
      </c>
      <c r="D1066" s="19" t="n">
        <f aca="false">INDEX(Pricebook!$L$2:$L$1401,MATCH(A1066,Pricebook!$A$2:$A$1401,0))</f>
        <v>8.1</v>
      </c>
      <c r="E1066" s="21"/>
    </row>
    <row r="1067" customFormat="false" ht="15" hidden="false" customHeight="false" outlineLevel="0" collapsed="false">
      <c r="A1067" s="21" t="s">
        <v>2301</v>
      </c>
      <c r="B1067" s="21" t="str">
        <f aca="false">INDEX(Pricebook!$B$2:$B$1401,MATCH(A1067,Pricebook!$A$2:$A$1401,0))</f>
        <v>Weatherproof GPO IP66 double, grey, Range A</v>
      </c>
      <c r="C1067" s="19" t="n">
        <f aca="false">INDEX(Pricebook!$G$2:$G$1401,MATCH(A1067,Pricebook!$A$2:$A$1401,0))</f>
        <v>23.37</v>
      </c>
      <c r="D1067" s="19" t="n">
        <f aca="false">INDEX(Pricebook!$L$2:$L$1401,MATCH(A1067,Pricebook!$A$2:$A$1401,0))</f>
        <v>40.3</v>
      </c>
      <c r="E1067" s="21"/>
    </row>
    <row r="1068" customFormat="false" ht="15" hidden="false" customHeight="false" outlineLevel="0" collapsed="false">
      <c r="A1068" s="21" t="s">
        <v>2303</v>
      </c>
      <c r="B1068" s="21" t="str">
        <f aca="false">INDEX(Pricebook!$B$2:$B$1401,MATCH(A1068,Pricebook!$A$2:$A$1401,0))</f>
        <v>Double GPO with USB 2.1A, stainless, Range A</v>
      </c>
      <c r="C1068" s="19" t="n">
        <f aca="false">INDEX(Pricebook!$G$2:$G$1401,MATCH(A1068,Pricebook!$A$2:$A$1401,0))</f>
        <v>23.33</v>
      </c>
      <c r="D1068" s="19" t="n">
        <f aca="false">INDEX(Pricebook!$L$2:$L$1401,MATCH(A1068,Pricebook!$A$2:$A$1401,0))</f>
        <v>40.25</v>
      </c>
      <c r="E1068" s="21"/>
    </row>
    <row r="1069" customFormat="false" ht="15" hidden="false" customHeight="false" outlineLevel="0" collapsed="false">
      <c r="A1069" s="21" t="s">
        <v>2305</v>
      </c>
      <c r="B1069" s="21" t="str">
        <f aca="false">INDEX(Pricebook!$B$2:$B$1401,MATCH(A1069,Pricebook!$A$2:$A$1401,0))</f>
        <v>Isolating switch 35A DP, IP66, Range C</v>
      </c>
      <c r="C1069" s="19" t="n">
        <f aca="false">INDEX(Pricebook!$G$2:$G$1401,MATCH(A1069,Pricebook!$A$2:$A$1401,0))</f>
        <v>29.08</v>
      </c>
      <c r="D1069" s="19" t="n">
        <f aca="false">INDEX(Pricebook!$L$2:$L$1401,MATCH(A1069,Pricebook!$A$2:$A$1401,0))</f>
        <v>50.15</v>
      </c>
      <c r="E1069" s="21"/>
    </row>
    <row r="1070" customFormat="false" ht="15" hidden="false" customHeight="false" outlineLevel="0" collapsed="false">
      <c r="A1070" s="21" t="s">
        <v>2307</v>
      </c>
      <c r="B1070" s="21" t="str">
        <f aca="false">INDEX(Pricebook!$B$2:$B$1401,MATCH(A1070,Pricebook!$A$2:$A$1401,0))</f>
        <v>Light switch 1 gang 10A, black, Range D</v>
      </c>
      <c r="C1070" s="19" t="n">
        <f aca="false">INDEX(Pricebook!$G$2:$G$1401,MATCH(A1070,Pricebook!$A$2:$A$1401,0))</f>
        <v>4.64</v>
      </c>
      <c r="D1070" s="19" t="n">
        <f aca="false">INDEX(Pricebook!$L$2:$L$1401,MATCH(A1070,Pricebook!$A$2:$A$1401,0))</f>
        <v>8</v>
      </c>
      <c r="E1070" s="21"/>
    </row>
    <row r="1071" customFormat="false" ht="15" hidden="false" customHeight="false" outlineLevel="0" collapsed="false">
      <c r="A1071" s="21" t="s">
        <v>2309</v>
      </c>
      <c r="B1071" s="21" t="str">
        <f aca="false">INDEX(Pricebook!$B$2:$B$1401,MATCH(A1071,Pricebook!$A$2:$A$1401,0))</f>
        <v>Weatherproof GPO IP66 double, black, Range C</v>
      </c>
      <c r="C1071" s="19" t="n">
        <f aca="false">INDEX(Pricebook!$G$2:$G$1401,MATCH(A1071,Pricebook!$A$2:$A$1401,0))</f>
        <v>32.19</v>
      </c>
      <c r="D1071" s="19" t="n">
        <f aca="false">INDEX(Pricebook!$L$2:$L$1401,MATCH(A1071,Pricebook!$A$2:$A$1401,0))</f>
        <v>48.05</v>
      </c>
      <c r="E1071" s="21"/>
    </row>
    <row r="1072" customFormat="false" ht="15" hidden="false" customHeight="false" outlineLevel="0" collapsed="false">
      <c r="A1072" s="21" t="s">
        <v>2311</v>
      </c>
      <c r="B1072" s="21" t="str">
        <f aca="false">INDEX(Pricebook!$B$2:$B$1401,MATCH(A1072,Pricebook!$A$2:$A$1401,0))</f>
        <v>Double GPO 10A, stainless, Range B</v>
      </c>
      <c r="C1072" s="19" t="n">
        <f aca="false">INDEX(Pricebook!$G$2:$G$1401,MATCH(A1072,Pricebook!$A$2:$A$1401,0))</f>
        <v>5.54</v>
      </c>
      <c r="D1072" s="19" t="n">
        <f aca="false">INDEX(Pricebook!$L$2:$L$1401,MATCH(A1072,Pricebook!$A$2:$A$1401,0))</f>
        <v>9.6</v>
      </c>
      <c r="E1072" s="21"/>
    </row>
    <row r="1073" customFormat="false" ht="15" hidden="false" customHeight="false" outlineLevel="0" collapsed="false">
      <c r="A1073" s="21" t="s">
        <v>2313</v>
      </c>
      <c r="B1073" s="21" t="str">
        <f aca="false">INDEX(Pricebook!$B$2:$B$1401,MATCH(A1073,Pricebook!$A$2:$A$1401,0))</f>
        <v>Double GPO 10A, stainless, Range D</v>
      </c>
      <c r="C1073" s="19" t="n">
        <f aca="false">INDEX(Pricebook!$G$2:$G$1401,MATCH(A1073,Pricebook!$A$2:$A$1401,0))</f>
        <v>7.48</v>
      </c>
      <c r="D1073" s="19" t="n">
        <f aca="false">INDEX(Pricebook!$L$2:$L$1401,MATCH(A1073,Pricebook!$A$2:$A$1401,0))</f>
        <v>12.9</v>
      </c>
      <c r="E1073" s="21"/>
    </row>
    <row r="1074" customFormat="false" ht="15" hidden="false" customHeight="false" outlineLevel="0" collapsed="false">
      <c r="A1074" s="21" t="s">
        <v>2315</v>
      </c>
      <c r="B1074" s="21" t="str">
        <f aca="false">INDEX(Pricebook!$B$2:$B$1401,MATCH(A1074,Pricebook!$A$2:$A$1401,0))</f>
        <v>Weatherproof GPO IP66 single, grey, Range C</v>
      </c>
      <c r="C1074" s="19" t="n">
        <f aca="false">INDEX(Pricebook!$G$2:$G$1401,MATCH(A1074,Pricebook!$A$2:$A$1401,0))</f>
        <v>22.32</v>
      </c>
      <c r="D1074" s="19" t="n">
        <f aca="false">INDEX(Pricebook!$L$2:$L$1401,MATCH(A1074,Pricebook!$A$2:$A$1401,0))</f>
        <v>38.5</v>
      </c>
      <c r="E1074" s="21"/>
    </row>
    <row r="1075" customFormat="false" ht="15" hidden="false" customHeight="false" outlineLevel="0" collapsed="false">
      <c r="A1075" s="21" t="s">
        <v>2317</v>
      </c>
      <c r="B1075" s="21" t="str">
        <f aca="false">INDEX(Pricebook!$B$2:$B$1401,MATCH(A1075,Pricebook!$A$2:$A$1401,0))</f>
        <v>Light switch 1 gang 10A, stainless, Range D</v>
      </c>
      <c r="C1075" s="19" t="n">
        <f aca="false">INDEX(Pricebook!$G$2:$G$1401,MATCH(A1075,Pricebook!$A$2:$A$1401,0))</f>
        <v>4.62</v>
      </c>
      <c r="D1075" s="19" t="n">
        <f aca="false">INDEX(Pricebook!$L$2:$L$1401,MATCH(A1075,Pricebook!$A$2:$A$1401,0))</f>
        <v>8</v>
      </c>
      <c r="E1075" s="21"/>
    </row>
    <row r="1076" customFormat="false" ht="15" hidden="false" customHeight="false" outlineLevel="0" collapsed="false">
      <c r="A1076" s="21" t="s">
        <v>2319</v>
      </c>
      <c r="B1076" s="21" t="str">
        <f aca="false">INDEX(Pricebook!$B$2:$B$1401,MATCH(A1076,Pricebook!$A$2:$A$1401,0))</f>
        <v>Dimmer 250W rotary, black, Range D</v>
      </c>
      <c r="C1076" s="19" t="n">
        <f aca="false">INDEX(Pricebook!$G$2:$G$1401,MATCH(A1076,Pricebook!$A$2:$A$1401,0))</f>
        <v>31.55</v>
      </c>
      <c r="D1076" s="19" t="n">
        <f aca="false">INDEX(Pricebook!$L$2:$L$1401,MATCH(A1076,Pricebook!$A$2:$A$1401,0))</f>
        <v>54.4</v>
      </c>
      <c r="E1076" s="21"/>
    </row>
    <row r="1077" customFormat="false" ht="15" hidden="false" customHeight="false" outlineLevel="0" collapsed="false">
      <c r="A1077" s="21" t="s">
        <v>2321</v>
      </c>
      <c r="B1077" s="21" t="str">
        <f aca="false">INDEX(Pricebook!$B$2:$B$1401,MATCH(A1077,Pricebook!$A$2:$A$1401,0))</f>
        <v>Light switch 3 gang 10A, stainless, Range B</v>
      </c>
      <c r="C1077" s="19" t="n">
        <f aca="false">INDEX(Pricebook!$G$2:$G$1401,MATCH(A1077,Pricebook!$A$2:$A$1401,0))</f>
        <v>6.67</v>
      </c>
      <c r="D1077" s="19" t="n">
        <f aca="false">INDEX(Pricebook!$L$2:$L$1401,MATCH(A1077,Pricebook!$A$2:$A$1401,0))</f>
        <v>10.45</v>
      </c>
      <c r="E1077" s="21"/>
    </row>
    <row r="1078" customFormat="false" ht="15" hidden="false" customHeight="false" outlineLevel="0" collapsed="false">
      <c r="A1078" s="21" t="s">
        <v>2323</v>
      </c>
      <c r="B1078" s="21" t="str">
        <f aca="false">INDEX(Pricebook!$B$2:$B$1401,MATCH(A1078,Pricebook!$A$2:$A$1401,0))</f>
        <v>Light switch 3 gang 10A, black, Range A</v>
      </c>
      <c r="C1078" s="19" t="n">
        <f aca="false">INDEX(Pricebook!$G$2:$G$1401,MATCH(A1078,Pricebook!$A$2:$A$1401,0))</f>
        <v>5.61</v>
      </c>
      <c r="D1078" s="19" t="n">
        <f aca="false">INDEX(Pricebook!$L$2:$L$1401,MATCH(A1078,Pricebook!$A$2:$A$1401,0))</f>
        <v>9.2</v>
      </c>
      <c r="E1078" s="21"/>
    </row>
    <row r="1079" customFormat="false" ht="15" hidden="false" customHeight="false" outlineLevel="0" collapsed="false">
      <c r="A1079" s="21" t="s">
        <v>2325</v>
      </c>
      <c r="B1079" s="21" t="str">
        <f aca="false">INDEX(Pricebook!$B$2:$B$1401,MATCH(A1079,Pricebook!$A$2:$A$1401,0))</f>
        <v>Dimmer 250W rotary, black, Range B</v>
      </c>
      <c r="C1079" s="19" t="n">
        <f aca="false">INDEX(Pricebook!$G$2:$G$1401,MATCH(A1079,Pricebook!$A$2:$A$1401,0))</f>
        <v>23.71</v>
      </c>
      <c r="D1079" s="19" t="n">
        <f aca="false">INDEX(Pricebook!$L$2:$L$1401,MATCH(A1079,Pricebook!$A$2:$A$1401,0))</f>
        <v>37.05</v>
      </c>
      <c r="E1079" s="21" t="s">
        <v>2973</v>
      </c>
    </row>
    <row r="1080" customFormat="false" ht="15" hidden="false" customHeight="false" outlineLevel="0" collapsed="false">
      <c r="A1080" s="21" t="s">
        <v>2327</v>
      </c>
      <c r="B1080" s="21" t="str">
        <f aca="false">INDEX(Pricebook!$B$2:$B$1401,MATCH(A1080,Pricebook!$A$2:$A$1401,0))</f>
        <v>Light switch 2 gang 10A, stainless, Range D</v>
      </c>
      <c r="C1080" s="19" t="n">
        <f aca="false">INDEX(Pricebook!$G$2:$G$1401,MATCH(A1080,Pricebook!$A$2:$A$1401,0))</f>
        <v>6.67</v>
      </c>
      <c r="D1080" s="19" t="n">
        <f aca="false">INDEX(Pricebook!$L$2:$L$1401,MATCH(A1080,Pricebook!$A$2:$A$1401,0))</f>
        <v>11.5</v>
      </c>
      <c r="E1080" s="21"/>
    </row>
    <row r="1081" customFormat="false" ht="15" hidden="false" customHeight="false" outlineLevel="0" collapsed="false">
      <c r="A1081" s="21" t="s">
        <v>2329</v>
      </c>
      <c r="B1081" s="21" t="str">
        <f aca="false">INDEX(Pricebook!$B$2:$B$1401,MATCH(A1081,Pricebook!$A$2:$A$1401,0))</f>
        <v>Single GPO 15A, white, Range B</v>
      </c>
      <c r="C1081" s="19" t="n">
        <f aca="false">INDEX(Pricebook!$G$2:$G$1401,MATCH(A1081,Pricebook!$A$2:$A$1401,0))</f>
        <v>10.13</v>
      </c>
      <c r="D1081" s="19" t="n">
        <f aca="false">INDEX(Pricebook!$L$2:$L$1401,MATCH(A1081,Pricebook!$A$2:$A$1401,0))</f>
        <v>17.5</v>
      </c>
      <c r="E1081" s="21"/>
    </row>
    <row r="1082" customFormat="false" ht="15" hidden="false" customHeight="false" outlineLevel="0" collapsed="false">
      <c r="A1082" s="21" t="s">
        <v>2331</v>
      </c>
      <c r="B1082" s="21" t="str">
        <f aca="false">INDEX(Pricebook!$B$2:$B$1401,MATCH(A1082,Pricebook!$A$2:$A$1401,0))</f>
        <v>Double GPO with USB 2.1A, white, Range B</v>
      </c>
      <c r="C1082" s="19" t="n">
        <f aca="false">INDEX(Pricebook!$G$2:$G$1401,MATCH(A1082,Pricebook!$A$2:$A$1401,0))</f>
        <v>27.72</v>
      </c>
      <c r="D1082" s="19" t="n">
        <f aca="false">INDEX(Pricebook!$L$2:$L$1401,MATCH(A1082,Pricebook!$A$2:$A$1401,0))</f>
        <v>47.8</v>
      </c>
      <c r="E1082" s="21"/>
    </row>
    <row r="1083" customFormat="false" ht="15" hidden="false" customHeight="false" outlineLevel="0" collapsed="false">
      <c r="A1083" s="21" t="s">
        <v>2333</v>
      </c>
      <c r="B1083" s="21" t="str">
        <f aca="false">INDEX(Pricebook!$B$2:$B$1401,MATCH(A1083,Pricebook!$A$2:$A$1401,0))</f>
        <v>Weatherproof GPO IP66 single, black, Range D</v>
      </c>
      <c r="C1083" s="19" t="n">
        <f aca="false">INDEX(Pricebook!$G$2:$G$1401,MATCH(A1083,Pricebook!$A$2:$A$1401,0))</f>
        <v>25.71</v>
      </c>
      <c r="D1083" s="19" t="n">
        <f aca="false">INDEX(Pricebook!$L$2:$L$1401,MATCH(A1083,Pricebook!$A$2:$A$1401,0))</f>
        <v>44.35</v>
      </c>
      <c r="E1083" s="21"/>
    </row>
    <row r="1084" customFormat="false" ht="15" hidden="false" customHeight="false" outlineLevel="0" collapsed="false">
      <c r="A1084" s="21" t="s">
        <v>2335</v>
      </c>
      <c r="B1084" s="21" t="str">
        <f aca="false">INDEX(Pricebook!$B$2:$B$1401,MATCH(A1084,Pricebook!$A$2:$A$1401,0))</f>
        <v>Dimmer 630W universal, white, Range C</v>
      </c>
      <c r="C1084" s="19" t="n">
        <f aca="false">INDEX(Pricebook!$G$2:$G$1401,MATCH(A1084,Pricebook!$A$2:$A$1401,0))</f>
        <v>64.18</v>
      </c>
      <c r="D1084" s="19" t="n">
        <f aca="false">INDEX(Pricebook!$L$2:$L$1401,MATCH(A1084,Pricebook!$A$2:$A$1401,0))</f>
        <v>110.7</v>
      </c>
      <c r="E1084" s="21"/>
    </row>
    <row r="1085" customFormat="false" ht="15" hidden="false" customHeight="false" outlineLevel="0" collapsed="false">
      <c r="A1085" s="21" t="s">
        <v>2337</v>
      </c>
      <c r="B1085" s="21" t="str">
        <f aca="false">INDEX(Pricebook!$B$2:$B$1401,MATCH(A1085,Pricebook!$A$2:$A$1401,0))</f>
        <v>Light switch 1 gang 10A, black, Range B</v>
      </c>
      <c r="C1085" s="19" t="n">
        <f aca="false">INDEX(Pricebook!$G$2:$G$1401,MATCH(A1085,Pricebook!$A$2:$A$1401,0))</f>
        <v>3.45</v>
      </c>
      <c r="D1085" s="19" t="n">
        <f aca="false">INDEX(Pricebook!$L$2:$L$1401,MATCH(A1085,Pricebook!$A$2:$A$1401,0))</f>
        <v>5.95</v>
      </c>
      <c r="E1085" s="21"/>
    </row>
    <row r="1086" customFormat="false" ht="15" hidden="false" customHeight="false" outlineLevel="0" collapsed="false">
      <c r="A1086" s="21" t="s">
        <v>2339</v>
      </c>
      <c r="B1086" s="21" t="str">
        <f aca="false">INDEX(Pricebook!$B$2:$B$1401,MATCH(A1086,Pricebook!$A$2:$A$1401,0))</f>
        <v>Isolating switch 20A DP, IP66, Range B</v>
      </c>
      <c r="C1086" s="19" t="n">
        <f aca="false">INDEX(Pricebook!$G$2:$G$1401,MATCH(A1086,Pricebook!$A$2:$A$1401,0))</f>
        <v>14.87</v>
      </c>
      <c r="D1086" s="19" t="n">
        <f aca="false">INDEX(Pricebook!$L$2:$L$1401,MATCH(A1086,Pricebook!$A$2:$A$1401,0))</f>
        <v>25.65</v>
      </c>
      <c r="E1086" s="21"/>
    </row>
    <row r="1087" customFormat="false" ht="15" hidden="false" customHeight="false" outlineLevel="0" collapsed="false">
      <c r="A1087" s="21" t="s">
        <v>2341</v>
      </c>
      <c r="B1087" s="21" t="str">
        <f aca="false">INDEX(Pricebook!$B$2:$B$1401,MATCH(A1087,Pricebook!$A$2:$A$1401,0))</f>
        <v>Single GPO 10A, black, Range C</v>
      </c>
      <c r="C1087" s="19" t="n">
        <f aca="false">INDEX(Pricebook!$G$2:$G$1401,MATCH(A1087,Pricebook!$A$2:$A$1401,0))</f>
        <v>4.38</v>
      </c>
      <c r="D1087" s="19" t="n">
        <f aca="false">INDEX(Pricebook!$L$2:$L$1401,MATCH(A1087,Pricebook!$A$2:$A$1401,0))</f>
        <v>7.6</v>
      </c>
      <c r="E1087" s="21"/>
    </row>
    <row r="1088" customFormat="false" ht="15" hidden="false" customHeight="false" outlineLevel="0" collapsed="false">
      <c r="A1088" s="21" t="s">
        <v>2343</v>
      </c>
      <c r="B1088" s="21" t="str">
        <f aca="false">INDEX(Pricebook!$B$2:$B$1401,MATCH(A1088,Pricebook!$A$2:$A$1401,0))</f>
        <v>Double GPO 10A, stainless, Range C</v>
      </c>
      <c r="C1088" s="19" t="n">
        <f aca="false">INDEX(Pricebook!$G$2:$G$1401,MATCH(A1088,Pricebook!$A$2:$A$1401,0))</f>
        <v>6.36</v>
      </c>
      <c r="D1088" s="19" t="n">
        <f aca="false">INDEX(Pricebook!$L$2:$L$1401,MATCH(A1088,Pricebook!$A$2:$A$1401,0))</f>
        <v>11</v>
      </c>
      <c r="E1088" s="21"/>
    </row>
    <row r="1089" customFormat="false" ht="15" hidden="false" customHeight="false" outlineLevel="0" collapsed="false">
      <c r="A1089" s="21" t="s">
        <v>2345</v>
      </c>
      <c r="B1089" s="21" t="str">
        <f aca="false">INDEX(Pricebook!$B$2:$B$1401,MATCH(A1089,Pricebook!$A$2:$A$1401,0))</f>
        <v>Dimmer 400W universal, black, Range D</v>
      </c>
      <c r="C1089" s="19" t="n">
        <f aca="false">INDEX(Pricebook!$G$2:$G$1401,MATCH(A1089,Pricebook!$A$2:$A$1401,0))</f>
        <v>52.17</v>
      </c>
      <c r="D1089" s="19" t="n">
        <f aca="false">INDEX(Pricebook!$L$2:$L$1401,MATCH(A1089,Pricebook!$A$2:$A$1401,0))</f>
        <v>89.95</v>
      </c>
      <c r="E1089" s="21"/>
    </row>
    <row r="1090" customFormat="false" ht="15" hidden="false" customHeight="false" outlineLevel="0" collapsed="false">
      <c r="A1090" s="21" t="s">
        <v>2347</v>
      </c>
      <c r="B1090" s="21" t="str">
        <f aca="false">INDEX(Pricebook!$B$2:$B$1401,MATCH(A1090,Pricebook!$A$2:$A$1401,0))</f>
        <v>Light switch 1 gang 10A, stainless, Range A</v>
      </c>
      <c r="C1090" s="19" t="n">
        <f aca="false">INDEX(Pricebook!$G$2:$G$1401,MATCH(A1090,Pricebook!$A$2:$A$1401,0))</f>
        <v>2.9</v>
      </c>
      <c r="D1090" s="19" t="n">
        <f aca="false">INDEX(Pricebook!$L$2:$L$1401,MATCH(A1090,Pricebook!$A$2:$A$1401,0))</f>
        <v>5</v>
      </c>
      <c r="E1090" s="21"/>
    </row>
    <row r="1091" customFormat="false" ht="15" hidden="false" customHeight="false" outlineLevel="0" collapsed="false">
      <c r="A1091" s="21" t="s">
        <v>2349</v>
      </c>
      <c r="B1091" s="21" t="str">
        <f aca="false">INDEX(Pricebook!$B$2:$B$1401,MATCH(A1091,Pricebook!$A$2:$A$1401,0))</f>
        <v>Double GPO with USB 2.1A, stainless, Range B</v>
      </c>
      <c r="C1091" s="19" t="n">
        <f aca="false">INDEX(Pricebook!$G$2:$G$1401,MATCH(A1091,Pricebook!$A$2:$A$1401,0))</f>
        <v>27.97</v>
      </c>
      <c r="D1091" s="19" t="n">
        <f aca="false">INDEX(Pricebook!$L$2:$L$1401,MATCH(A1091,Pricebook!$A$2:$A$1401,0))</f>
        <v>48.25</v>
      </c>
      <c r="E1091" s="21"/>
    </row>
    <row r="1092" customFormat="false" ht="15" hidden="false" customHeight="false" outlineLevel="0" collapsed="false">
      <c r="A1092" s="21" t="s">
        <v>2351</v>
      </c>
      <c r="B1092" s="21" t="str">
        <f aca="false">INDEX(Pricebook!$B$2:$B$1401,MATCH(A1092,Pricebook!$A$2:$A$1401,0))</f>
        <v>Light switch 3 gang 10A, white, Range C</v>
      </c>
      <c r="C1092" s="19" t="n">
        <f aca="false">INDEX(Pricebook!$G$2:$G$1401,MATCH(A1092,Pricebook!$A$2:$A$1401,0))</f>
        <v>7.53</v>
      </c>
      <c r="D1092" s="19" t="n">
        <f aca="false">INDEX(Pricebook!$L$2:$L$1401,MATCH(A1092,Pricebook!$A$2:$A$1401,0))</f>
        <v>13</v>
      </c>
      <c r="E1092" s="21"/>
    </row>
    <row r="1093" customFormat="false" ht="15" hidden="false" customHeight="false" outlineLevel="0" collapsed="false">
      <c r="A1093" s="21" t="s">
        <v>2353</v>
      </c>
      <c r="B1093" s="21" t="str">
        <f aca="false">INDEX(Pricebook!$B$2:$B$1401,MATCH(A1093,Pricebook!$A$2:$A$1401,0))</f>
        <v>Weatherproof GPO IP66 double, black, Range A</v>
      </c>
      <c r="C1093" s="19" t="n">
        <f aca="false">INDEX(Pricebook!$G$2:$G$1401,MATCH(A1093,Pricebook!$A$2:$A$1401,0))</f>
        <v>23.39</v>
      </c>
      <c r="D1093" s="19" t="n">
        <f aca="false">INDEX(Pricebook!$L$2:$L$1401,MATCH(A1093,Pricebook!$A$2:$A$1401,0))</f>
        <v>40.35</v>
      </c>
      <c r="E1093" s="21"/>
    </row>
    <row r="1094" customFormat="false" ht="15" hidden="false" customHeight="false" outlineLevel="0" collapsed="false">
      <c r="A1094" s="21" t="s">
        <v>2355</v>
      </c>
      <c r="B1094" s="21" t="str">
        <f aca="false">INDEX(Pricebook!$B$2:$B$1401,MATCH(A1094,Pricebook!$A$2:$A$1401,0))</f>
        <v>Double GPO with USB 2.1A, stainless, Range D</v>
      </c>
      <c r="C1094" s="19" t="n">
        <f aca="false">INDEX(Pricebook!$G$2:$G$1401,MATCH(A1094,Pricebook!$A$2:$A$1401,0))</f>
        <v>37.83</v>
      </c>
      <c r="D1094" s="19" t="n">
        <f aca="false">INDEX(Pricebook!$L$2:$L$1401,MATCH(A1094,Pricebook!$A$2:$A$1401,0))</f>
        <v>65.25</v>
      </c>
      <c r="E1094" s="21"/>
    </row>
    <row r="1095" customFormat="false" ht="15" hidden="false" customHeight="false" outlineLevel="0" collapsed="false">
      <c r="A1095" s="21" t="s">
        <v>2357</v>
      </c>
      <c r="B1095" s="21" t="str">
        <f aca="false">INDEX(Pricebook!$B$2:$B$1401,MATCH(A1095,Pricebook!$A$2:$A$1401,0))</f>
        <v>Light switch 2 gang 10A, white, Range C</v>
      </c>
      <c r="C1095" s="19" t="n">
        <f aca="false">INDEX(Pricebook!$G$2:$G$1401,MATCH(A1095,Pricebook!$A$2:$A$1401,0))</f>
        <v>5.68</v>
      </c>
      <c r="D1095" s="19" t="n">
        <f aca="false">INDEX(Pricebook!$L$2:$L$1401,MATCH(A1095,Pricebook!$A$2:$A$1401,0))</f>
        <v>8.5</v>
      </c>
      <c r="E1095" s="21"/>
    </row>
    <row r="1096" customFormat="false" ht="15" hidden="false" customHeight="false" outlineLevel="0" collapsed="false">
      <c r="A1096" s="21" t="s">
        <v>2359</v>
      </c>
      <c r="B1096" s="21" t="str">
        <f aca="false">INDEX(Pricebook!$B$2:$B$1401,MATCH(A1096,Pricebook!$A$2:$A$1401,0))</f>
        <v>Light switch 1 gang 10A, white, Range C</v>
      </c>
      <c r="C1096" s="19" t="n">
        <f aca="false">INDEX(Pricebook!$G$2:$G$1401,MATCH(A1096,Pricebook!$A$2:$A$1401,0))</f>
        <v>3.88</v>
      </c>
      <c r="D1096" s="19" t="n">
        <f aca="false">INDEX(Pricebook!$L$2:$L$1401,MATCH(A1096,Pricebook!$A$2:$A$1401,0))</f>
        <v>6.7</v>
      </c>
      <c r="E1096" s="21"/>
    </row>
    <row r="1097" customFormat="false" ht="15" hidden="false" customHeight="false" outlineLevel="0" collapsed="false">
      <c r="A1097" s="21" t="s">
        <v>2361</v>
      </c>
      <c r="B1097" s="21" t="str">
        <f aca="false">INDEX(Pricebook!$B$2:$B$1401,MATCH(A1097,Pricebook!$A$2:$A$1401,0))</f>
        <v>Dimmer 250W rotary, white, Range D</v>
      </c>
      <c r="C1097" s="19" t="n">
        <f aca="false">INDEX(Pricebook!$G$2:$G$1401,MATCH(A1097,Pricebook!$A$2:$A$1401,0))</f>
        <v>31.47</v>
      </c>
      <c r="D1097" s="19" t="n">
        <f aca="false">INDEX(Pricebook!$L$2:$L$1401,MATCH(A1097,Pricebook!$A$2:$A$1401,0))</f>
        <v>51.6</v>
      </c>
      <c r="E1097" s="21"/>
    </row>
    <row r="1098" customFormat="false" ht="15" hidden="false" customHeight="false" outlineLevel="0" collapsed="false">
      <c r="A1098" s="21" t="s">
        <v>2363</v>
      </c>
      <c r="B1098" s="21" t="str">
        <f aca="false">INDEX(Pricebook!$B$2:$B$1401,MATCH(A1098,Pricebook!$A$2:$A$1401,0))</f>
        <v>Dimmer 400W universal, black, Range A</v>
      </c>
      <c r="C1098" s="19" t="n">
        <f aca="false">INDEX(Pricebook!$G$2:$G$1401,MATCH(A1098,Pricebook!$A$2:$A$1401,0))</f>
        <v>32.28</v>
      </c>
      <c r="D1098" s="19" t="n">
        <f aca="false">INDEX(Pricebook!$L$2:$L$1401,MATCH(A1098,Pricebook!$A$2:$A$1401,0))</f>
        <v>55.7</v>
      </c>
      <c r="E1098" s="21"/>
    </row>
    <row r="1099" customFormat="false" ht="15" hidden="false" customHeight="false" outlineLevel="0" collapsed="false">
      <c r="A1099" s="21" t="s">
        <v>2365</v>
      </c>
      <c r="B1099" s="21" t="str">
        <f aca="false">INDEX(Pricebook!$B$2:$B$1401,MATCH(A1099,Pricebook!$A$2:$A$1401,0))</f>
        <v>Dimmer 630W universal, black, Range C</v>
      </c>
      <c r="C1099" s="19" t="n">
        <f aca="false">INDEX(Pricebook!$G$2:$G$1401,MATCH(A1099,Pricebook!$A$2:$A$1401,0))</f>
        <v>64.27</v>
      </c>
      <c r="D1099" s="19" t="n">
        <f aca="false">INDEX(Pricebook!$L$2:$L$1401,MATCH(A1099,Pricebook!$A$2:$A$1401,0))</f>
        <v>110.85</v>
      </c>
      <c r="E1099" s="21"/>
    </row>
    <row r="1100" customFormat="false" ht="15" hidden="false" customHeight="false" outlineLevel="0" collapsed="false">
      <c r="A1100" s="21" t="s">
        <v>2367</v>
      </c>
      <c r="B1100" s="21" t="str">
        <f aca="false">INDEX(Pricebook!$B$2:$B$1401,MATCH(A1100,Pricebook!$A$2:$A$1401,0))</f>
        <v>Double GPO 10A, black, Range D</v>
      </c>
      <c r="C1100" s="19" t="n">
        <f aca="false">INDEX(Pricebook!$G$2:$G$1401,MATCH(A1100,Pricebook!$A$2:$A$1401,0))</f>
        <v>7.46</v>
      </c>
      <c r="D1100" s="19" t="n">
        <f aca="false">INDEX(Pricebook!$L$2:$L$1401,MATCH(A1100,Pricebook!$A$2:$A$1401,0))</f>
        <v>11.35</v>
      </c>
      <c r="E1100" s="21"/>
    </row>
    <row r="1101" customFormat="false" ht="15" hidden="false" customHeight="false" outlineLevel="0" collapsed="false">
      <c r="A1101" s="21" t="s">
        <v>2369</v>
      </c>
      <c r="B1101" s="21" t="str">
        <f aca="false">INDEX(Pricebook!$B$2:$B$1401,MATCH(A1101,Pricebook!$A$2:$A$1401,0))</f>
        <v>Double GPO with USB 2.1A, stainless, Range C</v>
      </c>
      <c r="C1101" s="19" t="n">
        <f aca="false">INDEX(Pricebook!$G$2:$G$1401,MATCH(A1101,Pricebook!$A$2:$A$1401,0))</f>
        <v>31.72</v>
      </c>
      <c r="D1101" s="19" t="n">
        <f aca="false">INDEX(Pricebook!$L$2:$L$1401,MATCH(A1101,Pricebook!$A$2:$A$1401,0))</f>
        <v>54.7</v>
      </c>
      <c r="E1101" s="21"/>
    </row>
    <row r="1102" customFormat="false" ht="15" hidden="false" customHeight="false" outlineLevel="0" collapsed="false">
      <c r="A1102" s="21" t="s">
        <v>2371</v>
      </c>
      <c r="B1102" s="21" t="str">
        <f aca="false">INDEX(Pricebook!$B$2:$B$1401,MATCH(A1102,Pricebook!$A$2:$A$1401,0))</f>
        <v>Single GPO 10A, black, Range D</v>
      </c>
      <c r="C1102" s="19" t="n">
        <f aca="false">INDEX(Pricebook!$G$2:$G$1401,MATCH(A1102,Pricebook!$A$2:$A$1401,0))</f>
        <v>5.14</v>
      </c>
      <c r="D1102" s="19" t="n">
        <f aca="false">INDEX(Pricebook!$L$2:$L$1401,MATCH(A1102,Pricebook!$A$2:$A$1401,0))</f>
        <v>8.3</v>
      </c>
      <c r="E1102" s="21"/>
    </row>
    <row r="1103" customFormat="false" ht="15" hidden="false" customHeight="false" outlineLevel="0" collapsed="false">
      <c r="A1103" s="21" t="s">
        <v>2374</v>
      </c>
      <c r="B1103" s="21" t="str">
        <f aca="false">INDEX(Pricebook!$B$2:$B$1401,MATCH(A1103,Pricebook!$A$2:$A$1401,0))</f>
        <v>Cooktop outlet 32A, white, Range D</v>
      </c>
      <c r="C1103" s="19" t="n">
        <f aca="false">INDEX(Pricebook!$G$2:$G$1401,MATCH(A1103,Pricebook!$A$2:$A$1401,0))</f>
        <v>15.8</v>
      </c>
      <c r="D1103" s="19" t="n">
        <f aca="false">INDEX(Pricebook!$L$2:$L$1401,MATCH(A1103,Pricebook!$A$2:$A$1401,0))</f>
        <v>27.25</v>
      </c>
      <c r="E1103" s="21"/>
    </row>
    <row r="1104" customFormat="false" ht="15" hidden="false" customHeight="false" outlineLevel="0" collapsed="false">
      <c r="A1104" s="21" t="s">
        <v>2376</v>
      </c>
      <c r="B1104" s="21" t="str">
        <f aca="false">INDEX(Pricebook!$B$2:$B$1401,MATCH(A1104,Pricebook!$A$2:$A$1401,0))</f>
        <v>Single GPO 10A, stainless, Range B</v>
      </c>
      <c r="C1104" s="19" t="n">
        <f aca="false">INDEX(Pricebook!$G$2:$G$1401,MATCH(A1104,Pricebook!$A$2:$A$1401,0))</f>
        <v>3.82</v>
      </c>
      <c r="D1104" s="19" t="n">
        <f aca="false">INDEX(Pricebook!$L$2:$L$1401,MATCH(A1104,Pricebook!$A$2:$A$1401,0))</f>
        <v>6.6</v>
      </c>
      <c r="E1104" s="21"/>
    </row>
    <row r="1105" customFormat="false" ht="15" hidden="false" customHeight="false" outlineLevel="0" collapsed="false">
      <c r="A1105" s="21" t="s">
        <v>2378</v>
      </c>
      <c r="B1105" s="21" t="str">
        <f aca="false">INDEX(Pricebook!$B$2:$B$1401,MATCH(A1105,Pricebook!$A$2:$A$1401,0))</f>
        <v>Single GPO 15A, black, Range C</v>
      </c>
      <c r="C1105" s="19" t="n">
        <f aca="false">INDEX(Pricebook!$G$2:$G$1401,MATCH(A1105,Pricebook!$A$2:$A$1401,0))</f>
        <v>11.74</v>
      </c>
      <c r="D1105" s="19" t="n">
        <f aca="false">INDEX(Pricebook!$L$2:$L$1401,MATCH(A1105,Pricebook!$A$2:$A$1401,0))</f>
        <v>20.25</v>
      </c>
      <c r="E1105" s="21"/>
    </row>
    <row r="1106" customFormat="false" ht="15" hidden="false" customHeight="false" outlineLevel="0" collapsed="false">
      <c r="A1106" s="21" t="s">
        <v>2380</v>
      </c>
      <c r="B1106" s="21" t="str">
        <f aca="false">INDEX(Pricebook!$B$2:$B$1401,MATCH(A1106,Pricebook!$A$2:$A$1401,0))</f>
        <v>Isolating switch 20A DP, IP66, Range D</v>
      </c>
      <c r="C1106" s="19" t="n">
        <f aca="false">INDEX(Pricebook!$G$2:$G$1401,MATCH(A1106,Pricebook!$A$2:$A$1401,0))</f>
        <v>20.34</v>
      </c>
      <c r="D1106" s="19" t="n">
        <f aca="false">INDEX(Pricebook!$L$2:$L$1401,MATCH(A1106,Pricebook!$A$2:$A$1401,0))</f>
        <v>35.1</v>
      </c>
      <c r="E1106" s="21"/>
    </row>
    <row r="1107" customFormat="false" ht="15" hidden="false" customHeight="false" outlineLevel="0" collapsed="false">
      <c r="A1107" s="21" t="s">
        <v>2382</v>
      </c>
      <c r="B1107" s="21" t="str">
        <f aca="false">INDEX(Pricebook!$B$2:$B$1401,MATCH(A1107,Pricebook!$A$2:$A$1401,0))</f>
        <v>Single GPO 10A, white, Range C</v>
      </c>
      <c r="C1107" s="19" t="n">
        <f aca="false">INDEX(Pricebook!$G$2:$G$1401,MATCH(A1107,Pricebook!$A$2:$A$1401,0))</f>
        <v>4.43</v>
      </c>
      <c r="D1107" s="19" t="n">
        <f aca="false">INDEX(Pricebook!$L$2:$L$1401,MATCH(A1107,Pricebook!$A$2:$A$1401,0))</f>
        <v>6.85</v>
      </c>
      <c r="E1107" s="21"/>
    </row>
    <row r="1108" customFormat="false" ht="15" hidden="false" customHeight="false" outlineLevel="0" collapsed="false">
      <c r="A1108" s="21" t="s">
        <v>2384</v>
      </c>
      <c r="B1108" s="21" t="str">
        <f aca="false">INDEX(Pricebook!$B$2:$B$1401,MATCH(A1108,Pricebook!$A$2:$A$1401,0))</f>
        <v>Single GPO 15A, white, Range A</v>
      </c>
      <c r="C1108" s="19" t="n">
        <f aca="false">INDEX(Pricebook!$G$2:$G$1401,MATCH(A1108,Pricebook!$A$2:$A$1401,0))</f>
        <v>8.69</v>
      </c>
      <c r="D1108" s="19" t="n">
        <f aca="false">INDEX(Pricebook!$L$2:$L$1401,MATCH(A1108,Pricebook!$A$2:$A$1401,0))</f>
        <v>15</v>
      </c>
      <c r="E1108" s="21"/>
    </row>
    <row r="1109" customFormat="false" ht="15" hidden="false" customHeight="false" outlineLevel="0" collapsed="false">
      <c r="A1109" s="21" t="s">
        <v>2386</v>
      </c>
      <c r="B1109" s="21" t="str">
        <f aca="false">INDEX(Pricebook!$B$2:$B$1401,MATCH(A1109,Pricebook!$A$2:$A$1401,0))</f>
        <v>Isolating switch 35A DP, IP66, Range B</v>
      </c>
      <c r="C1109" s="19" t="n">
        <f aca="false">INDEX(Pricebook!$G$2:$G$1401,MATCH(A1109,Pricebook!$A$2:$A$1401,0))</f>
        <v>25.69</v>
      </c>
      <c r="D1109" s="19" t="n">
        <f aca="false">INDEX(Pricebook!$L$2:$L$1401,MATCH(A1109,Pricebook!$A$2:$A$1401,0))</f>
        <v>44.3</v>
      </c>
      <c r="E1109" s="21"/>
    </row>
    <row r="1110" customFormat="false" ht="15" hidden="false" customHeight="false" outlineLevel="0" collapsed="false">
      <c r="A1110" s="21" t="s">
        <v>2388</v>
      </c>
      <c r="B1110" s="21" t="str">
        <f aca="false">INDEX(Pricebook!$B$2:$B$1401,MATCH(A1110,Pricebook!$A$2:$A$1401,0))</f>
        <v>Light switch 1 gang 10A, white, Range A</v>
      </c>
      <c r="C1110" s="19" t="n">
        <f aca="false">INDEX(Pricebook!$G$2:$G$1401,MATCH(A1110,Pricebook!$A$2:$A$1401,0))</f>
        <v>2.9</v>
      </c>
      <c r="D1110" s="19" t="n">
        <f aca="false">INDEX(Pricebook!$L$2:$L$1401,MATCH(A1110,Pricebook!$A$2:$A$1401,0))</f>
        <v>5</v>
      </c>
      <c r="E1110" s="21"/>
    </row>
    <row r="1111" customFormat="false" ht="15" hidden="false" customHeight="false" outlineLevel="0" collapsed="false">
      <c r="A1111" s="21" t="s">
        <v>2390</v>
      </c>
      <c r="B1111" s="21" t="str">
        <f aca="false">INDEX(Pricebook!$B$2:$B$1401,MATCH(A1111,Pricebook!$A$2:$A$1401,0))</f>
        <v>Dimmer 400W universal, white, Range B</v>
      </c>
      <c r="C1111" s="19" t="n">
        <f aca="false">INDEX(Pricebook!$G$2:$G$1401,MATCH(A1111,Pricebook!$A$2:$A$1401,0))</f>
        <v>38.28</v>
      </c>
      <c r="D1111" s="19" t="n">
        <f aca="false">INDEX(Pricebook!$L$2:$L$1401,MATCH(A1111,Pricebook!$A$2:$A$1401,0))</f>
        <v>66</v>
      </c>
      <c r="E1111" s="21" t="s">
        <v>2974</v>
      </c>
    </row>
    <row r="1112" customFormat="false" ht="15" hidden="false" customHeight="false" outlineLevel="0" collapsed="false">
      <c r="A1112" s="21" t="s">
        <v>2392</v>
      </c>
      <c r="B1112" s="21" t="str">
        <f aca="false">INDEX(Pricebook!$B$2:$B$1401,MATCH(A1112,Pricebook!$A$2:$A$1401,0))</f>
        <v>Light switch 2 gang 10A, white, Range B</v>
      </c>
      <c r="C1112" s="19" t="n">
        <f aca="false">INDEX(Pricebook!$G$2:$G$1401,MATCH(A1112,Pricebook!$A$2:$A$1401,0))</f>
        <v>4.94</v>
      </c>
      <c r="D1112" s="19" t="n">
        <f aca="false">INDEX(Pricebook!$L$2:$L$1401,MATCH(A1112,Pricebook!$A$2:$A$1401,0))</f>
        <v>8.55</v>
      </c>
      <c r="E1112" s="21"/>
    </row>
    <row r="1113" customFormat="false" ht="15" hidden="false" customHeight="false" outlineLevel="0" collapsed="false">
      <c r="A1113" s="21" t="s">
        <v>2394</v>
      </c>
      <c r="B1113" s="21" t="str">
        <f aca="false">INDEX(Pricebook!$B$2:$B$1401,MATCH(A1113,Pricebook!$A$2:$A$1401,0))</f>
        <v>Single GPO 15A, black, Range D</v>
      </c>
      <c r="C1113" s="19" t="n">
        <f aca="false">INDEX(Pricebook!$G$2:$G$1401,MATCH(A1113,Pricebook!$A$2:$A$1401,0))</f>
        <v>13.75</v>
      </c>
      <c r="D1113" s="19" t="n">
        <f aca="false">INDEX(Pricebook!$L$2:$L$1401,MATCH(A1113,Pricebook!$A$2:$A$1401,0))</f>
        <v>23.75</v>
      </c>
      <c r="E1113" s="21"/>
    </row>
    <row r="1114" customFormat="false" ht="15" hidden="false" customHeight="false" outlineLevel="0" collapsed="false">
      <c r="A1114" s="21" t="s">
        <v>2396</v>
      </c>
      <c r="B1114" s="21" t="str">
        <f aca="false">INDEX(Pricebook!$B$2:$B$1401,MATCH(A1114,Pricebook!$A$2:$A$1401,0))</f>
        <v>Light switch 3 gang 10A, black, Range C</v>
      </c>
      <c r="C1114" s="19" t="n">
        <f aca="false">INDEX(Pricebook!$G$2:$G$1401,MATCH(A1114,Pricebook!$A$2:$A$1401,0))</f>
        <v>7.6</v>
      </c>
      <c r="D1114" s="19" t="n">
        <f aca="false">INDEX(Pricebook!$L$2:$L$1401,MATCH(A1114,Pricebook!$A$2:$A$1401,0))</f>
        <v>11.35</v>
      </c>
      <c r="E1114" s="21" t="s">
        <v>2975</v>
      </c>
    </row>
    <row r="1115" customFormat="false" ht="15" hidden="false" customHeight="false" outlineLevel="0" collapsed="false">
      <c r="A1115" s="21" t="s">
        <v>2398</v>
      </c>
      <c r="B1115" s="21" t="str">
        <f aca="false">INDEX(Pricebook!$B$2:$B$1401,MATCH(A1115,Pricebook!$A$2:$A$1401,0))</f>
        <v>Isolating switch 20A DP, IP66, Range A</v>
      </c>
      <c r="C1115" s="19" t="n">
        <f aca="false">INDEX(Pricebook!$G$2:$G$1401,MATCH(A1115,Pricebook!$A$2:$A$1401,0))</f>
        <v>12.56</v>
      </c>
      <c r="D1115" s="19" t="n">
        <f aca="false">INDEX(Pricebook!$L$2:$L$1401,MATCH(A1115,Pricebook!$A$2:$A$1401,0))</f>
        <v>21.7</v>
      </c>
      <c r="E1115" s="21"/>
    </row>
    <row r="1116" customFormat="false" ht="15" hidden="false" customHeight="false" outlineLevel="0" collapsed="false">
      <c r="A1116" s="21" t="s">
        <v>2400</v>
      </c>
      <c r="B1116" s="21" t="str">
        <f aca="false">INDEX(Pricebook!$B$2:$B$1401,MATCH(A1116,Pricebook!$A$2:$A$1401,0))</f>
        <v>Single GPO 10A, white, Range B</v>
      </c>
      <c r="C1116" s="19" t="n">
        <f aca="false">INDEX(Pricebook!$G$2:$G$1401,MATCH(A1116,Pricebook!$A$2:$A$1401,0))</f>
        <v>3.85</v>
      </c>
      <c r="D1116" s="19" t="n">
        <f aca="false">INDEX(Pricebook!$L$2:$L$1401,MATCH(A1116,Pricebook!$A$2:$A$1401,0))</f>
        <v>6.25</v>
      </c>
      <c r="E1116" s="21"/>
    </row>
    <row r="1117" customFormat="false" ht="15" hidden="false" customHeight="false" outlineLevel="0" collapsed="false">
      <c r="A1117" s="21" t="s">
        <v>2402</v>
      </c>
      <c r="B1117" s="21" t="str">
        <f aca="false">INDEX(Pricebook!$B$2:$B$1401,MATCH(A1117,Pricebook!$A$2:$A$1401,0))</f>
        <v>Dimmer 630W universal, white, Range A</v>
      </c>
      <c r="C1117" s="19" t="n">
        <f aca="false">INDEX(Pricebook!$G$2:$G$1401,MATCH(A1117,Pricebook!$A$2:$A$1401,0))</f>
        <v>46.78</v>
      </c>
      <c r="D1117" s="19" t="n">
        <f aca="false">INDEX(Pricebook!$L$2:$L$1401,MATCH(A1117,Pricebook!$A$2:$A$1401,0))</f>
        <v>70.9</v>
      </c>
      <c r="E1117" s="21" t="s">
        <v>2976</v>
      </c>
    </row>
    <row r="1118" customFormat="false" ht="15" hidden="false" customHeight="false" outlineLevel="0" collapsed="false">
      <c r="A1118" s="21" t="s">
        <v>2404</v>
      </c>
      <c r="B1118" s="21" t="str">
        <f aca="false">INDEX(Pricebook!$B$2:$B$1401,MATCH(A1118,Pricebook!$A$2:$A$1401,0))</f>
        <v>Light switch 1 gang 10A, white, Range D</v>
      </c>
      <c r="C1118" s="19" t="n">
        <f aca="false">INDEX(Pricebook!$G$2:$G$1401,MATCH(A1118,Pricebook!$A$2:$A$1401,0))</f>
        <v>4.64</v>
      </c>
      <c r="D1118" s="19" t="n">
        <f aca="false">INDEX(Pricebook!$L$2:$L$1401,MATCH(A1118,Pricebook!$A$2:$A$1401,0))</f>
        <v>8</v>
      </c>
      <c r="E1118" s="21"/>
    </row>
    <row r="1119" customFormat="false" ht="15" hidden="false" customHeight="false" outlineLevel="0" collapsed="false">
      <c r="A1119" s="21" t="s">
        <v>2406</v>
      </c>
      <c r="B1119" s="21" t="str">
        <f aca="false">INDEX(Pricebook!$B$2:$B$1401,MATCH(A1119,Pricebook!$A$2:$A$1401,0))</f>
        <v>Light switch 3 gang 10A, stainless, Range A</v>
      </c>
      <c r="C1119" s="19" t="n">
        <f aca="false">INDEX(Pricebook!$G$2:$G$1401,MATCH(A1119,Pricebook!$A$2:$A$1401,0))</f>
        <v>5.68</v>
      </c>
      <c r="D1119" s="19" t="n">
        <f aca="false">INDEX(Pricebook!$L$2:$L$1401,MATCH(A1119,Pricebook!$A$2:$A$1401,0))</f>
        <v>9.8</v>
      </c>
      <c r="E1119" s="21"/>
    </row>
    <row r="1120" customFormat="false" ht="15" hidden="false" customHeight="false" outlineLevel="0" collapsed="false">
      <c r="A1120" s="21" t="s">
        <v>2408</v>
      </c>
      <c r="B1120" s="21" t="str">
        <f aca="false">INDEX(Pricebook!$B$2:$B$1401,MATCH(A1120,Pricebook!$A$2:$A$1401,0))</f>
        <v>Dimmer 400W universal, white, Range D</v>
      </c>
      <c r="C1120" s="19" t="n">
        <f aca="false">INDEX(Pricebook!$G$2:$G$1401,MATCH(A1120,Pricebook!$A$2:$A$1401,0))</f>
        <v>51.84</v>
      </c>
      <c r="D1120" s="19" t="n">
        <f aca="false">INDEX(Pricebook!$L$2:$L$1401,MATCH(A1120,Pricebook!$A$2:$A$1401,0))</f>
        <v>89.4</v>
      </c>
      <c r="E1120" s="21"/>
    </row>
    <row r="1121" customFormat="false" ht="15" hidden="false" customHeight="false" outlineLevel="0" collapsed="false">
      <c r="A1121" s="21" t="s">
        <v>2410</v>
      </c>
      <c r="B1121" s="21" t="str">
        <f aca="false">INDEX(Pricebook!$B$2:$B$1401,MATCH(A1121,Pricebook!$A$2:$A$1401,0))</f>
        <v>Dimmer 250W rotary, white, Range B</v>
      </c>
      <c r="C1121" s="19" t="n">
        <f aca="false">INDEX(Pricebook!$G$2:$G$1401,MATCH(A1121,Pricebook!$A$2:$A$1401,0))</f>
        <v>23.74</v>
      </c>
      <c r="D1121" s="19" t="n">
        <f aca="false">INDEX(Pricebook!$L$2:$L$1401,MATCH(A1121,Pricebook!$A$2:$A$1401,0))</f>
        <v>40.95</v>
      </c>
      <c r="E1121" s="21"/>
    </row>
    <row r="1122" customFormat="false" ht="15" hidden="false" customHeight="false" outlineLevel="0" collapsed="false">
      <c r="A1122" s="21" t="s">
        <v>2412</v>
      </c>
      <c r="B1122" s="21" t="str">
        <f aca="false">INDEX(Pricebook!$B$2:$B$1401,MATCH(A1122,Pricebook!$A$2:$A$1401,0))</f>
        <v>Double GPO 10A, black, Range C</v>
      </c>
      <c r="C1122" s="19" t="n">
        <f aca="false">INDEX(Pricebook!$G$2:$G$1401,MATCH(A1122,Pricebook!$A$2:$A$1401,0))</f>
        <v>6.34</v>
      </c>
      <c r="D1122" s="19" t="n">
        <f aca="false">INDEX(Pricebook!$L$2:$L$1401,MATCH(A1122,Pricebook!$A$2:$A$1401,0))</f>
        <v>10.95</v>
      </c>
      <c r="E1122" s="21"/>
    </row>
    <row r="1123" customFormat="false" ht="15" hidden="false" customHeight="false" outlineLevel="0" collapsed="false">
      <c r="A1123" s="21" t="s">
        <v>2414</v>
      </c>
      <c r="B1123" s="21" t="str">
        <f aca="false">INDEX(Pricebook!$B$2:$B$1401,MATCH(A1123,Pricebook!$A$2:$A$1401,0))</f>
        <v>Light switch 2 gang 10A, black, Range A</v>
      </c>
      <c r="C1123" s="19" t="n">
        <f aca="false">INDEX(Pricebook!$G$2:$G$1401,MATCH(A1123,Pricebook!$A$2:$A$1401,0))</f>
        <v>4.16</v>
      </c>
      <c r="D1123" s="19" t="n">
        <f aca="false">INDEX(Pricebook!$L$2:$L$1401,MATCH(A1123,Pricebook!$A$2:$A$1401,0))</f>
        <v>7.2</v>
      </c>
      <c r="E1123" s="21"/>
    </row>
    <row r="1124" customFormat="false" ht="15" hidden="false" customHeight="false" outlineLevel="0" collapsed="false">
      <c r="A1124" s="21" t="s">
        <v>2416</v>
      </c>
      <c r="B1124" s="21" t="str">
        <f aca="false">INDEX(Pricebook!$B$2:$B$1401,MATCH(A1124,Pricebook!$A$2:$A$1401,0))</f>
        <v>Dimmer 250W rotary, black, Range C</v>
      </c>
      <c r="C1124" s="19" t="n">
        <f aca="false">INDEX(Pricebook!$G$2:$G$1401,MATCH(A1124,Pricebook!$A$2:$A$1401,0))</f>
        <v>26.81</v>
      </c>
      <c r="D1124" s="19" t="n">
        <f aca="false">INDEX(Pricebook!$L$2:$L$1401,MATCH(A1124,Pricebook!$A$2:$A$1401,0))</f>
        <v>41.9</v>
      </c>
      <c r="E1124" s="21"/>
    </row>
    <row r="1125" customFormat="false" ht="15" hidden="false" customHeight="false" outlineLevel="0" collapsed="false">
      <c r="A1125" s="21" t="s">
        <v>2418</v>
      </c>
      <c r="B1125" s="21" t="str">
        <f aca="false">INDEX(Pricebook!$B$2:$B$1401,MATCH(A1125,Pricebook!$A$2:$A$1401,0))</f>
        <v>Dimmer 400W universal, white, Range A</v>
      </c>
      <c r="C1125" s="19" t="n">
        <f aca="false">INDEX(Pricebook!$G$2:$G$1401,MATCH(A1125,Pricebook!$A$2:$A$1401,0))</f>
        <v>32.58</v>
      </c>
      <c r="D1125" s="19" t="n">
        <f aca="false">INDEX(Pricebook!$L$2:$L$1401,MATCH(A1125,Pricebook!$A$2:$A$1401,0))</f>
        <v>56.2</v>
      </c>
      <c r="E1125" s="21"/>
    </row>
    <row r="1126" customFormat="false" ht="15" hidden="false" customHeight="false" outlineLevel="0" collapsed="false">
      <c r="A1126" s="21" t="s">
        <v>2420</v>
      </c>
      <c r="B1126" s="21" t="str">
        <f aca="false">INDEX(Pricebook!$B$2:$B$1401,MATCH(A1126,Pricebook!$A$2:$A$1401,0))</f>
        <v>Double GPO with USB 2.1A, black, Range A</v>
      </c>
      <c r="C1126" s="19" t="n">
        <f aca="false">INDEX(Pricebook!$G$2:$G$1401,MATCH(A1126,Pricebook!$A$2:$A$1401,0))</f>
        <v>23.54</v>
      </c>
      <c r="D1126" s="19" t="n">
        <f aca="false">INDEX(Pricebook!$L$2:$L$1401,MATCH(A1126,Pricebook!$A$2:$A$1401,0))</f>
        <v>40.6</v>
      </c>
      <c r="E1126" s="21"/>
    </row>
    <row r="1127" customFormat="false" ht="15" hidden="false" customHeight="false" outlineLevel="0" collapsed="false">
      <c r="A1127" s="21" t="s">
        <v>2422</v>
      </c>
      <c r="B1127" s="21" t="str">
        <f aca="false">INDEX(Pricebook!$B$2:$B$1401,MATCH(A1127,Pricebook!$A$2:$A$1401,0))</f>
        <v>Double GPO with USB 2.1A, black, Range B</v>
      </c>
      <c r="C1127" s="19" t="n">
        <f aca="false">INDEX(Pricebook!$G$2:$G$1401,MATCH(A1127,Pricebook!$A$2:$A$1401,0))</f>
        <v>27.85</v>
      </c>
      <c r="D1127" s="19" t="n">
        <f aca="false">INDEX(Pricebook!$L$2:$L$1401,MATCH(A1127,Pricebook!$A$2:$A$1401,0))</f>
        <v>48.05</v>
      </c>
      <c r="E1127" s="21"/>
    </row>
    <row r="1128" customFormat="false" ht="15" hidden="false" customHeight="false" outlineLevel="0" collapsed="false">
      <c r="A1128" s="21" t="s">
        <v>2424</v>
      </c>
      <c r="B1128" s="21" t="str">
        <f aca="false">INDEX(Pricebook!$B$2:$B$1401,MATCH(A1128,Pricebook!$A$2:$A$1401,0))</f>
        <v>Double GPO with USB 2.1A, black, Range C</v>
      </c>
      <c r="C1128" s="19" t="n">
        <f aca="false">INDEX(Pricebook!$G$2:$G$1401,MATCH(A1128,Pricebook!$A$2:$A$1401,0))</f>
        <v>31.66</v>
      </c>
      <c r="D1128" s="19" t="n">
        <f aca="false">INDEX(Pricebook!$L$2:$L$1401,MATCH(A1128,Pricebook!$A$2:$A$1401,0))</f>
        <v>54.6</v>
      </c>
      <c r="E1128" s="21"/>
    </row>
    <row r="1129" customFormat="false" ht="15" hidden="false" customHeight="false" outlineLevel="0" collapsed="false">
      <c r="A1129" s="21" t="s">
        <v>2426</v>
      </c>
      <c r="B1129" s="21" t="str">
        <f aca="false">INDEX(Pricebook!$B$2:$B$1401,MATCH(A1129,Pricebook!$A$2:$A$1401,0))</f>
        <v>Dimmer 250W rotary, white, Range A</v>
      </c>
      <c r="C1129" s="19" t="n">
        <f aca="false">INDEX(Pricebook!$G$2:$G$1401,MATCH(A1129,Pricebook!$A$2:$A$1401,0))</f>
        <v>19.82</v>
      </c>
      <c r="D1129" s="19" t="n">
        <f aca="false">INDEX(Pricebook!$L$2:$L$1401,MATCH(A1129,Pricebook!$A$2:$A$1401,0))</f>
        <v>34.2</v>
      </c>
      <c r="E1129" s="21"/>
    </row>
    <row r="1130" customFormat="false" ht="15" hidden="false" customHeight="false" outlineLevel="0" collapsed="false">
      <c r="A1130" s="21" t="s">
        <v>2428</v>
      </c>
      <c r="B1130" s="21" t="str">
        <f aca="false">INDEX(Pricebook!$B$2:$B$1401,MATCH(A1130,Pricebook!$A$2:$A$1401,0))</f>
        <v>Light switch 3 gang 10A, black, Range D</v>
      </c>
      <c r="C1130" s="19" t="n">
        <f aca="false">INDEX(Pricebook!$G$2:$G$1401,MATCH(A1130,Pricebook!$A$2:$A$1401,0))</f>
        <v>8.91</v>
      </c>
      <c r="D1130" s="19" t="n">
        <f aca="false">INDEX(Pricebook!$L$2:$L$1401,MATCH(A1130,Pricebook!$A$2:$A$1401,0))</f>
        <v>15.4</v>
      </c>
      <c r="E1130" s="21"/>
    </row>
    <row r="1131" customFormat="false" ht="15" hidden="false" customHeight="false" outlineLevel="0" collapsed="false">
      <c r="A1131" s="21" t="s">
        <v>2430</v>
      </c>
      <c r="B1131" s="21" t="str">
        <f aca="false">INDEX(Pricebook!$B$2:$B$1401,MATCH(A1131,Pricebook!$A$2:$A$1401,0))</f>
        <v>Light switch 1 gang 10A, black, Range C</v>
      </c>
      <c r="C1131" s="19" t="n">
        <f aca="false">INDEX(Pricebook!$G$2:$G$1401,MATCH(A1131,Pricebook!$A$2:$A$1401,0))</f>
        <v>3.91</v>
      </c>
      <c r="D1131" s="19" t="n">
        <f aca="false">INDEX(Pricebook!$L$2:$L$1401,MATCH(A1131,Pricebook!$A$2:$A$1401,0))</f>
        <v>5.85</v>
      </c>
      <c r="E1131" s="21"/>
    </row>
    <row r="1132" customFormat="false" ht="15" hidden="false" customHeight="false" outlineLevel="0" collapsed="false">
      <c r="A1132" s="21" t="s">
        <v>2432</v>
      </c>
      <c r="B1132" s="21" t="str">
        <f aca="false">INDEX(Pricebook!$B$2:$B$1401,MATCH(A1132,Pricebook!$A$2:$A$1401,0))</f>
        <v>Light switch 2 gang 10A, stainless, Range A</v>
      </c>
      <c r="C1132" s="19" t="n">
        <f aca="false">INDEX(Pricebook!$G$2:$G$1401,MATCH(A1132,Pricebook!$A$2:$A$1401,0))</f>
        <v>4.15</v>
      </c>
      <c r="D1132" s="19" t="n">
        <f aca="false">INDEX(Pricebook!$L$2:$L$1401,MATCH(A1132,Pricebook!$A$2:$A$1401,0))</f>
        <v>7.2</v>
      </c>
      <c r="E1132" s="21"/>
    </row>
    <row r="1133" customFormat="false" ht="15" hidden="false" customHeight="false" outlineLevel="0" collapsed="false">
      <c r="A1133" s="21" t="s">
        <v>2434</v>
      </c>
      <c r="B1133" s="21" t="str">
        <f aca="false">INDEX(Pricebook!$B$2:$B$1401,MATCH(A1133,Pricebook!$A$2:$A$1401,0))</f>
        <v>Single GPO 10A, stainless, Range A</v>
      </c>
      <c r="C1133" s="19" t="n">
        <f aca="false">INDEX(Pricebook!$G$2:$G$1401,MATCH(A1133,Pricebook!$A$2:$A$1401,0))</f>
        <v>3.25</v>
      </c>
      <c r="D1133" s="19" t="n">
        <f aca="false">INDEX(Pricebook!$L$2:$L$1401,MATCH(A1133,Pricebook!$A$2:$A$1401,0))</f>
        <v>5.65</v>
      </c>
      <c r="E1133" s="21"/>
    </row>
    <row r="1134" customFormat="false" ht="15" hidden="false" customHeight="false" outlineLevel="0" collapsed="false">
      <c r="A1134" s="21" t="s">
        <v>2436</v>
      </c>
      <c r="B1134" s="21" t="str">
        <f aca="false">INDEX(Pricebook!$B$2:$B$1401,MATCH(A1134,Pricebook!$A$2:$A$1401,0))</f>
        <v>Light switch 3 gang 10A, white, Range D</v>
      </c>
      <c r="C1134" s="19" t="n">
        <f aca="false">INDEX(Pricebook!$G$2:$G$1401,MATCH(A1134,Pricebook!$A$2:$A$1401,0))</f>
        <v>9</v>
      </c>
      <c r="D1134" s="19" t="n">
        <f aca="false">INDEX(Pricebook!$L$2:$L$1401,MATCH(A1134,Pricebook!$A$2:$A$1401,0))</f>
        <v>15.55</v>
      </c>
      <c r="E1134" s="21"/>
    </row>
    <row r="1135" customFormat="false" ht="15" hidden="false" customHeight="false" outlineLevel="0" collapsed="false">
      <c r="A1135" s="21" t="s">
        <v>2438</v>
      </c>
      <c r="B1135" s="21" t="str">
        <f aca="false">INDEX(Pricebook!$B$2:$B$1401,MATCH(A1135,Pricebook!$A$2:$A$1401,0))</f>
        <v>Single GPO 10A, stainless, Range D</v>
      </c>
      <c r="C1135" s="19" t="n">
        <f aca="false">INDEX(Pricebook!$G$2:$G$1401,MATCH(A1135,Pricebook!$A$2:$A$1401,0))</f>
        <v>5.2</v>
      </c>
      <c r="D1135" s="19" t="n">
        <f aca="false">INDEX(Pricebook!$L$2:$L$1401,MATCH(A1135,Pricebook!$A$2:$A$1401,0))</f>
        <v>9</v>
      </c>
      <c r="E1135" s="21"/>
    </row>
    <row r="1136" customFormat="false" ht="15" hidden="false" customHeight="false" outlineLevel="0" collapsed="false">
      <c r="A1136" s="21" t="s">
        <v>2440</v>
      </c>
      <c r="B1136" s="21" t="str">
        <f aca="false">INDEX(Pricebook!$B$2:$B$1401,MATCH(A1136,Pricebook!$A$2:$A$1401,0))</f>
        <v>Light switch 3 gang 10A, white, Range B</v>
      </c>
      <c r="C1136" s="19" t="n">
        <f aca="false">INDEX(Pricebook!$G$2:$G$1401,MATCH(A1136,Pricebook!$A$2:$A$1401,0))</f>
        <v>6.55</v>
      </c>
      <c r="D1136" s="19" t="n">
        <f aca="false">INDEX(Pricebook!$L$2:$L$1401,MATCH(A1136,Pricebook!$A$2:$A$1401,0))</f>
        <v>11.3</v>
      </c>
      <c r="E1136" s="21"/>
    </row>
    <row r="1137" customFormat="false" ht="15" hidden="false" customHeight="false" outlineLevel="0" collapsed="false">
      <c r="A1137" s="21" t="s">
        <v>2442</v>
      </c>
      <c r="B1137" s="21" t="str">
        <f aca="false">INDEX(Pricebook!$B$2:$B$1401,MATCH(A1137,Pricebook!$A$2:$A$1401,0))</f>
        <v>Weatherproof GPO IP66 double, black, Range B</v>
      </c>
      <c r="C1137" s="19" t="n">
        <f aca="false">INDEX(Pricebook!$G$2:$G$1401,MATCH(A1137,Pricebook!$A$2:$A$1401,0))</f>
        <v>27.86</v>
      </c>
      <c r="D1137" s="19" t="n">
        <f aca="false">INDEX(Pricebook!$L$2:$L$1401,MATCH(A1137,Pricebook!$A$2:$A$1401,0))</f>
        <v>48.05</v>
      </c>
      <c r="E1137" s="21"/>
    </row>
    <row r="1138" customFormat="false" ht="15" hidden="false" customHeight="false" outlineLevel="0" collapsed="false">
      <c r="A1138" s="21" t="s">
        <v>2444</v>
      </c>
      <c r="B1138" s="21" t="str">
        <f aca="false">INDEX(Pricebook!$B$2:$B$1401,MATCH(A1138,Pricebook!$A$2:$A$1401,0))</f>
        <v>Double GPO 10A, black, Range B</v>
      </c>
      <c r="C1138" s="19" t="n">
        <f aca="false">INDEX(Pricebook!$G$2:$G$1401,MATCH(A1138,Pricebook!$A$2:$A$1401,0))</f>
        <v>5.58</v>
      </c>
      <c r="D1138" s="19" t="n">
        <f aca="false">INDEX(Pricebook!$L$2:$L$1401,MATCH(A1138,Pricebook!$A$2:$A$1401,0))</f>
        <v>9.65</v>
      </c>
      <c r="E1138" s="21"/>
    </row>
    <row r="1139" customFormat="false" ht="15" hidden="false" customHeight="false" outlineLevel="0" collapsed="false">
      <c r="A1139" s="21" t="s">
        <v>2446</v>
      </c>
      <c r="B1139" s="21" t="str">
        <f aca="false">INDEX(Pricebook!$B$2:$B$1401,MATCH(A1139,Pricebook!$A$2:$A$1401,0))</f>
        <v>Cooktop outlet 32A, white, Range B</v>
      </c>
      <c r="C1139" s="19" t="n">
        <f aca="false">INDEX(Pricebook!$G$2:$G$1401,MATCH(A1139,Pricebook!$A$2:$A$1401,0))</f>
        <v>11.77</v>
      </c>
      <c r="D1139" s="19" t="n">
        <f aca="false">INDEX(Pricebook!$L$2:$L$1401,MATCH(A1139,Pricebook!$A$2:$A$1401,0))</f>
        <v>20.3</v>
      </c>
      <c r="E1139" s="21"/>
    </row>
    <row r="1140" customFormat="false" ht="15" hidden="false" customHeight="false" outlineLevel="0" collapsed="false">
      <c r="A1140" s="21" t="s">
        <v>2448</v>
      </c>
      <c r="B1140" s="21" t="str">
        <f aca="false">INDEX(Pricebook!$B$2:$B$1401,MATCH(A1140,Pricebook!$A$2:$A$1401,0))</f>
        <v>Light switch 2 gang 10A, black, Range D</v>
      </c>
      <c r="C1140" s="19" t="n">
        <f aca="false">INDEX(Pricebook!$G$2:$G$1401,MATCH(A1140,Pricebook!$A$2:$A$1401,0))</f>
        <v>6.56</v>
      </c>
      <c r="D1140" s="19" t="n">
        <f aca="false">INDEX(Pricebook!$L$2:$L$1401,MATCH(A1140,Pricebook!$A$2:$A$1401,0))</f>
        <v>11.35</v>
      </c>
      <c r="E1140" s="21"/>
    </row>
    <row r="1141" customFormat="false" ht="15" hidden="false" customHeight="false" outlineLevel="0" collapsed="false">
      <c r="A1141" s="21" t="s">
        <v>2450</v>
      </c>
      <c r="B1141" s="21" t="str">
        <f aca="false">INDEX(Pricebook!$B$2:$B$1401,MATCH(A1141,Pricebook!$A$2:$A$1401,0))</f>
        <v>Weatherproof GPO IP66 single, black, Range A</v>
      </c>
      <c r="C1141" s="19" t="n">
        <f aca="false">INDEX(Pricebook!$G$2:$G$1401,MATCH(A1141,Pricebook!$A$2:$A$1401,0))</f>
        <v>16.42</v>
      </c>
      <c r="D1141" s="19" t="n">
        <f aca="false">INDEX(Pricebook!$L$2:$L$1401,MATCH(A1141,Pricebook!$A$2:$A$1401,0))</f>
        <v>28.35</v>
      </c>
      <c r="E1141" s="21"/>
    </row>
    <row r="1142" customFormat="false" ht="15" hidden="false" customHeight="false" outlineLevel="0" collapsed="false">
      <c r="A1142" s="21" t="s">
        <v>2452</v>
      </c>
      <c r="B1142" s="21" t="str">
        <f aca="false">INDEX(Pricebook!$B$2:$B$1401,MATCH(A1142,Pricebook!$A$2:$A$1401,0))</f>
        <v>Double GPO 10A, white, Range D</v>
      </c>
      <c r="C1142" s="19" t="n">
        <f aca="false">INDEX(Pricebook!$G$2:$G$1401,MATCH(A1142,Pricebook!$A$2:$A$1401,0))</f>
        <v>7.42</v>
      </c>
      <c r="D1142" s="19" t="n">
        <f aca="false">INDEX(Pricebook!$L$2:$L$1401,MATCH(A1142,Pricebook!$A$2:$A$1401,0))</f>
        <v>12.8</v>
      </c>
      <c r="E1142" s="21"/>
    </row>
    <row r="1143" customFormat="false" ht="15" hidden="false" customHeight="false" outlineLevel="0" collapsed="false">
      <c r="A1143" s="21" t="s">
        <v>2454</v>
      </c>
      <c r="B1143" s="21" t="str">
        <f aca="false">INDEX(Pricebook!$B$2:$B$1401,MATCH(A1143,Pricebook!$A$2:$A$1401,0))</f>
        <v>Light switch 2 gang 10A, black, Range B</v>
      </c>
      <c r="C1143" s="19" t="n">
        <f aca="false">INDEX(Pricebook!$G$2:$G$1401,MATCH(A1143,Pricebook!$A$2:$A$1401,0))</f>
        <v>4.92</v>
      </c>
      <c r="D1143" s="19" t="n">
        <f aca="false">INDEX(Pricebook!$L$2:$L$1401,MATCH(A1143,Pricebook!$A$2:$A$1401,0))</f>
        <v>8.5</v>
      </c>
      <c r="E1143" s="21"/>
    </row>
    <row r="1144" customFormat="false" ht="15" hidden="false" customHeight="false" outlineLevel="0" collapsed="false">
      <c r="A1144" s="21" t="s">
        <v>2456</v>
      </c>
      <c r="B1144" s="21" t="str">
        <f aca="false">INDEX(Pricebook!$B$2:$B$1401,MATCH(A1144,Pricebook!$A$2:$A$1401,0))</f>
        <v>Weatherproof GPO IP66 double, grey, Range B</v>
      </c>
      <c r="C1144" s="19" t="n">
        <f aca="false">INDEX(Pricebook!$G$2:$G$1401,MATCH(A1144,Pricebook!$A$2:$A$1401,0))</f>
        <v>27.54</v>
      </c>
      <c r="D1144" s="19" t="n">
        <f aca="false">INDEX(Pricebook!$L$2:$L$1401,MATCH(A1144,Pricebook!$A$2:$A$1401,0))</f>
        <v>47.5</v>
      </c>
      <c r="E1144" s="21"/>
    </row>
    <row r="1145" customFormat="false" ht="15" hidden="false" customHeight="false" outlineLevel="0" collapsed="false">
      <c r="A1145" s="21" t="s">
        <v>2458</v>
      </c>
      <c r="B1145" s="21" t="str">
        <f aca="false">INDEX(Pricebook!$B$2:$B$1401,MATCH(A1145,Pricebook!$A$2:$A$1401,0))</f>
        <v>Single GPO 10A, black, Range B</v>
      </c>
      <c r="C1145" s="19" t="n">
        <f aca="false">INDEX(Pricebook!$G$2:$G$1401,MATCH(A1145,Pricebook!$A$2:$A$1401,0))</f>
        <v>3.81</v>
      </c>
      <c r="D1145" s="19" t="n">
        <f aca="false">INDEX(Pricebook!$L$2:$L$1401,MATCH(A1145,Pricebook!$A$2:$A$1401,0))</f>
        <v>6.05</v>
      </c>
      <c r="E1145" s="21"/>
    </row>
    <row r="1146" customFormat="false" ht="15" hidden="false" customHeight="false" outlineLevel="0" collapsed="false">
      <c r="A1146" s="21" t="s">
        <v>2460</v>
      </c>
      <c r="B1146" s="21" t="str">
        <f aca="false">INDEX(Pricebook!$B$2:$B$1401,MATCH(A1146,Pricebook!$A$2:$A$1401,0))</f>
        <v>Single GPO 10A, white, Range A</v>
      </c>
      <c r="C1146" s="19" t="n">
        <f aca="false">INDEX(Pricebook!$G$2:$G$1401,MATCH(A1146,Pricebook!$A$2:$A$1401,0))</f>
        <v>3.25</v>
      </c>
      <c r="D1146" s="19" t="n">
        <f aca="false">INDEX(Pricebook!$L$2:$L$1401,MATCH(A1146,Pricebook!$A$2:$A$1401,0))</f>
        <v>5.65</v>
      </c>
      <c r="E1146" s="21"/>
    </row>
    <row r="1147" customFormat="false" ht="15" hidden="false" customHeight="false" outlineLevel="0" collapsed="false">
      <c r="A1147" s="21" t="s">
        <v>2462</v>
      </c>
      <c r="B1147" s="21" t="str">
        <f aca="false">INDEX(Pricebook!$B$2:$B$1401,MATCH(A1147,Pricebook!$A$2:$A$1401,0))</f>
        <v>Cooktop outlet 32A, white, Range A</v>
      </c>
      <c r="C1147" s="19" t="n">
        <f aca="false">INDEX(Pricebook!$G$2:$G$1401,MATCH(A1147,Pricebook!$A$2:$A$1401,0))</f>
        <v>9.97</v>
      </c>
      <c r="D1147" s="19" t="n">
        <f aca="false">INDEX(Pricebook!$L$2:$L$1401,MATCH(A1147,Pricebook!$A$2:$A$1401,0))</f>
        <v>15.35</v>
      </c>
      <c r="E1147" s="21"/>
    </row>
    <row r="1148" customFormat="false" ht="15" hidden="false" customHeight="false" outlineLevel="0" collapsed="false">
      <c r="A1148" s="21" t="s">
        <v>2464</v>
      </c>
      <c r="B1148" s="21" t="str">
        <f aca="false">INDEX(Pricebook!$B$2:$B$1401,MATCH(A1148,Pricebook!$A$2:$A$1401,0))</f>
        <v>Smoke alarm standalone 10-year lithium, Range A</v>
      </c>
      <c r="C1148" s="19" t="n">
        <f aca="false">INDEX(Pricebook!$G$2:$G$1401,MATCH(A1148,Pricebook!$A$2:$A$1401,0))</f>
        <v>19.48</v>
      </c>
      <c r="D1148" s="19" t="n">
        <f aca="false">INDEX(Pricebook!$L$2:$L$1401,MATCH(A1148,Pricebook!$A$2:$A$1401,0))</f>
        <v>32.5</v>
      </c>
      <c r="E1148" s="21"/>
    </row>
    <row r="1149" customFormat="false" ht="15" hidden="false" customHeight="false" outlineLevel="0" collapsed="false">
      <c r="A1149" s="21" t="s">
        <v>2467</v>
      </c>
      <c r="B1149" s="21" t="str">
        <f aca="false">INDEX(Pricebook!$B$2:$B$1401,MATCH(A1149,Pricebook!$A$2:$A$1401,0))</f>
        <v>Safety switch tester, plug-in, Range D</v>
      </c>
      <c r="C1149" s="19" t="n">
        <f aca="false">INDEX(Pricebook!$G$2:$G$1401,MATCH(A1149,Pricebook!$A$2:$A$1401,0))</f>
        <v>30.81</v>
      </c>
      <c r="D1149" s="19" t="n">
        <f aca="false">INDEX(Pricebook!$L$2:$L$1401,MATCH(A1149,Pricebook!$A$2:$A$1401,0))</f>
        <v>51.35</v>
      </c>
      <c r="E1149" s="21"/>
    </row>
    <row r="1150" customFormat="false" ht="15" hidden="false" customHeight="false" outlineLevel="0" collapsed="false">
      <c r="A1150" s="21" t="s">
        <v>2469</v>
      </c>
      <c r="B1150" s="21" t="str">
        <f aca="false">INDEX(Pricebook!$B$2:$B$1401,MATCH(A1150,Pricebook!$A$2:$A$1401,0))</f>
        <v>Heat alarm wireless interconnect (RF), Range B</v>
      </c>
      <c r="C1150" s="19" t="n">
        <f aca="false">INDEX(Pricebook!$G$2:$G$1401,MATCH(A1150,Pricebook!$A$2:$A$1401,0))</f>
        <v>54.45</v>
      </c>
      <c r="D1150" s="19" t="n">
        <f aca="false">INDEX(Pricebook!$L$2:$L$1401,MATCH(A1150,Pricebook!$A$2:$A$1401,0))</f>
        <v>77.8</v>
      </c>
      <c r="E1150" s="21"/>
    </row>
    <row r="1151" customFormat="false" ht="15" hidden="false" customHeight="false" outlineLevel="0" collapsed="false">
      <c r="A1151" s="21" t="s">
        <v>2471</v>
      </c>
      <c r="B1151" s="21" t="str">
        <f aca="false">INDEX(Pricebook!$B$2:$B$1401,MATCH(A1151,Pricebook!$A$2:$A$1401,0))</f>
        <v>Photoelectric smoke alarm 240V hardwired, 10-year battery backup, Range D</v>
      </c>
      <c r="C1151" s="19" t="n">
        <f aca="false">INDEX(Pricebook!$G$2:$G$1401,MATCH(A1151,Pricebook!$A$2:$A$1401,0))</f>
        <v>50.19</v>
      </c>
      <c r="D1151" s="19" t="n">
        <f aca="false">INDEX(Pricebook!$L$2:$L$1401,MATCH(A1151,Pricebook!$A$2:$A$1401,0))</f>
        <v>83.65</v>
      </c>
      <c r="E1151" s="21"/>
    </row>
    <row r="1152" customFormat="false" ht="15" hidden="false" customHeight="false" outlineLevel="0" collapsed="false">
      <c r="A1152" s="21" t="s">
        <v>2473</v>
      </c>
      <c r="B1152" s="21" t="str">
        <f aca="false">INDEX(Pricebook!$B$2:$B$1401,MATCH(A1152,Pricebook!$A$2:$A$1401,0))</f>
        <v>Safety switch tester, 3 phase, Range D</v>
      </c>
      <c r="C1152" s="19" t="n">
        <f aca="false">INDEX(Pricebook!$G$2:$G$1401,MATCH(A1152,Pricebook!$A$2:$A$1401,0))</f>
        <v>90.46</v>
      </c>
      <c r="D1152" s="19" t="n">
        <f aca="false">INDEX(Pricebook!$L$2:$L$1401,MATCH(A1152,Pricebook!$A$2:$A$1401,0))</f>
        <v>150.8</v>
      </c>
      <c r="E1152" s="21" t="s">
        <v>2977</v>
      </c>
    </row>
    <row r="1153" customFormat="false" ht="15" hidden="false" customHeight="false" outlineLevel="0" collapsed="false">
      <c r="A1153" s="21" t="s">
        <v>2475</v>
      </c>
      <c r="B1153" s="21" t="str">
        <f aca="false">INDEX(Pricebook!$B$2:$B$1401,MATCH(A1153,Pricebook!$A$2:$A$1401,0))</f>
        <v>Alarm test spray, Range B</v>
      </c>
      <c r="C1153" s="19" t="n">
        <f aca="false">INDEX(Pricebook!$G$2:$G$1401,MATCH(A1153,Pricebook!$A$2:$A$1401,0))</f>
        <v>14.55</v>
      </c>
      <c r="D1153" s="19" t="n">
        <f aca="false">INDEX(Pricebook!$L$2:$L$1401,MATCH(A1153,Pricebook!$A$2:$A$1401,0))</f>
        <v>24.25</v>
      </c>
      <c r="E1153" s="21"/>
    </row>
    <row r="1154" customFormat="false" ht="15" hidden="false" customHeight="false" outlineLevel="0" collapsed="false">
      <c r="A1154" s="21" t="s">
        <v>2477</v>
      </c>
      <c r="B1154" s="21" t="str">
        <f aca="false">INDEX(Pricebook!$B$2:$B$1401,MATCH(A1154,Pricebook!$A$2:$A$1401,0))</f>
        <v>Photoelectric smoke alarm 240V hardwired, 10-year battery backup, 3 pack, Range C</v>
      </c>
      <c r="C1154" s="19" t="n">
        <f aca="false">INDEX(Pricebook!$G$2:$G$1401,MATCH(A1154,Pricebook!$A$2:$A$1401,0))</f>
        <v>117.05</v>
      </c>
      <c r="D1154" s="19" t="n">
        <f aca="false">INDEX(Pricebook!$L$2:$L$1401,MATCH(A1154,Pricebook!$A$2:$A$1401,0))</f>
        <v>195.1</v>
      </c>
      <c r="E1154" s="21"/>
    </row>
    <row r="1155" customFormat="false" ht="15" hidden="false" customHeight="false" outlineLevel="0" collapsed="false">
      <c r="A1155" s="21" t="s">
        <v>2479</v>
      </c>
      <c r="B1155" s="21" t="str">
        <f aca="false">INDEX(Pricebook!$B$2:$B$1401,MATCH(A1155,Pricebook!$A$2:$A$1401,0))</f>
        <v>Heat alarm wireless interconnect (RF), Range A</v>
      </c>
      <c r="C1155" s="19" t="n">
        <f aca="false">INDEX(Pricebook!$G$2:$G$1401,MATCH(A1155,Pricebook!$A$2:$A$1401,0))</f>
        <v>46.51</v>
      </c>
      <c r="D1155" s="19" t="n">
        <f aca="false">INDEX(Pricebook!$L$2:$L$1401,MATCH(A1155,Pricebook!$A$2:$A$1401,0))</f>
        <v>77.55</v>
      </c>
      <c r="E1155" s="21"/>
    </row>
    <row r="1156" customFormat="false" ht="15" hidden="false" customHeight="false" outlineLevel="0" collapsed="false">
      <c r="A1156" s="21" t="s">
        <v>2481</v>
      </c>
      <c r="B1156" s="21" t="str">
        <f aca="false">INDEX(Pricebook!$B$2:$B$1401,MATCH(A1156,Pricebook!$A$2:$A$1401,0))</f>
        <v>Heat alarm 240V interconnectable, Range B</v>
      </c>
      <c r="C1156" s="19" t="n">
        <f aca="false">INDEX(Pricebook!$G$2:$G$1401,MATCH(A1156,Pricebook!$A$2:$A$1401,0))</f>
        <v>50.35</v>
      </c>
      <c r="D1156" s="19" t="n">
        <f aca="false">INDEX(Pricebook!$L$2:$L$1401,MATCH(A1156,Pricebook!$A$2:$A$1401,0))</f>
        <v>73</v>
      </c>
      <c r="E1156" s="21"/>
    </row>
    <row r="1157" customFormat="false" ht="15" hidden="false" customHeight="false" outlineLevel="0" collapsed="false">
      <c r="A1157" s="21" t="s">
        <v>2483</v>
      </c>
      <c r="B1157" s="21" t="str">
        <f aca="false">INDEX(Pricebook!$B$2:$B$1401,MATCH(A1157,Pricebook!$A$2:$A$1401,0))</f>
        <v>Photoelectric smoke alarm 240V hardwired, 10-year battery backup, 3 pack, Range D</v>
      </c>
      <c r="C1157" s="19" t="n">
        <f aca="false">INDEX(Pricebook!$G$2:$G$1401,MATCH(A1157,Pricebook!$A$2:$A$1401,0))</f>
        <v>136.52</v>
      </c>
      <c r="D1157" s="19" t="n">
        <f aca="false">INDEX(Pricebook!$L$2:$L$1401,MATCH(A1157,Pricebook!$A$2:$A$1401,0))</f>
        <v>227.55</v>
      </c>
      <c r="E1157" s="21"/>
    </row>
    <row r="1158" customFormat="false" ht="15" hidden="false" customHeight="false" outlineLevel="0" collapsed="false">
      <c r="A1158" s="21" t="s">
        <v>2485</v>
      </c>
      <c r="B1158" s="21" t="str">
        <f aca="false">INDEX(Pricebook!$B$2:$B$1401,MATCH(A1158,Pricebook!$A$2:$A$1401,0))</f>
        <v>Heat alarm 240V interconnectable, Range D</v>
      </c>
      <c r="C1158" s="19" t="n">
        <f aca="false">INDEX(Pricebook!$G$2:$G$1401,MATCH(A1158,Pricebook!$A$2:$A$1401,0))</f>
        <v>66.76</v>
      </c>
      <c r="D1158" s="19" t="n">
        <f aca="false">INDEX(Pricebook!$L$2:$L$1401,MATCH(A1158,Pricebook!$A$2:$A$1401,0))</f>
        <v>102.75</v>
      </c>
      <c r="E1158" s="21"/>
    </row>
    <row r="1159" customFormat="false" ht="15" hidden="false" customHeight="false" outlineLevel="0" collapsed="false">
      <c r="A1159" s="21" t="s">
        <v>2487</v>
      </c>
      <c r="B1159" s="21" t="str">
        <f aca="false">INDEX(Pricebook!$B$2:$B$1401,MATCH(A1159,Pricebook!$A$2:$A$1401,0))</f>
        <v>CO alarm 9V battery, Range D</v>
      </c>
      <c r="C1159" s="19" t="n">
        <f aca="false">INDEX(Pricebook!$G$2:$G$1401,MATCH(A1159,Pricebook!$A$2:$A$1401,0))</f>
        <v>42.64</v>
      </c>
      <c r="D1159" s="19" t="n">
        <f aca="false">INDEX(Pricebook!$L$2:$L$1401,MATCH(A1159,Pricebook!$A$2:$A$1401,0))</f>
        <v>71.1</v>
      </c>
      <c r="E1159" s="21"/>
    </row>
    <row r="1160" customFormat="false" ht="15" hidden="false" customHeight="false" outlineLevel="0" collapsed="false">
      <c r="A1160" s="21" t="s">
        <v>2489</v>
      </c>
      <c r="B1160" s="21" t="str">
        <f aca="false">INDEX(Pricebook!$B$2:$B$1401,MATCH(A1160,Pricebook!$A$2:$A$1401,0))</f>
        <v>Heat alarm wireless interconnect (RF), Range D</v>
      </c>
      <c r="C1160" s="19" t="n">
        <f aca="false">INDEX(Pricebook!$G$2:$G$1401,MATCH(A1160,Pricebook!$A$2:$A$1401,0))</f>
        <v>73.78</v>
      </c>
      <c r="D1160" s="19" t="n">
        <f aca="false">INDEX(Pricebook!$L$2:$L$1401,MATCH(A1160,Pricebook!$A$2:$A$1401,0))</f>
        <v>106.95</v>
      </c>
      <c r="E1160" s="21"/>
    </row>
    <row r="1161" customFormat="false" ht="15" hidden="false" customHeight="false" outlineLevel="0" collapsed="false">
      <c r="A1161" s="21" t="s">
        <v>2491</v>
      </c>
      <c r="B1161" s="21" t="str">
        <f aca="false">INDEX(Pricebook!$B$2:$B$1401,MATCH(A1161,Pricebook!$A$2:$A$1401,0))</f>
        <v>Safety switch tester, 3 phase, Range B</v>
      </c>
      <c r="C1161" s="19" t="n">
        <f aca="false">INDEX(Pricebook!$G$2:$G$1401,MATCH(A1161,Pricebook!$A$2:$A$1401,0))</f>
        <v>67.29</v>
      </c>
      <c r="D1161" s="19" t="n">
        <f aca="false">INDEX(Pricebook!$L$2:$L$1401,MATCH(A1161,Pricebook!$A$2:$A$1401,0))</f>
        <v>112.15</v>
      </c>
      <c r="E1161" s="21"/>
    </row>
    <row r="1162" customFormat="false" ht="15" hidden="false" customHeight="false" outlineLevel="0" collapsed="false">
      <c r="A1162" s="21" t="s">
        <v>2493</v>
      </c>
      <c r="B1162" s="21" t="str">
        <f aca="false">INDEX(Pricebook!$B$2:$B$1401,MATCH(A1162,Pricebook!$A$2:$A$1401,0))</f>
        <v>Photoelectric smoke alarm 240V interconnectable, 2 pack, Range D</v>
      </c>
      <c r="C1162" s="19" t="n">
        <f aca="false">INDEX(Pricebook!$G$2:$G$1401,MATCH(A1162,Pricebook!$A$2:$A$1401,0))</f>
        <v>111.5</v>
      </c>
      <c r="D1162" s="19" t="n">
        <f aca="false">INDEX(Pricebook!$L$2:$L$1401,MATCH(A1162,Pricebook!$A$2:$A$1401,0))</f>
        <v>185.85</v>
      </c>
      <c r="E1162" s="21"/>
    </row>
    <row r="1163" customFormat="false" ht="15" hidden="false" customHeight="false" outlineLevel="0" collapsed="false">
      <c r="A1163" s="21" t="s">
        <v>2495</v>
      </c>
      <c r="B1163" s="21" t="str">
        <f aca="false">INDEX(Pricebook!$B$2:$B$1401,MATCH(A1163,Pricebook!$A$2:$A$1401,0))</f>
        <v>Smoke alarm mounting base, surface, Range A</v>
      </c>
      <c r="C1163" s="19" t="n">
        <f aca="false">INDEX(Pricebook!$G$2:$G$1401,MATCH(A1163,Pricebook!$A$2:$A$1401,0))</f>
        <v>3.37</v>
      </c>
      <c r="D1163" s="19" t="n">
        <f aca="false">INDEX(Pricebook!$L$2:$L$1401,MATCH(A1163,Pricebook!$A$2:$A$1401,0))</f>
        <v>5.65</v>
      </c>
      <c r="E1163" s="21"/>
    </row>
    <row r="1164" customFormat="false" ht="15" hidden="false" customHeight="false" outlineLevel="0" collapsed="false">
      <c r="A1164" s="21" t="s">
        <v>2497</v>
      </c>
      <c r="B1164" s="21" t="str">
        <f aca="false">INDEX(Pricebook!$B$2:$B$1401,MATCH(A1164,Pricebook!$A$2:$A$1401,0))</f>
        <v>Wireless interconnect module, Range C</v>
      </c>
      <c r="C1164" s="19" t="n">
        <f aca="false">INDEX(Pricebook!$G$2:$G$1401,MATCH(A1164,Pricebook!$A$2:$A$1401,0))</f>
        <v>26.61</v>
      </c>
      <c r="D1164" s="19" t="n">
        <f aca="false">INDEX(Pricebook!$L$2:$L$1401,MATCH(A1164,Pricebook!$A$2:$A$1401,0))</f>
        <v>44.35</v>
      </c>
      <c r="E1164" s="21"/>
    </row>
    <row r="1165" customFormat="false" ht="15" hidden="false" customHeight="false" outlineLevel="0" collapsed="false">
      <c r="A1165" s="21" t="s">
        <v>2499</v>
      </c>
      <c r="B1165" s="21" t="str">
        <f aca="false">INDEX(Pricebook!$B$2:$B$1401,MATCH(A1165,Pricebook!$A$2:$A$1401,0))</f>
        <v>Wireless interconnect module, Range D</v>
      </c>
      <c r="C1165" s="19" t="n">
        <f aca="false">INDEX(Pricebook!$G$2:$G$1401,MATCH(A1165,Pricebook!$A$2:$A$1401,0))</f>
        <v>30.69</v>
      </c>
      <c r="D1165" s="19" t="n">
        <f aca="false">INDEX(Pricebook!$L$2:$L$1401,MATCH(A1165,Pricebook!$A$2:$A$1401,0))</f>
        <v>51.15</v>
      </c>
      <c r="E1165" s="21"/>
    </row>
    <row r="1166" customFormat="false" ht="15" hidden="false" customHeight="false" outlineLevel="0" collapsed="false">
      <c r="A1166" s="21" t="s">
        <v>2501</v>
      </c>
      <c r="B1166" s="21" t="str">
        <f aca="false">INDEX(Pricebook!$B$2:$B$1401,MATCH(A1166,Pricebook!$A$2:$A$1401,0))</f>
        <v>Photoelectric smoke alarm wireless interconnect (RF), 10-year lithium, Range B</v>
      </c>
      <c r="C1166" s="19" t="n">
        <f aca="false">INDEX(Pricebook!$G$2:$G$1401,MATCH(A1166,Pricebook!$A$2:$A$1401,0))</f>
        <v>45.24</v>
      </c>
      <c r="D1166" s="19" t="n">
        <f aca="false">INDEX(Pricebook!$L$2:$L$1401,MATCH(A1166,Pricebook!$A$2:$A$1401,0))</f>
        <v>75.4</v>
      </c>
      <c r="E1166" s="21"/>
    </row>
    <row r="1167" customFormat="false" ht="15" hidden="false" customHeight="false" outlineLevel="0" collapsed="false">
      <c r="A1167" s="21" t="s">
        <v>2503</v>
      </c>
      <c r="B1167" s="21" t="str">
        <f aca="false">INDEX(Pricebook!$B$2:$B$1401,MATCH(A1167,Pricebook!$A$2:$A$1401,0))</f>
        <v>Photoelectric smoke alarm 240V hardwired, 10-year battery backup, 3 pack, Range B</v>
      </c>
      <c r="C1167" s="19" t="n">
        <f aca="false">INDEX(Pricebook!$G$2:$G$1401,MATCH(A1167,Pricebook!$A$2:$A$1401,0))</f>
        <v>102.07</v>
      </c>
      <c r="D1167" s="19" t="n">
        <f aca="false">INDEX(Pricebook!$L$2:$L$1401,MATCH(A1167,Pricebook!$A$2:$A$1401,0))</f>
        <v>170.15</v>
      </c>
      <c r="E1167" s="21"/>
    </row>
    <row r="1168" customFormat="false" ht="15" hidden="false" customHeight="false" outlineLevel="0" collapsed="false">
      <c r="A1168" s="21" t="s">
        <v>2505</v>
      </c>
      <c r="B1168" s="21" t="str">
        <f aca="false">INDEX(Pricebook!$B$2:$B$1401,MATCH(A1168,Pricebook!$A$2:$A$1401,0))</f>
        <v>Heat alarm 240V interconnectable, Range A</v>
      </c>
      <c r="C1168" s="19" t="n">
        <f aca="false">INDEX(Pricebook!$G$2:$G$1401,MATCH(A1168,Pricebook!$A$2:$A$1401,0))</f>
        <v>42.34</v>
      </c>
      <c r="D1168" s="19" t="n">
        <f aca="false">INDEX(Pricebook!$L$2:$L$1401,MATCH(A1168,Pricebook!$A$2:$A$1401,0))</f>
        <v>67.25</v>
      </c>
      <c r="E1168" s="21"/>
    </row>
    <row r="1169" customFormat="false" ht="15" hidden="false" customHeight="false" outlineLevel="0" collapsed="false">
      <c r="A1169" s="21" t="s">
        <v>2507</v>
      </c>
      <c r="B1169" s="21" t="str">
        <f aca="false">INDEX(Pricebook!$B$2:$B$1401,MATCH(A1169,Pricebook!$A$2:$A$1401,0))</f>
        <v>Alarm test spray, Range C</v>
      </c>
      <c r="C1169" s="19" t="n">
        <f aca="false">INDEX(Pricebook!$G$2:$G$1401,MATCH(A1169,Pricebook!$A$2:$A$1401,0))</f>
        <v>16.94</v>
      </c>
      <c r="D1169" s="19" t="n">
        <f aca="false">INDEX(Pricebook!$L$2:$L$1401,MATCH(A1169,Pricebook!$A$2:$A$1401,0))</f>
        <v>28.25</v>
      </c>
      <c r="E1169" s="21"/>
    </row>
    <row r="1170" customFormat="false" ht="15" hidden="false" customHeight="false" outlineLevel="0" collapsed="false">
      <c r="A1170" s="21" t="s">
        <v>2509</v>
      </c>
      <c r="B1170" s="21" t="str">
        <f aca="false">INDEX(Pricebook!$B$2:$B$1401,MATCH(A1170,Pricebook!$A$2:$A$1401,0))</f>
        <v>Smoke alarm mounting base, surface, Range C</v>
      </c>
      <c r="C1170" s="19" t="n">
        <f aca="false">INDEX(Pricebook!$G$2:$G$1401,MATCH(A1170,Pricebook!$A$2:$A$1401,0))</f>
        <v>4.58</v>
      </c>
      <c r="D1170" s="19" t="n">
        <f aca="false">INDEX(Pricebook!$L$2:$L$1401,MATCH(A1170,Pricebook!$A$2:$A$1401,0))</f>
        <v>7.65</v>
      </c>
      <c r="E1170" s="21"/>
    </row>
    <row r="1171" customFormat="false" ht="15" hidden="false" customHeight="false" outlineLevel="0" collapsed="false">
      <c r="A1171" s="21" t="s">
        <v>2511</v>
      </c>
      <c r="B1171" s="21" t="str">
        <f aca="false">INDEX(Pricebook!$B$2:$B$1401,MATCH(A1171,Pricebook!$A$2:$A$1401,0))</f>
        <v>Photoelectric smoke alarm wireless interconnect (RF), 10-year lithium, Range C</v>
      </c>
      <c r="C1171" s="19" t="n">
        <f aca="false">INDEX(Pricebook!$G$2:$G$1401,MATCH(A1171,Pricebook!$A$2:$A$1401,0))</f>
        <v>53.11</v>
      </c>
      <c r="D1171" s="19" t="n">
        <f aca="false">INDEX(Pricebook!$L$2:$L$1401,MATCH(A1171,Pricebook!$A$2:$A$1401,0))</f>
        <v>81.75</v>
      </c>
      <c r="E1171" s="21"/>
    </row>
    <row r="1172" customFormat="false" ht="15" hidden="false" customHeight="false" outlineLevel="0" collapsed="false">
      <c r="A1172" s="21" t="s">
        <v>2513</v>
      </c>
      <c r="B1172" s="21" t="str">
        <f aca="false">INDEX(Pricebook!$B$2:$B$1401,MATCH(A1172,Pricebook!$A$2:$A$1401,0))</f>
        <v>Smoke alarm mounting base, surface, Range B</v>
      </c>
      <c r="C1172" s="19" t="n">
        <f aca="false">INDEX(Pricebook!$G$2:$G$1401,MATCH(A1172,Pricebook!$A$2:$A$1401,0))</f>
        <v>3.98</v>
      </c>
      <c r="D1172" s="19" t="n">
        <f aca="false">INDEX(Pricebook!$L$2:$L$1401,MATCH(A1172,Pricebook!$A$2:$A$1401,0))</f>
        <v>6.65</v>
      </c>
      <c r="E1172" s="21"/>
    </row>
    <row r="1173" customFormat="false" ht="15" hidden="false" customHeight="false" outlineLevel="0" collapsed="false">
      <c r="A1173" s="21" t="s">
        <v>2515</v>
      </c>
      <c r="B1173" s="21" t="str">
        <f aca="false">INDEX(Pricebook!$B$2:$B$1401,MATCH(A1173,Pricebook!$A$2:$A$1401,0))</f>
        <v>Smoke alarm standalone 10-year lithium, Range D</v>
      </c>
      <c r="C1173" s="19" t="n">
        <f aca="false">INDEX(Pricebook!$G$2:$G$1401,MATCH(A1173,Pricebook!$A$2:$A$1401,0))</f>
        <v>30.99</v>
      </c>
      <c r="D1173" s="19" t="n">
        <f aca="false">INDEX(Pricebook!$L$2:$L$1401,MATCH(A1173,Pricebook!$A$2:$A$1401,0))</f>
        <v>51.65</v>
      </c>
      <c r="E1173" s="21"/>
    </row>
    <row r="1174" customFormat="false" ht="15" hidden="false" customHeight="false" outlineLevel="0" collapsed="false">
      <c r="A1174" s="21" t="s">
        <v>2517</v>
      </c>
      <c r="B1174" s="21" t="str">
        <f aca="false">INDEX(Pricebook!$B$2:$B$1401,MATCH(A1174,Pricebook!$A$2:$A$1401,0))</f>
        <v>Photoelectric smoke alarm 240V hardwired, 10-year battery backup, 6 pack, Range A</v>
      </c>
      <c r="C1174" s="19" t="n">
        <f aca="false">INDEX(Pricebook!$G$2:$G$1401,MATCH(A1174,Pricebook!$A$2:$A$1401,0))</f>
        <v>164.28</v>
      </c>
      <c r="D1174" s="19" t="n">
        <f aca="false">INDEX(Pricebook!$L$2:$L$1401,MATCH(A1174,Pricebook!$A$2:$A$1401,0))</f>
        <v>273.8</v>
      </c>
      <c r="E1174" s="21"/>
    </row>
    <row r="1175" customFormat="false" ht="15" hidden="false" customHeight="false" outlineLevel="0" collapsed="false">
      <c r="A1175" s="21" t="s">
        <v>2519</v>
      </c>
      <c r="B1175" s="21" t="str">
        <f aca="false">INDEX(Pricebook!$B$2:$B$1401,MATCH(A1175,Pricebook!$A$2:$A$1401,0))</f>
        <v>Wireless interconnect module, Range B</v>
      </c>
      <c r="C1175" s="19" t="n">
        <f aca="false">INDEX(Pricebook!$G$2:$G$1401,MATCH(A1175,Pricebook!$A$2:$A$1401,0))</f>
        <v>22.75</v>
      </c>
      <c r="D1175" s="19" t="n">
        <f aca="false">INDEX(Pricebook!$L$2:$L$1401,MATCH(A1175,Pricebook!$A$2:$A$1401,0))</f>
        <v>37.95</v>
      </c>
      <c r="E1175" s="21"/>
    </row>
    <row r="1176" customFormat="false" ht="15" hidden="false" customHeight="false" outlineLevel="0" collapsed="false">
      <c r="A1176" s="21" t="s">
        <v>2521</v>
      </c>
      <c r="B1176" s="21" t="str">
        <f aca="false">INDEX(Pricebook!$B$2:$B$1401,MATCH(A1176,Pricebook!$A$2:$A$1401,0))</f>
        <v>Photoelectric smoke alarm 240V interconnectable, 9V backup, Range B</v>
      </c>
      <c r="C1176" s="19" t="n">
        <f aca="false">INDEX(Pricebook!$G$2:$G$1401,MATCH(A1176,Pricebook!$A$2:$A$1401,0))</f>
        <v>43.19</v>
      </c>
      <c r="D1176" s="19" t="n">
        <f aca="false">INDEX(Pricebook!$L$2:$L$1401,MATCH(A1176,Pricebook!$A$2:$A$1401,0))</f>
        <v>72</v>
      </c>
      <c r="E1176" s="21"/>
    </row>
    <row r="1177" customFormat="false" ht="15" hidden="false" customHeight="false" outlineLevel="0" collapsed="false">
      <c r="A1177" s="21" t="s">
        <v>2523</v>
      </c>
      <c r="B1177" s="21" t="str">
        <f aca="false">INDEX(Pricebook!$B$2:$B$1401,MATCH(A1177,Pricebook!$A$2:$A$1401,0))</f>
        <v>Photoelectric smoke alarm 240V hardwired, 10-year battery backup, 3 pack, Range A</v>
      </c>
      <c r="C1177" s="19" t="n">
        <f aca="false">INDEX(Pricebook!$G$2:$G$1401,MATCH(A1177,Pricebook!$A$2:$A$1401,0))</f>
        <v>87.14</v>
      </c>
      <c r="D1177" s="19" t="n">
        <f aca="false">INDEX(Pricebook!$L$2:$L$1401,MATCH(A1177,Pricebook!$A$2:$A$1401,0))</f>
        <v>145.25</v>
      </c>
      <c r="E1177" s="21"/>
    </row>
    <row r="1178" customFormat="false" ht="15" hidden="false" customHeight="false" outlineLevel="0" collapsed="false">
      <c r="A1178" s="21" t="s">
        <v>2525</v>
      </c>
      <c r="B1178" s="21" t="str">
        <f aca="false">INDEX(Pricebook!$B$2:$B$1401,MATCH(A1178,Pricebook!$A$2:$A$1401,0))</f>
        <v>Alarm test spray, Range A</v>
      </c>
      <c r="C1178" s="19" t="n">
        <f aca="false">INDEX(Pricebook!$G$2:$G$1401,MATCH(A1178,Pricebook!$A$2:$A$1401,0))</f>
        <v>12.38</v>
      </c>
      <c r="D1178" s="19" t="n">
        <f aca="false">INDEX(Pricebook!$L$2:$L$1401,MATCH(A1178,Pricebook!$A$2:$A$1401,0))</f>
        <v>20.65</v>
      </c>
      <c r="E1178" s="21"/>
    </row>
    <row r="1179" customFormat="false" ht="15" hidden="false" customHeight="false" outlineLevel="0" collapsed="false">
      <c r="A1179" s="21" t="s">
        <v>2527</v>
      </c>
      <c r="B1179" s="21" t="str">
        <f aca="false">INDEX(Pricebook!$B$2:$B$1401,MATCH(A1179,Pricebook!$A$2:$A$1401,0))</f>
        <v>Combination smoke and CO alarm 240V, Range C</v>
      </c>
      <c r="C1179" s="19" t="n">
        <f aca="false">INDEX(Pricebook!$G$2:$G$1401,MATCH(A1179,Pricebook!$A$2:$A$1401,0))</f>
        <v>69.89</v>
      </c>
      <c r="D1179" s="19" t="n">
        <f aca="false">INDEX(Pricebook!$L$2:$L$1401,MATCH(A1179,Pricebook!$A$2:$A$1401,0))</f>
        <v>116.5</v>
      </c>
      <c r="E1179" s="21"/>
    </row>
    <row r="1180" customFormat="false" ht="15" hidden="false" customHeight="false" outlineLevel="0" collapsed="false">
      <c r="A1180" s="21" t="s">
        <v>2529</v>
      </c>
      <c r="B1180" s="21" t="str">
        <f aca="false">INDEX(Pricebook!$B$2:$B$1401,MATCH(A1180,Pricebook!$A$2:$A$1401,0))</f>
        <v>Heat alarm wireless interconnect (RF), Range C</v>
      </c>
      <c r="C1180" s="19" t="n">
        <f aca="false">INDEX(Pricebook!$G$2:$G$1401,MATCH(A1180,Pricebook!$A$2:$A$1401,0))</f>
        <v>62.29</v>
      </c>
      <c r="D1180" s="19" t="n">
        <f aca="false">INDEX(Pricebook!$L$2:$L$1401,MATCH(A1180,Pricebook!$A$2:$A$1401,0))</f>
        <v>103.85</v>
      </c>
      <c r="E1180" s="21"/>
    </row>
    <row r="1181" customFormat="false" ht="15" hidden="false" customHeight="false" outlineLevel="0" collapsed="false">
      <c r="A1181" s="21" t="s">
        <v>2531</v>
      </c>
      <c r="B1181" s="21" t="str">
        <f aca="false">INDEX(Pricebook!$B$2:$B$1401,MATCH(A1181,Pricebook!$A$2:$A$1401,0))</f>
        <v>Alarm test spray, Range D</v>
      </c>
      <c r="C1181" s="19" t="n">
        <f aca="false">INDEX(Pricebook!$G$2:$G$1401,MATCH(A1181,Pricebook!$A$2:$A$1401,0))</f>
        <v>19.46</v>
      </c>
      <c r="D1181" s="19" t="n">
        <f aca="false">INDEX(Pricebook!$L$2:$L$1401,MATCH(A1181,Pricebook!$A$2:$A$1401,0))</f>
        <v>32.45</v>
      </c>
      <c r="E1181" s="21"/>
    </row>
    <row r="1182" customFormat="false" ht="15" hidden="false" customHeight="false" outlineLevel="0" collapsed="false">
      <c r="A1182" s="21" t="s">
        <v>2533</v>
      </c>
      <c r="B1182" s="21" t="str">
        <f aca="false">INDEX(Pricebook!$B$2:$B$1401,MATCH(A1182,Pricebook!$A$2:$A$1401,0))</f>
        <v>Wireless interconnect module, Range A</v>
      </c>
      <c r="C1182" s="19" t="n">
        <f aca="false">INDEX(Pricebook!$G$2:$G$1401,MATCH(A1182,Pricebook!$A$2:$A$1401,0))</f>
        <v>19.43</v>
      </c>
      <c r="D1182" s="19" t="n">
        <f aca="false">INDEX(Pricebook!$L$2:$L$1401,MATCH(A1182,Pricebook!$A$2:$A$1401,0))</f>
        <v>32.4</v>
      </c>
      <c r="E1182" s="21"/>
    </row>
    <row r="1183" customFormat="false" ht="15" hidden="false" customHeight="false" outlineLevel="0" collapsed="false">
      <c r="A1183" s="21" t="s">
        <v>2535</v>
      </c>
      <c r="B1183" s="21" t="str">
        <f aca="false">INDEX(Pricebook!$B$2:$B$1401,MATCH(A1183,Pricebook!$A$2:$A$1401,0))</f>
        <v>Smoke alarm standalone 10-year lithium, Range B</v>
      </c>
      <c r="C1183" s="19" t="n">
        <f aca="false">INDEX(Pricebook!$G$2:$G$1401,MATCH(A1183,Pricebook!$A$2:$A$1401,0))</f>
        <v>22.66</v>
      </c>
      <c r="D1183" s="19" t="n">
        <f aca="false">INDEX(Pricebook!$L$2:$L$1401,MATCH(A1183,Pricebook!$A$2:$A$1401,0))</f>
        <v>37.8</v>
      </c>
      <c r="E1183" s="21"/>
    </row>
    <row r="1184" customFormat="false" ht="15" hidden="false" customHeight="false" outlineLevel="0" collapsed="false">
      <c r="A1184" s="21" t="s">
        <v>2537</v>
      </c>
      <c r="B1184" s="21" t="str">
        <f aca="false">INDEX(Pricebook!$B$2:$B$1401,MATCH(A1184,Pricebook!$A$2:$A$1401,0))</f>
        <v>Safety switch tester, plug-in, Range C</v>
      </c>
      <c r="C1184" s="19" t="n">
        <f aca="false">INDEX(Pricebook!$G$2:$G$1401,MATCH(A1184,Pricebook!$A$2:$A$1401,0))</f>
        <v>26.39</v>
      </c>
      <c r="D1184" s="19" t="n">
        <f aca="false">INDEX(Pricebook!$L$2:$L$1401,MATCH(A1184,Pricebook!$A$2:$A$1401,0))</f>
        <v>40</v>
      </c>
      <c r="E1184" s="21"/>
    </row>
    <row r="1185" customFormat="false" ht="15" hidden="false" customHeight="false" outlineLevel="0" collapsed="false">
      <c r="A1185" s="21" t="s">
        <v>2539</v>
      </c>
      <c r="B1185" s="21" t="str">
        <f aca="false">INDEX(Pricebook!$B$2:$B$1401,MATCH(A1185,Pricebook!$A$2:$A$1401,0))</f>
        <v>Safety switch tester, 3 phase, Range A</v>
      </c>
      <c r="C1185" s="19" t="n">
        <f aca="false">INDEX(Pricebook!$G$2:$G$1401,MATCH(A1185,Pricebook!$A$2:$A$1401,0))</f>
        <v>57.13</v>
      </c>
      <c r="D1185" s="19" t="n">
        <f aca="false">INDEX(Pricebook!$L$2:$L$1401,MATCH(A1185,Pricebook!$A$2:$A$1401,0))</f>
        <v>95.25</v>
      </c>
      <c r="E1185" s="21"/>
    </row>
    <row r="1186" customFormat="false" ht="15" hidden="false" customHeight="false" outlineLevel="0" collapsed="false">
      <c r="A1186" s="21" t="s">
        <v>2541</v>
      </c>
      <c r="B1186" s="21" t="str">
        <f aca="false">INDEX(Pricebook!$B$2:$B$1401,MATCH(A1186,Pricebook!$A$2:$A$1401,0))</f>
        <v>Photoelectric smoke alarm 240V interconnectable, 2 pack, Range A</v>
      </c>
      <c r="C1186" s="19" t="n">
        <f aca="false">INDEX(Pricebook!$G$2:$G$1401,MATCH(A1186,Pricebook!$A$2:$A$1401,0))</f>
        <v>70.38</v>
      </c>
      <c r="D1186" s="19" t="n">
        <f aca="false">INDEX(Pricebook!$L$2:$L$1401,MATCH(A1186,Pricebook!$A$2:$A$1401,0))</f>
        <v>117.3</v>
      </c>
      <c r="E1186" s="21"/>
    </row>
    <row r="1187" customFormat="false" ht="15" hidden="false" customHeight="false" outlineLevel="0" collapsed="false">
      <c r="A1187" s="21" t="s">
        <v>2543</v>
      </c>
      <c r="B1187" s="21" t="str">
        <f aca="false">INDEX(Pricebook!$B$2:$B$1401,MATCH(A1187,Pricebook!$A$2:$A$1401,0))</f>
        <v>Smoke alarm standalone 9V, Range C</v>
      </c>
      <c r="C1187" s="19" t="n">
        <f aca="false">INDEX(Pricebook!$G$2:$G$1401,MATCH(A1187,Pricebook!$A$2:$A$1401,0))</f>
        <v>16.56</v>
      </c>
      <c r="D1187" s="19" t="n">
        <f aca="false">INDEX(Pricebook!$L$2:$L$1401,MATCH(A1187,Pricebook!$A$2:$A$1401,0))</f>
        <v>27.6</v>
      </c>
      <c r="E1187" s="21"/>
    </row>
    <row r="1188" customFormat="false" ht="15" hidden="false" customHeight="false" outlineLevel="0" collapsed="false">
      <c r="A1188" s="21" t="s">
        <v>2545</v>
      </c>
      <c r="B1188" s="21" t="str">
        <f aca="false">INDEX(Pricebook!$B$2:$B$1401,MATCH(A1188,Pricebook!$A$2:$A$1401,0))</f>
        <v>Photoelectric smoke alarm wireless interconnect (RF), 10-year lithium, Range A</v>
      </c>
      <c r="C1188" s="19" t="n">
        <f aca="false">INDEX(Pricebook!$G$2:$G$1401,MATCH(A1188,Pricebook!$A$2:$A$1401,0))</f>
        <v>38.74</v>
      </c>
      <c r="D1188" s="19" t="n">
        <f aca="false">INDEX(Pricebook!$L$2:$L$1401,MATCH(A1188,Pricebook!$A$2:$A$1401,0))</f>
        <v>64.6</v>
      </c>
      <c r="E1188" s="21" t="s">
        <v>2978</v>
      </c>
    </row>
    <row r="1189" customFormat="false" ht="15" hidden="false" customHeight="false" outlineLevel="0" collapsed="false">
      <c r="A1189" s="21" t="s">
        <v>2547</v>
      </c>
      <c r="B1189" s="21" t="str">
        <f aca="false">INDEX(Pricebook!$B$2:$B$1401,MATCH(A1189,Pricebook!$A$2:$A$1401,0))</f>
        <v>CO alarm 9V battery, Range C</v>
      </c>
      <c r="C1189" s="19" t="n">
        <f aca="false">INDEX(Pricebook!$G$2:$G$1401,MATCH(A1189,Pricebook!$A$2:$A$1401,0))</f>
        <v>35.5</v>
      </c>
      <c r="D1189" s="19" t="n">
        <f aca="false">INDEX(Pricebook!$L$2:$L$1401,MATCH(A1189,Pricebook!$A$2:$A$1401,0))</f>
        <v>59.2</v>
      </c>
      <c r="E1189" s="21"/>
    </row>
    <row r="1190" customFormat="false" ht="15" hidden="false" customHeight="false" outlineLevel="0" collapsed="false">
      <c r="A1190" s="21" t="s">
        <v>2549</v>
      </c>
      <c r="B1190" s="21" t="str">
        <f aca="false">INDEX(Pricebook!$B$2:$B$1401,MATCH(A1190,Pricebook!$A$2:$A$1401,0))</f>
        <v>Smoke alarm standalone 9V, Range A</v>
      </c>
      <c r="C1190" s="19" t="n">
        <f aca="false">INDEX(Pricebook!$G$2:$G$1401,MATCH(A1190,Pricebook!$A$2:$A$1401,0))</f>
        <v>12.4</v>
      </c>
      <c r="D1190" s="19" t="n">
        <f aca="false">INDEX(Pricebook!$L$2:$L$1401,MATCH(A1190,Pricebook!$A$2:$A$1401,0))</f>
        <v>19.7</v>
      </c>
      <c r="E1190" s="21"/>
    </row>
    <row r="1191" customFormat="false" ht="15" hidden="false" customHeight="false" outlineLevel="0" collapsed="false">
      <c r="A1191" s="21" t="s">
        <v>2551</v>
      </c>
      <c r="B1191" s="21" t="str">
        <f aca="false">INDEX(Pricebook!$B$2:$B$1401,MATCH(A1191,Pricebook!$A$2:$A$1401,0))</f>
        <v>Photoelectric smoke alarm 240V interconnectable, 2 pack, Range B</v>
      </c>
      <c r="C1191" s="19" t="n">
        <f aca="false">INDEX(Pricebook!$G$2:$G$1401,MATCH(A1191,Pricebook!$A$2:$A$1401,0))</f>
        <v>84.03</v>
      </c>
      <c r="D1191" s="19" t="n">
        <f aca="false">INDEX(Pricebook!$L$2:$L$1401,MATCH(A1191,Pricebook!$A$2:$A$1401,0))</f>
        <v>140.05</v>
      </c>
      <c r="E1191" s="21" t="s">
        <v>2979</v>
      </c>
    </row>
    <row r="1192" customFormat="false" ht="15" hidden="false" customHeight="false" outlineLevel="0" collapsed="false">
      <c r="A1192" s="21" t="s">
        <v>2553</v>
      </c>
      <c r="B1192" s="21" t="str">
        <f aca="false">INDEX(Pricebook!$B$2:$B$1401,MATCH(A1192,Pricebook!$A$2:$A$1401,0))</f>
        <v>Combination smoke and CO alarm 240V, Range B</v>
      </c>
      <c r="C1192" s="19" t="n">
        <f aca="false">INDEX(Pricebook!$G$2:$G$1401,MATCH(A1192,Pricebook!$A$2:$A$1401,0))</f>
        <v>60.98</v>
      </c>
      <c r="D1192" s="19" t="n">
        <f aca="false">INDEX(Pricebook!$L$2:$L$1401,MATCH(A1192,Pricebook!$A$2:$A$1401,0))</f>
        <v>89.7</v>
      </c>
      <c r="E1192" s="21"/>
    </row>
    <row r="1193" customFormat="false" ht="15" hidden="false" customHeight="false" outlineLevel="0" collapsed="false">
      <c r="A1193" s="21" t="s">
        <v>2555</v>
      </c>
      <c r="B1193" s="21" t="str">
        <f aca="false">INDEX(Pricebook!$B$2:$B$1401,MATCH(A1193,Pricebook!$A$2:$A$1401,0))</f>
        <v>Smoke alarm standalone 9V, Range B</v>
      </c>
      <c r="C1193" s="19" t="n">
        <f aca="false">INDEX(Pricebook!$G$2:$G$1401,MATCH(A1193,Pricebook!$A$2:$A$1401,0))</f>
        <v>14.74</v>
      </c>
      <c r="D1193" s="19" t="n">
        <f aca="false">INDEX(Pricebook!$L$2:$L$1401,MATCH(A1193,Pricebook!$A$2:$A$1401,0))</f>
        <v>24.6</v>
      </c>
      <c r="E1193" s="21"/>
    </row>
    <row r="1194" customFormat="false" ht="15" hidden="false" customHeight="false" outlineLevel="0" collapsed="false">
      <c r="A1194" s="21" t="s">
        <v>2557</v>
      </c>
      <c r="B1194" s="21" t="str">
        <f aca="false">INDEX(Pricebook!$B$2:$B$1401,MATCH(A1194,Pricebook!$A$2:$A$1401,0))</f>
        <v>Photoelectric smoke alarm 240V hardwired, 10-year battery backup, 6 pack, Range C</v>
      </c>
      <c r="C1194" s="19" t="n">
        <f aca="false">INDEX(Pricebook!$G$2:$G$1401,MATCH(A1194,Pricebook!$A$2:$A$1401,0))</f>
        <v>222.59</v>
      </c>
      <c r="D1194" s="19" t="n">
        <f aca="false">INDEX(Pricebook!$L$2:$L$1401,MATCH(A1194,Pricebook!$A$2:$A$1401,0))</f>
        <v>371</v>
      </c>
      <c r="E1194" s="21"/>
    </row>
    <row r="1195" customFormat="false" ht="15" hidden="false" customHeight="false" outlineLevel="0" collapsed="false">
      <c r="A1195" s="21" t="s">
        <v>2559</v>
      </c>
      <c r="B1195" s="21" t="str">
        <f aca="false">INDEX(Pricebook!$B$2:$B$1401,MATCH(A1195,Pricebook!$A$2:$A$1401,0))</f>
        <v>Smoke alarm standalone 10-year lithium, Range C</v>
      </c>
      <c r="C1195" s="19" t="n">
        <f aca="false">INDEX(Pricebook!$G$2:$G$1401,MATCH(A1195,Pricebook!$A$2:$A$1401,0))</f>
        <v>26.35</v>
      </c>
      <c r="D1195" s="19" t="n">
        <f aca="false">INDEX(Pricebook!$L$2:$L$1401,MATCH(A1195,Pricebook!$A$2:$A$1401,0))</f>
        <v>41.85</v>
      </c>
      <c r="E1195" s="21"/>
    </row>
    <row r="1196" customFormat="false" ht="15" hidden="false" customHeight="false" outlineLevel="0" collapsed="false">
      <c r="A1196" s="21" t="s">
        <v>2561</v>
      </c>
      <c r="B1196" s="21" t="str">
        <f aca="false">INDEX(Pricebook!$B$2:$B$1401,MATCH(A1196,Pricebook!$A$2:$A$1401,0))</f>
        <v>Photoelectric smoke alarm 240V hardwired, 10-year battery backup, Range B</v>
      </c>
      <c r="C1196" s="19" t="n">
        <f aca="false">INDEX(Pricebook!$G$2:$G$1401,MATCH(A1196,Pricebook!$A$2:$A$1401,0))</f>
        <v>37.13</v>
      </c>
      <c r="D1196" s="19" t="n">
        <f aca="false">INDEX(Pricebook!$L$2:$L$1401,MATCH(A1196,Pricebook!$A$2:$A$1401,0))</f>
        <v>61.9</v>
      </c>
      <c r="E1196" s="21"/>
    </row>
    <row r="1197" customFormat="false" ht="15" hidden="false" customHeight="false" outlineLevel="0" collapsed="false">
      <c r="A1197" s="21" t="s">
        <v>2563</v>
      </c>
      <c r="B1197" s="21" t="str">
        <f aca="false">INDEX(Pricebook!$B$2:$B$1401,MATCH(A1197,Pricebook!$A$2:$A$1401,0))</f>
        <v>Photoelectric smoke alarm 240V hardwired, 10-year battery backup, Range A</v>
      </c>
      <c r="C1197" s="19" t="n">
        <f aca="false">INDEX(Pricebook!$G$2:$G$1401,MATCH(A1197,Pricebook!$A$2:$A$1401,0))</f>
        <v>31.62</v>
      </c>
      <c r="D1197" s="19" t="n">
        <f aca="false">INDEX(Pricebook!$L$2:$L$1401,MATCH(A1197,Pricebook!$A$2:$A$1401,0))</f>
        <v>52.7</v>
      </c>
      <c r="E1197" s="21"/>
    </row>
    <row r="1198" customFormat="false" ht="15" hidden="false" customHeight="false" outlineLevel="0" collapsed="false">
      <c r="A1198" s="21" t="s">
        <v>2565</v>
      </c>
      <c r="B1198" s="21" t="str">
        <f aca="false">INDEX(Pricebook!$B$2:$B$1401,MATCH(A1198,Pricebook!$A$2:$A$1401,0))</f>
        <v>Photoelectric smoke alarm 240V interconnectable, 9V backup, Range D</v>
      </c>
      <c r="C1198" s="19" t="n">
        <f aca="false">INDEX(Pricebook!$G$2:$G$1401,MATCH(A1198,Pricebook!$A$2:$A$1401,0))</f>
        <v>58.44</v>
      </c>
      <c r="D1198" s="19" t="n">
        <f aca="false">INDEX(Pricebook!$L$2:$L$1401,MATCH(A1198,Pricebook!$A$2:$A$1401,0))</f>
        <v>97.4</v>
      </c>
      <c r="E1198" s="21"/>
    </row>
    <row r="1199" customFormat="false" ht="15" hidden="false" customHeight="false" outlineLevel="0" collapsed="false">
      <c r="A1199" s="21" t="s">
        <v>2567</v>
      </c>
      <c r="B1199" s="21" t="str">
        <f aca="false">INDEX(Pricebook!$B$2:$B$1401,MATCH(A1199,Pricebook!$A$2:$A$1401,0))</f>
        <v>Heat alarm 240V interconnectable, Range C</v>
      </c>
      <c r="C1199" s="19" t="n">
        <f aca="false">INDEX(Pricebook!$G$2:$G$1401,MATCH(A1199,Pricebook!$A$2:$A$1401,0))</f>
        <v>58.01</v>
      </c>
      <c r="D1199" s="19" t="n">
        <f aca="false">INDEX(Pricebook!$L$2:$L$1401,MATCH(A1199,Pricebook!$A$2:$A$1401,0))</f>
        <v>96.7</v>
      </c>
      <c r="E1199" s="21"/>
    </row>
    <row r="1200" customFormat="false" ht="15" hidden="false" customHeight="false" outlineLevel="0" collapsed="false">
      <c r="A1200" s="21" t="s">
        <v>2569</v>
      </c>
      <c r="B1200" s="21" t="str">
        <f aca="false">INDEX(Pricebook!$B$2:$B$1401,MATCH(A1200,Pricebook!$A$2:$A$1401,0))</f>
        <v>Photoelectric smoke alarm 240V hardwired, 10-year battery backup, 6 pack, Range B</v>
      </c>
      <c r="C1200" s="19" t="n">
        <f aca="false">INDEX(Pricebook!$G$2:$G$1401,MATCH(A1200,Pricebook!$A$2:$A$1401,0))</f>
        <v>194</v>
      </c>
      <c r="D1200" s="19" t="n">
        <f aca="false">INDEX(Pricebook!$L$2:$L$1401,MATCH(A1200,Pricebook!$A$2:$A$1401,0))</f>
        <v>323.35</v>
      </c>
      <c r="E1200" s="21"/>
    </row>
    <row r="1201" customFormat="false" ht="15" hidden="false" customHeight="false" outlineLevel="0" collapsed="false">
      <c r="A1201" s="21" t="s">
        <v>2571</v>
      </c>
      <c r="B1201" s="21" t="str">
        <f aca="false">INDEX(Pricebook!$B$2:$B$1401,MATCH(A1201,Pricebook!$A$2:$A$1401,0))</f>
        <v>Smoke alarm standalone 9V, Range D</v>
      </c>
      <c r="C1201" s="19" t="n">
        <f aca="false">INDEX(Pricebook!$G$2:$G$1401,MATCH(A1201,Pricebook!$A$2:$A$1401,0))</f>
        <v>19.88</v>
      </c>
      <c r="D1201" s="19" t="n">
        <f aca="false">INDEX(Pricebook!$L$2:$L$1401,MATCH(A1201,Pricebook!$A$2:$A$1401,0))</f>
        <v>33.15</v>
      </c>
      <c r="E1201" s="21"/>
    </row>
    <row r="1202" customFormat="false" ht="15" hidden="false" customHeight="false" outlineLevel="0" collapsed="false">
      <c r="A1202" s="21" t="s">
        <v>2573</v>
      </c>
      <c r="B1202" s="21" t="str">
        <f aca="false">INDEX(Pricebook!$B$2:$B$1401,MATCH(A1202,Pricebook!$A$2:$A$1401,0))</f>
        <v>Safety switch tester, plug-in, Range B</v>
      </c>
      <c r="C1202" s="19" t="n">
        <f aca="false">INDEX(Pricebook!$G$2:$G$1401,MATCH(A1202,Pricebook!$A$2:$A$1401,0))</f>
        <v>22.76</v>
      </c>
      <c r="D1202" s="19" t="n">
        <f aca="false">INDEX(Pricebook!$L$2:$L$1401,MATCH(A1202,Pricebook!$A$2:$A$1401,0))</f>
        <v>33.5</v>
      </c>
      <c r="E1202" s="21"/>
    </row>
    <row r="1203" customFormat="false" ht="15" hidden="false" customHeight="false" outlineLevel="0" collapsed="false">
      <c r="A1203" s="21" t="s">
        <v>2575</v>
      </c>
      <c r="B1203" s="21" t="str">
        <f aca="false">INDEX(Pricebook!$B$2:$B$1401,MATCH(A1203,Pricebook!$A$2:$A$1401,0))</f>
        <v>Safety switch tester, 3 phase, Range C</v>
      </c>
      <c r="C1203" s="19" t="n">
        <f aca="false">INDEX(Pricebook!$G$2:$G$1401,MATCH(A1203,Pricebook!$A$2:$A$1401,0))</f>
        <v>77.33</v>
      </c>
      <c r="D1203" s="19" t="n">
        <f aca="false">INDEX(Pricebook!$L$2:$L$1401,MATCH(A1203,Pricebook!$A$2:$A$1401,0))</f>
        <v>128.9</v>
      </c>
      <c r="E1203" s="21"/>
    </row>
    <row r="1204" customFormat="false" ht="15" hidden="false" customHeight="false" outlineLevel="0" collapsed="false">
      <c r="A1204" s="21" t="s">
        <v>2577</v>
      </c>
      <c r="B1204" s="21" t="str">
        <f aca="false">INDEX(Pricebook!$B$2:$B$1401,MATCH(A1204,Pricebook!$A$2:$A$1401,0))</f>
        <v>Photoelectric smoke alarm 240V interconnectable, 2 pack, Range C</v>
      </c>
      <c r="C1204" s="19" t="n">
        <f aca="false">INDEX(Pricebook!$G$2:$G$1401,MATCH(A1204,Pricebook!$A$2:$A$1401,0))</f>
        <v>94.77</v>
      </c>
      <c r="D1204" s="19" t="n">
        <f aca="false">INDEX(Pricebook!$L$2:$L$1401,MATCH(A1204,Pricebook!$A$2:$A$1401,0))</f>
        <v>157.95</v>
      </c>
      <c r="E1204" s="21"/>
    </row>
    <row r="1205" customFormat="false" ht="15" hidden="false" customHeight="false" outlineLevel="0" collapsed="false">
      <c r="A1205" s="21" t="s">
        <v>2579</v>
      </c>
      <c r="B1205" s="21" t="str">
        <f aca="false">INDEX(Pricebook!$B$2:$B$1401,MATCH(A1205,Pricebook!$A$2:$A$1401,0))</f>
        <v>Photoelectric smoke alarm wireless interconnect (RF), 10-year lithium, Range D</v>
      </c>
      <c r="C1205" s="19" t="n">
        <f aca="false">INDEX(Pricebook!$G$2:$G$1401,MATCH(A1205,Pricebook!$A$2:$A$1401,0))</f>
        <v>62.06</v>
      </c>
      <c r="D1205" s="19" t="n">
        <f aca="false">INDEX(Pricebook!$L$2:$L$1401,MATCH(A1205,Pricebook!$A$2:$A$1401,0))</f>
        <v>103.45</v>
      </c>
      <c r="E1205" s="21"/>
    </row>
    <row r="1206" customFormat="false" ht="15" hidden="false" customHeight="false" outlineLevel="0" collapsed="false">
      <c r="A1206" s="21" t="s">
        <v>2581</v>
      </c>
      <c r="B1206" s="21" t="str">
        <f aca="false">INDEX(Pricebook!$B$2:$B$1401,MATCH(A1206,Pricebook!$A$2:$A$1401,0))</f>
        <v>Smoke alarm mounting base, surface, Range D</v>
      </c>
      <c r="C1206" s="19" t="n">
        <f aca="false">INDEX(Pricebook!$G$2:$G$1401,MATCH(A1206,Pricebook!$A$2:$A$1401,0))</f>
        <v>5.36</v>
      </c>
      <c r="D1206" s="19" t="n">
        <f aca="false">INDEX(Pricebook!$L$2:$L$1401,MATCH(A1206,Pricebook!$A$2:$A$1401,0))</f>
        <v>8.95</v>
      </c>
      <c r="E1206" s="21"/>
    </row>
    <row r="1207" customFormat="false" ht="15" hidden="false" customHeight="false" outlineLevel="0" collapsed="false">
      <c r="A1207" s="21" t="s">
        <v>2583</v>
      </c>
      <c r="B1207" s="21" t="str">
        <f aca="false">INDEX(Pricebook!$B$2:$B$1401,MATCH(A1207,Pricebook!$A$2:$A$1401,0))</f>
        <v>Combination smoke and CO alarm 240V, Range D</v>
      </c>
      <c r="C1207" s="19" t="n">
        <f aca="false">INDEX(Pricebook!$G$2:$G$1401,MATCH(A1207,Pricebook!$A$2:$A$1401,0))</f>
        <v>81.42</v>
      </c>
      <c r="D1207" s="19" t="n">
        <f aca="false">INDEX(Pricebook!$L$2:$L$1401,MATCH(A1207,Pricebook!$A$2:$A$1401,0))</f>
        <v>129.25</v>
      </c>
      <c r="E1207" s="21"/>
    </row>
    <row r="1208" customFormat="false" ht="15" hidden="false" customHeight="false" outlineLevel="0" collapsed="false">
      <c r="A1208" s="21" t="s">
        <v>2585</v>
      </c>
      <c r="B1208" s="21" t="str">
        <f aca="false">INDEX(Pricebook!$B$2:$B$1401,MATCH(A1208,Pricebook!$A$2:$A$1401,0))</f>
        <v>Cat6 patch lead 5m, black, Range B</v>
      </c>
      <c r="C1208" s="19" t="n">
        <f aca="false">INDEX(Pricebook!$G$2:$G$1401,MATCH(A1208,Pricebook!$A$2:$A$1401,0))</f>
        <v>6.94</v>
      </c>
      <c r="D1208" s="19" t="n">
        <f aca="false">INDEX(Pricebook!$L$2:$L$1401,MATCH(A1208,Pricebook!$A$2:$A$1401,0))</f>
        <v>11.2</v>
      </c>
      <c r="E1208" s="21"/>
    </row>
    <row r="1209" customFormat="false" ht="15" hidden="false" customHeight="false" outlineLevel="0" collapsed="false">
      <c r="A1209" s="21" t="s">
        <v>2588</v>
      </c>
      <c r="B1209" s="21" t="str">
        <f aca="false">INDEX(Pricebook!$B$2:$B$1401,MATCH(A1209,Pricebook!$A$2:$A$1401,0))</f>
        <v>Cat6 U/UTP cable 305m box, grey, Range B</v>
      </c>
      <c r="C1209" s="19" t="n">
        <f aca="false">INDEX(Pricebook!$G$2:$G$1401,MATCH(A1209,Pricebook!$A$2:$A$1401,0))</f>
        <v>146.52</v>
      </c>
      <c r="D1209" s="19" t="n">
        <f aca="false">INDEX(Pricebook!$L$2:$L$1401,MATCH(A1209,Pricebook!$A$2:$A$1401,0))</f>
        <v>236.35</v>
      </c>
      <c r="E1209" s="21"/>
    </row>
    <row r="1210" customFormat="false" ht="15" hidden="false" customHeight="false" outlineLevel="0" collapsed="false">
      <c r="A1210" s="21" t="s">
        <v>2590</v>
      </c>
      <c r="B1210" s="21" t="str">
        <f aca="false">INDEX(Pricebook!$B$2:$B$1401,MATCH(A1210,Pricebook!$A$2:$A$1401,0))</f>
        <v>Wall mount data cabinet 22RU, Range B</v>
      </c>
      <c r="C1210" s="19" t="n">
        <f aca="false">INDEX(Pricebook!$G$2:$G$1401,MATCH(A1210,Pricebook!$A$2:$A$1401,0))</f>
        <v>415.97</v>
      </c>
      <c r="D1210" s="19" t="n">
        <f aca="false">INDEX(Pricebook!$L$2:$L$1401,MATCH(A1210,Pricebook!$A$2:$A$1401,0))</f>
        <v>670.95</v>
      </c>
      <c r="E1210" s="21"/>
    </row>
    <row r="1211" customFormat="false" ht="15" hidden="false" customHeight="false" outlineLevel="0" collapsed="false">
      <c r="A1211" s="21" t="s">
        <v>2592</v>
      </c>
      <c r="B1211" s="21" t="str">
        <f aca="false">INDEX(Pricebook!$B$2:$B$1401,MATCH(A1211,Pricebook!$A$2:$A$1401,0))</f>
        <v>RG6 coax cable 100m, black, Range C</v>
      </c>
      <c r="C1211" s="19" t="n">
        <f aca="false">INDEX(Pricebook!$G$2:$G$1401,MATCH(A1211,Pricebook!$A$2:$A$1401,0))</f>
        <v>72.07</v>
      </c>
      <c r="D1211" s="19" t="n">
        <f aca="false">INDEX(Pricebook!$L$2:$L$1401,MATCH(A1211,Pricebook!$A$2:$A$1401,0))</f>
        <v>116.25</v>
      </c>
      <c r="E1211" s="21"/>
    </row>
    <row r="1212" customFormat="false" ht="15" hidden="false" customHeight="false" outlineLevel="0" collapsed="false">
      <c r="A1212" s="21" t="s">
        <v>2594</v>
      </c>
      <c r="B1212" s="21" t="str">
        <f aca="false">INDEX(Pricebook!$B$2:$B$1401,MATCH(A1212,Pricebook!$A$2:$A$1401,0))</f>
        <v>Patch panel 48 port Cat6A, Range D</v>
      </c>
      <c r="C1212" s="19" t="n">
        <f aca="false">INDEX(Pricebook!$G$2:$G$1401,MATCH(A1212,Pricebook!$A$2:$A$1401,0))</f>
        <v>243.09</v>
      </c>
      <c r="D1212" s="19" t="n">
        <f aca="false">INDEX(Pricebook!$L$2:$L$1401,MATCH(A1212,Pricebook!$A$2:$A$1401,0))</f>
        <v>392.1</v>
      </c>
      <c r="E1212" s="21"/>
    </row>
    <row r="1213" customFormat="false" ht="15" hidden="false" customHeight="false" outlineLevel="0" collapsed="false">
      <c r="A1213" s="21" t="s">
        <v>2598</v>
      </c>
      <c r="B1213" s="21" t="str">
        <f aca="false">INDEX(Pricebook!$B$2:$B$1401,MATCH(A1213,Pricebook!$A$2:$A$1401,0))</f>
        <v>Cat6 patch lead 3m, grey, Range D</v>
      </c>
      <c r="C1213" s="19" t="n">
        <f aca="false">INDEX(Pricebook!$G$2:$G$1401,MATCH(A1213,Pricebook!$A$2:$A$1401,0))</f>
        <v>6.51</v>
      </c>
      <c r="D1213" s="19" t="n">
        <f aca="false">INDEX(Pricebook!$L$2:$L$1401,MATCH(A1213,Pricebook!$A$2:$A$1401,0))</f>
        <v>10.5</v>
      </c>
      <c r="E1213" s="21"/>
    </row>
    <row r="1214" customFormat="false" ht="15" hidden="false" customHeight="false" outlineLevel="0" collapsed="false">
      <c r="A1214" s="21" t="s">
        <v>2600</v>
      </c>
      <c r="B1214" s="21" t="str">
        <f aca="false">INDEX(Pricebook!$B$2:$B$1401,MATCH(A1214,Pricebook!$A$2:$A$1401,0))</f>
        <v>RG6 coax cable 500m drum, white, Range C</v>
      </c>
      <c r="C1214" s="19" t="n">
        <f aca="false">INDEX(Pricebook!$G$2:$G$1401,MATCH(A1214,Pricebook!$A$2:$A$1401,0))</f>
        <v>304.64</v>
      </c>
      <c r="D1214" s="19" t="n">
        <f aca="false">INDEX(Pricebook!$L$2:$L$1401,MATCH(A1214,Pricebook!$A$2:$A$1401,0))</f>
        <v>491.4</v>
      </c>
      <c r="E1214" s="21"/>
    </row>
    <row r="1215" customFormat="false" ht="15" hidden="false" customHeight="false" outlineLevel="0" collapsed="false">
      <c r="A1215" s="21" t="s">
        <v>2602</v>
      </c>
      <c r="B1215" s="21" t="str">
        <f aca="false">INDEX(Pricebook!$B$2:$B$1401,MATCH(A1215,Pricebook!$A$2:$A$1401,0))</f>
        <v>Cat6 patch lead 0.5m, white, Range D</v>
      </c>
      <c r="C1215" s="19" t="n">
        <f aca="false">INDEX(Pricebook!$G$2:$G$1401,MATCH(A1215,Pricebook!$A$2:$A$1401,0))</f>
        <v>3.06</v>
      </c>
      <c r="D1215" s="19" t="n">
        <f aca="false">INDEX(Pricebook!$L$2:$L$1401,MATCH(A1215,Pricebook!$A$2:$A$1401,0))</f>
        <v>4.95</v>
      </c>
      <c r="E1215" s="21"/>
    </row>
    <row r="1216" customFormat="false" ht="15" hidden="false" customHeight="false" outlineLevel="0" collapsed="false">
      <c r="A1216" s="21" t="s">
        <v>2604</v>
      </c>
      <c r="B1216" s="21" t="str">
        <f aca="false">INDEX(Pricebook!$B$2:$B$1401,MATCH(A1216,Pricebook!$A$2:$A$1401,0))</f>
        <v>RG6 coax cable 100m, white, Range A</v>
      </c>
      <c r="C1216" s="19" t="n">
        <f aca="false">INDEX(Pricebook!$G$2:$G$1401,MATCH(A1216,Pricebook!$A$2:$A$1401,0))</f>
        <v>53.66</v>
      </c>
      <c r="D1216" s="19" t="n">
        <f aca="false">INDEX(Pricebook!$L$2:$L$1401,MATCH(A1216,Pricebook!$A$2:$A$1401,0))</f>
        <v>86.55</v>
      </c>
      <c r="E1216" s="21"/>
    </row>
    <row r="1217" customFormat="false" ht="15" hidden="false" customHeight="false" outlineLevel="0" collapsed="false">
      <c r="A1217" s="21" t="s">
        <v>2606</v>
      </c>
      <c r="B1217" s="21" t="str">
        <f aca="false">INDEX(Pricebook!$B$2:$B$1401,MATCH(A1217,Pricebook!$A$2:$A$1401,0))</f>
        <v>Cat6 patch lead 5m, black, Range C</v>
      </c>
      <c r="C1217" s="19" t="n">
        <f aca="false">INDEX(Pricebook!$G$2:$G$1401,MATCH(A1217,Pricebook!$A$2:$A$1401,0))</f>
        <v>8</v>
      </c>
      <c r="D1217" s="19" t="n">
        <f aca="false">INDEX(Pricebook!$L$2:$L$1401,MATCH(A1217,Pricebook!$A$2:$A$1401,0))</f>
        <v>11.95</v>
      </c>
      <c r="E1217" s="21"/>
    </row>
    <row r="1218" customFormat="false" ht="15" hidden="false" customHeight="false" outlineLevel="0" collapsed="false">
      <c r="A1218" s="21" t="s">
        <v>2608</v>
      </c>
      <c r="B1218" s="21" t="str">
        <f aca="false">INDEX(Pricebook!$B$2:$B$1401,MATCH(A1218,Pricebook!$A$2:$A$1401,0))</f>
        <v>RG6 coax cable 100m, black, Range A</v>
      </c>
      <c r="C1218" s="19" t="n">
        <f aca="false">INDEX(Pricebook!$G$2:$G$1401,MATCH(A1218,Pricebook!$A$2:$A$1401,0))</f>
        <v>52.7</v>
      </c>
      <c r="D1218" s="19" t="n">
        <f aca="false">INDEX(Pricebook!$L$2:$L$1401,MATCH(A1218,Pricebook!$A$2:$A$1401,0))</f>
        <v>85</v>
      </c>
      <c r="E1218" s="21"/>
    </row>
    <row r="1219" customFormat="false" ht="15" hidden="false" customHeight="false" outlineLevel="0" collapsed="false">
      <c r="A1219" s="21" t="s">
        <v>2610</v>
      </c>
      <c r="B1219" s="21" t="str">
        <f aca="false">INDEX(Pricebook!$B$2:$B$1401,MATCH(A1219,Pricebook!$A$2:$A$1401,0))</f>
        <v>RG6 coax cable 500m drum, black, Range C</v>
      </c>
      <c r="C1219" s="19" t="n">
        <f aca="false">INDEX(Pricebook!$G$2:$G$1401,MATCH(A1219,Pricebook!$A$2:$A$1401,0))</f>
        <v>300.33</v>
      </c>
      <c r="D1219" s="19" t="n">
        <f aca="false">INDEX(Pricebook!$L$2:$L$1401,MATCH(A1219,Pricebook!$A$2:$A$1401,0))</f>
        <v>484.45</v>
      </c>
      <c r="E1219" s="21"/>
    </row>
    <row r="1220" customFormat="false" ht="15" hidden="false" customHeight="false" outlineLevel="0" collapsed="false">
      <c r="A1220" s="21" t="s">
        <v>2612</v>
      </c>
      <c r="B1220" s="21" t="str">
        <f aca="false">INDEX(Pricebook!$B$2:$B$1401,MATCH(A1220,Pricebook!$A$2:$A$1401,0))</f>
        <v>Cat6 patch lead 2m, white, Range D</v>
      </c>
      <c r="C1220" s="19" t="n">
        <f aca="false">INDEX(Pricebook!$G$2:$G$1401,MATCH(A1220,Pricebook!$A$2:$A$1401,0))</f>
        <v>4.88</v>
      </c>
      <c r="D1220" s="19" t="n">
        <f aca="false">INDEX(Pricebook!$L$2:$L$1401,MATCH(A1220,Pricebook!$A$2:$A$1401,0))</f>
        <v>7.9</v>
      </c>
      <c r="E1220" s="21"/>
    </row>
    <row r="1221" customFormat="false" ht="15" hidden="false" customHeight="false" outlineLevel="0" collapsed="false">
      <c r="A1221" s="21" t="s">
        <v>2614</v>
      </c>
      <c r="B1221" s="21" t="str">
        <f aca="false">INDEX(Pricebook!$B$2:$B$1401,MATCH(A1221,Pricebook!$A$2:$A$1401,0))</f>
        <v>RG6 coax cable 100m, black, Range D</v>
      </c>
      <c r="C1221" s="19" t="n">
        <f aca="false">INDEX(Pricebook!$G$2:$G$1401,MATCH(A1221,Pricebook!$A$2:$A$1401,0))</f>
        <v>83.88</v>
      </c>
      <c r="D1221" s="19" t="n">
        <f aca="false">INDEX(Pricebook!$L$2:$L$1401,MATCH(A1221,Pricebook!$A$2:$A$1401,0))</f>
        <v>135.3</v>
      </c>
      <c r="E1221" s="21"/>
    </row>
    <row r="1222" customFormat="false" ht="15" hidden="false" customHeight="false" outlineLevel="0" collapsed="false">
      <c r="A1222" s="21" t="s">
        <v>2616</v>
      </c>
      <c r="B1222" s="21" t="str">
        <f aca="false">INDEX(Pricebook!$B$2:$B$1401,MATCH(A1222,Pricebook!$A$2:$A$1401,0))</f>
        <v>Cat6 patch lead 5m, blue, Range C</v>
      </c>
      <c r="C1222" s="19" t="n">
        <f aca="false">INDEX(Pricebook!$G$2:$G$1401,MATCH(A1222,Pricebook!$A$2:$A$1401,0))</f>
        <v>7.86</v>
      </c>
      <c r="D1222" s="19" t="n">
        <f aca="false">INDEX(Pricebook!$L$2:$L$1401,MATCH(A1222,Pricebook!$A$2:$A$1401,0))</f>
        <v>12.7</v>
      </c>
      <c r="E1222" s="21"/>
    </row>
    <row r="1223" customFormat="false" ht="15" hidden="false" customHeight="false" outlineLevel="0" collapsed="false">
      <c r="A1223" s="21" t="s">
        <v>2618</v>
      </c>
      <c r="B1223" s="21" t="str">
        <f aca="false">INDEX(Pricebook!$B$2:$B$1401,MATCH(A1223,Pricebook!$A$2:$A$1401,0))</f>
        <v>Patch panel 24 port Cat6A, Range C</v>
      </c>
      <c r="C1223" s="19" t="n">
        <f aca="false">INDEX(Pricebook!$G$2:$G$1401,MATCH(A1223,Pricebook!$A$2:$A$1401,0))</f>
        <v>90.37</v>
      </c>
      <c r="D1223" s="19" t="n">
        <f aca="false">INDEX(Pricebook!$L$2:$L$1401,MATCH(A1223,Pricebook!$A$2:$A$1401,0))</f>
        <v>145.8</v>
      </c>
      <c r="E1223" s="21"/>
    </row>
    <row r="1224" customFormat="false" ht="15" hidden="false" customHeight="false" outlineLevel="0" collapsed="false">
      <c r="A1224" s="21" t="s">
        <v>2620</v>
      </c>
      <c r="B1224" s="21" t="str">
        <f aca="false">INDEX(Pricebook!$B$2:$B$1401,MATCH(A1224,Pricebook!$A$2:$A$1401,0))</f>
        <v>Cat6A U/FTP cable 305m box, white, Range C</v>
      </c>
      <c r="C1224" s="19" t="n">
        <f aca="false">INDEX(Pricebook!$G$2:$G$1401,MATCH(A1224,Pricebook!$A$2:$A$1401,0))</f>
        <v>323.27</v>
      </c>
      <c r="D1224" s="19" t="n">
        <f aca="false">INDEX(Pricebook!$L$2:$L$1401,MATCH(A1224,Pricebook!$A$2:$A$1401,0))</f>
        <v>521.45</v>
      </c>
      <c r="E1224" s="21"/>
    </row>
    <row r="1225" customFormat="false" ht="15" hidden="false" customHeight="false" outlineLevel="0" collapsed="false">
      <c r="A1225" s="21" t="s">
        <v>2622</v>
      </c>
      <c r="B1225" s="21" t="str">
        <f aca="false">INDEX(Pricebook!$B$2:$B$1401,MATCH(A1225,Pricebook!$A$2:$A$1401,0))</f>
        <v>Cat6 patch lead 3m, grey, Range A</v>
      </c>
      <c r="C1225" s="19" t="n">
        <f aca="false">INDEX(Pricebook!$G$2:$G$1401,MATCH(A1225,Pricebook!$A$2:$A$1401,0))</f>
        <v>4.1</v>
      </c>
      <c r="D1225" s="19" t="n">
        <f aca="false">INDEX(Pricebook!$L$2:$L$1401,MATCH(A1225,Pricebook!$A$2:$A$1401,0))</f>
        <v>6.65</v>
      </c>
      <c r="E1225" s="21"/>
    </row>
    <row r="1226" customFormat="false" ht="15" hidden="false" customHeight="false" outlineLevel="0" collapsed="false">
      <c r="A1226" s="21" t="s">
        <v>2624</v>
      </c>
      <c r="B1226" s="21" t="str">
        <f aca="false">INDEX(Pricebook!$B$2:$B$1401,MATCH(A1226,Pricebook!$A$2:$A$1401,0))</f>
        <v>Wall mount data cabinet 9RU, Range D</v>
      </c>
      <c r="C1226" s="19" t="n">
        <f aca="false">INDEX(Pricebook!$G$2:$G$1401,MATCH(A1226,Pricebook!$A$2:$A$1401,0))</f>
        <v>264.17</v>
      </c>
      <c r="D1226" s="19" t="n">
        <f aca="false">INDEX(Pricebook!$L$2:$L$1401,MATCH(A1226,Pricebook!$A$2:$A$1401,0))</f>
        <v>426.1</v>
      </c>
      <c r="E1226" s="21"/>
    </row>
    <row r="1227" customFormat="false" ht="15" hidden="false" customHeight="false" outlineLevel="0" collapsed="false">
      <c r="A1227" s="21" t="s">
        <v>2626</v>
      </c>
      <c r="B1227" s="21" t="str">
        <f aca="false">INDEX(Pricebook!$B$2:$B$1401,MATCH(A1227,Pricebook!$A$2:$A$1401,0))</f>
        <v>TV outlet, double, Range C</v>
      </c>
      <c r="C1227" s="19" t="n">
        <f aca="false">INDEX(Pricebook!$G$2:$G$1401,MATCH(A1227,Pricebook!$A$2:$A$1401,0))</f>
        <v>9.89</v>
      </c>
      <c r="D1227" s="19" t="n">
        <f aca="false">INDEX(Pricebook!$L$2:$L$1401,MATCH(A1227,Pricebook!$A$2:$A$1401,0))</f>
        <v>15.25</v>
      </c>
      <c r="E1227" s="21"/>
    </row>
    <row r="1228" customFormat="false" ht="15" hidden="false" customHeight="false" outlineLevel="0" collapsed="false">
      <c r="A1228" s="21" t="s">
        <v>2628</v>
      </c>
      <c r="B1228" s="21" t="str">
        <f aca="false">INDEX(Pricebook!$B$2:$B$1401,MATCH(A1228,Pricebook!$A$2:$A$1401,0))</f>
        <v>TV outlet, single, Range B</v>
      </c>
      <c r="C1228" s="19" t="n">
        <f aca="false">INDEX(Pricebook!$G$2:$G$1401,MATCH(A1228,Pricebook!$A$2:$A$1401,0))</f>
        <v>5.13</v>
      </c>
      <c r="D1228" s="19" t="n">
        <f aca="false">INDEX(Pricebook!$L$2:$L$1401,MATCH(A1228,Pricebook!$A$2:$A$1401,0))</f>
        <v>8.3</v>
      </c>
      <c r="E1228" s="21"/>
    </row>
    <row r="1229" customFormat="false" ht="15" hidden="false" customHeight="false" outlineLevel="0" collapsed="false">
      <c r="A1229" s="21" t="s">
        <v>2630</v>
      </c>
      <c r="B1229" s="21" t="str">
        <f aca="false">INDEX(Pricebook!$B$2:$B$1401,MATCH(A1229,Pricebook!$A$2:$A$1401,0))</f>
        <v>Wall mount data cabinet 15RU, Range B</v>
      </c>
      <c r="C1229" s="19" t="n">
        <f aca="false">INDEX(Pricebook!$G$2:$G$1401,MATCH(A1229,Pricebook!$A$2:$A$1401,0))</f>
        <v>321.07</v>
      </c>
      <c r="D1229" s="19" t="n">
        <f aca="false">INDEX(Pricebook!$L$2:$L$1401,MATCH(A1229,Pricebook!$A$2:$A$1401,0))</f>
        <v>517.9</v>
      </c>
      <c r="E1229" s="21"/>
    </row>
    <row r="1230" customFormat="false" ht="15" hidden="false" customHeight="false" outlineLevel="0" collapsed="false">
      <c r="A1230" s="21" t="s">
        <v>2632</v>
      </c>
      <c r="B1230" s="21" t="str">
        <f aca="false">INDEX(Pricebook!$B$2:$B$1401,MATCH(A1230,Pricebook!$A$2:$A$1401,0))</f>
        <v>Cat6 patch lead 2m, black, Range B</v>
      </c>
      <c r="C1230" s="19" t="n">
        <f aca="false">INDEX(Pricebook!$G$2:$G$1401,MATCH(A1230,Pricebook!$A$2:$A$1401,0))</f>
        <v>3.7</v>
      </c>
      <c r="D1230" s="19" t="n">
        <f aca="false">INDEX(Pricebook!$L$2:$L$1401,MATCH(A1230,Pricebook!$A$2:$A$1401,0))</f>
        <v>5.55</v>
      </c>
      <c r="E1230" s="21"/>
    </row>
    <row r="1231" customFormat="false" ht="15" hidden="false" customHeight="false" outlineLevel="0" collapsed="false">
      <c r="A1231" s="21" t="s">
        <v>2634</v>
      </c>
      <c r="B1231" s="21" t="str">
        <f aca="false">INDEX(Pricebook!$B$2:$B$1401,MATCH(A1231,Pricebook!$A$2:$A$1401,0))</f>
        <v>Cat6 patch lead 0.5m, black, Range D</v>
      </c>
      <c r="C1231" s="19" t="n">
        <f aca="false">INDEX(Pricebook!$G$2:$G$1401,MATCH(A1231,Pricebook!$A$2:$A$1401,0))</f>
        <v>3.05</v>
      </c>
      <c r="D1231" s="19" t="n">
        <f aca="false">INDEX(Pricebook!$L$2:$L$1401,MATCH(A1231,Pricebook!$A$2:$A$1401,0))</f>
        <v>4.95</v>
      </c>
      <c r="E1231" s="21"/>
    </row>
    <row r="1232" customFormat="false" ht="15" hidden="false" customHeight="false" outlineLevel="0" collapsed="false">
      <c r="A1232" s="21" t="s">
        <v>2636</v>
      </c>
      <c r="B1232" s="21" t="str">
        <f aca="false">INDEX(Pricebook!$B$2:$B$1401,MATCH(A1232,Pricebook!$A$2:$A$1401,0))</f>
        <v>TV outlet, double, Range A</v>
      </c>
      <c r="C1232" s="19" t="n">
        <f aca="false">INDEX(Pricebook!$G$2:$G$1401,MATCH(A1232,Pricebook!$A$2:$A$1401,0))</f>
        <v>7.35</v>
      </c>
      <c r="D1232" s="19" t="n">
        <f aca="false">INDEX(Pricebook!$L$2:$L$1401,MATCH(A1232,Pricebook!$A$2:$A$1401,0))</f>
        <v>10.7</v>
      </c>
      <c r="E1232" s="21"/>
    </row>
    <row r="1233" customFormat="false" ht="15" hidden="false" customHeight="false" outlineLevel="0" collapsed="false">
      <c r="A1233" s="21" t="s">
        <v>2638</v>
      </c>
      <c r="B1233" s="21" t="str">
        <f aca="false">INDEX(Pricebook!$B$2:$B$1401,MATCH(A1233,Pricebook!$A$2:$A$1401,0))</f>
        <v>Data outlet Cat6, 1 port, Range B</v>
      </c>
      <c r="C1233" s="19" t="n">
        <f aca="false">INDEX(Pricebook!$G$2:$G$1401,MATCH(A1233,Pricebook!$A$2:$A$1401,0))</f>
        <v>5.57</v>
      </c>
      <c r="D1233" s="19" t="n">
        <f aca="false">INDEX(Pricebook!$L$2:$L$1401,MATCH(A1233,Pricebook!$A$2:$A$1401,0))</f>
        <v>9</v>
      </c>
      <c r="E1233" s="21"/>
    </row>
    <row r="1234" customFormat="false" ht="15" hidden="false" customHeight="false" outlineLevel="0" collapsed="false">
      <c r="A1234" s="21" t="s">
        <v>2640</v>
      </c>
      <c r="B1234" s="21" t="str">
        <f aca="false">INDEX(Pricebook!$B$2:$B$1401,MATCH(A1234,Pricebook!$A$2:$A$1401,0))</f>
        <v>Cat6 patch lead 3m, white, Range A</v>
      </c>
      <c r="C1234" s="19" t="n">
        <f aca="false">INDEX(Pricebook!$G$2:$G$1401,MATCH(A1234,Pricebook!$A$2:$A$1401,0))</f>
        <v>4.15</v>
      </c>
      <c r="D1234" s="19" t="n">
        <f aca="false">INDEX(Pricebook!$L$2:$L$1401,MATCH(A1234,Pricebook!$A$2:$A$1401,0))</f>
        <v>6.7</v>
      </c>
      <c r="E1234" s="21"/>
    </row>
    <row r="1235" customFormat="false" ht="15" hidden="false" customHeight="false" outlineLevel="0" collapsed="false">
      <c r="A1235" s="21" t="s">
        <v>2642</v>
      </c>
      <c r="B1235" s="21" t="str">
        <f aca="false">INDEX(Pricebook!$B$2:$B$1401,MATCH(A1235,Pricebook!$A$2:$A$1401,0))</f>
        <v>Cat6 patch lead 1m, grey, Range B</v>
      </c>
      <c r="C1235" s="19" t="n">
        <f aca="false">INDEX(Pricebook!$G$2:$G$1401,MATCH(A1235,Pricebook!$A$2:$A$1401,0))</f>
        <v>2.8</v>
      </c>
      <c r="D1235" s="19" t="n">
        <f aca="false">INDEX(Pricebook!$L$2:$L$1401,MATCH(A1235,Pricebook!$A$2:$A$1401,0))</f>
        <v>4.55</v>
      </c>
      <c r="E1235" s="21"/>
    </row>
    <row r="1236" customFormat="false" ht="15" hidden="false" customHeight="false" outlineLevel="0" collapsed="false">
      <c r="A1236" s="21" t="s">
        <v>2644</v>
      </c>
      <c r="B1236" s="21" t="str">
        <f aca="false">INDEX(Pricebook!$B$2:$B$1401,MATCH(A1236,Pricebook!$A$2:$A$1401,0))</f>
        <v>Data outlet Cat6, 2 port, Range C</v>
      </c>
      <c r="C1236" s="19" t="n">
        <f aca="false">INDEX(Pricebook!$G$2:$G$1401,MATCH(A1236,Pricebook!$A$2:$A$1401,0))</f>
        <v>11.73</v>
      </c>
      <c r="D1236" s="19" t="n">
        <f aca="false">INDEX(Pricebook!$L$2:$L$1401,MATCH(A1236,Pricebook!$A$2:$A$1401,0))</f>
        <v>18.95</v>
      </c>
      <c r="E1236" s="21"/>
    </row>
    <row r="1237" customFormat="false" ht="15" hidden="false" customHeight="false" outlineLevel="0" collapsed="false">
      <c r="A1237" s="21" t="s">
        <v>2646</v>
      </c>
      <c r="B1237" s="21" t="str">
        <f aca="false">INDEX(Pricebook!$B$2:$B$1401,MATCH(A1237,Pricebook!$A$2:$A$1401,0))</f>
        <v>Cat6A U/FTP cable 305m box, grey, Range D</v>
      </c>
      <c r="C1237" s="19" t="n">
        <f aca="false">INDEX(Pricebook!$G$2:$G$1401,MATCH(A1237,Pricebook!$A$2:$A$1401,0))</f>
        <v>376.4</v>
      </c>
      <c r="D1237" s="19" t="n">
        <f aca="false">INDEX(Pricebook!$L$2:$L$1401,MATCH(A1237,Pricebook!$A$2:$A$1401,0))</f>
        <v>607.1</v>
      </c>
      <c r="E1237" s="21"/>
    </row>
    <row r="1238" customFormat="false" ht="15" hidden="false" customHeight="false" outlineLevel="0" collapsed="false">
      <c r="A1238" s="21" t="s">
        <v>2648</v>
      </c>
      <c r="B1238" s="21" t="str">
        <f aca="false">INDEX(Pricebook!$B$2:$B$1401,MATCH(A1238,Pricebook!$A$2:$A$1401,0))</f>
        <v>Cat6 patch lead 1m, black, Range A</v>
      </c>
      <c r="C1238" s="19" t="n">
        <f aca="false">INDEX(Pricebook!$G$2:$G$1401,MATCH(A1238,Pricebook!$A$2:$A$1401,0))</f>
        <v>2.38</v>
      </c>
      <c r="D1238" s="19" t="n">
        <f aca="false">INDEX(Pricebook!$L$2:$L$1401,MATCH(A1238,Pricebook!$A$2:$A$1401,0))</f>
        <v>3.85</v>
      </c>
      <c r="E1238" s="21"/>
    </row>
    <row r="1239" customFormat="false" ht="15" hidden="false" customHeight="false" outlineLevel="0" collapsed="false">
      <c r="A1239" s="21" t="s">
        <v>2650</v>
      </c>
      <c r="B1239" s="21" t="str">
        <f aca="false">INDEX(Pricebook!$B$2:$B$1401,MATCH(A1239,Pricebook!$A$2:$A$1401,0))</f>
        <v>Cat6 patch lead 0.5m, blue, Range D</v>
      </c>
      <c r="C1239" s="19" t="n">
        <f aca="false">INDEX(Pricebook!$G$2:$G$1401,MATCH(A1239,Pricebook!$A$2:$A$1401,0))</f>
        <v>3.04</v>
      </c>
      <c r="D1239" s="19" t="n">
        <f aca="false">INDEX(Pricebook!$L$2:$L$1401,MATCH(A1239,Pricebook!$A$2:$A$1401,0))</f>
        <v>4.5</v>
      </c>
      <c r="E1239" s="21"/>
    </row>
    <row r="1240" customFormat="false" ht="15" hidden="false" customHeight="false" outlineLevel="0" collapsed="false">
      <c r="A1240" s="21" t="s">
        <v>2652</v>
      </c>
      <c r="B1240" s="21" t="str">
        <f aca="false">INDEX(Pricebook!$B$2:$B$1401,MATCH(A1240,Pricebook!$A$2:$A$1401,0))</f>
        <v>Cat6 patch lead 3m, white, Range B</v>
      </c>
      <c r="C1240" s="19" t="n">
        <f aca="false">INDEX(Pricebook!$G$2:$G$1401,MATCH(A1240,Pricebook!$A$2:$A$1401,0))</f>
        <v>4.81</v>
      </c>
      <c r="D1240" s="19" t="n">
        <f aca="false">INDEX(Pricebook!$L$2:$L$1401,MATCH(A1240,Pricebook!$A$2:$A$1401,0))</f>
        <v>7.8</v>
      </c>
      <c r="E1240" s="21"/>
    </row>
    <row r="1241" customFormat="false" ht="15" hidden="false" customHeight="false" outlineLevel="0" collapsed="false">
      <c r="A1241" s="21" t="s">
        <v>2654</v>
      </c>
      <c r="B1241" s="21" t="str">
        <f aca="false">INDEX(Pricebook!$B$2:$B$1401,MATCH(A1241,Pricebook!$A$2:$A$1401,0))</f>
        <v>Cat6 patch lead 1m, black, Range C</v>
      </c>
      <c r="C1241" s="19" t="n">
        <f aca="false">INDEX(Pricebook!$G$2:$G$1401,MATCH(A1241,Pricebook!$A$2:$A$1401,0))</f>
        <v>3.24</v>
      </c>
      <c r="D1241" s="19" t="n">
        <f aca="false">INDEX(Pricebook!$L$2:$L$1401,MATCH(A1241,Pricebook!$A$2:$A$1401,0))</f>
        <v>5.25</v>
      </c>
      <c r="E1241" s="21"/>
    </row>
    <row r="1242" customFormat="false" ht="15" hidden="false" customHeight="false" outlineLevel="0" collapsed="false">
      <c r="A1242" s="21" t="s">
        <v>2656</v>
      </c>
      <c r="B1242" s="21" t="str">
        <f aca="false">INDEX(Pricebook!$B$2:$B$1401,MATCH(A1242,Pricebook!$A$2:$A$1401,0))</f>
        <v>TV outlet, single, Range D</v>
      </c>
      <c r="C1242" s="19" t="n">
        <f aca="false">INDEX(Pricebook!$G$2:$G$1401,MATCH(A1242,Pricebook!$A$2:$A$1401,0))</f>
        <v>7.03</v>
      </c>
      <c r="D1242" s="19" t="n">
        <f aca="false">INDEX(Pricebook!$L$2:$L$1401,MATCH(A1242,Pricebook!$A$2:$A$1401,0))</f>
        <v>11.35</v>
      </c>
      <c r="E1242" s="21"/>
    </row>
    <row r="1243" customFormat="false" ht="15" hidden="false" customHeight="false" outlineLevel="0" collapsed="false">
      <c r="A1243" s="21" t="s">
        <v>2658</v>
      </c>
      <c r="B1243" s="21" t="str">
        <f aca="false">INDEX(Pricebook!$B$2:$B$1401,MATCH(A1243,Pricebook!$A$2:$A$1401,0))</f>
        <v>Data outlet Cat6, 2 port, Range B</v>
      </c>
      <c r="C1243" s="19" t="n">
        <f aca="false">INDEX(Pricebook!$G$2:$G$1401,MATCH(A1243,Pricebook!$A$2:$A$1401,0))</f>
        <v>10.34</v>
      </c>
      <c r="D1243" s="19" t="n">
        <f aca="false">INDEX(Pricebook!$L$2:$L$1401,MATCH(A1243,Pricebook!$A$2:$A$1401,0))</f>
        <v>16.7</v>
      </c>
      <c r="E1243" s="21"/>
    </row>
    <row r="1244" customFormat="false" ht="15" hidden="false" customHeight="false" outlineLevel="0" collapsed="false">
      <c r="A1244" s="21" t="s">
        <v>2660</v>
      </c>
      <c r="B1244" s="21" t="str">
        <f aca="false">INDEX(Pricebook!$B$2:$B$1401,MATCH(A1244,Pricebook!$A$2:$A$1401,0))</f>
        <v>Cat6 U/UTP cable 305m box, white, Range B</v>
      </c>
      <c r="C1244" s="19" t="n">
        <f aca="false">INDEX(Pricebook!$G$2:$G$1401,MATCH(A1244,Pricebook!$A$2:$A$1401,0))</f>
        <v>146.1</v>
      </c>
      <c r="D1244" s="19" t="n">
        <f aca="false">INDEX(Pricebook!$L$2:$L$1401,MATCH(A1244,Pricebook!$A$2:$A$1401,0))</f>
        <v>235.65</v>
      </c>
      <c r="E1244" s="21"/>
    </row>
    <row r="1245" customFormat="false" ht="15" hidden="false" customHeight="false" outlineLevel="0" collapsed="false">
      <c r="A1245" s="21" t="s">
        <v>2662</v>
      </c>
      <c r="B1245" s="21" t="str">
        <f aca="false">INDEX(Pricebook!$B$2:$B$1401,MATCH(A1245,Pricebook!$A$2:$A$1401,0))</f>
        <v>RG6 coax cable 500m drum, black, Range D</v>
      </c>
      <c r="C1245" s="19" t="n">
        <f aca="false">INDEX(Pricebook!$G$2:$G$1401,MATCH(A1245,Pricebook!$A$2:$A$1401,0))</f>
        <v>353.85</v>
      </c>
      <c r="D1245" s="19" t="n">
        <f aca="false">INDEX(Pricebook!$L$2:$L$1401,MATCH(A1245,Pricebook!$A$2:$A$1401,0))</f>
        <v>570.75</v>
      </c>
      <c r="E1245" s="21"/>
    </row>
    <row r="1246" customFormat="false" ht="15" hidden="false" customHeight="false" outlineLevel="0" collapsed="false">
      <c r="A1246" s="21" t="s">
        <v>2664</v>
      </c>
      <c r="B1246" s="21" t="str">
        <f aca="false">INDEX(Pricebook!$B$2:$B$1401,MATCH(A1246,Pricebook!$A$2:$A$1401,0))</f>
        <v>Cat6 U/UTP cable 305m box, grey, Range D</v>
      </c>
      <c r="C1246" s="19" t="n">
        <f aca="false">INDEX(Pricebook!$G$2:$G$1401,MATCH(A1246,Pricebook!$A$2:$A$1401,0))</f>
        <v>197.24</v>
      </c>
      <c r="D1246" s="19" t="n">
        <f aca="false">INDEX(Pricebook!$L$2:$L$1401,MATCH(A1246,Pricebook!$A$2:$A$1401,0))</f>
        <v>318.15</v>
      </c>
      <c r="E1246" s="21"/>
    </row>
    <row r="1247" customFormat="false" ht="15" hidden="false" customHeight="false" outlineLevel="0" collapsed="false">
      <c r="A1247" s="21" t="s">
        <v>2666</v>
      </c>
      <c r="B1247" s="21" t="str">
        <f aca="false">INDEX(Pricebook!$B$2:$B$1401,MATCH(A1247,Pricebook!$A$2:$A$1401,0))</f>
        <v>Cat6 patch lead 0.5m, white, Range A</v>
      </c>
      <c r="C1247" s="19" t="n">
        <f aca="false">INDEX(Pricebook!$G$2:$G$1401,MATCH(A1247,Pricebook!$A$2:$A$1401,0))</f>
        <v>1.91</v>
      </c>
      <c r="D1247" s="19" t="n">
        <f aca="false">INDEX(Pricebook!$L$2:$L$1401,MATCH(A1247,Pricebook!$A$2:$A$1401,0))</f>
        <v>3.1</v>
      </c>
      <c r="E1247" s="21"/>
    </row>
    <row r="1248" customFormat="false" ht="15" hidden="false" customHeight="false" outlineLevel="0" collapsed="false">
      <c r="A1248" s="21" t="s">
        <v>2668</v>
      </c>
      <c r="B1248" s="21" t="str">
        <f aca="false">INDEX(Pricebook!$B$2:$B$1401,MATCH(A1248,Pricebook!$A$2:$A$1401,0))</f>
        <v>RJ45 Cat6 plug, 100 pack, Range A</v>
      </c>
      <c r="C1248" s="19" t="n">
        <f aca="false">INDEX(Pricebook!$G$2:$G$1401,MATCH(A1248,Pricebook!$A$2:$A$1401,0))</f>
        <v>30.89</v>
      </c>
      <c r="D1248" s="19" t="n">
        <f aca="false">INDEX(Pricebook!$L$2:$L$1401,MATCH(A1248,Pricebook!$A$2:$A$1401,0))</f>
        <v>49.85</v>
      </c>
      <c r="E1248" s="21"/>
    </row>
    <row r="1249" customFormat="false" ht="15" hidden="false" customHeight="false" outlineLevel="0" collapsed="false">
      <c r="A1249" s="21" t="s">
        <v>2670</v>
      </c>
      <c r="B1249" s="21" t="str">
        <f aca="false">INDEX(Pricebook!$B$2:$B$1401,MATCH(A1249,Pricebook!$A$2:$A$1401,0))</f>
        <v>Cat6 patch lead 1m, blue, Range C</v>
      </c>
      <c r="C1249" s="19" t="n">
        <f aca="false">INDEX(Pricebook!$G$2:$G$1401,MATCH(A1249,Pricebook!$A$2:$A$1401,0))</f>
        <v>3.25</v>
      </c>
      <c r="D1249" s="19" t="n">
        <f aca="false">INDEX(Pricebook!$L$2:$L$1401,MATCH(A1249,Pricebook!$A$2:$A$1401,0))</f>
        <v>5.25</v>
      </c>
      <c r="E1249" s="21"/>
    </row>
    <row r="1250" customFormat="false" ht="15" hidden="false" customHeight="false" outlineLevel="0" collapsed="false">
      <c r="A1250" s="21" t="s">
        <v>2672</v>
      </c>
      <c r="B1250" s="21" t="str">
        <f aca="false">INDEX(Pricebook!$B$2:$B$1401,MATCH(A1250,Pricebook!$A$2:$A$1401,0))</f>
        <v>Cat6 patch lead 1m, grey, Range D</v>
      </c>
      <c r="C1250" s="19" t="n">
        <f aca="false">INDEX(Pricebook!$G$2:$G$1401,MATCH(A1250,Pricebook!$A$2:$A$1401,0))</f>
        <v>3.74</v>
      </c>
      <c r="D1250" s="19" t="n">
        <f aca="false">INDEX(Pricebook!$L$2:$L$1401,MATCH(A1250,Pricebook!$A$2:$A$1401,0))</f>
        <v>6.05</v>
      </c>
      <c r="E1250" s="21"/>
    </row>
    <row r="1251" customFormat="false" ht="15" hidden="false" customHeight="false" outlineLevel="0" collapsed="false">
      <c r="A1251" s="21" t="s">
        <v>2674</v>
      </c>
      <c r="B1251" s="21" t="str">
        <f aca="false">INDEX(Pricebook!$B$2:$B$1401,MATCH(A1251,Pricebook!$A$2:$A$1401,0))</f>
        <v>Wall mount data cabinet 12RU, Range D</v>
      </c>
      <c r="C1251" s="19" t="n">
        <f aca="false">INDEX(Pricebook!$G$2:$G$1401,MATCH(A1251,Pricebook!$A$2:$A$1401,0))</f>
        <v>342.73</v>
      </c>
      <c r="D1251" s="19" t="n">
        <f aca="false">INDEX(Pricebook!$L$2:$L$1401,MATCH(A1251,Pricebook!$A$2:$A$1401,0))</f>
        <v>552.8</v>
      </c>
      <c r="E1251" s="21"/>
    </row>
    <row r="1252" customFormat="false" ht="15" hidden="false" customHeight="false" outlineLevel="0" collapsed="false">
      <c r="A1252" s="21" t="s">
        <v>2676</v>
      </c>
      <c r="B1252" s="21" t="str">
        <f aca="false">INDEX(Pricebook!$B$2:$B$1401,MATCH(A1252,Pricebook!$A$2:$A$1401,0))</f>
        <v>RG6 coax cable 500m drum, black, Range B</v>
      </c>
      <c r="C1252" s="19" t="n">
        <f aca="false">INDEX(Pricebook!$G$2:$G$1401,MATCH(A1252,Pricebook!$A$2:$A$1401,0))</f>
        <v>266.37</v>
      </c>
      <c r="D1252" s="19" t="n">
        <f aca="false">INDEX(Pricebook!$L$2:$L$1401,MATCH(A1252,Pricebook!$A$2:$A$1401,0))</f>
        <v>429.65</v>
      </c>
      <c r="E1252" s="21"/>
    </row>
    <row r="1253" customFormat="false" ht="15" hidden="false" customHeight="false" outlineLevel="0" collapsed="false">
      <c r="A1253" s="21" t="s">
        <v>2678</v>
      </c>
      <c r="B1253" s="21" t="str">
        <f aca="false">INDEX(Pricebook!$B$2:$B$1401,MATCH(A1253,Pricebook!$A$2:$A$1401,0))</f>
        <v>Cat6 patch lead 3m, grey, Range B</v>
      </c>
      <c r="C1253" s="19" t="n">
        <f aca="false">INDEX(Pricebook!$G$2:$G$1401,MATCH(A1253,Pricebook!$A$2:$A$1401,0))</f>
        <v>4.85</v>
      </c>
      <c r="D1253" s="19" t="n">
        <f aca="false">INDEX(Pricebook!$L$2:$L$1401,MATCH(A1253,Pricebook!$A$2:$A$1401,0))</f>
        <v>7.85</v>
      </c>
      <c r="E1253" s="21"/>
    </row>
    <row r="1254" customFormat="false" ht="15" hidden="false" customHeight="false" outlineLevel="0" collapsed="false">
      <c r="A1254" s="21" t="s">
        <v>2680</v>
      </c>
      <c r="B1254" s="21" t="str">
        <f aca="false">INDEX(Pricebook!$B$2:$B$1401,MATCH(A1254,Pricebook!$A$2:$A$1401,0))</f>
        <v>Cat6 patch lead 3m, grey, Range C</v>
      </c>
      <c r="C1254" s="19" t="n">
        <f aca="false">INDEX(Pricebook!$G$2:$G$1401,MATCH(A1254,Pricebook!$A$2:$A$1401,0))</f>
        <v>5.59</v>
      </c>
      <c r="D1254" s="19" t="n">
        <f aca="false">INDEX(Pricebook!$L$2:$L$1401,MATCH(A1254,Pricebook!$A$2:$A$1401,0))</f>
        <v>9.05</v>
      </c>
      <c r="E1254" s="21"/>
    </row>
    <row r="1255" customFormat="false" ht="15" hidden="false" customHeight="false" outlineLevel="0" collapsed="false">
      <c r="A1255" s="21" t="s">
        <v>2682</v>
      </c>
      <c r="B1255" s="21" t="str">
        <f aca="false">INDEX(Pricebook!$B$2:$B$1401,MATCH(A1255,Pricebook!$A$2:$A$1401,0))</f>
        <v>TV outlet, single, Range C</v>
      </c>
      <c r="C1255" s="19" t="n">
        <f aca="false">INDEX(Pricebook!$G$2:$G$1401,MATCH(A1255,Pricebook!$A$2:$A$1401,0))</f>
        <v>5.88</v>
      </c>
      <c r="D1255" s="19" t="n">
        <f aca="false">INDEX(Pricebook!$L$2:$L$1401,MATCH(A1255,Pricebook!$A$2:$A$1401,0))</f>
        <v>9.5</v>
      </c>
      <c r="E1255" s="21"/>
    </row>
    <row r="1256" customFormat="false" ht="15" hidden="false" customHeight="false" outlineLevel="0" collapsed="false">
      <c r="A1256" s="21" t="s">
        <v>2684</v>
      </c>
      <c r="B1256" s="21" t="str">
        <f aca="false">INDEX(Pricebook!$B$2:$B$1401,MATCH(A1256,Pricebook!$A$2:$A$1401,0))</f>
        <v>Cat6 U/UTP cable 305m box, grey, Range A</v>
      </c>
      <c r="C1256" s="19" t="n">
        <f aca="false">INDEX(Pricebook!$G$2:$G$1401,MATCH(A1256,Pricebook!$A$2:$A$1401,0))</f>
        <v>122.7</v>
      </c>
      <c r="D1256" s="19" t="n">
        <f aca="false">INDEX(Pricebook!$L$2:$L$1401,MATCH(A1256,Pricebook!$A$2:$A$1401,0))</f>
        <v>197.95</v>
      </c>
      <c r="E1256" s="21"/>
    </row>
    <row r="1257" customFormat="false" ht="15" hidden="false" customHeight="false" outlineLevel="0" collapsed="false">
      <c r="A1257" s="21" t="s">
        <v>2686</v>
      </c>
      <c r="B1257" s="21" t="str">
        <f aca="false">INDEX(Pricebook!$B$2:$B$1401,MATCH(A1257,Pricebook!$A$2:$A$1401,0))</f>
        <v>RG6 coax cable 500m drum, white, Range B</v>
      </c>
      <c r="C1257" s="19" t="n">
        <f aca="false">INDEX(Pricebook!$G$2:$G$1401,MATCH(A1257,Pricebook!$A$2:$A$1401,0))</f>
        <v>266.21</v>
      </c>
      <c r="D1257" s="19" t="n">
        <f aca="false">INDEX(Pricebook!$L$2:$L$1401,MATCH(A1257,Pricebook!$A$2:$A$1401,0))</f>
        <v>429.4</v>
      </c>
      <c r="E1257" s="21"/>
    </row>
    <row r="1258" customFormat="false" ht="15" hidden="false" customHeight="false" outlineLevel="0" collapsed="false">
      <c r="A1258" s="21" t="s">
        <v>2688</v>
      </c>
      <c r="B1258" s="21" t="str">
        <f aca="false">INDEX(Pricebook!$B$2:$B$1401,MATCH(A1258,Pricebook!$A$2:$A$1401,0))</f>
        <v>Cat6 patch lead 5m, black, Range A</v>
      </c>
      <c r="C1258" s="19" t="n">
        <f aca="false">INDEX(Pricebook!$G$2:$G$1401,MATCH(A1258,Pricebook!$A$2:$A$1401,0))</f>
        <v>5.85</v>
      </c>
      <c r="D1258" s="19" t="n">
        <f aca="false">INDEX(Pricebook!$L$2:$L$1401,MATCH(A1258,Pricebook!$A$2:$A$1401,0))</f>
        <v>9.45</v>
      </c>
      <c r="E1258" s="21"/>
    </row>
    <row r="1259" customFormat="false" ht="15" hidden="false" customHeight="false" outlineLevel="0" collapsed="false">
      <c r="A1259" s="21" t="s">
        <v>2690</v>
      </c>
      <c r="B1259" s="21" t="str">
        <f aca="false">INDEX(Pricebook!$B$2:$B$1401,MATCH(A1259,Pricebook!$A$2:$A$1401,0))</f>
        <v>Cat6 patch lead 2m, blue, Range C</v>
      </c>
      <c r="C1259" s="19" t="n">
        <f aca="false">INDEX(Pricebook!$G$2:$G$1401,MATCH(A1259,Pricebook!$A$2:$A$1401,0))</f>
        <v>4.17</v>
      </c>
      <c r="D1259" s="19" t="n">
        <f aca="false">INDEX(Pricebook!$L$2:$L$1401,MATCH(A1259,Pricebook!$A$2:$A$1401,0))</f>
        <v>6.75</v>
      </c>
      <c r="E1259" s="21" t="s">
        <v>2980</v>
      </c>
    </row>
    <row r="1260" customFormat="false" ht="15" hidden="false" customHeight="false" outlineLevel="0" collapsed="false">
      <c r="A1260" s="21" t="s">
        <v>2692</v>
      </c>
      <c r="B1260" s="21" t="str">
        <f aca="false">INDEX(Pricebook!$B$2:$B$1401,MATCH(A1260,Pricebook!$A$2:$A$1401,0))</f>
        <v>Patch panel 24 port Cat6, Range C</v>
      </c>
      <c r="C1260" s="19" t="n">
        <f aca="false">INDEX(Pricebook!$G$2:$G$1401,MATCH(A1260,Pricebook!$A$2:$A$1401,0))</f>
        <v>57.34</v>
      </c>
      <c r="D1260" s="19" t="n">
        <f aca="false">INDEX(Pricebook!$L$2:$L$1401,MATCH(A1260,Pricebook!$A$2:$A$1401,0))</f>
        <v>92.5</v>
      </c>
      <c r="E1260" s="21"/>
    </row>
    <row r="1261" customFormat="false" ht="15" hidden="false" customHeight="false" outlineLevel="0" collapsed="false">
      <c r="A1261" s="21" t="s">
        <v>2694</v>
      </c>
      <c r="B1261" s="21" t="str">
        <f aca="false">INDEX(Pricebook!$B$2:$B$1401,MATCH(A1261,Pricebook!$A$2:$A$1401,0))</f>
        <v>Cat6 patch lead 3m, blue, Range A</v>
      </c>
      <c r="C1261" s="19" t="n">
        <f aca="false">INDEX(Pricebook!$G$2:$G$1401,MATCH(A1261,Pricebook!$A$2:$A$1401,0))</f>
        <v>4.08</v>
      </c>
      <c r="D1261" s="19" t="n">
        <f aca="false">INDEX(Pricebook!$L$2:$L$1401,MATCH(A1261,Pricebook!$A$2:$A$1401,0))</f>
        <v>6.6</v>
      </c>
      <c r="E1261" s="21"/>
    </row>
    <row r="1262" customFormat="false" ht="15" hidden="false" customHeight="false" outlineLevel="0" collapsed="false">
      <c r="A1262" s="21" t="s">
        <v>2696</v>
      </c>
      <c r="B1262" s="21" t="str">
        <f aca="false">INDEX(Pricebook!$B$2:$B$1401,MATCH(A1262,Pricebook!$A$2:$A$1401,0))</f>
        <v>TV outlet, single, Range A</v>
      </c>
      <c r="C1262" s="19" t="n">
        <f aca="false">INDEX(Pricebook!$G$2:$G$1401,MATCH(A1262,Pricebook!$A$2:$A$1401,0))</f>
        <v>4.38</v>
      </c>
      <c r="D1262" s="19" t="n">
        <f aca="false">INDEX(Pricebook!$L$2:$L$1401,MATCH(A1262,Pricebook!$A$2:$A$1401,0))</f>
        <v>7.1</v>
      </c>
      <c r="E1262" s="21"/>
    </row>
    <row r="1263" customFormat="false" ht="15" hidden="false" customHeight="false" outlineLevel="0" collapsed="false">
      <c r="A1263" s="21" t="s">
        <v>2698</v>
      </c>
      <c r="B1263" s="21" t="str">
        <f aca="false">INDEX(Pricebook!$B$2:$B$1401,MATCH(A1263,Pricebook!$A$2:$A$1401,0))</f>
        <v>Cat6 patch lead 5m, grey, Range A</v>
      </c>
      <c r="C1263" s="19" t="n">
        <f aca="false">INDEX(Pricebook!$G$2:$G$1401,MATCH(A1263,Pricebook!$A$2:$A$1401,0))</f>
        <v>5.84</v>
      </c>
      <c r="D1263" s="19" t="n">
        <f aca="false">INDEX(Pricebook!$L$2:$L$1401,MATCH(A1263,Pricebook!$A$2:$A$1401,0))</f>
        <v>9.45</v>
      </c>
      <c r="E1263" s="21"/>
    </row>
    <row r="1264" customFormat="false" ht="15" hidden="false" customHeight="false" outlineLevel="0" collapsed="false">
      <c r="A1264" s="21" t="s">
        <v>2702</v>
      </c>
      <c r="B1264" s="21" t="str">
        <f aca="false">INDEX(Pricebook!$B$2:$B$1401,MATCH(A1264,Pricebook!$A$2:$A$1401,0))</f>
        <v>Cat6 patch lead 1m, blue, Range D</v>
      </c>
      <c r="C1264" s="19" t="n">
        <f aca="false">INDEX(Pricebook!$G$2:$G$1401,MATCH(A1264,Pricebook!$A$2:$A$1401,0))</f>
        <v>3.74</v>
      </c>
      <c r="D1264" s="19" t="n">
        <f aca="false">INDEX(Pricebook!$L$2:$L$1401,MATCH(A1264,Pricebook!$A$2:$A$1401,0))</f>
        <v>6.05</v>
      </c>
      <c r="E1264" s="21"/>
    </row>
    <row r="1265" customFormat="false" ht="15" hidden="false" customHeight="false" outlineLevel="0" collapsed="false">
      <c r="A1265" s="21" t="s">
        <v>2704</v>
      </c>
      <c r="B1265" s="21" t="str">
        <f aca="false">INDEX(Pricebook!$B$2:$B$1401,MATCH(A1265,Pricebook!$A$2:$A$1401,0))</f>
        <v>Cat6 patch lead 3m, white, Range C</v>
      </c>
      <c r="C1265" s="19" t="n">
        <f aca="false">INDEX(Pricebook!$G$2:$G$1401,MATCH(A1265,Pricebook!$A$2:$A$1401,0))</f>
        <v>5.51</v>
      </c>
      <c r="D1265" s="19" t="n">
        <f aca="false">INDEX(Pricebook!$L$2:$L$1401,MATCH(A1265,Pricebook!$A$2:$A$1401,0))</f>
        <v>7.8</v>
      </c>
      <c r="E1265" s="21"/>
    </row>
    <row r="1266" customFormat="false" ht="15" hidden="false" customHeight="false" outlineLevel="0" collapsed="false">
      <c r="A1266" s="21" t="s">
        <v>2706</v>
      </c>
      <c r="B1266" s="21" t="str">
        <f aca="false">INDEX(Pricebook!$B$2:$B$1401,MATCH(A1266,Pricebook!$A$2:$A$1401,0))</f>
        <v>Cat6 patch lead 2m, blue, Range A</v>
      </c>
      <c r="C1266" s="19" t="n">
        <f aca="false">INDEX(Pricebook!$G$2:$G$1401,MATCH(A1266,Pricebook!$A$2:$A$1401,0))</f>
        <v>3.15</v>
      </c>
      <c r="D1266" s="19" t="n">
        <f aca="false">INDEX(Pricebook!$L$2:$L$1401,MATCH(A1266,Pricebook!$A$2:$A$1401,0))</f>
        <v>4.85</v>
      </c>
      <c r="E1266" s="21"/>
    </row>
    <row r="1267" customFormat="false" ht="15" hidden="false" customHeight="false" outlineLevel="0" collapsed="false">
      <c r="A1267" s="21" t="s">
        <v>2708</v>
      </c>
      <c r="B1267" s="21" t="str">
        <f aca="false">INDEX(Pricebook!$B$2:$B$1401,MATCH(A1267,Pricebook!$A$2:$A$1401,0))</f>
        <v>Cat6 patch lead 0.5m, blue, Range A</v>
      </c>
      <c r="C1267" s="19" t="n">
        <f aca="false">INDEX(Pricebook!$G$2:$G$1401,MATCH(A1267,Pricebook!$A$2:$A$1401,0))</f>
        <v>1.92</v>
      </c>
      <c r="D1267" s="19" t="n">
        <f aca="false">INDEX(Pricebook!$L$2:$L$1401,MATCH(A1267,Pricebook!$A$2:$A$1401,0))</f>
        <v>3.1</v>
      </c>
      <c r="E1267" s="21"/>
    </row>
    <row r="1268" customFormat="false" ht="15" hidden="false" customHeight="false" outlineLevel="0" collapsed="false">
      <c r="A1268" s="21" t="s">
        <v>2710</v>
      </c>
      <c r="B1268" s="21" t="str">
        <f aca="false">INDEX(Pricebook!$B$2:$B$1401,MATCH(A1268,Pricebook!$A$2:$A$1401,0))</f>
        <v>Cat6A U/FTP cable 305m box, blue, Range C</v>
      </c>
      <c r="C1268" s="19" t="n">
        <f aca="false">INDEX(Pricebook!$G$2:$G$1401,MATCH(A1268,Pricebook!$A$2:$A$1401,0))</f>
        <v>324.57</v>
      </c>
      <c r="D1268" s="19" t="n">
        <f aca="false">INDEX(Pricebook!$L$2:$L$1401,MATCH(A1268,Pricebook!$A$2:$A$1401,0))</f>
        <v>523.5</v>
      </c>
      <c r="E1268" s="21"/>
    </row>
    <row r="1269" customFormat="false" ht="15" hidden="false" customHeight="false" outlineLevel="0" collapsed="false">
      <c r="A1269" s="21" t="s">
        <v>2712</v>
      </c>
      <c r="B1269" s="21" t="str">
        <f aca="false">INDEX(Pricebook!$B$2:$B$1401,MATCH(A1269,Pricebook!$A$2:$A$1401,0))</f>
        <v>Patch panel 48 port Cat6A, Range C</v>
      </c>
      <c r="C1269" s="19" t="n">
        <f aca="false">INDEX(Pricebook!$G$2:$G$1401,MATCH(A1269,Pricebook!$A$2:$A$1401,0))</f>
        <v>209.52</v>
      </c>
      <c r="D1269" s="19" t="n">
        <f aca="false">INDEX(Pricebook!$L$2:$L$1401,MATCH(A1269,Pricebook!$A$2:$A$1401,0))</f>
        <v>337.95</v>
      </c>
      <c r="E1269" s="21"/>
    </row>
    <row r="1270" customFormat="false" ht="15" hidden="false" customHeight="false" outlineLevel="0" collapsed="false">
      <c r="A1270" s="21" t="s">
        <v>2714</v>
      </c>
      <c r="B1270" s="21" t="str">
        <f aca="false">INDEX(Pricebook!$B$2:$B$1401,MATCH(A1270,Pricebook!$A$2:$A$1401,0))</f>
        <v>Cat6 patch lead 3m, black, Range D</v>
      </c>
      <c r="C1270" s="19" t="n">
        <f aca="false">INDEX(Pricebook!$G$2:$G$1401,MATCH(A1270,Pricebook!$A$2:$A$1401,0))</f>
        <v>6.62</v>
      </c>
      <c r="D1270" s="19" t="n">
        <f aca="false">INDEX(Pricebook!$L$2:$L$1401,MATCH(A1270,Pricebook!$A$2:$A$1401,0))</f>
        <v>10.7</v>
      </c>
      <c r="E1270" s="21"/>
    </row>
    <row r="1271" customFormat="false" ht="15" hidden="false" customHeight="false" outlineLevel="0" collapsed="false">
      <c r="A1271" s="21" t="s">
        <v>2716</v>
      </c>
      <c r="B1271" s="21" t="str">
        <f aca="false">INDEX(Pricebook!$B$2:$B$1401,MATCH(A1271,Pricebook!$A$2:$A$1401,0))</f>
        <v>Cat6 patch lead 2m, grey, Range B</v>
      </c>
      <c r="C1271" s="19" t="n">
        <f aca="false">INDEX(Pricebook!$G$2:$G$1401,MATCH(A1271,Pricebook!$A$2:$A$1401,0))</f>
        <v>3.66</v>
      </c>
      <c r="D1271" s="19" t="n">
        <f aca="false">INDEX(Pricebook!$L$2:$L$1401,MATCH(A1271,Pricebook!$A$2:$A$1401,0))</f>
        <v>5.95</v>
      </c>
      <c r="E1271" s="21"/>
    </row>
    <row r="1272" customFormat="false" ht="15" hidden="false" customHeight="false" outlineLevel="0" collapsed="false">
      <c r="A1272" s="21" t="s">
        <v>2718</v>
      </c>
      <c r="B1272" s="21" t="str">
        <f aca="false">INDEX(Pricebook!$B$2:$B$1401,MATCH(A1272,Pricebook!$A$2:$A$1401,0))</f>
        <v>Cat6 patch lead 0.5m, blue, Range C</v>
      </c>
      <c r="C1272" s="19" t="n">
        <f aca="false">INDEX(Pricebook!$G$2:$G$1401,MATCH(A1272,Pricebook!$A$2:$A$1401,0))</f>
        <v>2.62</v>
      </c>
      <c r="D1272" s="19" t="n">
        <f aca="false">INDEX(Pricebook!$L$2:$L$1401,MATCH(A1272,Pricebook!$A$2:$A$1401,0))</f>
        <v>4.25</v>
      </c>
      <c r="E1272" s="21"/>
    </row>
    <row r="1273" customFormat="false" ht="15" hidden="false" customHeight="false" outlineLevel="0" collapsed="false">
      <c r="A1273" s="21" t="s">
        <v>2720</v>
      </c>
      <c r="B1273" s="21" t="str">
        <f aca="false">INDEX(Pricebook!$B$2:$B$1401,MATCH(A1273,Pricebook!$A$2:$A$1401,0))</f>
        <v>Cat6 patch lead 5m, white, Range A</v>
      </c>
      <c r="C1273" s="19" t="n">
        <f aca="false">INDEX(Pricebook!$G$2:$G$1401,MATCH(A1273,Pricebook!$A$2:$A$1401,0))</f>
        <v>5.89</v>
      </c>
      <c r="D1273" s="19" t="n">
        <f aca="false">INDEX(Pricebook!$L$2:$L$1401,MATCH(A1273,Pricebook!$A$2:$A$1401,0))</f>
        <v>8.3</v>
      </c>
      <c r="E1273" s="21"/>
    </row>
    <row r="1274" customFormat="false" ht="15" hidden="false" customHeight="false" outlineLevel="0" collapsed="false">
      <c r="A1274" s="21" t="s">
        <v>2722</v>
      </c>
      <c r="B1274" s="21" t="str">
        <f aca="false">INDEX(Pricebook!$B$2:$B$1401,MATCH(A1274,Pricebook!$A$2:$A$1401,0))</f>
        <v>Cat6A U/FTP cable 305m box, white, Range D</v>
      </c>
      <c r="C1274" s="19" t="n">
        <f aca="false">INDEX(Pricebook!$G$2:$G$1401,MATCH(A1274,Pricebook!$A$2:$A$1401,0))</f>
        <v>374.07</v>
      </c>
      <c r="D1274" s="19" t="n">
        <f aca="false">INDEX(Pricebook!$L$2:$L$1401,MATCH(A1274,Pricebook!$A$2:$A$1401,0))</f>
        <v>603.35</v>
      </c>
      <c r="E1274" s="21"/>
    </row>
    <row r="1275" customFormat="false" ht="15" hidden="false" customHeight="false" outlineLevel="0" collapsed="false">
      <c r="A1275" s="21" t="s">
        <v>2724</v>
      </c>
      <c r="B1275" s="21" t="str">
        <f aca="false">INDEX(Pricebook!$B$2:$B$1401,MATCH(A1275,Pricebook!$A$2:$A$1401,0))</f>
        <v>Cat6 U/UTP cable 305m box, grey, Range C</v>
      </c>
      <c r="C1275" s="19" t="n">
        <f aca="false">INDEX(Pricebook!$G$2:$G$1401,MATCH(A1275,Pricebook!$A$2:$A$1401,0))</f>
        <v>167.57</v>
      </c>
      <c r="D1275" s="19" t="n">
        <f aca="false">INDEX(Pricebook!$L$2:$L$1401,MATCH(A1275,Pricebook!$A$2:$A$1401,0))</f>
        <v>270.3</v>
      </c>
      <c r="E1275" s="21"/>
    </row>
    <row r="1276" customFormat="false" ht="15" hidden="false" customHeight="false" outlineLevel="0" collapsed="false">
      <c r="A1276" s="21" t="s">
        <v>2726</v>
      </c>
      <c r="B1276" s="21" t="str">
        <f aca="false">INDEX(Pricebook!$B$2:$B$1401,MATCH(A1276,Pricebook!$A$2:$A$1401,0))</f>
        <v>Cat6 patch lead 2m, grey, Range C</v>
      </c>
      <c r="C1276" s="19" t="n">
        <f aca="false">INDEX(Pricebook!$G$2:$G$1401,MATCH(A1276,Pricebook!$A$2:$A$1401,0))</f>
        <v>4.19</v>
      </c>
      <c r="D1276" s="19" t="n">
        <f aca="false">INDEX(Pricebook!$L$2:$L$1401,MATCH(A1276,Pricebook!$A$2:$A$1401,0))</f>
        <v>5.95</v>
      </c>
      <c r="E1276" s="21"/>
    </row>
    <row r="1277" customFormat="false" ht="15" hidden="false" customHeight="false" outlineLevel="0" collapsed="false">
      <c r="A1277" s="21" t="s">
        <v>2728</v>
      </c>
      <c r="B1277" s="21" t="str">
        <f aca="false">INDEX(Pricebook!$B$2:$B$1401,MATCH(A1277,Pricebook!$A$2:$A$1401,0))</f>
        <v>Cat6 patch lead 2m, blue, Range B</v>
      </c>
      <c r="C1277" s="19" t="n">
        <f aca="false">INDEX(Pricebook!$G$2:$G$1401,MATCH(A1277,Pricebook!$A$2:$A$1401,0))</f>
        <v>3.65</v>
      </c>
      <c r="D1277" s="19" t="n">
        <f aca="false">INDEX(Pricebook!$L$2:$L$1401,MATCH(A1277,Pricebook!$A$2:$A$1401,0))</f>
        <v>5.9</v>
      </c>
      <c r="E1277" s="21"/>
    </row>
    <row r="1278" customFormat="false" ht="15" hidden="false" customHeight="false" outlineLevel="0" collapsed="false">
      <c r="A1278" s="21" t="s">
        <v>2730</v>
      </c>
      <c r="B1278" s="21" t="str">
        <f aca="false">INDEX(Pricebook!$B$2:$B$1401,MATCH(A1278,Pricebook!$A$2:$A$1401,0))</f>
        <v>Cat6 patch lead 2m, black, Range A</v>
      </c>
      <c r="C1278" s="19" t="n">
        <f aca="false">INDEX(Pricebook!$G$2:$G$1401,MATCH(A1278,Pricebook!$A$2:$A$1401,0))</f>
        <v>3.09</v>
      </c>
      <c r="D1278" s="19" t="n">
        <f aca="false">INDEX(Pricebook!$L$2:$L$1401,MATCH(A1278,Pricebook!$A$2:$A$1401,0))</f>
        <v>5</v>
      </c>
      <c r="E1278" s="21"/>
    </row>
    <row r="1279" customFormat="false" ht="15" hidden="false" customHeight="false" outlineLevel="0" collapsed="false">
      <c r="A1279" s="21" t="s">
        <v>2732</v>
      </c>
      <c r="B1279" s="21" t="str">
        <f aca="false">INDEX(Pricebook!$B$2:$B$1401,MATCH(A1279,Pricebook!$A$2:$A$1401,0))</f>
        <v>Cat6 patch lead 5m, blue, Range D</v>
      </c>
      <c r="C1279" s="19" t="n">
        <f aca="false">INDEX(Pricebook!$G$2:$G$1401,MATCH(A1279,Pricebook!$A$2:$A$1401,0))</f>
        <v>9.2</v>
      </c>
      <c r="D1279" s="19" t="n">
        <f aca="false">INDEX(Pricebook!$L$2:$L$1401,MATCH(A1279,Pricebook!$A$2:$A$1401,0))</f>
        <v>14.85</v>
      </c>
      <c r="E1279" s="21"/>
    </row>
    <row r="1280" customFormat="false" ht="15" hidden="false" customHeight="false" outlineLevel="0" collapsed="false">
      <c r="A1280" s="21" t="s">
        <v>2734</v>
      </c>
      <c r="B1280" s="21" t="str">
        <f aca="false">INDEX(Pricebook!$B$2:$B$1401,MATCH(A1280,Pricebook!$A$2:$A$1401,0))</f>
        <v>Cat6 patch lead 1m, blue, Range A</v>
      </c>
      <c r="C1280" s="19" t="n">
        <f aca="false">INDEX(Pricebook!$G$2:$G$1401,MATCH(A1280,Pricebook!$A$2:$A$1401,0))</f>
        <v>2.38</v>
      </c>
      <c r="D1280" s="19" t="n">
        <f aca="false">INDEX(Pricebook!$L$2:$L$1401,MATCH(A1280,Pricebook!$A$2:$A$1401,0))</f>
        <v>3.85</v>
      </c>
      <c r="E1280" s="21"/>
    </row>
    <row r="1281" customFormat="false" ht="15" hidden="false" customHeight="false" outlineLevel="0" collapsed="false">
      <c r="A1281" s="21" t="s">
        <v>2736</v>
      </c>
      <c r="B1281" s="21" t="str">
        <f aca="false">INDEX(Pricebook!$B$2:$B$1401,MATCH(A1281,Pricebook!$A$2:$A$1401,0))</f>
        <v>Cat6 patch lead 0.5m, blue, Range B</v>
      </c>
      <c r="C1281" s="19" t="n">
        <f aca="false">INDEX(Pricebook!$G$2:$G$1401,MATCH(A1281,Pricebook!$A$2:$A$1401,0))</f>
        <v>2.29</v>
      </c>
      <c r="D1281" s="19" t="n">
        <f aca="false">INDEX(Pricebook!$L$2:$L$1401,MATCH(A1281,Pricebook!$A$2:$A$1401,0))</f>
        <v>3.7</v>
      </c>
      <c r="E1281" s="21"/>
    </row>
    <row r="1282" customFormat="false" ht="15" hidden="false" customHeight="false" outlineLevel="0" collapsed="false">
      <c r="A1282" s="21" t="s">
        <v>2738</v>
      </c>
      <c r="B1282" s="21" t="str">
        <f aca="false">INDEX(Pricebook!$B$2:$B$1401,MATCH(A1282,Pricebook!$A$2:$A$1401,0))</f>
        <v>Cat6 patch lead 5m, white, Range D</v>
      </c>
      <c r="C1282" s="19" t="n">
        <f aca="false">INDEX(Pricebook!$G$2:$G$1401,MATCH(A1282,Pricebook!$A$2:$A$1401,0))</f>
        <v>9.34</v>
      </c>
      <c r="D1282" s="19" t="n">
        <f aca="false">INDEX(Pricebook!$L$2:$L$1401,MATCH(A1282,Pricebook!$A$2:$A$1401,0))</f>
        <v>15.1</v>
      </c>
      <c r="E1282" s="21"/>
    </row>
    <row r="1283" customFormat="false" ht="15" hidden="false" customHeight="false" outlineLevel="0" collapsed="false">
      <c r="A1283" s="21" t="s">
        <v>2740</v>
      </c>
      <c r="B1283" s="21" t="str">
        <f aca="false">INDEX(Pricebook!$B$2:$B$1401,MATCH(A1283,Pricebook!$A$2:$A$1401,0))</f>
        <v>Cat6A U/FTP cable 305m box, blue, Range D</v>
      </c>
      <c r="C1283" s="19" t="n">
        <f aca="false">INDEX(Pricebook!$G$2:$G$1401,MATCH(A1283,Pricebook!$A$2:$A$1401,0))</f>
        <v>381.39</v>
      </c>
      <c r="D1283" s="19" t="n">
        <f aca="false">INDEX(Pricebook!$L$2:$L$1401,MATCH(A1283,Pricebook!$A$2:$A$1401,0))</f>
        <v>615.15</v>
      </c>
      <c r="E1283" s="21"/>
    </row>
    <row r="1284" customFormat="false" ht="15" hidden="false" customHeight="false" outlineLevel="0" collapsed="false">
      <c r="A1284" s="21" t="s">
        <v>2742</v>
      </c>
      <c r="B1284" s="21" t="str">
        <f aca="false">INDEX(Pricebook!$B$2:$B$1401,MATCH(A1284,Pricebook!$A$2:$A$1401,0))</f>
        <v>Patch panel 24 port Cat6, Range B</v>
      </c>
      <c r="C1284" s="19" t="n">
        <f aca="false">INDEX(Pricebook!$G$2:$G$1401,MATCH(A1284,Pricebook!$A$2:$A$1401,0))</f>
        <v>50.1</v>
      </c>
      <c r="D1284" s="19" t="n">
        <f aca="false">INDEX(Pricebook!$L$2:$L$1401,MATCH(A1284,Pricebook!$A$2:$A$1401,0))</f>
        <v>80.85</v>
      </c>
      <c r="E1284" s="21"/>
    </row>
    <row r="1285" customFormat="false" ht="15" hidden="false" customHeight="false" outlineLevel="0" collapsed="false">
      <c r="A1285" s="21" t="s">
        <v>2744</v>
      </c>
      <c r="B1285" s="21" t="str">
        <f aca="false">INDEX(Pricebook!$B$2:$B$1401,MATCH(A1285,Pricebook!$A$2:$A$1401,0))</f>
        <v>Cat6 patch lead 3m, blue, Range B</v>
      </c>
      <c r="C1285" s="19" t="n">
        <f aca="false">INDEX(Pricebook!$G$2:$G$1401,MATCH(A1285,Pricebook!$A$2:$A$1401,0))</f>
        <v>4.88</v>
      </c>
      <c r="D1285" s="19" t="n">
        <f aca="false">INDEX(Pricebook!$L$2:$L$1401,MATCH(A1285,Pricebook!$A$2:$A$1401,0))</f>
        <v>7.9</v>
      </c>
      <c r="E1285" s="21"/>
    </row>
    <row r="1286" customFormat="false" ht="15" hidden="false" customHeight="false" outlineLevel="0" collapsed="false">
      <c r="A1286" s="21" t="s">
        <v>2746</v>
      </c>
      <c r="B1286" s="21" t="str">
        <f aca="false">INDEX(Pricebook!$B$2:$B$1401,MATCH(A1286,Pricebook!$A$2:$A$1401,0))</f>
        <v>Screw pack 6g x 25mm, 200 pack, galvanised, Range D</v>
      </c>
      <c r="C1286" s="19" t="n">
        <f aca="false">INDEX(Pricebook!$G$2:$G$1401,MATCH(A1286,Pricebook!$A$2:$A$1401,0))</f>
        <v>17.81</v>
      </c>
      <c r="D1286" s="19" t="n">
        <f aca="false">INDEX(Pricebook!$L$2:$L$1401,MATCH(A1286,Pricebook!$A$2:$A$1401,0))</f>
        <v>32.4</v>
      </c>
      <c r="E1286" s="21"/>
    </row>
    <row r="1287" customFormat="false" ht="15" hidden="false" customHeight="false" outlineLevel="0" collapsed="false">
      <c r="A1287" s="21" t="s">
        <v>2749</v>
      </c>
      <c r="B1287" s="21" t="str">
        <f aca="false">INDEX(Pricebook!$B$2:$B$1401,MATCH(A1287,Pricebook!$A$2:$A$1401,0))</f>
        <v>Screw pack 8g x 40mm, 200 pack, zinc, Range B</v>
      </c>
      <c r="C1287" s="19" t="n">
        <f aca="false">INDEX(Pricebook!$G$2:$G$1401,MATCH(A1287,Pricebook!$A$2:$A$1401,0))</f>
        <v>17.45</v>
      </c>
      <c r="D1287" s="19" t="n">
        <f aca="false">INDEX(Pricebook!$L$2:$L$1401,MATCH(A1287,Pricebook!$A$2:$A$1401,0))</f>
        <v>31.75</v>
      </c>
      <c r="E1287" s="21"/>
    </row>
    <row r="1288" customFormat="false" ht="15" hidden="false" customHeight="false" outlineLevel="0" collapsed="false">
      <c r="A1288" s="21" t="s">
        <v>2751</v>
      </c>
      <c r="B1288" s="21" t="str">
        <f aca="false">INDEX(Pricebook!$B$2:$B$1401,MATCH(A1288,Pricebook!$A$2:$A$1401,0))</f>
        <v>Nylon cable gland M32, 10 pack, Range B</v>
      </c>
      <c r="C1288" s="19" t="n">
        <f aca="false">INDEX(Pricebook!$G$2:$G$1401,MATCH(A1288,Pricebook!$A$2:$A$1401,0))</f>
        <v>22.82</v>
      </c>
      <c r="D1288" s="19" t="n">
        <f aca="false">INDEX(Pricebook!$L$2:$L$1401,MATCH(A1288,Pricebook!$A$2:$A$1401,0))</f>
        <v>37.45</v>
      </c>
      <c r="E1288" s="21"/>
    </row>
    <row r="1289" customFormat="false" ht="15" hidden="false" customHeight="false" outlineLevel="0" collapsed="false">
      <c r="A1289" s="21" t="s">
        <v>2753</v>
      </c>
      <c r="B1289" s="21" t="str">
        <f aca="false">INDEX(Pricebook!$B$2:$B$1401,MATCH(A1289,Pricebook!$A$2:$A$1401,0))</f>
        <v>Cable tie 370mm, 100 pack, black, Range D</v>
      </c>
      <c r="C1289" s="19" t="n">
        <f aca="false">INDEX(Pricebook!$G$2:$G$1401,MATCH(A1289,Pricebook!$A$2:$A$1401,0))</f>
        <v>17.6</v>
      </c>
      <c r="D1289" s="19" t="n">
        <f aca="false">INDEX(Pricebook!$L$2:$L$1401,MATCH(A1289,Pricebook!$A$2:$A$1401,0))</f>
        <v>32</v>
      </c>
      <c r="E1289" s="21"/>
    </row>
    <row r="1290" customFormat="false" ht="15" hidden="false" customHeight="false" outlineLevel="0" collapsed="false">
      <c r="A1290" s="21" t="s">
        <v>2755</v>
      </c>
      <c r="B1290" s="21" t="str">
        <f aca="false">INDEX(Pricebook!$B$2:$B$1401,MATCH(A1290,Pricebook!$A$2:$A$1401,0))</f>
        <v>Heatshrink 6mm x 1.2m, red, Range A</v>
      </c>
      <c r="C1290" s="19" t="n">
        <f aca="false">INDEX(Pricebook!$G$2:$G$1401,MATCH(A1290,Pricebook!$A$2:$A$1401,0))</f>
        <v>1.67</v>
      </c>
      <c r="D1290" s="19" t="n">
        <f aca="false">INDEX(Pricebook!$L$2:$L$1401,MATCH(A1290,Pricebook!$A$2:$A$1401,0))</f>
        <v>3.05</v>
      </c>
      <c r="E1290" s="21"/>
    </row>
    <row r="1291" customFormat="false" ht="15" hidden="false" customHeight="false" outlineLevel="0" collapsed="false">
      <c r="A1291" s="21" t="s">
        <v>2757</v>
      </c>
      <c r="B1291" s="21" t="str">
        <f aca="false">INDEX(Pricebook!$B$2:$B$1401,MATCH(A1291,Pricebook!$A$2:$A$1401,0))</f>
        <v>Nylon cable gland M25, 10 pack, Range D</v>
      </c>
      <c r="C1291" s="19" t="n">
        <f aca="false">INDEX(Pricebook!$G$2:$G$1401,MATCH(A1291,Pricebook!$A$2:$A$1401,0))</f>
        <v>20.46</v>
      </c>
      <c r="D1291" s="19" t="n">
        <f aca="false">INDEX(Pricebook!$L$2:$L$1401,MATCH(A1291,Pricebook!$A$2:$A$1401,0))</f>
        <v>37.2</v>
      </c>
      <c r="E1291" s="21"/>
    </row>
    <row r="1292" customFormat="false" ht="15" hidden="false" customHeight="false" outlineLevel="0" collapsed="false">
      <c r="A1292" s="21" t="s">
        <v>2759</v>
      </c>
      <c r="B1292" s="21" t="str">
        <f aca="false">INDEX(Pricebook!$B$2:$B$1401,MATCH(A1292,Pricebook!$A$2:$A$1401,0))</f>
        <v>Nylon cable gland M20, 10 pack, Range A</v>
      </c>
      <c r="C1292" s="19" t="n">
        <f aca="false">INDEX(Pricebook!$G$2:$G$1401,MATCH(A1292,Pricebook!$A$2:$A$1401,0))</f>
        <v>8.78</v>
      </c>
      <c r="D1292" s="19" t="n">
        <f aca="false">INDEX(Pricebook!$L$2:$L$1401,MATCH(A1292,Pricebook!$A$2:$A$1401,0))</f>
        <v>16</v>
      </c>
      <c r="E1292" s="21"/>
    </row>
    <row r="1293" customFormat="false" ht="15" hidden="false" customHeight="false" outlineLevel="0" collapsed="false">
      <c r="A1293" s="21" t="s">
        <v>2761</v>
      </c>
      <c r="B1293" s="21" t="str">
        <f aca="false">INDEX(Pricebook!$B$2:$B$1401,MATCH(A1293,Pricebook!$A$2:$A$1401,0))</f>
        <v>Conduit saddle 25mm, 100 pack, Range D</v>
      </c>
      <c r="C1293" s="19" t="n">
        <f aca="false">INDEX(Pricebook!$G$2:$G$1401,MATCH(A1293,Pricebook!$A$2:$A$1401,0))</f>
        <v>20.74</v>
      </c>
      <c r="D1293" s="19" t="n">
        <f aca="false">INDEX(Pricebook!$L$2:$L$1401,MATCH(A1293,Pricebook!$A$2:$A$1401,0))</f>
        <v>37.75</v>
      </c>
      <c r="E1293" s="21"/>
    </row>
    <row r="1294" customFormat="false" ht="15" hidden="false" customHeight="false" outlineLevel="0" collapsed="false">
      <c r="A1294" s="21" t="s">
        <v>2763</v>
      </c>
      <c r="B1294" s="21" t="str">
        <f aca="false">INDEX(Pricebook!$B$2:$B$1401,MATCH(A1294,Pricebook!$A$2:$A$1401,0))</f>
        <v>Screw pack 8g x 40mm, 200 pack, galvanised, Range B</v>
      </c>
      <c r="C1294" s="19" t="n">
        <f aca="false">INDEX(Pricebook!$G$2:$G$1401,MATCH(A1294,Pricebook!$A$2:$A$1401,0))</f>
        <v>17.54</v>
      </c>
      <c r="D1294" s="19" t="n">
        <f aca="false">INDEX(Pricebook!$L$2:$L$1401,MATCH(A1294,Pricebook!$A$2:$A$1401,0))</f>
        <v>29.75</v>
      </c>
      <c r="E1294" s="21"/>
    </row>
    <row r="1295" customFormat="false" ht="15" hidden="false" customHeight="false" outlineLevel="0" collapsed="false">
      <c r="A1295" s="21" t="s">
        <v>2766</v>
      </c>
      <c r="B1295" s="21" t="str">
        <f aca="false">INDEX(Pricebook!$B$2:$B$1401,MATCH(A1295,Pricebook!$A$2:$A$1401,0))</f>
        <v>Heatshrink 6mm x 1.2m, red, Range D</v>
      </c>
      <c r="C1295" s="19" t="n">
        <f aca="false">INDEX(Pricebook!$G$2:$G$1401,MATCH(A1295,Pricebook!$A$2:$A$1401,0))</f>
        <v>2.63</v>
      </c>
      <c r="D1295" s="19" t="n">
        <f aca="false">INDEX(Pricebook!$L$2:$L$1401,MATCH(A1295,Pricebook!$A$2:$A$1401,0))</f>
        <v>4.8</v>
      </c>
      <c r="E1295" s="21"/>
    </row>
    <row r="1296" customFormat="false" ht="15" hidden="false" customHeight="false" outlineLevel="0" collapsed="false">
      <c r="A1296" s="21" t="s">
        <v>2768</v>
      </c>
      <c r="B1296" s="21" t="str">
        <f aca="false">INDEX(Pricebook!$B$2:$B$1401,MATCH(A1296,Pricebook!$A$2:$A$1401,0))</f>
        <v>Ring lug 10mm², 10 pack, Range A</v>
      </c>
      <c r="C1296" s="19" t="n">
        <f aca="false">INDEX(Pricebook!$G$2:$G$1401,MATCH(A1296,Pricebook!$A$2:$A$1401,0))</f>
        <v>9.27</v>
      </c>
      <c r="D1296" s="19" t="n">
        <f aca="false">INDEX(Pricebook!$L$2:$L$1401,MATCH(A1296,Pricebook!$A$2:$A$1401,0))</f>
        <v>16.9</v>
      </c>
      <c r="E1296" s="21"/>
    </row>
    <row r="1297" customFormat="false" ht="15" hidden="false" customHeight="false" outlineLevel="0" collapsed="false">
      <c r="A1297" s="21" t="s">
        <v>2770</v>
      </c>
      <c r="B1297" s="21" t="str">
        <f aca="false">INDEX(Pricebook!$B$2:$B$1401,MATCH(A1297,Pricebook!$A$2:$A$1401,0))</f>
        <v>PVC tape 19mm, red, Range B</v>
      </c>
      <c r="C1297" s="19" t="n">
        <f aca="false">INDEX(Pricebook!$G$2:$G$1401,MATCH(A1297,Pricebook!$A$2:$A$1401,0))</f>
        <v>2.38</v>
      </c>
      <c r="D1297" s="19" t="n">
        <f aca="false">INDEX(Pricebook!$L$2:$L$1401,MATCH(A1297,Pricebook!$A$2:$A$1401,0))</f>
        <v>3.7</v>
      </c>
      <c r="E1297" s="21"/>
    </row>
    <row r="1298" customFormat="false" ht="15" hidden="false" customHeight="false" outlineLevel="0" collapsed="false">
      <c r="A1298" s="21" t="s">
        <v>2772</v>
      </c>
      <c r="B1298" s="21" t="str">
        <f aca="false">INDEX(Pricebook!$B$2:$B$1401,MATCH(A1298,Pricebook!$A$2:$A$1401,0))</f>
        <v>Nylon cable gland M20, 10 pack, Range D</v>
      </c>
      <c r="C1298" s="19" t="n">
        <f aca="false">INDEX(Pricebook!$G$2:$G$1401,MATCH(A1298,Pricebook!$A$2:$A$1401,0))</f>
        <v>14.07</v>
      </c>
      <c r="D1298" s="19" t="n">
        <f aca="false">INDEX(Pricebook!$L$2:$L$1401,MATCH(A1298,Pricebook!$A$2:$A$1401,0))</f>
        <v>23.85</v>
      </c>
      <c r="E1298" s="21"/>
    </row>
    <row r="1299" customFormat="false" ht="15" hidden="false" customHeight="false" outlineLevel="0" collapsed="false">
      <c r="A1299" s="21" t="s">
        <v>2774</v>
      </c>
      <c r="B1299" s="21" t="str">
        <f aca="false">INDEX(Pricebook!$B$2:$B$1401,MATCH(A1299,Pricebook!$A$2:$A$1401,0))</f>
        <v>PVC tape 19mm, blue, Range D</v>
      </c>
      <c r="C1299" s="19" t="n">
        <f aca="false">INDEX(Pricebook!$G$2:$G$1401,MATCH(A1299,Pricebook!$A$2:$A$1401,0))</f>
        <v>3.24</v>
      </c>
      <c r="D1299" s="19" t="n">
        <f aca="false">INDEX(Pricebook!$L$2:$L$1401,MATCH(A1299,Pricebook!$A$2:$A$1401,0))</f>
        <v>5.9</v>
      </c>
      <c r="E1299" s="21"/>
    </row>
    <row r="1300" customFormat="false" ht="15" hidden="false" customHeight="false" outlineLevel="0" collapsed="false">
      <c r="A1300" s="21" t="s">
        <v>2776</v>
      </c>
      <c r="B1300" s="21" t="str">
        <f aca="false">INDEX(Pricebook!$B$2:$B$1401,MATCH(A1300,Pricebook!$A$2:$A$1401,0))</f>
        <v>Nylon cable gland M32, 10 pack, Range C</v>
      </c>
      <c r="C1300" s="19" t="n">
        <f aca="false">INDEX(Pricebook!$G$2:$G$1401,MATCH(A1300,Pricebook!$A$2:$A$1401,0))</f>
        <v>26.7</v>
      </c>
      <c r="D1300" s="19" t="n">
        <f aca="false">INDEX(Pricebook!$L$2:$L$1401,MATCH(A1300,Pricebook!$A$2:$A$1401,0))</f>
        <v>48.55</v>
      </c>
      <c r="E1300" s="21"/>
    </row>
    <row r="1301" customFormat="false" ht="15" hidden="false" customHeight="false" outlineLevel="0" collapsed="false">
      <c r="A1301" s="21" t="s">
        <v>2778</v>
      </c>
      <c r="B1301" s="21" t="str">
        <f aca="false">INDEX(Pricebook!$B$2:$B$1401,MATCH(A1301,Pricebook!$A$2:$A$1401,0))</f>
        <v>Screw pack 8g x 40mm, 200 pack, galvanised, Range D</v>
      </c>
      <c r="C1301" s="19" t="n">
        <f aca="false">INDEX(Pricebook!$G$2:$G$1401,MATCH(A1301,Pricebook!$A$2:$A$1401,0))</f>
        <v>23.88</v>
      </c>
      <c r="D1301" s="19" t="n">
        <f aca="false">INDEX(Pricebook!$L$2:$L$1401,MATCH(A1301,Pricebook!$A$2:$A$1401,0))</f>
        <v>40.5</v>
      </c>
      <c r="E1301" s="21"/>
    </row>
    <row r="1302" customFormat="false" ht="15" hidden="false" customHeight="false" outlineLevel="0" collapsed="false">
      <c r="A1302" s="21" t="s">
        <v>2780</v>
      </c>
      <c r="B1302" s="21" t="str">
        <f aca="false">INDEX(Pricebook!$B$2:$B$1401,MATCH(A1302,Pricebook!$A$2:$A$1401,0))</f>
        <v>Heatshrink 9mm x 1.2m, black, Range A</v>
      </c>
      <c r="C1302" s="19" t="n">
        <f aca="false">INDEX(Pricebook!$G$2:$G$1401,MATCH(A1302,Pricebook!$A$2:$A$1401,0))</f>
        <v>2.4</v>
      </c>
      <c r="D1302" s="19" t="n">
        <f aca="false">INDEX(Pricebook!$L$2:$L$1401,MATCH(A1302,Pricebook!$A$2:$A$1401,0))</f>
        <v>4.4</v>
      </c>
      <c r="E1302" s="21"/>
    </row>
    <row r="1303" customFormat="false" ht="15" hidden="false" customHeight="false" outlineLevel="0" collapsed="false">
      <c r="A1303" s="21" t="s">
        <v>2782</v>
      </c>
      <c r="B1303" s="21" t="str">
        <f aca="false">INDEX(Pricebook!$B$2:$B$1401,MATCH(A1303,Pricebook!$A$2:$A$1401,0))</f>
        <v>Ring lug 6mm², 10 pack, Range B</v>
      </c>
      <c r="C1303" s="19" t="n">
        <f aca="false">INDEX(Pricebook!$G$2:$G$1401,MATCH(A1303,Pricebook!$A$2:$A$1401,0))</f>
        <v>8.29</v>
      </c>
      <c r="D1303" s="19" t="n">
        <f aca="false">INDEX(Pricebook!$L$2:$L$1401,MATCH(A1303,Pricebook!$A$2:$A$1401,0))</f>
        <v>13.65</v>
      </c>
      <c r="E1303" s="21"/>
    </row>
    <row r="1304" customFormat="false" ht="15" hidden="false" customHeight="false" outlineLevel="0" collapsed="false">
      <c r="A1304" s="21" t="s">
        <v>2784</v>
      </c>
      <c r="B1304" s="21" t="str">
        <f aca="false">INDEX(Pricebook!$B$2:$B$1401,MATCH(A1304,Pricebook!$A$2:$A$1401,0))</f>
        <v>Ring lug 4mm², 10 pack, Range B</v>
      </c>
      <c r="C1304" s="19" t="n">
        <f aca="false">INDEX(Pricebook!$G$2:$G$1401,MATCH(A1304,Pricebook!$A$2:$A$1401,0))</f>
        <v>6.59</v>
      </c>
      <c r="D1304" s="19" t="n">
        <f aca="false">INDEX(Pricebook!$L$2:$L$1401,MATCH(A1304,Pricebook!$A$2:$A$1401,0))</f>
        <v>11.4</v>
      </c>
      <c r="E1304" s="21"/>
    </row>
    <row r="1305" customFormat="false" ht="15" hidden="false" customHeight="false" outlineLevel="0" collapsed="false">
      <c r="A1305" s="21" t="s">
        <v>2787</v>
      </c>
      <c r="B1305" s="21" t="str">
        <f aca="false">INDEX(Pricebook!$B$2:$B$1401,MATCH(A1305,Pricebook!$A$2:$A$1401,0))</f>
        <v>Cable tie 370mm, 100 pack, natural, Range A</v>
      </c>
      <c r="C1305" s="19" t="n">
        <f aca="false">INDEX(Pricebook!$G$2:$G$1401,MATCH(A1305,Pricebook!$A$2:$A$1401,0))</f>
        <v>11.04</v>
      </c>
      <c r="D1305" s="19" t="n">
        <f aca="false">INDEX(Pricebook!$L$2:$L$1401,MATCH(A1305,Pricebook!$A$2:$A$1401,0))</f>
        <v>20.1</v>
      </c>
      <c r="E1305" s="21"/>
    </row>
    <row r="1306" customFormat="false" ht="15" hidden="false" customHeight="false" outlineLevel="0" collapsed="false">
      <c r="A1306" s="21" t="s">
        <v>2789</v>
      </c>
      <c r="B1306" s="21" t="str">
        <f aca="false">INDEX(Pricebook!$B$2:$B$1401,MATCH(A1306,Pricebook!$A$2:$A$1401,0))</f>
        <v>PVC tape 19mm, white, Range B</v>
      </c>
      <c r="C1306" s="19" t="n">
        <f aca="false">INDEX(Pricebook!$G$2:$G$1401,MATCH(A1306,Pricebook!$A$2:$A$1401,0))</f>
        <v>2.38</v>
      </c>
      <c r="D1306" s="19" t="n">
        <f aca="false">INDEX(Pricebook!$L$2:$L$1401,MATCH(A1306,Pricebook!$A$2:$A$1401,0))</f>
        <v>4.35</v>
      </c>
      <c r="E1306" s="21"/>
    </row>
    <row r="1307" customFormat="false" ht="15" hidden="false" customHeight="false" outlineLevel="0" collapsed="false">
      <c r="A1307" s="21" t="s">
        <v>2793</v>
      </c>
      <c r="B1307" s="21" t="str">
        <f aca="false">INDEX(Pricebook!$B$2:$B$1401,MATCH(A1307,Pricebook!$A$2:$A$1401,0))</f>
        <v>Screw pack 6g x 25mm, 200 pack, zinc, Range C</v>
      </c>
      <c r="C1307" s="19" t="n">
        <f aca="false">INDEX(Pricebook!$G$2:$G$1401,MATCH(A1307,Pricebook!$A$2:$A$1401,0))</f>
        <v>15.02</v>
      </c>
      <c r="D1307" s="19" t="n">
        <f aca="false">INDEX(Pricebook!$L$2:$L$1401,MATCH(A1307,Pricebook!$A$2:$A$1401,0))</f>
        <v>25.05</v>
      </c>
      <c r="E1307" s="21"/>
    </row>
    <row r="1308" customFormat="false" ht="15" hidden="false" customHeight="false" outlineLevel="0" collapsed="false">
      <c r="A1308" s="21" t="s">
        <v>2796</v>
      </c>
      <c r="B1308" s="21" t="str">
        <f aca="false">INDEX(Pricebook!$B$2:$B$1401,MATCH(A1308,Pricebook!$A$2:$A$1401,0))</f>
        <v>Cable tie 300mm, 100 pack, black, Range A</v>
      </c>
      <c r="C1308" s="19" t="n">
        <f aca="false">INDEX(Pricebook!$G$2:$G$1401,MATCH(A1308,Pricebook!$A$2:$A$1401,0))</f>
        <v>7.38</v>
      </c>
      <c r="D1308" s="19" t="n">
        <f aca="false">INDEX(Pricebook!$L$2:$L$1401,MATCH(A1308,Pricebook!$A$2:$A$1401,0))</f>
        <v>13.45</v>
      </c>
      <c r="E1308" s="21"/>
    </row>
    <row r="1309" customFormat="false" ht="15" hidden="false" customHeight="false" outlineLevel="0" collapsed="false">
      <c r="A1309" s="21" t="s">
        <v>2798</v>
      </c>
      <c r="B1309" s="21" t="str">
        <f aca="false">INDEX(Pricebook!$B$2:$B$1401,MATCH(A1309,Pricebook!$A$2:$A$1401,0))</f>
        <v>Heatshrink 9mm x 1.2m, black, Range C</v>
      </c>
      <c r="C1309" s="19" t="n">
        <f aca="false">INDEX(Pricebook!$G$2:$G$1401,MATCH(A1309,Pricebook!$A$2:$A$1401,0))</f>
        <v>3.29</v>
      </c>
      <c r="D1309" s="19" t="n">
        <f aca="false">INDEX(Pricebook!$L$2:$L$1401,MATCH(A1309,Pricebook!$A$2:$A$1401,0))</f>
        <v>5.4</v>
      </c>
      <c r="E1309" s="21"/>
    </row>
    <row r="1310" customFormat="false" ht="15" hidden="false" customHeight="false" outlineLevel="0" collapsed="false">
      <c r="A1310" s="21" t="s">
        <v>2800</v>
      </c>
      <c r="B1310" s="21" t="str">
        <f aca="false">INDEX(Pricebook!$B$2:$B$1401,MATCH(A1310,Pricebook!$A$2:$A$1401,0))</f>
        <v>Heatshrink 12mm x 1.2m, red, Range A</v>
      </c>
      <c r="C1310" s="19" t="n">
        <f aca="false">INDEX(Pricebook!$G$2:$G$1401,MATCH(A1310,Pricebook!$A$2:$A$1401,0))</f>
        <v>3.19</v>
      </c>
      <c r="D1310" s="19" t="n">
        <f aca="false">INDEX(Pricebook!$L$2:$L$1401,MATCH(A1310,Pricebook!$A$2:$A$1401,0))</f>
        <v>5.8</v>
      </c>
      <c r="E1310" s="21"/>
    </row>
    <row r="1311" customFormat="false" ht="15" hidden="false" customHeight="false" outlineLevel="0" collapsed="false">
      <c r="A1311" s="21" t="s">
        <v>2802</v>
      </c>
      <c r="B1311" s="21" t="str">
        <f aca="false">INDEX(Pricebook!$B$2:$B$1401,MATCH(A1311,Pricebook!$A$2:$A$1401,0))</f>
        <v>Nylon cable gland M32, 10 pack, Range D</v>
      </c>
      <c r="C1311" s="19" t="n">
        <f aca="false">INDEX(Pricebook!$G$2:$G$1401,MATCH(A1311,Pricebook!$A$2:$A$1401,0))</f>
        <v>30.96</v>
      </c>
      <c r="D1311" s="19" t="n">
        <f aca="false">INDEX(Pricebook!$L$2:$L$1401,MATCH(A1311,Pricebook!$A$2:$A$1401,0))</f>
        <v>56.3</v>
      </c>
      <c r="E1311" s="21"/>
    </row>
    <row r="1312" customFormat="false" ht="15" hidden="false" customHeight="false" outlineLevel="0" collapsed="false">
      <c r="A1312" s="21" t="s">
        <v>2804</v>
      </c>
      <c r="B1312" s="21" t="str">
        <f aca="false">INDEX(Pricebook!$B$2:$B$1401,MATCH(A1312,Pricebook!$A$2:$A$1401,0))</f>
        <v>Wall plug 8mm, 100 pack, Range A</v>
      </c>
      <c r="C1312" s="19" t="n">
        <f aca="false">INDEX(Pricebook!$G$2:$G$1401,MATCH(A1312,Pricebook!$A$2:$A$1401,0))</f>
        <v>7.43</v>
      </c>
      <c r="D1312" s="19" t="n">
        <f aca="false">INDEX(Pricebook!$L$2:$L$1401,MATCH(A1312,Pricebook!$A$2:$A$1401,0))</f>
        <v>13.55</v>
      </c>
      <c r="E1312" s="21"/>
    </row>
    <row r="1313" customFormat="false" ht="15" hidden="false" customHeight="false" outlineLevel="0" collapsed="false">
      <c r="A1313" s="21" t="s">
        <v>2806</v>
      </c>
      <c r="B1313" s="21" t="str">
        <f aca="false">INDEX(Pricebook!$B$2:$B$1401,MATCH(A1313,Pricebook!$A$2:$A$1401,0))</f>
        <v>Conduit saddle 32mm, 100 pack, Range D</v>
      </c>
      <c r="C1313" s="19" t="n">
        <f aca="false">INDEX(Pricebook!$G$2:$G$1401,MATCH(A1313,Pricebook!$A$2:$A$1401,0))</f>
        <v>27.82</v>
      </c>
      <c r="D1313" s="19" t="n">
        <f aca="false">INDEX(Pricebook!$L$2:$L$1401,MATCH(A1313,Pricebook!$A$2:$A$1401,0))</f>
        <v>50.6</v>
      </c>
      <c r="E1313" s="21"/>
    </row>
    <row r="1314" customFormat="false" ht="15" hidden="false" customHeight="false" outlineLevel="0" collapsed="false">
      <c r="A1314" s="21" t="s">
        <v>2808</v>
      </c>
      <c r="B1314" s="21" t="str">
        <f aca="false">INDEX(Pricebook!$B$2:$B$1401,MATCH(A1314,Pricebook!$A$2:$A$1401,0))</f>
        <v>Conduit saddle 25mm, 100 pack, Range B</v>
      </c>
      <c r="C1314" s="19" t="n">
        <f aca="false">INDEX(Pricebook!$G$2:$G$1401,MATCH(A1314,Pricebook!$A$2:$A$1401,0))</f>
        <v>15.34</v>
      </c>
      <c r="D1314" s="19" t="n">
        <f aca="false">INDEX(Pricebook!$L$2:$L$1401,MATCH(A1314,Pricebook!$A$2:$A$1401,0))</f>
        <v>27.9</v>
      </c>
      <c r="E1314" s="21"/>
    </row>
    <row r="1315" customFormat="false" ht="15" hidden="false" customHeight="false" outlineLevel="0" collapsed="false">
      <c r="A1315" s="21" t="s">
        <v>2810</v>
      </c>
      <c r="B1315" s="21" t="str">
        <f aca="false">INDEX(Pricebook!$B$2:$B$1401,MATCH(A1315,Pricebook!$A$2:$A$1401,0))</f>
        <v>Heatshrink 3mm x 1.2m, black, Range B</v>
      </c>
      <c r="C1315" s="19" t="n">
        <f aca="false">INDEX(Pricebook!$G$2:$G$1401,MATCH(A1315,Pricebook!$A$2:$A$1401,0))</f>
        <v>1.32</v>
      </c>
      <c r="D1315" s="19" t="n">
        <f aca="false">INDEX(Pricebook!$L$2:$L$1401,MATCH(A1315,Pricebook!$A$2:$A$1401,0))</f>
        <v>2.4</v>
      </c>
      <c r="E1315" s="21"/>
    </row>
    <row r="1316" customFormat="false" ht="15" hidden="false" customHeight="false" outlineLevel="0" collapsed="false">
      <c r="A1316" s="21" t="s">
        <v>2812</v>
      </c>
      <c r="B1316" s="21" t="str">
        <f aca="false">INDEX(Pricebook!$B$2:$B$1401,MATCH(A1316,Pricebook!$A$2:$A$1401,0))</f>
        <v>PVC tape 19mm, white, Range D</v>
      </c>
      <c r="C1316" s="19" t="n">
        <f aca="false">INDEX(Pricebook!$G$2:$G$1401,MATCH(A1316,Pricebook!$A$2:$A$1401,0))</f>
        <v>3.28</v>
      </c>
      <c r="D1316" s="19" t="n">
        <f aca="false">INDEX(Pricebook!$L$2:$L$1401,MATCH(A1316,Pricebook!$A$2:$A$1401,0))</f>
        <v>5.4</v>
      </c>
      <c r="E1316" s="21"/>
    </row>
    <row r="1317" customFormat="false" ht="15" hidden="false" customHeight="false" outlineLevel="0" collapsed="false">
      <c r="A1317" s="21" t="s">
        <v>2814</v>
      </c>
      <c r="B1317" s="21" t="str">
        <f aca="false">INDEX(Pricebook!$B$2:$B$1401,MATCH(A1317,Pricebook!$A$2:$A$1401,0))</f>
        <v>Ring lug 1.5mm², 10 pack, Range C</v>
      </c>
      <c r="C1317" s="19" t="n">
        <f aca="false">INDEX(Pricebook!$G$2:$G$1401,MATCH(A1317,Pricebook!$A$2:$A$1401,0))</f>
        <v>6.22</v>
      </c>
      <c r="D1317" s="19" t="n">
        <f aca="false">INDEX(Pricebook!$L$2:$L$1401,MATCH(A1317,Pricebook!$A$2:$A$1401,0))</f>
        <v>11.35</v>
      </c>
      <c r="E1317" s="21"/>
    </row>
    <row r="1318" customFormat="false" ht="15" hidden="false" customHeight="false" outlineLevel="0" collapsed="false">
      <c r="A1318" s="21" t="s">
        <v>2816</v>
      </c>
      <c r="B1318" s="21" t="str">
        <f aca="false">INDEX(Pricebook!$B$2:$B$1401,MATCH(A1318,Pricebook!$A$2:$A$1401,0))</f>
        <v>Conduit saddle 32mm, 100 pack, Range C</v>
      </c>
      <c r="C1318" s="19" t="n">
        <f aca="false">INDEX(Pricebook!$G$2:$G$1401,MATCH(A1318,Pricebook!$A$2:$A$1401,0))</f>
        <v>24.1</v>
      </c>
      <c r="D1318" s="19" t="n">
        <f aca="false">INDEX(Pricebook!$L$2:$L$1401,MATCH(A1318,Pricebook!$A$2:$A$1401,0))</f>
        <v>43.75</v>
      </c>
      <c r="E1318" s="21"/>
    </row>
    <row r="1319" customFormat="false" ht="15" hidden="false" customHeight="false" outlineLevel="0" collapsed="false">
      <c r="A1319" s="21" t="s">
        <v>2818</v>
      </c>
      <c r="B1319" s="21" t="str">
        <f aca="false">INDEX(Pricebook!$B$2:$B$1401,MATCH(A1319,Pricebook!$A$2:$A$1401,0))</f>
        <v>Ring lug 6mm², 10 pack, Range D</v>
      </c>
      <c r="C1319" s="19" t="n">
        <f aca="false">INDEX(Pricebook!$G$2:$G$1401,MATCH(A1319,Pricebook!$A$2:$A$1401,0))</f>
        <v>11.04</v>
      </c>
      <c r="D1319" s="19" t="n">
        <f aca="false">INDEX(Pricebook!$L$2:$L$1401,MATCH(A1319,Pricebook!$A$2:$A$1401,0))</f>
        <v>20.1</v>
      </c>
      <c r="E1319" s="21"/>
    </row>
    <row r="1320" customFormat="false" ht="15" hidden="false" customHeight="false" outlineLevel="0" collapsed="false">
      <c r="A1320" s="21" t="s">
        <v>2820</v>
      </c>
      <c r="B1320" s="21" t="str">
        <f aca="false">INDEX(Pricebook!$B$2:$B$1401,MATCH(A1320,Pricebook!$A$2:$A$1401,0))</f>
        <v>Ring lug 16mm², 10 pack, Range D</v>
      </c>
      <c r="C1320" s="19" t="n">
        <f aca="false">INDEX(Pricebook!$G$2:$G$1401,MATCH(A1320,Pricebook!$A$2:$A$1401,0))</f>
        <v>20.74</v>
      </c>
      <c r="D1320" s="19" t="n">
        <f aca="false">INDEX(Pricebook!$L$2:$L$1401,MATCH(A1320,Pricebook!$A$2:$A$1401,0))</f>
        <v>37.75</v>
      </c>
      <c r="E1320" s="21"/>
    </row>
    <row r="1321" customFormat="false" ht="15" hidden="false" customHeight="false" outlineLevel="0" collapsed="false">
      <c r="A1321" s="21" t="s">
        <v>2822</v>
      </c>
      <c r="B1321" s="21" t="str">
        <f aca="false">INDEX(Pricebook!$B$2:$B$1401,MATCH(A1321,Pricebook!$A$2:$A$1401,0))</f>
        <v>Ring lug 16mm², 10 pack, Range C</v>
      </c>
      <c r="C1321" s="19" t="n">
        <f aca="false">INDEX(Pricebook!$G$2:$G$1401,MATCH(A1321,Pricebook!$A$2:$A$1401,0))</f>
        <v>17.56</v>
      </c>
      <c r="D1321" s="19" t="n">
        <f aca="false">INDEX(Pricebook!$L$2:$L$1401,MATCH(A1321,Pricebook!$A$2:$A$1401,0))</f>
        <v>29.8</v>
      </c>
      <c r="E1321" s="21"/>
    </row>
    <row r="1322" customFormat="false" ht="15" hidden="false" customHeight="false" outlineLevel="0" collapsed="false">
      <c r="A1322" s="21" t="s">
        <v>2824</v>
      </c>
      <c r="B1322" s="21" t="str">
        <f aca="false">INDEX(Pricebook!$B$2:$B$1401,MATCH(A1322,Pricebook!$A$2:$A$1401,0))</f>
        <v>Wall plug 6mm, 100 pack, Range B</v>
      </c>
      <c r="C1322" s="19" t="n">
        <f aca="false">INDEX(Pricebook!$G$2:$G$1401,MATCH(A1322,Pricebook!$A$2:$A$1401,0))</f>
        <v>6.63</v>
      </c>
      <c r="D1322" s="19" t="n">
        <f aca="false">INDEX(Pricebook!$L$2:$L$1401,MATCH(A1322,Pricebook!$A$2:$A$1401,0))</f>
        <v>12.05</v>
      </c>
      <c r="E1322" s="21"/>
    </row>
    <row r="1323" customFormat="false" ht="15" hidden="false" customHeight="false" outlineLevel="0" collapsed="false">
      <c r="A1323" s="21" t="s">
        <v>2826</v>
      </c>
      <c r="B1323" s="21" t="str">
        <f aca="false">INDEX(Pricebook!$B$2:$B$1401,MATCH(A1323,Pricebook!$A$2:$A$1401,0))</f>
        <v>Nylon cable gland M25, 10 pack, Range B</v>
      </c>
      <c r="C1323" s="19" t="n">
        <f aca="false">INDEX(Pricebook!$G$2:$G$1401,MATCH(A1323,Pricebook!$A$2:$A$1401,0))</f>
        <v>15.3</v>
      </c>
      <c r="D1323" s="19" t="n">
        <f aca="false">INDEX(Pricebook!$L$2:$L$1401,MATCH(A1323,Pricebook!$A$2:$A$1401,0))</f>
        <v>27.85</v>
      </c>
      <c r="E1323" s="21"/>
    </row>
    <row r="1324" customFormat="false" ht="15" hidden="false" customHeight="false" outlineLevel="0" collapsed="false">
      <c r="A1324" s="21" t="s">
        <v>2828</v>
      </c>
      <c r="B1324" s="21" t="str">
        <f aca="false">INDEX(Pricebook!$B$2:$B$1401,MATCH(A1324,Pricebook!$A$2:$A$1401,0))</f>
        <v>Heatshrink 12mm x 1.2m, black, Range D</v>
      </c>
      <c r="C1324" s="19" t="n">
        <f aca="false">INDEX(Pricebook!$G$2:$G$1401,MATCH(A1324,Pricebook!$A$2:$A$1401,0))</f>
        <v>5.06</v>
      </c>
      <c r="D1324" s="19" t="n">
        <f aca="false">INDEX(Pricebook!$L$2:$L$1401,MATCH(A1324,Pricebook!$A$2:$A$1401,0))</f>
        <v>9.2</v>
      </c>
      <c r="E1324" s="21" t="s">
        <v>2981</v>
      </c>
    </row>
    <row r="1325" customFormat="false" ht="15" hidden="false" customHeight="false" outlineLevel="0" collapsed="false">
      <c r="A1325" s="21" t="s">
        <v>2830</v>
      </c>
      <c r="B1325" s="21" t="str">
        <f aca="false">INDEX(Pricebook!$B$2:$B$1401,MATCH(A1325,Pricebook!$A$2:$A$1401,0))</f>
        <v>Cable tie 370mm, 100 pack, natural, Range B</v>
      </c>
      <c r="C1325" s="19" t="n">
        <f aca="false">INDEX(Pricebook!$G$2:$G$1401,MATCH(A1325,Pricebook!$A$2:$A$1401,0))</f>
        <v>13.18</v>
      </c>
      <c r="D1325" s="19" t="n">
        <f aca="false">INDEX(Pricebook!$L$2:$L$1401,MATCH(A1325,Pricebook!$A$2:$A$1401,0))</f>
        <v>24</v>
      </c>
      <c r="E1325" s="21"/>
    </row>
    <row r="1326" customFormat="false" ht="15" hidden="false" customHeight="false" outlineLevel="0" collapsed="false">
      <c r="A1326" s="21" t="s">
        <v>2832</v>
      </c>
      <c r="B1326" s="21" t="str">
        <f aca="false">INDEX(Pricebook!$B$2:$B$1401,MATCH(A1326,Pricebook!$A$2:$A$1401,0))</f>
        <v>Cable tie 300mm, 100 pack, natural, Range D</v>
      </c>
      <c r="C1326" s="19" t="n">
        <f aca="false">INDEX(Pricebook!$G$2:$G$1401,MATCH(A1326,Pricebook!$A$2:$A$1401,0))</f>
        <v>11.91</v>
      </c>
      <c r="D1326" s="19" t="n">
        <f aca="false">INDEX(Pricebook!$L$2:$L$1401,MATCH(A1326,Pricebook!$A$2:$A$1401,0))</f>
        <v>21.7</v>
      </c>
      <c r="E1326" s="21"/>
    </row>
    <row r="1327" customFormat="false" ht="15" hidden="false" customHeight="false" outlineLevel="0" collapsed="false">
      <c r="A1327" s="21" t="s">
        <v>2834</v>
      </c>
      <c r="B1327" s="21" t="str">
        <f aca="false">INDEX(Pricebook!$B$2:$B$1401,MATCH(A1327,Pricebook!$A$2:$A$1401,0))</f>
        <v>PVC tape 19mm, green/yellow, Range D</v>
      </c>
      <c r="C1327" s="19" t="n">
        <f aca="false">INDEX(Pricebook!$G$2:$G$1401,MATCH(A1327,Pricebook!$A$2:$A$1401,0))</f>
        <v>3.24</v>
      </c>
      <c r="D1327" s="19" t="n">
        <f aca="false">INDEX(Pricebook!$L$2:$L$1401,MATCH(A1327,Pricebook!$A$2:$A$1401,0))</f>
        <v>5.9</v>
      </c>
      <c r="E1327" s="21" t="s">
        <v>2982</v>
      </c>
    </row>
    <row r="1328" customFormat="false" ht="15" hidden="false" customHeight="false" outlineLevel="0" collapsed="false">
      <c r="A1328" s="21" t="s">
        <v>2836</v>
      </c>
      <c r="B1328" s="21" t="str">
        <f aca="false">INDEX(Pricebook!$B$2:$B$1401,MATCH(A1328,Pricebook!$A$2:$A$1401,0))</f>
        <v>Heatshrink 9mm x 1.2m, red, Range C</v>
      </c>
      <c r="C1328" s="19" t="n">
        <f aca="false">INDEX(Pricebook!$G$2:$G$1401,MATCH(A1328,Pricebook!$A$2:$A$1401,0))</f>
        <v>3.26</v>
      </c>
      <c r="D1328" s="19" t="n">
        <f aca="false">INDEX(Pricebook!$L$2:$L$1401,MATCH(A1328,Pricebook!$A$2:$A$1401,0))</f>
        <v>5.95</v>
      </c>
      <c r="E1328" s="21"/>
    </row>
    <row r="1329" customFormat="false" ht="15" hidden="false" customHeight="false" outlineLevel="0" collapsed="false">
      <c r="A1329" s="21" t="s">
        <v>2838</v>
      </c>
      <c r="B1329" s="21" t="str">
        <f aca="false">INDEX(Pricebook!$B$2:$B$1401,MATCH(A1329,Pricebook!$A$2:$A$1401,0))</f>
        <v>Cable tie 200mm, 100 pack, natural, Range D</v>
      </c>
      <c r="C1329" s="19" t="n">
        <f aca="false">INDEX(Pricebook!$G$2:$G$1401,MATCH(A1329,Pricebook!$A$2:$A$1401,0))</f>
        <v>6.62</v>
      </c>
      <c r="D1329" s="19" t="n">
        <f aca="false">INDEX(Pricebook!$L$2:$L$1401,MATCH(A1329,Pricebook!$A$2:$A$1401,0))</f>
        <v>12.05</v>
      </c>
      <c r="E1329" s="21"/>
    </row>
    <row r="1330" customFormat="false" ht="15" hidden="false" customHeight="false" outlineLevel="0" collapsed="false">
      <c r="A1330" s="21" t="s">
        <v>2840</v>
      </c>
      <c r="B1330" s="21" t="str">
        <f aca="false">INDEX(Pricebook!$B$2:$B$1401,MATCH(A1330,Pricebook!$A$2:$A$1401,0))</f>
        <v>Cable tie 100mm, 100 pack, black, Range A</v>
      </c>
      <c r="C1330" s="19" t="n">
        <f aca="false">INDEX(Pricebook!$G$2:$G$1401,MATCH(A1330,Pricebook!$A$2:$A$1401,0))</f>
        <v>2.58</v>
      </c>
      <c r="D1330" s="19" t="n">
        <f aca="false">INDEX(Pricebook!$L$2:$L$1401,MATCH(A1330,Pricebook!$A$2:$A$1401,0))</f>
        <v>4.7</v>
      </c>
      <c r="E1330" s="21"/>
    </row>
    <row r="1331" customFormat="false" ht="15" hidden="false" customHeight="false" outlineLevel="0" collapsed="false">
      <c r="A1331" s="21" t="s">
        <v>2842</v>
      </c>
      <c r="B1331" s="21" t="str">
        <f aca="false">INDEX(Pricebook!$B$2:$B$1401,MATCH(A1331,Pricebook!$A$2:$A$1401,0))</f>
        <v>Ring lug 4mm², 10 pack, Range D</v>
      </c>
      <c r="C1331" s="19" t="n">
        <f aca="false">INDEX(Pricebook!$G$2:$G$1401,MATCH(A1331,Pricebook!$A$2:$A$1401,0))</f>
        <v>8.77</v>
      </c>
      <c r="D1331" s="19" t="n">
        <f aca="false">INDEX(Pricebook!$L$2:$L$1401,MATCH(A1331,Pricebook!$A$2:$A$1401,0))</f>
        <v>14.15</v>
      </c>
      <c r="E1331" s="21" t="s">
        <v>2983</v>
      </c>
    </row>
    <row r="1332" customFormat="false" ht="15" hidden="false" customHeight="false" outlineLevel="0" collapsed="false">
      <c r="A1332" s="21" t="s">
        <v>2844</v>
      </c>
      <c r="B1332" s="21" t="str">
        <f aca="false">INDEX(Pricebook!$B$2:$B$1401,MATCH(A1332,Pricebook!$A$2:$A$1401,0))</f>
        <v>PVC tape 19mm, black, Range C</v>
      </c>
      <c r="C1332" s="19" t="n">
        <f aca="false">INDEX(Pricebook!$G$2:$G$1401,MATCH(A1332,Pricebook!$A$2:$A$1401,0))</f>
        <v>2.76</v>
      </c>
      <c r="D1332" s="19" t="n">
        <f aca="false">INDEX(Pricebook!$L$2:$L$1401,MATCH(A1332,Pricebook!$A$2:$A$1401,0))</f>
        <v>5.05</v>
      </c>
      <c r="E1332" s="21"/>
    </row>
    <row r="1333" customFormat="false" ht="15" hidden="false" customHeight="false" outlineLevel="0" collapsed="false">
      <c r="A1333" s="21" t="s">
        <v>2846</v>
      </c>
      <c r="B1333" s="21" t="str">
        <f aca="false">INDEX(Pricebook!$B$2:$B$1401,MATCH(A1333,Pricebook!$A$2:$A$1401,0))</f>
        <v>Conduit saddle 20mm, 100 pack, Range B</v>
      </c>
      <c r="C1333" s="19" t="n">
        <f aca="false">INDEX(Pricebook!$G$2:$G$1401,MATCH(A1333,Pricebook!$A$2:$A$1401,0))</f>
        <v>11.98</v>
      </c>
      <c r="D1333" s="19" t="n">
        <f aca="false">INDEX(Pricebook!$L$2:$L$1401,MATCH(A1333,Pricebook!$A$2:$A$1401,0))</f>
        <v>21.8</v>
      </c>
      <c r="E1333" s="21"/>
    </row>
    <row r="1334" customFormat="false" ht="15" hidden="false" customHeight="false" outlineLevel="0" collapsed="false">
      <c r="A1334" s="21" t="s">
        <v>2848</v>
      </c>
      <c r="B1334" s="21" t="str">
        <f aca="false">INDEX(Pricebook!$B$2:$B$1401,MATCH(A1334,Pricebook!$A$2:$A$1401,0))</f>
        <v>Heatshrink 12mm x 1.2m, black, Range C</v>
      </c>
      <c r="C1334" s="19" t="n">
        <f aca="false">INDEX(Pricebook!$G$2:$G$1401,MATCH(A1334,Pricebook!$A$2:$A$1401,0))</f>
        <v>4.26</v>
      </c>
      <c r="D1334" s="19" t="n">
        <f aca="false">INDEX(Pricebook!$L$2:$L$1401,MATCH(A1334,Pricebook!$A$2:$A$1401,0))</f>
        <v>7.75</v>
      </c>
      <c r="E1334" s="21"/>
    </row>
    <row r="1335" customFormat="false" ht="15" hidden="false" customHeight="false" outlineLevel="0" collapsed="false">
      <c r="A1335" s="21" t="s">
        <v>2850</v>
      </c>
      <c r="B1335" s="21" t="str">
        <f aca="false">INDEX(Pricebook!$B$2:$B$1401,MATCH(A1335,Pricebook!$A$2:$A$1401,0))</f>
        <v>PVC tape 19mm, blue, Range B</v>
      </c>
      <c r="C1335" s="19" t="n">
        <f aca="false">INDEX(Pricebook!$G$2:$G$1401,MATCH(A1335,Pricebook!$A$2:$A$1401,0))</f>
        <v>2.42</v>
      </c>
      <c r="D1335" s="19" t="n">
        <f aca="false">INDEX(Pricebook!$L$2:$L$1401,MATCH(A1335,Pricebook!$A$2:$A$1401,0))</f>
        <v>4.4</v>
      </c>
      <c r="E1335" s="21"/>
    </row>
    <row r="1336" customFormat="false" ht="15" hidden="false" customHeight="false" outlineLevel="0" collapsed="false">
      <c r="A1336" s="21" t="s">
        <v>2852</v>
      </c>
      <c r="B1336" s="21" t="str">
        <f aca="false">INDEX(Pricebook!$B$2:$B$1401,MATCH(A1336,Pricebook!$A$2:$A$1401,0))</f>
        <v>Ring lug 35mm², 10 pack, Range B</v>
      </c>
      <c r="C1336" s="19" t="n">
        <f aca="false">INDEX(Pricebook!$G$2:$G$1401,MATCH(A1336,Pricebook!$A$2:$A$1401,0))</f>
        <v>30.57</v>
      </c>
      <c r="D1336" s="19" t="n">
        <f aca="false">INDEX(Pricebook!$L$2:$L$1401,MATCH(A1336,Pricebook!$A$2:$A$1401,0))</f>
        <v>55.6</v>
      </c>
      <c r="E1336" s="21"/>
    </row>
    <row r="1337" customFormat="false" ht="15" hidden="false" customHeight="false" outlineLevel="0" collapsed="false">
      <c r="A1337" s="21" t="s">
        <v>2854</v>
      </c>
      <c r="B1337" s="21" t="str">
        <f aca="false">INDEX(Pricebook!$B$2:$B$1401,MATCH(A1337,Pricebook!$A$2:$A$1401,0))</f>
        <v>Cable tie 300mm, 100 pack, black, Range C</v>
      </c>
      <c r="C1337" s="19" t="n">
        <f aca="false">INDEX(Pricebook!$G$2:$G$1401,MATCH(A1337,Pricebook!$A$2:$A$1401,0))</f>
        <v>10</v>
      </c>
      <c r="D1337" s="19" t="n">
        <f aca="false">INDEX(Pricebook!$L$2:$L$1401,MATCH(A1337,Pricebook!$A$2:$A$1401,0))</f>
        <v>16.4</v>
      </c>
      <c r="E1337" s="21"/>
    </row>
    <row r="1338" customFormat="false" ht="15" hidden="false" customHeight="false" outlineLevel="0" collapsed="false">
      <c r="A1338" s="21" t="s">
        <v>2856</v>
      </c>
      <c r="B1338" s="21" t="str">
        <f aca="false">INDEX(Pricebook!$B$2:$B$1401,MATCH(A1338,Pricebook!$A$2:$A$1401,0))</f>
        <v>Conduit saddle 32mm, 100 pack, Range B</v>
      </c>
      <c r="C1338" s="19" t="n">
        <f aca="false">INDEX(Pricebook!$G$2:$G$1401,MATCH(A1338,Pricebook!$A$2:$A$1401,0))</f>
        <v>20.76</v>
      </c>
      <c r="D1338" s="19" t="n">
        <f aca="false">INDEX(Pricebook!$L$2:$L$1401,MATCH(A1338,Pricebook!$A$2:$A$1401,0))</f>
        <v>37.75</v>
      </c>
      <c r="E1338" s="21"/>
    </row>
    <row r="1339" customFormat="false" ht="15" hidden="false" customHeight="false" outlineLevel="0" collapsed="false">
      <c r="A1339" s="21" t="s">
        <v>2858</v>
      </c>
      <c r="B1339" s="21" t="str">
        <f aca="false">INDEX(Pricebook!$B$2:$B$1401,MATCH(A1339,Pricebook!$A$2:$A$1401,0))</f>
        <v>PVC tape 19mm, black, Range B</v>
      </c>
      <c r="C1339" s="19" t="n">
        <f aca="false">INDEX(Pricebook!$G$2:$G$1401,MATCH(A1339,Pricebook!$A$2:$A$1401,0))</f>
        <v>2.43</v>
      </c>
      <c r="D1339" s="19" t="n">
        <f aca="false">INDEX(Pricebook!$L$2:$L$1401,MATCH(A1339,Pricebook!$A$2:$A$1401,0))</f>
        <v>3.8</v>
      </c>
      <c r="E1339" s="21"/>
    </row>
    <row r="1340" customFormat="false" ht="15" hidden="false" customHeight="false" outlineLevel="0" collapsed="false">
      <c r="A1340" s="21" t="s">
        <v>2860</v>
      </c>
      <c r="B1340" s="21" t="str">
        <f aca="false">INDEX(Pricebook!$B$2:$B$1401,MATCH(A1340,Pricebook!$A$2:$A$1401,0))</f>
        <v>Cable tie 300mm, 100 pack, black, Range D</v>
      </c>
      <c r="C1340" s="19" t="n">
        <f aca="false">INDEX(Pricebook!$G$2:$G$1401,MATCH(A1340,Pricebook!$A$2:$A$1401,0))</f>
        <v>11.76</v>
      </c>
      <c r="D1340" s="19" t="n">
        <f aca="false">INDEX(Pricebook!$L$2:$L$1401,MATCH(A1340,Pricebook!$A$2:$A$1401,0))</f>
        <v>21.4</v>
      </c>
      <c r="E1340" s="21"/>
    </row>
    <row r="1341" customFormat="false" ht="15" hidden="false" customHeight="false" outlineLevel="0" collapsed="false">
      <c r="A1341" s="21" t="s">
        <v>2862</v>
      </c>
      <c r="B1341" s="21" t="str">
        <f aca="false">INDEX(Pricebook!$B$2:$B$1401,MATCH(A1341,Pricebook!$A$2:$A$1401,0))</f>
        <v>Screw pack 6g x 25mm, 200 pack, galvanised, Range A</v>
      </c>
      <c r="C1341" s="19" t="n">
        <f aca="false">INDEX(Pricebook!$G$2:$G$1401,MATCH(A1341,Pricebook!$A$2:$A$1401,0))</f>
        <v>11.05</v>
      </c>
      <c r="D1341" s="19" t="n">
        <f aca="false">INDEX(Pricebook!$L$2:$L$1401,MATCH(A1341,Pricebook!$A$2:$A$1401,0))</f>
        <v>17.55</v>
      </c>
      <c r="E1341" s="21"/>
    </row>
    <row r="1342" customFormat="false" ht="15" hidden="false" customHeight="false" outlineLevel="0" collapsed="false">
      <c r="A1342" s="21" t="s">
        <v>2864</v>
      </c>
      <c r="B1342" s="21" t="str">
        <f aca="false">INDEX(Pricebook!$B$2:$B$1401,MATCH(A1342,Pricebook!$A$2:$A$1401,0))</f>
        <v>Screw pack 10g x 50mm, 200 pack, zinc, Range B</v>
      </c>
      <c r="C1342" s="19" t="n">
        <f aca="false">INDEX(Pricebook!$G$2:$G$1401,MATCH(A1342,Pricebook!$A$2:$A$1401,0))</f>
        <v>22.69</v>
      </c>
      <c r="D1342" s="19" t="n">
        <f aca="false">INDEX(Pricebook!$L$2:$L$1401,MATCH(A1342,Pricebook!$A$2:$A$1401,0))</f>
        <v>38.5</v>
      </c>
      <c r="E1342" s="21"/>
    </row>
    <row r="1343" customFormat="false" ht="15" hidden="false" customHeight="false" outlineLevel="0" collapsed="false">
      <c r="A1343" s="21" t="s">
        <v>2866</v>
      </c>
      <c r="B1343" s="21" t="str">
        <f aca="false">INDEX(Pricebook!$B$2:$B$1401,MATCH(A1343,Pricebook!$A$2:$A$1401,0))</f>
        <v>Heatshrink 6mm x 1.2m, black, Range B</v>
      </c>
      <c r="C1343" s="19" t="n">
        <f aca="false">INDEX(Pricebook!$G$2:$G$1401,MATCH(A1343,Pricebook!$A$2:$A$1401,0))</f>
        <v>1.99</v>
      </c>
      <c r="D1343" s="19" t="n">
        <f aca="false">INDEX(Pricebook!$L$2:$L$1401,MATCH(A1343,Pricebook!$A$2:$A$1401,0))</f>
        <v>3.65</v>
      </c>
      <c r="E1343" s="21"/>
    </row>
    <row r="1344" customFormat="false" ht="15" hidden="false" customHeight="false" outlineLevel="0" collapsed="false">
      <c r="A1344" s="21" t="s">
        <v>2868</v>
      </c>
      <c r="B1344" s="21" t="str">
        <f aca="false">INDEX(Pricebook!$B$2:$B$1401,MATCH(A1344,Pricebook!$A$2:$A$1401,0))</f>
        <v>Screw pack 10g x 50mm, 200 pack, zinc, Range D</v>
      </c>
      <c r="C1344" s="19" t="n">
        <f aca="false">INDEX(Pricebook!$G$2:$G$1401,MATCH(A1344,Pricebook!$A$2:$A$1401,0))</f>
        <v>30.95</v>
      </c>
      <c r="D1344" s="19" t="n">
        <f aca="false">INDEX(Pricebook!$L$2:$L$1401,MATCH(A1344,Pricebook!$A$2:$A$1401,0))</f>
        <v>52.5</v>
      </c>
      <c r="E1344" s="21"/>
    </row>
    <row r="1345" customFormat="false" ht="15" hidden="false" customHeight="false" outlineLevel="0" collapsed="false">
      <c r="A1345" s="21" t="s">
        <v>2870</v>
      </c>
      <c r="B1345" s="21" t="str">
        <f aca="false">INDEX(Pricebook!$B$2:$B$1401,MATCH(A1345,Pricebook!$A$2:$A$1401,0))</f>
        <v>Brass cable gland M32, 10 pack, Range B</v>
      </c>
      <c r="C1345" s="19" t="n">
        <f aca="false">INDEX(Pricebook!$G$2:$G$1401,MATCH(A1345,Pricebook!$A$2:$A$1401,0))</f>
        <v>56.76</v>
      </c>
      <c r="D1345" s="19" t="n">
        <f aca="false">INDEX(Pricebook!$L$2:$L$1401,MATCH(A1345,Pricebook!$A$2:$A$1401,0))</f>
        <v>103.2</v>
      </c>
      <c r="E1345" s="21"/>
    </row>
    <row r="1346" customFormat="false" ht="15" hidden="false" customHeight="false" outlineLevel="0" collapsed="false">
      <c r="A1346" s="21" t="s">
        <v>2872</v>
      </c>
      <c r="B1346" s="21" t="str">
        <f aca="false">INDEX(Pricebook!$B$2:$B$1401,MATCH(A1346,Pricebook!$A$2:$A$1401,0))</f>
        <v>Heatshrink 9mm x 1.2m, red, Range B</v>
      </c>
      <c r="C1346" s="19" t="n">
        <f aca="false">INDEX(Pricebook!$G$2:$G$1401,MATCH(A1346,Pricebook!$A$2:$A$1401,0))</f>
        <v>2.82</v>
      </c>
      <c r="D1346" s="19" t="n">
        <f aca="false">INDEX(Pricebook!$L$2:$L$1401,MATCH(A1346,Pricebook!$A$2:$A$1401,0))</f>
        <v>5.15</v>
      </c>
      <c r="E1346" s="21"/>
    </row>
    <row r="1347" customFormat="false" ht="15" hidden="false" customHeight="false" outlineLevel="0" collapsed="false">
      <c r="A1347" s="21" t="s">
        <v>2874</v>
      </c>
      <c r="B1347" s="21" t="str">
        <f aca="false">INDEX(Pricebook!$B$2:$B$1401,MATCH(A1347,Pricebook!$A$2:$A$1401,0))</f>
        <v>Wall plug 10mm, 100 pack, Range C</v>
      </c>
      <c r="C1347" s="19" t="n">
        <f aca="false">INDEX(Pricebook!$G$2:$G$1401,MATCH(A1347,Pricebook!$A$2:$A$1401,0))</f>
        <v>13.66</v>
      </c>
      <c r="D1347" s="19" t="n">
        <f aca="false">INDEX(Pricebook!$L$2:$L$1401,MATCH(A1347,Pricebook!$A$2:$A$1401,0))</f>
        <v>24.85</v>
      </c>
      <c r="E1347" s="21"/>
    </row>
    <row r="1348" customFormat="false" ht="15" hidden="false" customHeight="false" outlineLevel="0" collapsed="false">
      <c r="A1348" s="21" t="s">
        <v>2876</v>
      </c>
      <c r="B1348" s="21" t="str">
        <f aca="false">INDEX(Pricebook!$B$2:$B$1401,MATCH(A1348,Pricebook!$A$2:$A$1401,0))</f>
        <v>PVC tape 19mm, green/yellow, Range A</v>
      </c>
      <c r="C1348" s="19" t="n">
        <f aca="false">INDEX(Pricebook!$G$2:$G$1401,MATCH(A1348,Pricebook!$A$2:$A$1401,0))</f>
        <v>2.03</v>
      </c>
      <c r="D1348" s="19" t="n">
        <f aca="false">INDEX(Pricebook!$L$2:$L$1401,MATCH(A1348,Pricebook!$A$2:$A$1401,0))</f>
        <v>3.7</v>
      </c>
      <c r="E1348" s="21"/>
    </row>
    <row r="1349" customFormat="false" ht="15" hidden="false" customHeight="false" outlineLevel="0" collapsed="false">
      <c r="A1349" s="21" t="s">
        <v>2878</v>
      </c>
      <c r="B1349" s="21" t="str">
        <f aca="false">INDEX(Pricebook!$B$2:$B$1401,MATCH(A1349,Pricebook!$A$2:$A$1401,0))</f>
        <v>Cable tie 370mm, 100 pack, natural, Range C</v>
      </c>
      <c r="C1349" s="19" t="n">
        <f aca="false">INDEX(Pricebook!$G$2:$G$1401,MATCH(A1349,Pricebook!$A$2:$A$1401,0))</f>
        <v>15.19</v>
      </c>
      <c r="D1349" s="19" t="n">
        <f aca="false">INDEX(Pricebook!$L$2:$L$1401,MATCH(A1349,Pricebook!$A$2:$A$1401,0))</f>
        <v>27.65</v>
      </c>
      <c r="E1349" s="21"/>
    </row>
    <row r="1350" customFormat="false" ht="15" hidden="false" customHeight="false" outlineLevel="0" collapsed="false">
      <c r="A1350" s="21" t="s">
        <v>2880</v>
      </c>
      <c r="B1350" s="21" t="str">
        <f aca="false">INDEX(Pricebook!$B$2:$B$1401,MATCH(A1350,Pricebook!$A$2:$A$1401,0))</f>
        <v>Nylon cable gland M16, 10 pack, Range D</v>
      </c>
      <c r="C1350" s="19" t="n">
        <f aca="false">INDEX(Pricebook!$G$2:$G$1401,MATCH(A1350,Pricebook!$A$2:$A$1401,0))</f>
        <v>10.98</v>
      </c>
      <c r="D1350" s="19" t="n">
        <f aca="false">INDEX(Pricebook!$L$2:$L$1401,MATCH(A1350,Pricebook!$A$2:$A$1401,0))</f>
        <v>20</v>
      </c>
      <c r="E1350" s="21"/>
    </row>
    <row r="1351" customFormat="false" ht="15" hidden="false" customHeight="false" outlineLevel="0" collapsed="false">
      <c r="A1351" s="21" t="s">
        <v>2882</v>
      </c>
      <c r="B1351" s="21" t="str">
        <f aca="false">INDEX(Pricebook!$B$2:$B$1401,MATCH(A1351,Pricebook!$A$2:$A$1401,0))</f>
        <v>PVC tape 19mm, green/yellow, Range B</v>
      </c>
      <c r="C1351" s="19" t="n">
        <f aca="false">INDEX(Pricebook!$G$2:$G$1401,MATCH(A1351,Pricebook!$A$2:$A$1401,0))</f>
        <v>2.39</v>
      </c>
      <c r="D1351" s="19" t="n">
        <f aca="false">INDEX(Pricebook!$L$2:$L$1401,MATCH(A1351,Pricebook!$A$2:$A$1401,0))</f>
        <v>4.35</v>
      </c>
      <c r="E1351" s="21"/>
    </row>
    <row r="1352" customFormat="false" ht="15" hidden="false" customHeight="false" outlineLevel="0" collapsed="false">
      <c r="A1352" s="21" t="s">
        <v>2884</v>
      </c>
      <c r="B1352" s="21" t="str">
        <f aca="false">INDEX(Pricebook!$B$2:$B$1401,MATCH(A1352,Pricebook!$A$2:$A$1401,0))</f>
        <v>Ring lug 10mm², 10 pack, Range C</v>
      </c>
      <c r="C1352" s="19" t="n">
        <f aca="false">INDEX(Pricebook!$G$2:$G$1401,MATCH(A1352,Pricebook!$A$2:$A$1401,0))</f>
        <v>12.63</v>
      </c>
      <c r="D1352" s="19" t="n">
        <f aca="false">INDEX(Pricebook!$L$2:$L$1401,MATCH(A1352,Pricebook!$A$2:$A$1401,0))</f>
        <v>21.05</v>
      </c>
      <c r="E1352" s="21"/>
    </row>
    <row r="1353" customFormat="false" ht="15" hidden="false" customHeight="false" outlineLevel="0" collapsed="false">
      <c r="A1353" s="21" t="s">
        <v>2886</v>
      </c>
      <c r="B1353" s="21" t="str">
        <f aca="false">INDEX(Pricebook!$B$2:$B$1401,MATCH(A1353,Pricebook!$A$2:$A$1401,0))</f>
        <v>Ring lug 1.5mm², 10 pack, Range D</v>
      </c>
      <c r="C1353" s="19" t="n">
        <f aca="false">INDEX(Pricebook!$G$2:$G$1401,MATCH(A1353,Pricebook!$A$2:$A$1401,0))</f>
        <v>7.33</v>
      </c>
      <c r="D1353" s="19" t="n">
        <f aca="false">INDEX(Pricebook!$L$2:$L$1401,MATCH(A1353,Pricebook!$A$2:$A$1401,0))</f>
        <v>13.35</v>
      </c>
      <c r="E1353" s="21"/>
    </row>
    <row r="1354" customFormat="false" ht="15" hidden="false" customHeight="false" outlineLevel="0" collapsed="false">
      <c r="A1354" s="21" t="s">
        <v>2888</v>
      </c>
      <c r="B1354" s="21" t="str">
        <f aca="false">INDEX(Pricebook!$B$2:$B$1401,MATCH(A1354,Pricebook!$A$2:$A$1401,0))</f>
        <v>Heatshrink 6mm x 1.2m, black, Range A</v>
      </c>
      <c r="C1354" s="19" t="n">
        <f aca="false">INDEX(Pricebook!$G$2:$G$1401,MATCH(A1354,Pricebook!$A$2:$A$1401,0))</f>
        <v>1.67</v>
      </c>
      <c r="D1354" s="19" t="n">
        <f aca="false">INDEX(Pricebook!$L$2:$L$1401,MATCH(A1354,Pricebook!$A$2:$A$1401,0))</f>
        <v>3.05</v>
      </c>
      <c r="E1354" s="21"/>
    </row>
    <row r="1355" customFormat="false" ht="15" hidden="false" customHeight="false" outlineLevel="0" collapsed="false">
      <c r="A1355" s="21" t="s">
        <v>2890</v>
      </c>
      <c r="B1355" s="21" t="str">
        <f aca="false">INDEX(Pricebook!$B$2:$B$1401,MATCH(A1355,Pricebook!$A$2:$A$1401,0))</f>
        <v>Ring lug 35mm², 10 pack, Range C</v>
      </c>
      <c r="C1355" s="19" t="n">
        <f aca="false">INDEX(Pricebook!$G$2:$G$1401,MATCH(A1355,Pricebook!$A$2:$A$1401,0))</f>
        <v>35.49</v>
      </c>
      <c r="D1355" s="19" t="n">
        <f aca="false">INDEX(Pricebook!$L$2:$L$1401,MATCH(A1355,Pricebook!$A$2:$A$1401,0))</f>
        <v>64.55</v>
      </c>
      <c r="E1355" s="21"/>
    </row>
    <row r="1356" customFormat="false" ht="15" hidden="false" customHeight="false" outlineLevel="0" collapsed="false">
      <c r="A1356" s="21" t="s">
        <v>2892</v>
      </c>
      <c r="B1356" s="21" t="str">
        <f aca="false">INDEX(Pricebook!$B$2:$B$1401,MATCH(A1356,Pricebook!$A$2:$A$1401,0))</f>
        <v>Cable tie 300mm, 100 pack, natural, Range B</v>
      </c>
      <c r="C1356" s="19" t="n">
        <f aca="false">INDEX(Pricebook!$G$2:$G$1401,MATCH(A1356,Pricebook!$A$2:$A$1401,0))</f>
        <v>8.65</v>
      </c>
      <c r="D1356" s="19" t="n">
        <f aca="false">INDEX(Pricebook!$L$2:$L$1401,MATCH(A1356,Pricebook!$A$2:$A$1401,0))</f>
        <v>15.75</v>
      </c>
      <c r="E1356" s="21"/>
    </row>
    <row r="1357" customFormat="false" ht="15" hidden="false" customHeight="false" outlineLevel="0" collapsed="false">
      <c r="A1357" s="21" t="s">
        <v>2894</v>
      </c>
      <c r="B1357" s="21" t="str">
        <f aca="false">INDEX(Pricebook!$B$2:$B$1401,MATCH(A1357,Pricebook!$A$2:$A$1401,0))</f>
        <v>Wall plug 8mm, 100 pack, Range C</v>
      </c>
      <c r="C1357" s="19" t="n">
        <f aca="false">INDEX(Pricebook!$G$2:$G$1401,MATCH(A1357,Pricebook!$A$2:$A$1401,0))</f>
        <v>10.15</v>
      </c>
      <c r="D1357" s="19" t="n">
        <f aca="false">INDEX(Pricebook!$L$2:$L$1401,MATCH(A1357,Pricebook!$A$2:$A$1401,0))</f>
        <v>15.85</v>
      </c>
      <c r="E1357" s="21"/>
    </row>
    <row r="1358" customFormat="false" ht="15" hidden="false" customHeight="false" outlineLevel="0" collapsed="false">
      <c r="A1358" s="21" t="s">
        <v>2896</v>
      </c>
      <c r="B1358" s="21" t="str">
        <f aca="false">INDEX(Pricebook!$B$2:$B$1401,MATCH(A1358,Pricebook!$A$2:$A$1401,0))</f>
        <v>Conduit saddle 20mm, 100 pack, Range D</v>
      </c>
      <c r="C1358" s="19" t="n">
        <f aca="false">INDEX(Pricebook!$G$2:$G$1401,MATCH(A1358,Pricebook!$A$2:$A$1401,0))</f>
        <v>16.26</v>
      </c>
      <c r="D1358" s="19" t="n">
        <f aca="false">INDEX(Pricebook!$L$2:$L$1401,MATCH(A1358,Pricebook!$A$2:$A$1401,0))</f>
        <v>29.6</v>
      </c>
      <c r="E1358" s="21"/>
    </row>
    <row r="1359" customFormat="false" ht="15" hidden="false" customHeight="false" outlineLevel="0" collapsed="false">
      <c r="A1359" s="21" t="s">
        <v>2898</v>
      </c>
      <c r="B1359" s="21" t="str">
        <f aca="false">INDEX(Pricebook!$B$2:$B$1401,MATCH(A1359,Pricebook!$A$2:$A$1401,0))</f>
        <v>Cable tie 200mm, 100 pack, black, Range D</v>
      </c>
      <c r="C1359" s="19" t="n">
        <f aca="false">INDEX(Pricebook!$G$2:$G$1401,MATCH(A1359,Pricebook!$A$2:$A$1401,0))</f>
        <v>6.63</v>
      </c>
      <c r="D1359" s="19" t="n">
        <f aca="false">INDEX(Pricebook!$L$2:$L$1401,MATCH(A1359,Pricebook!$A$2:$A$1401,0))</f>
        <v>12.1</v>
      </c>
      <c r="E1359" s="21"/>
    </row>
    <row r="1360" customFormat="false" ht="15" hidden="false" customHeight="false" outlineLevel="0" collapsed="false">
      <c r="A1360" s="21" t="s">
        <v>2900</v>
      </c>
      <c r="B1360" s="21" t="str">
        <f aca="false">INDEX(Pricebook!$B$2:$B$1401,MATCH(A1360,Pricebook!$A$2:$A$1401,0))</f>
        <v>Brass cable gland M25, 10 pack, Range A</v>
      </c>
      <c r="C1360" s="19" t="n">
        <f aca="false">INDEX(Pricebook!$G$2:$G$1401,MATCH(A1360,Pricebook!$A$2:$A$1401,0))</f>
        <v>35.2</v>
      </c>
      <c r="D1360" s="19" t="n">
        <f aca="false">INDEX(Pricebook!$L$2:$L$1401,MATCH(A1360,Pricebook!$A$2:$A$1401,0))</f>
        <v>64</v>
      </c>
      <c r="E1360" s="21"/>
    </row>
    <row r="1361" customFormat="false" ht="15" hidden="false" customHeight="false" outlineLevel="0" collapsed="false">
      <c r="A1361" s="21" t="s">
        <v>2902</v>
      </c>
      <c r="B1361" s="21" t="str">
        <f aca="false">INDEX(Pricebook!$B$2:$B$1401,MATCH(A1361,Pricebook!$A$2:$A$1401,0))</f>
        <v>Heatshrink 12mm x 1.2m, black, Range B</v>
      </c>
      <c r="C1361" s="19" t="n">
        <f aca="false">INDEX(Pricebook!$G$2:$G$1401,MATCH(A1361,Pricebook!$A$2:$A$1401,0))</f>
        <v>3.71</v>
      </c>
      <c r="D1361" s="19" t="n">
        <f aca="false">INDEX(Pricebook!$L$2:$L$1401,MATCH(A1361,Pricebook!$A$2:$A$1401,0))</f>
        <v>6.75</v>
      </c>
      <c r="E1361" s="21"/>
    </row>
    <row r="1362" customFormat="false" ht="15" hidden="false" customHeight="false" outlineLevel="0" collapsed="false">
      <c r="A1362" s="21" t="s">
        <v>2904</v>
      </c>
      <c r="B1362" s="21" t="str">
        <f aca="false">INDEX(Pricebook!$B$2:$B$1401,MATCH(A1362,Pricebook!$A$2:$A$1401,0))</f>
        <v>Nylon cable gland M20, 10 pack, Range B</v>
      </c>
      <c r="C1362" s="19" t="n">
        <f aca="false">INDEX(Pricebook!$G$2:$G$1401,MATCH(A1362,Pricebook!$A$2:$A$1401,0))</f>
        <v>10.42</v>
      </c>
      <c r="D1362" s="19" t="n">
        <f aca="false">INDEX(Pricebook!$L$2:$L$1401,MATCH(A1362,Pricebook!$A$2:$A$1401,0))</f>
        <v>18.95</v>
      </c>
      <c r="E1362" s="21"/>
    </row>
    <row r="1363" customFormat="false" ht="15" hidden="false" customHeight="false" outlineLevel="0" collapsed="false">
      <c r="A1363" s="21" t="s">
        <v>2906</v>
      </c>
      <c r="B1363" s="21" t="str">
        <f aca="false">INDEX(Pricebook!$B$2:$B$1401,MATCH(A1363,Pricebook!$A$2:$A$1401,0))</f>
        <v>Heatshrink 3mm x 1.2m, black, Range D</v>
      </c>
      <c r="C1363" s="19" t="n">
        <f aca="false">INDEX(Pricebook!$G$2:$G$1401,MATCH(A1363,Pricebook!$A$2:$A$1401,0))</f>
        <v>1.77</v>
      </c>
      <c r="D1363" s="19" t="n">
        <f aca="false">INDEX(Pricebook!$L$2:$L$1401,MATCH(A1363,Pricebook!$A$2:$A$1401,0))</f>
        <v>3.25</v>
      </c>
      <c r="E1363" s="21"/>
    </row>
    <row r="1364" customFormat="false" ht="15" hidden="false" customHeight="false" outlineLevel="0" collapsed="false">
      <c r="A1364" s="21" t="s">
        <v>2908</v>
      </c>
      <c r="B1364" s="21" t="str">
        <f aca="false">INDEX(Pricebook!$B$2:$B$1401,MATCH(A1364,Pricebook!$A$2:$A$1401,0))</f>
        <v>Ring lug 25mm², 10 pack, Range A</v>
      </c>
      <c r="C1364" s="19" t="n">
        <f aca="false">INDEX(Pricebook!$G$2:$G$1401,MATCH(A1364,Pricebook!$A$2:$A$1401,0))</f>
        <v>19.56</v>
      </c>
      <c r="D1364" s="19" t="n">
        <f aca="false">INDEX(Pricebook!$L$2:$L$1401,MATCH(A1364,Pricebook!$A$2:$A$1401,0))</f>
        <v>35.6</v>
      </c>
      <c r="E1364" s="21"/>
    </row>
    <row r="1365" customFormat="false" ht="15" hidden="false" customHeight="false" outlineLevel="0" collapsed="false">
      <c r="A1365" s="21" t="s">
        <v>2910</v>
      </c>
      <c r="B1365" s="21" t="str">
        <f aca="false">INDEX(Pricebook!$B$2:$B$1401,MATCH(A1365,Pricebook!$A$2:$A$1401,0))</f>
        <v>Ring lug 10mm², 10 pack, Range D</v>
      </c>
      <c r="C1365" s="19" t="n">
        <f aca="false">INDEX(Pricebook!$G$2:$G$1401,MATCH(A1365,Pricebook!$A$2:$A$1401,0))</f>
        <v>14.92</v>
      </c>
      <c r="D1365" s="19" t="n">
        <f aca="false">INDEX(Pricebook!$L$2:$L$1401,MATCH(A1365,Pricebook!$A$2:$A$1401,0))</f>
        <v>27.05</v>
      </c>
      <c r="E1365" s="21"/>
    </row>
    <row r="1366" customFormat="false" ht="15" hidden="false" customHeight="false" outlineLevel="0" collapsed="false">
      <c r="A1366" s="21" t="s">
        <v>2912</v>
      </c>
      <c r="B1366" s="21" t="str">
        <f aca="false">INDEX(Pricebook!$B$2:$B$1401,MATCH(A1366,Pricebook!$A$2:$A$1401,0))</f>
        <v>Conduit saddle 16mm, 100 pack, Range A</v>
      </c>
      <c r="C1366" s="19" t="n">
        <f aca="false">INDEX(Pricebook!$G$2:$G$1401,MATCH(A1366,Pricebook!$A$2:$A$1401,0))</f>
        <v>8.41</v>
      </c>
      <c r="D1366" s="19" t="n">
        <f aca="false">INDEX(Pricebook!$L$2:$L$1401,MATCH(A1366,Pricebook!$A$2:$A$1401,0))</f>
        <v>15.3</v>
      </c>
      <c r="E1366" s="21"/>
    </row>
    <row r="1367" customFormat="false" ht="15" hidden="false" customHeight="false" outlineLevel="0" collapsed="false">
      <c r="A1367" s="21" t="s">
        <v>2914</v>
      </c>
      <c r="B1367" s="21" t="str">
        <f aca="false">INDEX(Pricebook!$B$2:$B$1401,MATCH(A1367,Pricebook!$A$2:$A$1401,0))</f>
        <v>Screw pack 6g x 25mm, 200 pack, galvanised, Range B</v>
      </c>
      <c r="C1367" s="19" t="n">
        <f aca="false">INDEX(Pricebook!$G$2:$G$1401,MATCH(A1367,Pricebook!$A$2:$A$1401,0))</f>
        <v>13.07</v>
      </c>
      <c r="D1367" s="19" t="n">
        <f aca="false">INDEX(Pricebook!$L$2:$L$1401,MATCH(A1367,Pricebook!$A$2:$A$1401,0))</f>
        <v>23.8</v>
      </c>
      <c r="E1367" s="21"/>
    </row>
    <row r="1368" customFormat="false" ht="15" hidden="false" customHeight="false" outlineLevel="0" collapsed="false">
      <c r="A1368" s="21" t="s">
        <v>2916</v>
      </c>
      <c r="B1368" s="21" t="str">
        <f aca="false">INDEX(Pricebook!$B$2:$B$1401,MATCH(A1368,Pricebook!$A$2:$A$1401,0))</f>
        <v>Cable tie 100mm, 100 pack, natural, Range B</v>
      </c>
      <c r="C1368" s="19" t="n">
        <f aca="false">INDEX(Pricebook!$G$2:$G$1401,MATCH(A1368,Pricebook!$A$2:$A$1401,0))</f>
        <v>3.07</v>
      </c>
      <c r="D1368" s="19" t="n">
        <f aca="false">INDEX(Pricebook!$L$2:$L$1401,MATCH(A1368,Pricebook!$A$2:$A$1401,0))</f>
        <v>5.6</v>
      </c>
      <c r="E1368" s="21"/>
    </row>
    <row r="1369" customFormat="false" ht="15" hidden="false" customHeight="false" outlineLevel="0" collapsed="false">
      <c r="A1369" s="21" t="s">
        <v>2918</v>
      </c>
      <c r="B1369" s="21" t="str">
        <f aca="false">INDEX(Pricebook!$B$2:$B$1401,MATCH(A1369,Pricebook!$A$2:$A$1401,0))</f>
        <v>Brass cable gland M20, 10 pack, Range D</v>
      </c>
      <c r="C1369" s="19" t="n">
        <f aca="false">INDEX(Pricebook!$G$2:$G$1401,MATCH(A1369,Pricebook!$A$2:$A$1401,0))</f>
        <v>41.31</v>
      </c>
      <c r="D1369" s="19" t="n">
        <f aca="false">INDEX(Pricebook!$L$2:$L$1401,MATCH(A1369,Pricebook!$A$2:$A$1401,0))</f>
        <v>75.15</v>
      </c>
      <c r="E1369" s="21"/>
    </row>
    <row r="1370" customFormat="false" ht="15" hidden="false" customHeight="false" outlineLevel="0" collapsed="false">
      <c r="A1370" s="21" t="s">
        <v>2920</v>
      </c>
      <c r="B1370" s="21" t="str">
        <f aca="false">INDEX(Pricebook!$B$2:$B$1401,MATCH(A1370,Pricebook!$A$2:$A$1401,0))</f>
        <v>Screw pack 10g x 50mm, 200 pack, zinc, Range C</v>
      </c>
      <c r="C1370" s="19" t="n">
        <f aca="false">INDEX(Pricebook!$G$2:$G$1401,MATCH(A1370,Pricebook!$A$2:$A$1401,0))</f>
        <v>26.65</v>
      </c>
      <c r="D1370" s="19" t="n">
        <f aca="false">INDEX(Pricebook!$L$2:$L$1401,MATCH(A1370,Pricebook!$A$2:$A$1401,0))</f>
        <v>43.95</v>
      </c>
      <c r="E1370" s="21"/>
    </row>
    <row r="1371" customFormat="false" ht="15" hidden="false" customHeight="false" outlineLevel="0" collapsed="false">
      <c r="A1371" s="21" t="s">
        <v>2922</v>
      </c>
      <c r="B1371" s="21" t="str">
        <f aca="false">INDEX(Pricebook!$B$2:$B$1401,MATCH(A1371,Pricebook!$A$2:$A$1401,0))</f>
        <v>Heatshrink 3mm x 1.2m, black, Range C</v>
      </c>
      <c r="C1371" s="19" t="n">
        <f aca="false">INDEX(Pricebook!$G$2:$G$1401,MATCH(A1371,Pricebook!$A$2:$A$1401,0))</f>
        <v>1.51</v>
      </c>
      <c r="D1371" s="19" t="n">
        <f aca="false">INDEX(Pricebook!$L$2:$L$1401,MATCH(A1371,Pricebook!$A$2:$A$1401,0))</f>
        <v>2.75</v>
      </c>
      <c r="E1371" s="21"/>
    </row>
    <row r="1372" customFormat="false" ht="15" hidden="false" customHeight="false" outlineLevel="0" collapsed="false">
      <c r="A1372" s="21" t="s">
        <v>2924</v>
      </c>
      <c r="B1372" s="21" t="str">
        <f aca="false">INDEX(Pricebook!$B$2:$B$1401,MATCH(A1372,Pricebook!$A$2:$A$1401,0))</f>
        <v>Heatshrink 12mm x 1.2m, red, Range C</v>
      </c>
      <c r="C1372" s="19" t="n">
        <f aca="false">INDEX(Pricebook!$G$2:$G$1401,MATCH(A1372,Pricebook!$A$2:$A$1401,0))</f>
        <v>4.27</v>
      </c>
      <c r="D1372" s="19" t="n">
        <f aca="false">INDEX(Pricebook!$L$2:$L$1401,MATCH(A1372,Pricebook!$A$2:$A$1401,0))</f>
        <v>7.8</v>
      </c>
      <c r="E1372" s="21"/>
    </row>
    <row r="1373" customFormat="false" ht="15" hidden="false" customHeight="false" outlineLevel="0" collapsed="false">
      <c r="A1373" s="21" t="s">
        <v>2926</v>
      </c>
      <c r="B1373" s="21" t="str">
        <f aca="false">INDEX(Pricebook!$B$2:$B$1401,MATCH(A1373,Pricebook!$A$2:$A$1401,0))</f>
        <v>Cable tie 100mm, 100 pack, natural, Range C</v>
      </c>
      <c r="C1373" s="19" t="n">
        <f aca="false">INDEX(Pricebook!$G$2:$G$1401,MATCH(A1373,Pricebook!$A$2:$A$1401,0))</f>
        <v>3.53</v>
      </c>
      <c r="D1373" s="19" t="n">
        <f aca="false">INDEX(Pricebook!$L$2:$L$1401,MATCH(A1373,Pricebook!$A$2:$A$1401,0))</f>
        <v>6.45</v>
      </c>
      <c r="E1373" s="21"/>
    </row>
    <row r="1374" customFormat="false" ht="15" hidden="false" customHeight="false" outlineLevel="0" collapsed="false">
      <c r="A1374" s="21" t="s">
        <v>2928</v>
      </c>
      <c r="B1374" s="21" t="str">
        <f aca="false">INDEX(Pricebook!$B$2:$B$1401,MATCH(A1374,Pricebook!$A$2:$A$1401,0))</f>
        <v>Conduit saddle 25mm, 100 pack, Range C</v>
      </c>
      <c r="C1374" s="19" t="n">
        <f aca="false">INDEX(Pricebook!$G$2:$G$1401,MATCH(A1374,Pricebook!$A$2:$A$1401,0))</f>
        <v>17.56</v>
      </c>
      <c r="D1374" s="19" t="n">
        <f aca="false">INDEX(Pricebook!$L$2:$L$1401,MATCH(A1374,Pricebook!$A$2:$A$1401,0))</f>
        <v>28.35</v>
      </c>
      <c r="E1374" s="21"/>
    </row>
    <row r="1375" customFormat="false" ht="15" hidden="false" customHeight="false" outlineLevel="0" collapsed="false">
      <c r="A1375" s="21" t="s">
        <v>2930</v>
      </c>
      <c r="B1375" s="21" t="str">
        <f aca="false">INDEX(Pricebook!$B$2:$B$1401,MATCH(A1375,Pricebook!$A$2:$A$1401,0))</f>
        <v>Nylon cable gland M16, 10 pack, Range C</v>
      </c>
      <c r="C1375" s="19" t="n">
        <f aca="false">INDEX(Pricebook!$G$2:$G$1401,MATCH(A1375,Pricebook!$A$2:$A$1401,0))</f>
        <v>9.33</v>
      </c>
      <c r="D1375" s="19" t="n">
        <f aca="false">INDEX(Pricebook!$L$2:$L$1401,MATCH(A1375,Pricebook!$A$2:$A$1401,0))</f>
        <v>17</v>
      </c>
      <c r="E1375" s="21" t="s">
        <v>2984</v>
      </c>
    </row>
    <row r="1376" customFormat="false" ht="15" hidden="false" customHeight="false" outlineLevel="0" collapsed="false">
      <c r="A1376" s="21" t="s">
        <v>2932</v>
      </c>
      <c r="B1376" s="21" t="str">
        <f aca="false">INDEX(Pricebook!$B$2:$B$1401,MATCH(A1376,Pricebook!$A$2:$A$1401,0))</f>
        <v>Brass cable gland M32, 10 pack, Range C</v>
      </c>
      <c r="C1376" s="19" t="n">
        <f aca="false">INDEX(Pricebook!$G$2:$G$1401,MATCH(A1376,Pricebook!$A$2:$A$1401,0))</f>
        <v>64.85</v>
      </c>
      <c r="D1376" s="19" t="n">
        <f aca="false">INDEX(Pricebook!$L$2:$L$1401,MATCH(A1376,Pricebook!$A$2:$A$1401,0))</f>
        <v>109.95</v>
      </c>
      <c r="E1376" s="21"/>
    </row>
    <row r="1377" customFormat="false" ht="15" hidden="false" customHeight="false" outlineLevel="0" collapsed="false">
      <c r="A1377" s="21" t="s">
        <v>2934</v>
      </c>
      <c r="B1377" s="21" t="str">
        <f aca="false">INDEX(Pricebook!$B$2:$B$1401,MATCH(A1377,Pricebook!$A$2:$A$1401,0))</f>
        <v>Cable tie 200mm, 100 pack, natural, Range B</v>
      </c>
      <c r="C1377" s="19" t="n">
        <f aca="false">INDEX(Pricebook!$G$2:$G$1401,MATCH(A1377,Pricebook!$A$2:$A$1401,0))</f>
        <v>4.95</v>
      </c>
      <c r="D1377" s="19" t="n">
        <f aca="false">INDEX(Pricebook!$L$2:$L$1401,MATCH(A1377,Pricebook!$A$2:$A$1401,0))</f>
        <v>7.65</v>
      </c>
      <c r="E1377" s="21"/>
    </row>
    <row r="1378" customFormat="false" ht="15" hidden="false" customHeight="false" outlineLevel="0" collapsed="false">
      <c r="A1378" s="21" t="s">
        <v>2936</v>
      </c>
      <c r="B1378" s="21" t="str">
        <f aca="false">INDEX(Pricebook!$B$2:$B$1401,MATCH(A1378,Pricebook!$A$2:$A$1401,0))</f>
        <v>Ring lug 1.5mm², 10 pack, Range A</v>
      </c>
      <c r="C1378" s="19" t="n">
        <f aca="false">INDEX(Pricebook!$G$2:$G$1401,MATCH(A1378,Pricebook!$A$2:$A$1401,0))</f>
        <v>4.68</v>
      </c>
      <c r="D1378" s="19" t="n">
        <f aca="false">INDEX(Pricebook!$L$2:$L$1401,MATCH(A1378,Pricebook!$A$2:$A$1401,0))</f>
        <v>8.55</v>
      </c>
      <c r="E1378" s="21"/>
    </row>
    <row r="1379" customFormat="false" ht="15" hidden="false" customHeight="false" outlineLevel="0" collapsed="false">
      <c r="A1379" s="21" t="s">
        <v>2938</v>
      </c>
      <c r="B1379" s="21" t="str">
        <f aca="false">INDEX(Pricebook!$B$2:$B$1401,MATCH(A1379,Pricebook!$A$2:$A$1401,0))</f>
        <v>Cable tie 100mm, 100 pack, black, Range C</v>
      </c>
      <c r="C1379" s="19" t="n">
        <f aca="false">INDEX(Pricebook!$G$2:$G$1401,MATCH(A1379,Pricebook!$A$2:$A$1401,0))</f>
        <v>3.52</v>
      </c>
      <c r="D1379" s="19" t="n">
        <f aca="false">INDEX(Pricebook!$L$2:$L$1401,MATCH(A1379,Pricebook!$A$2:$A$1401,0))</f>
        <v>6.4</v>
      </c>
      <c r="E1379" s="21"/>
    </row>
    <row r="1380" customFormat="false" ht="15" hidden="false" customHeight="false" outlineLevel="0" collapsed="false">
      <c r="A1380" s="21" t="s">
        <v>2940</v>
      </c>
      <c r="B1380" s="21" t="str">
        <f aca="false">INDEX(Pricebook!$B$2:$B$1401,MATCH(A1380,Pricebook!$A$2:$A$1401,0))</f>
        <v>Cable tie 370mm, 100 pack, natural, Range D</v>
      </c>
      <c r="C1380" s="19" t="n">
        <f aca="false">INDEX(Pricebook!$G$2:$G$1401,MATCH(A1380,Pricebook!$A$2:$A$1401,0))</f>
        <v>17.56</v>
      </c>
      <c r="D1380" s="19" t="n">
        <f aca="false">INDEX(Pricebook!$L$2:$L$1401,MATCH(A1380,Pricebook!$A$2:$A$1401,0))</f>
        <v>31.95</v>
      </c>
      <c r="E1380" s="21"/>
    </row>
    <row r="1381" customFormat="false" ht="15" hidden="false" customHeight="false" outlineLevel="0" collapsed="false">
      <c r="A1381" s="21" t="s">
        <v>2942</v>
      </c>
      <c r="B1381" s="21" t="str">
        <f aca="false">INDEX(Pricebook!$B$2:$B$1401,MATCH(A1381,Pricebook!$A$2:$A$1401,0))</f>
        <v>Ring lug 1.5mm², 10 pack, Range B</v>
      </c>
      <c r="C1381" s="19" t="n">
        <f aca="false">INDEX(Pricebook!$G$2:$G$1401,MATCH(A1381,Pricebook!$A$2:$A$1401,0))</f>
        <v>5.51</v>
      </c>
      <c r="D1381" s="19" t="n">
        <f aca="false">INDEX(Pricebook!$L$2:$L$1401,MATCH(A1381,Pricebook!$A$2:$A$1401,0))</f>
        <v>8.9</v>
      </c>
      <c r="E1381" s="21"/>
    </row>
    <row r="1382" customFormat="false" ht="15" hidden="false" customHeight="false" outlineLevel="0" collapsed="false">
      <c r="A1382" s="21" t="s">
        <v>2944</v>
      </c>
      <c r="B1382" s="21" t="str">
        <f aca="false">INDEX(Pricebook!$B$2:$B$1401,MATCH(A1382,Pricebook!$A$2:$A$1401,0))</f>
        <v>Ring lug 35mm², 10 pack, Range A</v>
      </c>
      <c r="C1382" s="19" t="n">
        <f aca="false">INDEX(Pricebook!$G$2:$G$1401,MATCH(A1382,Pricebook!$A$2:$A$1401,0))</f>
        <v>25.96</v>
      </c>
      <c r="D1382" s="19" t="n">
        <f aca="false">INDEX(Pricebook!$L$2:$L$1401,MATCH(A1382,Pricebook!$A$2:$A$1401,0))</f>
        <v>47.2</v>
      </c>
      <c r="E1382" s="21"/>
    </row>
    <row r="1383" customFormat="false" ht="15" hidden="false" customHeight="false" outlineLevel="0" collapsed="false">
      <c r="A1383" s="21" t="s">
        <v>2946</v>
      </c>
      <c r="B1383" s="21" t="str">
        <f aca="false">INDEX(Pricebook!$B$2:$B$1401,MATCH(A1383,Pricebook!$A$2:$A$1401,0))</f>
        <v>Wall plug 6mm, 100 pack, Range A</v>
      </c>
      <c r="C1383" s="19" t="n">
        <f aca="false">INDEX(Pricebook!$G$2:$G$1401,MATCH(A1383,Pricebook!$A$2:$A$1401,0))</f>
        <v>5.53</v>
      </c>
      <c r="D1383" s="19" t="n">
        <f aca="false">INDEX(Pricebook!$L$2:$L$1401,MATCH(A1383,Pricebook!$A$2:$A$1401,0))</f>
        <v>10.1</v>
      </c>
      <c r="E1383" s="21"/>
    </row>
    <row r="1384" customFormat="false" ht="15" hidden="false" customHeight="false" outlineLevel="0" collapsed="false">
      <c r="A1384" s="21" t="s">
        <v>2948</v>
      </c>
      <c r="B1384" s="21" t="str">
        <f aca="false">INDEX(Pricebook!$B$2:$B$1401,MATCH(A1384,Pricebook!$A$2:$A$1401,0))</f>
        <v>Cable tie 370mm, 100 pack, black, Range B</v>
      </c>
      <c r="C1384" s="19" t="n">
        <f aca="false">INDEX(Pricebook!$G$2:$G$1401,MATCH(A1384,Pricebook!$A$2:$A$1401,0))</f>
        <v>13.08</v>
      </c>
      <c r="D1384" s="19" t="n">
        <f aca="false">INDEX(Pricebook!$L$2:$L$1401,MATCH(A1384,Pricebook!$A$2:$A$1401,0))</f>
        <v>23.8</v>
      </c>
      <c r="E1384" s="21"/>
    </row>
  </sheetData>
  <autoFilter ref="A1:E138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0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0"/>
    <col collapsed="false" customWidth="true" hidden="false" outlineLevel="0" max="3" min="3" style="0" width="13"/>
    <col collapsed="false" customWidth="true" hidden="false" outlineLevel="0" max="4" min="4" style="0" width="11"/>
    <col collapsed="false" customWidth="true" hidden="false" outlineLevel="0" max="5" min="5" style="0" width="3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4"/>
    <col collapsed="false" customWidth="true" hidden="false" outlineLevel="0" max="11" min="10" style="0" width="12"/>
    <col collapsed="false" customWidth="true" hidden="false" outlineLevel="0" max="12" min="12" style="0" width="14"/>
    <col collapsed="false" customWidth="true" hidden="false" outlineLevel="0" max="13" min="13" style="0" width="11"/>
  </cols>
  <sheetData>
    <row r="1" customFormat="false" ht="31.5" hidden="false" customHeight="true" outlineLevel="0" collapsed="false">
      <c r="A1" s="20" t="s">
        <v>2985</v>
      </c>
      <c r="B1" s="20" t="s">
        <v>2986</v>
      </c>
      <c r="C1" s="20" t="s">
        <v>2987</v>
      </c>
      <c r="D1" s="20" t="s">
        <v>82</v>
      </c>
      <c r="E1" s="20" t="s">
        <v>84</v>
      </c>
      <c r="F1" s="20" t="s">
        <v>2988</v>
      </c>
      <c r="G1" s="20" t="s">
        <v>2989</v>
      </c>
      <c r="H1" s="20" t="s">
        <v>2990</v>
      </c>
      <c r="I1" s="20" t="s">
        <v>2991</v>
      </c>
      <c r="J1" s="20" t="s">
        <v>2992</v>
      </c>
      <c r="K1" s="20" t="s">
        <v>2993</v>
      </c>
      <c r="L1" s="20" t="s">
        <v>2994</v>
      </c>
      <c r="M1" s="20" t="s">
        <v>2995</v>
      </c>
    </row>
    <row r="2" customFormat="false" ht="15" hidden="false" customHeight="false" outlineLevel="0" collapsed="false">
      <c r="A2" s="21" t="s">
        <v>2996</v>
      </c>
      <c r="B2" s="21" t="s">
        <v>2997</v>
      </c>
      <c r="C2" s="23" t="n">
        <v>46113</v>
      </c>
      <c r="D2" s="21" t="s">
        <v>1946</v>
      </c>
      <c r="E2" s="21" t="s">
        <v>1941</v>
      </c>
      <c r="F2" s="12" t="n">
        <v>2</v>
      </c>
      <c r="G2" s="19" t="n">
        <v>89.3</v>
      </c>
      <c r="H2" s="19" t="n">
        <v>56.24</v>
      </c>
      <c r="I2" s="19" t="n">
        <f aca="false">ROUND(F2*G2,2)</f>
        <v>178.6</v>
      </c>
      <c r="J2" s="19" t="n">
        <f aca="false">ROUND(F2*H2,2)</f>
        <v>112.48</v>
      </c>
      <c r="K2" s="19" t="n">
        <f aca="false">INDEX(Pricebook!$L$2:$L$1401,MATCH(D2,Pricebook!$A$2:$A$1401,0))</f>
        <v>93</v>
      </c>
      <c r="L2" s="19" t="n">
        <f aca="false">ROUND(F2*K2,2)</f>
        <v>186</v>
      </c>
      <c r="M2" s="24" t="n">
        <f aca="false">DATE(YEAR(C2),MONTH(C2),1)</f>
        <v>46113</v>
      </c>
    </row>
    <row r="3" customFormat="false" ht="15" hidden="false" customHeight="false" outlineLevel="0" collapsed="false">
      <c r="A3" s="21" t="s">
        <v>2996</v>
      </c>
      <c r="B3" s="21" t="s">
        <v>2997</v>
      </c>
      <c r="C3" s="23" t="n">
        <v>46113</v>
      </c>
      <c r="D3" s="21" t="s">
        <v>685</v>
      </c>
      <c r="E3" s="21" t="s">
        <v>366</v>
      </c>
      <c r="F3" s="12" t="n">
        <v>1</v>
      </c>
      <c r="G3" s="19" t="n">
        <v>53.3</v>
      </c>
      <c r="H3" s="19" t="n">
        <v>36.77</v>
      </c>
      <c r="I3" s="19" t="n">
        <f aca="false">ROUND(F3*G3,2)</f>
        <v>53.3</v>
      </c>
      <c r="J3" s="19" t="n">
        <f aca="false">ROUND(F3*H3,2)</f>
        <v>36.77</v>
      </c>
      <c r="K3" s="19" t="n">
        <f aca="false">INDEX(Pricebook!$L$2:$L$1401,MATCH(D3,Pricebook!$A$2:$A$1401,0))</f>
        <v>57.7</v>
      </c>
      <c r="L3" s="19" t="n">
        <f aca="false">ROUND(F3*K3,2)</f>
        <v>57.7</v>
      </c>
      <c r="M3" s="24" t="n">
        <f aca="false">DATE(YEAR(C3),MONTH(C3),1)</f>
        <v>46113</v>
      </c>
    </row>
    <row r="4" customFormat="false" ht="15" hidden="false" customHeight="false" outlineLevel="0" collapsed="false">
      <c r="A4" s="21" t="s">
        <v>2996</v>
      </c>
      <c r="B4" s="21" t="s">
        <v>2997</v>
      </c>
      <c r="C4" s="23" t="n">
        <v>46113</v>
      </c>
      <c r="D4" s="21" t="s">
        <v>523</v>
      </c>
      <c r="E4" s="21" t="s">
        <v>366</v>
      </c>
      <c r="F4" s="12" t="n">
        <v>3</v>
      </c>
      <c r="G4" s="19" t="n">
        <v>16.3</v>
      </c>
      <c r="H4" s="19" t="n">
        <v>11.11</v>
      </c>
      <c r="I4" s="19" t="n">
        <f aca="false">ROUND(F4*G4,2)</f>
        <v>48.9</v>
      </c>
      <c r="J4" s="19" t="n">
        <f aca="false">ROUND(F4*H4,2)</f>
        <v>33.33</v>
      </c>
      <c r="K4" s="19" t="n">
        <f aca="false">INDEX(Pricebook!$L$2:$L$1401,MATCH(D4,Pricebook!$A$2:$A$1401,0))</f>
        <v>17.45</v>
      </c>
      <c r="L4" s="19" t="n">
        <f aca="false">ROUND(F4*K4,2)</f>
        <v>52.35</v>
      </c>
      <c r="M4" s="24" t="n">
        <f aca="false">DATE(YEAR(C4),MONTH(C4),1)</f>
        <v>46113</v>
      </c>
    </row>
    <row r="5" customFormat="false" ht="15" hidden="false" customHeight="false" outlineLevel="0" collapsed="false">
      <c r="A5" s="21" t="s">
        <v>2996</v>
      </c>
      <c r="B5" s="21" t="s">
        <v>2997</v>
      </c>
      <c r="C5" s="23" t="n">
        <v>46113</v>
      </c>
      <c r="D5" s="21" t="s">
        <v>1432</v>
      </c>
      <c r="E5" s="21" t="s">
        <v>971</v>
      </c>
      <c r="F5" s="12" t="n">
        <v>1</v>
      </c>
      <c r="G5" s="19" t="n">
        <v>1442.9</v>
      </c>
      <c r="H5" s="19" t="n">
        <v>1071.1</v>
      </c>
      <c r="I5" s="19" t="n">
        <f aca="false">ROUND(F5*G5,2)</f>
        <v>1442.9</v>
      </c>
      <c r="J5" s="19" t="n">
        <f aca="false">ROUND(F5*H5,2)</f>
        <v>1071.1</v>
      </c>
      <c r="K5" s="19" t="n">
        <f aca="false">INDEX(Pricebook!$L$2:$L$1401,MATCH(D5,Pricebook!$A$2:$A$1401,0))</f>
        <v>1686.85</v>
      </c>
      <c r="L5" s="19" t="n">
        <f aca="false">ROUND(F5*K5,2)</f>
        <v>1686.85</v>
      </c>
      <c r="M5" s="24" t="n">
        <f aca="false">DATE(YEAR(C5),MONTH(C5),1)</f>
        <v>46113</v>
      </c>
    </row>
    <row r="6" customFormat="false" ht="15" hidden="false" customHeight="false" outlineLevel="0" collapsed="false">
      <c r="A6" s="21" t="s">
        <v>2996</v>
      </c>
      <c r="B6" s="21" t="s">
        <v>2997</v>
      </c>
      <c r="C6" s="23" t="n">
        <v>46113</v>
      </c>
      <c r="D6" s="21" t="s">
        <v>685</v>
      </c>
      <c r="E6" s="21" t="s">
        <v>366</v>
      </c>
      <c r="F6" s="12" t="n">
        <v>1</v>
      </c>
      <c r="G6" s="19" t="n">
        <v>53.3</v>
      </c>
      <c r="H6" s="19" t="n">
        <v>36.77</v>
      </c>
      <c r="I6" s="19" t="n">
        <f aca="false">ROUND(F6*G6,2)</f>
        <v>53.3</v>
      </c>
      <c r="J6" s="19" t="n">
        <f aca="false">ROUND(F6*H6,2)</f>
        <v>36.77</v>
      </c>
      <c r="K6" s="19" t="n">
        <f aca="false">INDEX(Pricebook!$L$2:$L$1401,MATCH(D6,Pricebook!$A$2:$A$1401,0))</f>
        <v>57.7</v>
      </c>
      <c r="L6" s="19" t="n">
        <f aca="false">ROUND(F6*K6,2)</f>
        <v>57.7</v>
      </c>
      <c r="M6" s="24" t="n">
        <f aca="false">DATE(YEAR(C6),MONTH(C6),1)</f>
        <v>46113</v>
      </c>
    </row>
    <row r="7" customFormat="false" ht="15" hidden="false" customHeight="false" outlineLevel="0" collapsed="false">
      <c r="A7" s="21" t="s">
        <v>2996</v>
      </c>
      <c r="B7" s="21" t="s">
        <v>2997</v>
      </c>
      <c r="C7" s="23" t="n">
        <v>46113</v>
      </c>
      <c r="D7" s="21" t="s">
        <v>1300</v>
      </c>
      <c r="E7" s="21" t="s">
        <v>971</v>
      </c>
      <c r="F7" s="12" t="n">
        <v>55</v>
      </c>
      <c r="G7" s="19" t="n">
        <v>1.35</v>
      </c>
      <c r="H7" s="19" t="n">
        <v>0.99</v>
      </c>
      <c r="I7" s="19" t="n">
        <f aca="false">ROUND(F7*G7,2)</f>
        <v>74.25</v>
      </c>
      <c r="J7" s="19" t="n">
        <f aca="false">ROUND(F7*H7,2)</f>
        <v>54.45</v>
      </c>
      <c r="K7" s="19" t="n">
        <f aca="false">INDEX(Pricebook!$L$2:$L$1401,MATCH(D7,Pricebook!$A$2:$A$1401,0))</f>
        <v>1.6</v>
      </c>
      <c r="L7" s="19" t="n">
        <f aca="false">ROUND(F7*K7,2)</f>
        <v>88</v>
      </c>
      <c r="M7" s="24" t="n">
        <f aca="false">DATE(YEAR(C7),MONTH(C7),1)</f>
        <v>46113</v>
      </c>
    </row>
    <row r="8" customFormat="false" ht="15" hidden="false" customHeight="false" outlineLevel="0" collapsed="false">
      <c r="A8" s="21" t="s">
        <v>2996</v>
      </c>
      <c r="B8" s="21" t="s">
        <v>2997</v>
      </c>
      <c r="C8" s="23" t="n">
        <v>46113</v>
      </c>
      <c r="D8" s="21" t="s">
        <v>2922</v>
      </c>
      <c r="E8" s="21" t="s">
        <v>2748</v>
      </c>
      <c r="F8" s="12" t="n">
        <v>3</v>
      </c>
      <c r="G8" s="19" t="n">
        <v>2.55</v>
      </c>
      <c r="H8" s="19" t="n">
        <v>1.42</v>
      </c>
      <c r="I8" s="19" t="n">
        <f aca="false">ROUND(F8*G8,2)</f>
        <v>7.65</v>
      </c>
      <c r="J8" s="19" t="n">
        <f aca="false">ROUND(F8*H8,2)</f>
        <v>4.26</v>
      </c>
      <c r="K8" s="19" t="n">
        <f aca="false">INDEX(Pricebook!$L$2:$L$1401,MATCH(D8,Pricebook!$A$2:$A$1401,0))</f>
        <v>2.75</v>
      </c>
      <c r="L8" s="19" t="n">
        <f aca="false">ROUND(F8*K8,2)</f>
        <v>8.25</v>
      </c>
      <c r="M8" s="24" t="n">
        <f aca="false">DATE(YEAR(C8),MONTH(C8),1)</f>
        <v>46113</v>
      </c>
    </row>
    <row r="9" customFormat="false" ht="15" hidden="false" customHeight="false" outlineLevel="0" collapsed="false">
      <c r="A9" s="21" t="s">
        <v>2996</v>
      </c>
      <c r="B9" s="21" t="s">
        <v>2997</v>
      </c>
      <c r="C9" s="23" t="n">
        <v>46113</v>
      </c>
      <c r="D9" s="21" t="s">
        <v>1408</v>
      </c>
      <c r="E9" s="21" t="s">
        <v>971</v>
      </c>
      <c r="F9" s="12" t="n">
        <v>80</v>
      </c>
      <c r="G9" s="19" t="n">
        <v>5.7</v>
      </c>
      <c r="H9" s="19" t="n">
        <v>4.6</v>
      </c>
      <c r="I9" s="19" t="n">
        <f aca="false">ROUND(F9*G9,2)</f>
        <v>456</v>
      </c>
      <c r="J9" s="19" t="n">
        <f aca="false">ROUND(F9*H9,2)</f>
        <v>368</v>
      </c>
      <c r="K9" s="19" t="n">
        <f aca="false">INDEX(Pricebook!$L$2:$L$1401,MATCH(D9,Pricebook!$A$2:$A$1401,0))</f>
        <v>5.7</v>
      </c>
      <c r="L9" s="19" t="n">
        <f aca="false">ROUND(F9*K9,2)</f>
        <v>456</v>
      </c>
      <c r="M9" s="24" t="n">
        <f aca="false">DATE(YEAR(C9),MONTH(C9),1)</f>
        <v>46113</v>
      </c>
    </row>
    <row r="10" customFormat="false" ht="15" hidden="false" customHeight="false" outlineLevel="0" collapsed="false">
      <c r="A10" s="21" t="s">
        <v>2996</v>
      </c>
      <c r="B10" s="21" t="s">
        <v>2997</v>
      </c>
      <c r="C10" s="23" t="n">
        <v>46113</v>
      </c>
      <c r="D10" s="21" t="s">
        <v>713</v>
      </c>
      <c r="E10" s="21" t="s">
        <v>366</v>
      </c>
      <c r="F10" s="12" t="n">
        <v>2</v>
      </c>
      <c r="G10" s="19" t="n">
        <v>22.4</v>
      </c>
      <c r="H10" s="19" t="n">
        <v>15.31</v>
      </c>
      <c r="I10" s="19" t="n">
        <f aca="false">ROUND(F10*G10,2)</f>
        <v>44.8</v>
      </c>
      <c r="J10" s="19" t="n">
        <f aca="false">ROUND(F10*H10,2)</f>
        <v>30.62</v>
      </c>
      <c r="K10" s="19" t="n">
        <f aca="false">INDEX(Pricebook!$L$2:$L$1401,MATCH(D10,Pricebook!$A$2:$A$1401,0))</f>
        <v>24.05</v>
      </c>
      <c r="L10" s="19" t="n">
        <f aca="false">ROUND(F10*K10,2)</f>
        <v>48.1</v>
      </c>
      <c r="M10" s="24" t="n">
        <f aca="false">DATE(YEAR(C10),MONTH(C10),1)</f>
        <v>46113</v>
      </c>
    </row>
    <row r="11" customFormat="false" ht="15" hidden="false" customHeight="false" outlineLevel="0" collapsed="false">
      <c r="A11" s="21" t="s">
        <v>2996</v>
      </c>
      <c r="B11" s="21" t="s">
        <v>2997</v>
      </c>
      <c r="C11" s="23" t="n">
        <v>46113</v>
      </c>
      <c r="D11" s="21" t="s">
        <v>2058</v>
      </c>
      <c r="E11" s="21" t="s">
        <v>1941</v>
      </c>
      <c r="F11" s="12" t="n">
        <v>3</v>
      </c>
      <c r="G11" s="19" t="n">
        <v>32.95</v>
      </c>
      <c r="H11" s="19" t="n">
        <v>20.9</v>
      </c>
      <c r="I11" s="19" t="n">
        <f aca="false">ROUND(F11*G11,2)</f>
        <v>98.85</v>
      </c>
      <c r="J11" s="19" t="n">
        <f aca="false">ROUND(F11*H11,2)</f>
        <v>62.7</v>
      </c>
      <c r="K11" s="19" t="n">
        <f aca="false">INDEX(Pricebook!$L$2:$L$1401,MATCH(D11,Pricebook!$A$2:$A$1401,0))</f>
        <v>34.6</v>
      </c>
      <c r="L11" s="19" t="n">
        <f aca="false">ROUND(F11*K11,2)</f>
        <v>103.8</v>
      </c>
      <c r="M11" s="24" t="n">
        <f aca="false">DATE(YEAR(C11),MONTH(C11),1)</f>
        <v>46113</v>
      </c>
    </row>
    <row r="12" customFormat="false" ht="15" hidden="false" customHeight="false" outlineLevel="0" collapsed="false">
      <c r="A12" s="21" t="s">
        <v>2998</v>
      </c>
      <c r="B12" s="21" t="s">
        <v>2999</v>
      </c>
      <c r="C12" s="23" t="n">
        <v>46113</v>
      </c>
      <c r="D12" s="21" t="s">
        <v>1450</v>
      </c>
      <c r="E12" s="21" t="s">
        <v>1452</v>
      </c>
      <c r="F12" s="12" t="n">
        <v>3</v>
      </c>
      <c r="G12" s="19" t="n">
        <v>100</v>
      </c>
      <c r="H12" s="19" t="n">
        <v>60.41</v>
      </c>
      <c r="I12" s="19" t="n">
        <f aca="false">ROUND(F12*G12,2)</f>
        <v>300</v>
      </c>
      <c r="J12" s="19" t="n">
        <f aca="false">ROUND(F12*H12,2)</f>
        <v>181.23</v>
      </c>
      <c r="K12" s="19" t="n">
        <f aca="false">INDEX(Pricebook!$L$2:$L$1401,MATCH(D12,Pricebook!$A$2:$A$1401,0))</f>
        <v>102.7</v>
      </c>
      <c r="L12" s="19" t="n">
        <f aca="false">ROUND(F12*K12,2)</f>
        <v>308.1</v>
      </c>
      <c r="M12" s="24" t="n">
        <f aca="false">DATE(YEAR(C12),MONTH(C12),1)</f>
        <v>46113</v>
      </c>
    </row>
    <row r="13" customFormat="false" ht="15" hidden="false" customHeight="false" outlineLevel="0" collapsed="false">
      <c r="A13" s="21" t="s">
        <v>2998</v>
      </c>
      <c r="B13" s="21" t="s">
        <v>2999</v>
      </c>
      <c r="C13" s="23" t="n">
        <v>46113</v>
      </c>
      <c r="D13" s="21" t="s">
        <v>2309</v>
      </c>
      <c r="E13" s="21" t="s">
        <v>2202</v>
      </c>
      <c r="F13" s="12" t="n">
        <v>4</v>
      </c>
      <c r="G13" s="19" t="n">
        <v>44.65</v>
      </c>
      <c r="H13" s="19" t="n">
        <v>30.79</v>
      </c>
      <c r="I13" s="19" t="n">
        <f aca="false">ROUND(F13*G13,2)</f>
        <v>178.6</v>
      </c>
      <c r="J13" s="19" t="n">
        <f aca="false">ROUND(F13*H13,2)</f>
        <v>123.16</v>
      </c>
      <c r="K13" s="19" t="n">
        <f aca="false">INDEX(Pricebook!$L$2:$L$1401,MATCH(D13,Pricebook!$A$2:$A$1401,0))</f>
        <v>48.05</v>
      </c>
      <c r="L13" s="19" t="n">
        <f aca="false">ROUND(F13*K13,2)</f>
        <v>192.2</v>
      </c>
      <c r="M13" s="24" t="n">
        <f aca="false">DATE(YEAR(C13),MONTH(C13),1)</f>
        <v>46113</v>
      </c>
    </row>
    <row r="14" customFormat="false" ht="15" hidden="false" customHeight="false" outlineLevel="0" collapsed="false">
      <c r="A14" s="21" t="s">
        <v>2998</v>
      </c>
      <c r="B14" s="21" t="s">
        <v>2999</v>
      </c>
      <c r="C14" s="23" t="n">
        <v>46113</v>
      </c>
      <c r="D14" s="21" t="s">
        <v>2422</v>
      </c>
      <c r="E14" s="21" t="s">
        <v>2202</v>
      </c>
      <c r="F14" s="12" t="n">
        <v>5</v>
      </c>
      <c r="G14" s="19" t="n">
        <v>44.85</v>
      </c>
      <c r="H14" s="19" t="n">
        <v>26.64</v>
      </c>
      <c r="I14" s="19" t="n">
        <f aca="false">ROUND(F14*G14,2)</f>
        <v>224.25</v>
      </c>
      <c r="J14" s="19" t="n">
        <f aca="false">ROUND(F14*H14,2)</f>
        <v>133.2</v>
      </c>
      <c r="K14" s="19" t="n">
        <f aca="false">INDEX(Pricebook!$L$2:$L$1401,MATCH(D14,Pricebook!$A$2:$A$1401,0))</f>
        <v>48.05</v>
      </c>
      <c r="L14" s="19" t="n">
        <f aca="false">ROUND(F14*K14,2)</f>
        <v>240.25</v>
      </c>
      <c r="M14" s="24" t="n">
        <f aca="false">DATE(YEAR(C14),MONTH(C14),1)</f>
        <v>46113</v>
      </c>
    </row>
    <row r="15" customFormat="false" ht="15" hidden="false" customHeight="false" outlineLevel="0" collapsed="false">
      <c r="A15" s="21" t="s">
        <v>2998</v>
      </c>
      <c r="B15" s="21" t="s">
        <v>2999</v>
      </c>
      <c r="C15" s="23" t="n">
        <v>46113</v>
      </c>
      <c r="D15" s="21" t="s">
        <v>2309</v>
      </c>
      <c r="E15" s="21" t="s">
        <v>2202</v>
      </c>
      <c r="F15" s="12" t="n">
        <v>2</v>
      </c>
      <c r="G15" s="19" t="n">
        <v>44.65</v>
      </c>
      <c r="H15" s="19" t="n">
        <v>30.79</v>
      </c>
      <c r="I15" s="19" t="n">
        <f aca="false">ROUND(F15*G15,2)</f>
        <v>89.3</v>
      </c>
      <c r="J15" s="19" t="n">
        <f aca="false">ROUND(F15*H15,2)</f>
        <v>61.58</v>
      </c>
      <c r="K15" s="19" t="n">
        <f aca="false">INDEX(Pricebook!$L$2:$L$1401,MATCH(D15,Pricebook!$A$2:$A$1401,0))</f>
        <v>48.05</v>
      </c>
      <c r="L15" s="19" t="n">
        <f aca="false">ROUND(F15*K15,2)</f>
        <v>96.1</v>
      </c>
      <c r="M15" s="24" t="n">
        <f aca="false">DATE(YEAR(C15),MONTH(C15),1)</f>
        <v>46113</v>
      </c>
    </row>
    <row r="16" customFormat="false" ht="15" hidden="false" customHeight="false" outlineLevel="0" collapsed="false">
      <c r="A16" s="21" t="s">
        <v>2998</v>
      </c>
      <c r="B16" s="21" t="s">
        <v>2999</v>
      </c>
      <c r="C16" s="23" t="n">
        <v>46113</v>
      </c>
      <c r="D16" s="21" t="s">
        <v>2428</v>
      </c>
      <c r="E16" s="21" t="s">
        <v>2202</v>
      </c>
      <c r="F16" s="12" t="n">
        <v>14</v>
      </c>
      <c r="G16" s="19" t="n">
        <v>14.45</v>
      </c>
      <c r="H16" s="19" t="n">
        <v>8.52</v>
      </c>
      <c r="I16" s="19" t="n">
        <f aca="false">ROUND(F16*G16,2)</f>
        <v>202.3</v>
      </c>
      <c r="J16" s="19" t="n">
        <f aca="false">ROUND(F16*H16,2)</f>
        <v>119.28</v>
      </c>
      <c r="K16" s="19" t="n">
        <f aca="false">INDEX(Pricebook!$L$2:$L$1401,MATCH(D16,Pricebook!$A$2:$A$1401,0))</f>
        <v>15.4</v>
      </c>
      <c r="L16" s="19" t="n">
        <f aca="false">ROUND(F16*K16,2)</f>
        <v>215.6</v>
      </c>
      <c r="M16" s="24" t="n">
        <f aca="false">DATE(YEAR(C16),MONTH(C16),1)</f>
        <v>46113</v>
      </c>
    </row>
    <row r="17" customFormat="false" ht="15" hidden="false" customHeight="false" outlineLevel="0" collapsed="false">
      <c r="A17" s="21" t="s">
        <v>2998</v>
      </c>
      <c r="B17" s="21" t="s">
        <v>2999</v>
      </c>
      <c r="C17" s="23" t="n">
        <v>46113</v>
      </c>
      <c r="D17" s="21" t="s">
        <v>805</v>
      </c>
      <c r="E17" s="21" t="s">
        <v>366</v>
      </c>
      <c r="F17" s="12" t="n">
        <v>3</v>
      </c>
      <c r="G17" s="19" t="n">
        <v>30.9</v>
      </c>
      <c r="H17" s="19" t="n">
        <v>21.08</v>
      </c>
      <c r="I17" s="19" t="n">
        <f aca="false">ROUND(F17*G17,2)</f>
        <v>92.7</v>
      </c>
      <c r="J17" s="19" t="n">
        <f aca="false">ROUND(F17*H17,2)</f>
        <v>63.24</v>
      </c>
      <c r="K17" s="19" t="n">
        <f aca="false">INDEX(Pricebook!$L$2:$L$1401,MATCH(D17,Pricebook!$A$2:$A$1401,0))</f>
        <v>33.05</v>
      </c>
      <c r="L17" s="19" t="n">
        <f aca="false">ROUND(F17*K17,2)</f>
        <v>99.15</v>
      </c>
      <c r="M17" s="24" t="n">
        <f aca="false">DATE(YEAR(C17),MONTH(C17),1)</f>
        <v>46113</v>
      </c>
    </row>
    <row r="18" customFormat="false" ht="15" hidden="false" customHeight="false" outlineLevel="0" collapsed="false">
      <c r="A18" s="21" t="s">
        <v>2998</v>
      </c>
      <c r="B18" s="21" t="s">
        <v>2999</v>
      </c>
      <c r="C18" s="23" t="n">
        <v>46113</v>
      </c>
      <c r="D18" s="21" t="s">
        <v>2208</v>
      </c>
      <c r="E18" s="21" t="s">
        <v>2202</v>
      </c>
      <c r="F18" s="12" t="n">
        <v>3</v>
      </c>
      <c r="G18" s="19" t="n">
        <v>35.2</v>
      </c>
      <c r="H18" s="19" t="n">
        <v>20.79</v>
      </c>
      <c r="I18" s="19" t="n">
        <f aca="false">ROUND(F18*G18,2)</f>
        <v>105.6</v>
      </c>
      <c r="J18" s="19" t="n">
        <f aca="false">ROUND(F18*H18,2)</f>
        <v>62.37</v>
      </c>
      <c r="K18" s="19" t="n">
        <f aca="false">INDEX(Pricebook!$L$2:$L$1401,MATCH(D18,Pricebook!$A$2:$A$1401,0))</f>
        <v>37.5</v>
      </c>
      <c r="L18" s="19" t="n">
        <f aca="false">ROUND(F18*K18,2)</f>
        <v>112.5</v>
      </c>
      <c r="M18" s="24" t="n">
        <f aca="false">DATE(YEAR(C18),MONTH(C18),1)</f>
        <v>46113</v>
      </c>
    </row>
    <row r="19" customFormat="false" ht="15" hidden="false" customHeight="false" outlineLevel="0" collapsed="false">
      <c r="A19" s="21" t="s">
        <v>2998</v>
      </c>
      <c r="B19" s="21" t="s">
        <v>2999</v>
      </c>
      <c r="C19" s="23" t="n">
        <v>46113</v>
      </c>
      <c r="D19" s="21" t="s">
        <v>1751</v>
      </c>
      <c r="E19" s="21" t="s">
        <v>1452</v>
      </c>
      <c r="F19" s="12" t="n">
        <v>3</v>
      </c>
      <c r="G19" s="19" t="n">
        <v>80.5</v>
      </c>
      <c r="H19" s="19" t="n">
        <v>49.1</v>
      </c>
      <c r="I19" s="19" t="n">
        <f aca="false">ROUND(F19*G19,2)</f>
        <v>241.5</v>
      </c>
      <c r="J19" s="19" t="n">
        <f aca="false">ROUND(F19*H19,2)</f>
        <v>147.3</v>
      </c>
      <c r="K19" s="19" t="n">
        <f aca="false">INDEX(Pricebook!$L$2:$L$1401,MATCH(D19,Pricebook!$A$2:$A$1401,0))</f>
        <v>83.5</v>
      </c>
      <c r="L19" s="19" t="n">
        <f aca="false">ROUND(F19*K19,2)</f>
        <v>250.5</v>
      </c>
      <c r="M19" s="24" t="n">
        <f aca="false">DATE(YEAR(C19),MONTH(C19),1)</f>
        <v>46113</v>
      </c>
    </row>
    <row r="20" customFormat="false" ht="15" hidden="false" customHeight="false" outlineLevel="0" collapsed="false">
      <c r="A20" s="21" t="s">
        <v>2998</v>
      </c>
      <c r="B20" s="21" t="s">
        <v>2999</v>
      </c>
      <c r="C20" s="23" t="n">
        <v>46113</v>
      </c>
      <c r="D20" s="21" t="s">
        <v>1865</v>
      </c>
      <c r="E20" s="21" t="s">
        <v>1452</v>
      </c>
      <c r="F20" s="12" t="n">
        <v>6</v>
      </c>
      <c r="G20" s="19" t="n">
        <v>63</v>
      </c>
      <c r="H20" s="19" t="n">
        <v>37.99</v>
      </c>
      <c r="I20" s="19" t="n">
        <f aca="false">ROUND(F20*G20,2)</f>
        <v>378</v>
      </c>
      <c r="J20" s="19" t="n">
        <f aca="false">ROUND(F20*H20,2)</f>
        <v>227.94</v>
      </c>
      <c r="K20" s="19" t="n">
        <f aca="false">INDEX(Pricebook!$L$2:$L$1401,MATCH(D20,Pricebook!$A$2:$A$1401,0))</f>
        <v>64.6</v>
      </c>
      <c r="L20" s="19" t="n">
        <f aca="false">ROUND(F20*K20,2)</f>
        <v>387.6</v>
      </c>
      <c r="M20" s="24" t="n">
        <f aca="false">DATE(YEAR(C20),MONTH(C20),1)</f>
        <v>46113</v>
      </c>
    </row>
    <row r="21" customFormat="false" ht="15" hidden="false" customHeight="false" outlineLevel="0" collapsed="false">
      <c r="A21" s="21" t="s">
        <v>2998</v>
      </c>
      <c r="B21" s="21" t="s">
        <v>2999</v>
      </c>
      <c r="C21" s="23" t="n">
        <v>46113</v>
      </c>
      <c r="D21" s="21" t="s">
        <v>623</v>
      </c>
      <c r="E21" s="21" t="s">
        <v>366</v>
      </c>
      <c r="F21" s="12" t="n">
        <v>1</v>
      </c>
      <c r="G21" s="19" t="n">
        <v>15.25</v>
      </c>
      <c r="H21" s="19" t="n">
        <v>10.45</v>
      </c>
      <c r="I21" s="19" t="n">
        <f aca="false">ROUND(F21*G21,2)</f>
        <v>15.25</v>
      </c>
      <c r="J21" s="19" t="n">
        <f aca="false">ROUND(F21*H21,2)</f>
        <v>10.45</v>
      </c>
      <c r="K21" s="19" t="n">
        <f aca="false">INDEX(Pricebook!$L$2:$L$1401,MATCH(D21,Pricebook!$A$2:$A$1401,0))</f>
        <v>16.4</v>
      </c>
      <c r="L21" s="19" t="n">
        <f aca="false">ROUND(F21*K21,2)</f>
        <v>16.4</v>
      </c>
      <c r="M21" s="24" t="n">
        <f aca="false">DATE(YEAR(C21),MONTH(C21),1)</f>
        <v>46113</v>
      </c>
    </row>
    <row r="22" customFormat="false" ht="15" hidden="false" customHeight="false" outlineLevel="0" collapsed="false">
      <c r="A22" s="21" t="s">
        <v>2998</v>
      </c>
      <c r="B22" s="21" t="s">
        <v>2999</v>
      </c>
      <c r="C22" s="23" t="n">
        <v>46113</v>
      </c>
      <c r="D22" s="21" t="s">
        <v>1506</v>
      </c>
      <c r="E22" s="21" t="s">
        <v>1452</v>
      </c>
      <c r="F22" s="12" t="n">
        <v>4</v>
      </c>
      <c r="G22" s="19" t="n">
        <v>70</v>
      </c>
      <c r="H22" s="19" t="n">
        <v>42.71</v>
      </c>
      <c r="I22" s="19" t="n">
        <f aca="false">ROUND(F22*G22,2)</f>
        <v>280</v>
      </c>
      <c r="J22" s="19" t="n">
        <f aca="false">ROUND(F22*H22,2)</f>
        <v>170.84</v>
      </c>
      <c r="K22" s="19" t="n">
        <f aca="false">INDEX(Pricebook!$L$2:$L$1401,MATCH(D22,Pricebook!$A$2:$A$1401,0))</f>
        <v>72.6</v>
      </c>
      <c r="L22" s="19" t="n">
        <f aca="false">ROUND(F22*K22,2)</f>
        <v>290.4</v>
      </c>
      <c r="M22" s="24" t="n">
        <f aca="false">DATE(YEAR(C22),MONTH(C22),1)</f>
        <v>46113</v>
      </c>
    </row>
    <row r="23" customFormat="false" ht="15" hidden="false" customHeight="false" outlineLevel="0" collapsed="false">
      <c r="A23" s="21" t="s">
        <v>2998</v>
      </c>
      <c r="B23" s="21" t="s">
        <v>2999</v>
      </c>
      <c r="C23" s="23" t="n">
        <v>46113</v>
      </c>
      <c r="D23" s="21" t="s">
        <v>2218</v>
      </c>
      <c r="E23" s="21" t="s">
        <v>2202</v>
      </c>
      <c r="F23" s="12" t="n">
        <v>9</v>
      </c>
      <c r="G23" s="19" t="n">
        <v>6.05</v>
      </c>
      <c r="H23" s="19" t="n">
        <v>3.98</v>
      </c>
      <c r="I23" s="19" t="n">
        <f aca="false">ROUND(F23*G23,2)</f>
        <v>54.45</v>
      </c>
      <c r="J23" s="19" t="n">
        <f aca="false">ROUND(F23*H23,2)</f>
        <v>35.82</v>
      </c>
      <c r="K23" s="19" t="n">
        <f aca="false">INDEX(Pricebook!$L$2:$L$1401,MATCH(D23,Pricebook!$A$2:$A$1401,0))</f>
        <v>6.4</v>
      </c>
      <c r="L23" s="19" t="n">
        <f aca="false">ROUND(F23*K23,2)</f>
        <v>57.6</v>
      </c>
      <c r="M23" s="24" t="n">
        <f aca="false">DATE(YEAR(C23),MONTH(C23),1)</f>
        <v>46113</v>
      </c>
    </row>
    <row r="24" customFormat="false" ht="15" hidden="false" customHeight="false" outlineLevel="0" collapsed="false">
      <c r="A24" s="21" t="s">
        <v>2998</v>
      </c>
      <c r="B24" s="21" t="s">
        <v>2999</v>
      </c>
      <c r="C24" s="23" t="n">
        <v>46113</v>
      </c>
      <c r="D24" s="21" t="s">
        <v>2428</v>
      </c>
      <c r="E24" s="21" t="s">
        <v>2202</v>
      </c>
      <c r="F24" s="12" t="n">
        <v>9</v>
      </c>
      <c r="G24" s="19" t="n">
        <v>14.45</v>
      </c>
      <c r="H24" s="19" t="n">
        <v>8.52</v>
      </c>
      <c r="I24" s="19" t="n">
        <f aca="false">ROUND(F24*G24,2)</f>
        <v>130.05</v>
      </c>
      <c r="J24" s="19" t="n">
        <f aca="false">ROUND(F24*H24,2)</f>
        <v>76.68</v>
      </c>
      <c r="K24" s="19" t="n">
        <f aca="false">INDEX(Pricebook!$L$2:$L$1401,MATCH(D24,Pricebook!$A$2:$A$1401,0))</f>
        <v>15.4</v>
      </c>
      <c r="L24" s="19" t="n">
        <f aca="false">ROUND(F24*K24,2)</f>
        <v>138.6</v>
      </c>
      <c r="M24" s="24" t="n">
        <f aca="false">DATE(YEAR(C24),MONTH(C24),1)</f>
        <v>46113</v>
      </c>
    </row>
    <row r="25" customFormat="false" ht="15" hidden="false" customHeight="false" outlineLevel="0" collapsed="false">
      <c r="A25" s="21" t="s">
        <v>2998</v>
      </c>
      <c r="B25" s="21" t="s">
        <v>2999</v>
      </c>
      <c r="C25" s="23" t="n">
        <v>46113</v>
      </c>
      <c r="D25" s="21" t="s">
        <v>481</v>
      </c>
      <c r="E25" s="21" t="s">
        <v>366</v>
      </c>
      <c r="F25" s="12" t="n">
        <v>1</v>
      </c>
      <c r="G25" s="19" t="n">
        <v>127.3</v>
      </c>
      <c r="H25" s="19" t="n">
        <v>100.53</v>
      </c>
      <c r="I25" s="19" t="n">
        <f aca="false">ROUND(F25*G25,2)</f>
        <v>127.3</v>
      </c>
      <c r="J25" s="19" t="n">
        <f aca="false">ROUND(F25*H25,2)</f>
        <v>100.53</v>
      </c>
      <c r="K25" s="19" t="n">
        <f aca="false">INDEX(Pricebook!$L$2:$L$1401,MATCH(D25,Pricebook!$A$2:$A$1401,0))</f>
        <v>137.2</v>
      </c>
      <c r="L25" s="19" t="n">
        <f aca="false">ROUND(F25*K25,2)</f>
        <v>137.2</v>
      </c>
      <c r="M25" s="24" t="n">
        <f aca="false">DATE(YEAR(C25),MONTH(C25),1)</f>
        <v>46113</v>
      </c>
    </row>
    <row r="26" customFormat="false" ht="15" hidden="false" customHeight="false" outlineLevel="0" collapsed="false">
      <c r="A26" s="21" t="s">
        <v>2998</v>
      </c>
      <c r="B26" s="21" t="s">
        <v>2999</v>
      </c>
      <c r="C26" s="23" t="n">
        <v>46113</v>
      </c>
      <c r="D26" s="21" t="s">
        <v>1518</v>
      </c>
      <c r="E26" s="21" t="s">
        <v>1452</v>
      </c>
      <c r="F26" s="12" t="n">
        <v>4</v>
      </c>
      <c r="G26" s="19" t="n">
        <v>25.7</v>
      </c>
      <c r="H26" s="19" t="n">
        <v>15.5</v>
      </c>
      <c r="I26" s="19" t="n">
        <f aca="false">ROUND(F26*G26,2)</f>
        <v>102.8</v>
      </c>
      <c r="J26" s="19" t="n">
        <f aca="false">ROUND(F26*H26,2)</f>
        <v>62</v>
      </c>
      <c r="K26" s="19" t="n">
        <f aca="false">INDEX(Pricebook!$L$2:$L$1401,MATCH(D26,Pricebook!$A$2:$A$1401,0))</f>
        <v>26.35</v>
      </c>
      <c r="L26" s="19" t="n">
        <f aca="false">ROUND(F26*K26,2)</f>
        <v>105.4</v>
      </c>
      <c r="M26" s="24" t="n">
        <f aca="false">DATE(YEAR(C26),MONTH(C26),1)</f>
        <v>46113</v>
      </c>
    </row>
    <row r="27" customFormat="false" ht="15" hidden="false" customHeight="false" outlineLevel="0" collapsed="false">
      <c r="A27" s="21" t="s">
        <v>2998</v>
      </c>
      <c r="B27" s="21" t="s">
        <v>2999</v>
      </c>
      <c r="C27" s="23" t="n">
        <v>46113</v>
      </c>
      <c r="D27" s="21" t="s">
        <v>2390</v>
      </c>
      <c r="E27" s="21" t="s">
        <v>2202</v>
      </c>
      <c r="F27" s="12" t="n">
        <v>4</v>
      </c>
      <c r="G27" s="19" t="n">
        <v>62.1</v>
      </c>
      <c r="H27" s="19" t="n">
        <v>36.62</v>
      </c>
      <c r="I27" s="19" t="n">
        <f aca="false">ROUND(F27*G27,2)</f>
        <v>248.4</v>
      </c>
      <c r="J27" s="19" t="n">
        <f aca="false">ROUND(F27*H27,2)</f>
        <v>146.48</v>
      </c>
      <c r="K27" s="19" t="n">
        <f aca="false">INDEX(Pricebook!$L$2:$L$1401,MATCH(D27,Pricebook!$A$2:$A$1401,0))</f>
        <v>66</v>
      </c>
      <c r="L27" s="19" t="n">
        <f aca="false">ROUND(F27*K27,2)</f>
        <v>264</v>
      </c>
      <c r="M27" s="24" t="n">
        <f aca="false">DATE(YEAR(C27),MONTH(C27),1)</f>
        <v>46113</v>
      </c>
    </row>
    <row r="28" customFormat="false" ht="15" hidden="false" customHeight="false" outlineLevel="0" collapsed="false">
      <c r="A28" s="21" t="s">
        <v>3000</v>
      </c>
      <c r="B28" s="21" t="s">
        <v>3001</v>
      </c>
      <c r="C28" s="23" t="n">
        <v>46113</v>
      </c>
      <c r="D28" s="21" t="s">
        <v>1106</v>
      </c>
      <c r="E28" s="21" t="s">
        <v>971</v>
      </c>
      <c r="F28" s="12" t="n">
        <v>11</v>
      </c>
      <c r="G28" s="19" t="n">
        <v>57.15</v>
      </c>
      <c r="H28" s="19" t="n">
        <v>42.3</v>
      </c>
      <c r="I28" s="19" t="n">
        <f aca="false">ROUND(F28*G28,2)</f>
        <v>628.65</v>
      </c>
      <c r="J28" s="19" t="n">
        <f aca="false">ROUND(F28*H28,2)</f>
        <v>465.3</v>
      </c>
      <c r="K28" s="19" t="n">
        <f aca="false">INDEX(Pricebook!$L$2:$L$1401,MATCH(D28,Pricebook!$A$2:$A$1401,0))</f>
        <v>66.65</v>
      </c>
      <c r="L28" s="19" t="n">
        <f aca="false">ROUND(F28*K28,2)</f>
        <v>733.15</v>
      </c>
      <c r="M28" s="24" t="n">
        <f aca="false">DATE(YEAR(C28),MONTH(C28),1)</f>
        <v>46113</v>
      </c>
    </row>
    <row r="29" customFormat="false" ht="15" hidden="false" customHeight="false" outlineLevel="0" collapsed="false">
      <c r="A29" s="21" t="s">
        <v>3000</v>
      </c>
      <c r="B29" s="21" t="s">
        <v>3001</v>
      </c>
      <c r="C29" s="23" t="n">
        <v>46113</v>
      </c>
      <c r="D29" s="21" t="s">
        <v>805</v>
      </c>
      <c r="E29" s="21" t="s">
        <v>366</v>
      </c>
      <c r="F29" s="12" t="n">
        <v>1</v>
      </c>
      <c r="G29" s="19" t="n">
        <v>30.9</v>
      </c>
      <c r="H29" s="19" t="n">
        <v>21.08</v>
      </c>
      <c r="I29" s="19" t="n">
        <f aca="false">ROUND(F29*G29,2)</f>
        <v>30.9</v>
      </c>
      <c r="J29" s="19" t="n">
        <f aca="false">ROUND(F29*H29,2)</f>
        <v>21.08</v>
      </c>
      <c r="K29" s="19" t="n">
        <f aca="false">INDEX(Pricebook!$L$2:$L$1401,MATCH(D29,Pricebook!$A$2:$A$1401,0))</f>
        <v>33.05</v>
      </c>
      <c r="L29" s="19" t="n">
        <f aca="false">ROUND(F29*K29,2)</f>
        <v>33.05</v>
      </c>
      <c r="M29" s="24" t="n">
        <f aca="false">DATE(YEAR(C29),MONTH(C29),1)</f>
        <v>46113</v>
      </c>
    </row>
    <row r="30" customFormat="false" ht="15" hidden="false" customHeight="false" outlineLevel="0" collapsed="false">
      <c r="A30" s="21" t="s">
        <v>3000</v>
      </c>
      <c r="B30" s="21" t="s">
        <v>3001</v>
      </c>
      <c r="C30" s="23" t="n">
        <v>46113</v>
      </c>
      <c r="D30" s="21" t="s">
        <v>2944</v>
      </c>
      <c r="E30" s="21" t="s">
        <v>2748</v>
      </c>
      <c r="F30" s="12" t="n">
        <v>1</v>
      </c>
      <c r="G30" s="19" t="n">
        <v>43.3</v>
      </c>
      <c r="H30" s="19" t="n">
        <v>24.47</v>
      </c>
      <c r="I30" s="19" t="n">
        <f aca="false">ROUND(F30*G30,2)</f>
        <v>43.3</v>
      </c>
      <c r="J30" s="19" t="n">
        <f aca="false">ROUND(F30*H30,2)</f>
        <v>24.47</v>
      </c>
      <c r="K30" s="19" t="n">
        <f aca="false">INDEX(Pricebook!$L$2:$L$1401,MATCH(D30,Pricebook!$A$2:$A$1401,0))</f>
        <v>47.2</v>
      </c>
      <c r="L30" s="19" t="n">
        <f aca="false">ROUND(F30*K30,2)</f>
        <v>47.2</v>
      </c>
      <c r="M30" s="24" t="n">
        <f aca="false">DATE(YEAR(C30),MONTH(C30),1)</f>
        <v>46113</v>
      </c>
    </row>
    <row r="31" customFormat="false" ht="15" hidden="false" customHeight="false" outlineLevel="0" collapsed="false">
      <c r="A31" s="21" t="s">
        <v>3000</v>
      </c>
      <c r="B31" s="21" t="s">
        <v>3001</v>
      </c>
      <c r="C31" s="23" t="n">
        <v>46113</v>
      </c>
      <c r="D31" s="21" t="s">
        <v>2376</v>
      </c>
      <c r="E31" s="21" t="s">
        <v>2202</v>
      </c>
      <c r="F31" s="12" t="n">
        <v>10</v>
      </c>
      <c r="G31" s="19" t="n">
        <v>6.25</v>
      </c>
      <c r="H31" s="19" t="n">
        <v>3.65</v>
      </c>
      <c r="I31" s="19" t="n">
        <f aca="false">ROUND(F31*G31,2)</f>
        <v>62.5</v>
      </c>
      <c r="J31" s="19" t="n">
        <f aca="false">ROUND(F31*H31,2)</f>
        <v>36.5</v>
      </c>
      <c r="K31" s="19" t="n">
        <f aca="false">INDEX(Pricebook!$L$2:$L$1401,MATCH(D31,Pricebook!$A$2:$A$1401,0))</f>
        <v>6.6</v>
      </c>
      <c r="L31" s="19" t="n">
        <f aca="false">ROUND(F31*K31,2)</f>
        <v>66</v>
      </c>
      <c r="M31" s="24" t="n">
        <f aca="false">DATE(YEAR(C31),MONTH(C31),1)</f>
        <v>46113</v>
      </c>
    </row>
    <row r="32" customFormat="false" ht="15" hidden="false" customHeight="false" outlineLevel="0" collapsed="false">
      <c r="A32" s="21" t="s">
        <v>3000</v>
      </c>
      <c r="B32" s="21" t="s">
        <v>3001</v>
      </c>
      <c r="C32" s="23" t="n">
        <v>46113</v>
      </c>
      <c r="D32" s="21" t="s">
        <v>223</v>
      </c>
      <c r="E32" s="21" t="s">
        <v>108</v>
      </c>
      <c r="F32" s="12" t="n">
        <v>1</v>
      </c>
      <c r="G32" s="19" t="n">
        <v>98.6</v>
      </c>
      <c r="H32" s="19" t="n">
        <v>70.64</v>
      </c>
      <c r="I32" s="19" t="n">
        <f aca="false">ROUND(F32*G32,2)</f>
        <v>98.6</v>
      </c>
      <c r="J32" s="19" t="n">
        <f aca="false">ROUND(F32*H32,2)</f>
        <v>70.64</v>
      </c>
      <c r="K32" s="19" t="n">
        <f aca="false">INDEX(Pricebook!$L$2:$L$1401,MATCH(D32,Pricebook!$A$2:$A$1401,0))</f>
        <v>106.55</v>
      </c>
      <c r="L32" s="19" t="n">
        <f aca="false">ROUND(F32*K32,2)</f>
        <v>106.55</v>
      </c>
      <c r="M32" s="24" t="n">
        <f aca="false">DATE(YEAR(C32),MONTH(C32),1)</f>
        <v>46113</v>
      </c>
    </row>
    <row r="33" customFormat="false" ht="15" hidden="false" customHeight="false" outlineLevel="0" collapsed="false">
      <c r="A33" s="21" t="s">
        <v>3000</v>
      </c>
      <c r="B33" s="21" t="s">
        <v>3001</v>
      </c>
      <c r="C33" s="23" t="n">
        <v>46113</v>
      </c>
      <c r="D33" s="21" t="s">
        <v>1432</v>
      </c>
      <c r="E33" s="21" t="s">
        <v>971</v>
      </c>
      <c r="F33" s="12" t="n">
        <v>1</v>
      </c>
      <c r="G33" s="19" t="n">
        <v>1442.9</v>
      </c>
      <c r="H33" s="19" t="n">
        <v>1071.1</v>
      </c>
      <c r="I33" s="19" t="n">
        <f aca="false">ROUND(F33*G33,2)</f>
        <v>1442.9</v>
      </c>
      <c r="J33" s="19" t="n">
        <f aca="false">ROUND(F33*H33,2)</f>
        <v>1071.1</v>
      </c>
      <c r="K33" s="19" t="n">
        <f aca="false">INDEX(Pricebook!$L$2:$L$1401,MATCH(D33,Pricebook!$A$2:$A$1401,0))</f>
        <v>1686.85</v>
      </c>
      <c r="L33" s="19" t="n">
        <f aca="false">ROUND(F33*K33,2)</f>
        <v>1686.85</v>
      </c>
      <c r="M33" s="24" t="n">
        <f aca="false">DATE(YEAR(C33),MONTH(C33),1)</f>
        <v>46113</v>
      </c>
    </row>
    <row r="34" customFormat="false" ht="15" hidden="false" customHeight="false" outlineLevel="0" collapsed="false">
      <c r="A34" s="21" t="s">
        <v>3000</v>
      </c>
      <c r="B34" s="21" t="s">
        <v>3001</v>
      </c>
      <c r="C34" s="23" t="n">
        <v>46113</v>
      </c>
      <c r="D34" s="21" t="s">
        <v>169</v>
      </c>
      <c r="E34" s="21" t="s">
        <v>108</v>
      </c>
      <c r="F34" s="12" t="n">
        <v>1</v>
      </c>
      <c r="G34" s="19" t="n">
        <v>68</v>
      </c>
      <c r="H34" s="19" t="n">
        <v>48.95</v>
      </c>
      <c r="I34" s="19" t="n">
        <f aca="false">ROUND(F34*G34,2)</f>
        <v>68</v>
      </c>
      <c r="J34" s="19" t="n">
        <f aca="false">ROUND(F34*H34,2)</f>
        <v>48.95</v>
      </c>
      <c r="K34" s="19" t="n">
        <f aca="false">INDEX(Pricebook!$L$2:$L$1401,MATCH(D34,Pricebook!$A$2:$A$1401,0))</f>
        <v>73.85</v>
      </c>
      <c r="L34" s="19" t="n">
        <f aca="false">ROUND(F34*K34,2)</f>
        <v>73.85</v>
      </c>
      <c r="M34" s="24" t="n">
        <f aca="false">DATE(YEAR(C34),MONTH(C34),1)</f>
        <v>46113</v>
      </c>
    </row>
    <row r="35" customFormat="false" ht="15" hidden="false" customHeight="false" outlineLevel="0" collapsed="false">
      <c r="A35" s="21" t="s">
        <v>3000</v>
      </c>
      <c r="B35" s="21" t="s">
        <v>3001</v>
      </c>
      <c r="C35" s="23" t="n">
        <v>46113</v>
      </c>
      <c r="D35" s="21" t="s">
        <v>749</v>
      </c>
      <c r="E35" s="21" t="s">
        <v>366</v>
      </c>
      <c r="F35" s="12" t="n">
        <v>1</v>
      </c>
      <c r="G35" s="19" t="n">
        <v>197.5</v>
      </c>
      <c r="H35" s="19" t="n">
        <v>135.2</v>
      </c>
      <c r="I35" s="19" t="n">
        <f aca="false">ROUND(F35*G35,2)</f>
        <v>197.5</v>
      </c>
      <c r="J35" s="19" t="n">
        <f aca="false">ROUND(F35*H35,2)</f>
        <v>135.2</v>
      </c>
      <c r="K35" s="19" t="n">
        <f aca="false">INDEX(Pricebook!$L$2:$L$1401,MATCH(D35,Pricebook!$A$2:$A$1401,0))</f>
        <v>212.05</v>
      </c>
      <c r="L35" s="19" t="n">
        <f aca="false">ROUND(F35*K35,2)</f>
        <v>212.05</v>
      </c>
      <c r="M35" s="24" t="n">
        <f aca="false">DATE(YEAR(C35),MONTH(C35),1)</f>
        <v>46113</v>
      </c>
    </row>
    <row r="36" customFormat="false" ht="15" hidden="false" customHeight="false" outlineLevel="0" collapsed="false">
      <c r="A36" s="21" t="s">
        <v>3000</v>
      </c>
      <c r="B36" s="21" t="s">
        <v>3001</v>
      </c>
      <c r="C36" s="23" t="n">
        <v>46113</v>
      </c>
      <c r="D36" s="21" t="s">
        <v>120</v>
      </c>
      <c r="E36" s="21" t="s">
        <v>108</v>
      </c>
      <c r="F36" s="12" t="n">
        <v>1</v>
      </c>
      <c r="G36" s="19" t="n">
        <v>360.8</v>
      </c>
      <c r="H36" s="19" t="n">
        <v>297.34</v>
      </c>
      <c r="I36" s="19" t="n">
        <f aca="false">ROUND(F36*G36,2)</f>
        <v>360.8</v>
      </c>
      <c r="J36" s="19" t="n">
        <f aca="false">ROUND(F36*H36,2)</f>
        <v>297.34</v>
      </c>
      <c r="K36" s="19" t="n">
        <f aca="false">INDEX(Pricebook!$L$2:$L$1401,MATCH(D36,Pricebook!$A$2:$A$1401,0))</f>
        <v>360.8</v>
      </c>
      <c r="L36" s="19" t="n">
        <f aca="false">ROUND(F36*K36,2)</f>
        <v>360.8</v>
      </c>
      <c r="M36" s="24" t="n">
        <f aca="false">DATE(YEAR(C36),MONTH(C36),1)</f>
        <v>46113</v>
      </c>
    </row>
    <row r="37" customFormat="false" ht="15" hidden="false" customHeight="false" outlineLevel="0" collapsed="false">
      <c r="A37" s="21" t="s">
        <v>3000</v>
      </c>
      <c r="B37" s="21" t="s">
        <v>3001</v>
      </c>
      <c r="C37" s="23" t="n">
        <v>46113</v>
      </c>
      <c r="D37" s="21" t="s">
        <v>2444</v>
      </c>
      <c r="E37" s="21" t="s">
        <v>2202</v>
      </c>
      <c r="F37" s="12" t="n">
        <v>8</v>
      </c>
      <c r="G37" s="19" t="n">
        <v>9</v>
      </c>
      <c r="H37" s="19" t="n">
        <v>5.34</v>
      </c>
      <c r="I37" s="19" t="n">
        <f aca="false">ROUND(F37*G37,2)</f>
        <v>72</v>
      </c>
      <c r="J37" s="19" t="n">
        <f aca="false">ROUND(F37*H37,2)</f>
        <v>42.72</v>
      </c>
      <c r="K37" s="19" t="n">
        <f aca="false">INDEX(Pricebook!$L$2:$L$1401,MATCH(D37,Pricebook!$A$2:$A$1401,0))</f>
        <v>9.65</v>
      </c>
      <c r="L37" s="19" t="n">
        <f aca="false">ROUND(F37*K37,2)</f>
        <v>77.2</v>
      </c>
      <c r="M37" s="24" t="n">
        <f aca="false">DATE(YEAR(C37),MONTH(C37),1)</f>
        <v>46113</v>
      </c>
    </row>
    <row r="38" customFormat="false" ht="15" hidden="false" customHeight="false" outlineLevel="0" collapsed="false">
      <c r="A38" s="21" t="s">
        <v>3002</v>
      </c>
      <c r="B38" s="21" t="s">
        <v>3003</v>
      </c>
      <c r="C38" s="23" t="n">
        <v>46113</v>
      </c>
      <c r="D38" s="21" t="s">
        <v>1956</v>
      </c>
      <c r="E38" s="21" t="s">
        <v>1941</v>
      </c>
      <c r="F38" s="12" t="n">
        <v>4</v>
      </c>
      <c r="G38" s="19" t="n">
        <v>213.4</v>
      </c>
      <c r="H38" s="19" t="n">
        <v>133.21</v>
      </c>
      <c r="I38" s="19" t="n">
        <f aca="false">ROUND(F38*G38,2)</f>
        <v>853.6</v>
      </c>
      <c r="J38" s="19" t="n">
        <f aca="false">ROUND(F38*H38,2)</f>
        <v>532.84</v>
      </c>
      <c r="K38" s="19" t="n">
        <f aca="false">INDEX(Pricebook!$L$2:$L$1401,MATCH(D38,Pricebook!$A$2:$A$1401,0))</f>
        <v>220.3</v>
      </c>
      <c r="L38" s="19" t="n">
        <f aca="false">ROUND(F38*K38,2)</f>
        <v>881.2</v>
      </c>
      <c r="M38" s="24" t="n">
        <f aca="false">DATE(YEAR(C38),MONTH(C38),1)</f>
        <v>46113</v>
      </c>
    </row>
    <row r="39" customFormat="false" ht="15" hidden="false" customHeight="false" outlineLevel="0" collapsed="false">
      <c r="A39" s="21" t="s">
        <v>3002</v>
      </c>
      <c r="B39" s="21" t="s">
        <v>3003</v>
      </c>
      <c r="C39" s="23" t="n">
        <v>46113</v>
      </c>
      <c r="D39" s="21" t="s">
        <v>1378</v>
      </c>
      <c r="E39" s="21" t="s">
        <v>971</v>
      </c>
      <c r="F39" s="12" t="n">
        <v>4</v>
      </c>
      <c r="G39" s="19" t="n">
        <v>1.35</v>
      </c>
      <c r="H39" s="19" t="n">
        <v>1.03</v>
      </c>
      <c r="I39" s="19" t="n">
        <f aca="false">ROUND(F39*G39,2)</f>
        <v>5.4</v>
      </c>
      <c r="J39" s="19" t="n">
        <f aca="false">ROUND(F39*H39,2)</f>
        <v>4.12</v>
      </c>
      <c r="K39" s="19" t="n">
        <f aca="false">INDEX(Pricebook!$L$2:$L$1401,MATCH(D39,Pricebook!$A$2:$A$1401,0))</f>
        <v>1.5</v>
      </c>
      <c r="L39" s="19" t="n">
        <f aca="false">ROUND(F39*K39,2)</f>
        <v>6</v>
      </c>
      <c r="M39" s="24" t="n">
        <f aca="false">DATE(YEAR(C39),MONTH(C39),1)</f>
        <v>46113</v>
      </c>
    </row>
    <row r="40" customFormat="false" ht="15" hidden="false" customHeight="false" outlineLevel="0" collapsed="false">
      <c r="A40" s="21" t="s">
        <v>3002</v>
      </c>
      <c r="B40" s="21" t="s">
        <v>3003</v>
      </c>
      <c r="C40" s="23" t="n">
        <v>46113</v>
      </c>
      <c r="D40" s="21" t="s">
        <v>2944</v>
      </c>
      <c r="E40" s="21" t="s">
        <v>2748</v>
      </c>
      <c r="F40" s="12" t="n">
        <v>4</v>
      </c>
      <c r="G40" s="19" t="n">
        <v>43.3</v>
      </c>
      <c r="H40" s="19" t="n">
        <v>24.47</v>
      </c>
      <c r="I40" s="19" t="n">
        <f aca="false">ROUND(F40*G40,2)</f>
        <v>173.2</v>
      </c>
      <c r="J40" s="19" t="n">
        <f aca="false">ROUND(F40*H40,2)</f>
        <v>97.88</v>
      </c>
      <c r="K40" s="19" t="n">
        <f aca="false">INDEX(Pricebook!$L$2:$L$1401,MATCH(D40,Pricebook!$A$2:$A$1401,0))</f>
        <v>47.2</v>
      </c>
      <c r="L40" s="19" t="n">
        <f aca="false">ROUND(F40*K40,2)</f>
        <v>188.8</v>
      </c>
      <c r="M40" s="24" t="n">
        <f aca="false">DATE(YEAR(C40),MONTH(C40),1)</f>
        <v>46113</v>
      </c>
    </row>
    <row r="41" customFormat="false" ht="15" hidden="false" customHeight="false" outlineLevel="0" collapsed="false">
      <c r="A41" s="21" t="s">
        <v>3002</v>
      </c>
      <c r="B41" s="21" t="s">
        <v>3003</v>
      </c>
      <c r="C41" s="23" t="n">
        <v>46113</v>
      </c>
      <c r="D41" s="21" t="s">
        <v>1994</v>
      </c>
      <c r="E41" s="21" t="s">
        <v>1941</v>
      </c>
      <c r="F41" s="12" t="n">
        <v>3</v>
      </c>
      <c r="G41" s="19" t="n">
        <v>313</v>
      </c>
      <c r="H41" s="19" t="n">
        <v>197.38</v>
      </c>
      <c r="I41" s="19" t="n">
        <f aca="false">ROUND(F41*G41,2)</f>
        <v>939</v>
      </c>
      <c r="J41" s="19" t="n">
        <f aca="false">ROUND(F41*H41,2)</f>
        <v>592.14</v>
      </c>
      <c r="K41" s="19" t="n">
        <f aca="false">INDEX(Pricebook!$L$2:$L$1401,MATCH(D41,Pricebook!$A$2:$A$1401,0))</f>
        <v>326.4</v>
      </c>
      <c r="L41" s="19" t="n">
        <f aca="false">ROUND(F41*K41,2)</f>
        <v>979.2</v>
      </c>
      <c r="M41" s="24" t="n">
        <f aca="false">DATE(YEAR(C41),MONTH(C41),1)</f>
        <v>46113</v>
      </c>
    </row>
    <row r="42" customFormat="false" ht="15" hidden="false" customHeight="false" outlineLevel="0" collapsed="false">
      <c r="A42" s="21" t="s">
        <v>3002</v>
      </c>
      <c r="B42" s="21" t="s">
        <v>3003</v>
      </c>
      <c r="C42" s="23" t="n">
        <v>46113</v>
      </c>
      <c r="D42" s="21" t="s">
        <v>713</v>
      </c>
      <c r="E42" s="21" t="s">
        <v>366</v>
      </c>
      <c r="F42" s="12" t="n">
        <v>3</v>
      </c>
      <c r="G42" s="19" t="n">
        <v>22.4</v>
      </c>
      <c r="H42" s="19" t="n">
        <v>15.31</v>
      </c>
      <c r="I42" s="19" t="n">
        <f aca="false">ROUND(F42*G42,2)</f>
        <v>67.2</v>
      </c>
      <c r="J42" s="19" t="n">
        <f aca="false">ROUND(F42*H42,2)</f>
        <v>45.93</v>
      </c>
      <c r="K42" s="19" t="n">
        <f aca="false">INDEX(Pricebook!$L$2:$L$1401,MATCH(D42,Pricebook!$A$2:$A$1401,0))</f>
        <v>24.05</v>
      </c>
      <c r="L42" s="19" t="n">
        <f aca="false">ROUND(F42*K42,2)</f>
        <v>72.15</v>
      </c>
      <c r="M42" s="24" t="n">
        <f aca="false">DATE(YEAR(C42),MONTH(C42),1)</f>
        <v>46113</v>
      </c>
    </row>
    <row r="43" customFormat="false" ht="15" hidden="false" customHeight="false" outlineLevel="0" collapsed="false">
      <c r="A43" s="21" t="s">
        <v>3002</v>
      </c>
      <c r="B43" s="21" t="s">
        <v>3003</v>
      </c>
      <c r="C43" s="23" t="n">
        <v>46113</v>
      </c>
      <c r="D43" s="21" t="s">
        <v>2896</v>
      </c>
      <c r="E43" s="21" t="s">
        <v>2748</v>
      </c>
      <c r="F43" s="12" t="n">
        <v>1</v>
      </c>
      <c r="G43" s="19" t="n">
        <v>27</v>
      </c>
      <c r="H43" s="19" t="n">
        <v>15.33</v>
      </c>
      <c r="I43" s="19" t="n">
        <f aca="false">ROUND(F43*G43,2)</f>
        <v>27</v>
      </c>
      <c r="J43" s="19" t="n">
        <f aca="false">ROUND(F43*H43,2)</f>
        <v>15.33</v>
      </c>
      <c r="K43" s="19" t="n">
        <f aca="false">INDEX(Pricebook!$L$2:$L$1401,MATCH(D43,Pricebook!$A$2:$A$1401,0))</f>
        <v>29.6</v>
      </c>
      <c r="L43" s="19" t="n">
        <f aca="false">ROUND(F43*K43,2)</f>
        <v>29.6</v>
      </c>
      <c r="M43" s="24" t="n">
        <f aca="false">DATE(YEAR(C43),MONTH(C43),1)</f>
        <v>46113</v>
      </c>
    </row>
    <row r="44" customFormat="false" ht="15" hidden="false" customHeight="false" outlineLevel="0" collapsed="false">
      <c r="A44" s="21" t="s">
        <v>3002</v>
      </c>
      <c r="B44" s="21" t="s">
        <v>3003</v>
      </c>
      <c r="C44" s="23" t="n">
        <v>46113</v>
      </c>
      <c r="D44" s="21" t="s">
        <v>965</v>
      </c>
      <c r="E44" s="21" t="s">
        <v>366</v>
      </c>
      <c r="F44" s="12" t="n">
        <v>2</v>
      </c>
      <c r="G44" s="19" t="n">
        <v>16.15</v>
      </c>
      <c r="H44" s="19" t="n">
        <v>10.99</v>
      </c>
      <c r="I44" s="19" t="n">
        <f aca="false">ROUND(F44*G44,2)</f>
        <v>32.3</v>
      </c>
      <c r="J44" s="19" t="n">
        <f aca="false">ROUND(F44*H44,2)</f>
        <v>21.98</v>
      </c>
      <c r="K44" s="19" t="n">
        <f aca="false">INDEX(Pricebook!$L$2:$L$1401,MATCH(D44,Pricebook!$A$2:$A$1401,0))</f>
        <v>17.25</v>
      </c>
      <c r="L44" s="19" t="n">
        <f aca="false">ROUND(F44*K44,2)</f>
        <v>34.5</v>
      </c>
      <c r="M44" s="24" t="n">
        <f aca="false">DATE(YEAR(C44),MONTH(C44),1)</f>
        <v>46113</v>
      </c>
    </row>
    <row r="45" customFormat="false" ht="15" hidden="false" customHeight="false" outlineLevel="0" collapsed="false">
      <c r="A45" s="21" t="s">
        <v>3002</v>
      </c>
      <c r="B45" s="21" t="s">
        <v>3003</v>
      </c>
      <c r="C45" s="23" t="n">
        <v>46113</v>
      </c>
      <c r="D45" s="21" t="s">
        <v>2866</v>
      </c>
      <c r="E45" s="21" t="s">
        <v>2748</v>
      </c>
      <c r="F45" s="12" t="n">
        <v>7</v>
      </c>
      <c r="G45" s="19" t="n">
        <v>3.3</v>
      </c>
      <c r="H45" s="19" t="n">
        <v>1.88</v>
      </c>
      <c r="I45" s="19" t="n">
        <f aca="false">ROUND(F45*G45,2)</f>
        <v>23.1</v>
      </c>
      <c r="J45" s="19" t="n">
        <f aca="false">ROUND(F45*H45,2)</f>
        <v>13.16</v>
      </c>
      <c r="K45" s="19" t="n">
        <f aca="false">INDEX(Pricebook!$L$2:$L$1401,MATCH(D45,Pricebook!$A$2:$A$1401,0))</f>
        <v>3.65</v>
      </c>
      <c r="L45" s="19" t="n">
        <f aca="false">ROUND(F45*K45,2)</f>
        <v>25.55</v>
      </c>
      <c r="M45" s="24" t="n">
        <f aca="false">DATE(YEAR(C45),MONTH(C45),1)</f>
        <v>46113</v>
      </c>
    </row>
    <row r="46" customFormat="false" ht="15" hidden="false" customHeight="false" outlineLevel="0" collapsed="false">
      <c r="A46" s="21" t="s">
        <v>3002</v>
      </c>
      <c r="B46" s="21" t="s">
        <v>3003</v>
      </c>
      <c r="C46" s="23" t="n">
        <v>46113</v>
      </c>
      <c r="D46" s="21" t="s">
        <v>2872</v>
      </c>
      <c r="E46" s="21" t="s">
        <v>2748</v>
      </c>
      <c r="F46" s="12" t="n">
        <v>4</v>
      </c>
      <c r="G46" s="19" t="n">
        <v>4.75</v>
      </c>
      <c r="H46" s="19" t="n">
        <v>2.66</v>
      </c>
      <c r="I46" s="19" t="n">
        <f aca="false">ROUND(F46*G46,2)</f>
        <v>19</v>
      </c>
      <c r="J46" s="19" t="n">
        <f aca="false">ROUND(F46*H46,2)</f>
        <v>10.64</v>
      </c>
      <c r="K46" s="19" t="n">
        <f aca="false">INDEX(Pricebook!$L$2:$L$1401,MATCH(D46,Pricebook!$A$2:$A$1401,0))</f>
        <v>5.15</v>
      </c>
      <c r="L46" s="19" t="n">
        <f aca="false">ROUND(F46*K46,2)</f>
        <v>20.6</v>
      </c>
      <c r="M46" s="24" t="n">
        <f aca="false">DATE(YEAR(C46),MONTH(C46),1)</f>
        <v>46113</v>
      </c>
    </row>
    <row r="47" customFormat="false" ht="15" hidden="false" customHeight="false" outlineLevel="0" collapsed="false">
      <c r="A47" s="21" t="s">
        <v>3002</v>
      </c>
      <c r="B47" s="21" t="s">
        <v>3003</v>
      </c>
      <c r="C47" s="23" t="n">
        <v>46113</v>
      </c>
      <c r="D47" s="21" t="s">
        <v>2946</v>
      </c>
      <c r="E47" s="21" t="s">
        <v>2748</v>
      </c>
      <c r="F47" s="12" t="n">
        <v>3</v>
      </c>
      <c r="G47" s="19" t="n">
        <v>9.3</v>
      </c>
      <c r="H47" s="19" t="n">
        <v>5.22</v>
      </c>
      <c r="I47" s="19" t="n">
        <f aca="false">ROUND(F47*G47,2)</f>
        <v>27.9</v>
      </c>
      <c r="J47" s="19" t="n">
        <f aca="false">ROUND(F47*H47,2)</f>
        <v>15.66</v>
      </c>
      <c r="K47" s="19" t="n">
        <f aca="false">INDEX(Pricebook!$L$2:$L$1401,MATCH(D47,Pricebook!$A$2:$A$1401,0))</f>
        <v>10.1</v>
      </c>
      <c r="L47" s="19" t="n">
        <f aca="false">ROUND(F47*K47,2)</f>
        <v>30.3</v>
      </c>
      <c r="M47" s="24" t="n">
        <f aca="false">DATE(YEAR(C47),MONTH(C47),1)</f>
        <v>46113</v>
      </c>
    </row>
    <row r="48" customFormat="false" ht="15" hidden="false" customHeight="false" outlineLevel="0" collapsed="false">
      <c r="A48" s="21" t="s">
        <v>3002</v>
      </c>
      <c r="B48" s="21" t="s">
        <v>3003</v>
      </c>
      <c r="C48" s="23" t="n">
        <v>46113</v>
      </c>
      <c r="D48" s="21" t="s">
        <v>2896</v>
      </c>
      <c r="E48" s="21" t="s">
        <v>2748</v>
      </c>
      <c r="F48" s="12" t="n">
        <v>3</v>
      </c>
      <c r="G48" s="19" t="n">
        <v>27</v>
      </c>
      <c r="H48" s="19" t="n">
        <v>15.33</v>
      </c>
      <c r="I48" s="19" t="n">
        <f aca="false">ROUND(F48*G48,2)</f>
        <v>81</v>
      </c>
      <c r="J48" s="19" t="n">
        <f aca="false">ROUND(F48*H48,2)</f>
        <v>45.99</v>
      </c>
      <c r="K48" s="19" t="n">
        <f aca="false">INDEX(Pricebook!$L$2:$L$1401,MATCH(D48,Pricebook!$A$2:$A$1401,0))</f>
        <v>29.6</v>
      </c>
      <c r="L48" s="19" t="n">
        <f aca="false">ROUND(F48*K48,2)</f>
        <v>88.8</v>
      </c>
      <c r="M48" s="24" t="n">
        <f aca="false">DATE(YEAR(C48),MONTH(C48),1)</f>
        <v>46113</v>
      </c>
    </row>
    <row r="49" customFormat="false" ht="15" hidden="false" customHeight="false" outlineLevel="0" collapsed="false">
      <c r="A49" s="21" t="s">
        <v>3004</v>
      </c>
      <c r="B49" s="21" t="s">
        <v>3005</v>
      </c>
      <c r="C49" s="23" t="n">
        <v>46113</v>
      </c>
      <c r="D49" s="21" t="s">
        <v>1666</v>
      </c>
      <c r="E49" s="21" t="s">
        <v>1452</v>
      </c>
      <c r="F49" s="12" t="n">
        <v>4</v>
      </c>
      <c r="G49" s="19" t="n">
        <v>184.5</v>
      </c>
      <c r="H49" s="19" t="n">
        <v>111.64</v>
      </c>
      <c r="I49" s="19" t="n">
        <f aca="false">ROUND(F49*G49,2)</f>
        <v>738</v>
      </c>
      <c r="J49" s="19" t="n">
        <f aca="false">ROUND(F49*H49,2)</f>
        <v>446.56</v>
      </c>
      <c r="K49" s="19" t="n">
        <f aca="false">INDEX(Pricebook!$L$2:$L$1401,MATCH(D49,Pricebook!$A$2:$A$1401,0))</f>
        <v>189.8</v>
      </c>
      <c r="L49" s="19" t="n">
        <f aca="false">ROUND(F49*K49,2)</f>
        <v>759.2</v>
      </c>
      <c r="M49" s="24" t="n">
        <f aca="false">DATE(YEAR(C49),MONTH(C49),1)</f>
        <v>46113</v>
      </c>
    </row>
    <row r="50" customFormat="false" ht="15" hidden="false" customHeight="false" outlineLevel="0" collapsed="false">
      <c r="A50" s="21" t="s">
        <v>3004</v>
      </c>
      <c r="B50" s="21" t="s">
        <v>3005</v>
      </c>
      <c r="C50" s="23" t="n">
        <v>46113</v>
      </c>
      <c r="D50" s="21" t="s">
        <v>1867</v>
      </c>
      <c r="E50" s="21" t="s">
        <v>1452</v>
      </c>
      <c r="F50" s="12" t="n">
        <v>9</v>
      </c>
      <c r="G50" s="19" t="n">
        <v>30</v>
      </c>
      <c r="H50" s="19" t="n">
        <v>18.29</v>
      </c>
      <c r="I50" s="19" t="n">
        <f aca="false">ROUND(F50*G50,2)</f>
        <v>270</v>
      </c>
      <c r="J50" s="19" t="n">
        <f aca="false">ROUND(F50*H50,2)</f>
        <v>164.61</v>
      </c>
      <c r="K50" s="19" t="n">
        <f aca="false">INDEX(Pricebook!$L$2:$L$1401,MATCH(D50,Pricebook!$A$2:$A$1401,0))</f>
        <v>31.1</v>
      </c>
      <c r="L50" s="19" t="n">
        <f aca="false">ROUND(F50*K50,2)</f>
        <v>279.9</v>
      </c>
      <c r="M50" s="24" t="n">
        <f aca="false">DATE(YEAR(C50),MONTH(C50),1)</f>
        <v>46113</v>
      </c>
    </row>
    <row r="51" customFormat="false" ht="15" hidden="false" customHeight="false" outlineLevel="0" collapsed="false">
      <c r="A51" s="21" t="s">
        <v>3004</v>
      </c>
      <c r="B51" s="21" t="s">
        <v>3005</v>
      </c>
      <c r="C51" s="23" t="n">
        <v>46113</v>
      </c>
      <c r="D51" s="21" t="s">
        <v>1681</v>
      </c>
      <c r="E51" s="21" t="s">
        <v>1452</v>
      </c>
      <c r="F51" s="12" t="n">
        <v>12</v>
      </c>
      <c r="G51" s="19" t="n">
        <v>34.5</v>
      </c>
      <c r="H51" s="19" t="n">
        <v>21.04</v>
      </c>
      <c r="I51" s="19" t="n">
        <f aca="false">ROUND(F51*G51,2)</f>
        <v>414</v>
      </c>
      <c r="J51" s="19" t="n">
        <f aca="false">ROUND(F51*H51,2)</f>
        <v>252.48</v>
      </c>
      <c r="K51" s="19" t="n">
        <f aca="false">INDEX(Pricebook!$L$2:$L$1401,MATCH(D51,Pricebook!$A$2:$A$1401,0))</f>
        <v>35.8</v>
      </c>
      <c r="L51" s="19" t="n">
        <f aca="false">ROUND(F51*K51,2)</f>
        <v>429.6</v>
      </c>
      <c r="M51" s="24" t="n">
        <f aca="false">DATE(YEAR(C51),MONTH(C51),1)</f>
        <v>46113</v>
      </c>
    </row>
    <row r="52" customFormat="false" ht="15" hidden="false" customHeight="false" outlineLevel="0" collapsed="false">
      <c r="A52" s="21" t="s">
        <v>3004</v>
      </c>
      <c r="B52" s="21" t="s">
        <v>3005</v>
      </c>
      <c r="C52" s="23" t="n">
        <v>46113</v>
      </c>
      <c r="D52" s="21" t="s">
        <v>843</v>
      </c>
      <c r="E52" s="21" t="s">
        <v>366</v>
      </c>
      <c r="F52" s="12" t="n">
        <v>2</v>
      </c>
      <c r="G52" s="19" t="n">
        <v>299.65</v>
      </c>
      <c r="H52" s="19" t="n">
        <v>217.89</v>
      </c>
      <c r="I52" s="19" t="n">
        <f aca="false">ROUND(F52*G52,2)</f>
        <v>599.3</v>
      </c>
      <c r="J52" s="19" t="n">
        <f aca="false">ROUND(F52*H52,2)</f>
        <v>435.78</v>
      </c>
      <c r="K52" s="19" t="n">
        <f aca="false">INDEX(Pricebook!$L$2:$L$1401,MATCH(D52,Pricebook!$A$2:$A$1401,0))</f>
        <v>322.45</v>
      </c>
      <c r="L52" s="19" t="n">
        <f aca="false">ROUND(F52*K52,2)</f>
        <v>644.9</v>
      </c>
      <c r="M52" s="24" t="n">
        <f aca="false">DATE(YEAR(C52),MONTH(C52),1)</f>
        <v>46113</v>
      </c>
    </row>
    <row r="53" customFormat="false" ht="15" hidden="false" customHeight="false" outlineLevel="0" collapsed="false">
      <c r="A53" s="21" t="s">
        <v>3004</v>
      </c>
      <c r="B53" s="21" t="s">
        <v>3005</v>
      </c>
      <c r="C53" s="23" t="n">
        <v>46113</v>
      </c>
      <c r="D53" s="21" t="s">
        <v>771</v>
      </c>
      <c r="E53" s="21" t="s">
        <v>366</v>
      </c>
      <c r="F53" s="12" t="n">
        <v>1</v>
      </c>
      <c r="G53" s="19" t="n">
        <v>116.55</v>
      </c>
      <c r="H53" s="19" t="n">
        <v>90.17</v>
      </c>
      <c r="I53" s="19" t="n">
        <f aca="false">ROUND(F53*G53,2)</f>
        <v>116.55</v>
      </c>
      <c r="J53" s="19" t="n">
        <f aca="false">ROUND(F53*H53,2)</f>
        <v>90.17</v>
      </c>
      <c r="K53" s="19" t="n">
        <f aca="false">INDEX(Pricebook!$L$2:$L$1401,MATCH(D53,Pricebook!$A$2:$A$1401,0))</f>
        <v>126.35</v>
      </c>
      <c r="L53" s="19" t="n">
        <f aca="false">ROUND(F53*K53,2)</f>
        <v>126.35</v>
      </c>
      <c r="M53" s="24" t="n">
        <f aca="false">DATE(YEAR(C53),MONTH(C53),1)</f>
        <v>46113</v>
      </c>
    </row>
    <row r="54" customFormat="false" ht="15" hidden="false" customHeight="false" outlineLevel="0" collapsed="false">
      <c r="A54" s="21" t="s">
        <v>3004</v>
      </c>
      <c r="B54" s="21" t="s">
        <v>3005</v>
      </c>
      <c r="C54" s="23" t="n">
        <v>46113</v>
      </c>
      <c r="D54" s="21" t="s">
        <v>2380</v>
      </c>
      <c r="E54" s="21" t="s">
        <v>2202</v>
      </c>
      <c r="F54" s="12" t="n">
        <v>3</v>
      </c>
      <c r="G54" s="19" t="n">
        <v>32.6</v>
      </c>
      <c r="H54" s="19" t="n">
        <v>19.45</v>
      </c>
      <c r="I54" s="19" t="n">
        <f aca="false">ROUND(F54*G54,2)</f>
        <v>97.8</v>
      </c>
      <c r="J54" s="19" t="n">
        <f aca="false">ROUND(F54*H54,2)</f>
        <v>58.35</v>
      </c>
      <c r="K54" s="19" t="n">
        <f aca="false">INDEX(Pricebook!$L$2:$L$1401,MATCH(D54,Pricebook!$A$2:$A$1401,0))</f>
        <v>35.1</v>
      </c>
      <c r="L54" s="19" t="n">
        <f aca="false">ROUND(F54*K54,2)</f>
        <v>105.3</v>
      </c>
      <c r="M54" s="24" t="n">
        <f aca="false">DATE(YEAR(C54),MONTH(C54),1)</f>
        <v>46113</v>
      </c>
    </row>
    <row r="55" customFormat="false" ht="15" hidden="false" customHeight="false" outlineLevel="0" collapsed="false">
      <c r="A55" s="21" t="s">
        <v>3004</v>
      </c>
      <c r="B55" s="21" t="s">
        <v>3005</v>
      </c>
      <c r="C55" s="23" t="n">
        <v>46113</v>
      </c>
      <c r="D55" s="21" t="s">
        <v>1769</v>
      </c>
      <c r="E55" s="21" t="s">
        <v>1452</v>
      </c>
      <c r="F55" s="12" t="n">
        <v>12</v>
      </c>
      <c r="G55" s="19" t="n">
        <v>26.45</v>
      </c>
      <c r="H55" s="19" t="n">
        <v>15.94</v>
      </c>
      <c r="I55" s="19" t="n">
        <f aca="false">ROUND(F55*G55,2)</f>
        <v>317.4</v>
      </c>
      <c r="J55" s="19" t="n">
        <f aca="false">ROUND(F55*H55,2)</f>
        <v>191.28</v>
      </c>
      <c r="K55" s="19" t="n">
        <f aca="false">INDEX(Pricebook!$L$2:$L$1401,MATCH(D55,Pricebook!$A$2:$A$1401,0))</f>
        <v>26.45</v>
      </c>
      <c r="L55" s="19" t="n">
        <f aca="false">ROUND(F55*K55,2)</f>
        <v>317.4</v>
      </c>
      <c r="M55" s="24" t="n">
        <f aca="false">DATE(YEAR(C55),MONTH(C55),1)</f>
        <v>46113</v>
      </c>
    </row>
    <row r="56" customFormat="false" ht="15" hidden="false" customHeight="false" outlineLevel="0" collapsed="false">
      <c r="A56" s="21" t="s">
        <v>3006</v>
      </c>
      <c r="B56" s="21" t="s">
        <v>3007</v>
      </c>
      <c r="C56" s="23" t="n">
        <v>46113</v>
      </c>
      <c r="D56" s="21" t="s">
        <v>645</v>
      </c>
      <c r="E56" s="21" t="s">
        <v>366</v>
      </c>
      <c r="F56" s="12" t="n">
        <v>2</v>
      </c>
      <c r="G56" s="19" t="n">
        <v>143.75</v>
      </c>
      <c r="H56" s="19" t="n">
        <v>113.31</v>
      </c>
      <c r="I56" s="19" t="n">
        <f aca="false">ROUND(F56*G56,2)</f>
        <v>287.5</v>
      </c>
      <c r="J56" s="19" t="n">
        <f aca="false">ROUND(F56*H56,2)</f>
        <v>226.62</v>
      </c>
      <c r="K56" s="19" t="n">
        <f aca="false">INDEX(Pricebook!$L$2:$L$1401,MATCH(D56,Pricebook!$A$2:$A$1401,0))</f>
        <v>156.65</v>
      </c>
      <c r="L56" s="19" t="n">
        <f aca="false">ROUND(F56*K56,2)</f>
        <v>313.3</v>
      </c>
      <c r="M56" s="24" t="n">
        <f aca="false">DATE(YEAR(C56),MONTH(C56),1)</f>
        <v>46113</v>
      </c>
    </row>
    <row r="57" customFormat="false" ht="15" hidden="false" customHeight="false" outlineLevel="0" collapsed="false">
      <c r="A57" s="21" t="s">
        <v>3006</v>
      </c>
      <c r="B57" s="21" t="s">
        <v>3007</v>
      </c>
      <c r="C57" s="23" t="n">
        <v>46113</v>
      </c>
      <c r="D57" s="21" t="s">
        <v>2064</v>
      </c>
      <c r="E57" s="21" t="s">
        <v>1941</v>
      </c>
      <c r="F57" s="12" t="n">
        <v>1</v>
      </c>
      <c r="G57" s="19" t="n">
        <v>79.55</v>
      </c>
      <c r="H57" s="19" t="n">
        <v>50.4</v>
      </c>
      <c r="I57" s="19" t="n">
        <f aca="false">ROUND(F57*G57,2)</f>
        <v>79.55</v>
      </c>
      <c r="J57" s="19" t="n">
        <f aca="false">ROUND(F57*H57,2)</f>
        <v>50.4</v>
      </c>
      <c r="K57" s="19" t="n">
        <f aca="false">INDEX(Pricebook!$L$2:$L$1401,MATCH(D57,Pricebook!$A$2:$A$1401,0))</f>
        <v>83.35</v>
      </c>
      <c r="L57" s="19" t="n">
        <f aca="false">ROUND(F57*K57,2)</f>
        <v>83.35</v>
      </c>
      <c r="M57" s="24" t="n">
        <f aca="false">DATE(YEAR(C57),MONTH(C57),1)</f>
        <v>46113</v>
      </c>
    </row>
    <row r="58" customFormat="false" ht="15" hidden="false" customHeight="false" outlineLevel="0" collapsed="false">
      <c r="A58" s="21" t="s">
        <v>3006</v>
      </c>
      <c r="B58" s="21" t="s">
        <v>3007</v>
      </c>
      <c r="C58" s="23" t="n">
        <v>46113</v>
      </c>
      <c r="D58" s="21" t="s">
        <v>729</v>
      </c>
      <c r="E58" s="21" t="s">
        <v>366</v>
      </c>
      <c r="F58" s="12" t="n">
        <v>2</v>
      </c>
      <c r="G58" s="19" t="n">
        <v>11.95</v>
      </c>
      <c r="H58" s="19" t="n">
        <v>8.27</v>
      </c>
      <c r="I58" s="19" t="n">
        <f aca="false">ROUND(F58*G58,2)</f>
        <v>23.9</v>
      </c>
      <c r="J58" s="19" t="n">
        <f aca="false">ROUND(F58*H58,2)</f>
        <v>16.54</v>
      </c>
      <c r="K58" s="19" t="n">
        <f aca="false">INDEX(Pricebook!$L$2:$L$1401,MATCH(D58,Pricebook!$A$2:$A$1401,0))</f>
        <v>13</v>
      </c>
      <c r="L58" s="19" t="n">
        <f aca="false">ROUND(F58*K58,2)</f>
        <v>26</v>
      </c>
      <c r="M58" s="24" t="n">
        <f aca="false">DATE(YEAR(C58),MONTH(C58),1)</f>
        <v>46113</v>
      </c>
    </row>
    <row r="59" customFormat="false" ht="15" hidden="false" customHeight="false" outlineLevel="0" collapsed="false">
      <c r="A59" s="21" t="s">
        <v>3006</v>
      </c>
      <c r="B59" s="21" t="s">
        <v>3007</v>
      </c>
      <c r="C59" s="23" t="n">
        <v>46113</v>
      </c>
      <c r="D59" s="21" t="s">
        <v>2766</v>
      </c>
      <c r="E59" s="21" t="s">
        <v>2748</v>
      </c>
      <c r="F59" s="12" t="n">
        <v>1</v>
      </c>
      <c r="G59" s="19" t="n">
        <v>4.45</v>
      </c>
      <c r="H59" s="19" t="n">
        <v>2.48</v>
      </c>
      <c r="I59" s="19" t="n">
        <f aca="false">ROUND(F59*G59,2)</f>
        <v>4.45</v>
      </c>
      <c r="J59" s="19" t="n">
        <f aca="false">ROUND(F59*H59,2)</f>
        <v>2.48</v>
      </c>
      <c r="K59" s="19" t="n">
        <f aca="false">INDEX(Pricebook!$L$2:$L$1401,MATCH(D59,Pricebook!$A$2:$A$1401,0))</f>
        <v>4.8</v>
      </c>
      <c r="L59" s="19" t="n">
        <f aca="false">ROUND(F59*K59,2)</f>
        <v>4.8</v>
      </c>
      <c r="M59" s="24" t="n">
        <f aca="false">DATE(YEAR(C59),MONTH(C59),1)</f>
        <v>46113</v>
      </c>
    </row>
    <row r="60" customFormat="false" ht="15" hidden="false" customHeight="false" outlineLevel="0" collapsed="false">
      <c r="A60" s="21" t="s">
        <v>3006</v>
      </c>
      <c r="B60" s="21" t="s">
        <v>3007</v>
      </c>
      <c r="C60" s="23" t="n">
        <v>46113</v>
      </c>
      <c r="D60" s="21" t="s">
        <v>2880</v>
      </c>
      <c r="E60" s="21" t="s">
        <v>2748</v>
      </c>
      <c r="F60" s="12" t="n">
        <v>1</v>
      </c>
      <c r="G60" s="19" t="n">
        <v>18.4</v>
      </c>
      <c r="H60" s="19" t="n">
        <v>10.35</v>
      </c>
      <c r="I60" s="19" t="n">
        <f aca="false">ROUND(F60*G60,2)</f>
        <v>18.4</v>
      </c>
      <c r="J60" s="19" t="n">
        <f aca="false">ROUND(F60*H60,2)</f>
        <v>10.35</v>
      </c>
      <c r="K60" s="19" t="n">
        <f aca="false">INDEX(Pricebook!$L$2:$L$1401,MATCH(D60,Pricebook!$A$2:$A$1401,0))</f>
        <v>20</v>
      </c>
      <c r="L60" s="19" t="n">
        <f aca="false">ROUND(F60*K60,2)</f>
        <v>20</v>
      </c>
      <c r="M60" s="24" t="n">
        <f aca="false">DATE(YEAR(C60),MONTH(C60),1)</f>
        <v>46113</v>
      </c>
    </row>
    <row r="61" customFormat="false" ht="15" hidden="false" customHeight="false" outlineLevel="0" collapsed="false">
      <c r="A61" s="21" t="s">
        <v>3006</v>
      </c>
      <c r="B61" s="21" t="s">
        <v>3007</v>
      </c>
      <c r="C61" s="23" t="n">
        <v>46113</v>
      </c>
      <c r="D61" s="21" t="s">
        <v>2836</v>
      </c>
      <c r="E61" s="21" t="s">
        <v>2748</v>
      </c>
      <c r="F61" s="12" t="n">
        <v>5</v>
      </c>
      <c r="G61" s="19" t="n">
        <v>5.45</v>
      </c>
      <c r="H61" s="19" t="n">
        <v>3.07</v>
      </c>
      <c r="I61" s="19" t="n">
        <f aca="false">ROUND(F61*G61,2)</f>
        <v>27.25</v>
      </c>
      <c r="J61" s="19" t="n">
        <f aca="false">ROUND(F61*H61,2)</f>
        <v>15.35</v>
      </c>
      <c r="K61" s="19" t="n">
        <f aca="false">INDEX(Pricebook!$L$2:$L$1401,MATCH(D61,Pricebook!$A$2:$A$1401,0))</f>
        <v>5.95</v>
      </c>
      <c r="L61" s="19" t="n">
        <f aca="false">ROUND(F61*K61,2)</f>
        <v>29.75</v>
      </c>
      <c r="M61" s="24" t="n">
        <f aca="false">DATE(YEAR(C61),MONTH(C61),1)</f>
        <v>46113</v>
      </c>
    </row>
    <row r="62" customFormat="false" ht="15" hidden="false" customHeight="false" outlineLevel="0" collapsed="false">
      <c r="A62" s="21" t="s">
        <v>3006</v>
      </c>
      <c r="B62" s="21" t="s">
        <v>3007</v>
      </c>
      <c r="C62" s="23" t="n">
        <v>46113</v>
      </c>
      <c r="D62" s="21" t="s">
        <v>1320</v>
      </c>
      <c r="E62" s="21" t="s">
        <v>971</v>
      </c>
      <c r="F62" s="12" t="n">
        <v>18</v>
      </c>
      <c r="G62" s="19" t="n">
        <v>7.05</v>
      </c>
      <c r="H62" s="19" t="n">
        <v>5.17</v>
      </c>
      <c r="I62" s="19" t="n">
        <f aca="false">ROUND(F62*G62,2)</f>
        <v>126.9</v>
      </c>
      <c r="J62" s="19" t="n">
        <f aca="false">ROUND(F62*H62,2)</f>
        <v>93.06</v>
      </c>
      <c r="K62" s="19" t="n">
        <f aca="false">INDEX(Pricebook!$L$2:$L$1401,MATCH(D62,Pricebook!$A$2:$A$1401,0))</f>
        <v>7.8</v>
      </c>
      <c r="L62" s="19" t="n">
        <f aca="false">ROUND(F62*K62,2)</f>
        <v>140.4</v>
      </c>
      <c r="M62" s="24" t="n">
        <f aca="false">DATE(YEAR(C62),MONTH(C62),1)</f>
        <v>46113</v>
      </c>
    </row>
    <row r="63" customFormat="false" ht="15" hidden="false" customHeight="false" outlineLevel="0" collapsed="false">
      <c r="A63" s="21" t="s">
        <v>3006</v>
      </c>
      <c r="B63" s="21" t="s">
        <v>3007</v>
      </c>
      <c r="C63" s="23" t="n">
        <v>46113</v>
      </c>
      <c r="D63" s="21" t="s">
        <v>1939</v>
      </c>
      <c r="E63" s="21" t="s">
        <v>1941</v>
      </c>
      <c r="F63" s="12" t="n">
        <v>3</v>
      </c>
      <c r="G63" s="19" t="n">
        <v>48.4</v>
      </c>
      <c r="H63" s="19" t="n">
        <v>30.48</v>
      </c>
      <c r="I63" s="19" t="n">
        <f aca="false">ROUND(F63*G63,2)</f>
        <v>145.2</v>
      </c>
      <c r="J63" s="19" t="n">
        <f aca="false">ROUND(F63*H63,2)</f>
        <v>91.44</v>
      </c>
      <c r="K63" s="19" t="n">
        <f aca="false">INDEX(Pricebook!$L$2:$L$1401,MATCH(D63,Pricebook!$A$2:$A$1401,0))</f>
        <v>50.45</v>
      </c>
      <c r="L63" s="19" t="n">
        <f aca="false">ROUND(F63*K63,2)</f>
        <v>151.35</v>
      </c>
      <c r="M63" s="24" t="n">
        <f aca="false">DATE(YEAR(C63),MONTH(C63),1)</f>
        <v>46113</v>
      </c>
    </row>
    <row r="64" customFormat="false" ht="15" hidden="false" customHeight="false" outlineLevel="0" collapsed="false">
      <c r="A64" s="21" t="s">
        <v>3006</v>
      </c>
      <c r="B64" s="21" t="s">
        <v>3007</v>
      </c>
      <c r="C64" s="23" t="n">
        <v>46113</v>
      </c>
      <c r="D64" s="21" t="s">
        <v>1226</v>
      </c>
      <c r="E64" s="21" t="s">
        <v>971</v>
      </c>
      <c r="F64" s="12" t="n">
        <v>19</v>
      </c>
      <c r="G64" s="19" t="n">
        <v>0.9</v>
      </c>
      <c r="H64" s="19" t="n">
        <v>0.63</v>
      </c>
      <c r="I64" s="19" t="n">
        <f aca="false">ROUND(F64*G64,2)</f>
        <v>17.1</v>
      </c>
      <c r="J64" s="19" t="n">
        <f aca="false">ROUND(F64*H64,2)</f>
        <v>11.97</v>
      </c>
      <c r="K64" s="19" t="n">
        <f aca="false">INDEX(Pricebook!$L$2:$L$1401,MATCH(D64,Pricebook!$A$2:$A$1401,0))</f>
        <v>1</v>
      </c>
      <c r="L64" s="19" t="n">
        <f aca="false">ROUND(F64*K64,2)</f>
        <v>19</v>
      </c>
      <c r="M64" s="24" t="n">
        <f aca="false">DATE(YEAR(C64),MONTH(C64),1)</f>
        <v>46113</v>
      </c>
    </row>
    <row r="65" customFormat="false" ht="15" hidden="false" customHeight="false" outlineLevel="0" collapsed="false">
      <c r="A65" s="21" t="s">
        <v>3006</v>
      </c>
      <c r="B65" s="21" t="s">
        <v>3007</v>
      </c>
      <c r="C65" s="23" t="n">
        <v>46113</v>
      </c>
      <c r="D65" s="21" t="s">
        <v>2812</v>
      </c>
      <c r="E65" s="21" t="s">
        <v>2748</v>
      </c>
      <c r="F65" s="12" t="n">
        <v>6</v>
      </c>
      <c r="G65" s="19" t="n">
        <v>5.4</v>
      </c>
      <c r="H65" s="19" t="n">
        <v>3.09</v>
      </c>
      <c r="I65" s="19" t="n">
        <f aca="false">ROUND(F65*G65,2)</f>
        <v>32.4</v>
      </c>
      <c r="J65" s="19" t="n">
        <f aca="false">ROUND(F65*H65,2)</f>
        <v>18.54</v>
      </c>
      <c r="K65" s="19" t="n">
        <f aca="false">INDEX(Pricebook!$L$2:$L$1401,MATCH(D65,Pricebook!$A$2:$A$1401,0))</f>
        <v>5.4</v>
      </c>
      <c r="L65" s="19" t="n">
        <f aca="false">ROUND(F65*K65,2)</f>
        <v>32.4</v>
      </c>
      <c r="M65" s="24" t="n">
        <f aca="false">DATE(YEAR(C65),MONTH(C65),1)</f>
        <v>46113</v>
      </c>
    </row>
    <row r="66" customFormat="false" ht="15" hidden="false" customHeight="false" outlineLevel="0" collapsed="false">
      <c r="A66" s="21" t="s">
        <v>3006</v>
      </c>
      <c r="B66" s="21" t="s">
        <v>3007</v>
      </c>
      <c r="C66" s="23" t="n">
        <v>46113</v>
      </c>
      <c r="D66" s="21" t="s">
        <v>957</v>
      </c>
      <c r="E66" s="21" t="s">
        <v>366</v>
      </c>
      <c r="F66" s="12" t="n">
        <v>1</v>
      </c>
      <c r="G66" s="19" t="n">
        <v>20.9</v>
      </c>
      <c r="H66" s="19" t="n">
        <v>14.24</v>
      </c>
      <c r="I66" s="19" t="n">
        <f aca="false">ROUND(F66*G66,2)</f>
        <v>20.9</v>
      </c>
      <c r="J66" s="19" t="n">
        <f aca="false">ROUND(F66*H66,2)</f>
        <v>14.24</v>
      </c>
      <c r="K66" s="19" t="n">
        <f aca="false">INDEX(Pricebook!$L$2:$L$1401,MATCH(D66,Pricebook!$A$2:$A$1401,0))</f>
        <v>22.35</v>
      </c>
      <c r="L66" s="19" t="n">
        <f aca="false">ROUND(F66*K66,2)</f>
        <v>22.35</v>
      </c>
      <c r="M66" s="24" t="n">
        <f aca="false">DATE(YEAR(C66),MONTH(C66),1)</f>
        <v>46113</v>
      </c>
    </row>
    <row r="67" customFormat="false" ht="15" hidden="false" customHeight="false" outlineLevel="0" collapsed="false">
      <c r="A67" s="21" t="s">
        <v>3006</v>
      </c>
      <c r="B67" s="21" t="s">
        <v>3007</v>
      </c>
      <c r="C67" s="23" t="n">
        <v>46113</v>
      </c>
      <c r="D67" s="21" t="s">
        <v>1442</v>
      </c>
      <c r="E67" s="21" t="s">
        <v>971</v>
      </c>
      <c r="F67" s="12" t="n">
        <v>11</v>
      </c>
      <c r="G67" s="19" t="n">
        <v>1.4</v>
      </c>
      <c r="H67" s="19" t="n">
        <v>1.01</v>
      </c>
      <c r="I67" s="19" t="n">
        <f aca="false">ROUND(F67*G67,2)</f>
        <v>15.4</v>
      </c>
      <c r="J67" s="19" t="n">
        <f aca="false">ROUND(F67*H67,2)</f>
        <v>11.11</v>
      </c>
      <c r="K67" s="19" t="n">
        <f aca="false">INDEX(Pricebook!$L$2:$L$1401,MATCH(D67,Pricebook!$A$2:$A$1401,0))</f>
        <v>1.6</v>
      </c>
      <c r="L67" s="19" t="n">
        <f aca="false">ROUND(F67*K67,2)</f>
        <v>17.6</v>
      </c>
      <c r="M67" s="24" t="n">
        <f aca="false">DATE(YEAR(C67),MONTH(C67),1)</f>
        <v>46113</v>
      </c>
    </row>
    <row r="68" customFormat="false" ht="15" hidden="false" customHeight="false" outlineLevel="0" collapsed="false">
      <c r="A68" s="21" t="s">
        <v>3006</v>
      </c>
      <c r="B68" s="21" t="s">
        <v>3007</v>
      </c>
      <c r="C68" s="23" t="n">
        <v>46113</v>
      </c>
      <c r="D68" s="21" t="s">
        <v>2864</v>
      </c>
      <c r="E68" s="21" t="s">
        <v>2748</v>
      </c>
      <c r="F68" s="12" t="n">
        <v>3</v>
      </c>
      <c r="G68" s="19" t="n">
        <v>35.6</v>
      </c>
      <c r="H68" s="19" t="n">
        <v>21.39</v>
      </c>
      <c r="I68" s="19" t="n">
        <f aca="false">ROUND(F68*G68,2)</f>
        <v>106.8</v>
      </c>
      <c r="J68" s="19" t="n">
        <f aca="false">ROUND(F68*H68,2)</f>
        <v>64.17</v>
      </c>
      <c r="K68" s="19" t="n">
        <f aca="false">INDEX(Pricebook!$L$2:$L$1401,MATCH(D68,Pricebook!$A$2:$A$1401,0))</f>
        <v>38.5</v>
      </c>
      <c r="L68" s="19" t="n">
        <f aca="false">ROUND(F68*K68,2)</f>
        <v>115.5</v>
      </c>
      <c r="M68" s="24" t="n">
        <f aca="false">DATE(YEAR(C68),MONTH(C68),1)</f>
        <v>46113</v>
      </c>
    </row>
    <row r="69" customFormat="false" ht="15" hidden="false" customHeight="false" outlineLevel="0" collapsed="false">
      <c r="A69" s="21" t="s">
        <v>3006</v>
      </c>
      <c r="B69" s="21" t="s">
        <v>3007</v>
      </c>
      <c r="C69" s="23" t="n">
        <v>46113</v>
      </c>
      <c r="D69" s="21" t="s">
        <v>2058</v>
      </c>
      <c r="E69" s="21" t="s">
        <v>1941</v>
      </c>
      <c r="F69" s="12" t="n">
        <v>3</v>
      </c>
      <c r="G69" s="19" t="n">
        <v>32.95</v>
      </c>
      <c r="H69" s="19" t="n">
        <v>20.9</v>
      </c>
      <c r="I69" s="19" t="n">
        <f aca="false">ROUND(F69*G69,2)</f>
        <v>98.85</v>
      </c>
      <c r="J69" s="19" t="n">
        <f aca="false">ROUND(F69*H69,2)</f>
        <v>62.7</v>
      </c>
      <c r="K69" s="19" t="n">
        <f aca="false">INDEX(Pricebook!$L$2:$L$1401,MATCH(D69,Pricebook!$A$2:$A$1401,0))</f>
        <v>34.6</v>
      </c>
      <c r="L69" s="19" t="n">
        <f aca="false">ROUND(F69*K69,2)</f>
        <v>103.8</v>
      </c>
      <c r="M69" s="24" t="n">
        <f aca="false">DATE(YEAR(C69),MONTH(C69),1)</f>
        <v>46113</v>
      </c>
    </row>
    <row r="70" customFormat="false" ht="15" hidden="false" customHeight="false" outlineLevel="0" collapsed="false">
      <c r="A70" s="21" t="s">
        <v>3006</v>
      </c>
      <c r="B70" s="21" t="s">
        <v>3007</v>
      </c>
      <c r="C70" s="23" t="n">
        <v>46113</v>
      </c>
      <c r="D70" s="21" t="s">
        <v>2064</v>
      </c>
      <c r="E70" s="21" t="s">
        <v>1941</v>
      </c>
      <c r="F70" s="12" t="n">
        <v>2</v>
      </c>
      <c r="G70" s="19" t="n">
        <v>79.55</v>
      </c>
      <c r="H70" s="19" t="n">
        <v>50.4</v>
      </c>
      <c r="I70" s="19" t="n">
        <f aca="false">ROUND(F70*G70,2)</f>
        <v>159.1</v>
      </c>
      <c r="J70" s="19" t="n">
        <f aca="false">ROUND(F70*H70,2)</f>
        <v>100.8</v>
      </c>
      <c r="K70" s="19" t="n">
        <f aca="false">INDEX(Pricebook!$L$2:$L$1401,MATCH(D70,Pricebook!$A$2:$A$1401,0))</f>
        <v>83.35</v>
      </c>
      <c r="L70" s="19" t="n">
        <f aca="false">ROUND(F70*K70,2)</f>
        <v>166.7</v>
      </c>
      <c r="M70" s="24" t="n">
        <f aca="false">DATE(YEAR(C70),MONTH(C70),1)</f>
        <v>46113</v>
      </c>
    </row>
    <row r="71" customFormat="false" ht="15" hidden="false" customHeight="false" outlineLevel="0" collapsed="false">
      <c r="A71" s="21" t="s">
        <v>3006</v>
      </c>
      <c r="B71" s="21" t="s">
        <v>3007</v>
      </c>
      <c r="C71" s="23" t="n">
        <v>46113</v>
      </c>
      <c r="D71" s="21" t="s">
        <v>2118</v>
      </c>
      <c r="E71" s="21" t="s">
        <v>1941</v>
      </c>
      <c r="F71" s="12" t="n">
        <v>4</v>
      </c>
      <c r="G71" s="19" t="n">
        <v>231.9</v>
      </c>
      <c r="H71" s="19" t="n">
        <v>145.83</v>
      </c>
      <c r="I71" s="19" t="n">
        <f aca="false">ROUND(F71*G71,2)</f>
        <v>927.6</v>
      </c>
      <c r="J71" s="19" t="n">
        <f aca="false">ROUND(F71*H71,2)</f>
        <v>583.32</v>
      </c>
      <c r="K71" s="19" t="n">
        <f aca="false">INDEX(Pricebook!$L$2:$L$1401,MATCH(D71,Pricebook!$A$2:$A$1401,0))</f>
        <v>241.15</v>
      </c>
      <c r="L71" s="19" t="n">
        <f aca="false">ROUND(F71*K71,2)</f>
        <v>964.6</v>
      </c>
      <c r="M71" s="24" t="n">
        <f aca="false">DATE(YEAR(C71),MONTH(C71),1)</f>
        <v>46113</v>
      </c>
    </row>
    <row r="72" customFormat="false" ht="15" hidden="false" customHeight="false" outlineLevel="0" collapsed="false">
      <c r="A72" s="21" t="s">
        <v>3006</v>
      </c>
      <c r="B72" s="21" t="s">
        <v>3007</v>
      </c>
      <c r="C72" s="23" t="n">
        <v>46113</v>
      </c>
      <c r="D72" s="21" t="s">
        <v>523</v>
      </c>
      <c r="E72" s="21" t="s">
        <v>366</v>
      </c>
      <c r="F72" s="12" t="n">
        <v>2</v>
      </c>
      <c r="G72" s="19" t="n">
        <v>16.3</v>
      </c>
      <c r="H72" s="19" t="n">
        <v>11.11</v>
      </c>
      <c r="I72" s="19" t="n">
        <f aca="false">ROUND(F72*G72,2)</f>
        <v>32.6</v>
      </c>
      <c r="J72" s="19" t="n">
        <f aca="false">ROUND(F72*H72,2)</f>
        <v>22.22</v>
      </c>
      <c r="K72" s="19" t="n">
        <f aca="false">INDEX(Pricebook!$L$2:$L$1401,MATCH(D72,Pricebook!$A$2:$A$1401,0))</f>
        <v>17.45</v>
      </c>
      <c r="L72" s="19" t="n">
        <f aca="false">ROUND(F72*K72,2)</f>
        <v>34.9</v>
      </c>
      <c r="M72" s="24" t="n">
        <f aca="false">DATE(YEAR(C72),MONTH(C72),1)</f>
        <v>46113</v>
      </c>
    </row>
    <row r="73" customFormat="false" ht="15" hidden="false" customHeight="false" outlineLevel="0" collapsed="false">
      <c r="A73" s="21" t="s">
        <v>3006</v>
      </c>
      <c r="B73" s="21" t="s">
        <v>3007</v>
      </c>
      <c r="C73" s="23" t="n">
        <v>46113</v>
      </c>
      <c r="D73" s="21" t="s">
        <v>990</v>
      </c>
      <c r="E73" s="21" t="s">
        <v>971</v>
      </c>
      <c r="F73" s="12" t="n">
        <v>8</v>
      </c>
      <c r="G73" s="19" t="n">
        <v>10.45</v>
      </c>
      <c r="H73" s="19" t="n">
        <v>7.78</v>
      </c>
      <c r="I73" s="19" t="n">
        <f aca="false">ROUND(F73*G73,2)</f>
        <v>83.6</v>
      </c>
      <c r="J73" s="19" t="n">
        <f aca="false">ROUND(F73*H73,2)</f>
        <v>62.24</v>
      </c>
      <c r="K73" s="19" t="n">
        <f aca="false">INDEX(Pricebook!$L$2:$L$1401,MATCH(D73,Pricebook!$A$2:$A$1401,0))</f>
        <v>12.3</v>
      </c>
      <c r="L73" s="19" t="n">
        <f aca="false">ROUND(F73*K73,2)</f>
        <v>98.4</v>
      </c>
      <c r="M73" s="24" t="n">
        <f aca="false">DATE(YEAR(C73),MONTH(C73),1)</f>
        <v>46113</v>
      </c>
    </row>
    <row r="74" customFormat="false" ht="15" hidden="false" customHeight="false" outlineLevel="0" collapsed="false">
      <c r="A74" s="21" t="s">
        <v>3006</v>
      </c>
      <c r="B74" s="21" t="s">
        <v>3007</v>
      </c>
      <c r="C74" s="23" t="n">
        <v>46113</v>
      </c>
      <c r="D74" s="21" t="s">
        <v>541</v>
      </c>
      <c r="E74" s="21" t="s">
        <v>366</v>
      </c>
      <c r="F74" s="12" t="n">
        <v>4</v>
      </c>
      <c r="G74" s="19" t="n">
        <v>10.5</v>
      </c>
      <c r="H74" s="19" t="n">
        <v>7.22</v>
      </c>
      <c r="I74" s="19" t="n">
        <f aca="false">ROUND(F74*G74,2)</f>
        <v>42</v>
      </c>
      <c r="J74" s="19" t="n">
        <f aca="false">ROUND(F74*H74,2)</f>
        <v>28.88</v>
      </c>
      <c r="K74" s="19" t="n">
        <f aca="false">INDEX(Pricebook!$L$2:$L$1401,MATCH(D74,Pricebook!$A$2:$A$1401,0))</f>
        <v>11.35</v>
      </c>
      <c r="L74" s="19" t="n">
        <f aca="false">ROUND(F74*K74,2)</f>
        <v>45.4</v>
      </c>
      <c r="M74" s="24" t="n">
        <f aca="false">DATE(YEAR(C74),MONTH(C74),1)</f>
        <v>46113</v>
      </c>
    </row>
    <row r="75" customFormat="false" ht="15" hidden="false" customHeight="false" outlineLevel="0" collapsed="false">
      <c r="A75" s="21" t="s">
        <v>3008</v>
      </c>
      <c r="B75" s="21" t="s">
        <v>3009</v>
      </c>
      <c r="C75" s="23" t="n">
        <v>46113</v>
      </c>
      <c r="D75" s="21" t="s">
        <v>2406</v>
      </c>
      <c r="E75" s="21" t="s">
        <v>2202</v>
      </c>
      <c r="F75" s="12" t="n">
        <v>9</v>
      </c>
      <c r="G75" s="19" t="n">
        <v>9.1</v>
      </c>
      <c r="H75" s="19" t="n">
        <v>5.43</v>
      </c>
      <c r="I75" s="19" t="n">
        <f aca="false">ROUND(F75*G75,2)</f>
        <v>81.9</v>
      </c>
      <c r="J75" s="19" t="n">
        <f aca="false">ROUND(F75*H75,2)</f>
        <v>48.87</v>
      </c>
      <c r="K75" s="19" t="n">
        <f aca="false">INDEX(Pricebook!$L$2:$L$1401,MATCH(D75,Pricebook!$A$2:$A$1401,0))</f>
        <v>9.8</v>
      </c>
      <c r="L75" s="19" t="n">
        <f aca="false">ROUND(F75*K75,2)</f>
        <v>88.2</v>
      </c>
      <c r="M75" s="24" t="n">
        <f aca="false">DATE(YEAR(C75),MONTH(C75),1)</f>
        <v>46113</v>
      </c>
    </row>
    <row r="76" customFormat="false" ht="15" hidden="false" customHeight="false" outlineLevel="0" collapsed="false">
      <c r="A76" s="21" t="s">
        <v>3008</v>
      </c>
      <c r="B76" s="21" t="s">
        <v>3009</v>
      </c>
      <c r="C76" s="23" t="n">
        <v>46113</v>
      </c>
      <c r="D76" s="21" t="s">
        <v>695</v>
      </c>
      <c r="E76" s="21" t="s">
        <v>366</v>
      </c>
      <c r="F76" s="12" t="n">
        <v>1</v>
      </c>
      <c r="G76" s="19" t="n">
        <v>12.05</v>
      </c>
      <c r="H76" s="19" t="n">
        <v>8.29</v>
      </c>
      <c r="I76" s="19" t="n">
        <f aca="false">ROUND(F76*G76,2)</f>
        <v>12.05</v>
      </c>
      <c r="J76" s="19" t="n">
        <f aca="false">ROUND(F76*H76,2)</f>
        <v>8.29</v>
      </c>
      <c r="K76" s="19" t="n">
        <f aca="false">INDEX(Pricebook!$L$2:$L$1401,MATCH(D76,Pricebook!$A$2:$A$1401,0))</f>
        <v>13</v>
      </c>
      <c r="L76" s="19" t="n">
        <f aca="false">ROUND(F76*K76,2)</f>
        <v>13</v>
      </c>
      <c r="M76" s="24" t="n">
        <f aca="false">DATE(YEAR(C76),MONTH(C76),1)</f>
        <v>46113</v>
      </c>
    </row>
    <row r="77" customFormat="false" ht="15" hidden="false" customHeight="false" outlineLevel="0" collapsed="false">
      <c r="A77" s="21" t="s">
        <v>3008</v>
      </c>
      <c r="B77" s="21" t="s">
        <v>3009</v>
      </c>
      <c r="C77" s="23" t="n">
        <v>46113</v>
      </c>
      <c r="D77" s="21" t="s">
        <v>1416</v>
      </c>
      <c r="E77" s="21" t="s">
        <v>971</v>
      </c>
      <c r="F77" s="12" t="n">
        <v>1</v>
      </c>
      <c r="G77" s="19" t="n">
        <v>1971.45</v>
      </c>
      <c r="H77" s="19" t="n">
        <v>1448.54</v>
      </c>
      <c r="I77" s="19" t="n">
        <f aca="false">ROUND(F77*G77,2)</f>
        <v>1971.45</v>
      </c>
      <c r="J77" s="19" t="n">
        <f aca="false">ROUND(F77*H77,2)</f>
        <v>1448.54</v>
      </c>
      <c r="K77" s="19" t="n">
        <f aca="false">INDEX(Pricebook!$L$2:$L$1401,MATCH(D77,Pricebook!$A$2:$A$1401,0))</f>
        <v>2281.25</v>
      </c>
      <c r="L77" s="19" t="n">
        <f aca="false">ROUND(F77*K77,2)</f>
        <v>2281.25</v>
      </c>
      <c r="M77" s="24" t="n">
        <f aca="false">DATE(YEAR(C77),MONTH(C77),1)</f>
        <v>46113</v>
      </c>
    </row>
    <row r="78" customFormat="false" ht="15" hidden="false" customHeight="false" outlineLevel="0" collapsed="false">
      <c r="A78" s="21" t="s">
        <v>3008</v>
      </c>
      <c r="B78" s="21" t="s">
        <v>3009</v>
      </c>
      <c r="C78" s="23" t="n">
        <v>46113</v>
      </c>
      <c r="D78" s="21" t="s">
        <v>781</v>
      </c>
      <c r="E78" s="21" t="s">
        <v>366</v>
      </c>
      <c r="F78" s="12" t="n">
        <v>1</v>
      </c>
      <c r="G78" s="19" t="n">
        <v>236.9</v>
      </c>
      <c r="H78" s="19" t="n">
        <v>164.19</v>
      </c>
      <c r="I78" s="19" t="n">
        <f aca="false">ROUND(F78*G78,2)</f>
        <v>236.9</v>
      </c>
      <c r="J78" s="19" t="n">
        <f aca="false">ROUND(F78*H78,2)</f>
        <v>164.19</v>
      </c>
      <c r="K78" s="19" t="n">
        <f aca="false">INDEX(Pricebook!$L$2:$L$1401,MATCH(D78,Pricebook!$A$2:$A$1401,0))</f>
        <v>257.5</v>
      </c>
      <c r="L78" s="19" t="n">
        <f aca="false">ROUND(F78*K78,2)</f>
        <v>257.5</v>
      </c>
      <c r="M78" s="24" t="n">
        <f aca="false">DATE(YEAR(C78),MONTH(C78),1)</f>
        <v>46113</v>
      </c>
    </row>
    <row r="79" customFormat="false" ht="15" hidden="false" customHeight="false" outlineLevel="0" collapsed="false">
      <c r="A79" s="21" t="s">
        <v>3008</v>
      </c>
      <c r="B79" s="21" t="s">
        <v>3009</v>
      </c>
      <c r="C79" s="23" t="n">
        <v>46113</v>
      </c>
      <c r="D79" s="21" t="s">
        <v>1228</v>
      </c>
      <c r="E79" s="21" t="s">
        <v>971</v>
      </c>
      <c r="F79" s="12" t="n">
        <v>3</v>
      </c>
      <c r="G79" s="19" t="n">
        <v>88.9</v>
      </c>
      <c r="H79" s="19" t="n">
        <v>69.27</v>
      </c>
      <c r="I79" s="19" t="n">
        <f aca="false">ROUND(F79*G79,2)</f>
        <v>266.7</v>
      </c>
      <c r="J79" s="19" t="n">
        <f aca="false">ROUND(F79*H79,2)</f>
        <v>207.81</v>
      </c>
      <c r="K79" s="19" t="n">
        <f aca="false">INDEX(Pricebook!$L$2:$L$1401,MATCH(D79,Pricebook!$A$2:$A$1401,0))</f>
        <v>103.2</v>
      </c>
      <c r="L79" s="19" t="n">
        <f aca="false">ROUND(F79*K79,2)</f>
        <v>309.6</v>
      </c>
      <c r="M79" s="24" t="n">
        <f aca="false">DATE(YEAR(C79),MONTH(C79),1)</f>
        <v>46113</v>
      </c>
    </row>
    <row r="80" customFormat="false" ht="15" hidden="false" customHeight="false" outlineLevel="0" collapsed="false">
      <c r="A80" s="21" t="s">
        <v>3008</v>
      </c>
      <c r="B80" s="21" t="s">
        <v>3009</v>
      </c>
      <c r="C80" s="23" t="n">
        <v>46113</v>
      </c>
      <c r="D80" s="21" t="s">
        <v>2898</v>
      </c>
      <c r="E80" s="21" t="s">
        <v>2748</v>
      </c>
      <c r="F80" s="12" t="n">
        <v>2</v>
      </c>
      <c r="G80" s="19" t="n">
        <v>11.1</v>
      </c>
      <c r="H80" s="19" t="n">
        <v>6.25</v>
      </c>
      <c r="I80" s="19" t="n">
        <f aca="false">ROUND(F80*G80,2)</f>
        <v>22.2</v>
      </c>
      <c r="J80" s="19" t="n">
        <f aca="false">ROUND(F80*H80,2)</f>
        <v>12.5</v>
      </c>
      <c r="K80" s="19" t="n">
        <f aca="false">INDEX(Pricebook!$L$2:$L$1401,MATCH(D80,Pricebook!$A$2:$A$1401,0))</f>
        <v>12.1</v>
      </c>
      <c r="L80" s="19" t="n">
        <f aca="false">ROUND(F80*K80,2)</f>
        <v>24.2</v>
      </c>
      <c r="M80" s="24" t="n">
        <f aca="false">DATE(YEAR(C80),MONTH(C80),1)</f>
        <v>46113</v>
      </c>
    </row>
    <row r="81" customFormat="false" ht="15" hidden="false" customHeight="false" outlineLevel="0" collapsed="false">
      <c r="A81" s="21" t="s">
        <v>3008</v>
      </c>
      <c r="B81" s="21" t="s">
        <v>3009</v>
      </c>
      <c r="C81" s="23" t="n">
        <v>46113</v>
      </c>
      <c r="D81" s="21" t="s">
        <v>2916</v>
      </c>
      <c r="E81" s="21" t="s">
        <v>2748</v>
      </c>
      <c r="F81" s="12" t="n">
        <v>2</v>
      </c>
      <c r="G81" s="19" t="n">
        <v>5.1</v>
      </c>
      <c r="H81" s="19" t="n">
        <v>2.9</v>
      </c>
      <c r="I81" s="19" t="n">
        <f aca="false">ROUND(F81*G81,2)</f>
        <v>10.2</v>
      </c>
      <c r="J81" s="19" t="n">
        <f aca="false">ROUND(F81*H81,2)</f>
        <v>5.8</v>
      </c>
      <c r="K81" s="19" t="n">
        <f aca="false">INDEX(Pricebook!$L$2:$L$1401,MATCH(D81,Pricebook!$A$2:$A$1401,0))</f>
        <v>5.6</v>
      </c>
      <c r="L81" s="19" t="n">
        <f aca="false">ROUND(F81*K81,2)</f>
        <v>11.2</v>
      </c>
      <c r="M81" s="24" t="n">
        <f aca="false">DATE(YEAR(C81),MONTH(C81),1)</f>
        <v>46113</v>
      </c>
    </row>
    <row r="82" customFormat="false" ht="15" hidden="false" customHeight="false" outlineLevel="0" collapsed="false">
      <c r="A82" s="21" t="s">
        <v>3008</v>
      </c>
      <c r="B82" s="21" t="s">
        <v>3009</v>
      </c>
      <c r="C82" s="23" t="n">
        <v>46113</v>
      </c>
      <c r="D82" s="21" t="s">
        <v>1198</v>
      </c>
      <c r="E82" s="21" t="s">
        <v>971</v>
      </c>
      <c r="F82" s="12" t="n">
        <v>3</v>
      </c>
      <c r="G82" s="19" t="n">
        <v>2.4</v>
      </c>
      <c r="H82" s="19" t="n">
        <v>2.01</v>
      </c>
      <c r="I82" s="19" t="n">
        <f aca="false">ROUND(F82*G82,2)</f>
        <v>7.2</v>
      </c>
      <c r="J82" s="19" t="n">
        <f aca="false">ROUND(F82*H82,2)</f>
        <v>6.03</v>
      </c>
      <c r="K82" s="19" t="n">
        <f aca="false">INDEX(Pricebook!$L$2:$L$1401,MATCH(D82,Pricebook!$A$2:$A$1401,0))</f>
        <v>2.4</v>
      </c>
      <c r="L82" s="19" t="n">
        <f aca="false">ROUND(F82*K82,2)</f>
        <v>7.2</v>
      </c>
      <c r="M82" s="24" t="n">
        <f aca="false">DATE(YEAR(C82),MONTH(C82),1)</f>
        <v>46113</v>
      </c>
    </row>
    <row r="83" customFormat="false" ht="15" hidden="false" customHeight="false" outlineLevel="0" collapsed="false">
      <c r="A83" s="21" t="s">
        <v>3008</v>
      </c>
      <c r="B83" s="21" t="s">
        <v>3009</v>
      </c>
      <c r="C83" s="23" t="n">
        <v>46113</v>
      </c>
      <c r="D83" s="21" t="s">
        <v>2882</v>
      </c>
      <c r="E83" s="21" t="s">
        <v>2748</v>
      </c>
      <c r="F83" s="12" t="n">
        <v>2</v>
      </c>
      <c r="G83" s="19" t="n">
        <v>4</v>
      </c>
      <c r="H83" s="19" t="n">
        <v>2.25</v>
      </c>
      <c r="I83" s="19" t="n">
        <f aca="false">ROUND(F83*G83,2)</f>
        <v>8</v>
      </c>
      <c r="J83" s="19" t="n">
        <f aca="false">ROUND(F83*H83,2)</f>
        <v>4.5</v>
      </c>
      <c r="K83" s="19" t="n">
        <f aca="false">INDEX(Pricebook!$L$2:$L$1401,MATCH(D83,Pricebook!$A$2:$A$1401,0))</f>
        <v>4.35</v>
      </c>
      <c r="L83" s="19" t="n">
        <f aca="false">ROUND(F83*K83,2)</f>
        <v>8.7</v>
      </c>
      <c r="M83" s="24" t="n">
        <f aca="false">DATE(YEAR(C83),MONTH(C83),1)</f>
        <v>46113</v>
      </c>
    </row>
    <row r="84" customFormat="false" ht="15" hidden="false" customHeight="false" outlineLevel="0" collapsed="false">
      <c r="A84" s="21" t="s">
        <v>3008</v>
      </c>
      <c r="B84" s="21" t="s">
        <v>3009</v>
      </c>
      <c r="C84" s="23" t="n">
        <v>46113</v>
      </c>
      <c r="D84" s="21" t="s">
        <v>793</v>
      </c>
      <c r="E84" s="21" t="s">
        <v>366</v>
      </c>
      <c r="F84" s="12" t="n">
        <v>2</v>
      </c>
      <c r="G84" s="19" t="n">
        <v>17.75</v>
      </c>
      <c r="H84" s="19" t="n">
        <v>12.19</v>
      </c>
      <c r="I84" s="19" t="n">
        <f aca="false">ROUND(F84*G84,2)</f>
        <v>35.5</v>
      </c>
      <c r="J84" s="19" t="n">
        <f aca="false">ROUND(F84*H84,2)</f>
        <v>24.38</v>
      </c>
      <c r="K84" s="19" t="n">
        <f aca="false">INDEX(Pricebook!$L$2:$L$1401,MATCH(D84,Pricebook!$A$2:$A$1401,0))</f>
        <v>19.15</v>
      </c>
      <c r="L84" s="19" t="n">
        <f aca="false">ROUND(F84*K84,2)</f>
        <v>38.3</v>
      </c>
      <c r="M84" s="24" t="n">
        <f aca="false">DATE(YEAR(C84),MONTH(C84),1)</f>
        <v>46113</v>
      </c>
    </row>
    <row r="85" customFormat="false" ht="15" hidden="false" customHeight="false" outlineLevel="0" collapsed="false">
      <c r="A85" s="21" t="s">
        <v>3008</v>
      </c>
      <c r="B85" s="21" t="s">
        <v>3009</v>
      </c>
      <c r="C85" s="23" t="n">
        <v>46113</v>
      </c>
      <c r="D85" s="21" t="s">
        <v>629</v>
      </c>
      <c r="E85" s="21" t="s">
        <v>366</v>
      </c>
      <c r="F85" s="12" t="n">
        <v>1</v>
      </c>
      <c r="G85" s="19" t="n">
        <v>24.2</v>
      </c>
      <c r="H85" s="19" t="n">
        <v>16.68</v>
      </c>
      <c r="I85" s="19" t="n">
        <f aca="false">ROUND(F85*G85,2)</f>
        <v>24.2</v>
      </c>
      <c r="J85" s="19" t="n">
        <f aca="false">ROUND(F85*H85,2)</f>
        <v>16.68</v>
      </c>
      <c r="K85" s="19" t="n">
        <f aca="false">INDEX(Pricebook!$L$2:$L$1401,MATCH(D85,Pricebook!$A$2:$A$1401,0))</f>
        <v>26.15</v>
      </c>
      <c r="L85" s="19" t="n">
        <f aca="false">ROUND(F85*K85,2)</f>
        <v>26.15</v>
      </c>
      <c r="M85" s="24" t="n">
        <f aca="false">DATE(YEAR(C85),MONTH(C85),1)</f>
        <v>46113</v>
      </c>
    </row>
    <row r="86" customFormat="false" ht="15" hidden="false" customHeight="false" outlineLevel="0" collapsed="false">
      <c r="A86" s="21" t="s">
        <v>3008</v>
      </c>
      <c r="B86" s="21" t="s">
        <v>3009</v>
      </c>
      <c r="C86" s="23" t="n">
        <v>46113</v>
      </c>
      <c r="D86" s="21" t="s">
        <v>1000</v>
      </c>
      <c r="E86" s="21" t="s">
        <v>971</v>
      </c>
      <c r="F86" s="12" t="n">
        <v>32</v>
      </c>
      <c r="G86" s="19" t="n">
        <v>2.55</v>
      </c>
      <c r="H86" s="19" t="n">
        <v>2.07</v>
      </c>
      <c r="I86" s="19" t="n">
        <f aca="false">ROUND(F86*G86,2)</f>
        <v>81.6</v>
      </c>
      <c r="J86" s="19" t="n">
        <f aca="false">ROUND(F86*H86,2)</f>
        <v>66.24</v>
      </c>
      <c r="K86" s="19" t="n">
        <f aca="false">INDEX(Pricebook!$L$2:$L$1401,MATCH(D86,Pricebook!$A$2:$A$1401,0))</f>
        <v>2.85</v>
      </c>
      <c r="L86" s="19" t="n">
        <f aca="false">ROUND(F86*K86,2)</f>
        <v>91.2</v>
      </c>
      <c r="M86" s="24" t="n">
        <f aca="false">DATE(YEAR(C86),MONTH(C86),1)</f>
        <v>46113</v>
      </c>
    </row>
    <row r="87" customFormat="false" ht="15" hidden="false" customHeight="false" outlineLevel="0" collapsed="false">
      <c r="A87" s="21" t="s">
        <v>3008</v>
      </c>
      <c r="B87" s="21" t="s">
        <v>3009</v>
      </c>
      <c r="C87" s="23" t="n">
        <v>46113</v>
      </c>
      <c r="D87" s="21" t="s">
        <v>1258</v>
      </c>
      <c r="E87" s="21" t="s">
        <v>971</v>
      </c>
      <c r="F87" s="12" t="n">
        <v>16</v>
      </c>
      <c r="G87" s="19" t="n">
        <v>25.5</v>
      </c>
      <c r="H87" s="19" t="n">
        <v>18.79</v>
      </c>
      <c r="I87" s="19" t="n">
        <f aca="false">ROUND(F87*G87,2)</f>
        <v>408</v>
      </c>
      <c r="J87" s="19" t="n">
        <f aca="false">ROUND(F87*H87,2)</f>
        <v>300.64</v>
      </c>
      <c r="K87" s="19" t="n">
        <f aca="false">INDEX(Pricebook!$L$2:$L$1401,MATCH(D87,Pricebook!$A$2:$A$1401,0))</f>
        <v>29.6</v>
      </c>
      <c r="L87" s="19" t="n">
        <f aca="false">ROUND(F87*K87,2)</f>
        <v>473.6</v>
      </c>
      <c r="M87" s="24" t="n">
        <f aca="false">DATE(YEAR(C87),MONTH(C87),1)</f>
        <v>46113</v>
      </c>
    </row>
    <row r="88" customFormat="false" ht="15" hidden="false" customHeight="false" outlineLevel="0" collapsed="false">
      <c r="A88" s="21" t="s">
        <v>3008</v>
      </c>
      <c r="B88" s="21" t="s">
        <v>3009</v>
      </c>
      <c r="C88" s="23" t="n">
        <v>46113</v>
      </c>
      <c r="D88" s="21" t="s">
        <v>221</v>
      </c>
      <c r="E88" s="21" t="s">
        <v>108</v>
      </c>
      <c r="F88" s="12" t="n">
        <v>1</v>
      </c>
      <c r="G88" s="19" t="n">
        <v>462.9</v>
      </c>
      <c r="H88" s="19" t="n">
        <v>338.52</v>
      </c>
      <c r="I88" s="19" t="n">
        <f aca="false">ROUND(F88*G88,2)</f>
        <v>462.9</v>
      </c>
      <c r="J88" s="19" t="n">
        <f aca="false">ROUND(F88*H88,2)</f>
        <v>338.52</v>
      </c>
      <c r="K88" s="19" t="n">
        <f aca="false">INDEX(Pricebook!$L$2:$L$1401,MATCH(D88,Pricebook!$A$2:$A$1401,0))</f>
        <v>510.6</v>
      </c>
      <c r="L88" s="19" t="n">
        <f aca="false">ROUND(F88*K88,2)</f>
        <v>510.6</v>
      </c>
      <c r="M88" s="24" t="n">
        <f aca="false">DATE(YEAR(C88),MONTH(C88),1)</f>
        <v>46113</v>
      </c>
    </row>
    <row r="89" customFormat="false" ht="15" hidden="false" customHeight="false" outlineLevel="0" collapsed="false">
      <c r="A89" s="21" t="s">
        <v>3008</v>
      </c>
      <c r="B89" s="21" t="s">
        <v>3009</v>
      </c>
      <c r="C89" s="23" t="n">
        <v>46113</v>
      </c>
      <c r="D89" s="21" t="s">
        <v>205</v>
      </c>
      <c r="E89" s="21" t="s">
        <v>108</v>
      </c>
      <c r="F89" s="12" t="n">
        <v>2</v>
      </c>
      <c r="G89" s="19" t="n">
        <v>73.3</v>
      </c>
      <c r="H89" s="19" t="n">
        <v>53.05</v>
      </c>
      <c r="I89" s="19" t="n">
        <f aca="false">ROUND(F89*G89,2)</f>
        <v>146.6</v>
      </c>
      <c r="J89" s="19" t="n">
        <f aca="false">ROUND(F89*H89,2)</f>
        <v>106.1</v>
      </c>
      <c r="K89" s="19" t="n">
        <f aca="false">INDEX(Pricebook!$L$2:$L$1401,MATCH(D89,Pricebook!$A$2:$A$1401,0))</f>
        <v>80.05</v>
      </c>
      <c r="L89" s="19" t="n">
        <f aca="false">ROUND(F89*K89,2)</f>
        <v>160.1</v>
      </c>
      <c r="M89" s="24" t="n">
        <f aca="false">DATE(YEAR(C89),MONTH(C89),1)</f>
        <v>46113</v>
      </c>
    </row>
    <row r="90" customFormat="false" ht="15" hidden="false" customHeight="false" outlineLevel="0" collapsed="false">
      <c r="A90" s="21" t="s">
        <v>3008</v>
      </c>
      <c r="B90" s="21" t="s">
        <v>3009</v>
      </c>
      <c r="C90" s="23" t="n">
        <v>46113</v>
      </c>
      <c r="D90" s="21" t="s">
        <v>2281</v>
      </c>
      <c r="E90" s="21" t="s">
        <v>2202</v>
      </c>
      <c r="F90" s="12" t="n">
        <v>3</v>
      </c>
      <c r="G90" s="19" t="n">
        <v>89.7</v>
      </c>
      <c r="H90" s="19" t="n">
        <v>53.39</v>
      </c>
      <c r="I90" s="19" t="n">
        <f aca="false">ROUND(F90*G90,2)</f>
        <v>269.1</v>
      </c>
      <c r="J90" s="19" t="n">
        <f aca="false">ROUND(F90*H90,2)</f>
        <v>160.17</v>
      </c>
      <c r="K90" s="19" t="n">
        <f aca="false">INDEX(Pricebook!$L$2:$L$1401,MATCH(D90,Pricebook!$A$2:$A$1401,0))</f>
        <v>96.25</v>
      </c>
      <c r="L90" s="19" t="n">
        <f aca="false">ROUND(F90*K90,2)</f>
        <v>288.75</v>
      </c>
      <c r="M90" s="24" t="n">
        <f aca="false">DATE(YEAR(C90),MONTH(C90),1)</f>
        <v>46113</v>
      </c>
    </row>
    <row r="91" customFormat="false" ht="15" hidden="false" customHeight="false" outlineLevel="0" collapsed="false">
      <c r="A91" s="21" t="s">
        <v>3010</v>
      </c>
      <c r="B91" s="21" t="s">
        <v>3011</v>
      </c>
      <c r="C91" s="23" t="n">
        <v>46113</v>
      </c>
      <c r="D91" s="21" t="s">
        <v>949</v>
      </c>
      <c r="E91" s="21" t="s">
        <v>366</v>
      </c>
      <c r="F91" s="12" t="n">
        <v>3</v>
      </c>
      <c r="G91" s="19" t="n">
        <v>17.75</v>
      </c>
      <c r="H91" s="19" t="n">
        <v>12.04</v>
      </c>
      <c r="I91" s="19" t="n">
        <f aca="false">ROUND(F91*G91,2)</f>
        <v>53.25</v>
      </c>
      <c r="J91" s="19" t="n">
        <f aca="false">ROUND(F91*H91,2)</f>
        <v>36.12</v>
      </c>
      <c r="K91" s="19" t="n">
        <f aca="false">INDEX(Pricebook!$L$2:$L$1401,MATCH(D91,Pricebook!$A$2:$A$1401,0))</f>
        <v>18.9</v>
      </c>
      <c r="L91" s="19" t="n">
        <f aca="false">ROUND(F91*K91,2)</f>
        <v>56.7</v>
      </c>
      <c r="M91" s="24" t="n">
        <f aca="false">DATE(YEAR(C91),MONTH(C91),1)</f>
        <v>46113</v>
      </c>
    </row>
    <row r="92" customFormat="false" ht="15" hidden="false" customHeight="false" outlineLevel="0" collapsed="false">
      <c r="A92" s="21" t="s">
        <v>3010</v>
      </c>
      <c r="B92" s="21" t="s">
        <v>3011</v>
      </c>
      <c r="C92" s="23" t="n">
        <v>46113</v>
      </c>
      <c r="D92" s="21" t="s">
        <v>559</v>
      </c>
      <c r="E92" s="21" t="s">
        <v>366</v>
      </c>
      <c r="F92" s="12" t="n">
        <v>1</v>
      </c>
      <c r="G92" s="19" t="n">
        <v>84.65</v>
      </c>
      <c r="H92" s="19" t="n">
        <v>58.68</v>
      </c>
      <c r="I92" s="19" t="n">
        <f aca="false">ROUND(F92*G92,2)</f>
        <v>84.65</v>
      </c>
      <c r="J92" s="19" t="n">
        <f aca="false">ROUND(F92*H92,2)</f>
        <v>58.68</v>
      </c>
      <c r="K92" s="19" t="n">
        <f aca="false">INDEX(Pricebook!$L$2:$L$1401,MATCH(D92,Pricebook!$A$2:$A$1401,0))</f>
        <v>92.05</v>
      </c>
      <c r="L92" s="19" t="n">
        <f aca="false">ROUND(F92*K92,2)</f>
        <v>92.05</v>
      </c>
      <c r="M92" s="24" t="n">
        <f aca="false">DATE(YEAR(C92),MONTH(C92),1)</f>
        <v>46113</v>
      </c>
    </row>
    <row r="93" customFormat="false" ht="15" hidden="false" customHeight="false" outlineLevel="0" collapsed="false">
      <c r="A93" s="21" t="s">
        <v>3010</v>
      </c>
      <c r="B93" s="21" t="s">
        <v>3011</v>
      </c>
      <c r="C93" s="23" t="n">
        <v>46113</v>
      </c>
      <c r="D93" s="21" t="s">
        <v>551</v>
      </c>
      <c r="E93" s="21" t="s">
        <v>366</v>
      </c>
      <c r="F93" s="12" t="n">
        <v>2</v>
      </c>
      <c r="G93" s="19" t="n">
        <v>138.65</v>
      </c>
      <c r="H93" s="19" t="n">
        <v>106.12</v>
      </c>
      <c r="I93" s="19" t="n">
        <f aca="false">ROUND(F93*G93,2)</f>
        <v>277.3</v>
      </c>
      <c r="J93" s="19" t="n">
        <f aca="false">ROUND(F93*H93,2)</f>
        <v>212.24</v>
      </c>
      <c r="K93" s="19" t="n">
        <f aca="false">INDEX(Pricebook!$L$2:$L$1401,MATCH(D93,Pricebook!$A$2:$A$1401,0))</f>
        <v>150.7</v>
      </c>
      <c r="L93" s="19" t="n">
        <f aca="false">ROUND(F93*K93,2)</f>
        <v>301.4</v>
      </c>
      <c r="M93" s="24" t="n">
        <f aca="false">DATE(YEAR(C93),MONTH(C93),1)</f>
        <v>46113</v>
      </c>
    </row>
    <row r="94" customFormat="false" ht="15" hidden="false" customHeight="false" outlineLevel="0" collapsed="false">
      <c r="A94" s="21" t="s">
        <v>3010</v>
      </c>
      <c r="B94" s="21" t="s">
        <v>3011</v>
      </c>
      <c r="C94" s="23" t="n">
        <v>46113</v>
      </c>
      <c r="D94" s="21" t="s">
        <v>729</v>
      </c>
      <c r="E94" s="21" t="s">
        <v>366</v>
      </c>
      <c r="F94" s="12" t="n">
        <v>2</v>
      </c>
      <c r="G94" s="19" t="n">
        <v>11.95</v>
      </c>
      <c r="H94" s="19" t="n">
        <v>8.27</v>
      </c>
      <c r="I94" s="19" t="n">
        <f aca="false">ROUND(F94*G94,2)</f>
        <v>23.9</v>
      </c>
      <c r="J94" s="19" t="n">
        <f aca="false">ROUND(F94*H94,2)</f>
        <v>16.54</v>
      </c>
      <c r="K94" s="19" t="n">
        <f aca="false">INDEX(Pricebook!$L$2:$L$1401,MATCH(D94,Pricebook!$A$2:$A$1401,0))</f>
        <v>13</v>
      </c>
      <c r="L94" s="19" t="n">
        <f aca="false">ROUND(F94*K94,2)</f>
        <v>26</v>
      </c>
      <c r="M94" s="24" t="n">
        <f aca="false">DATE(YEAR(C94),MONTH(C94),1)</f>
        <v>46113</v>
      </c>
    </row>
    <row r="95" customFormat="false" ht="15" hidden="false" customHeight="false" outlineLevel="0" collapsed="false">
      <c r="A95" s="21" t="s">
        <v>3010</v>
      </c>
      <c r="B95" s="21" t="s">
        <v>3011</v>
      </c>
      <c r="C95" s="23" t="n">
        <v>46113</v>
      </c>
      <c r="D95" s="21" t="s">
        <v>771</v>
      </c>
      <c r="E95" s="21" t="s">
        <v>366</v>
      </c>
      <c r="F95" s="12" t="n">
        <v>1</v>
      </c>
      <c r="G95" s="19" t="n">
        <v>116.55</v>
      </c>
      <c r="H95" s="19" t="n">
        <v>90.17</v>
      </c>
      <c r="I95" s="19" t="n">
        <f aca="false">ROUND(F95*G95,2)</f>
        <v>116.55</v>
      </c>
      <c r="J95" s="19" t="n">
        <f aca="false">ROUND(F95*H95,2)</f>
        <v>90.17</v>
      </c>
      <c r="K95" s="19" t="n">
        <f aca="false">INDEX(Pricebook!$L$2:$L$1401,MATCH(D95,Pricebook!$A$2:$A$1401,0))</f>
        <v>126.35</v>
      </c>
      <c r="L95" s="19" t="n">
        <f aca="false">ROUND(F95*K95,2)</f>
        <v>126.35</v>
      </c>
      <c r="M95" s="24" t="n">
        <f aca="false">DATE(YEAR(C95),MONTH(C95),1)</f>
        <v>46113</v>
      </c>
    </row>
    <row r="96" customFormat="false" ht="15" hidden="false" customHeight="false" outlineLevel="0" collapsed="false">
      <c r="A96" s="21" t="s">
        <v>3010</v>
      </c>
      <c r="B96" s="21" t="s">
        <v>3011</v>
      </c>
      <c r="C96" s="23" t="n">
        <v>46113</v>
      </c>
      <c r="D96" s="21" t="s">
        <v>1352</v>
      </c>
      <c r="E96" s="21" t="s">
        <v>971</v>
      </c>
      <c r="F96" s="12" t="n">
        <v>1</v>
      </c>
      <c r="G96" s="19" t="n">
        <v>75.55</v>
      </c>
      <c r="H96" s="19" t="n">
        <v>62.9</v>
      </c>
      <c r="I96" s="19" t="n">
        <f aca="false">ROUND(F96*G96,2)</f>
        <v>75.55</v>
      </c>
      <c r="J96" s="19" t="n">
        <f aca="false">ROUND(F96*H96,2)</f>
        <v>62.9</v>
      </c>
      <c r="K96" s="19" t="n">
        <f aca="false">INDEX(Pricebook!$L$2:$L$1401,MATCH(D96,Pricebook!$A$2:$A$1401,0))</f>
        <v>87.8</v>
      </c>
      <c r="L96" s="19" t="n">
        <f aca="false">ROUND(F96*K96,2)</f>
        <v>87.8</v>
      </c>
      <c r="M96" s="24" t="n">
        <f aca="false">DATE(YEAR(C96),MONTH(C96),1)</f>
        <v>46113</v>
      </c>
    </row>
    <row r="97" customFormat="false" ht="15" hidden="false" customHeight="false" outlineLevel="0" collapsed="false">
      <c r="A97" s="21" t="s">
        <v>3012</v>
      </c>
      <c r="B97" s="21" t="s">
        <v>3013</v>
      </c>
      <c r="C97" s="23" t="n">
        <v>46113</v>
      </c>
      <c r="D97" s="21" t="s">
        <v>2770</v>
      </c>
      <c r="E97" s="21" t="s">
        <v>2748</v>
      </c>
      <c r="F97" s="12" t="n">
        <v>5</v>
      </c>
      <c r="G97" s="19" t="n">
        <v>3.4</v>
      </c>
      <c r="H97" s="19" t="n">
        <v>2.24</v>
      </c>
      <c r="I97" s="19" t="n">
        <f aca="false">ROUND(F97*G97,2)</f>
        <v>17</v>
      </c>
      <c r="J97" s="19" t="n">
        <f aca="false">ROUND(F97*H97,2)</f>
        <v>11.2</v>
      </c>
      <c r="K97" s="19" t="n">
        <f aca="false">INDEX(Pricebook!$L$2:$L$1401,MATCH(D97,Pricebook!$A$2:$A$1401,0))</f>
        <v>3.7</v>
      </c>
      <c r="L97" s="19" t="n">
        <f aca="false">ROUND(F97*K97,2)</f>
        <v>18.5</v>
      </c>
      <c r="M97" s="24" t="n">
        <f aca="false">DATE(YEAR(C97),MONTH(C97),1)</f>
        <v>46113</v>
      </c>
    </row>
    <row r="98" customFormat="false" ht="15" hidden="false" customHeight="false" outlineLevel="0" collapsed="false">
      <c r="A98" s="21" t="s">
        <v>3012</v>
      </c>
      <c r="B98" s="21" t="s">
        <v>3013</v>
      </c>
      <c r="C98" s="23" t="n">
        <v>46113</v>
      </c>
      <c r="D98" s="21" t="s">
        <v>2571</v>
      </c>
      <c r="E98" s="21" t="s">
        <v>2466</v>
      </c>
      <c r="F98" s="12" t="n">
        <v>5</v>
      </c>
      <c r="G98" s="19" t="n">
        <v>31.5</v>
      </c>
      <c r="H98" s="19" t="n">
        <v>19.39</v>
      </c>
      <c r="I98" s="19" t="n">
        <f aca="false">ROUND(F98*G98,2)</f>
        <v>157.5</v>
      </c>
      <c r="J98" s="19" t="n">
        <f aca="false">ROUND(F98*H98,2)</f>
        <v>96.95</v>
      </c>
      <c r="K98" s="19" t="n">
        <f aca="false">INDEX(Pricebook!$L$2:$L$1401,MATCH(D98,Pricebook!$A$2:$A$1401,0))</f>
        <v>33.15</v>
      </c>
      <c r="L98" s="19" t="n">
        <f aca="false">ROUND(F98*K98,2)</f>
        <v>165.75</v>
      </c>
      <c r="M98" s="24" t="n">
        <f aca="false">DATE(YEAR(C98),MONTH(C98),1)</f>
        <v>46113</v>
      </c>
    </row>
    <row r="99" customFormat="false" ht="15" hidden="false" customHeight="false" outlineLevel="0" collapsed="false">
      <c r="A99" s="21" t="s">
        <v>3012</v>
      </c>
      <c r="B99" s="21" t="s">
        <v>3013</v>
      </c>
      <c r="C99" s="23" t="n">
        <v>46113</v>
      </c>
      <c r="D99" s="21" t="s">
        <v>2471</v>
      </c>
      <c r="E99" s="21" t="s">
        <v>2466</v>
      </c>
      <c r="F99" s="12" t="n">
        <v>4</v>
      </c>
      <c r="G99" s="19" t="n">
        <v>81</v>
      </c>
      <c r="H99" s="19" t="n">
        <v>48.96</v>
      </c>
      <c r="I99" s="19" t="n">
        <f aca="false">ROUND(F99*G99,2)</f>
        <v>324</v>
      </c>
      <c r="J99" s="19" t="n">
        <f aca="false">ROUND(F99*H99,2)</f>
        <v>195.84</v>
      </c>
      <c r="K99" s="19" t="n">
        <f aca="false">INDEX(Pricebook!$L$2:$L$1401,MATCH(D99,Pricebook!$A$2:$A$1401,0))</f>
        <v>83.65</v>
      </c>
      <c r="L99" s="19" t="n">
        <f aca="false">ROUND(F99*K99,2)</f>
        <v>334.6</v>
      </c>
      <c r="M99" s="24" t="n">
        <f aca="false">DATE(YEAR(C99),MONTH(C99),1)</f>
        <v>46113</v>
      </c>
    </row>
    <row r="100" customFormat="false" ht="15" hidden="false" customHeight="false" outlineLevel="0" collapsed="false">
      <c r="A100" s="21" t="s">
        <v>3012</v>
      </c>
      <c r="B100" s="21" t="s">
        <v>3013</v>
      </c>
      <c r="C100" s="23" t="n">
        <v>46113</v>
      </c>
      <c r="D100" s="21" t="s">
        <v>420</v>
      </c>
      <c r="E100" s="21" t="s">
        <v>366</v>
      </c>
      <c r="F100" s="12" t="n">
        <v>4</v>
      </c>
      <c r="G100" s="19" t="n">
        <v>8.75</v>
      </c>
      <c r="H100" s="19" t="n">
        <v>6.57</v>
      </c>
      <c r="I100" s="19" t="n">
        <f aca="false">ROUND(F100*G100,2)</f>
        <v>35</v>
      </c>
      <c r="J100" s="19" t="n">
        <f aca="false">ROUND(F100*H100,2)</f>
        <v>26.28</v>
      </c>
      <c r="K100" s="19" t="n">
        <f aca="false">INDEX(Pricebook!$L$2:$L$1401,MATCH(D100,Pricebook!$A$2:$A$1401,0))</f>
        <v>9.35</v>
      </c>
      <c r="L100" s="19" t="n">
        <f aca="false">ROUND(F100*K100,2)</f>
        <v>37.4</v>
      </c>
      <c r="M100" s="24" t="n">
        <f aca="false">DATE(YEAR(C100),MONTH(C100),1)</f>
        <v>46113</v>
      </c>
    </row>
    <row r="101" customFormat="false" ht="15" hidden="false" customHeight="false" outlineLevel="0" collapsed="false">
      <c r="A101" s="21" t="s">
        <v>3012</v>
      </c>
      <c r="B101" s="21" t="s">
        <v>3013</v>
      </c>
      <c r="C101" s="23" t="n">
        <v>46113</v>
      </c>
      <c r="D101" s="21" t="s">
        <v>2922</v>
      </c>
      <c r="E101" s="21" t="s">
        <v>2748</v>
      </c>
      <c r="F101" s="12" t="n">
        <v>2</v>
      </c>
      <c r="G101" s="19" t="n">
        <v>2.55</v>
      </c>
      <c r="H101" s="19" t="n">
        <v>1.42</v>
      </c>
      <c r="I101" s="19" t="n">
        <f aca="false">ROUND(F101*G101,2)</f>
        <v>5.1</v>
      </c>
      <c r="J101" s="19" t="n">
        <f aca="false">ROUND(F101*H101,2)</f>
        <v>2.84</v>
      </c>
      <c r="K101" s="19" t="n">
        <f aca="false">INDEX(Pricebook!$L$2:$L$1401,MATCH(D101,Pricebook!$A$2:$A$1401,0))</f>
        <v>2.75</v>
      </c>
      <c r="L101" s="19" t="n">
        <f aca="false">ROUND(F101*K101,2)</f>
        <v>5.5</v>
      </c>
      <c r="M101" s="24" t="n">
        <f aca="false">DATE(YEAR(C101),MONTH(C101),1)</f>
        <v>46113</v>
      </c>
    </row>
    <row r="102" customFormat="false" ht="15" hidden="false" customHeight="false" outlineLevel="0" collapsed="false">
      <c r="A102" s="21" t="s">
        <v>3014</v>
      </c>
      <c r="B102" s="21" t="s">
        <v>3015</v>
      </c>
      <c r="C102" s="23" t="n">
        <v>46113</v>
      </c>
      <c r="D102" s="21" t="s">
        <v>1666</v>
      </c>
      <c r="E102" s="21" t="s">
        <v>1452</v>
      </c>
      <c r="F102" s="12" t="n">
        <v>4</v>
      </c>
      <c r="G102" s="19" t="n">
        <v>184.5</v>
      </c>
      <c r="H102" s="19" t="n">
        <v>111.64</v>
      </c>
      <c r="I102" s="19" t="n">
        <f aca="false">ROUND(F102*G102,2)</f>
        <v>738</v>
      </c>
      <c r="J102" s="19" t="n">
        <f aca="false">ROUND(F102*H102,2)</f>
        <v>446.56</v>
      </c>
      <c r="K102" s="19" t="n">
        <f aca="false">INDEX(Pricebook!$L$2:$L$1401,MATCH(D102,Pricebook!$A$2:$A$1401,0))</f>
        <v>189.8</v>
      </c>
      <c r="L102" s="19" t="n">
        <f aca="false">ROUND(F102*K102,2)</f>
        <v>759.2</v>
      </c>
      <c r="M102" s="24" t="n">
        <f aca="false">DATE(YEAR(C102),MONTH(C102),1)</f>
        <v>46113</v>
      </c>
    </row>
    <row r="103" customFormat="false" ht="15" hidden="false" customHeight="false" outlineLevel="0" collapsed="false">
      <c r="A103" s="21" t="s">
        <v>3014</v>
      </c>
      <c r="B103" s="21" t="s">
        <v>3015</v>
      </c>
      <c r="C103" s="23" t="n">
        <v>46113</v>
      </c>
      <c r="D103" s="21" t="s">
        <v>2400</v>
      </c>
      <c r="E103" s="21" t="s">
        <v>2202</v>
      </c>
      <c r="F103" s="12" t="n">
        <v>6</v>
      </c>
      <c r="G103" s="19" t="n">
        <v>5.85</v>
      </c>
      <c r="H103" s="19" t="n">
        <v>3.68</v>
      </c>
      <c r="I103" s="19" t="n">
        <f aca="false">ROUND(F103*G103,2)</f>
        <v>35.1</v>
      </c>
      <c r="J103" s="19" t="n">
        <f aca="false">ROUND(F103*H103,2)</f>
        <v>22.08</v>
      </c>
      <c r="K103" s="19" t="n">
        <f aca="false">INDEX(Pricebook!$L$2:$L$1401,MATCH(D103,Pricebook!$A$2:$A$1401,0))</f>
        <v>6.25</v>
      </c>
      <c r="L103" s="19" t="n">
        <f aca="false">ROUND(F103*K103,2)</f>
        <v>37.5</v>
      </c>
      <c r="M103" s="24" t="n">
        <f aca="false">DATE(YEAR(C103),MONTH(C103),1)</f>
        <v>46113</v>
      </c>
    </row>
    <row r="104" customFormat="false" ht="15" hidden="false" customHeight="false" outlineLevel="0" collapsed="false">
      <c r="A104" s="21" t="s">
        <v>3014</v>
      </c>
      <c r="B104" s="21" t="s">
        <v>3015</v>
      </c>
      <c r="C104" s="23" t="n">
        <v>46113</v>
      </c>
      <c r="D104" s="21" t="s">
        <v>2293</v>
      </c>
      <c r="E104" s="21" t="s">
        <v>2202</v>
      </c>
      <c r="F104" s="12" t="n">
        <v>2</v>
      </c>
      <c r="G104" s="19" t="n">
        <v>7.95</v>
      </c>
      <c r="H104" s="19" t="n">
        <v>4.64</v>
      </c>
      <c r="I104" s="19" t="n">
        <f aca="false">ROUND(F104*G104,2)</f>
        <v>15.9</v>
      </c>
      <c r="J104" s="19" t="n">
        <f aca="false">ROUND(F104*H104,2)</f>
        <v>9.28</v>
      </c>
      <c r="K104" s="19" t="n">
        <f aca="false">INDEX(Pricebook!$L$2:$L$1401,MATCH(D104,Pricebook!$A$2:$A$1401,0))</f>
        <v>8.4</v>
      </c>
      <c r="L104" s="19" t="n">
        <f aca="false">ROUND(F104*K104,2)</f>
        <v>16.8</v>
      </c>
      <c r="M104" s="24" t="n">
        <f aca="false">DATE(YEAR(C104),MONTH(C104),1)</f>
        <v>46113</v>
      </c>
    </row>
    <row r="105" customFormat="false" ht="15" hidden="false" customHeight="false" outlineLevel="0" collapsed="false">
      <c r="A105" s="21" t="s">
        <v>3014</v>
      </c>
      <c r="B105" s="21" t="s">
        <v>3015</v>
      </c>
      <c r="C105" s="23" t="n">
        <v>46113</v>
      </c>
      <c r="D105" s="21" t="s">
        <v>1462</v>
      </c>
      <c r="E105" s="21" t="s">
        <v>1452</v>
      </c>
      <c r="F105" s="12" t="n">
        <v>3</v>
      </c>
      <c r="G105" s="19" t="n">
        <v>115</v>
      </c>
      <c r="H105" s="19" t="n">
        <v>69.02</v>
      </c>
      <c r="I105" s="19" t="n">
        <f aca="false">ROUND(F105*G105,2)</f>
        <v>345</v>
      </c>
      <c r="J105" s="19" t="n">
        <f aca="false">ROUND(F105*H105,2)</f>
        <v>207.06</v>
      </c>
      <c r="K105" s="19" t="n">
        <f aca="false">INDEX(Pricebook!$L$2:$L$1401,MATCH(D105,Pricebook!$A$2:$A$1401,0))</f>
        <v>117.35</v>
      </c>
      <c r="L105" s="19" t="n">
        <f aca="false">ROUND(F105*K105,2)</f>
        <v>352.05</v>
      </c>
      <c r="M105" s="24" t="n">
        <f aca="false">DATE(YEAR(C105),MONTH(C105),1)</f>
        <v>46113</v>
      </c>
    </row>
    <row r="106" customFormat="false" ht="15" hidden="false" customHeight="false" outlineLevel="0" collapsed="false">
      <c r="A106" s="21" t="s">
        <v>3014</v>
      </c>
      <c r="B106" s="21" t="s">
        <v>3015</v>
      </c>
      <c r="C106" s="23" t="n">
        <v>46113</v>
      </c>
      <c r="D106" s="21" t="s">
        <v>459</v>
      </c>
      <c r="E106" s="21" t="s">
        <v>366</v>
      </c>
      <c r="F106" s="12" t="n">
        <v>1</v>
      </c>
      <c r="G106" s="19" t="n">
        <v>35.85</v>
      </c>
      <c r="H106" s="19" t="n">
        <v>24.87</v>
      </c>
      <c r="I106" s="19" t="n">
        <f aca="false">ROUND(F106*G106,2)</f>
        <v>35.85</v>
      </c>
      <c r="J106" s="19" t="n">
        <f aca="false">ROUND(F106*H106,2)</f>
        <v>24.87</v>
      </c>
      <c r="K106" s="19" t="n">
        <f aca="false">INDEX(Pricebook!$L$2:$L$1401,MATCH(D106,Pricebook!$A$2:$A$1401,0))</f>
        <v>39</v>
      </c>
      <c r="L106" s="19" t="n">
        <f aca="false">ROUND(F106*K106,2)</f>
        <v>39</v>
      </c>
      <c r="M106" s="24" t="n">
        <f aca="false">DATE(YEAR(C106),MONTH(C106),1)</f>
        <v>46113</v>
      </c>
    </row>
    <row r="107" customFormat="false" ht="15" hidden="false" customHeight="false" outlineLevel="0" collapsed="false">
      <c r="A107" s="21" t="s">
        <v>3014</v>
      </c>
      <c r="B107" s="21" t="s">
        <v>3015</v>
      </c>
      <c r="C107" s="23" t="n">
        <v>46113</v>
      </c>
      <c r="D107" s="21" t="s">
        <v>2357</v>
      </c>
      <c r="E107" s="21" t="s">
        <v>2202</v>
      </c>
      <c r="F107" s="12" t="n">
        <v>13</v>
      </c>
      <c r="G107" s="19" t="n">
        <v>7.9</v>
      </c>
      <c r="H107" s="19" t="n">
        <v>5.44</v>
      </c>
      <c r="I107" s="19" t="n">
        <f aca="false">ROUND(F107*G107,2)</f>
        <v>102.7</v>
      </c>
      <c r="J107" s="19" t="n">
        <f aca="false">ROUND(F107*H107,2)</f>
        <v>70.72</v>
      </c>
      <c r="K107" s="19" t="n">
        <f aca="false">INDEX(Pricebook!$L$2:$L$1401,MATCH(D107,Pricebook!$A$2:$A$1401,0))</f>
        <v>8.5</v>
      </c>
      <c r="L107" s="19" t="n">
        <f aca="false">ROUND(F107*K107,2)</f>
        <v>110.5</v>
      </c>
      <c r="M107" s="24" t="n">
        <f aca="false">DATE(YEAR(C107),MONTH(C107),1)</f>
        <v>46113</v>
      </c>
    </row>
    <row r="108" customFormat="false" ht="15" hidden="false" customHeight="false" outlineLevel="0" collapsed="false">
      <c r="A108" s="21" t="s">
        <v>3014</v>
      </c>
      <c r="B108" s="21" t="s">
        <v>3015</v>
      </c>
      <c r="C108" s="23" t="n">
        <v>46113</v>
      </c>
      <c r="D108" s="21" t="s">
        <v>1769</v>
      </c>
      <c r="E108" s="21" t="s">
        <v>1452</v>
      </c>
      <c r="F108" s="12" t="n">
        <v>5</v>
      </c>
      <c r="G108" s="19" t="n">
        <v>26.45</v>
      </c>
      <c r="H108" s="19" t="n">
        <v>15.94</v>
      </c>
      <c r="I108" s="19" t="n">
        <f aca="false">ROUND(F108*G108,2)</f>
        <v>132.25</v>
      </c>
      <c r="J108" s="19" t="n">
        <f aca="false">ROUND(F108*H108,2)</f>
        <v>79.7</v>
      </c>
      <c r="K108" s="19" t="n">
        <f aca="false">INDEX(Pricebook!$L$2:$L$1401,MATCH(D108,Pricebook!$A$2:$A$1401,0))</f>
        <v>26.45</v>
      </c>
      <c r="L108" s="19" t="n">
        <f aca="false">ROUND(F108*K108,2)</f>
        <v>132.25</v>
      </c>
      <c r="M108" s="24" t="n">
        <f aca="false">DATE(YEAR(C108),MONTH(C108),1)</f>
        <v>46113</v>
      </c>
    </row>
    <row r="109" customFormat="false" ht="15" hidden="false" customHeight="false" outlineLevel="0" collapsed="false">
      <c r="A109" s="21" t="s">
        <v>3014</v>
      </c>
      <c r="B109" s="21" t="s">
        <v>3015</v>
      </c>
      <c r="C109" s="23" t="n">
        <v>46113</v>
      </c>
      <c r="D109" s="21" t="s">
        <v>1697</v>
      </c>
      <c r="E109" s="21" t="s">
        <v>1452</v>
      </c>
      <c r="F109" s="12" t="n">
        <v>3</v>
      </c>
      <c r="G109" s="19" t="n">
        <v>94.5</v>
      </c>
      <c r="H109" s="19" t="n">
        <v>57.19</v>
      </c>
      <c r="I109" s="19" t="n">
        <f aca="false">ROUND(F109*G109,2)</f>
        <v>283.5</v>
      </c>
      <c r="J109" s="19" t="n">
        <f aca="false">ROUND(F109*H109,2)</f>
        <v>171.57</v>
      </c>
      <c r="K109" s="19" t="n">
        <f aca="false">INDEX(Pricebook!$L$2:$L$1401,MATCH(D109,Pricebook!$A$2:$A$1401,0))</f>
        <v>97.25</v>
      </c>
      <c r="L109" s="19" t="n">
        <f aca="false">ROUND(F109*K109,2)</f>
        <v>291.75</v>
      </c>
      <c r="M109" s="24" t="n">
        <f aca="false">DATE(YEAR(C109),MONTH(C109),1)</f>
        <v>46113</v>
      </c>
    </row>
    <row r="110" customFormat="false" ht="15" hidden="false" customHeight="false" outlineLevel="0" collapsed="false">
      <c r="A110" s="21" t="s">
        <v>3014</v>
      </c>
      <c r="B110" s="21" t="s">
        <v>3015</v>
      </c>
      <c r="C110" s="23" t="n">
        <v>46113</v>
      </c>
      <c r="D110" s="21" t="s">
        <v>2244</v>
      </c>
      <c r="E110" s="21" t="s">
        <v>2202</v>
      </c>
      <c r="F110" s="12" t="n">
        <v>8</v>
      </c>
      <c r="G110" s="19" t="n">
        <v>5.3</v>
      </c>
      <c r="H110" s="19" t="n">
        <v>3.14</v>
      </c>
      <c r="I110" s="19" t="n">
        <f aca="false">ROUND(F110*G110,2)</f>
        <v>42.4</v>
      </c>
      <c r="J110" s="19" t="n">
        <f aca="false">ROUND(F110*H110,2)</f>
        <v>25.12</v>
      </c>
      <c r="K110" s="19" t="n">
        <f aca="false">INDEX(Pricebook!$L$2:$L$1401,MATCH(D110,Pricebook!$A$2:$A$1401,0))</f>
        <v>5.7</v>
      </c>
      <c r="L110" s="19" t="n">
        <f aca="false">ROUND(F110*K110,2)</f>
        <v>45.6</v>
      </c>
      <c r="M110" s="24" t="n">
        <f aca="false">DATE(YEAR(C110),MONTH(C110),1)</f>
        <v>46113</v>
      </c>
    </row>
    <row r="111" customFormat="false" ht="15" hidden="false" customHeight="false" outlineLevel="0" collapsed="false">
      <c r="A111" s="21" t="s">
        <v>3014</v>
      </c>
      <c r="B111" s="21" t="s">
        <v>3015</v>
      </c>
      <c r="C111" s="23" t="n">
        <v>46113</v>
      </c>
      <c r="D111" s="21" t="s">
        <v>613</v>
      </c>
      <c r="E111" s="21" t="s">
        <v>366</v>
      </c>
      <c r="F111" s="12" t="n">
        <v>1</v>
      </c>
      <c r="G111" s="19" t="n">
        <v>10.45</v>
      </c>
      <c r="H111" s="19" t="n">
        <v>8.01</v>
      </c>
      <c r="I111" s="19" t="n">
        <f aca="false">ROUND(F111*G111,2)</f>
        <v>10.45</v>
      </c>
      <c r="J111" s="19" t="n">
        <f aca="false">ROUND(F111*H111,2)</f>
        <v>8.01</v>
      </c>
      <c r="K111" s="19" t="n">
        <f aca="false">INDEX(Pricebook!$L$2:$L$1401,MATCH(D111,Pricebook!$A$2:$A$1401,0))</f>
        <v>11.25</v>
      </c>
      <c r="L111" s="19" t="n">
        <f aca="false">ROUND(F111*K111,2)</f>
        <v>11.25</v>
      </c>
      <c r="M111" s="24" t="n">
        <f aca="false">DATE(YEAR(C111),MONTH(C111),1)</f>
        <v>46113</v>
      </c>
    </row>
    <row r="112" customFormat="false" ht="15" hidden="false" customHeight="false" outlineLevel="0" collapsed="false">
      <c r="A112" s="21" t="s">
        <v>3014</v>
      </c>
      <c r="B112" s="21" t="s">
        <v>3015</v>
      </c>
      <c r="C112" s="23" t="n">
        <v>46113</v>
      </c>
      <c r="D112" s="21" t="s">
        <v>2380</v>
      </c>
      <c r="E112" s="21" t="s">
        <v>2202</v>
      </c>
      <c r="F112" s="12" t="n">
        <v>1</v>
      </c>
      <c r="G112" s="19" t="n">
        <v>32.6</v>
      </c>
      <c r="H112" s="19" t="n">
        <v>19.45</v>
      </c>
      <c r="I112" s="19" t="n">
        <f aca="false">ROUND(F112*G112,2)</f>
        <v>32.6</v>
      </c>
      <c r="J112" s="19" t="n">
        <f aca="false">ROUND(F112*H112,2)</f>
        <v>19.45</v>
      </c>
      <c r="K112" s="19" t="n">
        <f aca="false">INDEX(Pricebook!$L$2:$L$1401,MATCH(D112,Pricebook!$A$2:$A$1401,0))</f>
        <v>35.1</v>
      </c>
      <c r="L112" s="19" t="n">
        <f aca="false">ROUND(F112*K112,2)</f>
        <v>35.1</v>
      </c>
      <c r="M112" s="24" t="n">
        <f aca="false">DATE(YEAR(C112),MONTH(C112),1)</f>
        <v>46113</v>
      </c>
    </row>
    <row r="113" customFormat="false" ht="15" hidden="false" customHeight="false" outlineLevel="0" collapsed="false">
      <c r="A113" s="21" t="s">
        <v>3014</v>
      </c>
      <c r="B113" s="21" t="s">
        <v>3015</v>
      </c>
      <c r="C113" s="23" t="n">
        <v>46113</v>
      </c>
      <c r="D113" s="21" t="s">
        <v>917</v>
      </c>
      <c r="E113" s="21" t="s">
        <v>366</v>
      </c>
      <c r="F113" s="12" t="n">
        <v>2</v>
      </c>
      <c r="G113" s="19" t="n">
        <v>45.7</v>
      </c>
      <c r="H113" s="19" t="n">
        <v>31.65</v>
      </c>
      <c r="I113" s="19" t="n">
        <f aca="false">ROUND(F113*G113,2)</f>
        <v>91.4</v>
      </c>
      <c r="J113" s="19" t="n">
        <f aca="false">ROUND(F113*H113,2)</f>
        <v>63.3</v>
      </c>
      <c r="K113" s="19" t="n">
        <f aca="false">INDEX(Pricebook!$L$2:$L$1401,MATCH(D113,Pricebook!$A$2:$A$1401,0))</f>
        <v>49.65</v>
      </c>
      <c r="L113" s="19" t="n">
        <f aca="false">ROUND(F113*K113,2)</f>
        <v>99.3</v>
      </c>
      <c r="M113" s="24" t="n">
        <f aca="false">DATE(YEAR(C113),MONTH(C113),1)</f>
        <v>46113</v>
      </c>
    </row>
    <row r="114" customFormat="false" ht="15" hidden="false" customHeight="false" outlineLevel="0" collapsed="false">
      <c r="A114" s="21" t="s">
        <v>3014</v>
      </c>
      <c r="B114" s="21" t="s">
        <v>3015</v>
      </c>
      <c r="C114" s="23" t="n">
        <v>46113</v>
      </c>
      <c r="D114" s="21" t="s">
        <v>2218</v>
      </c>
      <c r="E114" s="21" t="s">
        <v>2202</v>
      </c>
      <c r="F114" s="12" t="n">
        <v>7</v>
      </c>
      <c r="G114" s="19" t="n">
        <v>6.05</v>
      </c>
      <c r="H114" s="19" t="n">
        <v>3.98</v>
      </c>
      <c r="I114" s="19" t="n">
        <f aca="false">ROUND(F114*G114,2)</f>
        <v>42.35</v>
      </c>
      <c r="J114" s="19" t="n">
        <f aca="false">ROUND(F114*H114,2)</f>
        <v>27.86</v>
      </c>
      <c r="K114" s="19" t="n">
        <f aca="false">INDEX(Pricebook!$L$2:$L$1401,MATCH(D114,Pricebook!$A$2:$A$1401,0))</f>
        <v>6.4</v>
      </c>
      <c r="L114" s="19" t="n">
        <f aca="false">ROUND(F114*K114,2)</f>
        <v>44.8</v>
      </c>
      <c r="M114" s="24" t="n">
        <f aca="false">DATE(YEAR(C114),MONTH(C114),1)</f>
        <v>46113</v>
      </c>
    </row>
    <row r="115" customFormat="false" ht="15" hidden="false" customHeight="false" outlineLevel="0" collapsed="false">
      <c r="A115" s="21" t="s">
        <v>3014</v>
      </c>
      <c r="B115" s="21" t="s">
        <v>3015</v>
      </c>
      <c r="C115" s="23" t="n">
        <v>46113</v>
      </c>
      <c r="D115" s="21" t="s">
        <v>959</v>
      </c>
      <c r="E115" s="21" t="s">
        <v>366</v>
      </c>
      <c r="F115" s="12" t="n">
        <v>1</v>
      </c>
      <c r="G115" s="19" t="n">
        <v>12.15</v>
      </c>
      <c r="H115" s="19" t="n">
        <v>9.45</v>
      </c>
      <c r="I115" s="19" t="n">
        <f aca="false">ROUND(F115*G115,2)</f>
        <v>12.15</v>
      </c>
      <c r="J115" s="19" t="n">
        <f aca="false">ROUND(F115*H115,2)</f>
        <v>9.45</v>
      </c>
      <c r="K115" s="19" t="n">
        <f aca="false">INDEX(Pricebook!$L$2:$L$1401,MATCH(D115,Pricebook!$A$2:$A$1401,0))</f>
        <v>13.1</v>
      </c>
      <c r="L115" s="19" t="n">
        <f aca="false">ROUND(F115*K115,2)</f>
        <v>13.1</v>
      </c>
      <c r="M115" s="24" t="n">
        <f aca="false">DATE(YEAR(C115),MONTH(C115),1)</f>
        <v>46113</v>
      </c>
    </row>
    <row r="116" customFormat="false" ht="15" hidden="false" customHeight="false" outlineLevel="0" collapsed="false">
      <c r="A116" s="21" t="s">
        <v>3014</v>
      </c>
      <c r="B116" s="21" t="s">
        <v>3015</v>
      </c>
      <c r="C116" s="23" t="n">
        <v>46113</v>
      </c>
      <c r="D116" s="21" t="s">
        <v>559</v>
      </c>
      <c r="E116" s="21" t="s">
        <v>366</v>
      </c>
      <c r="F116" s="12" t="n">
        <v>2</v>
      </c>
      <c r="G116" s="19" t="n">
        <v>84.65</v>
      </c>
      <c r="H116" s="19" t="n">
        <v>58.68</v>
      </c>
      <c r="I116" s="19" t="n">
        <f aca="false">ROUND(F116*G116,2)</f>
        <v>169.3</v>
      </c>
      <c r="J116" s="19" t="n">
        <f aca="false">ROUND(F116*H116,2)</f>
        <v>117.36</v>
      </c>
      <c r="K116" s="19" t="n">
        <f aca="false">INDEX(Pricebook!$L$2:$L$1401,MATCH(D116,Pricebook!$A$2:$A$1401,0))</f>
        <v>92.05</v>
      </c>
      <c r="L116" s="19" t="n">
        <f aca="false">ROUND(F116*K116,2)</f>
        <v>184.1</v>
      </c>
      <c r="M116" s="24" t="n">
        <f aca="false">DATE(YEAR(C116),MONTH(C116),1)</f>
        <v>46113</v>
      </c>
    </row>
    <row r="117" customFormat="false" ht="15" hidden="false" customHeight="false" outlineLevel="0" collapsed="false">
      <c r="A117" s="21" t="s">
        <v>3014</v>
      </c>
      <c r="B117" s="21" t="s">
        <v>3015</v>
      </c>
      <c r="C117" s="23" t="n">
        <v>46113</v>
      </c>
      <c r="D117" s="21" t="s">
        <v>2283</v>
      </c>
      <c r="E117" s="21" t="s">
        <v>2202</v>
      </c>
      <c r="F117" s="12" t="n">
        <v>2</v>
      </c>
      <c r="G117" s="19" t="n">
        <v>35.7</v>
      </c>
      <c r="H117" s="19" t="n">
        <v>21.23</v>
      </c>
      <c r="I117" s="19" t="n">
        <f aca="false">ROUND(F117*G117,2)</f>
        <v>71.4</v>
      </c>
      <c r="J117" s="19" t="n">
        <f aca="false">ROUND(F117*H117,2)</f>
        <v>42.46</v>
      </c>
      <c r="K117" s="19" t="n">
        <f aca="false">INDEX(Pricebook!$L$2:$L$1401,MATCH(D117,Pricebook!$A$2:$A$1401,0))</f>
        <v>38.3</v>
      </c>
      <c r="L117" s="19" t="n">
        <f aca="false">ROUND(F117*K117,2)</f>
        <v>76.6</v>
      </c>
      <c r="M117" s="24" t="n">
        <f aca="false">DATE(YEAR(C117),MONTH(C117),1)</f>
        <v>46113</v>
      </c>
    </row>
    <row r="118" customFormat="false" ht="15" hidden="false" customHeight="false" outlineLevel="0" collapsed="false">
      <c r="A118" s="21" t="s">
        <v>3016</v>
      </c>
      <c r="B118" s="21" t="s">
        <v>3017</v>
      </c>
      <c r="C118" s="23" t="n">
        <v>46113</v>
      </c>
      <c r="D118" s="21" t="s">
        <v>1292</v>
      </c>
      <c r="E118" s="21" t="s">
        <v>971</v>
      </c>
      <c r="F118" s="12" t="n">
        <v>9</v>
      </c>
      <c r="G118" s="19" t="n">
        <v>2.8</v>
      </c>
      <c r="H118" s="19" t="n">
        <v>2.08</v>
      </c>
      <c r="I118" s="19" t="n">
        <f aca="false">ROUND(F118*G118,2)</f>
        <v>25.2</v>
      </c>
      <c r="J118" s="19" t="n">
        <f aca="false">ROUND(F118*H118,2)</f>
        <v>18.72</v>
      </c>
      <c r="K118" s="19" t="n">
        <f aca="false">INDEX(Pricebook!$L$2:$L$1401,MATCH(D118,Pricebook!$A$2:$A$1401,0))</f>
        <v>3.3</v>
      </c>
      <c r="L118" s="19" t="n">
        <f aca="false">ROUND(F118*K118,2)</f>
        <v>29.7</v>
      </c>
      <c r="M118" s="24" t="n">
        <f aca="false">DATE(YEAR(C118),MONTH(C118),1)</f>
        <v>46113</v>
      </c>
    </row>
    <row r="119" customFormat="false" ht="15" hidden="false" customHeight="false" outlineLevel="0" collapsed="false">
      <c r="A119" s="21" t="s">
        <v>3016</v>
      </c>
      <c r="B119" s="21" t="s">
        <v>3017</v>
      </c>
      <c r="C119" s="23" t="n">
        <v>46113</v>
      </c>
      <c r="D119" s="21" t="s">
        <v>2527</v>
      </c>
      <c r="E119" s="21" t="s">
        <v>2466</v>
      </c>
      <c r="F119" s="12" t="n">
        <v>2</v>
      </c>
      <c r="G119" s="19" t="n">
        <v>111.2</v>
      </c>
      <c r="H119" s="19" t="n">
        <v>68.18</v>
      </c>
      <c r="I119" s="19" t="n">
        <f aca="false">ROUND(F119*G119,2)</f>
        <v>222.4</v>
      </c>
      <c r="J119" s="19" t="n">
        <f aca="false">ROUND(F119*H119,2)</f>
        <v>136.36</v>
      </c>
      <c r="K119" s="19" t="n">
        <f aca="false">INDEX(Pricebook!$L$2:$L$1401,MATCH(D119,Pricebook!$A$2:$A$1401,0))</f>
        <v>116.5</v>
      </c>
      <c r="L119" s="19" t="n">
        <f aca="false">ROUND(F119*K119,2)</f>
        <v>233</v>
      </c>
      <c r="M119" s="24" t="n">
        <f aca="false">DATE(YEAR(C119),MONTH(C119),1)</f>
        <v>46113</v>
      </c>
    </row>
    <row r="120" customFormat="false" ht="15" hidden="false" customHeight="false" outlineLevel="0" collapsed="false">
      <c r="A120" s="21" t="s">
        <v>3016</v>
      </c>
      <c r="B120" s="21" t="s">
        <v>3017</v>
      </c>
      <c r="C120" s="23" t="n">
        <v>46113</v>
      </c>
      <c r="D120" s="21" t="s">
        <v>1200</v>
      </c>
      <c r="E120" s="21" t="s">
        <v>971</v>
      </c>
      <c r="F120" s="12" t="n">
        <v>2</v>
      </c>
      <c r="G120" s="19" t="n">
        <v>4.4</v>
      </c>
      <c r="H120" s="19" t="n">
        <v>3.19</v>
      </c>
      <c r="I120" s="19" t="n">
        <f aca="false">ROUND(F120*G120,2)</f>
        <v>8.8</v>
      </c>
      <c r="J120" s="19" t="n">
        <f aca="false">ROUND(F120*H120,2)</f>
        <v>6.38</v>
      </c>
      <c r="K120" s="19" t="n">
        <f aca="false">INDEX(Pricebook!$L$2:$L$1401,MATCH(D120,Pricebook!$A$2:$A$1401,0))</f>
        <v>5.05</v>
      </c>
      <c r="L120" s="19" t="n">
        <f aca="false">ROUND(F120*K120,2)</f>
        <v>10.1</v>
      </c>
      <c r="M120" s="24" t="n">
        <f aca="false">DATE(YEAR(C120),MONTH(C120),1)</f>
        <v>46113</v>
      </c>
    </row>
    <row r="121" customFormat="false" ht="15" hidden="false" customHeight="false" outlineLevel="0" collapsed="false">
      <c r="A121" s="21" t="s">
        <v>3016</v>
      </c>
      <c r="B121" s="21" t="s">
        <v>3017</v>
      </c>
      <c r="C121" s="23" t="n">
        <v>46113</v>
      </c>
      <c r="D121" s="21" t="s">
        <v>384</v>
      </c>
      <c r="E121" s="21" t="s">
        <v>366</v>
      </c>
      <c r="F121" s="12" t="n">
        <v>1</v>
      </c>
      <c r="G121" s="19" t="n">
        <v>99.6</v>
      </c>
      <c r="H121" s="19" t="n">
        <v>68.36</v>
      </c>
      <c r="I121" s="19" t="n">
        <f aca="false">ROUND(F121*G121,2)</f>
        <v>99.6</v>
      </c>
      <c r="J121" s="19" t="n">
        <f aca="false">ROUND(F121*H121,2)</f>
        <v>68.36</v>
      </c>
      <c r="K121" s="19" t="n">
        <f aca="false">INDEX(Pricebook!$L$2:$L$1401,MATCH(D121,Pricebook!$A$2:$A$1401,0))</f>
        <v>107.2</v>
      </c>
      <c r="L121" s="19" t="n">
        <f aca="false">ROUND(F121*K121,2)</f>
        <v>107.2</v>
      </c>
      <c r="M121" s="24" t="n">
        <f aca="false">DATE(YEAR(C121),MONTH(C121),1)</f>
        <v>46113</v>
      </c>
    </row>
    <row r="122" customFormat="false" ht="15" hidden="false" customHeight="false" outlineLevel="0" collapsed="false">
      <c r="A122" s="21" t="s">
        <v>3016</v>
      </c>
      <c r="B122" s="21" t="s">
        <v>3017</v>
      </c>
      <c r="C122" s="23" t="n">
        <v>46113</v>
      </c>
      <c r="D122" s="21" t="s">
        <v>2563</v>
      </c>
      <c r="E122" s="21" t="s">
        <v>2466</v>
      </c>
      <c r="F122" s="12" t="n">
        <v>1</v>
      </c>
      <c r="G122" s="19" t="n">
        <v>51</v>
      </c>
      <c r="H122" s="19" t="n">
        <v>30.84</v>
      </c>
      <c r="I122" s="19" t="n">
        <f aca="false">ROUND(F122*G122,2)</f>
        <v>51</v>
      </c>
      <c r="J122" s="19" t="n">
        <f aca="false">ROUND(F122*H122,2)</f>
        <v>30.84</v>
      </c>
      <c r="K122" s="19" t="n">
        <f aca="false">INDEX(Pricebook!$L$2:$L$1401,MATCH(D122,Pricebook!$A$2:$A$1401,0))</f>
        <v>52.7</v>
      </c>
      <c r="L122" s="19" t="n">
        <f aca="false">ROUND(F122*K122,2)</f>
        <v>52.7</v>
      </c>
      <c r="M122" s="24" t="n">
        <f aca="false">DATE(YEAR(C122),MONTH(C122),1)</f>
        <v>46113</v>
      </c>
    </row>
    <row r="123" customFormat="false" ht="15" hidden="false" customHeight="false" outlineLevel="0" collapsed="false">
      <c r="A123" s="21" t="s">
        <v>3016</v>
      </c>
      <c r="B123" s="21" t="s">
        <v>3017</v>
      </c>
      <c r="C123" s="23" t="n">
        <v>46113</v>
      </c>
      <c r="D123" s="21" t="s">
        <v>348</v>
      </c>
      <c r="E123" s="21" t="s">
        <v>108</v>
      </c>
      <c r="F123" s="12" t="n">
        <v>2</v>
      </c>
      <c r="G123" s="19" t="n">
        <v>57.9</v>
      </c>
      <c r="H123" s="19" t="n">
        <v>42.13</v>
      </c>
      <c r="I123" s="19" t="n">
        <f aca="false">ROUND(F123*G123,2)</f>
        <v>115.8</v>
      </c>
      <c r="J123" s="19" t="n">
        <f aca="false">ROUND(F123*H123,2)</f>
        <v>84.26</v>
      </c>
      <c r="K123" s="19" t="n">
        <f aca="false">INDEX(Pricebook!$L$2:$L$1401,MATCH(D123,Pricebook!$A$2:$A$1401,0))</f>
        <v>63.55</v>
      </c>
      <c r="L123" s="19" t="n">
        <f aca="false">ROUND(F123*K123,2)</f>
        <v>127.1</v>
      </c>
      <c r="M123" s="24" t="n">
        <f aca="false">DATE(YEAR(C123),MONTH(C123),1)</f>
        <v>46113</v>
      </c>
    </row>
    <row r="124" customFormat="false" ht="15" hidden="false" customHeight="false" outlineLevel="0" collapsed="false">
      <c r="A124" s="21" t="s">
        <v>3016</v>
      </c>
      <c r="B124" s="21" t="s">
        <v>3017</v>
      </c>
      <c r="C124" s="23" t="n">
        <v>46113</v>
      </c>
      <c r="D124" s="21" t="s">
        <v>1226</v>
      </c>
      <c r="E124" s="21" t="s">
        <v>971</v>
      </c>
      <c r="F124" s="12" t="n">
        <v>52</v>
      </c>
      <c r="G124" s="19" t="n">
        <v>0.9</v>
      </c>
      <c r="H124" s="19" t="n">
        <v>0.63</v>
      </c>
      <c r="I124" s="19" t="n">
        <f aca="false">ROUND(F124*G124,2)</f>
        <v>46.8</v>
      </c>
      <c r="J124" s="19" t="n">
        <f aca="false">ROUND(F124*H124,2)</f>
        <v>32.76</v>
      </c>
      <c r="K124" s="19" t="n">
        <f aca="false">INDEX(Pricebook!$L$2:$L$1401,MATCH(D124,Pricebook!$A$2:$A$1401,0))</f>
        <v>1</v>
      </c>
      <c r="L124" s="19" t="n">
        <f aca="false">ROUND(F124*K124,2)</f>
        <v>52</v>
      </c>
      <c r="M124" s="24" t="n">
        <f aca="false">DATE(YEAR(C124),MONTH(C124),1)</f>
        <v>46113</v>
      </c>
    </row>
    <row r="125" customFormat="false" ht="15" hidden="false" customHeight="false" outlineLevel="0" collapsed="false">
      <c r="A125" s="21" t="s">
        <v>3016</v>
      </c>
      <c r="B125" s="21" t="s">
        <v>3017</v>
      </c>
      <c r="C125" s="23" t="n">
        <v>46113</v>
      </c>
      <c r="D125" s="21" t="s">
        <v>292</v>
      </c>
      <c r="E125" s="21" t="s">
        <v>108</v>
      </c>
      <c r="F125" s="12" t="n">
        <v>3</v>
      </c>
      <c r="G125" s="19" t="n">
        <v>9.9</v>
      </c>
      <c r="H125" s="19" t="n">
        <v>7.1</v>
      </c>
      <c r="I125" s="19" t="n">
        <f aca="false">ROUND(F125*G125,2)</f>
        <v>29.7</v>
      </c>
      <c r="J125" s="19" t="n">
        <f aca="false">ROUND(F125*H125,2)</f>
        <v>21.3</v>
      </c>
      <c r="K125" s="19" t="n">
        <f aca="false">INDEX(Pricebook!$L$2:$L$1401,MATCH(D125,Pricebook!$A$2:$A$1401,0))</f>
        <v>10.75</v>
      </c>
      <c r="L125" s="19" t="n">
        <f aca="false">ROUND(F125*K125,2)</f>
        <v>32.25</v>
      </c>
      <c r="M125" s="24" t="n">
        <f aca="false">DATE(YEAR(C125),MONTH(C125),1)</f>
        <v>46113</v>
      </c>
    </row>
    <row r="126" customFormat="false" ht="15" hidden="false" customHeight="false" outlineLevel="0" collapsed="false">
      <c r="A126" s="21" t="s">
        <v>3016</v>
      </c>
      <c r="B126" s="21" t="s">
        <v>3017</v>
      </c>
      <c r="C126" s="23" t="n">
        <v>46113</v>
      </c>
      <c r="D126" s="21" t="s">
        <v>1002</v>
      </c>
      <c r="E126" s="21" t="s">
        <v>971</v>
      </c>
      <c r="F126" s="12" t="n">
        <v>1</v>
      </c>
      <c r="G126" s="19" t="n">
        <v>1442.9</v>
      </c>
      <c r="H126" s="19" t="n">
        <v>1056.68</v>
      </c>
      <c r="I126" s="19" t="n">
        <f aca="false">ROUND(F126*G126,2)</f>
        <v>1442.9</v>
      </c>
      <c r="J126" s="19" t="n">
        <f aca="false">ROUND(F126*H126,2)</f>
        <v>1056.68</v>
      </c>
      <c r="K126" s="19" t="n">
        <f aca="false">INDEX(Pricebook!$L$2:$L$1401,MATCH(D126,Pricebook!$A$2:$A$1401,0))</f>
        <v>1664.15</v>
      </c>
      <c r="L126" s="19" t="n">
        <f aca="false">ROUND(F126*K126,2)</f>
        <v>1664.15</v>
      </c>
      <c r="M126" s="24" t="n">
        <f aca="false">DATE(YEAR(C126),MONTH(C126),1)</f>
        <v>46113</v>
      </c>
    </row>
    <row r="127" customFormat="false" ht="15" hidden="false" customHeight="false" outlineLevel="0" collapsed="false">
      <c r="A127" s="21" t="s">
        <v>3016</v>
      </c>
      <c r="B127" s="21" t="s">
        <v>3017</v>
      </c>
      <c r="C127" s="23" t="n">
        <v>46113</v>
      </c>
      <c r="D127" s="21" t="s">
        <v>2583</v>
      </c>
      <c r="E127" s="21" t="s">
        <v>2466</v>
      </c>
      <c r="F127" s="12" t="n">
        <v>3</v>
      </c>
      <c r="G127" s="19" t="n">
        <v>124.3</v>
      </c>
      <c r="H127" s="19" t="n">
        <v>79.42</v>
      </c>
      <c r="I127" s="19" t="n">
        <f aca="false">ROUND(F127*G127,2)</f>
        <v>372.9</v>
      </c>
      <c r="J127" s="19" t="n">
        <f aca="false">ROUND(F127*H127,2)</f>
        <v>238.26</v>
      </c>
      <c r="K127" s="19" t="n">
        <f aca="false">INDEX(Pricebook!$L$2:$L$1401,MATCH(D127,Pricebook!$A$2:$A$1401,0))</f>
        <v>129.25</v>
      </c>
      <c r="L127" s="19" t="n">
        <f aca="false">ROUND(F127*K127,2)</f>
        <v>387.75</v>
      </c>
      <c r="M127" s="24" t="n">
        <f aca="false">DATE(YEAR(C127),MONTH(C127),1)</f>
        <v>46113</v>
      </c>
    </row>
    <row r="128" customFormat="false" ht="15" hidden="false" customHeight="false" outlineLevel="0" collapsed="false">
      <c r="A128" s="21" t="s">
        <v>3016</v>
      </c>
      <c r="B128" s="21" t="s">
        <v>3017</v>
      </c>
      <c r="C128" s="23" t="n">
        <v>46113</v>
      </c>
      <c r="D128" s="21" t="s">
        <v>2567</v>
      </c>
      <c r="E128" s="21" t="s">
        <v>2466</v>
      </c>
      <c r="F128" s="12" t="n">
        <v>1</v>
      </c>
      <c r="G128" s="19" t="n">
        <v>92</v>
      </c>
      <c r="H128" s="19" t="n">
        <v>56.59</v>
      </c>
      <c r="I128" s="19" t="n">
        <f aca="false">ROUND(F128*G128,2)</f>
        <v>92</v>
      </c>
      <c r="J128" s="19" t="n">
        <f aca="false">ROUND(F128*H128,2)</f>
        <v>56.59</v>
      </c>
      <c r="K128" s="19" t="n">
        <f aca="false">INDEX(Pricebook!$L$2:$L$1401,MATCH(D128,Pricebook!$A$2:$A$1401,0))</f>
        <v>96.7</v>
      </c>
      <c r="L128" s="19" t="n">
        <f aca="false">ROUND(F128*K128,2)</f>
        <v>96.7</v>
      </c>
      <c r="M128" s="24" t="n">
        <f aca="false">DATE(YEAR(C128),MONTH(C128),1)</f>
        <v>46113</v>
      </c>
    </row>
    <row r="129" customFormat="false" ht="15" hidden="false" customHeight="false" outlineLevel="0" collapsed="false">
      <c r="A129" s="21" t="s">
        <v>3016</v>
      </c>
      <c r="B129" s="21" t="s">
        <v>3017</v>
      </c>
      <c r="C129" s="23" t="n">
        <v>46113</v>
      </c>
      <c r="D129" s="21" t="s">
        <v>757</v>
      </c>
      <c r="E129" s="21" t="s">
        <v>366</v>
      </c>
      <c r="F129" s="12" t="n">
        <v>1</v>
      </c>
      <c r="G129" s="19" t="n">
        <v>11.7</v>
      </c>
      <c r="H129" s="19" t="n">
        <v>8.05</v>
      </c>
      <c r="I129" s="19" t="n">
        <f aca="false">ROUND(F129*G129,2)</f>
        <v>11.7</v>
      </c>
      <c r="J129" s="19" t="n">
        <f aca="false">ROUND(F129*H129,2)</f>
        <v>8.05</v>
      </c>
      <c r="K129" s="19" t="n">
        <f aca="false">INDEX(Pricebook!$L$2:$L$1401,MATCH(D129,Pricebook!$A$2:$A$1401,0))</f>
        <v>12.65</v>
      </c>
      <c r="L129" s="19" t="n">
        <f aca="false">ROUND(F129*K129,2)</f>
        <v>12.65</v>
      </c>
      <c r="M129" s="24" t="n">
        <f aca="false">DATE(YEAR(C129),MONTH(C129),1)</f>
        <v>46113</v>
      </c>
    </row>
    <row r="130" customFormat="false" ht="15" hidden="false" customHeight="false" outlineLevel="0" collapsed="false">
      <c r="A130" s="21" t="s">
        <v>3018</v>
      </c>
      <c r="B130" s="21" t="s">
        <v>3019</v>
      </c>
      <c r="C130" s="23" t="n">
        <v>46114</v>
      </c>
      <c r="D130" s="21" t="s">
        <v>1532</v>
      </c>
      <c r="E130" s="21" t="s">
        <v>1452</v>
      </c>
      <c r="F130" s="12" t="n">
        <v>2</v>
      </c>
      <c r="G130" s="19" t="n">
        <v>25.5</v>
      </c>
      <c r="H130" s="19" t="n">
        <v>15.46</v>
      </c>
      <c r="I130" s="19" t="n">
        <f aca="false">ROUND(F130*G130,2)</f>
        <v>51</v>
      </c>
      <c r="J130" s="19" t="n">
        <f aca="false">ROUND(F130*H130,2)</f>
        <v>30.92</v>
      </c>
      <c r="K130" s="19" t="n">
        <f aca="false">INDEX(Pricebook!$L$2:$L$1401,MATCH(D130,Pricebook!$A$2:$A$1401,0))</f>
        <v>26.3</v>
      </c>
      <c r="L130" s="19" t="n">
        <f aca="false">ROUND(F130*K130,2)</f>
        <v>52.6</v>
      </c>
      <c r="M130" s="24" t="n">
        <f aca="false">DATE(YEAR(C130),MONTH(C130),1)</f>
        <v>46113</v>
      </c>
    </row>
    <row r="131" customFormat="false" ht="15" hidden="false" customHeight="false" outlineLevel="0" collapsed="false">
      <c r="A131" s="21" t="s">
        <v>3018</v>
      </c>
      <c r="B131" s="21" t="s">
        <v>3019</v>
      </c>
      <c r="C131" s="23" t="n">
        <v>46114</v>
      </c>
      <c r="D131" s="21" t="s">
        <v>559</v>
      </c>
      <c r="E131" s="21" t="s">
        <v>366</v>
      </c>
      <c r="F131" s="12" t="n">
        <v>2</v>
      </c>
      <c r="G131" s="19" t="n">
        <v>84.65</v>
      </c>
      <c r="H131" s="19" t="n">
        <v>58.68</v>
      </c>
      <c r="I131" s="19" t="n">
        <f aca="false">ROUND(F131*G131,2)</f>
        <v>169.3</v>
      </c>
      <c r="J131" s="19" t="n">
        <f aca="false">ROUND(F131*H131,2)</f>
        <v>117.36</v>
      </c>
      <c r="K131" s="19" t="n">
        <f aca="false">INDEX(Pricebook!$L$2:$L$1401,MATCH(D131,Pricebook!$A$2:$A$1401,0))</f>
        <v>92.05</v>
      </c>
      <c r="L131" s="19" t="n">
        <f aca="false">ROUND(F131*K131,2)</f>
        <v>184.1</v>
      </c>
      <c r="M131" s="24" t="n">
        <f aca="false">DATE(YEAR(C131),MONTH(C131),1)</f>
        <v>46113</v>
      </c>
    </row>
    <row r="132" customFormat="false" ht="15" hidden="false" customHeight="false" outlineLevel="0" collapsed="false">
      <c r="A132" s="21" t="s">
        <v>3018</v>
      </c>
      <c r="B132" s="21" t="s">
        <v>3019</v>
      </c>
      <c r="C132" s="23" t="n">
        <v>46114</v>
      </c>
      <c r="D132" s="21" t="s">
        <v>2252</v>
      </c>
      <c r="E132" s="21" t="s">
        <v>2202</v>
      </c>
      <c r="F132" s="12" t="n">
        <v>4</v>
      </c>
      <c r="G132" s="19" t="n">
        <v>32.25</v>
      </c>
      <c r="H132" s="19" t="n">
        <v>19.29</v>
      </c>
      <c r="I132" s="19" t="n">
        <f aca="false">ROUND(F132*G132,2)</f>
        <v>129</v>
      </c>
      <c r="J132" s="19" t="n">
        <f aca="false">ROUND(F132*H132,2)</f>
        <v>77.16</v>
      </c>
      <c r="K132" s="19" t="n">
        <f aca="false">INDEX(Pricebook!$L$2:$L$1401,MATCH(D132,Pricebook!$A$2:$A$1401,0))</f>
        <v>34.8</v>
      </c>
      <c r="L132" s="19" t="n">
        <f aca="false">ROUND(F132*K132,2)</f>
        <v>139.2</v>
      </c>
      <c r="M132" s="24" t="n">
        <f aca="false">DATE(YEAR(C132),MONTH(C132),1)</f>
        <v>46113</v>
      </c>
    </row>
    <row r="133" customFormat="false" ht="15" hidden="false" customHeight="false" outlineLevel="0" collapsed="false">
      <c r="A133" s="21" t="s">
        <v>3018</v>
      </c>
      <c r="B133" s="21" t="s">
        <v>3019</v>
      </c>
      <c r="C133" s="23" t="n">
        <v>46114</v>
      </c>
      <c r="D133" s="21" t="s">
        <v>2351</v>
      </c>
      <c r="E133" s="21" t="s">
        <v>2202</v>
      </c>
      <c r="F133" s="12" t="n">
        <v>4</v>
      </c>
      <c r="G133" s="19" t="n">
        <v>12.3</v>
      </c>
      <c r="H133" s="19" t="n">
        <v>7.2</v>
      </c>
      <c r="I133" s="19" t="n">
        <f aca="false">ROUND(F133*G133,2)</f>
        <v>49.2</v>
      </c>
      <c r="J133" s="19" t="n">
        <f aca="false">ROUND(F133*H133,2)</f>
        <v>28.8</v>
      </c>
      <c r="K133" s="19" t="n">
        <f aca="false">INDEX(Pricebook!$L$2:$L$1401,MATCH(D133,Pricebook!$A$2:$A$1401,0))</f>
        <v>13</v>
      </c>
      <c r="L133" s="19" t="n">
        <f aca="false">ROUND(F133*K133,2)</f>
        <v>52</v>
      </c>
      <c r="M133" s="24" t="n">
        <f aca="false">DATE(YEAR(C133),MONTH(C133),1)</f>
        <v>46113</v>
      </c>
    </row>
    <row r="134" customFormat="false" ht="15" hidden="false" customHeight="false" outlineLevel="0" collapsed="false">
      <c r="A134" s="21" t="s">
        <v>3018</v>
      </c>
      <c r="B134" s="21" t="s">
        <v>3019</v>
      </c>
      <c r="C134" s="23" t="n">
        <v>46114</v>
      </c>
      <c r="D134" s="21" t="s">
        <v>873</v>
      </c>
      <c r="E134" s="21" t="s">
        <v>366</v>
      </c>
      <c r="F134" s="12" t="n">
        <v>1</v>
      </c>
      <c r="G134" s="19" t="n">
        <v>266.45</v>
      </c>
      <c r="H134" s="19" t="n">
        <v>180.79</v>
      </c>
      <c r="I134" s="19" t="n">
        <f aca="false">ROUND(F134*G134,2)</f>
        <v>266.45</v>
      </c>
      <c r="J134" s="19" t="n">
        <f aca="false">ROUND(F134*H134,2)</f>
        <v>180.79</v>
      </c>
      <c r="K134" s="19" t="n">
        <f aca="false">INDEX(Pricebook!$L$2:$L$1401,MATCH(D134,Pricebook!$A$2:$A$1401,0))</f>
        <v>283.5</v>
      </c>
      <c r="L134" s="19" t="n">
        <f aca="false">ROUND(F134*K134,2)</f>
        <v>283.5</v>
      </c>
      <c r="M134" s="24" t="n">
        <f aca="false">DATE(YEAR(C134),MONTH(C134),1)</f>
        <v>46113</v>
      </c>
    </row>
    <row r="135" customFormat="false" ht="15" hidden="false" customHeight="false" outlineLevel="0" collapsed="false">
      <c r="A135" s="21" t="s">
        <v>3018</v>
      </c>
      <c r="B135" s="21" t="s">
        <v>3019</v>
      </c>
      <c r="C135" s="23" t="n">
        <v>46114</v>
      </c>
      <c r="D135" s="21" t="s">
        <v>591</v>
      </c>
      <c r="E135" s="21" t="s">
        <v>366</v>
      </c>
      <c r="F135" s="12" t="n">
        <v>2</v>
      </c>
      <c r="G135" s="19" t="n">
        <v>10.15</v>
      </c>
      <c r="H135" s="19" t="n">
        <v>6.89</v>
      </c>
      <c r="I135" s="19" t="n">
        <f aca="false">ROUND(F135*G135,2)</f>
        <v>20.3</v>
      </c>
      <c r="J135" s="19" t="n">
        <f aca="false">ROUND(F135*H135,2)</f>
        <v>13.78</v>
      </c>
      <c r="K135" s="19" t="n">
        <f aca="false">INDEX(Pricebook!$L$2:$L$1401,MATCH(D135,Pricebook!$A$2:$A$1401,0))</f>
        <v>10.85</v>
      </c>
      <c r="L135" s="19" t="n">
        <f aca="false">ROUND(F135*K135,2)</f>
        <v>21.7</v>
      </c>
      <c r="M135" s="24" t="n">
        <f aca="false">DATE(YEAR(C135),MONTH(C135),1)</f>
        <v>46113</v>
      </c>
    </row>
    <row r="136" customFormat="false" ht="15" hidden="false" customHeight="false" outlineLevel="0" collapsed="false">
      <c r="A136" s="21" t="s">
        <v>3018</v>
      </c>
      <c r="B136" s="21" t="s">
        <v>3019</v>
      </c>
      <c r="C136" s="23" t="n">
        <v>46114</v>
      </c>
      <c r="D136" s="21" t="s">
        <v>1580</v>
      </c>
      <c r="E136" s="21" t="s">
        <v>1452</v>
      </c>
      <c r="F136" s="12" t="n">
        <v>3</v>
      </c>
      <c r="G136" s="19" t="n">
        <v>23.35</v>
      </c>
      <c r="H136" s="19" t="n">
        <v>14.11</v>
      </c>
      <c r="I136" s="19" t="n">
        <f aca="false">ROUND(F136*G136,2)</f>
        <v>70.05</v>
      </c>
      <c r="J136" s="19" t="n">
        <f aca="false">ROUND(F136*H136,2)</f>
        <v>42.33</v>
      </c>
      <c r="K136" s="19" t="n">
        <f aca="false">INDEX(Pricebook!$L$2:$L$1401,MATCH(D136,Pricebook!$A$2:$A$1401,0))</f>
        <v>24</v>
      </c>
      <c r="L136" s="19" t="n">
        <f aca="false">ROUND(F136*K136,2)</f>
        <v>72</v>
      </c>
      <c r="M136" s="24" t="n">
        <f aca="false">DATE(YEAR(C136),MONTH(C136),1)</f>
        <v>46113</v>
      </c>
    </row>
    <row r="137" customFormat="false" ht="15" hidden="false" customHeight="false" outlineLevel="0" collapsed="false">
      <c r="A137" s="21" t="s">
        <v>3018</v>
      </c>
      <c r="B137" s="21" t="s">
        <v>3019</v>
      </c>
      <c r="C137" s="23" t="n">
        <v>46114</v>
      </c>
      <c r="D137" s="21" t="s">
        <v>2450</v>
      </c>
      <c r="E137" s="21" t="s">
        <v>2202</v>
      </c>
      <c r="F137" s="12" t="n">
        <v>1</v>
      </c>
      <c r="G137" s="19" t="n">
        <v>26.4</v>
      </c>
      <c r="H137" s="19" t="n">
        <v>15.7</v>
      </c>
      <c r="I137" s="19" t="n">
        <f aca="false">ROUND(F137*G137,2)</f>
        <v>26.4</v>
      </c>
      <c r="J137" s="19" t="n">
        <f aca="false">ROUND(F137*H137,2)</f>
        <v>15.7</v>
      </c>
      <c r="K137" s="19" t="n">
        <f aca="false">INDEX(Pricebook!$L$2:$L$1401,MATCH(D137,Pricebook!$A$2:$A$1401,0))</f>
        <v>28.35</v>
      </c>
      <c r="L137" s="19" t="n">
        <f aca="false">ROUND(F137*K137,2)</f>
        <v>28.35</v>
      </c>
      <c r="M137" s="24" t="n">
        <f aca="false">DATE(YEAR(C137),MONTH(C137),1)</f>
        <v>46113</v>
      </c>
    </row>
    <row r="138" customFormat="false" ht="15" hidden="false" customHeight="false" outlineLevel="0" collapsed="false">
      <c r="A138" s="21" t="s">
        <v>3018</v>
      </c>
      <c r="B138" s="21" t="s">
        <v>3019</v>
      </c>
      <c r="C138" s="23" t="n">
        <v>46114</v>
      </c>
      <c r="D138" s="21" t="s">
        <v>369</v>
      </c>
      <c r="E138" s="21" t="s">
        <v>366</v>
      </c>
      <c r="F138" s="12" t="n">
        <v>2</v>
      </c>
      <c r="G138" s="19" t="n">
        <v>16.3</v>
      </c>
      <c r="H138" s="19" t="n">
        <v>11.13</v>
      </c>
      <c r="I138" s="19" t="n">
        <f aca="false">ROUND(F138*G138,2)</f>
        <v>32.6</v>
      </c>
      <c r="J138" s="19" t="n">
        <f aca="false">ROUND(F138*H138,2)</f>
        <v>22.26</v>
      </c>
      <c r="K138" s="19" t="n">
        <f aca="false">INDEX(Pricebook!$L$2:$L$1401,MATCH(D138,Pricebook!$A$2:$A$1401,0))</f>
        <v>17.5</v>
      </c>
      <c r="L138" s="19" t="n">
        <f aca="false">ROUND(F138*K138,2)</f>
        <v>35</v>
      </c>
      <c r="M138" s="24" t="n">
        <f aca="false">DATE(YEAR(C138),MONTH(C138),1)</f>
        <v>46113</v>
      </c>
    </row>
    <row r="139" customFormat="false" ht="15" hidden="false" customHeight="false" outlineLevel="0" collapsed="false">
      <c r="A139" s="21" t="s">
        <v>3020</v>
      </c>
      <c r="B139" s="21" t="s">
        <v>3021</v>
      </c>
      <c r="C139" s="23" t="n">
        <v>46114</v>
      </c>
      <c r="D139" s="21" t="s">
        <v>1156</v>
      </c>
      <c r="E139" s="21" t="s">
        <v>971</v>
      </c>
      <c r="F139" s="12" t="n">
        <v>40</v>
      </c>
      <c r="G139" s="19" t="n">
        <v>24.65</v>
      </c>
      <c r="H139" s="19" t="n">
        <v>18.11</v>
      </c>
      <c r="I139" s="19" t="n">
        <f aca="false">ROUND(F139*G139,2)</f>
        <v>986</v>
      </c>
      <c r="J139" s="19" t="n">
        <f aca="false">ROUND(F139*H139,2)</f>
        <v>724.4</v>
      </c>
      <c r="K139" s="19" t="n">
        <f aca="false">INDEX(Pricebook!$L$2:$L$1401,MATCH(D139,Pricebook!$A$2:$A$1401,0))</f>
        <v>24.65</v>
      </c>
      <c r="L139" s="19" t="n">
        <f aca="false">ROUND(F139*K139,2)</f>
        <v>986</v>
      </c>
      <c r="M139" s="24" t="n">
        <f aca="false">DATE(YEAR(C139),MONTH(C139),1)</f>
        <v>46113</v>
      </c>
    </row>
    <row r="140" customFormat="false" ht="15" hidden="false" customHeight="false" outlineLevel="0" collapsed="false">
      <c r="A140" s="21" t="s">
        <v>3020</v>
      </c>
      <c r="B140" s="21" t="s">
        <v>3021</v>
      </c>
      <c r="C140" s="23" t="n">
        <v>46114</v>
      </c>
      <c r="D140" s="21" t="s">
        <v>923</v>
      </c>
      <c r="E140" s="21" t="s">
        <v>366</v>
      </c>
      <c r="F140" s="12" t="n">
        <v>2</v>
      </c>
      <c r="G140" s="19" t="n">
        <v>278.1</v>
      </c>
      <c r="H140" s="19" t="n">
        <v>193.07</v>
      </c>
      <c r="I140" s="19" t="n">
        <f aca="false">ROUND(F140*G140,2)</f>
        <v>556.2</v>
      </c>
      <c r="J140" s="19" t="n">
        <f aca="false">ROUND(F140*H140,2)</f>
        <v>386.14</v>
      </c>
      <c r="K140" s="19" t="n">
        <f aca="false">INDEX(Pricebook!$L$2:$L$1401,MATCH(D140,Pricebook!$A$2:$A$1401,0))</f>
        <v>302.75</v>
      </c>
      <c r="L140" s="19" t="n">
        <f aca="false">ROUND(F140*K140,2)</f>
        <v>605.5</v>
      </c>
      <c r="M140" s="24" t="n">
        <f aca="false">DATE(YEAR(C140),MONTH(C140),1)</f>
        <v>46113</v>
      </c>
    </row>
    <row r="141" customFormat="false" ht="15" hidden="false" customHeight="false" outlineLevel="0" collapsed="false">
      <c r="A141" s="21" t="s">
        <v>3020</v>
      </c>
      <c r="B141" s="21" t="s">
        <v>3021</v>
      </c>
      <c r="C141" s="23" t="n">
        <v>46114</v>
      </c>
      <c r="D141" s="21" t="s">
        <v>2388</v>
      </c>
      <c r="E141" s="21" t="s">
        <v>2202</v>
      </c>
      <c r="F141" s="12" t="n">
        <v>7</v>
      </c>
      <c r="G141" s="19" t="n">
        <v>4.7</v>
      </c>
      <c r="H141" s="19" t="n">
        <v>2.77</v>
      </c>
      <c r="I141" s="19" t="n">
        <f aca="false">ROUND(F141*G141,2)</f>
        <v>32.9</v>
      </c>
      <c r="J141" s="19" t="n">
        <f aca="false">ROUND(F141*H141,2)</f>
        <v>19.39</v>
      </c>
      <c r="K141" s="19" t="n">
        <f aca="false">INDEX(Pricebook!$L$2:$L$1401,MATCH(D141,Pricebook!$A$2:$A$1401,0))</f>
        <v>5</v>
      </c>
      <c r="L141" s="19" t="n">
        <f aca="false">ROUND(F141*K141,2)</f>
        <v>35</v>
      </c>
      <c r="M141" s="24" t="n">
        <f aca="false">DATE(YEAR(C141),MONTH(C141),1)</f>
        <v>46113</v>
      </c>
    </row>
    <row r="142" customFormat="false" ht="15" hidden="false" customHeight="false" outlineLevel="0" collapsed="false">
      <c r="A142" s="21" t="s">
        <v>3020</v>
      </c>
      <c r="B142" s="21" t="s">
        <v>3021</v>
      </c>
      <c r="C142" s="23" t="n">
        <v>46114</v>
      </c>
      <c r="D142" s="21" t="s">
        <v>205</v>
      </c>
      <c r="E142" s="21" t="s">
        <v>108</v>
      </c>
      <c r="F142" s="12" t="n">
        <v>2</v>
      </c>
      <c r="G142" s="19" t="n">
        <v>73.3</v>
      </c>
      <c r="H142" s="19" t="n">
        <v>53.05</v>
      </c>
      <c r="I142" s="19" t="n">
        <f aca="false">ROUND(F142*G142,2)</f>
        <v>146.6</v>
      </c>
      <c r="J142" s="19" t="n">
        <f aca="false">ROUND(F142*H142,2)</f>
        <v>106.1</v>
      </c>
      <c r="K142" s="19" t="n">
        <f aca="false">INDEX(Pricebook!$L$2:$L$1401,MATCH(D142,Pricebook!$A$2:$A$1401,0))</f>
        <v>80.05</v>
      </c>
      <c r="L142" s="19" t="n">
        <f aca="false">ROUND(F142*K142,2)</f>
        <v>160.1</v>
      </c>
      <c r="M142" s="24" t="n">
        <f aca="false">DATE(YEAR(C142),MONTH(C142),1)</f>
        <v>46113</v>
      </c>
    </row>
    <row r="143" customFormat="false" ht="15" hidden="false" customHeight="false" outlineLevel="0" collapsed="false">
      <c r="A143" s="21" t="s">
        <v>3020</v>
      </c>
      <c r="B143" s="21" t="s">
        <v>3021</v>
      </c>
      <c r="C143" s="23" t="n">
        <v>46114</v>
      </c>
      <c r="D143" s="21" t="s">
        <v>893</v>
      </c>
      <c r="E143" s="21" t="s">
        <v>366</v>
      </c>
      <c r="F143" s="12" t="n">
        <v>1</v>
      </c>
      <c r="G143" s="19" t="n">
        <v>44.35</v>
      </c>
      <c r="H143" s="19" t="n">
        <v>30.68</v>
      </c>
      <c r="I143" s="19" t="n">
        <f aca="false">ROUND(F143*G143,2)</f>
        <v>44.35</v>
      </c>
      <c r="J143" s="19" t="n">
        <f aca="false">ROUND(F143*H143,2)</f>
        <v>30.68</v>
      </c>
      <c r="K143" s="19" t="n">
        <f aca="false">INDEX(Pricebook!$L$2:$L$1401,MATCH(D143,Pricebook!$A$2:$A$1401,0))</f>
        <v>48.15</v>
      </c>
      <c r="L143" s="19" t="n">
        <f aca="false">ROUND(F143*K143,2)</f>
        <v>48.15</v>
      </c>
      <c r="M143" s="24" t="n">
        <f aca="false">DATE(YEAR(C143),MONTH(C143),1)</f>
        <v>46113</v>
      </c>
    </row>
    <row r="144" customFormat="false" ht="15" hidden="false" customHeight="false" outlineLevel="0" collapsed="false">
      <c r="A144" s="21" t="s">
        <v>3020</v>
      </c>
      <c r="B144" s="21" t="s">
        <v>3021</v>
      </c>
      <c r="C144" s="23" t="n">
        <v>46114</v>
      </c>
      <c r="D144" s="21" t="s">
        <v>268</v>
      </c>
      <c r="E144" s="21" t="s">
        <v>108</v>
      </c>
      <c r="F144" s="12" t="n">
        <v>1</v>
      </c>
      <c r="G144" s="19" t="n">
        <v>97.15</v>
      </c>
      <c r="H144" s="19" t="n">
        <v>71.12</v>
      </c>
      <c r="I144" s="19" t="n">
        <f aca="false">ROUND(F144*G144,2)</f>
        <v>97.15</v>
      </c>
      <c r="J144" s="19" t="n">
        <f aca="false">ROUND(F144*H144,2)</f>
        <v>71.12</v>
      </c>
      <c r="K144" s="19" t="n">
        <f aca="false">INDEX(Pricebook!$L$2:$L$1401,MATCH(D144,Pricebook!$A$2:$A$1401,0))</f>
        <v>107.3</v>
      </c>
      <c r="L144" s="19" t="n">
        <f aca="false">ROUND(F144*K144,2)</f>
        <v>107.3</v>
      </c>
      <c r="M144" s="24" t="n">
        <f aca="false">DATE(YEAR(C144),MONTH(C144),1)</f>
        <v>46113</v>
      </c>
    </row>
    <row r="145" customFormat="false" ht="15" hidden="false" customHeight="false" outlineLevel="0" collapsed="false">
      <c r="A145" s="21" t="s">
        <v>3020</v>
      </c>
      <c r="B145" s="21" t="s">
        <v>3021</v>
      </c>
      <c r="C145" s="23" t="n">
        <v>46114</v>
      </c>
      <c r="D145" s="21" t="s">
        <v>1344</v>
      </c>
      <c r="E145" s="21" t="s">
        <v>971</v>
      </c>
      <c r="F145" s="12" t="n">
        <v>13</v>
      </c>
      <c r="G145" s="19" t="n">
        <v>23</v>
      </c>
      <c r="H145" s="19" t="n">
        <v>16.98</v>
      </c>
      <c r="I145" s="19" t="n">
        <f aca="false">ROUND(F145*G145,2)</f>
        <v>299</v>
      </c>
      <c r="J145" s="19" t="n">
        <f aca="false">ROUND(F145*H145,2)</f>
        <v>220.74</v>
      </c>
      <c r="K145" s="19" t="n">
        <f aca="false">INDEX(Pricebook!$L$2:$L$1401,MATCH(D145,Pricebook!$A$2:$A$1401,0))</f>
        <v>26.75</v>
      </c>
      <c r="L145" s="19" t="n">
        <f aca="false">ROUND(F145*K145,2)</f>
        <v>347.75</v>
      </c>
      <c r="M145" s="24" t="n">
        <f aca="false">DATE(YEAR(C145),MONTH(C145),1)</f>
        <v>46113</v>
      </c>
    </row>
    <row r="146" customFormat="false" ht="15" hidden="false" customHeight="false" outlineLevel="0" collapsed="false">
      <c r="A146" s="21" t="s">
        <v>3020</v>
      </c>
      <c r="B146" s="21" t="s">
        <v>3021</v>
      </c>
      <c r="C146" s="23" t="n">
        <v>46114</v>
      </c>
      <c r="D146" s="21" t="s">
        <v>2894</v>
      </c>
      <c r="E146" s="21" t="s">
        <v>2748</v>
      </c>
      <c r="F146" s="12" t="n">
        <v>2</v>
      </c>
      <c r="G146" s="19" t="n">
        <v>14.4</v>
      </c>
      <c r="H146" s="19" t="n">
        <v>9.57</v>
      </c>
      <c r="I146" s="19" t="n">
        <f aca="false">ROUND(F146*G146,2)</f>
        <v>28.8</v>
      </c>
      <c r="J146" s="19" t="n">
        <f aca="false">ROUND(F146*H146,2)</f>
        <v>19.14</v>
      </c>
      <c r="K146" s="19" t="n">
        <f aca="false">INDEX(Pricebook!$L$2:$L$1401,MATCH(D146,Pricebook!$A$2:$A$1401,0))</f>
        <v>15.85</v>
      </c>
      <c r="L146" s="19" t="n">
        <f aca="false">ROUND(F146*K146,2)</f>
        <v>31.7</v>
      </c>
      <c r="M146" s="24" t="n">
        <f aca="false">DATE(YEAR(C146),MONTH(C146),1)</f>
        <v>46113</v>
      </c>
    </row>
    <row r="147" customFormat="false" ht="15" hidden="false" customHeight="false" outlineLevel="0" collapsed="false">
      <c r="A147" s="21" t="s">
        <v>3020</v>
      </c>
      <c r="B147" s="21" t="s">
        <v>3021</v>
      </c>
      <c r="C147" s="23" t="n">
        <v>46114</v>
      </c>
      <c r="D147" s="21" t="s">
        <v>2787</v>
      </c>
      <c r="E147" s="21" t="s">
        <v>2748</v>
      </c>
      <c r="F147" s="12" t="n">
        <v>1</v>
      </c>
      <c r="G147" s="19" t="n">
        <v>18.55</v>
      </c>
      <c r="H147" s="19" t="n">
        <v>10.41</v>
      </c>
      <c r="I147" s="19" t="n">
        <f aca="false">ROUND(F147*G147,2)</f>
        <v>18.55</v>
      </c>
      <c r="J147" s="19" t="n">
        <f aca="false">ROUND(F147*H147,2)</f>
        <v>10.41</v>
      </c>
      <c r="K147" s="19" t="n">
        <f aca="false">INDEX(Pricebook!$L$2:$L$1401,MATCH(D147,Pricebook!$A$2:$A$1401,0))</f>
        <v>20.1</v>
      </c>
      <c r="L147" s="19" t="n">
        <f aca="false">ROUND(F147*K147,2)</f>
        <v>20.1</v>
      </c>
      <c r="M147" s="24" t="n">
        <f aca="false">DATE(YEAR(C147),MONTH(C147),1)</f>
        <v>46113</v>
      </c>
    </row>
    <row r="148" customFormat="false" ht="15" hidden="false" customHeight="false" outlineLevel="0" collapsed="false">
      <c r="A148" s="21" t="s">
        <v>3020</v>
      </c>
      <c r="B148" s="21" t="s">
        <v>3021</v>
      </c>
      <c r="C148" s="23" t="n">
        <v>46114</v>
      </c>
      <c r="D148" s="21" t="s">
        <v>2357</v>
      </c>
      <c r="E148" s="21" t="s">
        <v>2202</v>
      </c>
      <c r="F148" s="12" t="n">
        <v>2</v>
      </c>
      <c r="G148" s="19" t="n">
        <v>7.9</v>
      </c>
      <c r="H148" s="19" t="n">
        <v>5.44</v>
      </c>
      <c r="I148" s="19" t="n">
        <f aca="false">ROUND(F148*G148,2)</f>
        <v>15.8</v>
      </c>
      <c r="J148" s="19" t="n">
        <f aca="false">ROUND(F148*H148,2)</f>
        <v>10.88</v>
      </c>
      <c r="K148" s="19" t="n">
        <f aca="false">INDEX(Pricebook!$L$2:$L$1401,MATCH(D148,Pricebook!$A$2:$A$1401,0))</f>
        <v>8.5</v>
      </c>
      <c r="L148" s="19" t="n">
        <f aca="false">ROUND(F148*K148,2)</f>
        <v>17</v>
      </c>
      <c r="M148" s="24" t="n">
        <f aca="false">DATE(YEAR(C148),MONTH(C148),1)</f>
        <v>46113</v>
      </c>
    </row>
    <row r="149" customFormat="false" ht="15" hidden="false" customHeight="false" outlineLevel="0" collapsed="false">
      <c r="A149" s="21" t="s">
        <v>3022</v>
      </c>
      <c r="B149" s="21" t="s">
        <v>3023</v>
      </c>
      <c r="C149" s="23" t="n">
        <v>46114</v>
      </c>
      <c r="D149" s="21" t="s">
        <v>807</v>
      </c>
      <c r="E149" s="21" t="s">
        <v>366</v>
      </c>
      <c r="F149" s="12" t="n">
        <v>5</v>
      </c>
      <c r="G149" s="19" t="n">
        <v>8.7</v>
      </c>
      <c r="H149" s="19" t="n">
        <v>5.99</v>
      </c>
      <c r="I149" s="19" t="n">
        <f aca="false">ROUND(F149*G149,2)</f>
        <v>43.5</v>
      </c>
      <c r="J149" s="19" t="n">
        <f aca="false">ROUND(F149*H149,2)</f>
        <v>29.95</v>
      </c>
      <c r="K149" s="19" t="n">
        <f aca="false">INDEX(Pricebook!$L$2:$L$1401,MATCH(D149,Pricebook!$A$2:$A$1401,0))</f>
        <v>9.4</v>
      </c>
      <c r="L149" s="19" t="n">
        <f aca="false">ROUND(F149*K149,2)</f>
        <v>47</v>
      </c>
      <c r="M149" s="24" t="n">
        <f aca="false">DATE(YEAR(C149),MONTH(C149),1)</f>
        <v>46113</v>
      </c>
    </row>
    <row r="150" customFormat="false" ht="15" hidden="false" customHeight="false" outlineLevel="0" collapsed="false">
      <c r="A150" s="21" t="s">
        <v>3022</v>
      </c>
      <c r="B150" s="21" t="s">
        <v>3023</v>
      </c>
      <c r="C150" s="23" t="n">
        <v>46114</v>
      </c>
      <c r="D150" s="21" t="s">
        <v>951</v>
      </c>
      <c r="E150" s="21" t="s">
        <v>366</v>
      </c>
      <c r="F150" s="12" t="n">
        <v>2</v>
      </c>
      <c r="G150" s="19" t="n">
        <v>35.55</v>
      </c>
      <c r="H150" s="19" t="n">
        <v>24.68</v>
      </c>
      <c r="I150" s="19" t="n">
        <f aca="false">ROUND(F150*G150,2)</f>
        <v>71.1</v>
      </c>
      <c r="J150" s="19" t="n">
        <f aca="false">ROUND(F150*H150,2)</f>
        <v>49.36</v>
      </c>
      <c r="K150" s="19" t="n">
        <f aca="false">INDEX(Pricebook!$L$2:$L$1401,MATCH(D150,Pricebook!$A$2:$A$1401,0))</f>
        <v>38.75</v>
      </c>
      <c r="L150" s="19" t="n">
        <f aca="false">ROUND(F150*K150,2)</f>
        <v>77.5</v>
      </c>
      <c r="M150" s="24" t="n">
        <f aca="false">DATE(YEAR(C150),MONTH(C150),1)</f>
        <v>46113</v>
      </c>
    </row>
    <row r="151" customFormat="false" ht="15" hidden="false" customHeight="false" outlineLevel="0" collapsed="false">
      <c r="A151" s="21" t="s">
        <v>3022</v>
      </c>
      <c r="B151" s="21" t="s">
        <v>3023</v>
      </c>
      <c r="C151" s="23" t="n">
        <v>46114</v>
      </c>
      <c r="D151" s="21" t="s">
        <v>2906</v>
      </c>
      <c r="E151" s="21" t="s">
        <v>2748</v>
      </c>
      <c r="F151" s="12" t="n">
        <v>10</v>
      </c>
      <c r="G151" s="19" t="n">
        <v>2.95</v>
      </c>
      <c r="H151" s="19" t="n">
        <v>1.67</v>
      </c>
      <c r="I151" s="19" t="n">
        <f aca="false">ROUND(F151*G151,2)</f>
        <v>29.5</v>
      </c>
      <c r="J151" s="19" t="n">
        <f aca="false">ROUND(F151*H151,2)</f>
        <v>16.7</v>
      </c>
      <c r="K151" s="19" t="n">
        <f aca="false">INDEX(Pricebook!$L$2:$L$1401,MATCH(D151,Pricebook!$A$2:$A$1401,0))</f>
        <v>3.25</v>
      </c>
      <c r="L151" s="19" t="n">
        <f aca="false">ROUND(F151*K151,2)</f>
        <v>32.5</v>
      </c>
      <c r="M151" s="24" t="n">
        <f aca="false">DATE(YEAR(C151),MONTH(C151),1)</f>
        <v>46113</v>
      </c>
    </row>
    <row r="152" customFormat="false" ht="15" hidden="false" customHeight="false" outlineLevel="0" collapsed="false">
      <c r="A152" s="21" t="s">
        <v>3022</v>
      </c>
      <c r="B152" s="21" t="s">
        <v>3023</v>
      </c>
      <c r="C152" s="23" t="n">
        <v>46114</v>
      </c>
      <c r="D152" s="21" t="s">
        <v>843</v>
      </c>
      <c r="E152" s="21" t="s">
        <v>366</v>
      </c>
      <c r="F152" s="12" t="n">
        <v>2</v>
      </c>
      <c r="G152" s="19" t="n">
        <v>299.65</v>
      </c>
      <c r="H152" s="19" t="n">
        <v>217.89</v>
      </c>
      <c r="I152" s="19" t="n">
        <f aca="false">ROUND(F152*G152,2)</f>
        <v>599.3</v>
      </c>
      <c r="J152" s="19" t="n">
        <f aca="false">ROUND(F152*H152,2)</f>
        <v>435.78</v>
      </c>
      <c r="K152" s="19" t="n">
        <f aca="false">INDEX(Pricebook!$L$2:$L$1401,MATCH(D152,Pricebook!$A$2:$A$1401,0))</f>
        <v>322.45</v>
      </c>
      <c r="L152" s="19" t="n">
        <f aca="false">ROUND(F152*K152,2)</f>
        <v>644.9</v>
      </c>
      <c r="M152" s="24" t="n">
        <f aca="false">DATE(YEAR(C152),MONTH(C152),1)</f>
        <v>46113</v>
      </c>
    </row>
    <row r="153" customFormat="false" ht="15" hidden="false" customHeight="false" outlineLevel="0" collapsed="false">
      <c r="A153" s="21" t="s">
        <v>3022</v>
      </c>
      <c r="B153" s="21" t="s">
        <v>3023</v>
      </c>
      <c r="C153" s="23" t="n">
        <v>46114</v>
      </c>
      <c r="D153" s="21" t="s">
        <v>350</v>
      </c>
      <c r="E153" s="21" t="s">
        <v>108</v>
      </c>
      <c r="F153" s="12" t="n">
        <v>1</v>
      </c>
      <c r="G153" s="19" t="n">
        <v>37.65</v>
      </c>
      <c r="H153" s="19" t="n">
        <v>27.38</v>
      </c>
      <c r="I153" s="19" t="n">
        <f aca="false">ROUND(F153*G153,2)</f>
        <v>37.65</v>
      </c>
      <c r="J153" s="19" t="n">
        <f aca="false">ROUND(F153*H153,2)</f>
        <v>27.38</v>
      </c>
      <c r="K153" s="19" t="n">
        <f aca="false">INDEX(Pricebook!$L$2:$L$1401,MATCH(D153,Pricebook!$A$2:$A$1401,0))</f>
        <v>41.3</v>
      </c>
      <c r="L153" s="19" t="n">
        <f aca="false">ROUND(F153*K153,2)</f>
        <v>41.3</v>
      </c>
      <c r="M153" s="24" t="n">
        <f aca="false">DATE(YEAR(C153),MONTH(C153),1)</f>
        <v>46113</v>
      </c>
    </row>
    <row r="154" customFormat="false" ht="15" hidden="false" customHeight="false" outlineLevel="0" collapsed="false">
      <c r="A154" s="21" t="s">
        <v>3022</v>
      </c>
      <c r="B154" s="21" t="s">
        <v>3023</v>
      </c>
      <c r="C154" s="23" t="n">
        <v>46114</v>
      </c>
      <c r="D154" s="21" t="s">
        <v>219</v>
      </c>
      <c r="E154" s="21" t="s">
        <v>108</v>
      </c>
      <c r="F154" s="12" t="n">
        <v>1</v>
      </c>
      <c r="G154" s="19" t="n">
        <v>92</v>
      </c>
      <c r="H154" s="19" t="n">
        <v>66.46</v>
      </c>
      <c r="I154" s="19" t="n">
        <f aca="false">ROUND(F154*G154,2)</f>
        <v>92</v>
      </c>
      <c r="J154" s="19" t="n">
        <f aca="false">ROUND(F154*H154,2)</f>
        <v>66.46</v>
      </c>
      <c r="K154" s="19" t="n">
        <f aca="false">INDEX(Pricebook!$L$2:$L$1401,MATCH(D154,Pricebook!$A$2:$A$1401,0))</f>
        <v>100.25</v>
      </c>
      <c r="L154" s="19" t="n">
        <f aca="false">ROUND(F154*K154,2)</f>
        <v>100.25</v>
      </c>
      <c r="M154" s="24" t="n">
        <f aca="false">DATE(YEAR(C154),MONTH(C154),1)</f>
        <v>46113</v>
      </c>
    </row>
    <row r="155" customFormat="false" ht="15" hidden="false" customHeight="false" outlineLevel="0" collapsed="false">
      <c r="A155" s="21" t="s">
        <v>3022</v>
      </c>
      <c r="B155" s="21" t="s">
        <v>3023</v>
      </c>
      <c r="C155" s="23" t="n">
        <v>46114</v>
      </c>
      <c r="D155" s="21" t="s">
        <v>386</v>
      </c>
      <c r="E155" s="21" t="s">
        <v>366</v>
      </c>
      <c r="F155" s="12" t="n">
        <v>6</v>
      </c>
      <c r="G155" s="19" t="n">
        <v>6.6</v>
      </c>
      <c r="H155" s="19" t="n">
        <v>4.58</v>
      </c>
      <c r="I155" s="19" t="n">
        <f aca="false">ROUND(F155*G155,2)</f>
        <v>39.6</v>
      </c>
      <c r="J155" s="19" t="n">
        <f aca="false">ROUND(F155*H155,2)</f>
        <v>27.48</v>
      </c>
      <c r="K155" s="19" t="n">
        <f aca="false">INDEX(Pricebook!$L$2:$L$1401,MATCH(D155,Pricebook!$A$2:$A$1401,0))</f>
        <v>7.2</v>
      </c>
      <c r="L155" s="19" t="n">
        <f aca="false">ROUND(F155*K155,2)</f>
        <v>43.2</v>
      </c>
      <c r="M155" s="24" t="n">
        <f aca="false">DATE(YEAR(C155),MONTH(C155),1)</f>
        <v>46113</v>
      </c>
    </row>
    <row r="156" customFormat="false" ht="15" hidden="false" customHeight="false" outlineLevel="0" collapsed="false">
      <c r="A156" s="21" t="s">
        <v>3022</v>
      </c>
      <c r="B156" s="21" t="s">
        <v>3023</v>
      </c>
      <c r="C156" s="23" t="n">
        <v>46114</v>
      </c>
      <c r="D156" s="21" t="s">
        <v>214</v>
      </c>
      <c r="E156" s="21" t="s">
        <v>108</v>
      </c>
      <c r="F156" s="12" t="n">
        <v>1</v>
      </c>
      <c r="G156" s="19" t="n">
        <v>111.75</v>
      </c>
      <c r="H156" s="19" t="n">
        <v>81.05</v>
      </c>
      <c r="I156" s="19" t="n">
        <f aca="false">ROUND(F156*G156,2)</f>
        <v>111.75</v>
      </c>
      <c r="J156" s="19" t="n">
        <f aca="false">ROUND(F156*H156,2)</f>
        <v>81.05</v>
      </c>
      <c r="K156" s="19" t="n">
        <f aca="false">INDEX(Pricebook!$L$2:$L$1401,MATCH(D156,Pricebook!$A$2:$A$1401,0))</f>
        <v>122.25</v>
      </c>
      <c r="L156" s="19" t="n">
        <f aca="false">ROUND(F156*K156,2)</f>
        <v>122.25</v>
      </c>
      <c r="M156" s="24" t="n">
        <f aca="false">DATE(YEAR(C156),MONTH(C156),1)</f>
        <v>46113</v>
      </c>
    </row>
    <row r="157" customFormat="false" ht="15" hidden="false" customHeight="false" outlineLevel="0" collapsed="false">
      <c r="A157" s="21" t="s">
        <v>3022</v>
      </c>
      <c r="B157" s="21" t="s">
        <v>3023</v>
      </c>
      <c r="C157" s="23" t="n">
        <v>46114</v>
      </c>
      <c r="D157" s="21" t="s">
        <v>1262</v>
      </c>
      <c r="E157" s="21" t="s">
        <v>971</v>
      </c>
      <c r="F157" s="12" t="n">
        <v>2</v>
      </c>
      <c r="G157" s="19" t="n">
        <v>514.3</v>
      </c>
      <c r="H157" s="19" t="n">
        <v>378.59</v>
      </c>
      <c r="I157" s="19" t="n">
        <f aca="false">ROUND(F157*G157,2)</f>
        <v>1028.6</v>
      </c>
      <c r="J157" s="19" t="n">
        <f aca="false">ROUND(F157*H157,2)</f>
        <v>757.18</v>
      </c>
      <c r="K157" s="19" t="n">
        <f aca="false">INDEX(Pricebook!$L$2:$L$1401,MATCH(D157,Pricebook!$A$2:$A$1401,0))</f>
        <v>596.25</v>
      </c>
      <c r="L157" s="19" t="n">
        <f aca="false">ROUND(F157*K157,2)</f>
        <v>1192.5</v>
      </c>
      <c r="M157" s="24" t="n">
        <f aca="false">DATE(YEAR(C157),MONTH(C157),1)</f>
        <v>46113</v>
      </c>
    </row>
    <row r="158" customFormat="false" ht="15" hidden="false" customHeight="false" outlineLevel="0" collapsed="false">
      <c r="A158" s="21" t="s">
        <v>3022</v>
      </c>
      <c r="B158" s="21" t="s">
        <v>3023</v>
      </c>
      <c r="C158" s="23" t="n">
        <v>46114</v>
      </c>
      <c r="D158" s="21" t="s">
        <v>205</v>
      </c>
      <c r="E158" s="21" t="s">
        <v>108</v>
      </c>
      <c r="F158" s="12" t="n">
        <v>1</v>
      </c>
      <c r="G158" s="19" t="n">
        <v>73.3</v>
      </c>
      <c r="H158" s="19" t="n">
        <v>53.05</v>
      </c>
      <c r="I158" s="19" t="n">
        <f aca="false">ROUND(F158*G158,2)</f>
        <v>73.3</v>
      </c>
      <c r="J158" s="19" t="n">
        <f aca="false">ROUND(F158*H158,2)</f>
        <v>53.05</v>
      </c>
      <c r="K158" s="19" t="n">
        <f aca="false">INDEX(Pricebook!$L$2:$L$1401,MATCH(D158,Pricebook!$A$2:$A$1401,0))</f>
        <v>80.05</v>
      </c>
      <c r="L158" s="19" t="n">
        <f aca="false">ROUND(F158*K158,2)</f>
        <v>80.05</v>
      </c>
      <c r="M158" s="24" t="n">
        <f aca="false">DATE(YEAR(C158),MONTH(C158),1)</f>
        <v>46113</v>
      </c>
    </row>
    <row r="159" customFormat="false" ht="15" hidden="false" customHeight="false" outlineLevel="0" collapsed="false">
      <c r="A159" s="21" t="s">
        <v>3022</v>
      </c>
      <c r="B159" s="21" t="s">
        <v>3023</v>
      </c>
      <c r="C159" s="23" t="n">
        <v>46114</v>
      </c>
      <c r="D159" s="21" t="s">
        <v>2800</v>
      </c>
      <c r="E159" s="21" t="s">
        <v>2748</v>
      </c>
      <c r="F159" s="12" t="n">
        <v>8</v>
      </c>
      <c r="G159" s="19" t="n">
        <v>5.3</v>
      </c>
      <c r="H159" s="19" t="n">
        <v>3.01</v>
      </c>
      <c r="I159" s="19" t="n">
        <f aca="false">ROUND(F159*G159,2)</f>
        <v>42.4</v>
      </c>
      <c r="J159" s="19" t="n">
        <f aca="false">ROUND(F159*H159,2)</f>
        <v>24.08</v>
      </c>
      <c r="K159" s="19" t="n">
        <f aca="false">INDEX(Pricebook!$L$2:$L$1401,MATCH(D159,Pricebook!$A$2:$A$1401,0))</f>
        <v>5.8</v>
      </c>
      <c r="L159" s="19" t="n">
        <f aca="false">ROUND(F159*K159,2)</f>
        <v>46.4</v>
      </c>
      <c r="M159" s="24" t="n">
        <f aca="false">DATE(YEAR(C159),MONTH(C159),1)</f>
        <v>46113</v>
      </c>
    </row>
    <row r="160" customFormat="false" ht="15" hidden="false" customHeight="false" outlineLevel="0" collapsed="false">
      <c r="A160" s="21" t="s">
        <v>3022</v>
      </c>
      <c r="B160" s="21" t="s">
        <v>3023</v>
      </c>
      <c r="C160" s="23" t="n">
        <v>46114</v>
      </c>
      <c r="D160" s="21" t="s">
        <v>346</v>
      </c>
      <c r="E160" s="21" t="s">
        <v>108</v>
      </c>
      <c r="F160" s="12" t="n">
        <v>2</v>
      </c>
      <c r="G160" s="19" t="n">
        <v>177.45</v>
      </c>
      <c r="H160" s="19" t="n">
        <v>129.82</v>
      </c>
      <c r="I160" s="19" t="n">
        <f aca="false">ROUND(F160*G160,2)</f>
        <v>354.9</v>
      </c>
      <c r="J160" s="19" t="n">
        <f aca="false">ROUND(F160*H160,2)</f>
        <v>259.64</v>
      </c>
      <c r="K160" s="19" t="n">
        <f aca="false">INDEX(Pricebook!$L$2:$L$1401,MATCH(D160,Pricebook!$A$2:$A$1401,0))</f>
        <v>195.8</v>
      </c>
      <c r="L160" s="19" t="n">
        <f aca="false">ROUND(F160*K160,2)</f>
        <v>391.6</v>
      </c>
      <c r="M160" s="24" t="n">
        <f aca="false">DATE(YEAR(C160),MONTH(C160),1)</f>
        <v>46113</v>
      </c>
    </row>
    <row r="161" customFormat="false" ht="15" hidden="false" customHeight="false" outlineLevel="0" collapsed="false">
      <c r="A161" s="21" t="s">
        <v>3022</v>
      </c>
      <c r="B161" s="21" t="s">
        <v>3023</v>
      </c>
      <c r="C161" s="23" t="n">
        <v>46114</v>
      </c>
      <c r="D161" s="21" t="s">
        <v>1308</v>
      </c>
      <c r="E161" s="21" t="s">
        <v>971</v>
      </c>
      <c r="F161" s="12" t="n">
        <v>4</v>
      </c>
      <c r="G161" s="19" t="n">
        <v>166.6</v>
      </c>
      <c r="H161" s="19" t="n">
        <v>122.14</v>
      </c>
      <c r="I161" s="19" t="n">
        <f aca="false">ROUND(F161*G161,2)</f>
        <v>666.4</v>
      </c>
      <c r="J161" s="19" t="n">
        <f aca="false">ROUND(F161*H161,2)</f>
        <v>488.56</v>
      </c>
      <c r="K161" s="19" t="n">
        <f aca="false">INDEX(Pricebook!$L$2:$L$1401,MATCH(D161,Pricebook!$A$2:$A$1401,0))</f>
        <v>183.3</v>
      </c>
      <c r="L161" s="19" t="n">
        <f aca="false">ROUND(F161*K161,2)</f>
        <v>733.2</v>
      </c>
      <c r="M161" s="24" t="n">
        <f aca="false">DATE(YEAR(C161),MONTH(C161),1)</f>
        <v>46113</v>
      </c>
    </row>
    <row r="162" customFormat="false" ht="15" hidden="false" customHeight="false" outlineLevel="0" collapsed="false">
      <c r="A162" s="21" t="s">
        <v>3022</v>
      </c>
      <c r="B162" s="21" t="s">
        <v>3023</v>
      </c>
      <c r="C162" s="23" t="n">
        <v>46114</v>
      </c>
      <c r="D162" s="21" t="s">
        <v>219</v>
      </c>
      <c r="E162" s="21" t="s">
        <v>108</v>
      </c>
      <c r="F162" s="12" t="n">
        <v>1</v>
      </c>
      <c r="G162" s="19" t="n">
        <v>92</v>
      </c>
      <c r="H162" s="19" t="n">
        <v>66.46</v>
      </c>
      <c r="I162" s="19" t="n">
        <f aca="false">ROUND(F162*G162,2)</f>
        <v>92</v>
      </c>
      <c r="J162" s="19" t="n">
        <f aca="false">ROUND(F162*H162,2)</f>
        <v>66.46</v>
      </c>
      <c r="K162" s="19" t="n">
        <f aca="false">INDEX(Pricebook!$L$2:$L$1401,MATCH(D162,Pricebook!$A$2:$A$1401,0))</f>
        <v>100.25</v>
      </c>
      <c r="L162" s="19" t="n">
        <f aca="false">ROUND(F162*K162,2)</f>
        <v>100.25</v>
      </c>
      <c r="M162" s="24" t="n">
        <f aca="false">DATE(YEAR(C162),MONTH(C162),1)</f>
        <v>46113</v>
      </c>
    </row>
    <row r="163" customFormat="false" ht="15" hidden="false" customHeight="false" outlineLevel="0" collapsed="false">
      <c r="A163" s="21" t="s">
        <v>3022</v>
      </c>
      <c r="B163" s="21" t="s">
        <v>3023</v>
      </c>
      <c r="C163" s="23" t="n">
        <v>46114</v>
      </c>
      <c r="D163" s="21" t="s">
        <v>2934</v>
      </c>
      <c r="E163" s="21" t="s">
        <v>2748</v>
      </c>
      <c r="F163" s="12" t="n">
        <v>7</v>
      </c>
      <c r="G163" s="19" t="n">
        <v>6.95</v>
      </c>
      <c r="H163" s="19" t="n">
        <v>4.67</v>
      </c>
      <c r="I163" s="19" t="n">
        <f aca="false">ROUND(F163*G163,2)</f>
        <v>48.65</v>
      </c>
      <c r="J163" s="19" t="n">
        <f aca="false">ROUND(F163*H163,2)</f>
        <v>32.69</v>
      </c>
      <c r="K163" s="19" t="n">
        <f aca="false">INDEX(Pricebook!$L$2:$L$1401,MATCH(D163,Pricebook!$A$2:$A$1401,0))</f>
        <v>7.65</v>
      </c>
      <c r="L163" s="19" t="n">
        <f aca="false">ROUND(F163*K163,2)</f>
        <v>53.55</v>
      </c>
      <c r="M163" s="24" t="n">
        <f aca="false">DATE(YEAR(C163),MONTH(C163),1)</f>
        <v>46113</v>
      </c>
    </row>
    <row r="164" customFormat="false" ht="15" hidden="false" customHeight="false" outlineLevel="0" collapsed="false">
      <c r="A164" s="21" t="s">
        <v>3022</v>
      </c>
      <c r="B164" s="21" t="s">
        <v>3023</v>
      </c>
      <c r="C164" s="23" t="n">
        <v>46114</v>
      </c>
      <c r="D164" s="21" t="s">
        <v>336</v>
      </c>
      <c r="E164" s="21" t="s">
        <v>108</v>
      </c>
      <c r="F164" s="12" t="n">
        <v>1</v>
      </c>
      <c r="G164" s="19" t="n">
        <v>251.45</v>
      </c>
      <c r="H164" s="19" t="n">
        <v>182.76</v>
      </c>
      <c r="I164" s="19" t="n">
        <f aca="false">ROUND(F164*G164,2)</f>
        <v>251.45</v>
      </c>
      <c r="J164" s="19" t="n">
        <f aca="false">ROUND(F164*H164,2)</f>
        <v>182.76</v>
      </c>
      <c r="K164" s="19" t="n">
        <f aca="false">INDEX(Pricebook!$L$2:$L$1401,MATCH(D164,Pricebook!$A$2:$A$1401,0))</f>
        <v>275.65</v>
      </c>
      <c r="L164" s="19" t="n">
        <f aca="false">ROUND(F164*K164,2)</f>
        <v>275.65</v>
      </c>
      <c r="M164" s="24" t="n">
        <f aca="false">DATE(YEAR(C164),MONTH(C164),1)</f>
        <v>46113</v>
      </c>
    </row>
    <row r="165" customFormat="false" ht="15" hidden="false" customHeight="false" outlineLevel="0" collapsed="false">
      <c r="A165" s="21" t="s">
        <v>3022</v>
      </c>
      <c r="B165" s="21" t="s">
        <v>3023</v>
      </c>
      <c r="C165" s="23" t="n">
        <v>46114</v>
      </c>
      <c r="D165" s="21" t="s">
        <v>1268</v>
      </c>
      <c r="E165" s="21" t="s">
        <v>971</v>
      </c>
      <c r="F165" s="12" t="n">
        <v>52</v>
      </c>
      <c r="G165" s="19" t="n">
        <v>12.35</v>
      </c>
      <c r="H165" s="19" t="n">
        <v>9.07</v>
      </c>
      <c r="I165" s="19" t="n">
        <f aca="false">ROUND(F165*G165,2)</f>
        <v>642.2</v>
      </c>
      <c r="J165" s="19" t="n">
        <f aca="false">ROUND(F165*H165,2)</f>
        <v>471.64</v>
      </c>
      <c r="K165" s="19" t="n">
        <f aca="false">INDEX(Pricebook!$L$2:$L$1401,MATCH(D165,Pricebook!$A$2:$A$1401,0))</f>
        <v>14.3</v>
      </c>
      <c r="L165" s="19" t="n">
        <f aca="false">ROUND(F165*K165,2)</f>
        <v>743.6</v>
      </c>
      <c r="M165" s="24" t="n">
        <f aca="false">DATE(YEAR(C165),MONTH(C165),1)</f>
        <v>46113</v>
      </c>
    </row>
    <row r="166" customFormat="false" ht="15" hidden="false" customHeight="false" outlineLevel="0" collapsed="false">
      <c r="A166" s="21" t="s">
        <v>3024</v>
      </c>
      <c r="B166" s="21" t="s">
        <v>3025</v>
      </c>
      <c r="C166" s="23" t="n">
        <v>46114</v>
      </c>
      <c r="D166" s="21" t="s">
        <v>2924</v>
      </c>
      <c r="E166" s="21" t="s">
        <v>2748</v>
      </c>
      <c r="F166" s="12" t="n">
        <v>3</v>
      </c>
      <c r="G166" s="19" t="n">
        <v>7.15</v>
      </c>
      <c r="H166" s="19" t="n">
        <v>4.03</v>
      </c>
      <c r="I166" s="19" t="n">
        <f aca="false">ROUND(F166*G166,2)</f>
        <v>21.45</v>
      </c>
      <c r="J166" s="19" t="n">
        <f aca="false">ROUND(F166*H166,2)</f>
        <v>12.09</v>
      </c>
      <c r="K166" s="19" t="n">
        <f aca="false">INDEX(Pricebook!$L$2:$L$1401,MATCH(D166,Pricebook!$A$2:$A$1401,0))</f>
        <v>7.8</v>
      </c>
      <c r="L166" s="19" t="n">
        <f aca="false">ROUND(F166*K166,2)</f>
        <v>23.4</v>
      </c>
      <c r="M166" s="24" t="n">
        <f aca="false">DATE(YEAR(C166),MONTH(C166),1)</f>
        <v>46113</v>
      </c>
    </row>
    <row r="167" customFormat="false" ht="15" hidden="false" customHeight="false" outlineLevel="0" collapsed="false">
      <c r="A167" s="21" t="s">
        <v>3024</v>
      </c>
      <c r="B167" s="21" t="s">
        <v>3025</v>
      </c>
      <c r="C167" s="23" t="n">
        <v>46114</v>
      </c>
      <c r="D167" s="21" t="s">
        <v>2876</v>
      </c>
      <c r="E167" s="21" t="s">
        <v>2748</v>
      </c>
      <c r="F167" s="12" t="n">
        <v>10</v>
      </c>
      <c r="G167" s="19" t="n">
        <v>3.4</v>
      </c>
      <c r="H167" s="19" t="n">
        <v>1.91</v>
      </c>
      <c r="I167" s="19" t="n">
        <f aca="false">ROUND(F167*G167,2)</f>
        <v>34</v>
      </c>
      <c r="J167" s="19" t="n">
        <f aca="false">ROUND(F167*H167,2)</f>
        <v>19.1</v>
      </c>
      <c r="K167" s="19" t="n">
        <f aca="false">INDEX(Pricebook!$L$2:$L$1401,MATCH(D167,Pricebook!$A$2:$A$1401,0))</f>
        <v>3.7</v>
      </c>
      <c r="L167" s="19" t="n">
        <f aca="false">ROUND(F167*K167,2)</f>
        <v>37</v>
      </c>
      <c r="M167" s="24" t="n">
        <f aca="false">DATE(YEAR(C167),MONTH(C167),1)</f>
        <v>46113</v>
      </c>
    </row>
    <row r="168" customFormat="false" ht="15" hidden="false" customHeight="false" outlineLevel="0" collapsed="false">
      <c r="A168" s="21" t="s">
        <v>3024</v>
      </c>
      <c r="B168" s="21" t="s">
        <v>3025</v>
      </c>
      <c r="C168" s="23" t="n">
        <v>46114</v>
      </c>
      <c r="D168" s="21" t="s">
        <v>1122</v>
      </c>
      <c r="E168" s="21" t="s">
        <v>971</v>
      </c>
      <c r="F168" s="12" t="n">
        <v>57</v>
      </c>
      <c r="G168" s="19" t="n">
        <v>11.35</v>
      </c>
      <c r="H168" s="19" t="n">
        <v>9.05</v>
      </c>
      <c r="I168" s="19" t="n">
        <f aca="false">ROUND(F168*G168,2)</f>
        <v>646.95</v>
      </c>
      <c r="J168" s="19" t="n">
        <f aca="false">ROUND(F168*H168,2)</f>
        <v>515.85</v>
      </c>
      <c r="K168" s="19" t="n">
        <f aca="false">INDEX(Pricebook!$L$2:$L$1401,MATCH(D168,Pricebook!$A$2:$A$1401,0))</f>
        <v>13.15</v>
      </c>
      <c r="L168" s="19" t="n">
        <f aca="false">ROUND(F168*K168,2)</f>
        <v>749.55</v>
      </c>
      <c r="M168" s="24" t="n">
        <f aca="false">DATE(YEAR(C168),MONTH(C168),1)</f>
        <v>46113</v>
      </c>
    </row>
    <row r="169" customFormat="false" ht="15" hidden="false" customHeight="false" outlineLevel="0" collapsed="false">
      <c r="A169" s="21" t="s">
        <v>3024</v>
      </c>
      <c r="B169" s="21" t="s">
        <v>3025</v>
      </c>
      <c r="C169" s="23" t="n">
        <v>46114</v>
      </c>
      <c r="D169" s="21" t="s">
        <v>579</v>
      </c>
      <c r="E169" s="21" t="s">
        <v>366</v>
      </c>
      <c r="F169" s="12" t="n">
        <v>3</v>
      </c>
      <c r="G169" s="19" t="n">
        <v>25.75</v>
      </c>
      <c r="H169" s="19" t="n">
        <v>17.86</v>
      </c>
      <c r="I169" s="19" t="n">
        <f aca="false">ROUND(F169*G169,2)</f>
        <v>77.25</v>
      </c>
      <c r="J169" s="19" t="n">
        <f aca="false">ROUND(F169*H169,2)</f>
        <v>53.58</v>
      </c>
      <c r="K169" s="19" t="n">
        <f aca="false">INDEX(Pricebook!$L$2:$L$1401,MATCH(D169,Pricebook!$A$2:$A$1401,0))</f>
        <v>28</v>
      </c>
      <c r="L169" s="19" t="n">
        <f aca="false">ROUND(F169*K169,2)</f>
        <v>84</v>
      </c>
      <c r="M169" s="24" t="n">
        <f aca="false">DATE(YEAR(C169),MONTH(C169),1)</f>
        <v>46113</v>
      </c>
    </row>
    <row r="170" customFormat="false" ht="15" hidden="false" customHeight="false" outlineLevel="0" collapsed="false">
      <c r="A170" s="21" t="s">
        <v>3024</v>
      </c>
      <c r="B170" s="21" t="s">
        <v>3025</v>
      </c>
      <c r="C170" s="23" t="n">
        <v>46114</v>
      </c>
      <c r="D170" s="21" t="s">
        <v>1162</v>
      </c>
      <c r="E170" s="21" t="s">
        <v>971</v>
      </c>
      <c r="F170" s="12" t="n">
        <v>10</v>
      </c>
      <c r="G170" s="19" t="n">
        <v>8.3</v>
      </c>
      <c r="H170" s="19" t="n">
        <v>6.18</v>
      </c>
      <c r="I170" s="19" t="n">
        <f aca="false">ROUND(F170*G170,2)</f>
        <v>83</v>
      </c>
      <c r="J170" s="19" t="n">
        <f aca="false">ROUND(F170*H170,2)</f>
        <v>61.8</v>
      </c>
      <c r="K170" s="19" t="n">
        <f aca="false">INDEX(Pricebook!$L$2:$L$1401,MATCH(D170,Pricebook!$A$2:$A$1401,0))</f>
        <v>9.75</v>
      </c>
      <c r="L170" s="19" t="n">
        <f aca="false">ROUND(F170*K170,2)</f>
        <v>97.5</v>
      </c>
      <c r="M170" s="24" t="n">
        <f aca="false">DATE(YEAR(C170),MONTH(C170),1)</f>
        <v>46113</v>
      </c>
    </row>
    <row r="171" customFormat="false" ht="15" hidden="false" customHeight="false" outlineLevel="0" collapsed="false">
      <c r="A171" s="21" t="s">
        <v>3024</v>
      </c>
      <c r="B171" s="21" t="s">
        <v>3025</v>
      </c>
      <c r="C171" s="23" t="n">
        <v>46114</v>
      </c>
      <c r="D171" s="21" t="s">
        <v>2008</v>
      </c>
      <c r="E171" s="21" t="s">
        <v>1941</v>
      </c>
      <c r="F171" s="12" t="n">
        <v>5</v>
      </c>
      <c r="G171" s="19" t="n">
        <v>52.1</v>
      </c>
      <c r="H171" s="19" t="n">
        <v>32.7</v>
      </c>
      <c r="I171" s="19" t="n">
        <f aca="false">ROUND(F171*G171,2)</f>
        <v>260.5</v>
      </c>
      <c r="J171" s="19" t="n">
        <f aca="false">ROUND(F171*H171,2)</f>
        <v>163.5</v>
      </c>
      <c r="K171" s="19" t="n">
        <f aca="false">INDEX(Pricebook!$L$2:$L$1401,MATCH(D171,Pricebook!$A$2:$A$1401,0))</f>
        <v>54.1</v>
      </c>
      <c r="L171" s="19" t="n">
        <f aca="false">ROUND(F171*K171,2)</f>
        <v>270.5</v>
      </c>
      <c r="M171" s="24" t="n">
        <f aca="false">DATE(YEAR(C171),MONTH(C171),1)</f>
        <v>46113</v>
      </c>
    </row>
    <row r="172" customFormat="false" ht="15" hidden="false" customHeight="false" outlineLevel="0" collapsed="false">
      <c r="A172" s="21" t="s">
        <v>3024</v>
      </c>
      <c r="B172" s="21" t="s">
        <v>3025</v>
      </c>
      <c r="C172" s="23" t="n">
        <v>46114</v>
      </c>
      <c r="D172" s="21" t="s">
        <v>781</v>
      </c>
      <c r="E172" s="21" t="s">
        <v>366</v>
      </c>
      <c r="F172" s="12" t="n">
        <v>1</v>
      </c>
      <c r="G172" s="19" t="n">
        <v>236.9</v>
      </c>
      <c r="H172" s="19" t="n">
        <v>164.19</v>
      </c>
      <c r="I172" s="19" t="n">
        <f aca="false">ROUND(F172*G172,2)</f>
        <v>236.9</v>
      </c>
      <c r="J172" s="19" t="n">
        <f aca="false">ROUND(F172*H172,2)</f>
        <v>164.19</v>
      </c>
      <c r="K172" s="19" t="n">
        <f aca="false">INDEX(Pricebook!$L$2:$L$1401,MATCH(D172,Pricebook!$A$2:$A$1401,0))</f>
        <v>257.5</v>
      </c>
      <c r="L172" s="19" t="n">
        <f aca="false">ROUND(F172*K172,2)</f>
        <v>257.5</v>
      </c>
      <c r="M172" s="24" t="n">
        <f aca="false">DATE(YEAR(C172),MONTH(C172),1)</f>
        <v>46113</v>
      </c>
    </row>
    <row r="173" customFormat="false" ht="15" hidden="false" customHeight="false" outlineLevel="0" collapsed="false">
      <c r="A173" s="21" t="s">
        <v>3024</v>
      </c>
      <c r="B173" s="21" t="s">
        <v>3025</v>
      </c>
      <c r="C173" s="23" t="n">
        <v>46114</v>
      </c>
      <c r="D173" s="21" t="s">
        <v>1204</v>
      </c>
      <c r="E173" s="21" t="s">
        <v>971</v>
      </c>
      <c r="F173" s="12" t="n">
        <v>10</v>
      </c>
      <c r="G173" s="19" t="n">
        <v>16.6</v>
      </c>
      <c r="H173" s="19" t="n">
        <v>12.21</v>
      </c>
      <c r="I173" s="19" t="n">
        <f aca="false">ROUND(F173*G173,2)</f>
        <v>166</v>
      </c>
      <c r="J173" s="19" t="n">
        <f aca="false">ROUND(F173*H173,2)</f>
        <v>122.1</v>
      </c>
      <c r="K173" s="19" t="n">
        <f aca="false">INDEX(Pricebook!$L$2:$L$1401,MATCH(D173,Pricebook!$A$2:$A$1401,0))</f>
        <v>19.25</v>
      </c>
      <c r="L173" s="19" t="n">
        <f aca="false">ROUND(F173*K173,2)</f>
        <v>192.5</v>
      </c>
      <c r="M173" s="24" t="n">
        <f aca="false">DATE(YEAR(C173),MONTH(C173),1)</f>
        <v>46113</v>
      </c>
    </row>
    <row r="174" customFormat="false" ht="15" hidden="false" customHeight="false" outlineLevel="0" collapsed="false">
      <c r="A174" s="21" t="s">
        <v>3024</v>
      </c>
      <c r="B174" s="21" t="s">
        <v>3025</v>
      </c>
      <c r="C174" s="23" t="n">
        <v>46114</v>
      </c>
      <c r="D174" s="21" t="s">
        <v>941</v>
      </c>
      <c r="E174" s="21" t="s">
        <v>366</v>
      </c>
      <c r="F174" s="12" t="n">
        <v>1</v>
      </c>
      <c r="G174" s="19" t="n">
        <v>113.45</v>
      </c>
      <c r="H174" s="19" t="n">
        <v>77.84</v>
      </c>
      <c r="I174" s="19" t="n">
        <f aca="false">ROUND(F174*G174,2)</f>
        <v>113.45</v>
      </c>
      <c r="J174" s="19" t="n">
        <f aca="false">ROUND(F174*H174,2)</f>
        <v>77.84</v>
      </c>
      <c r="K174" s="19" t="n">
        <f aca="false">INDEX(Pricebook!$L$2:$L$1401,MATCH(D174,Pricebook!$A$2:$A$1401,0))</f>
        <v>122.1</v>
      </c>
      <c r="L174" s="19" t="n">
        <f aca="false">ROUND(F174*K174,2)</f>
        <v>122.1</v>
      </c>
      <c r="M174" s="24" t="n">
        <f aca="false">DATE(YEAR(C174),MONTH(C174),1)</f>
        <v>46113</v>
      </c>
    </row>
    <row r="175" customFormat="false" ht="15" hidden="false" customHeight="false" outlineLevel="0" collapsed="false">
      <c r="A175" s="21" t="s">
        <v>3024</v>
      </c>
      <c r="B175" s="21" t="s">
        <v>3025</v>
      </c>
      <c r="C175" s="23" t="n">
        <v>46114</v>
      </c>
      <c r="D175" s="21" t="s">
        <v>1004</v>
      </c>
      <c r="E175" s="21" t="s">
        <v>971</v>
      </c>
      <c r="F175" s="12" t="n">
        <v>4</v>
      </c>
      <c r="G175" s="19" t="n">
        <v>111.45</v>
      </c>
      <c r="H175" s="19" t="n">
        <v>83.14</v>
      </c>
      <c r="I175" s="19" t="n">
        <f aca="false">ROUND(F175*G175,2)</f>
        <v>445.8</v>
      </c>
      <c r="J175" s="19" t="n">
        <f aca="false">ROUND(F175*H175,2)</f>
        <v>332.56</v>
      </c>
      <c r="K175" s="19" t="n">
        <f aca="false">INDEX(Pricebook!$L$2:$L$1401,MATCH(D175,Pricebook!$A$2:$A$1401,0))</f>
        <v>130.95</v>
      </c>
      <c r="L175" s="19" t="n">
        <f aca="false">ROUND(F175*K175,2)</f>
        <v>523.8</v>
      </c>
      <c r="M175" s="24" t="n">
        <f aca="false">DATE(YEAR(C175),MONTH(C175),1)</f>
        <v>46113</v>
      </c>
    </row>
    <row r="176" customFormat="false" ht="15" hidden="false" customHeight="false" outlineLevel="0" collapsed="false">
      <c r="A176" s="21" t="s">
        <v>3026</v>
      </c>
      <c r="B176" s="21" t="s">
        <v>3027</v>
      </c>
      <c r="C176" s="23" t="n">
        <v>46114</v>
      </c>
      <c r="D176" s="21" t="s">
        <v>757</v>
      </c>
      <c r="E176" s="21" t="s">
        <v>366</v>
      </c>
      <c r="F176" s="12" t="n">
        <v>4</v>
      </c>
      <c r="G176" s="19" t="n">
        <v>11.7</v>
      </c>
      <c r="H176" s="19" t="n">
        <v>8.05</v>
      </c>
      <c r="I176" s="19" t="n">
        <f aca="false">ROUND(F176*G176,2)</f>
        <v>46.8</v>
      </c>
      <c r="J176" s="19" t="n">
        <f aca="false">ROUND(F176*H176,2)</f>
        <v>32.2</v>
      </c>
      <c r="K176" s="19" t="n">
        <f aca="false">INDEX(Pricebook!$L$2:$L$1401,MATCH(D176,Pricebook!$A$2:$A$1401,0))</f>
        <v>12.65</v>
      </c>
      <c r="L176" s="19" t="n">
        <f aca="false">ROUND(F176*K176,2)</f>
        <v>50.6</v>
      </c>
      <c r="M176" s="24" t="n">
        <f aca="false">DATE(YEAR(C176),MONTH(C176),1)</f>
        <v>46113</v>
      </c>
    </row>
    <row r="177" customFormat="false" ht="15" hidden="false" customHeight="false" outlineLevel="0" collapsed="false">
      <c r="A177" s="21" t="s">
        <v>3026</v>
      </c>
      <c r="B177" s="21" t="s">
        <v>3027</v>
      </c>
      <c r="C177" s="23" t="n">
        <v>46114</v>
      </c>
      <c r="D177" s="21" t="s">
        <v>201</v>
      </c>
      <c r="E177" s="21" t="s">
        <v>108</v>
      </c>
      <c r="F177" s="12" t="n">
        <v>2</v>
      </c>
      <c r="G177" s="19" t="n">
        <v>27.95</v>
      </c>
      <c r="H177" s="19" t="n">
        <v>20.11</v>
      </c>
      <c r="I177" s="19" t="n">
        <f aca="false">ROUND(F177*G177,2)</f>
        <v>55.9</v>
      </c>
      <c r="J177" s="19" t="n">
        <f aca="false">ROUND(F177*H177,2)</f>
        <v>40.22</v>
      </c>
      <c r="K177" s="19" t="n">
        <f aca="false">INDEX(Pricebook!$L$2:$L$1401,MATCH(D177,Pricebook!$A$2:$A$1401,0))</f>
        <v>30.35</v>
      </c>
      <c r="L177" s="19" t="n">
        <f aca="false">ROUND(F177*K177,2)</f>
        <v>60.7</v>
      </c>
      <c r="M177" s="24" t="n">
        <f aca="false">DATE(YEAR(C177),MONTH(C177),1)</f>
        <v>46113</v>
      </c>
    </row>
    <row r="178" customFormat="false" ht="15" hidden="false" customHeight="false" outlineLevel="0" collapsed="false">
      <c r="A178" s="21" t="s">
        <v>3026</v>
      </c>
      <c r="B178" s="21" t="s">
        <v>3027</v>
      </c>
      <c r="C178" s="23" t="n">
        <v>46114</v>
      </c>
      <c r="D178" s="21" t="s">
        <v>132</v>
      </c>
      <c r="E178" s="21" t="s">
        <v>108</v>
      </c>
      <c r="F178" s="12" t="n">
        <v>1</v>
      </c>
      <c r="G178" s="19" t="n">
        <v>67.5</v>
      </c>
      <c r="H178" s="19" t="n">
        <v>52.08</v>
      </c>
      <c r="I178" s="19" t="n">
        <f aca="false">ROUND(F178*G178,2)</f>
        <v>67.5</v>
      </c>
      <c r="J178" s="19" t="n">
        <f aca="false">ROUND(F178*H178,2)</f>
        <v>52.08</v>
      </c>
      <c r="K178" s="19" t="n">
        <f aca="false">INDEX(Pricebook!$L$2:$L$1401,MATCH(D178,Pricebook!$A$2:$A$1401,0))</f>
        <v>73.35</v>
      </c>
      <c r="L178" s="19" t="n">
        <f aca="false">ROUND(F178*K178,2)</f>
        <v>73.35</v>
      </c>
      <c r="M178" s="24" t="n">
        <f aca="false">DATE(YEAR(C178),MONTH(C178),1)</f>
        <v>46113</v>
      </c>
    </row>
    <row r="179" customFormat="false" ht="15" hidden="false" customHeight="false" outlineLevel="0" collapsed="false">
      <c r="A179" s="21" t="s">
        <v>3026</v>
      </c>
      <c r="B179" s="21" t="s">
        <v>3027</v>
      </c>
      <c r="C179" s="23" t="n">
        <v>46114</v>
      </c>
      <c r="D179" s="21" t="s">
        <v>298</v>
      </c>
      <c r="E179" s="21" t="s">
        <v>108</v>
      </c>
      <c r="F179" s="12" t="n">
        <v>1</v>
      </c>
      <c r="G179" s="19" t="n">
        <v>82.5</v>
      </c>
      <c r="H179" s="19" t="n">
        <v>68.06</v>
      </c>
      <c r="I179" s="19" t="n">
        <f aca="false">ROUND(F179*G179,2)</f>
        <v>82.5</v>
      </c>
      <c r="J179" s="19" t="n">
        <f aca="false">ROUND(F179*H179,2)</f>
        <v>68.06</v>
      </c>
      <c r="K179" s="19" t="n">
        <f aca="false">INDEX(Pricebook!$L$2:$L$1401,MATCH(D179,Pricebook!$A$2:$A$1401,0))</f>
        <v>89.85</v>
      </c>
      <c r="L179" s="19" t="n">
        <f aca="false">ROUND(F179*K179,2)</f>
        <v>89.85</v>
      </c>
      <c r="M179" s="24" t="n">
        <f aca="false">DATE(YEAR(C179),MONTH(C179),1)</f>
        <v>46113</v>
      </c>
    </row>
    <row r="180" customFormat="false" ht="15" hidden="false" customHeight="false" outlineLevel="0" collapsed="false">
      <c r="A180" s="21" t="s">
        <v>3026</v>
      </c>
      <c r="B180" s="21" t="s">
        <v>3027</v>
      </c>
      <c r="C180" s="23" t="n">
        <v>46114</v>
      </c>
      <c r="D180" s="21" t="s">
        <v>1204</v>
      </c>
      <c r="E180" s="21" t="s">
        <v>971</v>
      </c>
      <c r="F180" s="12" t="n">
        <v>8</v>
      </c>
      <c r="G180" s="19" t="n">
        <v>16.6</v>
      </c>
      <c r="H180" s="19" t="n">
        <v>12.21</v>
      </c>
      <c r="I180" s="19" t="n">
        <f aca="false">ROUND(F180*G180,2)</f>
        <v>132.8</v>
      </c>
      <c r="J180" s="19" t="n">
        <f aca="false">ROUND(F180*H180,2)</f>
        <v>97.68</v>
      </c>
      <c r="K180" s="19" t="n">
        <f aca="false">INDEX(Pricebook!$L$2:$L$1401,MATCH(D180,Pricebook!$A$2:$A$1401,0))</f>
        <v>19.25</v>
      </c>
      <c r="L180" s="19" t="n">
        <f aca="false">ROUND(F180*K180,2)</f>
        <v>154</v>
      </c>
      <c r="M180" s="24" t="n">
        <f aca="false">DATE(YEAR(C180),MONTH(C180),1)</f>
        <v>46113</v>
      </c>
    </row>
    <row r="181" customFormat="false" ht="15" hidden="false" customHeight="false" outlineLevel="0" collapsed="false">
      <c r="A181" s="21" t="s">
        <v>3026</v>
      </c>
      <c r="B181" s="21" t="s">
        <v>3027</v>
      </c>
      <c r="C181" s="23" t="n">
        <v>46114</v>
      </c>
      <c r="D181" s="21" t="s">
        <v>179</v>
      </c>
      <c r="E181" s="21" t="s">
        <v>108</v>
      </c>
      <c r="F181" s="12" t="n">
        <v>3</v>
      </c>
      <c r="G181" s="19" t="n">
        <v>54</v>
      </c>
      <c r="H181" s="19" t="n">
        <v>39.19</v>
      </c>
      <c r="I181" s="19" t="n">
        <f aca="false">ROUND(F181*G181,2)</f>
        <v>162</v>
      </c>
      <c r="J181" s="19" t="n">
        <f aca="false">ROUND(F181*H181,2)</f>
        <v>117.57</v>
      </c>
      <c r="K181" s="19" t="n">
        <f aca="false">INDEX(Pricebook!$L$2:$L$1401,MATCH(D181,Pricebook!$A$2:$A$1401,0))</f>
        <v>59.1</v>
      </c>
      <c r="L181" s="19" t="n">
        <f aca="false">ROUND(F181*K181,2)</f>
        <v>177.3</v>
      </c>
      <c r="M181" s="24" t="n">
        <f aca="false">DATE(YEAR(C181),MONTH(C181),1)</f>
        <v>46113</v>
      </c>
    </row>
    <row r="182" customFormat="false" ht="15" hidden="false" customHeight="false" outlineLevel="0" collapsed="false">
      <c r="A182" s="21" t="s">
        <v>3026</v>
      </c>
      <c r="B182" s="21" t="s">
        <v>3027</v>
      </c>
      <c r="C182" s="23" t="n">
        <v>46114</v>
      </c>
      <c r="D182" s="21" t="s">
        <v>2452</v>
      </c>
      <c r="E182" s="21" t="s">
        <v>2202</v>
      </c>
      <c r="F182" s="12" t="n">
        <v>11</v>
      </c>
      <c r="G182" s="19" t="n">
        <v>12.15</v>
      </c>
      <c r="H182" s="19" t="n">
        <v>7.1</v>
      </c>
      <c r="I182" s="19" t="n">
        <f aca="false">ROUND(F182*G182,2)</f>
        <v>133.65</v>
      </c>
      <c r="J182" s="19" t="n">
        <f aca="false">ROUND(F182*H182,2)</f>
        <v>78.1</v>
      </c>
      <c r="K182" s="19" t="n">
        <f aca="false">INDEX(Pricebook!$L$2:$L$1401,MATCH(D182,Pricebook!$A$2:$A$1401,0))</f>
        <v>12.8</v>
      </c>
      <c r="L182" s="19" t="n">
        <f aca="false">ROUND(F182*K182,2)</f>
        <v>140.8</v>
      </c>
      <c r="M182" s="24" t="n">
        <f aca="false">DATE(YEAR(C182),MONTH(C182),1)</f>
        <v>46113</v>
      </c>
    </row>
    <row r="183" customFormat="false" ht="15" hidden="false" customHeight="false" outlineLevel="0" collapsed="false">
      <c r="A183" s="21" t="s">
        <v>3026</v>
      </c>
      <c r="B183" s="21" t="s">
        <v>3027</v>
      </c>
      <c r="C183" s="23" t="n">
        <v>46114</v>
      </c>
      <c r="D183" s="21" t="s">
        <v>1002</v>
      </c>
      <c r="E183" s="21" t="s">
        <v>971</v>
      </c>
      <c r="F183" s="12" t="n">
        <v>1</v>
      </c>
      <c r="G183" s="19" t="n">
        <v>1442.9</v>
      </c>
      <c r="H183" s="19" t="n">
        <v>1056.68</v>
      </c>
      <c r="I183" s="19" t="n">
        <f aca="false">ROUND(F183*G183,2)</f>
        <v>1442.9</v>
      </c>
      <c r="J183" s="19" t="n">
        <f aca="false">ROUND(F183*H183,2)</f>
        <v>1056.68</v>
      </c>
      <c r="K183" s="19" t="n">
        <f aca="false">INDEX(Pricebook!$L$2:$L$1401,MATCH(D183,Pricebook!$A$2:$A$1401,0))</f>
        <v>1664.15</v>
      </c>
      <c r="L183" s="19" t="n">
        <f aca="false">ROUND(F183*K183,2)</f>
        <v>1664.15</v>
      </c>
      <c r="M183" s="24" t="n">
        <f aca="false">DATE(YEAR(C183),MONTH(C183),1)</f>
        <v>46113</v>
      </c>
    </row>
    <row r="184" customFormat="false" ht="15" hidden="false" customHeight="false" outlineLevel="0" collapsed="false">
      <c r="A184" s="21" t="s">
        <v>3026</v>
      </c>
      <c r="B184" s="21" t="s">
        <v>3027</v>
      </c>
      <c r="C184" s="23" t="n">
        <v>46114</v>
      </c>
      <c r="D184" s="21" t="s">
        <v>757</v>
      </c>
      <c r="E184" s="21" t="s">
        <v>366</v>
      </c>
      <c r="F184" s="12" t="n">
        <v>4</v>
      </c>
      <c r="G184" s="19" t="n">
        <v>11.7</v>
      </c>
      <c r="H184" s="19" t="n">
        <v>8.05</v>
      </c>
      <c r="I184" s="19" t="n">
        <f aca="false">ROUND(F184*G184,2)</f>
        <v>46.8</v>
      </c>
      <c r="J184" s="19" t="n">
        <f aca="false">ROUND(F184*H184,2)</f>
        <v>32.2</v>
      </c>
      <c r="K184" s="19" t="n">
        <f aca="false">INDEX(Pricebook!$L$2:$L$1401,MATCH(D184,Pricebook!$A$2:$A$1401,0))</f>
        <v>12.65</v>
      </c>
      <c r="L184" s="19" t="n">
        <f aca="false">ROUND(F184*K184,2)</f>
        <v>50.6</v>
      </c>
      <c r="M184" s="24" t="n">
        <f aca="false">DATE(YEAR(C184),MONTH(C184),1)</f>
        <v>46113</v>
      </c>
    </row>
    <row r="185" customFormat="false" ht="15" hidden="false" customHeight="false" outlineLevel="0" collapsed="false">
      <c r="A185" s="21" t="s">
        <v>3026</v>
      </c>
      <c r="B185" s="21" t="s">
        <v>3027</v>
      </c>
      <c r="C185" s="23" t="n">
        <v>46114</v>
      </c>
      <c r="D185" s="21" t="s">
        <v>2864</v>
      </c>
      <c r="E185" s="21" t="s">
        <v>2748</v>
      </c>
      <c r="F185" s="12" t="n">
        <v>1</v>
      </c>
      <c r="G185" s="19" t="n">
        <v>35.6</v>
      </c>
      <c r="H185" s="19" t="n">
        <v>21.39</v>
      </c>
      <c r="I185" s="19" t="n">
        <f aca="false">ROUND(F185*G185,2)</f>
        <v>35.6</v>
      </c>
      <c r="J185" s="19" t="n">
        <f aca="false">ROUND(F185*H185,2)</f>
        <v>21.39</v>
      </c>
      <c r="K185" s="19" t="n">
        <f aca="false">INDEX(Pricebook!$L$2:$L$1401,MATCH(D185,Pricebook!$A$2:$A$1401,0))</f>
        <v>38.5</v>
      </c>
      <c r="L185" s="19" t="n">
        <f aca="false">ROUND(F185*K185,2)</f>
        <v>38.5</v>
      </c>
      <c r="M185" s="24" t="n">
        <f aca="false">DATE(YEAR(C185),MONTH(C185),1)</f>
        <v>46113</v>
      </c>
    </row>
    <row r="186" customFormat="false" ht="15" hidden="false" customHeight="false" outlineLevel="0" collapsed="false">
      <c r="A186" s="21" t="s">
        <v>3026</v>
      </c>
      <c r="B186" s="21" t="s">
        <v>3027</v>
      </c>
      <c r="C186" s="23" t="n">
        <v>46114</v>
      </c>
      <c r="D186" s="21" t="s">
        <v>2918</v>
      </c>
      <c r="E186" s="21" t="s">
        <v>2748</v>
      </c>
      <c r="F186" s="12" t="n">
        <v>1</v>
      </c>
      <c r="G186" s="19" t="n">
        <v>68.75</v>
      </c>
      <c r="H186" s="19" t="n">
        <v>38.94</v>
      </c>
      <c r="I186" s="19" t="n">
        <f aca="false">ROUND(F186*G186,2)</f>
        <v>68.75</v>
      </c>
      <c r="J186" s="19" t="n">
        <f aca="false">ROUND(F186*H186,2)</f>
        <v>38.94</v>
      </c>
      <c r="K186" s="19" t="n">
        <f aca="false">INDEX(Pricebook!$L$2:$L$1401,MATCH(D186,Pricebook!$A$2:$A$1401,0))</f>
        <v>75.15</v>
      </c>
      <c r="L186" s="19" t="n">
        <f aca="false">ROUND(F186*K186,2)</f>
        <v>75.15</v>
      </c>
      <c r="M186" s="24" t="n">
        <f aca="false">DATE(YEAR(C186),MONTH(C186),1)</f>
        <v>46113</v>
      </c>
    </row>
    <row r="187" customFormat="false" ht="15" hidden="false" customHeight="false" outlineLevel="0" collapsed="false">
      <c r="A187" s="21" t="s">
        <v>3028</v>
      </c>
      <c r="B187" s="21" t="s">
        <v>3029</v>
      </c>
      <c r="C187" s="23" t="n">
        <v>46114</v>
      </c>
      <c r="D187" s="21" t="s">
        <v>2335</v>
      </c>
      <c r="E187" s="21" t="s">
        <v>2202</v>
      </c>
      <c r="F187" s="12" t="n">
        <v>5</v>
      </c>
      <c r="G187" s="19" t="n">
        <v>103.15</v>
      </c>
      <c r="H187" s="19" t="n">
        <v>61.38</v>
      </c>
      <c r="I187" s="19" t="n">
        <f aca="false">ROUND(F187*G187,2)</f>
        <v>515.75</v>
      </c>
      <c r="J187" s="19" t="n">
        <f aca="false">ROUND(F187*H187,2)</f>
        <v>306.9</v>
      </c>
      <c r="K187" s="19" t="n">
        <f aca="false">INDEX(Pricebook!$L$2:$L$1401,MATCH(D187,Pricebook!$A$2:$A$1401,0))</f>
        <v>110.7</v>
      </c>
      <c r="L187" s="19" t="n">
        <f aca="false">ROUND(F187*K187,2)</f>
        <v>553.5</v>
      </c>
      <c r="M187" s="24" t="n">
        <f aca="false">DATE(YEAR(C187),MONTH(C187),1)</f>
        <v>46113</v>
      </c>
    </row>
    <row r="188" customFormat="false" ht="15" hidden="false" customHeight="false" outlineLevel="0" collapsed="false">
      <c r="A188" s="21" t="s">
        <v>3028</v>
      </c>
      <c r="B188" s="21" t="s">
        <v>3029</v>
      </c>
      <c r="C188" s="23" t="n">
        <v>46114</v>
      </c>
      <c r="D188" s="21" t="s">
        <v>2686</v>
      </c>
      <c r="E188" s="21" t="s">
        <v>2587</v>
      </c>
      <c r="F188" s="12" t="n">
        <v>1</v>
      </c>
      <c r="G188" s="19" t="n">
        <v>395.2</v>
      </c>
      <c r="H188" s="19" t="n">
        <v>252.16</v>
      </c>
      <c r="I188" s="19" t="n">
        <f aca="false">ROUND(F188*G188,2)</f>
        <v>395.2</v>
      </c>
      <c r="J188" s="19" t="n">
        <f aca="false">ROUND(F188*H188,2)</f>
        <v>252.16</v>
      </c>
      <c r="K188" s="19" t="n">
        <f aca="false">INDEX(Pricebook!$L$2:$L$1401,MATCH(D188,Pricebook!$A$2:$A$1401,0))</f>
        <v>429.4</v>
      </c>
      <c r="L188" s="19" t="n">
        <f aca="false">ROUND(F188*K188,2)</f>
        <v>429.4</v>
      </c>
      <c r="M188" s="24" t="n">
        <f aca="false">DATE(YEAR(C188),MONTH(C188),1)</f>
        <v>46113</v>
      </c>
    </row>
    <row r="189" customFormat="false" ht="15" hidden="false" customHeight="false" outlineLevel="0" collapsed="false">
      <c r="A189" s="21" t="s">
        <v>3028</v>
      </c>
      <c r="B189" s="21" t="s">
        <v>3029</v>
      </c>
      <c r="C189" s="23" t="n">
        <v>46114</v>
      </c>
      <c r="D189" s="21" t="s">
        <v>2585</v>
      </c>
      <c r="E189" s="21" t="s">
        <v>2587</v>
      </c>
      <c r="F189" s="12" t="n">
        <v>4</v>
      </c>
      <c r="G189" s="19" t="n">
        <v>10.35</v>
      </c>
      <c r="H189" s="19" t="n">
        <v>6.57</v>
      </c>
      <c r="I189" s="19" t="n">
        <f aca="false">ROUND(F189*G189,2)</f>
        <v>41.4</v>
      </c>
      <c r="J189" s="19" t="n">
        <f aca="false">ROUND(F189*H189,2)</f>
        <v>26.28</v>
      </c>
      <c r="K189" s="19" t="n">
        <f aca="false">INDEX(Pricebook!$L$2:$L$1401,MATCH(D189,Pricebook!$A$2:$A$1401,0))</f>
        <v>11.2</v>
      </c>
      <c r="L189" s="19" t="n">
        <f aca="false">ROUND(F189*K189,2)</f>
        <v>44.8</v>
      </c>
      <c r="M189" s="24" t="n">
        <f aca="false">DATE(YEAR(C189),MONTH(C189),1)</f>
        <v>46113</v>
      </c>
    </row>
    <row r="190" customFormat="false" ht="15" hidden="false" customHeight="false" outlineLevel="0" collapsed="false">
      <c r="A190" s="21" t="s">
        <v>3028</v>
      </c>
      <c r="B190" s="21" t="s">
        <v>3029</v>
      </c>
      <c r="C190" s="23" t="n">
        <v>46114</v>
      </c>
      <c r="D190" s="21" t="s">
        <v>2301</v>
      </c>
      <c r="E190" s="21" t="s">
        <v>2202</v>
      </c>
      <c r="F190" s="12" t="n">
        <v>1</v>
      </c>
      <c r="G190" s="19" t="n">
        <v>38.15</v>
      </c>
      <c r="H190" s="19" t="n">
        <v>22.36</v>
      </c>
      <c r="I190" s="19" t="n">
        <f aca="false">ROUND(F190*G190,2)</f>
        <v>38.15</v>
      </c>
      <c r="J190" s="19" t="n">
        <f aca="false">ROUND(F190*H190,2)</f>
        <v>22.36</v>
      </c>
      <c r="K190" s="19" t="n">
        <f aca="false">INDEX(Pricebook!$L$2:$L$1401,MATCH(D190,Pricebook!$A$2:$A$1401,0))</f>
        <v>40.3</v>
      </c>
      <c r="L190" s="19" t="n">
        <f aca="false">ROUND(F190*K190,2)</f>
        <v>40.3</v>
      </c>
      <c r="M190" s="24" t="n">
        <f aca="false">DATE(YEAR(C190),MONTH(C190),1)</f>
        <v>46113</v>
      </c>
    </row>
    <row r="191" customFormat="false" ht="15" hidden="false" customHeight="false" outlineLevel="0" collapsed="false">
      <c r="A191" s="21" t="s">
        <v>3028</v>
      </c>
      <c r="B191" s="21" t="s">
        <v>3029</v>
      </c>
      <c r="C191" s="23" t="n">
        <v>46114</v>
      </c>
      <c r="D191" s="21" t="s">
        <v>665</v>
      </c>
      <c r="E191" s="21" t="s">
        <v>366</v>
      </c>
      <c r="F191" s="12" t="n">
        <v>2</v>
      </c>
      <c r="G191" s="19" t="n">
        <v>28.25</v>
      </c>
      <c r="H191" s="19" t="n">
        <v>19.58</v>
      </c>
      <c r="I191" s="19" t="n">
        <f aca="false">ROUND(F191*G191,2)</f>
        <v>56.5</v>
      </c>
      <c r="J191" s="19" t="n">
        <f aca="false">ROUND(F191*H191,2)</f>
        <v>39.16</v>
      </c>
      <c r="K191" s="19" t="n">
        <f aca="false">INDEX(Pricebook!$L$2:$L$1401,MATCH(D191,Pricebook!$A$2:$A$1401,0))</f>
        <v>30.75</v>
      </c>
      <c r="L191" s="19" t="n">
        <f aca="false">ROUND(F191*K191,2)</f>
        <v>61.5</v>
      </c>
      <c r="M191" s="24" t="n">
        <f aca="false">DATE(YEAR(C191),MONTH(C191),1)</f>
        <v>46113</v>
      </c>
    </row>
    <row r="192" customFormat="false" ht="15" hidden="false" customHeight="false" outlineLevel="0" collapsed="false">
      <c r="A192" s="21" t="s">
        <v>3028</v>
      </c>
      <c r="B192" s="21" t="s">
        <v>3029</v>
      </c>
      <c r="C192" s="23" t="n">
        <v>46114</v>
      </c>
      <c r="D192" s="21" t="s">
        <v>1765</v>
      </c>
      <c r="E192" s="21" t="s">
        <v>1452</v>
      </c>
      <c r="F192" s="12" t="n">
        <v>4</v>
      </c>
      <c r="G192" s="19" t="n">
        <v>46.7</v>
      </c>
      <c r="H192" s="19" t="n">
        <v>28.07</v>
      </c>
      <c r="I192" s="19" t="n">
        <f aca="false">ROUND(F192*G192,2)</f>
        <v>186.8</v>
      </c>
      <c r="J192" s="19" t="n">
        <f aca="false">ROUND(F192*H192,2)</f>
        <v>112.28</v>
      </c>
      <c r="K192" s="19" t="n">
        <f aca="false">INDEX(Pricebook!$L$2:$L$1401,MATCH(D192,Pricebook!$A$2:$A$1401,0))</f>
        <v>47.75</v>
      </c>
      <c r="L192" s="19" t="n">
        <f aca="false">ROUND(F192*K192,2)</f>
        <v>191</v>
      </c>
      <c r="M192" s="24" t="n">
        <f aca="false">DATE(YEAR(C192),MONTH(C192),1)</f>
        <v>46113</v>
      </c>
    </row>
    <row r="193" customFormat="false" ht="15" hidden="false" customHeight="false" outlineLevel="0" collapsed="false">
      <c r="A193" s="21" t="s">
        <v>3028</v>
      </c>
      <c r="B193" s="21" t="s">
        <v>3029</v>
      </c>
      <c r="C193" s="23" t="n">
        <v>46114</v>
      </c>
      <c r="D193" s="21" t="s">
        <v>773</v>
      </c>
      <c r="E193" s="21" t="s">
        <v>366</v>
      </c>
      <c r="F193" s="12" t="n">
        <v>1</v>
      </c>
      <c r="G193" s="19" t="n">
        <v>78.4</v>
      </c>
      <c r="H193" s="19" t="n">
        <v>59.78</v>
      </c>
      <c r="I193" s="19" t="n">
        <f aca="false">ROUND(F193*G193,2)</f>
        <v>78.4</v>
      </c>
      <c r="J193" s="19" t="n">
        <f aca="false">ROUND(F193*H193,2)</f>
        <v>59.78</v>
      </c>
      <c r="K193" s="19" t="n">
        <f aca="false">INDEX(Pricebook!$L$2:$L$1401,MATCH(D193,Pricebook!$A$2:$A$1401,0))</f>
        <v>84.9</v>
      </c>
      <c r="L193" s="19" t="n">
        <f aca="false">ROUND(F193*K193,2)</f>
        <v>84.9</v>
      </c>
      <c r="M193" s="24" t="n">
        <f aca="false">DATE(YEAR(C193),MONTH(C193),1)</f>
        <v>46113</v>
      </c>
    </row>
    <row r="194" customFormat="false" ht="15" hidden="false" customHeight="false" outlineLevel="0" collapsed="false">
      <c r="A194" s="21" t="s">
        <v>3028</v>
      </c>
      <c r="B194" s="21" t="s">
        <v>3029</v>
      </c>
      <c r="C194" s="23" t="n">
        <v>46114</v>
      </c>
      <c r="D194" s="21" t="s">
        <v>2444</v>
      </c>
      <c r="E194" s="21" t="s">
        <v>2202</v>
      </c>
      <c r="F194" s="12" t="n">
        <v>10</v>
      </c>
      <c r="G194" s="19" t="n">
        <v>9</v>
      </c>
      <c r="H194" s="19" t="n">
        <v>5.34</v>
      </c>
      <c r="I194" s="19" t="n">
        <f aca="false">ROUND(F194*G194,2)</f>
        <v>90</v>
      </c>
      <c r="J194" s="19" t="n">
        <f aca="false">ROUND(F194*H194,2)</f>
        <v>53.4</v>
      </c>
      <c r="K194" s="19" t="n">
        <f aca="false">INDEX(Pricebook!$L$2:$L$1401,MATCH(D194,Pricebook!$A$2:$A$1401,0))</f>
        <v>9.65</v>
      </c>
      <c r="L194" s="19" t="n">
        <f aca="false">ROUND(F194*K194,2)</f>
        <v>96.5</v>
      </c>
      <c r="M194" s="24" t="n">
        <f aca="false">DATE(YEAR(C194),MONTH(C194),1)</f>
        <v>46113</v>
      </c>
    </row>
    <row r="195" customFormat="false" ht="15" hidden="false" customHeight="false" outlineLevel="0" collapsed="false">
      <c r="A195" s="21" t="s">
        <v>3028</v>
      </c>
      <c r="B195" s="21" t="s">
        <v>3029</v>
      </c>
      <c r="C195" s="23" t="n">
        <v>46114</v>
      </c>
      <c r="D195" s="21" t="s">
        <v>2341</v>
      </c>
      <c r="E195" s="21" t="s">
        <v>2202</v>
      </c>
      <c r="F195" s="12" t="n">
        <v>9</v>
      </c>
      <c r="G195" s="19" t="n">
        <v>7.15</v>
      </c>
      <c r="H195" s="19" t="n">
        <v>4.19</v>
      </c>
      <c r="I195" s="19" t="n">
        <f aca="false">ROUND(F195*G195,2)</f>
        <v>64.35</v>
      </c>
      <c r="J195" s="19" t="n">
        <f aca="false">ROUND(F195*H195,2)</f>
        <v>37.71</v>
      </c>
      <c r="K195" s="19" t="n">
        <f aca="false">INDEX(Pricebook!$L$2:$L$1401,MATCH(D195,Pricebook!$A$2:$A$1401,0))</f>
        <v>7.6</v>
      </c>
      <c r="L195" s="19" t="n">
        <f aca="false">ROUND(F195*K195,2)</f>
        <v>68.4</v>
      </c>
      <c r="M195" s="24" t="n">
        <f aca="false">DATE(YEAR(C195),MONTH(C195),1)</f>
        <v>46113</v>
      </c>
    </row>
    <row r="196" customFormat="false" ht="15" hidden="false" customHeight="false" outlineLevel="0" collapsed="false">
      <c r="A196" s="21" t="s">
        <v>3028</v>
      </c>
      <c r="B196" s="21" t="s">
        <v>3029</v>
      </c>
      <c r="C196" s="23" t="n">
        <v>46114</v>
      </c>
      <c r="D196" s="21" t="s">
        <v>2208</v>
      </c>
      <c r="E196" s="21" t="s">
        <v>2202</v>
      </c>
      <c r="F196" s="12" t="n">
        <v>2</v>
      </c>
      <c r="G196" s="19" t="n">
        <v>35.2</v>
      </c>
      <c r="H196" s="19" t="n">
        <v>20.79</v>
      </c>
      <c r="I196" s="19" t="n">
        <f aca="false">ROUND(F196*G196,2)</f>
        <v>70.4</v>
      </c>
      <c r="J196" s="19" t="n">
        <f aca="false">ROUND(F196*H196,2)</f>
        <v>41.58</v>
      </c>
      <c r="K196" s="19" t="n">
        <f aca="false">INDEX(Pricebook!$L$2:$L$1401,MATCH(D196,Pricebook!$A$2:$A$1401,0))</f>
        <v>37.5</v>
      </c>
      <c r="L196" s="19" t="n">
        <f aca="false">ROUND(F196*K196,2)</f>
        <v>75</v>
      </c>
      <c r="M196" s="24" t="n">
        <f aca="false">DATE(YEAR(C196),MONTH(C196),1)</f>
        <v>46113</v>
      </c>
    </row>
    <row r="197" customFormat="false" ht="15" hidden="false" customHeight="false" outlineLevel="0" collapsed="false">
      <c r="A197" s="21" t="s">
        <v>3028</v>
      </c>
      <c r="B197" s="21" t="s">
        <v>3029</v>
      </c>
      <c r="C197" s="23" t="n">
        <v>46114</v>
      </c>
      <c r="D197" s="21" t="s">
        <v>420</v>
      </c>
      <c r="E197" s="21" t="s">
        <v>366</v>
      </c>
      <c r="F197" s="12" t="n">
        <v>2</v>
      </c>
      <c r="G197" s="19" t="n">
        <v>8.75</v>
      </c>
      <c r="H197" s="19" t="n">
        <v>6.57</v>
      </c>
      <c r="I197" s="19" t="n">
        <f aca="false">ROUND(F197*G197,2)</f>
        <v>17.5</v>
      </c>
      <c r="J197" s="19" t="n">
        <f aca="false">ROUND(F197*H197,2)</f>
        <v>13.14</v>
      </c>
      <c r="K197" s="19" t="n">
        <f aca="false">INDEX(Pricebook!$L$2:$L$1401,MATCH(D197,Pricebook!$A$2:$A$1401,0))</f>
        <v>9.35</v>
      </c>
      <c r="L197" s="19" t="n">
        <f aca="false">ROUND(F197*K197,2)</f>
        <v>18.7</v>
      </c>
      <c r="M197" s="24" t="n">
        <f aca="false">DATE(YEAR(C197),MONTH(C197),1)</f>
        <v>46113</v>
      </c>
    </row>
    <row r="198" customFormat="false" ht="15" hidden="false" customHeight="false" outlineLevel="0" collapsed="false">
      <c r="A198" s="21" t="s">
        <v>3028</v>
      </c>
      <c r="B198" s="21" t="s">
        <v>3029</v>
      </c>
      <c r="C198" s="23" t="n">
        <v>46114</v>
      </c>
      <c r="D198" s="21" t="s">
        <v>2297</v>
      </c>
      <c r="E198" s="21" t="s">
        <v>2202</v>
      </c>
      <c r="F198" s="12" t="n">
        <v>3</v>
      </c>
      <c r="G198" s="19" t="n">
        <v>22.15</v>
      </c>
      <c r="H198" s="19" t="n">
        <v>13.1</v>
      </c>
      <c r="I198" s="19" t="n">
        <f aca="false">ROUND(F198*G198,2)</f>
        <v>66.45</v>
      </c>
      <c r="J198" s="19" t="n">
        <f aca="false">ROUND(F198*H198,2)</f>
        <v>39.3</v>
      </c>
      <c r="K198" s="19" t="n">
        <f aca="false">INDEX(Pricebook!$L$2:$L$1401,MATCH(D198,Pricebook!$A$2:$A$1401,0))</f>
        <v>23.65</v>
      </c>
      <c r="L198" s="19" t="n">
        <f aca="false">ROUND(F198*K198,2)</f>
        <v>70.95</v>
      </c>
      <c r="M198" s="24" t="n">
        <f aca="false">DATE(YEAR(C198),MONTH(C198),1)</f>
        <v>46113</v>
      </c>
    </row>
    <row r="199" customFormat="false" ht="15" hidden="false" customHeight="false" outlineLevel="0" collapsed="false">
      <c r="A199" s="21" t="s">
        <v>3028</v>
      </c>
      <c r="B199" s="21" t="s">
        <v>3029</v>
      </c>
      <c r="C199" s="23" t="n">
        <v>46114</v>
      </c>
      <c r="D199" s="21" t="s">
        <v>2408</v>
      </c>
      <c r="E199" s="21" t="s">
        <v>2202</v>
      </c>
      <c r="F199" s="12" t="n">
        <v>3</v>
      </c>
      <c r="G199" s="19" t="n">
        <v>83.8</v>
      </c>
      <c r="H199" s="19" t="n">
        <v>49.58</v>
      </c>
      <c r="I199" s="19" t="n">
        <f aca="false">ROUND(F199*G199,2)</f>
        <v>251.4</v>
      </c>
      <c r="J199" s="19" t="n">
        <f aca="false">ROUND(F199*H199,2)</f>
        <v>148.74</v>
      </c>
      <c r="K199" s="19" t="n">
        <f aca="false">INDEX(Pricebook!$L$2:$L$1401,MATCH(D199,Pricebook!$A$2:$A$1401,0))</f>
        <v>89.4</v>
      </c>
      <c r="L199" s="19" t="n">
        <f aca="false">ROUND(F199*K199,2)</f>
        <v>268.2</v>
      </c>
      <c r="M199" s="24" t="n">
        <f aca="false">DATE(YEAR(C199),MONTH(C199),1)</f>
        <v>46113</v>
      </c>
    </row>
    <row r="200" customFormat="false" ht="15" hidden="false" customHeight="false" outlineLevel="0" collapsed="false">
      <c r="A200" s="21" t="s">
        <v>3028</v>
      </c>
      <c r="B200" s="21" t="s">
        <v>3029</v>
      </c>
      <c r="C200" s="23" t="n">
        <v>46114</v>
      </c>
      <c r="D200" s="21" t="s">
        <v>683</v>
      </c>
      <c r="E200" s="21" t="s">
        <v>366</v>
      </c>
      <c r="F200" s="12" t="n">
        <v>1</v>
      </c>
      <c r="G200" s="19" t="n">
        <v>11</v>
      </c>
      <c r="H200" s="19" t="n">
        <v>7.49</v>
      </c>
      <c r="I200" s="19" t="n">
        <f aca="false">ROUND(F200*G200,2)</f>
        <v>11</v>
      </c>
      <c r="J200" s="19" t="n">
        <f aca="false">ROUND(F200*H200,2)</f>
        <v>7.49</v>
      </c>
      <c r="K200" s="19" t="n">
        <f aca="false">INDEX(Pricebook!$L$2:$L$1401,MATCH(D200,Pricebook!$A$2:$A$1401,0))</f>
        <v>11.75</v>
      </c>
      <c r="L200" s="19" t="n">
        <f aca="false">ROUND(F200*K200,2)</f>
        <v>11.75</v>
      </c>
      <c r="M200" s="24" t="n">
        <f aca="false">DATE(YEAR(C200),MONTH(C200),1)</f>
        <v>46113</v>
      </c>
    </row>
    <row r="201" customFormat="false" ht="15" hidden="false" customHeight="false" outlineLevel="0" collapsed="false">
      <c r="A201" s="21" t="s">
        <v>3030</v>
      </c>
      <c r="B201" s="21" t="s">
        <v>3031</v>
      </c>
      <c r="C201" s="23" t="n">
        <v>46114</v>
      </c>
      <c r="D201" s="21" t="s">
        <v>2581</v>
      </c>
      <c r="E201" s="21" t="s">
        <v>2466</v>
      </c>
      <c r="F201" s="12" t="n">
        <v>4</v>
      </c>
      <c r="G201" s="19" t="n">
        <v>8.55</v>
      </c>
      <c r="H201" s="19" t="n">
        <v>5.22</v>
      </c>
      <c r="I201" s="19" t="n">
        <f aca="false">ROUND(F201*G201,2)</f>
        <v>34.2</v>
      </c>
      <c r="J201" s="19" t="n">
        <f aca="false">ROUND(F201*H201,2)</f>
        <v>20.88</v>
      </c>
      <c r="K201" s="19" t="n">
        <f aca="false">INDEX(Pricebook!$L$2:$L$1401,MATCH(D201,Pricebook!$A$2:$A$1401,0))</f>
        <v>8.95</v>
      </c>
      <c r="L201" s="19" t="n">
        <f aca="false">ROUND(F201*K201,2)</f>
        <v>35.8</v>
      </c>
      <c r="M201" s="24" t="n">
        <f aca="false">DATE(YEAR(C201),MONTH(C201),1)</f>
        <v>46113</v>
      </c>
    </row>
    <row r="202" customFormat="false" ht="15" hidden="false" customHeight="false" outlineLevel="0" collapsed="false">
      <c r="A202" s="21" t="s">
        <v>3030</v>
      </c>
      <c r="B202" s="21" t="s">
        <v>3031</v>
      </c>
      <c r="C202" s="23" t="n">
        <v>46114</v>
      </c>
      <c r="D202" s="21" t="s">
        <v>2800</v>
      </c>
      <c r="E202" s="21" t="s">
        <v>2748</v>
      </c>
      <c r="F202" s="12" t="n">
        <v>4</v>
      </c>
      <c r="G202" s="19" t="n">
        <v>5.3</v>
      </c>
      <c r="H202" s="19" t="n">
        <v>3.01</v>
      </c>
      <c r="I202" s="19" t="n">
        <f aca="false">ROUND(F202*G202,2)</f>
        <v>21.2</v>
      </c>
      <c r="J202" s="19" t="n">
        <f aca="false">ROUND(F202*H202,2)</f>
        <v>12.04</v>
      </c>
      <c r="K202" s="19" t="n">
        <f aca="false">INDEX(Pricebook!$L$2:$L$1401,MATCH(D202,Pricebook!$A$2:$A$1401,0))</f>
        <v>5.8</v>
      </c>
      <c r="L202" s="19" t="n">
        <f aca="false">ROUND(F202*K202,2)</f>
        <v>23.2</v>
      </c>
      <c r="M202" s="24" t="n">
        <f aca="false">DATE(YEAR(C202),MONTH(C202),1)</f>
        <v>46113</v>
      </c>
    </row>
    <row r="203" customFormat="false" ht="15" hidden="false" customHeight="false" outlineLevel="0" collapsed="false">
      <c r="A203" s="21" t="s">
        <v>3030</v>
      </c>
      <c r="B203" s="21" t="s">
        <v>3031</v>
      </c>
      <c r="C203" s="23" t="n">
        <v>46114</v>
      </c>
      <c r="D203" s="21" t="s">
        <v>651</v>
      </c>
      <c r="E203" s="21" t="s">
        <v>366</v>
      </c>
      <c r="F203" s="12" t="n">
        <v>1</v>
      </c>
      <c r="G203" s="19" t="n">
        <v>168.25</v>
      </c>
      <c r="H203" s="19" t="n">
        <v>115.19</v>
      </c>
      <c r="I203" s="19" t="n">
        <f aca="false">ROUND(F203*G203,2)</f>
        <v>168.25</v>
      </c>
      <c r="J203" s="19" t="n">
        <f aca="false">ROUND(F203*H203,2)</f>
        <v>115.19</v>
      </c>
      <c r="K203" s="19" t="n">
        <f aca="false">INDEX(Pricebook!$L$2:$L$1401,MATCH(D203,Pricebook!$A$2:$A$1401,0))</f>
        <v>180.65</v>
      </c>
      <c r="L203" s="19" t="n">
        <f aca="false">ROUND(F203*K203,2)</f>
        <v>180.65</v>
      </c>
      <c r="M203" s="24" t="n">
        <f aca="false">DATE(YEAR(C203),MONTH(C203),1)</f>
        <v>46113</v>
      </c>
    </row>
    <row r="204" customFormat="false" ht="15" hidden="false" customHeight="false" outlineLevel="0" collapsed="false">
      <c r="A204" s="21" t="s">
        <v>3030</v>
      </c>
      <c r="B204" s="21" t="s">
        <v>3031</v>
      </c>
      <c r="C204" s="23" t="n">
        <v>46114</v>
      </c>
      <c r="D204" s="21" t="s">
        <v>2789</v>
      </c>
      <c r="E204" s="21" t="s">
        <v>2748</v>
      </c>
      <c r="F204" s="12" t="n">
        <v>6</v>
      </c>
      <c r="G204" s="19" t="n">
        <v>4</v>
      </c>
      <c r="H204" s="19" t="n">
        <v>2.24</v>
      </c>
      <c r="I204" s="19" t="n">
        <f aca="false">ROUND(F204*G204,2)</f>
        <v>24</v>
      </c>
      <c r="J204" s="19" t="n">
        <f aca="false">ROUND(F204*H204,2)</f>
        <v>13.44</v>
      </c>
      <c r="K204" s="19" t="n">
        <f aca="false">INDEX(Pricebook!$L$2:$L$1401,MATCH(D204,Pricebook!$A$2:$A$1401,0))</f>
        <v>4.35</v>
      </c>
      <c r="L204" s="19" t="n">
        <f aca="false">ROUND(F204*K204,2)</f>
        <v>26.1</v>
      </c>
      <c r="M204" s="24" t="n">
        <f aca="false">DATE(YEAR(C204),MONTH(C204),1)</f>
        <v>46113</v>
      </c>
    </row>
    <row r="205" customFormat="false" ht="15" hidden="false" customHeight="false" outlineLevel="0" collapsed="false">
      <c r="A205" s="21" t="s">
        <v>3030</v>
      </c>
      <c r="B205" s="21" t="s">
        <v>3031</v>
      </c>
      <c r="C205" s="23" t="n">
        <v>46114</v>
      </c>
      <c r="D205" s="21" t="s">
        <v>2471</v>
      </c>
      <c r="E205" s="21" t="s">
        <v>2466</v>
      </c>
      <c r="F205" s="12" t="n">
        <v>2</v>
      </c>
      <c r="G205" s="19" t="n">
        <v>81</v>
      </c>
      <c r="H205" s="19" t="n">
        <v>48.96</v>
      </c>
      <c r="I205" s="19" t="n">
        <f aca="false">ROUND(F205*G205,2)</f>
        <v>162</v>
      </c>
      <c r="J205" s="19" t="n">
        <f aca="false">ROUND(F205*H205,2)</f>
        <v>97.92</v>
      </c>
      <c r="K205" s="19" t="n">
        <f aca="false">INDEX(Pricebook!$L$2:$L$1401,MATCH(D205,Pricebook!$A$2:$A$1401,0))</f>
        <v>83.65</v>
      </c>
      <c r="L205" s="19" t="n">
        <f aca="false">ROUND(F205*K205,2)</f>
        <v>167.3</v>
      </c>
      <c r="M205" s="24" t="n">
        <f aca="false">DATE(YEAR(C205),MONTH(C205),1)</f>
        <v>46113</v>
      </c>
    </row>
    <row r="206" customFormat="false" ht="15" hidden="false" customHeight="false" outlineLevel="0" collapsed="false">
      <c r="A206" s="21" t="s">
        <v>3030</v>
      </c>
      <c r="B206" s="21" t="s">
        <v>3031</v>
      </c>
      <c r="C206" s="23" t="n">
        <v>46114</v>
      </c>
      <c r="D206" s="21" t="s">
        <v>2746</v>
      </c>
      <c r="E206" s="21" t="s">
        <v>2748</v>
      </c>
      <c r="F206" s="12" t="n">
        <v>4</v>
      </c>
      <c r="G206" s="19" t="n">
        <v>29.5</v>
      </c>
      <c r="H206" s="19" t="n">
        <v>16.79</v>
      </c>
      <c r="I206" s="19" t="n">
        <f aca="false">ROUND(F206*G206,2)</f>
        <v>118</v>
      </c>
      <c r="J206" s="19" t="n">
        <f aca="false">ROUND(F206*H206,2)</f>
        <v>67.16</v>
      </c>
      <c r="K206" s="19" t="n">
        <f aca="false">INDEX(Pricebook!$L$2:$L$1401,MATCH(D206,Pricebook!$A$2:$A$1401,0))</f>
        <v>32.4</v>
      </c>
      <c r="L206" s="19" t="n">
        <f aca="false">ROUND(F206*K206,2)</f>
        <v>129.6</v>
      </c>
      <c r="M206" s="24" t="n">
        <f aca="false">DATE(YEAR(C206),MONTH(C206),1)</f>
        <v>46113</v>
      </c>
    </row>
    <row r="207" customFormat="false" ht="15" hidden="false" customHeight="false" outlineLevel="0" collapsed="false">
      <c r="A207" s="21" t="s">
        <v>3030</v>
      </c>
      <c r="B207" s="21" t="s">
        <v>3031</v>
      </c>
      <c r="C207" s="23" t="n">
        <v>46114</v>
      </c>
      <c r="D207" s="21" t="s">
        <v>408</v>
      </c>
      <c r="E207" s="21" t="s">
        <v>366</v>
      </c>
      <c r="F207" s="12" t="n">
        <v>2</v>
      </c>
      <c r="G207" s="19" t="n">
        <v>14.35</v>
      </c>
      <c r="H207" s="19" t="n">
        <v>9.85</v>
      </c>
      <c r="I207" s="19" t="n">
        <f aca="false">ROUND(F207*G207,2)</f>
        <v>28.7</v>
      </c>
      <c r="J207" s="19" t="n">
        <f aca="false">ROUND(F207*H207,2)</f>
        <v>19.7</v>
      </c>
      <c r="K207" s="19" t="n">
        <f aca="false">INDEX(Pricebook!$L$2:$L$1401,MATCH(D207,Pricebook!$A$2:$A$1401,0))</f>
        <v>15.45</v>
      </c>
      <c r="L207" s="19" t="n">
        <f aca="false">ROUND(F207*K207,2)</f>
        <v>30.9</v>
      </c>
      <c r="M207" s="24" t="n">
        <f aca="false">DATE(YEAR(C207),MONTH(C207),1)</f>
        <v>46113</v>
      </c>
    </row>
    <row r="208" customFormat="false" ht="15" hidden="false" customHeight="false" outlineLevel="0" collapsed="false">
      <c r="A208" s="21" t="s">
        <v>3030</v>
      </c>
      <c r="B208" s="21" t="s">
        <v>3031</v>
      </c>
      <c r="C208" s="23" t="n">
        <v>46114</v>
      </c>
      <c r="D208" s="21" t="s">
        <v>2784</v>
      </c>
      <c r="E208" s="21" t="s">
        <v>2748</v>
      </c>
      <c r="F208" s="12" t="n">
        <v>5</v>
      </c>
      <c r="G208" s="19" t="n">
        <v>10.35</v>
      </c>
      <c r="H208" s="19" t="n">
        <v>6.21</v>
      </c>
      <c r="I208" s="19" t="n">
        <f aca="false">ROUND(F208*G208,2)</f>
        <v>51.75</v>
      </c>
      <c r="J208" s="19" t="n">
        <f aca="false">ROUND(F208*H208,2)</f>
        <v>31.05</v>
      </c>
      <c r="K208" s="19" t="n">
        <f aca="false">INDEX(Pricebook!$L$2:$L$1401,MATCH(D208,Pricebook!$A$2:$A$1401,0))</f>
        <v>11.4</v>
      </c>
      <c r="L208" s="19" t="n">
        <f aca="false">ROUND(F208*K208,2)</f>
        <v>57</v>
      </c>
      <c r="M208" s="24" t="n">
        <f aca="false">DATE(YEAR(C208),MONTH(C208),1)</f>
        <v>46113</v>
      </c>
    </row>
    <row r="209" customFormat="false" ht="15" hidden="false" customHeight="false" outlineLevel="0" collapsed="false">
      <c r="A209" s="21" t="s">
        <v>3030</v>
      </c>
      <c r="B209" s="21" t="s">
        <v>3031</v>
      </c>
      <c r="C209" s="23" t="n">
        <v>46114</v>
      </c>
      <c r="D209" s="21" t="s">
        <v>2834</v>
      </c>
      <c r="E209" s="21" t="s">
        <v>2748</v>
      </c>
      <c r="F209" s="12" t="n">
        <v>4</v>
      </c>
      <c r="G209" s="19" t="n">
        <v>5.4</v>
      </c>
      <c r="H209" s="19" t="n">
        <v>3.06</v>
      </c>
      <c r="I209" s="19" t="n">
        <f aca="false">ROUND(F209*G209,2)</f>
        <v>21.6</v>
      </c>
      <c r="J209" s="19" t="n">
        <f aca="false">ROUND(F209*H209,2)</f>
        <v>12.24</v>
      </c>
      <c r="K209" s="19" t="n">
        <f aca="false">INDEX(Pricebook!$L$2:$L$1401,MATCH(D209,Pricebook!$A$2:$A$1401,0))</f>
        <v>5.9</v>
      </c>
      <c r="L209" s="19" t="n">
        <f aca="false">ROUND(F209*K209,2)</f>
        <v>23.6</v>
      </c>
      <c r="M209" s="24" t="n">
        <f aca="false">DATE(YEAR(C209),MONTH(C209),1)</f>
        <v>46113</v>
      </c>
    </row>
    <row r="210" customFormat="false" ht="15" hidden="false" customHeight="false" outlineLevel="0" collapsed="false">
      <c r="A210" s="21" t="s">
        <v>3030</v>
      </c>
      <c r="B210" s="21" t="s">
        <v>3031</v>
      </c>
      <c r="C210" s="23" t="n">
        <v>46114</v>
      </c>
      <c r="D210" s="21" t="s">
        <v>446</v>
      </c>
      <c r="E210" s="21" t="s">
        <v>366</v>
      </c>
      <c r="F210" s="12" t="n">
        <v>2</v>
      </c>
      <c r="G210" s="19" t="n">
        <v>72.1</v>
      </c>
      <c r="H210" s="19" t="n">
        <v>49.3</v>
      </c>
      <c r="I210" s="19" t="n">
        <f aca="false">ROUND(F210*G210,2)</f>
        <v>144.2</v>
      </c>
      <c r="J210" s="19" t="n">
        <f aca="false">ROUND(F210*H210,2)</f>
        <v>98.6</v>
      </c>
      <c r="K210" s="19" t="n">
        <f aca="false">INDEX(Pricebook!$L$2:$L$1401,MATCH(D210,Pricebook!$A$2:$A$1401,0))</f>
        <v>77.3</v>
      </c>
      <c r="L210" s="19" t="n">
        <f aca="false">ROUND(F210*K210,2)</f>
        <v>154.6</v>
      </c>
      <c r="M210" s="24" t="n">
        <f aca="false">DATE(YEAR(C210),MONTH(C210),1)</f>
        <v>46113</v>
      </c>
    </row>
    <row r="211" customFormat="false" ht="15" hidden="false" customHeight="false" outlineLevel="0" collapsed="false">
      <c r="A211" s="21" t="s">
        <v>3030</v>
      </c>
      <c r="B211" s="21" t="s">
        <v>3031</v>
      </c>
      <c r="C211" s="23" t="n">
        <v>46114</v>
      </c>
      <c r="D211" s="21" t="s">
        <v>2489</v>
      </c>
      <c r="E211" s="21" t="s">
        <v>2466</v>
      </c>
      <c r="F211" s="12" t="n">
        <v>1</v>
      </c>
      <c r="G211" s="19" t="n">
        <v>101.75</v>
      </c>
      <c r="H211" s="19" t="n">
        <v>71.97</v>
      </c>
      <c r="I211" s="19" t="n">
        <f aca="false">ROUND(F211*G211,2)</f>
        <v>101.75</v>
      </c>
      <c r="J211" s="19" t="n">
        <f aca="false">ROUND(F211*H211,2)</f>
        <v>71.97</v>
      </c>
      <c r="K211" s="19" t="n">
        <f aca="false">INDEX(Pricebook!$L$2:$L$1401,MATCH(D211,Pricebook!$A$2:$A$1401,0))</f>
        <v>106.95</v>
      </c>
      <c r="L211" s="19" t="n">
        <f aca="false">ROUND(F211*K211,2)</f>
        <v>106.95</v>
      </c>
      <c r="M211" s="24" t="n">
        <f aca="false">DATE(YEAR(C211),MONTH(C211),1)</f>
        <v>46113</v>
      </c>
    </row>
    <row r="212" customFormat="false" ht="15" hidden="false" customHeight="false" outlineLevel="0" collapsed="false">
      <c r="A212" s="21" t="s">
        <v>3030</v>
      </c>
      <c r="B212" s="21" t="s">
        <v>3031</v>
      </c>
      <c r="C212" s="23" t="n">
        <v>46114</v>
      </c>
      <c r="D212" s="21" t="s">
        <v>386</v>
      </c>
      <c r="E212" s="21" t="s">
        <v>366</v>
      </c>
      <c r="F212" s="12" t="n">
        <v>2</v>
      </c>
      <c r="G212" s="19" t="n">
        <v>6.6</v>
      </c>
      <c r="H212" s="19" t="n">
        <v>4.58</v>
      </c>
      <c r="I212" s="19" t="n">
        <f aca="false">ROUND(F212*G212,2)</f>
        <v>13.2</v>
      </c>
      <c r="J212" s="19" t="n">
        <f aca="false">ROUND(F212*H212,2)</f>
        <v>9.16</v>
      </c>
      <c r="K212" s="19" t="n">
        <f aca="false">INDEX(Pricebook!$L$2:$L$1401,MATCH(D212,Pricebook!$A$2:$A$1401,0))</f>
        <v>7.2</v>
      </c>
      <c r="L212" s="19" t="n">
        <f aca="false">ROUND(F212*K212,2)</f>
        <v>14.4</v>
      </c>
      <c r="M212" s="24" t="n">
        <f aca="false">DATE(YEAR(C212),MONTH(C212),1)</f>
        <v>46113</v>
      </c>
    </row>
    <row r="213" customFormat="false" ht="15" hidden="false" customHeight="false" outlineLevel="0" collapsed="false">
      <c r="A213" s="21" t="s">
        <v>3032</v>
      </c>
      <c r="B213" s="21" t="s">
        <v>3033</v>
      </c>
      <c r="C213" s="23" t="n">
        <v>46115</v>
      </c>
      <c r="D213" s="21" t="s">
        <v>567</v>
      </c>
      <c r="E213" s="21" t="s">
        <v>366</v>
      </c>
      <c r="F213" s="12" t="n">
        <v>6</v>
      </c>
      <c r="G213" s="19" t="n">
        <v>7.35</v>
      </c>
      <c r="H213" s="19" t="n">
        <v>5.29</v>
      </c>
      <c r="I213" s="19" t="n">
        <f aca="false">ROUND(F213*G213,2)</f>
        <v>44.1</v>
      </c>
      <c r="J213" s="19" t="n">
        <f aca="false">ROUND(F213*H213,2)</f>
        <v>31.74</v>
      </c>
      <c r="K213" s="19" t="n">
        <f aca="false">INDEX(Pricebook!$L$2:$L$1401,MATCH(D213,Pricebook!$A$2:$A$1401,0))</f>
        <v>7.85</v>
      </c>
      <c r="L213" s="19" t="n">
        <f aca="false">ROUND(F213*K213,2)</f>
        <v>47.1</v>
      </c>
      <c r="M213" s="24" t="n">
        <f aca="false">DATE(YEAR(C213),MONTH(C213),1)</f>
        <v>46113</v>
      </c>
    </row>
    <row r="214" customFormat="false" ht="15" hidden="false" customHeight="false" outlineLevel="0" collapsed="false">
      <c r="A214" s="21" t="s">
        <v>3032</v>
      </c>
      <c r="B214" s="21" t="s">
        <v>3033</v>
      </c>
      <c r="C214" s="23" t="n">
        <v>46115</v>
      </c>
      <c r="D214" s="21" t="s">
        <v>935</v>
      </c>
      <c r="E214" s="21" t="s">
        <v>366</v>
      </c>
      <c r="F214" s="12" t="n">
        <v>2</v>
      </c>
      <c r="G214" s="19" t="n">
        <v>22.4</v>
      </c>
      <c r="H214" s="19" t="n">
        <v>15.44</v>
      </c>
      <c r="I214" s="19" t="n">
        <f aca="false">ROUND(F214*G214,2)</f>
        <v>44.8</v>
      </c>
      <c r="J214" s="19" t="n">
        <f aca="false">ROUND(F214*H214,2)</f>
        <v>30.88</v>
      </c>
      <c r="K214" s="19" t="n">
        <f aca="false">INDEX(Pricebook!$L$2:$L$1401,MATCH(D214,Pricebook!$A$2:$A$1401,0))</f>
        <v>24.25</v>
      </c>
      <c r="L214" s="19" t="n">
        <f aca="false">ROUND(F214*K214,2)</f>
        <v>48.5</v>
      </c>
      <c r="M214" s="24" t="n">
        <f aca="false">DATE(YEAR(C214),MONTH(C214),1)</f>
        <v>46113</v>
      </c>
    </row>
    <row r="215" customFormat="false" ht="15" hidden="false" customHeight="false" outlineLevel="0" collapsed="false">
      <c r="A215" s="21" t="s">
        <v>3032</v>
      </c>
      <c r="B215" s="21" t="s">
        <v>3033</v>
      </c>
      <c r="C215" s="23" t="n">
        <v>46115</v>
      </c>
      <c r="D215" s="21" t="s">
        <v>281</v>
      </c>
      <c r="E215" s="21" t="s">
        <v>108</v>
      </c>
      <c r="F215" s="12" t="n">
        <v>2</v>
      </c>
      <c r="G215" s="19" t="n">
        <v>16.1</v>
      </c>
      <c r="H215" s="19" t="n">
        <v>12.42</v>
      </c>
      <c r="I215" s="19" t="n">
        <f aca="false">ROUND(F215*G215,2)</f>
        <v>32.2</v>
      </c>
      <c r="J215" s="19" t="n">
        <f aca="false">ROUND(F215*H215,2)</f>
        <v>24.84</v>
      </c>
      <c r="K215" s="19" t="n">
        <f aca="false">INDEX(Pricebook!$L$2:$L$1401,MATCH(D215,Pricebook!$A$2:$A$1401,0))</f>
        <v>16.1</v>
      </c>
      <c r="L215" s="19" t="n">
        <f aca="false">ROUND(F215*K215,2)</f>
        <v>32.2</v>
      </c>
      <c r="M215" s="24" t="n">
        <f aca="false">DATE(YEAR(C215),MONTH(C215),1)</f>
        <v>46113</v>
      </c>
    </row>
    <row r="216" customFormat="false" ht="15" hidden="false" customHeight="false" outlineLevel="0" collapsed="false">
      <c r="A216" s="21" t="s">
        <v>3032</v>
      </c>
      <c r="B216" s="21" t="s">
        <v>3033</v>
      </c>
      <c r="C216" s="23" t="n">
        <v>46115</v>
      </c>
      <c r="D216" s="21" t="s">
        <v>2471</v>
      </c>
      <c r="E216" s="21" t="s">
        <v>2466</v>
      </c>
      <c r="F216" s="12" t="n">
        <v>4</v>
      </c>
      <c r="G216" s="19" t="n">
        <v>81</v>
      </c>
      <c r="H216" s="19" t="n">
        <v>48.96</v>
      </c>
      <c r="I216" s="19" t="n">
        <f aca="false">ROUND(F216*G216,2)</f>
        <v>324</v>
      </c>
      <c r="J216" s="19" t="n">
        <f aca="false">ROUND(F216*H216,2)</f>
        <v>195.84</v>
      </c>
      <c r="K216" s="19" t="n">
        <f aca="false">INDEX(Pricebook!$L$2:$L$1401,MATCH(D216,Pricebook!$A$2:$A$1401,0))</f>
        <v>83.65</v>
      </c>
      <c r="L216" s="19" t="n">
        <f aca="false">ROUND(F216*K216,2)</f>
        <v>334.6</v>
      </c>
      <c r="M216" s="24" t="n">
        <f aca="false">DATE(YEAR(C216),MONTH(C216),1)</f>
        <v>46113</v>
      </c>
    </row>
    <row r="217" customFormat="false" ht="15" hidden="false" customHeight="false" outlineLevel="0" collapsed="false">
      <c r="A217" s="21" t="s">
        <v>3032</v>
      </c>
      <c r="B217" s="21" t="s">
        <v>3033</v>
      </c>
      <c r="C217" s="23" t="n">
        <v>46115</v>
      </c>
      <c r="D217" s="21" t="s">
        <v>603</v>
      </c>
      <c r="E217" s="21" t="s">
        <v>366</v>
      </c>
      <c r="F217" s="12" t="n">
        <v>2</v>
      </c>
      <c r="G217" s="19" t="n">
        <v>191.45</v>
      </c>
      <c r="H217" s="19" t="n">
        <v>132.67</v>
      </c>
      <c r="I217" s="19" t="n">
        <f aca="false">ROUND(F217*G217,2)</f>
        <v>382.9</v>
      </c>
      <c r="J217" s="19" t="n">
        <f aca="false">ROUND(F217*H217,2)</f>
        <v>265.34</v>
      </c>
      <c r="K217" s="19" t="n">
        <f aca="false">INDEX(Pricebook!$L$2:$L$1401,MATCH(D217,Pricebook!$A$2:$A$1401,0))</f>
        <v>208.05</v>
      </c>
      <c r="L217" s="19" t="n">
        <f aca="false">ROUND(F217*K217,2)</f>
        <v>416.1</v>
      </c>
      <c r="M217" s="24" t="n">
        <f aca="false">DATE(YEAR(C217),MONTH(C217),1)</f>
        <v>46113</v>
      </c>
    </row>
    <row r="218" customFormat="false" ht="15" hidden="false" customHeight="false" outlineLevel="0" collapsed="false">
      <c r="A218" s="21" t="s">
        <v>3032</v>
      </c>
      <c r="B218" s="21" t="s">
        <v>3033</v>
      </c>
      <c r="C218" s="23" t="n">
        <v>46115</v>
      </c>
      <c r="D218" s="21" t="s">
        <v>225</v>
      </c>
      <c r="E218" s="21" t="s">
        <v>108</v>
      </c>
      <c r="F218" s="12" t="n">
        <v>1</v>
      </c>
      <c r="G218" s="19" t="n">
        <v>8.6</v>
      </c>
      <c r="H218" s="19" t="n">
        <v>6.2</v>
      </c>
      <c r="I218" s="19" t="n">
        <f aca="false">ROUND(F218*G218,2)</f>
        <v>8.6</v>
      </c>
      <c r="J218" s="19" t="n">
        <f aca="false">ROUND(F218*H218,2)</f>
        <v>6.2</v>
      </c>
      <c r="K218" s="19" t="n">
        <f aca="false">INDEX(Pricebook!$L$2:$L$1401,MATCH(D218,Pricebook!$A$2:$A$1401,0))</f>
        <v>9.4</v>
      </c>
      <c r="L218" s="19" t="n">
        <f aca="false">ROUND(F218*K218,2)</f>
        <v>9.4</v>
      </c>
      <c r="M218" s="24" t="n">
        <f aca="false">DATE(YEAR(C218),MONTH(C218),1)</f>
        <v>46113</v>
      </c>
    </row>
    <row r="219" customFormat="false" ht="15" hidden="false" customHeight="false" outlineLevel="0" collapsed="false">
      <c r="A219" s="21" t="s">
        <v>3034</v>
      </c>
      <c r="B219" s="21" t="s">
        <v>3035</v>
      </c>
      <c r="C219" s="23" t="n">
        <v>46115</v>
      </c>
      <c r="D219" s="21" t="s">
        <v>2333</v>
      </c>
      <c r="E219" s="21" t="s">
        <v>2202</v>
      </c>
      <c r="F219" s="12" t="n">
        <v>1</v>
      </c>
      <c r="G219" s="19" t="n">
        <v>41.9</v>
      </c>
      <c r="H219" s="19" t="n">
        <v>24.59</v>
      </c>
      <c r="I219" s="19" t="n">
        <f aca="false">ROUND(F219*G219,2)</f>
        <v>41.9</v>
      </c>
      <c r="J219" s="19" t="n">
        <f aca="false">ROUND(F219*H219,2)</f>
        <v>24.59</v>
      </c>
      <c r="K219" s="19" t="n">
        <f aca="false">INDEX(Pricebook!$L$2:$L$1401,MATCH(D219,Pricebook!$A$2:$A$1401,0))</f>
        <v>44.35</v>
      </c>
      <c r="L219" s="19" t="n">
        <f aca="false">ROUND(F219*K219,2)</f>
        <v>44.35</v>
      </c>
      <c r="M219" s="24" t="n">
        <f aca="false">DATE(YEAR(C219),MONTH(C219),1)</f>
        <v>46113</v>
      </c>
    </row>
    <row r="220" customFormat="false" ht="15" hidden="false" customHeight="false" outlineLevel="0" collapsed="false">
      <c r="A220" s="21" t="s">
        <v>3034</v>
      </c>
      <c r="B220" s="21" t="s">
        <v>3035</v>
      </c>
      <c r="C220" s="23" t="n">
        <v>46115</v>
      </c>
      <c r="D220" s="21" t="s">
        <v>2598</v>
      </c>
      <c r="E220" s="21" t="s">
        <v>2587</v>
      </c>
      <c r="F220" s="12" t="n">
        <v>5</v>
      </c>
      <c r="G220" s="19" t="n">
        <v>9.85</v>
      </c>
      <c r="H220" s="19" t="n">
        <v>6.17</v>
      </c>
      <c r="I220" s="19" t="n">
        <f aca="false">ROUND(F220*G220,2)</f>
        <v>49.25</v>
      </c>
      <c r="J220" s="19" t="n">
        <f aca="false">ROUND(F220*H220,2)</f>
        <v>30.85</v>
      </c>
      <c r="K220" s="19" t="n">
        <f aca="false">INDEX(Pricebook!$L$2:$L$1401,MATCH(D220,Pricebook!$A$2:$A$1401,0))</f>
        <v>10.5</v>
      </c>
      <c r="L220" s="19" t="n">
        <f aca="false">ROUND(F220*K220,2)</f>
        <v>52.5</v>
      </c>
      <c r="M220" s="24" t="n">
        <f aca="false">DATE(YEAR(C220),MONTH(C220),1)</f>
        <v>46113</v>
      </c>
    </row>
    <row r="221" customFormat="false" ht="15" hidden="false" customHeight="false" outlineLevel="0" collapsed="false">
      <c r="A221" s="21" t="s">
        <v>3034</v>
      </c>
      <c r="B221" s="21" t="s">
        <v>3035</v>
      </c>
      <c r="C221" s="23" t="n">
        <v>46115</v>
      </c>
      <c r="D221" s="21" t="s">
        <v>703</v>
      </c>
      <c r="E221" s="21" t="s">
        <v>366</v>
      </c>
      <c r="F221" s="12" t="n">
        <v>3</v>
      </c>
      <c r="G221" s="19" t="n">
        <v>28.25</v>
      </c>
      <c r="H221" s="19" t="n">
        <v>19.53</v>
      </c>
      <c r="I221" s="19" t="n">
        <f aca="false">ROUND(F221*G221,2)</f>
        <v>84.75</v>
      </c>
      <c r="J221" s="19" t="n">
        <f aca="false">ROUND(F221*H221,2)</f>
        <v>58.59</v>
      </c>
      <c r="K221" s="19" t="n">
        <f aca="false">INDEX(Pricebook!$L$2:$L$1401,MATCH(D221,Pricebook!$A$2:$A$1401,0))</f>
        <v>30.65</v>
      </c>
      <c r="L221" s="19" t="n">
        <f aca="false">ROUND(F221*K221,2)</f>
        <v>91.95</v>
      </c>
      <c r="M221" s="24" t="n">
        <f aca="false">DATE(YEAR(C221),MONTH(C221),1)</f>
        <v>46113</v>
      </c>
    </row>
    <row r="222" customFormat="false" ht="15" hidden="false" customHeight="false" outlineLevel="0" collapsed="false">
      <c r="A222" s="21" t="s">
        <v>3034</v>
      </c>
      <c r="B222" s="21" t="s">
        <v>3035</v>
      </c>
      <c r="C222" s="23" t="n">
        <v>46115</v>
      </c>
      <c r="D222" s="21" t="s">
        <v>1783</v>
      </c>
      <c r="E222" s="21" t="s">
        <v>1452</v>
      </c>
      <c r="F222" s="12" t="n">
        <v>2</v>
      </c>
      <c r="G222" s="19" t="n">
        <v>39.7</v>
      </c>
      <c r="H222" s="19" t="n">
        <v>23.95</v>
      </c>
      <c r="I222" s="19" t="n">
        <f aca="false">ROUND(F222*G222,2)</f>
        <v>79.4</v>
      </c>
      <c r="J222" s="19" t="n">
        <f aca="false">ROUND(F222*H222,2)</f>
        <v>47.9</v>
      </c>
      <c r="K222" s="19" t="n">
        <f aca="false">INDEX(Pricebook!$L$2:$L$1401,MATCH(D222,Pricebook!$A$2:$A$1401,0))</f>
        <v>40.75</v>
      </c>
      <c r="L222" s="19" t="n">
        <f aca="false">ROUND(F222*K222,2)</f>
        <v>81.5</v>
      </c>
      <c r="M222" s="24" t="n">
        <f aca="false">DATE(YEAR(C222),MONTH(C222),1)</f>
        <v>46113</v>
      </c>
    </row>
    <row r="223" customFormat="false" ht="15" hidden="false" customHeight="false" outlineLevel="0" collapsed="false">
      <c r="A223" s="21" t="s">
        <v>3034</v>
      </c>
      <c r="B223" s="21" t="s">
        <v>3035</v>
      </c>
      <c r="C223" s="23" t="n">
        <v>46115</v>
      </c>
      <c r="D223" s="21" t="s">
        <v>743</v>
      </c>
      <c r="E223" s="21" t="s">
        <v>366</v>
      </c>
      <c r="F223" s="12" t="n">
        <v>4</v>
      </c>
      <c r="G223" s="19" t="n">
        <v>7.4</v>
      </c>
      <c r="H223" s="19" t="n">
        <v>5.55</v>
      </c>
      <c r="I223" s="19" t="n">
        <f aca="false">ROUND(F223*G223,2)</f>
        <v>29.6</v>
      </c>
      <c r="J223" s="19" t="n">
        <f aca="false">ROUND(F223*H223,2)</f>
        <v>22.2</v>
      </c>
      <c r="K223" s="19" t="n">
        <f aca="false">INDEX(Pricebook!$L$2:$L$1401,MATCH(D223,Pricebook!$A$2:$A$1401,0))</f>
        <v>7.9</v>
      </c>
      <c r="L223" s="19" t="n">
        <f aca="false">ROUND(F223*K223,2)</f>
        <v>31.6</v>
      </c>
      <c r="M223" s="24" t="n">
        <f aca="false">DATE(YEAR(C223),MONTH(C223),1)</f>
        <v>46113</v>
      </c>
    </row>
    <row r="224" customFormat="false" ht="15" hidden="false" customHeight="false" outlineLevel="0" collapsed="false">
      <c r="A224" s="21" t="s">
        <v>3034</v>
      </c>
      <c r="B224" s="21" t="s">
        <v>3035</v>
      </c>
      <c r="C224" s="23" t="n">
        <v>46115</v>
      </c>
      <c r="D224" s="21" t="s">
        <v>2742</v>
      </c>
      <c r="E224" s="21" t="s">
        <v>2587</v>
      </c>
      <c r="F224" s="12" t="n">
        <v>1</v>
      </c>
      <c r="G224" s="19" t="n">
        <v>74.2</v>
      </c>
      <c r="H224" s="19" t="n">
        <v>47.45</v>
      </c>
      <c r="I224" s="19" t="n">
        <f aca="false">ROUND(F224*G224,2)</f>
        <v>74.2</v>
      </c>
      <c r="J224" s="19" t="n">
        <f aca="false">ROUND(F224*H224,2)</f>
        <v>47.45</v>
      </c>
      <c r="K224" s="19" t="n">
        <f aca="false">INDEX(Pricebook!$L$2:$L$1401,MATCH(D224,Pricebook!$A$2:$A$1401,0))</f>
        <v>80.85</v>
      </c>
      <c r="L224" s="19" t="n">
        <f aca="false">ROUND(F224*K224,2)</f>
        <v>80.85</v>
      </c>
      <c r="M224" s="24" t="n">
        <f aca="false">DATE(YEAR(C224),MONTH(C224),1)</f>
        <v>46113</v>
      </c>
    </row>
    <row r="225" customFormat="false" ht="15" hidden="false" customHeight="false" outlineLevel="0" collapsed="false">
      <c r="A225" s="21" t="s">
        <v>3034</v>
      </c>
      <c r="B225" s="21" t="s">
        <v>3035</v>
      </c>
      <c r="C225" s="23" t="n">
        <v>46115</v>
      </c>
      <c r="D225" s="21" t="s">
        <v>1670</v>
      </c>
      <c r="E225" s="21" t="s">
        <v>1452</v>
      </c>
      <c r="F225" s="12" t="n">
        <v>7</v>
      </c>
      <c r="G225" s="19" t="n">
        <v>30.3</v>
      </c>
      <c r="H225" s="19" t="n">
        <v>18.52</v>
      </c>
      <c r="I225" s="19" t="n">
        <f aca="false">ROUND(F225*G225,2)</f>
        <v>212.1</v>
      </c>
      <c r="J225" s="19" t="n">
        <f aca="false">ROUND(F225*H225,2)</f>
        <v>129.64</v>
      </c>
      <c r="K225" s="19" t="n">
        <f aca="false">INDEX(Pricebook!$L$2:$L$1401,MATCH(D225,Pricebook!$A$2:$A$1401,0))</f>
        <v>31.5</v>
      </c>
      <c r="L225" s="19" t="n">
        <f aca="false">ROUND(F225*K225,2)</f>
        <v>220.5</v>
      </c>
      <c r="M225" s="24" t="n">
        <f aca="false">DATE(YEAR(C225),MONTH(C225),1)</f>
        <v>46113</v>
      </c>
    </row>
    <row r="226" customFormat="false" ht="15" hidden="false" customHeight="false" outlineLevel="0" collapsed="false">
      <c r="A226" s="21" t="s">
        <v>3036</v>
      </c>
      <c r="B226" s="21" t="s">
        <v>3037</v>
      </c>
      <c r="C226" s="23" t="n">
        <v>46115</v>
      </c>
      <c r="D226" s="21" t="s">
        <v>2006</v>
      </c>
      <c r="E226" s="21" t="s">
        <v>1941</v>
      </c>
      <c r="F226" s="12" t="n">
        <v>4</v>
      </c>
      <c r="G226" s="19" t="n">
        <v>100.2</v>
      </c>
      <c r="H226" s="19" t="n">
        <v>63.35</v>
      </c>
      <c r="I226" s="19" t="n">
        <f aca="false">ROUND(F226*G226,2)</f>
        <v>400.8</v>
      </c>
      <c r="J226" s="19" t="n">
        <f aca="false">ROUND(F226*H226,2)</f>
        <v>253.4</v>
      </c>
      <c r="K226" s="19" t="n">
        <f aca="false">INDEX(Pricebook!$L$2:$L$1401,MATCH(D226,Pricebook!$A$2:$A$1401,0))</f>
        <v>104.8</v>
      </c>
      <c r="L226" s="19" t="n">
        <f aca="false">ROUND(F226*K226,2)</f>
        <v>419.2</v>
      </c>
      <c r="M226" s="24" t="n">
        <f aca="false">DATE(YEAR(C226),MONTH(C226),1)</f>
        <v>46113</v>
      </c>
    </row>
    <row r="227" customFormat="false" ht="15" hidden="false" customHeight="false" outlineLevel="0" collapsed="false">
      <c r="A227" s="21" t="s">
        <v>3036</v>
      </c>
      <c r="B227" s="21" t="s">
        <v>3037</v>
      </c>
      <c r="C227" s="23" t="n">
        <v>46115</v>
      </c>
      <c r="D227" s="21" t="s">
        <v>559</v>
      </c>
      <c r="E227" s="21" t="s">
        <v>366</v>
      </c>
      <c r="F227" s="12" t="n">
        <v>2</v>
      </c>
      <c r="G227" s="19" t="n">
        <v>84.65</v>
      </c>
      <c r="H227" s="19" t="n">
        <v>58.68</v>
      </c>
      <c r="I227" s="19" t="n">
        <f aca="false">ROUND(F227*G227,2)</f>
        <v>169.3</v>
      </c>
      <c r="J227" s="19" t="n">
        <f aca="false">ROUND(F227*H227,2)</f>
        <v>117.36</v>
      </c>
      <c r="K227" s="19" t="n">
        <f aca="false">INDEX(Pricebook!$L$2:$L$1401,MATCH(D227,Pricebook!$A$2:$A$1401,0))</f>
        <v>92.05</v>
      </c>
      <c r="L227" s="19" t="n">
        <f aca="false">ROUND(F227*K227,2)</f>
        <v>184.1</v>
      </c>
      <c r="M227" s="24" t="n">
        <f aca="false">DATE(YEAR(C227),MONTH(C227),1)</f>
        <v>46113</v>
      </c>
    </row>
    <row r="228" customFormat="false" ht="15" hidden="false" customHeight="false" outlineLevel="0" collapsed="false">
      <c r="A228" s="21" t="s">
        <v>3036</v>
      </c>
      <c r="B228" s="21" t="s">
        <v>3037</v>
      </c>
      <c r="C228" s="23" t="n">
        <v>46115</v>
      </c>
      <c r="D228" s="21" t="s">
        <v>2844</v>
      </c>
      <c r="E228" s="21" t="s">
        <v>2748</v>
      </c>
      <c r="F228" s="12" t="n">
        <v>6</v>
      </c>
      <c r="G228" s="19" t="n">
        <v>4.6</v>
      </c>
      <c r="H228" s="19" t="n">
        <v>2.6</v>
      </c>
      <c r="I228" s="19" t="n">
        <f aca="false">ROUND(F228*G228,2)</f>
        <v>27.6</v>
      </c>
      <c r="J228" s="19" t="n">
        <f aca="false">ROUND(F228*H228,2)</f>
        <v>15.6</v>
      </c>
      <c r="K228" s="19" t="n">
        <f aca="false">INDEX(Pricebook!$L$2:$L$1401,MATCH(D228,Pricebook!$A$2:$A$1401,0))</f>
        <v>5.05</v>
      </c>
      <c r="L228" s="19" t="n">
        <f aca="false">ROUND(F228*K228,2)</f>
        <v>30.3</v>
      </c>
      <c r="M228" s="24" t="n">
        <f aca="false">DATE(YEAR(C228),MONTH(C228),1)</f>
        <v>46113</v>
      </c>
    </row>
    <row r="229" customFormat="false" ht="15" hidden="false" customHeight="false" outlineLevel="0" collapsed="false">
      <c r="A229" s="21" t="s">
        <v>3036</v>
      </c>
      <c r="B229" s="21" t="s">
        <v>3037</v>
      </c>
      <c r="C229" s="23" t="n">
        <v>46115</v>
      </c>
      <c r="D229" s="21" t="s">
        <v>1390</v>
      </c>
      <c r="E229" s="21" t="s">
        <v>971</v>
      </c>
      <c r="F229" s="12" t="n">
        <v>14</v>
      </c>
      <c r="G229" s="19" t="n">
        <v>40.5</v>
      </c>
      <c r="H229" s="19" t="n">
        <v>29.76</v>
      </c>
      <c r="I229" s="19" t="n">
        <f aca="false">ROUND(F229*G229,2)</f>
        <v>567</v>
      </c>
      <c r="J229" s="19" t="n">
        <f aca="false">ROUND(F229*H229,2)</f>
        <v>416.64</v>
      </c>
      <c r="K229" s="19" t="n">
        <f aca="false">INDEX(Pricebook!$L$2:$L$1401,MATCH(D229,Pricebook!$A$2:$A$1401,0))</f>
        <v>46.9</v>
      </c>
      <c r="L229" s="19" t="n">
        <f aca="false">ROUND(F229*K229,2)</f>
        <v>656.6</v>
      </c>
      <c r="M229" s="24" t="n">
        <f aca="false">DATE(YEAR(C229),MONTH(C229),1)</f>
        <v>46113</v>
      </c>
    </row>
    <row r="230" customFormat="false" ht="15" hidden="false" customHeight="false" outlineLevel="0" collapsed="false">
      <c r="A230" s="21" t="s">
        <v>3036</v>
      </c>
      <c r="B230" s="21" t="s">
        <v>3037</v>
      </c>
      <c r="C230" s="23" t="n">
        <v>46115</v>
      </c>
      <c r="D230" s="21" t="s">
        <v>2130</v>
      </c>
      <c r="E230" s="21" t="s">
        <v>1941</v>
      </c>
      <c r="F230" s="12" t="n">
        <v>2</v>
      </c>
      <c r="G230" s="19" t="n">
        <v>55.65</v>
      </c>
      <c r="H230" s="19" t="n">
        <v>35.07</v>
      </c>
      <c r="I230" s="19" t="n">
        <f aca="false">ROUND(F230*G230,2)</f>
        <v>111.3</v>
      </c>
      <c r="J230" s="19" t="n">
        <f aca="false">ROUND(F230*H230,2)</f>
        <v>70.14</v>
      </c>
      <c r="K230" s="19" t="n">
        <f aca="false">INDEX(Pricebook!$L$2:$L$1401,MATCH(D230,Pricebook!$A$2:$A$1401,0))</f>
        <v>58</v>
      </c>
      <c r="L230" s="19" t="n">
        <f aca="false">ROUND(F230*K230,2)</f>
        <v>116</v>
      </c>
      <c r="M230" s="24" t="n">
        <f aca="false">DATE(YEAR(C230),MONTH(C230),1)</f>
        <v>46113</v>
      </c>
    </row>
    <row r="231" customFormat="false" ht="15" hidden="false" customHeight="false" outlineLevel="0" collapsed="false">
      <c r="A231" s="21" t="s">
        <v>3036</v>
      </c>
      <c r="B231" s="21" t="s">
        <v>3037</v>
      </c>
      <c r="C231" s="23" t="n">
        <v>46115</v>
      </c>
      <c r="D231" s="21" t="s">
        <v>2056</v>
      </c>
      <c r="E231" s="21" t="s">
        <v>1941</v>
      </c>
      <c r="F231" s="12" t="n">
        <v>1</v>
      </c>
      <c r="G231" s="19" t="n">
        <v>213.4</v>
      </c>
      <c r="H231" s="19" t="n">
        <v>133.39</v>
      </c>
      <c r="I231" s="19" t="n">
        <f aca="false">ROUND(F231*G231,2)</f>
        <v>213.4</v>
      </c>
      <c r="J231" s="19" t="n">
        <f aca="false">ROUND(F231*H231,2)</f>
        <v>133.39</v>
      </c>
      <c r="K231" s="19" t="n">
        <f aca="false">INDEX(Pricebook!$L$2:$L$1401,MATCH(D231,Pricebook!$A$2:$A$1401,0))</f>
        <v>220.6</v>
      </c>
      <c r="L231" s="19" t="n">
        <f aca="false">ROUND(F231*K231,2)</f>
        <v>220.6</v>
      </c>
      <c r="M231" s="24" t="n">
        <f aca="false">DATE(YEAR(C231),MONTH(C231),1)</f>
        <v>46113</v>
      </c>
    </row>
    <row r="232" customFormat="false" ht="15" hidden="false" customHeight="false" outlineLevel="0" collapsed="false">
      <c r="A232" s="21" t="s">
        <v>3036</v>
      </c>
      <c r="B232" s="21" t="s">
        <v>3037</v>
      </c>
      <c r="C232" s="23" t="n">
        <v>46115</v>
      </c>
      <c r="D232" s="21" t="s">
        <v>986</v>
      </c>
      <c r="E232" s="21" t="s">
        <v>971</v>
      </c>
      <c r="F232" s="12" t="n">
        <v>8</v>
      </c>
      <c r="G232" s="19" t="n">
        <v>3.35</v>
      </c>
      <c r="H232" s="19" t="n">
        <v>2.81</v>
      </c>
      <c r="I232" s="19" t="n">
        <f aca="false">ROUND(F232*G232,2)</f>
        <v>26.8</v>
      </c>
      <c r="J232" s="19" t="n">
        <f aca="false">ROUND(F232*H232,2)</f>
        <v>22.48</v>
      </c>
      <c r="K232" s="19" t="n">
        <f aca="false">INDEX(Pricebook!$L$2:$L$1401,MATCH(D232,Pricebook!$A$2:$A$1401,0))</f>
        <v>3.9</v>
      </c>
      <c r="L232" s="19" t="n">
        <f aca="false">ROUND(F232*K232,2)</f>
        <v>31.2</v>
      </c>
      <c r="M232" s="24" t="n">
        <f aca="false">DATE(YEAR(C232),MONTH(C232),1)</f>
        <v>46113</v>
      </c>
    </row>
    <row r="233" customFormat="false" ht="15" hidden="false" customHeight="false" outlineLevel="0" collapsed="false">
      <c r="A233" s="21" t="s">
        <v>3036</v>
      </c>
      <c r="B233" s="21" t="s">
        <v>3037</v>
      </c>
      <c r="C233" s="23" t="n">
        <v>46115</v>
      </c>
      <c r="D233" s="21" t="s">
        <v>1228</v>
      </c>
      <c r="E233" s="21" t="s">
        <v>971</v>
      </c>
      <c r="F233" s="12" t="n">
        <v>1</v>
      </c>
      <c r="G233" s="19" t="n">
        <v>88.9</v>
      </c>
      <c r="H233" s="19" t="n">
        <v>69.27</v>
      </c>
      <c r="I233" s="19" t="n">
        <f aca="false">ROUND(F233*G233,2)</f>
        <v>88.9</v>
      </c>
      <c r="J233" s="19" t="n">
        <f aca="false">ROUND(F233*H233,2)</f>
        <v>69.27</v>
      </c>
      <c r="K233" s="19" t="n">
        <f aca="false">INDEX(Pricebook!$L$2:$L$1401,MATCH(D233,Pricebook!$A$2:$A$1401,0))</f>
        <v>103.2</v>
      </c>
      <c r="L233" s="19" t="n">
        <f aca="false">ROUND(F233*K233,2)</f>
        <v>103.2</v>
      </c>
      <c r="M233" s="24" t="n">
        <f aca="false">DATE(YEAR(C233),MONTH(C233),1)</f>
        <v>46113</v>
      </c>
    </row>
    <row r="234" customFormat="false" ht="15" hidden="false" customHeight="false" outlineLevel="0" collapsed="false">
      <c r="A234" s="21" t="s">
        <v>3036</v>
      </c>
      <c r="B234" s="21" t="s">
        <v>3037</v>
      </c>
      <c r="C234" s="23" t="n">
        <v>46115</v>
      </c>
      <c r="D234" s="21" t="s">
        <v>1084</v>
      </c>
      <c r="E234" s="21" t="s">
        <v>971</v>
      </c>
      <c r="F234" s="12" t="n">
        <v>46</v>
      </c>
      <c r="G234" s="19" t="n">
        <v>7.7</v>
      </c>
      <c r="H234" s="19" t="n">
        <v>5.71</v>
      </c>
      <c r="I234" s="19" t="n">
        <f aca="false">ROUND(F234*G234,2)</f>
        <v>354.2</v>
      </c>
      <c r="J234" s="19" t="n">
        <f aca="false">ROUND(F234*H234,2)</f>
        <v>262.66</v>
      </c>
      <c r="K234" s="19" t="n">
        <f aca="false">INDEX(Pricebook!$L$2:$L$1401,MATCH(D234,Pricebook!$A$2:$A$1401,0))</f>
        <v>9</v>
      </c>
      <c r="L234" s="19" t="n">
        <f aca="false">ROUND(F234*K234,2)</f>
        <v>414</v>
      </c>
      <c r="M234" s="24" t="n">
        <f aca="false">DATE(YEAR(C234),MONTH(C234),1)</f>
        <v>46113</v>
      </c>
    </row>
    <row r="235" customFormat="false" ht="15" hidden="false" customHeight="false" outlineLevel="0" collapsed="false">
      <c r="A235" s="21" t="s">
        <v>3036</v>
      </c>
      <c r="B235" s="21" t="s">
        <v>3037</v>
      </c>
      <c r="C235" s="23" t="n">
        <v>46115</v>
      </c>
      <c r="D235" s="21" t="s">
        <v>1978</v>
      </c>
      <c r="E235" s="21" t="s">
        <v>1941</v>
      </c>
      <c r="F235" s="12" t="n">
        <v>4</v>
      </c>
      <c r="G235" s="19" t="n">
        <v>156.8</v>
      </c>
      <c r="H235" s="19" t="n">
        <v>99.57</v>
      </c>
      <c r="I235" s="19" t="n">
        <f aca="false">ROUND(F235*G235,2)</f>
        <v>627.2</v>
      </c>
      <c r="J235" s="19" t="n">
        <f aca="false">ROUND(F235*H235,2)</f>
        <v>398.28</v>
      </c>
      <c r="K235" s="19" t="n">
        <f aca="false">INDEX(Pricebook!$L$2:$L$1401,MATCH(D235,Pricebook!$A$2:$A$1401,0))</f>
        <v>164.65</v>
      </c>
      <c r="L235" s="19" t="n">
        <f aca="false">ROUND(F235*K235,2)</f>
        <v>658.6</v>
      </c>
      <c r="M235" s="24" t="n">
        <f aca="false">DATE(YEAR(C235),MONTH(C235),1)</f>
        <v>46113</v>
      </c>
    </row>
    <row r="236" customFormat="false" ht="15" hidden="false" customHeight="false" outlineLevel="0" collapsed="false">
      <c r="A236" s="21" t="s">
        <v>3038</v>
      </c>
      <c r="B236" s="21" t="s">
        <v>3015</v>
      </c>
      <c r="C236" s="23" t="n">
        <v>46116</v>
      </c>
      <c r="D236" s="21" t="s">
        <v>825</v>
      </c>
      <c r="E236" s="21" t="s">
        <v>366</v>
      </c>
      <c r="F236" s="12" t="n">
        <v>1</v>
      </c>
      <c r="G236" s="19" t="n">
        <v>11.2</v>
      </c>
      <c r="H236" s="19" t="n">
        <v>8.08</v>
      </c>
      <c r="I236" s="19" t="n">
        <f aca="false">ROUND(F236*G236,2)</f>
        <v>11.2</v>
      </c>
      <c r="J236" s="19" t="n">
        <f aca="false">ROUND(F236*H236,2)</f>
        <v>8.08</v>
      </c>
      <c r="K236" s="19" t="n">
        <f aca="false">INDEX(Pricebook!$L$2:$L$1401,MATCH(D236,Pricebook!$A$2:$A$1401,0))</f>
        <v>12.15</v>
      </c>
      <c r="L236" s="19" t="n">
        <f aca="false">ROUND(F236*K236,2)</f>
        <v>12.15</v>
      </c>
      <c r="M236" s="24" t="n">
        <f aca="false">DATE(YEAR(C236),MONTH(C236),1)</f>
        <v>46113</v>
      </c>
    </row>
    <row r="237" customFormat="false" ht="15" hidden="false" customHeight="false" outlineLevel="0" collapsed="false">
      <c r="A237" s="21" t="s">
        <v>3038</v>
      </c>
      <c r="B237" s="21" t="s">
        <v>3015</v>
      </c>
      <c r="C237" s="23" t="n">
        <v>46116</v>
      </c>
      <c r="D237" s="21" t="s">
        <v>731</v>
      </c>
      <c r="E237" s="21" t="s">
        <v>366</v>
      </c>
      <c r="F237" s="12" t="n">
        <v>1</v>
      </c>
      <c r="G237" s="19" t="n">
        <v>191.15</v>
      </c>
      <c r="H237" s="19" t="n">
        <v>137.89</v>
      </c>
      <c r="I237" s="19" t="n">
        <f aca="false">ROUND(F237*G237,2)</f>
        <v>191.15</v>
      </c>
      <c r="J237" s="19" t="n">
        <f aca="false">ROUND(F237*H237,2)</f>
        <v>137.89</v>
      </c>
      <c r="K237" s="19" t="n">
        <f aca="false">INDEX(Pricebook!$L$2:$L$1401,MATCH(D237,Pricebook!$A$2:$A$1401,0))</f>
        <v>204.05</v>
      </c>
      <c r="L237" s="19" t="n">
        <f aca="false">ROUND(F237*K237,2)</f>
        <v>204.05</v>
      </c>
      <c r="M237" s="24" t="n">
        <f aca="false">DATE(YEAR(C237),MONTH(C237),1)</f>
        <v>46113</v>
      </c>
    </row>
    <row r="238" customFormat="false" ht="15" hidden="false" customHeight="false" outlineLevel="0" collapsed="false">
      <c r="A238" s="21" t="s">
        <v>3038</v>
      </c>
      <c r="B238" s="21" t="s">
        <v>3015</v>
      </c>
      <c r="C238" s="23" t="n">
        <v>46116</v>
      </c>
      <c r="D238" s="21" t="s">
        <v>2428</v>
      </c>
      <c r="E238" s="21" t="s">
        <v>2202</v>
      </c>
      <c r="F238" s="12" t="n">
        <v>11</v>
      </c>
      <c r="G238" s="19" t="n">
        <v>14.45</v>
      </c>
      <c r="H238" s="19" t="n">
        <v>8.52</v>
      </c>
      <c r="I238" s="19" t="n">
        <f aca="false">ROUND(F238*G238,2)</f>
        <v>158.95</v>
      </c>
      <c r="J238" s="19" t="n">
        <f aca="false">ROUND(F238*H238,2)</f>
        <v>93.72</v>
      </c>
      <c r="K238" s="19" t="n">
        <f aca="false">INDEX(Pricebook!$L$2:$L$1401,MATCH(D238,Pricebook!$A$2:$A$1401,0))</f>
        <v>15.4</v>
      </c>
      <c r="L238" s="19" t="n">
        <f aca="false">ROUND(F238*K238,2)</f>
        <v>169.4</v>
      </c>
      <c r="M238" s="24" t="n">
        <f aca="false">DATE(YEAR(C238),MONTH(C238),1)</f>
        <v>46113</v>
      </c>
    </row>
    <row r="239" customFormat="false" ht="15" hidden="false" customHeight="false" outlineLevel="0" collapsed="false">
      <c r="A239" s="21" t="s">
        <v>3038</v>
      </c>
      <c r="B239" s="21" t="s">
        <v>3015</v>
      </c>
      <c r="C239" s="23" t="n">
        <v>46116</v>
      </c>
      <c r="D239" s="21" t="s">
        <v>1863</v>
      </c>
      <c r="E239" s="21" t="s">
        <v>1452</v>
      </c>
      <c r="F239" s="12" t="n">
        <v>2</v>
      </c>
      <c r="G239" s="19" t="n">
        <v>98.35</v>
      </c>
      <c r="H239" s="19" t="n">
        <v>59.23</v>
      </c>
      <c r="I239" s="19" t="n">
        <f aca="false">ROUND(F239*G239,2)</f>
        <v>196.7</v>
      </c>
      <c r="J239" s="19" t="n">
        <f aca="false">ROUND(F239*H239,2)</f>
        <v>118.46</v>
      </c>
      <c r="K239" s="19" t="n">
        <f aca="false">INDEX(Pricebook!$L$2:$L$1401,MATCH(D239,Pricebook!$A$2:$A$1401,0))</f>
        <v>100.7</v>
      </c>
      <c r="L239" s="19" t="n">
        <f aca="false">ROUND(F239*K239,2)</f>
        <v>201.4</v>
      </c>
      <c r="M239" s="24" t="n">
        <f aca="false">DATE(YEAR(C239),MONTH(C239),1)</f>
        <v>46113</v>
      </c>
    </row>
    <row r="240" customFormat="false" ht="15" hidden="false" customHeight="false" outlineLevel="0" collapsed="false">
      <c r="A240" s="21" t="s">
        <v>3038</v>
      </c>
      <c r="B240" s="21" t="s">
        <v>3015</v>
      </c>
      <c r="C240" s="23" t="n">
        <v>46116</v>
      </c>
      <c r="D240" s="21" t="s">
        <v>461</v>
      </c>
      <c r="E240" s="21" t="s">
        <v>366</v>
      </c>
      <c r="F240" s="12" t="n">
        <v>2</v>
      </c>
      <c r="G240" s="19" t="n">
        <v>69</v>
      </c>
      <c r="H240" s="19" t="n">
        <v>49.03</v>
      </c>
      <c r="I240" s="19" t="n">
        <f aca="false">ROUND(F240*G240,2)</f>
        <v>138</v>
      </c>
      <c r="J240" s="19" t="n">
        <f aca="false">ROUND(F240*H240,2)</f>
        <v>98.06</v>
      </c>
      <c r="K240" s="19" t="n">
        <f aca="false">INDEX(Pricebook!$L$2:$L$1401,MATCH(D240,Pricebook!$A$2:$A$1401,0))</f>
        <v>73.6</v>
      </c>
      <c r="L240" s="19" t="n">
        <f aca="false">ROUND(F240*K240,2)</f>
        <v>147.2</v>
      </c>
      <c r="M240" s="24" t="n">
        <f aca="false">DATE(YEAR(C240),MONTH(C240),1)</f>
        <v>46113</v>
      </c>
    </row>
    <row r="241" customFormat="false" ht="15" hidden="false" customHeight="false" outlineLevel="0" collapsed="false">
      <c r="A241" s="21" t="s">
        <v>3038</v>
      </c>
      <c r="B241" s="21" t="s">
        <v>3015</v>
      </c>
      <c r="C241" s="23" t="n">
        <v>46116</v>
      </c>
      <c r="D241" s="21" t="s">
        <v>2279</v>
      </c>
      <c r="E241" s="21" t="s">
        <v>2202</v>
      </c>
      <c r="F241" s="12" t="n">
        <v>1</v>
      </c>
      <c r="G241" s="19" t="n">
        <v>60.9</v>
      </c>
      <c r="H241" s="19" t="n">
        <v>41.73</v>
      </c>
      <c r="I241" s="19" t="n">
        <f aca="false">ROUND(F241*G241,2)</f>
        <v>60.9</v>
      </c>
      <c r="J241" s="19" t="n">
        <f aca="false">ROUND(F241*H241,2)</f>
        <v>41.73</v>
      </c>
      <c r="K241" s="19" t="n">
        <f aca="false">INDEX(Pricebook!$L$2:$L$1401,MATCH(D241,Pricebook!$A$2:$A$1401,0))</f>
        <v>64.2</v>
      </c>
      <c r="L241" s="19" t="n">
        <f aca="false">ROUND(F241*K241,2)</f>
        <v>64.2</v>
      </c>
      <c r="M241" s="24" t="n">
        <f aca="false">DATE(YEAR(C241),MONTH(C241),1)</f>
        <v>46113</v>
      </c>
    </row>
    <row r="242" customFormat="false" ht="15" hidden="false" customHeight="false" outlineLevel="0" collapsed="false">
      <c r="A242" s="21" t="s">
        <v>3038</v>
      </c>
      <c r="B242" s="21" t="s">
        <v>3015</v>
      </c>
      <c r="C242" s="23" t="n">
        <v>46116</v>
      </c>
      <c r="D242" s="21" t="s">
        <v>2347</v>
      </c>
      <c r="E242" s="21" t="s">
        <v>2202</v>
      </c>
      <c r="F242" s="12" t="n">
        <v>8</v>
      </c>
      <c r="G242" s="19" t="n">
        <v>4.7</v>
      </c>
      <c r="H242" s="19" t="n">
        <v>2.77</v>
      </c>
      <c r="I242" s="19" t="n">
        <f aca="false">ROUND(F242*G242,2)</f>
        <v>37.6</v>
      </c>
      <c r="J242" s="19" t="n">
        <f aca="false">ROUND(F242*H242,2)</f>
        <v>22.16</v>
      </c>
      <c r="K242" s="19" t="n">
        <f aca="false">INDEX(Pricebook!$L$2:$L$1401,MATCH(D242,Pricebook!$A$2:$A$1401,0))</f>
        <v>5</v>
      </c>
      <c r="L242" s="19" t="n">
        <f aca="false">ROUND(F242*K242,2)</f>
        <v>40</v>
      </c>
      <c r="M242" s="24" t="n">
        <f aca="false">DATE(YEAR(C242),MONTH(C242),1)</f>
        <v>46113</v>
      </c>
    </row>
    <row r="243" customFormat="false" ht="15" hidden="false" customHeight="false" outlineLevel="0" collapsed="false">
      <c r="A243" s="21" t="s">
        <v>3038</v>
      </c>
      <c r="B243" s="21" t="s">
        <v>3015</v>
      </c>
      <c r="C243" s="23" t="n">
        <v>46116</v>
      </c>
      <c r="D243" s="21" t="s">
        <v>1707</v>
      </c>
      <c r="E243" s="21" t="s">
        <v>1452</v>
      </c>
      <c r="F243" s="12" t="n">
        <v>3</v>
      </c>
      <c r="G243" s="19" t="n">
        <v>63</v>
      </c>
      <c r="H243" s="19" t="n">
        <v>38.54</v>
      </c>
      <c r="I243" s="19" t="n">
        <f aca="false">ROUND(F243*G243,2)</f>
        <v>189</v>
      </c>
      <c r="J243" s="19" t="n">
        <f aca="false">ROUND(F243*H243,2)</f>
        <v>115.62</v>
      </c>
      <c r="K243" s="19" t="n">
        <f aca="false">INDEX(Pricebook!$L$2:$L$1401,MATCH(D243,Pricebook!$A$2:$A$1401,0))</f>
        <v>65.55</v>
      </c>
      <c r="L243" s="19" t="n">
        <f aca="false">ROUND(F243*K243,2)</f>
        <v>196.65</v>
      </c>
      <c r="M243" s="24" t="n">
        <f aca="false">DATE(YEAR(C243),MONTH(C243),1)</f>
        <v>46113</v>
      </c>
    </row>
    <row r="244" customFormat="false" ht="15" hidden="false" customHeight="false" outlineLevel="0" collapsed="false">
      <c r="A244" s="21" t="s">
        <v>3039</v>
      </c>
      <c r="B244" s="21" t="s">
        <v>3040</v>
      </c>
      <c r="C244" s="23" t="n">
        <v>46116</v>
      </c>
      <c r="D244" s="21" t="s">
        <v>2766</v>
      </c>
      <c r="E244" s="21" t="s">
        <v>2748</v>
      </c>
      <c r="F244" s="12" t="n">
        <v>5</v>
      </c>
      <c r="G244" s="19" t="n">
        <v>4.45</v>
      </c>
      <c r="H244" s="19" t="n">
        <v>2.48</v>
      </c>
      <c r="I244" s="19" t="n">
        <f aca="false">ROUND(F244*G244,2)</f>
        <v>22.25</v>
      </c>
      <c r="J244" s="19" t="n">
        <f aca="false">ROUND(F244*H244,2)</f>
        <v>12.4</v>
      </c>
      <c r="K244" s="19" t="n">
        <f aca="false">INDEX(Pricebook!$L$2:$L$1401,MATCH(D244,Pricebook!$A$2:$A$1401,0))</f>
        <v>4.8</v>
      </c>
      <c r="L244" s="19" t="n">
        <f aca="false">ROUND(F244*K244,2)</f>
        <v>24</v>
      </c>
      <c r="M244" s="24" t="n">
        <f aca="false">DATE(YEAR(C244),MONTH(C244),1)</f>
        <v>46113</v>
      </c>
    </row>
    <row r="245" customFormat="false" ht="15" hidden="false" customHeight="false" outlineLevel="0" collapsed="false">
      <c r="A245" s="21" t="s">
        <v>3039</v>
      </c>
      <c r="B245" s="21" t="s">
        <v>3040</v>
      </c>
      <c r="C245" s="23" t="n">
        <v>46116</v>
      </c>
      <c r="D245" s="21" t="s">
        <v>2844</v>
      </c>
      <c r="E245" s="21" t="s">
        <v>2748</v>
      </c>
      <c r="F245" s="12" t="n">
        <v>4</v>
      </c>
      <c r="G245" s="19" t="n">
        <v>4.6</v>
      </c>
      <c r="H245" s="19" t="n">
        <v>2.6</v>
      </c>
      <c r="I245" s="19" t="n">
        <f aca="false">ROUND(F245*G245,2)</f>
        <v>18.4</v>
      </c>
      <c r="J245" s="19" t="n">
        <f aca="false">ROUND(F245*H245,2)</f>
        <v>10.4</v>
      </c>
      <c r="K245" s="19" t="n">
        <f aca="false">INDEX(Pricebook!$L$2:$L$1401,MATCH(D245,Pricebook!$A$2:$A$1401,0))</f>
        <v>5.05</v>
      </c>
      <c r="L245" s="19" t="n">
        <f aca="false">ROUND(F245*K245,2)</f>
        <v>20.2</v>
      </c>
      <c r="M245" s="24" t="n">
        <f aca="false">DATE(YEAR(C245),MONTH(C245),1)</f>
        <v>46113</v>
      </c>
    </row>
    <row r="246" customFormat="false" ht="15" hidden="false" customHeight="false" outlineLevel="0" collapsed="false">
      <c r="A246" s="21" t="s">
        <v>3039</v>
      </c>
      <c r="B246" s="21" t="s">
        <v>3040</v>
      </c>
      <c r="C246" s="23" t="n">
        <v>46116</v>
      </c>
      <c r="D246" s="21" t="s">
        <v>2948</v>
      </c>
      <c r="E246" s="21" t="s">
        <v>2748</v>
      </c>
      <c r="F246" s="12" t="n">
        <v>1</v>
      </c>
      <c r="G246" s="19" t="n">
        <v>21.85</v>
      </c>
      <c r="H246" s="19" t="n">
        <v>12.33</v>
      </c>
      <c r="I246" s="19" t="n">
        <f aca="false">ROUND(F246*G246,2)</f>
        <v>21.85</v>
      </c>
      <c r="J246" s="19" t="n">
        <f aca="false">ROUND(F246*H246,2)</f>
        <v>12.33</v>
      </c>
      <c r="K246" s="19" t="n">
        <f aca="false">INDEX(Pricebook!$L$2:$L$1401,MATCH(D246,Pricebook!$A$2:$A$1401,0))</f>
        <v>23.8</v>
      </c>
      <c r="L246" s="19" t="n">
        <f aca="false">ROUND(F246*K246,2)</f>
        <v>23.8</v>
      </c>
      <c r="M246" s="24" t="n">
        <f aca="false">DATE(YEAR(C246),MONTH(C246),1)</f>
        <v>46113</v>
      </c>
    </row>
    <row r="247" customFormat="false" ht="15" hidden="false" customHeight="false" outlineLevel="0" collapsed="false">
      <c r="A247" s="21" t="s">
        <v>3039</v>
      </c>
      <c r="B247" s="21" t="s">
        <v>3040</v>
      </c>
      <c r="C247" s="23" t="n">
        <v>46116</v>
      </c>
      <c r="D247" s="21" t="s">
        <v>2158</v>
      </c>
      <c r="E247" s="21" t="s">
        <v>1941</v>
      </c>
      <c r="F247" s="12" t="n">
        <v>2</v>
      </c>
      <c r="G247" s="19" t="n">
        <v>47.95</v>
      </c>
      <c r="H247" s="19" t="n">
        <v>30.42</v>
      </c>
      <c r="I247" s="19" t="n">
        <f aca="false">ROUND(F247*G247,2)</f>
        <v>95.9</v>
      </c>
      <c r="J247" s="19" t="n">
        <f aca="false">ROUND(F247*H247,2)</f>
        <v>60.84</v>
      </c>
      <c r="K247" s="19" t="n">
        <f aca="false">INDEX(Pricebook!$L$2:$L$1401,MATCH(D247,Pricebook!$A$2:$A$1401,0))</f>
        <v>50.3</v>
      </c>
      <c r="L247" s="19" t="n">
        <f aca="false">ROUND(F247*K247,2)</f>
        <v>100.6</v>
      </c>
      <c r="M247" s="24" t="n">
        <f aca="false">DATE(YEAR(C247),MONTH(C247),1)</f>
        <v>46113</v>
      </c>
    </row>
    <row r="248" customFormat="false" ht="15" hidden="false" customHeight="false" outlineLevel="0" collapsed="false">
      <c r="A248" s="21" t="s">
        <v>3039</v>
      </c>
      <c r="B248" s="21" t="s">
        <v>3040</v>
      </c>
      <c r="C248" s="23" t="n">
        <v>46116</v>
      </c>
      <c r="D248" s="21" t="s">
        <v>1424</v>
      </c>
      <c r="E248" s="21" t="s">
        <v>971</v>
      </c>
      <c r="F248" s="12" t="n">
        <v>9</v>
      </c>
      <c r="G248" s="19" t="n">
        <v>12.3</v>
      </c>
      <c r="H248" s="19" t="n">
        <v>8.97</v>
      </c>
      <c r="I248" s="19" t="n">
        <f aca="false">ROUND(F248*G248,2)</f>
        <v>110.7</v>
      </c>
      <c r="J248" s="19" t="n">
        <f aca="false">ROUND(F248*H248,2)</f>
        <v>80.73</v>
      </c>
      <c r="K248" s="19" t="n">
        <f aca="false">INDEX(Pricebook!$L$2:$L$1401,MATCH(D248,Pricebook!$A$2:$A$1401,0))</f>
        <v>14.15</v>
      </c>
      <c r="L248" s="19" t="n">
        <f aca="false">ROUND(F248*K248,2)</f>
        <v>127.35</v>
      </c>
      <c r="M248" s="24" t="n">
        <f aca="false">DATE(YEAR(C248),MONTH(C248),1)</f>
        <v>46113</v>
      </c>
    </row>
    <row r="249" customFormat="false" ht="15" hidden="false" customHeight="false" outlineLevel="0" collapsed="false">
      <c r="A249" s="21" t="s">
        <v>3039</v>
      </c>
      <c r="B249" s="21" t="s">
        <v>3040</v>
      </c>
      <c r="C249" s="23" t="n">
        <v>46116</v>
      </c>
      <c r="D249" s="21" t="s">
        <v>2008</v>
      </c>
      <c r="E249" s="21" t="s">
        <v>1941</v>
      </c>
      <c r="F249" s="12" t="n">
        <v>2</v>
      </c>
      <c r="G249" s="19" t="n">
        <v>52.1</v>
      </c>
      <c r="H249" s="19" t="n">
        <v>32.7</v>
      </c>
      <c r="I249" s="19" t="n">
        <f aca="false">ROUND(F249*G249,2)</f>
        <v>104.2</v>
      </c>
      <c r="J249" s="19" t="n">
        <f aca="false">ROUND(F249*H249,2)</f>
        <v>65.4</v>
      </c>
      <c r="K249" s="19" t="n">
        <f aca="false">INDEX(Pricebook!$L$2:$L$1401,MATCH(D249,Pricebook!$A$2:$A$1401,0))</f>
        <v>54.1</v>
      </c>
      <c r="L249" s="19" t="n">
        <f aca="false">ROUND(F249*K249,2)</f>
        <v>108.2</v>
      </c>
      <c r="M249" s="24" t="n">
        <f aca="false">DATE(YEAR(C249),MONTH(C249),1)</f>
        <v>46113</v>
      </c>
    </row>
    <row r="250" customFormat="false" ht="15" hidden="false" customHeight="false" outlineLevel="0" collapsed="false">
      <c r="A250" s="21" t="s">
        <v>3039</v>
      </c>
      <c r="B250" s="21" t="s">
        <v>3040</v>
      </c>
      <c r="C250" s="23" t="n">
        <v>46116</v>
      </c>
      <c r="D250" s="21" t="s">
        <v>757</v>
      </c>
      <c r="E250" s="21" t="s">
        <v>366</v>
      </c>
      <c r="F250" s="12" t="n">
        <v>1</v>
      </c>
      <c r="G250" s="19" t="n">
        <v>11.7</v>
      </c>
      <c r="H250" s="19" t="n">
        <v>8.05</v>
      </c>
      <c r="I250" s="19" t="n">
        <f aca="false">ROUND(F250*G250,2)</f>
        <v>11.7</v>
      </c>
      <c r="J250" s="19" t="n">
        <f aca="false">ROUND(F250*H250,2)</f>
        <v>8.05</v>
      </c>
      <c r="K250" s="19" t="n">
        <f aca="false">INDEX(Pricebook!$L$2:$L$1401,MATCH(D250,Pricebook!$A$2:$A$1401,0))</f>
        <v>12.65</v>
      </c>
      <c r="L250" s="19" t="n">
        <f aca="false">ROUND(F250*K250,2)</f>
        <v>12.65</v>
      </c>
      <c r="M250" s="24" t="n">
        <f aca="false">DATE(YEAR(C250),MONTH(C250),1)</f>
        <v>46113</v>
      </c>
    </row>
    <row r="251" customFormat="false" ht="15" hidden="false" customHeight="false" outlineLevel="0" collapsed="false">
      <c r="A251" s="21" t="s">
        <v>3039</v>
      </c>
      <c r="B251" s="21" t="s">
        <v>3040</v>
      </c>
      <c r="C251" s="23" t="n">
        <v>46116</v>
      </c>
      <c r="D251" s="21" t="s">
        <v>807</v>
      </c>
      <c r="E251" s="21" t="s">
        <v>366</v>
      </c>
      <c r="F251" s="12" t="n">
        <v>6</v>
      </c>
      <c r="G251" s="19" t="n">
        <v>8.7</v>
      </c>
      <c r="H251" s="19" t="n">
        <v>5.99</v>
      </c>
      <c r="I251" s="19" t="n">
        <f aca="false">ROUND(F251*G251,2)</f>
        <v>52.2</v>
      </c>
      <c r="J251" s="19" t="n">
        <f aca="false">ROUND(F251*H251,2)</f>
        <v>35.94</v>
      </c>
      <c r="K251" s="19" t="n">
        <f aca="false">INDEX(Pricebook!$L$2:$L$1401,MATCH(D251,Pricebook!$A$2:$A$1401,0))</f>
        <v>9.4</v>
      </c>
      <c r="L251" s="19" t="n">
        <f aca="false">ROUND(F251*K251,2)</f>
        <v>56.4</v>
      </c>
      <c r="M251" s="24" t="n">
        <f aca="false">DATE(YEAR(C251),MONTH(C251),1)</f>
        <v>46113</v>
      </c>
    </row>
    <row r="252" customFormat="false" ht="15" hidden="false" customHeight="false" outlineLevel="0" collapsed="false">
      <c r="A252" s="21" t="s">
        <v>3039</v>
      </c>
      <c r="B252" s="21" t="s">
        <v>3040</v>
      </c>
      <c r="C252" s="23" t="n">
        <v>46116</v>
      </c>
      <c r="D252" s="21" t="s">
        <v>825</v>
      </c>
      <c r="E252" s="21" t="s">
        <v>366</v>
      </c>
      <c r="F252" s="12" t="n">
        <v>1</v>
      </c>
      <c r="G252" s="19" t="n">
        <v>11.2</v>
      </c>
      <c r="H252" s="19" t="n">
        <v>8.08</v>
      </c>
      <c r="I252" s="19" t="n">
        <f aca="false">ROUND(F252*G252,2)</f>
        <v>11.2</v>
      </c>
      <c r="J252" s="19" t="n">
        <f aca="false">ROUND(F252*H252,2)</f>
        <v>8.08</v>
      </c>
      <c r="K252" s="19" t="n">
        <f aca="false">INDEX(Pricebook!$L$2:$L$1401,MATCH(D252,Pricebook!$A$2:$A$1401,0))</f>
        <v>12.15</v>
      </c>
      <c r="L252" s="19" t="n">
        <f aca="false">ROUND(F252*K252,2)</f>
        <v>12.15</v>
      </c>
      <c r="M252" s="24" t="n">
        <f aca="false">DATE(YEAR(C252),MONTH(C252),1)</f>
        <v>46113</v>
      </c>
    </row>
    <row r="253" customFormat="false" ht="15" hidden="false" customHeight="false" outlineLevel="0" collapsed="false">
      <c r="A253" s="21" t="s">
        <v>3039</v>
      </c>
      <c r="B253" s="21" t="s">
        <v>3040</v>
      </c>
      <c r="C253" s="23" t="n">
        <v>46116</v>
      </c>
      <c r="D253" s="21" t="s">
        <v>2018</v>
      </c>
      <c r="E253" s="21" t="s">
        <v>1941</v>
      </c>
      <c r="F253" s="12" t="n">
        <v>4</v>
      </c>
      <c r="G253" s="19" t="n">
        <v>100</v>
      </c>
      <c r="H253" s="19" t="n">
        <v>63.29</v>
      </c>
      <c r="I253" s="19" t="n">
        <f aca="false">ROUND(F253*G253,2)</f>
        <v>400</v>
      </c>
      <c r="J253" s="19" t="n">
        <f aca="false">ROUND(F253*H253,2)</f>
        <v>253.16</v>
      </c>
      <c r="K253" s="19" t="n">
        <f aca="false">INDEX(Pricebook!$L$2:$L$1401,MATCH(D253,Pricebook!$A$2:$A$1401,0))</f>
        <v>104.65</v>
      </c>
      <c r="L253" s="19" t="n">
        <f aca="false">ROUND(F253*K253,2)</f>
        <v>418.6</v>
      </c>
      <c r="M253" s="24" t="n">
        <f aca="false">DATE(YEAR(C253),MONTH(C253),1)</f>
        <v>46113</v>
      </c>
    </row>
    <row r="254" customFormat="false" ht="15" hidden="false" customHeight="false" outlineLevel="0" collapsed="false">
      <c r="A254" s="21" t="s">
        <v>3039</v>
      </c>
      <c r="B254" s="21" t="s">
        <v>3040</v>
      </c>
      <c r="C254" s="23" t="n">
        <v>46116</v>
      </c>
      <c r="D254" s="21" t="s">
        <v>1138</v>
      </c>
      <c r="E254" s="21" t="s">
        <v>971</v>
      </c>
      <c r="F254" s="12" t="n">
        <v>10</v>
      </c>
      <c r="G254" s="19" t="n">
        <v>14.15</v>
      </c>
      <c r="H254" s="19" t="n">
        <v>10.54</v>
      </c>
      <c r="I254" s="19" t="n">
        <f aca="false">ROUND(F254*G254,2)</f>
        <v>141.5</v>
      </c>
      <c r="J254" s="19" t="n">
        <f aca="false">ROUND(F254*H254,2)</f>
        <v>105.4</v>
      </c>
      <c r="K254" s="19" t="n">
        <f aca="false">INDEX(Pricebook!$L$2:$L$1401,MATCH(D254,Pricebook!$A$2:$A$1401,0))</f>
        <v>16.6</v>
      </c>
      <c r="L254" s="19" t="n">
        <f aca="false">ROUND(F254*K254,2)</f>
        <v>166</v>
      </c>
      <c r="M254" s="24" t="n">
        <f aca="false">DATE(YEAR(C254),MONTH(C254),1)</f>
        <v>46113</v>
      </c>
    </row>
    <row r="255" customFormat="false" ht="15" hidden="false" customHeight="false" outlineLevel="0" collapsed="false">
      <c r="A255" s="21" t="s">
        <v>3039</v>
      </c>
      <c r="B255" s="21" t="s">
        <v>3040</v>
      </c>
      <c r="C255" s="23" t="n">
        <v>46116</v>
      </c>
      <c r="D255" s="21" t="s">
        <v>1966</v>
      </c>
      <c r="E255" s="21" t="s">
        <v>1941</v>
      </c>
      <c r="F255" s="12" t="n">
        <v>6</v>
      </c>
      <c r="G255" s="19" t="n">
        <v>73.3</v>
      </c>
      <c r="H255" s="19" t="n">
        <v>52.35</v>
      </c>
      <c r="I255" s="19" t="n">
        <f aca="false">ROUND(F255*G255,2)</f>
        <v>439.8</v>
      </c>
      <c r="J255" s="19" t="n">
        <f aca="false">ROUND(F255*H255,2)</f>
        <v>314.1</v>
      </c>
      <c r="K255" s="19" t="n">
        <f aca="false">INDEX(Pricebook!$L$2:$L$1401,MATCH(D255,Pricebook!$A$2:$A$1401,0))</f>
        <v>76.7</v>
      </c>
      <c r="L255" s="19" t="n">
        <f aca="false">ROUND(F255*K255,2)</f>
        <v>460.2</v>
      </c>
      <c r="M255" s="24" t="n">
        <f aca="false">DATE(YEAR(C255),MONTH(C255),1)</f>
        <v>46113</v>
      </c>
    </row>
    <row r="256" customFormat="false" ht="15" hidden="false" customHeight="false" outlineLevel="0" collapsed="false">
      <c r="A256" s="21" t="s">
        <v>3039</v>
      </c>
      <c r="B256" s="21" t="s">
        <v>3040</v>
      </c>
      <c r="C256" s="23" t="n">
        <v>46116</v>
      </c>
      <c r="D256" s="21" t="s">
        <v>2846</v>
      </c>
      <c r="E256" s="21" t="s">
        <v>2748</v>
      </c>
      <c r="F256" s="12" t="n">
        <v>4</v>
      </c>
      <c r="G256" s="19" t="n">
        <v>20</v>
      </c>
      <c r="H256" s="19" t="n">
        <v>11.29</v>
      </c>
      <c r="I256" s="19" t="n">
        <f aca="false">ROUND(F256*G256,2)</f>
        <v>80</v>
      </c>
      <c r="J256" s="19" t="n">
        <f aca="false">ROUND(F256*H256,2)</f>
        <v>45.16</v>
      </c>
      <c r="K256" s="19" t="n">
        <f aca="false">INDEX(Pricebook!$L$2:$L$1401,MATCH(D256,Pricebook!$A$2:$A$1401,0))</f>
        <v>21.8</v>
      </c>
      <c r="L256" s="19" t="n">
        <f aca="false">ROUND(F256*K256,2)</f>
        <v>87.2</v>
      </c>
      <c r="M256" s="24" t="n">
        <f aca="false">DATE(YEAR(C256),MONTH(C256),1)</f>
        <v>46113</v>
      </c>
    </row>
    <row r="257" customFormat="false" ht="15" hidden="false" customHeight="false" outlineLevel="0" collapsed="false">
      <c r="A257" s="21" t="s">
        <v>3039</v>
      </c>
      <c r="B257" s="21" t="s">
        <v>3040</v>
      </c>
      <c r="C257" s="23" t="n">
        <v>46116</v>
      </c>
      <c r="D257" s="21" t="s">
        <v>998</v>
      </c>
      <c r="E257" s="21" t="s">
        <v>971</v>
      </c>
      <c r="F257" s="12" t="n">
        <v>58</v>
      </c>
      <c r="G257" s="19" t="n">
        <v>15.8</v>
      </c>
      <c r="H257" s="19" t="n">
        <v>13.31</v>
      </c>
      <c r="I257" s="19" t="n">
        <f aca="false">ROUND(F257*G257,2)</f>
        <v>916.4</v>
      </c>
      <c r="J257" s="19" t="n">
        <f aca="false">ROUND(F257*H257,2)</f>
        <v>771.98</v>
      </c>
      <c r="K257" s="19" t="n">
        <f aca="false">INDEX(Pricebook!$L$2:$L$1401,MATCH(D257,Pricebook!$A$2:$A$1401,0))</f>
        <v>18.35</v>
      </c>
      <c r="L257" s="19" t="n">
        <f aca="false">ROUND(F257*K257,2)</f>
        <v>1064.3</v>
      </c>
      <c r="M257" s="24" t="n">
        <f aca="false">DATE(YEAR(C257),MONTH(C257),1)</f>
        <v>46113</v>
      </c>
    </row>
    <row r="258" customFormat="false" ht="15" hidden="false" customHeight="false" outlineLevel="0" collapsed="false">
      <c r="A258" s="21" t="s">
        <v>3039</v>
      </c>
      <c r="B258" s="21" t="s">
        <v>3040</v>
      </c>
      <c r="C258" s="23" t="n">
        <v>46116</v>
      </c>
      <c r="D258" s="21" t="s">
        <v>795</v>
      </c>
      <c r="E258" s="21" t="s">
        <v>366</v>
      </c>
      <c r="F258" s="12" t="n">
        <v>1</v>
      </c>
      <c r="G258" s="19" t="n">
        <v>47.8</v>
      </c>
      <c r="H258" s="19" t="n">
        <v>32.49</v>
      </c>
      <c r="I258" s="19" t="n">
        <f aca="false">ROUND(F258*G258,2)</f>
        <v>47.8</v>
      </c>
      <c r="J258" s="19" t="n">
        <f aca="false">ROUND(F258*H258,2)</f>
        <v>32.49</v>
      </c>
      <c r="K258" s="19" t="n">
        <f aca="false">INDEX(Pricebook!$L$2:$L$1401,MATCH(D258,Pricebook!$A$2:$A$1401,0))</f>
        <v>51</v>
      </c>
      <c r="L258" s="19" t="n">
        <f aca="false">ROUND(F258*K258,2)</f>
        <v>51</v>
      </c>
      <c r="M258" s="24" t="n">
        <f aca="false">DATE(YEAR(C258),MONTH(C258),1)</f>
        <v>46113</v>
      </c>
    </row>
    <row r="259" customFormat="false" ht="15" hidden="false" customHeight="false" outlineLevel="0" collapsed="false">
      <c r="A259" s="21" t="s">
        <v>3039</v>
      </c>
      <c r="B259" s="21" t="s">
        <v>3040</v>
      </c>
      <c r="C259" s="23" t="n">
        <v>46116</v>
      </c>
      <c r="D259" s="21" t="s">
        <v>1958</v>
      </c>
      <c r="E259" s="21" t="s">
        <v>1941</v>
      </c>
      <c r="F259" s="12" t="n">
        <v>1</v>
      </c>
      <c r="G259" s="19" t="n">
        <v>85.35</v>
      </c>
      <c r="H259" s="19" t="n">
        <v>53.51</v>
      </c>
      <c r="I259" s="19" t="n">
        <f aca="false">ROUND(F259*G259,2)</f>
        <v>85.35</v>
      </c>
      <c r="J259" s="19" t="n">
        <f aca="false">ROUND(F259*H259,2)</f>
        <v>53.51</v>
      </c>
      <c r="K259" s="19" t="n">
        <f aca="false">INDEX(Pricebook!$L$2:$L$1401,MATCH(D259,Pricebook!$A$2:$A$1401,0))</f>
        <v>88.5</v>
      </c>
      <c r="L259" s="19" t="n">
        <f aca="false">ROUND(F259*K259,2)</f>
        <v>88.5</v>
      </c>
      <c r="M259" s="24" t="n">
        <f aca="false">DATE(YEAR(C259),MONTH(C259),1)</f>
        <v>46113</v>
      </c>
    </row>
    <row r="260" customFormat="false" ht="15" hidden="false" customHeight="false" outlineLevel="0" collapsed="false">
      <c r="A260" s="21" t="s">
        <v>3039</v>
      </c>
      <c r="B260" s="21" t="s">
        <v>3040</v>
      </c>
      <c r="C260" s="23" t="n">
        <v>46116</v>
      </c>
      <c r="D260" s="21" t="s">
        <v>1950</v>
      </c>
      <c r="E260" s="21" t="s">
        <v>1941</v>
      </c>
      <c r="F260" s="12" t="n">
        <v>2</v>
      </c>
      <c r="G260" s="19" t="n">
        <v>104.55</v>
      </c>
      <c r="H260" s="19" t="n">
        <v>66.56</v>
      </c>
      <c r="I260" s="19" t="n">
        <f aca="false">ROUND(F260*G260,2)</f>
        <v>209.1</v>
      </c>
      <c r="J260" s="19" t="n">
        <f aca="false">ROUND(F260*H260,2)</f>
        <v>133.12</v>
      </c>
      <c r="K260" s="19" t="n">
        <f aca="false">INDEX(Pricebook!$L$2:$L$1401,MATCH(D260,Pricebook!$A$2:$A$1401,0))</f>
        <v>110.05</v>
      </c>
      <c r="L260" s="19" t="n">
        <f aca="false">ROUND(F260*K260,2)</f>
        <v>220.1</v>
      </c>
      <c r="M260" s="24" t="n">
        <f aca="false">DATE(YEAR(C260),MONTH(C260),1)</f>
        <v>46113</v>
      </c>
    </row>
    <row r="261" customFormat="false" ht="15" hidden="false" customHeight="false" outlineLevel="0" collapsed="false">
      <c r="A261" s="21" t="s">
        <v>3041</v>
      </c>
      <c r="B261" s="21" t="s">
        <v>3042</v>
      </c>
      <c r="C261" s="23" t="n">
        <v>46117</v>
      </c>
      <c r="D261" s="21" t="s">
        <v>927</v>
      </c>
      <c r="E261" s="21" t="s">
        <v>366</v>
      </c>
      <c r="F261" s="12" t="n">
        <v>3</v>
      </c>
      <c r="G261" s="19" t="n">
        <v>26.9</v>
      </c>
      <c r="H261" s="19" t="n">
        <v>18.45</v>
      </c>
      <c r="I261" s="19" t="n">
        <f aca="false">ROUND(F261*G261,2)</f>
        <v>80.7</v>
      </c>
      <c r="J261" s="19" t="n">
        <f aca="false">ROUND(F261*H261,2)</f>
        <v>55.35</v>
      </c>
      <c r="K261" s="19" t="n">
        <f aca="false">INDEX(Pricebook!$L$2:$L$1401,MATCH(D261,Pricebook!$A$2:$A$1401,0))</f>
        <v>28.95</v>
      </c>
      <c r="L261" s="19" t="n">
        <f aca="false">ROUND(F261*K261,2)</f>
        <v>86.85</v>
      </c>
      <c r="M261" s="24" t="n">
        <f aca="false">DATE(YEAR(C261),MONTH(C261),1)</f>
        <v>46113</v>
      </c>
    </row>
    <row r="262" customFormat="false" ht="15" hidden="false" customHeight="false" outlineLevel="0" collapsed="false">
      <c r="A262" s="21" t="s">
        <v>3041</v>
      </c>
      <c r="B262" s="21" t="s">
        <v>3042</v>
      </c>
      <c r="C262" s="23" t="n">
        <v>46117</v>
      </c>
      <c r="D262" s="21" t="s">
        <v>2688</v>
      </c>
      <c r="E262" s="21" t="s">
        <v>2587</v>
      </c>
      <c r="F262" s="12" t="n">
        <v>2</v>
      </c>
      <c r="G262" s="19" t="n">
        <v>8.8</v>
      </c>
      <c r="H262" s="19" t="n">
        <v>5.54</v>
      </c>
      <c r="I262" s="19" t="n">
        <f aca="false">ROUND(F262*G262,2)</f>
        <v>17.6</v>
      </c>
      <c r="J262" s="19" t="n">
        <f aca="false">ROUND(F262*H262,2)</f>
        <v>11.08</v>
      </c>
      <c r="K262" s="19" t="n">
        <f aca="false">INDEX(Pricebook!$L$2:$L$1401,MATCH(D262,Pricebook!$A$2:$A$1401,0))</f>
        <v>9.45</v>
      </c>
      <c r="L262" s="19" t="n">
        <f aca="false">ROUND(F262*K262,2)</f>
        <v>18.9</v>
      </c>
      <c r="M262" s="24" t="n">
        <f aca="false">DATE(YEAR(C262),MONTH(C262),1)</f>
        <v>46113</v>
      </c>
    </row>
    <row r="263" customFormat="false" ht="15" hidden="false" customHeight="false" outlineLevel="0" collapsed="false">
      <c r="A263" s="21" t="s">
        <v>3041</v>
      </c>
      <c r="B263" s="21" t="s">
        <v>3042</v>
      </c>
      <c r="C263" s="23" t="n">
        <v>46117</v>
      </c>
      <c r="D263" s="21" t="s">
        <v>2337</v>
      </c>
      <c r="E263" s="21" t="s">
        <v>2202</v>
      </c>
      <c r="F263" s="12" t="n">
        <v>6</v>
      </c>
      <c r="G263" s="19" t="n">
        <v>5.55</v>
      </c>
      <c r="H263" s="19" t="n">
        <v>3.3</v>
      </c>
      <c r="I263" s="19" t="n">
        <f aca="false">ROUND(F263*G263,2)</f>
        <v>33.3</v>
      </c>
      <c r="J263" s="19" t="n">
        <f aca="false">ROUND(F263*H263,2)</f>
        <v>19.8</v>
      </c>
      <c r="K263" s="19" t="n">
        <f aca="false">INDEX(Pricebook!$L$2:$L$1401,MATCH(D263,Pricebook!$A$2:$A$1401,0))</f>
        <v>5.95</v>
      </c>
      <c r="L263" s="19" t="n">
        <f aca="false">ROUND(F263*K263,2)</f>
        <v>35.7</v>
      </c>
      <c r="M263" s="24" t="n">
        <f aca="false">DATE(YEAR(C263),MONTH(C263),1)</f>
        <v>46113</v>
      </c>
    </row>
    <row r="264" customFormat="false" ht="15" hidden="false" customHeight="false" outlineLevel="0" collapsed="false">
      <c r="A264" s="21" t="s">
        <v>3041</v>
      </c>
      <c r="B264" s="21" t="s">
        <v>3042</v>
      </c>
      <c r="C264" s="23" t="n">
        <v>46117</v>
      </c>
      <c r="D264" s="21" t="s">
        <v>2349</v>
      </c>
      <c r="E264" s="21" t="s">
        <v>2202</v>
      </c>
      <c r="F264" s="12" t="n">
        <v>6</v>
      </c>
      <c r="G264" s="19" t="n">
        <v>44.85</v>
      </c>
      <c r="H264" s="19" t="n">
        <v>26.75</v>
      </c>
      <c r="I264" s="19" t="n">
        <f aca="false">ROUND(F264*G264,2)</f>
        <v>269.1</v>
      </c>
      <c r="J264" s="19" t="n">
        <f aca="false">ROUND(F264*H264,2)</f>
        <v>160.5</v>
      </c>
      <c r="K264" s="19" t="n">
        <f aca="false">INDEX(Pricebook!$L$2:$L$1401,MATCH(D264,Pricebook!$A$2:$A$1401,0))</f>
        <v>48.25</v>
      </c>
      <c r="L264" s="19" t="n">
        <f aca="false">ROUND(F264*K264,2)</f>
        <v>289.5</v>
      </c>
      <c r="M264" s="24" t="n">
        <f aca="false">DATE(YEAR(C264),MONTH(C264),1)</f>
        <v>46113</v>
      </c>
    </row>
    <row r="265" customFormat="false" ht="15" hidden="false" customHeight="false" outlineLevel="0" collapsed="false">
      <c r="A265" s="21" t="s">
        <v>3041</v>
      </c>
      <c r="B265" s="21" t="s">
        <v>3042</v>
      </c>
      <c r="C265" s="23" t="n">
        <v>46117</v>
      </c>
      <c r="D265" s="21" t="s">
        <v>1769</v>
      </c>
      <c r="E265" s="21" t="s">
        <v>1452</v>
      </c>
      <c r="F265" s="12" t="n">
        <v>6</v>
      </c>
      <c r="G265" s="19" t="n">
        <v>26.45</v>
      </c>
      <c r="H265" s="19" t="n">
        <v>15.94</v>
      </c>
      <c r="I265" s="19" t="n">
        <f aca="false">ROUND(F265*G265,2)</f>
        <v>158.7</v>
      </c>
      <c r="J265" s="19" t="n">
        <f aca="false">ROUND(F265*H265,2)</f>
        <v>95.64</v>
      </c>
      <c r="K265" s="19" t="n">
        <f aca="false">INDEX(Pricebook!$L$2:$L$1401,MATCH(D265,Pricebook!$A$2:$A$1401,0))</f>
        <v>26.45</v>
      </c>
      <c r="L265" s="19" t="n">
        <f aca="false">ROUND(F265*K265,2)</f>
        <v>158.7</v>
      </c>
      <c r="M265" s="24" t="n">
        <f aca="false">DATE(YEAR(C265),MONTH(C265),1)</f>
        <v>46113</v>
      </c>
    </row>
    <row r="266" customFormat="false" ht="15" hidden="false" customHeight="false" outlineLevel="0" collapsed="false">
      <c r="A266" s="21" t="s">
        <v>3041</v>
      </c>
      <c r="B266" s="21" t="s">
        <v>3042</v>
      </c>
      <c r="C266" s="23" t="n">
        <v>46117</v>
      </c>
      <c r="D266" s="21" t="s">
        <v>2299</v>
      </c>
      <c r="E266" s="21" t="s">
        <v>2202</v>
      </c>
      <c r="F266" s="12" t="n">
        <v>15</v>
      </c>
      <c r="G266" s="19" t="n">
        <v>7.65</v>
      </c>
      <c r="H266" s="19" t="n">
        <v>4.47</v>
      </c>
      <c r="I266" s="19" t="n">
        <f aca="false">ROUND(F266*G266,2)</f>
        <v>114.75</v>
      </c>
      <c r="J266" s="19" t="n">
        <f aca="false">ROUND(F266*H266,2)</f>
        <v>67.05</v>
      </c>
      <c r="K266" s="19" t="n">
        <f aca="false">INDEX(Pricebook!$L$2:$L$1401,MATCH(D266,Pricebook!$A$2:$A$1401,0))</f>
        <v>8.1</v>
      </c>
      <c r="L266" s="19" t="n">
        <f aca="false">ROUND(F266*K266,2)</f>
        <v>121.5</v>
      </c>
      <c r="M266" s="24" t="n">
        <f aca="false">DATE(YEAR(C266),MONTH(C266),1)</f>
        <v>46113</v>
      </c>
    </row>
    <row r="267" customFormat="false" ht="15" hidden="false" customHeight="false" outlineLevel="0" collapsed="false">
      <c r="A267" s="21" t="s">
        <v>3041</v>
      </c>
      <c r="B267" s="21" t="s">
        <v>3042</v>
      </c>
      <c r="C267" s="23" t="n">
        <v>46117</v>
      </c>
      <c r="D267" s="21" t="s">
        <v>1501</v>
      </c>
      <c r="E267" s="21" t="s">
        <v>1452</v>
      </c>
      <c r="F267" s="12" t="n">
        <v>2</v>
      </c>
      <c r="G267" s="19" t="n">
        <v>61.4</v>
      </c>
      <c r="H267" s="19" t="n">
        <v>41.08</v>
      </c>
      <c r="I267" s="19" t="n">
        <f aca="false">ROUND(F267*G267,2)</f>
        <v>122.8</v>
      </c>
      <c r="J267" s="19" t="n">
        <f aca="false">ROUND(F267*H267,2)</f>
        <v>82.16</v>
      </c>
      <c r="K267" s="19" t="n">
        <f aca="false">INDEX(Pricebook!$L$2:$L$1401,MATCH(D267,Pricebook!$A$2:$A$1401,0))</f>
        <v>63.5</v>
      </c>
      <c r="L267" s="19" t="n">
        <f aca="false">ROUND(F267*K267,2)</f>
        <v>127</v>
      </c>
      <c r="M267" s="24" t="n">
        <f aca="false">DATE(YEAR(C267),MONTH(C267),1)</f>
        <v>46113</v>
      </c>
    </row>
    <row r="268" customFormat="false" ht="15" hidden="false" customHeight="false" outlineLevel="0" collapsed="false">
      <c r="A268" s="21" t="s">
        <v>3043</v>
      </c>
      <c r="B268" s="21" t="s">
        <v>3044</v>
      </c>
      <c r="C268" s="23" t="n">
        <v>46117</v>
      </c>
      <c r="D268" s="21" t="s">
        <v>2946</v>
      </c>
      <c r="E268" s="21" t="s">
        <v>2748</v>
      </c>
      <c r="F268" s="12" t="n">
        <v>6</v>
      </c>
      <c r="G268" s="19" t="n">
        <v>9.3</v>
      </c>
      <c r="H268" s="19" t="n">
        <v>5.22</v>
      </c>
      <c r="I268" s="19" t="n">
        <f aca="false">ROUND(F268*G268,2)</f>
        <v>55.8</v>
      </c>
      <c r="J268" s="19" t="n">
        <f aca="false">ROUND(F268*H268,2)</f>
        <v>31.32</v>
      </c>
      <c r="K268" s="19" t="n">
        <f aca="false">INDEX(Pricebook!$L$2:$L$1401,MATCH(D268,Pricebook!$A$2:$A$1401,0))</f>
        <v>10.1</v>
      </c>
      <c r="L268" s="19" t="n">
        <f aca="false">ROUND(F268*K268,2)</f>
        <v>60.6</v>
      </c>
      <c r="M268" s="24" t="n">
        <f aca="false">DATE(YEAR(C268),MONTH(C268),1)</f>
        <v>46113</v>
      </c>
    </row>
    <row r="269" customFormat="false" ht="15" hidden="false" customHeight="false" outlineLevel="0" collapsed="false">
      <c r="A269" s="21" t="s">
        <v>3043</v>
      </c>
      <c r="B269" s="21" t="s">
        <v>3044</v>
      </c>
      <c r="C269" s="23" t="n">
        <v>46117</v>
      </c>
      <c r="D269" s="21" t="s">
        <v>2832</v>
      </c>
      <c r="E269" s="21" t="s">
        <v>2748</v>
      </c>
      <c r="F269" s="12" t="n">
        <v>7</v>
      </c>
      <c r="G269" s="19" t="n">
        <v>19.65</v>
      </c>
      <c r="H269" s="19" t="n">
        <v>11.23</v>
      </c>
      <c r="I269" s="19" t="n">
        <f aca="false">ROUND(F269*G269,2)</f>
        <v>137.55</v>
      </c>
      <c r="J269" s="19" t="n">
        <f aca="false">ROUND(F269*H269,2)</f>
        <v>78.61</v>
      </c>
      <c r="K269" s="19" t="n">
        <f aca="false">INDEX(Pricebook!$L$2:$L$1401,MATCH(D269,Pricebook!$A$2:$A$1401,0))</f>
        <v>21.7</v>
      </c>
      <c r="L269" s="19" t="n">
        <f aca="false">ROUND(F269*K269,2)</f>
        <v>151.9</v>
      </c>
      <c r="M269" s="24" t="n">
        <f aca="false">DATE(YEAR(C269),MONTH(C269),1)</f>
        <v>46113</v>
      </c>
    </row>
    <row r="270" customFormat="false" ht="15" hidden="false" customHeight="false" outlineLevel="0" collapsed="false">
      <c r="A270" s="21" t="s">
        <v>3043</v>
      </c>
      <c r="B270" s="21" t="s">
        <v>3044</v>
      </c>
      <c r="C270" s="23" t="n">
        <v>46117</v>
      </c>
      <c r="D270" s="21" t="s">
        <v>2766</v>
      </c>
      <c r="E270" s="21" t="s">
        <v>2748</v>
      </c>
      <c r="F270" s="12" t="n">
        <v>1</v>
      </c>
      <c r="G270" s="19" t="n">
        <v>4.45</v>
      </c>
      <c r="H270" s="19" t="n">
        <v>2.48</v>
      </c>
      <c r="I270" s="19" t="n">
        <f aca="false">ROUND(F270*G270,2)</f>
        <v>4.45</v>
      </c>
      <c r="J270" s="19" t="n">
        <f aca="false">ROUND(F270*H270,2)</f>
        <v>2.48</v>
      </c>
      <c r="K270" s="19" t="n">
        <f aca="false">INDEX(Pricebook!$L$2:$L$1401,MATCH(D270,Pricebook!$A$2:$A$1401,0))</f>
        <v>4.8</v>
      </c>
      <c r="L270" s="19" t="n">
        <f aca="false">ROUND(F270*K270,2)</f>
        <v>4.8</v>
      </c>
      <c r="M270" s="24" t="n">
        <f aca="false">DATE(YEAR(C270),MONTH(C270),1)</f>
        <v>46113</v>
      </c>
    </row>
    <row r="271" customFormat="false" ht="15" hidden="false" customHeight="false" outlineLevel="0" collapsed="false">
      <c r="A271" s="21" t="s">
        <v>3043</v>
      </c>
      <c r="B271" s="21" t="s">
        <v>3044</v>
      </c>
      <c r="C271" s="23" t="n">
        <v>46117</v>
      </c>
      <c r="D271" s="21" t="s">
        <v>2906</v>
      </c>
      <c r="E271" s="21" t="s">
        <v>2748</v>
      </c>
      <c r="F271" s="12" t="n">
        <v>4</v>
      </c>
      <c r="G271" s="19" t="n">
        <v>2.95</v>
      </c>
      <c r="H271" s="19" t="n">
        <v>1.67</v>
      </c>
      <c r="I271" s="19" t="n">
        <f aca="false">ROUND(F271*G271,2)</f>
        <v>11.8</v>
      </c>
      <c r="J271" s="19" t="n">
        <f aca="false">ROUND(F271*H271,2)</f>
        <v>6.68</v>
      </c>
      <c r="K271" s="19" t="n">
        <f aca="false">INDEX(Pricebook!$L$2:$L$1401,MATCH(D271,Pricebook!$A$2:$A$1401,0))</f>
        <v>3.25</v>
      </c>
      <c r="L271" s="19" t="n">
        <f aca="false">ROUND(F271*K271,2)</f>
        <v>13</v>
      </c>
      <c r="M271" s="24" t="n">
        <f aca="false">DATE(YEAR(C271),MONTH(C271),1)</f>
        <v>46113</v>
      </c>
    </row>
    <row r="272" customFormat="false" ht="15" hidden="false" customHeight="false" outlineLevel="0" collapsed="false">
      <c r="A272" s="21" t="s">
        <v>3043</v>
      </c>
      <c r="B272" s="21" t="s">
        <v>3044</v>
      </c>
      <c r="C272" s="23" t="n">
        <v>46117</v>
      </c>
      <c r="D272" s="21" t="s">
        <v>665</v>
      </c>
      <c r="E272" s="21" t="s">
        <v>366</v>
      </c>
      <c r="F272" s="12" t="n">
        <v>3</v>
      </c>
      <c r="G272" s="19" t="n">
        <v>28.25</v>
      </c>
      <c r="H272" s="19" t="n">
        <v>19.58</v>
      </c>
      <c r="I272" s="19" t="n">
        <f aca="false">ROUND(F272*G272,2)</f>
        <v>84.75</v>
      </c>
      <c r="J272" s="19" t="n">
        <f aca="false">ROUND(F272*H272,2)</f>
        <v>58.74</v>
      </c>
      <c r="K272" s="19" t="n">
        <f aca="false">INDEX(Pricebook!$L$2:$L$1401,MATCH(D272,Pricebook!$A$2:$A$1401,0))</f>
        <v>30.75</v>
      </c>
      <c r="L272" s="19" t="n">
        <f aca="false">ROUND(F272*K272,2)</f>
        <v>92.25</v>
      </c>
      <c r="M272" s="24" t="n">
        <f aca="false">DATE(YEAR(C272),MONTH(C272),1)</f>
        <v>46113</v>
      </c>
    </row>
    <row r="273" customFormat="false" ht="15" hidden="false" customHeight="false" outlineLevel="0" collapsed="false">
      <c r="A273" s="21" t="s">
        <v>3043</v>
      </c>
      <c r="B273" s="21" t="s">
        <v>3044</v>
      </c>
      <c r="C273" s="23" t="n">
        <v>46117</v>
      </c>
      <c r="D273" s="21" t="s">
        <v>120</v>
      </c>
      <c r="E273" s="21" t="s">
        <v>108</v>
      </c>
      <c r="F273" s="12" t="n">
        <v>1</v>
      </c>
      <c r="G273" s="19" t="n">
        <v>360.8</v>
      </c>
      <c r="H273" s="19" t="n">
        <v>297.34</v>
      </c>
      <c r="I273" s="19" t="n">
        <f aca="false">ROUND(F273*G273,2)</f>
        <v>360.8</v>
      </c>
      <c r="J273" s="19" t="n">
        <f aca="false">ROUND(F273*H273,2)</f>
        <v>297.34</v>
      </c>
      <c r="K273" s="19" t="n">
        <f aca="false">INDEX(Pricebook!$L$2:$L$1401,MATCH(D273,Pricebook!$A$2:$A$1401,0))</f>
        <v>360.8</v>
      </c>
      <c r="L273" s="19" t="n">
        <f aca="false">ROUND(F273*K273,2)</f>
        <v>360.8</v>
      </c>
      <c r="M273" s="24" t="n">
        <f aca="false">DATE(YEAR(C273),MONTH(C273),1)</f>
        <v>46113</v>
      </c>
    </row>
    <row r="274" customFormat="false" ht="15" hidden="false" customHeight="false" outlineLevel="0" collapsed="false">
      <c r="A274" s="21" t="s">
        <v>3043</v>
      </c>
      <c r="B274" s="21" t="s">
        <v>3044</v>
      </c>
      <c r="C274" s="23" t="n">
        <v>46117</v>
      </c>
      <c r="D274" s="21" t="s">
        <v>2848</v>
      </c>
      <c r="E274" s="21" t="s">
        <v>2748</v>
      </c>
      <c r="F274" s="12" t="n">
        <v>6</v>
      </c>
      <c r="G274" s="19" t="n">
        <v>7.15</v>
      </c>
      <c r="H274" s="19" t="n">
        <v>4.01</v>
      </c>
      <c r="I274" s="19" t="n">
        <f aca="false">ROUND(F274*G274,2)</f>
        <v>42.9</v>
      </c>
      <c r="J274" s="19" t="n">
        <f aca="false">ROUND(F274*H274,2)</f>
        <v>24.06</v>
      </c>
      <c r="K274" s="19" t="n">
        <f aca="false">INDEX(Pricebook!$L$2:$L$1401,MATCH(D274,Pricebook!$A$2:$A$1401,0))</f>
        <v>7.75</v>
      </c>
      <c r="L274" s="19" t="n">
        <f aca="false">ROUND(F274*K274,2)</f>
        <v>46.5</v>
      </c>
      <c r="M274" s="24" t="n">
        <f aca="false">DATE(YEAR(C274),MONTH(C274),1)</f>
        <v>46113</v>
      </c>
    </row>
    <row r="275" customFormat="false" ht="15" hidden="false" customHeight="false" outlineLevel="0" collapsed="false">
      <c r="A275" s="21" t="s">
        <v>3043</v>
      </c>
      <c r="B275" s="21" t="s">
        <v>3044</v>
      </c>
      <c r="C275" s="23" t="n">
        <v>46117</v>
      </c>
      <c r="D275" s="21" t="s">
        <v>2926</v>
      </c>
      <c r="E275" s="21" t="s">
        <v>2748</v>
      </c>
      <c r="F275" s="12" t="n">
        <v>10</v>
      </c>
      <c r="G275" s="19" t="n">
        <v>5.9</v>
      </c>
      <c r="H275" s="19" t="n">
        <v>3.33</v>
      </c>
      <c r="I275" s="19" t="n">
        <f aca="false">ROUND(F275*G275,2)</f>
        <v>59</v>
      </c>
      <c r="J275" s="19" t="n">
        <f aca="false">ROUND(F275*H275,2)</f>
        <v>33.3</v>
      </c>
      <c r="K275" s="19" t="n">
        <f aca="false">INDEX(Pricebook!$L$2:$L$1401,MATCH(D275,Pricebook!$A$2:$A$1401,0))</f>
        <v>6.45</v>
      </c>
      <c r="L275" s="19" t="n">
        <f aca="false">ROUND(F275*K275,2)</f>
        <v>64.5</v>
      </c>
      <c r="M275" s="24" t="n">
        <f aca="false">DATE(YEAR(C275),MONTH(C275),1)</f>
        <v>46113</v>
      </c>
    </row>
    <row r="276" customFormat="false" ht="15" hidden="false" customHeight="false" outlineLevel="0" collapsed="false">
      <c r="A276" s="21" t="s">
        <v>3043</v>
      </c>
      <c r="B276" s="21" t="s">
        <v>3044</v>
      </c>
      <c r="C276" s="23" t="n">
        <v>46117</v>
      </c>
      <c r="D276" s="21" t="s">
        <v>1174</v>
      </c>
      <c r="E276" s="21" t="s">
        <v>971</v>
      </c>
      <c r="F276" s="12" t="n">
        <v>2</v>
      </c>
      <c r="G276" s="19" t="n">
        <v>694.3</v>
      </c>
      <c r="H276" s="19" t="n">
        <v>514.39</v>
      </c>
      <c r="I276" s="19" t="n">
        <f aca="false">ROUND(F276*G276,2)</f>
        <v>1388.6</v>
      </c>
      <c r="J276" s="19" t="n">
        <f aca="false">ROUND(F276*H276,2)</f>
        <v>1028.78</v>
      </c>
      <c r="K276" s="19" t="n">
        <f aca="false">INDEX(Pricebook!$L$2:$L$1401,MATCH(D276,Pricebook!$A$2:$A$1401,0))</f>
        <v>810.1</v>
      </c>
      <c r="L276" s="19" t="n">
        <f aca="false">ROUND(F276*K276,2)</f>
        <v>1620.2</v>
      </c>
      <c r="M276" s="24" t="n">
        <f aca="false">DATE(YEAR(C276),MONTH(C276),1)</f>
        <v>46113</v>
      </c>
    </row>
    <row r="277" customFormat="false" ht="15" hidden="false" customHeight="false" outlineLevel="0" collapsed="false">
      <c r="A277" s="21" t="s">
        <v>3043</v>
      </c>
      <c r="B277" s="21" t="s">
        <v>3044</v>
      </c>
      <c r="C277" s="23" t="n">
        <v>46117</v>
      </c>
      <c r="D277" s="21" t="s">
        <v>801</v>
      </c>
      <c r="E277" s="21" t="s">
        <v>366</v>
      </c>
      <c r="F277" s="12" t="n">
        <v>4</v>
      </c>
      <c r="G277" s="19" t="n">
        <v>10.9</v>
      </c>
      <c r="H277" s="19" t="n">
        <v>7.45</v>
      </c>
      <c r="I277" s="19" t="n">
        <f aca="false">ROUND(F277*G277,2)</f>
        <v>43.6</v>
      </c>
      <c r="J277" s="19" t="n">
        <f aca="false">ROUND(F277*H277,2)</f>
        <v>29.8</v>
      </c>
      <c r="K277" s="19" t="n">
        <f aca="false">INDEX(Pricebook!$L$2:$L$1401,MATCH(D277,Pricebook!$A$2:$A$1401,0))</f>
        <v>11.7</v>
      </c>
      <c r="L277" s="19" t="n">
        <f aca="false">ROUND(F277*K277,2)</f>
        <v>46.8</v>
      </c>
      <c r="M277" s="24" t="n">
        <f aca="false">DATE(YEAR(C277),MONTH(C277),1)</f>
        <v>46113</v>
      </c>
    </row>
    <row r="278" customFormat="false" ht="15" hidden="false" customHeight="false" outlineLevel="0" collapsed="false">
      <c r="A278" s="21" t="s">
        <v>3043</v>
      </c>
      <c r="B278" s="21" t="s">
        <v>3044</v>
      </c>
      <c r="C278" s="23" t="n">
        <v>46117</v>
      </c>
      <c r="D278" s="21" t="s">
        <v>169</v>
      </c>
      <c r="E278" s="21" t="s">
        <v>108</v>
      </c>
      <c r="F278" s="12" t="n">
        <v>1</v>
      </c>
      <c r="G278" s="19" t="n">
        <v>68</v>
      </c>
      <c r="H278" s="19" t="n">
        <v>48.95</v>
      </c>
      <c r="I278" s="19" t="n">
        <f aca="false">ROUND(F278*G278,2)</f>
        <v>68</v>
      </c>
      <c r="J278" s="19" t="n">
        <f aca="false">ROUND(F278*H278,2)</f>
        <v>48.95</v>
      </c>
      <c r="K278" s="19" t="n">
        <f aca="false">INDEX(Pricebook!$L$2:$L$1401,MATCH(D278,Pricebook!$A$2:$A$1401,0))</f>
        <v>73.85</v>
      </c>
      <c r="L278" s="19" t="n">
        <f aca="false">ROUND(F278*K278,2)</f>
        <v>73.85</v>
      </c>
      <c r="M278" s="24" t="n">
        <f aca="false">DATE(YEAR(C278),MONTH(C278),1)</f>
        <v>46113</v>
      </c>
    </row>
    <row r="279" customFormat="false" ht="15" hidden="false" customHeight="false" outlineLevel="0" collapsed="false">
      <c r="A279" s="21" t="s">
        <v>3043</v>
      </c>
      <c r="B279" s="21" t="s">
        <v>3044</v>
      </c>
      <c r="C279" s="23" t="n">
        <v>46117</v>
      </c>
      <c r="D279" s="21" t="s">
        <v>1138</v>
      </c>
      <c r="E279" s="21" t="s">
        <v>971</v>
      </c>
      <c r="F279" s="12" t="n">
        <v>2</v>
      </c>
      <c r="G279" s="19" t="n">
        <v>14.15</v>
      </c>
      <c r="H279" s="19" t="n">
        <v>10.54</v>
      </c>
      <c r="I279" s="19" t="n">
        <f aca="false">ROUND(F279*G279,2)</f>
        <v>28.3</v>
      </c>
      <c r="J279" s="19" t="n">
        <f aca="false">ROUND(F279*H279,2)</f>
        <v>21.08</v>
      </c>
      <c r="K279" s="19" t="n">
        <f aca="false">INDEX(Pricebook!$L$2:$L$1401,MATCH(D279,Pricebook!$A$2:$A$1401,0))</f>
        <v>16.6</v>
      </c>
      <c r="L279" s="19" t="n">
        <f aca="false">ROUND(F279*K279,2)</f>
        <v>33.2</v>
      </c>
      <c r="M279" s="24" t="n">
        <f aca="false">DATE(YEAR(C279),MONTH(C279),1)</f>
        <v>46113</v>
      </c>
    </row>
    <row r="280" customFormat="false" ht="15" hidden="false" customHeight="false" outlineLevel="0" collapsed="false">
      <c r="A280" s="21" t="s">
        <v>3043</v>
      </c>
      <c r="B280" s="21" t="s">
        <v>3044</v>
      </c>
      <c r="C280" s="23" t="n">
        <v>46117</v>
      </c>
      <c r="D280" s="21" t="s">
        <v>2780</v>
      </c>
      <c r="E280" s="21" t="s">
        <v>2748</v>
      </c>
      <c r="F280" s="12" t="n">
        <v>2</v>
      </c>
      <c r="G280" s="19" t="n">
        <v>4.05</v>
      </c>
      <c r="H280" s="19" t="n">
        <v>2.26</v>
      </c>
      <c r="I280" s="19" t="n">
        <f aca="false">ROUND(F280*G280,2)</f>
        <v>8.1</v>
      </c>
      <c r="J280" s="19" t="n">
        <f aca="false">ROUND(F280*H280,2)</f>
        <v>4.52</v>
      </c>
      <c r="K280" s="19" t="n">
        <f aca="false">INDEX(Pricebook!$L$2:$L$1401,MATCH(D280,Pricebook!$A$2:$A$1401,0))</f>
        <v>4.4</v>
      </c>
      <c r="L280" s="19" t="n">
        <f aca="false">ROUND(F280*K280,2)</f>
        <v>8.8</v>
      </c>
      <c r="M280" s="24" t="n">
        <f aca="false">DATE(YEAR(C280),MONTH(C280),1)</f>
        <v>46113</v>
      </c>
    </row>
    <row r="281" customFormat="false" ht="15" hidden="false" customHeight="false" outlineLevel="0" collapsed="false">
      <c r="A281" s="21" t="s">
        <v>3043</v>
      </c>
      <c r="B281" s="21" t="s">
        <v>3044</v>
      </c>
      <c r="C281" s="23" t="n">
        <v>46117</v>
      </c>
      <c r="D281" s="21" t="s">
        <v>635</v>
      </c>
      <c r="E281" s="21" t="s">
        <v>366</v>
      </c>
      <c r="F281" s="12" t="n">
        <v>6</v>
      </c>
      <c r="G281" s="19" t="n">
        <v>6.9</v>
      </c>
      <c r="H281" s="19" t="n">
        <v>4.65</v>
      </c>
      <c r="I281" s="19" t="n">
        <f aca="false">ROUND(F281*G281,2)</f>
        <v>41.4</v>
      </c>
      <c r="J281" s="19" t="n">
        <f aca="false">ROUND(F281*H281,2)</f>
        <v>27.9</v>
      </c>
      <c r="K281" s="19" t="n">
        <f aca="false">INDEX(Pricebook!$L$2:$L$1401,MATCH(D281,Pricebook!$A$2:$A$1401,0))</f>
        <v>7.3</v>
      </c>
      <c r="L281" s="19" t="n">
        <f aca="false">ROUND(F281*K281,2)</f>
        <v>43.8</v>
      </c>
      <c r="M281" s="24" t="n">
        <f aca="false">DATE(YEAR(C281),MONTH(C281),1)</f>
        <v>46113</v>
      </c>
    </row>
    <row r="282" customFormat="false" ht="15" hidden="false" customHeight="false" outlineLevel="0" collapsed="false">
      <c r="A282" s="21" t="s">
        <v>3045</v>
      </c>
      <c r="B282" s="21" t="s">
        <v>3007</v>
      </c>
      <c r="C282" s="23" t="n">
        <v>46117</v>
      </c>
      <c r="D282" s="21" t="s">
        <v>1948</v>
      </c>
      <c r="E282" s="21" t="s">
        <v>1941</v>
      </c>
      <c r="F282" s="12" t="n">
        <v>4</v>
      </c>
      <c r="G282" s="19" t="n">
        <v>77.95</v>
      </c>
      <c r="H282" s="19" t="n">
        <v>49.38</v>
      </c>
      <c r="I282" s="19" t="n">
        <f aca="false">ROUND(F282*G282,2)</f>
        <v>311.8</v>
      </c>
      <c r="J282" s="19" t="n">
        <f aca="false">ROUND(F282*H282,2)</f>
        <v>197.52</v>
      </c>
      <c r="K282" s="19" t="n">
        <f aca="false">INDEX(Pricebook!$L$2:$L$1401,MATCH(D282,Pricebook!$A$2:$A$1401,0))</f>
        <v>81.65</v>
      </c>
      <c r="L282" s="19" t="n">
        <f aca="false">ROUND(F282*K282,2)</f>
        <v>326.6</v>
      </c>
      <c r="M282" s="24" t="n">
        <f aca="false">DATE(YEAR(C282),MONTH(C282),1)</f>
        <v>46113</v>
      </c>
    </row>
    <row r="283" customFormat="false" ht="15" hidden="false" customHeight="false" outlineLevel="0" collapsed="false">
      <c r="A283" s="21" t="s">
        <v>3045</v>
      </c>
      <c r="B283" s="21" t="s">
        <v>3007</v>
      </c>
      <c r="C283" s="23" t="n">
        <v>46117</v>
      </c>
      <c r="D283" s="21" t="s">
        <v>2040</v>
      </c>
      <c r="E283" s="21" t="s">
        <v>1941</v>
      </c>
      <c r="F283" s="12" t="n">
        <v>2</v>
      </c>
      <c r="G283" s="19" t="n">
        <v>71.9</v>
      </c>
      <c r="H283" s="19" t="n">
        <v>49.9</v>
      </c>
      <c r="I283" s="19" t="n">
        <f aca="false">ROUND(F283*G283,2)</f>
        <v>143.8</v>
      </c>
      <c r="J283" s="19" t="n">
        <f aca="false">ROUND(F283*H283,2)</f>
        <v>99.8</v>
      </c>
      <c r="K283" s="19" t="n">
        <f aca="false">INDEX(Pricebook!$L$2:$L$1401,MATCH(D283,Pricebook!$A$2:$A$1401,0))</f>
        <v>75.25</v>
      </c>
      <c r="L283" s="19" t="n">
        <f aca="false">ROUND(F283*K283,2)</f>
        <v>150.5</v>
      </c>
      <c r="M283" s="24" t="n">
        <f aca="false">DATE(YEAR(C283),MONTH(C283),1)</f>
        <v>46113</v>
      </c>
    </row>
    <row r="284" customFormat="false" ht="15" hidden="false" customHeight="false" outlineLevel="0" collapsed="false">
      <c r="A284" s="21" t="s">
        <v>3045</v>
      </c>
      <c r="B284" s="21" t="s">
        <v>3007</v>
      </c>
      <c r="C284" s="23" t="n">
        <v>46117</v>
      </c>
      <c r="D284" s="21" t="s">
        <v>982</v>
      </c>
      <c r="E284" s="21" t="s">
        <v>971</v>
      </c>
      <c r="F284" s="12" t="n">
        <v>1</v>
      </c>
      <c r="G284" s="19" t="n">
        <v>40.1</v>
      </c>
      <c r="H284" s="19" t="n">
        <v>29.53</v>
      </c>
      <c r="I284" s="19" t="n">
        <f aca="false">ROUND(F284*G284,2)</f>
        <v>40.1</v>
      </c>
      <c r="J284" s="19" t="n">
        <f aca="false">ROUND(F284*H284,2)</f>
        <v>29.53</v>
      </c>
      <c r="K284" s="19" t="n">
        <f aca="false">INDEX(Pricebook!$L$2:$L$1401,MATCH(D284,Pricebook!$A$2:$A$1401,0))</f>
        <v>46.55</v>
      </c>
      <c r="L284" s="19" t="n">
        <f aca="false">ROUND(F284*K284,2)</f>
        <v>46.55</v>
      </c>
      <c r="M284" s="24" t="n">
        <f aca="false">DATE(YEAR(C284),MONTH(C284),1)</f>
        <v>46113</v>
      </c>
    </row>
    <row r="285" customFormat="false" ht="15" hidden="false" customHeight="false" outlineLevel="0" collapsed="false">
      <c r="A285" s="21" t="s">
        <v>3045</v>
      </c>
      <c r="B285" s="21" t="s">
        <v>3007</v>
      </c>
      <c r="C285" s="23" t="n">
        <v>46117</v>
      </c>
      <c r="D285" s="21" t="s">
        <v>2906</v>
      </c>
      <c r="E285" s="21" t="s">
        <v>2748</v>
      </c>
      <c r="F285" s="12" t="n">
        <v>10</v>
      </c>
      <c r="G285" s="19" t="n">
        <v>2.95</v>
      </c>
      <c r="H285" s="19" t="n">
        <v>1.67</v>
      </c>
      <c r="I285" s="19" t="n">
        <f aca="false">ROUND(F285*G285,2)</f>
        <v>29.5</v>
      </c>
      <c r="J285" s="19" t="n">
        <f aca="false">ROUND(F285*H285,2)</f>
        <v>16.7</v>
      </c>
      <c r="K285" s="19" t="n">
        <f aca="false">INDEX(Pricebook!$L$2:$L$1401,MATCH(D285,Pricebook!$A$2:$A$1401,0))</f>
        <v>3.25</v>
      </c>
      <c r="L285" s="19" t="n">
        <f aca="false">ROUND(F285*K285,2)</f>
        <v>32.5</v>
      </c>
      <c r="M285" s="24" t="n">
        <f aca="false">DATE(YEAR(C285),MONTH(C285),1)</f>
        <v>46113</v>
      </c>
    </row>
    <row r="286" customFormat="false" ht="15" hidden="false" customHeight="false" outlineLevel="0" collapsed="false">
      <c r="A286" s="21" t="s">
        <v>3045</v>
      </c>
      <c r="B286" s="21" t="s">
        <v>3007</v>
      </c>
      <c r="C286" s="23" t="n">
        <v>46117</v>
      </c>
      <c r="D286" s="21" t="s">
        <v>1226</v>
      </c>
      <c r="E286" s="21" t="s">
        <v>971</v>
      </c>
      <c r="F286" s="12" t="n">
        <v>17</v>
      </c>
      <c r="G286" s="19" t="n">
        <v>0.9</v>
      </c>
      <c r="H286" s="19" t="n">
        <v>0.63</v>
      </c>
      <c r="I286" s="19" t="n">
        <f aca="false">ROUND(F286*G286,2)</f>
        <v>15.3</v>
      </c>
      <c r="J286" s="19" t="n">
        <f aca="false">ROUND(F286*H286,2)</f>
        <v>10.71</v>
      </c>
      <c r="K286" s="19" t="n">
        <f aca="false">INDEX(Pricebook!$L$2:$L$1401,MATCH(D286,Pricebook!$A$2:$A$1401,0))</f>
        <v>1</v>
      </c>
      <c r="L286" s="19" t="n">
        <f aca="false">ROUND(F286*K286,2)</f>
        <v>17</v>
      </c>
      <c r="M286" s="24" t="n">
        <f aca="false">DATE(YEAR(C286),MONTH(C286),1)</f>
        <v>46113</v>
      </c>
    </row>
    <row r="287" customFormat="false" ht="15" hidden="false" customHeight="false" outlineLevel="0" collapsed="false">
      <c r="A287" s="21" t="s">
        <v>3045</v>
      </c>
      <c r="B287" s="21" t="s">
        <v>3007</v>
      </c>
      <c r="C287" s="23" t="n">
        <v>46117</v>
      </c>
      <c r="D287" s="21" t="s">
        <v>2928</v>
      </c>
      <c r="E287" s="21" t="s">
        <v>2748</v>
      </c>
      <c r="F287" s="12" t="n">
        <v>5</v>
      </c>
      <c r="G287" s="19" t="n">
        <v>26</v>
      </c>
      <c r="H287" s="19" t="n">
        <v>16.55</v>
      </c>
      <c r="I287" s="19" t="n">
        <f aca="false">ROUND(F287*G287,2)</f>
        <v>130</v>
      </c>
      <c r="J287" s="19" t="n">
        <f aca="false">ROUND(F287*H287,2)</f>
        <v>82.75</v>
      </c>
      <c r="K287" s="19" t="n">
        <f aca="false">INDEX(Pricebook!$L$2:$L$1401,MATCH(D287,Pricebook!$A$2:$A$1401,0))</f>
        <v>28.35</v>
      </c>
      <c r="L287" s="19" t="n">
        <f aca="false">ROUND(F287*K287,2)</f>
        <v>141.75</v>
      </c>
      <c r="M287" s="24" t="n">
        <f aca="false">DATE(YEAR(C287),MONTH(C287),1)</f>
        <v>46113</v>
      </c>
    </row>
    <row r="288" customFormat="false" ht="15" hidden="false" customHeight="false" outlineLevel="0" collapsed="false">
      <c r="A288" s="21" t="s">
        <v>3045</v>
      </c>
      <c r="B288" s="21" t="s">
        <v>3007</v>
      </c>
      <c r="C288" s="23" t="n">
        <v>46117</v>
      </c>
      <c r="D288" s="21" t="s">
        <v>2184</v>
      </c>
      <c r="E288" s="21" t="s">
        <v>1941</v>
      </c>
      <c r="F288" s="12" t="n">
        <v>2</v>
      </c>
      <c r="G288" s="19" t="n">
        <v>96.5</v>
      </c>
      <c r="H288" s="19" t="n">
        <v>60.31</v>
      </c>
      <c r="I288" s="19" t="n">
        <f aca="false">ROUND(F288*G288,2)</f>
        <v>193</v>
      </c>
      <c r="J288" s="19" t="n">
        <f aca="false">ROUND(F288*H288,2)</f>
        <v>120.62</v>
      </c>
      <c r="K288" s="19" t="n">
        <f aca="false">INDEX(Pricebook!$L$2:$L$1401,MATCH(D288,Pricebook!$A$2:$A$1401,0))</f>
        <v>99.75</v>
      </c>
      <c r="L288" s="19" t="n">
        <f aca="false">ROUND(F288*K288,2)</f>
        <v>199.5</v>
      </c>
      <c r="M288" s="24" t="n">
        <f aca="false">DATE(YEAR(C288),MONTH(C288),1)</f>
        <v>46113</v>
      </c>
    </row>
    <row r="289" customFormat="false" ht="15" hidden="false" customHeight="false" outlineLevel="0" collapsed="false">
      <c r="A289" s="21" t="s">
        <v>3045</v>
      </c>
      <c r="B289" s="21" t="s">
        <v>3007</v>
      </c>
      <c r="C289" s="23" t="n">
        <v>46117</v>
      </c>
      <c r="D289" s="21" t="s">
        <v>775</v>
      </c>
      <c r="E289" s="21" t="s">
        <v>366</v>
      </c>
      <c r="F289" s="12" t="n">
        <v>2</v>
      </c>
      <c r="G289" s="19" t="n">
        <v>221.65</v>
      </c>
      <c r="H289" s="19" t="n">
        <v>152.37</v>
      </c>
      <c r="I289" s="19" t="n">
        <f aca="false">ROUND(F289*G289,2)</f>
        <v>443.3</v>
      </c>
      <c r="J289" s="19" t="n">
        <f aca="false">ROUND(F289*H289,2)</f>
        <v>304.74</v>
      </c>
      <c r="K289" s="19" t="n">
        <f aca="false">INDEX(Pricebook!$L$2:$L$1401,MATCH(D289,Pricebook!$A$2:$A$1401,0))</f>
        <v>238.95</v>
      </c>
      <c r="L289" s="19" t="n">
        <f aca="false">ROUND(F289*K289,2)</f>
        <v>477.9</v>
      </c>
      <c r="M289" s="24" t="n">
        <f aca="false">DATE(YEAR(C289),MONTH(C289),1)</f>
        <v>46113</v>
      </c>
    </row>
    <row r="290" customFormat="false" ht="15" hidden="false" customHeight="false" outlineLevel="0" collapsed="false">
      <c r="A290" s="21" t="s">
        <v>3045</v>
      </c>
      <c r="B290" s="21" t="s">
        <v>3007</v>
      </c>
      <c r="C290" s="23" t="n">
        <v>46117</v>
      </c>
      <c r="D290" s="21" t="s">
        <v>1950</v>
      </c>
      <c r="E290" s="21" t="s">
        <v>1941</v>
      </c>
      <c r="F290" s="12" t="n">
        <v>3</v>
      </c>
      <c r="G290" s="19" t="n">
        <v>104.55</v>
      </c>
      <c r="H290" s="19" t="n">
        <v>66.56</v>
      </c>
      <c r="I290" s="19" t="n">
        <f aca="false">ROUND(F290*G290,2)</f>
        <v>313.65</v>
      </c>
      <c r="J290" s="19" t="n">
        <f aca="false">ROUND(F290*H290,2)</f>
        <v>199.68</v>
      </c>
      <c r="K290" s="19" t="n">
        <f aca="false">INDEX(Pricebook!$L$2:$L$1401,MATCH(D290,Pricebook!$A$2:$A$1401,0))</f>
        <v>110.05</v>
      </c>
      <c r="L290" s="19" t="n">
        <f aca="false">ROUND(F290*K290,2)</f>
        <v>330.15</v>
      </c>
      <c r="M290" s="24" t="n">
        <f aca="false">DATE(YEAR(C290),MONTH(C290),1)</f>
        <v>46113</v>
      </c>
    </row>
    <row r="291" customFormat="false" ht="15" hidden="false" customHeight="false" outlineLevel="0" collapsed="false">
      <c r="A291" s="21" t="s">
        <v>3045</v>
      </c>
      <c r="B291" s="21" t="s">
        <v>3007</v>
      </c>
      <c r="C291" s="23" t="n">
        <v>46117</v>
      </c>
      <c r="D291" s="21" t="s">
        <v>2782</v>
      </c>
      <c r="E291" s="21" t="s">
        <v>2748</v>
      </c>
      <c r="F291" s="12" t="n">
        <v>4</v>
      </c>
      <c r="G291" s="19" t="n">
        <v>13.65</v>
      </c>
      <c r="H291" s="19" t="n">
        <v>7.81</v>
      </c>
      <c r="I291" s="19" t="n">
        <f aca="false">ROUND(F291*G291,2)</f>
        <v>54.6</v>
      </c>
      <c r="J291" s="19" t="n">
        <f aca="false">ROUND(F291*H291,2)</f>
        <v>31.24</v>
      </c>
      <c r="K291" s="19" t="n">
        <f aca="false">INDEX(Pricebook!$L$2:$L$1401,MATCH(D291,Pricebook!$A$2:$A$1401,0))</f>
        <v>13.65</v>
      </c>
      <c r="L291" s="19" t="n">
        <f aca="false">ROUND(F291*K291,2)</f>
        <v>54.6</v>
      </c>
      <c r="M291" s="24" t="n">
        <f aca="false">DATE(YEAR(C291),MONTH(C291),1)</f>
        <v>46113</v>
      </c>
    </row>
    <row r="292" customFormat="false" ht="15" hidden="false" customHeight="false" outlineLevel="0" collapsed="false">
      <c r="A292" s="21" t="s">
        <v>3046</v>
      </c>
      <c r="B292" s="21" t="s">
        <v>3047</v>
      </c>
      <c r="C292" s="23" t="n">
        <v>46117</v>
      </c>
      <c r="D292" s="21" t="s">
        <v>2598</v>
      </c>
      <c r="E292" s="21" t="s">
        <v>2587</v>
      </c>
      <c r="F292" s="12" t="n">
        <v>10</v>
      </c>
      <c r="G292" s="19" t="n">
        <v>9.85</v>
      </c>
      <c r="H292" s="19" t="n">
        <v>6.17</v>
      </c>
      <c r="I292" s="19" t="n">
        <f aca="false">ROUND(F292*G292,2)</f>
        <v>98.5</v>
      </c>
      <c r="J292" s="19" t="n">
        <f aca="false">ROUND(F292*H292,2)</f>
        <v>61.7</v>
      </c>
      <c r="K292" s="19" t="n">
        <f aca="false">INDEX(Pricebook!$L$2:$L$1401,MATCH(D292,Pricebook!$A$2:$A$1401,0))</f>
        <v>10.5</v>
      </c>
      <c r="L292" s="19" t="n">
        <f aca="false">ROUND(F292*K292,2)</f>
        <v>105</v>
      </c>
      <c r="M292" s="24" t="n">
        <f aca="false">DATE(YEAR(C292),MONTH(C292),1)</f>
        <v>46113</v>
      </c>
    </row>
    <row r="293" customFormat="false" ht="15" hidden="false" customHeight="false" outlineLevel="0" collapsed="false">
      <c r="A293" s="21" t="s">
        <v>3046</v>
      </c>
      <c r="B293" s="21" t="s">
        <v>3047</v>
      </c>
      <c r="C293" s="23" t="n">
        <v>46117</v>
      </c>
      <c r="D293" s="21" t="s">
        <v>551</v>
      </c>
      <c r="E293" s="21" t="s">
        <v>366</v>
      </c>
      <c r="F293" s="12" t="n">
        <v>2</v>
      </c>
      <c r="G293" s="19" t="n">
        <v>138.65</v>
      </c>
      <c r="H293" s="19" t="n">
        <v>106.12</v>
      </c>
      <c r="I293" s="19" t="n">
        <f aca="false">ROUND(F293*G293,2)</f>
        <v>277.3</v>
      </c>
      <c r="J293" s="19" t="n">
        <f aca="false">ROUND(F293*H293,2)</f>
        <v>212.24</v>
      </c>
      <c r="K293" s="19" t="n">
        <f aca="false">INDEX(Pricebook!$L$2:$L$1401,MATCH(D293,Pricebook!$A$2:$A$1401,0))</f>
        <v>150.7</v>
      </c>
      <c r="L293" s="19" t="n">
        <f aca="false">ROUND(F293*K293,2)</f>
        <v>301.4</v>
      </c>
      <c r="M293" s="24" t="n">
        <f aca="false">DATE(YEAR(C293),MONTH(C293),1)</f>
        <v>46113</v>
      </c>
    </row>
    <row r="294" customFormat="false" ht="15" hidden="false" customHeight="false" outlineLevel="0" collapsed="false">
      <c r="A294" s="21" t="s">
        <v>3046</v>
      </c>
      <c r="B294" s="21" t="s">
        <v>3047</v>
      </c>
      <c r="C294" s="23" t="n">
        <v>46117</v>
      </c>
      <c r="D294" s="21" t="s">
        <v>2638</v>
      </c>
      <c r="E294" s="21" t="s">
        <v>2587</v>
      </c>
      <c r="F294" s="12" t="n">
        <v>11</v>
      </c>
      <c r="G294" s="19" t="n">
        <v>8.4</v>
      </c>
      <c r="H294" s="19" t="n">
        <v>5.28</v>
      </c>
      <c r="I294" s="19" t="n">
        <f aca="false">ROUND(F294*G294,2)</f>
        <v>92.4</v>
      </c>
      <c r="J294" s="19" t="n">
        <f aca="false">ROUND(F294*H294,2)</f>
        <v>58.08</v>
      </c>
      <c r="K294" s="19" t="n">
        <f aca="false">INDEX(Pricebook!$L$2:$L$1401,MATCH(D294,Pricebook!$A$2:$A$1401,0))</f>
        <v>9</v>
      </c>
      <c r="L294" s="19" t="n">
        <f aca="false">ROUND(F294*K294,2)</f>
        <v>99</v>
      </c>
      <c r="M294" s="24" t="n">
        <f aca="false">DATE(YEAR(C294),MONTH(C294),1)</f>
        <v>46113</v>
      </c>
    </row>
    <row r="295" customFormat="false" ht="15" hidden="false" customHeight="false" outlineLevel="0" collapsed="false">
      <c r="A295" s="21" t="s">
        <v>3046</v>
      </c>
      <c r="B295" s="21" t="s">
        <v>3047</v>
      </c>
      <c r="C295" s="23" t="n">
        <v>46117</v>
      </c>
      <c r="D295" s="21" t="s">
        <v>2616</v>
      </c>
      <c r="E295" s="21" t="s">
        <v>2587</v>
      </c>
      <c r="F295" s="12" t="n">
        <v>5</v>
      </c>
      <c r="G295" s="19" t="n">
        <v>11.9</v>
      </c>
      <c r="H295" s="19" t="n">
        <v>7.45</v>
      </c>
      <c r="I295" s="19" t="n">
        <f aca="false">ROUND(F295*G295,2)</f>
        <v>59.5</v>
      </c>
      <c r="J295" s="19" t="n">
        <f aca="false">ROUND(F295*H295,2)</f>
        <v>37.25</v>
      </c>
      <c r="K295" s="19" t="n">
        <f aca="false">INDEX(Pricebook!$L$2:$L$1401,MATCH(D295,Pricebook!$A$2:$A$1401,0))</f>
        <v>12.7</v>
      </c>
      <c r="L295" s="19" t="n">
        <f aca="false">ROUND(F295*K295,2)</f>
        <v>63.5</v>
      </c>
      <c r="M295" s="24" t="n">
        <f aca="false">DATE(YEAR(C295),MONTH(C295),1)</f>
        <v>46113</v>
      </c>
    </row>
    <row r="296" customFormat="false" ht="15" hidden="false" customHeight="false" outlineLevel="0" collapsed="false">
      <c r="A296" s="21" t="s">
        <v>3046</v>
      </c>
      <c r="B296" s="21" t="s">
        <v>3047</v>
      </c>
      <c r="C296" s="23" t="n">
        <v>46117</v>
      </c>
      <c r="D296" s="21" t="s">
        <v>2592</v>
      </c>
      <c r="E296" s="21" t="s">
        <v>2587</v>
      </c>
      <c r="F296" s="12" t="n">
        <v>1</v>
      </c>
      <c r="G296" s="19" t="n">
        <v>107.6</v>
      </c>
      <c r="H296" s="19" t="n">
        <v>68.26</v>
      </c>
      <c r="I296" s="19" t="n">
        <f aca="false">ROUND(F296*G296,2)</f>
        <v>107.6</v>
      </c>
      <c r="J296" s="19" t="n">
        <f aca="false">ROUND(F296*H296,2)</f>
        <v>68.26</v>
      </c>
      <c r="K296" s="19" t="n">
        <f aca="false">INDEX(Pricebook!$L$2:$L$1401,MATCH(D296,Pricebook!$A$2:$A$1401,0))</f>
        <v>116.25</v>
      </c>
      <c r="L296" s="19" t="n">
        <f aca="false">ROUND(F296*K296,2)</f>
        <v>116.25</v>
      </c>
      <c r="M296" s="24" t="n">
        <f aca="false">DATE(YEAR(C296),MONTH(C296),1)</f>
        <v>46113</v>
      </c>
    </row>
    <row r="297" customFormat="false" ht="15" hidden="false" customHeight="false" outlineLevel="0" collapsed="false">
      <c r="A297" s="21" t="s">
        <v>3046</v>
      </c>
      <c r="B297" s="21" t="s">
        <v>3047</v>
      </c>
      <c r="C297" s="23" t="n">
        <v>46117</v>
      </c>
      <c r="D297" s="21" t="s">
        <v>2333</v>
      </c>
      <c r="E297" s="21" t="s">
        <v>2202</v>
      </c>
      <c r="F297" s="12" t="n">
        <v>1</v>
      </c>
      <c r="G297" s="19" t="n">
        <v>41.9</v>
      </c>
      <c r="H297" s="19" t="n">
        <v>24.59</v>
      </c>
      <c r="I297" s="19" t="n">
        <f aca="false">ROUND(F297*G297,2)</f>
        <v>41.9</v>
      </c>
      <c r="J297" s="19" t="n">
        <f aca="false">ROUND(F297*H297,2)</f>
        <v>24.59</v>
      </c>
      <c r="K297" s="19" t="n">
        <f aca="false">INDEX(Pricebook!$L$2:$L$1401,MATCH(D297,Pricebook!$A$2:$A$1401,0))</f>
        <v>44.35</v>
      </c>
      <c r="L297" s="19" t="n">
        <f aca="false">ROUND(F297*K297,2)</f>
        <v>44.35</v>
      </c>
      <c r="M297" s="24" t="n">
        <f aca="false">DATE(YEAR(C297),MONTH(C297),1)</f>
        <v>46113</v>
      </c>
    </row>
    <row r="298" customFormat="false" ht="15" hidden="false" customHeight="false" outlineLevel="0" collapsed="false">
      <c r="A298" s="21" t="s">
        <v>3046</v>
      </c>
      <c r="B298" s="21" t="s">
        <v>3047</v>
      </c>
      <c r="C298" s="23" t="n">
        <v>46117</v>
      </c>
      <c r="D298" s="21" t="s">
        <v>2351</v>
      </c>
      <c r="E298" s="21" t="s">
        <v>2202</v>
      </c>
      <c r="F298" s="12" t="n">
        <v>8</v>
      </c>
      <c r="G298" s="19" t="n">
        <v>12.3</v>
      </c>
      <c r="H298" s="19" t="n">
        <v>7.2</v>
      </c>
      <c r="I298" s="19" t="n">
        <f aca="false">ROUND(F298*G298,2)</f>
        <v>98.4</v>
      </c>
      <c r="J298" s="19" t="n">
        <f aca="false">ROUND(F298*H298,2)</f>
        <v>57.6</v>
      </c>
      <c r="K298" s="19" t="n">
        <f aca="false">INDEX(Pricebook!$L$2:$L$1401,MATCH(D298,Pricebook!$A$2:$A$1401,0))</f>
        <v>13</v>
      </c>
      <c r="L298" s="19" t="n">
        <f aca="false">ROUND(F298*K298,2)</f>
        <v>104</v>
      </c>
      <c r="M298" s="24" t="n">
        <f aca="false">DATE(YEAR(C298),MONTH(C298),1)</f>
        <v>46113</v>
      </c>
    </row>
    <row r="299" customFormat="false" ht="15" hidden="false" customHeight="false" outlineLevel="0" collapsed="false">
      <c r="A299" s="21" t="s">
        <v>3046</v>
      </c>
      <c r="B299" s="21" t="s">
        <v>3047</v>
      </c>
      <c r="C299" s="23" t="n">
        <v>46117</v>
      </c>
      <c r="D299" s="21" t="s">
        <v>2424</v>
      </c>
      <c r="E299" s="21" t="s">
        <v>2202</v>
      </c>
      <c r="F299" s="12" t="n">
        <v>4</v>
      </c>
      <c r="G299" s="19" t="n">
        <v>51.6</v>
      </c>
      <c r="H299" s="19" t="n">
        <v>30.28</v>
      </c>
      <c r="I299" s="19" t="n">
        <f aca="false">ROUND(F299*G299,2)</f>
        <v>206.4</v>
      </c>
      <c r="J299" s="19" t="n">
        <f aca="false">ROUND(F299*H299,2)</f>
        <v>121.12</v>
      </c>
      <c r="K299" s="19" t="n">
        <f aca="false">INDEX(Pricebook!$L$2:$L$1401,MATCH(D299,Pricebook!$A$2:$A$1401,0))</f>
        <v>54.6</v>
      </c>
      <c r="L299" s="19" t="n">
        <f aca="false">ROUND(F299*K299,2)</f>
        <v>218.4</v>
      </c>
      <c r="M299" s="24" t="n">
        <f aca="false">DATE(YEAR(C299),MONTH(C299),1)</f>
        <v>46113</v>
      </c>
    </row>
    <row r="300" customFormat="false" ht="15" hidden="false" customHeight="false" outlineLevel="0" collapsed="false">
      <c r="A300" s="21" t="s">
        <v>3046</v>
      </c>
      <c r="B300" s="21" t="s">
        <v>3047</v>
      </c>
      <c r="C300" s="23" t="n">
        <v>46117</v>
      </c>
      <c r="D300" s="21" t="s">
        <v>863</v>
      </c>
      <c r="E300" s="21" t="s">
        <v>366</v>
      </c>
      <c r="F300" s="12" t="n">
        <v>2</v>
      </c>
      <c r="G300" s="19" t="n">
        <v>126.4</v>
      </c>
      <c r="H300" s="19" t="n">
        <v>96.52</v>
      </c>
      <c r="I300" s="19" t="n">
        <f aca="false">ROUND(F300*G300,2)</f>
        <v>252.8</v>
      </c>
      <c r="J300" s="19" t="n">
        <f aca="false">ROUND(F300*H300,2)</f>
        <v>193.04</v>
      </c>
      <c r="K300" s="19" t="n">
        <f aca="false">INDEX(Pricebook!$L$2:$L$1401,MATCH(D300,Pricebook!$A$2:$A$1401,0))</f>
        <v>137.05</v>
      </c>
      <c r="L300" s="19" t="n">
        <f aca="false">ROUND(F300*K300,2)</f>
        <v>274.1</v>
      </c>
      <c r="M300" s="24" t="n">
        <f aca="false">DATE(YEAR(C300),MONTH(C300),1)</f>
        <v>46113</v>
      </c>
    </row>
    <row r="301" customFormat="false" ht="15" hidden="false" customHeight="false" outlineLevel="0" collapsed="false">
      <c r="A301" s="21" t="s">
        <v>3046</v>
      </c>
      <c r="B301" s="21" t="s">
        <v>3047</v>
      </c>
      <c r="C301" s="23" t="n">
        <v>46117</v>
      </c>
      <c r="D301" s="21" t="s">
        <v>2246</v>
      </c>
      <c r="E301" s="21" t="s">
        <v>2202</v>
      </c>
      <c r="F301" s="12" t="n">
        <v>8</v>
      </c>
      <c r="G301" s="19" t="n">
        <v>9</v>
      </c>
      <c r="H301" s="19" t="n">
        <v>5.32</v>
      </c>
      <c r="I301" s="19" t="n">
        <f aca="false">ROUND(F301*G301,2)</f>
        <v>72</v>
      </c>
      <c r="J301" s="19" t="n">
        <f aca="false">ROUND(F301*H301,2)</f>
        <v>42.56</v>
      </c>
      <c r="K301" s="19" t="n">
        <f aca="false">INDEX(Pricebook!$L$2:$L$1401,MATCH(D301,Pricebook!$A$2:$A$1401,0))</f>
        <v>9.6</v>
      </c>
      <c r="L301" s="19" t="n">
        <f aca="false">ROUND(F301*K301,2)</f>
        <v>76.8</v>
      </c>
      <c r="M301" s="24" t="n">
        <f aca="false">DATE(YEAR(C301),MONTH(C301),1)</f>
        <v>46113</v>
      </c>
    </row>
    <row r="302" customFormat="false" ht="15" hidden="false" customHeight="false" outlineLevel="0" collapsed="false">
      <c r="A302" s="21" t="s">
        <v>3048</v>
      </c>
      <c r="B302" s="21" t="s">
        <v>3049</v>
      </c>
      <c r="C302" s="23" t="n">
        <v>46118</v>
      </c>
      <c r="D302" s="21" t="s">
        <v>1274</v>
      </c>
      <c r="E302" s="21" t="s">
        <v>971</v>
      </c>
      <c r="F302" s="12" t="n">
        <v>3</v>
      </c>
      <c r="G302" s="19" t="n">
        <v>70</v>
      </c>
      <c r="H302" s="19" t="n">
        <v>52.26</v>
      </c>
      <c r="I302" s="19" t="n">
        <f aca="false">ROUND(F302*G302,2)</f>
        <v>210</v>
      </c>
      <c r="J302" s="19" t="n">
        <f aca="false">ROUND(F302*H302,2)</f>
        <v>156.78</v>
      </c>
      <c r="K302" s="19" t="n">
        <f aca="false">INDEX(Pricebook!$L$2:$L$1401,MATCH(D302,Pricebook!$A$2:$A$1401,0))</f>
        <v>82.3</v>
      </c>
      <c r="L302" s="19" t="n">
        <f aca="false">ROUND(F302*K302,2)</f>
        <v>246.9</v>
      </c>
      <c r="M302" s="24" t="n">
        <f aca="false">DATE(YEAR(C302),MONTH(C302),1)</f>
        <v>46113</v>
      </c>
    </row>
    <row r="303" customFormat="false" ht="15" hidden="false" customHeight="false" outlineLevel="0" collapsed="false">
      <c r="A303" s="21" t="s">
        <v>3048</v>
      </c>
      <c r="B303" s="21" t="s">
        <v>3049</v>
      </c>
      <c r="C303" s="23" t="n">
        <v>46118</v>
      </c>
      <c r="D303" s="21" t="s">
        <v>629</v>
      </c>
      <c r="E303" s="21" t="s">
        <v>366</v>
      </c>
      <c r="F303" s="12" t="n">
        <v>3</v>
      </c>
      <c r="G303" s="19" t="n">
        <v>24.2</v>
      </c>
      <c r="H303" s="19" t="n">
        <v>16.68</v>
      </c>
      <c r="I303" s="19" t="n">
        <f aca="false">ROUND(F303*G303,2)</f>
        <v>72.6</v>
      </c>
      <c r="J303" s="19" t="n">
        <f aca="false">ROUND(F303*H303,2)</f>
        <v>50.04</v>
      </c>
      <c r="K303" s="19" t="n">
        <f aca="false">INDEX(Pricebook!$L$2:$L$1401,MATCH(D303,Pricebook!$A$2:$A$1401,0))</f>
        <v>26.15</v>
      </c>
      <c r="L303" s="19" t="n">
        <f aca="false">ROUND(F303*K303,2)</f>
        <v>78.45</v>
      </c>
      <c r="M303" s="24" t="n">
        <f aca="false">DATE(YEAR(C303),MONTH(C303),1)</f>
        <v>46113</v>
      </c>
    </row>
    <row r="304" customFormat="false" ht="15" hidden="false" customHeight="false" outlineLevel="0" collapsed="false">
      <c r="A304" s="21" t="s">
        <v>3048</v>
      </c>
      <c r="B304" s="21" t="s">
        <v>3049</v>
      </c>
      <c r="C304" s="23" t="n">
        <v>46118</v>
      </c>
      <c r="D304" s="21" t="s">
        <v>2154</v>
      </c>
      <c r="E304" s="21" t="s">
        <v>1941</v>
      </c>
      <c r="F304" s="12" t="n">
        <v>2</v>
      </c>
      <c r="G304" s="19" t="n">
        <v>44.4</v>
      </c>
      <c r="H304" s="19" t="n">
        <v>27.75</v>
      </c>
      <c r="I304" s="19" t="n">
        <f aca="false">ROUND(F304*G304,2)</f>
        <v>88.8</v>
      </c>
      <c r="J304" s="19" t="n">
        <f aca="false">ROUND(F304*H304,2)</f>
        <v>55.5</v>
      </c>
      <c r="K304" s="19" t="n">
        <f aca="false">INDEX(Pricebook!$L$2:$L$1401,MATCH(D304,Pricebook!$A$2:$A$1401,0))</f>
        <v>45.9</v>
      </c>
      <c r="L304" s="19" t="n">
        <f aca="false">ROUND(F304*K304,2)</f>
        <v>91.8</v>
      </c>
      <c r="M304" s="24" t="n">
        <f aca="false">DATE(YEAR(C304),MONTH(C304),1)</f>
        <v>46113</v>
      </c>
    </row>
    <row r="305" customFormat="false" ht="15" hidden="false" customHeight="false" outlineLevel="0" collapsed="false">
      <c r="A305" s="21" t="s">
        <v>3048</v>
      </c>
      <c r="B305" s="21" t="s">
        <v>3049</v>
      </c>
      <c r="C305" s="23" t="n">
        <v>46118</v>
      </c>
      <c r="D305" s="21" t="s">
        <v>2014</v>
      </c>
      <c r="E305" s="21" t="s">
        <v>1941</v>
      </c>
      <c r="F305" s="12" t="n">
        <v>4</v>
      </c>
      <c r="G305" s="19" t="n">
        <v>125.85</v>
      </c>
      <c r="H305" s="19" t="n">
        <v>79.93</v>
      </c>
      <c r="I305" s="19" t="n">
        <f aca="false">ROUND(F305*G305,2)</f>
        <v>503.4</v>
      </c>
      <c r="J305" s="19" t="n">
        <f aca="false">ROUND(F305*H305,2)</f>
        <v>319.72</v>
      </c>
      <c r="K305" s="19" t="n">
        <f aca="false">INDEX(Pricebook!$L$2:$L$1401,MATCH(D305,Pricebook!$A$2:$A$1401,0))</f>
        <v>132.2</v>
      </c>
      <c r="L305" s="19" t="n">
        <f aca="false">ROUND(F305*K305,2)</f>
        <v>528.8</v>
      </c>
      <c r="M305" s="24" t="n">
        <f aca="false">DATE(YEAR(C305),MONTH(C305),1)</f>
        <v>46113</v>
      </c>
    </row>
    <row r="306" customFormat="false" ht="15" hidden="false" customHeight="false" outlineLevel="0" collapsed="false">
      <c r="A306" s="21" t="s">
        <v>3048</v>
      </c>
      <c r="B306" s="21" t="s">
        <v>3049</v>
      </c>
      <c r="C306" s="23" t="n">
        <v>46118</v>
      </c>
      <c r="D306" s="21" t="s">
        <v>1086</v>
      </c>
      <c r="E306" s="21" t="s">
        <v>971</v>
      </c>
      <c r="F306" s="12" t="n">
        <v>1</v>
      </c>
      <c r="G306" s="19" t="n">
        <v>39.45</v>
      </c>
      <c r="H306" s="19" t="n">
        <v>29.28</v>
      </c>
      <c r="I306" s="19" t="n">
        <f aca="false">ROUND(F306*G306,2)</f>
        <v>39.45</v>
      </c>
      <c r="J306" s="19" t="n">
        <f aca="false">ROUND(F306*H306,2)</f>
        <v>29.28</v>
      </c>
      <c r="K306" s="19" t="n">
        <f aca="false">INDEX(Pricebook!$L$2:$L$1401,MATCH(D306,Pricebook!$A$2:$A$1401,0))</f>
        <v>46.1</v>
      </c>
      <c r="L306" s="19" t="n">
        <f aca="false">ROUND(F306*K306,2)</f>
        <v>46.1</v>
      </c>
      <c r="M306" s="24" t="n">
        <f aca="false">DATE(YEAR(C306),MONTH(C306),1)</f>
        <v>46113</v>
      </c>
    </row>
    <row r="307" customFormat="false" ht="15" hidden="false" customHeight="false" outlineLevel="0" collapsed="false">
      <c r="A307" s="21" t="s">
        <v>3048</v>
      </c>
      <c r="B307" s="21" t="s">
        <v>3049</v>
      </c>
      <c r="C307" s="23" t="n">
        <v>46118</v>
      </c>
      <c r="D307" s="21" t="s">
        <v>2844</v>
      </c>
      <c r="E307" s="21" t="s">
        <v>2748</v>
      </c>
      <c r="F307" s="12" t="n">
        <v>8</v>
      </c>
      <c r="G307" s="19" t="n">
        <v>4.6</v>
      </c>
      <c r="H307" s="19" t="n">
        <v>2.6</v>
      </c>
      <c r="I307" s="19" t="n">
        <f aca="false">ROUND(F307*G307,2)</f>
        <v>36.8</v>
      </c>
      <c r="J307" s="19" t="n">
        <f aca="false">ROUND(F307*H307,2)</f>
        <v>20.8</v>
      </c>
      <c r="K307" s="19" t="n">
        <f aca="false">INDEX(Pricebook!$L$2:$L$1401,MATCH(D307,Pricebook!$A$2:$A$1401,0))</f>
        <v>5.05</v>
      </c>
      <c r="L307" s="19" t="n">
        <f aca="false">ROUND(F307*K307,2)</f>
        <v>40.4</v>
      </c>
      <c r="M307" s="24" t="n">
        <f aca="false">DATE(YEAR(C307),MONTH(C307),1)</f>
        <v>46113</v>
      </c>
    </row>
    <row r="308" customFormat="false" ht="15" hidden="false" customHeight="false" outlineLevel="0" collapsed="false">
      <c r="A308" s="21" t="s">
        <v>3048</v>
      </c>
      <c r="B308" s="21" t="s">
        <v>3049</v>
      </c>
      <c r="C308" s="23" t="n">
        <v>46118</v>
      </c>
      <c r="D308" s="21" t="s">
        <v>2892</v>
      </c>
      <c r="E308" s="21" t="s">
        <v>2748</v>
      </c>
      <c r="F308" s="12" t="n">
        <v>10</v>
      </c>
      <c r="G308" s="19" t="n">
        <v>14.55</v>
      </c>
      <c r="H308" s="19" t="n">
        <v>8.15</v>
      </c>
      <c r="I308" s="19" t="n">
        <f aca="false">ROUND(F308*G308,2)</f>
        <v>145.5</v>
      </c>
      <c r="J308" s="19" t="n">
        <f aca="false">ROUND(F308*H308,2)</f>
        <v>81.5</v>
      </c>
      <c r="K308" s="19" t="n">
        <f aca="false">INDEX(Pricebook!$L$2:$L$1401,MATCH(D308,Pricebook!$A$2:$A$1401,0))</f>
        <v>15.75</v>
      </c>
      <c r="L308" s="19" t="n">
        <f aca="false">ROUND(F308*K308,2)</f>
        <v>157.5</v>
      </c>
      <c r="M308" s="24" t="n">
        <f aca="false">DATE(YEAR(C308),MONTH(C308),1)</f>
        <v>46113</v>
      </c>
    </row>
    <row r="309" customFormat="false" ht="15" hidden="false" customHeight="false" outlineLevel="0" collapsed="false">
      <c r="A309" s="21" t="s">
        <v>3048</v>
      </c>
      <c r="B309" s="21" t="s">
        <v>3049</v>
      </c>
      <c r="C309" s="23" t="n">
        <v>46118</v>
      </c>
      <c r="D309" s="21" t="s">
        <v>1018</v>
      </c>
      <c r="E309" s="21" t="s">
        <v>971</v>
      </c>
      <c r="F309" s="12" t="n">
        <v>2</v>
      </c>
      <c r="G309" s="19" t="n">
        <v>63.15</v>
      </c>
      <c r="H309" s="19" t="n">
        <v>46.41</v>
      </c>
      <c r="I309" s="19" t="n">
        <f aca="false">ROUND(F309*G309,2)</f>
        <v>126.3</v>
      </c>
      <c r="J309" s="19" t="n">
        <f aca="false">ROUND(F309*H309,2)</f>
        <v>92.82</v>
      </c>
      <c r="K309" s="19" t="n">
        <f aca="false">INDEX(Pricebook!$L$2:$L$1401,MATCH(D309,Pricebook!$A$2:$A$1401,0))</f>
        <v>73.1</v>
      </c>
      <c r="L309" s="19" t="n">
        <f aca="false">ROUND(F309*K309,2)</f>
        <v>146.2</v>
      </c>
      <c r="M309" s="24" t="n">
        <f aca="false">DATE(YEAR(C309),MONTH(C309),1)</f>
        <v>46113</v>
      </c>
    </row>
    <row r="310" customFormat="false" ht="15" hidden="false" customHeight="false" outlineLevel="0" collapsed="false">
      <c r="A310" s="21" t="s">
        <v>3048</v>
      </c>
      <c r="B310" s="21" t="s">
        <v>3049</v>
      </c>
      <c r="C310" s="23" t="n">
        <v>46118</v>
      </c>
      <c r="D310" s="21" t="s">
        <v>1206</v>
      </c>
      <c r="E310" s="21" t="s">
        <v>971</v>
      </c>
      <c r="F310" s="12" t="n">
        <v>47</v>
      </c>
      <c r="G310" s="19" t="n">
        <v>15.55</v>
      </c>
      <c r="H310" s="19" t="n">
        <v>11.58</v>
      </c>
      <c r="I310" s="19" t="n">
        <f aca="false">ROUND(F310*G310,2)</f>
        <v>730.85</v>
      </c>
      <c r="J310" s="19" t="n">
        <f aca="false">ROUND(F310*H310,2)</f>
        <v>544.26</v>
      </c>
      <c r="K310" s="19" t="n">
        <f aca="false">INDEX(Pricebook!$L$2:$L$1401,MATCH(D310,Pricebook!$A$2:$A$1401,0))</f>
        <v>18.25</v>
      </c>
      <c r="L310" s="19" t="n">
        <f aca="false">ROUND(F310*K310,2)</f>
        <v>857.75</v>
      </c>
      <c r="M310" s="24" t="n">
        <f aca="false">DATE(YEAR(C310),MONTH(C310),1)</f>
        <v>46113</v>
      </c>
    </row>
    <row r="311" customFormat="false" ht="15" hidden="false" customHeight="false" outlineLevel="0" collapsed="false">
      <c r="A311" s="21" t="s">
        <v>3048</v>
      </c>
      <c r="B311" s="21" t="s">
        <v>3049</v>
      </c>
      <c r="C311" s="23" t="n">
        <v>46118</v>
      </c>
      <c r="D311" s="21" t="s">
        <v>2930</v>
      </c>
      <c r="E311" s="21" t="s">
        <v>2748</v>
      </c>
      <c r="F311" s="12" t="n">
        <v>1</v>
      </c>
      <c r="G311" s="19" t="n">
        <v>15.7</v>
      </c>
      <c r="H311" s="19" t="n">
        <v>8.8</v>
      </c>
      <c r="I311" s="19" t="n">
        <f aca="false">ROUND(F311*G311,2)</f>
        <v>15.7</v>
      </c>
      <c r="J311" s="19" t="n">
        <f aca="false">ROUND(F311*H311,2)</f>
        <v>8.8</v>
      </c>
      <c r="K311" s="19" t="n">
        <f aca="false">INDEX(Pricebook!$L$2:$L$1401,MATCH(D311,Pricebook!$A$2:$A$1401,0))</f>
        <v>17</v>
      </c>
      <c r="L311" s="19" t="n">
        <f aca="false">ROUND(F311*K311,2)</f>
        <v>17</v>
      </c>
      <c r="M311" s="24" t="n">
        <f aca="false">DATE(YEAR(C311),MONTH(C311),1)</f>
        <v>46113</v>
      </c>
    </row>
    <row r="312" customFormat="false" ht="15" hidden="false" customHeight="false" outlineLevel="0" collapsed="false">
      <c r="A312" s="21" t="s">
        <v>3048</v>
      </c>
      <c r="B312" s="21" t="s">
        <v>3049</v>
      </c>
      <c r="C312" s="23" t="n">
        <v>46118</v>
      </c>
      <c r="D312" s="21" t="s">
        <v>693</v>
      </c>
      <c r="E312" s="21" t="s">
        <v>366</v>
      </c>
      <c r="F312" s="12" t="n">
        <v>4</v>
      </c>
      <c r="G312" s="19" t="n">
        <v>8.9</v>
      </c>
      <c r="H312" s="19" t="n">
        <v>6.32</v>
      </c>
      <c r="I312" s="19" t="n">
        <f aca="false">ROUND(F312*G312,2)</f>
        <v>35.6</v>
      </c>
      <c r="J312" s="19" t="n">
        <f aca="false">ROUND(F312*H312,2)</f>
        <v>25.28</v>
      </c>
      <c r="K312" s="19" t="n">
        <f aca="false">INDEX(Pricebook!$L$2:$L$1401,MATCH(D312,Pricebook!$A$2:$A$1401,0))</f>
        <v>9.5</v>
      </c>
      <c r="L312" s="19" t="n">
        <f aca="false">ROUND(F312*K312,2)</f>
        <v>38</v>
      </c>
      <c r="M312" s="24" t="n">
        <f aca="false">DATE(YEAR(C312),MONTH(C312),1)</f>
        <v>46113</v>
      </c>
    </row>
    <row r="313" customFormat="false" ht="15" hidden="false" customHeight="false" outlineLevel="0" collapsed="false">
      <c r="A313" s="21" t="s">
        <v>3048</v>
      </c>
      <c r="B313" s="21" t="s">
        <v>3049</v>
      </c>
      <c r="C313" s="23" t="n">
        <v>46118</v>
      </c>
      <c r="D313" s="21" t="s">
        <v>2934</v>
      </c>
      <c r="E313" s="21" t="s">
        <v>2748</v>
      </c>
      <c r="F313" s="12" t="n">
        <v>4</v>
      </c>
      <c r="G313" s="19" t="n">
        <v>6.95</v>
      </c>
      <c r="H313" s="19" t="n">
        <v>4.67</v>
      </c>
      <c r="I313" s="19" t="n">
        <f aca="false">ROUND(F313*G313,2)</f>
        <v>27.8</v>
      </c>
      <c r="J313" s="19" t="n">
        <f aca="false">ROUND(F313*H313,2)</f>
        <v>18.68</v>
      </c>
      <c r="K313" s="19" t="n">
        <f aca="false">INDEX(Pricebook!$L$2:$L$1401,MATCH(D313,Pricebook!$A$2:$A$1401,0))</f>
        <v>7.65</v>
      </c>
      <c r="L313" s="19" t="n">
        <f aca="false">ROUND(F313*K313,2)</f>
        <v>30.6</v>
      </c>
      <c r="M313" s="24" t="n">
        <f aca="false">DATE(YEAR(C313),MONTH(C313),1)</f>
        <v>46113</v>
      </c>
    </row>
    <row r="314" customFormat="false" ht="15" hidden="false" customHeight="false" outlineLevel="0" collapsed="false">
      <c r="A314" s="21" t="s">
        <v>3048</v>
      </c>
      <c r="B314" s="21" t="s">
        <v>3049</v>
      </c>
      <c r="C314" s="23" t="n">
        <v>46118</v>
      </c>
      <c r="D314" s="21" t="s">
        <v>2772</v>
      </c>
      <c r="E314" s="21" t="s">
        <v>2748</v>
      </c>
      <c r="F314" s="12" t="n">
        <v>6</v>
      </c>
      <c r="G314" s="19" t="n">
        <v>21.75</v>
      </c>
      <c r="H314" s="19" t="n">
        <v>13.26</v>
      </c>
      <c r="I314" s="19" t="n">
        <f aca="false">ROUND(F314*G314,2)</f>
        <v>130.5</v>
      </c>
      <c r="J314" s="19" t="n">
        <f aca="false">ROUND(F314*H314,2)</f>
        <v>79.56</v>
      </c>
      <c r="K314" s="19" t="n">
        <f aca="false">INDEX(Pricebook!$L$2:$L$1401,MATCH(D314,Pricebook!$A$2:$A$1401,0))</f>
        <v>23.85</v>
      </c>
      <c r="L314" s="19" t="n">
        <f aca="false">ROUND(F314*K314,2)</f>
        <v>143.1</v>
      </c>
      <c r="M314" s="24" t="n">
        <f aca="false">DATE(YEAR(C314),MONTH(C314),1)</f>
        <v>46113</v>
      </c>
    </row>
    <row r="315" customFormat="false" ht="15" hidden="false" customHeight="false" outlineLevel="0" collapsed="false">
      <c r="A315" s="21" t="s">
        <v>3048</v>
      </c>
      <c r="B315" s="21" t="s">
        <v>3049</v>
      </c>
      <c r="C315" s="23" t="n">
        <v>46118</v>
      </c>
      <c r="D315" s="21" t="s">
        <v>639</v>
      </c>
      <c r="E315" s="21" t="s">
        <v>366</v>
      </c>
      <c r="F315" s="12" t="n">
        <v>1</v>
      </c>
      <c r="G315" s="19" t="n">
        <v>80.6</v>
      </c>
      <c r="H315" s="19" t="n">
        <v>55.23</v>
      </c>
      <c r="I315" s="19" t="n">
        <f aca="false">ROUND(F315*G315,2)</f>
        <v>80.6</v>
      </c>
      <c r="J315" s="19" t="n">
        <f aca="false">ROUND(F315*H315,2)</f>
        <v>55.23</v>
      </c>
      <c r="K315" s="19" t="n">
        <f aca="false">INDEX(Pricebook!$L$2:$L$1401,MATCH(D315,Pricebook!$A$2:$A$1401,0))</f>
        <v>86.65</v>
      </c>
      <c r="L315" s="19" t="n">
        <f aca="false">ROUND(F315*K315,2)</f>
        <v>86.65</v>
      </c>
      <c r="M315" s="24" t="n">
        <f aca="false">DATE(YEAR(C315),MONTH(C315),1)</f>
        <v>46113</v>
      </c>
    </row>
    <row r="316" customFormat="false" ht="15" hidden="false" customHeight="false" outlineLevel="0" collapsed="false">
      <c r="A316" s="21" t="s">
        <v>3050</v>
      </c>
      <c r="B316" s="21" t="s">
        <v>3051</v>
      </c>
      <c r="C316" s="23" t="n">
        <v>46118</v>
      </c>
      <c r="D316" s="21" t="s">
        <v>2485</v>
      </c>
      <c r="E316" s="21" t="s">
        <v>2466</v>
      </c>
      <c r="F316" s="12" t="n">
        <v>1</v>
      </c>
      <c r="G316" s="19" t="n">
        <v>99.7</v>
      </c>
      <c r="H316" s="19" t="n">
        <v>65.12</v>
      </c>
      <c r="I316" s="19" t="n">
        <f aca="false">ROUND(F316*G316,2)</f>
        <v>99.7</v>
      </c>
      <c r="J316" s="19" t="n">
        <f aca="false">ROUND(F316*H316,2)</f>
        <v>65.12</v>
      </c>
      <c r="K316" s="19" t="n">
        <f aca="false">INDEX(Pricebook!$L$2:$L$1401,MATCH(D316,Pricebook!$A$2:$A$1401,0))</f>
        <v>102.75</v>
      </c>
      <c r="L316" s="19" t="n">
        <f aca="false">ROUND(F316*K316,2)</f>
        <v>102.75</v>
      </c>
      <c r="M316" s="24" t="n">
        <f aca="false">DATE(YEAR(C316),MONTH(C316),1)</f>
        <v>46113</v>
      </c>
    </row>
    <row r="317" customFormat="false" ht="15" hidden="false" customHeight="false" outlineLevel="0" collapsed="false">
      <c r="A317" s="21" t="s">
        <v>3050</v>
      </c>
      <c r="B317" s="21" t="s">
        <v>3051</v>
      </c>
      <c r="C317" s="23" t="n">
        <v>46118</v>
      </c>
      <c r="D317" s="21" t="s">
        <v>116</v>
      </c>
      <c r="E317" s="21" t="s">
        <v>108</v>
      </c>
      <c r="F317" s="12" t="n">
        <v>1</v>
      </c>
      <c r="G317" s="19" t="n">
        <v>424</v>
      </c>
      <c r="H317" s="19" t="n">
        <v>306.97</v>
      </c>
      <c r="I317" s="19" t="n">
        <f aca="false">ROUND(F317*G317,2)</f>
        <v>424</v>
      </c>
      <c r="J317" s="19" t="n">
        <f aca="false">ROUND(F317*H317,2)</f>
        <v>306.97</v>
      </c>
      <c r="K317" s="19" t="n">
        <f aca="false">INDEX(Pricebook!$L$2:$L$1401,MATCH(D317,Pricebook!$A$2:$A$1401,0))</f>
        <v>463</v>
      </c>
      <c r="L317" s="19" t="n">
        <f aca="false">ROUND(F317*K317,2)</f>
        <v>463</v>
      </c>
      <c r="M317" s="24" t="n">
        <f aca="false">DATE(YEAR(C317),MONTH(C317),1)</f>
        <v>46113</v>
      </c>
    </row>
    <row r="318" customFormat="false" ht="15" hidden="false" customHeight="false" outlineLevel="0" collapsed="false">
      <c r="A318" s="21" t="s">
        <v>3050</v>
      </c>
      <c r="B318" s="21" t="s">
        <v>3051</v>
      </c>
      <c r="C318" s="23" t="n">
        <v>46118</v>
      </c>
      <c r="D318" s="21" t="s">
        <v>2509</v>
      </c>
      <c r="E318" s="21" t="s">
        <v>2466</v>
      </c>
      <c r="F318" s="12" t="n">
        <v>8</v>
      </c>
      <c r="G318" s="19" t="n">
        <v>7.3</v>
      </c>
      <c r="H318" s="19" t="n">
        <v>4.47</v>
      </c>
      <c r="I318" s="19" t="n">
        <f aca="false">ROUND(F318*G318,2)</f>
        <v>58.4</v>
      </c>
      <c r="J318" s="19" t="n">
        <f aca="false">ROUND(F318*H318,2)</f>
        <v>35.76</v>
      </c>
      <c r="K318" s="19" t="n">
        <f aca="false">INDEX(Pricebook!$L$2:$L$1401,MATCH(D318,Pricebook!$A$2:$A$1401,0))</f>
        <v>7.65</v>
      </c>
      <c r="L318" s="19" t="n">
        <f aca="false">ROUND(F318*K318,2)</f>
        <v>61.2</v>
      </c>
      <c r="M318" s="24" t="n">
        <f aca="false">DATE(YEAR(C318),MONTH(C318),1)</f>
        <v>46113</v>
      </c>
    </row>
    <row r="319" customFormat="false" ht="15" hidden="false" customHeight="false" outlineLevel="0" collapsed="false">
      <c r="A319" s="21" t="s">
        <v>3050</v>
      </c>
      <c r="B319" s="21" t="s">
        <v>3051</v>
      </c>
      <c r="C319" s="23" t="n">
        <v>46118</v>
      </c>
      <c r="D319" s="21" t="s">
        <v>159</v>
      </c>
      <c r="E319" s="21" t="s">
        <v>108</v>
      </c>
      <c r="F319" s="12" t="n">
        <v>3</v>
      </c>
      <c r="G319" s="19" t="n">
        <v>15.75</v>
      </c>
      <c r="H319" s="19" t="n">
        <v>11.38</v>
      </c>
      <c r="I319" s="19" t="n">
        <f aca="false">ROUND(F319*G319,2)</f>
        <v>47.25</v>
      </c>
      <c r="J319" s="19" t="n">
        <f aca="false">ROUND(F319*H319,2)</f>
        <v>34.14</v>
      </c>
      <c r="K319" s="19" t="n">
        <f aca="false">INDEX(Pricebook!$L$2:$L$1401,MATCH(D319,Pricebook!$A$2:$A$1401,0))</f>
        <v>17.2</v>
      </c>
      <c r="L319" s="19" t="n">
        <f aca="false">ROUND(F319*K319,2)</f>
        <v>51.6</v>
      </c>
      <c r="M319" s="24" t="n">
        <f aca="false">DATE(YEAR(C319),MONTH(C319),1)</f>
        <v>46113</v>
      </c>
    </row>
    <row r="320" customFormat="false" ht="15" hidden="false" customHeight="false" outlineLevel="0" collapsed="false">
      <c r="A320" s="21" t="s">
        <v>3050</v>
      </c>
      <c r="B320" s="21" t="s">
        <v>3051</v>
      </c>
      <c r="C320" s="23" t="n">
        <v>46118</v>
      </c>
      <c r="D320" s="21" t="s">
        <v>477</v>
      </c>
      <c r="E320" s="21" t="s">
        <v>366</v>
      </c>
      <c r="F320" s="12" t="n">
        <v>1</v>
      </c>
      <c r="G320" s="19" t="n">
        <v>15.95</v>
      </c>
      <c r="H320" s="19" t="n">
        <v>12.12</v>
      </c>
      <c r="I320" s="19" t="n">
        <f aca="false">ROUND(F320*G320,2)</f>
        <v>15.95</v>
      </c>
      <c r="J320" s="19" t="n">
        <f aca="false">ROUND(F320*H320,2)</f>
        <v>12.12</v>
      </c>
      <c r="K320" s="19" t="n">
        <f aca="false">INDEX(Pricebook!$L$2:$L$1401,MATCH(D320,Pricebook!$A$2:$A$1401,0))</f>
        <v>17</v>
      </c>
      <c r="L320" s="19" t="n">
        <f aca="false">ROUND(F320*K320,2)</f>
        <v>17</v>
      </c>
      <c r="M320" s="24" t="n">
        <f aca="false">DATE(YEAR(C320),MONTH(C320),1)</f>
        <v>46113</v>
      </c>
    </row>
    <row r="321" customFormat="false" ht="15" hidden="false" customHeight="false" outlineLevel="0" collapsed="false">
      <c r="A321" s="21" t="s">
        <v>3050</v>
      </c>
      <c r="B321" s="21" t="s">
        <v>3051</v>
      </c>
      <c r="C321" s="23" t="n">
        <v>46118</v>
      </c>
      <c r="D321" s="21" t="s">
        <v>201</v>
      </c>
      <c r="E321" s="21" t="s">
        <v>108</v>
      </c>
      <c r="F321" s="12" t="n">
        <v>1</v>
      </c>
      <c r="G321" s="19" t="n">
        <v>27.95</v>
      </c>
      <c r="H321" s="19" t="n">
        <v>20.11</v>
      </c>
      <c r="I321" s="19" t="n">
        <f aca="false">ROUND(F321*G321,2)</f>
        <v>27.95</v>
      </c>
      <c r="J321" s="19" t="n">
        <f aca="false">ROUND(F321*H321,2)</f>
        <v>20.11</v>
      </c>
      <c r="K321" s="19" t="n">
        <f aca="false">INDEX(Pricebook!$L$2:$L$1401,MATCH(D321,Pricebook!$A$2:$A$1401,0))</f>
        <v>30.35</v>
      </c>
      <c r="L321" s="19" t="n">
        <f aca="false">ROUND(F321*K321,2)</f>
        <v>30.35</v>
      </c>
      <c r="M321" s="24" t="n">
        <f aca="false">DATE(YEAR(C321),MONTH(C321),1)</f>
        <v>46113</v>
      </c>
    </row>
    <row r="322" customFormat="false" ht="15" hidden="false" customHeight="false" outlineLevel="0" collapsed="false">
      <c r="A322" s="21" t="s">
        <v>3052</v>
      </c>
      <c r="B322" s="21" t="s">
        <v>3044</v>
      </c>
      <c r="C322" s="23" t="n">
        <v>46118</v>
      </c>
      <c r="D322" s="21" t="s">
        <v>1312</v>
      </c>
      <c r="E322" s="21" t="s">
        <v>971</v>
      </c>
      <c r="F322" s="12" t="n">
        <v>10</v>
      </c>
      <c r="G322" s="19" t="n">
        <v>11.2</v>
      </c>
      <c r="H322" s="19" t="n">
        <v>8.32</v>
      </c>
      <c r="I322" s="19" t="n">
        <f aca="false">ROUND(F322*G322,2)</f>
        <v>112</v>
      </c>
      <c r="J322" s="19" t="n">
        <f aca="false">ROUND(F322*H322,2)</f>
        <v>83.2</v>
      </c>
      <c r="K322" s="19" t="n">
        <f aca="false">INDEX(Pricebook!$L$2:$L$1401,MATCH(D322,Pricebook!$A$2:$A$1401,0))</f>
        <v>13.1</v>
      </c>
      <c r="L322" s="19" t="n">
        <f aca="false">ROUND(F322*K322,2)</f>
        <v>131</v>
      </c>
      <c r="M322" s="24" t="n">
        <f aca="false">DATE(YEAR(C322),MONTH(C322),1)</f>
        <v>46113</v>
      </c>
    </row>
    <row r="323" customFormat="false" ht="15" hidden="false" customHeight="false" outlineLevel="0" collapsed="false">
      <c r="A323" s="21" t="s">
        <v>3052</v>
      </c>
      <c r="B323" s="21" t="s">
        <v>3044</v>
      </c>
      <c r="C323" s="23" t="n">
        <v>46118</v>
      </c>
      <c r="D323" s="21" t="s">
        <v>124</v>
      </c>
      <c r="E323" s="21" t="s">
        <v>108</v>
      </c>
      <c r="F323" s="12" t="n">
        <v>2</v>
      </c>
      <c r="G323" s="19" t="n">
        <v>62.45</v>
      </c>
      <c r="H323" s="19" t="n">
        <v>44.72</v>
      </c>
      <c r="I323" s="19" t="n">
        <f aca="false">ROUND(F323*G323,2)</f>
        <v>124.9</v>
      </c>
      <c r="J323" s="19" t="n">
        <f aca="false">ROUND(F323*H323,2)</f>
        <v>89.44</v>
      </c>
      <c r="K323" s="19" t="n">
        <f aca="false">INDEX(Pricebook!$L$2:$L$1401,MATCH(D323,Pricebook!$A$2:$A$1401,0))</f>
        <v>67.5</v>
      </c>
      <c r="L323" s="19" t="n">
        <f aca="false">ROUND(F323*K323,2)</f>
        <v>135</v>
      </c>
      <c r="M323" s="24" t="n">
        <f aca="false">DATE(YEAR(C323),MONTH(C323),1)</f>
        <v>46113</v>
      </c>
    </row>
    <row r="324" customFormat="false" ht="15" hidden="false" customHeight="false" outlineLevel="0" collapsed="false">
      <c r="A324" s="21" t="s">
        <v>3052</v>
      </c>
      <c r="B324" s="21" t="s">
        <v>3044</v>
      </c>
      <c r="C324" s="23" t="n">
        <v>46118</v>
      </c>
      <c r="D324" s="21" t="s">
        <v>1140</v>
      </c>
      <c r="E324" s="21" t="s">
        <v>971</v>
      </c>
      <c r="F324" s="12" t="n">
        <v>3</v>
      </c>
      <c r="G324" s="19" t="n">
        <v>4.4</v>
      </c>
      <c r="H324" s="19" t="n">
        <v>3.26</v>
      </c>
      <c r="I324" s="19" t="n">
        <f aca="false">ROUND(F324*G324,2)</f>
        <v>13.2</v>
      </c>
      <c r="J324" s="19" t="n">
        <f aca="false">ROUND(F324*H324,2)</f>
        <v>9.78</v>
      </c>
      <c r="K324" s="19" t="n">
        <f aca="false">INDEX(Pricebook!$L$2:$L$1401,MATCH(D324,Pricebook!$A$2:$A$1401,0))</f>
        <v>5.15</v>
      </c>
      <c r="L324" s="19" t="n">
        <f aca="false">ROUND(F324*K324,2)</f>
        <v>15.45</v>
      </c>
      <c r="M324" s="24" t="n">
        <f aca="false">DATE(YEAR(C324),MONTH(C324),1)</f>
        <v>46113</v>
      </c>
    </row>
    <row r="325" customFormat="false" ht="15" hidden="false" customHeight="false" outlineLevel="0" collapsed="false">
      <c r="A325" s="21" t="s">
        <v>3052</v>
      </c>
      <c r="B325" s="21" t="s">
        <v>3044</v>
      </c>
      <c r="C325" s="23" t="n">
        <v>46118</v>
      </c>
      <c r="D325" s="21" t="s">
        <v>292</v>
      </c>
      <c r="E325" s="21" t="s">
        <v>108</v>
      </c>
      <c r="F325" s="12" t="n">
        <v>3</v>
      </c>
      <c r="G325" s="19" t="n">
        <v>9.9</v>
      </c>
      <c r="H325" s="19" t="n">
        <v>7.1</v>
      </c>
      <c r="I325" s="19" t="n">
        <f aca="false">ROUND(F325*G325,2)</f>
        <v>29.7</v>
      </c>
      <c r="J325" s="19" t="n">
        <f aca="false">ROUND(F325*H325,2)</f>
        <v>21.3</v>
      </c>
      <c r="K325" s="19" t="n">
        <f aca="false">INDEX(Pricebook!$L$2:$L$1401,MATCH(D325,Pricebook!$A$2:$A$1401,0))</f>
        <v>10.75</v>
      </c>
      <c r="L325" s="19" t="n">
        <f aca="false">ROUND(F325*K325,2)</f>
        <v>32.25</v>
      </c>
      <c r="M325" s="24" t="n">
        <f aca="false">DATE(YEAR(C325),MONTH(C325),1)</f>
        <v>46113</v>
      </c>
    </row>
    <row r="326" customFormat="false" ht="15" hidden="false" customHeight="false" outlineLevel="0" collapsed="false">
      <c r="A326" s="21" t="s">
        <v>3052</v>
      </c>
      <c r="B326" s="21" t="s">
        <v>3044</v>
      </c>
      <c r="C326" s="23" t="n">
        <v>46118</v>
      </c>
      <c r="D326" s="21" t="s">
        <v>1308</v>
      </c>
      <c r="E326" s="21" t="s">
        <v>971</v>
      </c>
      <c r="F326" s="12" t="n">
        <v>3</v>
      </c>
      <c r="G326" s="19" t="n">
        <v>166.6</v>
      </c>
      <c r="H326" s="19" t="n">
        <v>122.14</v>
      </c>
      <c r="I326" s="19" t="n">
        <f aca="false">ROUND(F326*G326,2)</f>
        <v>499.8</v>
      </c>
      <c r="J326" s="19" t="n">
        <f aca="false">ROUND(F326*H326,2)</f>
        <v>366.42</v>
      </c>
      <c r="K326" s="19" t="n">
        <f aca="false">INDEX(Pricebook!$L$2:$L$1401,MATCH(D326,Pricebook!$A$2:$A$1401,0))</f>
        <v>183.3</v>
      </c>
      <c r="L326" s="19" t="n">
        <f aca="false">ROUND(F326*K326,2)</f>
        <v>549.9</v>
      </c>
      <c r="M326" s="24" t="n">
        <f aca="false">DATE(YEAR(C326),MONTH(C326),1)</f>
        <v>46113</v>
      </c>
    </row>
    <row r="327" customFormat="false" ht="15" hidden="false" customHeight="false" outlineLevel="0" collapsed="false">
      <c r="A327" s="21" t="s">
        <v>3052</v>
      </c>
      <c r="B327" s="21" t="s">
        <v>3044</v>
      </c>
      <c r="C327" s="23" t="n">
        <v>46118</v>
      </c>
      <c r="D327" s="21" t="s">
        <v>685</v>
      </c>
      <c r="E327" s="21" t="s">
        <v>366</v>
      </c>
      <c r="F327" s="12" t="n">
        <v>2</v>
      </c>
      <c r="G327" s="19" t="n">
        <v>53.3</v>
      </c>
      <c r="H327" s="19" t="n">
        <v>36.77</v>
      </c>
      <c r="I327" s="19" t="n">
        <f aca="false">ROUND(F327*G327,2)</f>
        <v>106.6</v>
      </c>
      <c r="J327" s="19" t="n">
        <f aca="false">ROUND(F327*H327,2)</f>
        <v>73.54</v>
      </c>
      <c r="K327" s="19" t="n">
        <f aca="false">INDEX(Pricebook!$L$2:$L$1401,MATCH(D327,Pricebook!$A$2:$A$1401,0))</f>
        <v>57.7</v>
      </c>
      <c r="L327" s="19" t="n">
        <f aca="false">ROUND(F327*K327,2)</f>
        <v>115.4</v>
      </c>
      <c r="M327" s="24" t="n">
        <f aca="false">DATE(YEAR(C327),MONTH(C327),1)</f>
        <v>46113</v>
      </c>
    </row>
    <row r="328" customFormat="false" ht="15" hidden="false" customHeight="false" outlineLevel="0" collapsed="false">
      <c r="A328" s="21" t="s">
        <v>3052</v>
      </c>
      <c r="B328" s="21" t="s">
        <v>3044</v>
      </c>
      <c r="C328" s="23" t="n">
        <v>46118</v>
      </c>
      <c r="D328" s="21" t="s">
        <v>1292</v>
      </c>
      <c r="E328" s="21" t="s">
        <v>971</v>
      </c>
      <c r="F328" s="12" t="n">
        <v>12</v>
      </c>
      <c r="G328" s="19" t="n">
        <v>2.8</v>
      </c>
      <c r="H328" s="19" t="n">
        <v>2.08</v>
      </c>
      <c r="I328" s="19" t="n">
        <f aca="false">ROUND(F328*G328,2)</f>
        <v>33.6</v>
      </c>
      <c r="J328" s="19" t="n">
        <f aca="false">ROUND(F328*H328,2)</f>
        <v>24.96</v>
      </c>
      <c r="K328" s="19" t="n">
        <f aca="false">INDEX(Pricebook!$L$2:$L$1401,MATCH(D328,Pricebook!$A$2:$A$1401,0))</f>
        <v>3.3</v>
      </c>
      <c r="L328" s="19" t="n">
        <f aca="false">ROUND(F328*K328,2)</f>
        <v>39.6</v>
      </c>
      <c r="M328" s="24" t="n">
        <f aca="false">DATE(YEAR(C328),MONTH(C328),1)</f>
        <v>46113</v>
      </c>
    </row>
    <row r="329" customFormat="false" ht="15" hidden="false" customHeight="false" outlineLevel="0" collapsed="false">
      <c r="A329" s="21" t="s">
        <v>3052</v>
      </c>
      <c r="B329" s="21" t="s">
        <v>3044</v>
      </c>
      <c r="C329" s="23" t="n">
        <v>46118</v>
      </c>
      <c r="D329" s="21" t="s">
        <v>2814</v>
      </c>
      <c r="E329" s="21" t="s">
        <v>2748</v>
      </c>
      <c r="F329" s="12" t="n">
        <v>5</v>
      </c>
      <c r="G329" s="19" t="n">
        <v>10.5</v>
      </c>
      <c r="H329" s="19" t="n">
        <v>5.86</v>
      </c>
      <c r="I329" s="19" t="n">
        <f aca="false">ROUND(F329*G329,2)</f>
        <v>52.5</v>
      </c>
      <c r="J329" s="19" t="n">
        <f aca="false">ROUND(F329*H329,2)</f>
        <v>29.3</v>
      </c>
      <c r="K329" s="19" t="n">
        <f aca="false">INDEX(Pricebook!$L$2:$L$1401,MATCH(D329,Pricebook!$A$2:$A$1401,0))</f>
        <v>11.35</v>
      </c>
      <c r="L329" s="19" t="n">
        <f aca="false">ROUND(F329*K329,2)</f>
        <v>56.75</v>
      </c>
      <c r="M329" s="24" t="n">
        <f aca="false">DATE(YEAR(C329),MONTH(C329),1)</f>
        <v>46113</v>
      </c>
    </row>
    <row r="330" customFormat="false" ht="15" hidden="false" customHeight="false" outlineLevel="0" collapsed="false">
      <c r="A330" s="21" t="s">
        <v>3052</v>
      </c>
      <c r="B330" s="21" t="s">
        <v>3044</v>
      </c>
      <c r="C330" s="23" t="n">
        <v>46118</v>
      </c>
      <c r="D330" s="21" t="s">
        <v>978</v>
      </c>
      <c r="E330" s="21" t="s">
        <v>971</v>
      </c>
      <c r="F330" s="12" t="n">
        <v>9</v>
      </c>
      <c r="G330" s="19" t="n">
        <v>5.95</v>
      </c>
      <c r="H330" s="19" t="n">
        <v>4.34</v>
      </c>
      <c r="I330" s="19" t="n">
        <f aca="false">ROUND(F330*G330,2)</f>
        <v>53.55</v>
      </c>
      <c r="J330" s="19" t="n">
        <f aca="false">ROUND(F330*H330,2)</f>
        <v>39.06</v>
      </c>
      <c r="K330" s="19" t="n">
        <f aca="false">INDEX(Pricebook!$L$2:$L$1401,MATCH(D330,Pricebook!$A$2:$A$1401,0))</f>
        <v>6.85</v>
      </c>
      <c r="L330" s="19" t="n">
        <f aca="false">ROUND(F330*K330,2)</f>
        <v>61.65</v>
      </c>
      <c r="M330" s="24" t="n">
        <f aca="false">DATE(YEAR(C330),MONTH(C330),1)</f>
        <v>46113</v>
      </c>
    </row>
    <row r="331" customFormat="false" ht="15" hidden="false" customHeight="false" outlineLevel="0" collapsed="false">
      <c r="A331" s="21" t="s">
        <v>3052</v>
      </c>
      <c r="B331" s="21" t="s">
        <v>3044</v>
      </c>
      <c r="C331" s="23" t="n">
        <v>46118</v>
      </c>
      <c r="D331" s="21" t="s">
        <v>1088</v>
      </c>
      <c r="E331" s="21" t="s">
        <v>971</v>
      </c>
      <c r="F331" s="12" t="n">
        <v>2</v>
      </c>
      <c r="G331" s="19" t="n">
        <v>72.65</v>
      </c>
      <c r="H331" s="19" t="n">
        <v>54.01</v>
      </c>
      <c r="I331" s="19" t="n">
        <f aca="false">ROUND(F331*G331,2)</f>
        <v>145.3</v>
      </c>
      <c r="J331" s="19" t="n">
        <f aca="false">ROUND(F331*H331,2)</f>
        <v>108.02</v>
      </c>
      <c r="K331" s="19" t="n">
        <f aca="false">INDEX(Pricebook!$L$2:$L$1401,MATCH(D331,Pricebook!$A$2:$A$1401,0))</f>
        <v>79.95</v>
      </c>
      <c r="L331" s="19" t="n">
        <f aca="false">ROUND(F331*K331,2)</f>
        <v>159.9</v>
      </c>
      <c r="M331" s="24" t="n">
        <f aca="false">DATE(YEAR(C331),MONTH(C331),1)</f>
        <v>46113</v>
      </c>
    </row>
    <row r="332" customFormat="false" ht="15" hidden="false" customHeight="false" outlineLevel="0" collapsed="false">
      <c r="A332" s="21" t="s">
        <v>3052</v>
      </c>
      <c r="B332" s="21" t="s">
        <v>3044</v>
      </c>
      <c r="C332" s="23" t="n">
        <v>46118</v>
      </c>
      <c r="D332" s="21" t="s">
        <v>2902</v>
      </c>
      <c r="E332" s="21" t="s">
        <v>2748</v>
      </c>
      <c r="F332" s="12" t="n">
        <v>10</v>
      </c>
      <c r="G332" s="19" t="n">
        <v>6.2</v>
      </c>
      <c r="H332" s="19" t="n">
        <v>3.5</v>
      </c>
      <c r="I332" s="19" t="n">
        <f aca="false">ROUND(F332*G332,2)</f>
        <v>62</v>
      </c>
      <c r="J332" s="19" t="n">
        <f aca="false">ROUND(F332*H332,2)</f>
        <v>35</v>
      </c>
      <c r="K332" s="19" t="n">
        <f aca="false">INDEX(Pricebook!$L$2:$L$1401,MATCH(D332,Pricebook!$A$2:$A$1401,0))</f>
        <v>6.75</v>
      </c>
      <c r="L332" s="19" t="n">
        <f aca="false">ROUND(F332*K332,2)</f>
        <v>67.5</v>
      </c>
      <c r="M332" s="24" t="n">
        <f aca="false">DATE(YEAR(C332),MONTH(C332),1)</f>
        <v>46113</v>
      </c>
    </row>
    <row r="333" customFormat="false" ht="15" hidden="false" customHeight="false" outlineLevel="0" collapsed="false">
      <c r="A333" s="21" t="s">
        <v>3052</v>
      </c>
      <c r="B333" s="21" t="s">
        <v>3044</v>
      </c>
      <c r="C333" s="23" t="n">
        <v>46118</v>
      </c>
      <c r="D333" s="21" t="s">
        <v>205</v>
      </c>
      <c r="E333" s="21" t="s">
        <v>108</v>
      </c>
      <c r="F333" s="12" t="n">
        <v>2</v>
      </c>
      <c r="G333" s="19" t="n">
        <v>73.3</v>
      </c>
      <c r="H333" s="19" t="n">
        <v>53.05</v>
      </c>
      <c r="I333" s="19" t="n">
        <f aca="false">ROUND(F333*G333,2)</f>
        <v>146.6</v>
      </c>
      <c r="J333" s="19" t="n">
        <f aca="false">ROUND(F333*H333,2)</f>
        <v>106.1</v>
      </c>
      <c r="K333" s="19" t="n">
        <f aca="false">INDEX(Pricebook!$L$2:$L$1401,MATCH(D333,Pricebook!$A$2:$A$1401,0))</f>
        <v>80.05</v>
      </c>
      <c r="L333" s="19" t="n">
        <f aca="false">ROUND(F333*K333,2)</f>
        <v>160.1</v>
      </c>
      <c r="M333" s="24" t="n">
        <f aca="false">DATE(YEAR(C333),MONTH(C333),1)</f>
        <v>46113</v>
      </c>
    </row>
    <row r="334" customFormat="false" ht="15" hidden="false" customHeight="false" outlineLevel="0" collapsed="false">
      <c r="A334" s="21" t="s">
        <v>3052</v>
      </c>
      <c r="B334" s="21" t="s">
        <v>3044</v>
      </c>
      <c r="C334" s="23" t="n">
        <v>46118</v>
      </c>
      <c r="D334" s="21" t="s">
        <v>1424</v>
      </c>
      <c r="E334" s="21" t="s">
        <v>971</v>
      </c>
      <c r="F334" s="12" t="n">
        <v>9</v>
      </c>
      <c r="G334" s="19" t="n">
        <v>12.3</v>
      </c>
      <c r="H334" s="19" t="n">
        <v>8.97</v>
      </c>
      <c r="I334" s="19" t="n">
        <f aca="false">ROUND(F334*G334,2)</f>
        <v>110.7</v>
      </c>
      <c r="J334" s="19" t="n">
        <f aca="false">ROUND(F334*H334,2)</f>
        <v>80.73</v>
      </c>
      <c r="K334" s="19" t="n">
        <f aca="false">INDEX(Pricebook!$L$2:$L$1401,MATCH(D334,Pricebook!$A$2:$A$1401,0))</f>
        <v>14.15</v>
      </c>
      <c r="L334" s="19" t="n">
        <f aca="false">ROUND(F334*K334,2)</f>
        <v>127.35</v>
      </c>
      <c r="M334" s="24" t="n">
        <f aca="false">DATE(YEAR(C334),MONTH(C334),1)</f>
        <v>46113</v>
      </c>
    </row>
    <row r="335" customFormat="false" ht="15" hidden="false" customHeight="false" outlineLevel="0" collapsed="false">
      <c r="A335" s="21" t="s">
        <v>3052</v>
      </c>
      <c r="B335" s="21" t="s">
        <v>3044</v>
      </c>
      <c r="C335" s="23" t="n">
        <v>46118</v>
      </c>
      <c r="D335" s="21" t="s">
        <v>169</v>
      </c>
      <c r="E335" s="21" t="s">
        <v>108</v>
      </c>
      <c r="F335" s="12" t="n">
        <v>1</v>
      </c>
      <c r="G335" s="19" t="n">
        <v>68</v>
      </c>
      <c r="H335" s="19" t="n">
        <v>48.95</v>
      </c>
      <c r="I335" s="19" t="n">
        <f aca="false">ROUND(F335*G335,2)</f>
        <v>68</v>
      </c>
      <c r="J335" s="19" t="n">
        <f aca="false">ROUND(F335*H335,2)</f>
        <v>48.95</v>
      </c>
      <c r="K335" s="19" t="n">
        <f aca="false">INDEX(Pricebook!$L$2:$L$1401,MATCH(D335,Pricebook!$A$2:$A$1401,0))</f>
        <v>73.85</v>
      </c>
      <c r="L335" s="19" t="n">
        <f aca="false">ROUND(F335*K335,2)</f>
        <v>73.85</v>
      </c>
      <c r="M335" s="24" t="n">
        <f aca="false">DATE(YEAR(C335),MONTH(C335),1)</f>
        <v>46113</v>
      </c>
    </row>
    <row r="336" customFormat="false" ht="15" hidden="false" customHeight="false" outlineLevel="0" collapsed="false">
      <c r="A336" s="21" t="s">
        <v>3052</v>
      </c>
      <c r="B336" s="21" t="s">
        <v>3044</v>
      </c>
      <c r="C336" s="23" t="n">
        <v>46118</v>
      </c>
      <c r="D336" s="21" t="s">
        <v>142</v>
      </c>
      <c r="E336" s="21" t="s">
        <v>108</v>
      </c>
      <c r="F336" s="12" t="n">
        <v>2</v>
      </c>
      <c r="G336" s="19" t="n">
        <v>15.85</v>
      </c>
      <c r="H336" s="19" t="n">
        <v>13.18</v>
      </c>
      <c r="I336" s="19" t="n">
        <f aca="false">ROUND(F336*G336,2)</f>
        <v>31.7</v>
      </c>
      <c r="J336" s="19" t="n">
        <f aca="false">ROUND(F336*H336,2)</f>
        <v>26.36</v>
      </c>
      <c r="K336" s="19" t="n">
        <f aca="false">INDEX(Pricebook!$L$2:$L$1401,MATCH(D336,Pricebook!$A$2:$A$1401,0))</f>
        <v>17.4</v>
      </c>
      <c r="L336" s="19" t="n">
        <f aca="false">ROUND(F336*K336,2)</f>
        <v>34.8</v>
      </c>
      <c r="M336" s="24" t="n">
        <f aca="false">DATE(YEAR(C336),MONTH(C336),1)</f>
        <v>46113</v>
      </c>
    </row>
    <row r="337" customFormat="false" ht="15" hidden="false" customHeight="false" outlineLevel="0" collapsed="false">
      <c r="A337" s="21" t="s">
        <v>3052</v>
      </c>
      <c r="B337" s="21" t="s">
        <v>3044</v>
      </c>
      <c r="C337" s="23" t="n">
        <v>46118</v>
      </c>
      <c r="D337" s="21" t="s">
        <v>432</v>
      </c>
      <c r="E337" s="21" t="s">
        <v>366</v>
      </c>
      <c r="F337" s="12" t="n">
        <v>1</v>
      </c>
      <c r="G337" s="19" t="n">
        <v>15.45</v>
      </c>
      <c r="H337" s="19" t="n">
        <v>10.64</v>
      </c>
      <c r="I337" s="19" t="n">
        <f aca="false">ROUND(F337*G337,2)</f>
        <v>15.45</v>
      </c>
      <c r="J337" s="19" t="n">
        <f aca="false">ROUND(F337*H337,2)</f>
        <v>10.64</v>
      </c>
      <c r="K337" s="19" t="n">
        <f aca="false">INDEX(Pricebook!$L$2:$L$1401,MATCH(D337,Pricebook!$A$2:$A$1401,0))</f>
        <v>16.7</v>
      </c>
      <c r="L337" s="19" t="n">
        <f aca="false">ROUND(F337*K337,2)</f>
        <v>16.7</v>
      </c>
      <c r="M337" s="24" t="n">
        <f aca="false">DATE(YEAR(C337),MONTH(C337),1)</f>
        <v>46113</v>
      </c>
    </row>
    <row r="338" customFormat="false" ht="15" hidden="false" customHeight="false" outlineLevel="0" collapsed="false">
      <c r="A338" s="21" t="s">
        <v>3052</v>
      </c>
      <c r="B338" s="21" t="s">
        <v>3044</v>
      </c>
      <c r="C338" s="23" t="n">
        <v>46118</v>
      </c>
      <c r="D338" s="21" t="s">
        <v>1044</v>
      </c>
      <c r="E338" s="21" t="s">
        <v>971</v>
      </c>
      <c r="F338" s="12" t="n">
        <v>3</v>
      </c>
      <c r="G338" s="19" t="n">
        <v>59.5</v>
      </c>
      <c r="H338" s="19" t="n">
        <v>43.69</v>
      </c>
      <c r="I338" s="19" t="n">
        <f aca="false">ROUND(F338*G338,2)</f>
        <v>178.5</v>
      </c>
      <c r="J338" s="19" t="n">
        <f aca="false">ROUND(F338*H338,2)</f>
        <v>131.07</v>
      </c>
      <c r="K338" s="19" t="n">
        <f aca="false">INDEX(Pricebook!$L$2:$L$1401,MATCH(D338,Pricebook!$A$2:$A$1401,0))</f>
        <v>68.85</v>
      </c>
      <c r="L338" s="19" t="n">
        <f aca="false">ROUND(F338*K338,2)</f>
        <v>206.55</v>
      </c>
      <c r="M338" s="24" t="n">
        <f aca="false">DATE(YEAR(C338),MONTH(C338),1)</f>
        <v>46113</v>
      </c>
    </row>
    <row r="339" customFormat="false" ht="15" hidden="false" customHeight="false" outlineLevel="0" collapsed="false">
      <c r="A339" s="21" t="s">
        <v>3053</v>
      </c>
      <c r="B339" s="21" t="s">
        <v>3054</v>
      </c>
      <c r="C339" s="23" t="n">
        <v>46118</v>
      </c>
      <c r="D339" s="21" t="s">
        <v>2138</v>
      </c>
      <c r="E339" s="21" t="s">
        <v>1941</v>
      </c>
      <c r="F339" s="12" t="n">
        <v>5</v>
      </c>
      <c r="G339" s="19" t="n">
        <v>102.65</v>
      </c>
      <c r="H339" s="19" t="n">
        <v>64.68</v>
      </c>
      <c r="I339" s="19" t="n">
        <f aca="false">ROUND(F339*G339,2)</f>
        <v>513.25</v>
      </c>
      <c r="J339" s="19" t="n">
        <f aca="false">ROUND(F339*H339,2)</f>
        <v>323.4</v>
      </c>
      <c r="K339" s="19" t="n">
        <f aca="false">INDEX(Pricebook!$L$2:$L$1401,MATCH(D339,Pricebook!$A$2:$A$1401,0))</f>
        <v>107</v>
      </c>
      <c r="L339" s="19" t="n">
        <f aca="false">ROUND(F339*K339,2)</f>
        <v>535</v>
      </c>
      <c r="M339" s="24" t="n">
        <f aca="false">DATE(YEAR(C339),MONTH(C339),1)</f>
        <v>46113</v>
      </c>
    </row>
    <row r="340" customFormat="false" ht="15" hidden="false" customHeight="false" outlineLevel="0" collapsed="false">
      <c r="A340" s="21" t="s">
        <v>3053</v>
      </c>
      <c r="B340" s="21" t="s">
        <v>3054</v>
      </c>
      <c r="C340" s="23" t="n">
        <v>46118</v>
      </c>
      <c r="D340" s="21" t="s">
        <v>2126</v>
      </c>
      <c r="E340" s="21" t="s">
        <v>1941</v>
      </c>
      <c r="F340" s="12" t="n">
        <v>4</v>
      </c>
      <c r="G340" s="19" t="n">
        <v>134.4</v>
      </c>
      <c r="H340" s="19" t="n">
        <v>84.8</v>
      </c>
      <c r="I340" s="19" t="n">
        <f aca="false">ROUND(F340*G340,2)</f>
        <v>537.6</v>
      </c>
      <c r="J340" s="19" t="n">
        <f aca="false">ROUND(F340*H340,2)</f>
        <v>339.2</v>
      </c>
      <c r="K340" s="19" t="n">
        <f aca="false">INDEX(Pricebook!$L$2:$L$1401,MATCH(D340,Pricebook!$A$2:$A$1401,0))</f>
        <v>140.25</v>
      </c>
      <c r="L340" s="19" t="n">
        <f aca="false">ROUND(F340*K340,2)</f>
        <v>561</v>
      </c>
      <c r="M340" s="24" t="n">
        <f aca="false">DATE(YEAR(C340),MONTH(C340),1)</f>
        <v>46113</v>
      </c>
    </row>
    <row r="341" customFormat="false" ht="15" hidden="false" customHeight="false" outlineLevel="0" collapsed="false">
      <c r="A341" s="21" t="s">
        <v>3053</v>
      </c>
      <c r="B341" s="21" t="s">
        <v>3054</v>
      </c>
      <c r="C341" s="23" t="n">
        <v>46118</v>
      </c>
      <c r="D341" s="21" t="s">
        <v>1198</v>
      </c>
      <c r="E341" s="21" t="s">
        <v>971</v>
      </c>
      <c r="F341" s="12" t="n">
        <v>12</v>
      </c>
      <c r="G341" s="19" t="n">
        <v>2.4</v>
      </c>
      <c r="H341" s="19" t="n">
        <v>2.01</v>
      </c>
      <c r="I341" s="19" t="n">
        <f aca="false">ROUND(F341*G341,2)</f>
        <v>28.8</v>
      </c>
      <c r="J341" s="19" t="n">
        <f aca="false">ROUND(F341*H341,2)</f>
        <v>24.12</v>
      </c>
      <c r="K341" s="19" t="n">
        <f aca="false">INDEX(Pricebook!$L$2:$L$1401,MATCH(D341,Pricebook!$A$2:$A$1401,0))</f>
        <v>2.4</v>
      </c>
      <c r="L341" s="19" t="n">
        <f aca="false">ROUND(F341*K341,2)</f>
        <v>28.8</v>
      </c>
      <c r="M341" s="24" t="n">
        <f aca="false">DATE(YEAR(C341),MONTH(C341),1)</f>
        <v>46113</v>
      </c>
    </row>
    <row r="342" customFormat="false" ht="15" hidden="false" customHeight="false" outlineLevel="0" collapsed="false">
      <c r="A342" s="21" t="s">
        <v>3053</v>
      </c>
      <c r="B342" s="21" t="s">
        <v>3054</v>
      </c>
      <c r="C342" s="23" t="n">
        <v>46118</v>
      </c>
      <c r="D342" s="21" t="s">
        <v>1250</v>
      </c>
      <c r="E342" s="21" t="s">
        <v>971</v>
      </c>
      <c r="F342" s="12" t="n">
        <v>1</v>
      </c>
      <c r="G342" s="19" t="n">
        <v>63.65</v>
      </c>
      <c r="H342" s="19" t="n">
        <v>46.85</v>
      </c>
      <c r="I342" s="19" t="n">
        <f aca="false">ROUND(F342*G342,2)</f>
        <v>63.65</v>
      </c>
      <c r="J342" s="19" t="n">
        <f aca="false">ROUND(F342*H342,2)</f>
        <v>46.85</v>
      </c>
      <c r="K342" s="19" t="n">
        <f aca="false">INDEX(Pricebook!$L$2:$L$1401,MATCH(D342,Pricebook!$A$2:$A$1401,0))</f>
        <v>73.8</v>
      </c>
      <c r="L342" s="19" t="n">
        <f aca="false">ROUND(F342*K342,2)</f>
        <v>73.8</v>
      </c>
      <c r="M342" s="24" t="n">
        <f aca="false">DATE(YEAR(C342),MONTH(C342),1)</f>
        <v>46113</v>
      </c>
    </row>
    <row r="343" customFormat="false" ht="15" hidden="false" customHeight="false" outlineLevel="0" collapsed="false">
      <c r="A343" s="21" t="s">
        <v>3053</v>
      </c>
      <c r="B343" s="21" t="s">
        <v>3054</v>
      </c>
      <c r="C343" s="23" t="n">
        <v>46118</v>
      </c>
      <c r="D343" s="21" t="s">
        <v>2034</v>
      </c>
      <c r="E343" s="21" t="s">
        <v>1941</v>
      </c>
      <c r="F343" s="12" t="n">
        <v>3</v>
      </c>
      <c r="G343" s="19" t="n">
        <v>44.55</v>
      </c>
      <c r="H343" s="19" t="n">
        <v>28.1</v>
      </c>
      <c r="I343" s="19" t="n">
        <f aca="false">ROUND(F343*G343,2)</f>
        <v>133.65</v>
      </c>
      <c r="J343" s="19" t="n">
        <f aca="false">ROUND(F343*H343,2)</f>
        <v>84.3</v>
      </c>
      <c r="K343" s="19" t="n">
        <f aca="false">INDEX(Pricebook!$L$2:$L$1401,MATCH(D343,Pricebook!$A$2:$A$1401,0))</f>
        <v>46.5</v>
      </c>
      <c r="L343" s="19" t="n">
        <f aca="false">ROUND(F343*K343,2)</f>
        <v>139.5</v>
      </c>
      <c r="M343" s="24" t="n">
        <f aca="false">DATE(YEAR(C343),MONTH(C343),1)</f>
        <v>46113</v>
      </c>
    </row>
    <row r="344" customFormat="false" ht="15" hidden="false" customHeight="false" outlineLevel="0" collapsed="false">
      <c r="A344" s="21" t="s">
        <v>3055</v>
      </c>
      <c r="B344" s="21" t="s">
        <v>3056</v>
      </c>
      <c r="C344" s="23" t="n">
        <v>46119</v>
      </c>
      <c r="D344" s="21" t="s">
        <v>2226</v>
      </c>
      <c r="E344" s="21" t="s">
        <v>2202</v>
      </c>
      <c r="F344" s="12" t="n">
        <v>3</v>
      </c>
      <c r="G344" s="19" t="n">
        <v>51.6</v>
      </c>
      <c r="H344" s="19" t="n">
        <v>30.31</v>
      </c>
      <c r="I344" s="19" t="n">
        <f aca="false">ROUND(F344*G344,2)</f>
        <v>154.8</v>
      </c>
      <c r="J344" s="19" t="n">
        <f aca="false">ROUND(F344*H344,2)</f>
        <v>90.93</v>
      </c>
      <c r="K344" s="19" t="n">
        <f aca="false">INDEX(Pricebook!$L$2:$L$1401,MATCH(D344,Pricebook!$A$2:$A$1401,0))</f>
        <v>54.65</v>
      </c>
      <c r="L344" s="19" t="n">
        <f aca="false">ROUND(F344*K344,2)</f>
        <v>163.95</v>
      </c>
      <c r="M344" s="24" t="n">
        <f aca="false">DATE(YEAR(C344),MONTH(C344),1)</f>
        <v>46113</v>
      </c>
    </row>
    <row r="345" customFormat="false" ht="15" hidden="false" customHeight="false" outlineLevel="0" collapsed="false">
      <c r="A345" s="21" t="s">
        <v>3055</v>
      </c>
      <c r="B345" s="21" t="s">
        <v>3056</v>
      </c>
      <c r="C345" s="23" t="n">
        <v>46119</v>
      </c>
      <c r="D345" s="21" t="s">
        <v>1456</v>
      </c>
      <c r="E345" s="21" t="s">
        <v>1452</v>
      </c>
      <c r="F345" s="12" t="n">
        <v>1</v>
      </c>
      <c r="G345" s="19" t="n">
        <v>200</v>
      </c>
      <c r="H345" s="19" t="n">
        <v>122.03</v>
      </c>
      <c r="I345" s="19" t="n">
        <f aca="false">ROUND(F345*G345,2)</f>
        <v>200</v>
      </c>
      <c r="J345" s="19" t="n">
        <f aca="false">ROUND(F345*H345,2)</f>
        <v>122.03</v>
      </c>
      <c r="K345" s="19" t="n">
        <f aca="false">INDEX(Pricebook!$L$2:$L$1401,MATCH(D345,Pricebook!$A$2:$A$1401,0))</f>
        <v>207.5</v>
      </c>
      <c r="L345" s="19" t="n">
        <f aca="false">ROUND(F345*K345,2)</f>
        <v>207.5</v>
      </c>
      <c r="M345" s="24" t="n">
        <f aca="false">DATE(YEAR(C345),MONTH(C345),1)</f>
        <v>46113</v>
      </c>
    </row>
    <row r="346" customFormat="false" ht="15" hidden="false" customHeight="false" outlineLevel="0" collapsed="false">
      <c r="A346" s="21" t="s">
        <v>3055</v>
      </c>
      <c r="B346" s="21" t="s">
        <v>3056</v>
      </c>
      <c r="C346" s="23" t="n">
        <v>46119</v>
      </c>
      <c r="D346" s="21" t="s">
        <v>2208</v>
      </c>
      <c r="E346" s="21" t="s">
        <v>2202</v>
      </c>
      <c r="F346" s="12" t="n">
        <v>3</v>
      </c>
      <c r="G346" s="19" t="n">
        <v>35.2</v>
      </c>
      <c r="H346" s="19" t="n">
        <v>20.79</v>
      </c>
      <c r="I346" s="19" t="n">
        <f aca="false">ROUND(F346*G346,2)</f>
        <v>105.6</v>
      </c>
      <c r="J346" s="19" t="n">
        <f aca="false">ROUND(F346*H346,2)</f>
        <v>62.37</v>
      </c>
      <c r="K346" s="19" t="n">
        <f aca="false">INDEX(Pricebook!$L$2:$L$1401,MATCH(D346,Pricebook!$A$2:$A$1401,0))</f>
        <v>37.5</v>
      </c>
      <c r="L346" s="19" t="n">
        <f aca="false">ROUND(F346*K346,2)</f>
        <v>112.5</v>
      </c>
      <c r="M346" s="24" t="n">
        <f aca="false">DATE(YEAR(C346),MONTH(C346),1)</f>
        <v>46113</v>
      </c>
    </row>
    <row r="347" customFormat="false" ht="15" hidden="false" customHeight="false" outlineLevel="0" collapsed="false">
      <c r="A347" s="21" t="s">
        <v>3055</v>
      </c>
      <c r="B347" s="21" t="s">
        <v>3056</v>
      </c>
      <c r="C347" s="23" t="n">
        <v>46119</v>
      </c>
      <c r="D347" s="21" t="s">
        <v>903</v>
      </c>
      <c r="E347" s="21" t="s">
        <v>366</v>
      </c>
      <c r="F347" s="12" t="n">
        <v>3</v>
      </c>
      <c r="G347" s="19" t="n">
        <v>12.2</v>
      </c>
      <c r="H347" s="19" t="n">
        <v>8.37</v>
      </c>
      <c r="I347" s="19" t="n">
        <f aca="false">ROUND(F347*G347,2)</f>
        <v>36.6</v>
      </c>
      <c r="J347" s="19" t="n">
        <f aca="false">ROUND(F347*H347,2)</f>
        <v>25.11</v>
      </c>
      <c r="K347" s="19" t="n">
        <f aca="false">INDEX(Pricebook!$L$2:$L$1401,MATCH(D347,Pricebook!$A$2:$A$1401,0))</f>
        <v>13.15</v>
      </c>
      <c r="L347" s="19" t="n">
        <f aca="false">ROUND(F347*K347,2)</f>
        <v>39.45</v>
      </c>
      <c r="M347" s="24" t="n">
        <f aca="false">DATE(YEAR(C347),MONTH(C347),1)</f>
        <v>46113</v>
      </c>
    </row>
    <row r="348" customFormat="false" ht="15" hidden="false" customHeight="false" outlineLevel="0" collapsed="false">
      <c r="A348" s="21" t="s">
        <v>3055</v>
      </c>
      <c r="B348" s="21" t="s">
        <v>3056</v>
      </c>
      <c r="C348" s="23" t="n">
        <v>46119</v>
      </c>
      <c r="D348" s="21" t="s">
        <v>1687</v>
      </c>
      <c r="E348" s="21" t="s">
        <v>1452</v>
      </c>
      <c r="F348" s="12" t="n">
        <v>16</v>
      </c>
      <c r="G348" s="19" t="n">
        <v>39.5</v>
      </c>
      <c r="H348" s="19" t="n">
        <v>23.67</v>
      </c>
      <c r="I348" s="19" t="n">
        <f aca="false">ROUND(F348*G348,2)</f>
        <v>632</v>
      </c>
      <c r="J348" s="19" t="n">
        <f aca="false">ROUND(F348*H348,2)</f>
        <v>378.72</v>
      </c>
      <c r="K348" s="19" t="n">
        <f aca="false">INDEX(Pricebook!$L$2:$L$1401,MATCH(D348,Pricebook!$A$2:$A$1401,0))</f>
        <v>40.25</v>
      </c>
      <c r="L348" s="19" t="n">
        <f aca="false">ROUND(F348*K348,2)</f>
        <v>644</v>
      </c>
      <c r="M348" s="24" t="n">
        <f aca="false">DATE(YEAR(C348),MONTH(C348),1)</f>
        <v>46113</v>
      </c>
    </row>
    <row r="349" customFormat="false" ht="15" hidden="false" customHeight="false" outlineLevel="0" collapsed="false">
      <c r="A349" s="21" t="s">
        <v>3055</v>
      </c>
      <c r="B349" s="21" t="s">
        <v>3056</v>
      </c>
      <c r="C349" s="23" t="n">
        <v>46119</v>
      </c>
      <c r="D349" s="21" t="s">
        <v>1637</v>
      </c>
      <c r="E349" s="21" t="s">
        <v>1452</v>
      </c>
      <c r="F349" s="12" t="n">
        <v>3</v>
      </c>
      <c r="G349" s="19" t="n">
        <v>45</v>
      </c>
      <c r="H349" s="19" t="n">
        <v>29.65</v>
      </c>
      <c r="I349" s="19" t="n">
        <f aca="false">ROUND(F349*G349,2)</f>
        <v>135</v>
      </c>
      <c r="J349" s="19" t="n">
        <f aca="false">ROUND(F349*H349,2)</f>
        <v>88.95</v>
      </c>
      <c r="K349" s="19" t="n">
        <f aca="false">INDEX(Pricebook!$L$2:$L$1401,MATCH(D349,Pricebook!$A$2:$A$1401,0))</f>
        <v>45.85</v>
      </c>
      <c r="L349" s="19" t="n">
        <f aca="false">ROUND(F349*K349,2)</f>
        <v>137.55</v>
      </c>
      <c r="M349" s="24" t="n">
        <f aca="false">DATE(YEAR(C349),MONTH(C349),1)</f>
        <v>46113</v>
      </c>
    </row>
    <row r="350" customFormat="false" ht="15" hidden="false" customHeight="false" outlineLevel="0" collapsed="false">
      <c r="A350" s="21" t="s">
        <v>3055</v>
      </c>
      <c r="B350" s="21" t="s">
        <v>3056</v>
      </c>
      <c r="C350" s="23" t="n">
        <v>46119</v>
      </c>
      <c r="D350" s="21" t="s">
        <v>1654</v>
      </c>
      <c r="E350" s="21" t="s">
        <v>1452</v>
      </c>
      <c r="F350" s="12" t="n">
        <v>1</v>
      </c>
      <c r="G350" s="19" t="n">
        <v>98.6</v>
      </c>
      <c r="H350" s="19" t="n">
        <v>69.97</v>
      </c>
      <c r="I350" s="19" t="n">
        <f aca="false">ROUND(F350*G350,2)</f>
        <v>98.6</v>
      </c>
      <c r="J350" s="19" t="n">
        <f aca="false">ROUND(F350*H350,2)</f>
        <v>69.97</v>
      </c>
      <c r="K350" s="19" t="n">
        <f aca="false">INDEX(Pricebook!$L$2:$L$1401,MATCH(D350,Pricebook!$A$2:$A$1401,0))</f>
        <v>102</v>
      </c>
      <c r="L350" s="19" t="n">
        <f aca="false">ROUND(F350*K350,2)</f>
        <v>102</v>
      </c>
      <c r="M350" s="24" t="n">
        <f aca="false">DATE(YEAR(C350),MONTH(C350),1)</f>
        <v>46113</v>
      </c>
    </row>
    <row r="351" customFormat="false" ht="15" hidden="false" customHeight="false" outlineLevel="0" collapsed="false">
      <c r="A351" s="21" t="s">
        <v>3055</v>
      </c>
      <c r="B351" s="21" t="s">
        <v>3056</v>
      </c>
      <c r="C351" s="23" t="n">
        <v>46119</v>
      </c>
      <c r="D351" s="21" t="s">
        <v>1753</v>
      </c>
      <c r="E351" s="21" t="s">
        <v>1452</v>
      </c>
      <c r="F351" s="12" t="n">
        <v>4</v>
      </c>
      <c r="G351" s="19" t="n">
        <v>39.7</v>
      </c>
      <c r="H351" s="19" t="n">
        <v>24.22</v>
      </c>
      <c r="I351" s="19" t="n">
        <f aca="false">ROUND(F351*G351,2)</f>
        <v>158.8</v>
      </c>
      <c r="J351" s="19" t="n">
        <f aca="false">ROUND(F351*H351,2)</f>
        <v>96.88</v>
      </c>
      <c r="K351" s="19" t="n">
        <f aca="false">INDEX(Pricebook!$L$2:$L$1401,MATCH(D351,Pricebook!$A$2:$A$1401,0))</f>
        <v>41.2</v>
      </c>
      <c r="L351" s="19" t="n">
        <f aca="false">ROUND(F351*K351,2)</f>
        <v>164.8</v>
      </c>
      <c r="M351" s="24" t="n">
        <f aca="false">DATE(YEAR(C351),MONTH(C351),1)</f>
        <v>46113</v>
      </c>
    </row>
    <row r="352" customFormat="false" ht="15" hidden="false" customHeight="false" outlineLevel="0" collapsed="false">
      <c r="A352" s="21" t="s">
        <v>3055</v>
      </c>
      <c r="B352" s="21" t="s">
        <v>3056</v>
      </c>
      <c r="C352" s="23" t="n">
        <v>46119</v>
      </c>
      <c r="D352" s="21" t="s">
        <v>403</v>
      </c>
      <c r="E352" s="21" t="s">
        <v>366</v>
      </c>
      <c r="F352" s="12" t="n">
        <v>3</v>
      </c>
      <c r="G352" s="19" t="n">
        <v>18.35</v>
      </c>
      <c r="H352" s="19" t="n">
        <v>13.26</v>
      </c>
      <c r="I352" s="19" t="n">
        <f aca="false">ROUND(F352*G352,2)</f>
        <v>55.05</v>
      </c>
      <c r="J352" s="19" t="n">
        <f aca="false">ROUND(F352*H352,2)</f>
        <v>39.78</v>
      </c>
      <c r="K352" s="19" t="n">
        <f aca="false">INDEX(Pricebook!$L$2:$L$1401,MATCH(D352,Pricebook!$A$2:$A$1401,0))</f>
        <v>19.65</v>
      </c>
      <c r="L352" s="19" t="n">
        <f aca="false">ROUND(F352*K352,2)</f>
        <v>58.95</v>
      </c>
      <c r="M352" s="24" t="n">
        <f aca="false">DATE(YEAR(C352),MONTH(C352),1)</f>
        <v>46113</v>
      </c>
    </row>
    <row r="353" customFormat="false" ht="15" hidden="false" customHeight="false" outlineLevel="0" collapsed="false">
      <c r="A353" s="21" t="s">
        <v>3055</v>
      </c>
      <c r="B353" s="21" t="s">
        <v>3056</v>
      </c>
      <c r="C353" s="23" t="n">
        <v>46119</v>
      </c>
      <c r="D353" s="21" t="s">
        <v>1829</v>
      </c>
      <c r="E353" s="21" t="s">
        <v>1452</v>
      </c>
      <c r="F353" s="12" t="n">
        <v>3</v>
      </c>
      <c r="G353" s="19" t="n">
        <v>80</v>
      </c>
      <c r="H353" s="19" t="n">
        <v>48.85</v>
      </c>
      <c r="I353" s="19" t="n">
        <f aca="false">ROUND(F353*G353,2)</f>
        <v>240</v>
      </c>
      <c r="J353" s="19" t="n">
        <f aca="false">ROUND(F353*H353,2)</f>
        <v>146.55</v>
      </c>
      <c r="K353" s="19" t="n">
        <f aca="false">INDEX(Pricebook!$L$2:$L$1401,MATCH(D353,Pricebook!$A$2:$A$1401,0))</f>
        <v>83.05</v>
      </c>
      <c r="L353" s="19" t="n">
        <f aca="false">ROUND(F353*K353,2)</f>
        <v>249.15</v>
      </c>
      <c r="M353" s="24" t="n">
        <f aca="false">DATE(YEAR(C353),MONTH(C353),1)</f>
        <v>46113</v>
      </c>
    </row>
    <row r="354" customFormat="false" ht="15" hidden="false" customHeight="false" outlineLevel="0" collapsed="false">
      <c r="A354" s="21" t="s">
        <v>3057</v>
      </c>
      <c r="B354" s="21" t="s">
        <v>3058</v>
      </c>
      <c r="C354" s="23" t="n">
        <v>46119</v>
      </c>
      <c r="D354" s="21" t="s">
        <v>408</v>
      </c>
      <c r="E354" s="21" t="s">
        <v>366</v>
      </c>
      <c r="F354" s="12" t="n">
        <v>3</v>
      </c>
      <c r="G354" s="19" t="n">
        <v>14.35</v>
      </c>
      <c r="H354" s="19" t="n">
        <v>9.85</v>
      </c>
      <c r="I354" s="19" t="n">
        <f aca="false">ROUND(F354*G354,2)</f>
        <v>43.05</v>
      </c>
      <c r="J354" s="19" t="n">
        <f aca="false">ROUND(F354*H354,2)</f>
        <v>29.55</v>
      </c>
      <c r="K354" s="19" t="n">
        <f aca="false">INDEX(Pricebook!$L$2:$L$1401,MATCH(D354,Pricebook!$A$2:$A$1401,0))</f>
        <v>15.45</v>
      </c>
      <c r="L354" s="19" t="n">
        <f aca="false">ROUND(F354*K354,2)</f>
        <v>46.35</v>
      </c>
      <c r="M354" s="24" t="n">
        <f aca="false">DATE(YEAR(C354),MONTH(C354),1)</f>
        <v>46113</v>
      </c>
    </row>
    <row r="355" customFormat="false" ht="15" hidden="false" customHeight="false" outlineLevel="0" collapsed="false">
      <c r="A355" s="21" t="s">
        <v>3057</v>
      </c>
      <c r="B355" s="21" t="s">
        <v>3058</v>
      </c>
      <c r="C355" s="23" t="n">
        <v>46119</v>
      </c>
      <c r="D355" s="21" t="s">
        <v>2820</v>
      </c>
      <c r="E355" s="21" t="s">
        <v>2748</v>
      </c>
      <c r="F355" s="12" t="n">
        <v>2</v>
      </c>
      <c r="G355" s="19" t="n">
        <v>34.4</v>
      </c>
      <c r="H355" s="19" t="n">
        <v>19.55</v>
      </c>
      <c r="I355" s="19" t="n">
        <f aca="false">ROUND(F355*G355,2)</f>
        <v>68.8</v>
      </c>
      <c r="J355" s="19" t="n">
        <f aca="false">ROUND(F355*H355,2)</f>
        <v>39.1</v>
      </c>
      <c r="K355" s="19" t="n">
        <f aca="false">INDEX(Pricebook!$L$2:$L$1401,MATCH(D355,Pricebook!$A$2:$A$1401,0))</f>
        <v>37.75</v>
      </c>
      <c r="L355" s="19" t="n">
        <f aca="false">ROUND(F355*K355,2)</f>
        <v>75.5</v>
      </c>
      <c r="M355" s="24" t="n">
        <f aca="false">DATE(YEAR(C355),MONTH(C355),1)</f>
        <v>46113</v>
      </c>
    </row>
    <row r="356" customFormat="false" ht="15" hidden="false" customHeight="false" outlineLevel="0" collapsed="false">
      <c r="A356" s="21" t="s">
        <v>3057</v>
      </c>
      <c r="B356" s="21" t="s">
        <v>3058</v>
      </c>
      <c r="C356" s="23" t="n">
        <v>46119</v>
      </c>
      <c r="D356" s="21" t="s">
        <v>2770</v>
      </c>
      <c r="E356" s="21" t="s">
        <v>2748</v>
      </c>
      <c r="F356" s="12" t="n">
        <v>10</v>
      </c>
      <c r="G356" s="19" t="n">
        <v>3.4</v>
      </c>
      <c r="H356" s="19" t="n">
        <v>2.24</v>
      </c>
      <c r="I356" s="19" t="n">
        <f aca="false">ROUND(F356*G356,2)</f>
        <v>34</v>
      </c>
      <c r="J356" s="19" t="n">
        <f aca="false">ROUND(F356*H356,2)</f>
        <v>22.4</v>
      </c>
      <c r="K356" s="19" t="n">
        <f aca="false">INDEX(Pricebook!$L$2:$L$1401,MATCH(D356,Pricebook!$A$2:$A$1401,0))</f>
        <v>3.7</v>
      </c>
      <c r="L356" s="19" t="n">
        <f aca="false">ROUND(F356*K356,2)</f>
        <v>37</v>
      </c>
      <c r="M356" s="24" t="n">
        <f aca="false">DATE(YEAR(C356),MONTH(C356),1)</f>
        <v>46113</v>
      </c>
    </row>
    <row r="357" customFormat="false" ht="15" hidden="false" customHeight="false" outlineLevel="0" collapsed="false">
      <c r="A357" s="21" t="s">
        <v>3057</v>
      </c>
      <c r="B357" s="21" t="s">
        <v>3058</v>
      </c>
      <c r="C357" s="23" t="n">
        <v>46119</v>
      </c>
      <c r="D357" s="21" t="s">
        <v>2826</v>
      </c>
      <c r="E357" s="21" t="s">
        <v>2748</v>
      </c>
      <c r="F357" s="12" t="n">
        <v>1</v>
      </c>
      <c r="G357" s="19" t="n">
        <v>25.5</v>
      </c>
      <c r="H357" s="19" t="n">
        <v>14.42</v>
      </c>
      <c r="I357" s="19" t="n">
        <f aca="false">ROUND(F357*G357,2)</f>
        <v>25.5</v>
      </c>
      <c r="J357" s="19" t="n">
        <f aca="false">ROUND(F357*H357,2)</f>
        <v>14.42</v>
      </c>
      <c r="K357" s="19" t="n">
        <f aca="false">INDEX(Pricebook!$L$2:$L$1401,MATCH(D357,Pricebook!$A$2:$A$1401,0))</f>
        <v>27.85</v>
      </c>
      <c r="L357" s="19" t="n">
        <f aca="false">ROUND(F357*K357,2)</f>
        <v>27.85</v>
      </c>
      <c r="M357" s="24" t="n">
        <f aca="false">DATE(YEAR(C357),MONTH(C357),1)</f>
        <v>46113</v>
      </c>
    </row>
    <row r="358" customFormat="false" ht="15" hidden="false" customHeight="false" outlineLevel="0" collapsed="false">
      <c r="A358" s="21" t="s">
        <v>3057</v>
      </c>
      <c r="B358" s="21" t="s">
        <v>3058</v>
      </c>
      <c r="C358" s="23" t="n">
        <v>46119</v>
      </c>
      <c r="D358" s="21" t="s">
        <v>2916</v>
      </c>
      <c r="E358" s="21" t="s">
        <v>2748</v>
      </c>
      <c r="F358" s="12" t="n">
        <v>5</v>
      </c>
      <c r="G358" s="19" t="n">
        <v>5.1</v>
      </c>
      <c r="H358" s="19" t="n">
        <v>2.9</v>
      </c>
      <c r="I358" s="19" t="n">
        <f aca="false">ROUND(F358*G358,2)</f>
        <v>25.5</v>
      </c>
      <c r="J358" s="19" t="n">
        <f aca="false">ROUND(F358*H358,2)</f>
        <v>14.5</v>
      </c>
      <c r="K358" s="19" t="n">
        <f aca="false">INDEX(Pricebook!$L$2:$L$1401,MATCH(D358,Pricebook!$A$2:$A$1401,0))</f>
        <v>5.6</v>
      </c>
      <c r="L358" s="19" t="n">
        <f aca="false">ROUND(F358*K358,2)</f>
        <v>28</v>
      </c>
      <c r="M358" s="24" t="n">
        <f aca="false">DATE(YEAR(C358),MONTH(C358),1)</f>
        <v>46113</v>
      </c>
    </row>
    <row r="359" customFormat="false" ht="15" hidden="false" customHeight="false" outlineLevel="0" collapsed="false">
      <c r="A359" s="21" t="s">
        <v>3059</v>
      </c>
      <c r="B359" s="21" t="s">
        <v>3060</v>
      </c>
      <c r="C359" s="23" t="n">
        <v>46119</v>
      </c>
      <c r="D359" s="21" t="s">
        <v>2768</v>
      </c>
      <c r="E359" s="21" t="s">
        <v>2748</v>
      </c>
      <c r="F359" s="12" t="n">
        <v>1</v>
      </c>
      <c r="G359" s="19" t="n">
        <v>15.5</v>
      </c>
      <c r="H359" s="19" t="n">
        <v>8.73</v>
      </c>
      <c r="I359" s="19" t="n">
        <f aca="false">ROUND(F359*G359,2)</f>
        <v>15.5</v>
      </c>
      <c r="J359" s="19" t="n">
        <f aca="false">ROUND(F359*H359,2)</f>
        <v>8.73</v>
      </c>
      <c r="K359" s="19" t="n">
        <f aca="false">INDEX(Pricebook!$L$2:$L$1401,MATCH(D359,Pricebook!$A$2:$A$1401,0))</f>
        <v>16.9</v>
      </c>
      <c r="L359" s="19" t="n">
        <f aca="false">ROUND(F359*K359,2)</f>
        <v>16.9</v>
      </c>
      <c r="M359" s="24" t="n">
        <f aca="false">DATE(YEAR(C359),MONTH(C359),1)</f>
        <v>46113</v>
      </c>
    </row>
    <row r="360" customFormat="false" ht="15" hidden="false" customHeight="false" outlineLevel="0" collapsed="false">
      <c r="A360" s="21" t="s">
        <v>3059</v>
      </c>
      <c r="B360" s="21" t="s">
        <v>3060</v>
      </c>
      <c r="C360" s="23" t="n">
        <v>46119</v>
      </c>
      <c r="D360" s="21" t="s">
        <v>1424</v>
      </c>
      <c r="E360" s="21" t="s">
        <v>971</v>
      </c>
      <c r="F360" s="12" t="n">
        <v>9</v>
      </c>
      <c r="G360" s="19" t="n">
        <v>12.3</v>
      </c>
      <c r="H360" s="19" t="n">
        <v>8.97</v>
      </c>
      <c r="I360" s="19" t="n">
        <f aca="false">ROUND(F360*G360,2)</f>
        <v>110.7</v>
      </c>
      <c r="J360" s="19" t="n">
        <f aca="false">ROUND(F360*H360,2)</f>
        <v>80.73</v>
      </c>
      <c r="K360" s="19" t="n">
        <f aca="false">INDEX(Pricebook!$L$2:$L$1401,MATCH(D360,Pricebook!$A$2:$A$1401,0))</f>
        <v>14.15</v>
      </c>
      <c r="L360" s="19" t="n">
        <f aca="false">ROUND(F360*K360,2)</f>
        <v>127.35</v>
      </c>
      <c r="M360" s="24" t="n">
        <f aca="false">DATE(YEAR(C360),MONTH(C360),1)</f>
        <v>46113</v>
      </c>
    </row>
    <row r="361" customFormat="false" ht="15" hidden="false" customHeight="false" outlineLevel="0" collapsed="false">
      <c r="A361" s="21" t="s">
        <v>3059</v>
      </c>
      <c r="B361" s="21" t="s">
        <v>3060</v>
      </c>
      <c r="C361" s="23" t="n">
        <v>46119</v>
      </c>
      <c r="D361" s="21" t="s">
        <v>513</v>
      </c>
      <c r="E361" s="21" t="s">
        <v>366</v>
      </c>
      <c r="F361" s="12" t="n">
        <v>3</v>
      </c>
      <c r="G361" s="19" t="n">
        <v>20.9</v>
      </c>
      <c r="H361" s="19" t="n">
        <v>14.44</v>
      </c>
      <c r="I361" s="19" t="n">
        <f aca="false">ROUND(F361*G361,2)</f>
        <v>62.7</v>
      </c>
      <c r="J361" s="19" t="n">
        <f aca="false">ROUND(F361*H361,2)</f>
        <v>43.32</v>
      </c>
      <c r="K361" s="19" t="n">
        <f aca="false">INDEX(Pricebook!$L$2:$L$1401,MATCH(D361,Pricebook!$A$2:$A$1401,0))</f>
        <v>22.65</v>
      </c>
      <c r="L361" s="19" t="n">
        <f aca="false">ROUND(F361*K361,2)</f>
        <v>67.95</v>
      </c>
      <c r="M361" s="24" t="n">
        <f aca="false">DATE(YEAR(C361),MONTH(C361),1)</f>
        <v>46113</v>
      </c>
    </row>
    <row r="362" customFormat="false" ht="15" hidden="false" customHeight="false" outlineLevel="0" collapsed="false">
      <c r="A362" s="21" t="s">
        <v>3059</v>
      </c>
      <c r="B362" s="21" t="s">
        <v>3060</v>
      </c>
      <c r="C362" s="23" t="n">
        <v>46119</v>
      </c>
      <c r="D362" s="21" t="s">
        <v>1950</v>
      </c>
      <c r="E362" s="21" t="s">
        <v>1941</v>
      </c>
      <c r="F362" s="12" t="n">
        <v>2</v>
      </c>
      <c r="G362" s="19" t="n">
        <v>104.55</v>
      </c>
      <c r="H362" s="19" t="n">
        <v>66.56</v>
      </c>
      <c r="I362" s="19" t="n">
        <f aca="false">ROUND(F362*G362,2)</f>
        <v>209.1</v>
      </c>
      <c r="J362" s="19" t="n">
        <f aca="false">ROUND(F362*H362,2)</f>
        <v>133.12</v>
      </c>
      <c r="K362" s="19" t="n">
        <f aca="false">INDEX(Pricebook!$L$2:$L$1401,MATCH(D362,Pricebook!$A$2:$A$1401,0))</f>
        <v>110.05</v>
      </c>
      <c r="L362" s="19" t="n">
        <f aca="false">ROUND(F362*K362,2)</f>
        <v>220.1</v>
      </c>
      <c r="M362" s="24" t="n">
        <f aca="false">DATE(YEAR(C362),MONTH(C362),1)</f>
        <v>46113</v>
      </c>
    </row>
    <row r="363" customFormat="false" ht="15" hidden="false" customHeight="false" outlineLevel="0" collapsed="false">
      <c r="A363" s="21" t="s">
        <v>3059</v>
      </c>
      <c r="B363" s="21" t="s">
        <v>3060</v>
      </c>
      <c r="C363" s="23" t="n">
        <v>46119</v>
      </c>
      <c r="D363" s="21" t="s">
        <v>565</v>
      </c>
      <c r="E363" s="21" t="s">
        <v>366</v>
      </c>
      <c r="F363" s="12" t="n">
        <v>3</v>
      </c>
      <c r="G363" s="19" t="n">
        <v>43.2</v>
      </c>
      <c r="H363" s="19" t="n">
        <v>33.35</v>
      </c>
      <c r="I363" s="19" t="n">
        <f aca="false">ROUND(F363*G363,2)</f>
        <v>129.6</v>
      </c>
      <c r="J363" s="19" t="n">
        <f aca="false">ROUND(F363*H363,2)</f>
        <v>100.05</v>
      </c>
      <c r="K363" s="19" t="n">
        <f aca="false">INDEX(Pricebook!$L$2:$L$1401,MATCH(D363,Pricebook!$A$2:$A$1401,0))</f>
        <v>46.75</v>
      </c>
      <c r="L363" s="19" t="n">
        <f aca="false">ROUND(F363*K363,2)</f>
        <v>140.25</v>
      </c>
      <c r="M363" s="24" t="n">
        <f aca="false">DATE(YEAR(C363),MONTH(C363),1)</f>
        <v>46113</v>
      </c>
    </row>
    <row r="364" customFormat="false" ht="15" hidden="false" customHeight="false" outlineLevel="0" collapsed="false">
      <c r="A364" s="21" t="s">
        <v>3059</v>
      </c>
      <c r="B364" s="21" t="s">
        <v>3060</v>
      </c>
      <c r="C364" s="23" t="n">
        <v>46119</v>
      </c>
      <c r="D364" s="21" t="s">
        <v>2014</v>
      </c>
      <c r="E364" s="21" t="s">
        <v>1941</v>
      </c>
      <c r="F364" s="12" t="n">
        <v>2</v>
      </c>
      <c r="G364" s="19" t="n">
        <v>125.85</v>
      </c>
      <c r="H364" s="19" t="n">
        <v>79.93</v>
      </c>
      <c r="I364" s="19" t="n">
        <f aca="false">ROUND(F364*G364,2)</f>
        <v>251.7</v>
      </c>
      <c r="J364" s="19" t="n">
        <f aca="false">ROUND(F364*H364,2)</f>
        <v>159.86</v>
      </c>
      <c r="K364" s="19" t="n">
        <f aca="false">INDEX(Pricebook!$L$2:$L$1401,MATCH(D364,Pricebook!$A$2:$A$1401,0))</f>
        <v>132.2</v>
      </c>
      <c r="L364" s="19" t="n">
        <f aca="false">ROUND(F364*K364,2)</f>
        <v>264.4</v>
      </c>
      <c r="M364" s="24" t="n">
        <f aca="false">DATE(YEAR(C364),MONTH(C364),1)</f>
        <v>46113</v>
      </c>
    </row>
    <row r="365" customFormat="false" ht="15" hidden="false" customHeight="false" outlineLevel="0" collapsed="false">
      <c r="A365" s="21" t="s">
        <v>3059</v>
      </c>
      <c r="B365" s="21" t="s">
        <v>3060</v>
      </c>
      <c r="C365" s="23" t="n">
        <v>46119</v>
      </c>
      <c r="D365" s="21" t="s">
        <v>2942</v>
      </c>
      <c r="E365" s="21" t="s">
        <v>2748</v>
      </c>
      <c r="F365" s="12" t="n">
        <v>1</v>
      </c>
      <c r="G365" s="19" t="n">
        <v>8.1</v>
      </c>
      <c r="H365" s="19" t="n">
        <v>5.19</v>
      </c>
      <c r="I365" s="19" t="n">
        <f aca="false">ROUND(F365*G365,2)</f>
        <v>8.1</v>
      </c>
      <c r="J365" s="19" t="n">
        <f aca="false">ROUND(F365*H365,2)</f>
        <v>5.19</v>
      </c>
      <c r="K365" s="19" t="n">
        <f aca="false">INDEX(Pricebook!$L$2:$L$1401,MATCH(D365,Pricebook!$A$2:$A$1401,0))</f>
        <v>8.9</v>
      </c>
      <c r="L365" s="19" t="n">
        <f aca="false">ROUND(F365*K365,2)</f>
        <v>8.9</v>
      </c>
      <c r="M365" s="24" t="n">
        <f aca="false">DATE(YEAR(C365),MONTH(C365),1)</f>
        <v>46113</v>
      </c>
    </row>
    <row r="366" customFormat="false" ht="15" hidden="false" customHeight="false" outlineLevel="0" collapsed="false">
      <c r="A366" s="21" t="s">
        <v>3059</v>
      </c>
      <c r="B366" s="21" t="s">
        <v>3060</v>
      </c>
      <c r="C366" s="23" t="n">
        <v>46119</v>
      </c>
      <c r="D366" s="21" t="s">
        <v>1966</v>
      </c>
      <c r="E366" s="21" t="s">
        <v>1941</v>
      </c>
      <c r="F366" s="12" t="n">
        <v>5</v>
      </c>
      <c r="G366" s="19" t="n">
        <v>73.3</v>
      </c>
      <c r="H366" s="19" t="n">
        <v>52.35</v>
      </c>
      <c r="I366" s="19" t="n">
        <f aca="false">ROUND(F366*G366,2)</f>
        <v>366.5</v>
      </c>
      <c r="J366" s="19" t="n">
        <f aca="false">ROUND(F366*H366,2)</f>
        <v>261.75</v>
      </c>
      <c r="K366" s="19" t="n">
        <f aca="false">INDEX(Pricebook!$L$2:$L$1401,MATCH(D366,Pricebook!$A$2:$A$1401,0))</f>
        <v>76.7</v>
      </c>
      <c r="L366" s="19" t="n">
        <f aca="false">ROUND(F366*K366,2)</f>
        <v>383.5</v>
      </c>
      <c r="M366" s="24" t="n">
        <f aca="false">DATE(YEAR(C366),MONTH(C366),1)</f>
        <v>46113</v>
      </c>
    </row>
    <row r="367" customFormat="false" ht="15" hidden="false" customHeight="false" outlineLevel="0" collapsed="false">
      <c r="A367" s="21" t="s">
        <v>3059</v>
      </c>
      <c r="B367" s="21" t="s">
        <v>3060</v>
      </c>
      <c r="C367" s="23" t="n">
        <v>46119</v>
      </c>
      <c r="D367" s="21" t="s">
        <v>2136</v>
      </c>
      <c r="E367" s="21" t="s">
        <v>1941</v>
      </c>
      <c r="F367" s="12" t="n">
        <v>2</v>
      </c>
      <c r="G367" s="19" t="n">
        <v>59.9</v>
      </c>
      <c r="H367" s="19" t="n">
        <v>38.1</v>
      </c>
      <c r="I367" s="19" t="n">
        <f aca="false">ROUND(F367*G367,2)</f>
        <v>119.8</v>
      </c>
      <c r="J367" s="19" t="n">
        <f aca="false">ROUND(F367*H367,2)</f>
        <v>76.2</v>
      </c>
      <c r="K367" s="19" t="n">
        <f aca="false">INDEX(Pricebook!$L$2:$L$1401,MATCH(D367,Pricebook!$A$2:$A$1401,0))</f>
        <v>63</v>
      </c>
      <c r="L367" s="19" t="n">
        <f aca="false">ROUND(F367*K367,2)</f>
        <v>126</v>
      </c>
      <c r="M367" s="24" t="n">
        <f aca="false">DATE(YEAR(C367),MONTH(C367),1)</f>
        <v>46113</v>
      </c>
    </row>
    <row r="368" customFormat="false" ht="15" hidden="false" customHeight="false" outlineLevel="0" collapsed="false">
      <c r="A368" s="21" t="s">
        <v>3061</v>
      </c>
      <c r="B368" s="21" t="s">
        <v>3062</v>
      </c>
      <c r="C368" s="23" t="n">
        <v>46119</v>
      </c>
      <c r="D368" s="21" t="s">
        <v>871</v>
      </c>
      <c r="E368" s="21" t="s">
        <v>366</v>
      </c>
      <c r="F368" s="12" t="n">
        <v>2</v>
      </c>
      <c r="G368" s="19" t="n">
        <v>28.55</v>
      </c>
      <c r="H368" s="19" t="n">
        <v>20.85</v>
      </c>
      <c r="I368" s="19" t="n">
        <f aca="false">ROUND(F368*G368,2)</f>
        <v>57.1</v>
      </c>
      <c r="J368" s="19" t="n">
        <f aca="false">ROUND(F368*H368,2)</f>
        <v>41.7</v>
      </c>
      <c r="K368" s="19" t="n">
        <f aca="false">INDEX(Pricebook!$L$2:$L$1401,MATCH(D368,Pricebook!$A$2:$A$1401,0))</f>
        <v>30.85</v>
      </c>
      <c r="L368" s="19" t="n">
        <f aca="false">ROUND(F368*K368,2)</f>
        <v>61.7</v>
      </c>
      <c r="M368" s="24" t="n">
        <f aca="false">DATE(YEAR(C368),MONTH(C368),1)</f>
        <v>46113</v>
      </c>
    </row>
    <row r="369" customFormat="false" ht="15" hidden="false" customHeight="false" outlineLevel="0" collapsed="false">
      <c r="A369" s="21" t="s">
        <v>3061</v>
      </c>
      <c r="B369" s="21" t="s">
        <v>3062</v>
      </c>
      <c r="C369" s="23" t="n">
        <v>46119</v>
      </c>
      <c r="D369" s="21" t="s">
        <v>2333</v>
      </c>
      <c r="E369" s="21" t="s">
        <v>2202</v>
      </c>
      <c r="F369" s="12" t="n">
        <v>3</v>
      </c>
      <c r="G369" s="19" t="n">
        <v>41.9</v>
      </c>
      <c r="H369" s="19" t="n">
        <v>24.59</v>
      </c>
      <c r="I369" s="19" t="n">
        <f aca="false">ROUND(F369*G369,2)</f>
        <v>125.7</v>
      </c>
      <c r="J369" s="19" t="n">
        <f aca="false">ROUND(F369*H369,2)</f>
        <v>73.77</v>
      </c>
      <c r="K369" s="19" t="n">
        <f aca="false">INDEX(Pricebook!$L$2:$L$1401,MATCH(D369,Pricebook!$A$2:$A$1401,0))</f>
        <v>44.35</v>
      </c>
      <c r="L369" s="19" t="n">
        <f aca="false">ROUND(F369*K369,2)</f>
        <v>133.05</v>
      </c>
      <c r="M369" s="24" t="n">
        <f aca="false">DATE(YEAR(C369),MONTH(C369),1)</f>
        <v>46113</v>
      </c>
    </row>
    <row r="370" customFormat="false" ht="15" hidden="false" customHeight="false" outlineLevel="0" collapsed="false">
      <c r="A370" s="21" t="s">
        <v>3061</v>
      </c>
      <c r="B370" s="21" t="s">
        <v>3062</v>
      </c>
      <c r="C370" s="23" t="n">
        <v>46119</v>
      </c>
      <c r="D370" s="21" t="s">
        <v>1833</v>
      </c>
      <c r="E370" s="21" t="s">
        <v>1452</v>
      </c>
      <c r="F370" s="12" t="n">
        <v>6</v>
      </c>
      <c r="G370" s="19" t="n">
        <v>17.25</v>
      </c>
      <c r="H370" s="19" t="n">
        <v>11.89</v>
      </c>
      <c r="I370" s="19" t="n">
        <f aca="false">ROUND(F370*G370,2)</f>
        <v>103.5</v>
      </c>
      <c r="J370" s="19" t="n">
        <f aca="false">ROUND(F370*H370,2)</f>
        <v>71.34</v>
      </c>
      <c r="K370" s="19" t="n">
        <f aca="false">INDEX(Pricebook!$L$2:$L$1401,MATCH(D370,Pricebook!$A$2:$A$1401,0))</f>
        <v>17.6</v>
      </c>
      <c r="L370" s="19" t="n">
        <f aca="false">ROUND(F370*K370,2)</f>
        <v>105.6</v>
      </c>
      <c r="M370" s="24" t="n">
        <f aca="false">DATE(YEAR(C370),MONTH(C370),1)</f>
        <v>46113</v>
      </c>
    </row>
    <row r="371" customFormat="false" ht="15" hidden="false" customHeight="false" outlineLevel="0" collapsed="false">
      <c r="A371" s="21" t="s">
        <v>3061</v>
      </c>
      <c r="B371" s="21" t="s">
        <v>3062</v>
      </c>
      <c r="C371" s="23" t="n">
        <v>46119</v>
      </c>
      <c r="D371" s="21" t="s">
        <v>1462</v>
      </c>
      <c r="E371" s="21" t="s">
        <v>1452</v>
      </c>
      <c r="F371" s="12" t="n">
        <v>2</v>
      </c>
      <c r="G371" s="19" t="n">
        <v>115</v>
      </c>
      <c r="H371" s="19" t="n">
        <v>69.02</v>
      </c>
      <c r="I371" s="19" t="n">
        <f aca="false">ROUND(F371*G371,2)</f>
        <v>230</v>
      </c>
      <c r="J371" s="19" t="n">
        <f aca="false">ROUND(F371*H371,2)</f>
        <v>138.04</v>
      </c>
      <c r="K371" s="19" t="n">
        <f aca="false">INDEX(Pricebook!$L$2:$L$1401,MATCH(D371,Pricebook!$A$2:$A$1401,0))</f>
        <v>117.35</v>
      </c>
      <c r="L371" s="19" t="n">
        <f aca="false">ROUND(F371*K371,2)</f>
        <v>234.7</v>
      </c>
      <c r="M371" s="24" t="n">
        <f aca="false">DATE(YEAR(C371),MONTH(C371),1)</f>
        <v>46113</v>
      </c>
    </row>
    <row r="372" customFormat="false" ht="15" hidden="false" customHeight="false" outlineLevel="0" collapsed="false">
      <c r="A372" s="21" t="s">
        <v>3061</v>
      </c>
      <c r="B372" s="21" t="s">
        <v>3062</v>
      </c>
      <c r="C372" s="23" t="n">
        <v>46119</v>
      </c>
      <c r="D372" s="21" t="s">
        <v>2269</v>
      </c>
      <c r="E372" s="21" t="s">
        <v>2202</v>
      </c>
      <c r="F372" s="12" t="n">
        <v>1</v>
      </c>
      <c r="G372" s="19" t="n">
        <v>31.05</v>
      </c>
      <c r="H372" s="19" t="n">
        <v>18.55</v>
      </c>
      <c r="I372" s="19" t="n">
        <f aca="false">ROUND(F372*G372,2)</f>
        <v>31.05</v>
      </c>
      <c r="J372" s="19" t="n">
        <f aca="false">ROUND(F372*H372,2)</f>
        <v>18.55</v>
      </c>
      <c r="K372" s="19" t="n">
        <f aca="false">INDEX(Pricebook!$L$2:$L$1401,MATCH(D372,Pricebook!$A$2:$A$1401,0))</f>
        <v>33.45</v>
      </c>
      <c r="L372" s="19" t="n">
        <f aca="false">ROUND(F372*K372,2)</f>
        <v>33.45</v>
      </c>
      <c r="M372" s="24" t="n">
        <f aca="false">DATE(YEAR(C372),MONTH(C372),1)</f>
        <v>46113</v>
      </c>
    </row>
    <row r="373" customFormat="false" ht="15" hidden="false" customHeight="false" outlineLevel="0" collapsed="false">
      <c r="A373" s="21" t="s">
        <v>3061</v>
      </c>
      <c r="B373" s="21" t="s">
        <v>3062</v>
      </c>
      <c r="C373" s="23" t="n">
        <v>46119</v>
      </c>
      <c r="D373" s="21" t="s">
        <v>507</v>
      </c>
      <c r="E373" s="21" t="s">
        <v>366</v>
      </c>
      <c r="F373" s="12" t="n">
        <v>1</v>
      </c>
      <c r="G373" s="19" t="n">
        <v>88.85</v>
      </c>
      <c r="H373" s="19" t="n">
        <v>60.42</v>
      </c>
      <c r="I373" s="19" t="n">
        <f aca="false">ROUND(F373*G373,2)</f>
        <v>88.85</v>
      </c>
      <c r="J373" s="19" t="n">
        <f aca="false">ROUND(F373*H373,2)</f>
        <v>60.42</v>
      </c>
      <c r="K373" s="19" t="n">
        <f aca="false">INDEX(Pricebook!$L$2:$L$1401,MATCH(D373,Pricebook!$A$2:$A$1401,0))</f>
        <v>94.75</v>
      </c>
      <c r="L373" s="19" t="n">
        <f aca="false">ROUND(F373*K373,2)</f>
        <v>94.75</v>
      </c>
      <c r="M373" s="24" t="n">
        <f aca="false">DATE(YEAR(C373),MONTH(C373),1)</f>
        <v>46113</v>
      </c>
    </row>
    <row r="374" customFormat="false" ht="15" hidden="false" customHeight="false" outlineLevel="0" collapsed="false">
      <c r="A374" s="21" t="s">
        <v>3061</v>
      </c>
      <c r="B374" s="21" t="s">
        <v>3062</v>
      </c>
      <c r="C374" s="23" t="n">
        <v>46119</v>
      </c>
      <c r="D374" s="21" t="s">
        <v>2248</v>
      </c>
      <c r="E374" s="21" t="s">
        <v>2202</v>
      </c>
      <c r="F374" s="12" t="n">
        <v>9</v>
      </c>
      <c r="G374" s="19" t="n">
        <v>10.75</v>
      </c>
      <c r="H374" s="19" t="n">
        <v>6.27</v>
      </c>
      <c r="I374" s="19" t="n">
        <f aca="false">ROUND(F374*G374,2)</f>
        <v>96.75</v>
      </c>
      <c r="J374" s="19" t="n">
        <f aca="false">ROUND(F374*H374,2)</f>
        <v>56.43</v>
      </c>
      <c r="K374" s="19" t="n">
        <f aca="false">INDEX(Pricebook!$L$2:$L$1401,MATCH(D374,Pricebook!$A$2:$A$1401,0))</f>
        <v>11.3</v>
      </c>
      <c r="L374" s="19" t="n">
        <f aca="false">ROUND(F374*K374,2)</f>
        <v>101.7</v>
      </c>
      <c r="M374" s="24" t="n">
        <f aca="false">DATE(YEAR(C374),MONTH(C374),1)</f>
        <v>46113</v>
      </c>
    </row>
    <row r="375" customFormat="false" ht="15" hidden="false" customHeight="false" outlineLevel="0" collapsed="false">
      <c r="A375" s="21" t="s">
        <v>3061</v>
      </c>
      <c r="B375" s="21" t="s">
        <v>3062</v>
      </c>
      <c r="C375" s="23" t="n">
        <v>46119</v>
      </c>
      <c r="D375" s="21" t="s">
        <v>1666</v>
      </c>
      <c r="E375" s="21" t="s">
        <v>1452</v>
      </c>
      <c r="F375" s="12" t="n">
        <v>12</v>
      </c>
      <c r="G375" s="19" t="n">
        <v>184.5</v>
      </c>
      <c r="H375" s="19" t="n">
        <v>111.64</v>
      </c>
      <c r="I375" s="19" t="n">
        <f aca="false">ROUND(F375*G375,2)</f>
        <v>2214</v>
      </c>
      <c r="J375" s="19" t="n">
        <f aca="false">ROUND(F375*H375,2)</f>
        <v>1339.68</v>
      </c>
      <c r="K375" s="19" t="n">
        <f aca="false">INDEX(Pricebook!$L$2:$L$1401,MATCH(D375,Pricebook!$A$2:$A$1401,0))</f>
        <v>189.8</v>
      </c>
      <c r="L375" s="19" t="n">
        <f aca="false">ROUND(F375*K375,2)</f>
        <v>2277.6</v>
      </c>
      <c r="M375" s="24" t="n">
        <f aca="false">DATE(YEAR(C375),MONTH(C375),1)</f>
        <v>46113</v>
      </c>
    </row>
    <row r="376" customFormat="false" ht="15" hidden="false" customHeight="false" outlineLevel="0" collapsed="false">
      <c r="A376" s="21" t="s">
        <v>3061</v>
      </c>
      <c r="B376" s="21" t="s">
        <v>3062</v>
      </c>
      <c r="C376" s="23" t="n">
        <v>46119</v>
      </c>
      <c r="D376" s="21" t="s">
        <v>2311</v>
      </c>
      <c r="E376" s="21" t="s">
        <v>2202</v>
      </c>
      <c r="F376" s="12" t="n">
        <v>5</v>
      </c>
      <c r="G376" s="19" t="n">
        <v>9</v>
      </c>
      <c r="H376" s="19" t="n">
        <v>5.3</v>
      </c>
      <c r="I376" s="19" t="n">
        <f aca="false">ROUND(F376*G376,2)</f>
        <v>45</v>
      </c>
      <c r="J376" s="19" t="n">
        <f aca="false">ROUND(F376*H376,2)</f>
        <v>26.5</v>
      </c>
      <c r="K376" s="19" t="n">
        <f aca="false">INDEX(Pricebook!$L$2:$L$1401,MATCH(D376,Pricebook!$A$2:$A$1401,0))</f>
        <v>9.6</v>
      </c>
      <c r="L376" s="19" t="n">
        <f aca="false">ROUND(F376*K376,2)</f>
        <v>48</v>
      </c>
      <c r="M376" s="24" t="n">
        <f aca="false">DATE(YEAR(C376),MONTH(C376),1)</f>
        <v>46113</v>
      </c>
    </row>
    <row r="377" customFormat="false" ht="15" hidden="false" customHeight="false" outlineLevel="0" collapsed="false">
      <c r="A377" s="21" t="s">
        <v>3061</v>
      </c>
      <c r="B377" s="21" t="s">
        <v>3062</v>
      </c>
      <c r="C377" s="23" t="n">
        <v>46119</v>
      </c>
      <c r="D377" s="21" t="s">
        <v>1629</v>
      </c>
      <c r="E377" s="21" t="s">
        <v>1452</v>
      </c>
      <c r="F377" s="12" t="n">
        <v>4</v>
      </c>
      <c r="G377" s="19" t="n">
        <v>25.75</v>
      </c>
      <c r="H377" s="19" t="n">
        <v>18.22</v>
      </c>
      <c r="I377" s="19" t="n">
        <f aca="false">ROUND(F377*G377,2)</f>
        <v>103</v>
      </c>
      <c r="J377" s="19" t="n">
        <f aca="false">ROUND(F377*H377,2)</f>
        <v>72.88</v>
      </c>
      <c r="K377" s="19" t="n">
        <f aca="false">INDEX(Pricebook!$L$2:$L$1401,MATCH(D377,Pricebook!$A$2:$A$1401,0))</f>
        <v>26.6</v>
      </c>
      <c r="L377" s="19" t="n">
        <f aca="false">ROUND(F377*K377,2)</f>
        <v>106.4</v>
      </c>
      <c r="M377" s="24" t="n">
        <f aca="false">DATE(YEAR(C377),MONTH(C377),1)</f>
        <v>46113</v>
      </c>
    </row>
    <row r="378" customFormat="false" ht="15" hidden="false" customHeight="false" outlineLevel="0" collapsed="false">
      <c r="A378" s="21" t="s">
        <v>3061</v>
      </c>
      <c r="B378" s="21" t="s">
        <v>3062</v>
      </c>
      <c r="C378" s="23" t="n">
        <v>46119</v>
      </c>
      <c r="D378" s="21" t="s">
        <v>753</v>
      </c>
      <c r="E378" s="21" t="s">
        <v>366</v>
      </c>
      <c r="F378" s="12" t="n">
        <v>2</v>
      </c>
      <c r="G378" s="19" t="n">
        <v>88.7</v>
      </c>
      <c r="H378" s="19" t="n">
        <v>61.08</v>
      </c>
      <c r="I378" s="19" t="n">
        <f aca="false">ROUND(F378*G378,2)</f>
        <v>177.4</v>
      </c>
      <c r="J378" s="19" t="n">
        <f aca="false">ROUND(F378*H378,2)</f>
        <v>122.16</v>
      </c>
      <c r="K378" s="19" t="n">
        <f aca="false">INDEX(Pricebook!$L$2:$L$1401,MATCH(D378,Pricebook!$A$2:$A$1401,0))</f>
        <v>95.8</v>
      </c>
      <c r="L378" s="19" t="n">
        <f aca="false">ROUND(F378*K378,2)</f>
        <v>191.6</v>
      </c>
      <c r="M378" s="24" t="n">
        <f aca="false">DATE(YEAR(C378),MONTH(C378),1)</f>
        <v>46113</v>
      </c>
    </row>
    <row r="379" customFormat="false" ht="15" hidden="false" customHeight="false" outlineLevel="0" collapsed="false">
      <c r="A379" s="21" t="s">
        <v>3061</v>
      </c>
      <c r="B379" s="21" t="s">
        <v>3062</v>
      </c>
      <c r="C379" s="23" t="n">
        <v>46119</v>
      </c>
      <c r="D379" s="21" t="s">
        <v>719</v>
      </c>
      <c r="E379" s="21" t="s">
        <v>366</v>
      </c>
      <c r="F379" s="12" t="n">
        <v>1</v>
      </c>
      <c r="G379" s="19" t="n">
        <v>12.15</v>
      </c>
      <c r="H379" s="19" t="n">
        <v>9.38</v>
      </c>
      <c r="I379" s="19" t="n">
        <f aca="false">ROUND(F379*G379,2)</f>
        <v>12.15</v>
      </c>
      <c r="J379" s="19" t="n">
        <f aca="false">ROUND(F379*H379,2)</f>
        <v>9.38</v>
      </c>
      <c r="K379" s="19" t="n">
        <f aca="false">INDEX(Pricebook!$L$2:$L$1401,MATCH(D379,Pricebook!$A$2:$A$1401,0))</f>
        <v>13</v>
      </c>
      <c r="L379" s="19" t="n">
        <f aca="false">ROUND(F379*K379,2)</f>
        <v>13</v>
      </c>
      <c r="M379" s="24" t="n">
        <f aca="false">DATE(YEAR(C379),MONTH(C379),1)</f>
        <v>46113</v>
      </c>
    </row>
    <row r="380" customFormat="false" ht="15" hidden="false" customHeight="false" outlineLevel="0" collapsed="false">
      <c r="A380" s="21" t="s">
        <v>3061</v>
      </c>
      <c r="B380" s="21" t="s">
        <v>3062</v>
      </c>
      <c r="C380" s="23" t="n">
        <v>46119</v>
      </c>
      <c r="D380" s="21" t="s">
        <v>1556</v>
      </c>
      <c r="E380" s="21" t="s">
        <v>1452</v>
      </c>
      <c r="F380" s="12" t="n">
        <v>3</v>
      </c>
      <c r="G380" s="19" t="n">
        <v>76.7</v>
      </c>
      <c r="H380" s="19" t="n">
        <v>46.02</v>
      </c>
      <c r="I380" s="19" t="n">
        <f aca="false">ROUND(F380*G380,2)</f>
        <v>230.1</v>
      </c>
      <c r="J380" s="19" t="n">
        <f aca="false">ROUND(F380*H380,2)</f>
        <v>138.06</v>
      </c>
      <c r="K380" s="19" t="n">
        <f aca="false">INDEX(Pricebook!$L$2:$L$1401,MATCH(D380,Pricebook!$A$2:$A$1401,0))</f>
        <v>78.25</v>
      </c>
      <c r="L380" s="19" t="n">
        <f aca="false">ROUND(F380*K380,2)</f>
        <v>234.75</v>
      </c>
      <c r="M380" s="24" t="n">
        <f aca="false">DATE(YEAR(C380),MONTH(C380),1)</f>
        <v>46113</v>
      </c>
    </row>
    <row r="381" customFormat="false" ht="15" hidden="false" customHeight="false" outlineLevel="0" collapsed="false">
      <c r="A381" s="21" t="s">
        <v>3061</v>
      </c>
      <c r="B381" s="21" t="s">
        <v>3062</v>
      </c>
      <c r="C381" s="23" t="n">
        <v>46119</v>
      </c>
      <c r="D381" s="21" t="s">
        <v>1741</v>
      </c>
      <c r="E381" s="21" t="s">
        <v>1452</v>
      </c>
      <c r="F381" s="12" t="n">
        <v>5</v>
      </c>
      <c r="G381" s="19" t="n">
        <v>34.9</v>
      </c>
      <c r="H381" s="19" t="n">
        <v>21.12</v>
      </c>
      <c r="I381" s="19" t="n">
        <f aca="false">ROUND(F381*G381,2)</f>
        <v>174.5</v>
      </c>
      <c r="J381" s="19" t="n">
        <f aca="false">ROUND(F381*H381,2)</f>
        <v>105.6</v>
      </c>
      <c r="K381" s="19" t="n">
        <f aca="false">INDEX(Pricebook!$L$2:$L$1401,MATCH(D381,Pricebook!$A$2:$A$1401,0))</f>
        <v>35.95</v>
      </c>
      <c r="L381" s="19" t="n">
        <f aca="false">ROUND(F381*K381,2)</f>
        <v>179.75</v>
      </c>
      <c r="M381" s="24" t="n">
        <f aca="false">DATE(YEAR(C381),MONTH(C381),1)</f>
        <v>46113</v>
      </c>
    </row>
    <row r="382" customFormat="false" ht="15" hidden="false" customHeight="false" outlineLevel="0" collapsed="false">
      <c r="A382" s="21" t="s">
        <v>3061</v>
      </c>
      <c r="B382" s="21" t="s">
        <v>3062</v>
      </c>
      <c r="C382" s="23" t="n">
        <v>46119</v>
      </c>
      <c r="D382" s="21" t="s">
        <v>1731</v>
      </c>
      <c r="E382" s="21" t="s">
        <v>1452</v>
      </c>
      <c r="F382" s="12" t="n">
        <v>9</v>
      </c>
      <c r="G382" s="19" t="n">
        <v>80.5</v>
      </c>
      <c r="H382" s="19" t="n">
        <v>49.31</v>
      </c>
      <c r="I382" s="19" t="n">
        <f aca="false">ROUND(F382*G382,2)</f>
        <v>724.5</v>
      </c>
      <c r="J382" s="19" t="n">
        <f aca="false">ROUND(F382*H382,2)</f>
        <v>443.79</v>
      </c>
      <c r="K382" s="19" t="n">
        <f aca="false">INDEX(Pricebook!$L$2:$L$1401,MATCH(D382,Pricebook!$A$2:$A$1401,0))</f>
        <v>83.85</v>
      </c>
      <c r="L382" s="19" t="n">
        <f aca="false">ROUND(F382*K382,2)</f>
        <v>754.65</v>
      </c>
      <c r="M382" s="24" t="n">
        <f aca="false">DATE(YEAR(C382),MONTH(C382),1)</f>
        <v>46113</v>
      </c>
    </row>
    <row r="383" customFormat="false" ht="15" hidden="false" customHeight="false" outlineLevel="0" collapsed="false">
      <c r="A383" s="21" t="s">
        <v>3063</v>
      </c>
      <c r="B383" s="21" t="s">
        <v>3064</v>
      </c>
      <c r="C383" s="23" t="n">
        <v>46119</v>
      </c>
      <c r="D383" s="21" t="s">
        <v>2567</v>
      </c>
      <c r="E383" s="21" t="s">
        <v>2466</v>
      </c>
      <c r="F383" s="12" t="n">
        <v>2</v>
      </c>
      <c r="G383" s="19" t="n">
        <v>92</v>
      </c>
      <c r="H383" s="19" t="n">
        <v>56.59</v>
      </c>
      <c r="I383" s="19" t="n">
        <f aca="false">ROUND(F383*G383,2)</f>
        <v>184</v>
      </c>
      <c r="J383" s="19" t="n">
        <f aca="false">ROUND(F383*H383,2)</f>
        <v>113.18</v>
      </c>
      <c r="K383" s="19" t="n">
        <f aca="false">INDEX(Pricebook!$L$2:$L$1401,MATCH(D383,Pricebook!$A$2:$A$1401,0))</f>
        <v>96.7</v>
      </c>
      <c r="L383" s="19" t="n">
        <f aca="false">ROUND(F383*K383,2)</f>
        <v>193.4</v>
      </c>
      <c r="M383" s="24" t="n">
        <f aca="false">DATE(YEAR(C383),MONTH(C383),1)</f>
        <v>46113</v>
      </c>
    </row>
    <row r="384" customFormat="false" ht="15" hidden="false" customHeight="false" outlineLevel="0" collapsed="false">
      <c r="A384" s="21" t="s">
        <v>3063</v>
      </c>
      <c r="B384" s="21" t="s">
        <v>3064</v>
      </c>
      <c r="C384" s="23" t="n">
        <v>46119</v>
      </c>
      <c r="D384" s="21" t="s">
        <v>2774</v>
      </c>
      <c r="E384" s="21" t="s">
        <v>2748</v>
      </c>
      <c r="F384" s="12" t="n">
        <v>4</v>
      </c>
      <c r="G384" s="19" t="n">
        <v>5.4</v>
      </c>
      <c r="H384" s="19" t="n">
        <v>3.06</v>
      </c>
      <c r="I384" s="19" t="n">
        <f aca="false">ROUND(F384*G384,2)</f>
        <v>21.6</v>
      </c>
      <c r="J384" s="19" t="n">
        <f aca="false">ROUND(F384*H384,2)</f>
        <v>12.24</v>
      </c>
      <c r="K384" s="19" t="n">
        <f aca="false">INDEX(Pricebook!$L$2:$L$1401,MATCH(D384,Pricebook!$A$2:$A$1401,0))</f>
        <v>5.9</v>
      </c>
      <c r="L384" s="19" t="n">
        <f aca="false">ROUND(F384*K384,2)</f>
        <v>23.6</v>
      </c>
      <c r="M384" s="24" t="n">
        <f aca="false">DATE(YEAR(C384),MONTH(C384),1)</f>
        <v>46113</v>
      </c>
    </row>
    <row r="385" customFormat="false" ht="15" hidden="false" customHeight="false" outlineLevel="0" collapsed="false">
      <c r="A385" s="21" t="s">
        <v>3063</v>
      </c>
      <c r="B385" s="21" t="s">
        <v>3064</v>
      </c>
      <c r="C385" s="23" t="n">
        <v>46119</v>
      </c>
      <c r="D385" s="21" t="s">
        <v>911</v>
      </c>
      <c r="E385" s="21" t="s">
        <v>366</v>
      </c>
      <c r="F385" s="12" t="n">
        <v>2</v>
      </c>
      <c r="G385" s="19" t="n">
        <v>143.3</v>
      </c>
      <c r="H385" s="19" t="n">
        <v>99.44</v>
      </c>
      <c r="I385" s="19" t="n">
        <f aca="false">ROUND(F385*G385,2)</f>
        <v>286.6</v>
      </c>
      <c r="J385" s="19" t="n">
        <f aca="false">ROUND(F385*H385,2)</f>
        <v>198.88</v>
      </c>
      <c r="K385" s="19" t="n">
        <f aca="false">INDEX(Pricebook!$L$2:$L$1401,MATCH(D385,Pricebook!$A$2:$A$1401,0))</f>
        <v>155.95</v>
      </c>
      <c r="L385" s="19" t="n">
        <f aca="false">ROUND(F385*K385,2)</f>
        <v>311.9</v>
      </c>
      <c r="M385" s="24" t="n">
        <f aca="false">DATE(YEAR(C385),MONTH(C385),1)</f>
        <v>46113</v>
      </c>
    </row>
    <row r="386" customFormat="false" ht="15" hidden="false" customHeight="false" outlineLevel="0" collapsed="false">
      <c r="A386" s="21" t="s">
        <v>3063</v>
      </c>
      <c r="B386" s="21" t="s">
        <v>3064</v>
      </c>
      <c r="C386" s="23" t="n">
        <v>46119</v>
      </c>
      <c r="D386" s="21" t="s">
        <v>2577</v>
      </c>
      <c r="E386" s="21" t="s">
        <v>2466</v>
      </c>
      <c r="F386" s="12" t="n">
        <v>3</v>
      </c>
      <c r="G386" s="19" t="n">
        <v>153.35</v>
      </c>
      <c r="H386" s="19" t="n">
        <v>92.45</v>
      </c>
      <c r="I386" s="19" t="n">
        <f aca="false">ROUND(F386*G386,2)</f>
        <v>460.05</v>
      </c>
      <c r="J386" s="19" t="n">
        <f aca="false">ROUND(F386*H386,2)</f>
        <v>277.35</v>
      </c>
      <c r="K386" s="19" t="n">
        <f aca="false">INDEX(Pricebook!$L$2:$L$1401,MATCH(D386,Pricebook!$A$2:$A$1401,0))</f>
        <v>157.95</v>
      </c>
      <c r="L386" s="19" t="n">
        <f aca="false">ROUND(F386*K386,2)</f>
        <v>473.85</v>
      </c>
      <c r="M386" s="24" t="n">
        <f aca="false">DATE(YEAR(C386),MONTH(C386),1)</f>
        <v>46113</v>
      </c>
    </row>
    <row r="387" customFormat="false" ht="15" hidden="false" customHeight="false" outlineLevel="0" collapsed="false">
      <c r="A387" s="21" t="s">
        <v>3063</v>
      </c>
      <c r="B387" s="21" t="s">
        <v>3064</v>
      </c>
      <c r="C387" s="23" t="n">
        <v>46119</v>
      </c>
      <c r="D387" s="21" t="s">
        <v>711</v>
      </c>
      <c r="E387" s="21" t="s">
        <v>366</v>
      </c>
      <c r="F387" s="12" t="n">
        <v>1</v>
      </c>
      <c r="G387" s="19" t="n">
        <v>35.85</v>
      </c>
      <c r="H387" s="19" t="n">
        <v>24.75</v>
      </c>
      <c r="I387" s="19" t="n">
        <f aca="false">ROUND(F387*G387,2)</f>
        <v>35.85</v>
      </c>
      <c r="J387" s="19" t="n">
        <f aca="false">ROUND(F387*H387,2)</f>
        <v>24.75</v>
      </c>
      <c r="K387" s="19" t="n">
        <f aca="false">INDEX(Pricebook!$L$2:$L$1401,MATCH(D387,Pricebook!$A$2:$A$1401,0))</f>
        <v>38.85</v>
      </c>
      <c r="L387" s="19" t="n">
        <f aca="false">ROUND(F387*K387,2)</f>
        <v>38.85</v>
      </c>
      <c r="M387" s="24" t="n">
        <f aca="false">DATE(YEAR(C387),MONTH(C387),1)</f>
        <v>46113</v>
      </c>
    </row>
    <row r="388" customFormat="false" ht="15" hidden="false" customHeight="false" outlineLevel="0" collapsed="false">
      <c r="A388" s="21" t="s">
        <v>3063</v>
      </c>
      <c r="B388" s="21" t="s">
        <v>3064</v>
      </c>
      <c r="C388" s="23" t="n">
        <v>46119</v>
      </c>
      <c r="D388" s="21" t="s">
        <v>629</v>
      </c>
      <c r="E388" s="21" t="s">
        <v>366</v>
      </c>
      <c r="F388" s="12" t="n">
        <v>3</v>
      </c>
      <c r="G388" s="19" t="n">
        <v>24.2</v>
      </c>
      <c r="H388" s="19" t="n">
        <v>16.68</v>
      </c>
      <c r="I388" s="19" t="n">
        <f aca="false">ROUND(F388*G388,2)</f>
        <v>72.6</v>
      </c>
      <c r="J388" s="19" t="n">
        <f aca="false">ROUND(F388*H388,2)</f>
        <v>50.04</v>
      </c>
      <c r="K388" s="19" t="n">
        <f aca="false">INDEX(Pricebook!$L$2:$L$1401,MATCH(D388,Pricebook!$A$2:$A$1401,0))</f>
        <v>26.15</v>
      </c>
      <c r="L388" s="19" t="n">
        <f aca="false">ROUND(F388*K388,2)</f>
        <v>78.45</v>
      </c>
      <c r="M388" s="24" t="n">
        <f aca="false">DATE(YEAR(C388),MONTH(C388),1)</f>
        <v>46113</v>
      </c>
    </row>
    <row r="389" customFormat="false" ht="15" hidden="false" customHeight="false" outlineLevel="0" collapsed="false">
      <c r="A389" s="21" t="s">
        <v>3063</v>
      </c>
      <c r="B389" s="21" t="s">
        <v>3064</v>
      </c>
      <c r="C389" s="23" t="n">
        <v>46119</v>
      </c>
      <c r="D389" s="21" t="s">
        <v>2846</v>
      </c>
      <c r="E389" s="21" t="s">
        <v>2748</v>
      </c>
      <c r="F389" s="12" t="n">
        <v>2</v>
      </c>
      <c r="G389" s="19" t="n">
        <v>20</v>
      </c>
      <c r="H389" s="19" t="n">
        <v>11.29</v>
      </c>
      <c r="I389" s="19" t="n">
        <f aca="false">ROUND(F389*G389,2)</f>
        <v>40</v>
      </c>
      <c r="J389" s="19" t="n">
        <f aca="false">ROUND(F389*H389,2)</f>
        <v>22.58</v>
      </c>
      <c r="K389" s="19" t="n">
        <f aca="false">INDEX(Pricebook!$L$2:$L$1401,MATCH(D389,Pricebook!$A$2:$A$1401,0))</f>
        <v>21.8</v>
      </c>
      <c r="L389" s="19" t="n">
        <f aca="false">ROUND(F389*K389,2)</f>
        <v>43.6</v>
      </c>
      <c r="M389" s="24" t="n">
        <f aca="false">DATE(YEAR(C389),MONTH(C389),1)</f>
        <v>46113</v>
      </c>
    </row>
    <row r="390" customFormat="false" ht="15" hidden="false" customHeight="false" outlineLevel="0" collapsed="false">
      <c r="A390" s="21" t="s">
        <v>3063</v>
      </c>
      <c r="B390" s="21" t="s">
        <v>3064</v>
      </c>
      <c r="C390" s="23" t="n">
        <v>46119</v>
      </c>
      <c r="D390" s="21" t="s">
        <v>499</v>
      </c>
      <c r="E390" s="21" t="s">
        <v>366</v>
      </c>
      <c r="F390" s="12" t="n">
        <v>2</v>
      </c>
      <c r="G390" s="19" t="n">
        <v>35.85</v>
      </c>
      <c r="H390" s="19" t="n">
        <v>24.88</v>
      </c>
      <c r="I390" s="19" t="n">
        <f aca="false">ROUND(F390*G390,2)</f>
        <v>71.7</v>
      </c>
      <c r="J390" s="19" t="n">
        <f aca="false">ROUND(F390*H390,2)</f>
        <v>49.76</v>
      </c>
      <c r="K390" s="19" t="n">
        <f aca="false">INDEX(Pricebook!$L$2:$L$1401,MATCH(D390,Pricebook!$A$2:$A$1401,0))</f>
        <v>39.05</v>
      </c>
      <c r="L390" s="19" t="n">
        <f aca="false">ROUND(F390*K390,2)</f>
        <v>78.1</v>
      </c>
      <c r="M390" s="24" t="n">
        <f aca="false">DATE(YEAR(C390),MONTH(C390),1)</f>
        <v>46113</v>
      </c>
    </row>
    <row r="391" customFormat="false" ht="15" hidden="false" customHeight="false" outlineLevel="0" collapsed="false">
      <c r="A391" s="21" t="s">
        <v>3063</v>
      </c>
      <c r="B391" s="21" t="s">
        <v>3064</v>
      </c>
      <c r="C391" s="23" t="n">
        <v>46119</v>
      </c>
      <c r="D391" s="21" t="s">
        <v>2581</v>
      </c>
      <c r="E391" s="21" t="s">
        <v>2466</v>
      </c>
      <c r="F391" s="12" t="n">
        <v>5</v>
      </c>
      <c r="G391" s="19" t="n">
        <v>8.55</v>
      </c>
      <c r="H391" s="19" t="n">
        <v>5.22</v>
      </c>
      <c r="I391" s="19" t="n">
        <f aca="false">ROUND(F391*G391,2)</f>
        <v>42.75</v>
      </c>
      <c r="J391" s="19" t="n">
        <f aca="false">ROUND(F391*H391,2)</f>
        <v>26.1</v>
      </c>
      <c r="K391" s="19" t="n">
        <f aca="false">INDEX(Pricebook!$L$2:$L$1401,MATCH(D391,Pricebook!$A$2:$A$1401,0))</f>
        <v>8.95</v>
      </c>
      <c r="L391" s="19" t="n">
        <f aca="false">ROUND(F391*K391,2)</f>
        <v>44.75</v>
      </c>
      <c r="M391" s="24" t="n">
        <f aca="false">DATE(YEAR(C391),MONTH(C391),1)</f>
        <v>46113</v>
      </c>
    </row>
    <row r="392" customFormat="false" ht="15" hidden="false" customHeight="false" outlineLevel="0" collapsed="false">
      <c r="A392" s="21" t="s">
        <v>3063</v>
      </c>
      <c r="B392" s="21" t="s">
        <v>3064</v>
      </c>
      <c r="C392" s="23" t="n">
        <v>46119</v>
      </c>
      <c r="D392" s="21" t="s">
        <v>2571</v>
      </c>
      <c r="E392" s="21" t="s">
        <v>2466</v>
      </c>
      <c r="F392" s="12" t="n">
        <v>3</v>
      </c>
      <c r="G392" s="19" t="n">
        <v>31.5</v>
      </c>
      <c r="H392" s="19" t="n">
        <v>19.39</v>
      </c>
      <c r="I392" s="19" t="n">
        <f aca="false">ROUND(F392*G392,2)</f>
        <v>94.5</v>
      </c>
      <c r="J392" s="19" t="n">
        <f aca="false">ROUND(F392*H392,2)</f>
        <v>58.17</v>
      </c>
      <c r="K392" s="19" t="n">
        <f aca="false">INDEX(Pricebook!$L$2:$L$1401,MATCH(D392,Pricebook!$A$2:$A$1401,0))</f>
        <v>33.15</v>
      </c>
      <c r="L392" s="19" t="n">
        <f aca="false">ROUND(F392*K392,2)</f>
        <v>99.45</v>
      </c>
      <c r="M392" s="24" t="n">
        <f aca="false">DATE(YEAR(C392),MONTH(C392),1)</f>
        <v>46113</v>
      </c>
    </row>
    <row r="393" customFormat="false" ht="15" hidden="false" customHeight="false" outlineLevel="0" collapsed="false">
      <c r="A393" s="21" t="s">
        <v>3063</v>
      </c>
      <c r="B393" s="21" t="s">
        <v>3064</v>
      </c>
      <c r="C393" s="23" t="n">
        <v>46119</v>
      </c>
      <c r="D393" s="21" t="s">
        <v>2571</v>
      </c>
      <c r="E393" s="21" t="s">
        <v>2466</v>
      </c>
      <c r="F393" s="12" t="n">
        <v>4</v>
      </c>
      <c r="G393" s="19" t="n">
        <v>31.5</v>
      </c>
      <c r="H393" s="19" t="n">
        <v>19.39</v>
      </c>
      <c r="I393" s="19" t="n">
        <f aca="false">ROUND(F393*G393,2)</f>
        <v>126</v>
      </c>
      <c r="J393" s="19" t="n">
        <f aca="false">ROUND(F393*H393,2)</f>
        <v>77.56</v>
      </c>
      <c r="K393" s="19" t="n">
        <f aca="false">INDEX(Pricebook!$L$2:$L$1401,MATCH(D393,Pricebook!$A$2:$A$1401,0))</f>
        <v>33.15</v>
      </c>
      <c r="L393" s="19" t="n">
        <f aca="false">ROUND(F393*K393,2)</f>
        <v>132.6</v>
      </c>
      <c r="M393" s="24" t="n">
        <f aca="false">DATE(YEAR(C393),MONTH(C393),1)</f>
        <v>46113</v>
      </c>
    </row>
    <row r="394" customFormat="false" ht="15" hidden="false" customHeight="false" outlineLevel="0" collapsed="false">
      <c r="A394" s="21" t="s">
        <v>3063</v>
      </c>
      <c r="B394" s="21" t="s">
        <v>3064</v>
      </c>
      <c r="C394" s="23" t="n">
        <v>46119</v>
      </c>
      <c r="D394" s="21" t="s">
        <v>861</v>
      </c>
      <c r="E394" s="21" t="s">
        <v>366</v>
      </c>
      <c r="F394" s="12" t="n">
        <v>4</v>
      </c>
      <c r="G394" s="19" t="n">
        <v>13.15</v>
      </c>
      <c r="H394" s="19" t="n">
        <v>8.96</v>
      </c>
      <c r="I394" s="19" t="n">
        <f aca="false">ROUND(F394*G394,2)</f>
        <v>52.6</v>
      </c>
      <c r="J394" s="19" t="n">
        <f aca="false">ROUND(F394*H394,2)</f>
        <v>35.84</v>
      </c>
      <c r="K394" s="19" t="n">
        <f aca="false">INDEX(Pricebook!$L$2:$L$1401,MATCH(D394,Pricebook!$A$2:$A$1401,0))</f>
        <v>14.05</v>
      </c>
      <c r="L394" s="19" t="n">
        <f aca="false">ROUND(F394*K394,2)</f>
        <v>56.2</v>
      </c>
      <c r="M394" s="24" t="n">
        <f aca="false">DATE(YEAR(C394),MONTH(C394),1)</f>
        <v>46113</v>
      </c>
    </row>
    <row r="395" customFormat="false" ht="15" hidden="false" customHeight="false" outlineLevel="0" collapsed="false">
      <c r="A395" s="21" t="s">
        <v>3063</v>
      </c>
      <c r="B395" s="21" t="s">
        <v>3064</v>
      </c>
      <c r="C395" s="23" t="n">
        <v>46119</v>
      </c>
      <c r="D395" s="21" t="s">
        <v>2755</v>
      </c>
      <c r="E395" s="21" t="s">
        <v>2748</v>
      </c>
      <c r="F395" s="12" t="n">
        <v>7</v>
      </c>
      <c r="G395" s="19" t="n">
        <v>2.8</v>
      </c>
      <c r="H395" s="19" t="n">
        <v>1.57</v>
      </c>
      <c r="I395" s="19" t="n">
        <f aca="false">ROUND(F395*G395,2)</f>
        <v>19.6</v>
      </c>
      <c r="J395" s="19" t="n">
        <f aca="false">ROUND(F395*H395,2)</f>
        <v>10.99</v>
      </c>
      <c r="K395" s="19" t="n">
        <f aca="false">INDEX(Pricebook!$L$2:$L$1401,MATCH(D395,Pricebook!$A$2:$A$1401,0))</f>
        <v>3.05</v>
      </c>
      <c r="L395" s="19" t="n">
        <f aca="false">ROUND(F395*K395,2)</f>
        <v>21.35</v>
      </c>
      <c r="M395" s="24" t="n">
        <f aca="false">DATE(YEAR(C395),MONTH(C395),1)</f>
        <v>46113</v>
      </c>
    </row>
    <row r="396" customFormat="false" ht="15" hidden="false" customHeight="false" outlineLevel="0" collapsed="false">
      <c r="A396" s="21" t="s">
        <v>3063</v>
      </c>
      <c r="B396" s="21" t="s">
        <v>3064</v>
      </c>
      <c r="C396" s="23" t="n">
        <v>46119</v>
      </c>
      <c r="D396" s="21" t="s">
        <v>949</v>
      </c>
      <c r="E396" s="21" t="s">
        <v>366</v>
      </c>
      <c r="F396" s="12" t="n">
        <v>2</v>
      </c>
      <c r="G396" s="19" t="n">
        <v>17.75</v>
      </c>
      <c r="H396" s="19" t="n">
        <v>12.04</v>
      </c>
      <c r="I396" s="19" t="n">
        <f aca="false">ROUND(F396*G396,2)</f>
        <v>35.5</v>
      </c>
      <c r="J396" s="19" t="n">
        <f aca="false">ROUND(F396*H396,2)</f>
        <v>24.08</v>
      </c>
      <c r="K396" s="19" t="n">
        <f aca="false">INDEX(Pricebook!$L$2:$L$1401,MATCH(D396,Pricebook!$A$2:$A$1401,0))</f>
        <v>18.9</v>
      </c>
      <c r="L396" s="19" t="n">
        <f aca="false">ROUND(F396*K396,2)</f>
        <v>37.8</v>
      </c>
      <c r="M396" s="24" t="n">
        <f aca="false">DATE(YEAR(C396),MONTH(C396),1)</f>
        <v>46113</v>
      </c>
    </row>
    <row r="397" customFormat="false" ht="15" hidden="false" customHeight="false" outlineLevel="0" collapsed="false">
      <c r="A397" s="21" t="s">
        <v>3063</v>
      </c>
      <c r="B397" s="21" t="s">
        <v>3064</v>
      </c>
      <c r="C397" s="23" t="n">
        <v>46119</v>
      </c>
      <c r="D397" s="21" t="s">
        <v>2581</v>
      </c>
      <c r="E397" s="21" t="s">
        <v>2466</v>
      </c>
      <c r="F397" s="12" t="n">
        <v>4</v>
      </c>
      <c r="G397" s="19" t="n">
        <v>8.55</v>
      </c>
      <c r="H397" s="19" t="n">
        <v>5.22</v>
      </c>
      <c r="I397" s="19" t="n">
        <f aca="false">ROUND(F397*G397,2)</f>
        <v>34.2</v>
      </c>
      <c r="J397" s="19" t="n">
        <f aca="false">ROUND(F397*H397,2)</f>
        <v>20.88</v>
      </c>
      <c r="K397" s="19" t="n">
        <f aca="false">INDEX(Pricebook!$L$2:$L$1401,MATCH(D397,Pricebook!$A$2:$A$1401,0))</f>
        <v>8.95</v>
      </c>
      <c r="L397" s="19" t="n">
        <f aca="false">ROUND(F397*K397,2)</f>
        <v>35.8</v>
      </c>
      <c r="M397" s="24" t="n">
        <f aca="false">DATE(YEAR(C397),MONTH(C397),1)</f>
        <v>46113</v>
      </c>
    </row>
    <row r="398" customFormat="false" ht="15" hidden="false" customHeight="false" outlineLevel="0" collapsed="false">
      <c r="A398" s="21" t="s">
        <v>3063</v>
      </c>
      <c r="B398" s="21" t="s">
        <v>3064</v>
      </c>
      <c r="C398" s="23" t="n">
        <v>46119</v>
      </c>
      <c r="D398" s="21" t="s">
        <v>2491</v>
      </c>
      <c r="E398" s="21" t="s">
        <v>2466</v>
      </c>
      <c r="F398" s="12" t="n">
        <v>1</v>
      </c>
      <c r="G398" s="19" t="n">
        <v>108.35</v>
      </c>
      <c r="H398" s="19" t="n">
        <v>65.63</v>
      </c>
      <c r="I398" s="19" t="n">
        <f aca="false">ROUND(F398*G398,2)</f>
        <v>108.35</v>
      </c>
      <c r="J398" s="19" t="n">
        <f aca="false">ROUND(F398*H398,2)</f>
        <v>65.63</v>
      </c>
      <c r="K398" s="19" t="n">
        <f aca="false">INDEX(Pricebook!$L$2:$L$1401,MATCH(D398,Pricebook!$A$2:$A$1401,0))</f>
        <v>112.15</v>
      </c>
      <c r="L398" s="19" t="n">
        <f aca="false">ROUND(F398*K398,2)</f>
        <v>112.15</v>
      </c>
      <c r="M398" s="24" t="n">
        <f aca="false">DATE(YEAR(C398),MONTH(C398),1)</f>
        <v>46113</v>
      </c>
    </row>
    <row r="399" customFormat="false" ht="15" hidden="false" customHeight="false" outlineLevel="0" collapsed="false">
      <c r="A399" s="21" t="s">
        <v>3065</v>
      </c>
      <c r="B399" s="21" t="s">
        <v>3066</v>
      </c>
      <c r="C399" s="23" t="n">
        <v>46119</v>
      </c>
      <c r="D399" s="21" t="s">
        <v>2248</v>
      </c>
      <c r="E399" s="21" t="s">
        <v>2202</v>
      </c>
      <c r="F399" s="12" t="n">
        <v>3</v>
      </c>
      <c r="G399" s="19" t="n">
        <v>10.75</v>
      </c>
      <c r="H399" s="19" t="n">
        <v>6.27</v>
      </c>
      <c r="I399" s="19" t="n">
        <f aca="false">ROUND(F399*G399,2)</f>
        <v>32.25</v>
      </c>
      <c r="J399" s="19" t="n">
        <f aca="false">ROUND(F399*H399,2)</f>
        <v>18.81</v>
      </c>
      <c r="K399" s="19" t="n">
        <f aca="false">INDEX(Pricebook!$L$2:$L$1401,MATCH(D399,Pricebook!$A$2:$A$1401,0))</f>
        <v>11.3</v>
      </c>
      <c r="L399" s="19" t="n">
        <f aca="false">ROUND(F399*K399,2)</f>
        <v>33.9</v>
      </c>
      <c r="M399" s="24" t="n">
        <f aca="false">DATE(YEAR(C399),MONTH(C399),1)</f>
        <v>46113</v>
      </c>
    </row>
    <row r="400" customFormat="false" ht="15" hidden="false" customHeight="false" outlineLevel="0" collapsed="false">
      <c r="A400" s="21" t="s">
        <v>3065</v>
      </c>
      <c r="B400" s="21" t="s">
        <v>3066</v>
      </c>
      <c r="C400" s="23" t="n">
        <v>46119</v>
      </c>
      <c r="D400" s="21" t="s">
        <v>420</v>
      </c>
      <c r="E400" s="21" t="s">
        <v>366</v>
      </c>
      <c r="F400" s="12" t="n">
        <v>3</v>
      </c>
      <c r="G400" s="19" t="n">
        <v>8.75</v>
      </c>
      <c r="H400" s="19" t="n">
        <v>6.57</v>
      </c>
      <c r="I400" s="19" t="n">
        <f aca="false">ROUND(F400*G400,2)</f>
        <v>26.25</v>
      </c>
      <c r="J400" s="19" t="n">
        <f aca="false">ROUND(F400*H400,2)</f>
        <v>19.71</v>
      </c>
      <c r="K400" s="19" t="n">
        <f aca="false">INDEX(Pricebook!$L$2:$L$1401,MATCH(D400,Pricebook!$A$2:$A$1401,0))</f>
        <v>9.35</v>
      </c>
      <c r="L400" s="19" t="n">
        <f aca="false">ROUND(F400*K400,2)</f>
        <v>28.05</v>
      </c>
      <c r="M400" s="24" t="n">
        <f aca="false">DATE(YEAR(C400),MONTH(C400),1)</f>
        <v>46113</v>
      </c>
    </row>
    <row r="401" customFormat="false" ht="15" hidden="false" customHeight="false" outlineLevel="0" collapsed="false">
      <c r="A401" s="21" t="s">
        <v>3065</v>
      </c>
      <c r="B401" s="21" t="s">
        <v>3066</v>
      </c>
      <c r="C401" s="23" t="n">
        <v>46119</v>
      </c>
      <c r="D401" s="21" t="s">
        <v>737</v>
      </c>
      <c r="E401" s="21" t="s">
        <v>366</v>
      </c>
      <c r="F401" s="12" t="n">
        <v>2</v>
      </c>
      <c r="G401" s="19" t="n">
        <v>11.45</v>
      </c>
      <c r="H401" s="19" t="n">
        <v>7.83</v>
      </c>
      <c r="I401" s="19" t="n">
        <f aca="false">ROUND(F401*G401,2)</f>
        <v>22.9</v>
      </c>
      <c r="J401" s="19" t="n">
        <f aca="false">ROUND(F401*H401,2)</f>
        <v>15.66</v>
      </c>
      <c r="K401" s="19" t="n">
        <f aca="false">INDEX(Pricebook!$L$2:$L$1401,MATCH(D401,Pricebook!$A$2:$A$1401,0))</f>
        <v>12.3</v>
      </c>
      <c r="L401" s="19" t="n">
        <f aca="false">ROUND(F401*K401,2)</f>
        <v>24.6</v>
      </c>
      <c r="M401" s="24" t="n">
        <f aca="false">DATE(YEAR(C401),MONTH(C401),1)</f>
        <v>46113</v>
      </c>
    </row>
    <row r="402" customFormat="false" ht="15" hidden="false" customHeight="false" outlineLevel="0" collapsed="false">
      <c r="A402" s="21" t="s">
        <v>3065</v>
      </c>
      <c r="B402" s="21" t="s">
        <v>3066</v>
      </c>
      <c r="C402" s="23" t="n">
        <v>46119</v>
      </c>
      <c r="D402" s="21" t="s">
        <v>2345</v>
      </c>
      <c r="E402" s="21" t="s">
        <v>2202</v>
      </c>
      <c r="F402" s="12" t="n">
        <v>4</v>
      </c>
      <c r="G402" s="19" t="n">
        <v>83.8</v>
      </c>
      <c r="H402" s="19" t="n">
        <v>49.9</v>
      </c>
      <c r="I402" s="19" t="n">
        <f aca="false">ROUND(F402*G402,2)</f>
        <v>335.2</v>
      </c>
      <c r="J402" s="19" t="n">
        <f aca="false">ROUND(F402*H402,2)</f>
        <v>199.6</v>
      </c>
      <c r="K402" s="19" t="n">
        <f aca="false">INDEX(Pricebook!$L$2:$L$1401,MATCH(D402,Pricebook!$A$2:$A$1401,0))</f>
        <v>89.95</v>
      </c>
      <c r="L402" s="19" t="n">
        <f aca="false">ROUND(F402*K402,2)</f>
        <v>359.8</v>
      </c>
      <c r="M402" s="24" t="n">
        <f aca="false">DATE(YEAR(C402),MONTH(C402),1)</f>
        <v>46113</v>
      </c>
    </row>
    <row r="403" customFormat="false" ht="15" hidden="false" customHeight="false" outlineLevel="0" collapsed="false">
      <c r="A403" s="21" t="s">
        <v>3065</v>
      </c>
      <c r="B403" s="21" t="s">
        <v>3066</v>
      </c>
      <c r="C403" s="23" t="n">
        <v>46119</v>
      </c>
      <c r="D403" s="21" t="s">
        <v>384</v>
      </c>
      <c r="E403" s="21" t="s">
        <v>366</v>
      </c>
      <c r="F403" s="12" t="n">
        <v>1</v>
      </c>
      <c r="G403" s="19" t="n">
        <v>99.6</v>
      </c>
      <c r="H403" s="19" t="n">
        <v>68.36</v>
      </c>
      <c r="I403" s="19" t="n">
        <f aca="false">ROUND(F403*G403,2)</f>
        <v>99.6</v>
      </c>
      <c r="J403" s="19" t="n">
        <f aca="false">ROUND(F403*H403,2)</f>
        <v>68.36</v>
      </c>
      <c r="K403" s="19" t="n">
        <f aca="false">INDEX(Pricebook!$L$2:$L$1401,MATCH(D403,Pricebook!$A$2:$A$1401,0))</f>
        <v>107.2</v>
      </c>
      <c r="L403" s="19" t="n">
        <f aca="false">ROUND(F403*K403,2)</f>
        <v>107.2</v>
      </c>
      <c r="M403" s="24" t="n">
        <f aca="false">DATE(YEAR(C403),MONTH(C403),1)</f>
        <v>46113</v>
      </c>
    </row>
    <row r="404" customFormat="false" ht="15" hidden="false" customHeight="false" outlineLevel="0" collapsed="false">
      <c r="A404" s="21" t="s">
        <v>3065</v>
      </c>
      <c r="B404" s="21" t="s">
        <v>3066</v>
      </c>
      <c r="C404" s="23" t="n">
        <v>46119</v>
      </c>
      <c r="D404" s="21" t="s">
        <v>685</v>
      </c>
      <c r="E404" s="21" t="s">
        <v>366</v>
      </c>
      <c r="F404" s="12" t="n">
        <v>2</v>
      </c>
      <c r="G404" s="19" t="n">
        <v>53.3</v>
      </c>
      <c r="H404" s="19" t="n">
        <v>36.77</v>
      </c>
      <c r="I404" s="19" t="n">
        <f aca="false">ROUND(F404*G404,2)</f>
        <v>106.6</v>
      </c>
      <c r="J404" s="19" t="n">
        <f aca="false">ROUND(F404*H404,2)</f>
        <v>73.54</v>
      </c>
      <c r="K404" s="19" t="n">
        <f aca="false">INDEX(Pricebook!$L$2:$L$1401,MATCH(D404,Pricebook!$A$2:$A$1401,0))</f>
        <v>57.7</v>
      </c>
      <c r="L404" s="19" t="n">
        <f aca="false">ROUND(F404*K404,2)</f>
        <v>115.4</v>
      </c>
      <c r="M404" s="24" t="n">
        <f aca="false">DATE(YEAR(C404),MONTH(C404),1)</f>
        <v>46113</v>
      </c>
    </row>
    <row r="405" customFormat="false" ht="15" hidden="false" customHeight="false" outlineLevel="0" collapsed="false">
      <c r="A405" s="21" t="s">
        <v>3065</v>
      </c>
      <c r="B405" s="21" t="s">
        <v>3066</v>
      </c>
      <c r="C405" s="23" t="n">
        <v>46119</v>
      </c>
      <c r="D405" s="21" t="s">
        <v>430</v>
      </c>
      <c r="E405" s="21" t="s">
        <v>366</v>
      </c>
      <c r="F405" s="12" t="n">
        <v>1</v>
      </c>
      <c r="G405" s="19" t="n">
        <v>121.8</v>
      </c>
      <c r="H405" s="19" t="n">
        <v>83.87</v>
      </c>
      <c r="I405" s="19" t="n">
        <f aca="false">ROUND(F405*G405,2)</f>
        <v>121.8</v>
      </c>
      <c r="J405" s="19" t="n">
        <f aca="false">ROUND(F405*H405,2)</f>
        <v>83.87</v>
      </c>
      <c r="K405" s="19" t="n">
        <f aca="false">INDEX(Pricebook!$L$2:$L$1401,MATCH(D405,Pricebook!$A$2:$A$1401,0))</f>
        <v>131.55</v>
      </c>
      <c r="L405" s="19" t="n">
        <f aca="false">ROUND(F405*K405,2)</f>
        <v>131.55</v>
      </c>
      <c r="M405" s="24" t="n">
        <f aca="false">DATE(YEAR(C405),MONTH(C405),1)</f>
        <v>46113</v>
      </c>
    </row>
    <row r="406" customFormat="false" ht="15" hidden="false" customHeight="false" outlineLevel="0" collapsed="false">
      <c r="A406" s="21" t="s">
        <v>3065</v>
      </c>
      <c r="B406" s="21" t="s">
        <v>3066</v>
      </c>
      <c r="C406" s="23" t="n">
        <v>46119</v>
      </c>
      <c r="D406" s="21" t="s">
        <v>2434</v>
      </c>
      <c r="E406" s="21" t="s">
        <v>2202</v>
      </c>
      <c r="F406" s="12" t="n">
        <v>12</v>
      </c>
      <c r="G406" s="19" t="n">
        <v>5.3</v>
      </c>
      <c r="H406" s="19" t="n">
        <v>3.1</v>
      </c>
      <c r="I406" s="19" t="n">
        <f aca="false">ROUND(F406*G406,2)</f>
        <v>63.6</v>
      </c>
      <c r="J406" s="19" t="n">
        <f aca="false">ROUND(F406*H406,2)</f>
        <v>37.2</v>
      </c>
      <c r="K406" s="19" t="n">
        <f aca="false">INDEX(Pricebook!$L$2:$L$1401,MATCH(D406,Pricebook!$A$2:$A$1401,0))</f>
        <v>5.65</v>
      </c>
      <c r="L406" s="19" t="n">
        <f aca="false">ROUND(F406*K406,2)</f>
        <v>67.8</v>
      </c>
      <c r="M406" s="24" t="n">
        <f aca="false">DATE(YEAR(C406),MONTH(C406),1)</f>
        <v>46113</v>
      </c>
    </row>
    <row r="407" customFormat="false" ht="15" hidden="false" customHeight="false" outlineLevel="0" collapsed="false">
      <c r="A407" s="21" t="s">
        <v>3065</v>
      </c>
      <c r="B407" s="21" t="s">
        <v>3066</v>
      </c>
      <c r="C407" s="23" t="n">
        <v>46119</v>
      </c>
      <c r="D407" s="21" t="s">
        <v>2309</v>
      </c>
      <c r="E407" s="21" t="s">
        <v>2202</v>
      </c>
      <c r="F407" s="12" t="n">
        <v>4</v>
      </c>
      <c r="G407" s="19" t="n">
        <v>44.65</v>
      </c>
      <c r="H407" s="19" t="n">
        <v>30.79</v>
      </c>
      <c r="I407" s="19" t="n">
        <f aca="false">ROUND(F407*G407,2)</f>
        <v>178.6</v>
      </c>
      <c r="J407" s="19" t="n">
        <f aca="false">ROUND(F407*H407,2)</f>
        <v>123.16</v>
      </c>
      <c r="K407" s="19" t="n">
        <f aca="false">INDEX(Pricebook!$L$2:$L$1401,MATCH(D407,Pricebook!$A$2:$A$1401,0))</f>
        <v>48.05</v>
      </c>
      <c r="L407" s="19" t="n">
        <f aca="false">ROUND(F407*K407,2)</f>
        <v>192.2</v>
      </c>
      <c r="M407" s="24" t="n">
        <f aca="false">DATE(YEAR(C407),MONTH(C407),1)</f>
        <v>46113</v>
      </c>
    </row>
    <row r="408" customFormat="false" ht="15" hidden="false" customHeight="false" outlineLevel="0" collapsed="false">
      <c r="A408" s="21" t="s">
        <v>3065</v>
      </c>
      <c r="B408" s="21" t="s">
        <v>3066</v>
      </c>
      <c r="C408" s="23" t="n">
        <v>46119</v>
      </c>
      <c r="D408" s="21" t="s">
        <v>1501</v>
      </c>
      <c r="E408" s="21" t="s">
        <v>1452</v>
      </c>
      <c r="F408" s="12" t="n">
        <v>5</v>
      </c>
      <c r="G408" s="19" t="n">
        <v>61.4</v>
      </c>
      <c r="H408" s="19" t="n">
        <v>41.08</v>
      </c>
      <c r="I408" s="19" t="n">
        <f aca="false">ROUND(F408*G408,2)</f>
        <v>307</v>
      </c>
      <c r="J408" s="19" t="n">
        <f aca="false">ROUND(F408*H408,2)</f>
        <v>205.4</v>
      </c>
      <c r="K408" s="19" t="n">
        <f aca="false">INDEX(Pricebook!$L$2:$L$1401,MATCH(D408,Pricebook!$A$2:$A$1401,0))</f>
        <v>63.5</v>
      </c>
      <c r="L408" s="19" t="n">
        <f aca="false">ROUND(F408*K408,2)</f>
        <v>317.5</v>
      </c>
      <c r="M408" s="24" t="n">
        <f aca="false">DATE(YEAR(C408),MONTH(C408),1)</f>
        <v>46113</v>
      </c>
    </row>
    <row r="409" customFormat="false" ht="15" hidden="false" customHeight="false" outlineLevel="0" collapsed="false">
      <c r="A409" s="21" t="s">
        <v>3067</v>
      </c>
      <c r="B409" s="21" t="s">
        <v>3027</v>
      </c>
      <c r="C409" s="23" t="n">
        <v>46119</v>
      </c>
      <c r="D409" s="21" t="s">
        <v>2402</v>
      </c>
      <c r="E409" s="21" t="s">
        <v>2202</v>
      </c>
      <c r="F409" s="12" t="n">
        <v>5</v>
      </c>
      <c r="G409" s="19" t="n">
        <v>67</v>
      </c>
      <c r="H409" s="19" t="n">
        <v>44.74</v>
      </c>
      <c r="I409" s="19" t="n">
        <f aca="false">ROUND(F409*G409,2)</f>
        <v>335</v>
      </c>
      <c r="J409" s="19" t="n">
        <f aca="false">ROUND(F409*H409,2)</f>
        <v>223.7</v>
      </c>
      <c r="K409" s="19" t="n">
        <f aca="false">INDEX(Pricebook!$L$2:$L$1401,MATCH(D409,Pricebook!$A$2:$A$1401,0))</f>
        <v>70.9</v>
      </c>
      <c r="L409" s="19" t="n">
        <f aca="false">ROUND(F409*K409,2)</f>
        <v>354.5</v>
      </c>
      <c r="M409" s="24" t="n">
        <f aca="false">DATE(YEAR(C409),MONTH(C409),1)</f>
        <v>46113</v>
      </c>
    </row>
    <row r="410" customFormat="false" ht="15" hidden="false" customHeight="false" outlineLevel="0" collapsed="false">
      <c r="A410" s="21" t="s">
        <v>3067</v>
      </c>
      <c r="B410" s="21" t="s">
        <v>3027</v>
      </c>
      <c r="C410" s="23" t="n">
        <v>46119</v>
      </c>
      <c r="D410" s="21" t="s">
        <v>2942</v>
      </c>
      <c r="E410" s="21" t="s">
        <v>2748</v>
      </c>
      <c r="F410" s="12" t="n">
        <v>1</v>
      </c>
      <c r="G410" s="19" t="n">
        <v>8.1</v>
      </c>
      <c r="H410" s="19" t="n">
        <v>5.19</v>
      </c>
      <c r="I410" s="19" t="n">
        <f aca="false">ROUND(F410*G410,2)</f>
        <v>8.1</v>
      </c>
      <c r="J410" s="19" t="n">
        <f aca="false">ROUND(F410*H410,2)</f>
        <v>5.19</v>
      </c>
      <c r="K410" s="19" t="n">
        <f aca="false">INDEX(Pricebook!$L$2:$L$1401,MATCH(D410,Pricebook!$A$2:$A$1401,0))</f>
        <v>8.9</v>
      </c>
      <c r="L410" s="19" t="n">
        <f aca="false">ROUND(F410*K410,2)</f>
        <v>8.9</v>
      </c>
      <c r="M410" s="24" t="n">
        <f aca="false">DATE(YEAR(C410),MONTH(C410),1)</f>
        <v>46113</v>
      </c>
    </row>
    <row r="411" customFormat="false" ht="15" hidden="false" customHeight="false" outlineLevel="0" collapsed="false">
      <c r="A411" s="21" t="s">
        <v>3067</v>
      </c>
      <c r="B411" s="21" t="s">
        <v>3027</v>
      </c>
      <c r="C411" s="23" t="n">
        <v>46119</v>
      </c>
      <c r="D411" s="21" t="s">
        <v>923</v>
      </c>
      <c r="E411" s="21" t="s">
        <v>366</v>
      </c>
      <c r="F411" s="12" t="n">
        <v>1</v>
      </c>
      <c r="G411" s="19" t="n">
        <v>278.1</v>
      </c>
      <c r="H411" s="19" t="n">
        <v>193.07</v>
      </c>
      <c r="I411" s="19" t="n">
        <f aca="false">ROUND(F411*G411,2)</f>
        <v>278.1</v>
      </c>
      <c r="J411" s="19" t="n">
        <f aca="false">ROUND(F411*H411,2)</f>
        <v>193.07</v>
      </c>
      <c r="K411" s="19" t="n">
        <f aca="false">INDEX(Pricebook!$L$2:$L$1401,MATCH(D411,Pricebook!$A$2:$A$1401,0))</f>
        <v>302.75</v>
      </c>
      <c r="L411" s="19" t="n">
        <f aca="false">ROUND(F411*K411,2)</f>
        <v>302.75</v>
      </c>
      <c r="M411" s="24" t="n">
        <f aca="false">DATE(YEAR(C411),MONTH(C411),1)</f>
        <v>46113</v>
      </c>
    </row>
    <row r="412" customFormat="false" ht="15" hidden="false" customHeight="false" outlineLevel="0" collapsed="false">
      <c r="A412" s="21" t="s">
        <v>3067</v>
      </c>
      <c r="B412" s="21" t="s">
        <v>3027</v>
      </c>
      <c r="C412" s="23" t="n">
        <v>46119</v>
      </c>
      <c r="D412" s="21" t="s">
        <v>665</v>
      </c>
      <c r="E412" s="21" t="s">
        <v>366</v>
      </c>
      <c r="F412" s="12" t="n">
        <v>1</v>
      </c>
      <c r="G412" s="19" t="n">
        <v>28.25</v>
      </c>
      <c r="H412" s="19" t="n">
        <v>19.58</v>
      </c>
      <c r="I412" s="19" t="n">
        <f aca="false">ROUND(F412*G412,2)</f>
        <v>28.25</v>
      </c>
      <c r="J412" s="19" t="n">
        <f aca="false">ROUND(F412*H412,2)</f>
        <v>19.58</v>
      </c>
      <c r="K412" s="19" t="n">
        <f aca="false">INDEX(Pricebook!$L$2:$L$1401,MATCH(D412,Pricebook!$A$2:$A$1401,0))</f>
        <v>30.75</v>
      </c>
      <c r="L412" s="19" t="n">
        <f aca="false">ROUND(F412*K412,2)</f>
        <v>30.75</v>
      </c>
      <c r="M412" s="24" t="n">
        <f aca="false">DATE(YEAR(C412),MONTH(C412),1)</f>
        <v>46113</v>
      </c>
    </row>
    <row r="413" customFormat="false" ht="15" hidden="false" customHeight="false" outlineLevel="0" collapsed="false">
      <c r="A413" s="21" t="s">
        <v>3067</v>
      </c>
      <c r="B413" s="21" t="s">
        <v>3027</v>
      </c>
      <c r="C413" s="23" t="n">
        <v>46119</v>
      </c>
      <c r="D413" s="21" t="s">
        <v>2918</v>
      </c>
      <c r="E413" s="21" t="s">
        <v>2748</v>
      </c>
      <c r="F413" s="12" t="n">
        <v>2</v>
      </c>
      <c r="G413" s="19" t="n">
        <v>68.75</v>
      </c>
      <c r="H413" s="19" t="n">
        <v>38.94</v>
      </c>
      <c r="I413" s="19" t="n">
        <f aca="false">ROUND(F413*G413,2)</f>
        <v>137.5</v>
      </c>
      <c r="J413" s="19" t="n">
        <f aca="false">ROUND(F413*H413,2)</f>
        <v>77.88</v>
      </c>
      <c r="K413" s="19" t="n">
        <f aca="false">INDEX(Pricebook!$L$2:$L$1401,MATCH(D413,Pricebook!$A$2:$A$1401,0))</f>
        <v>75.15</v>
      </c>
      <c r="L413" s="19" t="n">
        <f aca="false">ROUND(F413*K413,2)</f>
        <v>150.3</v>
      </c>
      <c r="M413" s="24" t="n">
        <f aca="false">DATE(YEAR(C413),MONTH(C413),1)</f>
        <v>46113</v>
      </c>
    </row>
    <row r="414" customFormat="false" ht="15" hidden="false" customHeight="false" outlineLevel="0" collapsed="false">
      <c r="A414" s="21" t="s">
        <v>3067</v>
      </c>
      <c r="B414" s="21" t="s">
        <v>3027</v>
      </c>
      <c r="C414" s="23" t="n">
        <v>46119</v>
      </c>
      <c r="D414" s="21" t="s">
        <v>2325</v>
      </c>
      <c r="E414" s="21" t="s">
        <v>2202</v>
      </c>
      <c r="F414" s="12" t="n">
        <v>3</v>
      </c>
      <c r="G414" s="19" t="n">
        <v>34.4</v>
      </c>
      <c r="H414" s="19" t="n">
        <v>22.68</v>
      </c>
      <c r="I414" s="19" t="n">
        <f aca="false">ROUND(F414*G414,2)</f>
        <v>103.2</v>
      </c>
      <c r="J414" s="19" t="n">
        <f aca="false">ROUND(F414*H414,2)</f>
        <v>68.04</v>
      </c>
      <c r="K414" s="19" t="n">
        <f aca="false">INDEX(Pricebook!$L$2:$L$1401,MATCH(D414,Pricebook!$A$2:$A$1401,0))</f>
        <v>37.05</v>
      </c>
      <c r="L414" s="19" t="n">
        <f aca="false">ROUND(F414*K414,2)</f>
        <v>111.15</v>
      </c>
      <c r="M414" s="24" t="n">
        <f aca="false">DATE(YEAR(C414),MONTH(C414),1)</f>
        <v>46113</v>
      </c>
    </row>
    <row r="415" customFormat="false" ht="15" hidden="false" customHeight="false" outlineLevel="0" collapsed="false">
      <c r="A415" s="21" t="s">
        <v>3067</v>
      </c>
      <c r="B415" s="21" t="s">
        <v>3027</v>
      </c>
      <c r="C415" s="23" t="n">
        <v>46119</v>
      </c>
      <c r="D415" s="21" t="s">
        <v>1268</v>
      </c>
      <c r="E415" s="21" t="s">
        <v>971</v>
      </c>
      <c r="F415" s="12" t="n">
        <v>27</v>
      </c>
      <c r="G415" s="19" t="n">
        <v>12.35</v>
      </c>
      <c r="H415" s="19" t="n">
        <v>9.07</v>
      </c>
      <c r="I415" s="19" t="n">
        <f aca="false">ROUND(F415*G415,2)</f>
        <v>333.45</v>
      </c>
      <c r="J415" s="19" t="n">
        <f aca="false">ROUND(F415*H415,2)</f>
        <v>244.89</v>
      </c>
      <c r="K415" s="19" t="n">
        <f aca="false">INDEX(Pricebook!$L$2:$L$1401,MATCH(D415,Pricebook!$A$2:$A$1401,0))</f>
        <v>14.3</v>
      </c>
      <c r="L415" s="19" t="n">
        <f aca="false">ROUND(F415*K415,2)</f>
        <v>386.1</v>
      </c>
      <c r="M415" s="24" t="n">
        <f aca="false">DATE(YEAR(C415),MONTH(C415),1)</f>
        <v>46113</v>
      </c>
    </row>
    <row r="416" customFormat="false" ht="15" hidden="false" customHeight="false" outlineLevel="0" collapsed="false">
      <c r="A416" s="21" t="s">
        <v>3067</v>
      </c>
      <c r="B416" s="21" t="s">
        <v>3027</v>
      </c>
      <c r="C416" s="23" t="n">
        <v>46119</v>
      </c>
      <c r="D416" s="21" t="s">
        <v>2898</v>
      </c>
      <c r="E416" s="21" t="s">
        <v>2748</v>
      </c>
      <c r="F416" s="12" t="n">
        <v>6</v>
      </c>
      <c r="G416" s="19" t="n">
        <v>11.1</v>
      </c>
      <c r="H416" s="19" t="n">
        <v>6.25</v>
      </c>
      <c r="I416" s="19" t="n">
        <f aca="false">ROUND(F416*G416,2)</f>
        <v>66.6</v>
      </c>
      <c r="J416" s="19" t="n">
        <f aca="false">ROUND(F416*H416,2)</f>
        <v>37.5</v>
      </c>
      <c r="K416" s="19" t="n">
        <f aca="false">INDEX(Pricebook!$L$2:$L$1401,MATCH(D416,Pricebook!$A$2:$A$1401,0))</f>
        <v>12.1</v>
      </c>
      <c r="L416" s="19" t="n">
        <f aca="false">ROUND(F416*K416,2)</f>
        <v>72.6</v>
      </c>
      <c r="M416" s="24" t="n">
        <f aca="false">DATE(YEAR(C416),MONTH(C416),1)</f>
        <v>46113</v>
      </c>
    </row>
    <row r="417" customFormat="false" ht="15" hidden="false" customHeight="false" outlineLevel="0" collapsed="false">
      <c r="A417" s="21" t="s">
        <v>3067</v>
      </c>
      <c r="B417" s="21" t="s">
        <v>3027</v>
      </c>
      <c r="C417" s="23" t="n">
        <v>46119</v>
      </c>
      <c r="D417" s="21" t="s">
        <v>2930</v>
      </c>
      <c r="E417" s="21" t="s">
        <v>2748</v>
      </c>
      <c r="F417" s="12" t="n">
        <v>1</v>
      </c>
      <c r="G417" s="19" t="n">
        <v>15.7</v>
      </c>
      <c r="H417" s="19" t="n">
        <v>8.8</v>
      </c>
      <c r="I417" s="19" t="n">
        <f aca="false">ROUND(F417*G417,2)</f>
        <v>15.7</v>
      </c>
      <c r="J417" s="19" t="n">
        <f aca="false">ROUND(F417*H417,2)</f>
        <v>8.8</v>
      </c>
      <c r="K417" s="19" t="n">
        <f aca="false">INDEX(Pricebook!$L$2:$L$1401,MATCH(D417,Pricebook!$A$2:$A$1401,0))</f>
        <v>17</v>
      </c>
      <c r="L417" s="19" t="n">
        <f aca="false">ROUND(F417*K417,2)</f>
        <v>17</v>
      </c>
      <c r="M417" s="24" t="n">
        <f aca="false">DATE(YEAR(C417),MONTH(C417),1)</f>
        <v>46113</v>
      </c>
    </row>
    <row r="418" customFormat="false" ht="15" hidden="false" customHeight="false" outlineLevel="0" collapsed="false">
      <c r="A418" s="21" t="s">
        <v>3067</v>
      </c>
      <c r="B418" s="21" t="s">
        <v>3027</v>
      </c>
      <c r="C418" s="23" t="n">
        <v>46119</v>
      </c>
      <c r="D418" s="21" t="s">
        <v>2906</v>
      </c>
      <c r="E418" s="21" t="s">
        <v>2748</v>
      </c>
      <c r="F418" s="12" t="n">
        <v>1</v>
      </c>
      <c r="G418" s="19" t="n">
        <v>2.95</v>
      </c>
      <c r="H418" s="19" t="n">
        <v>1.67</v>
      </c>
      <c r="I418" s="19" t="n">
        <f aca="false">ROUND(F418*G418,2)</f>
        <v>2.95</v>
      </c>
      <c r="J418" s="19" t="n">
        <f aca="false">ROUND(F418*H418,2)</f>
        <v>1.67</v>
      </c>
      <c r="K418" s="19" t="n">
        <f aca="false">INDEX(Pricebook!$L$2:$L$1401,MATCH(D418,Pricebook!$A$2:$A$1401,0))</f>
        <v>3.25</v>
      </c>
      <c r="L418" s="19" t="n">
        <f aca="false">ROUND(F418*K418,2)</f>
        <v>3.25</v>
      </c>
      <c r="M418" s="24" t="n">
        <f aca="false">DATE(YEAR(C418),MONTH(C418),1)</f>
        <v>46113</v>
      </c>
    </row>
    <row r="419" customFormat="false" ht="15" hidden="false" customHeight="false" outlineLevel="0" collapsed="false">
      <c r="A419" s="21" t="s">
        <v>3067</v>
      </c>
      <c r="B419" s="21" t="s">
        <v>3027</v>
      </c>
      <c r="C419" s="23" t="n">
        <v>46119</v>
      </c>
      <c r="D419" s="21" t="s">
        <v>114</v>
      </c>
      <c r="E419" s="21" t="s">
        <v>108</v>
      </c>
      <c r="F419" s="12" t="n">
        <v>1</v>
      </c>
      <c r="G419" s="19" t="n">
        <v>567.9</v>
      </c>
      <c r="H419" s="19" t="n">
        <v>406.71</v>
      </c>
      <c r="I419" s="19" t="n">
        <f aca="false">ROUND(F419*G419,2)</f>
        <v>567.9</v>
      </c>
      <c r="J419" s="19" t="n">
        <f aca="false">ROUND(F419*H419,2)</f>
        <v>406.71</v>
      </c>
      <c r="K419" s="19" t="n">
        <f aca="false">INDEX(Pricebook!$L$2:$L$1401,MATCH(D419,Pricebook!$A$2:$A$1401,0))</f>
        <v>613.4</v>
      </c>
      <c r="L419" s="19" t="n">
        <f aca="false">ROUND(F419*K419,2)</f>
        <v>613.4</v>
      </c>
      <c r="M419" s="24" t="n">
        <f aca="false">DATE(YEAR(C419),MONTH(C419),1)</f>
        <v>46113</v>
      </c>
    </row>
    <row r="420" customFormat="false" ht="15" hidden="false" customHeight="false" outlineLevel="0" collapsed="false">
      <c r="A420" s="21" t="s">
        <v>3067</v>
      </c>
      <c r="B420" s="21" t="s">
        <v>3027</v>
      </c>
      <c r="C420" s="23" t="n">
        <v>46119</v>
      </c>
      <c r="D420" s="21" t="s">
        <v>817</v>
      </c>
      <c r="E420" s="21" t="s">
        <v>366</v>
      </c>
      <c r="F420" s="12" t="n">
        <v>6</v>
      </c>
      <c r="G420" s="19" t="n">
        <v>11.25</v>
      </c>
      <c r="H420" s="19" t="n">
        <v>8.88</v>
      </c>
      <c r="I420" s="19" t="n">
        <f aca="false">ROUND(F420*G420,2)</f>
        <v>67.5</v>
      </c>
      <c r="J420" s="19" t="n">
        <f aca="false">ROUND(F420*H420,2)</f>
        <v>53.28</v>
      </c>
      <c r="K420" s="19" t="n">
        <f aca="false">INDEX(Pricebook!$L$2:$L$1401,MATCH(D420,Pricebook!$A$2:$A$1401,0))</f>
        <v>12.15</v>
      </c>
      <c r="L420" s="19" t="n">
        <f aca="false">ROUND(F420*K420,2)</f>
        <v>72.9</v>
      </c>
      <c r="M420" s="24" t="n">
        <f aca="false">DATE(YEAR(C420),MONTH(C420),1)</f>
        <v>46113</v>
      </c>
    </row>
    <row r="421" customFormat="false" ht="15" hidden="false" customHeight="false" outlineLevel="0" collapsed="false">
      <c r="A421" s="21" t="s">
        <v>3067</v>
      </c>
      <c r="B421" s="21" t="s">
        <v>3027</v>
      </c>
      <c r="C421" s="23" t="n">
        <v>46119</v>
      </c>
      <c r="D421" s="21" t="s">
        <v>825</v>
      </c>
      <c r="E421" s="21" t="s">
        <v>366</v>
      </c>
      <c r="F421" s="12" t="n">
        <v>3</v>
      </c>
      <c r="G421" s="19" t="n">
        <v>11.2</v>
      </c>
      <c r="H421" s="19" t="n">
        <v>8.08</v>
      </c>
      <c r="I421" s="19" t="n">
        <f aca="false">ROUND(F421*G421,2)</f>
        <v>33.6</v>
      </c>
      <c r="J421" s="19" t="n">
        <f aca="false">ROUND(F421*H421,2)</f>
        <v>24.24</v>
      </c>
      <c r="K421" s="19" t="n">
        <f aca="false">INDEX(Pricebook!$L$2:$L$1401,MATCH(D421,Pricebook!$A$2:$A$1401,0))</f>
        <v>12.15</v>
      </c>
      <c r="L421" s="19" t="n">
        <f aca="false">ROUND(F421*K421,2)</f>
        <v>36.45</v>
      </c>
      <c r="M421" s="24" t="n">
        <f aca="false">DATE(YEAR(C421),MONTH(C421),1)</f>
        <v>46113</v>
      </c>
    </row>
    <row r="422" customFormat="false" ht="15" hidden="false" customHeight="false" outlineLevel="0" collapsed="false">
      <c r="A422" s="21" t="s">
        <v>3068</v>
      </c>
      <c r="B422" s="21" t="s">
        <v>3069</v>
      </c>
      <c r="C422" s="23" t="n">
        <v>46119</v>
      </c>
      <c r="D422" s="21" t="s">
        <v>322</v>
      </c>
      <c r="E422" s="21" t="s">
        <v>108</v>
      </c>
      <c r="F422" s="12" t="n">
        <v>1</v>
      </c>
      <c r="G422" s="19" t="n">
        <v>9.05</v>
      </c>
      <c r="H422" s="19" t="n">
        <v>6.47</v>
      </c>
      <c r="I422" s="19" t="n">
        <f aca="false">ROUND(F422*G422,2)</f>
        <v>9.05</v>
      </c>
      <c r="J422" s="19" t="n">
        <f aca="false">ROUND(F422*H422,2)</f>
        <v>6.47</v>
      </c>
      <c r="K422" s="19" t="n">
        <f aca="false">INDEX(Pricebook!$L$2:$L$1401,MATCH(D422,Pricebook!$A$2:$A$1401,0))</f>
        <v>9.8</v>
      </c>
      <c r="L422" s="19" t="n">
        <f aca="false">ROUND(F422*K422,2)</f>
        <v>9.8</v>
      </c>
      <c r="M422" s="24" t="n">
        <f aca="false">DATE(YEAR(C422),MONTH(C422),1)</f>
        <v>46113</v>
      </c>
    </row>
    <row r="423" customFormat="false" ht="15" hidden="false" customHeight="false" outlineLevel="0" collapsed="false">
      <c r="A423" s="21" t="s">
        <v>3068</v>
      </c>
      <c r="B423" s="21" t="s">
        <v>3069</v>
      </c>
      <c r="C423" s="23" t="n">
        <v>46119</v>
      </c>
      <c r="D423" s="21" t="s">
        <v>1326</v>
      </c>
      <c r="E423" s="21" t="s">
        <v>971</v>
      </c>
      <c r="F423" s="12" t="n">
        <v>1</v>
      </c>
      <c r="G423" s="19" t="n">
        <v>240</v>
      </c>
      <c r="H423" s="19" t="n">
        <v>177.75</v>
      </c>
      <c r="I423" s="19" t="n">
        <f aca="false">ROUND(F423*G423,2)</f>
        <v>240</v>
      </c>
      <c r="J423" s="19" t="n">
        <f aca="false">ROUND(F423*H423,2)</f>
        <v>177.75</v>
      </c>
      <c r="K423" s="19" t="n">
        <f aca="false">INDEX(Pricebook!$L$2:$L$1401,MATCH(D423,Pricebook!$A$2:$A$1401,0))</f>
        <v>240</v>
      </c>
      <c r="L423" s="19" t="n">
        <f aca="false">ROUND(F423*K423,2)</f>
        <v>240</v>
      </c>
      <c r="M423" s="24" t="n">
        <f aca="false">DATE(YEAR(C423),MONTH(C423),1)</f>
        <v>46113</v>
      </c>
    </row>
    <row r="424" customFormat="false" ht="15" hidden="false" customHeight="false" outlineLevel="0" collapsed="false">
      <c r="A424" s="21" t="s">
        <v>3068</v>
      </c>
      <c r="B424" s="21" t="s">
        <v>3069</v>
      </c>
      <c r="C424" s="23" t="n">
        <v>46119</v>
      </c>
      <c r="D424" s="21" t="s">
        <v>1222</v>
      </c>
      <c r="E424" s="21" t="s">
        <v>971</v>
      </c>
      <c r="F424" s="12" t="n">
        <v>10</v>
      </c>
      <c r="G424" s="19" t="n">
        <v>4.4</v>
      </c>
      <c r="H424" s="19" t="n">
        <v>3.22</v>
      </c>
      <c r="I424" s="19" t="n">
        <f aca="false">ROUND(F424*G424,2)</f>
        <v>44</v>
      </c>
      <c r="J424" s="19" t="n">
        <f aca="false">ROUND(F424*H424,2)</f>
        <v>32.2</v>
      </c>
      <c r="K424" s="19" t="n">
        <f aca="false">INDEX(Pricebook!$L$2:$L$1401,MATCH(D424,Pricebook!$A$2:$A$1401,0))</f>
        <v>5.1</v>
      </c>
      <c r="L424" s="19" t="n">
        <f aca="false">ROUND(F424*K424,2)</f>
        <v>51</v>
      </c>
      <c r="M424" s="24" t="n">
        <f aca="false">DATE(YEAR(C424),MONTH(C424),1)</f>
        <v>46113</v>
      </c>
    </row>
    <row r="425" customFormat="false" ht="15" hidden="false" customHeight="false" outlineLevel="0" collapsed="false">
      <c r="A425" s="21" t="s">
        <v>3068</v>
      </c>
      <c r="B425" s="21" t="s">
        <v>3069</v>
      </c>
      <c r="C425" s="23" t="n">
        <v>46119</v>
      </c>
      <c r="D425" s="21" t="s">
        <v>713</v>
      </c>
      <c r="E425" s="21" t="s">
        <v>366</v>
      </c>
      <c r="F425" s="12" t="n">
        <v>1</v>
      </c>
      <c r="G425" s="19" t="n">
        <v>22.4</v>
      </c>
      <c r="H425" s="19" t="n">
        <v>15.31</v>
      </c>
      <c r="I425" s="19" t="n">
        <f aca="false">ROUND(F425*G425,2)</f>
        <v>22.4</v>
      </c>
      <c r="J425" s="19" t="n">
        <f aca="false">ROUND(F425*H425,2)</f>
        <v>15.31</v>
      </c>
      <c r="K425" s="19" t="n">
        <f aca="false">INDEX(Pricebook!$L$2:$L$1401,MATCH(D425,Pricebook!$A$2:$A$1401,0))</f>
        <v>24.05</v>
      </c>
      <c r="L425" s="19" t="n">
        <f aca="false">ROUND(F425*K425,2)</f>
        <v>24.05</v>
      </c>
      <c r="M425" s="24" t="n">
        <f aca="false">DATE(YEAR(C425),MONTH(C425),1)</f>
        <v>46113</v>
      </c>
    </row>
    <row r="426" customFormat="false" ht="15" hidden="false" customHeight="false" outlineLevel="0" collapsed="false">
      <c r="A426" s="21" t="s">
        <v>3068</v>
      </c>
      <c r="B426" s="21" t="s">
        <v>3069</v>
      </c>
      <c r="C426" s="23" t="n">
        <v>46119</v>
      </c>
      <c r="D426" s="21" t="s">
        <v>1062</v>
      </c>
      <c r="E426" s="21" t="s">
        <v>971</v>
      </c>
      <c r="F426" s="12" t="n">
        <v>1</v>
      </c>
      <c r="G426" s="19" t="n">
        <v>78</v>
      </c>
      <c r="H426" s="19" t="n">
        <v>57.83</v>
      </c>
      <c r="I426" s="19" t="n">
        <f aca="false">ROUND(F426*G426,2)</f>
        <v>78</v>
      </c>
      <c r="J426" s="19" t="n">
        <f aca="false">ROUND(F426*H426,2)</f>
        <v>57.83</v>
      </c>
      <c r="K426" s="19" t="n">
        <f aca="false">INDEX(Pricebook!$L$2:$L$1401,MATCH(D426,Pricebook!$A$2:$A$1401,0))</f>
        <v>91.1</v>
      </c>
      <c r="L426" s="19" t="n">
        <f aca="false">ROUND(F426*K426,2)</f>
        <v>91.1</v>
      </c>
      <c r="M426" s="24" t="n">
        <f aca="false">DATE(YEAR(C426),MONTH(C426),1)</f>
        <v>46113</v>
      </c>
    </row>
    <row r="427" customFormat="false" ht="15" hidden="false" customHeight="false" outlineLevel="0" collapsed="false">
      <c r="A427" s="21" t="s">
        <v>3068</v>
      </c>
      <c r="B427" s="21" t="s">
        <v>3069</v>
      </c>
      <c r="C427" s="23" t="n">
        <v>46119</v>
      </c>
      <c r="D427" s="21" t="s">
        <v>2880</v>
      </c>
      <c r="E427" s="21" t="s">
        <v>2748</v>
      </c>
      <c r="F427" s="12" t="n">
        <v>3</v>
      </c>
      <c r="G427" s="19" t="n">
        <v>18.4</v>
      </c>
      <c r="H427" s="19" t="n">
        <v>10.35</v>
      </c>
      <c r="I427" s="19" t="n">
        <f aca="false">ROUND(F427*G427,2)</f>
        <v>55.2</v>
      </c>
      <c r="J427" s="19" t="n">
        <f aca="false">ROUND(F427*H427,2)</f>
        <v>31.05</v>
      </c>
      <c r="K427" s="19" t="n">
        <f aca="false">INDEX(Pricebook!$L$2:$L$1401,MATCH(D427,Pricebook!$A$2:$A$1401,0))</f>
        <v>20</v>
      </c>
      <c r="L427" s="19" t="n">
        <f aca="false">ROUND(F427*K427,2)</f>
        <v>60</v>
      </c>
      <c r="M427" s="24" t="n">
        <f aca="false">DATE(YEAR(C427),MONTH(C427),1)</f>
        <v>46113</v>
      </c>
    </row>
    <row r="428" customFormat="false" ht="15" hidden="false" customHeight="false" outlineLevel="0" collapsed="false">
      <c r="A428" s="21" t="s">
        <v>3068</v>
      </c>
      <c r="B428" s="21" t="s">
        <v>3069</v>
      </c>
      <c r="C428" s="23" t="n">
        <v>46119</v>
      </c>
      <c r="D428" s="21" t="s">
        <v>2882</v>
      </c>
      <c r="E428" s="21" t="s">
        <v>2748</v>
      </c>
      <c r="F428" s="12" t="n">
        <v>4</v>
      </c>
      <c r="G428" s="19" t="n">
        <v>4</v>
      </c>
      <c r="H428" s="19" t="n">
        <v>2.25</v>
      </c>
      <c r="I428" s="19" t="n">
        <f aca="false">ROUND(F428*G428,2)</f>
        <v>16</v>
      </c>
      <c r="J428" s="19" t="n">
        <f aca="false">ROUND(F428*H428,2)</f>
        <v>9</v>
      </c>
      <c r="K428" s="19" t="n">
        <f aca="false">INDEX(Pricebook!$L$2:$L$1401,MATCH(D428,Pricebook!$A$2:$A$1401,0))</f>
        <v>4.35</v>
      </c>
      <c r="L428" s="19" t="n">
        <f aca="false">ROUND(F428*K428,2)</f>
        <v>17.4</v>
      </c>
      <c r="M428" s="24" t="n">
        <f aca="false">DATE(YEAR(C428),MONTH(C428),1)</f>
        <v>46113</v>
      </c>
    </row>
    <row r="429" customFormat="false" ht="15" hidden="false" customHeight="false" outlineLevel="0" collapsed="false">
      <c r="A429" s="21" t="s">
        <v>3068</v>
      </c>
      <c r="B429" s="21" t="s">
        <v>3069</v>
      </c>
      <c r="C429" s="23" t="n">
        <v>46119</v>
      </c>
      <c r="D429" s="21" t="s">
        <v>623</v>
      </c>
      <c r="E429" s="21" t="s">
        <v>366</v>
      </c>
      <c r="F429" s="12" t="n">
        <v>2</v>
      </c>
      <c r="G429" s="19" t="n">
        <v>15.25</v>
      </c>
      <c r="H429" s="19" t="n">
        <v>10.45</v>
      </c>
      <c r="I429" s="19" t="n">
        <f aca="false">ROUND(F429*G429,2)</f>
        <v>30.5</v>
      </c>
      <c r="J429" s="19" t="n">
        <f aca="false">ROUND(F429*H429,2)</f>
        <v>20.9</v>
      </c>
      <c r="K429" s="19" t="n">
        <f aca="false">INDEX(Pricebook!$L$2:$L$1401,MATCH(D429,Pricebook!$A$2:$A$1401,0))</f>
        <v>16.4</v>
      </c>
      <c r="L429" s="19" t="n">
        <f aca="false">ROUND(F429*K429,2)</f>
        <v>32.8</v>
      </c>
      <c r="M429" s="24" t="n">
        <f aca="false">DATE(YEAR(C429),MONTH(C429),1)</f>
        <v>46113</v>
      </c>
    </row>
    <row r="430" customFormat="false" ht="15" hidden="false" customHeight="false" outlineLevel="0" collapsed="false">
      <c r="A430" s="21" t="s">
        <v>3068</v>
      </c>
      <c r="B430" s="21" t="s">
        <v>3069</v>
      </c>
      <c r="C430" s="23" t="n">
        <v>46119</v>
      </c>
      <c r="D430" s="21" t="s">
        <v>140</v>
      </c>
      <c r="E430" s="21" t="s">
        <v>108</v>
      </c>
      <c r="F430" s="12" t="n">
        <v>1</v>
      </c>
      <c r="G430" s="19" t="n">
        <v>394.3</v>
      </c>
      <c r="H430" s="19" t="n">
        <v>288.04</v>
      </c>
      <c r="I430" s="19" t="n">
        <f aca="false">ROUND(F430*G430,2)</f>
        <v>394.3</v>
      </c>
      <c r="J430" s="19" t="n">
        <f aca="false">ROUND(F430*H430,2)</f>
        <v>288.04</v>
      </c>
      <c r="K430" s="19" t="n">
        <f aca="false">INDEX(Pricebook!$L$2:$L$1401,MATCH(D430,Pricebook!$A$2:$A$1401,0))</f>
        <v>434.45</v>
      </c>
      <c r="L430" s="19" t="n">
        <f aca="false">ROUND(F430*K430,2)</f>
        <v>434.45</v>
      </c>
      <c r="M430" s="24" t="n">
        <f aca="false">DATE(YEAR(C430),MONTH(C430),1)</f>
        <v>46113</v>
      </c>
    </row>
    <row r="431" customFormat="false" ht="15" hidden="false" customHeight="false" outlineLevel="0" collapsed="false">
      <c r="A431" s="21" t="s">
        <v>3068</v>
      </c>
      <c r="B431" s="21" t="s">
        <v>3069</v>
      </c>
      <c r="C431" s="23" t="n">
        <v>46119</v>
      </c>
      <c r="D431" s="21" t="s">
        <v>322</v>
      </c>
      <c r="E431" s="21" t="s">
        <v>108</v>
      </c>
      <c r="F431" s="12" t="n">
        <v>3</v>
      </c>
      <c r="G431" s="19" t="n">
        <v>9.05</v>
      </c>
      <c r="H431" s="19" t="n">
        <v>6.47</v>
      </c>
      <c r="I431" s="19" t="n">
        <f aca="false">ROUND(F431*G431,2)</f>
        <v>27.15</v>
      </c>
      <c r="J431" s="19" t="n">
        <f aca="false">ROUND(F431*H431,2)</f>
        <v>19.41</v>
      </c>
      <c r="K431" s="19" t="n">
        <f aca="false">INDEX(Pricebook!$L$2:$L$1401,MATCH(D431,Pricebook!$A$2:$A$1401,0))</f>
        <v>9.8</v>
      </c>
      <c r="L431" s="19" t="n">
        <f aca="false">ROUND(F431*K431,2)</f>
        <v>29.4</v>
      </c>
      <c r="M431" s="24" t="n">
        <f aca="false">DATE(YEAR(C431),MONTH(C431),1)</f>
        <v>46113</v>
      </c>
    </row>
    <row r="432" customFormat="false" ht="15" hidden="false" customHeight="false" outlineLevel="0" collapsed="false">
      <c r="A432" s="21" t="s">
        <v>3068</v>
      </c>
      <c r="B432" s="21" t="s">
        <v>3069</v>
      </c>
      <c r="C432" s="23" t="n">
        <v>46119</v>
      </c>
      <c r="D432" s="21" t="s">
        <v>2749</v>
      </c>
      <c r="E432" s="21" t="s">
        <v>2748</v>
      </c>
      <c r="F432" s="12" t="n">
        <v>6</v>
      </c>
      <c r="G432" s="19" t="n">
        <v>29.1</v>
      </c>
      <c r="H432" s="19" t="n">
        <v>16.45</v>
      </c>
      <c r="I432" s="19" t="n">
        <f aca="false">ROUND(F432*G432,2)</f>
        <v>174.6</v>
      </c>
      <c r="J432" s="19" t="n">
        <f aca="false">ROUND(F432*H432,2)</f>
        <v>98.7</v>
      </c>
      <c r="K432" s="19" t="n">
        <f aca="false">INDEX(Pricebook!$L$2:$L$1401,MATCH(D432,Pricebook!$A$2:$A$1401,0))</f>
        <v>31.75</v>
      </c>
      <c r="L432" s="19" t="n">
        <f aca="false">ROUND(F432*K432,2)</f>
        <v>190.5</v>
      </c>
      <c r="M432" s="24" t="n">
        <f aca="false">DATE(YEAR(C432),MONTH(C432),1)</f>
        <v>46113</v>
      </c>
    </row>
    <row r="433" customFormat="false" ht="15" hidden="false" customHeight="false" outlineLevel="0" collapsed="false">
      <c r="A433" s="21" t="s">
        <v>3068</v>
      </c>
      <c r="B433" s="21" t="s">
        <v>3069</v>
      </c>
      <c r="C433" s="23" t="n">
        <v>46119</v>
      </c>
      <c r="D433" s="21" t="s">
        <v>281</v>
      </c>
      <c r="E433" s="21" t="s">
        <v>108</v>
      </c>
      <c r="F433" s="12" t="n">
        <v>2</v>
      </c>
      <c r="G433" s="19" t="n">
        <v>16.1</v>
      </c>
      <c r="H433" s="19" t="n">
        <v>12.42</v>
      </c>
      <c r="I433" s="19" t="n">
        <f aca="false">ROUND(F433*G433,2)</f>
        <v>32.2</v>
      </c>
      <c r="J433" s="19" t="n">
        <f aca="false">ROUND(F433*H433,2)</f>
        <v>24.84</v>
      </c>
      <c r="K433" s="19" t="n">
        <f aca="false">INDEX(Pricebook!$L$2:$L$1401,MATCH(D433,Pricebook!$A$2:$A$1401,0))</f>
        <v>16.1</v>
      </c>
      <c r="L433" s="19" t="n">
        <f aca="false">ROUND(F433*K433,2)</f>
        <v>32.2</v>
      </c>
      <c r="M433" s="24" t="n">
        <f aca="false">DATE(YEAR(C433),MONTH(C433),1)</f>
        <v>46113</v>
      </c>
    </row>
    <row r="434" customFormat="false" ht="15" hidden="false" customHeight="false" outlineLevel="0" collapsed="false">
      <c r="A434" s="21" t="s">
        <v>3070</v>
      </c>
      <c r="B434" s="21" t="s">
        <v>3071</v>
      </c>
      <c r="C434" s="23" t="n">
        <v>46120</v>
      </c>
      <c r="D434" s="21" t="s">
        <v>2553</v>
      </c>
      <c r="E434" s="21" t="s">
        <v>2466</v>
      </c>
      <c r="F434" s="12" t="n">
        <v>1</v>
      </c>
      <c r="G434" s="19" t="n">
        <v>85.3</v>
      </c>
      <c r="H434" s="19" t="n">
        <v>59.48</v>
      </c>
      <c r="I434" s="19" t="n">
        <f aca="false">ROUND(F434*G434,2)</f>
        <v>85.3</v>
      </c>
      <c r="J434" s="19" t="n">
        <f aca="false">ROUND(F434*H434,2)</f>
        <v>59.48</v>
      </c>
      <c r="K434" s="19" t="n">
        <f aca="false">INDEX(Pricebook!$L$2:$L$1401,MATCH(D434,Pricebook!$A$2:$A$1401,0))</f>
        <v>89.7</v>
      </c>
      <c r="L434" s="19" t="n">
        <f aca="false">ROUND(F434*K434,2)</f>
        <v>89.7</v>
      </c>
      <c r="M434" s="24" t="n">
        <f aca="false">DATE(YEAR(C434),MONTH(C434),1)</f>
        <v>46113</v>
      </c>
    </row>
    <row r="435" customFormat="false" ht="15" hidden="false" customHeight="false" outlineLevel="0" collapsed="false">
      <c r="A435" s="21" t="s">
        <v>3070</v>
      </c>
      <c r="B435" s="21" t="s">
        <v>3071</v>
      </c>
      <c r="C435" s="23" t="n">
        <v>46120</v>
      </c>
      <c r="D435" s="21" t="s">
        <v>1216</v>
      </c>
      <c r="E435" s="21" t="s">
        <v>971</v>
      </c>
      <c r="F435" s="12" t="n">
        <v>1</v>
      </c>
      <c r="G435" s="19" t="n">
        <v>161.6</v>
      </c>
      <c r="H435" s="19" t="n">
        <v>120.33</v>
      </c>
      <c r="I435" s="19" t="n">
        <f aca="false">ROUND(F435*G435,2)</f>
        <v>161.6</v>
      </c>
      <c r="J435" s="19" t="n">
        <f aca="false">ROUND(F435*H435,2)</f>
        <v>120.33</v>
      </c>
      <c r="K435" s="19" t="n">
        <f aca="false">INDEX(Pricebook!$L$2:$L$1401,MATCH(D435,Pricebook!$A$2:$A$1401,0))</f>
        <v>189.5</v>
      </c>
      <c r="L435" s="19" t="n">
        <f aca="false">ROUND(F435*K435,2)</f>
        <v>189.5</v>
      </c>
      <c r="M435" s="24" t="n">
        <f aca="false">DATE(YEAR(C435),MONTH(C435),1)</f>
        <v>46113</v>
      </c>
    </row>
    <row r="436" customFormat="false" ht="15" hidden="false" customHeight="false" outlineLevel="0" collapsed="false">
      <c r="A436" s="21" t="s">
        <v>3070</v>
      </c>
      <c r="B436" s="21" t="s">
        <v>3071</v>
      </c>
      <c r="C436" s="23" t="n">
        <v>46120</v>
      </c>
      <c r="D436" s="21" t="s">
        <v>304</v>
      </c>
      <c r="E436" s="21" t="s">
        <v>108</v>
      </c>
      <c r="F436" s="12" t="n">
        <v>2</v>
      </c>
      <c r="G436" s="19" t="n">
        <v>37.8</v>
      </c>
      <c r="H436" s="19" t="n">
        <v>29.14</v>
      </c>
      <c r="I436" s="19" t="n">
        <f aca="false">ROUND(F436*G436,2)</f>
        <v>75.6</v>
      </c>
      <c r="J436" s="19" t="n">
        <f aca="false">ROUND(F436*H436,2)</f>
        <v>58.28</v>
      </c>
      <c r="K436" s="19" t="n">
        <f aca="false">INDEX(Pricebook!$L$2:$L$1401,MATCH(D436,Pricebook!$A$2:$A$1401,0))</f>
        <v>41.05</v>
      </c>
      <c r="L436" s="19" t="n">
        <f aca="false">ROUND(F436*K436,2)</f>
        <v>82.1</v>
      </c>
      <c r="M436" s="24" t="n">
        <f aca="false">DATE(YEAR(C436),MONTH(C436),1)</f>
        <v>46113</v>
      </c>
    </row>
    <row r="437" customFormat="false" ht="15" hidden="false" customHeight="false" outlineLevel="0" collapsed="false">
      <c r="A437" s="21" t="s">
        <v>3070</v>
      </c>
      <c r="B437" s="21" t="s">
        <v>3071</v>
      </c>
      <c r="C437" s="23" t="n">
        <v>46120</v>
      </c>
      <c r="D437" s="21" t="s">
        <v>248</v>
      </c>
      <c r="E437" s="21" t="s">
        <v>108</v>
      </c>
      <c r="F437" s="12" t="n">
        <v>1</v>
      </c>
      <c r="G437" s="19" t="n">
        <v>291.45</v>
      </c>
      <c r="H437" s="19" t="n">
        <v>209.75</v>
      </c>
      <c r="I437" s="19" t="n">
        <f aca="false">ROUND(F437*G437,2)</f>
        <v>291.45</v>
      </c>
      <c r="J437" s="19" t="n">
        <f aca="false">ROUND(F437*H437,2)</f>
        <v>209.75</v>
      </c>
      <c r="K437" s="19" t="n">
        <f aca="false">INDEX(Pricebook!$L$2:$L$1401,MATCH(D437,Pricebook!$A$2:$A$1401,0))</f>
        <v>316.35</v>
      </c>
      <c r="L437" s="19" t="n">
        <f aca="false">ROUND(F437*K437,2)</f>
        <v>316.35</v>
      </c>
      <c r="M437" s="24" t="n">
        <f aca="false">DATE(YEAR(C437),MONTH(C437),1)</f>
        <v>46113</v>
      </c>
    </row>
    <row r="438" customFormat="false" ht="15" hidden="false" customHeight="false" outlineLevel="0" collapsed="false">
      <c r="A438" s="21" t="s">
        <v>3070</v>
      </c>
      <c r="B438" s="21" t="s">
        <v>3071</v>
      </c>
      <c r="C438" s="23" t="n">
        <v>46120</v>
      </c>
      <c r="D438" s="21" t="s">
        <v>304</v>
      </c>
      <c r="E438" s="21" t="s">
        <v>108</v>
      </c>
      <c r="F438" s="12" t="n">
        <v>1</v>
      </c>
      <c r="G438" s="19" t="n">
        <v>37.8</v>
      </c>
      <c r="H438" s="19" t="n">
        <v>29.14</v>
      </c>
      <c r="I438" s="19" t="n">
        <f aca="false">ROUND(F438*G438,2)</f>
        <v>37.8</v>
      </c>
      <c r="J438" s="19" t="n">
        <f aca="false">ROUND(F438*H438,2)</f>
        <v>29.14</v>
      </c>
      <c r="K438" s="19" t="n">
        <f aca="false">INDEX(Pricebook!$L$2:$L$1401,MATCH(D438,Pricebook!$A$2:$A$1401,0))</f>
        <v>41.05</v>
      </c>
      <c r="L438" s="19" t="n">
        <f aca="false">ROUND(F438*K438,2)</f>
        <v>41.05</v>
      </c>
      <c r="M438" s="24" t="n">
        <f aca="false">DATE(YEAR(C438),MONTH(C438),1)</f>
        <v>46113</v>
      </c>
    </row>
    <row r="439" customFormat="false" ht="15" hidden="false" customHeight="false" outlineLevel="0" collapsed="false">
      <c r="A439" s="21" t="s">
        <v>3070</v>
      </c>
      <c r="B439" s="21" t="s">
        <v>3071</v>
      </c>
      <c r="C439" s="23" t="n">
        <v>46120</v>
      </c>
      <c r="D439" s="21" t="s">
        <v>369</v>
      </c>
      <c r="E439" s="21" t="s">
        <v>366</v>
      </c>
      <c r="F439" s="12" t="n">
        <v>3</v>
      </c>
      <c r="G439" s="19" t="n">
        <v>16.3</v>
      </c>
      <c r="H439" s="19" t="n">
        <v>11.13</v>
      </c>
      <c r="I439" s="19" t="n">
        <f aca="false">ROUND(F439*G439,2)</f>
        <v>48.9</v>
      </c>
      <c r="J439" s="19" t="n">
        <f aca="false">ROUND(F439*H439,2)</f>
        <v>33.39</v>
      </c>
      <c r="K439" s="19" t="n">
        <f aca="false">INDEX(Pricebook!$L$2:$L$1401,MATCH(D439,Pricebook!$A$2:$A$1401,0))</f>
        <v>17.5</v>
      </c>
      <c r="L439" s="19" t="n">
        <f aca="false">ROUND(F439*K439,2)</f>
        <v>52.5</v>
      </c>
      <c r="M439" s="24" t="n">
        <f aca="false">DATE(YEAR(C439),MONTH(C439),1)</f>
        <v>46113</v>
      </c>
    </row>
    <row r="440" customFormat="false" ht="15" hidden="false" customHeight="false" outlineLevel="0" collapsed="false">
      <c r="A440" s="21" t="s">
        <v>3070</v>
      </c>
      <c r="B440" s="21" t="s">
        <v>3071</v>
      </c>
      <c r="C440" s="23" t="n">
        <v>46120</v>
      </c>
      <c r="D440" s="21" t="s">
        <v>2511</v>
      </c>
      <c r="E440" s="21" t="s">
        <v>2466</v>
      </c>
      <c r="F440" s="12" t="n">
        <v>2</v>
      </c>
      <c r="G440" s="19" t="n">
        <v>77.85</v>
      </c>
      <c r="H440" s="19" t="n">
        <v>51.81</v>
      </c>
      <c r="I440" s="19" t="n">
        <f aca="false">ROUND(F440*G440,2)</f>
        <v>155.7</v>
      </c>
      <c r="J440" s="19" t="n">
        <f aca="false">ROUND(F440*H440,2)</f>
        <v>103.62</v>
      </c>
      <c r="K440" s="19" t="n">
        <f aca="false">INDEX(Pricebook!$L$2:$L$1401,MATCH(D440,Pricebook!$A$2:$A$1401,0))</f>
        <v>81.75</v>
      </c>
      <c r="L440" s="19" t="n">
        <f aca="false">ROUND(F440*K440,2)</f>
        <v>163.5</v>
      </c>
      <c r="M440" s="24" t="n">
        <f aca="false">DATE(YEAR(C440),MONTH(C440),1)</f>
        <v>46113</v>
      </c>
    </row>
    <row r="441" customFormat="false" ht="15" hidden="false" customHeight="false" outlineLevel="0" collapsed="false">
      <c r="A441" s="21" t="s">
        <v>3070</v>
      </c>
      <c r="B441" s="21" t="s">
        <v>3071</v>
      </c>
      <c r="C441" s="23" t="n">
        <v>46120</v>
      </c>
      <c r="D441" s="21" t="s">
        <v>2535</v>
      </c>
      <c r="E441" s="21" t="s">
        <v>2466</v>
      </c>
      <c r="F441" s="12" t="n">
        <v>2</v>
      </c>
      <c r="G441" s="19" t="n">
        <v>36.7</v>
      </c>
      <c r="H441" s="19" t="n">
        <v>22.11</v>
      </c>
      <c r="I441" s="19" t="n">
        <f aca="false">ROUND(F441*G441,2)</f>
        <v>73.4</v>
      </c>
      <c r="J441" s="19" t="n">
        <f aca="false">ROUND(F441*H441,2)</f>
        <v>44.22</v>
      </c>
      <c r="K441" s="19" t="n">
        <f aca="false">INDEX(Pricebook!$L$2:$L$1401,MATCH(D441,Pricebook!$A$2:$A$1401,0))</f>
        <v>37.8</v>
      </c>
      <c r="L441" s="19" t="n">
        <f aca="false">ROUND(F441*K441,2)</f>
        <v>75.6</v>
      </c>
      <c r="M441" s="24" t="n">
        <f aca="false">DATE(YEAR(C441),MONTH(C441),1)</f>
        <v>46113</v>
      </c>
    </row>
    <row r="442" customFormat="false" ht="15" hidden="false" customHeight="false" outlineLevel="0" collapsed="false">
      <c r="A442" s="21" t="s">
        <v>3070</v>
      </c>
      <c r="B442" s="21" t="s">
        <v>3071</v>
      </c>
      <c r="C442" s="23" t="n">
        <v>46120</v>
      </c>
      <c r="D442" s="21" t="s">
        <v>1350</v>
      </c>
      <c r="E442" s="21" t="s">
        <v>971</v>
      </c>
      <c r="F442" s="12" t="n">
        <v>30</v>
      </c>
      <c r="G442" s="19" t="n">
        <v>10.05</v>
      </c>
      <c r="H442" s="19" t="n">
        <v>7.47</v>
      </c>
      <c r="I442" s="19" t="n">
        <f aca="false">ROUND(F442*G442,2)</f>
        <v>301.5</v>
      </c>
      <c r="J442" s="19" t="n">
        <f aca="false">ROUND(F442*H442,2)</f>
        <v>224.1</v>
      </c>
      <c r="K442" s="19" t="n">
        <f aca="false">INDEX(Pricebook!$L$2:$L$1401,MATCH(D442,Pricebook!$A$2:$A$1401,0))</f>
        <v>10.05</v>
      </c>
      <c r="L442" s="19" t="n">
        <f aca="false">ROUND(F442*K442,2)</f>
        <v>301.5</v>
      </c>
      <c r="M442" s="24" t="n">
        <f aca="false">DATE(YEAR(C442),MONTH(C442),1)</f>
        <v>46113</v>
      </c>
    </row>
    <row r="443" customFormat="false" ht="15" hidden="false" customHeight="false" outlineLevel="0" collapsed="false">
      <c r="A443" s="21" t="s">
        <v>3070</v>
      </c>
      <c r="B443" s="21" t="s">
        <v>3071</v>
      </c>
      <c r="C443" s="23" t="n">
        <v>46120</v>
      </c>
      <c r="D443" s="21" t="s">
        <v>723</v>
      </c>
      <c r="E443" s="21" t="s">
        <v>366</v>
      </c>
      <c r="F443" s="12" t="n">
        <v>1</v>
      </c>
      <c r="G443" s="19" t="n">
        <v>257.5</v>
      </c>
      <c r="H443" s="19" t="n">
        <v>177.49</v>
      </c>
      <c r="I443" s="19" t="n">
        <f aca="false">ROUND(F443*G443,2)</f>
        <v>257.5</v>
      </c>
      <c r="J443" s="19" t="n">
        <f aca="false">ROUND(F443*H443,2)</f>
        <v>177.49</v>
      </c>
      <c r="K443" s="19" t="n">
        <f aca="false">INDEX(Pricebook!$L$2:$L$1401,MATCH(D443,Pricebook!$A$2:$A$1401,0))</f>
        <v>278.35</v>
      </c>
      <c r="L443" s="19" t="n">
        <f aca="false">ROUND(F443*K443,2)</f>
        <v>278.35</v>
      </c>
      <c r="M443" s="24" t="n">
        <f aca="false">DATE(YEAR(C443),MONTH(C443),1)</f>
        <v>46113</v>
      </c>
    </row>
    <row r="444" customFormat="false" ht="15" hidden="false" customHeight="false" outlineLevel="0" collapsed="false">
      <c r="A444" s="21" t="s">
        <v>3070</v>
      </c>
      <c r="B444" s="21" t="s">
        <v>3071</v>
      </c>
      <c r="C444" s="23" t="n">
        <v>46120</v>
      </c>
      <c r="D444" s="21" t="s">
        <v>2537</v>
      </c>
      <c r="E444" s="21" t="s">
        <v>2466</v>
      </c>
      <c r="F444" s="12" t="n">
        <v>1</v>
      </c>
      <c r="G444" s="19" t="n">
        <v>38.35</v>
      </c>
      <c r="H444" s="19" t="n">
        <v>25.74</v>
      </c>
      <c r="I444" s="19" t="n">
        <f aca="false">ROUND(F444*G444,2)</f>
        <v>38.35</v>
      </c>
      <c r="J444" s="19" t="n">
        <f aca="false">ROUND(F444*H444,2)</f>
        <v>25.74</v>
      </c>
      <c r="K444" s="19" t="n">
        <f aca="false">INDEX(Pricebook!$L$2:$L$1401,MATCH(D444,Pricebook!$A$2:$A$1401,0))</f>
        <v>40</v>
      </c>
      <c r="L444" s="19" t="n">
        <f aca="false">ROUND(F444*K444,2)</f>
        <v>40</v>
      </c>
      <c r="M444" s="24" t="n">
        <f aca="false">DATE(YEAR(C444),MONTH(C444),1)</f>
        <v>46113</v>
      </c>
    </row>
    <row r="445" customFormat="false" ht="15" hidden="false" customHeight="false" outlineLevel="0" collapsed="false">
      <c r="A445" s="21" t="s">
        <v>3072</v>
      </c>
      <c r="B445" s="21" t="s">
        <v>3073</v>
      </c>
      <c r="C445" s="23" t="n">
        <v>46120</v>
      </c>
      <c r="D445" s="21" t="s">
        <v>378</v>
      </c>
      <c r="E445" s="21" t="s">
        <v>366</v>
      </c>
      <c r="F445" s="12" t="n">
        <v>6</v>
      </c>
      <c r="G445" s="19" t="n">
        <v>10</v>
      </c>
      <c r="H445" s="19" t="n">
        <v>6.78</v>
      </c>
      <c r="I445" s="19" t="n">
        <f aca="false">ROUND(F445*G445,2)</f>
        <v>60</v>
      </c>
      <c r="J445" s="19" t="n">
        <f aca="false">ROUND(F445*H445,2)</f>
        <v>40.68</v>
      </c>
      <c r="K445" s="19" t="n">
        <f aca="false">INDEX(Pricebook!$L$2:$L$1401,MATCH(D445,Pricebook!$A$2:$A$1401,0))</f>
        <v>10.65</v>
      </c>
      <c r="L445" s="19" t="n">
        <f aca="false">ROUND(F445*K445,2)</f>
        <v>63.9</v>
      </c>
      <c r="M445" s="24" t="n">
        <f aca="false">DATE(YEAR(C445),MONTH(C445),1)</f>
        <v>46113</v>
      </c>
    </row>
    <row r="446" customFormat="false" ht="15" hidden="false" customHeight="false" outlineLevel="0" collapsed="false">
      <c r="A446" s="21" t="s">
        <v>3072</v>
      </c>
      <c r="B446" s="21" t="s">
        <v>3073</v>
      </c>
      <c r="C446" s="23" t="n">
        <v>46120</v>
      </c>
      <c r="D446" s="21" t="s">
        <v>1300</v>
      </c>
      <c r="E446" s="21" t="s">
        <v>971</v>
      </c>
      <c r="F446" s="12" t="n">
        <v>17</v>
      </c>
      <c r="G446" s="19" t="n">
        <v>1.35</v>
      </c>
      <c r="H446" s="19" t="n">
        <v>0.99</v>
      </c>
      <c r="I446" s="19" t="n">
        <f aca="false">ROUND(F446*G446,2)</f>
        <v>22.95</v>
      </c>
      <c r="J446" s="19" t="n">
        <f aca="false">ROUND(F446*H446,2)</f>
        <v>16.83</v>
      </c>
      <c r="K446" s="19" t="n">
        <f aca="false">INDEX(Pricebook!$L$2:$L$1401,MATCH(D446,Pricebook!$A$2:$A$1401,0))</f>
        <v>1.6</v>
      </c>
      <c r="L446" s="19" t="n">
        <f aca="false">ROUND(F446*K446,2)</f>
        <v>27.2</v>
      </c>
      <c r="M446" s="24" t="n">
        <f aca="false">DATE(YEAR(C446),MONTH(C446),1)</f>
        <v>46113</v>
      </c>
    </row>
    <row r="447" customFormat="false" ht="15" hidden="false" customHeight="false" outlineLevel="0" collapsed="false">
      <c r="A447" s="21" t="s">
        <v>3072</v>
      </c>
      <c r="B447" s="21" t="s">
        <v>3073</v>
      </c>
      <c r="C447" s="23" t="n">
        <v>46120</v>
      </c>
      <c r="D447" s="21" t="s">
        <v>976</v>
      </c>
      <c r="E447" s="21" t="s">
        <v>971</v>
      </c>
      <c r="F447" s="12" t="n">
        <v>30</v>
      </c>
      <c r="G447" s="19" t="n">
        <v>12.35</v>
      </c>
      <c r="H447" s="19" t="n">
        <v>9.1</v>
      </c>
      <c r="I447" s="19" t="n">
        <f aca="false">ROUND(F447*G447,2)</f>
        <v>370.5</v>
      </c>
      <c r="J447" s="19" t="n">
        <f aca="false">ROUND(F447*H447,2)</f>
        <v>273</v>
      </c>
      <c r="K447" s="19" t="n">
        <f aca="false">INDEX(Pricebook!$L$2:$L$1401,MATCH(D447,Pricebook!$A$2:$A$1401,0))</f>
        <v>12.35</v>
      </c>
      <c r="L447" s="19" t="n">
        <f aca="false">ROUND(F447*K447,2)</f>
        <v>370.5</v>
      </c>
      <c r="M447" s="24" t="n">
        <f aca="false">DATE(YEAR(C447),MONTH(C447),1)</f>
        <v>46113</v>
      </c>
    </row>
    <row r="448" customFormat="false" ht="15" hidden="false" customHeight="false" outlineLevel="0" collapsed="false">
      <c r="A448" s="21" t="s">
        <v>3072</v>
      </c>
      <c r="B448" s="21" t="s">
        <v>3073</v>
      </c>
      <c r="C448" s="23" t="n">
        <v>46120</v>
      </c>
      <c r="D448" s="21" t="s">
        <v>2768</v>
      </c>
      <c r="E448" s="21" t="s">
        <v>2748</v>
      </c>
      <c r="F448" s="12" t="n">
        <v>1</v>
      </c>
      <c r="G448" s="19" t="n">
        <v>15.5</v>
      </c>
      <c r="H448" s="19" t="n">
        <v>8.73</v>
      </c>
      <c r="I448" s="19" t="n">
        <f aca="false">ROUND(F448*G448,2)</f>
        <v>15.5</v>
      </c>
      <c r="J448" s="19" t="n">
        <f aca="false">ROUND(F448*H448,2)</f>
        <v>8.73</v>
      </c>
      <c r="K448" s="19" t="n">
        <f aca="false">INDEX(Pricebook!$L$2:$L$1401,MATCH(D448,Pricebook!$A$2:$A$1401,0))</f>
        <v>16.9</v>
      </c>
      <c r="L448" s="19" t="n">
        <f aca="false">ROUND(F448*K448,2)</f>
        <v>16.9</v>
      </c>
      <c r="M448" s="24" t="n">
        <f aca="false">DATE(YEAR(C448),MONTH(C448),1)</f>
        <v>46113</v>
      </c>
    </row>
    <row r="449" customFormat="false" ht="15" hidden="false" customHeight="false" outlineLevel="0" collapsed="false">
      <c r="A449" s="21" t="s">
        <v>3072</v>
      </c>
      <c r="B449" s="21" t="s">
        <v>3073</v>
      </c>
      <c r="C449" s="23" t="n">
        <v>46120</v>
      </c>
      <c r="D449" s="21" t="s">
        <v>287</v>
      </c>
      <c r="E449" s="21" t="s">
        <v>108</v>
      </c>
      <c r="F449" s="12" t="n">
        <v>2</v>
      </c>
      <c r="G449" s="19" t="n">
        <v>17.4</v>
      </c>
      <c r="H449" s="19" t="n">
        <v>12.71</v>
      </c>
      <c r="I449" s="19" t="n">
        <f aca="false">ROUND(F449*G449,2)</f>
        <v>34.8</v>
      </c>
      <c r="J449" s="19" t="n">
        <f aca="false">ROUND(F449*H449,2)</f>
        <v>25.42</v>
      </c>
      <c r="K449" s="19" t="n">
        <f aca="false">INDEX(Pricebook!$L$2:$L$1401,MATCH(D449,Pricebook!$A$2:$A$1401,0))</f>
        <v>19.15</v>
      </c>
      <c r="L449" s="19" t="n">
        <f aca="false">ROUND(F449*K449,2)</f>
        <v>38.3</v>
      </c>
      <c r="M449" s="24" t="n">
        <f aca="false">DATE(YEAR(C449),MONTH(C449),1)</f>
        <v>46113</v>
      </c>
    </row>
    <row r="450" customFormat="false" ht="15" hidden="false" customHeight="false" outlineLevel="0" collapsed="false">
      <c r="A450" s="21" t="s">
        <v>3072</v>
      </c>
      <c r="B450" s="21" t="s">
        <v>3073</v>
      </c>
      <c r="C450" s="23" t="n">
        <v>46120</v>
      </c>
      <c r="D450" s="21" t="s">
        <v>2357</v>
      </c>
      <c r="E450" s="21" t="s">
        <v>2202</v>
      </c>
      <c r="F450" s="12" t="n">
        <v>7</v>
      </c>
      <c r="G450" s="19" t="n">
        <v>7.9</v>
      </c>
      <c r="H450" s="19" t="n">
        <v>5.44</v>
      </c>
      <c r="I450" s="19" t="n">
        <f aca="false">ROUND(F450*G450,2)</f>
        <v>55.3</v>
      </c>
      <c r="J450" s="19" t="n">
        <f aca="false">ROUND(F450*H450,2)</f>
        <v>38.08</v>
      </c>
      <c r="K450" s="19" t="n">
        <f aca="false">INDEX(Pricebook!$L$2:$L$1401,MATCH(D450,Pricebook!$A$2:$A$1401,0))</f>
        <v>8.5</v>
      </c>
      <c r="L450" s="19" t="n">
        <f aca="false">ROUND(F450*K450,2)</f>
        <v>59.5</v>
      </c>
      <c r="M450" s="24" t="n">
        <f aca="false">DATE(YEAR(C450),MONTH(C450),1)</f>
        <v>46113</v>
      </c>
    </row>
    <row r="451" customFormat="false" ht="15" hidden="false" customHeight="false" outlineLevel="0" collapsed="false">
      <c r="A451" s="21" t="s">
        <v>3072</v>
      </c>
      <c r="B451" s="21" t="s">
        <v>3073</v>
      </c>
      <c r="C451" s="23" t="n">
        <v>46120</v>
      </c>
      <c r="D451" s="21" t="s">
        <v>1390</v>
      </c>
      <c r="E451" s="21" t="s">
        <v>971</v>
      </c>
      <c r="F451" s="12" t="n">
        <v>12</v>
      </c>
      <c r="G451" s="19" t="n">
        <v>40.5</v>
      </c>
      <c r="H451" s="19" t="n">
        <v>29.76</v>
      </c>
      <c r="I451" s="19" t="n">
        <f aca="false">ROUND(F451*G451,2)</f>
        <v>486</v>
      </c>
      <c r="J451" s="19" t="n">
        <f aca="false">ROUND(F451*H451,2)</f>
        <v>357.12</v>
      </c>
      <c r="K451" s="19" t="n">
        <f aca="false">INDEX(Pricebook!$L$2:$L$1401,MATCH(D451,Pricebook!$A$2:$A$1401,0))</f>
        <v>46.9</v>
      </c>
      <c r="L451" s="19" t="n">
        <f aca="false">ROUND(F451*K451,2)</f>
        <v>562.8</v>
      </c>
      <c r="M451" s="24" t="n">
        <f aca="false">DATE(YEAR(C451),MONTH(C451),1)</f>
        <v>46113</v>
      </c>
    </row>
    <row r="452" customFormat="false" ht="15" hidden="false" customHeight="false" outlineLevel="0" collapsed="false">
      <c r="A452" s="21" t="s">
        <v>3074</v>
      </c>
      <c r="B452" s="21" t="s">
        <v>3069</v>
      </c>
      <c r="C452" s="23" t="n">
        <v>46120</v>
      </c>
      <c r="D452" s="21" t="s">
        <v>2822</v>
      </c>
      <c r="E452" s="21" t="s">
        <v>2748</v>
      </c>
      <c r="F452" s="12" t="n">
        <v>1</v>
      </c>
      <c r="G452" s="19" t="n">
        <v>27.3</v>
      </c>
      <c r="H452" s="19" t="n">
        <v>16.55</v>
      </c>
      <c r="I452" s="19" t="n">
        <f aca="false">ROUND(F452*G452,2)</f>
        <v>27.3</v>
      </c>
      <c r="J452" s="19" t="n">
        <f aca="false">ROUND(F452*H452,2)</f>
        <v>16.55</v>
      </c>
      <c r="K452" s="19" t="n">
        <f aca="false">INDEX(Pricebook!$L$2:$L$1401,MATCH(D452,Pricebook!$A$2:$A$1401,0))</f>
        <v>29.8</v>
      </c>
      <c r="L452" s="19" t="n">
        <f aca="false">ROUND(F452*K452,2)</f>
        <v>29.8</v>
      </c>
      <c r="M452" s="24" t="n">
        <f aca="false">DATE(YEAR(C452),MONTH(C452),1)</f>
        <v>46113</v>
      </c>
    </row>
    <row r="453" customFormat="false" ht="15" hidden="false" customHeight="false" outlineLevel="0" collapsed="false">
      <c r="A453" s="21" t="s">
        <v>3074</v>
      </c>
      <c r="B453" s="21" t="s">
        <v>3069</v>
      </c>
      <c r="C453" s="23" t="n">
        <v>46120</v>
      </c>
      <c r="D453" s="21" t="s">
        <v>2938</v>
      </c>
      <c r="E453" s="21" t="s">
        <v>2748</v>
      </c>
      <c r="F453" s="12" t="n">
        <v>6</v>
      </c>
      <c r="G453" s="19" t="n">
        <v>5.9</v>
      </c>
      <c r="H453" s="19" t="n">
        <v>3.32</v>
      </c>
      <c r="I453" s="19" t="n">
        <f aca="false">ROUND(F453*G453,2)</f>
        <v>35.4</v>
      </c>
      <c r="J453" s="19" t="n">
        <f aca="false">ROUND(F453*H453,2)</f>
        <v>19.92</v>
      </c>
      <c r="K453" s="19" t="n">
        <f aca="false">INDEX(Pricebook!$L$2:$L$1401,MATCH(D453,Pricebook!$A$2:$A$1401,0))</f>
        <v>6.4</v>
      </c>
      <c r="L453" s="19" t="n">
        <f aca="false">ROUND(F453*K453,2)</f>
        <v>38.4</v>
      </c>
      <c r="M453" s="24" t="n">
        <f aca="false">DATE(YEAR(C453),MONTH(C453),1)</f>
        <v>46113</v>
      </c>
    </row>
    <row r="454" customFormat="false" ht="15" hidden="false" customHeight="false" outlineLevel="0" collapsed="false">
      <c r="A454" s="21" t="s">
        <v>3074</v>
      </c>
      <c r="B454" s="21" t="s">
        <v>3069</v>
      </c>
      <c r="C454" s="23" t="n">
        <v>46120</v>
      </c>
      <c r="D454" s="21" t="s">
        <v>221</v>
      </c>
      <c r="E454" s="21" t="s">
        <v>108</v>
      </c>
      <c r="F454" s="12" t="n">
        <v>1</v>
      </c>
      <c r="G454" s="19" t="n">
        <v>462.9</v>
      </c>
      <c r="H454" s="19" t="n">
        <v>338.52</v>
      </c>
      <c r="I454" s="19" t="n">
        <f aca="false">ROUND(F454*G454,2)</f>
        <v>462.9</v>
      </c>
      <c r="J454" s="19" t="n">
        <f aca="false">ROUND(F454*H454,2)</f>
        <v>338.52</v>
      </c>
      <c r="K454" s="19" t="n">
        <f aca="false">INDEX(Pricebook!$L$2:$L$1401,MATCH(D454,Pricebook!$A$2:$A$1401,0))</f>
        <v>510.6</v>
      </c>
      <c r="L454" s="19" t="n">
        <f aca="false">ROUND(F454*K454,2)</f>
        <v>510.6</v>
      </c>
      <c r="M454" s="24" t="n">
        <f aca="false">DATE(YEAR(C454),MONTH(C454),1)</f>
        <v>46113</v>
      </c>
    </row>
    <row r="455" customFormat="false" ht="15" hidden="false" customHeight="false" outlineLevel="0" collapsed="false">
      <c r="A455" s="21" t="s">
        <v>3074</v>
      </c>
      <c r="B455" s="21" t="s">
        <v>3069</v>
      </c>
      <c r="C455" s="23" t="n">
        <v>46120</v>
      </c>
      <c r="D455" s="21" t="s">
        <v>2886</v>
      </c>
      <c r="E455" s="21" t="s">
        <v>2748</v>
      </c>
      <c r="F455" s="12" t="n">
        <v>1</v>
      </c>
      <c r="G455" s="19" t="n">
        <v>12.3</v>
      </c>
      <c r="H455" s="19" t="n">
        <v>6.91</v>
      </c>
      <c r="I455" s="19" t="n">
        <f aca="false">ROUND(F455*G455,2)</f>
        <v>12.3</v>
      </c>
      <c r="J455" s="19" t="n">
        <f aca="false">ROUND(F455*H455,2)</f>
        <v>6.91</v>
      </c>
      <c r="K455" s="19" t="n">
        <f aca="false">INDEX(Pricebook!$L$2:$L$1401,MATCH(D455,Pricebook!$A$2:$A$1401,0))</f>
        <v>13.35</v>
      </c>
      <c r="L455" s="19" t="n">
        <f aca="false">ROUND(F455*K455,2)</f>
        <v>13.35</v>
      </c>
      <c r="M455" s="24" t="n">
        <f aca="false">DATE(YEAR(C455),MONTH(C455),1)</f>
        <v>46113</v>
      </c>
    </row>
    <row r="456" customFormat="false" ht="15" hidden="false" customHeight="false" outlineLevel="0" collapsed="false">
      <c r="A456" s="21" t="s">
        <v>3074</v>
      </c>
      <c r="B456" s="21" t="s">
        <v>3069</v>
      </c>
      <c r="C456" s="23" t="n">
        <v>46120</v>
      </c>
      <c r="D456" s="21" t="s">
        <v>1154</v>
      </c>
      <c r="E456" s="21" t="s">
        <v>971</v>
      </c>
      <c r="F456" s="12" t="n">
        <v>1</v>
      </c>
      <c r="G456" s="19" t="n">
        <v>40.1</v>
      </c>
      <c r="H456" s="19" t="n">
        <v>29.87</v>
      </c>
      <c r="I456" s="19" t="n">
        <f aca="false">ROUND(F456*G456,2)</f>
        <v>40.1</v>
      </c>
      <c r="J456" s="19" t="n">
        <f aca="false">ROUND(F456*H456,2)</f>
        <v>29.87</v>
      </c>
      <c r="K456" s="19" t="n">
        <f aca="false">INDEX(Pricebook!$L$2:$L$1401,MATCH(D456,Pricebook!$A$2:$A$1401,0))</f>
        <v>47.05</v>
      </c>
      <c r="L456" s="19" t="n">
        <f aca="false">ROUND(F456*K456,2)</f>
        <v>47.05</v>
      </c>
      <c r="M456" s="24" t="n">
        <f aca="false">DATE(YEAR(C456),MONTH(C456),1)</f>
        <v>46113</v>
      </c>
    </row>
    <row r="457" customFormat="false" ht="15" hidden="false" customHeight="false" outlineLevel="0" collapsed="false">
      <c r="A457" s="21" t="s">
        <v>3074</v>
      </c>
      <c r="B457" s="21" t="s">
        <v>3069</v>
      </c>
      <c r="C457" s="23" t="n">
        <v>46120</v>
      </c>
      <c r="D457" s="21" t="s">
        <v>1134</v>
      </c>
      <c r="E457" s="21" t="s">
        <v>971</v>
      </c>
      <c r="F457" s="12" t="n">
        <v>17</v>
      </c>
      <c r="G457" s="19" t="n">
        <v>26.95</v>
      </c>
      <c r="H457" s="19" t="n">
        <v>22.24</v>
      </c>
      <c r="I457" s="19" t="n">
        <f aca="false">ROUND(F457*G457,2)</f>
        <v>458.15</v>
      </c>
      <c r="J457" s="19" t="n">
        <f aca="false">ROUND(F457*H457,2)</f>
        <v>378.08</v>
      </c>
      <c r="K457" s="19" t="n">
        <f aca="false">INDEX(Pricebook!$L$2:$L$1401,MATCH(D457,Pricebook!$A$2:$A$1401,0))</f>
        <v>26.95</v>
      </c>
      <c r="L457" s="19" t="n">
        <f aca="false">ROUND(F457*K457,2)</f>
        <v>458.15</v>
      </c>
      <c r="M457" s="24" t="n">
        <f aca="false">DATE(YEAR(C457),MONTH(C457),1)</f>
        <v>46113</v>
      </c>
    </row>
    <row r="458" customFormat="false" ht="15" hidden="false" customHeight="false" outlineLevel="0" collapsed="false">
      <c r="A458" s="21" t="s">
        <v>3074</v>
      </c>
      <c r="B458" s="21" t="s">
        <v>3069</v>
      </c>
      <c r="C458" s="23" t="n">
        <v>46120</v>
      </c>
      <c r="D458" s="21" t="s">
        <v>2934</v>
      </c>
      <c r="E458" s="21" t="s">
        <v>2748</v>
      </c>
      <c r="F458" s="12" t="n">
        <v>9</v>
      </c>
      <c r="G458" s="19" t="n">
        <v>6.95</v>
      </c>
      <c r="H458" s="19" t="n">
        <v>4.67</v>
      </c>
      <c r="I458" s="19" t="n">
        <f aca="false">ROUND(F458*G458,2)</f>
        <v>62.55</v>
      </c>
      <c r="J458" s="19" t="n">
        <f aca="false">ROUND(F458*H458,2)</f>
        <v>42.03</v>
      </c>
      <c r="K458" s="19" t="n">
        <f aca="false">INDEX(Pricebook!$L$2:$L$1401,MATCH(D458,Pricebook!$A$2:$A$1401,0))</f>
        <v>7.65</v>
      </c>
      <c r="L458" s="19" t="n">
        <f aca="false">ROUND(F458*K458,2)</f>
        <v>68.85</v>
      </c>
      <c r="M458" s="24" t="n">
        <f aca="false">DATE(YEAR(C458),MONTH(C458),1)</f>
        <v>46113</v>
      </c>
    </row>
    <row r="459" customFormat="false" ht="15" hidden="false" customHeight="false" outlineLevel="0" collapsed="false">
      <c r="A459" s="21" t="s">
        <v>3074</v>
      </c>
      <c r="B459" s="21" t="s">
        <v>3069</v>
      </c>
      <c r="C459" s="23" t="n">
        <v>46120</v>
      </c>
      <c r="D459" s="21" t="s">
        <v>252</v>
      </c>
      <c r="E459" s="21" t="s">
        <v>108</v>
      </c>
      <c r="F459" s="12" t="n">
        <v>1</v>
      </c>
      <c r="G459" s="19" t="n">
        <v>68.6</v>
      </c>
      <c r="H459" s="19" t="n">
        <v>49.74</v>
      </c>
      <c r="I459" s="19" t="n">
        <f aca="false">ROUND(F459*G459,2)</f>
        <v>68.6</v>
      </c>
      <c r="J459" s="19" t="n">
        <f aca="false">ROUND(F459*H459,2)</f>
        <v>49.74</v>
      </c>
      <c r="K459" s="19" t="n">
        <f aca="false">INDEX(Pricebook!$L$2:$L$1401,MATCH(D459,Pricebook!$A$2:$A$1401,0))</f>
        <v>75.05</v>
      </c>
      <c r="L459" s="19" t="n">
        <f aca="false">ROUND(F459*K459,2)</f>
        <v>75.05</v>
      </c>
      <c r="M459" s="24" t="n">
        <f aca="false">DATE(YEAR(C459),MONTH(C459),1)</f>
        <v>46113</v>
      </c>
    </row>
    <row r="460" customFormat="false" ht="15" hidden="false" customHeight="false" outlineLevel="0" collapsed="false">
      <c r="A460" s="21" t="s">
        <v>3074</v>
      </c>
      <c r="B460" s="21" t="s">
        <v>3069</v>
      </c>
      <c r="C460" s="23" t="n">
        <v>46120</v>
      </c>
      <c r="D460" s="21" t="s">
        <v>254</v>
      </c>
      <c r="E460" s="21" t="s">
        <v>108</v>
      </c>
      <c r="F460" s="12" t="n">
        <v>1</v>
      </c>
      <c r="G460" s="19" t="n">
        <v>10.1</v>
      </c>
      <c r="H460" s="19" t="n">
        <v>8.01</v>
      </c>
      <c r="I460" s="19" t="n">
        <f aca="false">ROUND(F460*G460,2)</f>
        <v>10.1</v>
      </c>
      <c r="J460" s="19" t="n">
        <f aca="false">ROUND(F460*H460,2)</f>
        <v>8.01</v>
      </c>
      <c r="K460" s="19" t="n">
        <f aca="false">INDEX(Pricebook!$L$2:$L$1401,MATCH(D460,Pricebook!$A$2:$A$1401,0))</f>
        <v>11.15</v>
      </c>
      <c r="L460" s="19" t="n">
        <f aca="false">ROUND(F460*K460,2)</f>
        <v>11.15</v>
      </c>
      <c r="M460" s="24" t="n">
        <f aca="false">DATE(YEAR(C460),MONTH(C460),1)</f>
        <v>46113</v>
      </c>
    </row>
    <row r="461" customFormat="false" ht="15" hidden="false" customHeight="false" outlineLevel="0" collapsed="false">
      <c r="A461" s="21" t="s">
        <v>3075</v>
      </c>
      <c r="B461" s="21" t="s">
        <v>3076</v>
      </c>
      <c r="C461" s="23" t="n">
        <v>46120</v>
      </c>
      <c r="D461" s="21" t="s">
        <v>378</v>
      </c>
      <c r="E461" s="21" t="s">
        <v>366</v>
      </c>
      <c r="F461" s="12" t="n">
        <v>1</v>
      </c>
      <c r="G461" s="19" t="n">
        <v>10</v>
      </c>
      <c r="H461" s="19" t="n">
        <v>6.78</v>
      </c>
      <c r="I461" s="19" t="n">
        <f aca="false">ROUND(F461*G461,2)</f>
        <v>10</v>
      </c>
      <c r="J461" s="19" t="n">
        <f aca="false">ROUND(F461*H461,2)</f>
        <v>6.78</v>
      </c>
      <c r="K461" s="19" t="n">
        <f aca="false">INDEX(Pricebook!$L$2:$L$1401,MATCH(D461,Pricebook!$A$2:$A$1401,0))</f>
        <v>10.65</v>
      </c>
      <c r="L461" s="19" t="n">
        <f aca="false">ROUND(F461*K461,2)</f>
        <v>10.65</v>
      </c>
      <c r="M461" s="24" t="n">
        <f aca="false">DATE(YEAR(C461),MONTH(C461),1)</f>
        <v>46113</v>
      </c>
    </row>
    <row r="462" customFormat="false" ht="15" hidden="false" customHeight="false" outlineLevel="0" collapsed="false">
      <c r="A462" s="21" t="s">
        <v>3075</v>
      </c>
      <c r="B462" s="21" t="s">
        <v>3076</v>
      </c>
      <c r="C462" s="23" t="n">
        <v>46120</v>
      </c>
      <c r="D462" s="21" t="s">
        <v>2880</v>
      </c>
      <c r="E462" s="21" t="s">
        <v>2748</v>
      </c>
      <c r="F462" s="12" t="n">
        <v>6</v>
      </c>
      <c r="G462" s="19" t="n">
        <v>18.4</v>
      </c>
      <c r="H462" s="19" t="n">
        <v>10.35</v>
      </c>
      <c r="I462" s="19" t="n">
        <f aca="false">ROUND(F462*G462,2)</f>
        <v>110.4</v>
      </c>
      <c r="J462" s="19" t="n">
        <f aca="false">ROUND(F462*H462,2)</f>
        <v>62.1</v>
      </c>
      <c r="K462" s="19" t="n">
        <f aca="false">INDEX(Pricebook!$L$2:$L$1401,MATCH(D462,Pricebook!$A$2:$A$1401,0))</f>
        <v>20</v>
      </c>
      <c r="L462" s="19" t="n">
        <f aca="false">ROUND(F462*K462,2)</f>
        <v>120</v>
      </c>
      <c r="M462" s="24" t="n">
        <f aca="false">DATE(YEAR(C462),MONTH(C462),1)</f>
        <v>46113</v>
      </c>
    </row>
    <row r="463" customFormat="false" ht="15" hidden="false" customHeight="false" outlineLevel="0" collapsed="false">
      <c r="A463" s="21" t="s">
        <v>3075</v>
      </c>
      <c r="B463" s="21" t="s">
        <v>3076</v>
      </c>
      <c r="C463" s="23" t="n">
        <v>46120</v>
      </c>
      <c r="D463" s="21" t="s">
        <v>2832</v>
      </c>
      <c r="E463" s="21" t="s">
        <v>2748</v>
      </c>
      <c r="F463" s="12" t="n">
        <v>9</v>
      </c>
      <c r="G463" s="19" t="n">
        <v>19.65</v>
      </c>
      <c r="H463" s="19" t="n">
        <v>11.23</v>
      </c>
      <c r="I463" s="19" t="n">
        <f aca="false">ROUND(F463*G463,2)</f>
        <v>176.85</v>
      </c>
      <c r="J463" s="19" t="n">
        <f aca="false">ROUND(F463*H463,2)</f>
        <v>101.07</v>
      </c>
      <c r="K463" s="19" t="n">
        <f aca="false">INDEX(Pricebook!$L$2:$L$1401,MATCH(D463,Pricebook!$A$2:$A$1401,0))</f>
        <v>21.7</v>
      </c>
      <c r="L463" s="19" t="n">
        <f aca="false">ROUND(F463*K463,2)</f>
        <v>195.3</v>
      </c>
      <c r="M463" s="24" t="n">
        <f aca="false">DATE(YEAR(C463),MONTH(C463),1)</f>
        <v>46113</v>
      </c>
    </row>
    <row r="464" customFormat="false" ht="15" hidden="false" customHeight="false" outlineLevel="0" collapsed="false">
      <c r="A464" s="21" t="s">
        <v>3075</v>
      </c>
      <c r="B464" s="21" t="s">
        <v>3076</v>
      </c>
      <c r="C464" s="23" t="n">
        <v>46120</v>
      </c>
      <c r="D464" s="21" t="s">
        <v>2836</v>
      </c>
      <c r="E464" s="21" t="s">
        <v>2748</v>
      </c>
      <c r="F464" s="12" t="n">
        <v>4</v>
      </c>
      <c r="G464" s="19" t="n">
        <v>5.45</v>
      </c>
      <c r="H464" s="19" t="n">
        <v>3.07</v>
      </c>
      <c r="I464" s="19" t="n">
        <f aca="false">ROUND(F464*G464,2)</f>
        <v>21.8</v>
      </c>
      <c r="J464" s="19" t="n">
        <f aca="false">ROUND(F464*H464,2)</f>
        <v>12.28</v>
      </c>
      <c r="K464" s="19" t="n">
        <f aca="false">INDEX(Pricebook!$L$2:$L$1401,MATCH(D464,Pricebook!$A$2:$A$1401,0))</f>
        <v>5.95</v>
      </c>
      <c r="L464" s="19" t="n">
        <f aca="false">ROUND(F464*K464,2)</f>
        <v>23.8</v>
      </c>
      <c r="M464" s="24" t="n">
        <f aca="false">DATE(YEAR(C464),MONTH(C464),1)</f>
        <v>46113</v>
      </c>
    </row>
    <row r="465" customFormat="false" ht="15" hidden="false" customHeight="false" outlineLevel="0" collapsed="false">
      <c r="A465" s="21" t="s">
        <v>3075</v>
      </c>
      <c r="B465" s="21" t="s">
        <v>3076</v>
      </c>
      <c r="C465" s="23" t="n">
        <v>46120</v>
      </c>
      <c r="D465" s="21" t="s">
        <v>2567</v>
      </c>
      <c r="E465" s="21" t="s">
        <v>2466</v>
      </c>
      <c r="F465" s="12" t="n">
        <v>3</v>
      </c>
      <c r="G465" s="19" t="n">
        <v>92</v>
      </c>
      <c r="H465" s="19" t="n">
        <v>56.59</v>
      </c>
      <c r="I465" s="19" t="n">
        <f aca="false">ROUND(F465*G465,2)</f>
        <v>276</v>
      </c>
      <c r="J465" s="19" t="n">
        <f aca="false">ROUND(F465*H465,2)</f>
        <v>169.77</v>
      </c>
      <c r="K465" s="19" t="n">
        <f aca="false">INDEX(Pricebook!$L$2:$L$1401,MATCH(D465,Pricebook!$A$2:$A$1401,0))</f>
        <v>96.7</v>
      </c>
      <c r="L465" s="19" t="n">
        <f aca="false">ROUND(F465*K465,2)</f>
        <v>290.1</v>
      </c>
      <c r="M465" s="24" t="n">
        <f aca="false">DATE(YEAR(C465),MONTH(C465),1)</f>
        <v>46113</v>
      </c>
    </row>
    <row r="466" customFormat="false" ht="15" hidden="false" customHeight="false" outlineLevel="0" collapsed="false">
      <c r="A466" s="21" t="s">
        <v>3075</v>
      </c>
      <c r="B466" s="21" t="s">
        <v>3076</v>
      </c>
      <c r="C466" s="23" t="n">
        <v>46120</v>
      </c>
      <c r="D466" s="21" t="s">
        <v>2766</v>
      </c>
      <c r="E466" s="21" t="s">
        <v>2748</v>
      </c>
      <c r="F466" s="12" t="n">
        <v>9</v>
      </c>
      <c r="G466" s="19" t="n">
        <v>4.45</v>
      </c>
      <c r="H466" s="19" t="n">
        <v>2.48</v>
      </c>
      <c r="I466" s="19" t="n">
        <f aca="false">ROUND(F466*G466,2)</f>
        <v>40.05</v>
      </c>
      <c r="J466" s="19" t="n">
        <f aca="false">ROUND(F466*H466,2)</f>
        <v>22.32</v>
      </c>
      <c r="K466" s="19" t="n">
        <f aca="false">INDEX(Pricebook!$L$2:$L$1401,MATCH(D466,Pricebook!$A$2:$A$1401,0))</f>
        <v>4.8</v>
      </c>
      <c r="L466" s="19" t="n">
        <f aca="false">ROUND(F466*K466,2)</f>
        <v>43.2</v>
      </c>
      <c r="M466" s="24" t="n">
        <f aca="false">DATE(YEAR(C466),MONTH(C466),1)</f>
        <v>46113</v>
      </c>
    </row>
    <row r="467" customFormat="false" ht="15" hidden="false" customHeight="false" outlineLevel="0" collapsed="false">
      <c r="A467" s="21" t="s">
        <v>3075</v>
      </c>
      <c r="B467" s="21" t="s">
        <v>3076</v>
      </c>
      <c r="C467" s="23" t="n">
        <v>46120</v>
      </c>
      <c r="D467" s="21" t="s">
        <v>2864</v>
      </c>
      <c r="E467" s="21" t="s">
        <v>2748</v>
      </c>
      <c r="F467" s="12" t="n">
        <v>4</v>
      </c>
      <c r="G467" s="19" t="n">
        <v>35.6</v>
      </c>
      <c r="H467" s="19" t="n">
        <v>21.39</v>
      </c>
      <c r="I467" s="19" t="n">
        <f aca="false">ROUND(F467*G467,2)</f>
        <v>142.4</v>
      </c>
      <c r="J467" s="19" t="n">
        <f aca="false">ROUND(F467*H467,2)</f>
        <v>85.56</v>
      </c>
      <c r="K467" s="19" t="n">
        <f aca="false">INDEX(Pricebook!$L$2:$L$1401,MATCH(D467,Pricebook!$A$2:$A$1401,0))</f>
        <v>38.5</v>
      </c>
      <c r="L467" s="19" t="n">
        <f aca="false">ROUND(F467*K467,2)</f>
        <v>154</v>
      </c>
      <c r="M467" s="24" t="n">
        <f aca="false">DATE(YEAR(C467),MONTH(C467),1)</f>
        <v>46113</v>
      </c>
    </row>
    <row r="468" customFormat="false" ht="15" hidden="false" customHeight="false" outlineLevel="0" collapsed="false">
      <c r="A468" s="21" t="s">
        <v>3075</v>
      </c>
      <c r="B468" s="21" t="s">
        <v>3076</v>
      </c>
      <c r="C468" s="23" t="n">
        <v>46120</v>
      </c>
      <c r="D468" s="21" t="s">
        <v>410</v>
      </c>
      <c r="E468" s="21" t="s">
        <v>366</v>
      </c>
      <c r="F468" s="12" t="n">
        <v>4</v>
      </c>
      <c r="G468" s="19" t="n">
        <v>28.25</v>
      </c>
      <c r="H468" s="19" t="n">
        <v>19.54</v>
      </c>
      <c r="I468" s="19" t="n">
        <f aca="false">ROUND(F468*G468,2)</f>
        <v>113</v>
      </c>
      <c r="J468" s="19" t="n">
        <f aca="false">ROUND(F468*H468,2)</f>
        <v>78.16</v>
      </c>
      <c r="K468" s="19" t="n">
        <f aca="false">INDEX(Pricebook!$L$2:$L$1401,MATCH(D468,Pricebook!$A$2:$A$1401,0))</f>
        <v>30.65</v>
      </c>
      <c r="L468" s="19" t="n">
        <f aca="false">ROUND(F468*K468,2)</f>
        <v>122.6</v>
      </c>
      <c r="M468" s="24" t="n">
        <f aca="false">DATE(YEAR(C468),MONTH(C468),1)</f>
        <v>46113</v>
      </c>
    </row>
    <row r="469" customFormat="false" ht="15" hidden="false" customHeight="false" outlineLevel="0" collapsed="false">
      <c r="A469" s="21" t="s">
        <v>3075</v>
      </c>
      <c r="B469" s="21" t="s">
        <v>3076</v>
      </c>
      <c r="C469" s="23" t="n">
        <v>46120</v>
      </c>
      <c r="D469" s="21" t="s">
        <v>685</v>
      </c>
      <c r="E469" s="21" t="s">
        <v>366</v>
      </c>
      <c r="F469" s="12" t="n">
        <v>1</v>
      </c>
      <c r="G469" s="19" t="n">
        <v>53.3</v>
      </c>
      <c r="H469" s="19" t="n">
        <v>36.77</v>
      </c>
      <c r="I469" s="19" t="n">
        <f aca="false">ROUND(F469*G469,2)</f>
        <v>53.3</v>
      </c>
      <c r="J469" s="19" t="n">
        <f aca="false">ROUND(F469*H469,2)</f>
        <v>36.77</v>
      </c>
      <c r="K469" s="19" t="n">
        <f aca="false">INDEX(Pricebook!$L$2:$L$1401,MATCH(D469,Pricebook!$A$2:$A$1401,0))</f>
        <v>57.7</v>
      </c>
      <c r="L469" s="19" t="n">
        <f aca="false">ROUND(F469*K469,2)</f>
        <v>57.7</v>
      </c>
      <c r="M469" s="24" t="n">
        <f aca="false">DATE(YEAR(C469),MONTH(C469),1)</f>
        <v>46113</v>
      </c>
    </row>
    <row r="470" customFormat="false" ht="15" hidden="false" customHeight="false" outlineLevel="0" collapsed="false">
      <c r="A470" s="21" t="s">
        <v>3075</v>
      </c>
      <c r="B470" s="21" t="s">
        <v>3076</v>
      </c>
      <c r="C470" s="23" t="n">
        <v>46120</v>
      </c>
      <c r="D470" s="21" t="s">
        <v>2481</v>
      </c>
      <c r="E470" s="21" t="s">
        <v>2466</v>
      </c>
      <c r="F470" s="12" t="n">
        <v>2</v>
      </c>
      <c r="G470" s="19" t="n">
        <v>69.6</v>
      </c>
      <c r="H470" s="19" t="n">
        <v>49.11</v>
      </c>
      <c r="I470" s="19" t="n">
        <f aca="false">ROUND(F470*G470,2)</f>
        <v>139.2</v>
      </c>
      <c r="J470" s="19" t="n">
        <f aca="false">ROUND(F470*H470,2)</f>
        <v>98.22</v>
      </c>
      <c r="K470" s="19" t="n">
        <f aca="false">INDEX(Pricebook!$L$2:$L$1401,MATCH(D470,Pricebook!$A$2:$A$1401,0))</f>
        <v>73</v>
      </c>
      <c r="L470" s="19" t="n">
        <f aca="false">ROUND(F470*K470,2)</f>
        <v>146</v>
      </c>
      <c r="M470" s="24" t="n">
        <f aca="false">DATE(YEAR(C470),MONTH(C470),1)</f>
        <v>46113</v>
      </c>
    </row>
    <row r="471" customFormat="false" ht="15" hidden="false" customHeight="false" outlineLevel="0" collapsed="false">
      <c r="A471" s="21" t="s">
        <v>3075</v>
      </c>
      <c r="B471" s="21" t="s">
        <v>3076</v>
      </c>
      <c r="C471" s="23" t="n">
        <v>46120</v>
      </c>
      <c r="D471" s="21" t="s">
        <v>364</v>
      </c>
      <c r="E471" s="21" t="s">
        <v>366</v>
      </c>
      <c r="F471" s="12" t="n">
        <v>1</v>
      </c>
      <c r="G471" s="19" t="n">
        <v>65.25</v>
      </c>
      <c r="H471" s="19" t="n">
        <v>44.54</v>
      </c>
      <c r="I471" s="19" t="n">
        <f aca="false">ROUND(F471*G471,2)</f>
        <v>65.25</v>
      </c>
      <c r="J471" s="19" t="n">
        <f aca="false">ROUND(F471*H471,2)</f>
        <v>44.54</v>
      </c>
      <c r="K471" s="19" t="n">
        <f aca="false">INDEX(Pricebook!$L$2:$L$1401,MATCH(D471,Pricebook!$A$2:$A$1401,0))</f>
        <v>69.85</v>
      </c>
      <c r="L471" s="19" t="n">
        <f aca="false">ROUND(F471*K471,2)</f>
        <v>69.85</v>
      </c>
      <c r="M471" s="24" t="n">
        <f aca="false">DATE(YEAR(C471),MONTH(C471),1)</f>
        <v>46113</v>
      </c>
    </row>
    <row r="472" customFormat="false" ht="15" hidden="false" customHeight="false" outlineLevel="0" collapsed="false">
      <c r="A472" s="21" t="s">
        <v>3075</v>
      </c>
      <c r="B472" s="21" t="s">
        <v>3076</v>
      </c>
      <c r="C472" s="23" t="n">
        <v>46120</v>
      </c>
      <c r="D472" s="21" t="s">
        <v>2565</v>
      </c>
      <c r="E472" s="21" t="s">
        <v>2466</v>
      </c>
      <c r="F472" s="12" t="n">
        <v>2</v>
      </c>
      <c r="G472" s="19" t="n">
        <v>94.5</v>
      </c>
      <c r="H472" s="19" t="n">
        <v>57</v>
      </c>
      <c r="I472" s="19" t="n">
        <f aca="false">ROUND(F472*G472,2)</f>
        <v>189</v>
      </c>
      <c r="J472" s="19" t="n">
        <f aca="false">ROUND(F472*H472,2)</f>
        <v>114</v>
      </c>
      <c r="K472" s="19" t="n">
        <f aca="false">INDEX(Pricebook!$L$2:$L$1401,MATCH(D472,Pricebook!$A$2:$A$1401,0))</f>
        <v>97.4</v>
      </c>
      <c r="L472" s="19" t="n">
        <f aca="false">ROUND(F472*K472,2)</f>
        <v>194.8</v>
      </c>
      <c r="M472" s="24" t="n">
        <f aca="false">DATE(YEAR(C472),MONTH(C472),1)</f>
        <v>46113</v>
      </c>
    </row>
    <row r="473" customFormat="false" ht="15" hidden="false" customHeight="false" outlineLevel="0" collapsed="false">
      <c r="A473" s="21" t="s">
        <v>3075</v>
      </c>
      <c r="B473" s="21" t="s">
        <v>3076</v>
      </c>
      <c r="C473" s="23" t="n">
        <v>46120</v>
      </c>
      <c r="D473" s="21" t="s">
        <v>2753</v>
      </c>
      <c r="E473" s="21" t="s">
        <v>2748</v>
      </c>
      <c r="F473" s="12" t="n">
        <v>6</v>
      </c>
      <c r="G473" s="19" t="n">
        <v>29.5</v>
      </c>
      <c r="H473" s="19" t="n">
        <v>16.59</v>
      </c>
      <c r="I473" s="19" t="n">
        <f aca="false">ROUND(F473*G473,2)</f>
        <v>177</v>
      </c>
      <c r="J473" s="19" t="n">
        <f aca="false">ROUND(F473*H473,2)</f>
        <v>99.54</v>
      </c>
      <c r="K473" s="19" t="n">
        <f aca="false">INDEX(Pricebook!$L$2:$L$1401,MATCH(D473,Pricebook!$A$2:$A$1401,0))</f>
        <v>32</v>
      </c>
      <c r="L473" s="19" t="n">
        <f aca="false">ROUND(F473*K473,2)</f>
        <v>192</v>
      </c>
      <c r="M473" s="24" t="n">
        <f aca="false">DATE(YEAR(C473),MONTH(C473),1)</f>
        <v>46113</v>
      </c>
    </row>
    <row r="474" customFormat="false" ht="15" hidden="false" customHeight="false" outlineLevel="0" collapsed="false">
      <c r="A474" s="21" t="s">
        <v>3077</v>
      </c>
      <c r="B474" s="21" t="s">
        <v>3078</v>
      </c>
      <c r="C474" s="23" t="n">
        <v>46120</v>
      </c>
      <c r="D474" s="21" t="s">
        <v>2351</v>
      </c>
      <c r="E474" s="21" t="s">
        <v>2202</v>
      </c>
      <c r="F474" s="12" t="n">
        <v>15</v>
      </c>
      <c r="G474" s="19" t="n">
        <v>12.3</v>
      </c>
      <c r="H474" s="19" t="n">
        <v>7.2</v>
      </c>
      <c r="I474" s="19" t="n">
        <f aca="false">ROUND(F474*G474,2)</f>
        <v>184.5</v>
      </c>
      <c r="J474" s="19" t="n">
        <f aca="false">ROUND(F474*H474,2)</f>
        <v>108</v>
      </c>
      <c r="K474" s="19" t="n">
        <f aca="false">INDEX(Pricebook!$L$2:$L$1401,MATCH(D474,Pricebook!$A$2:$A$1401,0))</f>
        <v>13</v>
      </c>
      <c r="L474" s="19" t="n">
        <f aca="false">ROUND(F474*K474,2)</f>
        <v>195</v>
      </c>
      <c r="M474" s="24" t="n">
        <f aca="false">DATE(YEAR(C474),MONTH(C474),1)</f>
        <v>46113</v>
      </c>
    </row>
    <row r="475" customFormat="false" ht="15" hidden="false" customHeight="false" outlineLevel="0" collapsed="false">
      <c r="A475" s="21" t="s">
        <v>3077</v>
      </c>
      <c r="B475" s="21" t="s">
        <v>3078</v>
      </c>
      <c r="C475" s="23" t="n">
        <v>46120</v>
      </c>
      <c r="D475" s="21" t="s">
        <v>639</v>
      </c>
      <c r="E475" s="21" t="s">
        <v>366</v>
      </c>
      <c r="F475" s="12" t="n">
        <v>3</v>
      </c>
      <c r="G475" s="19" t="n">
        <v>80.6</v>
      </c>
      <c r="H475" s="19" t="n">
        <v>55.23</v>
      </c>
      <c r="I475" s="19" t="n">
        <f aca="false">ROUND(F475*G475,2)</f>
        <v>241.8</v>
      </c>
      <c r="J475" s="19" t="n">
        <f aca="false">ROUND(F475*H475,2)</f>
        <v>165.69</v>
      </c>
      <c r="K475" s="19" t="n">
        <f aca="false">INDEX(Pricebook!$L$2:$L$1401,MATCH(D475,Pricebook!$A$2:$A$1401,0))</f>
        <v>86.65</v>
      </c>
      <c r="L475" s="19" t="n">
        <f aca="false">ROUND(F475*K475,2)</f>
        <v>259.95</v>
      </c>
      <c r="M475" s="24" t="n">
        <f aca="false">DATE(YEAR(C475),MONTH(C475),1)</f>
        <v>46113</v>
      </c>
    </row>
    <row r="476" customFormat="false" ht="15" hidden="false" customHeight="false" outlineLevel="0" collapsed="false">
      <c r="A476" s="21" t="s">
        <v>3077</v>
      </c>
      <c r="B476" s="21" t="s">
        <v>3078</v>
      </c>
      <c r="C476" s="23" t="n">
        <v>46120</v>
      </c>
      <c r="D476" s="21" t="s">
        <v>1843</v>
      </c>
      <c r="E476" s="21" t="s">
        <v>1452</v>
      </c>
      <c r="F476" s="12" t="n">
        <v>2</v>
      </c>
      <c r="G476" s="19" t="n">
        <v>88.2</v>
      </c>
      <c r="H476" s="19" t="n">
        <v>53.41</v>
      </c>
      <c r="I476" s="19" t="n">
        <f aca="false">ROUND(F476*G476,2)</f>
        <v>176.4</v>
      </c>
      <c r="J476" s="19" t="n">
        <f aca="false">ROUND(F476*H476,2)</f>
        <v>106.82</v>
      </c>
      <c r="K476" s="19" t="n">
        <f aca="false">INDEX(Pricebook!$L$2:$L$1401,MATCH(D476,Pricebook!$A$2:$A$1401,0))</f>
        <v>90.8</v>
      </c>
      <c r="L476" s="19" t="n">
        <f aca="false">ROUND(F476*K476,2)</f>
        <v>181.6</v>
      </c>
      <c r="M476" s="24" t="n">
        <f aca="false">DATE(YEAR(C476),MONTH(C476),1)</f>
        <v>46113</v>
      </c>
    </row>
    <row r="477" customFormat="false" ht="15" hidden="false" customHeight="false" outlineLevel="0" collapsed="false">
      <c r="A477" s="21" t="s">
        <v>3077</v>
      </c>
      <c r="B477" s="21" t="s">
        <v>3078</v>
      </c>
      <c r="C477" s="23" t="n">
        <v>46120</v>
      </c>
      <c r="D477" s="21" t="s">
        <v>523</v>
      </c>
      <c r="E477" s="21" t="s">
        <v>366</v>
      </c>
      <c r="F477" s="12" t="n">
        <v>2</v>
      </c>
      <c r="G477" s="19" t="n">
        <v>16.3</v>
      </c>
      <c r="H477" s="19" t="n">
        <v>11.11</v>
      </c>
      <c r="I477" s="19" t="n">
        <f aca="false">ROUND(F477*G477,2)</f>
        <v>32.6</v>
      </c>
      <c r="J477" s="19" t="n">
        <f aca="false">ROUND(F477*H477,2)</f>
        <v>22.22</v>
      </c>
      <c r="K477" s="19" t="n">
        <f aca="false">INDEX(Pricebook!$L$2:$L$1401,MATCH(D477,Pricebook!$A$2:$A$1401,0))</f>
        <v>17.45</v>
      </c>
      <c r="L477" s="19" t="n">
        <f aca="false">ROUND(F477*K477,2)</f>
        <v>34.9</v>
      </c>
      <c r="M477" s="24" t="n">
        <f aca="false">DATE(YEAR(C477),MONTH(C477),1)</f>
        <v>46113</v>
      </c>
    </row>
    <row r="478" customFormat="false" ht="15" hidden="false" customHeight="false" outlineLevel="0" collapsed="false">
      <c r="A478" s="21" t="s">
        <v>3077</v>
      </c>
      <c r="B478" s="21" t="s">
        <v>3078</v>
      </c>
      <c r="C478" s="23" t="n">
        <v>46120</v>
      </c>
      <c r="D478" s="21" t="s">
        <v>1658</v>
      </c>
      <c r="E478" s="21" t="s">
        <v>1452</v>
      </c>
      <c r="F478" s="12" t="n">
        <v>1</v>
      </c>
      <c r="G478" s="19" t="n">
        <v>116.2</v>
      </c>
      <c r="H478" s="19" t="n">
        <v>70.65</v>
      </c>
      <c r="I478" s="19" t="n">
        <f aca="false">ROUND(F478*G478,2)</f>
        <v>116.2</v>
      </c>
      <c r="J478" s="19" t="n">
        <f aca="false">ROUND(F478*H478,2)</f>
        <v>70.65</v>
      </c>
      <c r="K478" s="19" t="n">
        <f aca="false">INDEX(Pricebook!$L$2:$L$1401,MATCH(D478,Pricebook!$A$2:$A$1401,0))</f>
        <v>120.15</v>
      </c>
      <c r="L478" s="19" t="n">
        <f aca="false">ROUND(F478*K478,2)</f>
        <v>120.15</v>
      </c>
      <c r="M478" s="24" t="n">
        <f aca="false">DATE(YEAR(C478),MONTH(C478),1)</f>
        <v>46113</v>
      </c>
    </row>
    <row r="479" customFormat="false" ht="15" hidden="false" customHeight="false" outlineLevel="0" collapsed="false">
      <c r="A479" s="21" t="s">
        <v>3077</v>
      </c>
      <c r="B479" s="21" t="s">
        <v>3078</v>
      </c>
      <c r="C479" s="23" t="n">
        <v>46120</v>
      </c>
      <c r="D479" s="21" t="s">
        <v>1479</v>
      </c>
      <c r="E479" s="21" t="s">
        <v>1452</v>
      </c>
      <c r="F479" s="12" t="n">
        <v>4</v>
      </c>
      <c r="G479" s="19" t="n">
        <v>23.9</v>
      </c>
      <c r="H479" s="19" t="n">
        <v>16.04</v>
      </c>
      <c r="I479" s="19" t="n">
        <f aca="false">ROUND(F479*G479,2)</f>
        <v>95.6</v>
      </c>
      <c r="J479" s="19" t="n">
        <f aca="false">ROUND(F479*H479,2)</f>
        <v>64.16</v>
      </c>
      <c r="K479" s="19" t="n">
        <f aca="false">INDEX(Pricebook!$L$2:$L$1401,MATCH(D479,Pricebook!$A$2:$A$1401,0))</f>
        <v>24.45</v>
      </c>
      <c r="L479" s="19" t="n">
        <f aca="false">ROUND(F479*K479,2)</f>
        <v>97.8</v>
      </c>
      <c r="M479" s="24" t="n">
        <f aca="false">DATE(YEAR(C479),MONTH(C479),1)</f>
        <v>46113</v>
      </c>
    </row>
    <row r="480" customFormat="false" ht="15" hidden="false" customHeight="false" outlineLevel="0" collapsed="false">
      <c r="A480" s="21" t="s">
        <v>3079</v>
      </c>
      <c r="B480" s="21" t="s">
        <v>3040</v>
      </c>
      <c r="C480" s="23" t="n">
        <v>46121</v>
      </c>
      <c r="D480" s="21" t="s">
        <v>2868</v>
      </c>
      <c r="E480" s="21" t="s">
        <v>2748</v>
      </c>
      <c r="F480" s="12" t="n">
        <v>1</v>
      </c>
      <c r="G480" s="19" t="n">
        <v>48.1</v>
      </c>
      <c r="H480" s="19" t="n">
        <v>29.17</v>
      </c>
      <c r="I480" s="19" t="n">
        <f aca="false">ROUND(F480*G480,2)</f>
        <v>48.1</v>
      </c>
      <c r="J480" s="19" t="n">
        <f aca="false">ROUND(F480*H480,2)</f>
        <v>29.17</v>
      </c>
      <c r="K480" s="19" t="n">
        <f aca="false">INDEX(Pricebook!$L$2:$L$1401,MATCH(D480,Pricebook!$A$2:$A$1401,0))</f>
        <v>52.5</v>
      </c>
      <c r="L480" s="19" t="n">
        <f aca="false">ROUND(F480*K480,2)</f>
        <v>52.5</v>
      </c>
      <c r="M480" s="24" t="n">
        <f aca="false">DATE(YEAR(C480),MONTH(C480),1)</f>
        <v>46113</v>
      </c>
    </row>
    <row r="481" customFormat="false" ht="15" hidden="false" customHeight="false" outlineLevel="0" collapsed="false">
      <c r="A481" s="21" t="s">
        <v>3079</v>
      </c>
      <c r="B481" s="21" t="s">
        <v>3040</v>
      </c>
      <c r="C481" s="23" t="n">
        <v>46121</v>
      </c>
      <c r="D481" s="21" t="s">
        <v>1374</v>
      </c>
      <c r="E481" s="21" t="s">
        <v>971</v>
      </c>
      <c r="F481" s="12" t="n">
        <v>39</v>
      </c>
      <c r="G481" s="19" t="n">
        <v>1.9</v>
      </c>
      <c r="H481" s="19" t="n">
        <v>1.52</v>
      </c>
      <c r="I481" s="19" t="n">
        <f aca="false">ROUND(F481*G481,2)</f>
        <v>74.1</v>
      </c>
      <c r="J481" s="19" t="n">
        <f aca="false">ROUND(F481*H481,2)</f>
        <v>59.28</v>
      </c>
      <c r="K481" s="19" t="n">
        <f aca="false">INDEX(Pricebook!$L$2:$L$1401,MATCH(D481,Pricebook!$A$2:$A$1401,0))</f>
        <v>2.2</v>
      </c>
      <c r="L481" s="19" t="n">
        <f aca="false">ROUND(F481*K481,2)</f>
        <v>85.8</v>
      </c>
      <c r="M481" s="24" t="n">
        <f aca="false">DATE(YEAR(C481),MONTH(C481),1)</f>
        <v>46113</v>
      </c>
    </row>
    <row r="482" customFormat="false" ht="15" hidden="false" customHeight="false" outlineLevel="0" collapsed="false">
      <c r="A482" s="21" t="s">
        <v>3079</v>
      </c>
      <c r="B482" s="21" t="s">
        <v>3040</v>
      </c>
      <c r="C482" s="23" t="n">
        <v>46121</v>
      </c>
      <c r="D482" s="21" t="s">
        <v>967</v>
      </c>
      <c r="E482" s="21" t="s">
        <v>366</v>
      </c>
      <c r="F482" s="12" t="n">
        <v>4</v>
      </c>
      <c r="G482" s="19" t="n">
        <v>14.45</v>
      </c>
      <c r="H482" s="19" t="n">
        <v>9.88</v>
      </c>
      <c r="I482" s="19" t="n">
        <f aca="false">ROUND(F482*G482,2)</f>
        <v>57.8</v>
      </c>
      <c r="J482" s="19" t="n">
        <f aca="false">ROUND(F482*H482,2)</f>
        <v>39.52</v>
      </c>
      <c r="K482" s="19" t="n">
        <f aca="false">INDEX(Pricebook!$L$2:$L$1401,MATCH(D482,Pricebook!$A$2:$A$1401,0))</f>
        <v>15.5</v>
      </c>
      <c r="L482" s="19" t="n">
        <f aca="false">ROUND(F482*K482,2)</f>
        <v>62</v>
      </c>
      <c r="M482" s="24" t="n">
        <f aca="false">DATE(YEAR(C482),MONTH(C482),1)</f>
        <v>46113</v>
      </c>
    </row>
    <row r="483" customFormat="false" ht="15" hidden="false" customHeight="false" outlineLevel="0" collapsed="false">
      <c r="A483" s="21" t="s">
        <v>3079</v>
      </c>
      <c r="B483" s="21" t="s">
        <v>3040</v>
      </c>
      <c r="C483" s="23" t="n">
        <v>46121</v>
      </c>
      <c r="D483" s="21" t="s">
        <v>982</v>
      </c>
      <c r="E483" s="21" t="s">
        <v>971</v>
      </c>
      <c r="F483" s="12" t="n">
        <v>1</v>
      </c>
      <c r="G483" s="19" t="n">
        <v>40.1</v>
      </c>
      <c r="H483" s="19" t="n">
        <v>29.53</v>
      </c>
      <c r="I483" s="19" t="n">
        <f aca="false">ROUND(F483*G483,2)</f>
        <v>40.1</v>
      </c>
      <c r="J483" s="19" t="n">
        <f aca="false">ROUND(F483*H483,2)</f>
        <v>29.53</v>
      </c>
      <c r="K483" s="19" t="n">
        <f aca="false">INDEX(Pricebook!$L$2:$L$1401,MATCH(D483,Pricebook!$A$2:$A$1401,0))</f>
        <v>46.55</v>
      </c>
      <c r="L483" s="19" t="n">
        <f aca="false">ROUND(F483*K483,2)</f>
        <v>46.55</v>
      </c>
      <c r="M483" s="24" t="n">
        <f aca="false">DATE(YEAR(C483),MONTH(C483),1)</f>
        <v>46113</v>
      </c>
    </row>
    <row r="484" customFormat="false" ht="15" hidden="false" customHeight="false" outlineLevel="0" collapsed="false">
      <c r="A484" s="21" t="s">
        <v>3079</v>
      </c>
      <c r="B484" s="21" t="s">
        <v>3040</v>
      </c>
      <c r="C484" s="23" t="n">
        <v>46121</v>
      </c>
      <c r="D484" s="21" t="s">
        <v>1094</v>
      </c>
      <c r="E484" s="21" t="s">
        <v>971</v>
      </c>
      <c r="F484" s="12" t="n">
        <v>1</v>
      </c>
      <c r="G484" s="19" t="n">
        <v>164.3</v>
      </c>
      <c r="H484" s="19" t="n">
        <v>120.01</v>
      </c>
      <c r="I484" s="19" t="n">
        <f aca="false">ROUND(F484*G484,2)</f>
        <v>164.3</v>
      </c>
      <c r="J484" s="19" t="n">
        <f aca="false">ROUND(F484*H484,2)</f>
        <v>120.01</v>
      </c>
      <c r="K484" s="19" t="n">
        <f aca="false">INDEX(Pricebook!$L$2:$L$1401,MATCH(D484,Pricebook!$A$2:$A$1401,0))</f>
        <v>180.75</v>
      </c>
      <c r="L484" s="19" t="n">
        <f aca="false">ROUND(F484*K484,2)</f>
        <v>180.75</v>
      </c>
      <c r="M484" s="24" t="n">
        <f aca="false">DATE(YEAR(C484),MONTH(C484),1)</f>
        <v>46113</v>
      </c>
    </row>
    <row r="485" customFormat="false" ht="15" hidden="false" customHeight="false" outlineLevel="0" collapsed="false">
      <c r="A485" s="21" t="s">
        <v>3079</v>
      </c>
      <c r="B485" s="21" t="s">
        <v>3040</v>
      </c>
      <c r="C485" s="23" t="n">
        <v>46121</v>
      </c>
      <c r="D485" s="21" t="s">
        <v>2064</v>
      </c>
      <c r="E485" s="21" t="s">
        <v>1941</v>
      </c>
      <c r="F485" s="12" t="n">
        <v>1</v>
      </c>
      <c r="G485" s="19" t="n">
        <v>79.55</v>
      </c>
      <c r="H485" s="19" t="n">
        <v>50.4</v>
      </c>
      <c r="I485" s="19" t="n">
        <f aca="false">ROUND(F485*G485,2)</f>
        <v>79.55</v>
      </c>
      <c r="J485" s="19" t="n">
        <f aca="false">ROUND(F485*H485,2)</f>
        <v>50.4</v>
      </c>
      <c r="K485" s="19" t="n">
        <f aca="false">INDEX(Pricebook!$L$2:$L$1401,MATCH(D485,Pricebook!$A$2:$A$1401,0))</f>
        <v>83.35</v>
      </c>
      <c r="L485" s="19" t="n">
        <f aca="false">ROUND(F485*K485,2)</f>
        <v>83.35</v>
      </c>
      <c r="M485" s="24" t="n">
        <f aca="false">DATE(YEAR(C485),MONTH(C485),1)</f>
        <v>46113</v>
      </c>
    </row>
    <row r="486" customFormat="false" ht="15" hidden="false" customHeight="false" outlineLevel="0" collapsed="false">
      <c r="A486" s="21" t="s">
        <v>3079</v>
      </c>
      <c r="B486" s="21" t="s">
        <v>3040</v>
      </c>
      <c r="C486" s="23" t="n">
        <v>46121</v>
      </c>
      <c r="D486" s="21" t="s">
        <v>2144</v>
      </c>
      <c r="E486" s="21" t="s">
        <v>1941</v>
      </c>
      <c r="F486" s="12" t="n">
        <v>4</v>
      </c>
      <c r="G486" s="19" t="n">
        <v>133.55</v>
      </c>
      <c r="H486" s="19" t="n">
        <v>84.72</v>
      </c>
      <c r="I486" s="19" t="n">
        <f aca="false">ROUND(F486*G486,2)</f>
        <v>534.2</v>
      </c>
      <c r="J486" s="19" t="n">
        <f aca="false">ROUND(F486*H486,2)</f>
        <v>338.88</v>
      </c>
      <c r="K486" s="19" t="n">
        <f aca="false">INDEX(Pricebook!$L$2:$L$1401,MATCH(D486,Pricebook!$A$2:$A$1401,0))</f>
        <v>140.1</v>
      </c>
      <c r="L486" s="19" t="n">
        <f aca="false">ROUND(F486*K486,2)</f>
        <v>560.4</v>
      </c>
      <c r="M486" s="24" t="n">
        <f aca="false">DATE(YEAR(C486),MONTH(C486),1)</f>
        <v>46113</v>
      </c>
    </row>
    <row r="487" customFormat="false" ht="15" hidden="false" customHeight="false" outlineLevel="0" collapsed="false">
      <c r="A487" s="21" t="s">
        <v>3079</v>
      </c>
      <c r="B487" s="21" t="s">
        <v>3040</v>
      </c>
      <c r="C487" s="23" t="n">
        <v>46121</v>
      </c>
      <c r="D487" s="21" t="s">
        <v>631</v>
      </c>
      <c r="E487" s="21" t="s">
        <v>366</v>
      </c>
      <c r="F487" s="12" t="n">
        <v>2</v>
      </c>
      <c r="G487" s="19" t="n">
        <v>53.3</v>
      </c>
      <c r="H487" s="19" t="n">
        <v>36.79</v>
      </c>
      <c r="I487" s="19" t="n">
        <f aca="false">ROUND(F487*G487,2)</f>
        <v>106.6</v>
      </c>
      <c r="J487" s="19" t="n">
        <f aca="false">ROUND(F487*H487,2)</f>
        <v>73.58</v>
      </c>
      <c r="K487" s="19" t="n">
        <f aca="false">INDEX(Pricebook!$L$2:$L$1401,MATCH(D487,Pricebook!$A$2:$A$1401,0))</f>
        <v>57.75</v>
      </c>
      <c r="L487" s="19" t="n">
        <f aca="false">ROUND(F487*K487,2)</f>
        <v>115.5</v>
      </c>
      <c r="M487" s="24" t="n">
        <f aca="false">DATE(YEAR(C487),MONTH(C487),1)</f>
        <v>46113</v>
      </c>
    </row>
    <row r="488" customFormat="false" ht="15" hidden="false" customHeight="false" outlineLevel="0" collapsed="false">
      <c r="A488" s="21" t="s">
        <v>3079</v>
      </c>
      <c r="B488" s="21" t="s">
        <v>3040</v>
      </c>
      <c r="C488" s="23" t="n">
        <v>46121</v>
      </c>
      <c r="D488" s="21" t="s">
        <v>1152</v>
      </c>
      <c r="E488" s="21" t="s">
        <v>971</v>
      </c>
      <c r="F488" s="12" t="n">
        <v>2</v>
      </c>
      <c r="G488" s="19" t="n">
        <v>76.15</v>
      </c>
      <c r="H488" s="19" t="n">
        <v>59.75</v>
      </c>
      <c r="I488" s="19" t="n">
        <f aca="false">ROUND(F488*G488,2)</f>
        <v>152.3</v>
      </c>
      <c r="J488" s="19" t="n">
        <f aca="false">ROUND(F488*H488,2)</f>
        <v>119.5</v>
      </c>
      <c r="K488" s="19" t="n">
        <f aca="false">INDEX(Pricebook!$L$2:$L$1401,MATCH(D488,Pricebook!$A$2:$A$1401,0))</f>
        <v>89.05</v>
      </c>
      <c r="L488" s="19" t="n">
        <f aca="false">ROUND(F488*K488,2)</f>
        <v>178.1</v>
      </c>
      <c r="M488" s="24" t="n">
        <f aca="false">DATE(YEAR(C488),MONTH(C488),1)</f>
        <v>46113</v>
      </c>
    </row>
    <row r="489" customFormat="false" ht="15" hidden="false" customHeight="false" outlineLevel="0" collapsed="false">
      <c r="A489" s="21" t="s">
        <v>3079</v>
      </c>
      <c r="B489" s="21" t="s">
        <v>3040</v>
      </c>
      <c r="C489" s="23" t="n">
        <v>46121</v>
      </c>
      <c r="D489" s="21" t="s">
        <v>965</v>
      </c>
      <c r="E489" s="21" t="s">
        <v>366</v>
      </c>
      <c r="F489" s="12" t="n">
        <v>2</v>
      </c>
      <c r="G489" s="19" t="n">
        <v>16.15</v>
      </c>
      <c r="H489" s="19" t="n">
        <v>10.99</v>
      </c>
      <c r="I489" s="19" t="n">
        <f aca="false">ROUND(F489*G489,2)</f>
        <v>32.3</v>
      </c>
      <c r="J489" s="19" t="n">
        <f aca="false">ROUND(F489*H489,2)</f>
        <v>21.98</v>
      </c>
      <c r="K489" s="19" t="n">
        <f aca="false">INDEX(Pricebook!$L$2:$L$1401,MATCH(D489,Pricebook!$A$2:$A$1401,0))</f>
        <v>17.25</v>
      </c>
      <c r="L489" s="19" t="n">
        <f aca="false">ROUND(F489*K489,2)</f>
        <v>34.5</v>
      </c>
      <c r="M489" s="24" t="n">
        <f aca="false">DATE(YEAR(C489),MONTH(C489),1)</f>
        <v>46113</v>
      </c>
    </row>
    <row r="490" customFormat="false" ht="15" hidden="false" customHeight="false" outlineLevel="0" collapsed="false">
      <c r="A490" s="21" t="s">
        <v>3079</v>
      </c>
      <c r="B490" s="21" t="s">
        <v>3040</v>
      </c>
      <c r="C490" s="23" t="n">
        <v>46121</v>
      </c>
      <c r="D490" s="21" t="s">
        <v>607</v>
      </c>
      <c r="E490" s="21" t="s">
        <v>366</v>
      </c>
      <c r="F490" s="12" t="n">
        <v>5</v>
      </c>
      <c r="G490" s="19" t="n">
        <v>24.05</v>
      </c>
      <c r="H490" s="19" t="n">
        <v>16.41</v>
      </c>
      <c r="I490" s="19" t="n">
        <f aca="false">ROUND(F490*G490,2)</f>
        <v>120.25</v>
      </c>
      <c r="J490" s="19" t="n">
        <f aca="false">ROUND(F490*H490,2)</f>
        <v>82.05</v>
      </c>
      <c r="K490" s="19" t="n">
        <f aca="false">INDEX(Pricebook!$L$2:$L$1401,MATCH(D490,Pricebook!$A$2:$A$1401,0))</f>
        <v>25.75</v>
      </c>
      <c r="L490" s="19" t="n">
        <f aca="false">ROUND(F490*K490,2)</f>
        <v>128.75</v>
      </c>
      <c r="M490" s="24" t="n">
        <f aca="false">DATE(YEAR(C490),MONTH(C490),1)</f>
        <v>46113</v>
      </c>
    </row>
    <row r="491" customFormat="false" ht="15" hidden="false" customHeight="false" outlineLevel="0" collapsed="false">
      <c r="A491" s="21" t="s">
        <v>3079</v>
      </c>
      <c r="B491" s="21" t="s">
        <v>3040</v>
      </c>
      <c r="C491" s="23" t="n">
        <v>46121</v>
      </c>
      <c r="D491" s="21" t="s">
        <v>2749</v>
      </c>
      <c r="E491" s="21" t="s">
        <v>2748</v>
      </c>
      <c r="F491" s="12" t="n">
        <v>3</v>
      </c>
      <c r="G491" s="19" t="n">
        <v>29.1</v>
      </c>
      <c r="H491" s="19" t="n">
        <v>16.45</v>
      </c>
      <c r="I491" s="19" t="n">
        <f aca="false">ROUND(F491*G491,2)</f>
        <v>87.3</v>
      </c>
      <c r="J491" s="19" t="n">
        <f aca="false">ROUND(F491*H491,2)</f>
        <v>49.35</v>
      </c>
      <c r="K491" s="19" t="n">
        <f aca="false">INDEX(Pricebook!$L$2:$L$1401,MATCH(D491,Pricebook!$A$2:$A$1401,0))</f>
        <v>31.75</v>
      </c>
      <c r="L491" s="19" t="n">
        <f aca="false">ROUND(F491*K491,2)</f>
        <v>95.25</v>
      </c>
      <c r="M491" s="24" t="n">
        <f aca="false">DATE(YEAR(C491),MONTH(C491),1)</f>
        <v>46113</v>
      </c>
    </row>
    <row r="492" customFormat="false" ht="15" hidden="false" customHeight="false" outlineLevel="0" collapsed="false">
      <c r="A492" s="21" t="s">
        <v>3080</v>
      </c>
      <c r="B492" s="21" t="s">
        <v>3081</v>
      </c>
      <c r="C492" s="23" t="n">
        <v>46121</v>
      </c>
      <c r="D492" s="21" t="s">
        <v>907</v>
      </c>
      <c r="E492" s="21" t="s">
        <v>366</v>
      </c>
      <c r="F492" s="12" t="n">
        <v>2</v>
      </c>
      <c r="G492" s="19" t="n">
        <v>141.05</v>
      </c>
      <c r="H492" s="19" t="n">
        <v>95.77</v>
      </c>
      <c r="I492" s="19" t="n">
        <f aca="false">ROUND(F492*G492,2)</f>
        <v>282.1</v>
      </c>
      <c r="J492" s="19" t="n">
        <f aca="false">ROUND(F492*H492,2)</f>
        <v>191.54</v>
      </c>
      <c r="K492" s="19" t="n">
        <f aca="false">INDEX(Pricebook!$L$2:$L$1401,MATCH(D492,Pricebook!$A$2:$A$1401,0))</f>
        <v>150.2</v>
      </c>
      <c r="L492" s="19" t="n">
        <f aca="false">ROUND(F492*K492,2)</f>
        <v>300.4</v>
      </c>
      <c r="M492" s="24" t="n">
        <f aca="false">DATE(YEAR(C492),MONTH(C492),1)</f>
        <v>46113</v>
      </c>
    </row>
    <row r="493" customFormat="false" ht="15" hidden="false" customHeight="false" outlineLevel="0" collapsed="false">
      <c r="A493" s="21" t="s">
        <v>3080</v>
      </c>
      <c r="B493" s="21" t="s">
        <v>3081</v>
      </c>
      <c r="C493" s="23" t="n">
        <v>46121</v>
      </c>
      <c r="D493" s="21" t="s">
        <v>157</v>
      </c>
      <c r="E493" s="21" t="s">
        <v>108</v>
      </c>
      <c r="F493" s="12" t="n">
        <v>1</v>
      </c>
      <c r="G493" s="19" t="n">
        <v>151.15</v>
      </c>
      <c r="H493" s="19" t="n">
        <v>108.61</v>
      </c>
      <c r="I493" s="19" t="n">
        <f aca="false">ROUND(F493*G493,2)</f>
        <v>151.15</v>
      </c>
      <c r="J493" s="19" t="n">
        <f aca="false">ROUND(F493*H493,2)</f>
        <v>108.61</v>
      </c>
      <c r="K493" s="19" t="n">
        <f aca="false">INDEX(Pricebook!$L$2:$L$1401,MATCH(D493,Pricebook!$A$2:$A$1401,0))</f>
        <v>163.8</v>
      </c>
      <c r="L493" s="19" t="n">
        <f aca="false">ROUND(F493*K493,2)</f>
        <v>163.8</v>
      </c>
      <c r="M493" s="24" t="n">
        <f aca="false">DATE(YEAR(C493),MONTH(C493),1)</f>
        <v>46113</v>
      </c>
    </row>
    <row r="494" customFormat="false" ht="15" hidden="false" customHeight="false" outlineLevel="0" collapsed="false">
      <c r="A494" s="21" t="s">
        <v>3080</v>
      </c>
      <c r="B494" s="21" t="s">
        <v>3081</v>
      </c>
      <c r="C494" s="23" t="n">
        <v>46121</v>
      </c>
      <c r="D494" s="21" t="s">
        <v>2537</v>
      </c>
      <c r="E494" s="21" t="s">
        <v>2466</v>
      </c>
      <c r="F494" s="12" t="n">
        <v>1</v>
      </c>
      <c r="G494" s="19" t="n">
        <v>38.35</v>
      </c>
      <c r="H494" s="19" t="n">
        <v>25.74</v>
      </c>
      <c r="I494" s="19" t="n">
        <f aca="false">ROUND(F494*G494,2)</f>
        <v>38.35</v>
      </c>
      <c r="J494" s="19" t="n">
        <f aca="false">ROUND(F494*H494,2)</f>
        <v>25.74</v>
      </c>
      <c r="K494" s="19" t="n">
        <f aca="false">INDEX(Pricebook!$L$2:$L$1401,MATCH(D494,Pricebook!$A$2:$A$1401,0))</f>
        <v>40</v>
      </c>
      <c r="L494" s="19" t="n">
        <f aca="false">ROUND(F494*K494,2)</f>
        <v>40</v>
      </c>
      <c r="M494" s="24" t="n">
        <f aca="false">DATE(YEAR(C494),MONTH(C494),1)</f>
        <v>46113</v>
      </c>
    </row>
    <row r="495" customFormat="false" ht="15" hidden="false" customHeight="false" outlineLevel="0" collapsed="false">
      <c r="A495" s="21" t="s">
        <v>3080</v>
      </c>
      <c r="B495" s="21" t="s">
        <v>3081</v>
      </c>
      <c r="C495" s="23" t="n">
        <v>46121</v>
      </c>
      <c r="D495" s="21" t="s">
        <v>1368</v>
      </c>
      <c r="E495" s="21" t="s">
        <v>971</v>
      </c>
      <c r="F495" s="12" t="n">
        <v>19</v>
      </c>
      <c r="G495" s="19" t="n">
        <v>14.15</v>
      </c>
      <c r="H495" s="19" t="n">
        <v>10.48</v>
      </c>
      <c r="I495" s="19" t="n">
        <f aca="false">ROUND(F495*G495,2)</f>
        <v>268.85</v>
      </c>
      <c r="J495" s="19" t="n">
        <f aca="false">ROUND(F495*H495,2)</f>
        <v>199.12</v>
      </c>
      <c r="K495" s="19" t="n">
        <f aca="false">INDEX(Pricebook!$L$2:$L$1401,MATCH(D495,Pricebook!$A$2:$A$1401,0))</f>
        <v>14.15</v>
      </c>
      <c r="L495" s="19" t="n">
        <f aca="false">ROUND(F495*K495,2)</f>
        <v>268.85</v>
      </c>
      <c r="M495" s="24" t="n">
        <f aca="false">DATE(YEAR(C495),MONTH(C495),1)</f>
        <v>46113</v>
      </c>
    </row>
    <row r="496" customFormat="false" ht="15" hidden="false" customHeight="false" outlineLevel="0" collapsed="false">
      <c r="A496" s="21" t="s">
        <v>3080</v>
      </c>
      <c r="B496" s="21" t="s">
        <v>3081</v>
      </c>
      <c r="C496" s="23" t="n">
        <v>46121</v>
      </c>
      <c r="D496" s="21" t="s">
        <v>1148</v>
      </c>
      <c r="E496" s="21" t="s">
        <v>971</v>
      </c>
      <c r="F496" s="12" t="n">
        <v>1</v>
      </c>
      <c r="G496" s="19" t="n">
        <v>364.3</v>
      </c>
      <c r="H496" s="19" t="n">
        <v>270.5</v>
      </c>
      <c r="I496" s="19" t="n">
        <f aca="false">ROUND(F496*G496,2)</f>
        <v>364.3</v>
      </c>
      <c r="J496" s="19" t="n">
        <f aca="false">ROUND(F496*H496,2)</f>
        <v>270.5</v>
      </c>
      <c r="K496" s="19" t="n">
        <f aca="false">INDEX(Pricebook!$L$2:$L$1401,MATCH(D496,Pricebook!$A$2:$A$1401,0))</f>
        <v>426</v>
      </c>
      <c r="L496" s="19" t="n">
        <f aca="false">ROUND(F496*K496,2)</f>
        <v>426</v>
      </c>
      <c r="M496" s="24" t="n">
        <f aca="false">DATE(YEAR(C496),MONTH(C496),1)</f>
        <v>46113</v>
      </c>
    </row>
    <row r="497" customFormat="false" ht="15" hidden="false" customHeight="false" outlineLevel="0" collapsed="false">
      <c r="A497" s="21" t="s">
        <v>3080</v>
      </c>
      <c r="B497" s="21" t="s">
        <v>3081</v>
      </c>
      <c r="C497" s="23" t="n">
        <v>46121</v>
      </c>
      <c r="D497" s="21" t="s">
        <v>717</v>
      </c>
      <c r="E497" s="21" t="s">
        <v>366</v>
      </c>
      <c r="F497" s="12" t="n">
        <v>4</v>
      </c>
      <c r="G497" s="19" t="n">
        <v>12.05</v>
      </c>
      <c r="H497" s="19" t="n">
        <v>8.25</v>
      </c>
      <c r="I497" s="19" t="n">
        <f aca="false">ROUND(F497*G497,2)</f>
        <v>48.2</v>
      </c>
      <c r="J497" s="19" t="n">
        <f aca="false">ROUND(F497*H497,2)</f>
        <v>33</v>
      </c>
      <c r="K497" s="19" t="n">
        <f aca="false">INDEX(Pricebook!$L$2:$L$1401,MATCH(D497,Pricebook!$A$2:$A$1401,0))</f>
        <v>12.95</v>
      </c>
      <c r="L497" s="19" t="n">
        <f aca="false">ROUND(F497*K497,2)</f>
        <v>51.8</v>
      </c>
      <c r="M497" s="24" t="n">
        <f aca="false">DATE(YEAR(C497),MONTH(C497),1)</f>
        <v>46113</v>
      </c>
    </row>
    <row r="498" customFormat="false" ht="15" hidden="false" customHeight="false" outlineLevel="0" collapsed="false">
      <c r="A498" s="21" t="s">
        <v>3080</v>
      </c>
      <c r="B498" s="21" t="s">
        <v>3081</v>
      </c>
      <c r="C498" s="23" t="n">
        <v>46121</v>
      </c>
      <c r="D498" s="21" t="s">
        <v>1204</v>
      </c>
      <c r="E498" s="21" t="s">
        <v>971</v>
      </c>
      <c r="F498" s="12" t="n">
        <v>12</v>
      </c>
      <c r="G498" s="19" t="n">
        <v>16.6</v>
      </c>
      <c r="H498" s="19" t="n">
        <v>12.21</v>
      </c>
      <c r="I498" s="19" t="n">
        <f aca="false">ROUND(F498*G498,2)</f>
        <v>199.2</v>
      </c>
      <c r="J498" s="19" t="n">
        <f aca="false">ROUND(F498*H498,2)</f>
        <v>146.52</v>
      </c>
      <c r="K498" s="19" t="n">
        <f aca="false">INDEX(Pricebook!$L$2:$L$1401,MATCH(D498,Pricebook!$A$2:$A$1401,0))</f>
        <v>19.25</v>
      </c>
      <c r="L498" s="19" t="n">
        <f aca="false">ROUND(F498*K498,2)</f>
        <v>231</v>
      </c>
      <c r="M498" s="24" t="n">
        <f aca="false">DATE(YEAR(C498),MONTH(C498),1)</f>
        <v>46113</v>
      </c>
    </row>
    <row r="499" customFormat="false" ht="15" hidden="false" customHeight="false" outlineLevel="0" collapsed="false">
      <c r="A499" s="21" t="s">
        <v>3080</v>
      </c>
      <c r="B499" s="21" t="s">
        <v>3081</v>
      </c>
      <c r="C499" s="23" t="n">
        <v>46121</v>
      </c>
      <c r="D499" s="21" t="s">
        <v>334</v>
      </c>
      <c r="E499" s="21" t="s">
        <v>108</v>
      </c>
      <c r="F499" s="12" t="n">
        <v>1</v>
      </c>
      <c r="G499" s="19" t="n">
        <v>42.9</v>
      </c>
      <c r="H499" s="19" t="n">
        <v>30.77</v>
      </c>
      <c r="I499" s="19" t="n">
        <f aca="false">ROUND(F499*G499,2)</f>
        <v>42.9</v>
      </c>
      <c r="J499" s="19" t="n">
        <f aca="false">ROUND(F499*H499,2)</f>
        <v>30.77</v>
      </c>
      <c r="K499" s="19" t="n">
        <f aca="false">INDEX(Pricebook!$L$2:$L$1401,MATCH(D499,Pricebook!$A$2:$A$1401,0))</f>
        <v>46.4</v>
      </c>
      <c r="L499" s="19" t="n">
        <f aca="false">ROUND(F499*K499,2)</f>
        <v>46.4</v>
      </c>
      <c r="M499" s="24" t="n">
        <f aca="false">DATE(YEAR(C499),MONTH(C499),1)</f>
        <v>46113</v>
      </c>
    </row>
    <row r="500" customFormat="false" ht="15" hidden="false" customHeight="false" outlineLevel="0" collapsed="false">
      <c r="A500" s="21" t="s">
        <v>3080</v>
      </c>
      <c r="B500" s="21" t="s">
        <v>3081</v>
      </c>
      <c r="C500" s="23" t="n">
        <v>46121</v>
      </c>
      <c r="D500" s="21" t="s">
        <v>845</v>
      </c>
      <c r="E500" s="21" t="s">
        <v>366</v>
      </c>
      <c r="F500" s="12" t="n">
        <v>1</v>
      </c>
      <c r="G500" s="19" t="n">
        <v>48.25</v>
      </c>
      <c r="H500" s="19" t="n">
        <v>33</v>
      </c>
      <c r="I500" s="19" t="n">
        <f aca="false">ROUND(F500*G500,2)</f>
        <v>48.25</v>
      </c>
      <c r="J500" s="19" t="n">
        <f aca="false">ROUND(F500*H500,2)</f>
        <v>33</v>
      </c>
      <c r="K500" s="19" t="n">
        <f aca="false">INDEX(Pricebook!$L$2:$L$1401,MATCH(D500,Pricebook!$A$2:$A$1401,0))</f>
        <v>51.75</v>
      </c>
      <c r="L500" s="19" t="n">
        <f aca="false">ROUND(F500*K500,2)</f>
        <v>51.75</v>
      </c>
      <c r="M500" s="24" t="n">
        <f aca="false">DATE(YEAR(C500),MONTH(C500),1)</f>
        <v>46113</v>
      </c>
    </row>
    <row r="501" customFormat="false" ht="15" hidden="false" customHeight="false" outlineLevel="0" collapsed="false">
      <c r="A501" s="21" t="s">
        <v>3080</v>
      </c>
      <c r="B501" s="21" t="s">
        <v>3081</v>
      </c>
      <c r="C501" s="23" t="n">
        <v>46121</v>
      </c>
      <c r="D501" s="21" t="s">
        <v>2517</v>
      </c>
      <c r="E501" s="21" t="s">
        <v>2466</v>
      </c>
      <c r="F501" s="12" t="n">
        <v>2</v>
      </c>
      <c r="G501" s="19" t="n">
        <v>262.1</v>
      </c>
      <c r="H501" s="19" t="n">
        <v>160.25</v>
      </c>
      <c r="I501" s="19" t="n">
        <f aca="false">ROUND(F501*G501,2)</f>
        <v>524.2</v>
      </c>
      <c r="J501" s="19" t="n">
        <f aca="false">ROUND(F501*H501,2)</f>
        <v>320.5</v>
      </c>
      <c r="K501" s="19" t="n">
        <f aca="false">INDEX(Pricebook!$L$2:$L$1401,MATCH(D501,Pricebook!$A$2:$A$1401,0))</f>
        <v>273.8</v>
      </c>
      <c r="L501" s="19" t="n">
        <f aca="false">ROUND(F501*K501,2)</f>
        <v>547.6</v>
      </c>
      <c r="M501" s="24" t="n">
        <f aca="false">DATE(YEAR(C501),MONTH(C501),1)</f>
        <v>46113</v>
      </c>
    </row>
    <row r="502" customFormat="false" ht="15" hidden="false" customHeight="false" outlineLevel="0" collapsed="false">
      <c r="A502" s="21" t="s">
        <v>3080</v>
      </c>
      <c r="B502" s="21" t="s">
        <v>3081</v>
      </c>
      <c r="C502" s="23" t="n">
        <v>46121</v>
      </c>
      <c r="D502" s="21" t="s">
        <v>336</v>
      </c>
      <c r="E502" s="21" t="s">
        <v>108</v>
      </c>
      <c r="F502" s="12" t="n">
        <v>1</v>
      </c>
      <c r="G502" s="19" t="n">
        <v>251.45</v>
      </c>
      <c r="H502" s="19" t="n">
        <v>182.76</v>
      </c>
      <c r="I502" s="19" t="n">
        <f aca="false">ROUND(F502*G502,2)</f>
        <v>251.45</v>
      </c>
      <c r="J502" s="19" t="n">
        <f aca="false">ROUND(F502*H502,2)</f>
        <v>182.76</v>
      </c>
      <c r="K502" s="19" t="n">
        <f aca="false">INDEX(Pricebook!$L$2:$L$1401,MATCH(D502,Pricebook!$A$2:$A$1401,0))</f>
        <v>275.65</v>
      </c>
      <c r="L502" s="19" t="n">
        <f aca="false">ROUND(F502*K502,2)</f>
        <v>275.65</v>
      </c>
      <c r="M502" s="24" t="n">
        <f aca="false">DATE(YEAR(C502),MONTH(C502),1)</f>
        <v>46113</v>
      </c>
    </row>
    <row r="503" customFormat="false" ht="15" hidden="false" customHeight="false" outlineLevel="0" collapsed="false">
      <c r="A503" s="21" t="s">
        <v>3080</v>
      </c>
      <c r="B503" s="21" t="s">
        <v>3081</v>
      </c>
      <c r="C503" s="23" t="n">
        <v>46121</v>
      </c>
      <c r="D503" s="21" t="s">
        <v>214</v>
      </c>
      <c r="E503" s="21" t="s">
        <v>108</v>
      </c>
      <c r="F503" s="12" t="n">
        <v>2</v>
      </c>
      <c r="G503" s="19" t="n">
        <v>111.75</v>
      </c>
      <c r="H503" s="19" t="n">
        <v>81.05</v>
      </c>
      <c r="I503" s="19" t="n">
        <f aca="false">ROUND(F503*G503,2)</f>
        <v>223.5</v>
      </c>
      <c r="J503" s="19" t="n">
        <f aca="false">ROUND(F503*H503,2)</f>
        <v>162.1</v>
      </c>
      <c r="K503" s="19" t="n">
        <f aca="false">INDEX(Pricebook!$L$2:$L$1401,MATCH(D503,Pricebook!$A$2:$A$1401,0))</f>
        <v>122.25</v>
      </c>
      <c r="L503" s="19" t="n">
        <f aca="false">ROUND(F503*K503,2)</f>
        <v>244.5</v>
      </c>
      <c r="M503" s="24" t="n">
        <f aca="false">DATE(YEAR(C503),MONTH(C503),1)</f>
        <v>46113</v>
      </c>
    </row>
    <row r="504" customFormat="false" ht="15" hidden="false" customHeight="false" outlineLevel="0" collapsed="false">
      <c r="A504" s="21" t="s">
        <v>3082</v>
      </c>
      <c r="B504" s="21" t="s">
        <v>3083</v>
      </c>
      <c r="C504" s="23" t="n">
        <v>46121</v>
      </c>
      <c r="D504" s="21" t="s">
        <v>623</v>
      </c>
      <c r="E504" s="21" t="s">
        <v>366</v>
      </c>
      <c r="F504" s="12" t="n">
        <v>3</v>
      </c>
      <c r="G504" s="19" t="n">
        <v>15.25</v>
      </c>
      <c r="H504" s="19" t="n">
        <v>10.45</v>
      </c>
      <c r="I504" s="19" t="n">
        <f aca="false">ROUND(F504*G504,2)</f>
        <v>45.75</v>
      </c>
      <c r="J504" s="19" t="n">
        <f aca="false">ROUND(F504*H504,2)</f>
        <v>31.35</v>
      </c>
      <c r="K504" s="19" t="n">
        <f aca="false">INDEX(Pricebook!$L$2:$L$1401,MATCH(D504,Pricebook!$A$2:$A$1401,0))</f>
        <v>16.4</v>
      </c>
      <c r="L504" s="19" t="n">
        <f aca="false">ROUND(F504*K504,2)</f>
        <v>49.2</v>
      </c>
      <c r="M504" s="24" t="n">
        <f aca="false">DATE(YEAR(C504),MONTH(C504),1)</f>
        <v>46113</v>
      </c>
    </row>
    <row r="505" customFormat="false" ht="15" hidden="false" customHeight="false" outlineLevel="0" collapsed="false">
      <c r="A505" s="21" t="s">
        <v>3082</v>
      </c>
      <c r="B505" s="21" t="s">
        <v>3083</v>
      </c>
      <c r="C505" s="23" t="n">
        <v>46121</v>
      </c>
      <c r="D505" s="21" t="s">
        <v>2759</v>
      </c>
      <c r="E505" s="21" t="s">
        <v>2748</v>
      </c>
      <c r="F505" s="12" t="n">
        <v>3</v>
      </c>
      <c r="G505" s="19" t="n">
        <v>14.7</v>
      </c>
      <c r="H505" s="19" t="n">
        <v>8.27</v>
      </c>
      <c r="I505" s="19" t="n">
        <f aca="false">ROUND(F505*G505,2)</f>
        <v>44.1</v>
      </c>
      <c r="J505" s="19" t="n">
        <f aca="false">ROUND(F505*H505,2)</f>
        <v>24.81</v>
      </c>
      <c r="K505" s="19" t="n">
        <f aca="false">INDEX(Pricebook!$L$2:$L$1401,MATCH(D505,Pricebook!$A$2:$A$1401,0))</f>
        <v>16</v>
      </c>
      <c r="L505" s="19" t="n">
        <f aca="false">ROUND(F505*K505,2)</f>
        <v>48</v>
      </c>
      <c r="M505" s="24" t="n">
        <f aca="false">DATE(YEAR(C505),MONTH(C505),1)</f>
        <v>46113</v>
      </c>
    </row>
    <row r="506" customFormat="false" ht="15" hidden="false" customHeight="false" outlineLevel="0" collapsed="false">
      <c r="A506" s="21" t="s">
        <v>3082</v>
      </c>
      <c r="B506" s="21" t="s">
        <v>3083</v>
      </c>
      <c r="C506" s="23" t="n">
        <v>46121</v>
      </c>
      <c r="D506" s="21" t="s">
        <v>713</v>
      </c>
      <c r="E506" s="21" t="s">
        <v>366</v>
      </c>
      <c r="F506" s="12" t="n">
        <v>3</v>
      </c>
      <c r="G506" s="19" t="n">
        <v>22.4</v>
      </c>
      <c r="H506" s="19" t="n">
        <v>15.31</v>
      </c>
      <c r="I506" s="19" t="n">
        <f aca="false">ROUND(F506*G506,2)</f>
        <v>67.2</v>
      </c>
      <c r="J506" s="19" t="n">
        <f aca="false">ROUND(F506*H506,2)</f>
        <v>45.93</v>
      </c>
      <c r="K506" s="19" t="n">
        <f aca="false">INDEX(Pricebook!$L$2:$L$1401,MATCH(D506,Pricebook!$A$2:$A$1401,0))</f>
        <v>24.05</v>
      </c>
      <c r="L506" s="19" t="n">
        <f aca="false">ROUND(F506*K506,2)</f>
        <v>72.15</v>
      </c>
      <c r="M506" s="24" t="n">
        <f aca="false">DATE(YEAR(C506),MONTH(C506),1)</f>
        <v>46113</v>
      </c>
    </row>
    <row r="507" customFormat="false" ht="15" hidden="false" customHeight="false" outlineLevel="0" collapsed="false">
      <c r="A507" s="21" t="s">
        <v>3082</v>
      </c>
      <c r="B507" s="21" t="s">
        <v>3083</v>
      </c>
      <c r="C507" s="23" t="n">
        <v>46121</v>
      </c>
      <c r="D507" s="21" t="s">
        <v>2918</v>
      </c>
      <c r="E507" s="21" t="s">
        <v>2748</v>
      </c>
      <c r="F507" s="12" t="n">
        <v>4</v>
      </c>
      <c r="G507" s="19" t="n">
        <v>68.75</v>
      </c>
      <c r="H507" s="19" t="n">
        <v>38.94</v>
      </c>
      <c r="I507" s="19" t="n">
        <f aca="false">ROUND(F507*G507,2)</f>
        <v>275</v>
      </c>
      <c r="J507" s="19" t="n">
        <f aca="false">ROUND(F507*H507,2)</f>
        <v>155.76</v>
      </c>
      <c r="K507" s="19" t="n">
        <f aca="false">INDEX(Pricebook!$L$2:$L$1401,MATCH(D507,Pricebook!$A$2:$A$1401,0))</f>
        <v>75.15</v>
      </c>
      <c r="L507" s="19" t="n">
        <f aca="false">ROUND(F507*K507,2)</f>
        <v>300.6</v>
      </c>
      <c r="M507" s="24" t="n">
        <f aca="false">DATE(YEAR(C507),MONTH(C507),1)</f>
        <v>46113</v>
      </c>
    </row>
    <row r="508" customFormat="false" ht="15" hidden="false" customHeight="false" outlineLevel="0" collapsed="false">
      <c r="A508" s="21" t="s">
        <v>3082</v>
      </c>
      <c r="B508" s="21" t="s">
        <v>3083</v>
      </c>
      <c r="C508" s="23" t="n">
        <v>46121</v>
      </c>
      <c r="D508" s="21" t="s">
        <v>2092</v>
      </c>
      <c r="E508" s="21" t="s">
        <v>1941</v>
      </c>
      <c r="F508" s="12" t="n">
        <v>1</v>
      </c>
      <c r="G508" s="19" t="n">
        <v>181.8</v>
      </c>
      <c r="H508" s="19" t="n">
        <v>113.61</v>
      </c>
      <c r="I508" s="19" t="n">
        <f aca="false">ROUND(F508*G508,2)</f>
        <v>181.8</v>
      </c>
      <c r="J508" s="19" t="n">
        <f aca="false">ROUND(F508*H508,2)</f>
        <v>113.61</v>
      </c>
      <c r="K508" s="19" t="n">
        <f aca="false">INDEX(Pricebook!$L$2:$L$1401,MATCH(D508,Pricebook!$A$2:$A$1401,0))</f>
        <v>187.9</v>
      </c>
      <c r="L508" s="19" t="n">
        <f aca="false">ROUND(F508*K508,2)</f>
        <v>187.9</v>
      </c>
      <c r="M508" s="24" t="n">
        <f aca="false">DATE(YEAR(C508),MONTH(C508),1)</f>
        <v>46113</v>
      </c>
    </row>
    <row r="509" customFormat="false" ht="15" hidden="false" customHeight="false" outlineLevel="0" collapsed="false">
      <c r="A509" s="21" t="s">
        <v>3082</v>
      </c>
      <c r="B509" s="21" t="s">
        <v>3083</v>
      </c>
      <c r="C509" s="23" t="n">
        <v>46121</v>
      </c>
      <c r="D509" s="21" t="s">
        <v>1424</v>
      </c>
      <c r="E509" s="21" t="s">
        <v>971</v>
      </c>
      <c r="F509" s="12" t="n">
        <v>3</v>
      </c>
      <c r="G509" s="19" t="n">
        <v>12.3</v>
      </c>
      <c r="H509" s="19" t="n">
        <v>8.97</v>
      </c>
      <c r="I509" s="19" t="n">
        <f aca="false">ROUND(F509*G509,2)</f>
        <v>36.9</v>
      </c>
      <c r="J509" s="19" t="n">
        <f aca="false">ROUND(F509*H509,2)</f>
        <v>26.91</v>
      </c>
      <c r="K509" s="19" t="n">
        <f aca="false">INDEX(Pricebook!$L$2:$L$1401,MATCH(D509,Pricebook!$A$2:$A$1401,0))</f>
        <v>14.15</v>
      </c>
      <c r="L509" s="19" t="n">
        <f aca="false">ROUND(F509*K509,2)</f>
        <v>42.45</v>
      </c>
      <c r="M509" s="24" t="n">
        <f aca="false">DATE(YEAR(C509),MONTH(C509),1)</f>
        <v>46113</v>
      </c>
    </row>
    <row r="510" customFormat="false" ht="15" hidden="false" customHeight="false" outlineLevel="0" collapsed="false">
      <c r="A510" s="21" t="s">
        <v>3082</v>
      </c>
      <c r="B510" s="21" t="s">
        <v>3083</v>
      </c>
      <c r="C510" s="23" t="n">
        <v>46121</v>
      </c>
      <c r="D510" s="21" t="s">
        <v>2866</v>
      </c>
      <c r="E510" s="21" t="s">
        <v>2748</v>
      </c>
      <c r="F510" s="12" t="n">
        <v>9</v>
      </c>
      <c r="G510" s="19" t="n">
        <v>3.3</v>
      </c>
      <c r="H510" s="19" t="n">
        <v>1.88</v>
      </c>
      <c r="I510" s="19" t="n">
        <f aca="false">ROUND(F510*G510,2)</f>
        <v>29.7</v>
      </c>
      <c r="J510" s="19" t="n">
        <f aca="false">ROUND(F510*H510,2)</f>
        <v>16.92</v>
      </c>
      <c r="K510" s="19" t="n">
        <f aca="false">INDEX(Pricebook!$L$2:$L$1401,MATCH(D510,Pricebook!$A$2:$A$1401,0))</f>
        <v>3.65</v>
      </c>
      <c r="L510" s="19" t="n">
        <f aca="false">ROUND(F510*K510,2)</f>
        <v>32.85</v>
      </c>
      <c r="M510" s="24" t="n">
        <f aca="false">DATE(YEAR(C510),MONTH(C510),1)</f>
        <v>46113</v>
      </c>
    </row>
    <row r="511" customFormat="false" ht="15" hidden="false" customHeight="false" outlineLevel="0" collapsed="false">
      <c r="A511" s="21" t="s">
        <v>3082</v>
      </c>
      <c r="B511" s="21" t="s">
        <v>3083</v>
      </c>
      <c r="C511" s="23" t="n">
        <v>46121</v>
      </c>
      <c r="D511" s="21" t="s">
        <v>1158</v>
      </c>
      <c r="E511" s="21" t="s">
        <v>971</v>
      </c>
      <c r="F511" s="12" t="n">
        <v>15</v>
      </c>
      <c r="G511" s="19" t="n">
        <v>1.25</v>
      </c>
      <c r="H511" s="19" t="n">
        <v>1.01</v>
      </c>
      <c r="I511" s="19" t="n">
        <f aca="false">ROUND(F511*G511,2)</f>
        <v>18.75</v>
      </c>
      <c r="J511" s="19" t="n">
        <f aca="false">ROUND(F511*H511,2)</f>
        <v>15.15</v>
      </c>
      <c r="K511" s="19" t="n">
        <f aca="false">INDEX(Pricebook!$L$2:$L$1401,MATCH(D511,Pricebook!$A$2:$A$1401,0))</f>
        <v>1.5</v>
      </c>
      <c r="L511" s="19" t="n">
        <f aca="false">ROUND(F511*K511,2)</f>
        <v>22.5</v>
      </c>
      <c r="M511" s="24" t="n">
        <f aca="false">DATE(YEAR(C511),MONTH(C511),1)</f>
        <v>46113</v>
      </c>
    </row>
    <row r="512" customFormat="false" ht="15" hidden="false" customHeight="false" outlineLevel="0" collapsed="false">
      <c r="A512" s="21" t="s">
        <v>3082</v>
      </c>
      <c r="B512" s="21" t="s">
        <v>3083</v>
      </c>
      <c r="C512" s="23" t="n">
        <v>46121</v>
      </c>
      <c r="D512" s="21" t="s">
        <v>364</v>
      </c>
      <c r="E512" s="21" t="s">
        <v>366</v>
      </c>
      <c r="F512" s="12" t="n">
        <v>1</v>
      </c>
      <c r="G512" s="19" t="n">
        <v>65.25</v>
      </c>
      <c r="H512" s="19" t="n">
        <v>44.54</v>
      </c>
      <c r="I512" s="19" t="n">
        <f aca="false">ROUND(F512*G512,2)</f>
        <v>65.25</v>
      </c>
      <c r="J512" s="19" t="n">
        <f aca="false">ROUND(F512*H512,2)</f>
        <v>44.54</v>
      </c>
      <c r="K512" s="19" t="n">
        <f aca="false">INDEX(Pricebook!$L$2:$L$1401,MATCH(D512,Pricebook!$A$2:$A$1401,0))</f>
        <v>69.85</v>
      </c>
      <c r="L512" s="19" t="n">
        <f aca="false">ROUND(F512*K512,2)</f>
        <v>69.85</v>
      </c>
      <c r="M512" s="24" t="n">
        <f aca="false">DATE(YEAR(C512),MONTH(C512),1)</f>
        <v>46113</v>
      </c>
    </row>
    <row r="513" customFormat="false" ht="15" hidden="false" customHeight="false" outlineLevel="0" collapsed="false">
      <c r="A513" s="21" t="s">
        <v>3082</v>
      </c>
      <c r="B513" s="21" t="s">
        <v>3083</v>
      </c>
      <c r="C513" s="23" t="n">
        <v>46121</v>
      </c>
      <c r="D513" s="21" t="s">
        <v>665</v>
      </c>
      <c r="E513" s="21" t="s">
        <v>366</v>
      </c>
      <c r="F513" s="12" t="n">
        <v>1</v>
      </c>
      <c r="G513" s="19" t="n">
        <v>28.25</v>
      </c>
      <c r="H513" s="19" t="n">
        <v>19.58</v>
      </c>
      <c r="I513" s="19" t="n">
        <f aca="false">ROUND(F513*G513,2)</f>
        <v>28.25</v>
      </c>
      <c r="J513" s="19" t="n">
        <f aca="false">ROUND(F513*H513,2)</f>
        <v>19.58</v>
      </c>
      <c r="K513" s="19" t="n">
        <f aca="false">INDEX(Pricebook!$L$2:$L$1401,MATCH(D513,Pricebook!$A$2:$A$1401,0))</f>
        <v>30.75</v>
      </c>
      <c r="L513" s="19" t="n">
        <f aca="false">ROUND(F513*K513,2)</f>
        <v>30.75</v>
      </c>
      <c r="M513" s="24" t="n">
        <f aca="false">DATE(YEAR(C513),MONTH(C513),1)</f>
        <v>46113</v>
      </c>
    </row>
    <row r="514" customFormat="false" ht="15" hidden="false" customHeight="false" outlineLevel="0" collapsed="false">
      <c r="A514" s="21" t="s">
        <v>3082</v>
      </c>
      <c r="B514" s="21" t="s">
        <v>3083</v>
      </c>
      <c r="C514" s="23" t="n">
        <v>46121</v>
      </c>
      <c r="D514" s="21" t="s">
        <v>2880</v>
      </c>
      <c r="E514" s="21" t="s">
        <v>2748</v>
      </c>
      <c r="F514" s="12" t="n">
        <v>3</v>
      </c>
      <c r="G514" s="19" t="n">
        <v>18.4</v>
      </c>
      <c r="H514" s="19" t="n">
        <v>10.35</v>
      </c>
      <c r="I514" s="19" t="n">
        <f aca="false">ROUND(F514*G514,2)</f>
        <v>55.2</v>
      </c>
      <c r="J514" s="19" t="n">
        <f aca="false">ROUND(F514*H514,2)</f>
        <v>31.05</v>
      </c>
      <c r="K514" s="19" t="n">
        <f aca="false">INDEX(Pricebook!$L$2:$L$1401,MATCH(D514,Pricebook!$A$2:$A$1401,0))</f>
        <v>20</v>
      </c>
      <c r="L514" s="19" t="n">
        <f aca="false">ROUND(F514*K514,2)</f>
        <v>60</v>
      </c>
      <c r="M514" s="24" t="n">
        <f aca="false">DATE(YEAR(C514),MONTH(C514),1)</f>
        <v>46113</v>
      </c>
    </row>
    <row r="515" customFormat="false" ht="15" hidden="false" customHeight="false" outlineLevel="0" collapsed="false">
      <c r="A515" s="21" t="s">
        <v>3084</v>
      </c>
      <c r="B515" s="21" t="s">
        <v>3085</v>
      </c>
      <c r="C515" s="23" t="n">
        <v>46122</v>
      </c>
      <c r="D515" s="21" t="s">
        <v>2509</v>
      </c>
      <c r="E515" s="21" t="s">
        <v>2466</v>
      </c>
      <c r="F515" s="12" t="n">
        <v>7</v>
      </c>
      <c r="G515" s="19" t="n">
        <v>7.3</v>
      </c>
      <c r="H515" s="19" t="n">
        <v>4.47</v>
      </c>
      <c r="I515" s="19" t="n">
        <f aca="false">ROUND(F515*G515,2)</f>
        <v>51.1</v>
      </c>
      <c r="J515" s="19" t="n">
        <f aca="false">ROUND(F515*H515,2)</f>
        <v>31.29</v>
      </c>
      <c r="K515" s="19" t="n">
        <f aca="false">INDEX(Pricebook!$L$2:$L$1401,MATCH(D515,Pricebook!$A$2:$A$1401,0))</f>
        <v>7.65</v>
      </c>
      <c r="L515" s="19" t="n">
        <f aca="false">ROUND(F515*K515,2)</f>
        <v>53.55</v>
      </c>
      <c r="M515" s="24" t="n">
        <f aca="false">DATE(YEAR(C515),MONTH(C515),1)</f>
        <v>46113</v>
      </c>
    </row>
    <row r="516" customFormat="false" ht="15" hidden="false" customHeight="false" outlineLevel="0" collapsed="false">
      <c r="A516" s="21" t="s">
        <v>3084</v>
      </c>
      <c r="B516" s="21" t="s">
        <v>3085</v>
      </c>
      <c r="C516" s="23" t="n">
        <v>46122</v>
      </c>
      <c r="D516" s="21" t="s">
        <v>1286</v>
      </c>
      <c r="E516" s="21" t="s">
        <v>971</v>
      </c>
      <c r="F516" s="12" t="n">
        <v>23</v>
      </c>
      <c r="G516" s="19" t="n">
        <v>3.15</v>
      </c>
      <c r="H516" s="19" t="n">
        <v>2.34</v>
      </c>
      <c r="I516" s="19" t="n">
        <f aca="false">ROUND(F516*G516,2)</f>
        <v>72.45</v>
      </c>
      <c r="J516" s="19" t="n">
        <f aca="false">ROUND(F516*H516,2)</f>
        <v>53.82</v>
      </c>
      <c r="K516" s="19" t="n">
        <f aca="false">INDEX(Pricebook!$L$2:$L$1401,MATCH(D516,Pricebook!$A$2:$A$1401,0))</f>
        <v>3.7</v>
      </c>
      <c r="L516" s="19" t="n">
        <f aca="false">ROUND(F516*K516,2)</f>
        <v>85.1</v>
      </c>
      <c r="M516" s="24" t="n">
        <f aca="false">DATE(YEAR(C516),MONTH(C516),1)</f>
        <v>46113</v>
      </c>
    </row>
    <row r="517" customFormat="false" ht="15" hidden="false" customHeight="false" outlineLevel="0" collapsed="false">
      <c r="A517" s="21" t="s">
        <v>3084</v>
      </c>
      <c r="B517" s="21" t="s">
        <v>3085</v>
      </c>
      <c r="C517" s="23" t="n">
        <v>46122</v>
      </c>
      <c r="D517" s="21" t="s">
        <v>1258</v>
      </c>
      <c r="E517" s="21" t="s">
        <v>971</v>
      </c>
      <c r="F517" s="12" t="n">
        <v>5</v>
      </c>
      <c r="G517" s="19" t="n">
        <v>25.5</v>
      </c>
      <c r="H517" s="19" t="n">
        <v>18.79</v>
      </c>
      <c r="I517" s="19" t="n">
        <f aca="false">ROUND(F517*G517,2)</f>
        <v>127.5</v>
      </c>
      <c r="J517" s="19" t="n">
        <f aca="false">ROUND(F517*H517,2)</f>
        <v>93.95</v>
      </c>
      <c r="K517" s="19" t="n">
        <f aca="false">INDEX(Pricebook!$L$2:$L$1401,MATCH(D517,Pricebook!$A$2:$A$1401,0))</f>
        <v>29.6</v>
      </c>
      <c r="L517" s="19" t="n">
        <f aca="false">ROUND(F517*K517,2)</f>
        <v>148</v>
      </c>
      <c r="M517" s="24" t="n">
        <f aca="false">DATE(YEAR(C517),MONTH(C517),1)</f>
        <v>46113</v>
      </c>
    </row>
    <row r="518" customFormat="false" ht="15" hidden="false" customHeight="false" outlineLevel="0" collapsed="false">
      <c r="A518" s="21" t="s">
        <v>3084</v>
      </c>
      <c r="B518" s="21" t="s">
        <v>3085</v>
      </c>
      <c r="C518" s="23" t="n">
        <v>46122</v>
      </c>
      <c r="D518" s="21" t="s">
        <v>241</v>
      </c>
      <c r="E518" s="21" t="s">
        <v>108</v>
      </c>
      <c r="F518" s="12" t="n">
        <v>2</v>
      </c>
      <c r="G518" s="19" t="n">
        <v>32.8</v>
      </c>
      <c r="H518" s="19" t="n">
        <v>23.79</v>
      </c>
      <c r="I518" s="19" t="n">
        <f aca="false">ROUND(F518*G518,2)</f>
        <v>65.6</v>
      </c>
      <c r="J518" s="19" t="n">
        <f aca="false">ROUND(F518*H518,2)</f>
        <v>47.58</v>
      </c>
      <c r="K518" s="19" t="n">
        <f aca="false">INDEX(Pricebook!$L$2:$L$1401,MATCH(D518,Pricebook!$A$2:$A$1401,0))</f>
        <v>35.9</v>
      </c>
      <c r="L518" s="19" t="n">
        <f aca="false">ROUND(F518*K518,2)</f>
        <v>71.8</v>
      </c>
      <c r="M518" s="24" t="n">
        <f aca="false">DATE(YEAR(C518),MONTH(C518),1)</f>
        <v>46113</v>
      </c>
    </row>
    <row r="519" customFormat="false" ht="15" hidden="false" customHeight="false" outlineLevel="0" collapsed="false">
      <c r="A519" s="21" t="s">
        <v>3084</v>
      </c>
      <c r="B519" s="21" t="s">
        <v>3085</v>
      </c>
      <c r="C519" s="23" t="n">
        <v>46122</v>
      </c>
      <c r="D519" s="21" t="s">
        <v>2533</v>
      </c>
      <c r="E519" s="21" t="s">
        <v>2466</v>
      </c>
      <c r="F519" s="12" t="n">
        <v>1</v>
      </c>
      <c r="G519" s="19" t="n">
        <v>31.2</v>
      </c>
      <c r="H519" s="19" t="n">
        <v>18.96</v>
      </c>
      <c r="I519" s="19" t="n">
        <f aca="false">ROUND(F519*G519,2)</f>
        <v>31.2</v>
      </c>
      <c r="J519" s="19" t="n">
        <f aca="false">ROUND(F519*H519,2)</f>
        <v>18.96</v>
      </c>
      <c r="K519" s="19" t="n">
        <f aca="false">INDEX(Pricebook!$L$2:$L$1401,MATCH(D519,Pricebook!$A$2:$A$1401,0))</f>
        <v>32.4</v>
      </c>
      <c r="L519" s="19" t="n">
        <f aca="false">ROUND(F519*K519,2)</f>
        <v>32.4</v>
      </c>
      <c r="M519" s="24" t="n">
        <f aca="false">DATE(YEAR(C519),MONTH(C519),1)</f>
        <v>46113</v>
      </c>
    </row>
    <row r="520" customFormat="false" ht="15" hidden="false" customHeight="false" outlineLevel="0" collapsed="false">
      <c r="A520" s="21" t="s">
        <v>3084</v>
      </c>
      <c r="B520" s="21" t="s">
        <v>3085</v>
      </c>
      <c r="C520" s="23" t="n">
        <v>46122</v>
      </c>
      <c r="D520" s="21" t="s">
        <v>2495</v>
      </c>
      <c r="E520" s="21" t="s">
        <v>2466</v>
      </c>
      <c r="F520" s="12" t="n">
        <v>8</v>
      </c>
      <c r="G520" s="19" t="n">
        <v>5.4</v>
      </c>
      <c r="H520" s="19" t="n">
        <v>3.29</v>
      </c>
      <c r="I520" s="19" t="n">
        <f aca="false">ROUND(F520*G520,2)</f>
        <v>43.2</v>
      </c>
      <c r="J520" s="19" t="n">
        <f aca="false">ROUND(F520*H520,2)</f>
        <v>26.32</v>
      </c>
      <c r="K520" s="19" t="n">
        <f aca="false">INDEX(Pricebook!$L$2:$L$1401,MATCH(D520,Pricebook!$A$2:$A$1401,0))</f>
        <v>5.65</v>
      </c>
      <c r="L520" s="19" t="n">
        <f aca="false">ROUND(F520*K520,2)</f>
        <v>45.2</v>
      </c>
      <c r="M520" s="24" t="n">
        <f aca="false">DATE(YEAR(C520),MONTH(C520),1)</f>
        <v>46113</v>
      </c>
    </row>
    <row r="521" customFormat="false" ht="15" hidden="false" customHeight="false" outlineLevel="0" collapsed="false">
      <c r="A521" s="21" t="s">
        <v>3084</v>
      </c>
      <c r="B521" s="21" t="s">
        <v>3085</v>
      </c>
      <c r="C521" s="23" t="n">
        <v>46122</v>
      </c>
      <c r="D521" s="21" t="s">
        <v>197</v>
      </c>
      <c r="E521" s="21" t="s">
        <v>108</v>
      </c>
      <c r="F521" s="12" t="n">
        <v>1</v>
      </c>
      <c r="G521" s="19" t="n">
        <v>110.55</v>
      </c>
      <c r="H521" s="19" t="n">
        <v>88.96</v>
      </c>
      <c r="I521" s="19" t="n">
        <f aca="false">ROUND(F521*G521,2)</f>
        <v>110.55</v>
      </c>
      <c r="J521" s="19" t="n">
        <f aca="false">ROUND(F521*H521,2)</f>
        <v>88.96</v>
      </c>
      <c r="K521" s="19" t="n">
        <f aca="false">INDEX(Pricebook!$L$2:$L$1401,MATCH(D521,Pricebook!$A$2:$A$1401,0))</f>
        <v>122</v>
      </c>
      <c r="L521" s="19" t="n">
        <f aca="false">ROUND(F521*K521,2)</f>
        <v>122</v>
      </c>
      <c r="M521" s="24" t="n">
        <f aca="false">DATE(YEAR(C521),MONTH(C521),1)</f>
        <v>46113</v>
      </c>
    </row>
    <row r="522" customFormat="false" ht="15" hidden="false" customHeight="false" outlineLevel="0" collapsed="false">
      <c r="A522" s="21" t="s">
        <v>3084</v>
      </c>
      <c r="B522" s="21" t="s">
        <v>3085</v>
      </c>
      <c r="C522" s="23" t="n">
        <v>46122</v>
      </c>
      <c r="D522" s="21" t="s">
        <v>799</v>
      </c>
      <c r="E522" s="21" t="s">
        <v>366</v>
      </c>
      <c r="F522" s="12" t="n">
        <v>1</v>
      </c>
      <c r="G522" s="19" t="n">
        <v>64.5</v>
      </c>
      <c r="H522" s="19" t="n">
        <v>44</v>
      </c>
      <c r="I522" s="19" t="n">
        <f aca="false">ROUND(F522*G522,2)</f>
        <v>64.5</v>
      </c>
      <c r="J522" s="19" t="n">
        <f aca="false">ROUND(F522*H522,2)</f>
        <v>44</v>
      </c>
      <c r="K522" s="19" t="n">
        <f aca="false">INDEX(Pricebook!$L$2:$L$1401,MATCH(D522,Pricebook!$A$2:$A$1401,0))</f>
        <v>69</v>
      </c>
      <c r="L522" s="19" t="n">
        <f aca="false">ROUND(F522*K522,2)</f>
        <v>69</v>
      </c>
      <c r="M522" s="24" t="n">
        <f aca="false">DATE(YEAR(C522),MONTH(C522),1)</f>
        <v>46113</v>
      </c>
    </row>
    <row r="523" customFormat="false" ht="15" hidden="false" customHeight="false" outlineLevel="0" collapsed="false">
      <c r="A523" s="21" t="s">
        <v>3084</v>
      </c>
      <c r="B523" s="21" t="s">
        <v>3085</v>
      </c>
      <c r="C523" s="23" t="n">
        <v>46122</v>
      </c>
      <c r="D523" s="21" t="s">
        <v>982</v>
      </c>
      <c r="E523" s="21" t="s">
        <v>971</v>
      </c>
      <c r="F523" s="12" t="n">
        <v>3</v>
      </c>
      <c r="G523" s="19" t="n">
        <v>40.1</v>
      </c>
      <c r="H523" s="19" t="n">
        <v>29.53</v>
      </c>
      <c r="I523" s="19" t="n">
        <f aca="false">ROUND(F523*G523,2)</f>
        <v>120.3</v>
      </c>
      <c r="J523" s="19" t="n">
        <f aca="false">ROUND(F523*H523,2)</f>
        <v>88.59</v>
      </c>
      <c r="K523" s="19" t="n">
        <f aca="false">INDEX(Pricebook!$L$2:$L$1401,MATCH(D523,Pricebook!$A$2:$A$1401,0))</f>
        <v>46.55</v>
      </c>
      <c r="L523" s="19" t="n">
        <f aca="false">ROUND(F523*K523,2)</f>
        <v>139.65</v>
      </c>
      <c r="M523" s="24" t="n">
        <f aca="false">DATE(YEAR(C523),MONTH(C523),1)</f>
        <v>46113</v>
      </c>
    </row>
    <row r="524" customFormat="false" ht="15" hidden="false" customHeight="false" outlineLevel="0" collapsed="false">
      <c r="A524" s="21" t="s">
        <v>3084</v>
      </c>
      <c r="B524" s="21" t="s">
        <v>3085</v>
      </c>
      <c r="C524" s="23" t="n">
        <v>46122</v>
      </c>
      <c r="D524" s="21" t="s">
        <v>298</v>
      </c>
      <c r="E524" s="21" t="s">
        <v>108</v>
      </c>
      <c r="F524" s="12" t="n">
        <v>1</v>
      </c>
      <c r="G524" s="19" t="n">
        <v>82.5</v>
      </c>
      <c r="H524" s="19" t="n">
        <v>68.06</v>
      </c>
      <c r="I524" s="19" t="n">
        <f aca="false">ROUND(F524*G524,2)</f>
        <v>82.5</v>
      </c>
      <c r="J524" s="19" t="n">
        <f aca="false">ROUND(F524*H524,2)</f>
        <v>68.06</v>
      </c>
      <c r="K524" s="19" t="n">
        <f aca="false">INDEX(Pricebook!$L$2:$L$1401,MATCH(D524,Pricebook!$A$2:$A$1401,0))</f>
        <v>89.85</v>
      </c>
      <c r="L524" s="19" t="n">
        <f aca="false">ROUND(F524*K524,2)</f>
        <v>89.85</v>
      </c>
      <c r="M524" s="24" t="n">
        <f aca="false">DATE(YEAR(C524),MONTH(C524),1)</f>
        <v>46113</v>
      </c>
    </row>
    <row r="525" customFormat="false" ht="15" hidden="false" customHeight="false" outlineLevel="0" collapsed="false">
      <c r="A525" s="21" t="s">
        <v>3086</v>
      </c>
      <c r="B525" s="21" t="s">
        <v>3087</v>
      </c>
      <c r="C525" s="23" t="n">
        <v>46122</v>
      </c>
      <c r="D525" s="21" t="s">
        <v>310</v>
      </c>
      <c r="E525" s="21" t="s">
        <v>108</v>
      </c>
      <c r="F525" s="12" t="n">
        <v>1</v>
      </c>
      <c r="G525" s="19" t="n">
        <v>59.5</v>
      </c>
      <c r="H525" s="19" t="n">
        <v>45.25</v>
      </c>
      <c r="I525" s="19" t="n">
        <f aca="false">ROUND(F525*G525,2)</f>
        <v>59.5</v>
      </c>
      <c r="J525" s="19" t="n">
        <f aca="false">ROUND(F525*H525,2)</f>
        <v>45.25</v>
      </c>
      <c r="K525" s="19" t="n">
        <f aca="false">INDEX(Pricebook!$L$2:$L$1401,MATCH(D525,Pricebook!$A$2:$A$1401,0))</f>
        <v>64.6</v>
      </c>
      <c r="L525" s="19" t="n">
        <f aca="false">ROUND(F525*K525,2)</f>
        <v>64.6</v>
      </c>
      <c r="M525" s="24" t="n">
        <f aca="false">DATE(YEAR(C525),MONTH(C525),1)</f>
        <v>46113</v>
      </c>
    </row>
    <row r="526" customFormat="false" ht="15" hidden="false" customHeight="false" outlineLevel="0" collapsed="false">
      <c r="A526" s="21" t="s">
        <v>3086</v>
      </c>
      <c r="B526" s="21" t="s">
        <v>3087</v>
      </c>
      <c r="C526" s="23" t="n">
        <v>46122</v>
      </c>
      <c r="D526" s="21" t="s">
        <v>2464</v>
      </c>
      <c r="E526" s="21" t="s">
        <v>2466</v>
      </c>
      <c r="F526" s="12" t="n">
        <v>5</v>
      </c>
      <c r="G526" s="19" t="n">
        <v>31.2</v>
      </c>
      <c r="H526" s="19" t="n">
        <v>19.01</v>
      </c>
      <c r="I526" s="19" t="n">
        <f aca="false">ROUND(F526*G526,2)</f>
        <v>156</v>
      </c>
      <c r="J526" s="19" t="n">
        <f aca="false">ROUND(F526*H526,2)</f>
        <v>95.05</v>
      </c>
      <c r="K526" s="19" t="n">
        <f aca="false">INDEX(Pricebook!$L$2:$L$1401,MATCH(D526,Pricebook!$A$2:$A$1401,0))</f>
        <v>32.5</v>
      </c>
      <c r="L526" s="19" t="n">
        <f aca="false">ROUND(F526*K526,2)</f>
        <v>162.5</v>
      </c>
      <c r="M526" s="24" t="n">
        <f aca="false">DATE(YEAR(C526),MONTH(C526),1)</f>
        <v>46113</v>
      </c>
    </row>
    <row r="527" customFormat="false" ht="15" hidden="false" customHeight="false" outlineLevel="0" collapsed="false">
      <c r="A527" s="21" t="s">
        <v>3086</v>
      </c>
      <c r="B527" s="21" t="s">
        <v>3087</v>
      </c>
      <c r="C527" s="23" t="n">
        <v>46122</v>
      </c>
      <c r="D527" s="21" t="s">
        <v>444</v>
      </c>
      <c r="E527" s="21" t="s">
        <v>366</v>
      </c>
      <c r="F527" s="12" t="n">
        <v>3</v>
      </c>
      <c r="G527" s="19" t="n">
        <v>7.45</v>
      </c>
      <c r="H527" s="19" t="n">
        <v>5.29</v>
      </c>
      <c r="I527" s="19" t="n">
        <f aca="false">ROUND(F527*G527,2)</f>
        <v>22.35</v>
      </c>
      <c r="J527" s="19" t="n">
        <f aca="false">ROUND(F527*H527,2)</f>
        <v>15.87</v>
      </c>
      <c r="K527" s="19" t="n">
        <f aca="false">INDEX(Pricebook!$L$2:$L$1401,MATCH(D527,Pricebook!$A$2:$A$1401,0))</f>
        <v>7.95</v>
      </c>
      <c r="L527" s="19" t="n">
        <f aca="false">ROUND(F527*K527,2)</f>
        <v>23.85</v>
      </c>
      <c r="M527" s="24" t="n">
        <f aca="false">DATE(YEAR(C527),MONTH(C527),1)</f>
        <v>46113</v>
      </c>
    </row>
    <row r="528" customFormat="false" ht="15" hidden="false" customHeight="false" outlineLevel="0" collapsed="false">
      <c r="A528" s="21" t="s">
        <v>3086</v>
      </c>
      <c r="B528" s="21" t="s">
        <v>3087</v>
      </c>
      <c r="C528" s="23" t="n">
        <v>46122</v>
      </c>
      <c r="D528" s="21" t="s">
        <v>2577</v>
      </c>
      <c r="E528" s="21" t="s">
        <v>2466</v>
      </c>
      <c r="F528" s="12" t="n">
        <v>3</v>
      </c>
      <c r="G528" s="19" t="n">
        <v>153.35</v>
      </c>
      <c r="H528" s="19" t="n">
        <v>92.45</v>
      </c>
      <c r="I528" s="19" t="n">
        <f aca="false">ROUND(F528*G528,2)</f>
        <v>460.05</v>
      </c>
      <c r="J528" s="19" t="n">
        <f aca="false">ROUND(F528*H528,2)</f>
        <v>277.35</v>
      </c>
      <c r="K528" s="19" t="n">
        <f aca="false">INDEX(Pricebook!$L$2:$L$1401,MATCH(D528,Pricebook!$A$2:$A$1401,0))</f>
        <v>157.95</v>
      </c>
      <c r="L528" s="19" t="n">
        <f aca="false">ROUND(F528*K528,2)</f>
        <v>473.85</v>
      </c>
      <c r="M528" s="24" t="n">
        <f aca="false">DATE(YEAR(C528),MONTH(C528),1)</f>
        <v>46113</v>
      </c>
    </row>
    <row r="529" customFormat="false" ht="15" hidden="false" customHeight="false" outlineLevel="0" collapsed="false">
      <c r="A529" s="21" t="s">
        <v>3086</v>
      </c>
      <c r="B529" s="21" t="s">
        <v>3087</v>
      </c>
      <c r="C529" s="23" t="n">
        <v>46122</v>
      </c>
      <c r="D529" s="21" t="s">
        <v>225</v>
      </c>
      <c r="E529" s="21" t="s">
        <v>108</v>
      </c>
      <c r="F529" s="12" t="n">
        <v>3</v>
      </c>
      <c r="G529" s="19" t="n">
        <v>8.6</v>
      </c>
      <c r="H529" s="19" t="n">
        <v>6.2</v>
      </c>
      <c r="I529" s="19" t="n">
        <f aca="false">ROUND(F529*G529,2)</f>
        <v>25.8</v>
      </c>
      <c r="J529" s="19" t="n">
        <f aca="false">ROUND(F529*H529,2)</f>
        <v>18.6</v>
      </c>
      <c r="K529" s="19" t="n">
        <f aca="false">INDEX(Pricebook!$L$2:$L$1401,MATCH(D529,Pricebook!$A$2:$A$1401,0))</f>
        <v>9.4</v>
      </c>
      <c r="L529" s="19" t="n">
        <f aca="false">ROUND(F529*K529,2)</f>
        <v>28.2</v>
      </c>
      <c r="M529" s="24" t="n">
        <f aca="false">DATE(YEAR(C529),MONTH(C529),1)</f>
        <v>46113</v>
      </c>
    </row>
    <row r="530" customFormat="false" ht="15" hidden="false" customHeight="false" outlineLevel="0" collapsed="false">
      <c r="A530" s="21" t="s">
        <v>3086</v>
      </c>
      <c r="B530" s="21" t="s">
        <v>3087</v>
      </c>
      <c r="C530" s="23" t="n">
        <v>46122</v>
      </c>
      <c r="D530" s="21" t="s">
        <v>547</v>
      </c>
      <c r="E530" s="21" t="s">
        <v>366</v>
      </c>
      <c r="F530" s="12" t="n">
        <v>1</v>
      </c>
      <c r="G530" s="19" t="n">
        <v>98.55</v>
      </c>
      <c r="H530" s="19" t="n">
        <v>68.14</v>
      </c>
      <c r="I530" s="19" t="n">
        <f aca="false">ROUND(F530*G530,2)</f>
        <v>98.55</v>
      </c>
      <c r="J530" s="19" t="n">
        <f aca="false">ROUND(F530*H530,2)</f>
        <v>68.14</v>
      </c>
      <c r="K530" s="19" t="n">
        <f aca="false">INDEX(Pricebook!$L$2:$L$1401,MATCH(D530,Pricebook!$A$2:$A$1401,0))</f>
        <v>106.85</v>
      </c>
      <c r="L530" s="19" t="n">
        <f aca="false">ROUND(F530*K530,2)</f>
        <v>106.85</v>
      </c>
      <c r="M530" s="24" t="n">
        <f aca="false">DATE(YEAR(C530),MONTH(C530),1)</f>
        <v>46113</v>
      </c>
    </row>
    <row r="531" customFormat="false" ht="15" hidden="false" customHeight="false" outlineLevel="0" collapsed="false">
      <c r="A531" s="21" t="s">
        <v>3086</v>
      </c>
      <c r="B531" s="21" t="s">
        <v>3087</v>
      </c>
      <c r="C531" s="23" t="n">
        <v>46122</v>
      </c>
      <c r="D531" s="21" t="s">
        <v>1364</v>
      </c>
      <c r="E531" s="21" t="s">
        <v>971</v>
      </c>
      <c r="F531" s="12" t="n">
        <v>3</v>
      </c>
      <c r="G531" s="19" t="n">
        <v>81.75</v>
      </c>
      <c r="H531" s="19" t="n">
        <v>60.85</v>
      </c>
      <c r="I531" s="19" t="n">
        <f aca="false">ROUND(F531*G531,2)</f>
        <v>245.25</v>
      </c>
      <c r="J531" s="19" t="n">
        <f aca="false">ROUND(F531*H531,2)</f>
        <v>182.55</v>
      </c>
      <c r="K531" s="19" t="n">
        <f aca="false">INDEX(Pricebook!$L$2:$L$1401,MATCH(D531,Pricebook!$A$2:$A$1401,0))</f>
        <v>95.85</v>
      </c>
      <c r="L531" s="19" t="n">
        <f aca="false">ROUND(F531*K531,2)</f>
        <v>287.55</v>
      </c>
      <c r="M531" s="24" t="n">
        <f aca="false">DATE(YEAR(C531),MONTH(C531),1)</f>
        <v>46113</v>
      </c>
    </row>
    <row r="532" customFormat="false" ht="15" hidden="false" customHeight="false" outlineLevel="0" collapsed="false">
      <c r="A532" s="21" t="s">
        <v>3086</v>
      </c>
      <c r="B532" s="21" t="s">
        <v>3087</v>
      </c>
      <c r="C532" s="23" t="n">
        <v>46122</v>
      </c>
      <c r="D532" s="21" t="s">
        <v>132</v>
      </c>
      <c r="E532" s="21" t="s">
        <v>108</v>
      </c>
      <c r="F532" s="12" t="n">
        <v>1</v>
      </c>
      <c r="G532" s="19" t="n">
        <v>67.5</v>
      </c>
      <c r="H532" s="19" t="n">
        <v>52.08</v>
      </c>
      <c r="I532" s="19" t="n">
        <f aca="false">ROUND(F532*G532,2)</f>
        <v>67.5</v>
      </c>
      <c r="J532" s="19" t="n">
        <f aca="false">ROUND(F532*H532,2)</f>
        <v>52.08</v>
      </c>
      <c r="K532" s="19" t="n">
        <f aca="false">INDEX(Pricebook!$L$2:$L$1401,MATCH(D532,Pricebook!$A$2:$A$1401,0))</f>
        <v>73.35</v>
      </c>
      <c r="L532" s="19" t="n">
        <f aca="false">ROUND(F532*K532,2)</f>
        <v>73.35</v>
      </c>
      <c r="M532" s="24" t="n">
        <f aca="false">DATE(YEAR(C532),MONTH(C532),1)</f>
        <v>46113</v>
      </c>
    </row>
    <row r="533" customFormat="false" ht="15" hidden="false" customHeight="false" outlineLevel="0" collapsed="false">
      <c r="A533" s="21" t="s">
        <v>3088</v>
      </c>
      <c r="B533" s="21" t="s">
        <v>3089</v>
      </c>
      <c r="C533" s="23" t="n">
        <v>46122</v>
      </c>
      <c r="D533" s="21" t="s">
        <v>330</v>
      </c>
      <c r="E533" s="21" t="s">
        <v>108</v>
      </c>
      <c r="F533" s="12" t="n">
        <v>2</v>
      </c>
      <c r="G533" s="19" t="n">
        <v>23</v>
      </c>
      <c r="H533" s="19" t="n">
        <v>16.54</v>
      </c>
      <c r="I533" s="19" t="n">
        <f aca="false">ROUND(F533*G533,2)</f>
        <v>46</v>
      </c>
      <c r="J533" s="19" t="n">
        <f aca="false">ROUND(F533*H533,2)</f>
        <v>33.08</v>
      </c>
      <c r="K533" s="19" t="n">
        <f aca="false">INDEX(Pricebook!$L$2:$L$1401,MATCH(D533,Pricebook!$A$2:$A$1401,0))</f>
        <v>24.95</v>
      </c>
      <c r="L533" s="19" t="n">
        <f aca="false">ROUND(F533*K533,2)</f>
        <v>49.9</v>
      </c>
      <c r="M533" s="24" t="n">
        <f aca="false">DATE(YEAR(C533),MONTH(C533),1)</f>
        <v>46113</v>
      </c>
    </row>
    <row r="534" customFormat="false" ht="15" hidden="false" customHeight="false" outlineLevel="0" collapsed="false">
      <c r="A534" s="21" t="s">
        <v>3088</v>
      </c>
      <c r="B534" s="21" t="s">
        <v>3089</v>
      </c>
      <c r="C534" s="23" t="n">
        <v>46122</v>
      </c>
      <c r="D534" s="21" t="s">
        <v>1388</v>
      </c>
      <c r="E534" s="21" t="s">
        <v>971</v>
      </c>
      <c r="F534" s="12" t="n">
        <v>8</v>
      </c>
      <c r="G534" s="19" t="n">
        <v>1.9</v>
      </c>
      <c r="H534" s="19" t="n">
        <v>1.38</v>
      </c>
      <c r="I534" s="19" t="n">
        <f aca="false">ROUND(F534*G534,2)</f>
        <v>15.2</v>
      </c>
      <c r="J534" s="19" t="n">
        <f aca="false">ROUND(F534*H534,2)</f>
        <v>11.04</v>
      </c>
      <c r="K534" s="19" t="n">
        <f aca="false">INDEX(Pricebook!$L$2:$L$1401,MATCH(D534,Pricebook!$A$2:$A$1401,0))</f>
        <v>2.2</v>
      </c>
      <c r="L534" s="19" t="n">
        <f aca="false">ROUND(F534*K534,2)</f>
        <v>17.6</v>
      </c>
      <c r="M534" s="24" t="n">
        <f aca="false">DATE(YEAR(C534),MONTH(C534),1)</f>
        <v>46113</v>
      </c>
    </row>
    <row r="535" customFormat="false" ht="15" hidden="false" customHeight="false" outlineLevel="0" collapsed="false">
      <c r="A535" s="21" t="s">
        <v>3088</v>
      </c>
      <c r="B535" s="21" t="s">
        <v>3089</v>
      </c>
      <c r="C535" s="23" t="n">
        <v>46122</v>
      </c>
      <c r="D535" s="21" t="s">
        <v>2766</v>
      </c>
      <c r="E535" s="21" t="s">
        <v>2748</v>
      </c>
      <c r="F535" s="12" t="n">
        <v>10</v>
      </c>
      <c r="G535" s="19" t="n">
        <v>4.45</v>
      </c>
      <c r="H535" s="19" t="n">
        <v>2.48</v>
      </c>
      <c r="I535" s="19" t="n">
        <f aca="false">ROUND(F535*G535,2)</f>
        <v>44.5</v>
      </c>
      <c r="J535" s="19" t="n">
        <f aca="false">ROUND(F535*H535,2)</f>
        <v>24.8</v>
      </c>
      <c r="K535" s="19" t="n">
        <f aca="false">INDEX(Pricebook!$L$2:$L$1401,MATCH(D535,Pricebook!$A$2:$A$1401,0))</f>
        <v>4.8</v>
      </c>
      <c r="L535" s="19" t="n">
        <f aca="false">ROUND(F535*K535,2)</f>
        <v>48</v>
      </c>
      <c r="M535" s="24" t="n">
        <f aca="false">DATE(YEAR(C535),MONTH(C535),1)</f>
        <v>46113</v>
      </c>
    </row>
    <row r="536" customFormat="false" ht="15" hidden="false" customHeight="false" outlineLevel="0" collapsed="false">
      <c r="A536" s="21" t="s">
        <v>3088</v>
      </c>
      <c r="B536" s="21" t="s">
        <v>3089</v>
      </c>
      <c r="C536" s="23" t="n">
        <v>46122</v>
      </c>
      <c r="D536" s="21" t="s">
        <v>521</v>
      </c>
      <c r="E536" s="21" t="s">
        <v>366</v>
      </c>
      <c r="F536" s="12" t="n">
        <v>2</v>
      </c>
      <c r="G536" s="19" t="n">
        <v>12.55</v>
      </c>
      <c r="H536" s="19" t="n">
        <v>8.7</v>
      </c>
      <c r="I536" s="19" t="n">
        <f aca="false">ROUND(F536*G536,2)</f>
        <v>25.1</v>
      </c>
      <c r="J536" s="19" t="n">
        <f aca="false">ROUND(F536*H536,2)</f>
        <v>17.4</v>
      </c>
      <c r="K536" s="19" t="n">
        <f aca="false">INDEX(Pricebook!$L$2:$L$1401,MATCH(D536,Pricebook!$A$2:$A$1401,0))</f>
        <v>13.65</v>
      </c>
      <c r="L536" s="19" t="n">
        <f aca="false">ROUND(F536*K536,2)</f>
        <v>27.3</v>
      </c>
      <c r="M536" s="24" t="n">
        <f aca="false">DATE(YEAR(C536),MONTH(C536),1)</f>
        <v>46113</v>
      </c>
    </row>
    <row r="537" customFormat="false" ht="15" hidden="false" customHeight="false" outlineLevel="0" collapsed="false">
      <c r="A537" s="21" t="s">
        <v>3088</v>
      </c>
      <c r="B537" s="21" t="s">
        <v>3089</v>
      </c>
      <c r="C537" s="23" t="n">
        <v>46122</v>
      </c>
      <c r="D537" s="21" t="s">
        <v>1064</v>
      </c>
      <c r="E537" s="21" t="s">
        <v>971</v>
      </c>
      <c r="F537" s="12" t="n">
        <v>10</v>
      </c>
      <c r="G537" s="19" t="n">
        <v>5.7</v>
      </c>
      <c r="H537" s="19" t="n">
        <v>4.18</v>
      </c>
      <c r="I537" s="19" t="n">
        <f aca="false">ROUND(F537*G537,2)</f>
        <v>57</v>
      </c>
      <c r="J537" s="19" t="n">
        <f aca="false">ROUND(F537*H537,2)</f>
        <v>41.8</v>
      </c>
      <c r="K537" s="19" t="n">
        <f aca="false">INDEX(Pricebook!$L$2:$L$1401,MATCH(D537,Pricebook!$A$2:$A$1401,0))</f>
        <v>6.3</v>
      </c>
      <c r="L537" s="19" t="n">
        <f aca="false">ROUND(F537*K537,2)</f>
        <v>63</v>
      </c>
      <c r="M537" s="24" t="n">
        <f aca="false">DATE(YEAR(C537),MONTH(C537),1)</f>
        <v>46113</v>
      </c>
    </row>
    <row r="538" customFormat="false" ht="15" hidden="false" customHeight="false" outlineLevel="0" collapsed="false">
      <c r="A538" s="21" t="s">
        <v>3088</v>
      </c>
      <c r="B538" s="21" t="s">
        <v>3089</v>
      </c>
      <c r="C538" s="23" t="n">
        <v>46122</v>
      </c>
      <c r="D538" s="21" t="s">
        <v>2946</v>
      </c>
      <c r="E538" s="21" t="s">
        <v>2748</v>
      </c>
      <c r="F538" s="12" t="n">
        <v>6</v>
      </c>
      <c r="G538" s="19" t="n">
        <v>9.3</v>
      </c>
      <c r="H538" s="19" t="n">
        <v>5.22</v>
      </c>
      <c r="I538" s="19" t="n">
        <f aca="false">ROUND(F538*G538,2)</f>
        <v>55.8</v>
      </c>
      <c r="J538" s="19" t="n">
        <f aca="false">ROUND(F538*H538,2)</f>
        <v>31.32</v>
      </c>
      <c r="K538" s="19" t="n">
        <f aca="false">INDEX(Pricebook!$L$2:$L$1401,MATCH(D538,Pricebook!$A$2:$A$1401,0))</f>
        <v>10.1</v>
      </c>
      <c r="L538" s="19" t="n">
        <f aca="false">ROUND(F538*K538,2)</f>
        <v>60.6</v>
      </c>
      <c r="M538" s="24" t="n">
        <f aca="false">DATE(YEAR(C538),MONTH(C538),1)</f>
        <v>46113</v>
      </c>
    </row>
    <row r="539" customFormat="false" ht="15" hidden="false" customHeight="false" outlineLevel="0" collapsed="false">
      <c r="A539" s="21" t="s">
        <v>3088</v>
      </c>
      <c r="B539" s="21" t="s">
        <v>3089</v>
      </c>
      <c r="C539" s="23" t="n">
        <v>46122</v>
      </c>
      <c r="D539" s="21" t="s">
        <v>1388</v>
      </c>
      <c r="E539" s="21" t="s">
        <v>971</v>
      </c>
      <c r="F539" s="12" t="n">
        <v>3</v>
      </c>
      <c r="G539" s="19" t="n">
        <v>1.9</v>
      </c>
      <c r="H539" s="19" t="n">
        <v>1.38</v>
      </c>
      <c r="I539" s="19" t="n">
        <f aca="false">ROUND(F539*G539,2)</f>
        <v>5.7</v>
      </c>
      <c r="J539" s="19" t="n">
        <f aca="false">ROUND(F539*H539,2)</f>
        <v>4.14</v>
      </c>
      <c r="K539" s="19" t="n">
        <f aca="false">INDEX(Pricebook!$L$2:$L$1401,MATCH(D539,Pricebook!$A$2:$A$1401,0))</f>
        <v>2.2</v>
      </c>
      <c r="L539" s="19" t="n">
        <f aca="false">ROUND(F539*K539,2)</f>
        <v>6.6</v>
      </c>
      <c r="M539" s="24" t="n">
        <f aca="false">DATE(YEAR(C539),MONTH(C539),1)</f>
        <v>46113</v>
      </c>
    </row>
    <row r="540" customFormat="false" ht="15" hidden="false" customHeight="false" outlineLevel="0" collapsed="false">
      <c r="A540" s="21" t="s">
        <v>3088</v>
      </c>
      <c r="B540" s="21" t="s">
        <v>3089</v>
      </c>
      <c r="C540" s="23" t="n">
        <v>46122</v>
      </c>
      <c r="D540" s="21" t="s">
        <v>264</v>
      </c>
      <c r="E540" s="21" t="s">
        <v>108</v>
      </c>
      <c r="F540" s="12" t="n">
        <v>1</v>
      </c>
      <c r="G540" s="19" t="n">
        <v>184</v>
      </c>
      <c r="H540" s="19" t="n">
        <v>143.66</v>
      </c>
      <c r="I540" s="19" t="n">
        <f aca="false">ROUND(F540*G540,2)</f>
        <v>184</v>
      </c>
      <c r="J540" s="19" t="n">
        <f aca="false">ROUND(F540*H540,2)</f>
        <v>143.66</v>
      </c>
      <c r="K540" s="19" t="n">
        <f aca="false">INDEX(Pricebook!$L$2:$L$1401,MATCH(D540,Pricebook!$A$2:$A$1401,0))</f>
        <v>202.25</v>
      </c>
      <c r="L540" s="19" t="n">
        <f aca="false">ROUND(F540*K540,2)</f>
        <v>202.25</v>
      </c>
      <c r="M540" s="24" t="n">
        <f aca="false">DATE(YEAR(C540),MONTH(C540),1)</f>
        <v>46113</v>
      </c>
    </row>
    <row r="541" customFormat="false" ht="15" hidden="false" customHeight="false" outlineLevel="0" collapsed="false">
      <c r="A541" s="21" t="s">
        <v>3088</v>
      </c>
      <c r="B541" s="21" t="s">
        <v>3089</v>
      </c>
      <c r="C541" s="23" t="n">
        <v>46122</v>
      </c>
      <c r="D541" s="21" t="s">
        <v>1248</v>
      </c>
      <c r="E541" s="21" t="s">
        <v>971</v>
      </c>
      <c r="F541" s="12" t="n">
        <v>12</v>
      </c>
      <c r="G541" s="19" t="n">
        <v>1.55</v>
      </c>
      <c r="H541" s="19" t="n">
        <v>1.19</v>
      </c>
      <c r="I541" s="19" t="n">
        <f aca="false">ROUND(F541*G541,2)</f>
        <v>18.6</v>
      </c>
      <c r="J541" s="19" t="n">
        <f aca="false">ROUND(F541*H541,2)</f>
        <v>14.28</v>
      </c>
      <c r="K541" s="19" t="n">
        <f aca="false">INDEX(Pricebook!$L$2:$L$1401,MATCH(D541,Pricebook!$A$2:$A$1401,0))</f>
        <v>1.75</v>
      </c>
      <c r="L541" s="19" t="n">
        <f aca="false">ROUND(F541*K541,2)</f>
        <v>21</v>
      </c>
      <c r="M541" s="24" t="n">
        <f aca="false">DATE(YEAR(C541),MONTH(C541),1)</f>
        <v>46113</v>
      </c>
    </row>
    <row r="542" customFormat="false" ht="15" hidden="false" customHeight="false" outlineLevel="0" collapsed="false">
      <c r="A542" s="21" t="s">
        <v>3088</v>
      </c>
      <c r="B542" s="21" t="s">
        <v>3089</v>
      </c>
      <c r="C542" s="23" t="n">
        <v>46122</v>
      </c>
      <c r="D542" s="21" t="s">
        <v>258</v>
      </c>
      <c r="E542" s="21" t="s">
        <v>108</v>
      </c>
      <c r="F542" s="12" t="n">
        <v>1</v>
      </c>
      <c r="G542" s="19" t="n">
        <v>36.45</v>
      </c>
      <c r="H542" s="19" t="n">
        <v>26.42</v>
      </c>
      <c r="I542" s="19" t="n">
        <f aca="false">ROUND(F542*G542,2)</f>
        <v>36.45</v>
      </c>
      <c r="J542" s="19" t="n">
        <f aca="false">ROUND(F542*H542,2)</f>
        <v>26.42</v>
      </c>
      <c r="K542" s="19" t="n">
        <f aca="false">INDEX(Pricebook!$L$2:$L$1401,MATCH(D542,Pricebook!$A$2:$A$1401,0))</f>
        <v>39.9</v>
      </c>
      <c r="L542" s="19" t="n">
        <f aca="false">ROUND(F542*K542,2)</f>
        <v>39.9</v>
      </c>
      <c r="M542" s="24" t="n">
        <f aca="false">DATE(YEAR(C542),MONTH(C542),1)</f>
        <v>46113</v>
      </c>
    </row>
    <row r="543" customFormat="false" ht="15" hidden="false" customHeight="false" outlineLevel="0" collapsed="false">
      <c r="A543" s="21" t="s">
        <v>3088</v>
      </c>
      <c r="B543" s="21" t="s">
        <v>3089</v>
      </c>
      <c r="C543" s="23" t="n">
        <v>46122</v>
      </c>
      <c r="D543" s="21" t="s">
        <v>453</v>
      </c>
      <c r="E543" s="21" t="s">
        <v>366</v>
      </c>
      <c r="F543" s="12" t="n">
        <v>1</v>
      </c>
      <c r="G543" s="19" t="n">
        <v>40.6</v>
      </c>
      <c r="H543" s="19" t="n">
        <v>28.08</v>
      </c>
      <c r="I543" s="19" t="n">
        <f aca="false">ROUND(F543*G543,2)</f>
        <v>40.6</v>
      </c>
      <c r="J543" s="19" t="n">
        <f aca="false">ROUND(F543*H543,2)</f>
        <v>28.08</v>
      </c>
      <c r="K543" s="19" t="n">
        <f aca="false">INDEX(Pricebook!$L$2:$L$1401,MATCH(D543,Pricebook!$A$2:$A$1401,0))</f>
        <v>44.05</v>
      </c>
      <c r="L543" s="19" t="n">
        <f aca="false">ROUND(F543*K543,2)</f>
        <v>44.05</v>
      </c>
      <c r="M543" s="24" t="n">
        <f aca="false">DATE(YEAR(C543),MONTH(C543),1)</f>
        <v>46113</v>
      </c>
    </row>
    <row r="544" customFormat="false" ht="15" hidden="false" customHeight="false" outlineLevel="0" collapsed="false">
      <c r="A544" s="21" t="s">
        <v>3088</v>
      </c>
      <c r="B544" s="21" t="s">
        <v>3089</v>
      </c>
      <c r="C544" s="23" t="n">
        <v>46122</v>
      </c>
      <c r="D544" s="21" t="s">
        <v>1336</v>
      </c>
      <c r="E544" s="21" t="s">
        <v>971</v>
      </c>
      <c r="F544" s="12" t="n">
        <v>1</v>
      </c>
      <c r="G544" s="19" t="n">
        <v>1971.45</v>
      </c>
      <c r="H544" s="19" t="n">
        <v>1453.22</v>
      </c>
      <c r="I544" s="19" t="n">
        <f aca="false">ROUND(F544*G544,2)</f>
        <v>1971.45</v>
      </c>
      <c r="J544" s="19" t="n">
        <f aca="false">ROUND(F544*H544,2)</f>
        <v>1453.22</v>
      </c>
      <c r="K544" s="19" t="n">
        <f aca="false">INDEX(Pricebook!$L$2:$L$1401,MATCH(D544,Pricebook!$A$2:$A$1401,0))</f>
        <v>2288.65</v>
      </c>
      <c r="L544" s="19" t="n">
        <f aca="false">ROUND(F544*K544,2)</f>
        <v>2288.65</v>
      </c>
      <c r="M544" s="24" t="n">
        <f aca="false">DATE(YEAR(C544),MONTH(C544),1)</f>
        <v>46113</v>
      </c>
    </row>
    <row r="545" customFormat="false" ht="15" hidden="false" customHeight="false" outlineLevel="0" collapsed="false">
      <c r="A545" s="21" t="s">
        <v>3088</v>
      </c>
      <c r="B545" s="21" t="s">
        <v>3089</v>
      </c>
      <c r="C545" s="23" t="n">
        <v>46122</v>
      </c>
      <c r="D545" s="21" t="s">
        <v>412</v>
      </c>
      <c r="E545" s="21" t="s">
        <v>366</v>
      </c>
      <c r="F545" s="12" t="n">
        <v>1</v>
      </c>
      <c r="G545" s="19" t="n">
        <v>360.45</v>
      </c>
      <c r="H545" s="19" t="n">
        <v>248.23</v>
      </c>
      <c r="I545" s="19" t="n">
        <f aca="false">ROUND(F545*G545,2)</f>
        <v>360.45</v>
      </c>
      <c r="J545" s="19" t="n">
        <f aca="false">ROUND(F545*H545,2)</f>
        <v>248.23</v>
      </c>
      <c r="K545" s="19" t="n">
        <f aca="false">INDEX(Pricebook!$L$2:$L$1401,MATCH(D545,Pricebook!$A$2:$A$1401,0))</f>
        <v>389.25</v>
      </c>
      <c r="L545" s="19" t="n">
        <f aca="false">ROUND(F545*K545,2)</f>
        <v>389.25</v>
      </c>
      <c r="M545" s="24" t="n">
        <f aca="false">DATE(YEAR(C545),MONTH(C545),1)</f>
        <v>46113</v>
      </c>
    </row>
    <row r="546" customFormat="false" ht="15" hidden="false" customHeight="false" outlineLevel="0" collapsed="false">
      <c r="A546" s="21" t="s">
        <v>3090</v>
      </c>
      <c r="B546" s="21" t="s">
        <v>3091</v>
      </c>
      <c r="C546" s="23" t="n">
        <v>46122</v>
      </c>
      <c r="D546" s="21" t="s">
        <v>731</v>
      </c>
      <c r="E546" s="21" t="s">
        <v>366</v>
      </c>
      <c r="F546" s="12" t="n">
        <v>1</v>
      </c>
      <c r="G546" s="19" t="n">
        <v>191.15</v>
      </c>
      <c r="H546" s="19" t="n">
        <v>137.89</v>
      </c>
      <c r="I546" s="19" t="n">
        <f aca="false">ROUND(F546*G546,2)</f>
        <v>191.15</v>
      </c>
      <c r="J546" s="19" t="n">
        <f aca="false">ROUND(F546*H546,2)</f>
        <v>137.89</v>
      </c>
      <c r="K546" s="19" t="n">
        <f aca="false">INDEX(Pricebook!$L$2:$L$1401,MATCH(D546,Pricebook!$A$2:$A$1401,0))</f>
        <v>204.05</v>
      </c>
      <c r="L546" s="19" t="n">
        <f aca="false">ROUND(F546*K546,2)</f>
        <v>204.05</v>
      </c>
      <c r="M546" s="24" t="n">
        <f aca="false">DATE(YEAR(C546),MONTH(C546),1)</f>
        <v>46113</v>
      </c>
    </row>
    <row r="547" customFormat="false" ht="15" hidden="false" customHeight="false" outlineLevel="0" collapsed="false">
      <c r="A547" s="21" t="s">
        <v>3090</v>
      </c>
      <c r="B547" s="21" t="s">
        <v>3091</v>
      </c>
      <c r="C547" s="23" t="n">
        <v>46122</v>
      </c>
      <c r="D547" s="21" t="s">
        <v>2549</v>
      </c>
      <c r="E547" s="21" t="s">
        <v>2466</v>
      </c>
      <c r="F547" s="12" t="n">
        <v>1</v>
      </c>
      <c r="G547" s="19" t="n">
        <v>18.9</v>
      </c>
      <c r="H547" s="19" t="n">
        <v>12.1</v>
      </c>
      <c r="I547" s="19" t="n">
        <f aca="false">ROUND(F547*G547,2)</f>
        <v>18.9</v>
      </c>
      <c r="J547" s="19" t="n">
        <f aca="false">ROUND(F547*H547,2)</f>
        <v>12.1</v>
      </c>
      <c r="K547" s="19" t="n">
        <f aca="false">INDEX(Pricebook!$L$2:$L$1401,MATCH(D547,Pricebook!$A$2:$A$1401,0))</f>
        <v>19.7</v>
      </c>
      <c r="L547" s="19" t="n">
        <f aca="false">ROUND(F547*K547,2)</f>
        <v>19.7</v>
      </c>
      <c r="M547" s="24" t="n">
        <f aca="false">DATE(YEAR(C547),MONTH(C547),1)</f>
        <v>46113</v>
      </c>
    </row>
    <row r="548" customFormat="false" ht="15" hidden="false" customHeight="false" outlineLevel="0" collapsed="false">
      <c r="A548" s="21" t="s">
        <v>3090</v>
      </c>
      <c r="B548" s="21" t="s">
        <v>3091</v>
      </c>
      <c r="C548" s="23" t="n">
        <v>46122</v>
      </c>
      <c r="D548" s="21" t="s">
        <v>885</v>
      </c>
      <c r="E548" s="21" t="s">
        <v>366</v>
      </c>
      <c r="F548" s="12" t="n">
        <v>3</v>
      </c>
      <c r="G548" s="19" t="n">
        <v>22.85</v>
      </c>
      <c r="H548" s="19" t="n">
        <v>15.69</v>
      </c>
      <c r="I548" s="19" t="n">
        <f aca="false">ROUND(F548*G548,2)</f>
        <v>68.55</v>
      </c>
      <c r="J548" s="19" t="n">
        <f aca="false">ROUND(F548*H548,2)</f>
        <v>47.07</v>
      </c>
      <c r="K548" s="19" t="n">
        <f aca="false">INDEX(Pricebook!$L$2:$L$1401,MATCH(D548,Pricebook!$A$2:$A$1401,0))</f>
        <v>24.6</v>
      </c>
      <c r="L548" s="19" t="n">
        <f aca="false">ROUND(F548*K548,2)</f>
        <v>73.8</v>
      </c>
      <c r="M548" s="24" t="n">
        <f aca="false">DATE(YEAR(C548),MONTH(C548),1)</f>
        <v>46113</v>
      </c>
    </row>
    <row r="549" customFormat="false" ht="15" hidden="false" customHeight="false" outlineLevel="0" collapsed="false">
      <c r="A549" s="21" t="s">
        <v>3090</v>
      </c>
      <c r="B549" s="21" t="s">
        <v>3091</v>
      </c>
      <c r="C549" s="23" t="n">
        <v>46122</v>
      </c>
      <c r="D549" s="21" t="s">
        <v>631</v>
      </c>
      <c r="E549" s="21" t="s">
        <v>366</v>
      </c>
      <c r="F549" s="12" t="n">
        <v>2</v>
      </c>
      <c r="G549" s="19" t="n">
        <v>53.3</v>
      </c>
      <c r="H549" s="19" t="n">
        <v>36.79</v>
      </c>
      <c r="I549" s="19" t="n">
        <f aca="false">ROUND(F549*G549,2)</f>
        <v>106.6</v>
      </c>
      <c r="J549" s="19" t="n">
        <f aca="false">ROUND(F549*H549,2)</f>
        <v>73.58</v>
      </c>
      <c r="K549" s="19" t="n">
        <f aca="false">INDEX(Pricebook!$L$2:$L$1401,MATCH(D549,Pricebook!$A$2:$A$1401,0))</f>
        <v>57.75</v>
      </c>
      <c r="L549" s="19" t="n">
        <f aca="false">ROUND(F549*K549,2)</f>
        <v>115.5</v>
      </c>
      <c r="M549" s="24" t="n">
        <f aca="false">DATE(YEAR(C549),MONTH(C549),1)</f>
        <v>46113</v>
      </c>
    </row>
    <row r="550" customFormat="false" ht="15" hidden="false" customHeight="false" outlineLevel="0" collapsed="false">
      <c r="A550" s="21" t="s">
        <v>3090</v>
      </c>
      <c r="B550" s="21" t="s">
        <v>3091</v>
      </c>
      <c r="C550" s="23" t="n">
        <v>46122</v>
      </c>
      <c r="D550" s="21" t="s">
        <v>817</v>
      </c>
      <c r="E550" s="21" t="s">
        <v>366</v>
      </c>
      <c r="F550" s="12" t="n">
        <v>3</v>
      </c>
      <c r="G550" s="19" t="n">
        <v>11.25</v>
      </c>
      <c r="H550" s="19" t="n">
        <v>8.88</v>
      </c>
      <c r="I550" s="19" t="n">
        <f aca="false">ROUND(F550*G550,2)</f>
        <v>33.75</v>
      </c>
      <c r="J550" s="19" t="n">
        <f aca="false">ROUND(F550*H550,2)</f>
        <v>26.64</v>
      </c>
      <c r="K550" s="19" t="n">
        <f aca="false">INDEX(Pricebook!$L$2:$L$1401,MATCH(D550,Pricebook!$A$2:$A$1401,0))</f>
        <v>12.15</v>
      </c>
      <c r="L550" s="19" t="n">
        <f aca="false">ROUND(F550*K550,2)</f>
        <v>36.45</v>
      </c>
      <c r="M550" s="24" t="n">
        <f aca="false">DATE(YEAR(C550),MONTH(C550),1)</f>
        <v>46113</v>
      </c>
    </row>
    <row r="551" customFormat="false" ht="15" hidden="false" customHeight="false" outlineLevel="0" collapsed="false">
      <c r="A551" s="21" t="s">
        <v>3090</v>
      </c>
      <c r="B551" s="21" t="s">
        <v>3091</v>
      </c>
      <c r="C551" s="23" t="n">
        <v>46122</v>
      </c>
      <c r="D551" s="21" t="s">
        <v>825</v>
      </c>
      <c r="E551" s="21" t="s">
        <v>366</v>
      </c>
      <c r="F551" s="12" t="n">
        <v>5</v>
      </c>
      <c r="G551" s="19" t="n">
        <v>11.2</v>
      </c>
      <c r="H551" s="19" t="n">
        <v>8.08</v>
      </c>
      <c r="I551" s="19" t="n">
        <f aca="false">ROUND(F551*G551,2)</f>
        <v>56</v>
      </c>
      <c r="J551" s="19" t="n">
        <f aca="false">ROUND(F551*H551,2)</f>
        <v>40.4</v>
      </c>
      <c r="K551" s="19" t="n">
        <f aca="false">INDEX(Pricebook!$L$2:$L$1401,MATCH(D551,Pricebook!$A$2:$A$1401,0))</f>
        <v>12.15</v>
      </c>
      <c r="L551" s="19" t="n">
        <f aca="false">ROUND(F551*K551,2)</f>
        <v>60.75</v>
      </c>
      <c r="M551" s="24" t="n">
        <f aca="false">DATE(YEAR(C551),MONTH(C551),1)</f>
        <v>46113</v>
      </c>
    </row>
    <row r="552" customFormat="false" ht="15" hidden="false" customHeight="false" outlineLevel="0" collapsed="false">
      <c r="A552" s="21" t="s">
        <v>3092</v>
      </c>
      <c r="B552" s="21" t="s">
        <v>3093</v>
      </c>
      <c r="C552" s="23" t="n">
        <v>46122</v>
      </c>
      <c r="D552" s="21" t="s">
        <v>2918</v>
      </c>
      <c r="E552" s="21" t="s">
        <v>2748</v>
      </c>
      <c r="F552" s="12" t="n">
        <v>2</v>
      </c>
      <c r="G552" s="19" t="n">
        <v>68.75</v>
      </c>
      <c r="H552" s="19" t="n">
        <v>38.94</v>
      </c>
      <c r="I552" s="19" t="n">
        <f aca="false">ROUND(F552*G552,2)</f>
        <v>137.5</v>
      </c>
      <c r="J552" s="19" t="n">
        <f aca="false">ROUND(F552*H552,2)</f>
        <v>77.88</v>
      </c>
      <c r="K552" s="19" t="n">
        <f aca="false">INDEX(Pricebook!$L$2:$L$1401,MATCH(D552,Pricebook!$A$2:$A$1401,0))</f>
        <v>75.15</v>
      </c>
      <c r="L552" s="19" t="n">
        <f aca="false">ROUND(F552*K552,2)</f>
        <v>150.3</v>
      </c>
      <c r="M552" s="24" t="n">
        <f aca="false">DATE(YEAR(C552),MONTH(C552),1)</f>
        <v>46113</v>
      </c>
    </row>
    <row r="553" customFormat="false" ht="15" hidden="false" customHeight="false" outlineLevel="0" collapsed="false">
      <c r="A553" s="21" t="s">
        <v>3092</v>
      </c>
      <c r="B553" s="21" t="s">
        <v>3093</v>
      </c>
      <c r="C553" s="23" t="n">
        <v>46122</v>
      </c>
      <c r="D553" s="21" t="s">
        <v>406</v>
      </c>
      <c r="E553" s="21" t="s">
        <v>366</v>
      </c>
      <c r="F553" s="12" t="n">
        <v>2</v>
      </c>
      <c r="G553" s="19" t="n">
        <v>108.85</v>
      </c>
      <c r="H553" s="19" t="n">
        <v>73.95</v>
      </c>
      <c r="I553" s="19" t="n">
        <f aca="false">ROUND(F553*G553,2)</f>
        <v>217.7</v>
      </c>
      <c r="J553" s="19" t="n">
        <f aca="false">ROUND(F553*H553,2)</f>
        <v>147.9</v>
      </c>
      <c r="K553" s="19" t="n">
        <f aca="false">INDEX(Pricebook!$L$2:$L$1401,MATCH(D553,Pricebook!$A$2:$A$1401,0))</f>
        <v>116</v>
      </c>
      <c r="L553" s="19" t="n">
        <f aca="false">ROUND(F553*K553,2)</f>
        <v>232</v>
      </c>
      <c r="M553" s="24" t="n">
        <f aca="false">DATE(YEAR(C553),MONTH(C553),1)</f>
        <v>46113</v>
      </c>
    </row>
    <row r="554" customFormat="false" ht="15" hidden="false" customHeight="false" outlineLevel="0" collapsed="false">
      <c r="A554" s="21" t="s">
        <v>3092</v>
      </c>
      <c r="B554" s="21" t="s">
        <v>3093</v>
      </c>
      <c r="C554" s="23" t="n">
        <v>46122</v>
      </c>
      <c r="D554" s="21" t="s">
        <v>2808</v>
      </c>
      <c r="E554" s="21" t="s">
        <v>2748</v>
      </c>
      <c r="F554" s="12" t="n">
        <v>5</v>
      </c>
      <c r="G554" s="19" t="n">
        <v>25.5</v>
      </c>
      <c r="H554" s="19" t="n">
        <v>14.45</v>
      </c>
      <c r="I554" s="19" t="n">
        <f aca="false">ROUND(F554*G554,2)</f>
        <v>127.5</v>
      </c>
      <c r="J554" s="19" t="n">
        <f aca="false">ROUND(F554*H554,2)</f>
        <v>72.25</v>
      </c>
      <c r="K554" s="19" t="n">
        <f aca="false">INDEX(Pricebook!$L$2:$L$1401,MATCH(D554,Pricebook!$A$2:$A$1401,0))</f>
        <v>27.9</v>
      </c>
      <c r="L554" s="19" t="n">
        <f aca="false">ROUND(F554*K554,2)</f>
        <v>139.5</v>
      </c>
      <c r="M554" s="24" t="n">
        <f aca="false">DATE(YEAR(C554),MONTH(C554),1)</f>
        <v>46113</v>
      </c>
    </row>
    <row r="555" customFormat="false" ht="15" hidden="false" customHeight="false" outlineLevel="0" collapsed="false">
      <c r="A555" s="21" t="s">
        <v>3092</v>
      </c>
      <c r="B555" s="21" t="s">
        <v>3093</v>
      </c>
      <c r="C555" s="23" t="n">
        <v>46122</v>
      </c>
      <c r="D555" s="21" t="s">
        <v>2918</v>
      </c>
      <c r="E555" s="21" t="s">
        <v>2748</v>
      </c>
      <c r="F555" s="12" t="n">
        <v>2</v>
      </c>
      <c r="G555" s="19" t="n">
        <v>68.75</v>
      </c>
      <c r="H555" s="19" t="n">
        <v>38.94</v>
      </c>
      <c r="I555" s="19" t="n">
        <f aca="false">ROUND(F555*G555,2)</f>
        <v>137.5</v>
      </c>
      <c r="J555" s="19" t="n">
        <f aca="false">ROUND(F555*H555,2)</f>
        <v>77.88</v>
      </c>
      <c r="K555" s="19" t="n">
        <f aca="false">INDEX(Pricebook!$L$2:$L$1401,MATCH(D555,Pricebook!$A$2:$A$1401,0))</f>
        <v>75.15</v>
      </c>
      <c r="L555" s="19" t="n">
        <f aca="false">ROUND(F555*K555,2)</f>
        <v>150.3</v>
      </c>
      <c r="M555" s="24" t="n">
        <f aca="false">DATE(YEAR(C555),MONTH(C555),1)</f>
        <v>46113</v>
      </c>
    </row>
    <row r="556" customFormat="false" ht="15" hidden="false" customHeight="false" outlineLevel="0" collapsed="false">
      <c r="A556" s="21" t="s">
        <v>3092</v>
      </c>
      <c r="B556" s="21" t="s">
        <v>3093</v>
      </c>
      <c r="C556" s="23" t="n">
        <v>46122</v>
      </c>
      <c r="D556" s="21" t="s">
        <v>523</v>
      </c>
      <c r="E556" s="21" t="s">
        <v>366</v>
      </c>
      <c r="F556" s="12" t="n">
        <v>2</v>
      </c>
      <c r="G556" s="19" t="n">
        <v>16.3</v>
      </c>
      <c r="H556" s="19" t="n">
        <v>11.11</v>
      </c>
      <c r="I556" s="19" t="n">
        <f aca="false">ROUND(F556*G556,2)</f>
        <v>32.6</v>
      </c>
      <c r="J556" s="19" t="n">
        <f aca="false">ROUND(F556*H556,2)</f>
        <v>22.22</v>
      </c>
      <c r="K556" s="19" t="n">
        <f aca="false">INDEX(Pricebook!$L$2:$L$1401,MATCH(D556,Pricebook!$A$2:$A$1401,0))</f>
        <v>17.45</v>
      </c>
      <c r="L556" s="19" t="n">
        <f aca="false">ROUND(F556*K556,2)</f>
        <v>34.9</v>
      </c>
      <c r="M556" s="24" t="n">
        <f aca="false">DATE(YEAR(C556),MONTH(C556),1)</f>
        <v>46113</v>
      </c>
    </row>
    <row r="557" customFormat="false" ht="15" hidden="false" customHeight="false" outlineLevel="0" collapsed="false">
      <c r="A557" s="21" t="s">
        <v>3092</v>
      </c>
      <c r="B557" s="21" t="s">
        <v>3093</v>
      </c>
      <c r="C557" s="23" t="n">
        <v>46122</v>
      </c>
      <c r="D557" s="21" t="s">
        <v>825</v>
      </c>
      <c r="E557" s="21" t="s">
        <v>366</v>
      </c>
      <c r="F557" s="12" t="n">
        <v>4</v>
      </c>
      <c r="G557" s="19" t="n">
        <v>11.2</v>
      </c>
      <c r="H557" s="19" t="n">
        <v>8.08</v>
      </c>
      <c r="I557" s="19" t="n">
        <f aca="false">ROUND(F557*G557,2)</f>
        <v>44.8</v>
      </c>
      <c r="J557" s="19" t="n">
        <f aca="false">ROUND(F557*H557,2)</f>
        <v>32.32</v>
      </c>
      <c r="K557" s="19" t="n">
        <f aca="false">INDEX(Pricebook!$L$2:$L$1401,MATCH(D557,Pricebook!$A$2:$A$1401,0))</f>
        <v>12.15</v>
      </c>
      <c r="L557" s="19" t="n">
        <f aca="false">ROUND(F557*K557,2)</f>
        <v>48.6</v>
      </c>
      <c r="M557" s="24" t="n">
        <f aca="false">DATE(YEAR(C557),MONTH(C557),1)</f>
        <v>46113</v>
      </c>
    </row>
    <row r="558" customFormat="false" ht="15" hidden="false" customHeight="false" outlineLevel="0" collapsed="false">
      <c r="A558" s="21" t="s">
        <v>3092</v>
      </c>
      <c r="B558" s="21" t="s">
        <v>3093</v>
      </c>
      <c r="C558" s="23" t="n">
        <v>46122</v>
      </c>
      <c r="D558" s="21" t="s">
        <v>2862</v>
      </c>
      <c r="E558" s="21" t="s">
        <v>2748</v>
      </c>
      <c r="F558" s="12" t="n">
        <v>4</v>
      </c>
      <c r="G558" s="19" t="n">
        <v>16.2</v>
      </c>
      <c r="H558" s="19" t="n">
        <v>10.42</v>
      </c>
      <c r="I558" s="19" t="n">
        <f aca="false">ROUND(F558*G558,2)</f>
        <v>64.8</v>
      </c>
      <c r="J558" s="19" t="n">
        <f aca="false">ROUND(F558*H558,2)</f>
        <v>41.68</v>
      </c>
      <c r="K558" s="19" t="n">
        <f aca="false">INDEX(Pricebook!$L$2:$L$1401,MATCH(D558,Pricebook!$A$2:$A$1401,0))</f>
        <v>17.55</v>
      </c>
      <c r="L558" s="19" t="n">
        <f aca="false">ROUND(F558*K558,2)</f>
        <v>70.2</v>
      </c>
      <c r="M558" s="24" t="n">
        <f aca="false">DATE(YEAR(C558),MONTH(C558),1)</f>
        <v>46113</v>
      </c>
    </row>
    <row r="559" customFormat="false" ht="15" hidden="false" customHeight="false" outlineLevel="0" collapsed="false">
      <c r="A559" s="21" t="s">
        <v>3092</v>
      </c>
      <c r="B559" s="21" t="s">
        <v>3093</v>
      </c>
      <c r="C559" s="23" t="n">
        <v>46122</v>
      </c>
      <c r="D559" s="21" t="s">
        <v>2533</v>
      </c>
      <c r="E559" s="21" t="s">
        <v>2466</v>
      </c>
      <c r="F559" s="12" t="n">
        <v>2</v>
      </c>
      <c r="G559" s="19" t="n">
        <v>31.2</v>
      </c>
      <c r="H559" s="19" t="n">
        <v>18.96</v>
      </c>
      <c r="I559" s="19" t="n">
        <f aca="false">ROUND(F559*G559,2)</f>
        <v>62.4</v>
      </c>
      <c r="J559" s="19" t="n">
        <f aca="false">ROUND(F559*H559,2)</f>
        <v>37.92</v>
      </c>
      <c r="K559" s="19" t="n">
        <f aca="false">INDEX(Pricebook!$L$2:$L$1401,MATCH(D559,Pricebook!$A$2:$A$1401,0))</f>
        <v>32.4</v>
      </c>
      <c r="L559" s="19" t="n">
        <f aca="false">ROUND(F559*K559,2)</f>
        <v>64.8</v>
      </c>
      <c r="M559" s="24" t="n">
        <f aca="false">DATE(YEAR(C559),MONTH(C559),1)</f>
        <v>46113</v>
      </c>
    </row>
    <row r="560" customFormat="false" ht="15" hidden="false" customHeight="false" outlineLevel="0" collapsed="false">
      <c r="A560" s="21" t="s">
        <v>3092</v>
      </c>
      <c r="B560" s="21" t="s">
        <v>3093</v>
      </c>
      <c r="C560" s="23" t="n">
        <v>46122</v>
      </c>
      <c r="D560" s="21" t="s">
        <v>2870</v>
      </c>
      <c r="E560" s="21" t="s">
        <v>2748</v>
      </c>
      <c r="F560" s="12" t="n">
        <v>1</v>
      </c>
      <c r="G560" s="19" t="n">
        <v>94.55</v>
      </c>
      <c r="H560" s="19" t="n">
        <v>53.5</v>
      </c>
      <c r="I560" s="19" t="n">
        <f aca="false">ROUND(F560*G560,2)</f>
        <v>94.55</v>
      </c>
      <c r="J560" s="19" t="n">
        <f aca="false">ROUND(F560*H560,2)</f>
        <v>53.5</v>
      </c>
      <c r="K560" s="19" t="n">
        <f aca="false">INDEX(Pricebook!$L$2:$L$1401,MATCH(D560,Pricebook!$A$2:$A$1401,0))</f>
        <v>103.2</v>
      </c>
      <c r="L560" s="19" t="n">
        <f aca="false">ROUND(F560*K560,2)</f>
        <v>103.2</v>
      </c>
      <c r="M560" s="24" t="n">
        <f aca="false">DATE(YEAR(C560),MONTH(C560),1)</f>
        <v>46113</v>
      </c>
    </row>
    <row r="561" customFormat="false" ht="15" hidden="false" customHeight="false" outlineLevel="0" collapsed="false">
      <c r="A561" s="21" t="s">
        <v>3092</v>
      </c>
      <c r="B561" s="21" t="s">
        <v>3093</v>
      </c>
      <c r="C561" s="23" t="n">
        <v>46122</v>
      </c>
      <c r="D561" s="21" t="s">
        <v>597</v>
      </c>
      <c r="E561" s="21" t="s">
        <v>366</v>
      </c>
      <c r="F561" s="12" t="n">
        <v>1</v>
      </c>
      <c r="G561" s="19" t="n">
        <v>24</v>
      </c>
      <c r="H561" s="19" t="n">
        <v>18.26</v>
      </c>
      <c r="I561" s="19" t="n">
        <f aca="false">ROUND(F561*G561,2)</f>
        <v>24</v>
      </c>
      <c r="J561" s="19" t="n">
        <f aca="false">ROUND(F561*H561,2)</f>
        <v>18.26</v>
      </c>
      <c r="K561" s="19" t="n">
        <f aca="false">INDEX(Pricebook!$L$2:$L$1401,MATCH(D561,Pricebook!$A$2:$A$1401,0))</f>
        <v>25.6</v>
      </c>
      <c r="L561" s="19" t="n">
        <f aca="false">ROUND(F561*K561,2)</f>
        <v>25.6</v>
      </c>
      <c r="M561" s="24" t="n">
        <f aca="false">DATE(YEAR(C561),MONTH(C561),1)</f>
        <v>46113</v>
      </c>
    </row>
    <row r="562" customFormat="false" ht="15" hidden="false" customHeight="false" outlineLevel="0" collapsed="false">
      <c r="A562" s="21" t="s">
        <v>3092</v>
      </c>
      <c r="B562" s="21" t="s">
        <v>3093</v>
      </c>
      <c r="C562" s="23" t="n">
        <v>46122</v>
      </c>
      <c r="D562" s="21" t="s">
        <v>2471</v>
      </c>
      <c r="E562" s="21" t="s">
        <v>2466</v>
      </c>
      <c r="F562" s="12" t="n">
        <v>5</v>
      </c>
      <c r="G562" s="19" t="n">
        <v>81</v>
      </c>
      <c r="H562" s="19" t="n">
        <v>48.96</v>
      </c>
      <c r="I562" s="19" t="n">
        <f aca="false">ROUND(F562*G562,2)</f>
        <v>405</v>
      </c>
      <c r="J562" s="19" t="n">
        <f aca="false">ROUND(F562*H562,2)</f>
        <v>244.8</v>
      </c>
      <c r="K562" s="19" t="n">
        <f aca="false">INDEX(Pricebook!$L$2:$L$1401,MATCH(D562,Pricebook!$A$2:$A$1401,0))</f>
        <v>83.65</v>
      </c>
      <c r="L562" s="19" t="n">
        <f aca="false">ROUND(F562*K562,2)</f>
        <v>418.25</v>
      </c>
      <c r="M562" s="24" t="n">
        <f aca="false">DATE(YEAR(C562),MONTH(C562),1)</f>
        <v>46113</v>
      </c>
    </row>
    <row r="563" customFormat="false" ht="15" hidden="false" customHeight="false" outlineLevel="0" collapsed="false">
      <c r="A563" s="21" t="s">
        <v>3092</v>
      </c>
      <c r="B563" s="21" t="s">
        <v>3093</v>
      </c>
      <c r="C563" s="23" t="n">
        <v>46122</v>
      </c>
      <c r="D563" s="21" t="s">
        <v>943</v>
      </c>
      <c r="E563" s="21" t="s">
        <v>366</v>
      </c>
      <c r="F563" s="12" t="n">
        <v>6</v>
      </c>
      <c r="G563" s="19" t="n">
        <v>6.5</v>
      </c>
      <c r="H563" s="19" t="n">
        <v>4.76</v>
      </c>
      <c r="I563" s="19" t="n">
        <f aca="false">ROUND(F563*G563,2)</f>
        <v>39</v>
      </c>
      <c r="J563" s="19" t="n">
        <f aca="false">ROUND(F563*H563,2)</f>
        <v>28.56</v>
      </c>
      <c r="K563" s="19" t="n">
        <f aca="false">INDEX(Pricebook!$L$2:$L$1401,MATCH(D563,Pricebook!$A$2:$A$1401,0))</f>
        <v>7.05</v>
      </c>
      <c r="L563" s="19" t="n">
        <f aca="false">ROUND(F563*K563,2)</f>
        <v>42.3</v>
      </c>
      <c r="M563" s="24" t="n">
        <f aca="false">DATE(YEAR(C563),MONTH(C563),1)</f>
        <v>46113</v>
      </c>
    </row>
    <row r="564" customFormat="false" ht="15" hidden="false" customHeight="false" outlineLevel="0" collapsed="false">
      <c r="A564" s="21" t="s">
        <v>3092</v>
      </c>
      <c r="B564" s="21" t="s">
        <v>3093</v>
      </c>
      <c r="C564" s="23" t="n">
        <v>46122</v>
      </c>
      <c r="D564" s="21" t="s">
        <v>2896</v>
      </c>
      <c r="E564" s="21" t="s">
        <v>2748</v>
      </c>
      <c r="F564" s="12" t="n">
        <v>3</v>
      </c>
      <c r="G564" s="19" t="n">
        <v>27</v>
      </c>
      <c r="H564" s="19" t="n">
        <v>15.33</v>
      </c>
      <c r="I564" s="19" t="n">
        <f aca="false">ROUND(F564*G564,2)</f>
        <v>81</v>
      </c>
      <c r="J564" s="19" t="n">
        <f aca="false">ROUND(F564*H564,2)</f>
        <v>45.99</v>
      </c>
      <c r="K564" s="19" t="n">
        <f aca="false">INDEX(Pricebook!$L$2:$L$1401,MATCH(D564,Pricebook!$A$2:$A$1401,0))</f>
        <v>29.6</v>
      </c>
      <c r="L564" s="19" t="n">
        <f aca="false">ROUND(F564*K564,2)</f>
        <v>88.8</v>
      </c>
      <c r="M564" s="24" t="n">
        <f aca="false">DATE(YEAR(C564),MONTH(C564),1)</f>
        <v>46113</v>
      </c>
    </row>
    <row r="565" customFormat="false" ht="15" hidden="false" customHeight="false" outlineLevel="0" collapsed="false">
      <c r="A565" s="21" t="s">
        <v>3094</v>
      </c>
      <c r="B565" s="21" t="s">
        <v>3095</v>
      </c>
      <c r="C565" s="23" t="n">
        <v>46122</v>
      </c>
      <c r="D565" s="21" t="s">
        <v>855</v>
      </c>
      <c r="E565" s="21" t="s">
        <v>366</v>
      </c>
      <c r="F565" s="12" t="n">
        <v>4</v>
      </c>
      <c r="G565" s="19" t="n">
        <v>5.85</v>
      </c>
      <c r="H565" s="19" t="n">
        <v>4.57</v>
      </c>
      <c r="I565" s="19" t="n">
        <f aca="false">ROUND(F565*G565,2)</f>
        <v>23.4</v>
      </c>
      <c r="J565" s="19" t="n">
        <f aca="false">ROUND(F565*H565,2)</f>
        <v>18.28</v>
      </c>
      <c r="K565" s="19" t="n">
        <f aca="false">INDEX(Pricebook!$L$2:$L$1401,MATCH(D565,Pricebook!$A$2:$A$1401,0))</f>
        <v>6.35</v>
      </c>
      <c r="L565" s="19" t="n">
        <f aca="false">ROUND(F565*K565,2)</f>
        <v>25.4</v>
      </c>
      <c r="M565" s="24" t="n">
        <f aca="false">DATE(YEAR(C565),MONTH(C565),1)</f>
        <v>46113</v>
      </c>
    </row>
    <row r="566" customFormat="false" ht="15" hidden="false" customHeight="false" outlineLevel="0" collapsed="false">
      <c r="A566" s="21" t="s">
        <v>3094</v>
      </c>
      <c r="B566" s="21" t="s">
        <v>3095</v>
      </c>
      <c r="C566" s="23" t="n">
        <v>46122</v>
      </c>
      <c r="D566" s="21" t="s">
        <v>2483</v>
      </c>
      <c r="E566" s="21" t="s">
        <v>2466</v>
      </c>
      <c r="F566" s="12" t="n">
        <v>2</v>
      </c>
      <c r="G566" s="19" t="n">
        <v>220.5</v>
      </c>
      <c r="H566" s="19" t="n">
        <v>133.17</v>
      </c>
      <c r="I566" s="19" t="n">
        <f aca="false">ROUND(F566*G566,2)</f>
        <v>441</v>
      </c>
      <c r="J566" s="19" t="n">
        <f aca="false">ROUND(F566*H566,2)</f>
        <v>266.34</v>
      </c>
      <c r="K566" s="19" t="n">
        <f aca="false">INDEX(Pricebook!$L$2:$L$1401,MATCH(D566,Pricebook!$A$2:$A$1401,0))</f>
        <v>227.55</v>
      </c>
      <c r="L566" s="19" t="n">
        <f aca="false">ROUND(F566*K566,2)</f>
        <v>455.1</v>
      </c>
      <c r="M566" s="24" t="n">
        <f aca="false">DATE(YEAR(C566),MONTH(C566),1)</f>
        <v>46113</v>
      </c>
    </row>
    <row r="567" customFormat="false" ht="15" hidden="false" customHeight="false" outlineLevel="0" collapsed="false">
      <c r="A567" s="21" t="s">
        <v>3094</v>
      </c>
      <c r="B567" s="21" t="s">
        <v>3095</v>
      </c>
      <c r="C567" s="23" t="n">
        <v>46122</v>
      </c>
      <c r="D567" s="21" t="s">
        <v>2493</v>
      </c>
      <c r="E567" s="21" t="s">
        <v>2466</v>
      </c>
      <c r="F567" s="12" t="n">
        <v>3</v>
      </c>
      <c r="G567" s="19" t="n">
        <v>180</v>
      </c>
      <c r="H567" s="19" t="n">
        <v>108.77</v>
      </c>
      <c r="I567" s="19" t="n">
        <f aca="false">ROUND(F567*G567,2)</f>
        <v>540</v>
      </c>
      <c r="J567" s="19" t="n">
        <f aca="false">ROUND(F567*H567,2)</f>
        <v>326.31</v>
      </c>
      <c r="K567" s="19" t="n">
        <f aca="false">INDEX(Pricebook!$L$2:$L$1401,MATCH(D567,Pricebook!$A$2:$A$1401,0))</f>
        <v>185.85</v>
      </c>
      <c r="L567" s="19" t="n">
        <f aca="false">ROUND(F567*K567,2)</f>
        <v>557.55</v>
      </c>
      <c r="M567" s="24" t="n">
        <f aca="false">DATE(YEAR(C567),MONTH(C567),1)</f>
        <v>46113</v>
      </c>
    </row>
    <row r="568" customFormat="false" ht="15" hidden="false" customHeight="false" outlineLevel="0" collapsed="false">
      <c r="A568" s="21" t="s">
        <v>3094</v>
      </c>
      <c r="B568" s="21" t="s">
        <v>3095</v>
      </c>
      <c r="C568" s="23" t="n">
        <v>46122</v>
      </c>
      <c r="D568" s="21" t="s">
        <v>2573</v>
      </c>
      <c r="E568" s="21" t="s">
        <v>2466</v>
      </c>
      <c r="F568" s="12" t="n">
        <v>2</v>
      </c>
      <c r="G568" s="19" t="n">
        <v>32.4</v>
      </c>
      <c r="H568" s="19" t="n">
        <v>22.2</v>
      </c>
      <c r="I568" s="19" t="n">
        <f aca="false">ROUND(F568*G568,2)</f>
        <v>64.8</v>
      </c>
      <c r="J568" s="19" t="n">
        <f aca="false">ROUND(F568*H568,2)</f>
        <v>44.4</v>
      </c>
      <c r="K568" s="19" t="n">
        <f aca="false">INDEX(Pricebook!$L$2:$L$1401,MATCH(D568,Pricebook!$A$2:$A$1401,0))</f>
        <v>33.5</v>
      </c>
      <c r="L568" s="19" t="n">
        <f aca="false">ROUND(F568*K568,2)</f>
        <v>67</v>
      </c>
      <c r="M568" s="24" t="n">
        <f aca="false">DATE(YEAR(C568),MONTH(C568),1)</f>
        <v>46113</v>
      </c>
    </row>
    <row r="569" customFormat="false" ht="15" hidden="false" customHeight="false" outlineLevel="0" collapsed="false">
      <c r="A569" s="21" t="s">
        <v>3094</v>
      </c>
      <c r="B569" s="21" t="s">
        <v>3095</v>
      </c>
      <c r="C569" s="23" t="n">
        <v>46122</v>
      </c>
      <c r="D569" s="21" t="s">
        <v>2571</v>
      </c>
      <c r="E569" s="21" t="s">
        <v>2466</v>
      </c>
      <c r="F569" s="12" t="n">
        <v>5</v>
      </c>
      <c r="G569" s="19" t="n">
        <v>31.5</v>
      </c>
      <c r="H569" s="19" t="n">
        <v>19.39</v>
      </c>
      <c r="I569" s="19" t="n">
        <f aca="false">ROUND(F569*G569,2)</f>
        <v>157.5</v>
      </c>
      <c r="J569" s="19" t="n">
        <f aca="false">ROUND(F569*H569,2)</f>
        <v>96.95</v>
      </c>
      <c r="K569" s="19" t="n">
        <f aca="false">INDEX(Pricebook!$L$2:$L$1401,MATCH(D569,Pricebook!$A$2:$A$1401,0))</f>
        <v>33.15</v>
      </c>
      <c r="L569" s="19" t="n">
        <f aca="false">ROUND(F569*K569,2)</f>
        <v>165.75</v>
      </c>
      <c r="M569" s="24" t="n">
        <f aca="false">DATE(YEAR(C569),MONTH(C569),1)</f>
        <v>46113</v>
      </c>
    </row>
    <row r="570" customFormat="false" ht="15" hidden="false" customHeight="false" outlineLevel="0" collapsed="false">
      <c r="A570" s="21" t="s">
        <v>3094</v>
      </c>
      <c r="B570" s="21" t="s">
        <v>3095</v>
      </c>
      <c r="C570" s="23" t="n">
        <v>46122</v>
      </c>
      <c r="D570" s="21" t="s">
        <v>2573</v>
      </c>
      <c r="E570" s="21" t="s">
        <v>2466</v>
      </c>
      <c r="F570" s="12" t="n">
        <v>2</v>
      </c>
      <c r="G570" s="19" t="n">
        <v>32.4</v>
      </c>
      <c r="H570" s="19" t="n">
        <v>22.2</v>
      </c>
      <c r="I570" s="19" t="n">
        <f aca="false">ROUND(F570*G570,2)</f>
        <v>64.8</v>
      </c>
      <c r="J570" s="19" t="n">
        <f aca="false">ROUND(F570*H570,2)</f>
        <v>44.4</v>
      </c>
      <c r="K570" s="19" t="n">
        <f aca="false">INDEX(Pricebook!$L$2:$L$1401,MATCH(D570,Pricebook!$A$2:$A$1401,0))</f>
        <v>33.5</v>
      </c>
      <c r="L570" s="19" t="n">
        <f aca="false">ROUND(F570*K570,2)</f>
        <v>67</v>
      </c>
      <c r="M570" s="24" t="n">
        <f aca="false">DATE(YEAR(C570),MONTH(C570),1)</f>
        <v>46113</v>
      </c>
    </row>
    <row r="571" customFormat="false" ht="15" hidden="false" customHeight="false" outlineLevel="0" collapsed="false">
      <c r="A571" s="21" t="s">
        <v>3094</v>
      </c>
      <c r="B571" s="21" t="s">
        <v>3095</v>
      </c>
      <c r="C571" s="23" t="n">
        <v>46122</v>
      </c>
      <c r="D571" s="21" t="s">
        <v>2483</v>
      </c>
      <c r="E571" s="21" t="s">
        <v>2466</v>
      </c>
      <c r="F571" s="12" t="n">
        <v>2</v>
      </c>
      <c r="G571" s="19" t="n">
        <v>220.5</v>
      </c>
      <c r="H571" s="19" t="n">
        <v>133.17</v>
      </c>
      <c r="I571" s="19" t="n">
        <f aca="false">ROUND(F571*G571,2)</f>
        <v>441</v>
      </c>
      <c r="J571" s="19" t="n">
        <f aca="false">ROUND(F571*H571,2)</f>
        <v>266.34</v>
      </c>
      <c r="K571" s="19" t="n">
        <f aca="false">INDEX(Pricebook!$L$2:$L$1401,MATCH(D571,Pricebook!$A$2:$A$1401,0))</f>
        <v>227.55</v>
      </c>
      <c r="L571" s="19" t="n">
        <f aca="false">ROUND(F571*K571,2)</f>
        <v>455.1</v>
      </c>
      <c r="M571" s="24" t="n">
        <f aca="false">DATE(YEAR(C571),MONTH(C571),1)</f>
        <v>46113</v>
      </c>
    </row>
    <row r="572" customFormat="false" ht="15" hidden="false" customHeight="false" outlineLevel="0" collapsed="false">
      <c r="A572" s="21" t="s">
        <v>3094</v>
      </c>
      <c r="B572" s="21" t="s">
        <v>3095</v>
      </c>
      <c r="C572" s="23" t="n">
        <v>46122</v>
      </c>
      <c r="D572" s="21" t="s">
        <v>2880</v>
      </c>
      <c r="E572" s="21" t="s">
        <v>2748</v>
      </c>
      <c r="F572" s="12" t="n">
        <v>6</v>
      </c>
      <c r="G572" s="19" t="n">
        <v>18.4</v>
      </c>
      <c r="H572" s="19" t="n">
        <v>10.35</v>
      </c>
      <c r="I572" s="19" t="n">
        <f aca="false">ROUND(F572*G572,2)</f>
        <v>110.4</v>
      </c>
      <c r="J572" s="19" t="n">
        <f aca="false">ROUND(F572*H572,2)</f>
        <v>62.1</v>
      </c>
      <c r="K572" s="19" t="n">
        <f aca="false">INDEX(Pricebook!$L$2:$L$1401,MATCH(D572,Pricebook!$A$2:$A$1401,0))</f>
        <v>20</v>
      </c>
      <c r="L572" s="19" t="n">
        <f aca="false">ROUND(F572*K572,2)</f>
        <v>120</v>
      </c>
      <c r="M572" s="24" t="n">
        <f aca="false">DATE(YEAR(C572),MONTH(C572),1)</f>
        <v>46113</v>
      </c>
    </row>
    <row r="573" customFormat="false" ht="15" hidden="false" customHeight="false" outlineLevel="0" collapsed="false">
      <c r="A573" s="21" t="s">
        <v>3094</v>
      </c>
      <c r="B573" s="21" t="s">
        <v>3095</v>
      </c>
      <c r="C573" s="23" t="n">
        <v>46122</v>
      </c>
      <c r="D573" s="21" t="s">
        <v>2464</v>
      </c>
      <c r="E573" s="21" t="s">
        <v>2466</v>
      </c>
      <c r="F573" s="12" t="n">
        <v>5</v>
      </c>
      <c r="G573" s="19" t="n">
        <v>31.2</v>
      </c>
      <c r="H573" s="19" t="n">
        <v>19.01</v>
      </c>
      <c r="I573" s="19" t="n">
        <f aca="false">ROUND(F573*G573,2)</f>
        <v>156</v>
      </c>
      <c r="J573" s="19" t="n">
        <f aca="false">ROUND(F573*H573,2)</f>
        <v>95.05</v>
      </c>
      <c r="K573" s="19" t="n">
        <f aca="false">INDEX(Pricebook!$L$2:$L$1401,MATCH(D573,Pricebook!$A$2:$A$1401,0))</f>
        <v>32.5</v>
      </c>
      <c r="L573" s="19" t="n">
        <f aca="false">ROUND(F573*K573,2)</f>
        <v>162.5</v>
      </c>
      <c r="M573" s="24" t="n">
        <f aca="false">DATE(YEAR(C573),MONTH(C573),1)</f>
        <v>46113</v>
      </c>
    </row>
    <row r="574" customFormat="false" ht="15" hidden="false" customHeight="false" outlineLevel="0" collapsed="false">
      <c r="A574" s="21" t="s">
        <v>3094</v>
      </c>
      <c r="B574" s="21" t="s">
        <v>3095</v>
      </c>
      <c r="C574" s="23" t="n">
        <v>46122</v>
      </c>
      <c r="D574" s="21" t="s">
        <v>2768</v>
      </c>
      <c r="E574" s="21" t="s">
        <v>2748</v>
      </c>
      <c r="F574" s="12" t="n">
        <v>5</v>
      </c>
      <c r="G574" s="19" t="n">
        <v>15.5</v>
      </c>
      <c r="H574" s="19" t="n">
        <v>8.73</v>
      </c>
      <c r="I574" s="19" t="n">
        <f aca="false">ROUND(F574*G574,2)</f>
        <v>77.5</v>
      </c>
      <c r="J574" s="19" t="n">
        <f aca="false">ROUND(F574*H574,2)</f>
        <v>43.65</v>
      </c>
      <c r="K574" s="19" t="n">
        <f aca="false">INDEX(Pricebook!$L$2:$L$1401,MATCH(D574,Pricebook!$A$2:$A$1401,0))</f>
        <v>16.9</v>
      </c>
      <c r="L574" s="19" t="n">
        <f aca="false">ROUND(F574*K574,2)</f>
        <v>84.5</v>
      </c>
      <c r="M574" s="24" t="n">
        <f aca="false">DATE(YEAR(C574),MONTH(C574),1)</f>
        <v>46113</v>
      </c>
    </row>
    <row r="575" customFormat="false" ht="15" hidden="false" customHeight="false" outlineLevel="0" collapsed="false">
      <c r="A575" s="21" t="s">
        <v>3094</v>
      </c>
      <c r="B575" s="21" t="s">
        <v>3095</v>
      </c>
      <c r="C575" s="23" t="n">
        <v>46122</v>
      </c>
      <c r="D575" s="21" t="s">
        <v>2946</v>
      </c>
      <c r="E575" s="21" t="s">
        <v>2748</v>
      </c>
      <c r="F575" s="12" t="n">
        <v>2</v>
      </c>
      <c r="G575" s="19" t="n">
        <v>9.3</v>
      </c>
      <c r="H575" s="19" t="n">
        <v>5.22</v>
      </c>
      <c r="I575" s="19" t="n">
        <f aca="false">ROUND(F575*G575,2)</f>
        <v>18.6</v>
      </c>
      <c r="J575" s="19" t="n">
        <f aca="false">ROUND(F575*H575,2)</f>
        <v>10.44</v>
      </c>
      <c r="K575" s="19" t="n">
        <f aca="false">INDEX(Pricebook!$L$2:$L$1401,MATCH(D575,Pricebook!$A$2:$A$1401,0))</f>
        <v>10.1</v>
      </c>
      <c r="L575" s="19" t="n">
        <f aca="false">ROUND(F575*K575,2)</f>
        <v>20.2</v>
      </c>
      <c r="M575" s="24" t="n">
        <f aca="false">DATE(YEAR(C575),MONTH(C575),1)</f>
        <v>46113</v>
      </c>
    </row>
    <row r="576" customFormat="false" ht="15" hidden="false" customHeight="false" outlineLevel="0" collapsed="false">
      <c r="A576" s="21" t="s">
        <v>3094</v>
      </c>
      <c r="B576" s="21" t="s">
        <v>3095</v>
      </c>
      <c r="C576" s="23" t="n">
        <v>46122</v>
      </c>
      <c r="D576" s="21" t="s">
        <v>2483</v>
      </c>
      <c r="E576" s="21" t="s">
        <v>2466</v>
      </c>
      <c r="F576" s="12" t="n">
        <v>2</v>
      </c>
      <c r="G576" s="19" t="n">
        <v>220.5</v>
      </c>
      <c r="H576" s="19" t="n">
        <v>133.17</v>
      </c>
      <c r="I576" s="19" t="n">
        <f aca="false">ROUND(F576*G576,2)</f>
        <v>441</v>
      </c>
      <c r="J576" s="19" t="n">
        <f aca="false">ROUND(F576*H576,2)</f>
        <v>266.34</v>
      </c>
      <c r="K576" s="19" t="n">
        <f aca="false">INDEX(Pricebook!$L$2:$L$1401,MATCH(D576,Pricebook!$A$2:$A$1401,0))</f>
        <v>227.55</v>
      </c>
      <c r="L576" s="19" t="n">
        <f aca="false">ROUND(F576*K576,2)</f>
        <v>455.1</v>
      </c>
      <c r="M576" s="24" t="n">
        <f aca="false">DATE(YEAR(C576),MONTH(C576),1)</f>
        <v>46113</v>
      </c>
    </row>
    <row r="577" customFormat="false" ht="15" hidden="false" customHeight="false" outlineLevel="0" collapsed="false">
      <c r="A577" s="21" t="s">
        <v>3094</v>
      </c>
      <c r="B577" s="21" t="s">
        <v>3095</v>
      </c>
      <c r="C577" s="23" t="n">
        <v>46122</v>
      </c>
      <c r="D577" s="21" t="s">
        <v>2832</v>
      </c>
      <c r="E577" s="21" t="s">
        <v>2748</v>
      </c>
      <c r="F577" s="12" t="n">
        <v>8</v>
      </c>
      <c r="G577" s="19" t="n">
        <v>19.65</v>
      </c>
      <c r="H577" s="19" t="n">
        <v>11.23</v>
      </c>
      <c r="I577" s="19" t="n">
        <f aca="false">ROUND(F577*G577,2)</f>
        <v>157.2</v>
      </c>
      <c r="J577" s="19" t="n">
        <f aca="false">ROUND(F577*H577,2)</f>
        <v>89.84</v>
      </c>
      <c r="K577" s="19" t="n">
        <f aca="false">INDEX(Pricebook!$L$2:$L$1401,MATCH(D577,Pricebook!$A$2:$A$1401,0))</f>
        <v>21.7</v>
      </c>
      <c r="L577" s="19" t="n">
        <f aca="false">ROUND(F577*K577,2)</f>
        <v>173.6</v>
      </c>
      <c r="M577" s="24" t="n">
        <f aca="false">DATE(YEAR(C577),MONTH(C577),1)</f>
        <v>46113</v>
      </c>
    </row>
    <row r="578" customFormat="false" ht="15" hidden="false" customHeight="false" outlineLevel="0" collapsed="false">
      <c r="A578" s="21" t="s">
        <v>3094</v>
      </c>
      <c r="B578" s="21" t="s">
        <v>3095</v>
      </c>
      <c r="C578" s="23" t="n">
        <v>46122</v>
      </c>
      <c r="D578" s="21" t="s">
        <v>2774</v>
      </c>
      <c r="E578" s="21" t="s">
        <v>2748</v>
      </c>
      <c r="F578" s="12" t="n">
        <v>2</v>
      </c>
      <c r="G578" s="19" t="n">
        <v>5.4</v>
      </c>
      <c r="H578" s="19" t="n">
        <v>3.06</v>
      </c>
      <c r="I578" s="19" t="n">
        <f aca="false">ROUND(F578*G578,2)</f>
        <v>10.8</v>
      </c>
      <c r="J578" s="19" t="n">
        <f aca="false">ROUND(F578*H578,2)</f>
        <v>6.12</v>
      </c>
      <c r="K578" s="19" t="n">
        <f aca="false">INDEX(Pricebook!$L$2:$L$1401,MATCH(D578,Pricebook!$A$2:$A$1401,0))</f>
        <v>5.9</v>
      </c>
      <c r="L578" s="19" t="n">
        <f aca="false">ROUND(F578*K578,2)</f>
        <v>11.8</v>
      </c>
      <c r="M578" s="24" t="n">
        <f aca="false">DATE(YEAR(C578),MONTH(C578),1)</f>
        <v>46113</v>
      </c>
    </row>
    <row r="579" customFormat="false" ht="15" hidden="false" customHeight="false" outlineLevel="0" collapsed="false">
      <c r="A579" s="21" t="s">
        <v>3094</v>
      </c>
      <c r="B579" s="21" t="s">
        <v>3095</v>
      </c>
      <c r="C579" s="23" t="n">
        <v>46122</v>
      </c>
      <c r="D579" s="21" t="s">
        <v>2557</v>
      </c>
      <c r="E579" s="21" t="s">
        <v>2466</v>
      </c>
      <c r="F579" s="12" t="n">
        <v>1</v>
      </c>
      <c r="G579" s="19" t="n">
        <v>354.6</v>
      </c>
      <c r="H579" s="19" t="n">
        <v>217.13</v>
      </c>
      <c r="I579" s="19" t="n">
        <f aca="false">ROUND(F579*G579,2)</f>
        <v>354.6</v>
      </c>
      <c r="J579" s="19" t="n">
        <f aca="false">ROUND(F579*H579,2)</f>
        <v>217.13</v>
      </c>
      <c r="K579" s="19" t="n">
        <f aca="false">INDEX(Pricebook!$L$2:$L$1401,MATCH(D579,Pricebook!$A$2:$A$1401,0))</f>
        <v>371</v>
      </c>
      <c r="L579" s="19" t="n">
        <f aca="false">ROUND(F579*K579,2)</f>
        <v>371</v>
      </c>
      <c r="M579" s="24" t="n">
        <f aca="false">DATE(YEAR(C579),MONTH(C579),1)</f>
        <v>46113</v>
      </c>
    </row>
    <row r="580" customFormat="false" ht="15" hidden="false" customHeight="false" outlineLevel="0" collapsed="false">
      <c r="A580" s="21" t="s">
        <v>3094</v>
      </c>
      <c r="B580" s="21" t="s">
        <v>3095</v>
      </c>
      <c r="C580" s="23" t="n">
        <v>46122</v>
      </c>
      <c r="D580" s="21" t="s">
        <v>2523</v>
      </c>
      <c r="E580" s="21" t="s">
        <v>2466</v>
      </c>
      <c r="F580" s="12" t="n">
        <v>2</v>
      </c>
      <c r="G580" s="19" t="n">
        <v>138.85</v>
      </c>
      <c r="H580" s="19" t="n">
        <v>85</v>
      </c>
      <c r="I580" s="19" t="n">
        <f aca="false">ROUND(F580*G580,2)</f>
        <v>277.7</v>
      </c>
      <c r="J580" s="19" t="n">
        <f aca="false">ROUND(F580*H580,2)</f>
        <v>170</v>
      </c>
      <c r="K580" s="19" t="n">
        <f aca="false">INDEX(Pricebook!$L$2:$L$1401,MATCH(D580,Pricebook!$A$2:$A$1401,0))</f>
        <v>145.25</v>
      </c>
      <c r="L580" s="19" t="n">
        <f aca="false">ROUND(F580*K580,2)</f>
        <v>290.5</v>
      </c>
      <c r="M580" s="24" t="n">
        <f aca="false">DATE(YEAR(C580),MONTH(C580),1)</f>
        <v>46113</v>
      </c>
    </row>
    <row r="581" customFormat="false" ht="15" hidden="false" customHeight="false" outlineLevel="0" collapsed="false">
      <c r="A581" s="21" t="s">
        <v>3094</v>
      </c>
      <c r="B581" s="21" t="s">
        <v>3095</v>
      </c>
      <c r="C581" s="23" t="n">
        <v>46122</v>
      </c>
      <c r="D581" s="21" t="s">
        <v>2836</v>
      </c>
      <c r="E581" s="21" t="s">
        <v>2748</v>
      </c>
      <c r="F581" s="12" t="n">
        <v>9</v>
      </c>
      <c r="G581" s="19" t="n">
        <v>5.45</v>
      </c>
      <c r="H581" s="19" t="n">
        <v>3.07</v>
      </c>
      <c r="I581" s="19" t="n">
        <f aca="false">ROUND(F581*G581,2)</f>
        <v>49.05</v>
      </c>
      <c r="J581" s="19" t="n">
        <f aca="false">ROUND(F581*H581,2)</f>
        <v>27.63</v>
      </c>
      <c r="K581" s="19" t="n">
        <f aca="false">INDEX(Pricebook!$L$2:$L$1401,MATCH(D581,Pricebook!$A$2:$A$1401,0))</f>
        <v>5.95</v>
      </c>
      <c r="L581" s="19" t="n">
        <f aca="false">ROUND(F581*K581,2)</f>
        <v>53.55</v>
      </c>
      <c r="M581" s="24" t="n">
        <f aca="false">DATE(YEAR(C581),MONTH(C581),1)</f>
        <v>46113</v>
      </c>
    </row>
    <row r="582" customFormat="false" ht="15" hidden="false" customHeight="false" outlineLevel="0" collapsed="false">
      <c r="A582" s="21" t="s">
        <v>3096</v>
      </c>
      <c r="B582" s="21" t="s">
        <v>3097</v>
      </c>
      <c r="C582" s="23" t="n">
        <v>46122</v>
      </c>
      <c r="D582" s="21" t="s">
        <v>2497</v>
      </c>
      <c r="E582" s="21" t="s">
        <v>2466</v>
      </c>
      <c r="F582" s="12" t="n">
        <v>3</v>
      </c>
      <c r="G582" s="19" t="n">
        <v>42.2</v>
      </c>
      <c r="H582" s="19" t="n">
        <v>25.96</v>
      </c>
      <c r="I582" s="19" t="n">
        <f aca="false">ROUND(F582*G582,2)</f>
        <v>126.6</v>
      </c>
      <c r="J582" s="19" t="n">
        <f aca="false">ROUND(F582*H582,2)</f>
        <v>77.88</v>
      </c>
      <c r="K582" s="19" t="n">
        <f aca="false">INDEX(Pricebook!$L$2:$L$1401,MATCH(D582,Pricebook!$A$2:$A$1401,0))</f>
        <v>44.35</v>
      </c>
      <c r="L582" s="19" t="n">
        <f aca="false">ROUND(F582*K582,2)</f>
        <v>133.05</v>
      </c>
      <c r="M582" s="24" t="n">
        <f aca="false">DATE(YEAR(C582),MONTH(C582),1)</f>
        <v>46113</v>
      </c>
    </row>
    <row r="583" customFormat="false" ht="15" hidden="false" customHeight="false" outlineLevel="0" collapsed="false">
      <c r="A583" s="21" t="s">
        <v>3096</v>
      </c>
      <c r="B583" s="21" t="s">
        <v>3097</v>
      </c>
      <c r="C583" s="23" t="n">
        <v>46122</v>
      </c>
      <c r="D583" s="21" t="s">
        <v>201</v>
      </c>
      <c r="E583" s="21" t="s">
        <v>108</v>
      </c>
      <c r="F583" s="12" t="n">
        <v>3</v>
      </c>
      <c r="G583" s="19" t="n">
        <v>27.95</v>
      </c>
      <c r="H583" s="19" t="n">
        <v>20.11</v>
      </c>
      <c r="I583" s="19" t="n">
        <f aca="false">ROUND(F583*G583,2)</f>
        <v>83.85</v>
      </c>
      <c r="J583" s="19" t="n">
        <f aca="false">ROUND(F583*H583,2)</f>
        <v>60.33</v>
      </c>
      <c r="K583" s="19" t="n">
        <f aca="false">INDEX(Pricebook!$L$2:$L$1401,MATCH(D583,Pricebook!$A$2:$A$1401,0))</f>
        <v>30.35</v>
      </c>
      <c r="L583" s="19" t="n">
        <f aca="false">ROUND(F583*K583,2)</f>
        <v>91.05</v>
      </c>
      <c r="M583" s="24" t="n">
        <f aca="false">DATE(YEAR(C583),MONTH(C583),1)</f>
        <v>46113</v>
      </c>
    </row>
    <row r="584" customFormat="false" ht="15" hidden="false" customHeight="false" outlineLevel="0" collapsed="false">
      <c r="A584" s="21" t="s">
        <v>3096</v>
      </c>
      <c r="B584" s="21" t="s">
        <v>3097</v>
      </c>
      <c r="C584" s="23" t="n">
        <v>46122</v>
      </c>
      <c r="D584" s="21" t="s">
        <v>503</v>
      </c>
      <c r="E584" s="21" t="s">
        <v>366</v>
      </c>
      <c r="F584" s="12" t="n">
        <v>1</v>
      </c>
      <c r="G584" s="19" t="n">
        <v>11.2</v>
      </c>
      <c r="H584" s="19" t="n">
        <v>7.68</v>
      </c>
      <c r="I584" s="19" t="n">
        <f aca="false">ROUND(F584*G584,2)</f>
        <v>11.2</v>
      </c>
      <c r="J584" s="19" t="n">
        <f aca="false">ROUND(F584*H584,2)</f>
        <v>7.68</v>
      </c>
      <c r="K584" s="19" t="n">
        <f aca="false">INDEX(Pricebook!$L$2:$L$1401,MATCH(D584,Pricebook!$A$2:$A$1401,0))</f>
        <v>12.05</v>
      </c>
      <c r="L584" s="19" t="n">
        <f aca="false">ROUND(F584*K584,2)</f>
        <v>12.05</v>
      </c>
      <c r="M584" s="24" t="n">
        <f aca="false">DATE(YEAR(C584),MONTH(C584),1)</f>
        <v>46113</v>
      </c>
    </row>
    <row r="585" customFormat="false" ht="15" hidden="false" customHeight="false" outlineLevel="0" collapsed="false">
      <c r="A585" s="21" t="s">
        <v>3096</v>
      </c>
      <c r="B585" s="21" t="s">
        <v>3097</v>
      </c>
      <c r="C585" s="23" t="n">
        <v>46122</v>
      </c>
      <c r="D585" s="21" t="s">
        <v>773</v>
      </c>
      <c r="E585" s="21" t="s">
        <v>366</v>
      </c>
      <c r="F585" s="12" t="n">
        <v>1</v>
      </c>
      <c r="G585" s="19" t="n">
        <v>78.4</v>
      </c>
      <c r="H585" s="19" t="n">
        <v>59.78</v>
      </c>
      <c r="I585" s="19" t="n">
        <f aca="false">ROUND(F585*G585,2)</f>
        <v>78.4</v>
      </c>
      <c r="J585" s="19" t="n">
        <f aca="false">ROUND(F585*H585,2)</f>
        <v>59.78</v>
      </c>
      <c r="K585" s="19" t="n">
        <f aca="false">INDEX(Pricebook!$L$2:$L$1401,MATCH(D585,Pricebook!$A$2:$A$1401,0))</f>
        <v>84.9</v>
      </c>
      <c r="L585" s="19" t="n">
        <f aca="false">ROUND(F585*K585,2)</f>
        <v>84.9</v>
      </c>
      <c r="M585" s="24" t="n">
        <f aca="false">DATE(YEAR(C585),MONTH(C585),1)</f>
        <v>46113</v>
      </c>
    </row>
    <row r="586" customFormat="false" ht="15" hidden="false" customHeight="false" outlineLevel="0" collapsed="false">
      <c r="A586" s="21" t="s">
        <v>3096</v>
      </c>
      <c r="B586" s="21" t="s">
        <v>3097</v>
      </c>
      <c r="C586" s="23" t="n">
        <v>46122</v>
      </c>
      <c r="D586" s="21" t="s">
        <v>2489</v>
      </c>
      <c r="E586" s="21" t="s">
        <v>2466</v>
      </c>
      <c r="F586" s="12" t="n">
        <v>1</v>
      </c>
      <c r="G586" s="19" t="n">
        <v>101.75</v>
      </c>
      <c r="H586" s="19" t="n">
        <v>71.97</v>
      </c>
      <c r="I586" s="19" t="n">
        <f aca="false">ROUND(F586*G586,2)</f>
        <v>101.75</v>
      </c>
      <c r="J586" s="19" t="n">
        <f aca="false">ROUND(F586*H586,2)</f>
        <v>71.97</v>
      </c>
      <c r="K586" s="19" t="n">
        <f aca="false">INDEX(Pricebook!$L$2:$L$1401,MATCH(D586,Pricebook!$A$2:$A$1401,0))</f>
        <v>106.95</v>
      </c>
      <c r="L586" s="19" t="n">
        <f aca="false">ROUND(F586*K586,2)</f>
        <v>106.95</v>
      </c>
      <c r="M586" s="24" t="n">
        <f aca="false">DATE(YEAR(C586),MONTH(C586),1)</f>
        <v>46113</v>
      </c>
    </row>
    <row r="587" customFormat="false" ht="15" hidden="false" customHeight="false" outlineLevel="0" collapsed="false">
      <c r="A587" s="21" t="s">
        <v>3096</v>
      </c>
      <c r="B587" s="21" t="s">
        <v>3097</v>
      </c>
      <c r="C587" s="23" t="n">
        <v>46122</v>
      </c>
      <c r="D587" s="21" t="s">
        <v>721</v>
      </c>
      <c r="E587" s="21" t="s">
        <v>366</v>
      </c>
      <c r="F587" s="12" t="n">
        <v>2</v>
      </c>
      <c r="G587" s="19" t="n">
        <v>30.45</v>
      </c>
      <c r="H587" s="19" t="n">
        <v>20.98</v>
      </c>
      <c r="I587" s="19" t="n">
        <f aca="false">ROUND(F587*G587,2)</f>
        <v>60.9</v>
      </c>
      <c r="J587" s="19" t="n">
        <f aca="false">ROUND(F587*H587,2)</f>
        <v>41.96</v>
      </c>
      <c r="K587" s="19" t="n">
        <f aca="false">INDEX(Pricebook!$L$2:$L$1401,MATCH(D587,Pricebook!$A$2:$A$1401,0))</f>
        <v>32.9</v>
      </c>
      <c r="L587" s="19" t="n">
        <f aca="false">ROUND(F587*K587,2)</f>
        <v>65.8</v>
      </c>
      <c r="M587" s="24" t="n">
        <f aca="false">DATE(YEAR(C587),MONTH(C587),1)</f>
        <v>46113</v>
      </c>
    </row>
    <row r="588" customFormat="false" ht="15" hidden="false" customHeight="false" outlineLevel="0" collapsed="false">
      <c r="A588" s="21" t="s">
        <v>3096</v>
      </c>
      <c r="B588" s="21" t="s">
        <v>3097</v>
      </c>
      <c r="C588" s="23" t="n">
        <v>46122</v>
      </c>
      <c r="D588" s="21" t="s">
        <v>281</v>
      </c>
      <c r="E588" s="21" t="s">
        <v>108</v>
      </c>
      <c r="F588" s="12" t="n">
        <v>2</v>
      </c>
      <c r="G588" s="19" t="n">
        <v>16.1</v>
      </c>
      <c r="H588" s="19" t="n">
        <v>12.42</v>
      </c>
      <c r="I588" s="19" t="n">
        <f aca="false">ROUND(F588*G588,2)</f>
        <v>32.2</v>
      </c>
      <c r="J588" s="19" t="n">
        <f aca="false">ROUND(F588*H588,2)</f>
        <v>24.84</v>
      </c>
      <c r="K588" s="19" t="n">
        <f aca="false">INDEX(Pricebook!$L$2:$L$1401,MATCH(D588,Pricebook!$A$2:$A$1401,0))</f>
        <v>16.1</v>
      </c>
      <c r="L588" s="19" t="n">
        <f aca="false">ROUND(F588*K588,2)</f>
        <v>32.2</v>
      </c>
      <c r="M588" s="24" t="n">
        <f aca="false">DATE(YEAR(C588),MONTH(C588),1)</f>
        <v>46113</v>
      </c>
    </row>
    <row r="589" customFormat="false" ht="15" hidden="false" customHeight="false" outlineLevel="0" collapsed="false">
      <c r="A589" s="21" t="s">
        <v>3096</v>
      </c>
      <c r="B589" s="21" t="s">
        <v>3097</v>
      </c>
      <c r="C589" s="23" t="n">
        <v>46122</v>
      </c>
      <c r="D589" s="21" t="s">
        <v>533</v>
      </c>
      <c r="E589" s="21" t="s">
        <v>366</v>
      </c>
      <c r="F589" s="12" t="n">
        <v>4</v>
      </c>
      <c r="G589" s="19" t="n">
        <v>15.55</v>
      </c>
      <c r="H589" s="19" t="n">
        <v>10.58</v>
      </c>
      <c r="I589" s="19" t="n">
        <f aca="false">ROUND(F589*G589,2)</f>
        <v>62.2</v>
      </c>
      <c r="J589" s="19" t="n">
        <f aca="false">ROUND(F589*H589,2)</f>
        <v>42.32</v>
      </c>
      <c r="K589" s="19" t="n">
        <f aca="false">INDEX(Pricebook!$L$2:$L$1401,MATCH(D589,Pricebook!$A$2:$A$1401,0))</f>
        <v>16.6</v>
      </c>
      <c r="L589" s="19" t="n">
        <f aca="false">ROUND(F589*K589,2)</f>
        <v>66.4</v>
      </c>
      <c r="M589" s="24" t="n">
        <f aca="false">DATE(YEAR(C589),MONTH(C589),1)</f>
        <v>46113</v>
      </c>
    </row>
    <row r="590" customFormat="false" ht="15" hidden="false" customHeight="false" outlineLevel="0" collapsed="false">
      <c r="A590" s="21" t="s">
        <v>3096</v>
      </c>
      <c r="B590" s="21" t="s">
        <v>3097</v>
      </c>
      <c r="C590" s="23" t="n">
        <v>46122</v>
      </c>
      <c r="D590" s="21" t="s">
        <v>685</v>
      </c>
      <c r="E590" s="21" t="s">
        <v>366</v>
      </c>
      <c r="F590" s="12" t="n">
        <v>3</v>
      </c>
      <c r="G590" s="19" t="n">
        <v>53.3</v>
      </c>
      <c r="H590" s="19" t="n">
        <v>36.77</v>
      </c>
      <c r="I590" s="19" t="n">
        <f aca="false">ROUND(F590*G590,2)</f>
        <v>159.9</v>
      </c>
      <c r="J590" s="19" t="n">
        <f aca="false">ROUND(F590*H590,2)</f>
        <v>110.31</v>
      </c>
      <c r="K590" s="19" t="n">
        <f aca="false">INDEX(Pricebook!$L$2:$L$1401,MATCH(D590,Pricebook!$A$2:$A$1401,0))</f>
        <v>57.7</v>
      </c>
      <c r="L590" s="19" t="n">
        <f aca="false">ROUND(F590*K590,2)</f>
        <v>173.1</v>
      </c>
      <c r="M590" s="24" t="n">
        <f aca="false">DATE(YEAR(C590),MONTH(C590),1)</f>
        <v>46113</v>
      </c>
    </row>
    <row r="591" customFormat="false" ht="15" hidden="false" customHeight="false" outlineLevel="0" collapsed="false">
      <c r="A591" s="21" t="s">
        <v>3096</v>
      </c>
      <c r="B591" s="21" t="s">
        <v>3097</v>
      </c>
      <c r="C591" s="23" t="n">
        <v>46122</v>
      </c>
      <c r="D591" s="21" t="s">
        <v>1152</v>
      </c>
      <c r="E591" s="21" t="s">
        <v>971</v>
      </c>
      <c r="F591" s="12" t="n">
        <v>1</v>
      </c>
      <c r="G591" s="19" t="n">
        <v>76.15</v>
      </c>
      <c r="H591" s="19" t="n">
        <v>59.75</v>
      </c>
      <c r="I591" s="19" t="n">
        <f aca="false">ROUND(F591*G591,2)</f>
        <v>76.15</v>
      </c>
      <c r="J591" s="19" t="n">
        <f aca="false">ROUND(F591*H591,2)</f>
        <v>59.75</v>
      </c>
      <c r="K591" s="19" t="n">
        <f aca="false">INDEX(Pricebook!$L$2:$L$1401,MATCH(D591,Pricebook!$A$2:$A$1401,0))</f>
        <v>89.05</v>
      </c>
      <c r="L591" s="19" t="n">
        <f aca="false">ROUND(F591*K591,2)</f>
        <v>89.05</v>
      </c>
      <c r="M591" s="24" t="n">
        <f aca="false">DATE(YEAR(C591),MONTH(C591),1)</f>
        <v>46113</v>
      </c>
    </row>
    <row r="592" customFormat="false" ht="15" hidden="false" customHeight="false" outlineLevel="0" collapsed="false">
      <c r="A592" s="21" t="s">
        <v>3096</v>
      </c>
      <c r="B592" s="21" t="s">
        <v>3097</v>
      </c>
      <c r="C592" s="23" t="n">
        <v>46122</v>
      </c>
      <c r="D592" s="21" t="s">
        <v>216</v>
      </c>
      <c r="E592" s="21" t="s">
        <v>108</v>
      </c>
      <c r="F592" s="12" t="n">
        <v>1</v>
      </c>
      <c r="G592" s="19" t="n">
        <v>92.35</v>
      </c>
      <c r="H592" s="19" t="n">
        <v>74.53</v>
      </c>
      <c r="I592" s="19" t="n">
        <f aca="false">ROUND(F592*G592,2)</f>
        <v>92.35</v>
      </c>
      <c r="J592" s="19" t="n">
        <f aca="false">ROUND(F592*H592,2)</f>
        <v>74.53</v>
      </c>
      <c r="K592" s="19" t="n">
        <f aca="false">INDEX(Pricebook!$L$2:$L$1401,MATCH(D592,Pricebook!$A$2:$A$1401,0))</f>
        <v>100.9</v>
      </c>
      <c r="L592" s="19" t="n">
        <f aca="false">ROUND(F592*K592,2)</f>
        <v>100.9</v>
      </c>
      <c r="M592" s="24" t="n">
        <f aca="false">DATE(YEAR(C592),MONTH(C592),1)</f>
        <v>46113</v>
      </c>
    </row>
    <row r="593" customFormat="false" ht="15" hidden="false" customHeight="false" outlineLevel="0" collapsed="false">
      <c r="A593" s="21" t="s">
        <v>3096</v>
      </c>
      <c r="B593" s="21" t="s">
        <v>3097</v>
      </c>
      <c r="C593" s="23" t="n">
        <v>46122</v>
      </c>
      <c r="D593" s="21" t="s">
        <v>378</v>
      </c>
      <c r="E593" s="21" t="s">
        <v>366</v>
      </c>
      <c r="F593" s="12" t="n">
        <v>1</v>
      </c>
      <c r="G593" s="19" t="n">
        <v>10</v>
      </c>
      <c r="H593" s="19" t="n">
        <v>6.78</v>
      </c>
      <c r="I593" s="19" t="n">
        <f aca="false">ROUND(F593*G593,2)</f>
        <v>10</v>
      </c>
      <c r="J593" s="19" t="n">
        <f aca="false">ROUND(F593*H593,2)</f>
        <v>6.78</v>
      </c>
      <c r="K593" s="19" t="n">
        <f aca="false">INDEX(Pricebook!$L$2:$L$1401,MATCH(D593,Pricebook!$A$2:$A$1401,0))</f>
        <v>10.65</v>
      </c>
      <c r="L593" s="19" t="n">
        <f aca="false">ROUND(F593*K593,2)</f>
        <v>10.65</v>
      </c>
      <c r="M593" s="24" t="n">
        <f aca="false">DATE(YEAR(C593),MONTH(C593),1)</f>
        <v>46113</v>
      </c>
    </row>
    <row r="594" customFormat="false" ht="15" hidden="false" customHeight="false" outlineLevel="0" collapsed="false">
      <c r="A594" s="21" t="s">
        <v>3096</v>
      </c>
      <c r="B594" s="21" t="s">
        <v>3097</v>
      </c>
      <c r="C594" s="23" t="n">
        <v>46122</v>
      </c>
      <c r="D594" s="21" t="s">
        <v>2509</v>
      </c>
      <c r="E594" s="21" t="s">
        <v>2466</v>
      </c>
      <c r="F594" s="12" t="n">
        <v>8</v>
      </c>
      <c r="G594" s="19" t="n">
        <v>7.3</v>
      </c>
      <c r="H594" s="19" t="n">
        <v>4.47</v>
      </c>
      <c r="I594" s="19" t="n">
        <f aca="false">ROUND(F594*G594,2)</f>
        <v>58.4</v>
      </c>
      <c r="J594" s="19" t="n">
        <f aca="false">ROUND(F594*H594,2)</f>
        <v>35.76</v>
      </c>
      <c r="K594" s="19" t="n">
        <f aca="false">INDEX(Pricebook!$L$2:$L$1401,MATCH(D594,Pricebook!$A$2:$A$1401,0))</f>
        <v>7.65</v>
      </c>
      <c r="L594" s="19" t="n">
        <f aca="false">ROUND(F594*K594,2)</f>
        <v>61.2</v>
      </c>
      <c r="M594" s="24" t="n">
        <f aca="false">DATE(YEAR(C594),MONTH(C594),1)</f>
        <v>46113</v>
      </c>
    </row>
    <row r="595" customFormat="false" ht="15" hidden="false" customHeight="false" outlineLevel="0" collapsed="false">
      <c r="A595" s="21" t="s">
        <v>3098</v>
      </c>
      <c r="B595" s="21" t="s">
        <v>3073</v>
      </c>
      <c r="C595" s="23" t="n">
        <v>46123</v>
      </c>
      <c r="D595" s="21" t="s">
        <v>1134</v>
      </c>
      <c r="E595" s="21" t="s">
        <v>971</v>
      </c>
      <c r="F595" s="12" t="n">
        <v>9</v>
      </c>
      <c r="G595" s="19" t="n">
        <v>26.95</v>
      </c>
      <c r="H595" s="19" t="n">
        <v>22.24</v>
      </c>
      <c r="I595" s="19" t="n">
        <f aca="false">ROUND(F595*G595,2)</f>
        <v>242.55</v>
      </c>
      <c r="J595" s="19" t="n">
        <f aca="false">ROUND(F595*H595,2)</f>
        <v>200.16</v>
      </c>
      <c r="K595" s="19" t="n">
        <f aca="false">INDEX(Pricebook!$L$2:$L$1401,MATCH(D595,Pricebook!$A$2:$A$1401,0))</f>
        <v>26.95</v>
      </c>
      <c r="L595" s="19" t="n">
        <f aca="false">ROUND(F595*K595,2)</f>
        <v>242.55</v>
      </c>
      <c r="M595" s="24" t="n">
        <f aca="false">DATE(YEAR(C595),MONTH(C595),1)</f>
        <v>46113</v>
      </c>
    </row>
    <row r="596" customFormat="false" ht="15" hidden="false" customHeight="false" outlineLevel="0" collapsed="false">
      <c r="A596" s="21" t="s">
        <v>3098</v>
      </c>
      <c r="B596" s="21" t="s">
        <v>3073</v>
      </c>
      <c r="C596" s="23" t="n">
        <v>46123</v>
      </c>
      <c r="D596" s="21" t="s">
        <v>171</v>
      </c>
      <c r="E596" s="21" t="s">
        <v>108</v>
      </c>
      <c r="F596" s="12" t="n">
        <v>1</v>
      </c>
      <c r="G596" s="19" t="n">
        <v>80</v>
      </c>
      <c r="H596" s="19" t="n">
        <v>57.54</v>
      </c>
      <c r="I596" s="19" t="n">
        <f aca="false">ROUND(F596*G596,2)</f>
        <v>80</v>
      </c>
      <c r="J596" s="19" t="n">
        <f aca="false">ROUND(F596*H596,2)</f>
        <v>57.54</v>
      </c>
      <c r="K596" s="19" t="n">
        <f aca="false">INDEX(Pricebook!$L$2:$L$1401,MATCH(D596,Pricebook!$A$2:$A$1401,0))</f>
        <v>86.8</v>
      </c>
      <c r="L596" s="19" t="n">
        <f aca="false">ROUND(F596*K596,2)</f>
        <v>86.8</v>
      </c>
      <c r="M596" s="24" t="n">
        <f aca="false">DATE(YEAR(C596),MONTH(C596),1)</f>
        <v>46113</v>
      </c>
    </row>
    <row r="597" customFormat="false" ht="15" hidden="false" customHeight="false" outlineLevel="0" collapsed="false">
      <c r="A597" s="21" t="s">
        <v>3098</v>
      </c>
      <c r="B597" s="21" t="s">
        <v>3073</v>
      </c>
      <c r="C597" s="23" t="n">
        <v>46123</v>
      </c>
      <c r="D597" s="21" t="s">
        <v>923</v>
      </c>
      <c r="E597" s="21" t="s">
        <v>366</v>
      </c>
      <c r="F597" s="12" t="n">
        <v>2</v>
      </c>
      <c r="G597" s="19" t="n">
        <v>278.1</v>
      </c>
      <c r="H597" s="19" t="n">
        <v>193.07</v>
      </c>
      <c r="I597" s="19" t="n">
        <f aca="false">ROUND(F597*G597,2)</f>
        <v>556.2</v>
      </c>
      <c r="J597" s="19" t="n">
        <f aca="false">ROUND(F597*H597,2)</f>
        <v>386.14</v>
      </c>
      <c r="K597" s="19" t="n">
        <f aca="false">INDEX(Pricebook!$L$2:$L$1401,MATCH(D597,Pricebook!$A$2:$A$1401,0))</f>
        <v>302.75</v>
      </c>
      <c r="L597" s="19" t="n">
        <f aca="false">ROUND(F597*K597,2)</f>
        <v>605.5</v>
      </c>
      <c r="M597" s="24" t="n">
        <f aca="false">DATE(YEAR(C597),MONTH(C597),1)</f>
        <v>46113</v>
      </c>
    </row>
    <row r="598" customFormat="false" ht="15" hidden="false" customHeight="false" outlineLevel="0" collapsed="false">
      <c r="A598" s="21" t="s">
        <v>3098</v>
      </c>
      <c r="B598" s="21" t="s">
        <v>3073</v>
      </c>
      <c r="C598" s="23" t="n">
        <v>46123</v>
      </c>
      <c r="D598" s="21" t="s">
        <v>430</v>
      </c>
      <c r="E598" s="21" t="s">
        <v>366</v>
      </c>
      <c r="F598" s="12" t="n">
        <v>2</v>
      </c>
      <c r="G598" s="19" t="n">
        <v>121.8</v>
      </c>
      <c r="H598" s="19" t="n">
        <v>83.87</v>
      </c>
      <c r="I598" s="19" t="n">
        <f aca="false">ROUND(F598*G598,2)</f>
        <v>243.6</v>
      </c>
      <c r="J598" s="19" t="n">
        <f aca="false">ROUND(F598*H598,2)</f>
        <v>167.74</v>
      </c>
      <c r="K598" s="19" t="n">
        <f aca="false">INDEX(Pricebook!$L$2:$L$1401,MATCH(D598,Pricebook!$A$2:$A$1401,0))</f>
        <v>131.55</v>
      </c>
      <c r="L598" s="19" t="n">
        <f aca="false">ROUND(F598*K598,2)</f>
        <v>263.1</v>
      </c>
      <c r="M598" s="24" t="n">
        <f aca="false">DATE(YEAR(C598),MONTH(C598),1)</f>
        <v>46113</v>
      </c>
    </row>
    <row r="599" customFormat="false" ht="15" hidden="false" customHeight="false" outlineLevel="0" collapsed="false">
      <c r="A599" s="21" t="s">
        <v>3098</v>
      </c>
      <c r="B599" s="21" t="s">
        <v>3073</v>
      </c>
      <c r="C599" s="23" t="n">
        <v>46123</v>
      </c>
      <c r="D599" s="21" t="s">
        <v>283</v>
      </c>
      <c r="E599" s="21" t="s">
        <v>108</v>
      </c>
      <c r="F599" s="12" t="n">
        <v>1</v>
      </c>
      <c r="G599" s="19" t="n">
        <v>204</v>
      </c>
      <c r="H599" s="19" t="n">
        <v>146.27</v>
      </c>
      <c r="I599" s="19" t="n">
        <f aca="false">ROUND(F599*G599,2)</f>
        <v>204</v>
      </c>
      <c r="J599" s="19" t="n">
        <f aca="false">ROUND(F599*H599,2)</f>
        <v>146.27</v>
      </c>
      <c r="K599" s="19" t="n">
        <f aca="false">INDEX(Pricebook!$L$2:$L$1401,MATCH(D599,Pricebook!$A$2:$A$1401,0))</f>
        <v>220.65</v>
      </c>
      <c r="L599" s="19" t="n">
        <f aca="false">ROUND(F599*K599,2)</f>
        <v>220.65</v>
      </c>
      <c r="M599" s="24" t="n">
        <f aca="false">DATE(YEAR(C599),MONTH(C599),1)</f>
        <v>46113</v>
      </c>
    </row>
    <row r="600" customFormat="false" ht="15" hidden="false" customHeight="false" outlineLevel="0" collapsed="false">
      <c r="A600" s="21" t="s">
        <v>3098</v>
      </c>
      <c r="B600" s="21" t="s">
        <v>3073</v>
      </c>
      <c r="C600" s="23" t="n">
        <v>46123</v>
      </c>
      <c r="D600" s="21" t="s">
        <v>1262</v>
      </c>
      <c r="E600" s="21" t="s">
        <v>971</v>
      </c>
      <c r="F600" s="12" t="n">
        <v>1</v>
      </c>
      <c r="G600" s="19" t="n">
        <v>514.3</v>
      </c>
      <c r="H600" s="19" t="n">
        <v>378.59</v>
      </c>
      <c r="I600" s="19" t="n">
        <f aca="false">ROUND(F600*G600,2)</f>
        <v>514.3</v>
      </c>
      <c r="J600" s="19" t="n">
        <f aca="false">ROUND(F600*H600,2)</f>
        <v>378.59</v>
      </c>
      <c r="K600" s="19" t="n">
        <f aca="false">INDEX(Pricebook!$L$2:$L$1401,MATCH(D600,Pricebook!$A$2:$A$1401,0))</f>
        <v>596.25</v>
      </c>
      <c r="L600" s="19" t="n">
        <f aca="false">ROUND(F600*K600,2)</f>
        <v>596.25</v>
      </c>
      <c r="M600" s="24" t="n">
        <f aca="false">DATE(YEAR(C600),MONTH(C600),1)</f>
        <v>46113</v>
      </c>
    </row>
    <row r="601" customFormat="false" ht="15" hidden="false" customHeight="false" outlineLevel="0" collapsed="false">
      <c r="A601" s="21" t="s">
        <v>3098</v>
      </c>
      <c r="B601" s="21" t="s">
        <v>3073</v>
      </c>
      <c r="C601" s="23" t="n">
        <v>46123</v>
      </c>
      <c r="D601" s="21" t="s">
        <v>2442</v>
      </c>
      <c r="E601" s="21" t="s">
        <v>2202</v>
      </c>
      <c r="F601" s="12" t="n">
        <v>4</v>
      </c>
      <c r="G601" s="19" t="n">
        <v>44.85</v>
      </c>
      <c r="H601" s="19" t="n">
        <v>26.65</v>
      </c>
      <c r="I601" s="19" t="n">
        <f aca="false">ROUND(F601*G601,2)</f>
        <v>179.4</v>
      </c>
      <c r="J601" s="19" t="n">
        <f aca="false">ROUND(F601*H601,2)</f>
        <v>106.6</v>
      </c>
      <c r="K601" s="19" t="n">
        <f aca="false">INDEX(Pricebook!$L$2:$L$1401,MATCH(D601,Pricebook!$A$2:$A$1401,0))</f>
        <v>48.05</v>
      </c>
      <c r="L601" s="19" t="n">
        <f aca="false">ROUND(F601*K601,2)</f>
        <v>192.2</v>
      </c>
      <c r="M601" s="24" t="n">
        <f aca="false">DATE(YEAR(C601),MONTH(C601),1)</f>
        <v>46113</v>
      </c>
    </row>
    <row r="602" customFormat="false" ht="15" hidden="false" customHeight="false" outlineLevel="0" collapsed="false">
      <c r="A602" s="21" t="s">
        <v>3098</v>
      </c>
      <c r="B602" s="21" t="s">
        <v>3073</v>
      </c>
      <c r="C602" s="23" t="n">
        <v>46123</v>
      </c>
      <c r="D602" s="21" t="s">
        <v>749</v>
      </c>
      <c r="E602" s="21" t="s">
        <v>366</v>
      </c>
      <c r="F602" s="12" t="n">
        <v>1</v>
      </c>
      <c r="G602" s="19" t="n">
        <v>197.5</v>
      </c>
      <c r="H602" s="19" t="n">
        <v>135.2</v>
      </c>
      <c r="I602" s="19" t="n">
        <f aca="false">ROUND(F602*G602,2)</f>
        <v>197.5</v>
      </c>
      <c r="J602" s="19" t="n">
        <f aca="false">ROUND(F602*H602,2)</f>
        <v>135.2</v>
      </c>
      <c r="K602" s="19" t="n">
        <f aca="false">INDEX(Pricebook!$L$2:$L$1401,MATCH(D602,Pricebook!$A$2:$A$1401,0))</f>
        <v>212.05</v>
      </c>
      <c r="L602" s="19" t="n">
        <f aca="false">ROUND(F602*K602,2)</f>
        <v>212.05</v>
      </c>
      <c r="M602" s="24" t="n">
        <f aca="false">DATE(YEAR(C602),MONTH(C602),1)</f>
        <v>46113</v>
      </c>
    </row>
    <row r="603" customFormat="false" ht="15" hidden="false" customHeight="false" outlineLevel="0" collapsed="false">
      <c r="A603" s="21" t="s">
        <v>3098</v>
      </c>
      <c r="B603" s="21" t="s">
        <v>3073</v>
      </c>
      <c r="C603" s="23" t="n">
        <v>46123</v>
      </c>
      <c r="D603" s="21" t="s">
        <v>1236</v>
      </c>
      <c r="E603" s="21" t="s">
        <v>971</v>
      </c>
      <c r="F603" s="12" t="n">
        <v>1</v>
      </c>
      <c r="G603" s="19" t="n">
        <v>64</v>
      </c>
      <c r="H603" s="19" t="n">
        <v>50.75</v>
      </c>
      <c r="I603" s="19" t="n">
        <f aca="false">ROUND(F603*G603,2)</f>
        <v>64</v>
      </c>
      <c r="J603" s="19" t="n">
        <f aca="false">ROUND(F603*H603,2)</f>
        <v>50.75</v>
      </c>
      <c r="K603" s="19" t="n">
        <f aca="false">INDEX(Pricebook!$L$2:$L$1401,MATCH(D603,Pricebook!$A$2:$A$1401,0))</f>
        <v>70.4</v>
      </c>
      <c r="L603" s="19" t="n">
        <f aca="false">ROUND(F603*K603,2)</f>
        <v>70.4</v>
      </c>
      <c r="M603" s="24" t="n">
        <f aca="false">DATE(YEAR(C603),MONTH(C603),1)</f>
        <v>46113</v>
      </c>
    </row>
    <row r="604" customFormat="false" ht="15" hidden="false" customHeight="false" outlineLevel="0" collapsed="false">
      <c r="A604" s="21" t="s">
        <v>3098</v>
      </c>
      <c r="B604" s="21" t="s">
        <v>3073</v>
      </c>
      <c r="C604" s="23" t="n">
        <v>46123</v>
      </c>
      <c r="D604" s="21" t="s">
        <v>2321</v>
      </c>
      <c r="E604" s="21" t="s">
        <v>2202</v>
      </c>
      <c r="F604" s="12" t="n">
        <v>12</v>
      </c>
      <c r="G604" s="19" t="n">
        <v>9.7</v>
      </c>
      <c r="H604" s="19" t="n">
        <v>6.38</v>
      </c>
      <c r="I604" s="19" t="n">
        <f aca="false">ROUND(F604*G604,2)</f>
        <v>116.4</v>
      </c>
      <c r="J604" s="19" t="n">
        <f aca="false">ROUND(F604*H604,2)</f>
        <v>76.56</v>
      </c>
      <c r="K604" s="19" t="n">
        <f aca="false">INDEX(Pricebook!$L$2:$L$1401,MATCH(D604,Pricebook!$A$2:$A$1401,0))</f>
        <v>10.45</v>
      </c>
      <c r="L604" s="19" t="n">
        <f aca="false">ROUND(F604*K604,2)</f>
        <v>125.4</v>
      </c>
      <c r="M604" s="24" t="n">
        <f aca="false">DATE(YEAR(C604),MONTH(C604),1)</f>
        <v>46113</v>
      </c>
    </row>
    <row r="605" customFormat="false" ht="15" hidden="false" customHeight="false" outlineLevel="0" collapsed="false">
      <c r="A605" s="21" t="s">
        <v>3098</v>
      </c>
      <c r="B605" s="21" t="s">
        <v>3073</v>
      </c>
      <c r="C605" s="23" t="n">
        <v>46123</v>
      </c>
      <c r="D605" s="21" t="s">
        <v>2886</v>
      </c>
      <c r="E605" s="21" t="s">
        <v>2748</v>
      </c>
      <c r="F605" s="12" t="n">
        <v>5</v>
      </c>
      <c r="G605" s="19" t="n">
        <v>12.3</v>
      </c>
      <c r="H605" s="19" t="n">
        <v>6.91</v>
      </c>
      <c r="I605" s="19" t="n">
        <f aca="false">ROUND(F605*G605,2)</f>
        <v>61.5</v>
      </c>
      <c r="J605" s="19" t="n">
        <f aca="false">ROUND(F605*H605,2)</f>
        <v>34.55</v>
      </c>
      <c r="K605" s="19" t="n">
        <f aca="false">INDEX(Pricebook!$L$2:$L$1401,MATCH(D605,Pricebook!$A$2:$A$1401,0))</f>
        <v>13.35</v>
      </c>
      <c r="L605" s="19" t="n">
        <f aca="false">ROUND(F605*K605,2)</f>
        <v>66.75</v>
      </c>
      <c r="M605" s="24" t="n">
        <f aca="false">DATE(YEAR(C605),MONTH(C605),1)</f>
        <v>46113</v>
      </c>
    </row>
    <row r="606" customFormat="false" ht="15" hidden="false" customHeight="false" outlineLevel="0" collapsed="false">
      <c r="A606" s="21" t="s">
        <v>3098</v>
      </c>
      <c r="B606" s="21" t="s">
        <v>3073</v>
      </c>
      <c r="C606" s="23" t="n">
        <v>46123</v>
      </c>
      <c r="D606" s="21" t="s">
        <v>1188</v>
      </c>
      <c r="E606" s="21" t="s">
        <v>971</v>
      </c>
      <c r="F606" s="12" t="n">
        <v>36</v>
      </c>
      <c r="G606" s="19" t="n">
        <v>0.9</v>
      </c>
      <c r="H606" s="19" t="n">
        <v>0.64</v>
      </c>
      <c r="I606" s="19" t="n">
        <f aca="false">ROUND(F606*G606,2)</f>
        <v>32.4</v>
      </c>
      <c r="J606" s="19" t="n">
        <f aca="false">ROUND(F606*H606,2)</f>
        <v>23.04</v>
      </c>
      <c r="K606" s="19" t="n">
        <f aca="false">INDEX(Pricebook!$L$2:$L$1401,MATCH(D606,Pricebook!$A$2:$A$1401,0))</f>
        <v>1</v>
      </c>
      <c r="L606" s="19" t="n">
        <f aca="false">ROUND(F606*K606,2)</f>
        <v>36</v>
      </c>
      <c r="M606" s="24" t="n">
        <f aca="false">DATE(YEAR(C606),MONTH(C606),1)</f>
        <v>46113</v>
      </c>
    </row>
    <row r="607" customFormat="false" ht="15" hidden="false" customHeight="false" outlineLevel="0" collapsed="false">
      <c r="A607" s="21" t="s">
        <v>3098</v>
      </c>
      <c r="B607" s="21" t="s">
        <v>3073</v>
      </c>
      <c r="C607" s="23" t="n">
        <v>46123</v>
      </c>
      <c r="D607" s="21" t="s">
        <v>210</v>
      </c>
      <c r="E607" s="21" t="s">
        <v>108</v>
      </c>
      <c r="F607" s="12" t="n">
        <v>1</v>
      </c>
      <c r="G607" s="19" t="n">
        <v>197.15</v>
      </c>
      <c r="H607" s="19" t="n">
        <v>143.02</v>
      </c>
      <c r="I607" s="19" t="n">
        <f aca="false">ROUND(F607*G607,2)</f>
        <v>197.15</v>
      </c>
      <c r="J607" s="19" t="n">
        <f aca="false">ROUND(F607*H607,2)</f>
        <v>143.02</v>
      </c>
      <c r="K607" s="19" t="n">
        <f aca="false">INDEX(Pricebook!$L$2:$L$1401,MATCH(D607,Pricebook!$A$2:$A$1401,0))</f>
        <v>215.75</v>
      </c>
      <c r="L607" s="19" t="n">
        <f aca="false">ROUND(F607*K607,2)</f>
        <v>215.75</v>
      </c>
      <c r="M607" s="24" t="n">
        <f aca="false">DATE(YEAR(C607),MONTH(C607),1)</f>
        <v>46113</v>
      </c>
    </row>
    <row r="608" customFormat="false" ht="15" hidden="false" customHeight="false" outlineLevel="0" collapsed="false">
      <c r="A608" s="21" t="s">
        <v>3098</v>
      </c>
      <c r="B608" s="21" t="s">
        <v>3073</v>
      </c>
      <c r="C608" s="23" t="n">
        <v>46123</v>
      </c>
      <c r="D608" s="21" t="s">
        <v>1164</v>
      </c>
      <c r="E608" s="21" t="s">
        <v>971</v>
      </c>
      <c r="F608" s="12" t="n">
        <v>1</v>
      </c>
      <c r="G608" s="19" t="n">
        <v>151.35</v>
      </c>
      <c r="H608" s="19" t="n">
        <v>120.43</v>
      </c>
      <c r="I608" s="19" t="n">
        <f aca="false">ROUND(F608*G608,2)</f>
        <v>151.35</v>
      </c>
      <c r="J608" s="19" t="n">
        <f aca="false">ROUND(F608*H608,2)</f>
        <v>120.43</v>
      </c>
      <c r="K608" s="19" t="n">
        <f aca="false">INDEX(Pricebook!$L$2:$L$1401,MATCH(D608,Pricebook!$A$2:$A$1401,0))</f>
        <v>174.7</v>
      </c>
      <c r="L608" s="19" t="n">
        <f aca="false">ROUND(F608*K608,2)</f>
        <v>174.7</v>
      </c>
      <c r="M608" s="24" t="n">
        <f aca="false">DATE(YEAR(C608),MONTH(C608),1)</f>
        <v>46113</v>
      </c>
    </row>
    <row r="609" customFormat="false" ht="15" hidden="false" customHeight="false" outlineLevel="0" collapsed="false">
      <c r="A609" s="21" t="s">
        <v>3098</v>
      </c>
      <c r="B609" s="21" t="s">
        <v>3073</v>
      </c>
      <c r="C609" s="23" t="n">
        <v>46123</v>
      </c>
      <c r="D609" s="21" t="s">
        <v>298</v>
      </c>
      <c r="E609" s="21" t="s">
        <v>108</v>
      </c>
      <c r="F609" s="12" t="n">
        <v>1</v>
      </c>
      <c r="G609" s="19" t="n">
        <v>82.5</v>
      </c>
      <c r="H609" s="19" t="n">
        <v>68.06</v>
      </c>
      <c r="I609" s="19" t="n">
        <f aca="false">ROUND(F609*G609,2)</f>
        <v>82.5</v>
      </c>
      <c r="J609" s="19" t="n">
        <f aca="false">ROUND(F609*H609,2)</f>
        <v>68.06</v>
      </c>
      <c r="K609" s="19" t="n">
        <f aca="false">INDEX(Pricebook!$L$2:$L$1401,MATCH(D609,Pricebook!$A$2:$A$1401,0))</f>
        <v>89.85</v>
      </c>
      <c r="L609" s="19" t="n">
        <f aca="false">ROUND(F609*K609,2)</f>
        <v>89.85</v>
      </c>
      <c r="M609" s="24" t="n">
        <f aca="false">DATE(YEAR(C609),MONTH(C609),1)</f>
        <v>46113</v>
      </c>
    </row>
    <row r="610" customFormat="false" ht="15" hidden="false" customHeight="false" outlineLevel="0" collapsed="false">
      <c r="A610" s="21" t="s">
        <v>3098</v>
      </c>
      <c r="B610" s="21" t="s">
        <v>3073</v>
      </c>
      <c r="C610" s="23" t="n">
        <v>46123</v>
      </c>
      <c r="D610" s="21" t="s">
        <v>171</v>
      </c>
      <c r="E610" s="21" t="s">
        <v>108</v>
      </c>
      <c r="F610" s="12" t="n">
        <v>1</v>
      </c>
      <c r="G610" s="19" t="n">
        <v>80</v>
      </c>
      <c r="H610" s="19" t="n">
        <v>57.54</v>
      </c>
      <c r="I610" s="19" t="n">
        <f aca="false">ROUND(F610*G610,2)</f>
        <v>80</v>
      </c>
      <c r="J610" s="19" t="n">
        <f aca="false">ROUND(F610*H610,2)</f>
        <v>57.54</v>
      </c>
      <c r="K610" s="19" t="n">
        <f aca="false">INDEX(Pricebook!$L$2:$L$1401,MATCH(D610,Pricebook!$A$2:$A$1401,0))</f>
        <v>86.8</v>
      </c>
      <c r="L610" s="19" t="n">
        <f aca="false">ROUND(F610*K610,2)</f>
        <v>86.8</v>
      </c>
      <c r="M610" s="24" t="n">
        <f aca="false">DATE(YEAR(C610),MONTH(C610),1)</f>
        <v>46113</v>
      </c>
    </row>
    <row r="611" customFormat="false" ht="15" hidden="false" customHeight="false" outlineLevel="0" collapsed="false">
      <c r="A611" s="21" t="s">
        <v>3098</v>
      </c>
      <c r="B611" s="21" t="s">
        <v>3073</v>
      </c>
      <c r="C611" s="23" t="n">
        <v>46123</v>
      </c>
      <c r="D611" s="21" t="s">
        <v>2374</v>
      </c>
      <c r="E611" s="21" t="s">
        <v>2202</v>
      </c>
      <c r="F611" s="12" t="n">
        <v>1</v>
      </c>
      <c r="G611" s="19" t="n">
        <v>25.65</v>
      </c>
      <c r="H611" s="19" t="n">
        <v>15.11</v>
      </c>
      <c r="I611" s="19" t="n">
        <f aca="false">ROUND(F611*G611,2)</f>
        <v>25.65</v>
      </c>
      <c r="J611" s="19" t="n">
        <f aca="false">ROUND(F611*H611,2)</f>
        <v>15.11</v>
      </c>
      <c r="K611" s="19" t="n">
        <f aca="false">INDEX(Pricebook!$L$2:$L$1401,MATCH(D611,Pricebook!$A$2:$A$1401,0))</f>
        <v>27.25</v>
      </c>
      <c r="L611" s="19" t="n">
        <f aca="false">ROUND(F611*K611,2)</f>
        <v>27.25</v>
      </c>
      <c r="M611" s="24" t="n">
        <f aca="false">DATE(YEAR(C611),MONTH(C611),1)</f>
        <v>46113</v>
      </c>
    </row>
    <row r="612" customFormat="false" ht="15" hidden="false" customHeight="false" outlineLevel="0" collapsed="false">
      <c r="A612" s="21" t="s">
        <v>3099</v>
      </c>
      <c r="B612" s="21" t="s">
        <v>3100</v>
      </c>
      <c r="C612" s="23" t="n">
        <v>46124</v>
      </c>
      <c r="D612" s="21" t="s">
        <v>2252</v>
      </c>
      <c r="E612" s="21" t="s">
        <v>2202</v>
      </c>
      <c r="F612" s="12" t="n">
        <v>5</v>
      </c>
      <c r="G612" s="19" t="n">
        <v>32.25</v>
      </c>
      <c r="H612" s="19" t="n">
        <v>19.29</v>
      </c>
      <c r="I612" s="19" t="n">
        <f aca="false">ROUND(F612*G612,2)</f>
        <v>161.25</v>
      </c>
      <c r="J612" s="19" t="n">
        <f aca="false">ROUND(F612*H612,2)</f>
        <v>96.45</v>
      </c>
      <c r="K612" s="19" t="n">
        <f aca="false">INDEX(Pricebook!$L$2:$L$1401,MATCH(D612,Pricebook!$A$2:$A$1401,0))</f>
        <v>34.8</v>
      </c>
      <c r="L612" s="19" t="n">
        <f aca="false">ROUND(F612*K612,2)</f>
        <v>174</v>
      </c>
      <c r="M612" s="24" t="n">
        <f aca="false">DATE(YEAR(C612),MONTH(C612),1)</f>
        <v>46113</v>
      </c>
    </row>
    <row r="613" customFormat="false" ht="15" hidden="false" customHeight="false" outlineLevel="0" collapsed="false">
      <c r="A613" s="21" t="s">
        <v>3099</v>
      </c>
      <c r="B613" s="21" t="s">
        <v>3100</v>
      </c>
      <c r="C613" s="23" t="n">
        <v>46124</v>
      </c>
      <c r="D613" s="21" t="s">
        <v>2351</v>
      </c>
      <c r="E613" s="21" t="s">
        <v>2202</v>
      </c>
      <c r="F613" s="12" t="n">
        <v>11</v>
      </c>
      <c r="G613" s="19" t="n">
        <v>12.3</v>
      </c>
      <c r="H613" s="19" t="n">
        <v>7.2</v>
      </c>
      <c r="I613" s="19" t="n">
        <f aca="false">ROUND(F613*G613,2)</f>
        <v>135.3</v>
      </c>
      <c r="J613" s="19" t="n">
        <f aca="false">ROUND(F613*H613,2)</f>
        <v>79.2</v>
      </c>
      <c r="K613" s="19" t="n">
        <f aca="false">INDEX(Pricebook!$L$2:$L$1401,MATCH(D613,Pricebook!$A$2:$A$1401,0))</f>
        <v>13</v>
      </c>
      <c r="L613" s="19" t="n">
        <f aca="false">ROUND(F613*K613,2)</f>
        <v>143</v>
      </c>
      <c r="M613" s="24" t="n">
        <f aca="false">DATE(YEAR(C613),MONTH(C613),1)</f>
        <v>46113</v>
      </c>
    </row>
    <row r="614" customFormat="false" ht="15" hidden="false" customHeight="false" outlineLevel="0" collapsed="false">
      <c r="A614" s="21" t="s">
        <v>3099</v>
      </c>
      <c r="B614" s="21" t="s">
        <v>3100</v>
      </c>
      <c r="C614" s="23" t="n">
        <v>46124</v>
      </c>
      <c r="D614" s="21" t="s">
        <v>2414</v>
      </c>
      <c r="E614" s="21" t="s">
        <v>2202</v>
      </c>
      <c r="F614" s="12" t="n">
        <v>14</v>
      </c>
      <c r="G614" s="19" t="n">
        <v>6.75</v>
      </c>
      <c r="H614" s="19" t="n">
        <v>3.98</v>
      </c>
      <c r="I614" s="19" t="n">
        <f aca="false">ROUND(F614*G614,2)</f>
        <v>94.5</v>
      </c>
      <c r="J614" s="19" t="n">
        <f aca="false">ROUND(F614*H614,2)</f>
        <v>55.72</v>
      </c>
      <c r="K614" s="19" t="n">
        <f aca="false">INDEX(Pricebook!$L$2:$L$1401,MATCH(D614,Pricebook!$A$2:$A$1401,0))</f>
        <v>7.2</v>
      </c>
      <c r="L614" s="19" t="n">
        <f aca="false">ROUND(F614*K614,2)</f>
        <v>100.8</v>
      </c>
      <c r="M614" s="24" t="n">
        <f aca="false">DATE(YEAR(C614),MONTH(C614),1)</f>
        <v>46113</v>
      </c>
    </row>
    <row r="615" customFormat="false" ht="15" hidden="false" customHeight="false" outlineLevel="0" collapsed="false">
      <c r="A615" s="21" t="s">
        <v>3099</v>
      </c>
      <c r="B615" s="21" t="s">
        <v>3100</v>
      </c>
      <c r="C615" s="23" t="n">
        <v>46124</v>
      </c>
      <c r="D615" s="21" t="s">
        <v>923</v>
      </c>
      <c r="E615" s="21" t="s">
        <v>366</v>
      </c>
      <c r="F615" s="12" t="n">
        <v>1</v>
      </c>
      <c r="G615" s="19" t="n">
        <v>278.1</v>
      </c>
      <c r="H615" s="19" t="n">
        <v>193.07</v>
      </c>
      <c r="I615" s="19" t="n">
        <f aca="false">ROUND(F615*G615,2)</f>
        <v>278.1</v>
      </c>
      <c r="J615" s="19" t="n">
        <f aca="false">ROUND(F615*H615,2)</f>
        <v>193.07</v>
      </c>
      <c r="K615" s="19" t="n">
        <f aca="false">INDEX(Pricebook!$L$2:$L$1401,MATCH(D615,Pricebook!$A$2:$A$1401,0))</f>
        <v>302.75</v>
      </c>
      <c r="L615" s="19" t="n">
        <f aca="false">ROUND(F615*K615,2)</f>
        <v>302.75</v>
      </c>
      <c r="M615" s="24" t="n">
        <f aca="false">DATE(YEAR(C615),MONTH(C615),1)</f>
        <v>46113</v>
      </c>
    </row>
    <row r="616" customFormat="false" ht="15" hidden="false" customHeight="false" outlineLevel="0" collapsed="false">
      <c r="A616" s="21" t="s">
        <v>3099</v>
      </c>
      <c r="B616" s="21" t="s">
        <v>3100</v>
      </c>
      <c r="C616" s="23" t="n">
        <v>46124</v>
      </c>
      <c r="D616" s="21" t="s">
        <v>843</v>
      </c>
      <c r="E616" s="21" t="s">
        <v>366</v>
      </c>
      <c r="F616" s="12" t="n">
        <v>1</v>
      </c>
      <c r="G616" s="19" t="n">
        <v>299.65</v>
      </c>
      <c r="H616" s="19" t="n">
        <v>217.89</v>
      </c>
      <c r="I616" s="19" t="n">
        <f aca="false">ROUND(F616*G616,2)</f>
        <v>299.65</v>
      </c>
      <c r="J616" s="19" t="n">
        <f aca="false">ROUND(F616*H616,2)</f>
        <v>217.89</v>
      </c>
      <c r="K616" s="19" t="n">
        <f aca="false">INDEX(Pricebook!$L$2:$L$1401,MATCH(D616,Pricebook!$A$2:$A$1401,0))</f>
        <v>322.45</v>
      </c>
      <c r="L616" s="19" t="n">
        <f aca="false">ROUND(F616*K616,2)</f>
        <v>322.45</v>
      </c>
      <c r="M616" s="24" t="n">
        <f aca="false">DATE(YEAR(C616),MONTH(C616),1)</f>
        <v>46113</v>
      </c>
    </row>
    <row r="617" customFormat="false" ht="15" hidden="false" customHeight="false" outlineLevel="0" collapsed="false">
      <c r="A617" s="21" t="s">
        <v>3099</v>
      </c>
      <c r="B617" s="21" t="s">
        <v>3100</v>
      </c>
      <c r="C617" s="23" t="n">
        <v>46124</v>
      </c>
      <c r="D617" s="21" t="s">
        <v>893</v>
      </c>
      <c r="E617" s="21" t="s">
        <v>366</v>
      </c>
      <c r="F617" s="12" t="n">
        <v>3</v>
      </c>
      <c r="G617" s="19" t="n">
        <v>44.35</v>
      </c>
      <c r="H617" s="19" t="n">
        <v>30.68</v>
      </c>
      <c r="I617" s="19" t="n">
        <f aca="false">ROUND(F617*G617,2)</f>
        <v>133.05</v>
      </c>
      <c r="J617" s="19" t="n">
        <f aca="false">ROUND(F617*H617,2)</f>
        <v>92.04</v>
      </c>
      <c r="K617" s="19" t="n">
        <f aca="false">INDEX(Pricebook!$L$2:$L$1401,MATCH(D617,Pricebook!$A$2:$A$1401,0))</f>
        <v>48.15</v>
      </c>
      <c r="L617" s="19" t="n">
        <f aca="false">ROUND(F617*K617,2)</f>
        <v>144.45</v>
      </c>
      <c r="M617" s="24" t="n">
        <f aca="false">DATE(YEAR(C617),MONTH(C617),1)</f>
        <v>46113</v>
      </c>
    </row>
    <row r="618" customFormat="false" ht="15" hidden="false" customHeight="false" outlineLevel="0" collapsed="false">
      <c r="A618" s="21" t="s">
        <v>3099</v>
      </c>
      <c r="B618" s="21" t="s">
        <v>3100</v>
      </c>
      <c r="C618" s="23" t="n">
        <v>46124</v>
      </c>
      <c r="D618" s="21" t="s">
        <v>2238</v>
      </c>
      <c r="E618" s="21" t="s">
        <v>2202</v>
      </c>
      <c r="F618" s="12" t="n">
        <v>3</v>
      </c>
      <c r="G618" s="19" t="n">
        <v>13.95</v>
      </c>
      <c r="H618" s="19" t="n">
        <v>8.3</v>
      </c>
      <c r="I618" s="19" t="n">
        <f aca="false">ROUND(F618*G618,2)</f>
        <v>41.85</v>
      </c>
      <c r="J618" s="19" t="n">
        <f aca="false">ROUND(F618*H618,2)</f>
        <v>24.9</v>
      </c>
      <c r="K618" s="19" t="n">
        <f aca="false">INDEX(Pricebook!$L$2:$L$1401,MATCH(D618,Pricebook!$A$2:$A$1401,0))</f>
        <v>14.95</v>
      </c>
      <c r="L618" s="19" t="n">
        <f aca="false">ROUND(F618*K618,2)</f>
        <v>44.85</v>
      </c>
      <c r="M618" s="24" t="n">
        <f aca="false">DATE(YEAR(C618),MONTH(C618),1)</f>
        <v>46113</v>
      </c>
    </row>
    <row r="619" customFormat="false" ht="15" hidden="false" customHeight="false" outlineLevel="0" collapsed="false">
      <c r="A619" s="21" t="s">
        <v>3099</v>
      </c>
      <c r="B619" s="21" t="s">
        <v>3100</v>
      </c>
      <c r="C619" s="23" t="n">
        <v>46124</v>
      </c>
      <c r="D619" s="21" t="s">
        <v>2321</v>
      </c>
      <c r="E619" s="21" t="s">
        <v>2202</v>
      </c>
      <c r="F619" s="12" t="n">
        <v>13</v>
      </c>
      <c r="G619" s="19" t="n">
        <v>9.7</v>
      </c>
      <c r="H619" s="19" t="n">
        <v>6.38</v>
      </c>
      <c r="I619" s="19" t="n">
        <f aca="false">ROUND(F619*G619,2)</f>
        <v>126.1</v>
      </c>
      <c r="J619" s="19" t="n">
        <f aca="false">ROUND(F619*H619,2)</f>
        <v>82.94</v>
      </c>
      <c r="K619" s="19" t="n">
        <f aca="false">INDEX(Pricebook!$L$2:$L$1401,MATCH(D619,Pricebook!$A$2:$A$1401,0))</f>
        <v>10.45</v>
      </c>
      <c r="L619" s="19" t="n">
        <f aca="false">ROUND(F619*K619,2)</f>
        <v>135.85</v>
      </c>
      <c r="M619" s="24" t="n">
        <f aca="false">DATE(YEAR(C619),MONTH(C619),1)</f>
        <v>46113</v>
      </c>
    </row>
    <row r="620" customFormat="false" ht="15" hidden="false" customHeight="false" outlineLevel="0" collapsed="false">
      <c r="A620" s="21" t="s">
        <v>3099</v>
      </c>
      <c r="B620" s="21" t="s">
        <v>3100</v>
      </c>
      <c r="C620" s="23" t="n">
        <v>46124</v>
      </c>
      <c r="D620" s="21" t="s">
        <v>547</v>
      </c>
      <c r="E620" s="21" t="s">
        <v>366</v>
      </c>
      <c r="F620" s="12" t="n">
        <v>1</v>
      </c>
      <c r="G620" s="19" t="n">
        <v>98.55</v>
      </c>
      <c r="H620" s="19" t="n">
        <v>68.14</v>
      </c>
      <c r="I620" s="19" t="n">
        <f aca="false">ROUND(F620*G620,2)</f>
        <v>98.55</v>
      </c>
      <c r="J620" s="19" t="n">
        <f aca="false">ROUND(F620*H620,2)</f>
        <v>68.14</v>
      </c>
      <c r="K620" s="19" t="n">
        <f aca="false">INDEX(Pricebook!$L$2:$L$1401,MATCH(D620,Pricebook!$A$2:$A$1401,0))</f>
        <v>106.85</v>
      </c>
      <c r="L620" s="19" t="n">
        <f aca="false">ROUND(F620*K620,2)</f>
        <v>106.85</v>
      </c>
      <c r="M620" s="24" t="n">
        <f aca="false">DATE(YEAR(C620),MONTH(C620),1)</f>
        <v>46113</v>
      </c>
    </row>
    <row r="621" customFormat="false" ht="15" hidden="false" customHeight="false" outlineLevel="0" collapsed="false">
      <c r="A621" s="21" t="s">
        <v>3099</v>
      </c>
      <c r="B621" s="21" t="s">
        <v>3100</v>
      </c>
      <c r="C621" s="23" t="n">
        <v>46124</v>
      </c>
      <c r="D621" s="21" t="s">
        <v>2214</v>
      </c>
      <c r="E621" s="21" t="s">
        <v>2202</v>
      </c>
      <c r="F621" s="12" t="n">
        <v>2</v>
      </c>
      <c r="G621" s="19" t="n">
        <v>60.55</v>
      </c>
      <c r="H621" s="19" t="n">
        <v>35.71</v>
      </c>
      <c r="I621" s="19" t="n">
        <f aca="false">ROUND(F621*G621,2)</f>
        <v>121.1</v>
      </c>
      <c r="J621" s="19" t="n">
        <f aca="false">ROUND(F621*H621,2)</f>
        <v>71.42</v>
      </c>
      <c r="K621" s="19" t="n">
        <f aca="false">INDEX(Pricebook!$L$2:$L$1401,MATCH(D621,Pricebook!$A$2:$A$1401,0))</f>
        <v>64.4</v>
      </c>
      <c r="L621" s="19" t="n">
        <f aca="false">ROUND(F621*K621,2)</f>
        <v>128.8</v>
      </c>
      <c r="M621" s="24" t="n">
        <f aca="false">DATE(YEAR(C621),MONTH(C621),1)</f>
        <v>46113</v>
      </c>
    </row>
    <row r="622" customFormat="false" ht="15" hidden="false" customHeight="false" outlineLevel="0" collapsed="false">
      <c r="A622" s="21" t="s">
        <v>3099</v>
      </c>
      <c r="B622" s="21" t="s">
        <v>3100</v>
      </c>
      <c r="C622" s="23" t="n">
        <v>46124</v>
      </c>
      <c r="D622" s="21" t="s">
        <v>2218</v>
      </c>
      <c r="E622" s="21" t="s">
        <v>2202</v>
      </c>
      <c r="F622" s="12" t="n">
        <v>15</v>
      </c>
      <c r="G622" s="19" t="n">
        <v>6.05</v>
      </c>
      <c r="H622" s="19" t="n">
        <v>3.98</v>
      </c>
      <c r="I622" s="19" t="n">
        <f aca="false">ROUND(F622*G622,2)</f>
        <v>90.75</v>
      </c>
      <c r="J622" s="19" t="n">
        <f aca="false">ROUND(F622*H622,2)</f>
        <v>59.7</v>
      </c>
      <c r="K622" s="19" t="n">
        <f aca="false">INDEX(Pricebook!$L$2:$L$1401,MATCH(D622,Pricebook!$A$2:$A$1401,0))</f>
        <v>6.4</v>
      </c>
      <c r="L622" s="19" t="n">
        <f aca="false">ROUND(F622*K622,2)</f>
        <v>96</v>
      </c>
      <c r="M622" s="24" t="n">
        <f aca="false">DATE(YEAR(C622),MONTH(C622),1)</f>
        <v>46113</v>
      </c>
    </row>
    <row r="623" customFormat="false" ht="15" hidden="false" customHeight="false" outlineLevel="0" collapsed="false">
      <c r="A623" s="21" t="s">
        <v>3099</v>
      </c>
      <c r="B623" s="21" t="s">
        <v>3100</v>
      </c>
      <c r="C623" s="23" t="n">
        <v>46124</v>
      </c>
      <c r="D623" s="21" t="s">
        <v>2664</v>
      </c>
      <c r="E623" s="21" t="s">
        <v>2587</v>
      </c>
      <c r="F623" s="12" t="n">
        <v>1</v>
      </c>
      <c r="G623" s="19" t="n">
        <v>294</v>
      </c>
      <c r="H623" s="19" t="n">
        <v>186.83</v>
      </c>
      <c r="I623" s="19" t="n">
        <f aca="false">ROUND(F623*G623,2)</f>
        <v>294</v>
      </c>
      <c r="J623" s="19" t="n">
        <f aca="false">ROUND(F623*H623,2)</f>
        <v>186.83</v>
      </c>
      <c r="K623" s="19" t="n">
        <f aca="false">INDEX(Pricebook!$L$2:$L$1401,MATCH(D623,Pricebook!$A$2:$A$1401,0))</f>
        <v>318.15</v>
      </c>
      <c r="L623" s="19" t="n">
        <f aca="false">ROUND(F623*K623,2)</f>
        <v>318.15</v>
      </c>
      <c r="M623" s="24" t="n">
        <f aca="false">DATE(YEAR(C623),MONTH(C623),1)</f>
        <v>46113</v>
      </c>
    </row>
    <row r="624" customFormat="false" ht="15" hidden="false" customHeight="false" outlineLevel="0" collapsed="false">
      <c r="A624" s="21" t="s">
        <v>3099</v>
      </c>
      <c r="B624" s="21" t="s">
        <v>3100</v>
      </c>
      <c r="C624" s="23" t="n">
        <v>46124</v>
      </c>
      <c r="D624" s="21" t="s">
        <v>757</v>
      </c>
      <c r="E624" s="21" t="s">
        <v>366</v>
      </c>
      <c r="F624" s="12" t="n">
        <v>1</v>
      </c>
      <c r="G624" s="19" t="n">
        <v>11.7</v>
      </c>
      <c r="H624" s="19" t="n">
        <v>8.05</v>
      </c>
      <c r="I624" s="19" t="n">
        <f aca="false">ROUND(F624*G624,2)</f>
        <v>11.7</v>
      </c>
      <c r="J624" s="19" t="n">
        <f aca="false">ROUND(F624*H624,2)</f>
        <v>8.05</v>
      </c>
      <c r="K624" s="19" t="n">
        <f aca="false">INDEX(Pricebook!$L$2:$L$1401,MATCH(D624,Pricebook!$A$2:$A$1401,0))</f>
        <v>12.65</v>
      </c>
      <c r="L624" s="19" t="n">
        <f aca="false">ROUND(F624*K624,2)</f>
        <v>12.65</v>
      </c>
      <c r="M624" s="24" t="n">
        <f aca="false">DATE(YEAR(C624),MONTH(C624),1)</f>
        <v>46113</v>
      </c>
    </row>
    <row r="625" customFormat="false" ht="15" hidden="false" customHeight="false" outlineLevel="0" collapsed="false">
      <c r="A625" s="21" t="s">
        <v>3099</v>
      </c>
      <c r="B625" s="21" t="s">
        <v>3100</v>
      </c>
      <c r="C625" s="23" t="n">
        <v>46124</v>
      </c>
      <c r="D625" s="21" t="s">
        <v>2640</v>
      </c>
      <c r="E625" s="21" t="s">
        <v>2587</v>
      </c>
      <c r="F625" s="12" t="n">
        <v>3</v>
      </c>
      <c r="G625" s="19" t="n">
        <v>6.2</v>
      </c>
      <c r="H625" s="19" t="n">
        <v>3.93</v>
      </c>
      <c r="I625" s="19" t="n">
        <f aca="false">ROUND(F625*G625,2)</f>
        <v>18.6</v>
      </c>
      <c r="J625" s="19" t="n">
        <f aca="false">ROUND(F625*H625,2)</f>
        <v>11.79</v>
      </c>
      <c r="K625" s="19" t="n">
        <f aca="false">INDEX(Pricebook!$L$2:$L$1401,MATCH(D625,Pricebook!$A$2:$A$1401,0))</f>
        <v>6.7</v>
      </c>
      <c r="L625" s="19" t="n">
        <f aca="false">ROUND(F625*K625,2)</f>
        <v>20.1</v>
      </c>
      <c r="M625" s="24" t="n">
        <f aca="false">DATE(YEAR(C625),MONTH(C625),1)</f>
        <v>46113</v>
      </c>
    </row>
    <row r="626" customFormat="false" ht="15" hidden="false" customHeight="false" outlineLevel="0" collapsed="false">
      <c r="A626" s="21" t="s">
        <v>3101</v>
      </c>
      <c r="B626" s="21" t="s">
        <v>3102</v>
      </c>
      <c r="C626" s="23" t="n">
        <v>46124</v>
      </c>
      <c r="D626" s="21" t="s">
        <v>1118</v>
      </c>
      <c r="E626" s="21" t="s">
        <v>971</v>
      </c>
      <c r="F626" s="12" t="n">
        <v>49</v>
      </c>
      <c r="G626" s="19" t="n">
        <v>2.1</v>
      </c>
      <c r="H626" s="19" t="n">
        <v>1.53</v>
      </c>
      <c r="I626" s="19" t="n">
        <f aca="false">ROUND(F626*G626,2)</f>
        <v>102.9</v>
      </c>
      <c r="J626" s="19" t="n">
        <f aca="false">ROUND(F626*H626,2)</f>
        <v>74.97</v>
      </c>
      <c r="K626" s="19" t="n">
        <f aca="false">INDEX(Pricebook!$L$2:$L$1401,MATCH(D626,Pricebook!$A$2:$A$1401,0))</f>
        <v>2.1</v>
      </c>
      <c r="L626" s="19" t="n">
        <f aca="false">ROUND(F626*K626,2)</f>
        <v>102.9</v>
      </c>
      <c r="M626" s="24" t="n">
        <f aca="false">DATE(YEAR(C626),MONTH(C626),1)</f>
        <v>46113</v>
      </c>
    </row>
    <row r="627" customFormat="false" ht="15" hidden="false" customHeight="false" outlineLevel="0" collapsed="false">
      <c r="A627" s="21" t="s">
        <v>3101</v>
      </c>
      <c r="B627" s="21" t="s">
        <v>3102</v>
      </c>
      <c r="C627" s="23" t="n">
        <v>46124</v>
      </c>
      <c r="D627" s="21" t="s">
        <v>264</v>
      </c>
      <c r="E627" s="21" t="s">
        <v>108</v>
      </c>
      <c r="F627" s="12" t="n">
        <v>1</v>
      </c>
      <c r="G627" s="19" t="n">
        <v>184</v>
      </c>
      <c r="H627" s="19" t="n">
        <v>143.66</v>
      </c>
      <c r="I627" s="19" t="n">
        <f aca="false">ROUND(F627*G627,2)</f>
        <v>184</v>
      </c>
      <c r="J627" s="19" t="n">
        <f aca="false">ROUND(F627*H627,2)</f>
        <v>143.66</v>
      </c>
      <c r="K627" s="19" t="n">
        <f aca="false">INDEX(Pricebook!$L$2:$L$1401,MATCH(D627,Pricebook!$A$2:$A$1401,0))</f>
        <v>202.25</v>
      </c>
      <c r="L627" s="19" t="n">
        <f aca="false">ROUND(F627*K627,2)</f>
        <v>202.25</v>
      </c>
      <c r="M627" s="24" t="n">
        <f aca="false">DATE(YEAR(C627),MONTH(C627),1)</f>
        <v>46113</v>
      </c>
    </row>
    <row r="628" customFormat="false" ht="15" hidden="false" customHeight="false" outlineLevel="0" collapsed="false">
      <c r="A628" s="21" t="s">
        <v>3101</v>
      </c>
      <c r="B628" s="21" t="s">
        <v>3102</v>
      </c>
      <c r="C628" s="23" t="n">
        <v>46124</v>
      </c>
      <c r="D628" s="21" t="s">
        <v>2493</v>
      </c>
      <c r="E628" s="21" t="s">
        <v>2466</v>
      </c>
      <c r="F628" s="12" t="n">
        <v>3</v>
      </c>
      <c r="G628" s="19" t="n">
        <v>180</v>
      </c>
      <c r="H628" s="19" t="n">
        <v>108.77</v>
      </c>
      <c r="I628" s="19" t="n">
        <f aca="false">ROUND(F628*G628,2)</f>
        <v>540</v>
      </c>
      <c r="J628" s="19" t="n">
        <f aca="false">ROUND(F628*H628,2)</f>
        <v>326.31</v>
      </c>
      <c r="K628" s="19" t="n">
        <f aca="false">INDEX(Pricebook!$L$2:$L$1401,MATCH(D628,Pricebook!$A$2:$A$1401,0))</f>
        <v>185.85</v>
      </c>
      <c r="L628" s="19" t="n">
        <f aca="false">ROUND(F628*K628,2)</f>
        <v>557.55</v>
      </c>
      <c r="M628" s="24" t="n">
        <f aca="false">DATE(YEAR(C628),MONTH(C628),1)</f>
        <v>46113</v>
      </c>
    </row>
    <row r="629" customFormat="false" ht="15" hidden="false" customHeight="false" outlineLevel="0" collapsed="false">
      <c r="A629" s="21" t="s">
        <v>3101</v>
      </c>
      <c r="B629" s="21" t="s">
        <v>3102</v>
      </c>
      <c r="C629" s="23" t="n">
        <v>46124</v>
      </c>
      <c r="D629" s="21" t="s">
        <v>559</v>
      </c>
      <c r="E629" s="21" t="s">
        <v>366</v>
      </c>
      <c r="F629" s="12" t="n">
        <v>2</v>
      </c>
      <c r="G629" s="19" t="n">
        <v>84.65</v>
      </c>
      <c r="H629" s="19" t="n">
        <v>58.68</v>
      </c>
      <c r="I629" s="19" t="n">
        <f aca="false">ROUND(F629*G629,2)</f>
        <v>169.3</v>
      </c>
      <c r="J629" s="19" t="n">
        <f aca="false">ROUND(F629*H629,2)</f>
        <v>117.36</v>
      </c>
      <c r="K629" s="19" t="n">
        <f aca="false">INDEX(Pricebook!$L$2:$L$1401,MATCH(D629,Pricebook!$A$2:$A$1401,0))</f>
        <v>92.05</v>
      </c>
      <c r="L629" s="19" t="n">
        <f aca="false">ROUND(F629*K629,2)</f>
        <v>184.1</v>
      </c>
      <c r="M629" s="24" t="n">
        <f aca="false">DATE(YEAR(C629),MONTH(C629),1)</f>
        <v>46113</v>
      </c>
    </row>
    <row r="630" customFormat="false" ht="15" hidden="false" customHeight="false" outlineLevel="0" collapsed="false">
      <c r="A630" s="21" t="s">
        <v>3101</v>
      </c>
      <c r="B630" s="21" t="s">
        <v>3102</v>
      </c>
      <c r="C630" s="23" t="n">
        <v>46124</v>
      </c>
      <c r="D630" s="21" t="s">
        <v>362</v>
      </c>
      <c r="E630" s="21" t="s">
        <v>108</v>
      </c>
      <c r="F630" s="12" t="n">
        <v>1</v>
      </c>
      <c r="G630" s="19" t="n">
        <v>75</v>
      </c>
      <c r="H630" s="19" t="n">
        <v>62.46</v>
      </c>
      <c r="I630" s="19" t="n">
        <f aca="false">ROUND(F630*G630,2)</f>
        <v>75</v>
      </c>
      <c r="J630" s="19" t="n">
        <f aca="false">ROUND(F630*H630,2)</f>
        <v>62.46</v>
      </c>
      <c r="K630" s="19" t="n">
        <f aca="false">INDEX(Pricebook!$L$2:$L$1401,MATCH(D630,Pricebook!$A$2:$A$1401,0))</f>
        <v>82.45</v>
      </c>
      <c r="L630" s="19" t="n">
        <f aca="false">ROUND(F630*K630,2)</f>
        <v>82.45</v>
      </c>
      <c r="M630" s="24" t="n">
        <f aca="false">DATE(YEAR(C630),MONTH(C630),1)</f>
        <v>46113</v>
      </c>
    </row>
    <row r="631" customFormat="false" ht="15" hidden="false" customHeight="false" outlineLevel="0" collapsed="false">
      <c r="A631" s="21" t="s">
        <v>3101</v>
      </c>
      <c r="B631" s="21" t="s">
        <v>3102</v>
      </c>
      <c r="C631" s="23" t="n">
        <v>46124</v>
      </c>
      <c r="D631" s="21" t="s">
        <v>137</v>
      </c>
      <c r="E631" s="21" t="s">
        <v>108</v>
      </c>
      <c r="F631" s="12" t="n">
        <v>2</v>
      </c>
      <c r="G631" s="19" t="n">
        <v>24.55</v>
      </c>
      <c r="H631" s="19" t="n">
        <v>19.34</v>
      </c>
      <c r="I631" s="19" t="n">
        <f aca="false">ROUND(F631*G631,2)</f>
        <v>49.1</v>
      </c>
      <c r="J631" s="19" t="n">
        <f aca="false">ROUND(F631*H631,2)</f>
        <v>38.68</v>
      </c>
      <c r="K631" s="19" t="n">
        <f aca="false">INDEX(Pricebook!$L$2:$L$1401,MATCH(D631,Pricebook!$A$2:$A$1401,0))</f>
        <v>26.55</v>
      </c>
      <c r="L631" s="19" t="n">
        <f aca="false">ROUND(F631*K631,2)</f>
        <v>53.1</v>
      </c>
      <c r="M631" s="24" t="n">
        <f aca="false">DATE(YEAR(C631),MONTH(C631),1)</f>
        <v>46113</v>
      </c>
    </row>
    <row r="632" customFormat="false" ht="15" hidden="false" customHeight="false" outlineLevel="0" collapsed="false">
      <c r="A632" s="21" t="s">
        <v>3101</v>
      </c>
      <c r="B632" s="21" t="s">
        <v>3102</v>
      </c>
      <c r="C632" s="23" t="n">
        <v>46124</v>
      </c>
      <c r="D632" s="21" t="s">
        <v>787</v>
      </c>
      <c r="E632" s="21" t="s">
        <v>366</v>
      </c>
      <c r="F632" s="12" t="n">
        <v>3</v>
      </c>
      <c r="G632" s="19" t="n">
        <v>11.95</v>
      </c>
      <c r="H632" s="19" t="n">
        <v>8.23</v>
      </c>
      <c r="I632" s="19" t="n">
        <f aca="false">ROUND(F632*G632,2)</f>
        <v>35.85</v>
      </c>
      <c r="J632" s="19" t="n">
        <f aca="false">ROUND(F632*H632,2)</f>
        <v>24.69</v>
      </c>
      <c r="K632" s="19" t="n">
        <f aca="false">INDEX(Pricebook!$L$2:$L$1401,MATCH(D632,Pricebook!$A$2:$A$1401,0))</f>
        <v>12.95</v>
      </c>
      <c r="L632" s="19" t="n">
        <f aca="false">ROUND(F632*K632,2)</f>
        <v>38.85</v>
      </c>
      <c r="M632" s="24" t="n">
        <f aca="false">DATE(YEAR(C632),MONTH(C632),1)</f>
        <v>46113</v>
      </c>
    </row>
    <row r="633" customFormat="false" ht="15" hidden="false" customHeight="false" outlineLevel="0" collapsed="false">
      <c r="A633" s="21" t="s">
        <v>3101</v>
      </c>
      <c r="B633" s="21" t="s">
        <v>3102</v>
      </c>
      <c r="C633" s="23" t="n">
        <v>46124</v>
      </c>
      <c r="D633" s="21" t="s">
        <v>165</v>
      </c>
      <c r="E633" s="21" t="s">
        <v>108</v>
      </c>
      <c r="F633" s="12" t="n">
        <v>4</v>
      </c>
      <c r="G633" s="19" t="n">
        <v>46</v>
      </c>
      <c r="H633" s="19" t="n">
        <v>33.24</v>
      </c>
      <c r="I633" s="19" t="n">
        <f aca="false">ROUND(F633*G633,2)</f>
        <v>184</v>
      </c>
      <c r="J633" s="19" t="n">
        <f aca="false">ROUND(F633*H633,2)</f>
        <v>132.96</v>
      </c>
      <c r="K633" s="19" t="n">
        <f aca="false">INDEX(Pricebook!$L$2:$L$1401,MATCH(D633,Pricebook!$A$2:$A$1401,0))</f>
        <v>50.15</v>
      </c>
      <c r="L633" s="19" t="n">
        <f aca="false">ROUND(F633*K633,2)</f>
        <v>200.6</v>
      </c>
      <c r="M633" s="24" t="n">
        <f aca="false">DATE(YEAR(C633),MONTH(C633),1)</f>
        <v>46113</v>
      </c>
    </row>
    <row r="634" customFormat="false" ht="15" hidden="false" customHeight="false" outlineLevel="0" collapsed="false">
      <c r="A634" s="21" t="s">
        <v>3101</v>
      </c>
      <c r="B634" s="21" t="s">
        <v>3102</v>
      </c>
      <c r="C634" s="23" t="n">
        <v>46124</v>
      </c>
      <c r="D634" s="21" t="s">
        <v>114</v>
      </c>
      <c r="E634" s="21" t="s">
        <v>108</v>
      </c>
      <c r="F634" s="12" t="n">
        <v>1</v>
      </c>
      <c r="G634" s="19" t="n">
        <v>567.9</v>
      </c>
      <c r="H634" s="19" t="n">
        <v>406.71</v>
      </c>
      <c r="I634" s="19" t="n">
        <f aca="false">ROUND(F634*G634,2)</f>
        <v>567.9</v>
      </c>
      <c r="J634" s="19" t="n">
        <f aca="false">ROUND(F634*H634,2)</f>
        <v>406.71</v>
      </c>
      <c r="K634" s="19" t="n">
        <f aca="false">INDEX(Pricebook!$L$2:$L$1401,MATCH(D634,Pricebook!$A$2:$A$1401,0))</f>
        <v>613.4</v>
      </c>
      <c r="L634" s="19" t="n">
        <f aca="false">ROUND(F634*K634,2)</f>
        <v>613.4</v>
      </c>
      <c r="M634" s="24" t="n">
        <f aca="false">DATE(YEAR(C634),MONTH(C634),1)</f>
        <v>46113</v>
      </c>
    </row>
    <row r="635" customFormat="false" ht="15" hidden="false" customHeight="false" outlineLevel="0" collapsed="false">
      <c r="A635" s="21" t="s">
        <v>3101</v>
      </c>
      <c r="B635" s="21" t="s">
        <v>3102</v>
      </c>
      <c r="C635" s="23" t="n">
        <v>46124</v>
      </c>
      <c r="D635" s="21" t="s">
        <v>2543</v>
      </c>
      <c r="E635" s="21" t="s">
        <v>2466</v>
      </c>
      <c r="F635" s="12" t="n">
        <v>6</v>
      </c>
      <c r="G635" s="19" t="n">
        <v>26.85</v>
      </c>
      <c r="H635" s="19" t="n">
        <v>16.16</v>
      </c>
      <c r="I635" s="19" t="n">
        <f aca="false">ROUND(F635*G635,2)</f>
        <v>161.1</v>
      </c>
      <c r="J635" s="19" t="n">
        <f aca="false">ROUND(F635*H635,2)</f>
        <v>96.96</v>
      </c>
      <c r="K635" s="19" t="n">
        <f aca="false">INDEX(Pricebook!$L$2:$L$1401,MATCH(D635,Pricebook!$A$2:$A$1401,0))</f>
        <v>27.6</v>
      </c>
      <c r="L635" s="19" t="n">
        <f aca="false">ROUND(F635*K635,2)</f>
        <v>165.6</v>
      </c>
      <c r="M635" s="24" t="n">
        <f aca="false">DATE(YEAR(C635),MONTH(C635),1)</f>
        <v>46113</v>
      </c>
    </row>
    <row r="636" customFormat="false" ht="15" hidden="false" customHeight="false" outlineLevel="0" collapsed="false">
      <c r="A636" s="21" t="s">
        <v>3101</v>
      </c>
      <c r="B636" s="21" t="s">
        <v>3102</v>
      </c>
      <c r="C636" s="23" t="n">
        <v>46124</v>
      </c>
      <c r="D636" s="21" t="s">
        <v>328</v>
      </c>
      <c r="E636" s="21" t="s">
        <v>108</v>
      </c>
      <c r="F636" s="12" t="n">
        <v>1</v>
      </c>
      <c r="G636" s="19" t="n">
        <v>105.6</v>
      </c>
      <c r="H636" s="19" t="n">
        <v>76.55</v>
      </c>
      <c r="I636" s="19" t="n">
        <f aca="false">ROUND(F636*G636,2)</f>
        <v>105.6</v>
      </c>
      <c r="J636" s="19" t="n">
        <f aca="false">ROUND(F636*H636,2)</f>
        <v>76.55</v>
      </c>
      <c r="K636" s="19" t="n">
        <f aca="false">INDEX(Pricebook!$L$2:$L$1401,MATCH(D636,Pricebook!$A$2:$A$1401,0))</f>
        <v>115.5</v>
      </c>
      <c r="L636" s="19" t="n">
        <f aca="false">ROUND(F636*K636,2)</f>
        <v>115.5</v>
      </c>
      <c r="M636" s="24" t="n">
        <f aca="false">DATE(YEAR(C636),MONTH(C636),1)</f>
        <v>46113</v>
      </c>
    </row>
    <row r="637" customFormat="false" ht="15" hidden="false" customHeight="false" outlineLevel="0" collapsed="false">
      <c r="A637" s="21" t="s">
        <v>3101</v>
      </c>
      <c r="B637" s="21" t="s">
        <v>3102</v>
      </c>
      <c r="C637" s="23" t="n">
        <v>46124</v>
      </c>
      <c r="D637" s="21" t="s">
        <v>2497</v>
      </c>
      <c r="E637" s="21" t="s">
        <v>2466</v>
      </c>
      <c r="F637" s="12" t="n">
        <v>2</v>
      </c>
      <c r="G637" s="19" t="n">
        <v>42.2</v>
      </c>
      <c r="H637" s="19" t="n">
        <v>25.96</v>
      </c>
      <c r="I637" s="19" t="n">
        <f aca="false">ROUND(F637*G637,2)</f>
        <v>84.4</v>
      </c>
      <c r="J637" s="19" t="n">
        <f aca="false">ROUND(F637*H637,2)</f>
        <v>51.92</v>
      </c>
      <c r="K637" s="19" t="n">
        <f aca="false">INDEX(Pricebook!$L$2:$L$1401,MATCH(D637,Pricebook!$A$2:$A$1401,0))</f>
        <v>44.35</v>
      </c>
      <c r="L637" s="19" t="n">
        <f aca="false">ROUND(F637*K637,2)</f>
        <v>88.7</v>
      </c>
      <c r="M637" s="24" t="n">
        <f aca="false">DATE(YEAR(C637),MONTH(C637),1)</f>
        <v>46113</v>
      </c>
    </row>
    <row r="638" customFormat="false" ht="15" hidden="false" customHeight="false" outlineLevel="0" collapsed="false">
      <c r="A638" s="21" t="s">
        <v>3101</v>
      </c>
      <c r="B638" s="21" t="s">
        <v>3102</v>
      </c>
      <c r="C638" s="23" t="n">
        <v>46124</v>
      </c>
      <c r="D638" s="21" t="s">
        <v>631</v>
      </c>
      <c r="E638" s="21" t="s">
        <v>366</v>
      </c>
      <c r="F638" s="12" t="n">
        <v>2</v>
      </c>
      <c r="G638" s="19" t="n">
        <v>53.3</v>
      </c>
      <c r="H638" s="19" t="n">
        <v>36.79</v>
      </c>
      <c r="I638" s="19" t="n">
        <f aca="false">ROUND(F638*G638,2)</f>
        <v>106.6</v>
      </c>
      <c r="J638" s="19" t="n">
        <f aca="false">ROUND(F638*H638,2)</f>
        <v>73.58</v>
      </c>
      <c r="K638" s="19" t="n">
        <f aca="false">INDEX(Pricebook!$L$2:$L$1401,MATCH(D638,Pricebook!$A$2:$A$1401,0))</f>
        <v>57.75</v>
      </c>
      <c r="L638" s="19" t="n">
        <f aca="false">ROUND(F638*K638,2)</f>
        <v>115.5</v>
      </c>
      <c r="M638" s="24" t="n">
        <f aca="false">DATE(YEAR(C638),MONTH(C638),1)</f>
        <v>46113</v>
      </c>
    </row>
    <row r="639" customFormat="false" ht="15" hidden="false" customHeight="false" outlineLevel="0" collapsed="false">
      <c r="A639" s="21" t="s">
        <v>3101</v>
      </c>
      <c r="B639" s="21" t="s">
        <v>3102</v>
      </c>
      <c r="C639" s="23" t="n">
        <v>46124</v>
      </c>
      <c r="D639" s="21" t="s">
        <v>2549</v>
      </c>
      <c r="E639" s="21" t="s">
        <v>2466</v>
      </c>
      <c r="F639" s="12" t="n">
        <v>1</v>
      </c>
      <c r="G639" s="19" t="n">
        <v>18.9</v>
      </c>
      <c r="H639" s="19" t="n">
        <v>12.1</v>
      </c>
      <c r="I639" s="19" t="n">
        <f aca="false">ROUND(F639*G639,2)</f>
        <v>18.9</v>
      </c>
      <c r="J639" s="19" t="n">
        <f aca="false">ROUND(F639*H639,2)</f>
        <v>12.1</v>
      </c>
      <c r="K639" s="19" t="n">
        <f aca="false">INDEX(Pricebook!$L$2:$L$1401,MATCH(D639,Pricebook!$A$2:$A$1401,0))</f>
        <v>19.7</v>
      </c>
      <c r="L639" s="19" t="n">
        <f aca="false">ROUND(F639*K639,2)</f>
        <v>19.7</v>
      </c>
      <c r="M639" s="24" t="n">
        <f aca="false">DATE(YEAR(C639),MONTH(C639),1)</f>
        <v>46113</v>
      </c>
    </row>
    <row r="640" customFormat="false" ht="15" hidden="false" customHeight="false" outlineLevel="0" collapsed="false">
      <c r="A640" s="21" t="s">
        <v>3101</v>
      </c>
      <c r="B640" s="21" t="s">
        <v>3102</v>
      </c>
      <c r="C640" s="23" t="n">
        <v>46124</v>
      </c>
      <c r="D640" s="21" t="s">
        <v>2467</v>
      </c>
      <c r="E640" s="21" t="s">
        <v>2466</v>
      </c>
      <c r="F640" s="12" t="n">
        <v>1</v>
      </c>
      <c r="G640" s="19" t="n">
        <v>49.5</v>
      </c>
      <c r="H640" s="19" t="n">
        <v>30.05</v>
      </c>
      <c r="I640" s="19" t="n">
        <f aca="false">ROUND(F640*G640,2)</f>
        <v>49.5</v>
      </c>
      <c r="J640" s="19" t="n">
        <f aca="false">ROUND(F640*H640,2)</f>
        <v>30.05</v>
      </c>
      <c r="K640" s="19" t="n">
        <f aca="false">INDEX(Pricebook!$L$2:$L$1401,MATCH(D640,Pricebook!$A$2:$A$1401,0))</f>
        <v>51.35</v>
      </c>
      <c r="L640" s="19" t="n">
        <f aca="false">ROUND(F640*K640,2)</f>
        <v>51.35</v>
      </c>
      <c r="M640" s="24" t="n">
        <f aca="false">DATE(YEAR(C640),MONTH(C640),1)</f>
        <v>46113</v>
      </c>
    </row>
    <row r="641" customFormat="false" ht="15" hidden="false" customHeight="false" outlineLevel="0" collapsed="false">
      <c r="A641" s="21" t="s">
        <v>3101</v>
      </c>
      <c r="B641" s="21" t="s">
        <v>3102</v>
      </c>
      <c r="C641" s="23" t="n">
        <v>46124</v>
      </c>
      <c r="D641" s="21" t="s">
        <v>2501</v>
      </c>
      <c r="E641" s="21" t="s">
        <v>2466</v>
      </c>
      <c r="F641" s="12" t="n">
        <v>6</v>
      </c>
      <c r="G641" s="19" t="n">
        <v>73.35</v>
      </c>
      <c r="H641" s="19" t="n">
        <v>44.13</v>
      </c>
      <c r="I641" s="19" t="n">
        <f aca="false">ROUND(F641*G641,2)</f>
        <v>440.1</v>
      </c>
      <c r="J641" s="19" t="n">
        <f aca="false">ROUND(F641*H641,2)</f>
        <v>264.78</v>
      </c>
      <c r="K641" s="19" t="n">
        <f aca="false">INDEX(Pricebook!$L$2:$L$1401,MATCH(D641,Pricebook!$A$2:$A$1401,0))</f>
        <v>75.4</v>
      </c>
      <c r="L641" s="19" t="n">
        <f aca="false">ROUND(F641*K641,2)</f>
        <v>452.4</v>
      </c>
      <c r="M641" s="24" t="n">
        <f aca="false">DATE(YEAR(C641),MONTH(C641),1)</f>
        <v>46113</v>
      </c>
    </row>
    <row r="642" customFormat="false" ht="15" hidden="false" customHeight="false" outlineLevel="0" collapsed="false">
      <c r="A642" s="21" t="s">
        <v>3103</v>
      </c>
      <c r="B642" s="21" t="s">
        <v>3104</v>
      </c>
      <c r="C642" s="23" t="n">
        <v>46125</v>
      </c>
      <c r="D642" s="21" t="s">
        <v>371</v>
      </c>
      <c r="E642" s="21" t="s">
        <v>366</v>
      </c>
      <c r="F642" s="12" t="n">
        <v>5</v>
      </c>
      <c r="G642" s="19" t="n">
        <v>9.75</v>
      </c>
      <c r="H642" s="19" t="n">
        <v>7.23</v>
      </c>
      <c r="I642" s="19" t="n">
        <f aca="false">ROUND(F642*G642,2)</f>
        <v>48.75</v>
      </c>
      <c r="J642" s="19" t="n">
        <f aca="false">ROUND(F642*H642,2)</f>
        <v>36.15</v>
      </c>
      <c r="K642" s="19" t="n">
        <f aca="false">INDEX(Pricebook!$L$2:$L$1401,MATCH(D642,Pricebook!$A$2:$A$1401,0))</f>
        <v>10.6</v>
      </c>
      <c r="L642" s="19" t="n">
        <f aca="false">ROUND(F642*K642,2)</f>
        <v>53</v>
      </c>
      <c r="M642" s="24" t="n">
        <f aca="false">DATE(YEAR(C642),MONTH(C642),1)</f>
        <v>46113</v>
      </c>
    </row>
    <row r="643" customFormat="false" ht="15" hidden="false" customHeight="false" outlineLevel="0" collapsed="false">
      <c r="A643" s="21" t="s">
        <v>3103</v>
      </c>
      <c r="B643" s="21" t="s">
        <v>3104</v>
      </c>
      <c r="C643" s="23" t="n">
        <v>46125</v>
      </c>
      <c r="D643" s="21" t="s">
        <v>2374</v>
      </c>
      <c r="E643" s="21" t="s">
        <v>2202</v>
      </c>
      <c r="F643" s="12" t="n">
        <v>2</v>
      </c>
      <c r="G643" s="19" t="n">
        <v>25.65</v>
      </c>
      <c r="H643" s="19" t="n">
        <v>15.11</v>
      </c>
      <c r="I643" s="19" t="n">
        <f aca="false">ROUND(F643*G643,2)</f>
        <v>51.3</v>
      </c>
      <c r="J643" s="19" t="n">
        <f aca="false">ROUND(F643*H643,2)</f>
        <v>30.22</v>
      </c>
      <c r="K643" s="19" t="n">
        <f aca="false">INDEX(Pricebook!$L$2:$L$1401,MATCH(D643,Pricebook!$A$2:$A$1401,0))</f>
        <v>27.25</v>
      </c>
      <c r="L643" s="19" t="n">
        <f aca="false">ROUND(F643*K643,2)</f>
        <v>54.5</v>
      </c>
      <c r="M643" s="24" t="n">
        <f aca="false">DATE(YEAR(C643),MONTH(C643),1)</f>
        <v>46113</v>
      </c>
    </row>
    <row r="644" customFormat="false" ht="15" hidden="false" customHeight="false" outlineLevel="0" collapsed="false">
      <c r="A644" s="21" t="s">
        <v>3103</v>
      </c>
      <c r="B644" s="21" t="s">
        <v>3104</v>
      </c>
      <c r="C644" s="23" t="n">
        <v>46125</v>
      </c>
      <c r="D644" s="21" t="s">
        <v>809</v>
      </c>
      <c r="E644" s="21" t="s">
        <v>366</v>
      </c>
      <c r="F644" s="12" t="n">
        <v>2</v>
      </c>
      <c r="G644" s="19" t="n">
        <v>120.55</v>
      </c>
      <c r="H644" s="19" t="n">
        <v>82.63</v>
      </c>
      <c r="I644" s="19" t="n">
        <f aca="false">ROUND(F644*G644,2)</f>
        <v>241.1</v>
      </c>
      <c r="J644" s="19" t="n">
        <f aca="false">ROUND(F644*H644,2)</f>
        <v>165.26</v>
      </c>
      <c r="K644" s="19" t="n">
        <f aca="false">INDEX(Pricebook!$L$2:$L$1401,MATCH(D644,Pricebook!$A$2:$A$1401,0))</f>
        <v>129.6</v>
      </c>
      <c r="L644" s="19" t="n">
        <f aca="false">ROUND(F644*K644,2)</f>
        <v>259.2</v>
      </c>
      <c r="M644" s="24" t="n">
        <f aca="false">DATE(YEAR(C644),MONTH(C644),1)</f>
        <v>46113</v>
      </c>
    </row>
    <row r="645" customFormat="false" ht="15" hidden="false" customHeight="false" outlineLevel="0" collapsed="false">
      <c r="A645" s="21" t="s">
        <v>3103</v>
      </c>
      <c r="B645" s="21" t="s">
        <v>3104</v>
      </c>
      <c r="C645" s="23" t="n">
        <v>46125</v>
      </c>
      <c r="D645" s="21" t="s">
        <v>1052</v>
      </c>
      <c r="E645" s="21" t="s">
        <v>971</v>
      </c>
      <c r="F645" s="12" t="n">
        <v>60</v>
      </c>
      <c r="G645" s="19" t="n">
        <v>18.05</v>
      </c>
      <c r="H645" s="19" t="n">
        <v>13.15</v>
      </c>
      <c r="I645" s="19" t="n">
        <f aca="false">ROUND(F645*G645,2)</f>
        <v>1083</v>
      </c>
      <c r="J645" s="19" t="n">
        <f aca="false">ROUND(F645*H645,2)</f>
        <v>789</v>
      </c>
      <c r="K645" s="19" t="n">
        <f aca="false">INDEX(Pricebook!$L$2:$L$1401,MATCH(D645,Pricebook!$A$2:$A$1401,0))</f>
        <v>20.75</v>
      </c>
      <c r="L645" s="19" t="n">
        <f aca="false">ROUND(F645*K645,2)</f>
        <v>1245</v>
      </c>
      <c r="M645" s="24" t="n">
        <f aca="false">DATE(YEAR(C645),MONTH(C645),1)</f>
        <v>46113</v>
      </c>
    </row>
    <row r="646" customFormat="false" ht="15" hidden="false" customHeight="false" outlineLevel="0" collapsed="false">
      <c r="A646" s="21" t="s">
        <v>3103</v>
      </c>
      <c r="B646" s="21" t="s">
        <v>3104</v>
      </c>
      <c r="C646" s="23" t="n">
        <v>46125</v>
      </c>
      <c r="D646" s="21" t="s">
        <v>2214</v>
      </c>
      <c r="E646" s="21" t="s">
        <v>2202</v>
      </c>
      <c r="F646" s="12" t="n">
        <v>1</v>
      </c>
      <c r="G646" s="19" t="n">
        <v>60.55</v>
      </c>
      <c r="H646" s="19" t="n">
        <v>35.71</v>
      </c>
      <c r="I646" s="19" t="n">
        <f aca="false">ROUND(F646*G646,2)</f>
        <v>60.55</v>
      </c>
      <c r="J646" s="19" t="n">
        <f aca="false">ROUND(F646*H646,2)</f>
        <v>35.71</v>
      </c>
      <c r="K646" s="19" t="n">
        <f aca="false">INDEX(Pricebook!$L$2:$L$1401,MATCH(D646,Pricebook!$A$2:$A$1401,0))</f>
        <v>64.4</v>
      </c>
      <c r="L646" s="19" t="n">
        <f aca="false">ROUND(F646*K646,2)</f>
        <v>64.4</v>
      </c>
      <c r="M646" s="24" t="n">
        <f aca="false">DATE(YEAR(C646),MONTH(C646),1)</f>
        <v>46113</v>
      </c>
    </row>
    <row r="647" customFormat="false" ht="15" hidden="false" customHeight="false" outlineLevel="0" collapsed="false">
      <c r="A647" s="21" t="s">
        <v>3103</v>
      </c>
      <c r="B647" s="21" t="s">
        <v>3104</v>
      </c>
      <c r="C647" s="23" t="n">
        <v>46125</v>
      </c>
      <c r="D647" s="21" t="s">
        <v>2204</v>
      </c>
      <c r="E647" s="21" t="s">
        <v>2202</v>
      </c>
      <c r="F647" s="12" t="n">
        <v>7</v>
      </c>
      <c r="G647" s="19" t="n">
        <v>5.1</v>
      </c>
      <c r="H647" s="19" t="n">
        <v>3.24</v>
      </c>
      <c r="I647" s="19" t="n">
        <f aca="false">ROUND(F647*G647,2)</f>
        <v>35.7</v>
      </c>
      <c r="J647" s="19" t="n">
        <f aca="false">ROUND(F647*H647,2)</f>
        <v>22.68</v>
      </c>
      <c r="K647" s="19" t="n">
        <f aca="false">INDEX(Pricebook!$L$2:$L$1401,MATCH(D647,Pricebook!$A$2:$A$1401,0))</f>
        <v>5.4</v>
      </c>
      <c r="L647" s="19" t="n">
        <f aca="false">ROUND(F647*K647,2)</f>
        <v>37.8</v>
      </c>
      <c r="M647" s="24" t="n">
        <f aca="false">DATE(YEAR(C647),MONTH(C647),1)</f>
        <v>46113</v>
      </c>
    </row>
    <row r="648" customFormat="false" ht="15" hidden="false" customHeight="false" outlineLevel="0" collapsed="false">
      <c r="A648" s="21" t="s">
        <v>3103</v>
      </c>
      <c r="B648" s="21" t="s">
        <v>3104</v>
      </c>
      <c r="C648" s="23" t="n">
        <v>46125</v>
      </c>
      <c r="D648" s="21" t="s">
        <v>2918</v>
      </c>
      <c r="E648" s="21" t="s">
        <v>2748</v>
      </c>
      <c r="F648" s="12" t="n">
        <v>2</v>
      </c>
      <c r="G648" s="19" t="n">
        <v>68.75</v>
      </c>
      <c r="H648" s="19" t="n">
        <v>38.94</v>
      </c>
      <c r="I648" s="19" t="n">
        <f aca="false">ROUND(F648*G648,2)</f>
        <v>137.5</v>
      </c>
      <c r="J648" s="19" t="n">
        <f aca="false">ROUND(F648*H648,2)</f>
        <v>77.88</v>
      </c>
      <c r="K648" s="19" t="n">
        <f aca="false">INDEX(Pricebook!$L$2:$L$1401,MATCH(D648,Pricebook!$A$2:$A$1401,0))</f>
        <v>75.15</v>
      </c>
      <c r="L648" s="19" t="n">
        <f aca="false">ROUND(F648*K648,2)</f>
        <v>150.3</v>
      </c>
      <c r="M648" s="24" t="n">
        <f aca="false">DATE(YEAR(C648),MONTH(C648),1)</f>
        <v>46113</v>
      </c>
    </row>
    <row r="649" customFormat="false" ht="15" hidden="false" customHeight="false" outlineLevel="0" collapsed="false">
      <c r="A649" s="21" t="s">
        <v>3103</v>
      </c>
      <c r="B649" s="21" t="s">
        <v>3104</v>
      </c>
      <c r="C649" s="23" t="n">
        <v>46125</v>
      </c>
      <c r="D649" s="21" t="s">
        <v>322</v>
      </c>
      <c r="E649" s="21" t="s">
        <v>108</v>
      </c>
      <c r="F649" s="12" t="n">
        <v>1</v>
      </c>
      <c r="G649" s="19" t="n">
        <v>9.05</v>
      </c>
      <c r="H649" s="19" t="n">
        <v>6.47</v>
      </c>
      <c r="I649" s="19" t="n">
        <f aca="false">ROUND(F649*G649,2)</f>
        <v>9.05</v>
      </c>
      <c r="J649" s="19" t="n">
        <f aca="false">ROUND(F649*H649,2)</f>
        <v>6.47</v>
      </c>
      <c r="K649" s="19" t="n">
        <f aca="false">INDEX(Pricebook!$L$2:$L$1401,MATCH(D649,Pricebook!$A$2:$A$1401,0))</f>
        <v>9.8</v>
      </c>
      <c r="L649" s="19" t="n">
        <f aca="false">ROUND(F649*K649,2)</f>
        <v>9.8</v>
      </c>
      <c r="M649" s="24" t="n">
        <f aca="false">DATE(YEAR(C649),MONTH(C649),1)</f>
        <v>46113</v>
      </c>
    </row>
    <row r="650" customFormat="false" ht="15" hidden="false" customHeight="false" outlineLevel="0" collapsed="false">
      <c r="A650" s="21" t="s">
        <v>3103</v>
      </c>
      <c r="B650" s="21" t="s">
        <v>3104</v>
      </c>
      <c r="C650" s="23" t="n">
        <v>46125</v>
      </c>
      <c r="D650" s="21" t="s">
        <v>1134</v>
      </c>
      <c r="E650" s="21" t="s">
        <v>971</v>
      </c>
      <c r="F650" s="12" t="n">
        <v>5</v>
      </c>
      <c r="G650" s="19" t="n">
        <v>26.95</v>
      </c>
      <c r="H650" s="19" t="n">
        <v>22.24</v>
      </c>
      <c r="I650" s="19" t="n">
        <f aca="false">ROUND(F650*G650,2)</f>
        <v>134.75</v>
      </c>
      <c r="J650" s="19" t="n">
        <f aca="false">ROUND(F650*H650,2)</f>
        <v>111.2</v>
      </c>
      <c r="K650" s="19" t="n">
        <f aca="false">INDEX(Pricebook!$L$2:$L$1401,MATCH(D650,Pricebook!$A$2:$A$1401,0))</f>
        <v>26.95</v>
      </c>
      <c r="L650" s="19" t="n">
        <f aca="false">ROUND(F650*K650,2)</f>
        <v>134.75</v>
      </c>
      <c r="M650" s="24" t="n">
        <f aca="false">DATE(YEAR(C650),MONTH(C650),1)</f>
        <v>46113</v>
      </c>
    </row>
    <row r="651" customFormat="false" ht="15" hidden="false" customHeight="false" outlineLevel="0" collapsed="false">
      <c r="A651" s="21" t="s">
        <v>3103</v>
      </c>
      <c r="B651" s="21" t="s">
        <v>3104</v>
      </c>
      <c r="C651" s="23" t="n">
        <v>46125</v>
      </c>
      <c r="D651" s="21" t="s">
        <v>275</v>
      </c>
      <c r="E651" s="21" t="s">
        <v>108</v>
      </c>
      <c r="F651" s="12" t="n">
        <v>1</v>
      </c>
      <c r="G651" s="19" t="n">
        <v>11.6</v>
      </c>
      <c r="H651" s="19" t="n">
        <v>8.38</v>
      </c>
      <c r="I651" s="19" t="n">
        <f aca="false">ROUND(F651*G651,2)</f>
        <v>11.6</v>
      </c>
      <c r="J651" s="19" t="n">
        <f aca="false">ROUND(F651*H651,2)</f>
        <v>8.38</v>
      </c>
      <c r="K651" s="19" t="n">
        <f aca="false">INDEX(Pricebook!$L$2:$L$1401,MATCH(D651,Pricebook!$A$2:$A$1401,0))</f>
        <v>12.65</v>
      </c>
      <c r="L651" s="19" t="n">
        <f aca="false">ROUND(F651*K651,2)</f>
        <v>12.65</v>
      </c>
      <c r="M651" s="24" t="n">
        <f aca="false">DATE(YEAR(C651),MONTH(C651),1)</f>
        <v>46113</v>
      </c>
    </row>
    <row r="652" customFormat="false" ht="15" hidden="false" customHeight="false" outlineLevel="0" collapsed="false">
      <c r="A652" s="21" t="s">
        <v>3103</v>
      </c>
      <c r="B652" s="21" t="s">
        <v>3104</v>
      </c>
      <c r="C652" s="23" t="n">
        <v>46125</v>
      </c>
      <c r="D652" s="21" t="s">
        <v>386</v>
      </c>
      <c r="E652" s="21" t="s">
        <v>366</v>
      </c>
      <c r="F652" s="12" t="n">
        <v>4</v>
      </c>
      <c r="G652" s="19" t="n">
        <v>6.6</v>
      </c>
      <c r="H652" s="19" t="n">
        <v>4.58</v>
      </c>
      <c r="I652" s="19" t="n">
        <f aca="false">ROUND(F652*G652,2)</f>
        <v>26.4</v>
      </c>
      <c r="J652" s="19" t="n">
        <f aca="false">ROUND(F652*H652,2)</f>
        <v>18.32</v>
      </c>
      <c r="K652" s="19" t="n">
        <f aca="false">INDEX(Pricebook!$L$2:$L$1401,MATCH(D652,Pricebook!$A$2:$A$1401,0))</f>
        <v>7.2</v>
      </c>
      <c r="L652" s="19" t="n">
        <f aca="false">ROUND(F652*K652,2)</f>
        <v>28.8</v>
      </c>
      <c r="M652" s="24" t="n">
        <f aca="false">DATE(YEAR(C652),MONTH(C652),1)</f>
        <v>46113</v>
      </c>
    </row>
    <row r="653" customFormat="false" ht="15" hidden="false" customHeight="false" outlineLevel="0" collapsed="false">
      <c r="A653" s="21" t="s">
        <v>3103</v>
      </c>
      <c r="B653" s="21" t="s">
        <v>3104</v>
      </c>
      <c r="C653" s="23" t="n">
        <v>46125</v>
      </c>
      <c r="D653" s="21" t="s">
        <v>2335</v>
      </c>
      <c r="E653" s="21" t="s">
        <v>2202</v>
      </c>
      <c r="F653" s="12" t="n">
        <v>1</v>
      </c>
      <c r="G653" s="19" t="n">
        <v>103.15</v>
      </c>
      <c r="H653" s="19" t="n">
        <v>61.38</v>
      </c>
      <c r="I653" s="19" t="n">
        <f aca="false">ROUND(F653*G653,2)</f>
        <v>103.15</v>
      </c>
      <c r="J653" s="19" t="n">
        <f aca="false">ROUND(F653*H653,2)</f>
        <v>61.38</v>
      </c>
      <c r="K653" s="19" t="n">
        <f aca="false">INDEX(Pricebook!$L$2:$L$1401,MATCH(D653,Pricebook!$A$2:$A$1401,0))</f>
        <v>110.7</v>
      </c>
      <c r="L653" s="19" t="n">
        <f aca="false">ROUND(F653*K653,2)</f>
        <v>110.7</v>
      </c>
      <c r="M653" s="24" t="n">
        <f aca="false">DATE(YEAR(C653),MONTH(C653),1)</f>
        <v>46113</v>
      </c>
    </row>
    <row r="654" customFormat="false" ht="15" hidden="false" customHeight="false" outlineLevel="0" collapsed="false">
      <c r="A654" s="21" t="s">
        <v>3103</v>
      </c>
      <c r="B654" s="21" t="s">
        <v>3104</v>
      </c>
      <c r="C654" s="23" t="n">
        <v>46125</v>
      </c>
      <c r="D654" s="21" t="s">
        <v>2759</v>
      </c>
      <c r="E654" s="21" t="s">
        <v>2748</v>
      </c>
      <c r="F654" s="12" t="n">
        <v>5</v>
      </c>
      <c r="G654" s="19" t="n">
        <v>14.7</v>
      </c>
      <c r="H654" s="19" t="n">
        <v>8.27</v>
      </c>
      <c r="I654" s="19" t="n">
        <f aca="false">ROUND(F654*G654,2)</f>
        <v>73.5</v>
      </c>
      <c r="J654" s="19" t="n">
        <f aca="false">ROUND(F654*H654,2)</f>
        <v>41.35</v>
      </c>
      <c r="K654" s="19" t="n">
        <f aca="false">INDEX(Pricebook!$L$2:$L$1401,MATCH(D654,Pricebook!$A$2:$A$1401,0))</f>
        <v>16</v>
      </c>
      <c r="L654" s="19" t="n">
        <f aca="false">ROUND(F654*K654,2)</f>
        <v>80</v>
      </c>
      <c r="M654" s="24" t="n">
        <f aca="false">DATE(YEAR(C654),MONTH(C654),1)</f>
        <v>46113</v>
      </c>
    </row>
    <row r="655" customFormat="false" ht="15" hidden="false" customHeight="false" outlineLevel="0" collapsed="false">
      <c r="A655" s="21" t="s">
        <v>3105</v>
      </c>
      <c r="B655" s="21" t="s">
        <v>3019</v>
      </c>
      <c r="C655" s="23" t="n">
        <v>46125</v>
      </c>
      <c r="D655" s="21" t="s">
        <v>1668</v>
      </c>
      <c r="E655" s="21" t="s">
        <v>1452</v>
      </c>
      <c r="F655" s="12" t="n">
        <v>1</v>
      </c>
      <c r="G655" s="19" t="n">
        <v>270</v>
      </c>
      <c r="H655" s="19" t="n">
        <v>164.46</v>
      </c>
      <c r="I655" s="19" t="n">
        <f aca="false">ROUND(F655*G655,2)</f>
        <v>270</v>
      </c>
      <c r="J655" s="19" t="n">
        <f aca="false">ROUND(F655*H655,2)</f>
        <v>164.46</v>
      </c>
      <c r="K655" s="19" t="n">
        <f aca="false">INDEX(Pricebook!$L$2:$L$1401,MATCH(D655,Pricebook!$A$2:$A$1401,0))</f>
        <v>279.6</v>
      </c>
      <c r="L655" s="19" t="n">
        <f aca="false">ROUND(F655*K655,2)</f>
        <v>279.6</v>
      </c>
      <c r="M655" s="24" t="n">
        <f aca="false">DATE(YEAR(C655),MONTH(C655),1)</f>
        <v>46113</v>
      </c>
    </row>
    <row r="656" customFormat="false" ht="15" hidden="false" customHeight="false" outlineLevel="0" collapsed="false">
      <c r="A656" s="21" t="s">
        <v>3105</v>
      </c>
      <c r="B656" s="21" t="s">
        <v>3019</v>
      </c>
      <c r="C656" s="23" t="n">
        <v>46125</v>
      </c>
      <c r="D656" s="21" t="s">
        <v>378</v>
      </c>
      <c r="E656" s="21" t="s">
        <v>366</v>
      </c>
      <c r="F656" s="12" t="n">
        <v>5</v>
      </c>
      <c r="G656" s="19" t="n">
        <v>10</v>
      </c>
      <c r="H656" s="19" t="n">
        <v>6.78</v>
      </c>
      <c r="I656" s="19" t="n">
        <f aca="false">ROUND(F656*G656,2)</f>
        <v>50</v>
      </c>
      <c r="J656" s="19" t="n">
        <f aca="false">ROUND(F656*H656,2)</f>
        <v>33.9</v>
      </c>
      <c r="K656" s="19" t="n">
        <f aca="false">INDEX(Pricebook!$L$2:$L$1401,MATCH(D656,Pricebook!$A$2:$A$1401,0))</f>
        <v>10.65</v>
      </c>
      <c r="L656" s="19" t="n">
        <f aca="false">ROUND(F656*K656,2)</f>
        <v>53.25</v>
      </c>
      <c r="M656" s="24" t="n">
        <f aca="false">DATE(YEAR(C656),MONTH(C656),1)</f>
        <v>46113</v>
      </c>
    </row>
    <row r="657" customFormat="false" ht="15" hidden="false" customHeight="false" outlineLevel="0" collapsed="false">
      <c r="A657" s="21" t="s">
        <v>3105</v>
      </c>
      <c r="B657" s="21" t="s">
        <v>3019</v>
      </c>
      <c r="C657" s="23" t="n">
        <v>46125</v>
      </c>
      <c r="D657" s="21" t="s">
        <v>2301</v>
      </c>
      <c r="E657" s="21" t="s">
        <v>2202</v>
      </c>
      <c r="F657" s="12" t="n">
        <v>2</v>
      </c>
      <c r="G657" s="19" t="n">
        <v>38.15</v>
      </c>
      <c r="H657" s="19" t="n">
        <v>22.36</v>
      </c>
      <c r="I657" s="19" t="n">
        <f aca="false">ROUND(F657*G657,2)</f>
        <v>76.3</v>
      </c>
      <c r="J657" s="19" t="n">
        <f aca="false">ROUND(F657*H657,2)</f>
        <v>44.72</v>
      </c>
      <c r="K657" s="19" t="n">
        <f aca="false">INDEX(Pricebook!$L$2:$L$1401,MATCH(D657,Pricebook!$A$2:$A$1401,0))</f>
        <v>40.3</v>
      </c>
      <c r="L657" s="19" t="n">
        <f aca="false">ROUND(F657*K657,2)</f>
        <v>80.6</v>
      </c>
      <c r="M657" s="24" t="n">
        <f aca="false">DATE(YEAR(C657),MONTH(C657),1)</f>
        <v>46113</v>
      </c>
    </row>
    <row r="658" customFormat="false" ht="15" hidden="false" customHeight="false" outlineLevel="0" collapsed="false">
      <c r="A658" s="21" t="s">
        <v>3105</v>
      </c>
      <c r="B658" s="21" t="s">
        <v>3019</v>
      </c>
      <c r="C658" s="23" t="n">
        <v>46125</v>
      </c>
      <c r="D658" s="21" t="s">
        <v>517</v>
      </c>
      <c r="E658" s="21" t="s">
        <v>366</v>
      </c>
      <c r="F658" s="12" t="n">
        <v>1</v>
      </c>
      <c r="G658" s="19" t="n">
        <v>302.25</v>
      </c>
      <c r="H658" s="19" t="n">
        <v>206.06</v>
      </c>
      <c r="I658" s="19" t="n">
        <f aca="false">ROUND(F658*G658,2)</f>
        <v>302.25</v>
      </c>
      <c r="J658" s="19" t="n">
        <f aca="false">ROUND(F658*H658,2)</f>
        <v>206.06</v>
      </c>
      <c r="K658" s="19" t="n">
        <f aca="false">INDEX(Pricebook!$L$2:$L$1401,MATCH(D658,Pricebook!$A$2:$A$1401,0))</f>
        <v>323.15</v>
      </c>
      <c r="L658" s="19" t="n">
        <f aca="false">ROUND(F658*K658,2)</f>
        <v>323.15</v>
      </c>
      <c r="M658" s="24" t="n">
        <f aca="false">DATE(YEAR(C658),MONTH(C658),1)</f>
        <v>46113</v>
      </c>
    </row>
    <row r="659" customFormat="false" ht="15" hidden="false" customHeight="false" outlineLevel="0" collapsed="false">
      <c r="A659" s="21" t="s">
        <v>3105</v>
      </c>
      <c r="B659" s="21" t="s">
        <v>3019</v>
      </c>
      <c r="C659" s="23" t="n">
        <v>46125</v>
      </c>
      <c r="D659" s="21" t="s">
        <v>1482</v>
      </c>
      <c r="E659" s="21" t="s">
        <v>1452</v>
      </c>
      <c r="F659" s="12" t="n">
        <v>6</v>
      </c>
      <c r="G659" s="19" t="n">
        <v>81</v>
      </c>
      <c r="H659" s="19" t="n">
        <v>57.94</v>
      </c>
      <c r="I659" s="19" t="n">
        <f aca="false">ROUND(F659*G659,2)</f>
        <v>486</v>
      </c>
      <c r="J659" s="19" t="n">
        <f aca="false">ROUND(F659*H659,2)</f>
        <v>347.64</v>
      </c>
      <c r="K659" s="19" t="n">
        <f aca="false">INDEX(Pricebook!$L$2:$L$1401,MATCH(D659,Pricebook!$A$2:$A$1401,0))</f>
        <v>84.45</v>
      </c>
      <c r="L659" s="19" t="n">
        <f aca="false">ROUND(F659*K659,2)</f>
        <v>506.7</v>
      </c>
      <c r="M659" s="24" t="n">
        <f aca="false">DATE(YEAR(C659),MONTH(C659),1)</f>
        <v>46113</v>
      </c>
    </row>
    <row r="660" customFormat="false" ht="15" hidden="false" customHeight="false" outlineLevel="0" collapsed="false">
      <c r="A660" s="21" t="s">
        <v>3105</v>
      </c>
      <c r="B660" s="21" t="s">
        <v>3019</v>
      </c>
      <c r="C660" s="23" t="n">
        <v>46125</v>
      </c>
      <c r="D660" s="21" t="s">
        <v>1672</v>
      </c>
      <c r="E660" s="21" t="s">
        <v>1452</v>
      </c>
      <c r="F660" s="12" t="n">
        <v>3</v>
      </c>
      <c r="G660" s="19" t="n">
        <v>40</v>
      </c>
      <c r="H660" s="19" t="n">
        <v>28.44</v>
      </c>
      <c r="I660" s="19" t="n">
        <f aca="false">ROUND(F660*G660,2)</f>
        <v>120</v>
      </c>
      <c r="J660" s="19" t="n">
        <f aca="false">ROUND(F660*H660,2)</f>
        <v>85.32</v>
      </c>
      <c r="K660" s="19" t="n">
        <f aca="false">INDEX(Pricebook!$L$2:$L$1401,MATCH(D660,Pricebook!$A$2:$A$1401,0))</f>
        <v>41.45</v>
      </c>
      <c r="L660" s="19" t="n">
        <f aca="false">ROUND(F660*K660,2)</f>
        <v>124.35</v>
      </c>
      <c r="M660" s="24" t="n">
        <f aca="false">DATE(YEAR(C660),MONTH(C660),1)</f>
        <v>46113</v>
      </c>
    </row>
    <row r="661" customFormat="false" ht="15" hidden="false" customHeight="false" outlineLevel="0" collapsed="false">
      <c r="A661" s="21" t="s">
        <v>3106</v>
      </c>
      <c r="B661" s="21" t="s">
        <v>3107</v>
      </c>
      <c r="C661" s="23" t="n">
        <v>46125</v>
      </c>
      <c r="D661" s="21" t="s">
        <v>619</v>
      </c>
      <c r="E661" s="21" t="s">
        <v>366</v>
      </c>
      <c r="F661" s="12" t="n">
        <v>6</v>
      </c>
      <c r="G661" s="19" t="n">
        <v>7.4</v>
      </c>
      <c r="H661" s="19" t="n">
        <v>4.99</v>
      </c>
      <c r="I661" s="19" t="n">
        <f aca="false">ROUND(F661*G661,2)</f>
        <v>44.4</v>
      </c>
      <c r="J661" s="19" t="n">
        <f aca="false">ROUND(F661*H661,2)</f>
        <v>29.94</v>
      </c>
      <c r="K661" s="19" t="n">
        <f aca="false">INDEX(Pricebook!$L$2:$L$1401,MATCH(D661,Pricebook!$A$2:$A$1401,0))</f>
        <v>7.85</v>
      </c>
      <c r="L661" s="19" t="n">
        <f aca="false">ROUND(F661*K661,2)</f>
        <v>47.1</v>
      </c>
      <c r="M661" s="24" t="n">
        <f aca="false">DATE(YEAR(C661),MONTH(C661),1)</f>
        <v>46113</v>
      </c>
    </row>
    <row r="662" customFormat="false" ht="15" hidden="false" customHeight="false" outlineLevel="0" collapsed="false">
      <c r="A662" s="21" t="s">
        <v>3106</v>
      </c>
      <c r="B662" s="21" t="s">
        <v>3107</v>
      </c>
      <c r="C662" s="23" t="n">
        <v>46125</v>
      </c>
      <c r="D662" s="21" t="s">
        <v>384</v>
      </c>
      <c r="E662" s="21" t="s">
        <v>366</v>
      </c>
      <c r="F662" s="12" t="n">
        <v>2</v>
      </c>
      <c r="G662" s="19" t="n">
        <v>99.6</v>
      </c>
      <c r="H662" s="19" t="n">
        <v>68.36</v>
      </c>
      <c r="I662" s="19" t="n">
        <f aca="false">ROUND(F662*G662,2)</f>
        <v>199.2</v>
      </c>
      <c r="J662" s="19" t="n">
        <f aca="false">ROUND(F662*H662,2)</f>
        <v>136.72</v>
      </c>
      <c r="K662" s="19" t="n">
        <f aca="false">INDEX(Pricebook!$L$2:$L$1401,MATCH(D662,Pricebook!$A$2:$A$1401,0))</f>
        <v>107.2</v>
      </c>
      <c r="L662" s="19" t="n">
        <f aca="false">ROUND(F662*K662,2)</f>
        <v>214.4</v>
      </c>
      <c r="M662" s="24" t="n">
        <f aca="false">DATE(YEAR(C662),MONTH(C662),1)</f>
        <v>46113</v>
      </c>
    </row>
    <row r="663" customFormat="false" ht="15" hidden="false" customHeight="false" outlineLevel="0" collapsed="false">
      <c r="A663" s="21" t="s">
        <v>3106</v>
      </c>
      <c r="B663" s="21" t="s">
        <v>3107</v>
      </c>
      <c r="C663" s="23" t="n">
        <v>46125</v>
      </c>
      <c r="D663" s="21" t="s">
        <v>403</v>
      </c>
      <c r="E663" s="21" t="s">
        <v>366</v>
      </c>
      <c r="F663" s="12" t="n">
        <v>2</v>
      </c>
      <c r="G663" s="19" t="n">
        <v>18.35</v>
      </c>
      <c r="H663" s="19" t="n">
        <v>13.26</v>
      </c>
      <c r="I663" s="19" t="n">
        <f aca="false">ROUND(F663*G663,2)</f>
        <v>36.7</v>
      </c>
      <c r="J663" s="19" t="n">
        <f aca="false">ROUND(F663*H663,2)</f>
        <v>26.52</v>
      </c>
      <c r="K663" s="19" t="n">
        <f aca="false">INDEX(Pricebook!$L$2:$L$1401,MATCH(D663,Pricebook!$A$2:$A$1401,0))</f>
        <v>19.65</v>
      </c>
      <c r="L663" s="19" t="n">
        <f aca="false">ROUND(F663*K663,2)</f>
        <v>39.3</v>
      </c>
      <c r="M663" s="24" t="n">
        <f aca="false">DATE(YEAR(C663),MONTH(C663),1)</f>
        <v>46113</v>
      </c>
    </row>
    <row r="664" customFormat="false" ht="15" hidden="false" customHeight="false" outlineLevel="0" collapsed="false">
      <c r="A664" s="21" t="s">
        <v>3106</v>
      </c>
      <c r="B664" s="21" t="s">
        <v>3107</v>
      </c>
      <c r="C664" s="23" t="n">
        <v>46125</v>
      </c>
      <c r="D664" s="21" t="s">
        <v>2942</v>
      </c>
      <c r="E664" s="21" t="s">
        <v>2748</v>
      </c>
      <c r="F664" s="12" t="n">
        <v>3</v>
      </c>
      <c r="G664" s="19" t="n">
        <v>8.1</v>
      </c>
      <c r="H664" s="19" t="n">
        <v>5.19</v>
      </c>
      <c r="I664" s="19" t="n">
        <f aca="false">ROUND(F664*G664,2)</f>
        <v>24.3</v>
      </c>
      <c r="J664" s="19" t="n">
        <f aca="false">ROUND(F664*H664,2)</f>
        <v>15.57</v>
      </c>
      <c r="K664" s="19" t="n">
        <f aca="false">INDEX(Pricebook!$L$2:$L$1401,MATCH(D664,Pricebook!$A$2:$A$1401,0))</f>
        <v>8.9</v>
      </c>
      <c r="L664" s="19" t="n">
        <f aca="false">ROUND(F664*K664,2)</f>
        <v>26.7</v>
      </c>
      <c r="M664" s="24" t="n">
        <f aca="false">DATE(YEAR(C664),MONTH(C664),1)</f>
        <v>46113</v>
      </c>
    </row>
    <row r="665" customFormat="false" ht="15" hidden="false" customHeight="false" outlineLevel="0" collapsed="false">
      <c r="A665" s="21" t="s">
        <v>3106</v>
      </c>
      <c r="B665" s="21" t="s">
        <v>3107</v>
      </c>
      <c r="C665" s="23" t="n">
        <v>46125</v>
      </c>
      <c r="D665" s="21" t="s">
        <v>677</v>
      </c>
      <c r="E665" s="21" t="s">
        <v>366</v>
      </c>
      <c r="F665" s="12" t="n">
        <v>3</v>
      </c>
      <c r="G665" s="19" t="n">
        <v>65.7</v>
      </c>
      <c r="H665" s="19" t="n">
        <v>44.69</v>
      </c>
      <c r="I665" s="19" t="n">
        <f aca="false">ROUND(F665*G665,2)</f>
        <v>197.1</v>
      </c>
      <c r="J665" s="19" t="n">
        <f aca="false">ROUND(F665*H665,2)</f>
        <v>134.07</v>
      </c>
      <c r="K665" s="19" t="n">
        <f aca="false">INDEX(Pricebook!$L$2:$L$1401,MATCH(D665,Pricebook!$A$2:$A$1401,0))</f>
        <v>70.1</v>
      </c>
      <c r="L665" s="19" t="n">
        <f aca="false">ROUND(F665*K665,2)</f>
        <v>210.3</v>
      </c>
      <c r="M665" s="24" t="n">
        <f aca="false">DATE(YEAR(C665),MONTH(C665),1)</f>
        <v>46113</v>
      </c>
    </row>
    <row r="666" customFormat="false" ht="15" hidden="false" customHeight="false" outlineLevel="0" collapsed="false">
      <c r="A666" s="21" t="s">
        <v>3106</v>
      </c>
      <c r="B666" s="21" t="s">
        <v>3107</v>
      </c>
      <c r="C666" s="23" t="n">
        <v>46125</v>
      </c>
      <c r="D666" s="21" t="s">
        <v>675</v>
      </c>
      <c r="E666" s="21" t="s">
        <v>366</v>
      </c>
      <c r="F666" s="12" t="n">
        <v>1</v>
      </c>
      <c r="G666" s="19" t="n">
        <v>120.15</v>
      </c>
      <c r="H666" s="19" t="n">
        <v>83.02</v>
      </c>
      <c r="I666" s="19" t="n">
        <f aca="false">ROUND(F666*G666,2)</f>
        <v>120.15</v>
      </c>
      <c r="J666" s="19" t="n">
        <f aca="false">ROUND(F666*H666,2)</f>
        <v>83.02</v>
      </c>
      <c r="K666" s="19" t="n">
        <f aca="false">INDEX(Pricebook!$L$2:$L$1401,MATCH(D666,Pricebook!$A$2:$A$1401,0))</f>
        <v>130.2</v>
      </c>
      <c r="L666" s="19" t="n">
        <f aca="false">ROUND(F666*K666,2)</f>
        <v>130.2</v>
      </c>
      <c r="M666" s="24" t="n">
        <f aca="false">DATE(YEAR(C666),MONTH(C666),1)</f>
        <v>46113</v>
      </c>
    </row>
    <row r="667" customFormat="false" ht="15" hidden="false" customHeight="false" outlineLevel="0" collapsed="false">
      <c r="A667" s="21" t="s">
        <v>3106</v>
      </c>
      <c r="B667" s="21" t="s">
        <v>3107</v>
      </c>
      <c r="C667" s="23" t="n">
        <v>46125</v>
      </c>
      <c r="D667" s="21" t="s">
        <v>2521</v>
      </c>
      <c r="E667" s="21" t="s">
        <v>2466</v>
      </c>
      <c r="F667" s="12" t="n">
        <v>4</v>
      </c>
      <c r="G667" s="19" t="n">
        <v>70</v>
      </c>
      <c r="H667" s="19" t="n">
        <v>42.13</v>
      </c>
      <c r="I667" s="19" t="n">
        <f aca="false">ROUND(F667*G667,2)</f>
        <v>280</v>
      </c>
      <c r="J667" s="19" t="n">
        <f aca="false">ROUND(F667*H667,2)</f>
        <v>168.52</v>
      </c>
      <c r="K667" s="19" t="n">
        <f aca="false">INDEX(Pricebook!$L$2:$L$1401,MATCH(D667,Pricebook!$A$2:$A$1401,0))</f>
        <v>72</v>
      </c>
      <c r="L667" s="19" t="n">
        <f aca="false">ROUND(F667*K667,2)</f>
        <v>288</v>
      </c>
      <c r="M667" s="24" t="n">
        <f aca="false">DATE(YEAR(C667),MONTH(C667),1)</f>
        <v>46113</v>
      </c>
    </row>
    <row r="668" customFormat="false" ht="15" hidden="false" customHeight="false" outlineLevel="0" collapsed="false">
      <c r="A668" s="21" t="s">
        <v>3106</v>
      </c>
      <c r="B668" s="21" t="s">
        <v>3107</v>
      </c>
      <c r="C668" s="23" t="n">
        <v>46125</v>
      </c>
      <c r="D668" s="21" t="s">
        <v>559</v>
      </c>
      <c r="E668" s="21" t="s">
        <v>366</v>
      </c>
      <c r="F668" s="12" t="n">
        <v>1</v>
      </c>
      <c r="G668" s="19" t="n">
        <v>84.65</v>
      </c>
      <c r="H668" s="19" t="n">
        <v>58.68</v>
      </c>
      <c r="I668" s="19" t="n">
        <f aca="false">ROUND(F668*G668,2)</f>
        <v>84.65</v>
      </c>
      <c r="J668" s="19" t="n">
        <f aca="false">ROUND(F668*H668,2)</f>
        <v>58.68</v>
      </c>
      <c r="K668" s="19" t="n">
        <f aca="false">INDEX(Pricebook!$L$2:$L$1401,MATCH(D668,Pricebook!$A$2:$A$1401,0))</f>
        <v>92.05</v>
      </c>
      <c r="L668" s="19" t="n">
        <f aca="false">ROUND(F668*K668,2)</f>
        <v>92.05</v>
      </c>
      <c r="M668" s="24" t="n">
        <f aca="false">DATE(YEAR(C668),MONTH(C668),1)</f>
        <v>46113</v>
      </c>
    </row>
    <row r="669" customFormat="false" ht="15" hidden="false" customHeight="false" outlineLevel="0" collapsed="false">
      <c r="A669" s="21" t="s">
        <v>3106</v>
      </c>
      <c r="B669" s="21" t="s">
        <v>3107</v>
      </c>
      <c r="C669" s="23" t="n">
        <v>46125</v>
      </c>
      <c r="D669" s="21" t="s">
        <v>2918</v>
      </c>
      <c r="E669" s="21" t="s">
        <v>2748</v>
      </c>
      <c r="F669" s="12" t="n">
        <v>1</v>
      </c>
      <c r="G669" s="19" t="n">
        <v>68.75</v>
      </c>
      <c r="H669" s="19" t="n">
        <v>38.94</v>
      </c>
      <c r="I669" s="19" t="n">
        <f aca="false">ROUND(F669*G669,2)</f>
        <v>68.75</v>
      </c>
      <c r="J669" s="19" t="n">
        <f aca="false">ROUND(F669*H669,2)</f>
        <v>38.94</v>
      </c>
      <c r="K669" s="19" t="n">
        <f aca="false">INDEX(Pricebook!$L$2:$L$1401,MATCH(D669,Pricebook!$A$2:$A$1401,0))</f>
        <v>75.15</v>
      </c>
      <c r="L669" s="19" t="n">
        <f aca="false">ROUND(F669*K669,2)</f>
        <v>75.15</v>
      </c>
      <c r="M669" s="24" t="n">
        <f aca="false">DATE(YEAR(C669),MONTH(C669),1)</f>
        <v>46113</v>
      </c>
    </row>
    <row r="670" customFormat="false" ht="15" hidden="false" customHeight="false" outlineLevel="0" collapsed="false">
      <c r="A670" s="21" t="s">
        <v>3106</v>
      </c>
      <c r="B670" s="21" t="s">
        <v>3107</v>
      </c>
      <c r="C670" s="23" t="n">
        <v>46125</v>
      </c>
      <c r="D670" s="21" t="s">
        <v>749</v>
      </c>
      <c r="E670" s="21" t="s">
        <v>366</v>
      </c>
      <c r="F670" s="12" t="n">
        <v>1</v>
      </c>
      <c r="G670" s="19" t="n">
        <v>197.5</v>
      </c>
      <c r="H670" s="19" t="n">
        <v>135.2</v>
      </c>
      <c r="I670" s="19" t="n">
        <f aca="false">ROUND(F670*G670,2)</f>
        <v>197.5</v>
      </c>
      <c r="J670" s="19" t="n">
        <f aca="false">ROUND(F670*H670,2)</f>
        <v>135.2</v>
      </c>
      <c r="K670" s="19" t="n">
        <f aca="false">INDEX(Pricebook!$L$2:$L$1401,MATCH(D670,Pricebook!$A$2:$A$1401,0))</f>
        <v>212.05</v>
      </c>
      <c r="L670" s="19" t="n">
        <f aca="false">ROUND(F670*K670,2)</f>
        <v>212.05</v>
      </c>
      <c r="M670" s="24" t="n">
        <f aca="false">DATE(YEAR(C670),MONTH(C670),1)</f>
        <v>46113</v>
      </c>
    </row>
    <row r="671" customFormat="false" ht="15" hidden="false" customHeight="false" outlineLevel="0" collapsed="false">
      <c r="A671" s="21" t="s">
        <v>3106</v>
      </c>
      <c r="B671" s="21" t="s">
        <v>3107</v>
      </c>
      <c r="C671" s="23" t="n">
        <v>46125</v>
      </c>
      <c r="D671" s="21" t="s">
        <v>2557</v>
      </c>
      <c r="E671" s="21" t="s">
        <v>2466</v>
      </c>
      <c r="F671" s="12" t="n">
        <v>2</v>
      </c>
      <c r="G671" s="19" t="n">
        <v>354.6</v>
      </c>
      <c r="H671" s="19" t="n">
        <v>217.13</v>
      </c>
      <c r="I671" s="19" t="n">
        <f aca="false">ROUND(F671*G671,2)</f>
        <v>709.2</v>
      </c>
      <c r="J671" s="19" t="n">
        <f aca="false">ROUND(F671*H671,2)</f>
        <v>434.26</v>
      </c>
      <c r="K671" s="19" t="n">
        <f aca="false">INDEX(Pricebook!$L$2:$L$1401,MATCH(D671,Pricebook!$A$2:$A$1401,0))</f>
        <v>371</v>
      </c>
      <c r="L671" s="19" t="n">
        <f aca="false">ROUND(F671*K671,2)</f>
        <v>742</v>
      </c>
      <c r="M671" s="24" t="n">
        <f aca="false">DATE(YEAR(C671),MONTH(C671),1)</f>
        <v>46113</v>
      </c>
    </row>
    <row r="672" customFormat="false" ht="15" hidden="false" customHeight="false" outlineLevel="0" collapsed="false">
      <c r="A672" s="21" t="s">
        <v>3106</v>
      </c>
      <c r="B672" s="21" t="s">
        <v>3107</v>
      </c>
      <c r="C672" s="23" t="n">
        <v>46125</v>
      </c>
      <c r="D672" s="21" t="s">
        <v>831</v>
      </c>
      <c r="E672" s="21" t="s">
        <v>366</v>
      </c>
      <c r="F672" s="12" t="n">
        <v>1</v>
      </c>
      <c r="G672" s="19" t="n">
        <v>68.55</v>
      </c>
      <c r="H672" s="19" t="n">
        <v>47.41</v>
      </c>
      <c r="I672" s="19" t="n">
        <f aca="false">ROUND(F672*G672,2)</f>
        <v>68.55</v>
      </c>
      <c r="J672" s="19" t="n">
        <f aca="false">ROUND(F672*H672,2)</f>
        <v>47.41</v>
      </c>
      <c r="K672" s="19" t="n">
        <f aca="false">INDEX(Pricebook!$L$2:$L$1401,MATCH(D672,Pricebook!$A$2:$A$1401,0))</f>
        <v>74.35</v>
      </c>
      <c r="L672" s="19" t="n">
        <f aca="false">ROUND(F672*K672,2)</f>
        <v>74.35</v>
      </c>
      <c r="M672" s="24" t="n">
        <f aca="false">DATE(YEAR(C672),MONTH(C672),1)</f>
        <v>46113</v>
      </c>
    </row>
    <row r="673" customFormat="false" ht="15" hidden="false" customHeight="false" outlineLevel="0" collapsed="false">
      <c r="A673" s="21" t="s">
        <v>3106</v>
      </c>
      <c r="B673" s="21" t="s">
        <v>3107</v>
      </c>
      <c r="C673" s="23" t="n">
        <v>46125</v>
      </c>
      <c r="D673" s="21" t="s">
        <v>2886</v>
      </c>
      <c r="E673" s="21" t="s">
        <v>2748</v>
      </c>
      <c r="F673" s="12" t="n">
        <v>2</v>
      </c>
      <c r="G673" s="19" t="n">
        <v>12.3</v>
      </c>
      <c r="H673" s="19" t="n">
        <v>6.91</v>
      </c>
      <c r="I673" s="19" t="n">
        <f aca="false">ROUND(F673*G673,2)</f>
        <v>24.6</v>
      </c>
      <c r="J673" s="19" t="n">
        <f aca="false">ROUND(F673*H673,2)</f>
        <v>13.82</v>
      </c>
      <c r="K673" s="19" t="n">
        <f aca="false">INDEX(Pricebook!$L$2:$L$1401,MATCH(D673,Pricebook!$A$2:$A$1401,0))</f>
        <v>13.35</v>
      </c>
      <c r="L673" s="19" t="n">
        <f aca="false">ROUND(F673*K673,2)</f>
        <v>26.7</v>
      </c>
      <c r="M673" s="24" t="n">
        <f aca="false">DATE(YEAR(C673),MONTH(C673),1)</f>
        <v>46113</v>
      </c>
    </row>
    <row r="674" customFormat="false" ht="15" hidden="false" customHeight="false" outlineLevel="0" collapsed="false">
      <c r="A674" s="21" t="s">
        <v>3106</v>
      </c>
      <c r="B674" s="21" t="s">
        <v>3107</v>
      </c>
      <c r="C674" s="23" t="n">
        <v>46125</v>
      </c>
      <c r="D674" s="21" t="s">
        <v>2533</v>
      </c>
      <c r="E674" s="21" t="s">
        <v>2466</v>
      </c>
      <c r="F674" s="12" t="n">
        <v>2</v>
      </c>
      <c r="G674" s="19" t="n">
        <v>31.2</v>
      </c>
      <c r="H674" s="19" t="n">
        <v>18.96</v>
      </c>
      <c r="I674" s="19" t="n">
        <f aca="false">ROUND(F674*G674,2)</f>
        <v>62.4</v>
      </c>
      <c r="J674" s="19" t="n">
        <f aca="false">ROUND(F674*H674,2)</f>
        <v>37.92</v>
      </c>
      <c r="K674" s="19" t="n">
        <f aca="false">INDEX(Pricebook!$L$2:$L$1401,MATCH(D674,Pricebook!$A$2:$A$1401,0))</f>
        <v>32.4</v>
      </c>
      <c r="L674" s="19" t="n">
        <f aca="false">ROUND(F674*K674,2)</f>
        <v>64.8</v>
      </c>
      <c r="M674" s="24" t="n">
        <f aca="false">DATE(YEAR(C674),MONTH(C674),1)</f>
        <v>46113</v>
      </c>
    </row>
    <row r="675" customFormat="false" ht="15" hidden="false" customHeight="false" outlineLevel="0" collapsed="false">
      <c r="A675" s="21" t="s">
        <v>3106</v>
      </c>
      <c r="B675" s="21" t="s">
        <v>3107</v>
      </c>
      <c r="C675" s="23" t="n">
        <v>46125</v>
      </c>
      <c r="D675" s="21" t="s">
        <v>2485</v>
      </c>
      <c r="E675" s="21" t="s">
        <v>2466</v>
      </c>
      <c r="F675" s="12" t="n">
        <v>2</v>
      </c>
      <c r="G675" s="19" t="n">
        <v>99.7</v>
      </c>
      <c r="H675" s="19" t="n">
        <v>65.12</v>
      </c>
      <c r="I675" s="19" t="n">
        <f aca="false">ROUND(F675*G675,2)</f>
        <v>199.4</v>
      </c>
      <c r="J675" s="19" t="n">
        <f aca="false">ROUND(F675*H675,2)</f>
        <v>130.24</v>
      </c>
      <c r="K675" s="19" t="n">
        <f aca="false">INDEX(Pricebook!$L$2:$L$1401,MATCH(D675,Pricebook!$A$2:$A$1401,0))</f>
        <v>102.75</v>
      </c>
      <c r="L675" s="19" t="n">
        <f aca="false">ROUND(F675*K675,2)</f>
        <v>205.5</v>
      </c>
      <c r="M675" s="24" t="n">
        <f aca="false">DATE(YEAR(C675),MONTH(C675),1)</f>
        <v>46113</v>
      </c>
    </row>
    <row r="676" customFormat="false" ht="15" hidden="false" customHeight="false" outlineLevel="0" collapsed="false">
      <c r="A676" s="21" t="s">
        <v>3108</v>
      </c>
      <c r="B676" s="21" t="s">
        <v>3109</v>
      </c>
      <c r="C676" s="23" t="n">
        <v>46125</v>
      </c>
      <c r="D676" s="21" t="s">
        <v>2890</v>
      </c>
      <c r="E676" s="21" t="s">
        <v>2748</v>
      </c>
      <c r="F676" s="12" t="n">
        <v>2</v>
      </c>
      <c r="G676" s="19" t="n">
        <v>58.55</v>
      </c>
      <c r="H676" s="19" t="n">
        <v>33.46</v>
      </c>
      <c r="I676" s="19" t="n">
        <f aca="false">ROUND(F676*G676,2)</f>
        <v>117.1</v>
      </c>
      <c r="J676" s="19" t="n">
        <f aca="false">ROUND(F676*H676,2)</f>
        <v>66.92</v>
      </c>
      <c r="K676" s="19" t="n">
        <f aca="false">INDEX(Pricebook!$L$2:$L$1401,MATCH(D676,Pricebook!$A$2:$A$1401,0))</f>
        <v>64.55</v>
      </c>
      <c r="L676" s="19" t="n">
        <f aca="false">ROUND(F676*K676,2)</f>
        <v>129.1</v>
      </c>
      <c r="M676" s="24" t="n">
        <f aca="false">DATE(YEAR(C676),MONTH(C676),1)</f>
        <v>46113</v>
      </c>
    </row>
    <row r="677" customFormat="false" ht="15" hidden="false" customHeight="false" outlineLevel="0" collapsed="false">
      <c r="A677" s="21" t="s">
        <v>3108</v>
      </c>
      <c r="B677" s="21" t="s">
        <v>3109</v>
      </c>
      <c r="C677" s="23" t="n">
        <v>46125</v>
      </c>
      <c r="D677" s="21" t="s">
        <v>2022</v>
      </c>
      <c r="E677" s="21" t="s">
        <v>1941</v>
      </c>
      <c r="F677" s="12" t="n">
        <v>3</v>
      </c>
      <c r="G677" s="19" t="n">
        <v>65.35</v>
      </c>
      <c r="H677" s="19" t="n">
        <v>40.82</v>
      </c>
      <c r="I677" s="19" t="n">
        <f aca="false">ROUND(F677*G677,2)</f>
        <v>196.05</v>
      </c>
      <c r="J677" s="19" t="n">
        <f aca="false">ROUND(F677*H677,2)</f>
        <v>122.46</v>
      </c>
      <c r="K677" s="19" t="n">
        <f aca="false">INDEX(Pricebook!$L$2:$L$1401,MATCH(D677,Pricebook!$A$2:$A$1401,0))</f>
        <v>67.5</v>
      </c>
      <c r="L677" s="19" t="n">
        <f aca="false">ROUND(F677*K677,2)</f>
        <v>202.5</v>
      </c>
      <c r="M677" s="24" t="n">
        <f aca="false">DATE(YEAR(C677),MONTH(C677),1)</f>
        <v>46113</v>
      </c>
    </row>
    <row r="678" customFormat="false" ht="15" hidden="false" customHeight="false" outlineLevel="0" collapsed="false">
      <c r="A678" s="21" t="s">
        <v>3108</v>
      </c>
      <c r="B678" s="21" t="s">
        <v>3109</v>
      </c>
      <c r="C678" s="23" t="n">
        <v>46125</v>
      </c>
      <c r="D678" s="21" t="s">
        <v>2054</v>
      </c>
      <c r="E678" s="21" t="s">
        <v>1941</v>
      </c>
      <c r="F678" s="12" t="n">
        <v>4</v>
      </c>
      <c r="G678" s="19" t="n">
        <v>65.35</v>
      </c>
      <c r="H678" s="19" t="n">
        <v>41.11</v>
      </c>
      <c r="I678" s="19" t="n">
        <f aca="false">ROUND(F678*G678,2)</f>
        <v>261.4</v>
      </c>
      <c r="J678" s="19" t="n">
        <f aca="false">ROUND(F678*H678,2)</f>
        <v>164.44</v>
      </c>
      <c r="K678" s="19" t="n">
        <f aca="false">INDEX(Pricebook!$L$2:$L$1401,MATCH(D678,Pricebook!$A$2:$A$1401,0))</f>
        <v>68</v>
      </c>
      <c r="L678" s="19" t="n">
        <f aca="false">ROUND(F678*K678,2)</f>
        <v>272</v>
      </c>
      <c r="M678" s="24" t="n">
        <f aca="false">DATE(YEAR(C678),MONTH(C678),1)</f>
        <v>46113</v>
      </c>
    </row>
    <row r="679" customFormat="false" ht="15" hidden="false" customHeight="false" outlineLevel="0" collapsed="false">
      <c r="A679" s="21" t="s">
        <v>3108</v>
      </c>
      <c r="B679" s="21" t="s">
        <v>3109</v>
      </c>
      <c r="C679" s="23" t="n">
        <v>46125</v>
      </c>
      <c r="D679" s="21" t="s">
        <v>845</v>
      </c>
      <c r="E679" s="21" t="s">
        <v>366</v>
      </c>
      <c r="F679" s="12" t="n">
        <v>1</v>
      </c>
      <c r="G679" s="19" t="n">
        <v>48.25</v>
      </c>
      <c r="H679" s="19" t="n">
        <v>33</v>
      </c>
      <c r="I679" s="19" t="n">
        <f aca="false">ROUND(F679*G679,2)</f>
        <v>48.25</v>
      </c>
      <c r="J679" s="19" t="n">
        <f aca="false">ROUND(F679*H679,2)</f>
        <v>33</v>
      </c>
      <c r="K679" s="19" t="n">
        <f aca="false">INDEX(Pricebook!$L$2:$L$1401,MATCH(D679,Pricebook!$A$2:$A$1401,0))</f>
        <v>51.75</v>
      </c>
      <c r="L679" s="19" t="n">
        <f aca="false">ROUND(F679*K679,2)</f>
        <v>51.75</v>
      </c>
      <c r="M679" s="24" t="n">
        <f aca="false">DATE(YEAR(C679),MONTH(C679),1)</f>
        <v>46113</v>
      </c>
    </row>
    <row r="680" customFormat="false" ht="15" hidden="false" customHeight="false" outlineLevel="0" collapsed="false">
      <c r="A680" s="21" t="s">
        <v>3108</v>
      </c>
      <c r="B680" s="21" t="s">
        <v>3109</v>
      </c>
      <c r="C680" s="23" t="n">
        <v>46125</v>
      </c>
      <c r="D680" s="21" t="s">
        <v>455</v>
      </c>
      <c r="E680" s="21" t="s">
        <v>366</v>
      </c>
      <c r="F680" s="12" t="n">
        <v>1</v>
      </c>
      <c r="G680" s="19" t="n">
        <v>8.95</v>
      </c>
      <c r="H680" s="19" t="n">
        <v>6.16</v>
      </c>
      <c r="I680" s="19" t="n">
        <f aca="false">ROUND(F680*G680,2)</f>
        <v>8.95</v>
      </c>
      <c r="J680" s="19" t="n">
        <f aca="false">ROUND(F680*H680,2)</f>
        <v>6.16</v>
      </c>
      <c r="K680" s="19" t="n">
        <f aca="false">INDEX(Pricebook!$L$2:$L$1401,MATCH(D680,Pricebook!$A$2:$A$1401,0))</f>
        <v>9.7</v>
      </c>
      <c r="L680" s="19" t="n">
        <f aca="false">ROUND(F680*K680,2)</f>
        <v>9.7</v>
      </c>
      <c r="M680" s="24" t="n">
        <f aca="false">DATE(YEAR(C680),MONTH(C680),1)</f>
        <v>46113</v>
      </c>
    </row>
    <row r="681" customFormat="false" ht="15" hidden="false" customHeight="false" outlineLevel="0" collapsed="false">
      <c r="A681" s="21" t="s">
        <v>3108</v>
      </c>
      <c r="B681" s="21" t="s">
        <v>3109</v>
      </c>
      <c r="C681" s="23" t="n">
        <v>46125</v>
      </c>
      <c r="D681" s="21" t="s">
        <v>2751</v>
      </c>
      <c r="E681" s="21" t="s">
        <v>2748</v>
      </c>
      <c r="F681" s="12" t="n">
        <v>5</v>
      </c>
      <c r="G681" s="19" t="n">
        <v>34.45</v>
      </c>
      <c r="H681" s="19" t="n">
        <v>21.51</v>
      </c>
      <c r="I681" s="19" t="n">
        <f aca="false">ROUND(F681*G681,2)</f>
        <v>172.25</v>
      </c>
      <c r="J681" s="19" t="n">
        <f aca="false">ROUND(F681*H681,2)</f>
        <v>107.55</v>
      </c>
      <c r="K681" s="19" t="n">
        <f aca="false">INDEX(Pricebook!$L$2:$L$1401,MATCH(D681,Pricebook!$A$2:$A$1401,0))</f>
        <v>37.45</v>
      </c>
      <c r="L681" s="19" t="n">
        <f aca="false">ROUND(F681*K681,2)</f>
        <v>187.25</v>
      </c>
      <c r="M681" s="24" t="n">
        <f aca="false">DATE(YEAR(C681),MONTH(C681),1)</f>
        <v>46113</v>
      </c>
    </row>
    <row r="682" customFormat="false" ht="15" hidden="false" customHeight="false" outlineLevel="0" collapsed="false">
      <c r="A682" s="21" t="s">
        <v>3108</v>
      </c>
      <c r="B682" s="21" t="s">
        <v>3109</v>
      </c>
      <c r="C682" s="23" t="n">
        <v>46125</v>
      </c>
      <c r="D682" s="21" t="s">
        <v>571</v>
      </c>
      <c r="E682" s="21" t="s">
        <v>366</v>
      </c>
      <c r="F682" s="12" t="n">
        <v>4</v>
      </c>
      <c r="G682" s="19" t="n">
        <v>68.7</v>
      </c>
      <c r="H682" s="19" t="n">
        <v>47.45</v>
      </c>
      <c r="I682" s="19" t="n">
        <f aca="false">ROUND(F682*G682,2)</f>
        <v>274.8</v>
      </c>
      <c r="J682" s="19" t="n">
        <f aca="false">ROUND(F682*H682,2)</f>
        <v>189.8</v>
      </c>
      <c r="K682" s="19" t="n">
        <f aca="false">INDEX(Pricebook!$L$2:$L$1401,MATCH(D682,Pricebook!$A$2:$A$1401,0))</f>
        <v>74.45</v>
      </c>
      <c r="L682" s="19" t="n">
        <f aca="false">ROUND(F682*K682,2)</f>
        <v>297.8</v>
      </c>
      <c r="M682" s="24" t="n">
        <f aca="false">DATE(YEAR(C682),MONTH(C682),1)</f>
        <v>46113</v>
      </c>
    </row>
    <row r="683" customFormat="false" ht="15" hidden="false" customHeight="false" outlineLevel="0" collapsed="false">
      <c r="A683" s="21" t="s">
        <v>3108</v>
      </c>
      <c r="B683" s="21" t="s">
        <v>3109</v>
      </c>
      <c r="C683" s="23" t="n">
        <v>46125</v>
      </c>
      <c r="D683" s="21" t="s">
        <v>2868</v>
      </c>
      <c r="E683" s="21" t="s">
        <v>2748</v>
      </c>
      <c r="F683" s="12" t="n">
        <v>5</v>
      </c>
      <c r="G683" s="19" t="n">
        <v>48.1</v>
      </c>
      <c r="H683" s="19" t="n">
        <v>29.17</v>
      </c>
      <c r="I683" s="19" t="n">
        <f aca="false">ROUND(F683*G683,2)</f>
        <v>240.5</v>
      </c>
      <c r="J683" s="19" t="n">
        <f aca="false">ROUND(F683*H683,2)</f>
        <v>145.85</v>
      </c>
      <c r="K683" s="19" t="n">
        <f aca="false">INDEX(Pricebook!$L$2:$L$1401,MATCH(D683,Pricebook!$A$2:$A$1401,0))</f>
        <v>52.5</v>
      </c>
      <c r="L683" s="19" t="n">
        <f aca="false">ROUND(F683*K683,2)</f>
        <v>262.5</v>
      </c>
      <c r="M683" s="24" t="n">
        <f aca="false">DATE(YEAR(C683),MONTH(C683),1)</f>
        <v>46113</v>
      </c>
    </row>
    <row r="684" customFormat="false" ht="15" hidden="false" customHeight="false" outlineLevel="0" collapsed="false">
      <c r="A684" s="21" t="s">
        <v>3108</v>
      </c>
      <c r="B684" s="21" t="s">
        <v>3109</v>
      </c>
      <c r="C684" s="23" t="n">
        <v>46125</v>
      </c>
      <c r="D684" s="21" t="s">
        <v>1340</v>
      </c>
      <c r="E684" s="21" t="s">
        <v>971</v>
      </c>
      <c r="F684" s="12" t="n">
        <v>6</v>
      </c>
      <c r="G684" s="19" t="n">
        <v>9.55</v>
      </c>
      <c r="H684" s="19" t="n">
        <v>6.97</v>
      </c>
      <c r="I684" s="19" t="n">
        <f aca="false">ROUND(F684*G684,2)</f>
        <v>57.3</v>
      </c>
      <c r="J684" s="19" t="n">
        <f aca="false">ROUND(F684*H684,2)</f>
        <v>41.82</v>
      </c>
      <c r="K684" s="19" t="n">
        <f aca="false">INDEX(Pricebook!$L$2:$L$1401,MATCH(D684,Pricebook!$A$2:$A$1401,0))</f>
        <v>11</v>
      </c>
      <c r="L684" s="19" t="n">
        <f aca="false">ROUND(F684*K684,2)</f>
        <v>66</v>
      </c>
      <c r="M684" s="24" t="n">
        <f aca="false">DATE(YEAR(C684),MONTH(C684),1)</f>
        <v>46113</v>
      </c>
    </row>
    <row r="685" customFormat="false" ht="15" hidden="false" customHeight="false" outlineLevel="0" collapsed="false">
      <c r="A685" s="21" t="s">
        <v>3108</v>
      </c>
      <c r="B685" s="21" t="s">
        <v>3109</v>
      </c>
      <c r="C685" s="23" t="n">
        <v>46125</v>
      </c>
      <c r="D685" s="21" t="s">
        <v>619</v>
      </c>
      <c r="E685" s="21" t="s">
        <v>366</v>
      </c>
      <c r="F685" s="12" t="n">
        <v>3</v>
      </c>
      <c r="G685" s="19" t="n">
        <v>7.4</v>
      </c>
      <c r="H685" s="19" t="n">
        <v>4.99</v>
      </c>
      <c r="I685" s="19" t="n">
        <f aca="false">ROUND(F685*G685,2)</f>
        <v>22.2</v>
      </c>
      <c r="J685" s="19" t="n">
        <f aca="false">ROUND(F685*H685,2)</f>
        <v>14.97</v>
      </c>
      <c r="K685" s="19" t="n">
        <f aca="false">INDEX(Pricebook!$L$2:$L$1401,MATCH(D685,Pricebook!$A$2:$A$1401,0))</f>
        <v>7.85</v>
      </c>
      <c r="L685" s="19" t="n">
        <f aca="false">ROUND(F685*K685,2)</f>
        <v>23.55</v>
      </c>
      <c r="M685" s="24" t="n">
        <f aca="false">DATE(YEAR(C685),MONTH(C685),1)</f>
        <v>46113</v>
      </c>
    </row>
    <row r="686" customFormat="false" ht="15" hidden="false" customHeight="false" outlineLevel="0" collapsed="false">
      <c r="A686" s="21" t="s">
        <v>3108</v>
      </c>
      <c r="B686" s="21" t="s">
        <v>3109</v>
      </c>
      <c r="C686" s="23" t="n">
        <v>46125</v>
      </c>
      <c r="D686" s="21" t="s">
        <v>1174</v>
      </c>
      <c r="E686" s="21" t="s">
        <v>971</v>
      </c>
      <c r="F686" s="12" t="n">
        <v>1</v>
      </c>
      <c r="G686" s="19" t="n">
        <v>694.3</v>
      </c>
      <c r="H686" s="19" t="n">
        <v>514.39</v>
      </c>
      <c r="I686" s="19" t="n">
        <f aca="false">ROUND(F686*G686,2)</f>
        <v>694.3</v>
      </c>
      <c r="J686" s="19" t="n">
        <f aca="false">ROUND(F686*H686,2)</f>
        <v>514.39</v>
      </c>
      <c r="K686" s="19" t="n">
        <f aca="false">INDEX(Pricebook!$L$2:$L$1401,MATCH(D686,Pricebook!$A$2:$A$1401,0))</f>
        <v>810.1</v>
      </c>
      <c r="L686" s="19" t="n">
        <f aca="false">ROUND(F686*K686,2)</f>
        <v>810.1</v>
      </c>
      <c r="M686" s="24" t="n">
        <f aca="false">DATE(YEAR(C686),MONTH(C686),1)</f>
        <v>46113</v>
      </c>
    </row>
    <row r="687" customFormat="false" ht="15" hidden="false" customHeight="false" outlineLevel="0" collapsed="false">
      <c r="A687" s="21" t="s">
        <v>3108</v>
      </c>
      <c r="B687" s="21" t="s">
        <v>3109</v>
      </c>
      <c r="C687" s="23" t="n">
        <v>46125</v>
      </c>
      <c r="D687" s="21" t="s">
        <v>412</v>
      </c>
      <c r="E687" s="21" t="s">
        <v>366</v>
      </c>
      <c r="F687" s="12" t="n">
        <v>1</v>
      </c>
      <c r="G687" s="19" t="n">
        <v>360.45</v>
      </c>
      <c r="H687" s="19" t="n">
        <v>248.23</v>
      </c>
      <c r="I687" s="19" t="n">
        <f aca="false">ROUND(F687*G687,2)</f>
        <v>360.45</v>
      </c>
      <c r="J687" s="19" t="n">
        <f aca="false">ROUND(F687*H687,2)</f>
        <v>248.23</v>
      </c>
      <c r="K687" s="19" t="n">
        <f aca="false">INDEX(Pricebook!$L$2:$L$1401,MATCH(D687,Pricebook!$A$2:$A$1401,0))</f>
        <v>389.25</v>
      </c>
      <c r="L687" s="19" t="n">
        <f aca="false">ROUND(F687*K687,2)</f>
        <v>389.25</v>
      </c>
      <c r="M687" s="24" t="n">
        <f aca="false">DATE(YEAR(C687),MONTH(C687),1)</f>
        <v>46113</v>
      </c>
    </row>
    <row r="688" customFormat="false" ht="15" hidden="false" customHeight="false" outlineLevel="0" collapsed="false">
      <c r="A688" s="21" t="s">
        <v>3108</v>
      </c>
      <c r="B688" s="21" t="s">
        <v>3109</v>
      </c>
      <c r="C688" s="23" t="n">
        <v>46125</v>
      </c>
      <c r="D688" s="21" t="s">
        <v>2020</v>
      </c>
      <c r="E688" s="21" t="s">
        <v>1941</v>
      </c>
      <c r="F688" s="12" t="n">
        <v>4</v>
      </c>
      <c r="G688" s="19" t="n">
        <v>157.7</v>
      </c>
      <c r="H688" s="19" t="n">
        <v>99.38</v>
      </c>
      <c r="I688" s="19" t="n">
        <f aca="false">ROUND(F688*G688,2)</f>
        <v>630.8</v>
      </c>
      <c r="J688" s="19" t="n">
        <f aca="false">ROUND(F688*H688,2)</f>
        <v>397.52</v>
      </c>
      <c r="K688" s="19" t="n">
        <f aca="false">INDEX(Pricebook!$L$2:$L$1401,MATCH(D688,Pricebook!$A$2:$A$1401,0))</f>
        <v>164.35</v>
      </c>
      <c r="L688" s="19" t="n">
        <f aca="false">ROUND(F688*K688,2)</f>
        <v>657.4</v>
      </c>
      <c r="M688" s="24" t="n">
        <f aca="false">DATE(YEAR(C688),MONTH(C688),1)</f>
        <v>46113</v>
      </c>
    </row>
    <row r="689" customFormat="false" ht="15" hidden="false" customHeight="false" outlineLevel="0" collapsed="false">
      <c r="A689" s="21" t="s">
        <v>3108</v>
      </c>
      <c r="B689" s="21" t="s">
        <v>3109</v>
      </c>
      <c r="C689" s="23" t="n">
        <v>46125</v>
      </c>
      <c r="D689" s="21" t="s">
        <v>2858</v>
      </c>
      <c r="E689" s="21" t="s">
        <v>2748</v>
      </c>
      <c r="F689" s="12" t="n">
        <v>8</v>
      </c>
      <c r="G689" s="19" t="n">
        <v>3.45</v>
      </c>
      <c r="H689" s="19" t="n">
        <v>2.29</v>
      </c>
      <c r="I689" s="19" t="n">
        <f aca="false">ROUND(F689*G689,2)</f>
        <v>27.6</v>
      </c>
      <c r="J689" s="19" t="n">
        <f aca="false">ROUND(F689*H689,2)</f>
        <v>18.32</v>
      </c>
      <c r="K689" s="19" t="n">
        <f aca="false">INDEX(Pricebook!$L$2:$L$1401,MATCH(D689,Pricebook!$A$2:$A$1401,0))</f>
        <v>3.8</v>
      </c>
      <c r="L689" s="19" t="n">
        <f aca="false">ROUND(F689*K689,2)</f>
        <v>30.4</v>
      </c>
      <c r="M689" s="24" t="n">
        <f aca="false">DATE(YEAR(C689),MONTH(C689),1)</f>
        <v>46113</v>
      </c>
    </row>
    <row r="690" customFormat="false" ht="15" hidden="false" customHeight="false" outlineLevel="0" collapsed="false">
      <c r="A690" s="21" t="s">
        <v>3108</v>
      </c>
      <c r="B690" s="21" t="s">
        <v>3109</v>
      </c>
      <c r="C690" s="23" t="n">
        <v>46125</v>
      </c>
      <c r="D690" s="21" t="s">
        <v>1424</v>
      </c>
      <c r="E690" s="21" t="s">
        <v>971</v>
      </c>
      <c r="F690" s="12" t="n">
        <v>3</v>
      </c>
      <c r="G690" s="19" t="n">
        <v>12.3</v>
      </c>
      <c r="H690" s="19" t="n">
        <v>8.97</v>
      </c>
      <c r="I690" s="19" t="n">
        <f aca="false">ROUND(F690*G690,2)</f>
        <v>36.9</v>
      </c>
      <c r="J690" s="19" t="n">
        <f aca="false">ROUND(F690*H690,2)</f>
        <v>26.91</v>
      </c>
      <c r="K690" s="19" t="n">
        <f aca="false">INDEX(Pricebook!$L$2:$L$1401,MATCH(D690,Pricebook!$A$2:$A$1401,0))</f>
        <v>14.15</v>
      </c>
      <c r="L690" s="19" t="n">
        <f aca="false">ROUND(F690*K690,2)</f>
        <v>42.45</v>
      </c>
      <c r="M690" s="24" t="n">
        <f aca="false">DATE(YEAR(C690),MONTH(C690),1)</f>
        <v>46113</v>
      </c>
    </row>
    <row r="691" customFormat="false" ht="15" hidden="false" customHeight="false" outlineLevel="0" collapsed="false">
      <c r="A691" s="21" t="s">
        <v>3108</v>
      </c>
      <c r="B691" s="21" t="s">
        <v>3109</v>
      </c>
      <c r="C691" s="23" t="n">
        <v>46125</v>
      </c>
      <c r="D691" s="21" t="s">
        <v>2918</v>
      </c>
      <c r="E691" s="21" t="s">
        <v>2748</v>
      </c>
      <c r="F691" s="12" t="n">
        <v>3</v>
      </c>
      <c r="G691" s="19" t="n">
        <v>68.75</v>
      </c>
      <c r="H691" s="19" t="n">
        <v>38.94</v>
      </c>
      <c r="I691" s="19" t="n">
        <f aca="false">ROUND(F691*G691,2)</f>
        <v>206.25</v>
      </c>
      <c r="J691" s="19" t="n">
        <f aca="false">ROUND(F691*H691,2)</f>
        <v>116.82</v>
      </c>
      <c r="K691" s="19" t="n">
        <f aca="false">INDEX(Pricebook!$L$2:$L$1401,MATCH(D691,Pricebook!$A$2:$A$1401,0))</f>
        <v>75.15</v>
      </c>
      <c r="L691" s="19" t="n">
        <f aca="false">ROUND(F691*K691,2)</f>
        <v>225.45</v>
      </c>
      <c r="M691" s="24" t="n">
        <f aca="false">DATE(YEAR(C691),MONTH(C691),1)</f>
        <v>46113</v>
      </c>
    </row>
    <row r="692" customFormat="false" ht="15" hidden="false" customHeight="false" outlineLevel="0" collapsed="false">
      <c r="A692" s="21" t="s">
        <v>3108</v>
      </c>
      <c r="B692" s="21" t="s">
        <v>3109</v>
      </c>
      <c r="C692" s="23" t="n">
        <v>46125</v>
      </c>
      <c r="D692" s="21" t="s">
        <v>1346</v>
      </c>
      <c r="E692" s="21" t="s">
        <v>971</v>
      </c>
      <c r="F692" s="12" t="n">
        <v>49</v>
      </c>
      <c r="G692" s="19" t="n">
        <v>0.9</v>
      </c>
      <c r="H692" s="19" t="n">
        <v>0.64</v>
      </c>
      <c r="I692" s="19" t="n">
        <f aca="false">ROUND(F692*G692,2)</f>
        <v>44.1</v>
      </c>
      <c r="J692" s="19" t="n">
        <f aca="false">ROUND(F692*H692,2)</f>
        <v>31.36</v>
      </c>
      <c r="K692" s="19" t="n">
        <f aca="false">INDEX(Pricebook!$L$2:$L$1401,MATCH(D692,Pricebook!$A$2:$A$1401,0))</f>
        <v>1</v>
      </c>
      <c r="L692" s="19" t="n">
        <f aca="false">ROUND(F692*K692,2)</f>
        <v>49</v>
      </c>
      <c r="M692" s="24" t="n">
        <f aca="false">DATE(YEAR(C692),MONTH(C692),1)</f>
        <v>46113</v>
      </c>
    </row>
    <row r="693" customFormat="false" ht="15" hidden="false" customHeight="false" outlineLevel="0" collapsed="false">
      <c r="A693" s="21" t="s">
        <v>3110</v>
      </c>
      <c r="B693" s="21" t="s">
        <v>3111</v>
      </c>
      <c r="C693" s="23" t="n">
        <v>46125</v>
      </c>
      <c r="D693" s="21" t="s">
        <v>547</v>
      </c>
      <c r="E693" s="21" t="s">
        <v>366</v>
      </c>
      <c r="F693" s="12" t="n">
        <v>2</v>
      </c>
      <c r="G693" s="19" t="n">
        <v>98.55</v>
      </c>
      <c r="H693" s="19" t="n">
        <v>68.14</v>
      </c>
      <c r="I693" s="19" t="n">
        <f aca="false">ROUND(F693*G693,2)</f>
        <v>197.1</v>
      </c>
      <c r="J693" s="19" t="n">
        <f aca="false">ROUND(F693*H693,2)</f>
        <v>136.28</v>
      </c>
      <c r="K693" s="19" t="n">
        <f aca="false">INDEX(Pricebook!$L$2:$L$1401,MATCH(D693,Pricebook!$A$2:$A$1401,0))</f>
        <v>106.85</v>
      </c>
      <c r="L693" s="19" t="n">
        <f aca="false">ROUND(F693*K693,2)</f>
        <v>213.7</v>
      </c>
      <c r="M693" s="24" t="n">
        <f aca="false">DATE(YEAR(C693),MONTH(C693),1)</f>
        <v>46113</v>
      </c>
    </row>
    <row r="694" customFormat="false" ht="15" hidden="false" customHeight="false" outlineLevel="0" collapsed="false">
      <c r="A694" s="21" t="s">
        <v>3110</v>
      </c>
      <c r="B694" s="21" t="s">
        <v>3111</v>
      </c>
      <c r="C694" s="23" t="n">
        <v>46125</v>
      </c>
      <c r="D694" s="21" t="s">
        <v>2918</v>
      </c>
      <c r="E694" s="21" t="s">
        <v>2748</v>
      </c>
      <c r="F694" s="12" t="n">
        <v>3</v>
      </c>
      <c r="G694" s="19" t="n">
        <v>68.75</v>
      </c>
      <c r="H694" s="19" t="n">
        <v>38.94</v>
      </c>
      <c r="I694" s="19" t="n">
        <f aca="false">ROUND(F694*G694,2)</f>
        <v>206.25</v>
      </c>
      <c r="J694" s="19" t="n">
        <f aca="false">ROUND(F694*H694,2)</f>
        <v>116.82</v>
      </c>
      <c r="K694" s="19" t="n">
        <f aca="false">INDEX(Pricebook!$L$2:$L$1401,MATCH(D694,Pricebook!$A$2:$A$1401,0))</f>
        <v>75.15</v>
      </c>
      <c r="L694" s="19" t="n">
        <f aca="false">ROUND(F694*K694,2)</f>
        <v>225.45</v>
      </c>
      <c r="M694" s="24" t="n">
        <f aca="false">DATE(YEAR(C694),MONTH(C694),1)</f>
        <v>46113</v>
      </c>
    </row>
    <row r="695" customFormat="false" ht="15" hidden="false" customHeight="false" outlineLevel="0" collapsed="false">
      <c r="A695" s="21" t="s">
        <v>3110</v>
      </c>
      <c r="B695" s="21" t="s">
        <v>3111</v>
      </c>
      <c r="C695" s="23" t="n">
        <v>46125</v>
      </c>
      <c r="D695" s="21" t="s">
        <v>2880</v>
      </c>
      <c r="E695" s="21" t="s">
        <v>2748</v>
      </c>
      <c r="F695" s="12" t="n">
        <v>6</v>
      </c>
      <c r="G695" s="19" t="n">
        <v>18.4</v>
      </c>
      <c r="H695" s="19" t="n">
        <v>10.35</v>
      </c>
      <c r="I695" s="19" t="n">
        <f aca="false">ROUND(F695*G695,2)</f>
        <v>110.4</v>
      </c>
      <c r="J695" s="19" t="n">
        <f aca="false">ROUND(F695*H695,2)</f>
        <v>62.1</v>
      </c>
      <c r="K695" s="19" t="n">
        <f aca="false">INDEX(Pricebook!$L$2:$L$1401,MATCH(D695,Pricebook!$A$2:$A$1401,0))</f>
        <v>20</v>
      </c>
      <c r="L695" s="19" t="n">
        <f aca="false">ROUND(F695*K695,2)</f>
        <v>120</v>
      </c>
      <c r="M695" s="24" t="n">
        <f aca="false">DATE(YEAR(C695),MONTH(C695),1)</f>
        <v>46113</v>
      </c>
    </row>
    <row r="696" customFormat="false" ht="15" hidden="false" customHeight="false" outlineLevel="0" collapsed="false">
      <c r="A696" s="21" t="s">
        <v>3110</v>
      </c>
      <c r="B696" s="21" t="s">
        <v>3111</v>
      </c>
      <c r="C696" s="23" t="n">
        <v>46125</v>
      </c>
      <c r="D696" s="21" t="s">
        <v>2916</v>
      </c>
      <c r="E696" s="21" t="s">
        <v>2748</v>
      </c>
      <c r="F696" s="12" t="n">
        <v>8</v>
      </c>
      <c r="G696" s="19" t="n">
        <v>5.1</v>
      </c>
      <c r="H696" s="19" t="n">
        <v>2.9</v>
      </c>
      <c r="I696" s="19" t="n">
        <f aca="false">ROUND(F696*G696,2)</f>
        <v>40.8</v>
      </c>
      <c r="J696" s="19" t="n">
        <f aca="false">ROUND(F696*H696,2)</f>
        <v>23.2</v>
      </c>
      <c r="K696" s="19" t="n">
        <f aca="false">INDEX(Pricebook!$L$2:$L$1401,MATCH(D696,Pricebook!$A$2:$A$1401,0))</f>
        <v>5.6</v>
      </c>
      <c r="L696" s="19" t="n">
        <f aca="false">ROUND(F696*K696,2)</f>
        <v>44.8</v>
      </c>
      <c r="M696" s="24" t="n">
        <f aca="false">DATE(YEAR(C696),MONTH(C696),1)</f>
        <v>46113</v>
      </c>
    </row>
    <row r="697" customFormat="false" ht="15" hidden="false" customHeight="false" outlineLevel="0" collapsed="false">
      <c r="A697" s="21" t="s">
        <v>3110</v>
      </c>
      <c r="B697" s="21" t="s">
        <v>3111</v>
      </c>
      <c r="C697" s="23" t="n">
        <v>46125</v>
      </c>
      <c r="D697" s="21" t="s">
        <v>2551</v>
      </c>
      <c r="E697" s="21" t="s">
        <v>2466</v>
      </c>
      <c r="F697" s="12" t="n">
        <v>2</v>
      </c>
      <c r="G697" s="19" t="n">
        <v>133.35</v>
      </c>
      <c r="H697" s="19" t="n">
        <v>81.97</v>
      </c>
      <c r="I697" s="19" t="n">
        <f aca="false">ROUND(F697*G697,2)</f>
        <v>266.7</v>
      </c>
      <c r="J697" s="19" t="n">
        <f aca="false">ROUND(F697*H697,2)</f>
        <v>163.94</v>
      </c>
      <c r="K697" s="19" t="n">
        <f aca="false">INDEX(Pricebook!$L$2:$L$1401,MATCH(D697,Pricebook!$A$2:$A$1401,0))</f>
        <v>140.05</v>
      </c>
      <c r="L697" s="19" t="n">
        <f aca="false">ROUND(F697*K697,2)</f>
        <v>280.1</v>
      </c>
      <c r="M697" s="24" t="n">
        <f aca="false">DATE(YEAR(C697),MONTH(C697),1)</f>
        <v>46113</v>
      </c>
    </row>
    <row r="698" customFormat="false" ht="15" hidden="false" customHeight="false" outlineLevel="0" collapsed="false">
      <c r="A698" s="21" t="s">
        <v>3110</v>
      </c>
      <c r="B698" s="21" t="s">
        <v>3111</v>
      </c>
      <c r="C698" s="23" t="n">
        <v>46125</v>
      </c>
      <c r="D698" s="21" t="s">
        <v>2824</v>
      </c>
      <c r="E698" s="21" t="s">
        <v>2748</v>
      </c>
      <c r="F698" s="12" t="n">
        <v>5</v>
      </c>
      <c r="G698" s="19" t="n">
        <v>10.95</v>
      </c>
      <c r="H698" s="19" t="n">
        <v>6.25</v>
      </c>
      <c r="I698" s="19" t="n">
        <f aca="false">ROUND(F698*G698,2)</f>
        <v>54.75</v>
      </c>
      <c r="J698" s="19" t="n">
        <f aca="false">ROUND(F698*H698,2)</f>
        <v>31.25</v>
      </c>
      <c r="K698" s="19" t="n">
        <f aca="false">INDEX(Pricebook!$L$2:$L$1401,MATCH(D698,Pricebook!$A$2:$A$1401,0))</f>
        <v>12.05</v>
      </c>
      <c r="L698" s="19" t="n">
        <f aca="false">ROUND(F698*K698,2)</f>
        <v>60.25</v>
      </c>
      <c r="M698" s="24" t="n">
        <f aca="false">DATE(YEAR(C698),MONTH(C698),1)</f>
        <v>46113</v>
      </c>
    </row>
    <row r="699" customFormat="false" ht="15" hidden="false" customHeight="false" outlineLevel="0" collapsed="false">
      <c r="A699" s="21" t="s">
        <v>3110</v>
      </c>
      <c r="B699" s="21" t="s">
        <v>3111</v>
      </c>
      <c r="C699" s="23" t="n">
        <v>46125</v>
      </c>
      <c r="D699" s="21" t="s">
        <v>685</v>
      </c>
      <c r="E699" s="21" t="s">
        <v>366</v>
      </c>
      <c r="F699" s="12" t="n">
        <v>3</v>
      </c>
      <c r="G699" s="19" t="n">
        <v>53.3</v>
      </c>
      <c r="H699" s="19" t="n">
        <v>36.77</v>
      </c>
      <c r="I699" s="19" t="n">
        <f aca="false">ROUND(F699*G699,2)</f>
        <v>159.9</v>
      </c>
      <c r="J699" s="19" t="n">
        <f aca="false">ROUND(F699*H699,2)</f>
        <v>110.31</v>
      </c>
      <c r="K699" s="19" t="n">
        <f aca="false">INDEX(Pricebook!$L$2:$L$1401,MATCH(D699,Pricebook!$A$2:$A$1401,0))</f>
        <v>57.7</v>
      </c>
      <c r="L699" s="19" t="n">
        <f aca="false">ROUND(F699*K699,2)</f>
        <v>173.1</v>
      </c>
      <c r="M699" s="24" t="n">
        <f aca="false">DATE(YEAR(C699),MONTH(C699),1)</f>
        <v>46113</v>
      </c>
    </row>
    <row r="700" customFormat="false" ht="15" hidden="false" customHeight="false" outlineLevel="0" collapsed="false">
      <c r="A700" s="21" t="s">
        <v>3110</v>
      </c>
      <c r="B700" s="21" t="s">
        <v>3111</v>
      </c>
      <c r="C700" s="23" t="n">
        <v>46125</v>
      </c>
      <c r="D700" s="21" t="s">
        <v>2521</v>
      </c>
      <c r="E700" s="21" t="s">
        <v>2466</v>
      </c>
      <c r="F700" s="12" t="n">
        <v>2</v>
      </c>
      <c r="G700" s="19" t="n">
        <v>70</v>
      </c>
      <c r="H700" s="19" t="n">
        <v>42.13</v>
      </c>
      <c r="I700" s="19" t="n">
        <f aca="false">ROUND(F700*G700,2)</f>
        <v>140</v>
      </c>
      <c r="J700" s="19" t="n">
        <f aca="false">ROUND(F700*H700,2)</f>
        <v>84.26</v>
      </c>
      <c r="K700" s="19" t="n">
        <f aca="false">INDEX(Pricebook!$L$2:$L$1401,MATCH(D700,Pricebook!$A$2:$A$1401,0))</f>
        <v>72</v>
      </c>
      <c r="L700" s="19" t="n">
        <f aca="false">ROUND(F700*K700,2)</f>
        <v>144</v>
      </c>
      <c r="M700" s="24" t="n">
        <f aca="false">DATE(YEAR(C700),MONTH(C700),1)</f>
        <v>46113</v>
      </c>
    </row>
    <row r="701" customFormat="false" ht="15" hidden="false" customHeight="false" outlineLevel="0" collapsed="false">
      <c r="A701" s="21" t="s">
        <v>3110</v>
      </c>
      <c r="B701" s="21" t="s">
        <v>3111</v>
      </c>
      <c r="C701" s="23" t="n">
        <v>46125</v>
      </c>
      <c r="D701" s="21" t="s">
        <v>2499</v>
      </c>
      <c r="E701" s="21" t="s">
        <v>2466</v>
      </c>
      <c r="F701" s="12" t="n">
        <v>1</v>
      </c>
      <c r="G701" s="19" t="n">
        <v>49.5</v>
      </c>
      <c r="H701" s="19" t="n">
        <v>29.94</v>
      </c>
      <c r="I701" s="19" t="n">
        <f aca="false">ROUND(F701*G701,2)</f>
        <v>49.5</v>
      </c>
      <c r="J701" s="19" t="n">
        <f aca="false">ROUND(F701*H701,2)</f>
        <v>29.94</v>
      </c>
      <c r="K701" s="19" t="n">
        <f aca="false">INDEX(Pricebook!$L$2:$L$1401,MATCH(D701,Pricebook!$A$2:$A$1401,0))</f>
        <v>51.15</v>
      </c>
      <c r="L701" s="19" t="n">
        <f aca="false">ROUND(F701*K701,2)</f>
        <v>51.15</v>
      </c>
      <c r="M701" s="24" t="n">
        <f aca="false">DATE(YEAR(C701),MONTH(C701),1)</f>
        <v>46113</v>
      </c>
    </row>
    <row r="702" customFormat="false" ht="15" hidden="false" customHeight="false" outlineLevel="0" collapsed="false">
      <c r="A702" s="21" t="s">
        <v>3110</v>
      </c>
      <c r="B702" s="21" t="s">
        <v>3111</v>
      </c>
      <c r="C702" s="23" t="n">
        <v>46125</v>
      </c>
      <c r="D702" s="21" t="s">
        <v>2535</v>
      </c>
      <c r="E702" s="21" t="s">
        <v>2466</v>
      </c>
      <c r="F702" s="12" t="n">
        <v>3</v>
      </c>
      <c r="G702" s="19" t="n">
        <v>36.7</v>
      </c>
      <c r="H702" s="19" t="n">
        <v>22.11</v>
      </c>
      <c r="I702" s="19" t="n">
        <f aca="false">ROUND(F702*G702,2)</f>
        <v>110.1</v>
      </c>
      <c r="J702" s="19" t="n">
        <f aca="false">ROUND(F702*H702,2)</f>
        <v>66.33</v>
      </c>
      <c r="K702" s="19" t="n">
        <f aca="false">INDEX(Pricebook!$L$2:$L$1401,MATCH(D702,Pricebook!$A$2:$A$1401,0))</f>
        <v>37.8</v>
      </c>
      <c r="L702" s="19" t="n">
        <f aca="false">ROUND(F702*K702,2)</f>
        <v>113.4</v>
      </c>
      <c r="M702" s="24" t="n">
        <f aca="false">DATE(YEAR(C702),MONTH(C702),1)</f>
        <v>46113</v>
      </c>
    </row>
    <row r="703" customFormat="false" ht="15" hidden="false" customHeight="false" outlineLevel="0" collapsed="false">
      <c r="A703" s="21" t="s">
        <v>3112</v>
      </c>
      <c r="B703" s="21" t="s">
        <v>3113</v>
      </c>
      <c r="C703" s="23" t="n">
        <v>46125</v>
      </c>
      <c r="D703" s="21" t="s">
        <v>1432</v>
      </c>
      <c r="E703" s="21" t="s">
        <v>971</v>
      </c>
      <c r="F703" s="12" t="n">
        <v>1</v>
      </c>
      <c r="G703" s="19" t="n">
        <v>1442.9</v>
      </c>
      <c r="H703" s="19" t="n">
        <v>1071.1</v>
      </c>
      <c r="I703" s="19" t="n">
        <f aca="false">ROUND(F703*G703,2)</f>
        <v>1442.9</v>
      </c>
      <c r="J703" s="19" t="n">
        <f aca="false">ROUND(F703*H703,2)</f>
        <v>1071.1</v>
      </c>
      <c r="K703" s="19" t="n">
        <f aca="false">INDEX(Pricebook!$L$2:$L$1401,MATCH(D703,Pricebook!$A$2:$A$1401,0))</f>
        <v>1686.85</v>
      </c>
      <c r="L703" s="19" t="n">
        <f aca="false">ROUND(F703*K703,2)</f>
        <v>1686.85</v>
      </c>
      <c r="M703" s="24" t="n">
        <f aca="false">DATE(YEAR(C703),MONTH(C703),1)</f>
        <v>46113</v>
      </c>
    </row>
    <row r="704" customFormat="false" ht="15" hidden="false" customHeight="false" outlineLevel="0" collapsed="false">
      <c r="A704" s="21" t="s">
        <v>3112</v>
      </c>
      <c r="B704" s="21" t="s">
        <v>3113</v>
      </c>
      <c r="C704" s="23" t="n">
        <v>46125</v>
      </c>
      <c r="D704" s="21" t="s">
        <v>1974</v>
      </c>
      <c r="E704" s="21" t="s">
        <v>1941</v>
      </c>
      <c r="F704" s="12" t="n">
        <v>3</v>
      </c>
      <c r="G704" s="19" t="n">
        <v>213.35</v>
      </c>
      <c r="H704" s="19" t="n">
        <v>135.26</v>
      </c>
      <c r="I704" s="19" t="n">
        <f aca="false">ROUND(F704*G704,2)</f>
        <v>640.05</v>
      </c>
      <c r="J704" s="19" t="n">
        <f aca="false">ROUND(F704*H704,2)</f>
        <v>405.78</v>
      </c>
      <c r="K704" s="19" t="n">
        <f aca="false">INDEX(Pricebook!$L$2:$L$1401,MATCH(D704,Pricebook!$A$2:$A$1401,0))</f>
        <v>223.7</v>
      </c>
      <c r="L704" s="19" t="n">
        <f aca="false">ROUND(F704*K704,2)</f>
        <v>671.1</v>
      </c>
      <c r="M704" s="24" t="n">
        <f aca="false">DATE(YEAR(C704),MONTH(C704),1)</f>
        <v>46113</v>
      </c>
    </row>
    <row r="705" customFormat="false" ht="15" hidden="false" customHeight="false" outlineLevel="0" collapsed="false">
      <c r="A705" s="21" t="s">
        <v>3112</v>
      </c>
      <c r="B705" s="21" t="s">
        <v>3113</v>
      </c>
      <c r="C705" s="23" t="n">
        <v>46125</v>
      </c>
      <c r="D705" s="21" t="s">
        <v>2753</v>
      </c>
      <c r="E705" s="21" t="s">
        <v>2748</v>
      </c>
      <c r="F705" s="12" t="n">
        <v>9</v>
      </c>
      <c r="G705" s="19" t="n">
        <v>29.5</v>
      </c>
      <c r="H705" s="19" t="n">
        <v>16.59</v>
      </c>
      <c r="I705" s="19" t="n">
        <f aca="false">ROUND(F705*G705,2)</f>
        <v>265.5</v>
      </c>
      <c r="J705" s="19" t="n">
        <f aca="false">ROUND(F705*H705,2)</f>
        <v>149.31</v>
      </c>
      <c r="K705" s="19" t="n">
        <f aca="false">INDEX(Pricebook!$L$2:$L$1401,MATCH(D705,Pricebook!$A$2:$A$1401,0))</f>
        <v>32</v>
      </c>
      <c r="L705" s="19" t="n">
        <f aca="false">ROUND(F705*K705,2)</f>
        <v>288</v>
      </c>
      <c r="M705" s="24" t="n">
        <f aca="false">DATE(YEAR(C705),MONTH(C705),1)</f>
        <v>46113</v>
      </c>
    </row>
    <row r="706" customFormat="false" ht="15" hidden="false" customHeight="false" outlineLevel="0" collapsed="false">
      <c r="A706" s="21" t="s">
        <v>3112</v>
      </c>
      <c r="B706" s="21" t="s">
        <v>3113</v>
      </c>
      <c r="C706" s="23" t="n">
        <v>46125</v>
      </c>
      <c r="D706" s="21" t="s">
        <v>1140</v>
      </c>
      <c r="E706" s="21" t="s">
        <v>971</v>
      </c>
      <c r="F706" s="12" t="n">
        <v>10</v>
      </c>
      <c r="G706" s="19" t="n">
        <v>4.4</v>
      </c>
      <c r="H706" s="19" t="n">
        <v>3.26</v>
      </c>
      <c r="I706" s="19" t="n">
        <f aca="false">ROUND(F706*G706,2)</f>
        <v>44</v>
      </c>
      <c r="J706" s="19" t="n">
        <f aca="false">ROUND(F706*H706,2)</f>
        <v>32.6</v>
      </c>
      <c r="K706" s="19" t="n">
        <f aca="false">INDEX(Pricebook!$L$2:$L$1401,MATCH(D706,Pricebook!$A$2:$A$1401,0))</f>
        <v>5.15</v>
      </c>
      <c r="L706" s="19" t="n">
        <f aca="false">ROUND(F706*K706,2)</f>
        <v>51.5</v>
      </c>
      <c r="M706" s="24" t="n">
        <f aca="false">DATE(YEAR(C706),MONTH(C706),1)</f>
        <v>46113</v>
      </c>
    </row>
    <row r="707" customFormat="false" ht="15" hidden="false" customHeight="false" outlineLevel="0" collapsed="false">
      <c r="A707" s="21" t="s">
        <v>3112</v>
      </c>
      <c r="B707" s="21" t="s">
        <v>3113</v>
      </c>
      <c r="C707" s="23" t="n">
        <v>46125</v>
      </c>
      <c r="D707" s="21" t="s">
        <v>1950</v>
      </c>
      <c r="E707" s="21" t="s">
        <v>1941</v>
      </c>
      <c r="F707" s="12" t="n">
        <v>1</v>
      </c>
      <c r="G707" s="19" t="n">
        <v>104.55</v>
      </c>
      <c r="H707" s="19" t="n">
        <v>66.56</v>
      </c>
      <c r="I707" s="19" t="n">
        <f aca="false">ROUND(F707*G707,2)</f>
        <v>104.55</v>
      </c>
      <c r="J707" s="19" t="n">
        <f aca="false">ROUND(F707*H707,2)</f>
        <v>66.56</v>
      </c>
      <c r="K707" s="19" t="n">
        <f aca="false">INDEX(Pricebook!$L$2:$L$1401,MATCH(D707,Pricebook!$A$2:$A$1401,0))</f>
        <v>110.05</v>
      </c>
      <c r="L707" s="19" t="n">
        <f aca="false">ROUND(F707*K707,2)</f>
        <v>110.05</v>
      </c>
      <c r="M707" s="24" t="n">
        <f aca="false">DATE(YEAR(C707),MONTH(C707),1)</f>
        <v>46113</v>
      </c>
    </row>
    <row r="708" customFormat="false" ht="15" hidden="false" customHeight="false" outlineLevel="0" collapsed="false">
      <c r="A708" s="21" t="s">
        <v>3112</v>
      </c>
      <c r="B708" s="21" t="s">
        <v>3113</v>
      </c>
      <c r="C708" s="23" t="n">
        <v>46125</v>
      </c>
      <c r="D708" s="21" t="s">
        <v>424</v>
      </c>
      <c r="E708" s="21" t="s">
        <v>366</v>
      </c>
      <c r="F708" s="12" t="n">
        <v>1</v>
      </c>
      <c r="G708" s="19" t="n">
        <v>10.15</v>
      </c>
      <c r="H708" s="19" t="n">
        <v>6.96</v>
      </c>
      <c r="I708" s="19" t="n">
        <f aca="false">ROUND(F708*G708,2)</f>
        <v>10.15</v>
      </c>
      <c r="J708" s="19" t="n">
        <f aca="false">ROUND(F708*H708,2)</f>
        <v>6.96</v>
      </c>
      <c r="K708" s="19" t="n">
        <f aca="false">INDEX(Pricebook!$L$2:$L$1401,MATCH(D708,Pricebook!$A$2:$A$1401,0))</f>
        <v>10.95</v>
      </c>
      <c r="L708" s="19" t="n">
        <f aca="false">ROUND(F708*K708,2)</f>
        <v>10.95</v>
      </c>
      <c r="M708" s="24" t="n">
        <f aca="false">DATE(YEAR(C708),MONTH(C708),1)</f>
        <v>46113</v>
      </c>
    </row>
    <row r="709" customFormat="false" ht="15" hidden="false" customHeight="false" outlineLevel="0" collapsed="false">
      <c r="A709" s="21" t="s">
        <v>3112</v>
      </c>
      <c r="B709" s="21" t="s">
        <v>3113</v>
      </c>
      <c r="C709" s="23" t="n">
        <v>46125</v>
      </c>
      <c r="D709" s="21" t="s">
        <v>2142</v>
      </c>
      <c r="E709" s="21" t="s">
        <v>1941</v>
      </c>
      <c r="F709" s="12" t="n">
        <v>4</v>
      </c>
      <c r="G709" s="19" t="n">
        <v>61.3</v>
      </c>
      <c r="H709" s="19" t="n">
        <v>38.41</v>
      </c>
      <c r="I709" s="19" t="n">
        <f aca="false">ROUND(F709*G709,2)</f>
        <v>245.2</v>
      </c>
      <c r="J709" s="19" t="n">
        <f aca="false">ROUND(F709*H709,2)</f>
        <v>153.64</v>
      </c>
      <c r="K709" s="19" t="n">
        <f aca="false">INDEX(Pricebook!$L$2:$L$1401,MATCH(D709,Pricebook!$A$2:$A$1401,0))</f>
        <v>63.55</v>
      </c>
      <c r="L709" s="19" t="n">
        <f aca="false">ROUND(F709*K709,2)</f>
        <v>254.2</v>
      </c>
      <c r="M709" s="24" t="n">
        <f aca="false">DATE(YEAR(C709),MONTH(C709),1)</f>
        <v>46113</v>
      </c>
    </row>
    <row r="710" customFormat="false" ht="15" hidden="false" customHeight="false" outlineLevel="0" collapsed="false">
      <c r="A710" s="21" t="s">
        <v>3112</v>
      </c>
      <c r="B710" s="21" t="s">
        <v>3113</v>
      </c>
      <c r="C710" s="23" t="n">
        <v>46125</v>
      </c>
      <c r="D710" s="21" t="s">
        <v>1062</v>
      </c>
      <c r="E710" s="21" t="s">
        <v>971</v>
      </c>
      <c r="F710" s="12" t="n">
        <v>1</v>
      </c>
      <c r="G710" s="19" t="n">
        <v>78</v>
      </c>
      <c r="H710" s="19" t="n">
        <v>57.83</v>
      </c>
      <c r="I710" s="19" t="n">
        <f aca="false">ROUND(F710*G710,2)</f>
        <v>78</v>
      </c>
      <c r="J710" s="19" t="n">
        <f aca="false">ROUND(F710*H710,2)</f>
        <v>57.83</v>
      </c>
      <c r="K710" s="19" t="n">
        <f aca="false">INDEX(Pricebook!$L$2:$L$1401,MATCH(D710,Pricebook!$A$2:$A$1401,0))</f>
        <v>91.1</v>
      </c>
      <c r="L710" s="19" t="n">
        <f aca="false">ROUND(F710*K710,2)</f>
        <v>91.1</v>
      </c>
      <c r="M710" s="24" t="n">
        <f aca="false">DATE(YEAR(C710),MONTH(C710),1)</f>
        <v>46113</v>
      </c>
    </row>
    <row r="711" customFormat="false" ht="15" hidden="false" customHeight="false" outlineLevel="0" collapsed="false">
      <c r="A711" s="21" t="s">
        <v>3114</v>
      </c>
      <c r="B711" s="21" t="s">
        <v>3115</v>
      </c>
      <c r="C711" s="23" t="n">
        <v>46126</v>
      </c>
      <c r="D711" s="21" t="s">
        <v>169</v>
      </c>
      <c r="E711" s="21" t="s">
        <v>108</v>
      </c>
      <c r="F711" s="12" t="n">
        <v>1</v>
      </c>
      <c r="G711" s="19" t="n">
        <v>68</v>
      </c>
      <c r="H711" s="19" t="n">
        <v>48.95</v>
      </c>
      <c r="I711" s="19" t="n">
        <f aca="false">ROUND(F711*G711,2)</f>
        <v>68</v>
      </c>
      <c r="J711" s="19" t="n">
        <f aca="false">ROUND(F711*H711,2)</f>
        <v>48.95</v>
      </c>
      <c r="K711" s="19" t="n">
        <f aca="false">INDEX(Pricebook!$L$2:$L$1401,MATCH(D711,Pricebook!$A$2:$A$1401,0))</f>
        <v>73.85</v>
      </c>
      <c r="L711" s="19" t="n">
        <f aca="false">ROUND(F711*K711,2)</f>
        <v>73.85</v>
      </c>
      <c r="M711" s="24" t="n">
        <f aca="false">DATE(YEAR(C711),MONTH(C711),1)</f>
        <v>46113</v>
      </c>
    </row>
    <row r="712" customFormat="false" ht="15" hidden="false" customHeight="false" outlineLevel="0" collapsed="false">
      <c r="A712" s="21" t="s">
        <v>3114</v>
      </c>
      <c r="B712" s="21" t="s">
        <v>3115</v>
      </c>
      <c r="C712" s="23" t="n">
        <v>46126</v>
      </c>
      <c r="D712" s="21" t="s">
        <v>695</v>
      </c>
      <c r="E712" s="21" t="s">
        <v>366</v>
      </c>
      <c r="F712" s="12" t="n">
        <v>2</v>
      </c>
      <c r="G712" s="19" t="n">
        <v>12.05</v>
      </c>
      <c r="H712" s="19" t="n">
        <v>8.29</v>
      </c>
      <c r="I712" s="19" t="n">
        <f aca="false">ROUND(F712*G712,2)</f>
        <v>24.1</v>
      </c>
      <c r="J712" s="19" t="n">
        <f aca="false">ROUND(F712*H712,2)</f>
        <v>16.58</v>
      </c>
      <c r="K712" s="19" t="n">
        <f aca="false">INDEX(Pricebook!$L$2:$L$1401,MATCH(D712,Pricebook!$A$2:$A$1401,0))</f>
        <v>13</v>
      </c>
      <c r="L712" s="19" t="n">
        <f aca="false">ROUND(F712*K712,2)</f>
        <v>26</v>
      </c>
      <c r="M712" s="24" t="n">
        <f aca="false">DATE(YEAR(C712),MONTH(C712),1)</f>
        <v>46113</v>
      </c>
    </row>
    <row r="713" customFormat="false" ht="15" hidden="false" customHeight="false" outlineLevel="0" collapsed="false">
      <c r="A713" s="21" t="s">
        <v>3114</v>
      </c>
      <c r="B713" s="21" t="s">
        <v>3115</v>
      </c>
      <c r="C713" s="23" t="n">
        <v>46126</v>
      </c>
      <c r="D713" s="21" t="s">
        <v>965</v>
      </c>
      <c r="E713" s="21" t="s">
        <v>366</v>
      </c>
      <c r="F713" s="12" t="n">
        <v>1</v>
      </c>
      <c r="G713" s="19" t="n">
        <v>16.15</v>
      </c>
      <c r="H713" s="19" t="n">
        <v>10.99</v>
      </c>
      <c r="I713" s="19" t="n">
        <f aca="false">ROUND(F713*G713,2)</f>
        <v>16.15</v>
      </c>
      <c r="J713" s="19" t="n">
        <f aca="false">ROUND(F713*H713,2)</f>
        <v>10.99</v>
      </c>
      <c r="K713" s="19" t="n">
        <f aca="false">INDEX(Pricebook!$L$2:$L$1401,MATCH(D713,Pricebook!$A$2:$A$1401,0))</f>
        <v>17.25</v>
      </c>
      <c r="L713" s="19" t="n">
        <f aca="false">ROUND(F713*K713,2)</f>
        <v>17.25</v>
      </c>
      <c r="M713" s="24" t="n">
        <f aca="false">DATE(YEAR(C713),MONTH(C713),1)</f>
        <v>46113</v>
      </c>
    </row>
    <row r="714" customFormat="false" ht="15" hidden="false" customHeight="false" outlineLevel="0" collapsed="false">
      <c r="A714" s="21" t="s">
        <v>3114</v>
      </c>
      <c r="B714" s="21" t="s">
        <v>3115</v>
      </c>
      <c r="C714" s="23" t="n">
        <v>46126</v>
      </c>
      <c r="D714" s="21" t="s">
        <v>2772</v>
      </c>
      <c r="E714" s="21" t="s">
        <v>2748</v>
      </c>
      <c r="F714" s="12" t="n">
        <v>4</v>
      </c>
      <c r="G714" s="19" t="n">
        <v>21.75</v>
      </c>
      <c r="H714" s="19" t="n">
        <v>13.26</v>
      </c>
      <c r="I714" s="19" t="n">
        <f aca="false">ROUND(F714*G714,2)</f>
        <v>87</v>
      </c>
      <c r="J714" s="19" t="n">
        <f aca="false">ROUND(F714*H714,2)</f>
        <v>53.04</v>
      </c>
      <c r="K714" s="19" t="n">
        <f aca="false">INDEX(Pricebook!$L$2:$L$1401,MATCH(D714,Pricebook!$A$2:$A$1401,0))</f>
        <v>23.85</v>
      </c>
      <c r="L714" s="19" t="n">
        <f aca="false">ROUND(F714*K714,2)</f>
        <v>95.4</v>
      </c>
      <c r="M714" s="24" t="n">
        <f aca="false">DATE(YEAR(C714),MONTH(C714),1)</f>
        <v>46113</v>
      </c>
    </row>
    <row r="715" customFormat="false" ht="15" hidden="false" customHeight="false" outlineLevel="0" collapsed="false">
      <c r="A715" s="21" t="s">
        <v>3114</v>
      </c>
      <c r="B715" s="21" t="s">
        <v>3115</v>
      </c>
      <c r="C715" s="23" t="n">
        <v>46126</v>
      </c>
      <c r="D715" s="21" t="s">
        <v>2880</v>
      </c>
      <c r="E715" s="21" t="s">
        <v>2748</v>
      </c>
      <c r="F715" s="12" t="n">
        <v>1</v>
      </c>
      <c r="G715" s="19" t="n">
        <v>18.4</v>
      </c>
      <c r="H715" s="19" t="n">
        <v>10.35</v>
      </c>
      <c r="I715" s="19" t="n">
        <f aca="false">ROUND(F715*G715,2)</f>
        <v>18.4</v>
      </c>
      <c r="J715" s="19" t="n">
        <f aca="false">ROUND(F715*H715,2)</f>
        <v>10.35</v>
      </c>
      <c r="K715" s="19" t="n">
        <f aca="false">INDEX(Pricebook!$L$2:$L$1401,MATCH(D715,Pricebook!$A$2:$A$1401,0))</f>
        <v>20</v>
      </c>
      <c r="L715" s="19" t="n">
        <f aca="false">ROUND(F715*K715,2)</f>
        <v>20</v>
      </c>
      <c r="M715" s="24" t="n">
        <f aca="false">DATE(YEAR(C715),MONTH(C715),1)</f>
        <v>46113</v>
      </c>
    </row>
    <row r="716" customFormat="false" ht="15" hidden="false" customHeight="false" outlineLevel="0" collapsed="false">
      <c r="A716" s="21" t="s">
        <v>3114</v>
      </c>
      <c r="B716" s="21" t="s">
        <v>3115</v>
      </c>
      <c r="C716" s="23" t="n">
        <v>46126</v>
      </c>
      <c r="D716" s="21" t="s">
        <v>729</v>
      </c>
      <c r="E716" s="21" t="s">
        <v>366</v>
      </c>
      <c r="F716" s="12" t="n">
        <v>4</v>
      </c>
      <c r="G716" s="19" t="n">
        <v>11.95</v>
      </c>
      <c r="H716" s="19" t="n">
        <v>8.27</v>
      </c>
      <c r="I716" s="19" t="n">
        <f aca="false">ROUND(F716*G716,2)</f>
        <v>47.8</v>
      </c>
      <c r="J716" s="19" t="n">
        <f aca="false">ROUND(F716*H716,2)</f>
        <v>33.08</v>
      </c>
      <c r="K716" s="19" t="n">
        <f aca="false">INDEX(Pricebook!$L$2:$L$1401,MATCH(D716,Pricebook!$A$2:$A$1401,0))</f>
        <v>13</v>
      </c>
      <c r="L716" s="19" t="n">
        <f aca="false">ROUND(F716*K716,2)</f>
        <v>52</v>
      </c>
      <c r="M716" s="24" t="n">
        <f aca="false">DATE(YEAR(C716),MONTH(C716),1)</f>
        <v>46113</v>
      </c>
    </row>
    <row r="717" customFormat="false" ht="15" hidden="false" customHeight="false" outlineLevel="0" collapsed="false">
      <c r="A717" s="21" t="s">
        <v>3114</v>
      </c>
      <c r="B717" s="21" t="s">
        <v>3115</v>
      </c>
      <c r="C717" s="23" t="n">
        <v>46126</v>
      </c>
      <c r="D717" s="21" t="s">
        <v>266</v>
      </c>
      <c r="E717" s="21" t="s">
        <v>108</v>
      </c>
      <c r="F717" s="12" t="n">
        <v>2</v>
      </c>
      <c r="G717" s="19" t="n">
        <v>15.6</v>
      </c>
      <c r="H717" s="19" t="n">
        <v>11.44</v>
      </c>
      <c r="I717" s="19" t="n">
        <f aca="false">ROUND(F717*G717,2)</f>
        <v>31.2</v>
      </c>
      <c r="J717" s="19" t="n">
        <f aca="false">ROUND(F717*H717,2)</f>
        <v>22.88</v>
      </c>
      <c r="K717" s="19" t="n">
        <f aca="false">INDEX(Pricebook!$L$2:$L$1401,MATCH(D717,Pricebook!$A$2:$A$1401,0))</f>
        <v>17.25</v>
      </c>
      <c r="L717" s="19" t="n">
        <f aca="false">ROUND(F717*K717,2)</f>
        <v>34.5</v>
      </c>
      <c r="M717" s="24" t="n">
        <f aca="false">DATE(YEAR(C717),MONTH(C717),1)</f>
        <v>46113</v>
      </c>
    </row>
    <row r="718" customFormat="false" ht="15" hidden="false" customHeight="false" outlineLevel="0" collapsed="false">
      <c r="A718" s="21" t="s">
        <v>3114</v>
      </c>
      <c r="B718" s="21" t="s">
        <v>3115</v>
      </c>
      <c r="C718" s="23" t="n">
        <v>46126</v>
      </c>
      <c r="D718" s="21" t="s">
        <v>2820</v>
      </c>
      <c r="E718" s="21" t="s">
        <v>2748</v>
      </c>
      <c r="F718" s="12" t="n">
        <v>3</v>
      </c>
      <c r="G718" s="19" t="n">
        <v>34.4</v>
      </c>
      <c r="H718" s="19" t="n">
        <v>19.55</v>
      </c>
      <c r="I718" s="19" t="n">
        <f aca="false">ROUND(F718*G718,2)</f>
        <v>103.2</v>
      </c>
      <c r="J718" s="19" t="n">
        <f aca="false">ROUND(F718*H718,2)</f>
        <v>58.65</v>
      </c>
      <c r="K718" s="19" t="n">
        <f aca="false">INDEX(Pricebook!$L$2:$L$1401,MATCH(D718,Pricebook!$A$2:$A$1401,0))</f>
        <v>37.75</v>
      </c>
      <c r="L718" s="19" t="n">
        <f aca="false">ROUND(F718*K718,2)</f>
        <v>113.25</v>
      </c>
      <c r="M718" s="24" t="n">
        <f aca="false">DATE(YEAR(C718),MONTH(C718),1)</f>
        <v>46113</v>
      </c>
    </row>
    <row r="719" customFormat="false" ht="15" hidden="false" customHeight="false" outlineLevel="0" collapsed="false">
      <c r="A719" s="21" t="s">
        <v>3114</v>
      </c>
      <c r="B719" s="21" t="s">
        <v>3115</v>
      </c>
      <c r="C719" s="23" t="n">
        <v>46126</v>
      </c>
      <c r="D719" s="21" t="s">
        <v>719</v>
      </c>
      <c r="E719" s="21" t="s">
        <v>366</v>
      </c>
      <c r="F719" s="12" t="n">
        <v>4</v>
      </c>
      <c r="G719" s="19" t="n">
        <v>12.15</v>
      </c>
      <c r="H719" s="19" t="n">
        <v>9.38</v>
      </c>
      <c r="I719" s="19" t="n">
        <f aca="false">ROUND(F719*G719,2)</f>
        <v>48.6</v>
      </c>
      <c r="J719" s="19" t="n">
        <f aca="false">ROUND(F719*H719,2)</f>
        <v>37.52</v>
      </c>
      <c r="K719" s="19" t="n">
        <f aca="false">INDEX(Pricebook!$L$2:$L$1401,MATCH(D719,Pricebook!$A$2:$A$1401,0))</f>
        <v>13</v>
      </c>
      <c r="L719" s="19" t="n">
        <f aca="false">ROUND(F719*K719,2)</f>
        <v>52</v>
      </c>
      <c r="M719" s="24" t="n">
        <f aca="false">DATE(YEAR(C719),MONTH(C719),1)</f>
        <v>46113</v>
      </c>
    </row>
    <row r="720" customFormat="false" ht="15" hidden="false" customHeight="false" outlineLevel="0" collapsed="false">
      <c r="A720" s="21" t="s">
        <v>3116</v>
      </c>
      <c r="B720" s="21" t="s">
        <v>3117</v>
      </c>
      <c r="C720" s="23" t="n">
        <v>46126</v>
      </c>
      <c r="D720" s="21" t="s">
        <v>2132</v>
      </c>
      <c r="E720" s="21" t="s">
        <v>1941</v>
      </c>
      <c r="F720" s="12" t="n">
        <v>4</v>
      </c>
      <c r="G720" s="19" t="n">
        <v>105</v>
      </c>
      <c r="H720" s="19" t="n">
        <v>66.87</v>
      </c>
      <c r="I720" s="19" t="n">
        <f aca="false">ROUND(F720*G720,2)</f>
        <v>420</v>
      </c>
      <c r="J720" s="19" t="n">
        <f aca="false">ROUND(F720*H720,2)</f>
        <v>267.48</v>
      </c>
      <c r="K720" s="19" t="n">
        <f aca="false">INDEX(Pricebook!$L$2:$L$1401,MATCH(D720,Pricebook!$A$2:$A$1401,0))</f>
        <v>110.6</v>
      </c>
      <c r="L720" s="19" t="n">
        <f aca="false">ROUND(F720*K720,2)</f>
        <v>442.4</v>
      </c>
      <c r="M720" s="24" t="n">
        <f aca="false">DATE(YEAR(C720),MONTH(C720),1)</f>
        <v>46113</v>
      </c>
    </row>
    <row r="721" customFormat="false" ht="15" hidden="false" customHeight="false" outlineLevel="0" collapsed="false">
      <c r="A721" s="21" t="s">
        <v>3116</v>
      </c>
      <c r="B721" s="21" t="s">
        <v>3117</v>
      </c>
      <c r="C721" s="23" t="n">
        <v>46126</v>
      </c>
      <c r="D721" s="21" t="s">
        <v>2772</v>
      </c>
      <c r="E721" s="21" t="s">
        <v>2748</v>
      </c>
      <c r="F721" s="12" t="n">
        <v>4</v>
      </c>
      <c r="G721" s="19" t="n">
        <v>21.75</v>
      </c>
      <c r="H721" s="19" t="n">
        <v>13.26</v>
      </c>
      <c r="I721" s="19" t="n">
        <f aca="false">ROUND(F721*G721,2)</f>
        <v>87</v>
      </c>
      <c r="J721" s="19" t="n">
        <f aca="false">ROUND(F721*H721,2)</f>
        <v>53.04</v>
      </c>
      <c r="K721" s="19" t="n">
        <f aca="false">INDEX(Pricebook!$L$2:$L$1401,MATCH(D721,Pricebook!$A$2:$A$1401,0))</f>
        <v>23.85</v>
      </c>
      <c r="L721" s="19" t="n">
        <f aca="false">ROUND(F721*K721,2)</f>
        <v>95.4</v>
      </c>
      <c r="M721" s="24" t="n">
        <f aca="false">DATE(YEAR(C721),MONTH(C721),1)</f>
        <v>46113</v>
      </c>
    </row>
    <row r="722" customFormat="false" ht="15" hidden="false" customHeight="false" outlineLevel="0" collapsed="false">
      <c r="A722" s="21" t="s">
        <v>3116</v>
      </c>
      <c r="B722" s="21" t="s">
        <v>3117</v>
      </c>
      <c r="C722" s="23" t="n">
        <v>46126</v>
      </c>
      <c r="D722" s="21" t="s">
        <v>1378</v>
      </c>
      <c r="E722" s="21" t="s">
        <v>971</v>
      </c>
      <c r="F722" s="12" t="n">
        <v>11</v>
      </c>
      <c r="G722" s="19" t="n">
        <v>1.35</v>
      </c>
      <c r="H722" s="19" t="n">
        <v>1.03</v>
      </c>
      <c r="I722" s="19" t="n">
        <f aca="false">ROUND(F722*G722,2)</f>
        <v>14.85</v>
      </c>
      <c r="J722" s="19" t="n">
        <f aca="false">ROUND(F722*H722,2)</f>
        <v>11.33</v>
      </c>
      <c r="K722" s="19" t="n">
        <f aca="false">INDEX(Pricebook!$L$2:$L$1401,MATCH(D722,Pricebook!$A$2:$A$1401,0))</f>
        <v>1.5</v>
      </c>
      <c r="L722" s="19" t="n">
        <f aca="false">ROUND(F722*K722,2)</f>
        <v>16.5</v>
      </c>
      <c r="M722" s="24" t="n">
        <f aca="false">DATE(YEAR(C722),MONTH(C722),1)</f>
        <v>46113</v>
      </c>
    </row>
    <row r="723" customFormat="false" ht="15" hidden="false" customHeight="false" outlineLevel="0" collapsed="false">
      <c r="A723" s="21" t="s">
        <v>3116</v>
      </c>
      <c r="B723" s="21" t="s">
        <v>3117</v>
      </c>
      <c r="C723" s="23" t="n">
        <v>46126</v>
      </c>
      <c r="D723" s="21" t="s">
        <v>1238</v>
      </c>
      <c r="E723" s="21" t="s">
        <v>971</v>
      </c>
      <c r="F723" s="12" t="n">
        <v>1</v>
      </c>
      <c r="G723" s="19" t="n">
        <v>107.15</v>
      </c>
      <c r="H723" s="19" t="n">
        <v>79.87</v>
      </c>
      <c r="I723" s="19" t="n">
        <f aca="false">ROUND(F723*G723,2)</f>
        <v>107.15</v>
      </c>
      <c r="J723" s="19" t="n">
        <f aca="false">ROUND(F723*H723,2)</f>
        <v>79.87</v>
      </c>
      <c r="K723" s="19" t="n">
        <f aca="false">INDEX(Pricebook!$L$2:$L$1401,MATCH(D723,Pricebook!$A$2:$A$1401,0))</f>
        <v>125.8</v>
      </c>
      <c r="L723" s="19" t="n">
        <f aca="false">ROUND(F723*K723,2)</f>
        <v>125.8</v>
      </c>
      <c r="M723" s="24" t="n">
        <f aca="false">DATE(YEAR(C723),MONTH(C723),1)</f>
        <v>46113</v>
      </c>
    </row>
    <row r="724" customFormat="false" ht="15" hidden="false" customHeight="false" outlineLevel="0" collapsed="false">
      <c r="A724" s="21" t="s">
        <v>3116</v>
      </c>
      <c r="B724" s="21" t="s">
        <v>3117</v>
      </c>
      <c r="C724" s="23" t="n">
        <v>46126</v>
      </c>
      <c r="D724" s="21" t="s">
        <v>2906</v>
      </c>
      <c r="E724" s="21" t="s">
        <v>2748</v>
      </c>
      <c r="F724" s="12" t="n">
        <v>8</v>
      </c>
      <c r="G724" s="19" t="n">
        <v>2.95</v>
      </c>
      <c r="H724" s="19" t="n">
        <v>1.67</v>
      </c>
      <c r="I724" s="19" t="n">
        <f aca="false">ROUND(F724*G724,2)</f>
        <v>23.6</v>
      </c>
      <c r="J724" s="19" t="n">
        <f aca="false">ROUND(F724*H724,2)</f>
        <v>13.36</v>
      </c>
      <c r="K724" s="19" t="n">
        <f aca="false">INDEX(Pricebook!$L$2:$L$1401,MATCH(D724,Pricebook!$A$2:$A$1401,0))</f>
        <v>3.25</v>
      </c>
      <c r="L724" s="19" t="n">
        <f aca="false">ROUND(F724*K724,2)</f>
        <v>26</v>
      </c>
      <c r="M724" s="24" t="n">
        <f aca="false">DATE(YEAR(C724),MONTH(C724),1)</f>
        <v>46113</v>
      </c>
    </row>
    <row r="725" customFormat="false" ht="15" hidden="false" customHeight="false" outlineLevel="0" collapsed="false">
      <c r="A725" s="21" t="s">
        <v>3116</v>
      </c>
      <c r="B725" s="21" t="s">
        <v>3117</v>
      </c>
      <c r="C725" s="23" t="n">
        <v>46126</v>
      </c>
      <c r="D725" s="21" t="s">
        <v>1950</v>
      </c>
      <c r="E725" s="21" t="s">
        <v>1941</v>
      </c>
      <c r="F725" s="12" t="n">
        <v>2</v>
      </c>
      <c r="G725" s="19" t="n">
        <v>104.55</v>
      </c>
      <c r="H725" s="19" t="n">
        <v>66.56</v>
      </c>
      <c r="I725" s="19" t="n">
        <f aca="false">ROUND(F725*G725,2)</f>
        <v>209.1</v>
      </c>
      <c r="J725" s="19" t="n">
        <f aca="false">ROUND(F725*H725,2)</f>
        <v>133.12</v>
      </c>
      <c r="K725" s="19" t="n">
        <f aca="false">INDEX(Pricebook!$L$2:$L$1401,MATCH(D725,Pricebook!$A$2:$A$1401,0))</f>
        <v>110.05</v>
      </c>
      <c r="L725" s="19" t="n">
        <f aca="false">ROUND(F725*K725,2)</f>
        <v>220.1</v>
      </c>
      <c r="M725" s="24" t="n">
        <f aca="false">DATE(YEAR(C725),MONTH(C725),1)</f>
        <v>46113</v>
      </c>
    </row>
    <row r="726" customFormat="false" ht="15" hidden="false" customHeight="false" outlineLevel="0" collapsed="false">
      <c r="A726" s="21" t="s">
        <v>3116</v>
      </c>
      <c r="B726" s="21" t="s">
        <v>3117</v>
      </c>
      <c r="C726" s="23" t="n">
        <v>46126</v>
      </c>
      <c r="D726" s="21" t="s">
        <v>2136</v>
      </c>
      <c r="E726" s="21" t="s">
        <v>1941</v>
      </c>
      <c r="F726" s="12" t="n">
        <v>3</v>
      </c>
      <c r="G726" s="19" t="n">
        <v>59.9</v>
      </c>
      <c r="H726" s="19" t="n">
        <v>38.1</v>
      </c>
      <c r="I726" s="19" t="n">
        <f aca="false">ROUND(F726*G726,2)</f>
        <v>179.7</v>
      </c>
      <c r="J726" s="19" t="n">
        <f aca="false">ROUND(F726*H726,2)</f>
        <v>114.3</v>
      </c>
      <c r="K726" s="19" t="n">
        <f aca="false">INDEX(Pricebook!$L$2:$L$1401,MATCH(D726,Pricebook!$A$2:$A$1401,0))</f>
        <v>63</v>
      </c>
      <c r="L726" s="19" t="n">
        <f aca="false">ROUND(F726*K726,2)</f>
        <v>189</v>
      </c>
      <c r="M726" s="24" t="n">
        <f aca="false">DATE(YEAR(C726),MONTH(C726),1)</f>
        <v>46113</v>
      </c>
    </row>
    <row r="727" customFormat="false" ht="15" hidden="false" customHeight="false" outlineLevel="0" collapsed="false">
      <c r="A727" s="21" t="s">
        <v>3116</v>
      </c>
      <c r="B727" s="21" t="s">
        <v>3117</v>
      </c>
      <c r="C727" s="23" t="n">
        <v>46126</v>
      </c>
      <c r="D727" s="21" t="s">
        <v>2816</v>
      </c>
      <c r="E727" s="21" t="s">
        <v>2748</v>
      </c>
      <c r="F727" s="12" t="n">
        <v>4</v>
      </c>
      <c r="G727" s="19" t="n">
        <v>39.75</v>
      </c>
      <c r="H727" s="19" t="n">
        <v>22.72</v>
      </c>
      <c r="I727" s="19" t="n">
        <f aca="false">ROUND(F727*G727,2)</f>
        <v>159</v>
      </c>
      <c r="J727" s="19" t="n">
        <f aca="false">ROUND(F727*H727,2)</f>
        <v>90.88</v>
      </c>
      <c r="K727" s="19" t="n">
        <f aca="false">INDEX(Pricebook!$L$2:$L$1401,MATCH(D727,Pricebook!$A$2:$A$1401,0))</f>
        <v>43.75</v>
      </c>
      <c r="L727" s="19" t="n">
        <f aca="false">ROUND(F727*K727,2)</f>
        <v>175</v>
      </c>
      <c r="M727" s="24" t="n">
        <f aca="false">DATE(YEAR(C727),MONTH(C727),1)</f>
        <v>46113</v>
      </c>
    </row>
    <row r="728" customFormat="false" ht="15" hidden="false" customHeight="false" outlineLevel="0" collapsed="false">
      <c r="A728" s="21" t="s">
        <v>3116</v>
      </c>
      <c r="B728" s="21" t="s">
        <v>3117</v>
      </c>
      <c r="C728" s="23" t="n">
        <v>46126</v>
      </c>
      <c r="D728" s="21" t="s">
        <v>1268</v>
      </c>
      <c r="E728" s="21" t="s">
        <v>971</v>
      </c>
      <c r="F728" s="12" t="n">
        <v>14</v>
      </c>
      <c r="G728" s="19" t="n">
        <v>12.35</v>
      </c>
      <c r="H728" s="19" t="n">
        <v>9.07</v>
      </c>
      <c r="I728" s="19" t="n">
        <f aca="false">ROUND(F728*G728,2)</f>
        <v>172.9</v>
      </c>
      <c r="J728" s="19" t="n">
        <f aca="false">ROUND(F728*H728,2)</f>
        <v>126.98</v>
      </c>
      <c r="K728" s="19" t="n">
        <f aca="false">INDEX(Pricebook!$L$2:$L$1401,MATCH(D728,Pricebook!$A$2:$A$1401,0))</f>
        <v>14.3</v>
      </c>
      <c r="L728" s="19" t="n">
        <f aca="false">ROUND(F728*K728,2)</f>
        <v>200.2</v>
      </c>
      <c r="M728" s="24" t="n">
        <f aca="false">DATE(YEAR(C728),MONTH(C728),1)</f>
        <v>46113</v>
      </c>
    </row>
    <row r="729" customFormat="false" ht="15" hidden="false" customHeight="false" outlineLevel="0" collapsed="false">
      <c r="A729" s="21" t="s">
        <v>3116</v>
      </c>
      <c r="B729" s="21" t="s">
        <v>3117</v>
      </c>
      <c r="C729" s="23" t="n">
        <v>46126</v>
      </c>
      <c r="D729" s="21" t="s">
        <v>2772</v>
      </c>
      <c r="E729" s="21" t="s">
        <v>2748</v>
      </c>
      <c r="F729" s="12" t="n">
        <v>4</v>
      </c>
      <c r="G729" s="19" t="n">
        <v>21.75</v>
      </c>
      <c r="H729" s="19" t="n">
        <v>13.26</v>
      </c>
      <c r="I729" s="19" t="n">
        <f aca="false">ROUND(F729*G729,2)</f>
        <v>87</v>
      </c>
      <c r="J729" s="19" t="n">
        <f aca="false">ROUND(F729*H729,2)</f>
        <v>53.04</v>
      </c>
      <c r="K729" s="19" t="n">
        <f aca="false">INDEX(Pricebook!$L$2:$L$1401,MATCH(D729,Pricebook!$A$2:$A$1401,0))</f>
        <v>23.85</v>
      </c>
      <c r="L729" s="19" t="n">
        <f aca="false">ROUND(F729*K729,2)</f>
        <v>95.4</v>
      </c>
      <c r="M729" s="24" t="n">
        <f aca="false">DATE(YEAR(C729),MONTH(C729),1)</f>
        <v>46113</v>
      </c>
    </row>
    <row r="730" customFormat="false" ht="15" hidden="false" customHeight="false" outlineLevel="0" collapsed="false">
      <c r="A730" s="21" t="s">
        <v>3116</v>
      </c>
      <c r="B730" s="21" t="s">
        <v>3117</v>
      </c>
      <c r="C730" s="23" t="n">
        <v>46126</v>
      </c>
      <c r="D730" s="21" t="s">
        <v>1968</v>
      </c>
      <c r="E730" s="21" t="s">
        <v>1941</v>
      </c>
      <c r="F730" s="12" t="n">
        <v>4</v>
      </c>
      <c r="G730" s="19" t="n">
        <v>82.75</v>
      </c>
      <c r="H730" s="19" t="n">
        <v>52.58</v>
      </c>
      <c r="I730" s="19" t="n">
        <f aca="false">ROUND(F730*G730,2)</f>
        <v>331</v>
      </c>
      <c r="J730" s="19" t="n">
        <f aca="false">ROUND(F730*H730,2)</f>
        <v>210.32</v>
      </c>
      <c r="K730" s="19" t="n">
        <f aca="false">INDEX(Pricebook!$L$2:$L$1401,MATCH(D730,Pricebook!$A$2:$A$1401,0))</f>
        <v>86.95</v>
      </c>
      <c r="L730" s="19" t="n">
        <f aca="false">ROUND(F730*K730,2)</f>
        <v>347.8</v>
      </c>
      <c r="M730" s="24" t="n">
        <f aca="false">DATE(YEAR(C730),MONTH(C730),1)</f>
        <v>46113</v>
      </c>
    </row>
    <row r="731" customFormat="false" ht="15" hidden="false" customHeight="false" outlineLevel="0" collapsed="false">
      <c r="A731" s="21" t="s">
        <v>3116</v>
      </c>
      <c r="B731" s="21" t="s">
        <v>3117</v>
      </c>
      <c r="C731" s="23" t="n">
        <v>46126</v>
      </c>
      <c r="D731" s="21" t="s">
        <v>2038</v>
      </c>
      <c r="E731" s="21" t="s">
        <v>1941</v>
      </c>
      <c r="F731" s="12" t="n">
        <v>2</v>
      </c>
      <c r="G731" s="19" t="n">
        <v>93.15</v>
      </c>
      <c r="H731" s="19" t="n">
        <v>67.81</v>
      </c>
      <c r="I731" s="19" t="n">
        <f aca="false">ROUND(F731*G731,2)</f>
        <v>186.3</v>
      </c>
      <c r="J731" s="19" t="n">
        <f aca="false">ROUND(F731*H731,2)</f>
        <v>135.62</v>
      </c>
      <c r="K731" s="19" t="n">
        <f aca="false">INDEX(Pricebook!$L$2:$L$1401,MATCH(D731,Pricebook!$A$2:$A$1401,0))</f>
        <v>97.95</v>
      </c>
      <c r="L731" s="19" t="n">
        <f aca="false">ROUND(F731*K731,2)</f>
        <v>195.9</v>
      </c>
      <c r="M731" s="24" t="n">
        <f aca="false">DATE(YEAR(C731),MONTH(C731),1)</f>
        <v>46113</v>
      </c>
    </row>
    <row r="732" customFormat="false" ht="15" hidden="false" customHeight="false" outlineLevel="0" collapsed="false">
      <c r="A732" s="21" t="s">
        <v>3116</v>
      </c>
      <c r="B732" s="21" t="s">
        <v>3117</v>
      </c>
      <c r="C732" s="23" t="n">
        <v>46126</v>
      </c>
      <c r="D732" s="21" t="s">
        <v>1278</v>
      </c>
      <c r="E732" s="21" t="s">
        <v>971</v>
      </c>
      <c r="F732" s="12" t="n">
        <v>2</v>
      </c>
      <c r="G732" s="19" t="n">
        <v>128.15</v>
      </c>
      <c r="H732" s="19" t="n">
        <v>94</v>
      </c>
      <c r="I732" s="19" t="n">
        <f aca="false">ROUND(F732*G732,2)</f>
        <v>256.3</v>
      </c>
      <c r="J732" s="19" t="n">
        <f aca="false">ROUND(F732*H732,2)</f>
        <v>188</v>
      </c>
      <c r="K732" s="19" t="n">
        <f aca="false">INDEX(Pricebook!$L$2:$L$1401,MATCH(D732,Pricebook!$A$2:$A$1401,0))</f>
        <v>148.05</v>
      </c>
      <c r="L732" s="19" t="n">
        <f aca="false">ROUND(F732*K732,2)</f>
        <v>296.1</v>
      </c>
      <c r="M732" s="24" t="n">
        <f aca="false">DATE(YEAR(C732),MONTH(C732),1)</f>
        <v>46113</v>
      </c>
    </row>
    <row r="733" customFormat="false" ht="15" hidden="false" customHeight="false" outlineLevel="0" collapsed="false">
      <c r="A733" s="21" t="s">
        <v>3116</v>
      </c>
      <c r="B733" s="21" t="s">
        <v>3117</v>
      </c>
      <c r="C733" s="23" t="n">
        <v>46126</v>
      </c>
      <c r="D733" s="21" t="s">
        <v>1000</v>
      </c>
      <c r="E733" s="21" t="s">
        <v>971</v>
      </c>
      <c r="F733" s="12" t="n">
        <v>35</v>
      </c>
      <c r="G733" s="19" t="n">
        <v>2.55</v>
      </c>
      <c r="H733" s="19" t="n">
        <v>2.07</v>
      </c>
      <c r="I733" s="19" t="n">
        <f aca="false">ROUND(F733*G733,2)</f>
        <v>89.25</v>
      </c>
      <c r="J733" s="19" t="n">
        <f aca="false">ROUND(F733*H733,2)</f>
        <v>72.45</v>
      </c>
      <c r="K733" s="19" t="n">
        <f aca="false">INDEX(Pricebook!$L$2:$L$1401,MATCH(D733,Pricebook!$A$2:$A$1401,0))</f>
        <v>2.85</v>
      </c>
      <c r="L733" s="19" t="n">
        <f aca="false">ROUND(F733*K733,2)</f>
        <v>99.75</v>
      </c>
      <c r="M733" s="24" t="n">
        <f aca="false">DATE(YEAR(C733),MONTH(C733),1)</f>
        <v>46113</v>
      </c>
    </row>
    <row r="734" customFormat="false" ht="15" hidden="false" customHeight="false" outlineLevel="0" collapsed="false">
      <c r="A734" s="21" t="s">
        <v>3116</v>
      </c>
      <c r="B734" s="21" t="s">
        <v>3117</v>
      </c>
      <c r="C734" s="23" t="n">
        <v>46126</v>
      </c>
      <c r="D734" s="21" t="s">
        <v>2128</v>
      </c>
      <c r="E734" s="21" t="s">
        <v>1941</v>
      </c>
      <c r="F734" s="12" t="n">
        <v>2</v>
      </c>
      <c r="G734" s="19" t="n">
        <v>92.75</v>
      </c>
      <c r="H734" s="19" t="n">
        <v>58.48</v>
      </c>
      <c r="I734" s="19" t="n">
        <f aca="false">ROUND(F734*G734,2)</f>
        <v>185.5</v>
      </c>
      <c r="J734" s="19" t="n">
        <f aca="false">ROUND(F734*H734,2)</f>
        <v>116.96</v>
      </c>
      <c r="K734" s="19" t="n">
        <f aca="false">INDEX(Pricebook!$L$2:$L$1401,MATCH(D734,Pricebook!$A$2:$A$1401,0))</f>
        <v>96.7</v>
      </c>
      <c r="L734" s="19" t="n">
        <f aca="false">ROUND(F734*K734,2)</f>
        <v>193.4</v>
      </c>
      <c r="M734" s="24" t="n">
        <f aca="false">DATE(YEAR(C734),MONTH(C734),1)</f>
        <v>46113</v>
      </c>
    </row>
    <row r="735" customFormat="false" ht="15" hidden="false" customHeight="false" outlineLevel="0" collapsed="false">
      <c r="A735" s="21" t="s">
        <v>3116</v>
      </c>
      <c r="B735" s="21" t="s">
        <v>3117</v>
      </c>
      <c r="C735" s="23" t="n">
        <v>46126</v>
      </c>
      <c r="D735" s="21" t="s">
        <v>1160</v>
      </c>
      <c r="E735" s="21" t="s">
        <v>971</v>
      </c>
      <c r="F735" s="12" t="n">
        <v>5</v>
      </c>
      <c r="G735" s="19" t="n">
        <v>9.75</v>
      </c>
      <c r="H735" s="19" t="n">
        <v>7.23</v>
      </c>
      <c r="I735" s="19" t="n">
        <f aca="false">ROUND(F735*G735,2)</f>
        <v>48.75</v>
      </c>
      <c r="J735" s="19" t="n">
        <f aca="false">ROUND(F735*H735,2)</f>
        <v>36.15</v>
      </c>
      <c r="K735" s="19" t="n">
        <f aca="false">INDEX(Pricebook!$L$2:$L$1401,MATCH(D735,Pricebook!$A$2:$A$1401,0))</f>
        <v>11.4</v>
      </c>
      <c r="L735" s="19" t="n">
        <f aca="false">ROUND(F735*K735,2)</f>
        <v>57</v>
      </c>
      <c r="M735" s="24" t="n">
        <f aca="false">DATE(YEAR(C735),MONTH(C735),1)</f>
        <v>46113</v>
      </c>
    </row>
    <row r="736" customFormat="false" ht="15" hidden="false" customHeight="false" outlineLevel="0" collapsed="false">
      <c r="A736" s="21" t="s">
        <v>3118</v>
      </c>
      <c r="B736" s="21" t="s">
        <v>3119</v>
      </c>
      <c r="C736" s="23" t="n">
        <v>46126</v>
      </c>
      <c r="D736" s="21" t="s">
        <v>1392</v>
      </c>
      <c r="E736" s="21" t="s">
        <v>971</v>
      </c>
      <c r="F736" s="12" t="n">
        <v>2</v>
      </c>
      <c r="G736" s="19" t="n">
        <v>835.75</v>
      </c>
      <c r="H736" s="19" t="n">
        <v>614.62</v>
      </c>
      <c r="I736" s="19" t="n">
        <f aca="false">ROUND(F736*G736,2)</f>
        <v>1671.5</v>
      </c>
      <c r="J736" s="19" t="n">
        <f aca="false">ROUND(F736*H736,2)</f>
        <v>1229.24</v>
      </c>
      <c r="K736" s="19" t="n">
        <f aca="false">INDEX(Pricebook!$L$2:$L$1401,MATCH(D736,Pricebook!$A$2:$A$1401,0))</f>
        <v>967.95</v>
      </c>
      <c r="L736" s="19" t="n">
        <f aca="false">ROUND(F736*K736,2)</f>
        <v>1935.9</v>
      </c>
      <c r="M736" s="24" t="n">
        <f aca="false">DATE(YEAR(C736),MONTH(C736),1)</f>
        <v>46113</v>
      </c>
    </row>
    <row r="737" customFormat="false" ht="15" hidden="false" customHeight="false" outlineLevel="0" collapsed="false">
      <c r="A737" s="21" t="s">
        <v>3118</v>
      </c>
      <c r="B737" s="21" t="s">
        <v>3119</v>
      </c>
      <c r="C737" s="23" t="n">
        <v>46126</v>
      </c>
      <c r="D737" s="21" t="s">
        <v>801</v>
      </c>
      <c r="E737" s="21" t="s">
        <v>366</v>
      </c>
      <c r="F737" s="12" t="n">
        <v>3</v>
      </c>
      <c r="G737" s="19" t="n">
        <v>10.9</v>
      </c>
      <c r="H737" s="19" t="n">
        <v>7.45</v>
      </c>
      <c r="I737" s="19" t="n">
        <f aca="false">ROUND(F737*G737,2)</f>
        <v>32.7</v>
      </c>
      <c r="J737" s="19" t="n">
        <f aca="false">ROUND(F737*H737,2)</f>
        <v>22.35</v>
      </c>
      <c r="K737" s="19" t="n">
        <f aca="false">INDEX(Pricebook!$L$2:$L$1401,MATCH(D737,Pricebook!$A$2:$A$1401,0))</f>
        <v>11.7</v>
      </c>
      <c r="L737" s="19" t="n">
        <f aca="false">ROUND(F737*K737,2)</f>
        <v>35.1</v>
      </c>
      <c r="M737" s="24" t="n">
        <f aca="false">DATE(YEAR(C737),MONTH(C737),1)</f>
        <v>46113</v>
      </c>
    </row>
    <row r="738" customFormat="false" ht="15" hidden="false" customHeight="false" outlineLevel="0" collapsed="false">
      <c r="A738" s="21" t="s">
        <v>3118</v>
      </c>
      <c r="B738" s="21" t="s">
        <v>3119</v>
      </c>
      <c r="C738" s="23" t="n">
        <v>46126</v>
      </c>
      <c r="D738" s="21" t="s">
        <v>605</v>
      </c>
      <c r="E738" s="21" t="s">
        <v>366</v>
      </c>
      <c r="F738" s="12" t="n">
        <v>2</v>
      </c>
      <c r="G738" s="19" t="n">
        <v>55.3</v>
      </c>
      <c r="H738" s="19" t="n">
        <v>42.95</v>
      </c>
      <c r="I738" s="19" t="n">
        <f aca="false">ROUND(F738*G738,2)</f>
        <v>110.6</v>
      </c>
      <c r="J738" s="19" t="n">
        <f aca="false">ROUND(F738*H738,2)</f>
        <v>85.9</v>
      </c>
      <c r="K738" s="19" t="n">
        <f aca="false">INDEX(Pricebook!$L$2:$L$1401,MATCH(D738,Pricebook!$A$2:$A$1401,0))</f>
        <v>59.4</v>
      </c>
      <c r="L738" s="19" t="n">
        <f aca="false">ROUND(F738*K738,2)</f>
        <v>118.8</v>
      </c>
      <c r="M738" s="24" t="n">
        <f aca="false">DATE(YEAR(C738),MONTH(C738),1)</f>
        <v>46113</v>
      </c>
    </row>
    <row r="739" customFormat="false" ht="15" hidden="false" customHeight="false" outlineLevel="0" collapsed="false">
      <c r="A739" s="21" t="s">
        <v>3118</v>
      </c>
      <c r="B739" s="21" t="s">
        <v>3119</v>
      </c>
      <c r="C739" s="23" t="n">
        <v>46126</v>
      </c>
      <c r="D739" s="21" t="s">
        <v>1394</v>
      </c>
      <c r="E739" s="21" t="s">
        <v>971</v>
      </c>
      <c r="F739" s="12" t="n">
        <v>15</v>
      </c>
      <c r="G739" s="19" t="n">
        <v>20</v>
      </c>
      <c r="H739" s="19" t="n">
        <v>14.68</v>
      </c>
      <c r="I739" s="19" t="n">
        <f aca="false">ROUND(F739*G739,2)</f>
        <v>300</v>
      </c>
      <c r="J739" s="19" t="n">
        <f aca="false">ROUND(F739*H739,2)</f>
        <v>220.2</v>
      </c>
      <c r="K739" s="19" t="n">
        <f aca="false">INDEX(Pricebook!$L$2:$L$1401,MATCH(D739,Pricebook!$A$2:$A$1401,0))</f>
        <v>23.15</v>
      </c>
      <c r="L739" s="19" t="n">
        <f aca="false">ROUND(F739*K739,2)</f>
        <v>347.25</v>
      </c>
      <c r="M739" s="24" t="n">
        <f aca="false">DATE(YEAR(C739),MONTH(C739),1)</f>
        <v>46113</v>
      </c>
    </row>
    <row r="740" customFormat="false" ht="15" hidden="false" customHeight="false" outlineLevel="0" collapsed="false">
      <c r="A740" s="21" t="s">
        <v>3118</v>
      </c>
      <c r="B740" s="21" t="s">
        <v>3119</v>
      </c>
      <c r="C740" s="23" t="n">
        <v>46126</v>
      </c>
      <c r="D740" s="21" t="s">
        <v>2471</v>
      </c>
      <c r="E740" s="21" t="s">
        <v>2466</v>
      </c>
      <c r="F740" s="12" t="n">
        <v>4</v>
      </c>
      <c r="G740" s="19" t="n">
        <v>81</v>
      </c>
      <c r="H740" s="19" t="n">
        <v>48.96</v>
      </c>
      <c r="I740" s="19" t="n">
        <f aca="false">ROUND(F740*G740,2)</f>
        <v>324</v>
      </c>
      <c r="J740" s="19" t="n">
        <f aca="false">ROUND(F740*H740,2)</f>
        <v>195.84</v>
      </c>
      <c r="K740" s="19" t="n">
        <f aca="false">INDEX(Pricebook!$L$2:$L$1401,MATCH(D740,Pricebook!$A$2:$A$1401,0))</f>
        <v>83.65</v>
      </c>
      <c r="L740" s="19" t="n">
        <f aca="false">ROUND(F740*K740,2)</f>
        <v>334.6</v>
      </c>
      <c r="M740" s="24" t="n">
        <f aca="false">DATE(YEAR(C740),MONTH(C740),1)</f>
        <v>46113</v>
      </c>
    </row>
    <row r="741" customFormat="false" ht="15" hidden="false" customHeight="false" outlineLevel="0" collapsed="false">
      <c r="A741" s="21" t="s">
        <v>3118</v>
      </c>
      <c r="B741" s="21" t="s">
        <v>3119</v>
      </c>
      <c r="C741" s="23" t="n">
        <v>46126</v>
      </c>
      <c r="D741" s="21" t="s">
        <v>785</v>
      </c>
      <c r="E741" s="21" t="s">
        <v>366</v>
      </c>
      <c r="F741" s="12" t="n">
        <v>2</v>
      </c>
      <c r="G741" s="19" t="n">
        <v>8.95</v>
      </c>
      <c r="H741" s="19" t="n">
        <v>6.06</v>
      </c>
      <c r="I741" s="19" t="n">
        <f aca="false">ROUND(F741*G741,2)</f>
        <v>17.9</v>
      </c>
      <c r="J741" s="19" t="n">
        <f aca="false">ROUND(F741*H741,2)</f>
        <v>12.12</v>
      </c>
      <c r="K741" s="19" t="n">
        <f aca="false">INDEX(Pricebook!$L$2:$L$1401,MATCH(D741,Pricebook!$A$2:$A$1401,0))</f>
        <v>9.55</v>
      </c>
      <c r="L741" s="19" t="n">
        <f aca="false">ROUND(F741*K741,2)</f>
        <v>19.1</v>
      </c>
      <c r="M741" s="24" t="n">
        <f aca="false">DATE(YEAR(C741),MONTH(C741),1)</f>
        <v>46113</v>
      </c>
    </row>
    <row r="742" customFormat="false" ht="15" hidden="false" customHeight="false" outlineLevel="0" collapsed="false">
      <c r="A742" s="21" t="s">
        <v>3120</v>
      </c>
      <c r="B742" s="21" t="s">
        <v>3121</v>
      </c>
      <c r="C742" s="23" t="n">
        <v>46126</v>
      </c>
      <c r="D742" s="21" t="s">
        <v>2763</v>
      </c>
      <c r="E742" s="21" t="s">
        <v>2748</v>
      </c>
      <c r="F742" s="12" t="n">
        <v>6</v>
      </c>
      <c r="G742" s="19" t="n">
        <v>27.15</v>
      </c>
      <c r="H742" s="19" t="n">
        <v>16.53</v>
      </c>
      <c r="I742" s="19" t="n">
        <f aca="false">ROUND(F742*G742,2)</f>
        <v>162.9</v>
      </c>
      <c r="J742" s="19" t="n">
        <f aca="false">ROUND(F742*H742,2)</f>
        <v>99.18</v>
      </c>
      <c r="K742" s="19" t="n">
        <f aca="false">INDEX(Pricebook!$L$2:$L$1401,MATCH(D742,Pricebook!$A$2:$A$1401,0))</f>
        <v>29.75</v>
      </c>
      <c r="L742" s="19" t="n">
        <f aca="false">ROUND(F742*K742,2)</f>
        <v>178.5</v>
      </c>
      <c r="M742" s="24" t="n">
        <f aca="false">DATE(YEAR(C742),MONTH(C742),1)</f>
        <v>46113</v>
      </c>
    </row>
    <row r="743" customFormat="false" ht="15" hidden="false" customHeight="false" outlineLevel="0" collapsed="false">
      <c r="A743" s="21" t="s">
        <v>3120</v>
      </c>
      <c r="B743" s="21" t="s">
        <v>3121</v>
      </c>
      <c r="C743" s="23" t="n">
        <v>46126</v>
      </c>
      <c r="D743" s="21" t="s">
        <v>2380</v>
      </c>
      <c r="E743" s="21" t="s">
        <v>2202</v>
      </c>
      <c r="F743" s="12" t="n">
        <v>3</v>
      </c>
      <c r="G743" s="19" t="n">
        <v>32.6</v>
      </c>
      <c r="H743" s="19" t="n">
        <v>19.45</v>
      </c>
      <c r="I743" s="19" t="n">
        <f aca="false">ROUND(F743*G743,2)</f>
        <v>97.8</v>
      </c>
      <c r="J743" s="19" t="n">
        <f aca="false">ROUND(F743*H743,2)</f>
        <v>58.35</v>
      </c>
      <c r="K743" s="19" t="n">
        <f aca="false">INDEX(Pricebook!$L$2:$L$1401,MATCH(D743,Pricebook!$A$2:$A$1401,0))</f>
        <v>35.1</v>
      </c>
      <c r="L743" s="19" t="n">
        <f aca="false">ROUND(F743*K743,2)</f>
        <v>105.3</v>
      </c>
      <c r="M743" s="24" t="n">
        <f aca="false">DATE(YEAR(C743),MONTH(C743),1)</f>
        <v>46113</v>
      </c>
    </row>
    <row r="744" customFormat="false" ht="15" hidden="false" customHeight="false" outlineLevel="0" collapsed="false">
      <c r="A744" s="21" t="s">
        <v>3120</v>
      </c>
      <c r="B744" s="21" t="s">
        <v>3121</v>
      </c>
      <c r="C744" s="23" t="n">
        <v>46126</v>
      </c>
      <c r="D744" s="21" t="s">
        <v>665</v>
      </c>
      <c r="E744" s="21" t="s">
        <v>366</v>
      </c>
      <c r="F744" s="12" t="n">
        <v>1</v>
      </c>
      <c r="G744" s="19" t="n">
        <v>28.25</v>
      </c>
      <c r="H744" s="19" t="n">
        <v>19.58</v>
      </c>
      <c r="I744" s="19" t="n">
        <f aca="false">ROUND(F744*G744,2)</f>
        <v>28.25</v>
      </c>
      <c r="J744" s="19" t="n">
        <f aca="false">ROUND(F744*H744,2)</f>
        <v>19.58</v>
      </c>
      <c r="K744" s="19" t="n">
        <f aca="false">INDEX(Pricebook!$L$2:$L$1401,MATCH(D744,Pricebook!$A$2:$A$1401,0))</f>
        <v>30.75</v>
      </c>
      <c r="L744" s="19" t="n">
        <f aca="false">ROUND(F744*K744,2)</f>
        <v>30.75</v>
      </c>
      <c r="M744" s="24" t="n">
        <f aca="false">DATE(YEAR(C744),MONTH(C744),1)</f>
        <v>46113</v>
      </c>
    </row>
    <row r="745" customFormat="false" ht="15" hidden="false" customHeight="false" outlineLevel="0" collapsed="false">
      <c r="A745" s="21" t="s">
        <v>3120</v>
      </c>
      <c r="B745" s="21" t="s">
        <v>3121</v>
      </c>
      <c r="C745" s="23" t="n">
        <v>46126</v>
      </c>
      <c r="D745" s="21" t="s">
        <v>2948</v>
      </c>
      <c r="E745" s="21" t="s">
        <v>2748</v>
      </c>
      <c r="F745" s="12" t="n">
        <v>2</v>
      </c>
      <c r="G745" s="19" t="n">
        <v>21.85</v>
      </c>
      <c r="H745" s="19" t="n">
        <v>12.33</v>
      </c>
      <c r="I745" s="19" t="n">
        <f aca="false">ROUND(F745*G745,2)</f>
        <v>43.7</v>
      </c>
      <c r="J745" s="19" t="n">
        <f aca="false">ROUND(F745*H745,2)</f>
        <v>24.66</v>
      </c>
      <c r="K745" s="19" t="n">
        <f aca="false">INDEX(Pricebook!$L$2:$L$1401,MATCH(D745,Pricebook!$A$2:$A$1401,0))</f>
        <v>23.8</v>
      </c>
      <c r="L745" s="19" t="n">
        <f aca="false">ROUND(F745*K745,2)</f>
        <v>47.6</v>
      </c>
      <c r="M745" s="24" t="n">
        <f aca="false">DATE(YEAR(C745),MONTH(C745),1)</f>
        <v>46113</v>
      </c>
    </row>
    <row r="746" customFormat="false" ht="15" hidden="false" customHeight="false" outlineLevel="0" collapsed="false">
      <c r="A746" s="21" t="s">
        <v>3120</v>
      </c>
      <c r="B746" s="21" t="s">
        <v>3121</v>
      </c>
      <c r="C746" s="23" t="n">
        <v>46126</v>
      </c>
      <c r="D746" s="21" t="s">
        <v>2382</v>
      </c>
      <c r="E746" s="21" t="s">
        <v>2202</v>
      </c>
      <c r="F746" s="12" t="n">
        <v>11</v>
      </c>
      <c r="G746" s="19" t="n">
        <v>6.4</v>
      </c>
      <c r="H746" s="19" t="n">
        <v>4.23</v>
      </c>
      <c r="I746" s="19" t="n">
        <f aca="false">ROUND(F746*G746,2)</f>
        <v>70.4</v>
      </c>
      <c r="J746" s="19" t="n">
        <f aca="false">ROUND(F746*H746,2)</f>
        <v>46.53</v>
      </c>
      <c r="K746" s="19" t="n">
        <f aca="false">INDEX(Pricebook!$L$2:$L$1401,MATCH(D746,Pricebook!$A$2:$A$1401,0))</f>
        <v>6.85</v>
      </c>
      <c r="L746" s="19" t="n">
        <f aca="false">ROUND(F746*K746,2)</f>
        <v>75.35</v>
      </c>
      <c r="M746" s="24" t="n">
        <f aca="false">DATE(YEAR(C746),MONTH(C746),1)</f>
        <v>46113</v>
      </c>
    </row>
    <row r="747" customFormat="false" ht="15" hidden="false" customHeight="false" outlineLevel="0" collapsed="false">
      <c r="A747" s="21" t="s">
        <v>3122</v>
      </c>
      <c r="B747" s="21" t="s">
        <v>3123</v>
      </c>
      <c r="C747" s="23" t="n">
        <v>46126</v>
      </c>
      <c r="D747" s="21" t="s">
        <v>998</v>
      </c>
      <c r="E747" s="21" t="s">
        <v>971</v>
      </c>
      <c r="F747" s="12" t="n">
        <v>57</v>
      </c>
      <c r="G747" s="19" t="n">
        <v>15.8</v>
      </c>
      <c r="H747" s="19" t="n">
        <v>13.31</v>
      </c>
      <c r="I747" s="19" t="n">
        <f aca="false">ROUND(F747*G747,2)</f>
        <v>900.6</v>
      </c>
      <c r="J747" s="19" t="n">
        <f aca="false">ROUND(F747*H747,2)</f>
        <v>758.67</v>
      </c>
      <c r="K747" s="19" t="n">
        <f aca="false">INDEX(Pricebook!$L$2:$L$1401,MATCH(D747,Pricebook!$A$2:$A$1401,0))</f>
        <v>18.35</v>
      </c>
      <c r="L747" s="19" t="n">
        <f aca="false">ROUND(F747*K747,2)</f>
        <v>1045.95</v>
      </c>
      <c r="M747" s="24" t="n">
        <f aca="false">DATE(YEAR(C747),MONTH(C747),1)</f>
        <v>46113</v>
      </c>
    </row>
    <row r="748" customFormat="false" ht="15" hidden="false" customHeight="false" outlineLevel="0" collapsed="false">
      <c r="A748" s="21" t="s">
        <v>3122</v>
      </c>
      <c r="B748" s="21" t="s">
        <v>3123</v>
      </c>
      <c r="C748" s="23" t="n">
        <v>46126</v>
      </c>
      <c r="D748" s="21" t="s">
        <v>336</v>
      </c>
      <c r="E748" s="21" t="s">
        <v>108</v>
      </c>
      <c r="F748" s="12" t="n">
        <v>1</v>
      </c>
      <c r="G748" s="19" t="n">
        <v>251.45</v>
      </c>
      <c r="H748" s="19" t="n">
        <v>182.76</v>
      </c>
      <c r="I748" s="19" t="n">
        <f aca="false">ROUND(F748*G748,2)</f>
        <v>251.45</v>
      </c>
      <c r="J748" s="19" t="n">
        <f aca="false">ROUND(F748*H748,2)</f>
        <v>182.76</v>
      </c>
      <c r="K748" s="19" t="n">
        <f aca="false">INDEX(Pricebook!$L$2:$L$1401,MATCH(D748,Pricebook!$A$2:$A$1401,0))</f>
        <v>275.65</v>
      </c>
      <c r="L748" s="19" t="n">
        <f aca="false">ROUND(F748*K748,2)</f>
        <v>275.65</v>
      </c>
      <c r="M748" s="24" t="n">
        <f aca="false">DATE(YEAR(C748),MONTH(C748),1)</f>
        <v>46113</v>
      </c>
    </row>
    <row r="749" customFormat="false" ht="15" hidden="false" customHeight="false" outlineLevel="0" collapsed="false">
      <c r="A749" s="21" t="s">
        <v>3122</v>
      </c>
      <c r="B749" s="21" t="s">
        <v>3123</v>
      </c>
      <c r="C749" s="23" t="n">
        <v>46126</v>
      </c>
      <c r="D749" s="21" t="s">
        <v>378</v>
      </c>
      <c r="E749" s="21" t="s">
        <v>366</v>
      </c>
      <c r="F749" s="12" t="n">
        <v>2</v>
      </c>
      <c r="G749" s="19" t="n">
        <v>10</v>
      </c>
      <c r="H749" s="19" t="n">
        <v>6.78</v>
      </c>
      <c r="I749" s="19" t="n">
        <f aca="false">ROUND(F749*G749,2)</f>
        <v>20</v>
      </c>
      <c r="J749" s="19" t="n">
        <f aca="false">ROUND(F749*H749,2)</f>
        <v>13.56</v>
      </c>
      <c r="K749" s="19" t="n">
        <f aca="false">INDEX(Pricebook!$L$2:$L$1401,MATCH(D749,Pricebook!$A$2:$A$1401,0))</f>
        <v>10.65</v>
      </c>
      <c r="L749" s="19" t="n">
        <f aca="false">ROUND(F749*K749,2)</f>
        <v>21.3</v>
      </c>
      <c r="M749" s="24" t="n">
        <f aca="false">DATE(YEAR(C749),MONTH(C749),1)</f>
        <v>46113</v>
      </c>
    </row>
    <row r="750" customFormat="false" ht="15" hidden="false" customHeight="false" outlineLevel="0" collapsed="false">
      <c r="A750" s="21" t="s">
        <v>3122</v>
      </c>
      <c r="B750" s="21" t="s">
        <v>3123</v>
      </c>
      <c r="C750" s="23" t="n">
        <v>46126</v>
      </c>
      <c r="D750" s="21" t="s">
        <v>2408</v>
      </c>
      <c r="E750" s="21" t="s">
        <v>2202</v>
      </c>
      <c r="F750" s="12" t="n">
        <v>2</v>
      </c>
      <c r="G750" s="19" t="n">
        <v>83.8</v>
      </c>
      <c r="H750" s="19" t="n">
        <v>49.58</v>
      </c>
      <c r="I750" s="19" t="n">
        <f aca="false">ROUND(F750*G750,2)</f>
        <v>167.6</v>
      </c>
      <c r="J750" s="19" t="n">
        <f aca="false">ROUND(F750*H750,2)</f>
        <v>99.16</v>
      </c>
      <c r="K750" s="19" t="n">
        <f aca="false">INDEX(Pricebook!$L$2:$L$1401,MATCH(D750,Pricebook!$A$2:$A$1401,0))</f>
        <v>89.4</v>
      </c>
      <c r="L750" s="19" t="n">
        <f aca="false">ROUND(F750*K750,2)</f>
        <v>178.8</v>
      </c>
      <c r="M750" s="24" t="n">
        <f aca="false">DATE(YEAR(C750),MONTH(C750),1)</f>
        <v>46113</v>
      </c>
    </row>
    <row r="751" customFormat="false" ht="15" hidden="false" customHeight="false" outlineLevel="0" collapsed="false">
      <c r="A751" s="21" t="s">
        <v>3122</v>
      </c>
      <c r="B751" s="21" t="s">
        <v>3123</v>
      </c>
      <c r="C751" s="23" t="n">
        <v>46126</v>
      </c>
      <c r="D751" s="21" t="s">
        <v>729</v>
      </c>
      <c r="E751" s="21" t="s">
        <v>366</v>
      </c>
      <c r="F751" s="12" t="n">
        <v>1</v>
      </c>
      <c r="G751" s="19" t="n">
        <v>11.95</v>
      </c>
      <c r="H751" s="19" t="n">
        <v>8.27</v>
      </c>
      <c r="I751" s="19" t="n">
        <f aca="false">ROUND(F751*G751,2)</f>
        <v>11.95</v>
      </c>
      <c r="J751" s="19" t="n">
        <f aca="false">ROUND(F751*H751,2)</f>
        <v>8.27</v>
      </c>
      <c r="K751" s="19" t="n">
        <f aca="false">INDEX(Pricebook!$L$2:$L$1401,MATCH(D751,Pricebook!$A$2:$A$1401,0))</f>
        <v>13</v>
      </c>
      <c r="L751" s="19" t="n">
        <f aca="false">ROUND(F751*K751,2)</f>
        <v>13</v>
      </c>
      <c r="M751" s="24" t="n">
        <f aca="false">DATE(YEAR(C751),MONTH(C751),1)</f>
        <v>46113</v>
      </c>
    </row>
    <row r="752" customFormat="false" ht="15" hidden="false" customHeight="false" outlineLevel="0" collapsed="false">
      <c r="A752" s="21" t="s">
        <v>3124</v>
      </c>
      <c r="B752" s="21" t="s">
        <v>3071</v>
      </c>
      <c r="C752" s="23" t="n">
        <v>46126</v>
      </c>
      <c r="D752" s="21" t="s">
        <v>328</v>
      </c>
      <c r="E752" s="21" t="s">
        <v>108</v>
      </c>
      <c r="F752" s="12" t="n">
        <v>1</v>
      </c>
      <c r="G752" s="19" t="n">
        <v>105.6</v>
      </c>
      <c r="H752" s="19" t="n">
        <v>76.55</v>
      </c>
      <c r="I752" s="19" t="n">
        <f aca="false">ROUND(F752*G752,2)</f>
        <v>105.6</v>
      </c>
      <c r="J752" s="19" t="n">
        <f aca="false">ROUND(F752*H752,2)</f>
        <v>76.55</v>
      </c>
      <c r="K752" s="19" t="n">
        <f aca="false">INDEX(Pricebook!$L$2:$L$1401,MATCH(D752,Pricebook!$A$2:$A$1401,0))</f>
        <v>115.5</v>
      </c>
      <c r="L752" s="19" t="n">
        <f aca="false">ROUND(F752*K752,2)</f>
        <v>115.5</v>
      </c>
      <c r="M752" s="24" t="n">
        <f aca="false">DATE(YEAR(C752),MONTH(C752),1)</f>
        <v>46113</v>
      </c>
    </row>
    <row r="753" customFormat="false" ht="15" hidden="false" customHeight="false" outlineLevel="0" collapsed="false">
      <c r="A753" s="21" t="s">
        <v>3124</v>
      </c>
      <c r="B753" s="21" t="s">
        <v>3071</v>
      </c>
      <c r="C753" s="23" t="n">
        <v>46126</v>
      </c>
      <c r="D753" s="21" t="s">
        <v>2553</v>
      </c>
      <c r="E753" s="21" t="s">
        <v>2466</v>
      </c>
      <c r="F753" s="12" t="n">
        <v>3</v>
      </c>
      <c r="G753" s="19" t="n">
        <v>85.3</v>
      </c>
      <c r="H753" s="19" t="n">
        <v>59.48</v>
      </c>
      <c r="I753" s="19" t="n">
        <f aca="false">ROUND(F753*G753,2)</f>
        <v>255.9</v>
      </c>
      <c r="J753" s="19" t="n">
        <f aca="false">ROUND(F753*H753,2)</f>
        <v>178.44</v>
      </c>
      <c r="K753" s="19" t="n">
        <f aca="false">INDEX(Pricebook!$L$2:$L$1401,MATCH(D753,Pricebook!$A$2:$A$1401,0))</f>
        <v>89.7</v>
      </c>
      <c r="L753" s="19" t="n">
        <f aca="false">ROUND(F753*K753,2)</f>
        <v>269.1</v>
      </c>
      <c r="M753" s="24" t="n">
        <f aca="false">DATE(YEAR(C753),MONTH(C753),1)</f>
        <v>46113</v>
      </c>
    </row>
    <row r="754" customFormat="false" ht="15" hidden="false" customHeight="false" outlineLevel="0" collapsed="false">
      <c r="A754" s="21" t="s">
        <v>3124</v>
      </c>
      <c r="B754" s="21" t="s">
        <v>3071</v>
      </c>
      <c r="C754" s="23" t="n">
        <v>46126</v>
      </c>
      <c r="D754" s="21" t="s">
        <v>665</v>
      </c>
      <c r="E754" s="21" t="s">
        <v>366</v>
      </c>
      <c r="F754" s="12" t="n">
        <v>2</v>
      </c>
      <c r="G754" s="19" t="n">
        <v>28.25</v>
      </c>
      <c r="H754" s="19" t="n">
        <v>19.58</v>
      </c>
      <c r="I754" s="19" t="n">
        <f aca="false">ROUND(F754*G754,2)</f>
        <v>56.5</v>
      </c>
      <c r="J754" s="19" t="n">
        <f aca="false">ROUND(F754*H754,2)</f>
        <v>39.16</v>
      </c>
      <c r="K754" s="19" t="n">
        <f aca="false">INDEX(Pricebook!$L$2:$L$1401,MATCH(D754,Pricebook!$A$2:$A$1401,0))</f>
        <v>30.75</v>
      </c>
      <c r="L754" s="19" t="n">
        <f aca="false">ROUND(F754*K754,2)</f>
        <v>61.5</v>
      </c>
      <c r="M754" s="24" t="n">
        <f aca="false">DATE(YEAR(C754),MONTH(C754),1)</f>
        <v>46113</v>
      </c>
    </row>
    <row r="755" customFormat="false" ht="15" hidden="false" customHeight="false" outlineLevel="0" collapsed="false">
      <c r="A755" s="21" t="s">
        <v>3124</v>
      </c>
      <c r="B755" s="21" t="s">
        <v>3071</v>
      </c>
      <c r="C755" s="23" t="n">
        <v>46126</v>
      </c>
      <c r="D755" s="21" t="s">
        <v>965</v>
      </c>
      <c r="E755" s="21" t="s">
        <v>366</v>
      </c>
      <c r="F755" s="12" t="n">
        <v>3</v>
      </c>
      <c r="G755" s="19" t="n">
        <v>16.15</v>
      </c>
      <c r="H755" s="19" t="n">
        <v>10.99</v>
      </c>
      <c r="I755" s="19" t="n">
        <f aca="false">ROUND(F755*G755,2)</f>
        <v>48.45</v>
      </c>
      <c r="J755" s="19" t="n">
        <f aca="false">ROUND(F755*H755,2)</f>
        <v>32.97</v>
      </c>
      <c r="K755" s="19" t="n">
        <f aca="false">INDEX(Pricebook!$L$2:$L$1401,MATCH(D755,Pricebook!$A$2:$A$1401,0))</f>
        <v>17.25</v>
      </c>
      <c r="L755" s="19" t="n">
        <f aca="false">ROUND(F755*K755,2)</f>
        <v>51.75</v>
      </c>
      <c r="M755" s="24" t="n">
        <f aca="false">DATE(YEAR(C755),MONTH(C755),1)</f>
        <v>46113</v>
      </c>
    </row>
    <row r="756" customFormat="false" ht="15" hidden="false" customHeight="false" outlineLevel="0" collapsed="false">
      <c r="A756" s="21" t="s">
        <v>3124</v>
      </c>
      <c r="B756" s="21" t="s">
        <v>3071</v>
      </c>
      <c r="C756" s="23" t="n">
        <v>46126</v>
      </c>
      <c r="D756" s="21" t="s">
        <v>853</v>
      </c>
      <c r="E756" s="21" t="s">
        <v>366</v>
      </c>
      <c r="F756" s="12" t="n">
        <v>1</v>
      </c>
      <c r="G756" s="19" t="n">
        <v>89.6</v>
      </c>
      <c r="H756" s="19" t="n">
        <v>61.17</v>
      </c>
      <c r="I756" s="19" t="n">
        <f aca="false">ROUND(F756*G756,2)</f>
        <v>89.6</v>
      </c>
      <c r="J756" s="19" t="n">
        <f aca="false">ROUND(F756*H756,2)</f>
        <v>61.17</v>
      </c>
      <c r="K756" s="19" t="n">
        <f aca="false">INDEX(Pricebook!$L$2:$L$1401,MATCH(D756,Pricebook!$A$2:$A$1401,0))</f>
        <v>95.95</v>
      </c>
      <c r="L756" s="19" t="n">
        <f aca="false">ROUND(F756*K756,2)</f>
        <v>95.95</v>
      </c>
      <c r="M756" s="24" t="n">
        <f aca="false">DATE(YEAR(C756),MONTH(C756),1)</f>
        <v>46113</v>
      </c>
    </row>
    <row r="757" customFormat="false" ht="15" hidden="false" customHeight="false" outlineLevel="0" collapsed="false">
      <c r="A757" s="21" t="s">
        <v>3124</v>
      </c>
      <c r="B757" s="21" t="s">
        <v>3071</v>
      </c>
      <c r="C757" s="23" t="n">
        <v>46126</v>
      </c>
      <c r="D757" s="21" t="s">
        <v>2509</v>
      </c>
      <c r="E757" s="21" t="s">
        <v>2466</v>
      </c>
      <c r="F757" s="12" t="n">
        <v>1</v>
      </c>
      <c r="G757" s="19" t="n">
        <v>7.3</v>
      </c>
      <c r="H757" s="19" t="n">
        <v>4.47</v>
      </c>
      <c r="I757" s="19" t="n">
        <f aca="false">ROUND(F757*G757,2)</f>
        <v>7.3</v>
      </c>
      <c r="J757" s="19" t="n">
        <f aca="false">ROUND(F757*H757,2)</f>
        <v>4.47</v>
      </c>
      <c r="K757" s="19" t="n">
        <f aca="false">INDEX(Pricebook!$L$2:$L$1401,MATCH(D757,Pricebook!$A$2:$A$1401,0))</f>
        <v>7.65</v>
      </c>
      <c r="L757" s="19" t="n">
        <f aca="false">ROUND(F757*K757,2)</f>
        <v>7.65</v>
      </c>
      <c r="M757" s="24" t="n">
        <f aca="false">DATE(YEAR(C757),MONTH(C757),1)</f>
        <v>46113</v>
      </c>
    </row>
    <row r="758" customFormat="false" ht="15" hidden="false" customHeight="false" outlineLevel="0" collapsed="false">
      <c r="A758" s="21" t="s">
        <v>3124</v>
      </c>
      <c r="B758" s="21" t="s">
        <v>3071</v>
      </c>
      <c r="C758" s="23" t="n">
        <v>46126</v>
      </c>
      <c r="D758" s="21" t="s">
        <v>304</v>
      </c>
      <c r="E758" s="21" t="s">
        <v>108</v>
      </c>
      <c r="F758" s="12" t="n">
        <v>1</v>
      </c>
      <c r="G758" s="19" t="n">
        <v>37.8</v>
      </c>
      <c r="H758" s="19" t="n">
        <v>29.14</v>
      </c>
      <c r="I758" s="19" t="n">
        <f aca="false">ROUND(F758*G758,2)</f>
        <v>37.8</v>
      </c>
      <c r="J758" s="19" t="n">
        <f aca="false">ROUND(F758*H758,2)</f>
        <v>29.14</v>
      </c>
      <c r="K758" s="19" t="n">
        <f aca="false">INDEX(Pricebook!$L$2:$L$1401,MATCH(D758,Pricebook!$A$2:$A$1401,0))</f>
        <v>41.05</v>
      </c>
      <c r="L758" s="19" t="n">
        <f aca="false">ROUND(F758*K758,2)</f>
        <v>41.05</v>
      </c>
      <c r="M758" s="24" t="n">
        <f aca="false">DATE(YEAR(C758),MONTH(C758),1)</f>
        <v>46113</v>
      </c>
    </row>
    <row r="759" customFormat="false" ht="15" hidden="false" customHeight="false" outlineLevel="0" collapsed="false">
      <c r="A759" s="21" t="s">
        <v>3124</v>
      </c>
      <c r="B759" s="21" t="s">
        <v>3071</v>
      </c>
      <c r="C759" s="23" t="n">
        <v>46126</v>
      </c>
      <c r="D759" s="21" t="s">
        <v>2569</v>
      </c>
      <c r="E759" s="21" t="s">
        <v>2466</v>
      </c>
      <c r="F759" s="12" t="n">
        <v>1</v>
      </c>
      <c r="G759" s="19" t="n">
        <v>308.35</v>
      </c>
      <c r="H759" s="19" t="n">
        <v>189.24</v>
      </c>
      <c r="I759" s="19" t="n">
        <f aca="false">ROUND(F759*G759,2)</f>
        <v>308.35</v>
      </c>
      <c r="J759" s="19" t="n">
        <f aca="false">ROUND(F759*H759,2)</f>
        <v>189.24</v>
      </c>
      <c r="K759" s="19" t="n">
        <f aca="false">INDEX(Pricebook!$L$2:$L$1401,MATCH(D759,Pricebook!$A$2:$A$1401,0))</f>
        <v>323.35</v>
      </c>
      <c r="L759" s="19" t="n">
        <f aca="false">ROUND(F759*K759,2)</f>
        <v>323.35</v>
      </c>
      <c r="M759" s="24" t="n">
        <f aca="false">DATE(YEAR(C759),MONTH(C759),1)</f>
        <v>46113</v>
      </c>
    </row>
    <row r="760" customFormat="false" ht="15" hidden="false" customHeight="false" outlineLevel="0" collapsed="false">
      <c r="A760" s="21" t="s">
        <v>3124</v>
      </c>
      <c r="B760" s="21" t="s">
        <v>3071</v>
      </c>
      <c r="C760" s="23" t="n">
        <v>46126</v>
      </c>
      <c r="D760" s="21" t="s">
        <v>2579</v>
      </c>
      <c r="E760" s="21" t="s">
        <v>2466</v>
      </c>
      <c r="F760" s="12" t="n">
        <v>4</v>
      </c>
      <c r="G760" s="19" t="n">
        <v>99</v>
      </c>
      <c r="H760" s="19" t="n">
        <v>60.54</v>
      </c>
      <c r="I760" s="19" t="n">
        <f aca="false">ROUND(F760*G760,2)</f>
        <v>396</v>
      </c>
      <c r="J760" s="19" t="n">
        <f aca="false">ROUND(F760*H760,2)</f>
        <v>242.16</v>
      </c>
      <c r="K760" s="19" t="n">
        <f aca="false">INDEX(Pricebook!$L$2:$L$1401,MATCH(D760,Pricebook!$A$2:$A$1401,0))</f>
        <v>103.45</v>
      </c>
      <c r="L760" s="19" t="n">
        <f aca="false">ROUND(F760*K760,2)</f>
        <v>413.8</v>
      </c>
      <c r="M760" s="24" t="n">
        <f aca="false">DATE(YEAR(C760),MONTH(C760),1)</f>
        <v>46113</v>
      </c>
    </row>
    <row r="761" customFormat="false" ht="15" hidden="false" customHeight="false" outlineLevel="0" collapsed="false">
      <c r="A761" s="21" t="s">
        <v>3124</v>
      </c>
      <c r="B761" s="21" t="s">
        <v>3071</v>
      </c>
      <c r="C761" s="23" t="n">
        <v>46126</v>
      </c>
      <c r="D761" s="21" t="s">
        <v>825</v>
      </c>
      <c r="E761" s="21" t="s">
        <v>366</v>
      </c>
      <c r="F761" s="12" t="n">
        <v>5</v>
      </c>
      <c r="G761" s="19" t="n">
        <v>11.2</v>
      </c>
      <c r="H761" s="19" t="n">
        <v>8.08</v>
      </c>
      <c r="I761" s="19" t="n">
        <f aca="false">ROUND(F761*G761,2)</f>
        <v>56</v>
      </c>
      <c r="J761" s="19" t="n">
        <f aca="false">ROUND(F761*H761,2)</f>
        <v>40.4</v>
      </c>
      <c r="K761" s="19" t="n">
        <f aca="false">INDEX(Pricebook!$L$2:$L$1401,MATCH(D761,Pricebook!$A$2:$A$1401,0))</f>
        <v>12.15</v>
      </c>
      <c r="L761" s="19" t="n">
        <f aca="false">ROUND(F761*K761,2)</f>
        <v>60.75</v>
      </c>
      <c r="M761" s="24" t="n">
        <f aca="false">DATE(YEAR(C761),MONTH(C761),1)</f>
        <v>46113</v>
      </c>
    </row>
    <row r="762" customFormat="false" ht="15" hidden="false" customHeight="false" outlineLevel="0" collapsed="false">
      <c r="A762" s="21" t="s">
        <v>3124</v>
      </c>
      <c r="B762" s="21" t="s">
        <v>3071</v>
      </c>
      <c r="C762" s="23" t="n">
        <v>46126</v>
      </c>
      <c r="D762" s="21" t="s">
        <v>281</v>
      </c>
      <c r="E762" s="21" t="s">
        <v>108</v>
      </c>
      <c r="F762" s="12" t="n">
        <v>1</v>
      </c>
      <c r="G762" s="19" t="n">
        <v>16.1</v>
      </c>
      <c r="H762" s="19" t="n">
        <v>12.42</v>
      </c>
      <c r="I762" s="19" t="n">
        <f aca="false">ROUND(F762*G762,2)</f>
        <v>16.1</v>
      </c>
      <c r="J762" s="19" t="n">
        <f aca="false">ROUND(F762*H762,2)</f>
        <v>12.42</v>
      </c>
      <c r="K762" s="19" t="n">
        <f aca="false">INDEX(Pricebook!$L$2:$L$1401,MATCH(D762,Pricebook!$A$2:$A$1401,0))</f>
        <v>16.1</v>
      </c>
      <c r="L762" s="19" t="n">
        <f aca="false">ROUND(F762*K762,2)</f>
        <v>16.1</v>
      </c>
      <c r="M762" s="24" t="n">
        <f aca="false">DATE(YEAR(C762),MONTH(C762),1)</f>
        <v>46113</v>
      </c>
    </row>
    <row r="763" customFormat="false" ht="15" hidden="false" customHeight="false" outlineLevel="0" collapsed="false">
      <c r="A763" s="21" t="s">
        <v>3124</v>
      </c>
      <c r="B763" s="21" t="s">
        <v>3071</v>
      </c>
      <c r="C763" s="23" t="n">
        <v>46126</v>
      </c>
      <c r="D763" s="21" t="s">
        <v>1184</v>
      </c>
      <c r="E763" s="21" t="s">
        <v>971</v>
      </c>
      <c r="F763" s="12" t="n">
        <v>1</v>
      </c>
      <c r="G763" s="19" t="n">
        <v>1971.45</v>
      </c>
      <c r="H763" s="19" t="n">
        <v>1441.44</v>
      </c>
      <c r="I763" s="19" t="n">
        <f aca="false">ROUND(F763*G763,2)</f>
        <v>1971.45</v>
      </c>
      <c r="J763" s="19" t="n">
        <f aca="false">ROUND(F763*H763,2)</f>
        <v>1441.44</v>
      </c>
      <c r="K763" s="19" t="n">
        <f aca="false">INDEX(Pricebook!$L$2:$L$1401,MATCH(D763,Pricebook!$A$2:$A$1401,0))</f>
        <v>2270.1</v>
      </c>
      <c r="L763" s="19" t="n">
        <f aca="false">ROUND(F763*K763,2)</f>
        <v>2270.1</v>
      </c>
      <c r="M763" s="24" t="n">
        <f aca="false">DATE(YEAR(C763),MONTH(C763),1)</f>
        <v>46113</v>
      </c>
    </row>
    <row r="764" customFormat="false" ht="15" hidden="false" customHeight="false" outlineLevel="0" collapsed="false">
      <c r="A764" s="21" t="s">
        <v>3124</v>
      </c>
      <c r="B764" s="21" t="s">
        <v>3071</v>
      </c>
      <c r="C764" s="23" t="n">
        <v>46126</v>
      </c>
      <c r="D764" s="21" t="s">
        <v>2493</v>
      </c>
      <c r="E764" s="21" t="s">
        <v>2466</v>
      </c>
      <c r="F764" s="12" t="n">
        <v>2</v>
      </c>
      <c r="G764" s="19" t="n">
        <v>180</v>
      </c>
      <c r="H764" s="19" t="n">
        <v>108.77</v>
      </c>
      <c r="I764" s="19" t="n">
        <f aca="false">ROUND(F764*G764,2)</f>
        <v>360</v>
      </c>
      <c r="J764" s="19" t="n">
        <f aca="false">ROUND(F764*H764,2)</f>
        <v>217.54</v>
      </c>
      <c r="K764" s="19" t="n">
        <f aca="false">INDEX(Pricebook!$L$2:$L$1401,MATCH(D764,Pricebook!$A$2:$A$1401,0))</f>
        <v>185.85</v>
      </c>
      <c r="L764" s="19" t="n">
        <f aca="false">ROUND(F764*K764,2)</f>
        <v>371.7</v>
      </c>
      <c r="M764" s="24" t="n">
        <f aca="false">DATE(YEAR(C764),MONTH(C764),1)</f>
        <v>46113</v>
      </c>
    </row>
    <row r="765" customFormat="false" ht="15" hidden="false" customHeight="false" outlineLevel="0" collapsed="false">
      <c r="A765" s="21" t="s">
        <v>3125</v>
      </c>
      <c r="B765" s="21" t="s">
        <v>3126</v>
      </c>
      <c r="C765" s="23" t="n">
        <v>46126</v>
      </c>
      <c r="D765" s="21" t="s">
        <v>2473</v>
      </c>
      <c r="E765" s="21" t="s">
        <v>2466</v>
      </c>
      <c r="F765" s="12" t="n">
        <v>1</v>
      </c>
      <c r="G765" s="19" t="n">
        <v>146.25</v>
      </c>
      <c r="H765" s="19" t="n">
        <v>88.24</v>
      </c>
      <c r="I765" s="19" t="n">
        <f aca="false">ROUND(F765*G765,2)</f>
        <v>146.25</v>
      </c>
      <c r="J765" s="19" t="n">
        <f aca="false">ROUND(F765*H765,2)</f>
        <v>88.24</v>
      </c>
      <c r="K765" s="19" t="n">
        <f aca="false">INDEX(Pricebook!$L$2:$L$1401,MATCH(D765,Pricebook!$A$2:$A$1401,0))</f>
        <v>150.8</v>
      </c>
      <c r="L765" s="19" t="n">
        <f aca="false">ROUND(F765*K765,2)</f>
        <v>150.8</v>
      </c>
      <c r="M765" s="24" t="n">
        <f aca="false">DATE(YEAR(C765),MONTH(C765),1)</f>
        <v>46113</v>
      </c>
    </row>
    <row r="766" customFormat="false" ht="15" hidden="false" customHeight="false" outlineLevel="0" collapsed="false">
      <c r="A766" s="21" t="s">
        <v>3125</v>
      </c>
      <c r="B766" s="21" t="s">
        <v>3126</v>
      </c>
      <c r="C766" s="23" t="n">
        <v>46126</v>
      </c>
      <c r="D766" s="21" t="s">
        <v>665</v>
      </c>
      <c r="E766" s="21" t="s">
        <v>366</v>
      </c>
      <c r="F766" s="12" t="n">
        <v>1</v>
      </c>
      <c r="G766" s="19" t="n">
        <v>28.25</v>
      </c>
      <c r="H766" s="19" t="n">
        <v>19.58</v>
      </c>
      <c r="I766" s="19" t="n">
        <f aca="false">ROUND(F766*G766,2)</f>
        <v>28.25</v>
      </c>
      <c r="J766" s="19" t="n">
        <f aca="false">ROUND(F766*H766,2)</f>
        <v>19.58</v>
      </c>
      <c r="K766" s="19" t="n">
        <f aca="false">INDEX(Pricebook!$L$2:$L$1401,MATCH(D766,Pricebook!$A$2:$A$1401,0))</f>
        <v>30.75</v>
      </c>
      <c r="L766" s="19" t="n">
        <f aca="false">ROUND(F766*K766,2)</f>
        <v>30.75</v>
      </c>
      <c r="M766" s="24" t="n">
        <f aca="false">DATE(YEAR(C766),MONTH(C766),1)</f>
        <v>46113</v>
      </c>
    </row>
    <row r="767" customFormat="false" ht="15" hidden="false" customHeight="false" outlineLevel="0" collapsed="false">
      <c r="A767" s="21" t="s">
        <v>3125</v>
      </c>
      <c r="B767" s="21" t="s">
        <v>3126</v>
      </c>
      <c r="C767" s="23" t="n">
        <v>46126</v>
      </c>
      <c r="D767" s="21" t="s">
        <v>2763</v>
      </c>
      <c r="E767" s="21" t="s">
        <v>2748</v>
      </c>
      <c r="F767" s="12" t="n">
        <v>4</v>
      </c>
      <c r="G767" s="19" t="n">
        <v>27.15</v>
      </c>
      <c r="H767" s="19" t="n">
        <v>16.53</v>
      </c>
      <c r="I767" s="19" t="n">
        <f aca="false">ROUND(F767*G767,2)</f>
        <v>108.6</v>
      </c>
      <c r="J767" s="19" t="n">
        <f aca="false">ROUND(F767*H767,2)</f>
        <v>66.12</v>
      </c>
      <c r="K767" s="19" t="n">
        <f aca="false">INDEX(Pricebook!$L$2:$L$1401,MATCH(D767,Pricebook!$A$2:$A$1401,0))</f>
        <v>29.75</v>
      </c>
      <c r="L767" s="19" t="n">
        <f aca="false">ROUND(F767*K767,2)</f>
        <v>119</v>
      </c>
      <c r="M767" s="24" t="n">
        <f aca="false">DATE(YEAR(C767),MONTH(C767),1)</f>
        <v>46113</v>
      </c>
    </row>
    <row r="768" customFormat="false" ht="15" hidden="false" customHeight="false" outlineLevel="0" collapsed="false">
      <c r="A768" s="21" t="s">
        <v>3125</v>
      </c>
      <c r="B768" s="21" t="s">
        <v>3126</v>
      </c>
      <c r="C768" s="23" t="n">
        <v>46126</v>
      </c>
      <c r="D768" s="21" t="s">
        <v>2521</v>
      </c>
      <c r="E768" s="21" t="s">
        <v>2466</v>
      </c>
      <c r="F768" s="12" t="n">
        <v>4</v>
      </c>
      <c r="G768" s="19" t="n">
        <v>70</v>
      </c>
      <c r="H768" s="19" t="n">
        <v>42.13</v>
      </c>
      <c r="I768" s="19" t="n">
        <f aca="false">ROUND(F768*G768,2)</f>
        <v>280</v>
      </c>
      <c r="J768" s="19" t="n">
        <f aca="false">ROUND(F768*H768,2)</f>
        <v>168.52</v>
      </c>
      <c r="K768" s="19" t="n">
        <f aca="false">INDEX(Pricebook!$L$2:$L$1401,MATCH(D768,Pricebook!$A$2:$A$1401,0))</f>
        <v>72</v>
      </c>
      <c r="L768" s="19" t="n">
        <f aca="false">ROUND(F768*K768,2)</f>
        <v>288</v>
      </c>
      <c r="M768" s="24" t="n">
        <f aca="false">DATE(YEAR(C768),MONTH(C768),1)</f>
        <v>46113</v>
      </c>
    </row>
    <row r="769" customFormat="false" ht="15" hidden="false" customHeight="false" outlineLevel="0" collapsed="false">
      <c r="A769" s="21" t="s">
        <v>3125</v>
      </c>
      <c r="B769" s="21" t="s">
        <v>3126</v>
      </c>
      <c r="C769" s="23" t="n">
        <v>46126</v>
      </c>
      <c r="D769" s="21" t="s">
        <v>825</v>
      </c>
      <c r="E769" s="21" t="s">
        <v>366</v>
      </c>
      <c r="F769" s="12" t="n">
        <v>5</v>
      </c>
      <c r="G769" s="19" t="n">
        <v>11.2</v>
      </c>
      <c r="H769" s="19" t="n">
        <v>8.08</v>
      </c>
      <c r="I769" s="19" t="n">
        <f aca="false">ROUND(F769*G769,2)</f>
        <v>56</v>
      </c>
      <c r="J769" s="19" t="n">
        <f aca="false">ROUND(F769*H769,2)</f>
        <v>40.4</v>
      </c>
      <c r="K769" s="19" t="n">
        <f aca="false">INDEX(Pricebook!$L$2:$L$1401,MATCH(D769,Pricebook!$A$2:$A$1401,0))</f>
        <v>12.15</v>
      </c>
      <c r="L769" s="19" t="n">
        <f aca="false">ROUND(F769*K769,2)</f>
        <v>60.75</v>
      </c>
      <c r="M769" s="24" t="n">
        <f aca="false">DATE(YEAR(C769),MONTH(C769),1)</f>
        <v>46113</v>
      </c>
    </row>
    <row r="770" customFormat="false" ht="15" hidden="false" customHeight="false" outlineLevel="0" collapsed="false">
      <c r="A770" s="21" t="s">
        <v>3125</v>
      </c>
      <c r="B770" s="21" t="s">
        <v>3126</v>
      </c>
      <c r="C770" s="23" t="n">
        <v>46126</v>
      </c>
      <c r="D770" s="21" t="s">
        <v>2581</v>
      </c>
      <c r="E770" s="21" t="s">
        <v>2466</v>
      </c>
      <c r="F770" s="12" t="n">
        <v>1</v>
      </c>
      <c r="G770" s="19" t="n">
        <v>8.55</v>
      </c>
      <c r="H770" s="19" t="n">
        <v>5.22</v>
      </c>
      <c r="I770" s="19" t="n">
        <f aca="false">ROUND(F770*G770,2)</f>
        <v>8.55</v>
      </c>
      <c r="J770" s="19" t="n">
        <f aca="false">ROUND(F770*H770,2)</f>
        <v>5.22</v>
      </c>
      <c r="K770" s="19" t="n">
        <f aca="false">INDEX(Pricebook!$L$2:$L$1401,MATCH(D770,Pricebook!$A$2:$A$1401,0))</f>
        <v>8.95</v>
      </c>
      <c r="L770" s="19" t="n">
        <f aca="false">ROUND(F770*K770,2)</f>
        <v>8.95</v>
      </c>
      <c r="M770" s="24" t="n">
        <f aca="false">DATE(YEAR(C770),MONTH(C770),1)</f>
        <v>46113</v>
      </c>
    </row>
    <row r="771" customFormat="false" ht="15" hidden="false" customHeight="false" outlineLevel="0" collapsed="false">
      <c r="A771" s="21" t="s">
        <v>3125</v>
      </c>
      <c r="B771" s="21" t="s">
        <v>3126</v>
      </c>
      <c r="C771" s="23" t="n">
        <v>46126</v>
      </c>
      <c r="D771" s="21" t="s">
        <v>2930</v>
      </c>
      <c r="E771" s="21" t="s">
        <v>2748</v>
      </c>
      <c r="F771" s="12" t="n">
        <v>3</v>
      </c>
      <c r="G771" s="19" t="n">
        <v>15.7</v>
      </c>
      <c r="H771" s="19" t="n">
        <v>8.8</v>
      </c>
      <c r="I771" s="19" t="n">
        <f aca="false">ROUND(F771*G771,2)</f>
        <v>47.1</v>
      </c>
      <c r="J771" s="19" t="n">
        <f aca="false">ROUND(F771*H771,2)</f>
        <v>26.4</v>
      </c>
      <c r="K771" s="19" t="n">
        <f aca="false">INDEX(Pricebook!$L$2:$L$1401,MATCH(D771,Pricebook!$A$2:$A$1401,0))</f>
        <v>17</v>
      </c>
      <c r="L771" s="19" t="n">
        <f aca="false">ROUND(F771*K771,2)</f>
        <v>51</v>
      </c>
      <c r="M771" s="24" t="n">
        <f aca="false">DATE(YEAR(C771),MONTH(C771),1)</f>
        <v>46113</v>
      </c>
    </row>
    <row r="772" customFormat="false" ht="15" hidden="false" customHeight="false" outlineLevel="0" collapsed="false">
      <c r="A772" s="21" t="s">
        <v>3125</v>
      </c>
      <c r="B772" s="21" t="s">
        <v>3126</v>
      </c>
      <c r="C772" s="23" t="n">
        <v>46126</v>
      </c>
      <c r="D772" s="21" t="s">
        <v>2525</v>
      </c>
      <c r="E772" s="21" t="s">
        <v>2466</v>
      </c>
      <c r="F772" s="12" t="n">
        <v>1</v>
      </c>
      <c r="G772" s="19" t="n">
        <v>19.85</v>
      </c>
      <c r="H772" s="19" t="n">
        <v>12.08</v>
      </c>
      <c r="I772" s="19" t="n">
        <f aca="false">ROUND(F772*G772,2)</f>
        <v>19.85</v>
      </c>
      <c r="J772" s="19" t="n">
        <f aca="false">ROUND(F772*H772,2)</f>
        <v>12.08</v>
      </c>
      <c r="K772" s="19" t="n">
        <f aca="false">INDEX(Pricebook!$L$2:$L$1401,MATCH(D772,Pricebook!$A$2:$A$1401,0))</f>
        <v>20.65</v>
      </c>
      <c r="L772" s="19" t="n">
        <f aca="false">ROUND(F772*K772,2)</f>
        <v>20.65</v>
      </c>
      <c r="M772" s="24" t="n">
        <f aca="false">DATE(YEAR(C772),MONTH(C772),1)</f>
        <v>46113</v>
      </c>
    </row>
    <row r="773" customFormat="false" ht="15" hidden="false" customHeight="false" outlineLevel="0" collapsed="false">
      <c r="A773" s="21" t="s">
        <v>3125</v>
      </c>
      <c r="B773" s="21" t="s">
        <v>3126</v>
      </c>
      <c r="C773" s="23" t="n">
        <v>46126</v>
      </c>
      <c r="D773" s="21" t="s">
        <v>2800</v>
      </c>
      <c r="E773" s="21" t="s">
        <v>2748</v>
      </c>
      <c r="F773" s="12" t="n">
        <v>5</v>
      </c>
      <c r="G773" s="19" t="n">
        <v>5.3</v>
      </c>
      <c r="H773" s="19" t="n">
        <v>3.01</v>
      </c>
      <c r="I773" s="19" t="n">
        <f aca="false">ROUND(F773*G773,2)</f>
        <v>26.5</v>
      </c>
      <c r="J773" s="19" t="n">
        <f aca="false">ROUND(F773*H773,2)</f>
        <v>15.05</v>
      </c>
      <c r="K773" s="19" t="n">
        <f aca="false">INDEX(Pricebook!$L$2:$L$1401,MATCH(D773,Pricebook!$A$2:$A$1401,0))</f>
        <v>5.8</v>
      </c>
      <c r="L773" s="19" t="n">
        <f aca="false">ROUND(F773*K773,2)</f>
        <v>29</v>
      </c>
      <c r="M773" s="24" t="n">
        <f aca="false">DATE(YEAR(C773),MONTH(C773),1)</f>
        <v>46113</v>
      </c>
    </row>
    <row r="774" customFormat="false" ht="15" hidden="false" customHeight="false" outlineLevel="0" collapsed="false">
      <c r="A774" s="21" t="s">
        <v>3125</v>
      </c>
      <c r="B774" s="21" t="s">
        <v>3126</v>
      </c>
      <c r="C774" s="23" t="n">
        <v>46126</v>
      </c>
      <c r="D774" s="21" t="s">
        <v>2820</v>
      </c>
      <c r="E774" s="21" t="s">
        <v>2748</v>
      </c>
      <c r="F774" s="12" t="n">
        <v>4</v>
      </c>
      <c r="G774" s="19" t="n">
        <v>34.4</v>
      </c>
      <c r="H774" s="19" t="n">
        <v>19.55</v>
      </c>
      <c r="I774" s="19" t="n">
        <f aca="false">ROUND(F774*G774,2)</f>
        <v>137.6</v>
      </c>
      <c r="J774" s="19" t="n">
        <f aca="false">ROUND(F774*H774,2)</f>
        <v>78.2</v>
      </c>
      <c r="K774" s="19" t="n">
        <f aca="false">INDEX(Pricebook!$L$2:$L$1401,MATCH(D774,Pricebook!$A$2:$A$1401,0))</f>
        <v>37.75</v>
      </c>
      <c r="L774" s="19" t="n">
        <f aca="false">ROUND(F774*K774,2)</f>
        <v>151</v>
      </c>
      <c r="M774" s="24" t="n">
        <f aca="false">DATE(YEAR(C774),MONTH(C774),1)</f>
        <v>46113</v>
      </c>
    </row>
    <row r="775" customFormat="false" ht="15" hidden="false" customHeight="false" outlineLevel="0" collapsed="false">
      <c r="A775" s="21" t="s">
        <v>3125</v>
      </c>
      <c r="B775" s="21" t="s">
        <v>3126</v>
      </c>
      <c r="C775" s="23" t="n">
        <v>46126</v>
      </c>
      <c r="D775" s="21" t="s">
        <v>2870</v>
      </c>
      <c r="E775" s="21" t="s">
        <v>2748</v>
      </c>
      <c r="F775" s="12" t="n">
        <v>3</v>
      </c>
      <c r="G775" s="19" t="n">
        <v>94.55</v>
      </c>
      <c r="H775" s="19" t="n">
        <v>53.5</v>
      </c>
      <c r="I775" s="19" t="n">
        <f aca="false">ROUND(F775*G775,2)</f>
        <v>283.65</v>
      </c>
      <c r="J775" s="19" t="n">
        <f aca="false">ROUND(F775*H775,2)</f>
        <v>160.5</v>
      </c>
      <c r="K775" s="19" t="n">
        <f aca="false">INDEX(Pricebook!$L$2:$L$1401,MATCH(D775,Pricebook!$A$2:$A$1401,0))</f>
        <v>103.2</v>
      </c>
      <c r="L775" s="19" t="n">
        <f aca="false">ROUND(F775*K775,2)</f>
        <v>309.6</v>
      </c>
      <c r="M775" s="24" t="n">
        <f aca="false">DATE(YEAR(C775),MONTH(C775),1)</f>
        <v>46113</v>
      </c>
    </row>
    <row r="776" customFormat="false" ht="15" hidden="false" customHeight="false" outlineLevel="0" collapsed="false">
      <c r="A776" s="21" t="s">
        <v>3127</v>
      </c>
      <c r="B776" s="21" t="s">
        <v>3128</v>
      </c>
      <c r="C776" s="23" t="n">
        <v>46127</v>
      </c>
      <c r="D776" s="21" t="s">
        <v>287</v>
      </c>
      <c r="E776" s="21" t="s">
        <v>108</v>
      </c>
      <c r="F776" s="12" t="n">
        <v>1</v>
      </c>
      <c r="G776" s="19" t="n">
        <v>17.4</v>
      </c>
      <c r="H776" s="19" t="n">
        <v>12.71</v>
      </c>
      <c r="I776" s="19" t="n">
        <f aca="false">ROUND(F776*G776,2)</f>
        <v>17.4</v>
      </c>
      <c r="J776" s="19" t="n">
        <f aca="false">ROUND(F776*H776,2)</f>
        <v>12.71</v>
      </c>
      <c r="K776" s="19" t="n">
        <f aca="false">INDEX(Pricebook!$L$2:$L$1401,MATCH(D776,Pricebook!$A$2:$A$1401,0))</f>
        <v>19.15</v>
      </c>
      <c r="L776" s="19" t="n">
        <f aca="false">ROUND(F776*K776,2)</f>
        <v>19.15</v>
      </c>
      <c r="M776" s="24" t="n">
        <f aca="false">DATE(YEAR(C776),MONTH(C776),1)</f>
        <v>46113</v>
      </c>
    </row>
    <row r="777" customFormat="false" ht="15" hidden="false" customHeight="false" outlineLevel="0" collapsed="false">
      <c r="A777" s="21" t="s">
        <v>3127</v>
      </c>
      <c r="B777" s="21" t="s">
        <v>3128</v>
      </c>
      <c r="C777" s="23" t="n">
        <v>46127</v>
      </c>
      <c r="D777" s="21" t="s">
        <v>2497</v>
      </c>
      <c r="E777" s="21" t="s">
        <v>2466</v>
      </c>
      <c r="F777" s="12" t="n">
        <v>1</v>
      </c>
      <c r="G777" s="19" t="n">
        <v>42.2</v>
      </c>
      <c r="H777" s="19" t="n">
        <v>25.96</v>
      </c>
      <c r="I777" s="19" t="n">
        <f aca="false">ROUND(F777*G777,2)</f>
        <v>42.2</v>
      </c>
      <c r="J777" s="19" t="n">
        <f aca="false">ROUND(F777*H777,2)</f>
        <v>25.96</v>
      </c>
      <c r="K777" s="19" t="n">
        <f aca="false">INDEX(Pricebook!$L$2:$L$1401,MATCH(D777,Pricebook!$A$2:$A$1401,0))</f>
        <v>44.35</v>
      </c>
      <c r="L777" s="19" t="n">
        <f aca="false">ROUND(F777*K777,2)</f>
        <v>44.35</v>
      </c>
      <c r="M777" s="24" t="n">
        <f aca="false">DATE(YEAR(C777),MONTH(C777),1)</f>
        <v>46113</v>
      </c>
    </row>
    <row r="778" customFormat="false" ht="15" hidden="false" customHeight="false" outlineLevel="0" collapsed="false">
      <c r="A778" s="21" t="s">
        <v>3127</v>
      </c>
      <c r="B778" s="21" t="s">
        <v>3128</v>
      </c>
      <c r="C778" s="23" t="n">
        <v>46127</v>
      </c>
      <c r="D778" s="21" t="s">
        <v>1066</v>
      </c>
      <c r="E778" s="21" t="s">
        <v>971</v>
      </c>
      <c r="F778" s="12" t="n">
        <v>1</v>
      </c>
      <c r="G778" s="19" t="n">
        <v>392.9</v>
      </c>
      <c r="H778" s="19" t="n">
        <v>288.42</v>
      </c>
      <c r="I778" s="19" t="n">
        <f aca="false">ROUND(F778*G778,2)</f>
        <v>392.9</v>
      </c>
      <c r="J778" s="19" t="n">
        <f aca="false">ROUND(F778*H778,2)</f>
        <v>288.42</v>
      </c>
      <c r="K778" s="19" t="n">
        <f aca="false">INDEX(Pricebook!$L$2:$L$1401,MATCH(D778,Pricebook!$A$2:$A$1401,0))</f>
        <v>454.25</v>
      </c>
      <c r="L778" s="19" t="n">
        <f aca="false">ROUND(F778*K778,2)</f>
        <v>454.25</v>
      </c>
      <c r="M778" s="24" t="n">
        <f aca="false">DATE(YEAR(C778),MONTH(C778),1)</f>
        <v>46113</v>
      </c>
    </row>
    <row r="779" customFormat="false" ht="15" hidden="false" customHeight="false" outlineLevel="0" collapsed="false">
      <c r="A779" s="21" t="s">
        <v>3127</v>
      </c>
      <c r="B779" s="21" t="s">
        <v>3128</v>
      </c>
      <c r="C779" s="23" t="n">
        <v>46127</v>
      </c>
      <c r="D779" s="21" t="s">
        <v>1352</v>
      </c>
      <c r="E779" s="21" t="s">
        <v>971</v>
      </c>
      <c r="F779" s="12" t="n">
        <v>3</v>
      </c>
      <c r="G779" s="19" t="n">
        <v>75.55</v>
      </c>
      <c r="H779" s="19" t="n">
        <v>62.9</v>
      </c>
      <c r="I779" s="19" t="n">
        <f aca="false">ROUND(F779*G779,2)</f>
        <v>226.65</v>
      </c>
      <c r="J779" s="19" t="n">
        <f aca="false">ROUND(F779*H779,2)</f>
        <v>188.7</v>
      </c>
      <c r="K779" s="19" t="n">
        <f aca="false">INDEX(Pricebook!$L$2:$L$1401,MATCH(D779,Pricebook!$A$2:$A$1401,0))</f>
        <v>87.8</v>
      </c>
      <c r="L779" s="19" t="n">
        <f aca="false">ROUND(F779*K779,2)</f>
        <v>263.4</v>
      </c>
      <c r="M779" s="24" t="n">
        <f aca="false">DATE(YEAR(C779),MONTH(C779),1)</f>
        <v>46113</v>
      </c>
    </row>
    <row r="780" customFormat="false" ht="15" hidden="false" customHeight="false" outlineLevel="0" collapsed="false">
      <c r="A780" s="21" t="s">
        <v>3127</v>
      </c>
      <c r="B780" s="21" t="s">
        <v>3128</v>
      </c>
      <c r="C780" s="23" t="n">
        <v>46127</v>
      </c>
      <c r="D780" s="21" t="s">
        <v>1412</v>
      </c>
      <c r="E780" s="21" t="s">
        <v>971</v>
      </c>
      <c r="F780" s="12" t="n">
        <v>20</v>
      </c>
      <c r="G780" s="19" t="n">
        <v>5.9</v>
      </c>
      <c r="H780" s="19" t="n">
        <v>4.37</v>
      </c>
      <c r="I780" s="19" t="n">
        <f aca="false">ROUND(F780*G780,2)</f>
        <v>118</v>
      </c>
      <c r="J780" s="19" t="n">
        <f aca="false">ROUND(F780*H780,2)</f>
        <v>87.4</v>
      </c>
      <c r="K780" s="19" t="n">
        <f aca="false">INDEX(Pricebook!$L$2:$L$1401,MATCH(D780,Pricebook!$A$2:$A$1401,0))</f>
        <v>6.9</v>
      </c>
      <c r="L780" s="19" t="n">
        <f aca="false">ROUND(F780*K780,2)</f>
        <v>138</v>
      </c>
      <c r="M780" s="24" t="n">
        <f aca="false">DATE(YEAR(C780),MONTH(C780),1)</f>
        <v>46113</v>
      </c>
    </row>
    <row r="781" customFormat="false" ht="15" hidden="false" customHeight="false" outlineLevel="0" collapsed="false">
      <c r="A781" s="21" t="s">
        <v>3127</v>
      </c>
      <c r="B781" s="21" t="s">
        <v>3128</v>
      </c>
      <c r="C781" s="23" t="n">
        <v>46127</v>
      </c>
      <c r="D781" s="21" t="s">
        <v>681</v>
      </c>
      <c r="E781" s="21" t="s">
        <v>366</v>
      </c>
      <c r="F781" s="12" t="n">
        <v>2</v>
      </c>
      <c r="G781" s="19" t="n">
        <v>39.35</v>
      </c>
      <c r="H781" s="19" t="n">
        <v>27.14</v>
      </c>
      <c r="I781" s="19" t="n">
        <f aca="false">ROUND(F781*G781,2)</f>
        <v>78.7</v>
      </c>
      <c r="J781" s="19" t="n">
        <f aca="false">ROUND(F781*H781,2)</f>
        <v>54.28</v>
      </c>
      <c r="K781" s="19" t="n">
        <f aca="false">INDEX(Pricebook!$L$2:$L$1401,MATCH(D781,Pricebook!$A$2:$A$1401,0))</f>
        <v>42.6</v>
      </c>
      <c r="L781" s="19" t="n">
        <f aca="false">ROUND(F781*K781,2)</f>
        <v>85.2</v>
      </c>
      <c r="M781" s="24" t="n">
        <f aca="false">DATE(YEAR(C781),MONTH(C781),1)</f>
        <v>46113</v>
      </c>
    </row>
    <row r="782" customFormat="false" ht="15" hidden="false" customHeight="false" outlineLevel="0" collapsed="false">
      <c r="A782" s="21" t="s">
        <v>3127</v>
      </c>
      <c r="B782" s="21" t="s">
        <v>3128</v>
      </c>
      <c r="C782" s="23" t="n">
        <v>46127</v>
      </c>
      <c r="D782" s="21" t="s">
        <v>547</v>
      </c>
      <c r="E782" s="21" t="s">
        <v>366</v>
      </c>
      <c r="F782" s="12" t="n">
        <v>1</v>
      </c>
      <c r="G782" s="19" t="n">
        <v>98.55</v>
      </c>
      <c r="H782" s="19" t="n">
        <v>68.14</v>
      </c>
      <c r="I782" s="19" t="n">
        <f aca="false">ROUND(F782*G782,2)</f>
        <v>98.55</v>
      </c>
      <c r="J782" s="19" t="n">
        <f aca="false">ROUND(F782*H782,2)</f>
        <v>68.14</v>
      </c>
      <c r="K782" s="19" t="n">
        <f aca="false">INDEX(Pricebook!$L$2:$L$1401,MATCH(D782,Pricebook!$A$2:$A$1401,0))</f>
        <v>106.85</v>
      </c>
      <c r="L782" s="19" t="n">
        <f aca="false">ROUND(F782*K782,2)</f>
        <v>106.85</v>
      </c>
      <c r="M782" s="24" t="n">
        <f aca="false">DATE(YEAR(C782),MONTH(C782),1)</f>
        <v>46113</v>
      </c>
    </row>
    <row r="783" customFormat="false" ht="15" hidden="false" customHeight="false" outlineLevel="0" collapsed="false">
      <c r="A783" s="21" t="s">
        <v>3127</v>
      </c>
      <c r="B783" s="21" t="s">
        <v>3128</v>
      </c>
      <c r="C783" s="23" t="n">
        <v>46127</v>
      </c>
      <c r="D783" s="21" t="s">
        <v>561</v>
      </c>
      <c r="E783" s="21" t="s">
        <v>366</v>
      </c>
      <c r="F783" s="12" t="n">
        <v>3</v>
      </c>
      <c r="G783" s="19" t="n">
        <v>48.4</v>
      </c>
      <c r="H783" s="19" t="n">
        <v>32.95</v>
      </c>
      <c r="I783" s="19" t="n">
        <f aca="false">ROUND(F783*G783,2)</f>
        <v>145.2</v>
      </c>
      <c r="J783" s="19" t="n">
        <f aca="false">ROUND(F783*H783,2)</f>
        <v>98.85</v>
      </c>
      <c r="K783" s="19" t="n">
        <f aca="false">INDEX(Pricebook!$L$2:$L$1401,MATCH(D783,Pricebook!$A$2:$A$1401,0))</f>
        <v>51.7</v>
      </c>
      <c r="L783" s="19" t="n">
        <f aca="false">ROUND(F783*K783,2)</f>
        <v>155.1</v>
      </c>
      <c r="M783" s="24" t="n">
        <f aca="false">DATE(YEAR(C783),MONTH(C783),1)</f>
        <v>46113</v>
      </c>
    </row>
    <row r="784" customFormat="false" ht="15" hidden="false" customHeight="false" outlineLevel="0" collapsed="false">
      <c r="A784" s="21" t="s">
        <v>3127</v>
      </c>
      <c r="B784" s="21" t="s">
        <v>3128</v>
      </c>
      <c r="C784" s="23" t="n">
        <v>46127</v>
      </c>
      <c r="D784" s="21" t="s">
        <v>937</v>
      </c>
      <c r="E784" s="21" t="s">
        <v>366</v>
      </c>
      <c r="F784" s="12" t="n">
        <v>2</v>
      </c>
      <c r="G784" s="19" t="n">
        <v>6.6</v>
      </c>
      <c r="H784" s="19" t="n">
        <v>4.53</v>
      </c>
      <c r="I784" s="19" t="n">
        <f aca="false">ROUND(F784*G784,2)</f>
        <v>13.2</v>
      </c>
      <c r="J784" s="19" t="n">
        <f aca="false">ROUND(F784*H784,2)</f>
        <v>9.06</v>
      </c>
      <c r="K784" s="19" t="n">
        <f aca="false">INDEX(Pricebook!$L$2:$L$1401,MATCH(D784,Pricebook!$A$2:$A$1401,0))</f>
        <v>7.15</v>
      </c>
      <c r="L784" s="19" t="n">
        <f aca="false">ROUND(F784*K784,2)</f>
        <v>14.3</v>
      </c>
      <c r="M784" s="24" t="n">
        <f aca="false">DATE(YEAR(C784),MONTH(C784),1)</f>
        <v>46113</v>
      </c>
    </row>
    <row r="785" customFormat="false" ht="15" hidden="false" customHeight="false" outlineLevel="0" collapsed="false">
      <c r="A785" s="21" t="s">
        <v>3127</v>
      </c>
      <c r="B785" s="21" t="s">
        <v>3128</v>
      </c>
      <c r="C785" s="23" t="n">
        <v>46127</v>
      </c>
      <c r="D785" s="21" t="s">
        <v>1424</v>
      </c>
      <c r="E785" s="21" t="s">
        <v>971</v>
      </c>
      <c r="F785" s="12" t="n">
        <v>7</v>
      </c>
      <c r="G785" s="19" t="n">
        <v>12.3</v>
      </c>
      <c r="H785" s="19" t="n">
        <v>8.97</v>
      </c>
      <c r="I785" s="19" t="n">
        <f aca="false">ROUND(F785*G785,2)</f>
        <v>86.1</v>
      </c>
      <c r="J785" s="19" t="n">
        <f aca="false">ROUND(F785*H785,2)</f>
        <v>62.79</v>
      </c>
      <c r="K785" s="19" t="n">
        <f aca="false">INDEX(Pricebook!$L$2:$L$1401,MATCH(D785,Pricebook!$A$2:$A$1401,0))</f>
        <v>14.15</v>
      </c>
      <c r="L785" s="19" t="n">
        <f aca="false">ROUND(F785*K785,2)</f>
        <v>99.05</v>
      </c>
      <c r="M785" s="24" t="n">
        <f aca="false">DATE(YEAR(C785),MONTH(C785),1)</f>
        <v>46113</v>
      </c>
    </row>
    <row r="786" customFormat="false" ht="15" hidden="false" customHeight="false" outlineLevel="0" collapsed="false">
      <c r="A786" s="21" t="s">
        <v>3127</v>
      </c>
      <c r="B786" s="21" t="s">
        <v>3128</v>
      </c>
      <c r="C786" s="23" t="n">
        <v>46127</v>
      </c>
      <c r="D786" s="21" t="s">
        <v>320</v>
      </c>
      <c r="E786" s="21" t="s">
        <v>108</v>
      </c>
      <c r="F786" s="12" t="n">
        <v>1</v>
      </c>
      <c r="G786" s="19" t="n">
        <v>85.45</v>
      </c>
      <c r="H786" s="19" t="n">
        <v>61.36</v>
      </c>
      <c r="I786" s="19" t="n">
        <f aca="false">ROUND(F786*G786,2)</f>
        <v>85.45</v>
      </c>
      <c r="J786" s="19" t="n">
        <f aca="false">ROUND(F786*H786,2)</f>
        <v>61.36</v>
      </c>
      <c r="K786" s="19" t="n">
        <f aca="false">INDEX(Pricebook!$L$2:$L$1401,MATCH(D786,Pricebook!$A$2:$A$1401,0))</f>
        <v>92.55</v>
      </c>
      <c r="L786" s="19" t="n">
        <f aca="false">ROUND(F786*K786,2)</f>
        <v>92.55</v>
      </c>
      <c r="M786" s="24" t="n">
        <f aca="false">DATE(YEAR(C786),MONTH(C786),1)</f>
        <v>46113</v>
      </c>
    </row>
    <row r="787" customFormat="false" ht="15" hidden="false" customHeight="false" outlineLevel="0" collapsed="false">
      <c r="A787" s="21" t="s">
        <v>3127</v>
      </c>
      <c r="B787" s="21" t="s">
        <v>3128</v>
      </c>
      <c r="C787" s="23" t="n">
        <v>46127</v>
      </c>
      <c r="D787" s="21" t="s">
        <v>2509</v>
      </c>
      <c r="E787" s="21" t="s">
        <v>2466</v>
      </c>
      <c r="F787" s="12" t="n">
        <v>8</v>
      </c>
      <c r="G787" s="19" t="n">
        <v>7.3</v>
      </c>
      <c r="H787" s="19" t="n">
        <v>4.47</v>
      </c>
      <c r="I787" s="19" t="n">
        <f aca="false">ROUND(F787*G787,2)</f>
        <v>58.4</v>
      </c>
      <c r="J787" s="19" t="n">
        <f aca="false">ROUND(F787*H787,2)</f>
        <v>35.76</v>
      </c>
      <c r="K787" s="19" t="n">
        <f aca="false">INDEX(Pricebook!$L$2:$L$1401,MATCH(D787,Pricebook!$A$2:$A$1401,0))</f>
        <v>7.65</v>
      </c>
      <c r="L787" s="19" t="n">
        <f aca="false">ROUND(F787*K787,2)</f>
        <v>61.2</v>
      </c>
      <c r="M787" s="24" t="n">
        <f aca="false">DATE(YEAR(C787),MONTH(C787),1)</f>
        <v>46113</v>
      </c>
    </row>
    <row r="788" customFormat="false" ht="15" hidden="false" customHeight="false" outlineLevel="0" collapsed="false">
      <c r="A788" s="21" t="s">
        <v>3127</v>
      </c>
      <c r="B788" s="21" t="s">
        <v>3128</v>
      </c>
      <c r="C788" s="23" t="n">
        <v>46127</v>
      </c>
      <c r="D788" s="21" t="s">
        <v>320</v>
      </c>
      <c r="E788" s="21" t="s">
        <v>108</v>
      </c>
      <c r="F788" s="12" t="n">
        <v>1</v>
      </c>
      <c r="G788" s="19" t="n">
        <v>85.45</v>
      </c>
      <c r="H788" s="19" t="n">
        <v>61.36</v>
      </c>
      <c r="I788" s="19" t="n">
        <f aca="false">ROUND(F788*G788,2)</f>
        <v>85.45</v>
      </c>
      <c r="J788" s="19" t="n">
        <f aca="false">ROUND(F788*H788,2)</f>
        <v>61.36</v>
      </c>
      <c r="K788" s="19" t="n">
        <f aca="false">INDEX(Pricebook!$L$2:$L$1401,MATCH(D788,Pricebook!$A$2:$A$1401,0))</f>
        <v>92.55</v>
      </c>
      <c r="L788" s="19" t="n">
        <f aca="false">ROUND(F788*K788,2)</f>
        <v>92.55</v>
      </c>
      <c r="M788" s="24" t="n">
        <f aca="false">DATE(YEAR(C788),MONTH(C788),1)</f>
        <v>46113</v>
      </c>
    </row>
    <row r="789" customFormat="false" ht="15" hidden="false" customHeight="false" outlineLevel="0" collapsed="false">
      <c r="A789" s="21" t="s">
        <v>3127</v>
      </c>
      <c r="B789" s="21" t="s">
        <v>3128</v>
      </c>
      <c r="C789" s="23" t="n">
        <v>46127</v>
      </c>
      <c r="D789" s="21" t="s">
        <v>225</v>
      </c>
      <c r="E789" s="21" t="s">
        <v>108</v>
      </c>
      <c r="F789" s="12" t="n">
        <v>2</v>
      </c>
      <c r="G789" s="19" t="n">
        <v>8.6</v>
      </c>
      <c r="H789" s="19" t="n">
        <v>6.2</v>
      </c>
      <c r="I789" s="19" t="n">
        <f aca="false">ROUND(F789*G789,2)</f>
        <v>17.2</v>
      </c>
      <c r="J789" s="19" t="n">
        <f aca="false">ROUND(F789*H789,2)</f>
        <v>12.4</v>
      </c>
      <c r="K789" s="19" t="n">
        <f aca="false">INDEX(Pricebook!$L$2:$L$1401,MATCH(D789,Pricebook!$A$2:$A$1401,0))</f>
        <v>9.4</v>
      </c>
      <c r="L789" s="19" t="n">
        <f aca="false">ROUND(F789*K789,2)</f>
        <v>18.8</v>
      </c>
      <c r="M789" s="24" t="n">
        <f aca="false">DATE(YEAR(C789),MONTH(C789),1)</f>
        <v>46113</v>
      </c>
    </row>
    <row r="790" customFormat="false" ht="15" hidden="false" customHeight="false" outlineLevel="0" collapsed="false">
      <c r="A790" s="21" t="s">
        <v>3127</v>
      </c>
      <c r="B790" s="21" t="s">
        <v>3128</v>
      </c>
      <c r="C790" s="23" t="n">
        <v>46127</v>
      </c>
      <c r="D790" s="21" t="s">
        <v>2485</v>
      </c>
      <c r="E790" s="21" t="s">
        <v>2466</v>
      </c>
      <c r="F790" s="12" t="n">
        <v>1</v>
      </c>
      <c r="G790" s="19" t="n">
        <v>99.7</v>
      </c>
      <c r="H790" s="19" t="n">
        <v>65.12</v>
      </c>
      <c r="I790" s="19" t="n">
        <f aca="false">ROUND(F790*G790,2)</f>
        <v>99.7</v>
      </c>
      <c r="J790" s="19" t="n">
        <f aca="false">ROUND(F790*H790,2)</f>
        <v>65.12</v>
      </c>
      <c r="K790" s="19" t="n">
        <f aca="false">INDEX(Pricebook!$L$2:$L$1401,MATCH(D790,Pricebook!$A$2:$A$1401,0))</f>
        <v>102.75</v>
      </c>
      <c r="L790" s="19" t="n">
        <f aca="false">ROUND(F790*K790,2)</f>
        <v>102.75</v>
      </c>
      <c r="M790" s="24" t="n">
        <f aca="false">DATE(YEAR(C790),MONTH(C790),1)</f>
        <v>46113</v>
      </c>
    </row>
    <row r="791" customFormat="false" ht="15" hidden="false" customHeight="false" outlineLevel="0" collapsed="false">
      <c r="A791" s="21" t="s">
        <v>3129</v>
      </c>
      <c r="B791" s="21" t="s">
        <v>3130</v>
      </c>
      <c r="C791" s="23" t="n">
        <v>46127</v>
      </c>
      <c r="D791" s="21" t="s">
        <v>1637</v>
      </c>
      <c r="E791" s="21" t="s">
        <v>1452</v>
      </c>
      <c r="F791" s="12" t="n">
        <v>6</v>
      </c>
      <c r="G791" s="19" t="n">
        <v>45</v>
      </c>
      <c r="H791" s="19" t="n">
        <v>29.65</v>
      </c>
      <c r="I791" s="19" t="n">
        <f aca="false">ROUND(F791*G791,2)</f>
        <v>270</v>
      </c>
      <c r="J791" s="19" t="n">
        <f aca="false">ROUND(F791*H791,2)</f>
        <v>177.9</v>
      </c>
      <c r="K791" s="19" t="n">
        <f aca="false">INDEX(Pricebook!$L$2:$L$1401,MATCH(D791,Pricebook!$A$2:$A$1401,0))</f>
        <v>45.85</v>
      </c>
      <c r="L791" s="19" t="n">
        <f aca="false">ROUND(F791*K791,2)</f>
        <v>275.1</v>
      </c>
      <c r="M791" s="24" t="n">
        <f aca="false">DATE(YEAR(C791),MONTH(C791),1)</f>
        <v>46113</v>
      </c>
    </row>
    <row r="792" customFormat="false" ht="15" hidden="false" customHeight="false" outlineLevel="0" collapsed="false">
      <c r="A792" s="21" t="s">
        <v>3129</v>
      </c>
      <c r="B792" s="21" t="s">
        <v>3130</v>
      </c>
      <c r="C792" s="23" t="n">
        <v>46127</v>
      </c>
      <c r="D792" s="21" t="s">
        <v>2240</v>
      </c>
      <c r="E792" s="21" t="s">
        <v>2202</v>
      </c>
      <c r="F792" s="12" t="n">
        <v>2</v>
      </c>
      <c r="G792" s="19" t="n">
        <v>55.9</v>
      </c>
      <c r="H792" s="19" t="n">
        <v>32.9</v>
      </c>
      <c r="I792" s="19" t="n">
        <f aca="false">ROUND(F792*G792,2)</f>
        <v>111.8</v>
      </c>
      <c r="J792" s="19" t="n">
        <f aca="false">ROUND(F792*H792,2)</f>
        <v>65.8</v>
      </c>
      <c r="K792" s="19" t="n">
        <f aca="false">INDEX(Pricebook!$L$2:$L$1401,MATCH(D792,Pricebook!$A$2:$A$1401,0))</f>
        <v>59.3</v>
      </c>
      <c r="L792" s="19" t="n">
        <f aca="false">ROUND(F792*K792,2)</f>
        <v>118.6</v>
      </c>
      <c r="M792" s="24" t="n">
        <f aca="false">DATE(YEAR(C792),MONTH(C792),1)</f>
        <v>46113</v>
      </c>
    </row>
    <row r="793" customFormat="false" ht="15" hidden="false" customHeight="false" outlineLevel="0" collapsed="false">
      <c r="A793" s="21" t="s">
        <v>3129</v>
      </c>
      <c r="B793" s="21" t="s">
        <v>3130</v>
      </c>
      <c r="C793" s="23" t="n">
        <v>46127</v>
      </c>
      <c r="D793" s="21" t="s">
        <v>729</v>
      </c>
      <c r="E793" s="21" t="s">
        <v>366</v>
      </c>
      <c r="F793" s="12" t="n">
        <v>3</v>
      </c>
      <c r="G793" s="19" t="n">
        <v>11.95</v>
      </c>
      <c r="H793" s="19" t="n">
        <v>8.27</v>
      </c>
      <c r="I793" s="19" t="n">
        <f aca="false">ROUND(F793*G793,2)</f>
        <v>35.85</v>
      </c>
      <c r="J793" s="19" t="n">
        <f aca="false">ROUND(F793*H793,2)</f>
        <v>24.81</v>
      </c>
      <c r="K793" s="19" t="n">
        <f aca="false">INDEX(Pricebook!$L$2:$L$1401,MATCH(D793,Pricebook!$A$2:$A$1401,0))</f>
        <v>13</v>
      </c>
      <c r="L793" s="19" t="n">
        <f aca="false">ROUND(F793*K793,2)</f>
        <v>39</v>
      </c>
      <c r="M793" s="24" t="n">
        <f aca="false">DATE(YEAR(C793),MONTH(C793),1)</f>
        <v>46113</v>
      </c>
    </row>
    <row r="794" customFormat="false" ht="15" hidden="false" customHeight="false" outlineLevel="0" collapsed="false">
      <c r="A794" s="21" t="s">
        <v>3129</v>
      </c>
      <c r="B794" s="21" t="s">
        <v>3130</v>
      </c>
      <c r="C794" s="23" t="n">
        <v>46127</v>
      </c>
      <c r="D794" s="21" t="s">
        <v>2351</v>
      </c>
      <c r="E794" s="21" t="s">
        <v>2202</v>
      </c>
      <c r="F794" s="12" t="n">
        <v>5</v>
      </c>
      <c r="G794" s="19" t="n">
        <v>12.3</v>
      </c>
      <c r="H794" s="19" t="n">
        <v>7.2</v>
      </c>
      <c r="I794" s="19" t="n">
        <f aca="false">ROUND(F794*G794,2)</f>
        <v>61.5</v>
      </c>
      <c r="J794" s="19" t="n">
        <f aca="false">ROUND(F794*H794,2)</f>
        <v>36</v>
      </c>
      <c r="K794" s="19" t="n">
        <f aca="false">INDEX(Pricebook!$L$2:$L$1401,MATCH(D794,Pricebook!$A$2:$A$1401,0))</f>
        <v>13</v>
      </c>
      <c r="L794" s="19" t="n">
        <f aca="false">ROUND(F794*K794,2)</f>
        <v>65</v>
      </c>
      <c r="M794" s="24" t="n">
        <f aca="false">DATE(YEAR(C794),MONTH(C794),1)</f>
        <v>46113</v>
      </c>
    </row>
    <row r="795" customFormat="false" ht="15" hidden="false" customHeight="false" outlineLevel="0" collapsed="false">
      <c r="A795" s="21" t="s">
        <v>3129</v>
      </c>
      <c r="B795" s="21" t="s">
        <v>3130</v>
      </c>
      <c r="C795" s="23" t="n">
        <v>46127</v>
      </c>
      <c r="D795" s="21" t="s">
        <v>1863</v>
      </c>
      <c r="E795" s="21" t="s">
        <v>1452</v>
      </c>
      <c r="F795" s="12" t="n">
        <v>8</v>
      </c>
      <c r="G795" s="19" t="n">
        <v>98.35</v>
      </c>
      <c r="H795" s="19" t="n">
        <v>59.23</v>
      </c>
      <c r="I795" s="19" t="n">
        <f aca="false">ROUND(F795*G795,2)</f>
        <v>786.8</v>
      </c>
      <c r="J795" s="19" t="n">
        <f aca="false">ROUND(F795*H795,2)</f>
        <v>473.84</v>
      </c>
      <c r="K795" s="19" t="n">
        <f aca="false">INDEX(Pricebook!$L$2:$L$1401,MATCH(D795,Pricebook!$A$2:$A$1401,0))</f>
        <v>100.7</v>
      </c>
      <c r="L795" s="19" t="n">
        <f aca="false">ROUND(F795*K795,2)</f>
        <v>805.6</v>
      </c>
      <c r="M795" s="24" t="n">
        <f aca="false">DATE(YEAR(C795),MONTH(C795),1)</f>
        <v>46113</v>
      </c>
    </row>
    <row r="796" customFormat="false" ht="15" hidden="false" customHeight="false" outlineLevel="0" collapsed="false">
      <c r="A796" s="21" t="s">
        <v>3129</v>
      </c>
      <c r="B796" s="21" t="s">
        <v>3130</v>
      </c>
      <c r="C796" s="23" t="n">
        <v>46127</v>
      </c>
      <c r="D796" s="21" t="s">
        <v>949</v>
      </c>
      <c r="E796" s="21" t="s">
        <v>366</v>
      </c>
      <c r="F796" s="12" t="n">
        <v>1</v>
      </c>
      <c r="G796" s="19" t="n">
        <v>17.75</v>
      </c>
      <c r="H796" s="19" t="n">
        <v>12.04</v>
      </c>
      <c r="I796" s="19" t="n">
        <f aca="false">ROUND(F796*G796,2)</f>
        <v>17.75</v>
      </c>
      <c r="J796" s="19" t="n">
        <f aca="false">ROUND(F796*H796,2)</f>
        <v>12.04</v>
      </c>
      <c r="K796" s="19" t="n">
        <f aca="false">INDEX(Pricebook!$L$2:$L$1401,MATCH(D796,Pricebook!$A$2:$A$1401,0))</f>
        <v>18.9</v>
      </c>
      <c r="L796" s="19" t="n">
        <f aca="false">ROUND(F796*K796,2)</f>
        <v>18.9</v>
      </c>
      <c r="M796" s="24" t="n">
        <f aca="false">DATE(YEAR(C796),MONTH(C796),1)</f>
        <v>46113</v>
      </c>
    </row>
    <row r="797" customFormat="false" ht="15" hidden="false" customHeight="false" outlineLevel="0" collapsed="false">
      <c r="A797" s="21" t="s">
        <v>3129</v>
      </c>
      <c r="B797" s="21" t="s">
        <v>3130</v>
      </c>
      <c r="C797" s="23" t="n">
        <v>46127</v>
      </c>
      <c r="D797" s="21" t="s">
        <v>1835</v>
      </c>
      <c r="E797" s="21" t="s">
        <v>1452</v>
      </c>
      <c r="F797" s="12" t="n">
        <v>4</v>
      </c>
      <c r="G797" s="19" t="n">
        <v>163.15</v>
      </c>
      <c r="H797" s="19" t="n">
        <v>99.16</v>
      </c>
      <c r="I797" s="19" t="n">
        <f aca="false">ROUND(F797*G797,2)</f>
        <v>652.6</v>
      </c>
      <c r="J797" s="19" t="n">
        <f aca="false">ROUND(F797*H797,2)</f>
        <v>396.64</v>
      </c>
      <c r="K797" s="19" t="n">
        <f aca="false">INDEX(Pricebook!$L$2:$L$1401,MATCH(D797,Pricebook!$A$2:$A$1401,0))</f>
        <v>168.6</v>
      </c>
      <c r="L797" s="19" t="n">
        <f aca="false">ROUND(F797*K797,2)</f>
        <v>674.4</v>
      </c>
      <c r="M797" s="24" t="n">
        <f aca="false">DATE(YEAR(C797),MONTH(C797),1)</f>
        <v>46113</v>
      </c>
    </row>
    <row r="798" customFormat="false" ht="15" hidden="false" customHeight="false" outlineLevel="0" collapsed="false">
      <c r="A798" s="21" t="s">
        <v>3129</v>
      </c>
      <c r="B798" s="21" t="s">
        <v>3130</v>
      </c>
      <c r="C798" s="23" t="n">
        <v>46127</v>
      </c>
      <c r="D798" s="21" t="s">
        <v>757</v>
      </c>
      <c r="E798" s="21" t="s">
        <v>366</v>
      </c>
      <c r="F798" s="12" t="n">
        <v>2</v>
      </c>
      <c r="G798" s="19" t="n">
        <v>11.7</v>
      </c>
      <c r="H798" s="19" t="n">
        <v>8.05</v>
      </c>
      <c r="I798" s="19" t="n">
        <f aca="false">ROUND(F798*G798,2)</f>
        <v>23.4</v>
      </c>
      <c r="J798" s="19" t="n">
        <f aca="false">ROUND(F798*H798,2)</f>
        <v>16.1</v>
      </c>
      <c r="K798" s="19" t="n">
        <f aca="false">INDEX(Pricebook!$L$2:$L$1401,MATCH(D798,Pricebook!$A$2:$A$1401,0))</f>
        <v>12.65</v>
      </c>
      <c r="L798" s="19" t="n">
        <f aca="false">ROUND(F798*K798,2)</f>
        <v>25.3</v>
      </c>
      <c r="M798" s="24" t="n">
        <f aca="false">DATE(YEAR(C798),MONTH(C798),1)</f>
        <v>46113</v>
      </c>
    </row>
    <row r="799" customFormat="false" ht="15" hidden="false" customHeight="false" outlineLevel="0" collapsed="false">
      <c r="A799" s="21" t="s">
        <v>3129</v>
      </c>
      <c r="B799" s="21" t="s">
        <v>3130</v>
      </c>
      <c r="C799" s="23" t="n">
        <v>46127</v>
      </c>
      <c r="D799" s="21" t="s">
        <v>2329</v>
      </c>
      <c r="E799" s="21" t="s">
        <v>2202</v>
      </c>
      <c r="F799" s="12" t="n">
        <v>3</v>
      </c>
      <c r="G799" s="19" t="n">
        <v>16.4</v>
      </c>
      <c r="H799" s="19" t="n">
        <v>9.69</v>
      </c>
      <c r="I799" s="19" t="n">
        <f aca="false">ROUND(F799*G799,2)</f>
        <v>49.2</v>
      </c>
      <c r="J799" s="19" t="n">
        <f aca="false">ROUND(F799*H799,2)</f>
        <v>29.07</v>
      </c>
      <c r="K799" s="19" t="n">
        <f aca="false">INDEX(Pricebook!$L$2:$L$1401,MATCH(D799,Pricebook!$A$2:$A$1401,0))</f>
        <v>17.5</v>
      </c>
      <c r="L799" s="19" t="n">
        <f aca="false">ROUND(F799*K799,2)</f>
        <v>52.5</v>
      </c>
      <c r="M799" s="24" t="n">
        <f aca="false">DATE(YEAR(C799),MONTH(C799),1)</f>
        <v>46113</v>
      </c>
    </row>
    <row r="800" customFormat="false" ht="15" hidden="false" customHeight="false" outlineLevel="0" collapsed="false">
      <c r="A800" s="21" t="s">
        <v>3129</v>
      </c>
      <c r="B800" s="21" t="s">
        <v>3130</v>
      </c>
      <c r="C800" s="23" t="n">
        <v>46127</v>
      </c>
      <c r="D800" s="21" t="s">
        <v>2204</v>
      </c>
      <c r="E800" s="21" t="s">
        <v>2202</v>
      </c>
      <c r="F800" s="12" t="n">
        <v>3</v>
      </c>
      <c r="G800" s="19" t="n">
        <v>5.1</v>
      </c>
      <c r="H800" s="19" t="n">
        <v>3.24</v>
      </c>
      <c r="I800" s="19" t="n">
        <f aca="false">ROUND(F800*G800,2)</f>
        <v>15.3</v>
      </c>
      <c r="J800" s="19" t="n">
        <f aca="false">ROUND(F800*H800,2)</f>
        <v>9.72</v>
      </c>
      <c r="K800" s="19" t="n">
        <f aca="false">INDEX(Pricebook!$L$2:$L$1401,MATCH(D800,Pricebook!$A$2:$A$1401,0))</f>
        <v>5.4</v>
      </c>
      <c r="L800" s="19" t="n">
        <f aca="false">ROUND(F800*K800,2)</f>
        <v>16.2</v>
      </c>
      <c r="M800" s="24" t="n">
        <f aca="false">DATE(YEAR(C800),MONTH(C800),1)</f>
        <v>46113</v>
      </c>
    </row>
    <row r="801" customFormat="false" ht="15" hidden="false" customHeight="false" outlineLevel="0" collapsed="false">
      <c r="A801" s="21" t="s">
        <v>3129</v>
      </c>
      <c r="B801" s="21" t="s">
        <v>3130</v>
      </c>
      <c r="C801" s="23" t="n">
        <v>46127</v>
      </c>
      <c r="D801" s="21" t="s">
        <v>1903</v>
      </c>
      <c r="E801" s="21" t="s">
        <v>1452</v>
      </c>
      <c r="F801" s="12" t="n">
        <v>11</v>
      </c>
      <c r="G801" s="19" t="n">
        <v>46.75</v>
      </c>
      <c r="H801" s="19" t="n">
        <v>30.5</v>
      </c>
      <c r="I801" s="19" t="n">
        <f aca="false">ROUND(F801*G801,2)</f>
        <v>514.25</v>
      </c>
      <c r="J801" s="19" t="n">
        <f aca="false">ROUND(F801*H801,2)</f>
        <v>335.5</v>
      </c>
      <c r="K801" s="19" t="n">
        <f aca="false">INDEX(Pricebook!$L$2:$L$1401,MATCH(D801,Pricebook!$A$2:$A$1401,0))</f>
        <v>48.65</v>
      </c>
      <c r="L801" s="19" t="n">
        <f aca="false">ROUND(F801*K801,2)</f>
        <v>535.15</v>
      </c>
      <c r="M801" s="24" t="n">
        <f aca="false">DATE(YEAR(C801),MONTH(C801),1)</f>
        <v>46113</v>
      </c>
    </row>
    <row r="802" customFormat="false" ht="15" hidden="false" customHeight="false" outlineLevel="0" collapsed="false">
      <c r="A802" s="21" t="s">
        <v>3129</v>
      </c>
      <c r="B802" s="21" t="s">
        <v>3130</v>
      </c>
      <c r="C802" s="23" t="n">
        <v>46127</v>
      </c>
      <c r="D802" s="21" t="s">
        <v>2376</v>
      </c>
      <c r="E802" s="21" t="s">
        <v>2202</v>
      </c>
      <c r="F802" s="12" t="n">
        <v>7</v>
      </c>
      <c r="G802" s="19" t="n">
        <v>6.25</v>
      </c>
      <c r="H802" s="19" t="n">
        <v>3.65</v>
      </c>
      <c r="I802" s="19" t="n">
        <f aca="false">ROUND(F802*G802,2)</f>
        <v>43.75</v>
      </c>
      <c r="J802" s="19" t="n">
        <f aca="false">ROUND(F802*H802,2)</f>
        <v>25.55</v>
      </c>
      <c r="K802" s="19" t="n">
        <f aca="false">INDEX(Pricebook!$L$2:$L$1401,MATCH(D802,Pricebook!$A$2:$A$1401,0))</f>
        <v>6.6</v>
      </c>
      <c r="L802" s="19" t="n">
        <f aca="false">ROUND(F802*K802,2)</f>
        <v>46.2</v>
      </c>
      <c r="M802" s="24" t="n">
        <f aca="false">DATE(YEAR(C802),MONTH(C802),1)</f>
        <v>46113</v>
      </c>
    </row>
    <row r="803" customFormat="false" ht="15" hidden="false" customHeight="false" outlineLevel="0" collapsed="false">
      <c r="A803" s="21" t="s">
        <v>3129</v>
      </c>
      <c r="B803" s="21" t="s">
        <v>3130</v>
      </c>
      <c r="C803" s="23" t="n">
        <v>46127</v>
      </c>
      <c r="D803" s="21" t="s">
        <v>2410</v>
      </c>
      <c r="E803" s="21" t="s">
        <v>2202</v>
      </c>
      <c r="F803" s="12" t="n">
        <v>2</v>
      </c>
      <c r="G803" s="19" t="n">
        <v>37.95</v>
      </c>
      <c r="H803" s="19" t="n">
        <v>22.7</v>
      </c>
      <c r="I803" s="19" t="n">
        <f aca="false">ROUND(F803*G803,2)</f>
        <v>75.9</v>
      </c>
      <c r="J803" s="19" t="n">
        <f aca="false">ROUND(F803*H803,2)</f>
        <v>45.4</v>
      </c>
      <c r="K803" s="19" t="n">
        <f aca="false">INDEX(Pricebook!$L$2:$L$1401,MATCH(D803,Pricebook!$A$2:$A$1401,0))</f>
        <v>40.95</v>
      </c>
      <c r="L803" s="19" t="n">
        <f aca="false">ROUND(F803*K803,2)</f>
        <v>81.9</v>
      </c>
      <c r="M803" s="24" t="n">
        <f aca="false">DATE(YEAR(C803),MONTH(C803),1)</f>
        <v>46113</v>
      </c>
    </row>
    <row r="804" customFormat="false" ht="15" hidden="false" customHeight="false" outlineLevel="0" collapsed="false">
      <c r="A804" s="21" t="s">
        <v>3131</v>
      </c>
      <c r="B804" s="21" t="s">
        <v>3076</v>
      </c>
      <c r="C804" s="23" t="n">
        <v>46127</v>
      </c>
      <c r="D804" s="21" t="s">
        <v>673</v>
      </c>
      <c r="E804" s="21" t="s">
        <v>366</v>
      </c>
      <c r="F804" s="12" t="n">
        <v>2</v>
      </c>
      <c r="G804" s="19" t="n">
        <v>43.3</v>
      </c>
      <c r="H804" s="19" t="n">
        <v>29.37</v>
      </c>
      <c r="I804" s="19" t="n">
        <f aca="false">ROUND(F804*G804,2)</f>
        <v>86.6</v>
      </c>
      <c r="J804" s="19" t="n">
        <f aca="false">ROUND(F804*H804,2)</f>
        <v>58.74</v>
      </c>
      <c r="K804" s="19" t="n">
        <f aca="false">INDEX(Pricebook!$L$2:$L$1401,MATCH(D804,Pricebook!$A$2:$A$1401,0))</f>
        <v>46.05</v>
      </c>
      <c r="L804" s="19" t="n">
        <f aca="false">ROUND(F804*K804,2)</f>
        <v>92.1</v>
      </c>
      <c r="M804" s="24" t="n">
        <f aca="false">DATE(YEAR(C804),MONTH(C804),1)</f>
        <v>46113</v>
      </c>
    </row>
    <row r="805" customFormat="false" ht="15" hidden="false" customHeight="false" outlineLevel="0" collapsed="false">
      <c r="A805" s="21" t="s">
        <v>3131</v>
      </c>
      <c r="B805" s="21" t="s">
        <v>3076</v>
      </c>
      <c r="C805" s="23" t="n">
        <v>46127</v>
      </c>
      <c r="D805" s="21" t="s">
        <v>841</v>
      </c>
      <c r="E805" s="21" t="s">
        <v>366</v>
      </c>
      <c r="F805" s="12" t="n">
        <v>2</v>
      </c>
      <c r="G805" s="19" t="n">
        <v>84.65</v>
      </c>
      <c r="H805" s="19" t="n">
        <v>58.22</v>
      </c>
      <c r="I805" s="19" t="n">
        <f aca="false">ROUND(F805*G805,2)</f>
        <v>169.3</v>
      </c>
      <c r="J805" s="19" t="n">
        <f aca="false">ROUND(F805*H805,2)</f>
        <v>116.44</v>
      </c>
      <c r="K805" s="19" t="n">
        <f aca="false">INDEX(Pricebook!$L$2:$L$1401,MATCH(D805,Pricebook!$A$2:$A$1401,0))</f>
        <v>91.3</v>
      </c>
      <c r="L805" s="19" t="n">
        <f aca="false">ROUND(F805*K805,2)</f>
        <v>182.6</v>
      </c>
      <c r="M805" s="24" t="n">
        <f aca="false">DATE(YEAR(C805),MONTH(C805),1)</f>
        <v>46113</v>
      </c>
    </row>
    <row r="806" customFormat="false" ht="15" hidden="false" customHeight="false" outlineLevel="0" collapsed="false">
      <c r="A806" s="21" t="s">
        <v>3131</v>
      </c>
      <c r="B806" s="21" t="s">
        <v>3076</v>
      </c>
      <c r="C806" s="23" t="n">
        <v>46127</v>
      </c>
      <c r="D806" s="21" t="s">
        <v>805</v>
      </c>
      <c r="E806" s="21" t="s">
        <v>366</v>
      </c>
      <c r="F806" s="12" t="n">
        <v>3</v>
      </c>
      <c r="G806" s="19" t="n">
        <v>30.9</v>
      </c>
      <c r="H806" s="19" t="n">
        <v>21.08</v>
      </c>
      <c r="I806" s="19" t="n">
        <f aca="false">ROUND(F806*G806,2)</f>
        <v>92.7</v>
      </c>
      <c r="J806" s="19" t="n">
        <f aca="false">ROUND(F806*H806,2)</f>
        <v>63.24</v>
      </c>
      <c r="K806" s="19" t="n">
        <f aca="false">INDEX(Pricebook!$L$2:$L$1401,MATCH(D806,Pricebook!$A$2:$A$1401,0))</f>
        <v>33.05</v>
      </c>
      <c r="L806" s="19" t="n">
        <f aca="false">ROUND(F806*K806,2)</f>
        <v>99.15</v>
      </c>
      <c r="M806" s="24" t="n">
        <f aca="false">DATE(YEAR(C806),MONTH(C806),1)</f>
        <v>46113</v>
      </c>
    </row>
    <row r="807" customFormat="false" ht="15" hidden="false" customHeight="false" outlineLevel="0" collapsed="false">
      <c r="A807" s="21" t="s">
        <v>3131</v>
      </c>
      <c r="B807" s="21" t="s">
        <v>3076</v>
      </c>
      <c r="C807" s="23" t="n">
        <v>46127</v>
      </c>
      <c r="D807" s="21" t="s">
        <v>2509</v>
      </c>
      <c r="E807" s="21" t="s">
        <v>2466</v>
      </c>
      <c r="F807" s="12" t="n">
        <v>3</v>
      </c>
      <c r="G807" s="19" t="n">
        <v>7.3</v>
      </c>
      <c r="H807" s="19" t="n">
        <v>4.47</v>
      </c>
      <c r="I807" s="19" t="n">
        <f aca="false">ROUND(F807*G807,2)</f>
        <v>21.9</v>
      </c>
      <c r="J807" s="19" t="n">
        <f aca="false">ROUND(F807*H807,2)</f>
        <v>13.41</v>
      </c>
      <c r="K807" s="19" t="n">
        <f aca="false">INDEX(Pricebook!$L$2:$L$1401,MATCH(D807,Pricebook!$A$2:$A$1401,0))</f>
        <v>7.65</v>
      </c>
      <c r="L807" s="19" t="n">
        <f aca="false">ROUND(F807*K807,2)</f>
        <v>22.95</v>
      </c>
      <c r="M807" s="24" t="n">
        <f aca="false">DATE(YEAR(C807),MONTH(C807),1)</f>
        <v>46113</v>
      </c>
    </row>
    <row r="808" customFormat="false" ht="15" hidden="false" customHeight="false" outlineLevel="0" collapsed="false">
      <c r="A808" s="21" t="s">
        <v>3131</v>
      </c>
      <c r="B808" s="21" t="s">
        <v>3076</v>
      </c>
      <c r="C808" s="23" t="n">
        <v>46127</v>
      </c>
      <c r="D808" s="21" t="s">
        <v>2906</v>
      </c>
      <c r="E808" s="21" t="s">
        <v>2748</v>
      </c>
      <c r="F808" s="12" t="n">
        <v>6</v>
      </c>
      <c r="G808" s="19" t="n">
        <v>2.95</v>
      </c>
      <c r="H808" s="19" t="n">
        <v>1.67</v>
      </c>
      <c r="I808" s="19" t="n">
        <f aca="false">ROUND(F808*G808,2)</f>
        <v>17.7</v>
      </c>
      <c r="J808" s="19" t="n">
        <f aca="false">ROUND(F808*H808,2)</f>
        <v>10.02</v>
      </c>
      <c r="K808" s="19" t="n">
        <f aca="false">INDEX(Pricebook!$L$2:$L$1401,MATCH(D808,Pricebook!$A$2:$A$1401,0))</f>
        <v>3.25</v>
      </c>
      <c r="L808" s="19" t="n">
        <f aca="false">ROUND(F808*K808,2)</f>
        <v>19.5</v>
      </c>
      <c r="M808" s="24" t="n">
        <f aca="false">DATE(YEAR(C808),MONTH(C808),1)</f>
        <v>46113</v>
      </c>
    </row>
    <row r="809" customFormat="false" ht="15" hidden="false" customHeight="false" outlineLevel="0" collapsed="false">
      <c r="A809" s="21" t="s">
        <v>3131</v>
      </c>
      <c r="B809" s="21" t="s">
        <v>3076</v>
      </c>
      <c r="C809" s="23" t="n">
        <v>46127</v>
      </c>
      <c r="D809" s="21" t="s">
        <v>2844</v>
      </c>
      <c r="E809" s="21" t="s">
        <v>2748</v>
      </c>
      <c r="F809" s="12" t="n">
        <v>3</v>
      </c>
      <c r="G809" s="19" t="n">
        <v>4.6</v>
      </c>
      <c r="H809" s="19" t="n">
        <v>2.6</v>
      </c>
      <c r="I809" s="19" t="n">
        <f aca="false">ROUND(F809*G809,2)</f>
        <v>13.8</v>
      </c>
      <c r="J809" s="19" t="n">
        <f aca="false">ROUND(F809*H809,2)</f>
        <v>7.8</v>
      </c>
      <c r="K809" s="19" t="n">
        <f aca="false">INDEX(Pricebook!$L$2:$L$1401,MATCH(D809,Pricebook!$A$2:$A$1401,0))</f>
        <v>5.05</v>
      </c>
      <c r="L809" s="19" t="n">
        <f aca="false">ROUND(F809*K809,2)</f>
        <v>15.15</v>
      </c>
      <c r="M809" s="24" t="n">
        <f aca="false">DATE(YEAR(C809),MONTH(C809),1)</f>
        <v>46113</v>
      </c>
    </row>
    <row r="810" customFormat="false" ht="15" hidden="false" customHeight="false" outlineLevel="0" collapsed="false">
      <c r="A810" s="21" t="s">
        <v>3131</v>
      </c>
      <c r="B810" s="21" t="s">
        <v>3076</v>
      </c>
      <c r="C810" s="23" t="n">
        <v>46127</v>
      </c>
      <c r="D810" s="21" t="s">
        <v>2541</v>
      </c>
      <c r="E810" s="21" t="s">
        <v>2466</v>
      </c>
      <c r="F810" s="12" t="n">
        <v>2</v>
      </c>
      <c r="G810" s="19" t="n">
        <v>113.35</v>
      </c>
      <c r="H810" s="19" t="n">
        <v>68.66</v>
      </c>
      <c r="I810" s="19" t="n">
        <f aca="false">ROUND(F810*G810,2)</f>
        <v>226.7</v>
      </c>
      <c r="J810" s="19" t="n">
        <f aca="false">ROUND(F810*H810,2)</f>
        <v>137.32</v>
      </c>
      <c r="K810" s="19" t="n">
        <f aca="false">INDEX(Pricebook!$L$2:$L$1401,MATCH(D810,Pricebook!$A$2:$A$1401,0))</f>
        <v>117.3</v>
      </c>
      <c r="L810" s="19" t="n">
        <f aca="false">ROUND(F810*K810,2)</f>
        <v>234.6</v>
      </c>
      <c r="M810" s="24" t="n">
        <f aca="false">DATE(YEAR(C810),MONTH(C810),1)</f>
        <v>46113</v>
      </c>
    </row>
    <row r="811" customFormat="false" ht="15" hidden="false" customHeight="false" outlineLevel="0" collapsed="false">
      <c r="A811" s="21" t="s">
        <v>3131</v>
      </c>
      <c r="B811" s="21" t="s">
        <v>3076</v>
      </c>
      <c r="C811" s="23" t="n">
        <v>46127</v>
      </c>
      <c r="D811" s="21" t="s">
        <v>2464</v>
      </c>
      <c r="E811" s="21" t="s">
        <v>2466</v>
      </c>
      <c r="F811" s="12" t="n">
        <v>3</v>
      </c>
      <c r="G811" s="19" t="n">
        <v>31.2</v>
      </c>
      <c r="H811" s="19" t="n">
        <v>19.01</v>
      </c>
      <c r="I811" s="19" t="n">
        <f aca="false">ROUND(F811*G811,2)</f>
        <v>93.6</v>
      </c>
      <c r="J811" s="19" t="n">
        <f aca="false">ROUND(F811*H811,2)</f>
        <v>57.03</v>
      </c>
      <c r="K811" s="19" t="n">
        <f aca="false">INDEX(Pricebook!$L$2:$L$1401,MATCH(D811,Pricebook!$A$2:$A$1401,0))</f>
        <v>32.5</v>
      </c>
      <c r="L811" s="19" t="n">
        <f aca="false">ROUND(F811*K811,2)</f>
        <v>97.5</v>
      </c>
      <c r="M811" s="24" t="n">
        <f aca="false">DATE(YEAR(C811),MONTH(C811),1)</f>
        <v>46113</v>
      </c>
    </row>
    <row r="812" customFormat="false" ht="15" hidden="false" customHeight="false" outlineLevel="0" collapsed="false">
      <c r="A812" s="21" t="s">
        <v>3131</v>
      </c>
      <c r="B812" s="21" t="s">
        <v>3076</v>
      </c>
      <c r="C812" s="23" t="n">
        <v>46127</v>
      </c>
      <c r="D812" s="21" t="s">
        <v>2527</v>
      </c>
      <c r="E812" s="21" t="s">
        <v>2466</v>
      </c>
      <c r="F812" s="12" t="n">
        <v>2</v>
      </c>
      <c r="G812" s="19" t="n">
        <v>111.2</v>
      </c>
      <c r="H812" s="19" t="n">
        <v>68.18</v>
      </c>
      <c r="I812" s="19" t="n">
        <f aca="false">ROUND(F812*G812,2)</f>
        <v>222.4</v>
      </c>
      <c r="J812" s="19" t="n">
        <f aca="false">ROUND(F812*H812,2)</f>
        <v>136.36</v>
      </c>
      <c r="K812" s="19" t="n">
        <f aca="false">INDEX(Pricebook!$L$2:$L$1401,MATCH(D812,Pricebook!$A$2:$A$1401,0))</f>
        <v>116.5</v>
      </c>
      <c r="L812" s="19" t="n">
        <f aca="false">ROUND(F812*K812,2)</f>
        <v>233</v>
      </c>
      <c r="M812" s="24" t="n">
        <f aca="false">DATE(YEAR(C812),MONTH(C812),1)</f>
        <v>46113</v>
      </c>
    </row>
    <row r="813" customFormat="false" ht="15" hidden="false" customHeight="false" outlineLevel="0" collapsed="false">
      <c r="A813" s="21" t="s">
        <v>3131</v>
      </c>
      <c r="B813" s="21" t="s">
        <v>3076</v>
      </c>
      <c r="C813" s="23" t="n">
        <v>46127</v>
      </c>
      <c r="D813" s="21" t="s">
        <v>2531</v>
      </c>
      <c r="E813" s="21" t="s">
        <v>2466</v>
      </c>
      <c r="F813" s="12" t="n">
        <v>3</v>
      </c>
      <c r="G813" s="19" t="n">
        <v>31.5</v>
      </c>
      <c r="H813" s="19" t="n">
        <v>18.99</v>
      </c>
      <c r="I813" s="19" t="n">
        <f aca="false">ROUND(F813*G813,2)</f>
        <v>94.5</v>
      </c>
      <c r="J813" s="19" t="n">
        <f aca="false">ROUND(F813*H813,2)</f>
        <v>56.97</v>
      </c>
      <c r="K813" s="19" t="n">
        <f aca="false">INDEX(Pricebook!$L$2:$L$1401,MATCH(D813,Pricebook!$A$2:$A$1401,0))</f>
        <v>32.45</v>
      </c>
      <c r="L813" s="19" t="n">
        <f aca="false">ROUND(F813*K813,2)</f>
        <v>97.35</v>
      </c>
      <c r="M813" s="24" t="n">
        <f aca="false">DATE(YEAR(C813),MONTH(C813),1)</f>
        <v>46113</v>
      </c>
    </row>
    <row r="814" customFormat="false" ht="15" hidden="false" customHeight="false" outlineLevel="0" collapsed="false">
      <c r="A814" s="21" t="s">
        <v>3131</v>
      </c>
      <c r="B814" s="21" t="s">
        <v>3076</v>
      </c>
      <c r="C814" s="23" t="n">
        <v>46127</v>
      </c>
      <c r="D814" s="21" t="s">
        <v>2509</v>
      </c>
      <c r="E814" s="21" t="s">
        <v>2466</v>
      </c>
      <c r="F814" s="12" t="n">
        <v>5</v>
      </c>
      <c r="G814" s="19" t="n">
        <v>7.3</v>
      </c>
      <c r="H814" s="19" t="n">
        <v>4.47</v>
      </c>
      <c r="I814" s="19" t="n">
        <f aca="false">ROUND(F814*G814,2)</f>
        <v>36.5</v>
      </c>
      <c r="J814" s="19" t="n">
        <f aca="false">ROUND(F814*H814,2)</f>
        <v>22.35</v>
      </c>
      <c r="K814" s="19" t="n">
        <f aca="false">INDEX(Pricebook!$L$2:$L$1401,MATCH(D814,Pricebook!$A$2:$A$1401,0))</f>
        <v>7.65</v>
      </c>
      <c r="L814" s="19" t="n">
        <f aca="false">ROUND(F814*K814,2)</f>
        <v>38.25</v>
      </c>
      <c r="M814" s="24" t="n">
        <f aca="false">DATE(YEAR(C814),MONTH(C814),1)</f>
        <v>46113</v>
      </c>
    </row>
    <row r="815" customFormat="false" ht="15" hidden="false" customHeight="false" outlineLevel="0" collapsed="false">
      <c r="A815" s="21" t="s">
        <v>3131</v>
      </c>
      <c r="B815" s="21" t="s">
        <v>3076</v>
      </c>
      <c r="C815" s="23" t="n">
        <v>46127</v>
      </c>
      <c r="D815" s="21" t="s">
        <v>697</v>
      </c>
      <c r="E815" s="21" t="s">
        <v>366</v>
      </c>
      <c r="F815" s="12" t="n">
        <v>4</v>
      </c>
      <c r="G815" s="19" t="n">
        <v>12.55</v>
      </c>
      <c r="H815" s="19" t="n">
        <v>8.54</v>
      </c>
      <c r="I815" s="19" t="n">
        <f aca="false">ROUND(F815*G815,2)</f>
        <v>50.2</v>
      </c>
      <c r="J815" s="19" t="n">
        <f aca="false">ROUND(F815*H815,2)</f>
        <v>34.16</v>
      </c>
      <c r="K815" s="19" t="n">
        <f aca="false">INDEX(Pricebook!$L$2:$L$1401,MATCH(D815,Pricebook!$A$2:$A$1401,0))</f>
        <v>13.4</v>
      </c>
      <c r="L815" s="19" t="n">
        <f aca="false">ROUND(F815*K815,2)</f>
        <v>53.6</v>
      </c>
      <c r="M815" s="24" t="n">
        <f aca="false">DATE(YEAR(C815),MONTH(C815),1)</f>
        <v>46113</v>
      </c>
    </row>
    <row r="816" customFormat="false" ht="15" hidden="false" customHeight="false" outlineLevel="0" collapsed="false">
      <c r="A816" s="21" t="s">
        <v>3132</v>
      </c>
      <c r="B816" s="21" t="s">
        <v>3133</v>
      </c>
      <c r="C816" s="23" t="n">
        <v>46127</v>
      </c>
      <c r="D816" s="21" t="s">
        <v>685</v>
      </c>
      <c r="E816" s="21" t="s">
        <v>366</v>
      </c>
      <c r="F816" s="12" t="n">
        <v>3</v>
      </c>
      <c r="G816" s="19" t="n">
        <v>53.3</v>
      </c>
      <c r="H816" s="19" t="n">
        <v>36.77</v>
      </c>
      <c r="I816" s="19" t="n">
        <f aca="false">ROUND(F816*G816,2)</f>
        <v>159.9</v>
      </c>
      <c r="J816" s="19" t="n">
        <f aca="false">ROUND(F816*H816,2)</f>
        <v>110.31</v>
      </c>
      <c r="K816" s="19" t="n">
        <f aca="false">INDEX(Pricebook!$L$2:$L$1401,MATCH(D816,Pricebook!$A$2:$A$1401,0))</f>
        <v>57.7</v>
      </c>
      <c r="L816" s="19" t="n">
        <f aca="false">ROUND(F816*K816,2)</f>
        <v>173.1</v>
      </c>
      <c r="M816" s="24" t="n">
        <f aca="false">DATE(YEAR(C816),MONTH(C816),1)</f>
        <v>46113</v>
      </c>
    </row>
    <row r="817" customFormat="false" ht="15" hidden="false" customHeight="false" outlineLevel="0" collapsed="false">
      <c r="A817" s="21" t="s">
        <v>3132</v>
      </c>
      <c r="B817" s="21" t="s">
        <v>3133</v>
      </c>
      <c r="C817" s="23" t="n">
        <v>46127</v>
      </c>
      <c r="D817" s="21" t="s">
        <v>2252</v>
      </c>
      <c r="E817" s="21" t="s">
        <v>2202</v>
      </c>
      <c r="F817" s="12" t="n">
        <v>5</v>
      </c>
      <c r="G817" s="19" t="n">
        <v>32.25</v>
      </c>
      <c r="H817" s="19" t="n">
        <v>19.29</v>
      </c>
      <c r="I817" s="19" t="n">
        <f aca="false">ROUND(F817*G817,2)</f>
        <v>161.25</v>
      </c>
      <c r="J817" s="19" t="n">
        <f aca="false">ROUND(F817*H817,2)</f>
        <v>96.45</v>
      </c>
      <c r="K817" s="19" t="n">
        <f aca="false">INDEX(Pricebook!$L$2:$L$1401,MATCH(D817,Pricebook!$A$2:$A$1401,0))</f>
        <v>34.8</v>
      </c>
      <c r="L817" s="19" t="n">
        <f aca="false">ROUND(F817*K817,2)</f>
        <v>174</v>
      </c>
      <c r="M817" s="24" t="n">
        <f aca="false">DATE(YEAR(C817),MONTH(C817),1)</f>
        <v>46113</v>
      </c>
    </row>
    <row r="818" customFormat="false" ht="15" hidden="false" customHeight="false" outlineLevel="0" collapsed="false">
      <c r="A818" s="21" t="s">
        <v>3132</v>
      </c>
      <c r="B818" s="21" t="s">
        <v>3133</v>
      </c>
      <c r="C818" s="23" t="n">
        <v>46127</v>
      </c>
      <c r="D818" s="21" t="s">
        <v>685</v>
      </c>
      <c r="E818" s="21" t="s">
        <v>366</v>
      </c>
      <c r="F818" s="12" t="n">
        <v>1</v>
      </c>
      <c r="G818" s="19" t="n">
        <v>53.3</v>
      </c>
      <c r="H818" s="19" t="n">
        <v>36.77</v>
      </c>
      <c r="I818" s="19" t="n">
        <f aca="false">ROUND(F818*G818,2)</f>
        <v>53.3</v>
      </c>
      <c r="J818" s="19" t="n">
        <f aca="false">ROUND(F818*H818,2)</f>
        <v>36.77</v>
      </c>
      <c r="K818" s="19" t="n">
        <f aca="false">INDEX(Pricebook!$L$2:$L$1401,MATCH(D818,Pricebook!$A$2:$A$1401,0))</f>
        <v>57.7</v>
      </c>
      <c r="L818" s="19" t="n">
        <f aca="false">ROUND(F818*K818,2)</f>
        <v>57.7</v>
      </c>
      <c r="M818" s="24" t="n">
        <f aca="false">DATE(YEAR(C818),MONTH(C818),1)</f>
        <v>46113</v>
      </c>
    </row>
    <row r="819" customFormat="false" ht="15" hidden="false" customHeight="false" outlineLevel="0" collapsed="false">
      <c r="A819" s="21" t="s">
        <v>3132</v>
      </c>
      <c r="B819" s="21" t="s">
        <v>3133</v>
      </c>
      <c r="C819" s="23" t="n">
        <v>46127</v>
      </c>
      <c r="D819" s="21" t="s">
        <v>1883</v>
      </c>
      <c r="E819" s="21" t="s">
        <v>1452</v>
      </c>
      <c r="F819" s="12" t="n">
        <v>2</v>
      </c>
      <c r="G819" s="19" t="n">
        <v>30.7</v>
      </c>
      <c r="H819" s="19" t="n">
        <v>18.45</v>
      </c>
      <c r="I819" s="19" t="n">
        <f aca="false">ROUND(F819*G819,2)</f>
        <v>61.4</v>
      </c>
      <c r="J819" s="19" t="n">
        <f aca="false">ROUND(F819*H819,2)</f>
        <v>36.9</v>
      </c>
      <c r="K819" s="19" t="n">
        <f aca="false">INDEX(Pricebook!$L$2:$L$1401,MATCH(D819,Pricebook!$A$2:$A$1401,0))</f>
        <v>31.4</v>
      </c>
      <c r="L819" s="19" t="n">
        <f aca="false">ROUND(F819*K819,2)</f>
        <v>62.8</v>
      </c>
      <c r="M819" s="24" t="n">
        <f aca="false">DATE(YEAR(C819),MONTH(C819),1)</f>
        <v>46113</v>
      </c>
    </row>
    <row r="820" customFormat="false" ht="15" hidden="false" customHeight="false" outlineLevel="0" collapsed="false">
      <c r="A820" s="21" t="s">
        <v>3132</v>
      </c>
      <c r="B820" s="21" t="s">
        <v>3133</v>
      </c>
      <c r="C820" s="23" t="n">
        <v>46127</v>
      </c>
      <c r="D820" s="21" t="s">
        <v>775</v>
      </c>
      <c r="E820" s="21" t="s">
        <v>366</v>
      </c>
      <c r="F820" s="12" t="n">
        <v>2</v>
      </c>
      <c r="G820" s="19" t="n">
        <v>221.65</v>
      </c>
      <c r="H820" s="19" t="n">
        <v>152.37</v>
      </c>
      <c r="I820" s="19" t="n">
        <f aca="false">ROUND(F820*G820,2)</f>
        <v>443.3</v>
      </c>
      <c r="J820" s="19" t="n">
        <f aca="false">ROUND(F820*H820,2)</f>
        <v>304.74</v>
      </c>
      <c r="K820" s="19" t="n">
        <f aca="false">INDEX(Pricebook!$L$2:$L$1401,MATCH(D820,Pricebook!$A$2:$A$1401,0))</f>
        <v>238.95</v>
      </c>
      <c r="L820" s="19" t="n">
        <f aca="false">ROUND(F820*K820,2)</f>
        <v>477.9</v>
      </c>
      <c r="M820" s="24" t="n">
        <f aca="false">DATE(YEAR(C820),MONTH(C820),1)</f>
        <v>46113</v>
      </c>
    </row>
    <row r="821" customFormat="false" ht="15" hidden="false" customHeight="false" outlineLevel="0" collapsed="false">
      <c r="A821" s="21" t="s">
        <v>3132</v>
      </c>
      <c r="B821" s="21" t="s">
        <v>3133</v>
      </c>
      <c r="C821" s="23" t="n">
        <v>46127</v>
      </c>
      <c r="D821" s="21" t="s">
        <v>861</v>
      </c>
      <c r="E821" s="21" t="s">
        <v>366</v>
      </c>
      <c r="F821" s="12" t="n">
        <v>2</v>
      </c>
      <c r="G821" s="19" t="n">
        <v>13.15</v>
      </c>
      <c r="H821" s="19" t="n">
        <v>8.96</v>
      </c>
      <c r="I821" s="19" t="n">
        <f aca="false">ROUND(F821*G821,2)</f>
        <v>26.3</v>
      </c>
      <c r="J821" s="19" t="n">
        <f aca="false">ROUND(F821*H821,2)</f>
        <v>17.92</v>
      </c>
      <c r="K821" s="19" t="n">
        <f aca="false">INDEX(Pricebook!$L$2:$L$1401,MATCH(D821,Pricebook!$A$2:$A$1401,0))</f>
        <v>14.05</v>
      </c>
      <c r="L821" s="19" t="n">
        <f aca="false">ROUND(F821*K821,2)</f>
        <v>28.1</v>
      </c>
      <c r="M821" s="24" t="n">
        <f aca="false">DATE(YEAR(C821),MONTH(C821),1)</f>
        <v>46113</v>
      </c>
    </row>
    <row r="822" customFormat="false" ht="15" hidden="false" customHeight="false" outlineLevel="0" collapsed="false">
      <c r="A822" s="21" t="s">
        <v>3132</v>
      </c>
      <c r="B822" s="21" t="s">
        <v>3133</v>
      </c>
      <c r="C822" s="23" t="n">
        <v>46127</v>
      </c>
      <c r="D822" s="21" t="s">
        <v>565</v>
      </c>
      <c r="E822" s="21" t="s">
        <v>366</v>
      </c>
      <c r="F822" s="12" t="n">
        <v>2</v>
      </c>
      <c r="G822" s="19" t="n">
        <v>43.2</v>
      </c>
      <c r="H822" s="19" t="n">
        <v>33.35</v>
      </c>
      <c r="I822" s="19" t="n">
        <f aca="false">ROUND(F822*G822,2)</f>
        <v>86.4</v>
      </c>
      <c r="J822" s="19" t="n">
        <f aca="false">ROUND(F822*H822,2)</f>
        <v>66.7</v>
      </c>
      <c r="K822" s="19" t="n">
        <f aca="false">INDEX(Pricebook!$L$2:$L$1401,MATCH(D822,Pricebook!$A$2:$A$1401,0))</f>
        <v>46.75</v>
      </c>
      <c r="L822" s="19" t="n">
        <f aca="false">ROUND(F822*K822,2)</f>
        <v>93.5</v>
      </c>
      <c r="M822" s="24" t="n">
        <f aca="false">DATE(YEAR(C822),MONTH(C822),1)</f>
        <v>46113</v>
      </c>
    </row>
    <row r="823" customFormat="false" ht="15" hidden="false" customHeight="false" outlineLevel="0" collapsed="false">
      <c r="A823" s="21" t="s">
        <v>3132</v>
      </c>
      <c r="B823" s="21" t="s">
        <v>3133</v>
      </c>
      <c r="C823" s="23" t="n">
        <v>46127</v>
      </c>
      <c r="D823" s="21" t="s">
        <v>1462</v>
      </c>
      <c r="E823" s="21" t="s">
        <v>1452</v>
      </c>
      <c r="F823" s="12" t="n">
        <v>2</v>
      </c>
      <c r="G823" s="19" t="n">
        <v>115</v>
      </c>
      <c r="H823" s="19" t="n">
        <v>69.02</v>
      </c>
      <c r="I823" s="19" t="n">
        <f aca="false">ROUND(F823*G823,2)</f>
        <v>230</v>
      </c>
      <c r="J823" s="19" t="n">
        <f aca="false">ROUND(F823*H823,2)</f>
        <v>138.04</v>
      </c>
      <c r="K823" s="19" t="n">
        <f aca="false">INDEX(Pricebook!$L$2:$L$1401,MATCH(D823,Pricebook!$A$2:$A$1401,0))</f>
        <v>117.35</v>
      </c>
      <c r="L823" s="19" t="n">
        <f aca="false">ROUND(F823*K823,2)</f>
        <v>234.7</v>
      </c>
      <c r="M823" s="24" t="n">
        <f aca="false">DATE(YEAR(C823),MONTH(C823),1)</f>
        <v>46113</v>
      </c>
    </row>
    <row r="824" customFormat="false" ht="15" hidden="false" customHeight="false" outlineLevel="0" collapsed="false">
      <c r="A824" s="21" t="s">
        <v>3132</v>
      </c>
      <c r="B824" s="21" t="s">
        <v>3133</v>
      </c>
      <c r="C824" s="23" t="n">
        <v>46127</v>
      </c>
      <c r="D824" s="21" t="s">
        <v>757</v>
      </c>
      <c r="E824" s="21" t="s">
        <v>366</v>
      </c>
      <c r="F824" s="12" t="n">
        <v>4</v>
      </c>
      <c r="G824" s="19" t="n">
        <v>11.7</v>
      </c>
      <c r="H824" s="19" t="n">
        <v>8.05</v>
      </c>
      <c r="I824" s="19" t="n">
        <f aca="false">ROUND(F824*G824,2)</f>
        <v>46.8</v>
      </c>
      <c r="J824" s="19" t="n">
        <f aca="false">ROUND(F824*H824,2)</f>
        <v>32.2</v>
      </c>
      <c r="K824" s="19" t="n">
        <f aca="false">INDEX(Pricebook!$L$2:$L$1401,MATCH(D824,Pricebook!$A$2:$A$1401,0))</f>
        <v>12.65</v>
      </c>
      <c r="L824" s="19" t="n">
        <f aca="false">ROUND(F824*K824,2)</f>
        <v>50.6</v>
      </c>
      <c r="M824" s="24" t="n">
        <f aca="false">DATE(YEAR(C824),MONTH(C824),1)</f>
        <v>46113</v>
      </c>
    </row>
    <row r="825" customFormat="false" ht="15" hidden="false" customHeight="false" outlineLevel="0" collapsed="false">
      <c r="A825" s="21" t="s">
        <v>3132</v>
      </c>
      <c r="B825" s="21" t="s">
        <v>3133</v>
      </c>
      <c r="C825" s="23" t="n">
        <v>46127</v>
      </c>
      <c r="D825" s="21" t="s">
        <v>2281</v>
      </c>
      <c r="E825" s="21" t="s">
        <v>2202</v>
      </c>
      <c r="F825" s="12" t="n">
        <v>1</v>
      </c>
      <c r="G825" s="19" t="n">
        <v>89.7</v>
      </c>
      <c r="H825" s="19" t="n">
        <v>53.39</v>
      </c>
      <c r="I825" s="19" t="n">
        <f aca="false">ROUND(F825*G825,2)</f>
        <v>89.7</v>
      </c>
      <c r="J825" s="19" t="n">
        <f aca="false">ROUND(F825*H825,2)</f>
        <v>53.39</v>
      </c>
      <c r="K825" s="19" t="n">
        <f aca="false">INDEX(Pricebook!$L$2:$L$1401,MATCH(D825,Pricebook!$A$2:$A$1401,0))</f>
        <v>96.25</v>
      </c>
      <c r="L825" s="19" t="n">
        <f aca="false">ROUND(F825*K825,2)</f>
        <v>96.25</v>
      </c>
      <c r="M825" s="24" t="n">
        <f aca="false">DATE(YEAR(C825),MONTH(C825),1)</f>
        <v>46113</v>
      </c>
    </row>
    <row r="826" customFormat="false" ht="15" hidden="false" customHeight="false" outlineLevel="0" collapsed="false">
      <c r="A826" s="21" t="s">
        <v>3132</v>
      </c>
      <c r="B826" s="21" t="s">
        <v>3133</v>
      </c>
      <c r="C826" s="23" t="n">
        <v>46127</v>
      </c>
      <c r="D826" s="21" t="s">
        <v>1803</v>
      </c>
      <c r="E826" s="21" t="s">
        <v>1452</v>
      </c>
      <c r="F826" s="12" t="n">
        <v>5</v>
      </c>
      <c r="G826" s="19" t="n">
        <v>35.1</v>
      </c>
      <c r="H826" s="19" t="n">
        <v>21.11</v>
      </c>
      <c r="I826" s="19" t="n">
        <f aca="false">ROUND(F826*G826,2)</f>
        <v>175.5</v>
      </c>
      <c r="J826" s="19" t="n">
        <f aca="false">ROUND(F826*H826,2)</f>
        <v>105.55</v>
      </c>
      <c r="K826" s="19" t="n">
        <f aca="false">INDEX(Pricebook!$L$2:$L$1401,MATCH(D826,Pricebook!$A$2:$A$1401,0))</f>
        <v>35.9</v>
      </c>
      <c r="L826" s="19" t="n">
        <f aca="false">ROUND(F826*K826,2)</f>
        <v>179.5</v>
      </c>
      <c r="M826" s="24" t="n">
        <f aca="false">DATE(YEAR(C826),MONTH(C826),1)</f>
        <v>46113</v>
      </c>
    </row>
    <row r="827" customFormat="false" ht="15" hidden="false" customHeight="false" outlineLevel="0" collapsed="false">
      <c r="A827" s="21" t="s">
        <v>3132</v>
      </c>
      <c r="B827" s="21" t="s">
        <v>3133</v>
      </c>
      <c r="C827" s="23" t="n">
        <v>46127</v>
      </c>
      <c r="D827" s="21" t="s">
        <v>1460</v>
      </c>
      <c r="E827" s="21" t="s">
        <v>1452</v>
      </c>
      <c r="F827" s="12" t="n">
        <v>3</v>
      </c>
      <c r="G827" s="19" t="n">
        <v>70</v>
      </c>
      <c r="H827" s="19" t="n">
        <v>42.28</v>
      </c>
      <c r="I827" s="19" t="n">
        <f aca="false">ROUND(F827*G827,2)</f>
        <v>210</v>
      </c>
      <c r="J827" s="19" t="n">
        <f aca="false">ROUND(F827*H827,2)</f>
        <v>126.84</v>
      </c>
      <c r="K827" s="19" t="n">
        <f aca="false">INDEX(Pricebook!$L$2:$L$1401,MATCH(D827,Pricebook!$A$2:$A$1401,0))</f>
        <v>71.9</v>
      </c>
      <c r="L827" s="19" t="n">
        <f aca="false">ROUND(F827*K827,2)</f>
        <v>215.7</v>
      </c>
      <c r="M827" s="24" t="n">
        <f aca="false">DATE(YEAR(C827),MONTH(C827),1)</f>
        <v>46113</v>
      </c>
    </row>
    <row r="828" customFormat="false" ht="15" hidden="false" customHeight="false" outlineLevel="0" collapsed="false">
      <c r="A828" s="21" t="s">
        <v>3132</v>
      </c>
      <c r="B828" s="21" t="s">
        <v>3133</v>
      </c>
      <c r="C828" s="23" t="n">
        <v>46127</v>
      </c>
      <c r="D828" s="21" t="s">
        <v>1629</v>
      </c>
      <c r="E828" s="21" t="s">
        <v>1452</v>
      </c>
      <c r="F828" s="12" t="n">
        <v>11</v>
      </c>
      <c r="G828" s="19" t="n">
        <v>25.75</v>
      </c>
      <c r="H828" s="19" t="n">
        <v>18.22</v>
      </c>
      <c r="I828" s="19" t="n">
        <f aca="false">ROUND(F828*G828,2)</f>
        <v>283.25</v>
      </c>
      <c r="J828" s="19" t="n">
        <f aca="false">ROUND(F828*H828,2)</f>
        <v>200.42</v>
      </c>
      <c r="K828" s="19" t="n">
        <f aca="false">INDEX(Pricebook!$L$2:$L$1401,MATCH(D828,Pricebook!$A$2:$A$1401,0))</f>
        <v>26.6</v>
      </c>
      <c r="L828" s="19" t="n">
        <f aca="false">ROUND(F828*K828,2)</f>
        <v>292.6</v>
      </c>
      <c r="M828" s="24" t="n">
        <f aca="false">DATE(YEAR(C828),MONTH(C828),1)</f>
        <v>46113</v>
      </c>
    </row>
    <row r="829" customFormat="false" ht="15" hidden="false" customHeight="false" outlineLevel="0" collapsed="false">
      <c r="A829" s="21" t="s">
        <v>3132</v>
      </c>
      <c r="B829" s="21" t="s">
        <v>3133</v>
      </c>
      <c r="C829" s="23" t="n">
        <v>46127</v>
      </c>
      <c r="D829" s="21" t="s">
        <v>1889</v>
      </c>
      <c r="E829" s="21" t="s">
        <v>1452</v>
      </c>
      <c r="F829" s="12" t="n">
        <v>4</v>
      </c>
      <c r="G829" s="19" t="n">
        <v>31.2</v>
      </c>
      <c r="H829" s="19" t="n">
        <v>18.87</v>
      </c>
      <c r="I829" s="19" t="n">
        <f aca="false">ROUND(F829*G829,2)</f>
        <v>124.8</v>
      </c>
      <c r="J829" s="19" t="n">
        <f aca="false">ROUND(F829*H829,2)</f>
        <v>75.48</v>
      </c>
      <c r="K829" s="19" t="n">
        <f aca="false">INDEX(Pricebook!$L$2:$L$1401,MATCH(D829,Pricebook!$A$2:$A$1401,0))</f>
        <v>32.1</v>
      </c>
      <c r="L829" s="19" t="n">
        <f aca="false">ROUND(F829*K829,2)</f>
        <v>128.4</v>
      </c>
      <c r="M829" s="24" t="n">
        <f aca="false">DATE(YEAR(C829),MONTH(C829),1)</f>
        <v>46113</v>
      </c>
    </row>
    <row r="830" customFormat="false" ht="15" hidden="false" customHeight="false" outlineLevel="0" collapsed="false">
      <c r="A830" s="21" t="s">
        <v>3132</v>
      </c>
      <c r="B830" s="21" t="s">
        <v>3133</v>
      </c>
      <c r="C830" s="23" t="n">
        <v>46127</v>
      </c>
      <c r="D830" s="21" t="s">
        <v>2454</v>
      </c>
      <c r="E830" s="21" t="s">
        <v>2202</v>
      </c>
      <c r="F830" s="12" t="n">
        <v>2</v>
      </c>
      <c r="G830" s="19" t="n">
        <v>7.95</v>
      </c>
      <c r="H830" s="19" t="n">
        <v>4.7</v>
      </c>
      <c r="I830" s="19" t="n">
        <f aca="false">ROUND(F830*G830,2)</f>
        <v>15.9</v>
      </c>
      <c r="J830" s="19" t="n">
        <f aca="false">ROUND(F830*H830,2)</f>
        <v>9.4</v>
      </c>
      <c r="K830" s="19" t="n">
        <f aca="false">INDEX(Pricebook!$L$2:$L$1401,MATCH(D830,Pricebook!$A$2:$A$1401,0))</f>
        <v>8.5</v>
      </c>
      <c r="L830" s="19" t="n">
        <f aca="false">ROUND(F830*K830,2)</f>
        <v>17</v>
      </c>
      <c r="M830" s="24" t="n">
        <f aca="false">DATE(YEAR(C830),MONTH(C830),1)</f>
        <v>46113</v>
      </c>
    </row>
    <row r="831" customFormat="false" ht="15" hidden="false" customHeight="false" outlineLevel="0" collapsed="false">
      <c r="A831" s="21" t="s">
        <v>3132</v>
      </c>
      <c r="B831" s="21" t="s">
        <v>3133</v>
      </c>
      <c r="C831" s="23" t="n">
        <v>46127</v>
      </c>
      <c r="D831" s="21" t="s">
        <v>1588</v>
      </c>
      <c r="E831" s="21" t="s">
        <v>1452</v>
      </c>
      <c r="F831" s="12" t="n">
        <v>1</v>
      </c>
      <c r="G831" s="19" t="n">
        <v>42.2</v>
      </c>
      <c r="H831" s="19" t="n">
        <v>25.7</v>
      </c>
      <c r="I831" s="19" t="n">
        <f aca="false">ROUND(F831*G831,2)</f>
        <v>42.2</v>
      </c>
      <c r="J831" s="19" t="n">
        <f aca="false">ROUND(F831*H831,2)</f>
        <v>25.7</v>
      </c>
      <c r="K831" s="19" t="n">
        <f aca="false">INDEX(Pricebook!$L$2:$L$1401,MATCH(D831,Pricebook!$A$2:$A$1401,0))</f>
        <v>43.7</v>
      </c>
      <c r="L831" s="19" t="n">
        <f aca="false">ROUND(F831*K831,2)</f>
        <v>43.7</v>
      </c>
      <c r="M831" s="24" t="n">
        <f aca="false">DATE(YEAR(C831),MONTH(C831),1)</f>
        <v>46113</v>
      </c>
    </row>
    <row r="832" customFormat="false" ht="15" hidden="false" customHeight="false" outlineLevel="0" collapsed="false">
      <c r="A832" s="21" t="s">
        <v>3134</v>
      </c>
      <c r="B832" s="21" t="s">
        <v>3126</v>
      </c>
      <c r="C832" s="23" t="n">
        <v>46127</v>
      </c>
      <c r="D832" s="21" t="s">
        <v>2916</v>
      </c>
      <c r="E832" s="21" t="s">
        <v>2748</v>
      </c>
      <c r="F832" s="12" t="n">
        <v>2</v>
      </c>
      <c r="G832" s="19" t="n">
        <v>5.1</v>
      </c>
      <c r="H832" s="19" t="n">
        <v>2.9</v>
      </c>
      <c r="I832" s="19" t="n">
        <f aca="false">ROUND(F832*G832,2)</f>
        <v>10.2</v>
      </c>
      <c r="J832" s="19" t="n">
        <f aca="false">ROUND(F832*H832,2)</f>
        <v>5.8</v>
      </c>
      <c r="K832" s="19" t="n">
        <f aca="false">INDEX(Pricebook!$L$2:$L$1401,MATCH(D832,Pricebook!$A$2:$A$1401,0))</f>
        <v>5.6</v>
      </c>
      <c r="L832" s="19" t="n">
        <f aca="false">ROUND(F832*K832,2)</f>
        <v>11.2</v>
      </c>
      <c r="M832" s="24" t="n">
        <f aca="false">DATE(YEAR(C832),MONTH(C832),1)</f>
        <v>46113</v>
      </c>
    </row>
    <row r="833" customFormat="false" ht="15" hidden="false" customHeight="false" outlineLevel="0" collapsed="false">
      <c r="A833" s="21" t="s">
        <v>3134</v>
      </c>
      <c r="B833" s="21" t="s">
        <v>3126</v>
      </c>
      <c r="C833" s="23" t="n">
        <v>46127</v>
      </c>
      <c r="D833" s="21" t="s">
        <v>2509</v>
      </c>
      <c r="E833" s="21" t="s">
        <v>2466</v>
      </c>
      <c r="F833" s="12" t="n">
        <v>3</v>
      </c>
      <c r="G833" s="19" t="n">
        <v>7.3</v>
      </c>
      <c r="H833" s="19" t="n">
        <v>4.47</v>
      </c>
      <c r="I833" s="19" t="n">
        <f aca="false">ROUND(F833*G833,2)</f>
        <v>21.9</v>
      </c>
      <c r="J833" s="19" t="n">
        <f aca="false">ROUND(F833*H833,2)</f>
        <v>13.41</v>
      </c>
      <c r="K833" s="19" t="n">
        <f aca="false">INDEX(Pricebook!$L$2:$L$1401,MATCH(D833,Pricebook!$A$2:$A$1401,0))</f>
        <v>7.65</v>
      </c>
      <c r="L833" s="19" t="n">
        <f aca="false">ROUND(F833*K833,2)</f>
        <v>22.95</v>
      </c>
      <c r="M833" s="24" t="n">
        <f aca="false">DATE(YEAR(C833),MONTH(C833),1)</f>
        <v>46113</v>
      </c>
    </row>
    <row r="834" customFormat="false" ht="15" hidden="false" customHeight="false" outlineLevel="0" collapsed="false">
      <c r="A834" s="21" t="s">
        <v>3134</v>
      </c>
      <c r="B834" s="21" t="s">
        <v>3126</v>
      </c>
      <c r="C834" s="23" t="n">
        <v>46127</v>
      </c>
      <c r="D834" s="21" t="s">
        <v>446</v>
      </c>
      <c r="E834" s="21" t="s">
        <v>366</v>
      </c>
      <c r="F834" s="12" t="n">
        <v>2</v>
      </c>
      <c r="G834" s="19" t="n">
        <v>72.1</v>
      </c>
      <c r="H834" s="19" t="n">
        <v>49.3</v>
      </c>
      <c r="I834" s="19" t="n">
        <f aca="false">ROUND(F834*G834,2)</f>
        <v>144.2</v>
      </c>
      <c r="J834" s="19" t="n">
        <f aca="false">ROUND(F834*H834,2)</f>
        <v>98.6</v>
      </c>
      <c r="K834" s="19" t="n">
        <f aca="false">INDEX(Pricebook!$L$2:$L$1401,MATCH(D834,Pricebook!$A$2:$A$1401,0))</f>
        <v>77.3</v>
      </c>
      <c r="L834" s="19" t="n">
        <f aca="false">ROUND(F834*K834,2)</f>
        <v>154.6</v>
      </c>
      <c r="M834" s="24" t="n">
        <f aca="false">DATE(YEAR(C834),MONTH(C834),1)</f>
        <v>46113</v>
      </c>
    </row>
    <row r="835" customFormat="false" ht="15" hidden="false" customHeight="false" outlineLevel="0" collapsed="false">
      <c r="A835" s="21" t="s">
        <v>3134</v>
      </c>
      <c r="B835" s="21" t="s">
        <v>3126</v>
      </c>
      <c r="C835" s="23" t="n">
        <v>46127</v>
      </c>
      <c r="D835" s="21" t="s">
        <v>2517</v>
      </c>
      <c r="E835" s="21" t="s">
        <v>2466</v>
      </c>
      <c r="F835" s="12" t="n">
        <v>2</v>
      </c>
      <c r="G835" s="19" t="n">
        <v>262.1</v>
      </c>
      <c r="H835" s="19" t="n">
        <v>160.25</v>
      </c>
      <c r="I835" s="19" t="n">
        <f aca="false">ROUND(F835*G835,2)</f>
        <v>524.2</v>
      </c>
      <c r="J835" s="19" t="n">
        <f aca="false">ROUND(F835*H835,2)</f>
        <v>320.5</v>
      </c>
      <c r="K835" s="19" t="n">
        <f aca="false">INDEX(Pricebook!$L$2:$L$1401,MATCH(D835,Pricebook!$A$2:$A$1401,0))</f>
        <v>273.8</v>
      </c>
      <c r="L835" s="19" t="n">
        <f aca="false">ROUND(F835*K835,2)</f>
        <v>547.6</v>
      </c>
      <c r="M835" s="24" t="n">
        <f aca="false">DATE(YEAR(C835),MONTH(C835),1)</f>
        <v>46113</v>
      </c>
    </row>
    <row r="836" customFormat="false" ht="15" hidden="false" customHeight="false" outlineLevel="0" collapsed="false">
      <c r="A836" s="21" t="s">
        <v>3134</v>
      </c>
      <c r="B836" s="21" t="s">
        <v>3126</v>
      </c>
      <c r="C836" s="23" t="n">
        <v>46127</v>
      </c>
      <c r="D836" s="21" t="s">
        <v>2766</v>
      </c>
      <c r="E836" s="21" t="s">
        <v>2748</v>
      </c>
      <c r="F836" s="12" t="n">
        <v>3</v>
      </c>
      <c r="G836" s="19" t="n">
        <v>4.45</v>
      </c>
      <c r="H836" s="19" t="n">
        <v>2.48</v>
      </c>
      <c r="I836" s="19" t="n">
        <f aca="false">ROUND(F836*G836,2)</f>
        <v>13.35</v>
      </c>
      <c r="J836" s="19" t="n">
        <f aca="false">ROUND(F836*H836,2)</f>
        <v>7.44</v>
      </c>
      <c r="K836" s="19" t="n">
        <f aca="false">INDEX(Pricebook!$L$2:$L$1401,MATCH(D836,Pricebook!$A$2:$A$1401,0))</f>
        <v>4.8</v>
      </c>
      <c r="L836" s="19" t="n">
        <f aca="false">ROUND(F836*K836,2)</f>
        <v>14.4</v>
      </c>
      <c r="M836" s="24" t="n">
        <f aca="false">DATE(YEAR(C836),MONTH(C836),1)</f>
        <v>46113</v>
      </c>
    </row>
    <row r="837" customFormat="false" ht="15" hidden="false" customHeight="false" outlineLevel="0" collapsed="false">
      <c r="A837" s="21" t="s">
        <v>3135</v>
      </c>
      <c r="B837" s="21" t="s">
        <v>3136</v>
      </c>
      <c r="C837" s="23" t="n">
        <v>46127</v>
      </c>
      <c r="D837" s="21" t="s">
        <v>1658</v>
      </c>
      <c r="E837" s="21" t="s">
        <v>1452</v>
      </c>
      <c r="F837" s="12" t="n">
        <v>5</v>
      </c>
      <c r="G837" s="19" t="n">
        <v>116.2</v>
      </c>
      <c r="H837" s="19" t="n">
        <v>70.65</v>
      </c>
      <c r="I837" s="19" t="n">
        <f aca="false">ROUND(F837*G837,2)</f>
        <v>581</v>
      </c>
      <c r="J837" s="19" t="n">
        <f aca="false">ROUND(F837*H837,2)</f>
        <v>353.25</v>
      </c>
      <c r="K837" s="19" t="n">
        <f aca="false">INDEX(Pricebook!$L$2:$L$1401,MATCH(D837,Pricebook!$A$2:$A$1401,0))</f>
        <v>120.15</v>
      </c>
      <c r="L837" s="19" t="n">
        <f aca="false">ROUND(F837*K837,2)</f>
        <v>600.75</v>
      </c>
      <c r="M837" s="24" t="n">
        <f aca="false">DATE(YEAR(C837),MONTH(C837),1)</f>
        <v>46113</v>
      </c>
    </row>
    <row r="838" customFormat="false" ht="15" hidden="false" customHeight="false" outlineLevel="0" collapsed="false">
      <c r="A838" s="21" t="s">
        <v>3135</v>
      </c>
      <c r="B838" s="21" t="s">
        <v>3136</v>
      </c>
      <c r="C838" s="23" t="n">
        <v>46127</v>
      </c>
      <c r="D838" s="21" t="s">
        <v>1843</v>
      </c>
      <c r="E838" s="21" t="s">
        <v>1452</v>
      </c>
      <c r="F838" s="12" t="n">
        <v>3</v>
      </c>
      <c r="G838" s="19" t="n">
        <v>88.2</v>
      </c>
      <c r="H838" s="19" t="n">
        <v>53.41</v>
      </c>
      <c r="I838" s="19" t="n">
        <f aca="false">ROUND(F838*G838,2)</f>
        <v>264.6</v>
      </c>
      <c r="J838" s="19" t="n">
        <f aca="false">ROUND(F838*H838,2)</f>
        <v>160.23</v>
      </c>
      <c r="K838" s="19" t="n">
        <f aca="false">INDEX(Pricebook!$L$2:$L$1401,MATCH(D838,Pricebook!$A$2:$A$1401,0))</f>
        <v>90.8</v>
      </c>
      <c r="L838" s="19" t="n">
        <f aca="false">ROUND(F838*K838,2)</f>
        <v>272.4</v>
      </c>
      <c r="M838" s="24" t="n">
        <f aca="false">DATE(YEAR(C838),MONTH(C838),1)</f>
        <v>46113</v>
      </c>
    </row>
    <row r="839" customFormat="false" ht="15" hidden="false" customHeight="false" outlineLevel="0" collapsed="false">
      <c r="A839" s="21" t="s">
        <v>3135</v>
      </c>
      <c r="B839" s="21" t="s">
        <v>3136</v>
      </c>
      <c r="C839" s="23" t="n">
        <v>46127</v>
      </c>
      <c r="D839" s="21" t="s">
        <v>653</v>
      </c>
      <c r="E839" s="21" t="s">
        <v>366</v>
      </c>
      <c r="F839" s="12" t="n">
        <v>3</v>
      </c>
      <c r="G839" s="19" t="n">
        <v>13.75</v>
      </c>
      <c r="H839" s="19" t="n">
        <v>9.54</v>
      </c>
      <c r="I839" s="19" t="n">
        <f aca="false">ROUND(F839*G839,2)</f>
        <v>41.25</v>
      </c>
      <c r="J839" s="19" t="n">
        <f aca="false">ROUND(F839*H839,2)</f>
        <v>28.62</v>
      </c>
      <c r="K839" s="19" t="n">
        <f aca="false">INDEX(Pricebook!$L$2:$L$1401,MATCH(D839,Pricebook!$A$2:$A$1401,0))</f>
        <v>15</v>
      </c>
      <c r="L839" s="19" t="n">
        <f aca="false">ROUND(F839*K839,2)</f>
        <v>45</v>
      </c>
      <c r="M839" s="24" t="n">
        <f aca="false">DATE(YEAR(C839),MONTH(C839),1)</f>
        <v>46113</v>
      </c>
    </row>
    <row r="840" customFormat="false" ht="15" hidden="false" customHeight="false" outlineLevel="0" collapsed="false">
      <c r="A840" s="21" t="s">
        <v>3135</v>
      </c>
      <c r="B840" s="21" t="s">
        <v>3136</v>
      </c>
      <c r="C840" s="23" t="n">
        <v>46127</v>
      </c>
      <c r="D840" s="21" t="s">
        <v>757</v>
      </c>
      <c r="E840" s="21" t="s">
        <v>366</v>
      </c>
      <c r="F840" s="12" t="n">
        <v>6</v>
      </c>
      <c r="G840" s="19" t="n">
        <v>11.7</v>
      </c>
      <c r="H840" s="19" t="n">
        <v>8.05</v>
      </c>
      <c r="I840" s="19" t="n">
        <f aca="false">ROUND(F840*G840,2)</f>
        <v>70.2</v>
      </c>
      <c r="J840" s="19" t="n">
        <f aca="false">ROUND(F840*H840,2)</f>
        <v>48.3</v>
      </c>
      <c r="K840" s="19" t="n">
        <f aca="false">INDEX(Pricebook!$L$2:$L$1401,MATCH(D840,Pricebook!$A$2:$A$1401,0))</f>
        <v>12.65</v>
      </c>
      <c r="L840" s="19" t="n">
        <f aca="false">ROUND(F840*K840,2)</f>
        <v>75.9</v>
      </c>
      <c r="M840" s="24" t="n">
        <f aca="false">DATE(YEAR(C840),MONTH(C840),1)</f>
        <v>46113</v>
      </c>
    </row>
    <row r="841" customFormat="false" ht="15" hidden="false" customHeight="false" outlineLevel="0" collapsed="false">
      <c r="A841" s="21" t="s">
        <v>3135</v>
      </c>
      <c r="B841" s="21" t="s">
        <v>3136</v>
      </c>
      <c r="C841" s="23" t="n">
        <v>46127</v>
      </c>
      <c r="D841" s="21" t="s">
        <v>2214</v>
      </c>
      <c r="E841" s="21" t="s">
        <v>2202</v>
      </c>
      <c r="F841" s="12" t="n">
        <v>2</v>
      </c>
      <c r="G841" s="19" t="n">
        <v>60.55</v>
      </c>
      <c r="H841" s="19" t="n">
        <v>35.71</v>
      </c>
      <c r="I841" s="19" t="n">
        <f aca="false">ROUND(F841*G841,2)</f>
        <v>121.1</v>
      </c>
      <c r="J841" s="19" t="n">
        <f aca="false">ROUND(F841*H841,2)</f>
        <v>71.42</v>
      </c>
      <c r="K841" s="19" t="n">
        <f aca="false">INDEX(Pricebook!$L$2:$L$1401,MATCH(D841,Pricebook!$A$2:$A$1401,0))</f>
        <v>64.4</v>
      </c>
      <c r="L841" s="19" t="n">
        <f aca="false">ROUND(F841*K841,2)</f>
        <v>128.8</v>
      </c>
      <c r="M841" s="24" t="n">
        <f aca="false">DATE(YEAR(C841),MONTH(C841),1)</f>
        <v>46113</v>
      </c>
    </row>
    <row r="842" customFormat="false" ht="15" hidden="false" customHeight="false" outlineLevel="0" collapsed="false">
      <c r="A842" s="21" t="s">
        <v>3135</v>
      </c>
      <c r="B842" s="21" t="s">
        <v>3136</v>
      </c>
      <c r="C842" s="23" t="n">
        <v>46127</v>
      </c>
      <c r="D842" s="21" t="s">
        <v>1639</v>
      </c>
      <c r="E842" s="21" t="s">
        <v>1452</v>
      </c>
      <c r="F842" s="12" t="n">
        <v>4</v>
      </c>
      <c r="G842" s="19" t="n">
        <v>200</v>
      </c>
      <c r="H842" s="19" t="n">
        <v>120.98</v>
      </c>
      <c r="I842" s="19" t="n">
        <f aca="false">ROUND(F842*G842,2)</f>
        <v>800</v>
      </c>
      <c r="J842" s="19" t="n">
        <f aca="false">ROUND(F842*H842,2)</f>
        <v>483.92</v>
      </c>
      <c r="K842" s="19" t="n">
        <f aca="false">INDEX(Pricebook!$L$2:$L$1401,MATCH(D842,Pricebook!$A$2:$A$1401,0))</f>
        <v>205.7</v>
      </c>
      <c r="L842" s="19" t="n">
        <f aca="false">ROUND(F842*K842,2)</f>
        <v>822.8</v>
      </c>
      <c r="M842" s="24" t="n">
        <f aca="false">DATE(YEAR(C842),MONTH(C842),1)</f>
        <v>46113</v>
      </c>
    </row>
    <row r="843" customFormat="false" ht="15" hidden="false" customHeight="false" outlineLevel="0" collapsed="false">
      <c r="A843" s="21" t="s">
        <v>3135</v>
      </c>
      <c r="B843" s="21" t="s">
        <v>3136</v>
      </c>
      <c r="C843" s="23" t="n">
        <v>46127</v>
      </c>
      <c r="D843" s="21" t="s">
        <v>2376</v>
      </c>
      <c r="E843" s="21" t="s">
        <v>2202</v>
      </c>
      <c r="F843" s="12" t="n">
        <v>4</v>
      </c>
      <c r="G843" s="19" t="n">
        <v>6.25</v>
      </c>
      <c r="H843" s="19" t="n">
        <v>3.65</v>
      </c>
      <c r="I843" s="19" t="n">
        <f aca="false">ROUND(F843*G843,2)</f>
        <v>25</v>
      </c>
      <c r="J843" s="19" t="n">
        <f aca="false">ROUND(F843*H843,2)</f>
        <v>14.6</v>
      </c>
      <c r="K843" s="19" t="n">
        <f aca="false">INDEX(Pricebook!$L$2:$L$1401,MATCH(D843,Pricebook!$A$2:$A$1401,0))</f>
        <v>6.6</v>
      </c>
      <c r="L843" s="19" t="n">
        <f aca="false">ROUND(F843*K843,2)</f>
        <v>26.4</v>
      </c>
      <c r="M843" s="24" t="n">
        <f aca="false">DATE(YEAR(C843),MONTH(C843),1)</f>
        <v>46113</v>
      </c>
    </row>
    <row r="844" customFormat="false" ht="15" hidden="false" customHeight="false" outlineLevel="0" collapsed="false">
      <c r="A844" s="21" t="s">
        <v>3135</v>
      </c>
      <c r="B844" s="21" t="s">
        <v>3136</v>
      </c>
      <c r="C844" s="23" t="n">
        <v>46127</v>
      </c>
      <c r="D844" s="21" t="s">
        <v>829</v>
      </c>
      <c r="E844" s="21" t="s">
        <v>366</v>
      </c>
      <c r="F844" s="12" t="n">
        <v>1</v>
      </c>
      <c r="G844" s="19" t="n">
        <v>18.55</v>
      </c>
      <c r="H844" s="19" t="n">
        <v>12.73</v>
      </c>
      <c r="I844" s="19" t="n">
        <f aca="false">ROUND(F844*G844,2)</f>
        <v>18.55</v>
      </c>
      <c r="J844" s="19" t="n">
        <f aca="false">ROUND(F844*H844,2)</f>
        <v>12.73</v>
      </c>
      <c r="K844" s="19" t="n">
        <f aca="false">INDEX(Pricebook!$L$2:$L$1401,MATCH(D844,Pricebook!$A$2:$A$1401,0))</f>
        <v>20</v>
      </c>
      <c r="L844" s="19" t="n">
        <f aca="false">ROUND(F844*K844,2)</f>
        <v>20</v>
      </c>
      <c r="M844" s="24" t="n">
        <f aca="false">DATE(YEAR(C844),MONTH(C844),1)</f>
        <v>46113</v>
      </c>
    </row>
    <row r="845" customFormat="false" ht="15" hidden="false" customHeight="false" outlineLevel="0" collapsed="false">
      <c r="A845" s="21" t="s">
        <v>3135</v>
      </c>
      <c r="B845" s="21" t="s">
        <v>3136</v>
      </c>
      <c r="C845" s="23" t="n">
        <v>46127</v>
      </c>
      <c r="D845" s="21" t="s">
        <v>1508</v>
      </c>
      <c r="E845" s="21" t="s">
        <v>1452</v>
      </c>
      <c r="F845" s="12" t="n">
        <v>15</v>
      </c>
      <c r="G845" s="19" t="n">
        <v>29.2</v>
      </c>
      <c r="H845" s="19" t="n">
        <v>17.56</v>
      </c>
      <c r="I845" s="19" t="n">
        <f aca="false">ROUND(F845*G845,2)</f>
        <v>438</v>
      </c>
      <c r="J845" s="19" t="n">
        <f aca="false">ROUND(F845*H845,2)</f>
        <v>263.4</v>
      </c>
      <c r="K845" s="19" t="n">
        <f aca="false">INDEX(Pricebook!$L$2:$L$1401,MATCH(D845,Pricebook!$A$2:$A$1401,0))</f>
        <v>29.85</v>
      </c>
      <c r="L845" s="19" t="n">
        <f aca="false">ROUND(F845*K845,2)</f>
        <v>447.75</v>
      </c>
      <c r="M845" s="24" t="n">
        <f aca="false">DATE(YEAR(C845),MONTH(C845),1)</f>
        <v>46113</v>
      </c>
    </row>
    <row r="846" customFormat="false" ht="15" hidden="false" customHeight="false" outlineLevel="0" collapsed="false">
      <c r="A846" s="21" t="s">
        <v>3135</v>
      </c>
      <c r="B846" s="21" t="s">
        <v>3136</v>
      </c>
      <c r="C846" s="23" t="n">
        <v>46127</v>
      </c>
      <c r="D846" s="21" t="s">
        <v>1903</v>
      </c>
      <c r="E846" s="21" t="s">
        <v>1452</v>
      </c>
      <c r="F846" s="12" t="n">
        <v>2</v>
      </c>
      <c r="G846" s="19" t="n">
        <v>46.75</v>
      </c>
      <c r="H846" s="19" t="n">
        <v>30.5</v>
      </c>
      <c r="I846" s="19" t="n">
        <f aca="false">ROUND(F846*G846,2)</f>
        <v>93.5</v>
      </c>
      <c r="J846" s="19" t="n">
        <f aca="false">ROUND(F846*H846,2)</f>
        <v>61</v>
      </c>
      <c r="K846" s="19" t="n">
        <f aca="false">INDEX(Pricebook!$L$2:$L$1401,MATCH(D846,Pricebook!$A$2:$A$1401,0))</f>
        <v>48.65</v>
      </c>
      <c r="L846" s="19" t="n">
        <f aca="false">ROUND(F846*K846,2)</f>
        <v>97.3</v>
      </c>
      <c r="M846" s="24" t="n">
        <f aca="false">DATE(YEAR(C846),MONTH(C846),1)</f>
        <v>46113</v>
      </c>
    </row>
    <row r="847" customFormat="false" ht="15" hidden="false" customHeight="false" outlineLevel="0" collapsed="false">
      <c r="A847" s="21" t="s">
        <v>3135</v>
      </c>
      <c r="B847" s="21" t="s">
        <v>3136</v>
      </c>
      <c r="C847" s="23" t="n">
        <v>46127</v>
      </c>
      <c r="D847" s="21" t="s">
        <v>2287</v>
      </c>
      <c r="E847" s="21" t="s">
        <v>2202</v>
      </c>
      <c r="F847" s="12" t="n">
        <v>2</v>
      </c>
      <c r="G847" s="19" t="n">
        <v>51.6</v>
      </c>
      <c r="H847" s="19" t="n">
        <v>30.37</v>
      </c>
      <c r="I847" s="19" t="n">
        <f aca="false">ROUND(F847*G847,2)</f>
        <v>103.2</v>
      </c>
      <c r="J847" s="19" t="n">
        <f aca="false">ROUND(F847*H847,2)</f>
        <v>60.74</v>
      </c>
      <c r="K847" s="19" t="n">
        <f aca="false">INDEX(Pricebook!$L$2:$L$1401,MATCH(D847,Pricebook!$A$2:$A$1401,0))</f>
        <v>54.75</v>
      </c>
      <c r="L847" s="19" t="n">
        <f aca="false">ROUND(F847*K847,2)</f>
        <v>109.5</v>
      </c>
      <c r="M847" s="24" t="n">
        <f aca="false">DATE(YEAR(C847),MONTH(C847),1)</f>
        <v>46113</v>
      </c>
    </row>
    <row r="848" customFormat="false" ht="15" hidden="false" customHeight="false" outlineLevel="0" collapsed="false">
      <c r="A848" s="21" t="s">
        <v>3135</v>
      </c>
      <c r="B848" s="21" t="s">
        <v>3136</v>
      </c>
      <c r="C848" s="23" t="n">
        <v>46127</v>
      </c>
      <c r="D848" s="21" t="s">
        <v>2226</v>
      </c>
      <c r="E848" s="21" t="s">
        <v>2202</v>
      </c>
      <c r="F848" s="12" t="n">
        <v>6</v>
      </c>
      <c r="G848" s="19" t="n">
        <v>51.6</v>
      </c>
      <c r="H848" s="19" t="n">
        <v>30.31</v>
      </c>
      <c r="I848" s="19" t="n">
        <f aca="false">ROUND(F848*G848,2)</f>
        <v>309.6</v>
      </c>
      <c r="J848" s="19" t="n">
        <f aca="false">ROUND(F848*H848,2)</f>
        <v>181.86</v>
      </c>
      <c r="K848" s="19" t="n">
        <f aca="false">INDEX(Pricebook!$L$2:$L$1401,MATCH(D848,Pricebook!$A$2:$A$1401,0))</f>
        <v>54.65</v>
      </c>
      <c r="L848" s="19" t="n">
        <f aca="false">ROUND(F848*K848,2)</f>
        <v>327.9</v>
      </c>
      <c r="M848" s="24" t="n">
        <f aca="false">DATE(YEAR(C848),MONTH(C848),1)</f>
        <v>46113</v>
      </c>
    </row>
    <row r="849" customFormat="false" ht="15" hidden="false" customHeight="false" outlineLevel="0" collapsed="false">
      <c r="A849" s="21" t="s">
        <v>3135</v>
      </c>
      <c r="B849" s="21" t="s">
        <v>3136</v>
      </c>
      <c r="C849" s="23" t="n">
        <v>46127</v>
      </c>
      <c r="D849" s="21" t="s">
        <v>727</v>
      </c>
      <c r="E849" s="21" t="s">
        <v>366</v>
      </c>
      <c r="F849" s="12" t="n">
        <v>1</v>
      </c>
      <c r="G849" s="19" t="n">
        <v>40.6</v>
      </c>
      <c r="H849" s="19" t="n">
        <v>28.06</v>
      </c>
      <c r="I849" s="19" t="n">
        <f aca="false">ROUND(F849*G849,2)</f>
        <v>40.6</v>
      </c>
      <c r="J849" s="19" t="n">
        <f aca="false">ROUND(F849*H849,2)</f>
        <v>28.06</v>
      </c>
      <c r="K849" s="19" t="n">
        <f aca="false">INDEX(Pricebook!$L$2:$L$1401,MATCH(D849,Pricebook!$A$2:$A$1401,0))</f>
        <v>44</v>
      </c>
      <c r="L849" s="19" t="n">
        <f aca="false">ROUND(F849*K849,2)</f>
        <v>44</v>
      </c>
      <c r="M849" s="24" t="n">
        <f aca="false">DATE(YEAR(C849),MONTH(C849),1)</f>
        <v>46113</v>
      </c>
    </row>
    <row r="850" customFormat="false" ht="15" hidden="false" customHeight="false" outlineLevel="0" collapsed="false">
      <c r="A850" s="21" t="s">
        <v>3137</v>
      </c>
      <c r="B850" s="21" t="s">
        <v>3081</v>
      </c>
      <c r="C850" s="23" t="n">
        <v>46127</v>
      </c>
      <c r="D850" s="21" t="s">
        <v>585</v>
      </c>
      <c r="E850" s="21" t="s">
        <v>366</v>
      </c>
      <c r="F850" s="12" t="n">
        <v>4</v>
      </c>
      <c r="G850" s="19" t="n">
        <v>15.8</v>
      </c>
      <c r="H850" s="19" t="n">
        <v>10.96</v>
      </c>
      <c r="I850" s="19" t="n">
        <f aca="false">ROUND(F850*G850,2)</f>
        <v>63.2</v>
      </c>
      <c r="J850" s="19" t="n">
        <f aca="false">ROUND(F850*H850,2)</f>
        <v>43.84</v>
      </c>
      <c r="K850" s="19" t="n">
        <f aca="false">INDEX(Pricebook!$L$2:$L$1401,MATCH(D850,Pricebook!$A$2:$A$1401,0))</f>
        <v>17.2</v>
      </c>
      <c r="L850" s="19" t="n">
        <f aca="false">ROUND(F850*K850,2)</f>
        <v>68.8</v>
      </c>
      <c r="M850" s="24" t="n">
        <f aca="false">DATE(YEAR(C850),MONTH(C850),1)</f>
        <v>46113</v>
      </c>
    </row>
    <row r="851" customFormat="false" ht="15" hidden="false" customHeight="false" outlineLevel="0" collapsed="false">
      <c r="A851" s="21" t="s">
        <v>3137</v>
      </c>
      <c r="B851" s="21" t="s">
        <v>3081</v>
      </c>
      <c r="C851" s="23" t="n">
        <v>46127</v>
      </c>
      <c r="D851" s="21" t="s">
        <v>2464</v>
      </c>
      <c r="E851" s="21" t="s">
        <v>2466</v>
      </c>
      <c r="F851" s="12" t="n">
        <v>3</v>
      </c>
      <c r="G851" s="19" t="n">
        <v>31.2</v>
      </c>
      <c r="H851" s="19" t="n">
        <v>19.01</v>
      </c>
      <c r="I851" s="19" t="n">
        <f aca="false">ROUND(F851*G851,2)</f>
        <v>93.6</v>
      </c>
      <c r="J851" s="19" t="n">
        <f aca="false">ROUND(F851*H851,2)</f>
        <v>57.03</v>
      </c>
      <c r="K851" s="19" t="n">
        <f aca="false">INDEX(Pricebook!$L$2:$L$1401,MATCH(D851,Pricebook!$A$2:$A$1401,0))</f>
        <v>32.5</v>
      </c>
      <c r="L851" s="19" t="n">
        <f aca="false">ROUND(F851*K851,2)</f>
        <v>97.5</v>
      </c>
      <c r="M851" s="24" t="n">
        <f aca="false">DATE(YEAR(C851),MONTH(C851),1)</f>
        <v>46113</v>
      </c>
    </row>
    <row r="852" customFormat="false" ht="15" hidden="false" customHeight="false" outlineLevel="0" collapsed="false">
      <c r="A852" s="21" t="s">
        <v>3137</v>
      </c>
      <c r="B852" s="21" t="s">
        <v>3081</v>
      </c>
      <c r="C852" s="23" t="n">
        <v>46127</v>
      </c>
      <c r="D852" s="21" t="s">
        <v>326</v>
      </c>
      <c r="E852" s="21" t="s">
        <v>108</v>
      </c>
      <c r="F852" s="12" t="n">
        <v>1</v>
      </c>
      <c r="G852" s="19" t="n">
        <v>266.15</v>
      </c>
      <c r="H852" s="19" t="n">
        <v>194.26</v>
      </c>
      <c r="I852" s="19" t="n">
        <f aca="false">ROUND(F852*G852,2)</f>
        <v>266.15</v>
      </c>
      <c r="J852" s="19" t="n">
        <f aca="false">ROUND(F852*H852,2)</f>
        <v>194.26</v>
      </c>
      <c r="K852" s="19" t="n">
        <f aca="false">INDEX(Pricebook!$L$2:$L$1401,MATCH(D852,Pricebook!$A$2:$A$1401,0))</f>
        <v>292.8</v>
      </c>
      <c r="L852" s="19" t="n">
        <f aca="false">ROUND(F852*K852,2)</f>
        <v>292.8</v>
      </c>
      <c r="M852" s="24" t="n">
        <f aca="false">DATE(YEAR(C852),MONTH(C852),1)</f>
        <v>46113</v>
      </c>
    </row>
    <row r="853" customFormat="false" ht="15" hidden="false" customHeight="false" outlineLevel="0" collapsed="false">
      <c r="A853" s="21" t="s">
        <v>3137</v>
      </c>
      <c r="B853" s="21" t="s">
        <v>3081</v>
      </c>
      <c r="C853" s="23" t="n">
        <v>46127</v>
      </c>
      <c r="D853" s="21" t="s">
        <v>1420</v>
      </c>
      <c r="E853" s="21" t="s">
        <v>971</v>
      </c>
      <c r="F853" s="12" t="n">
        <v>2</v>
      </c>
      <c r="G853" s="19" t="n">
        <v>1292.9</v>
      </c>
      <c r="H853" s="19" t="n">
        <v>946.14</v>
      </c>
      <c r="I853" s="19" t="n">
        <f aca="false">ROUND(F853*G853,2)</f>
        <v>2585.8</v>
      </c>
      <c r="J853" s="19" t="n">
        <f aca="false">ROUND(F853*H853,2)</f>
        <v>1892.28</v>
      </c>
      <c r="K853" s="19" t="n">
        <f aca="false">INDEX(Pricebook!$L$2:$L$1401,MATCH(D853,Pricebook!$A$2:$A$1401,0))</f>
        <v>1490.05</v>
      </c>
      <c r="L853" s="19" t="n">
        <f aca="false">ROUND(F853*K853,2)</f>
        <v>2980.1</v>
      </c>
      <c r="M853" s="24" t="n">
        <f aca="false">DATE(YEAR(C853),MONTH(C853),1)</f>
        <v>46113</v>
      </c>
    </row>
    <row r="854" customFormat="false" ht="15" hidden="false" customHeight="false" outlineLevel="0" collapsed="false">
      <c r="A854" s="21" t="s">
        <v>3137</v>
      </c>
      <c r="B854" s="21" t="s">
        <v>3081</v>
      </c>
      <c r="C854" s="23" t="n">
        <v>46127</v>
      </c>
      <c r="D854" s="21" t="s">
        <v>275</v>
      </c>
      <c r="E854" s="21" t="s">
        <v>108</v>
      </c>
      <c r="F854" s="12" t="n">
        <v>1</v>
      </c>
      <c r="G854" s="19" t="n">
        <v>11.6</v>
      </c>
      <c r="H854" s="19" t="n">
        <v>8.38</v>
      </c>
      <c r="I854" s="19" t="n">
        <f aca="false">ROUND(F854*G854,2)</f>
        <v>11.6</v>
      </c>
      <c r="J854" s="19" t="n">
        <f aca="false">ROUND(F854*H854,2)</f>
        <v>8.38</v>
      </c>
      <c r="K854" s="19" t="n">
        <f aca="false">INDEX(Pricebook!$L$2:$L$1401,MATCH(D854,Pricebook!$A$2:$A$1401,0))</f>
        <v>12.65</v>
      </c>
      <c r="L854" s="19" t="n">
        <f aca="false">ROUND(F854*K854,2)</f>
        <v>12.65</v>
      </c>
      <c r="M854" s="24" t="n">
        <f aca="false">DATE(YEAR(C854),MONTH(C854),1)</f>
        <v>46113</v>
      </c>
    </row>
    <row r="855" customFormat="false" ht="15" hidden="false" customHeight="false" outlineLevel="0" collapsed="false">
      <c r="A855" s="21" t="s">
        <v>3137</v>
      </c>
      <c r="B855" s="21" t="s">
        <v>3081</v>
      </c>
      <c r="C855" s="23" t="n">
        <v>46127</v>
      </c>
      <c r="D855" s="21" t="s">
        <v>863</v>
      </c>
      <c r="E855" s="21" t="s">
        <v>366</v>
      </c>
      <c r="F855" s="12" t="n">
        <v>2</v>
      </c>
      <c r="G855" s="19" t="n">
        <v>126.4</v>
      </c>
      <c r="H855" s="19" t="n">
        <v>96.52</v>
      </c>
      <c r="I855" s="19" t="n">
        <f aca="false">ROUND(F855*G855,2)</f>
        <v>252.8</v>
      </c>
      <c r="J855" s="19" t="n">
        <f aca="false">ROUND(F855*H855,2)</f>
        <v>193.04</v>
      </c>
      <c r="K855" s="19" t="n">
        <f aca="false">INDEX(Pricebook!$L$2:$L$1401,MATCH(D855,Pricebook!$A$2:$A$1401,0))</f>
        <v>137.05</v>
      </c>
      <c r="L855" s="19" t="n">
        <f aca="false">ROUND(F855*K855,2)</f>
        <v>274.1</v>
      </c>
      <c r="M855" s="24" t="n">
        <f aca="false">DATE(YEAR(C855),MONTH(C855),1)</f>
        <v>46113</v>
      </c>
    </row>
    <row r="856" customFormat="false" ht="15" hidden="false" customHeight="false" outlineLevel="0" collapsed="false">
      <c r="A856" s="21" t="s">
        <v>3137</v>
      </c>
      <c r="B856" s="21" t="s">
        <v>3081</v>
      </c>
      <c r="C856" s="23" t="n">
        <v>46127</v>
      </c>
      <c r="D856" s="21" t="s">
        <v>2531</v>
      </c>
      <c r="E856" s="21" t="s">
        <v>2466</v>
      </c>
      <c r="F856" s="12" t="n">
        <v>2</v>
      </c>
      <c r="G856" s="19" t="n">
        <v>31.5</v>
      </c>
      <c r="H856" s="19" t="n">
        <v>18.99</v>
      </c>
      <c r="I856" s="19" t="n">
        <f aca="false">ROUND(F856*G856,2)</f>
        <v>63</v>
      </c>
      <c r="J856" s="19" t="n">
        <f aca="false">ROUND(F856*H856,2)</f>
        <v>37.98</v>
      </c>
      <c r="K856" s="19" t="n">
        <f aca="false">INDEX(Pricebook!$L$2:$L$1401,MATCH(D856,Pricebook!$A$2:$A$1401,0))</f>
        <v>32.45</v>
      </c>
      <c r="L856" s="19" t="n">
        <f aca="false">ROUND(F856*K856,2)</f>
        <v>64.9</v>
      </c>
      <c r="M856" s="24" t="n">
        <f aca="false">DATE(YEAR(C856),MONTH(C856),1)</f>
        <v>46113</v>
      </c>
    </row>
    <row r="857" customFormat="false" ht="15" hidden="false" customHeight="false" outlineLevel="0" collapsed="false">
      <c r="A857" s="21" t="s">
        <v>3137</v>
      </c>
      <c r="B857" s="21" t="s">
        <v>3081</v>
      </c>
      <c r="C857" s="23" t="n">
        <v>46127</v>
      </c>
      <c r="D857" s="21" t="s">
        <v>2499</v>
      </c>
      <c r="E857" s="21" t="s">
        <v>2466</v>
      </c>
      <c r="F857" s="12" t="n">
        <v>1</v>
      </c>
      <c r="G857" s="19" t="n">
        <v>49.5</v>
      </c>
      <c r="H857" s="19" t="n">
        <v>29.94</v>
      </c>
      <c r="I857" s="19" t="n">
        <f aca="false">ROUND(F857*G857,2)</f>
        <v>49.5</v>
      </c>
      <c r="J857" s="19" t="n">
        <f aca="false">ROUND(F857*H857,2)</f>
        <v>29.94</v>
      </c>
      <c r="K857" s="19" t="n">
        <f aca="false">INDEX(Pricebook!$L$2:$L$1401,MATCH(D857,Pricebook!$A$2:$A$1401,0))</f>
        <v>51.15</v>
      </c>
      <c r="L857" s="19" t="n">
        <f aca="false">ROUND(F857*K857,2)</f>
        <v>51.15</v>
      </c>
      <c r="M857" s="24" t="n">
        <f aca="false">DATE(YEAR(C857),MONTH(C857),1)</f>
        <v>46113</v>
      </c>
    </row>
    <row r="858" customFormat="false" ht="15" hidden="false" customHeight="false" outlineLevel="0" collapsed="false">
      <c r="A858" s="21" t="s">
        <v>3137</v>
      </c>
      <c r="B858" s="21" t="s">
        <v>3081</v>
      </c>
      <c r="C858" s="23" t="n">
        <v>46127</v>
      </c>
      <c r="D858" s="21" t="s">
        <v>982</v>
      </c>
      <c r="E858" s="21" t="s">
        <v>971</v>
      </c>
      <c r="F858" s="12" t="n">
        <v>3</v>
      </c>
      <c r="G858" s="19" t="n">
        <v>40.1</v>
      </c>
      <c r="H858" s="19" t="n">
        <v>29.53</v>
      </c>
      <c r="I858" s="19" t="n">
        <f aca="false">ROUND(F858*G858,2)</f>
        <v>120.3</v>
      </c>
      <c r="J858" s="19" t="n">
        <f aca="false">ROUND(F858*H858,2)</f>
        <v>88.59</v>
      </c>
      <c r="K858" s="19" t="n">
        <f aca="false">INDEX(Pricebook!$L$2:$L$1401,MATCH(D858,Pricebook!$A$2:$A$1401,0))</f>
        <v>46.55</v>
      </c>
      <c r="L858" s="19" t="n">
        <f aca="false">ROUND(F858*K858,2)</f>
        <v>139.65</v>
      </c>
      <c r="M858" s="24" t="n">
        <f aca="false">DATE(YEAR(C858),MONTH(C858),1)</f>
        <v>46113</v>
      </c>
    </row>
    <row r="859" customFormat="false" ht="15" hidden="false" customHeight="false" outlineLevel="0" collapsed="false">
      <c r="A859" s="21" t="s">
        <v>3138</v>
      </c>
      <c r="B859" s="21" t="s">
        <v>3139</v>
      </c>
      <c r="C859" s="23" t="n">
        <v>46128</v>
      </c>
      <c r="D859" s="21" t="s">
        <v>275</v>
      </c>
      <c r="E859" s="21" t="s">
        <v>108</v>
      </c>
      <c r="F859" s="12" t="n">
        <v>3</v>
      </c>
      <c r="G859" s="19" t="n">
        <v>11.6</v>
      </c>
      <c r="H859" s="19" t="n">
        <v>8.38</v>
      </c>
      <c r="I859" s="19" t="n">
        <f aca="false">ROUND(F859*G859,2)</f>
        <v>34.8</v>
      </c>
      <c r="J859" s="19" t="n">
        <f aca="false">ROUND(F859*H859,2)</f>
        <v>25.14</v>
      </c>
      <c r="K859" s="19" t="n">
        <f aca="false">INDEX(Pricebook!$L$2:$L$1401,MATCH(D859,Pricebook!$A$2:$A$1401,0))</f>
        <v>12.65</v>
      </c>
      <c r="L859" s="19" t="n">
        <f aca="false">ROUND(F859*K859,2)</f>
        <v>37.95</v>
      </c>
      <c r="M859" s="24" t="n">
        <f aca="false">DATE(YEAR(C859),MONTH(C859),1)</f>
        <v>46113</v>
      </c>
    </row>
    <row r="860" customFormat="false" ht="15" hidden="false" customHeight="false" outlineLevel="0" collapsed="false">
      <c r="A860" s="21" t="s">
        <v>3138</v>
      </c>
      <c r="B860" s="21" t="s">
        <v>3139</v>
      </c>
      <c r="C860" s="23" t="n">
        <v>46128</v>
      </c>
      <c r="D860" s="21" t="s">
        <v>254</v>
      </c>
      <c r="E860" s="21" t="s">
        <v>108</v>
      </c>
      <c r="F860" s="12" t="n">
        <v>4</v>
      </c>
      <c r="G860" s="19" t="n">
        <v>10.1</v>
      </c>
      <c r="H860" s="19" t="n">
        <v>8.01</v>
      </c>
      <c r="I860" s="19" t="n">
        <f aca="false">ROUND(F860*G860,2)</f>
        <v>40.4</v>
      </c>
      <c r="J860" s="19" t="n">
        <f aca="false">ROUND(F860*H860,2)</f>
        <v>32.04</v>
      </c>
      <c r="K860" s="19" t="n">
        <f aca="false">INDEX(Pricebook!$L$2:$L$1401,MATCH(D860,Pricebook!$A$2:$A$1401,0))</f>
        <v>11.15</v>
      </c>
      <c r="L860" s="19" t="n">
        <f aca="false">ROUND(F860*K860,2)</f>
        <v>44.6</v>
      </c>
      <c r="M860" s="24" t="n">
        <f aca="false">DATE(YEAR(C860),MONTH(C860),1)</f>
        <v>46113</v>
      </c>
    </row>
    <row r="861" customFormat="false" ht="15" hidden="false" customHeight="false" outlineLevel="0" collapsed="false">
      <c r="A861" s="21" t="s">
        <v>3138</v>
      </c>
      <c r="B861" s="21" t="s">
        <v>3139</v>
      </c>
      <c r="C861" s="23" t="n">
        <v>46128</v>
      </c>
      <c r="D861" s="21" t="s">
        <v>296</v>
      </c>
      <c r="E861" s="21" t="s">
        <v>108</v>
      </c>
      <c r="F861" s="12" t="n">
        <v>1</v>
      </c>
      <c r="G861" s="19" t="n">
        <v>72.9</v>
      </c>
      <c r="H861" s="19" t="n">
        <v>52.8</v>
      </c>
      <c r="I861" s="19" t="n">
        <f aca="false">ROUND(F861*G861,2)</f>
        <v>72.9</v>
      </c>
      <c r="J861" s="19" t="n">
        <f aca="false">ROUND(F861*H861,2)</f>
        <v>52.8</v>
      </c>
      <c r="K861" s="19" t="n">
        <f aca="false">INDEX(Pricebook!$L$2:$L$1401,MATCH(D861,Pricebook!$A$2:$A$1401,0))</f>
        <v>79.65</v>
      </c>
      <c r="L861" s="19" t="n">
        <f aca="false">ROUND(F861*K861,2)</f>
        <v>79.65</v>
      </c>
      <c r="M861" s="24" t="n">
        <f aca="false">DATE(YEAR(C861),MONTH(C861),1)</f>
        <v>46113</v>
      </c>
    </row>
    <row r="862" customFormat="false" ht="15" hidden="false" customHeight="false" outlineLevel="0" collapsed="false">
      <c r="A862" s="21" t="s">
        <v>3138</v>
      </c>
      <c r="B862" s="21" t="s">
        <v>3139</v>
      </c>
      <c r="C862" s="23" t="n">
        <v>46128</v>
      </c>
      <c r="D862" s="21" t="s">
        <v>2870</v>
      </c>
      <c r="E862" s="21" t="s">
        <v>2748</v>
      </c>
      <c r="F862" s="12" t="n">
        <v>3</v>
      </c>
      <c r="G862" s="19" t="n">
        <v>94.55</v>
      </c>
      <c r="H862" s="19" t="n">
        <v>53.5</v>
      </c>
      <c r="I862" s="19" t="n">
        <f aca="false">ROUND(F862*G862,2)</f>
        <v>283.65</v>
      </c>
      <c r="J862" s="19" t="n">
        <f aca="false">ROUND(F862*H862,2)</f>
        <v>160.5</v>
      </c>
      <c r="K862" s="19" t="n">
        <f aca="false">INDEX(Pricebook!$L$2:$L$1401,MATCH(D862,Pricebook!$A$2:$A$1401,0))</f>
        <v>103.2</v>
      </c>
      <c r="L862" s="19" t="n">
        <f aca="false">ROUND(F862*K862,2)</f>
        <v>309.6</v>
      </c>
      <c r="M862" s="24" t="n">
        <f aca="false">DATE(YEAR(C862),MONTH(C862),1)</f>
        <v>46113</v>
      </c>
    </row>
    <row r="863" customFormat="false" ht="15" hidden="false" customHeight="false" outlineLevel="0" collapsed="false">
      <c r="A863" s="21" t="s">
        <v>3138</v>
      </c>
      <c r="B863" s="21" t="s">
        <v>3139</v>
      </c>
      <c r="C863" s="23" t="n">
        <v>46128</v>
      </c>
      <c r="D863" s="21" t="s">
        <v>287</v>
      </c>
      <c r="E863" s="21" t="s">
        <v>108</v>
      </c>
      <c r="F863" s="12" t="n">
        <v>3</v>
      </c>
      <c r="G863" s="19" t="n">
        <v>17.4</v>
      </c>
      <c r="H863" s="19" t="n">
        <v>12.71</v>
      </c>
      <c r="I863" s="19" t="n">
        <f aca="false">ROUND(F863*G863,2)</f>
        <v>52.2</v>
      </c>
      <c r="J863" s="19" t="n">
        <f aca="false">ROUND(F863*H863,2)</f>
        <v>38.13</v>
      </c>
      <c r="K863" s="19" t="n">
        <f aca="false">INDEX(Pricebook!$L$2:$L$1401,MATCH(D863,Pricebook!$A$2:$A$1401,0))</f>
        <v>19.15</v>
      </c>
      <c r="L863" s="19" t="n">
        <f aca="false">ROUND(F863*K863,2)</f>
        <v>57.45</v>
      </c>
      <c r="M863" s="24" t="n">
        <f aca="false">DATE(YEAR(C863),MONTH(C863),1)</f>
        <v>46113</v>
      </c>
    </row>
    <row r="864" customFormat="false" ht="15" hidden="false" customHeight="false" outlineLevel="0" collapsed="false">
      <c r="A864" s="21" t="s">
        <v>3138</v>
      </c>
      <c r="B864" s="21" t="s">
        <v>3139</v>
      </c>
      <c r="C864" s="23" t="n">
        <v>46128</v>
      </c>
      <c r="D864" s="21" t="s">
        <v>420</v>
      </c>
      <c r="E864" s="21" t="s">
        <v>366</v>
      </c>
      <c r="F864" s="12" t="n">
        <v>6</v>
      </c>
      <c r="G864" s="19" t="n">
        <v>8.75</v>
      </c>
      <c r="H864" s="19" t="n">
        <v>6.57</v>
      </c>
      <c r="I864" s="19" t="n">
        <f aca="false">ROUND(F864*G864,2)</f>
        <v>52.5</v>
      </c>
      <c r="J864" s="19" t="n">
        <f aca="false">ROUND(F864*H864,2)</f>
        <v>39.42</v>
      </c>
      <c r="K864" s="19" t="n">
        <f aca="false">INDEX(Pricebook!$L$2:$L$1401,MATCH(D864,Pricebook!$A$2:$A$1401,0))</f>
        <v>9.35</v>
      </c>
      <c r="L864" s="19" t="n">
        <f aca="false">ROUND(F864*K864,2)</f>
        <v>56.1</v>
      </c>
      <c r="M864" s="24" t="n">
        <f aca="false">DATE(YEAR(C864),MONTH(C864),1)</f>
        <v>46113</v>
      </c>
    </row>
    <row r="865" customFormat="false" ht="15" hidden="false" customHeight="false" outlineLevel="0" collapsed="false">
      <c r="A865" s="21" t="s">
        <v>3138</v>
      </c>
      <c r="B865" s="21" t="s">
        <v>3139</v>
      </c>
      <c r="C865" s="23" t="n">
        <v>46128</v>
      </c>
      <c r="D865" s="21" t="s">
        <v>360</v>
      </c>
      <c r="E865" s="21" t="s">
        <v>108</v>
      </c>
      <c r="F865" s="12" t="n">
        <v>2</v>
      </c>
      <c r="G865" s="19" t="n">
        <v>23</v>
      </c>
      <c r="H865" s="19" t="n">
        <v>17.51</v>
      </c>
      <c r="I865" s="19" t="n">
        <f aca="false">ROUND(F865*G865,2)</f>
        <v>46</v>
      </c>
      <c r="J865" s="19" t="n">
        <f aca="false">ROUND(F865*H865,2)</f>
        <v>35.02</v>
      </c>
      <c r="K865" s="19" t="n">
        <f aca="false">INDEX(Pricebook!$L$2:$L$1401,MATCH(D865,Pricebook!$A$2:$A$1401,0))</f>
        <v>25</v>
      </c>
      <c r="L865" s="19" t="n">
        <f aca="false">ROUND(F865*K865,2)</f>
        <v>50</v>
      </c>
      <c r="M865" s="24" t="n">
        <f aca="false">DATE(YEAR(C865),MONTH(C865),1)</f>
        <v>46113</v>
      </c>
    </row>
    <row r="866" customFormat="false" ht="15" hidden="false" customHeight="false" outlineLevel="0" collapsed="false">
      <c r="A866" s="21" t="s">
        <v>3138</v>
      </c>
      <c r="B866" s="21" t="s">
        <v>3139</v>
      </c>
      <c r="C866" s="23" t="n">
        <v>46128</v>
      </c>
      <c r="D866" s="21" t="s">
        <v>2755</v>
      </c>
      <c r="E866" s="21" t="s">
        <v>2748</v>
      </c>
      <c r="F866" s="12" t="n">
        <v>5</v>
      </c>
      <c r="G866" s="19" t="n">
        <v>2.8</v>
      </c>
      <c r="H866" s="19" t="n">
        <v>1.57</v>
      </c>
      <c r="I866" s="19" t="n">
        <f aca="false">ROUND(F866*G866,2)</f>
        <v>14</v>
      </c>
      <c r="J866" s="19" t="n">
        <f aca="false">ROUND(F866*H866,2)</f>
        <v>7.85</v>
      </c>
      <c r="K866" s="19" t="n">
        <f aca="false">INDEX(Pricebook!$L$2:$L$1401,MATCH(D866,Pricebook!$A$2:$A$1401,0))</f>
        <v>3.05</v>
      </c>
      <c r="L866" s="19" t="n">
        <f aca="false">ROUND(F866*K866,2)</f>
        <v>15.25</v>
      </c>
      <c r="M866" s="24" t="n">
        <f aca="false">DATE(YEAR(C866),MONTH(C866),1)</f>
        <v>46113</v>
      </c>
    </row>
    <row r="867" customFormat="false" ht="15" hidden="false" customHeight="false" outlineLevel="0" collapsed="false">
      <c r="A867" s="21" t="s">
        <v>3138</v>
      </c>
      <c r="B867" s="21" t="s">
        <v>3139</v>
      </c>
      <c r="C867" s="23" t="n">
        <v>46128</v>
      </c>
      <c r="D867" s="21" t="s">
        <v>135</v>
      </c>
      <c r="E867" s="21" t="s">
        <v>108</v>
      </c>
      <c r="F867" s="12" t="n">
        <v>1</v>
      </c>
      <c r="G867" s="19" t="n">
        <v>304</v>
      </c>
      <c r="H867" s="19" t="n">
        <v>222.31</v>
      </c>
      <c r="I867" s="19" t="n">
        <f aca="false">ROUND(F867*G867,2)</f>
        <v>304</v>
      </c>
      <c r="J867" s="19" t="n">
        <f aca="false">ROUND(F867*H867,2)</f>
        <v>222.31</v>
      </c>
      <c r="K867" s="19" t="n">
        <f aca="false">INDEX(Pricebook!$L$2:$L$1401,MATCH(D867,Pricebook!$A$2:$A$1401,0))</f>
        <v>335.3</v>
      </c>
      <c r="L867" s="19" t="n">
        <f aca="false">ROUND(F867*K867,2)</f>
        <v>335.3</v>
      </c>
      <c r="M867" s="24" t="n">
        <f aca="false">DATE(YEAR(C867),MONTH(C867),1)</f>
        <v>46113</v>
      </c>
    </row>
    <row r="868" customFormat="false" ht="15" hidden="false" customHeight="false" outlineLevel="0" collapsed="false">
      <c r="A868" s="21" t="s">
        <v>3138</v>
      </c>
      <c r="B868" s="21" t="s">
        <v>3139</v>
      </c>
      <c r="C868" s="23" t="n">
        <v>46128</v>
      </c>
      <c r="D868" s="21" t="s">
        <v>1012</v>
      </c>
      <c r="E868" s="21" t="s">
        <v>971</v>
      </c>
      <c r="F868" s="12" t="n">
        <v>39</v>
      </c>
      <c r="G868" s="19" t="n">
        <v>2.45</v>
      </c>
      <c r="H868" s="19" t="n">
        <v>1.81</v>
      </c>
      <c r="I868" s="19" t="n">
        <f aca="false">ROUND(F868*G868,2)</f>
        <v>95.55</v>
      </c>
      <c r="J868" s="19" t="n">
        <f aca="false">ROUND(F868*H868,2)</f>
        <v>70.59</v>
      </c>
      <c r="K868" s="19" t="n">
        <f aca="false">INDEX(Pricebook!$L$2:$L$1401,MATCH(D868,Pricebook!$A$2:$A$1401,0))</f>
        <v>2.85</v>
      </c>
      <c r="L868" s="19" t="n">
        <f aca="false">ROUND(F868*K868,2)</f>
        <v>111.15</v>
      </c>
      <c r="M868" s="24" t="n">
        <f aca="false">DATE(YEAR(C868),MONTH(C868),1)</f>
        <v>46113</v>
      </c>
    </row>
    <row r="869" customFormat="false" ht="15" hidden="false" customHeight="false" outlineLevel="0" collapsed="false">
      <c r="A869" s="21" t="s">
        <v>3138</v>
      </c>
      <c r="B869" s="21" t="s">
        <v>3139</v>
      </c>
      <c r="C869" s="23" t="n">
        <v>46128</v>
      </c>
      <c r="D869" s="21" t="s">
        <v>533</v>
      </c>
      <c r="E869" s="21" t="s">
        <v>366</v>
      </c>
      <c r="F869" s="12" t="n">
        <v>1</v>
      </c>
      <c r="G869" s="19" t="n">
        <v>15.55</v>
      </c>
      <c r="H869" s="19" t="n">
        <v>10.58</v>
      </c>
      <c r="I869" s="19" t="n">
        <f aca="false">ROUND(F869*G869,2)</f>
        <v>15.55</v>
      </c>
      <c r="J869" s="19" t="n">
        <f aca="false">ROUND(F869*H869,2)</f>
        <v>10.58</v>
      </c>
      <c r="K869" s="19" t="n">
        <f aca="false">INDEX(Pricebook!$L$2:$L$1401,MATCH(D869,Pricebook!$A$2:$A$1401,0))</f>
        <v>16.6</v>
      </c>
      <c r="L869" s="19" t="n">
        <f aca="false">ROUND(F869*K869,2)</f>
        <v>16.6</v>
      </c>
      <c r="M869" s="24" t="n">
        <f aca="false">DATE(YEAR(C869),MONTH(C869),1)</f>
        <v>46113</v>
      </c>
    </row>
    <row r="870" customFormat="false" ht="15" hidden="false" customHeight="false" outlineLevel="0" collapsed="false">
      <c r="A870" s="21" t="s">
        <v>3138</v>
      </c>
      <c r="B870" s="21" t="s">
        <v>3139</v>
      </c>
      <c r="C870" s="23" t="n">
        <v>46128</v>
      </c>
      <c r="D870" s="21" t="s">
        <v>2780</v>
      </c>
      <c r="E870" s="21" t="s">
        <v>2748</v>
      </c>
      <c r="F870" s="12" t="n">
        <v>10</v>
      </c>
      <c r="G870" s="19" t="n">
        <v>4.05</v>
      </c>
      <c r="H870" s="19" t="n">
        <v>2.26</v>
      </c>
      <c r="I870" s="19" t="n">
        <f aca="false">ROUND(F870*G870,2)</f>
        <v>40.5</v>
      </c>
      <c r="J870" s="19" t="n">
        <f aca="false">ROUND(F870*H870,2)</f>
        <v>22.6</v>
      </c>
      <c r="K870" s="19" t="n">
        <f aca="false">INDEX(Pricebook!$L$2:$L$1401,MATCH(D870,Pricebook!$A$2:$A$1401,0))</f>
        <v>4.4</v>
      </c>
      <c r="L870" s="19" t="n">
        <f aca="false">ROUND(F870*K870,2)</f>
        <v>44</v>
      </c>
      <c r="M870" s="24" t="n">
        <f aca="false">DATE(YEAR(C870),MONTH(C870),1)</f>
        <v>46113</v>
      </c>
    </row>
    <row r="871" customFormat="false" ht="15" hidden="false" customHeight="false" outlineLevel="0" collapsed="false">
      <c r="A871" s="21" t="s">
        <v>3138</v>
      </c>
      <c r="B871" s="21" t="s">
        <v>3139</v>
      </c>
      <c r="C871" s="23" t="n">
        <v>46128</v>
      </c>
      <c r="D871" s="21" t="s">
        <v>1178</v>
      </c>
      <c r="E871" s="21" t="s">
        <v>971</v>
      </c>
      <c r="F871" s="12" t="n">
        <v>7</v>
      </c>
      <c r="G871" s="19" t="n">
        <v>30</v>
      </c>
      <c r="H871" s="19" t="n">
        <v>22.39</v>
      </c>
      <c r="I871" s="19" t="n">
        <f aca="false">ROUND(F871*G871,2)</f>
        <v>210</v>
      </c>
      <c r="J871" s="19" t="n">
        <f aca="false">ROUND(F871*H871,2)</f>
        <v>156.73</v>
      </c>
      <c r="K871" s="19" t="n">
        <f aca="false">INDEX(Pricebook!$L$2:$L$1401,MATCH(D871,Pricebook!$A$2:$A$1401,0))</f>
        <v>35.3</v>
      </c>
      <c r="L871" s="19" t="n">
        <f aca="false">ROUND(F871*K871,2)</f>
        <v>247.1</v>
      </c>
      <c r="M871" s="24" t="n">
        <f aca="false">DATE(YEAR(C871),MONTH(C871),1)</f>
        <v>46113</v>
      </c>
    </row>
    <row r="872" customFormat="false" ht="15" hidden="false" customHeight="false" outlineLevel="0" collapsed="false">
      <c r="A872" s="21" t="s">
        <v>3138</v>
      </c>
      <c r="B872" s="21" t="s">
        <v>3139</v>
      </c>
      <c r="C872" s="23" t="n">
        <v>46128</v>
      </c>
      <c r="D872" s="21" t="s">
        <v>124</v>
      </c>
      <c r="E872" s="21" t="s">
        <v>108</v>
      </c>
      <c r="F872" s="12" t="n">
        <v>1</v>
      </c>
      <c r="G872" s="19" t="n">
        <v>62.45</v>
      </c>
      <c r="H872" s="19" t="n">
        <v>44.72</v>
      </c>
      <c r="I872" s="19" t="n">
        <f aca="false">ROUND(F872*G872,2)</f>
        <v>62.45</v>
      </c>
      <c r="J872" s="19" t="n">
        <f aca="false">ROUND(F872*H872,2)</f>
        <v>44.72</v>
      </c>
      <c r="K872" s="19" t="n">
        <f aca="false">INDEX(Pricebook!$L$2:$L$1401,MATCH(D872,Pricebook!$A$2:$A$1401,0))</f>
        <v>67.5</v>
      </c>
      <c r="L872" s="19" t="n">
        <f aca="false">ROUND(F872*K872,2)</f>
        <v>67.5</v>
      </c>
      <c r="M872" s="24" t="n">
        <f aca="false">DATE(YEAR(C872),MONTH(C872),1)</f>
        <v>46113</v>
      </c>
    </row>
    <row r="873" customFormat="false" ht="15" hidden="false" customHeight="false" outlineLevel="0" collapsed="false">
      <c r="A873" s="21" t="s">
        <v>3138</v>
      </c>
      <c r="B873" s="21" t="s">
        <v>3139</v>
      </c>
      <c r="C873" s="23" t="n">
        <v>46128</v>
      </c>
      <c r="D873" s="21" t="s">
        <v>593</v>
      </c>
      <c r="E873" s="21" t="s">
        <v>366</v>
      </c>
      <c r="F873" s="12" t="n">
        <v>2</v>
      </c>
      <c r="G873" s="19" t="n">
        <v>140.75</v>
      </c>
      <c r="H873" s="19" t="n">
        <v>96.57</v>
      </c>
      <c r="I873" s="19" t="n">
        <f aca="false">ROUND(F873*G873,2)</f>
        <v>281.5</v>
      </c>
      <c r="J873" s="19" t="n">
        <f aca="false">ROUND(F873*H873,2)</f>
        <v>193.14</v>
      </c>
      <c r="K873" s="19" t="n">
        <f aca="false">INDEX(Pricebook!$L$2:$L$1401,MATCH(D873,Pricebook!$A$2:$A$1401,0))</f>
        <v>151.45</v>
      </c>
      <c r="L873" s="19" t="n">
        <f aca="false">ROUND(F873*K873,2)</f>
        <v>302.9</v>
      </c>
      <c r="M873" s="24" t="n">
        <f aca="false">DATE(YEAR(C873),MONTH(C873),1)</f>
        <v>46113</v>
      </c>
    </row>
    <row r="874" customFormat="false" ht="15" hidden="false" customHeight="false" outlineLevel="0" collapsed="false">
      <c r="A874" s="21" t="s">
        <v>3138</v>
      </c>
      <c r="B874" s="21" t="s">
        <v>3139</v>
      </c>
      <c r="C874" s="23" t="n">
        <v>46128</v>
      </c>
      <c r="D874" s="21" t="s">
        <v>988</v>
      </c>
      <c r="E874" s="21" t="s">
        <v>971</v>
      </c>
      <c r="F874" s="12" t="n">
        <v>1</v>
      </c>
      <c r="G874" s="19" t="n">
        <v>1442.9</v>
      </c>
      <c r="H874" s="19" t="n">
        <v>1062.88</v>
      </c>
      <c r="I874" s="19" t="n">
        <f aca="false">ROUND(F874*G874,2)</f>
        <v>1442.9</v>
      </c>
      <c r="J874" s="19" t="n">
        <f aca="false">ROUND(F874*H874,2)</f>
        <v>1062.88</v>
      </c>
      <c r="K874" s="19" t="n">
        <f aca="false">INDEX(Pricebook!$L$2:$L$1401,MATCH(D874,Pricebook!$A$2:$A$1401,0))</f>
        <v>1673.9</v>
      </c>
      <c r="L874" s="19" t="n">
        <f aca="false">ROUND(F874*K874,2)</f>
        <v>1673.9</v>
      </c>
      <c r="M874" s="24" t="n">
        <f aca="false">DATE(YEAR(C874),MONTH(C874),1)</f>
        <v>46113</v>
      </c>
    </row>
    <row r="875" customFormat="false" ht="15" hidden="false" customHeight="false" outlineLevel="0" collapsed="false">
      <c r="A875" s="21" t="s">
        <v>3140</v>
      </c>
      <c r="B875" s="21" t="s">
        <v>3141</v>
      </c>
      <c r="C875" s="23" t="n">
        <v>46128</v>
      </c>
      <c r="D875" s="21" t="s">
        <v>2906</v>
      </c>
      <c r="E875" s="21" t="s">
        <v>2748</v>
      </c>
      <c r="F875" s="12" t="n">
        <v>7</v>
      </c>
      <c r="G875" s="19" t="n">
        <v>2.95</v>
      </c>
      <c r="H875" s="19" t="n">
        <v>1.67</v>
      </c>
      <c r="I875" s="19" t="n">
        <f aca="false">ROUND(F875*G875,2)</f>
        <v>20.65</v>
      </c>
      <c r="J875" s="19" t="n">
        <f aca="false">ROUND(F875*H875,2)</f>
        <v>11.69</v>
      </c>
      <c r="K875" s="19" t="n">
        <f aca="false">INDEX(Pricebook!$L$2:$L$1401,MATCH(D875,Pricebook!$A$2:$A$1401,0))</f>
        <v>3.25</v>
      </c>
      <c r="L875" s="19" t="n">
        <f aca="false">ROUND(F875*K875,2)</f>
        <v>22.75</v>
      </c>
      <c r="M875" s="24" t="n">
        <f aca="false">DATE(YEAR(C875),MONTH(C875),1)</f>
        <v>46113</v>
      </c>
    </row>
    <row r="876" customFormat="false" ht="15" hidden="false" customHeight="false" outlineLevel="0" collapsed="false">
      <c r="A876" s="21" t="s">
        <v>3140</v>
      </c>
      <c r="B876" s="21" t="s">
        <v>3141</v>
      </c>
      <c r="C876" s="23" t="n">
        <v>46128</v>
      </c>
      <c r="D876" s="21" t="s">
        <v>2848</v>
      </c>
      <c r="E876" s="21" t="s">
        <v>2748</v>
      </c>
      <c r="F876" s="12" t="n">
        <v>5</v>
      </c>
      <c r="G876" s="19" t="n">
        <v>7.15</v>
      </c>
      <c r="H876" s="19" t="n">
        <v>4.01</v>
      </c>
      <c r="I876" s="19" t="n">
        <f aca="false">ROUND(F876*G876,2)</f>
        <v>35.75</v>
      </c>
      <c r="J876" s="19" t="n">
        <f aca="false">ROUND(F876*H876,2)</f>
        <v>20.05</v>
      </c>
      <c r="K876" s="19" t="n">
        <f aca="false">INDEX(Pricebook!$L$2:$L$1401,MATCH(D876,Pricebook!$A$2:$A$1401,0))</f>
        <v>7.75</v>
      </c>
      <c r="L876" s="19" t="n">
        <f aca="false">ROUND(F876*K876,2)</f>
        <v>38.75</v>
      </c>
      <c r="M876" s="24" t="n">
        <f aca="false">DATE(YEAR(C876),MONTH(C876),1)</f>
        <v>46113</v>
      </c>
    </row>
    <row r="877" customFormat="false" ht="15" hidden="false" customHeight="false" outlineLevel="0" collapsed="false">
      <c r="A877" s="21" t="s">
        <v>3140</v>
      </c>
      <c r="B877" s="21" t="s">
        <v>3141</v>
      </c>
      <c r="C877" s="23" t="n">
        <v>46128</v>
      </c>
      <c r="D877" s="21" t="s">
        <v>2880</v>
      </c>
      <c r="E877" s="21" t="s">
        <v>2748</v>
      </c>
      <c r="F877" s="12" t="n">
        <v>4</v>
      </c>
      <c r="G877" s="19" t="n">
        <v>18.4</v>
      </c>
      <c r="H877" s="19" t="n">
        <v>10.35</v>
      </c>
      <c r="I877" s="19" t="n">
        <f aca="false">ROUND(F877*G877,2)</f>
        <v>73.6</v>
      </c>
      <c r="J877" s="19" t="n">
        <f aca="false">ROUND(F877*H877,2)</f>
        <v>41.4</v>
      </c>
      <c r="K877" s="19" t="n">
        <f aca="false">INDEX(Pricebook!$L$2:$L$1401,MATCH(D877,Pricebook!$A$2:$A$1401,0))</f>
        <v>20</v>
      </c>
      <c r="L877" s="19" t="n">
        <f aca="false">ROUND(F877*K877,2)</f>
        <v>80</v>
      </c>
      <c r="M877" s="24" t="n">
        <f aca="false">DATE(YEAR(C877),MONTH(C877),1)</f>
        <v>46113</v>
      </c>
    </row>
    <row r="878" customFormat="false" ht="15" hidden="false" customHeight="false" outlineLevel="0" collapsed="false">
      <c r="A878" s="21" t="s">
        <v>3140</v>
      </c>
      <c r="B878" s="21" t="s">
        <v>3141</v>
      </c>
      <c r="C878" s="23" t="n">
        <v>46128</v>
      </c>
      <c r="D878" s="21" t="s">
        <v>949</v>
      </c>
      <c r="E878" s="21" t="s">
        <v>366</v>
      </c>
      <c r="F878" s="12" t="n">
        <v>2</v>
      </c>
      <c r="G878" s="19" t="n">
        <v>17.75</v>
      </c>
      <c r="H878" s="19" t="n">
        <v>12.04</v>
      </c>
      <c r="I878" s="19" t="n">
        <f aca="false">ROUND(F878*G878,2)</f>
        <v>35.5</v>
      </c>
      <c r="J878" s="19" t="n">
        <f aca="false">ROUND(F878*H878,2)</f>
        <v>24.08</v>
      </c>
      <c r="K878" s="19" t="n">
        <f aca="false">INDEX(Pricebook!$L$2:$L$1401,MATCH(D878,Pricebook!$A$2:$A$1401,0))</f>
        <v>18.9</v>
      </c>
      <c r="L878" s="19" t="n">
        <f aca="false">ROUND(F878*K878,2)</f>
        <v>37.8</v>
      </c>
      <c r="M878" s="24" t="n">
        <f aca="false">DATE(YEAR(C878),MONTH(C878),1)</f>
        <v>46113</v>
      </c>
    </row>
    <row r="879" customFormat="false" ht="15" hidden="false" customHeight="false" outlineLevel="0" collapsed="false">
      <c r="A879" s="21" t="s">
        <v>3140</v>
      </c>
      <c r="B879" s="21" t="s">
        <v>3141</v>
      </c>
      <c r="C879" s="23" t="n">
        <v>46128</v>
      </c>
      <c r="D879" s="21" t="s">
        <v>921</v>
      </c>
      <c r="E879" s="21" t="s">
        <v>366</v>
      </c>
      <c r="F879" s="12" t="n">
        <v>2</v>
      </c>
      <c r="G879" s="19" t="n">
        <v>30.95</v>
      </c>
      <c r="H879" s="19" t="n">
        <v>24.32</v>
      </c>
      <c r="I879" s="19" t="n">
        <f aca="false">ROUND(F879*G879,2)</f>
        <v>61.9</v>
      </c>
      <c r="J879" s="19" t="n">
        <f aca="false">ROUND(F879*H879,2)</f>
        <v>48.64</v>
      </c>
      <c r="K879" s="19" t="n">
        <f aca="false">INDEX(Pricebook!$L$2:$L$1401,MATCH(D879,Pricebook!$A$2:$A$1401,0))</f>
        <v>33.2</v>
      </c>
      <c r="L879" s="19" t="n">
        <f aca="false">ROUND(F879*K879,2)</f>
        <v>66.4</v>
      </c>
      <c r="M879" s="24" t="n">
        <f aca="false">DATE(YEAR(C879),MONTH(C879),1)</f>
        <v>46113</v>
      </c>
    </row>
    <row r="880" customFormat="false" ht="15" hidden="false" customHeight="false" outlineLevel="0" collapsed="false">
      <c r="A880" s="21" t="s">
        <v>3140</v>
      </c>
      <c r="B880" s="21" t="s">
        <v>3141</v>
      </c>
      <c r="C880" s="23" t="n">
        <v>46128</v>
      </c>
      <c r="D880" s="21" t="s">
        <v>2858</v>
      </c>
      <c r="E880" s="21" t="s">
        <v>2748</v>
      </c>
      <c r="F880" s="12" t="n">
        <v>8</v>
      </c>
      <c r="G880" s="19" t="n">
        <v>3.45</v>
      </c>
      <c r="H880" s="19" t="n">
        <v>2.29</v>
      </c>
      <c r="I880" s="19" t="n">
        <f aca="false">ROUND(F880*G880,2)</f>
        <v>27.6</v>
      </c>
      <c r="J880" s="19" t="n">
        <f aca="false">ROUND(F880*H880,2)</f>
        <v>18.32</v>
      </c>
      <c r="K880" s="19" t="n">
        <f aca="false">INDEX(Pricebook!$L$2:$L$1401,MATCH(D880,Pricebook!$A$2:$A$1401,0))</f>
        <v>3.8</v>
      </c>
      <c r="L880" s="19" t="n">
        <f aca="false">ROUND(F880*K880,2)</f>
        <v>30.4</v>
      </c>
      <c r="M880" s="24" t="n">
        <f aca="false">DATE(YEAR(C880),MONTH(C880),1)</f>
        <v>46113</v>
      </c>
    </row>
    <row r="881" customFormat="false" ht="15" hidden="false" customHeight="false" outlineLevel="0" collapsed="false">
      <c r="A881" s="21" t="s">
        <v>3140</v>
      </c>
      <c r="B881" s="21" t="s">
        <v>3141</v>
      </c>
      <c r="C881" s="23" t="n">
        <v>46128</v>
      </c>
      <c r="D881" s="21" t="s">
        <v>2906</v>
      </c>
      <c r="E881" s="21" t="s">
        <v>2748</v>
      </c>
      <c r="F881" s="12" t="n">
        <v>10</v>
      </c>
      <c r="G881" s="19" t="n">
        <v>2.95</v>
      </c>
      <c r="H881" s="19" t="n">
        <v>1.67</v>
      </c>
      <c r="I881" s="19" t="n">
        <f aca="false">ROUND(F881*G881,2)</f>
        <v>29.5</v>
      </c>
      <c r="J881" s="19" t="n">
        <f aca="false">ROUND(F881*H881,2)</f>
        <v>16.7</v>
      </c>
      <c r="K881" s="19" t="n">
        <f aca="false">INDEX(Pricebook!$L$2:$L$1401,MATCH(D881,Pricebook!$A$2:$A$1401,0))</f>
        <v>3.25</v>
      </c>
      <c r="L881" s="19" t="n">
        <f aca="false">ROUND(F881*K881,2)</f>
        <v>32.5</v>
      </c>
      <c r="M881" s="24" t="n">
        <f aca="false">DATE(YEAR(C881),MONTH(C881),1)</f>
        <v>46113</v>
      </c>
    </row>
    <row r="882" customFormat="false" ht="15" hidden="false" customHeight="false" outlineLevel="0" collapsed="false">
      <c r="A882" s="21" t="s">
        <v>3140</v>
      </c>
      <c r="B882" s="21" t="s">
        <v>3141</v>
      </c>
      <c r="C882" s="23" t="n">
        <v>46128</v>
      </c>
      <c r="D882" s="21" t="s">
        <v>2543</v>
      </c>
      <c r="E882" s="21" t="s">
        <v>2466</v>
      </c>
      <c r="F882" s="12" t="n">
        <v>2</v>
      </c>
      <c r="G882" s="19" t="n">
        <v>26.85</v>
      </c>
      <c r="H882" s="19" t="n">
        <v>16.16</v>
      </c>
      <c r="I882" s="19" t="n">
        <f aca="false">ROUND(F882*G882,2)</f>
        <v>53.7</v>
      </c>
      <c r="J882" s="19" t="n">
        <f aca="false">ROUND(F882*H882,2)</f>
        <v>32.32</v>
      </c>
      <c r="K882" s="19" t="n">
        <f aca="false">INDEX(Pricebook!$L$2:$L$1401,MATCH(D882,Pricebook!$A$2:$A$1401,0))</f>
        <v>27.6</v>
      </c>
      <c r="L882" s="19" t="n">
        <f aca="false">ROUND(F882*K882,2)</f>
        <v>55.2</v>
      </c>
      <c r="M882" s="24" t="n">
        <f aca="false">DATE(YEAR(C882),MONTH(C882),1)</f>
        <v>46113</v>
      </c>
    </row>
    <row r="883" customFormat="false" ht="15" hidden="false" customHeight="false" outlineLevel="0" collapsed="false">
      <c r="A883" s="21" t="s">
        <v>3140</v>
      </c>
      <c r="B883" s="21" t="s">
        <v>3141</v>
      </c>
      <c r="C883" s="23" t="n">
        <v>46128</v>
      </c>
      <c r="D883" s="21" t="s">
        <v>2555</v>
      </c>
      <c r="E883" s="21" t="s">
        <v>2466</v>
      </c>
      <c r="F883" s="12" t="n">
        <v>1</v>
      </c>
      <c r="G883" s="19" t="n">
        <v>23.35</v>
      </c>
      <c r="H883" s="19" t="n">
        <v>14.38</v>
      </c>
      <c r="I883" s="19" t="n">
        <f aca="false">ROUND(F883*G883,2)</f>
        <v>23.35</v>
      </c>
      <c r="J883" s="19" t="n">
        <f aca="false">ROUND(F883*H883,2)</f>
        <v>14.38</v>
      </c>
      <c r="K883" s="19" t="n">
        <f aca="false">INDEX(Pricebook!$L$2:$L$1401,MATCH(D883,Pricebook!$A$2:$A$1401,0))</f>
        <v>24.6</v>
      </c>
      <c r="L883" s="19" t="n">
        <f aca="false">ROUND(F883*K883,2)</f>
        <v>24.6</v>
      </c>
      <c r="M883" s="24" t="n">
        <f aca="false">DATE(YEAR(C883),MONTH(C883),1)</f>
        <v>46113</v>
      </c>
    </row>
    <row r="884" customFormat="false" ht="15" hidden="false" customHeight="false" outlineLevel="0" collapsed="false">
      <c r="A884" s="21" t="s">
        <v>3140</v>
      </c>
      <c r="B884" s="21" t="s">
        <v>3141</v>
      </c>
      <c r="C884" s="23" t="n">
        <v>46128</v>
      </c>
      <c r="D884" s="21" t="s">
        <v>461</v>
      </c>
      <c r="E884" s="21" t="s">
        <v>366</v>
      </c>
      <c r="F884" s="12" t="n">
        <v>1</v>
      </c>
      <c r="G884" s="19" t="n">
        <v>69</v>
      </c>
      <c r="H884" s="19" t="n">
        <v>49.03</v>
      </c>
      <c r="I884" s="19" t="n">
        <f aca="false">ROUND(F884*G884,2)</f>
        <v>69</v>
      </c>
      <c r="J884" s="19" t="n">
        <f aca="false">ROUND(F884*H884,2)</f>
        <v>49.03</v>
      </c>
      <c r="K884" s="19" t="n">
        <f aca="false">INDEX(Pricebook!$L$2:$L$1401,MATCH(D884,Pricebook!$A$2:$A$1401,0))</f>
        <v>73.6</v>
      </c>
      <c r="L884" s="19" t="n">
        <f aca="false">ROUND(F884*K884,2)</f>
        <v>73.6</v>
      </c>
      <c r="M884" s="24" t="n">
        <f aca="false">DATE(YEAR(C884),MONTH(C884),1)</f>
        <v>46113</v>
      </c>
    </row>
    <row r="885" customFormat="false" ht="15" hidden="false" customHeight="false" outlineLevel="0" collapsed="false">
      <c r="A885" s="21" t="s">
        <v>3140</v>
      </c>
      <c r="B885" s="21" t="s">
        <v>3141</v>
      </c>
      <c r="C885" s="23" t="n">
        <v>46128</v>
      </c>
      <c r="D885" s="21" t="s">
        <v>2489</v>
      </c>
      <c r="E885" s="21" t="s">
        <v>2466</v>
      </c>
      <c r="F885" s="12" t="n">
        <v>2</v>
      </c>
      <c r="G885" s="19" t="n">
        <v>101.75</v>
      </c>
      <c r="H885" s="19" t="n">
        <v>71.97</v>
      </c>
      <c r="I885" s="19" t="n">
        <f aca="false">ROUND(F885*G885,2)</f>
        <v>203.5</v>
      </c>
      <c r="J885" s="19" t="n">
        <f aca="false">ROUND(F885*H885,2)</f>
        <v>143.94</v>
      </c>
      <c r="K885" s="19" t="n">
        <f aca="false">INDEX(Pricebook!$L$2:$L$1401,MATCH(D885,Pricebook!$A$2:$A$1401,0))</f>
        <v>106.95</v>
      </c>
      <c r="L885" s="19" t="n">
        <f aca="false">ROUND(F885*K885,2)</f>
        <v>213.9</v>
      </c>
      <c r="M885" s="24" t="n">
        <f aca="false">DATE(YEAR(C885),MONTH(C885),1)</f>
        <v>46113</v>
      </c>
    </row>
    <row r="886" customFormat="false" ht="15" hidden="false" customHeight="false" outlineLevel="0" collapsed="false">
      <c r="A886" s="21" t="s">
        <v>3140</v>
      </c>
      <c r="B886" s="21" t="s">
        <v>3141</v>
      </c>
      <c r="C886" s="23" t="n">
        <v>46128</v>
      </c>
      <c r="D886" s="21" t="s">
        <v>2471</v>
      </c>
      <c r="E886" s="21" t="s">
        <v>2466</v>
      </c>
      <c r="F886" s="12" t="n">
        <v>6</v>
      </c>
      <c r="G886" s="19" t="n">
        <v>81</v>
      </c>
      <c r="H886" s="19" t="n">
        <v>48.96</v>
      </c>
      <c r="I886" s="19" t="n">
        <f aca="false">ROUND(F886*G886,2)</f>
        <v>486</v>
      </c>
      <c r="J886" s="19" t="n">
        <f aca="false">ROUND(F886*H886,2)</f>
        <v>293.76</v>
      </c>
      <c r="K886" s="19" t="n">
        <f aca="false">INDEX(Pricebook!$L$2:$L$1401,MATCH(D886,Pricebook!$A$2:$A$1401,0))</f>
        <v>83.65</v>
      </c>
      <c r="L886" s="19" t="n">
        <f aca="false">ROUND(F886*K886,2)</f>
        <v>501.9</v>
      </c>
      <c r="M886" s="24" t="n">
        <f aca="false">DATE(YEAR(C886),MONTH(C886),1)</f>
        <v>46113</v>
      </c>
    </row>
    <row r="887" customFormat="false" ht="15" hidden="false" customHeight="false" outlineLevel="0" collapsed="false">
      <c r="A887" s="21" t="s">
        <v>3140</v>
      </c>
      <c r="B887" s="21" t="s">
        <v>3141</v>
      </c>
      <c r="C887" s="23" t="n">
        <v>46128</v>
      </c>
      <c r="D887" s="21" t="s">
        <v>567</v>
      </c>
      <c r="E887" s="21" t="s">
        <v>366</v>
      </c>
      <c r="F887" s="12" t="n">
        <v>4</v>
      </c>
      <c r="G887" s="19" t="n">
        <v>7.35</v>
      </c>
      <c r="H887" s="19" t="n">
        <v>5.29</v>
      </c>
      <c r="I887" s="19" t="n">
        <f aca="false">ROUND(F887*G887,2)</f>
        <v>29.4</v>
      </c>
      <c r="J887" s="19" t="n">
        <f aca="false">ROUND(F887*H887,2)</f>
        <v>21.16</v>
      </c>
      <c r="K887" s="19" t="n">
        <f aca="false">INDEX(Pricebook!$L$2:$L$1401,MATCH(D887,Pricebook!$A$2:$A$1401,0))</f>
        <v>7.85</v>
      </c>
      <c r="L887" s="19" t="n">
        <f aca="false">ROUND(F887*K887,2)</f>
        <v>31.4</v>
      </c>
      <c r="M887" s="24" t="n">
        <f aca="false">DATE(YEAR(C887),MONTH(C887),1)</f>
        <v>46113</v>
      </c>
    </row>
    <row r="888" customFormat="false" ht="15" hidden="false" customHeight="false" outlineLevel="0" collapsed="false">
      <c r="A888" s="21" t="s">
        <v>3140</v>
      </c>
      <c r="B888" s="21" t="s">
        <v>3141</v>
      </c>
      <c r="C888" s="23" t="n">
        <v>46128</v>
      </c>
      <c r="D888" s="21" t="s">
        <v>2495</v>
      </c>
      <c r="E888" s="21" t="s">
        <v>2466</v>
      </c>
      <c r="F888" s="12" t="n">
        <v>7</v>
      </c>
      <c r="G888" s="19" t="n">
        <v>5.4</v>
      </c>
      <c r="H888" s="19" t="n">
        <v>3.29</v>
      </c>
      <c r="I888" s="19" t="n">
        <f aca="false">ROUND(F888*G888,2)</f>
        <v>37.8</v>
      </c>
      <c r="J888" s="19" t="n">
        <f aca="false">ROUND(F888*H888,2)</f>
        <v>23.03</v>
      </c>
      <c r="K888" s="19" t="n">
        <f aca="false">INDEX(Pricebook!$L$2:$L$1401,MATCH(D888,Pricebook!$A$2:$A$1401,0))</f>
        <v>5.65</v>
      </c>
      <c r="L888" s="19" t="n">
        <f aca="false">ROUND(F888*K888,2)</f>
        <v>39.55</v>
      </c>
      <c r="M888" s="24" t="n">
        <f aca="false">DATE(YEAR(C888),MONTH(C888),1)</f>
        <v>46113</v>
      </c>
    </row>
    <row r="889" customFormat="false" ht="15" hidden="false" customHeight="false" outlineLevel="0" collapsed="false">
      <c r="A889" s="21" t="s">
        <v>3142</v>
      </c>
      <c r="B889" s="21" t="s">
        <v>3143</v>
      </c>
      <c r="C889" s="23" t="n">
        <v>46128</v>
      </c>
      <c r="D889" s="21" t="s">
        <v>907</v>
      </c>
      <c r="E889" s="21" t="s">
        <v>366</v>
      </c>
      <c r="F889" s="12" t="n">
        <v>1</v>
      </c>
      <c r="G889" s="19" t="n">
        <v>141.05</v>
      </c>
      <c r="H889" s="19" t="n">
        <v>95.77</v>
      </c>
      <c r="I889" s="19" t="n">
        <f aca="false">ROUND(F889*G889,2)</f>
        <v>141.05</v>
      </c>
      <c r="J889" s="19" t="n">
        <f aca="false">ROUND(F889*H889,2)</f>
        <v>95.77</v>
      </c>
      <c r="K889" s="19" t="n">
        <f aca="false">INDEX(Pricebook!$L$2:$L$1401,MATCH(D889,Pricebook!$A$2:$A$1401,0))</f>
        <v>150.2</v>
      </c>
      <c r="L889" s="19" t="n">
        <f aca="false">ROUND(F889*K889,2)</f>
        <v>150.2</v>
      </c>
      <c r="M889" s="24" t="n">
        <f aca="false">DATE(YEAR(C889),MONTH(C889),1)</f>
        <v>46113</v>
      </c>
    </row>
    <row r="890" customFormat="false" ht="15" hidden="false" customHeight="false" outlineLevel="0" collapsed="false">
      <c r="A890" s="21" t="s">
        <v>3142</v>
      </c>
      <c r="B890" s="21" t="s">
        <v>3143</v>
      </c>
      <c r="C890" s="23" t="n">
        <v>46128</v>
      </c>
      <c r="D890" s="21" t="s">
        <v>1584</v>
      </c>
      <c r="E890" s="21" t="s">
        <v>1452</v>
      </c>
      <c r="F890" s="12" t="n">
        <v>9</v>
      </c>
      <c r="G890" s="19" t="n">
        <v>34.35</v>
      </c>
      <c r="H890" s="19" t="n">
        <v>20.68</v>
      </c>
      <c r="I890" s="19" t="n">
        <f aca="false">ROUND(F890*G890,2)</f>
        <v>309.15</v>
      </c>
      <c r="J890" s="19" t="n">
        <f aca="false">ROUND(F890*H890,2)</f>
        <v>186.12</v>
      </c>
      <c r="K890" s="19" t="n">
        <f aca="false">INDEX(Pricebook!$L$2:$L$1401,MATCH(D890,Pricebook!$A$2:$A$1401,0))</f>
        <v>35.15</v>
      </c>
      <c r="L890" s="19" t="n">
        <f aca="false">ROUND(F890*K890,2)</f>
        <v>316.35</v>
      </c>
      <c r="M890" s="24" t="n">
        <f aca="false">DATE(YEAR(C890),MONTH(C890),1)</f>
        <v>46113</v>
      </c>
    </row>
    <row r="891" customFormat="false" ht="15" hidden="false" customHeight="false" outlineLevel="0" collapsed="false">
      <c r="A891" s="21" t="s">
        <v>3142</v>
      </c>
      <c r="B891" s="21" t="s">
        <v>3143</v>
      </c>
      <c r="C891" s="23" t="n">
        <v>46128</v>
      </c>
      <c r="D891" s="21" t="s">
        <v>2376</v>
      </c>
      <c r="E891" s="21" t="s">
        <v>2202</v>
      </c>
      <c r="F891" s="12" t="n">
        <v>12</v>
      </c>
      <c r="G891" s="19" t="n">
        <v>6.25</v>
      </c>
      <c r="H891" s="19" t="n">
        <v>3.65</v>
      </c>
      <c r="I891" s="19" t="n">
        <f aca="false">ROUND(F891*G891,2)</f>
        <v>75</v>
      </c>
      <c r="J891" s="19" t="n">
        <f aca="false">ROUND(F891*H891,2)</f>
        <v>43.8</v>
      </c>
      <c r="K891" s="19" t="n">
        <f aca="false">INDEX(Pricebook!$L$2:$L$1401,MATCH(D891,Pricebook!$A$2:$A$1401,0))</f>
        <v>6.6</v>
      </c>
      <c r="L891" s="19" t="n">
        <f aca="false">ROUND(F891*K891,2)</f>
        <v>79.2</v>
      </c>
      <c r="M891" s="24" t="n">
        <f aca="false">DATE(YEAR(C891),MONTH(C891),1)</f>
        <v>46113</v>
      </c>
    </row>
    <row r="892" customFormat="false" ht="15" hidden="false" customHeight="false" outlineLevel="0" collapsed="false">
      <c r="A892" s="21" t="s">
        <v>3142</v>
      </c>
      <c r="B892" s="21" t="s">
        <v>3143</v>
      </c>
      <c r="C892" s="23" t="n">
        <v>46128</v>
      </c>
      <c r="D892" s="21" t="s">
        <v>605</v>
      </c>
      <c r="E892" s="21" t="s">
        <v>366</v>
      </c>
      <c r="F892" s="12" t="n">
        <v>1</v>
      </c>
      <c r="G892" s="19" t="n">
        <v>55.3</v>
      </c>
      <c r="H892" s="19" t="n">
        <v>42.95</v>
      </c>
      <c r="I892" s="19" t="n">
        <f aca="false">ROUND(F892*G892,2)</f>
        <v>55.3</v>
      </c>
      <c r="J892" s="19" t="n">
        <f aca="false">ROUND(F892*H892,2)</f>
        <v>42.95</v>
      </c>
      <c r="K892" s="19" t="n">
        <f aca="false">INDEX(Pricebook!$L$2:$L$1401,MATCH(D892,Pricebook!$A$2:$A$1401,0))</f>
        <v>59.4</v>
      </c>
      <c r="L892" s="19" t="n">
        <f aca="false">ROUND(F892*K892,2)</f>
        <v>59.4</v>
      </c>
      <c r="M892" s="24" t="n">
        <f aca="false">DATE(YEAR(C892),MONTH(C892),1)</f>
        <v>46113</v>
      </c>
    </row>
    <row r="893" customFormat="false" ht="15" hidden="false" customHeight="false" outlineLevel="0" collapsed="false">
      <c r="A893" s="21" t="s">
        <v>3142</v>
      </c>
      <c r="B893" s="21" t="s">
        <v>3143</v>
      </c>
      <c r="C893" s="23" t="n">
        <v>46128</v>
      </c>
      <c r="D893" s="21" t="s">
        <v>2341</v>
      </c>
      <c r="E893" s="21" t="s">
        <v>2202</v>
      </c>
      <c r="F893" s="12" t="n">
        <v>4</v>
      </c>
      <c r="G893" s="19" t="n">
        <v>7.15</v>
      </c>
      <c r="H893" s="19" t="n">
        <v>4.19</v>
      </c>
      <c r="I893" s="19" t="n">
        <f aca="false">ROUND(F893*G893,2)</f>
        <v>28.6</v>
      </c>
      <c r="J893" s="19" t="n">
        <f aca="false">ROUND(F893*H893,2)</f>
        <v>16.76</v>
      </c>
      <c r="K893" s="19" t="n">
        <f aca="false">INDEX(Pricebook!$L$2:$L$1401,MATCH(D893,Pricebook!$A$2:$A$1401,0))</f>
        <v>7.6</v>
      </c>
      <c r="L893" s="19" t="n">
        <f aca="false">ROUND(F893*K893,2)</f>
        <v>30.4</v>
      </c>
      <c r="M893" s="24" t="n">
        <f aca="false">DATE(YEAR(C893),MONTH(C893),1)</f>
        <v>46113</v>
      </c>
    </row>
    <row r="894" customFormat="false" ht="15" hidden="false" customHeight="false" outlineLevel="0" collapsed="false">
      <c r="A894" s="21" t="s">
        <v>3142</v>
      </c>
      <c r="B894" s="21" t="s">
        <v>3143</v>
      </c>
      <c r="C894" s="23" t="n">
        <v>46128</v>
      </c>
      <c r="D894" s="21" t="s">
        <v>2275</v>
      </c>
      <c r="E894" s="21" t="s">
        <v>2202</v>
      </c>
      <c r="F894" s="12" t="n">
        <v>5</v>
      </c>
      <c r="G894" s="19" t="n">
        <v>9.15</v>
      </c>
      <c r="H894" s="19" t="n">
        <v>5.4</v>
      </c>
      <c r="I894" s="19" t="n">
        <f aca="false">ROUND(F894*G894,2)</f>
        <v>45.75</v>
      </c>
      <c r="J894" s="19" t="n">
        <f aca="false">ROUND(F894*H894,2)</f>
        <v>27</v>
      </c>
      <c r="K894" s="19" t="n">
        <f aca="false">INDEX(Pricebook!$L$2:$L$1401,MATCH(D894,Pricebook!$A$2:$A$1401,0))</f>
        <v>9.75</v>
      </c>
      <c r="L894" s="19" t="n">
        <f aca="false">ROUND(F894*K894,2)</f>
        <v>48.75</v>
      </c>
      <c r="M894" s="24" t="n">
        <f aca="false">DATE(YEAR(C894),MONTH(C894),1)</f>
        <v>46113</v>
      </c>
    </row>
    <row r="895" customFormat="false" ht="15" hidden="false" customHeight="false" outlineLevel="0" collapsed="false">
      <c r="A895" s="21" t="s">
        <v>3142</v>
      </c>
      <c r="B895" s="21" t="s">
        <v>3143</v>
      </c>
      <c r="C895" s="23" t="n">
        <v>46128</v>
      </c>
      <c r="D895" s="21" t="s">
        <v>1803</v>
      </c>
      <c r="E895" s="21" t="s">
        <v>1452</v>
      </c>
      <c r="F895" s="12" t="n">
        <v>4</v>
      </c>
      <c r="G895" s="19" t="n">
        <v>35.1</v>
      </c>
      <c r="H895" s="19" t="n">
        <v>21.11</v>
      </c>
      <c r="I895" s="19" t="n">
        <f aca="false">ROUND(F895*G895,2)</f>
        <v>140.4</v>
      </c>
      <c r="J895" s="19" t="n">
        <f aca="false">ROUND(F895*H895,2)</f>
        <v>84.44</v>
      </c>
      <c r="K895" s="19" t="n">
        <f aca="false">INDEX(Pricebook!$L$2:$L$1401,MATCH(D895,Pricebook!$A$2:$A$1401,0))</f>
        <v>35.9</v>
      </c>
      <c r="L895" s="19" t="n">
        <f aca="false">ROUND(F895*K895,2)</f>
        <v>143.6</v>
      </c>
      <c r="M895" s="24" t="n">
        <f aca="false">DATE(YEAR(C895),MONTH(C895),1)</f>
        <v>46113</v>
      </c>
    </row>
    <row r="896" customFormat="false" ht="15" hidden="false" customHeight="false" outlineLevel="0" collapsed="false">
      <c r="A896" s="21" t="s">
        <v>3142</v>
      </c>
      <c r="B896" s="21" t="s">
        <v>3143</v>
      </c>
      <c r="C896" s="23" t="n">
        <v>46128</v>
      </c>
      <c r="D896" s="21" t="s">
        <v>1678</v>
      </c>
      <c r="E896" s="21" t="s">
        <v>1452</v>
      </c>
      <c r="F896" s="12" t="n">
        <v>6</v>
      </c>
      <c r="G896" s="19" t="n">
        <v>46.7</v>
      </c>
      <c r="H896" s="19" t="n">
        <v>32.48</v>
      </c>
      <c r="I896" s="19" t="n">
        <f aca="false">ROUND(F896*G896,2)</f>
        <v>280.2</v>
      </c>
      <c r="J896" s="19" t="n">
        <f aca="false">ROUND(F896*H896,2)</f>
        <v>194.88</v>
      </c>
      <c r="K896" s="19" t="n">
        <f aca="false">INDEX(Pricebook!$L$2:$L$1401,MATCH(D896,Pricebook!$A$2:$A$1401,0))</f>
        <v>48.05</v>
      </c>
      <c r="L896" s="19" t="n">
        <f aca="false">ROUND(F896*K896,2)</f>
        <v>288.3</v>
      </c>
      <c r="M896" s="24" t="n">
        <f aca="false">DATE(YEAR(C896),MONTH(C896),1)</f>
        <v>46113</v>
      </c>
    </row>
    <row r="897" customFormat="false" ht="15" hidden="false" customHeight="false" outlineLevel="0" collapsed="false">
      <c r="A897" s="21" t="s">
        <v>3142</v>
      </c>
      <c r="B897" s="21" t="s">
        <v>3143</v>
      </c>
      <c r="C897" s="23" t="n">
        <v>46128</v>
      </c>
      <c r="D897" s="21" t="s">
        <v>471</v>
      </c>
      <c r="E897" s="21" t="s">
        <v>366</v>
      </c>
      <c r="F897" s="12" t="n">
        <v>1</v>
      </c>
      <c r="G897" s="19" t="n">
        <v>41.8</v>
      </c>
      <c r="H897" s="19" t="n">
        <v>28.56</v>
      </c>
      <c r="I897" s="19" t="n">
        <f aca="false">ROUND(F897*G897,2)</f>
        <v>41.8</v>
      </c>
      <c r="J897" s="19" t="n">
        <f aca="false">ROUND(F897*H897,2)</f>
        <v>28.56</v>
      </c>
      <c r="K897" s="19" t="n">
        <f aca="false">INDEX(Pricebook!$L$2:$L$1401,MATCH(D897,Pricebook!$A$2:$A$1401,0))</f>
        <v>44.8</v>
      </c>
      <c r="L897" s="19" t="n">
        <f aca="false">ROUND(F897*K897,2)</f>
        <v>44.8</v>
      </c>
      <c r="M897" s="24" t="n">
        <f aca="false">DATE(YEAR(C897),MONTH(C897),1)</f>
        <v>46113</v>
      </c>
    </row>
    <row r="898" customFormat="false" ht="15" hidden="false" customHeight="false" outlineLevel="0" collapsed="false">
      <c r="A898" s="21" t="s">
        <v>3142</v>
      </c>
      <c r="B898" s="21" t="s">
        <v>3143</v>
      </c>
      <c r="C898" s="23" t="n">
        <v>46128</v>
      </c>
      <c r="D898" s="21" t="s">
        <v>1831</v>
      </c>
      <c r="E898" s="21" t="s">
        <v>1452</v>
      </c>
      <c r="F898" s="12" t="n">
        <v>12</v>
      </c>
      <c r="G898" s="19" t="n">
        <v>50.75</v>
      </c>
      <c r="H898" s="19" t="n">
        <v>34.34</v>
      </c>
      <c r="I898" s="19" t="n">
        <f aca="false">ROUND(F898*G898,2)</f>
        <v>609</v>
      </c>
      <c r="J898" s="19" t="n">
        <f aca="false">ROUND(F898*H898,2)</f>
        <v>412.08</v>
      </c>
      <c r="K898" s="19" t="n">
        <f aca="false">INDEX(Pricebook!$L$2:$L$1401,MATCH(D898,Pricebook!$A$2:$A$1401,0))</f>
        <v>52.3</v>
      </c>
      <c r="L898" s="19" t="n">
        <f aca="false">ROUND(F898*K898,2)</f>
        <v>627.6</v>
      </c>
      <c r="M898" s="24" t="n">
        <f aca="false">DATE(YEAR(C898),MONTH(C898),1)</f>
        <v>46113</v>
      </c>
    </row>
    <row r="899" customFormat="false" ht="15" hidden="false" customHeight="false" outlineLevel="0" collapsed="false">
      <c r="A899" s="21" t="s">
        <v>3142</v>
      </c>
      <c r="B899" s="21" t="s">
        <v>3143</v>
      </c>
      <c r="C899" s="23" t="n">
        <v>46128</v>
      </c>
      <c r="D899" s="21" t="s">
        <v>2335</v>
      </c>
      <c r="E899" s="21" t="s">
        <v>2202</v>
      </c>
      <c r="F899" s="12" t="n">
        <v>3</v>
      </c>
      <c r="G899" s="19" t="n">
        <v>103.15</v>
      </c>
      <c r="H899" s="19" t="n">
        <v>61.38</v>
      </c>
      <c r="I899" s="19" t="n">
        <f aca="false">ROUND(F899*G899,2)</f>
        <v>309.45</v>
      </c>
      <c r="J899" s="19" t="n">
        <f aca="false">ROUND(F899*H899,2)</f>
        <v>184.14</v>
      </c>
      <c r="K899" s="19" t="n">
        <f aca="false">INDEX(Pricebook!$L$2:$L$1401,MATCH(D899,Pricebook!$A$2:$A$1401,0))</f>
        <v>110.7</v>
      </c>
      <c r="L899" s="19" t="n">
        <f aca="false">ROUND(F899*K899,2)</f>
        <v>332.1</v>
      </c>
      <c r="M899" s="24" t="n">
        <f aca="false">DATE(YEAR(C899),MONTH(C899),1)</f>
        <v>46113</v>
      </c>
    </row>
    <row r="900" customFormat="false" ht="15" hidden="false" customHeight="false" outlineLevel="0" collapsed="false">
      <c r="A900" s="21" t="s">
        <v>3142</v>
      </c>
      <c r="B900" s="21" t="s">
        <v>3143</v>
      </c>
      <c r="C900" s="23" t="n">
        <v>46128</v>
      </c>
      <c r="D900" s="21" t="s">
        <v>1805</v>
      </c>
      <c r="E900" s="21" t="s">
        <v>1452</v>
      </c>
      <c r="F900" s="12" t="n">
        <v>4</v>
      </c>
      <c r="G900" s="19" t="n">
        <v>80.5</v>
      </c>
      <c r="H900" s="19" t="n">
        <v>48.22</v>
      </c>
      <c r="I900" s="19" t="n">
        <f aca="false">ROUND(F900*G900,2)</f>
        <v>322</v>
      </c>
      <c r="J900" s="19" t="n">
        <f aca="false">ROUND(F900*H900,2)</f>
        <v>192.88</v>
      </c>
      <c r="K900" s="19" t="n">
        <f aca="false">INDEX(Pricebook!$L$2:$L$1401,MATCH(D900,Pricebook!$A$2:$A$1401,0))</f>
        <v>82</v>
      </c>
      <c r="L900" s="19" t="n">
        <f aca="false">ROUND(F900*K900,2)</f>
        <v>328</v>
      </c>
      <c r="M900" s="24" t="n">
        <f aca="false">DATE(YEAR(C900),MONTH(C900),1)</f>
        <v>46113</v>
      </c>
    </row>
    <row r="901" customFormat="false" ht="15" hidden="false" customHeight="false" outlineLevel="0" collapsed="false">
      <c r="A901" s="21" t="s">
        <v>3142</v>
      </c>
      <c r="B901" s="21" t="s">
        <v>3143</v>
      </c>
      <c r="C901" s="23" t="n">
        <v>46128</v>
      </c>
      <c r="D901" s="21" t="s">
        <v>1867</v>
      </c>
      <c r="E901" s="21" t="s">
        <v>1452</v>
      </c>
      <c r="F901" s="12" t="n">
        <v>8</v>
      </c>
      <c r="G901" s="19" t="n">
        <v>30</v>
      </c>
      <c r="H901" s="19" t="n">
        <v>18.29</v>
      </c>
      <c r="I901" s="19" t="n">
        <f aca="false">ROUND(F901*G901,2)</f>
        <v>240</v>
      </c>
      <c r="J901" s="19" t="n">
        <f aca="false">ROUND(F901*H901,2)</f>
        <v>146.32</v>
      </c>
      <c r="K901" s="19" t="n">
        <f aca="false">INDEX(Pricebook!$L$2:$L$1401,MATCH(D901,Pricebook!$A$2:$A$1401,0))</f>
        <v>31.1</v>
      </c>
      <c r="L901" s="19" t="n">
        <f aca="false">ROUND(F901*K901,2)</f>
        <v>248.8</v>
      </c>
      <c r="M901" s="24" t="n">
        <f aca="false">DATE(YEAR(C901),MONTH(C901),1)</f>
        <v>46113</v>
      </c>
    </row>
    <row r="902" customFormat="false" ht="15" hidden="false" customHeight="false" outlineLevel="0" collapsed="false">
      <c r="A902" s="21" t="s">
        <v>3142</v>
      </c>
      <c r="B902" s="21" t="s">
        <v>3143</v>
      </c>
      <c r="C902" s="23" t="n">
        <v>46128</v>
      </c>
      <c r="D902" s="21" t="s">
        <v>1586</v>
      </c>
      <c r="E902" s="21" t="s">
        <v>1452</v>
      </c>
      <c r="F902" s="12" t="n">
        <v>2</v>
      </c>
      <c r="G902" s="19" t="n">
        <v>59.5</v>
      </c>
      <c r="H902" s="19" t="n">
        <v>35.91</v>
      </c>
      <c r="I902" s="19" t="n">
        <f aca="false">ROUND(F902*G902,2)</f>
        <v>119</v>
      </c>
      <c r="J902" s="19" t="n">
        <f aca="false">ROUND(F902*H902,2)</f>
        <v>71.82</v>
      </c>
      <c r="K902" s="19" t="n">
        <f aca="false">INDEX(Pricebook!$L$2:$L$1401,MATCH(D902,Pricebook!$A$2:$A$1401,0))</f>
        <v>61.05</v>
      </c>
      <c r="L902" s="19" t="n">
        <f aca="false">ROUND(F902*K902,2)</f>
        <v>122.1</v>
      </c>
      <c r="M902" s="24" t="n">
        <f aca="false">DATE(YEAR(C902),MONTH(C902),1)</f>
        <v>46113</v>
      </c>
    </row>
    <row r="903" customFormat="false" ht="15" hidden="false" customHeight="false" outlineLevel="0" collapsed="false">
      <c r="A903" s="21" t="s">
        <v>3142</v>
      </c>
      <c r="B903" s="21" t="s">
        <v>3143</v>
      </c>
      <c r="C903" s="23" t="n">
        <v>46128</v>
      </c>
      <c r="D903" s="21" t="s">
        <v>2279</v>
      </c>
      <c r="E903" s="21" t="s">
        <v>2202</v>
      </c>
      <c r="F903" s="12" t="n">
        <v>6</v>
      </c>
      <c r="G903" s="19" t="n">
        <v>60.9</v>
      </c>
      <c r="H903" s="19" t="n">
        <v>41.73</v>
      </c>
      <c r="I903" s="19" t="n">
        <f aca="false">ROUND(F903*G903,2)</f>
        <v>365.4</v>
      </c>
      <c r="J903" s="19" t="n">
        <f aca="false">ROUND(F903*H903,2)</f>
        <v>250.38</v>
      </c>
      <c r="K903" s="19" t="n">
        <f aca="false">INDEX(Pricebook!$L$2:$L$1401,MATCH(D903,Pricebook!$A$2:$A$1401,0))</f>
        <v>64.2</v>
      </c>
      <c r="L903" s="19" t="n">
        <f aca="false">ROUND(F903*K903,2)</f>
        <v>385.2</v>
      </c>
      <c r="M903" s="24" t="n">
        <f aca="false">DATE(YEAR(C903),MONTH(C903),1)</f>
        <v>46113</v>
      </c>
    </row>
    <row r="904" customFormat="false" ht="15" hidden="false" customHeight="false" outlineLevel="0" collapsed="false">
      <c r="A904" s="21" t="s">
        <v>3142</v>
      </c>
      <c r="B904" s="21" t="s">
        <v>3143</v>
      </c>
      <c r="C904" s="23" t="n">
        <v>46128</v>
      </c>
      <c r="D904" s="21" t="s">
        <v>2384</v>
      </c>
      <c r="E904" s="21" t="s">
        <v>2202</v>
      </c>
      <c r="F904" s="12" t="n">
        <v>1</v>
      </c>
      <c r="G904" s="19" t="n">
        <v>13.95</v>
      </c>
      <c r="H904" s="19" t="n">
        <v>8.31</v>
      </c>
      <c r="I904" s="19" t="n">
        <f aca="false">ROUND(F904*G904,2)</f>
        <v>13.95</v>
      </c>
      <c r="J904" s="19" t="n">
        <f aca="false">ROUND(F904*H904,2)</f>
        <v>8.31</v>
      </c>
      <c r="K904" s="19" t="n">
        <f aca="false">INDEX(Pricebook!$L$2:$L$1401,MATCH(D904,Pricebook!$A$2:$A$1401,0))</f>
        <v>15</v>
      </c>
      <c r="L904" s="19" t="n">
        <f aca="false">ROUND(F904*K904,2)</f>
        <v>15</v>
      </c>
      <c r="M904" s="24" t="n">
        <f aca="false">DATE(YEAR(C904),MONTH(C904),1)</f>
        <v>46113</v>
      </c>
    </row>
    <row r="905" customFormat="false" ht="15" hidden="false" customHeight="false" outlineLevel="0" collapsed="false">
      <c r="A905" s="21" t="s">
        <v>3144</v>
      </c>
      <c r="B905" s="21" t="s">
        <v>3145</v>
      </c>
      <c r="C905" s="23" t="n">
        <v>46128</v>
      </c>
      <c r="D905" s="21" t="s">
        <v>2214</v>
      </c>
      <c r="E905" s="21" t="s">
        <v>2202</v>
      </c>
      <c r="F905" s="12" t="n">
        <v>1</v>
      </c>
      <c r="G905" s="19" t="n">
        <v>60.55</v>
      </c>
      <c r="H905" s="19" t="n">
        <v>35.71</v>
      </c>
      <c r="I905" s="19" t="n">
        <f aca="false">ROUND(F905*G905,2)</f>
        <v>60.55</v>
      </c>
      <c r="J905" s="19" t="n">
        <f aca="false">ROUND(F905*H905,2)</f>
        <v>35.71</v>
      </c>
      <c r="K905" s="19" t="n">
        <f aca="false">INDEX(Pricebook!$L$2:$L$1401,MATCH(D905,Pricebook!$A$2:$A$1401,0))</f>
        <v>64.4</v>
      </c>
      <c r="L905" s="19" t="n">
        <f aca="false">ROUND(F905*K905,2)</f>
        <v>64.4</v>
      </c>
      <c r="M905" s="24" t="n">
        <f aca="false">DATE(YEAR(C905),MONTH(C905),1)</f>
        <v>46113</v>
      </c>
    </row>
    <row r="906" customFormat="false" ht="15" hidden="false" customHeight="false" outlineLevel="0" collapsed="false">
      <c r="A906" s="21" t="s">
        <v>3144</v>
      </c>
      <c r="B906" s="21" t="s">
        <v>3145</v>
      </c>
      <c r="C906" s="23" t="n">
        <v>46128</v>
      </c>
      <c r="D906" s="21" t="s">
        <v>1570</v>
      </c>
      <c r="E906" s="21" t="s">
        <v>1452</v>
      </c>
      <c r="F906" s="12" t="n">
        <v>11</v>
      </c>
      <c r="G906" s="19" t="n">
        <v>29.75</v>
      </c>
      <c r="H906" s="19" t="n">
        <v>18.16</v>
      </c>
      <c r="I906" s="19" t="n">
        <f aca="false">ROUND(F906*G906,2)</f>
        <v>327.25</v>
      </c>
      <c r="J906" s="19" t="n">
        <f aca="false">ROUND(F906*H906,2)</f>
        <v>199.76</v>
      </c>
      <c r="K906" s="19" t="n">
        <f aca="false">INDEX(Pricebook!$L$2:$L$1401,MATCH(D906,Pricebook!$A$2:$A$1401,0))</f>
        <v>30.9</v>
      </c>
      <c r="L906" s="19" t="n">
        <f aca="false">ROUND(F906*K906,2)</f>
        <v>339.9</v>
      </c>
      <c r="M906" s="24" t="n">
        <f aca="false">DATE(YEAR(C906),MONTH(C906),1)</f>
        <v>46113</v>
      </c>
    </row>
    <row r="907" customFormat="false" ht="15" hidden="false" customHeight="false" outlineLevel="0" collapsed="false">
      <c r="A907" s="21" t="s">
        <v>3144</v>
      </c>
      <c r="B907" s="21" t="s">
        <v>3145</v>
      </c>
      <c r="C907" s="23" t="n">
        <v>46128</v>
      </c>
      <c r="D907" s="21" t="s">
        <v>2742</v>
      </c>
      <c r="E907" s="21" t="s">
        <v>2587</v>
      </c>
      <c r="F907" s="12" t="n">
        <v>1</v>
      </c>
      <c r="G907" s="19" t="n">
        <v>74.2</v>
      </c>
      <c r="H907" s="19" t="n">
        <v>47.45</v>
      </c>
      <c r="I907" s="19" t="n">
        <f aca="false">ROUND(F907*G907,2)</f>
        <v>74.2</v>
      </c>
      <c r="J907" s="19" t="n">
        <f aca="false">ROUND(F907*H907,2)</f>
        <v>47.45</v>
      </c>
      <c r="K907" s="19" t="n">
        <f aca="false">INDEX(Pricebook!$L$2:$L$1401,MATCH(D907,Pricebook!$A$2:$A$1401,0))</f>
        <v>80.85</v>
      </c>
      <c r="L907" s="19" t="n">
        <f aca="false">ROUND(F907*K907,2)</f>
        <v>80.85</v>
      </c>
      <c r="M907" s="24" t="n">
        <f aca="false">DATE(YEAR(C907),MONTH(C907),1)</f>
        <v>46113</v>
      </c>
    </row>
    <row r="908" customFormat="false" ht="15" hidden="false" customHeight="false" outlineLevel="0" collapsed="false">
      <c r="A908" s="21" t="s">
        <v>3144</v>
      </c>
      <c r="B908" s="21" t="s">
        <v>3145</v>
      </c>
      <c r="C908" s="23" t="n">
        <v>46128</v>
      </c>
      <c r="D908" s="21" t="s">
        <v>629</v>
      </c>
      <c r="E908" s="21" t="s">
        <v>366</v>
      </c>
      <c r="F908" s="12" t="n">
        <v>1</v>
      </c>
      <c r="G908" s="19" t="n">
        <v>24.2</v>
      </c>
      <c r="H908" s="19" t="n">
        <v>16.68</v>
      </c>
      <c r="I908" s="19" t="n">
        <f aca="false">ROUND(F908*G908,2)</f>
        <v>24.2</v>
      </c>
      <c r="J908" s="19" t="n">
        <f aca="false">ROUND(F908*H908,2)</f>
        <v>16.68</v>
      </c>
      <c r="K908" s="19" t="n">
        <f aca="false">INDEX(Pricebook!$L$2:$L$1401,MATCH(D908,Pricebook!$A$2:$A$1401,0))</f>
        <v>26.15</v>
      </c>
      <c r="L908" s="19" t="n">
        <f aca="false">ROUND(F908*K908,2)</f>
        <v>26.15</v>
      </c>
      <c r="M908" s="24" t="n">
        <f aca="false">DATE(YEAR(C908),MONTH(C908),1)</f>
        <v>46113</v>
      </c>
    </row>
    <row r="909" customFormat="false" ht="15" hidden="false" customHeight="false" outlineLevel="0" collapsed="false">
      <c r="A909" s="21" t="s">
        <v>3144</v>
      </c>
      <c r="B909" s="21" t="s">
        <v>3145</v>
      </c>
      <c r="C909" s="23" t="n">
        <v>46128</v>
      </c>
      <c r="D909" s="21" t="s">
        <v>1857</v>
      </c>
      <c r="E909" s="21" t="s">
        <v>1452</v>
      </c>
      <c r="F909" s="12" t="n">
        <v>7</v>
      </c>
      <c r="G909" s="19" t="n">
        <v>23</v>
      </c>
      <c r="H909" s="19" t="n">
        <v>13.97</v>
      </c>
      <c r="I909" s="19" t="n">
        <f aca="false">ROUND(F909*G909,2)</f>
        <v>161</v>
      </c>
      <c r="J909" s="19" t="n">
        <f aca="false">ROUND(F909*H909,2)</f>
        <v>97.79</v>
      </c>
      <c r="K909" s="19" t="n">
        <f aca="false">INDEX(Pricebook!$L$2:$L$1401,MATCH(D909,Pricebook!$A$2:$A$1401,0))</f>
        <v>23.75</v>
      </c>
      <c r="L909" s="19" t="n">
        <f aca="false">ROUND(F909*K909,2)</f>
        <v>166.25</v>
      </c>
      <c r="M909" s="24" t="n">
        <f aca="false">DATE(YEAR(C909),MONTH(C909),1)</f>
        <v>46113</v>
      </c>
    </row>
    <row r="910" customFormat="false" ht="15" hidden="false" customHeight="false" outlineLevel="0" collapsed="false">
      <c r="A910" s="21" t="s">
        <v>3144</v>
      </c>
      <c r="B910" s="21" t="s">
        <v>3145</v>
      </c>
      <c r="C910" s="23" t="n">
        <v>46128</v>
      </c>
      <c r="D910" s="21" t="s">
        <v>745</v>
      </c>
      <c r="E910" s="21" t="s">
        <v>366</v>
      </c>
      <c r="F910" s="12" t="n">
        <v>2</v>
      </c>
      <c r="G910" s="19" t="n">
        <v>146.3</v>
      </c>
      <c r="H910" s="19" t="n">
        <v>99.25</v>
      </c>
      <c r="I910" s="19" t="n">
        <f aca="false">ROUND(F910*G910,2)</f>
        <v>292.6</v>
      </c>
      <c r="J910" s="19" t="n">
        <f aca="false">ROUND(F910*H910,2)</f>
        <v>198.5</v>
      </c>
      <c r="K910" s="19" t="n">
        <f aca="false">INDEX(Pricebook!$L$2:$L$1401,MATCH(D910,Pricebook!$A$2:$A$1401,0))</f>
        <v>155.65</v>
      </c>
      <c r="L910" s="19" t="n">
        <f aca="false">ROUND(F910*K910,2)</f>
        <v>311.3</v>
      </c>
      <c r="M910" s="24" t="n">
        <f aca="false">DATE(YEAR(C910),MONTH(C910),1)</f>
        <v>46113</v>
      </c>
    </row>
    <row r="911" customFormat="false" ht="15" hidden="false" customHeight="false" outlineLevel="0" collapsed="false">
      <c r="A911" s="21" t="s">
        <v>3144</v>
      </c>
      <c r="B911" s="21" t="s">
        <v>3145</v>
      </c>
      <c r="C911" s="23" t="n">
        <v>46128</v>
      </c>
      <c r="D911" s="21" t="s">
        <v>2738</v>
      </c>
      <c r="E911" s="21" t="s">
        <v>2587</v>
      </c>
      <c r="F911" s="12" t="n">
        <v>7</v>
      </c>
      <c r="G911" s="19" t="n">
        <v>13.95</v>
      </c>
      <c r="H911" s="19" t="n">
        <v>8.85</v>
      </c>
      <c r="I911" s="19" t="n">
        <f aca="false">ROUND(F911*G911,2)</f>
        <v>97.65</v>
      </c>
      <c r="J911" s="19" t="n">
        <f aca="false">ROUND(F911*H911,2)</f>
        <v>61.95</v>
      </c>
      <c r="K911" s="19" t="n">
        <f aca="false">INDEX(Pricebook!$L$2:$L$1401,MATCH(D911,Pricebook!$A$2:$A$1401,0))</f>
        <v>15.1</v>
      </c>
      <c r="L911" s="19" t="n">
        <f aca="false">ROUND(F911*K911,2)</f>
        <v>105.7</v>
      </c>
      <c r="M911" s="24" t="n">
        <f aca="false">DATE(YEAR(C911),MONTH(C911),1)</f>
        <v>46113</v>
      </c>
    </row>
    <row r="912" customFormat="false" ht="15" hidden="false" customHeight="false" outlineLevel="0" collapsed="false">
      <c r="A912" s="21" t="s">
        <v>3144</v>
      </c>
      <c r="B912" s="21" t="s">
        <v>3145</v>
      </c>
      <c r="C912" s="23" t="n">
        <v>46128</v>
      </c>
      <c r="D912" s="21" t="s">
        <v>2222</v>
      </c>
      <c r="E912" s="21" t="s">
        <v>2202</v>
      </c>
      <c r="F912" s="12" t="n">
        <v>2</v>
      </c>
      <c r="G912" s="19" t="n">
        <v>60.55</v>
      </c>
      <c r="H912" s="19" t="n">
        <v>35.6</v>
      </c>
      <c r="I912" s="19" t="n">
        <f aca="false">ROUND(F912*G912,2)</f>
        <v>121.1</v>
      </c>
      <c r="J912" s="19" t="n">
        <f aca="false">ROUND(F912*H912,2)</f>
        <v>71.2</v>
      </c>
      <c r="K912" s="19" t="n">
        <f aca="false">INDEX(Pricebook!$L$2:$L$1401,MATCH(D912,Pricebook!$A$2:$A$1401,0))</f>
        <v>64.2</v>
      </c>
      <c r="L912" s="19" t="n">
        <f aca="false">ROUND(F912*K912,2)</f>
        <v>128.4</v>
      </c>
      <c r="M912" s="24" t="n">
        <f aca="false">DATE(YEAR(C912),MONTH(C912),1)</f>
        <v>46113</v>
      </c>
    </row>
    <row r="913" customFormat="false" ht="15" hidden="false" customHeight="false" outlineLevel="0" collapsed="false">
      <c r="A913" s="21" t="s">
        <v>3144</v>
      </c>
      <c r="B913" s="21" t="s">
        <v>3145</v>
      </c>
      <c r="C913" s="23" t="n">
        <v>46128</v>
      </c>
      <c r="D913" s="21" t="s">
        <v>1805</v>
      </c>
      <c r="E913" s="21" t="s">
        <v>1452</v>
      </c>
      <c r="F913" s="12" t="n">
        <v>4</v>
      </c>
      <c r="G913" s="19" t="n">
        <v>80.5</v>
      </c>
      <c r="H913" s="19" t="n">
        <v>48.22</v>
      </c>
      <c r="I913" s="19" t="n">
        <f aca="false">ROUND(F913*G913,2)</f>
        <v>322</v>
      </c>
      <c r="J913" s="19" t="n">
        <f aca="false">ROUND(F913*H913,2)</f>
        <v>192.88</v>
      </c>
      <c r="K913" s="19" t="n">
        <f aca="false">INDEX(Pricebook!$L$2:$L$1401,MATCH(D913,Pricebook!$A$2:$A$1401,0))</f>
        <v>82</v>
      </c>
      <c r="L913" s="19" t="n">
        <f aca="false">ROUND(F913*K913,2)</f>
        <v>328</v>
      </c>
      <c r="M913" s="24" t="n">
        <f aca="false">DATE(YEAR(C913),MONTH(C913),1)</f>
        <v>46113</v>
      </c>
    </row>
    <row r="914" customFormat="false" ht="15" hidden="false" customHeight="false" outlineLevel="0" collapsed="false">
      <c r="A914" s="21" t="s">
        <v>3144</v>
      </c>
      <c r="B914" s="21" t="s">
        <v>3145</v>
      </c>
      <c r="C914" s="23" t="n">
        <v>46128</v>
      </c>
      <c r="D914" s="21" t="s">
        <v>1869</v>
      </c>
      <c r="E914" s="21" t="s">
        <v>1452</v>
      </c>
      <c r="F914" s="12" t="n">
        <v>11</v>
      </c>
      <c r="G914" s="19" t="n">
        <v>37.15</v>
      </c>
      <c r="H914" s="19" t="n">
        <v>22.45</v>
      </c>
      <c r="I914" s="19" t="n">
        <f aca="false">ROUND(F914*G914,2)</f>
        <v>408.65</v>
      </c>
      <c r="J914" s="19" t="n">
        <f aca="false">ROUND(F914*H914,2)</f>
        <v>246.95</v>
      </c>
      <c r="K914" s="19" t="n">
        <f aca="false">INDEX(Pricebook!$L$2:$L$1401,MATCH(D914,Pricebook!$A$2:$A$1401,0))</f>
        <v>38.2</v>
      </c>
      <c r="L914" s="19" t="n">
        <f aca="false">ROUND(F914*K914,2)</f>
        <v>420.2</v>
      </c>
      <c r="M914" s="24" t="n">
        <f aca="false">DATE(YEAR(C914),MONTH(C914),1)</f>
        <v>46113</v>
      </c>
    </row>
    <row r="915" customFormat="false" ht="15" hidden="false" customHeight="false" outlineLevel="0" collapsed="false">
      <c r="A915" s="21" t="s">
        <v>3144</v>
      </c>
      <c r="B915" s="21" t="s">
        <v>3145</v>
      </c>
      <c r="C915" s="23" t="n">
        <v>46128</v>
      </c>
      <c r="D915" s="21" t="s">
        <v>1711</v>
      </c>
      <c r="E915" s="21" t="s">
        <v>1452</v>
      </c>
      <c r="F915" s="12" t="n">
        <v>6</v>
      </c>
      <c r="G915" s="19" t="n">
        <v>39.7</v>
      </c>
      <c r="H915" s="19" t="n">
        <v>23.92</v>
      </c>
      <c r="I915" s="19" t="n">
        <f aca="false">ROUND(F915*G915,2)</f>
        <v>238.2</v>
      </c>
      <c r="J915" s="19" t="n">
        <f aca="false">ROUND(F915*H915,2)</f>
        <v>143.52</v>
      </c>
      <c r="K915" s="19" t="n">
        <f aca="false">INDEX(Pricebook!$L$2:$L$1401,MATCH(D915,Pricebook!$A$2:$A$1401,0))</f>
        <v>40.7</v>
      </c>
      <c r="L915" s="19" t="n">
        <f aca="false">ROUND(F915*K915,2)</f>
        <v>244.2</v>
      </c>
      <c r="M915" s="24" t="n">
        <f aca="false">DATE(YEAR(C915),MONTH(C915),1)</f>
        <v>46113</v>
      </c>
    </row>
    <row r="916" customFormat="false" ht="15" hidden="false" customHeight="false" outlineLevel="0" collapsed="false">
      <c r="A916" s="21" t="s">
        <v>3144</v>
      </c>
      <c r="B916" s="21" t="s">
        <v>3145</v>
      </c>
      <c r="C916" s="23" t="n">
        <v>46128</v>
      </c>
      <c r="D916" s="21" t="s">
        <v>2222</v>
      </c>
      <c r="E916" s="21" t="s">
        <v>2202</v>
      </c>
      <c r="F916" s="12" t="n">
        <v>3</v>
      </c>
      <c r="G916" s="19" t="n">
        <v>60.55</v>
      </c>
      <c r="H916" s="19" t="n">
        <v>35.6</v>
      </c>
      <c r="I916" s="19" t="n">
        <f aca="false">ROUND(F916*G916,2)</f>
        <v>181.65</v>
      </c>
      <c r="J916" s="19" t="n">
        <f aca="false">ROUND(F916*H916,2)</f>
        <v>106.8</v>
      </c>
      <c r="K916" s="19" t="n">
        <f aca="false">INDEX(Pricebook!$L$2:$L$1401,MATCH(D916,Pricebook!$A$2:$A$1401,0))</f>
        <v>64.2</v>
      </c>
      <c r="L916" s="19" t="n">
        <f aca="false">ROUND(F916*K916,2)</f>
        <v>192.6</v>
      </c>
      <c r="M916" s="24" t="n">
        <f aca="false">DATE(YEAR(C916),MONTH(C916),1)</f>
        <v>46113</v>
      </c>
    </row>
    <row r="917" customFormat="false" ht="15" hidden="false" customHeight="false" outlineLevel="0" collapsed="false">
      <c r="A917" s="21" t="s">
        <v>3144</v>
      </c>
      <c r="B917" s="21" t="s">
        <v>3145</v>
      </c>
      <c r="C917" s="23" t="n">
        <v>46128</v>
      </c>
      <c r="D917" s="21" t="s">
        <v>783</v>
      </c>
      <c r="E917" s="21" t="s">
        <v>366</v>
      </c>
      <c r="F917" s="12" t="n">
        <v>1</v>
      </c>
      <c r="G917" s="19" t="n">
        <v>80</v>
      </c>
      <c r="H917" s="19" t="n">
        <v>57.64</v>
      </c>
      <c r="I917" s="19" t="n">
        <f aca="false">ROUND(F917*G917,2)</f>
        <v>80</v>
      </c>
      <c r="J917" s="19" t="n">
        <f aca="false">ROUND(F917*H917,2)</f>
        <v>57.64</v>
      </c>
      <c r="K917" s="19" t="n">
        <f aca="false">INDEX(Pricebook!$L$2:$L$1401,MATCH(D917,Pricebook!$A$2:$A$1401,0))</f>
        <v>86.5</v>
      </c>
      <c r="L917" s="19" t="n">
        <f aca="false">ROUND(F917*K917,2)</f>
        <v>86.5</v>
      </c>
      <c r="M917" s="24" t="n">
        <f aca="false">DATE(YEAR(C917),MONTH(C917),1)</f>
        <v>46113</v>
      </c>
    </row>
    <row r="918" customFormat="false" ht="15" hidden="false" customHeight="false" outlineLevel="0" collapsed="false">
      <c r="A918" s="21" t="s">
        <v>3146</v>
      </c>
      <c r="B918" s="21" t="s">
        <v>3147</v>
      </c>
      <c r="C918" s="23" t="n">
        <v>46128</v>
      </c>
      <c r="D918" s="21" t="s">
        <v>1623</v>
      </c>
      <c r="E918" s="21" t="s">
        <v>1452</v>
      </c>
      <c r="F918" s="12" t="n">
        <v>1</v>
      </c>
      <c r="G918" s="19" t="n">
        <v>65.2</v>
      </c>
      <c r="H918" s="19" t="n">
        <v>39.42</v>
      </c>
      <c r="I918" s="19" t="n">
        <f aca="false">ROUND(F918*G918,2)</f>
        <v>65.2</v>
      </c>
      <c r="J918" s="19" t="n">
        <f aca="false">ROUND(F918*H918,2)</f>
        <v>39.42</v>
      </c>
      <c r="K918" s="19" t="n">
        <f aca="false">INDEX(Pricebook!$L$2:$L$1401,MATCH(D918,Pricebook!$A$2:$A$1401,0))</f>
        <v>67.05</v>
      </c>
      <c r="L918" s="19" t="n">
        <f aca="false">ROUND(F918*K918,2)</f>
        <v>67.05</v>
      </c>
      <c r="M918" s="24" t="n">
        <f aca="false">DATE(YEAR(C918),MONTH(C918),1)</f>
        <v>46113</v>
      </c>
    </row>
    <row r="919" customFormat="false" ht="15" hidden="false" customHeight="false" outlineLevel="0" collapsed="false">
      <c r="A919" s="21" t="s">
        <v>3146</v>
      </c>
      <c r="B919" s="21" t="s">
        <v>3147</v>
      </c>
      <c r="C919" s="23" t="n">
        <v>46128</v>
      </c>
      <c r="D919" s="21" t="s">
        <v>2301</v>
      </c>
      <c r="E919" s="21" t="s">
        <v>2202</v>
      </c>
      <c r="F919" s="12" t="n">
        <v>4</v>
      </c>
      <c r="G919" s="19" t="n">
        <v>38.15</v>
      </c>
      <c r="H919" s="19" t="n">
        <v>22.36</v>
      </c>
      <c r="I919" s="19" t="n">
        <f aca="false">ROUND(F919*G919,2)</f>
        <v>152.6</v>
      </c>
      <c r="J919" s="19" t="n">
        <f aca="false">ROUND(F919*H919,2)</f>
        <v>89.44</v>
      </c>
      <c r="K919" s="19" t="n">
        <f aca="false">INDEX(Pricebook!$L$2:$L$1401,MATCH(D919,Pricebook!$A$2:$A$1401,0))</f>
        <v>40.3</v>
      </c>
      <c r="L919" s="19" t="n">
        <f aca="false">ROUND(F919*K919,2)</f>
        <v>161.2</v>
      </c>
      <c r="M919" s="24" t="n">
        <f aca="false">DATE(YEAR(C919),MONTH(C919),1)</f>
        <v>46113</v>
      </c>
    </row>
    <row r="920" customFormat="false" ht="15" hidden="false" customHeight="false" outlineLevel="0" collapsed="false">
      <c r="A920" s="21" t="s">
        <v>3146</v>
      </c>
      <c r="B920" s="21" t="s">
        <v>3147</v>
      </c>
      <c r="C920" s="23" t="n">
        <v>46128</v>
      </c>
      <c r="D920" s="21" t="s">
        <v>917</v>
      </c>
      <c r="E920" s="21" t="s">
        <v>366</v>
      </c>
      <c r="F920" s="12" t="n">
        <v>2</v>
      </c>
      <c r="G920" s="19" t="n">
        <v>45.7</v>
      </c>
      <c r="H920" s="19" t="n">
        <v>31.65</v>
      </c>
      <c r="I920" s="19" t="n">
        <f aca="false">ROUND(F920*G920,2)</f>
        <v>91.4</v>
      </c>
      <c r="J920" s="19" t="n">
        <f aca="false">ROUND(F920*H920,2)</f>
        <v>63.3</v>
      </c>
      <c r="K920" s="19" t="n">
        <f aca="false">INDEX(Pricebook!$L$2:$L$1401,MATCH(D920,Pricebook!$A$2:$A$1401,0))</f>
        <v>49.65</v>
      </c>
      <c r="L920" s="19" t="n">
        <f aca="false">ROUND(F920*K920,2)</f>
        <v>99.3</v>
      </c>
      <c r="M920" s="24" t="n">
        <f aca="false">DATE(YEAR(C920),MONTH(C920),1)</f>
        <v>46113</v>
      </c>
    </row>
    <row r="921" customFormat="false" ht="15" hidden="false" customHeight="false" outlineLevel="0" collapsed="false">
      <c r="A921" s="21" t="s">
        <v>3146</v>
      </c>
      <c r="B921" s="21" t="s">
        <v>3147</v>
      </c>
      <c r="C921" s="23" t="n">
        <v>46128</v>
      </c>
      <c r="D921" s="21" t="s">
        <v>448</v>
      </c>
      <c r="E921" s="21" t="s">
        <v>366</v>
      </c>
      <c r="F921" s="12" t="n">
        <v>2</v>
      </c>
      <c r="G921" s="19" t="n">
        <v>9.05</v>
      </c>
      <c r="H921" s="19" t="n">
        <v>6.76</v>
      </c>
      <c r="I921" s="19" t="n">
        <f aca="false">ROUND(F921*G921,2)</f>
        <v>18.1</v>
      </c>
      <c r="J921" s="19" t="n">
        <f aca="false">ROUND(F921*H921,2)</f>
        <v>13.52</v>
      </c>
      <c r="K921" s="19" t="n">
        <f aca="false">INDEX(Pricebook!$L$2:$L$1401,MATCH(D921,Pricebook!$A$2:$A$1401,0))</f>
        <v>9.65</v>
      </c>
      <c r="L921" s="19" t="n">
        <f aca="false">ROUND(F921*K921,2)</f>
        <v>19.3</v>
      </c>
      <c r="M921" s="24" t="n">
        <f aca="false">DATE(YEAR(C921),MONTH(C921),1)</f>
        <v>46113</v>
      </c>
    </row>
    <row r="922" customFormat="false" ht="15" hidden="false" customHeight="false" outlineLevel="0" collapsed="false">
      <c r="A922" s="21" t="s">
        <v>3146</v>
      </c>
      <c r="B922" s="21" t="s">
        <v>3147</v>
      </c>
      <c r="C922" s="23" t="n">
        <v>46128</v>
      </c>
      <c r="D922" s="21" t="s">
        <v>623</v>
      </c>
      <c r="E922" s="21" t="s">
        <v>366</v>
      </c>
      <c r="F922" s="12" t="n">
        <v>3</v>
      </c>
      <c r="G922" s="19" t="n">
        <v>15.25</v>
      </c>
      <c r="H922" s="19" t="n">
        <v>10.45</v>
      </c>
      <c r="I922" s="19" t="n">
        <f aca="false">ROUND(F922*G922,2)</f>
        <v>45.75</v>
      </c>
      <c r="J922" s="19" t="n">
        <f aca="false">ROUND(F922*H922,2)</f>
        <v>31.35</v>
      </c>
      <c r="K922" s="19" t="n">
        <f aca="false">INDEX(Pricebook!$L$2:$L$1401,MATCH(D922,Pricebook!$A$2:$A$1401,0))</f>
        <v>16.4</v>
      </c>
      <c r="L922" s="19" t="n">
        <f aca="false">ROUND(F922*K922,2)</f>
        <v>49.2</v>
      </c>
      <c r="M922" s="24" t="n">
        <f aca="false">DATE(YEAR(C922),MONTH(C922),1)</f>
        <v>46113</v>
      </c>
    </row>
    <row r="923" customFormat="false" ht="15" hidden="false" customHeight="false" outlineLevel="0" collapsed="false">
      <c r="A923" s="21" t="s">
        <v>3148</v>
      </c>
      <c r="B923" s="21" t="s">
        <v>3149</v>
      </c>
      <c r="C923" s="23" t="n">
        <v>46129</v>
      </c>
      <c r="D923" s="21" t="s">
        <v>2543</v>
      </c>
      <c r="E923" s="21" t="s">
        <v>2466</v>
      </c>
      <c r="F923" s="12" t="n">
        <v>6</v>
      </c>
      <c r="G923" s="19" t="n">
        <v>26.85</v>
      </c>
      <c r="H923" s="19" t="n">
        <v>16.16</v>
      </c>
      <c r="I923" s="19" t="n">
        <f aca="false">ROUND(F923*G923,2)</f>
        <v>161.1</v>
      </c>
      <c r="J923" s="19" t="n">
        <f aca="false">ROUND(F923*H923,2)</f>
        <v>96.96</v>
      </c>
      <c r="K923" s="19" t="n">
        <f aca="false">INDEX(Pricebook!$L$2:$L$1401,MATCH(D923,Pricebook!$A$2:$A$1401,0))</f>
        <v>27.6</v>
      </c>
      <c r="L923" s="19" t="n">
        <f aca="false">ROUND(F923*K923,2)</f>
        <v>165.6</v>
      </c>
      <c r="M923" s="24" t="n">
        <f aca="false">DATE(YEAR(C923),MONTH(C923),1)</f>
        <v>46113</v>
      </c>
    </row>
    <row r="924" customFormat="false" ht="15" hidden="false" customHeight="false" outlineLevel="0" collapsed="false">
      <c r="A924" s="21" t="s">
        <v>3148</v>
      </c>
      <c r="B924" s="21" t="s">
        <v>3149</v>
      </c>
      <c r="C924" s="23" t="n">
        <v>46129</v>
      </c>
      <c r="D924" s="21" t="s">
        <v>348</v>
      </c>
      <c r="E924" s="21" t="s">
        <v>108</v>
      </c>
      <c r="F924" s="12" t="n">
        <v>2</v>
      </c>
      <c r="G924" s="19" t="n">
        <v>57.9</v>
      </c>
      <c r="H924" s="19" t="n">
        <v>42.13</v>
      </c>
      <c r="I924" s="19" t="n">
        <f aca="false">ROUND(F924*G924,2)</f>
        <v>115.8</v>
      </c>
      <c r="J924" s="19" t="n">
        <f aca="false">ROUND(F924*H924,2)</f>
        <v>84.26</v>
      </c>
      <c r="K924" s="19" t="n">
        <f aca="false">INDEX(Pricebook!$L$2:$L$1401,MATCH(D924,Pricebook!$A$2:$A$1401,0))</f>
        <v>63.55</v>
      </c>
      <c r="L924" s="19" t="n">
        <f aca="false">ROUND(F924*K924,2)</f>
        <v>127.1</v>
      </c>
      <c r="M924" s="24" t="n">
        <f aca="false">DATE(YEAR(C924),MONTH(C924),1)</f>
        <v>46113</v>
      </c>
    </row>
    <row r="925" customFormat="false" ht="15" hidden="false" customHeight="false" outlineLevel="0" collapsed="false">
      <c r="A925" s="21" t="s">
        <v>3148</v>
      </c>
      <c r="B925" s="21" t="s">
        <v>3149</v>
      </c>
      <c r="C925" s="23" t="n">
        <v>46129</v>
      </c>
      <c r="D925" s="21" t="s">
        <v>1062</v>
      </c>
      <c r="E925" s="21" t="s">
        <v>971</v>
      </c>
      <c r="F925" s="12" t="n">
        <v>1</v>
      </c>
      <c r="G925" s="19" t="n">
        <v>78</v>
      </c>
      <c r="H925" s="19" t="n">
        <v>57.83</v>
      </c>
      <c r="I925" s="19" t="n">
        <f aca="false">ROUND(F925*G925,2)</f>
        <v>78</v>
      </c>
      <c r="J925" s="19" t="n">
        <f aca="false">ROUND(F925*H925,2)</f>
        <v>57.83</v>
      </c>
      <c r="K925" s="19" t="n">
        <f aca="false">INDEX(Pricebook!$L$2:$L$1401,MATCH(D925,Pricebook!$A$2:$A$1401,0))</f>
        <v>91.1</v>
      </c>
      <c r="L925" s="19" t="n">
        <f aca="false">ROUND(F925*K925,2)</f>
        <v>91.1</v>
      </c>
      <c r="M925" s="24" t="n">
        <f aca="false">DATE(YEAR(C925),MONTH(C925),1)</f>
        <v>46113</v>
      </c>
    </row>
    <row r="926" customFormat="false" ht="15" hidden="false" customHeight="false" outlineLevel="0" collapsed="false">
      <c r="A926" s="21" t="s">
        <v>3148</v>
      </c>
      <c r="B926" s="21" t="s">
        <v>3149</v>
      </c>
      <c r="C926" s="23" t="n">
        <v>46129</v>
      </c>
      <c r="D926" s="21" t="s">
        <v>171</v>
      </c>
      <c r="E926" s="21" t="s">
        <v>108</v>
      </c>
      <c r="F926" s="12" t="n">
        <v>1</v>
      </c>
      <c r="G926" s="19" t="n">
        <v>80</v>
      </c>
      <c r="H926" s="19" t="n">
        <v>57.54</v>
      </c>
      <c r="I926" s="19" t="n">
        <f aca="false">ROUND(F926*G926,2)</f>
        <v>80</v>
      </c>
      <c r="J926" s="19" t="n">
        <f aca="false">ROUND(F926*H926,2)</f>
        <v>57.54</v>
      </c>
      <c r="K926" s="19" t="n">
        <f aca="false">INDEX(Pricebook!$L$2:$L$1401,MATCH(D926,Pricebook!$A$2:$A$1401,0))</f>
        <v>86.8</v>
      </c>
      <c r="L926" s="19" t="n">
        <f aca="false">ROUND(F926*K926,2)</f>
        <v>86.8</v>
      </c>
      <c r="M926" s="24" t="n">
        <f aca="false">DATE(YEAR(C926),MONTH(C926),1)</f>
        <v>46113</v>
      </c>
    </row>
    <row r="927" customFormat="false" ht="15" hidden="false" customHeight="false" outlineLevel="0" collapsed="false">
      <c r="A927" s="21" t="s">
        <v>3148</v>
      </c>
      <c r="B927" s="21" t="s">
        <v>3149</v>
      </c>
      <c r="C927" s="23" t="n">
        <v>46129</v>
      </c>
      <c r="D927" s="21" t="s">
        <v>1352</v>
      </c>
      <c r="E927" s="21" t="s">
        <v>971</v>
      </c>
      <c r="F927" s="12" t="n">
        <v>2</v>
      </c>
      <c r="G927" s="19" t="n">
        <v>75.55</v>
      </c>
      <c r="H927" s="19" t="n">
        <v>62.9</v>
      </c>
      <c r="I927" s="19" t="n">
        <f aca="false">ROUND(F927*G927,2)</f>
        <v>151.1</v>
      </c>
      <c r="J927" s="19" t="n">
        <f aca="false">ROUND(F927*H927,2)</f>
        <v>125.8</v>
      </c>
      <c r="K927" s="19" t="n">
        <f aca="false">INDEX(Pricebook!$L$2:$L$1401,MATCH(D927,Pricebook!$A$2:$A$1401,0))</f>
        <v>87.8</v>
      </c>
      <c r="L927" s="19" t="n">
        <f aca="false">ROUND(F927*K927,2)</f>
        <v>175.6</v>
      </c>
      <c r="M927" s="24" t="n">
        <f aca="false">DATE(YEAR(C927),MONTH(C927),1)</f>
        <v>46113</v>
      </c>
    </row>
    <row r="928" customFormat="false" ht="15" hidden="false" customHeight="false" outlineLevel="0" collapsed="false">
      <c r="A928" s="21" t="s">
        <v>3148</v>
      </c>
      <c r="B928" s="21" t="s">
        <v>3149</v>
      </c>
      <c r="C928" s="23" t="n">
        <v>46129</v>
      </c>
      <c r="D928" s="21" t="s">
        <v>503</v>
      </c>
      <c r="E928" s="21" t="s">
        <v>366</v>
      </c>
      <c r="F928" s="12" t="n">
        <v>3</v>
      </c>
      <c r="G928" s="19" t="n">
        <v>11.2</v>
      </c>
      <c r="H928" s="19" t="n">
        <v>7.68</v>
      </c>
      <c r="I928" s="19" t="n">
        <f aca="false">ROUND(F928*G928,2)</f>
        <v>33.6</v>
      </c>
      <c r="J928" s="19" t="n">
        <f aca="false">ROUND(F928*H928,2)</f>
        <v>23.04</v>
      </c>
      <c r="K928" s="19" t="n">
        <f aca="false">INDEX(Pricebook!$L$2:$L$1401,MATCH(D928,Pricebook!$A$2:$A$1401,0))</f>
        <v>12.05</v>
      </c>
      <c r="L928" s="19" t="n">
        <f aca="false">ROUND(F928*K928,2)</f>
        <v>36.15</v>
      </c>
      <c r="M928" s="24" t="n">
        <f aca="false">DATE(YEAR(C928),MONTH(C928),1)</f>
        <v>46113</v>
      </c>
    </row>
    <row r="929" customFormat="false" ht="15" hidden="false" customHeight="false" outlineLevel="0" collapsed="false">
      <c r="A929" s="21" t="s">
        <v>3148</v>
      </c>
      <c r="B929" s="21" t="s">
        <v>3149</v>
      </c>
      <c r="C929" s="23" t="n">
        <v>46129</v>
      </c>
      <c r="D929" s="21" t="s">
        <v>1390</v>
      </c>
      <c r="E929" s="21" t="s">
        <v>971</v>
      </c>
      <c r="F929" s="12" t="n">
        <v>15</v>
      </c>
      <c r="G929" s="19" t="n">
        <v>40.5</v>
      </c>
      <c r="H929" s="19" t="n">
        <v>29.76</v>
      </c>
      <c r="I929" s="19" t="n">
        <f aca="false">ROUND(F929*G929,2)</f>
        <v>607.5</v>
      </c>
      <c r="J929" s="19" t="n">
        <f aca="false">ROUND(F929*H929,2)</f>
        <v>446.4</v>
      </c>
      <c r="K929" s="19" t="n">
        <f aca="false">INDEX(Pricebook!$L$2:$L$1401,MATCH(D929,Pricebook!$A$2:$A$1401,0))</f>
        <v>46.9</v>
      </c>
      <c r="L929" s="19" t="n">
        <f aca="false">ROUND(F929*K929,2)</f>
        <v>703.5</v>
      </c>
      <c r="M929" s="24" t="n">
        <f aca="false">DATE(YEAR(C929),MONTH(C929),1)</f>
        <v>46113</v>
      </c>
    </row>
    <row r="930" customFormat="false" ht="15" hidden="false" customHeight="false" outlineLevel="0" collapsed="false">
      <c r="A930" s="21" t="s">
        <v>3148</v>
      </c>
      <c r="B930" s="21" t="s">
        <v>3149</v>
      </c>
      <c r="C930" s="23" t="n">
        <v>46129</v>
      </c>
      <c r="D930" s="21" t="s">
        <v>685</v>
      </c>
      <c r="E930" s="21" t="s">
        <v>366</v>
      </c>
      <c r="F930" s="12" t="n">
        <v>3</v>
      </c>
      <c r="G930" s="19" t="n">
        <v>53.3</v>
      </c>
      <c r="H930" s="19" t="n">
        <v>36.77</v>
      </c>
      <c r="I930" s="19" t="n">
        <f aca="false">ROUND(F930*G930,2)</f>
        <v>159.9</v>
      </c>
      <c r="J930" s="19" t="n">
        <f aca="false">ROUND(F930*H930,2)</f>
        <v>110.31</v>
      </c>
      <c r="K930" s="19" t="n">
        <f aca="false">INDEX(Pricebook!$L$2:$L$1401,MATCH(D930,Pricebook!$A$2:$A$1401,0))</f>
        <v>57.7</v>
      </c>
      <c r="L930" s="19" t="n">
        <f aca="false">ROUND(F930*K930,2)</f>
        <v>173.1</v>
      </c>
      <c r="M930" s="24" t="n">
        <f aca="false">DATE(YEAR(C930),MONTH(C930),1)</f>
        <v>46113</v>
      </c>
    </row>
    <row r="931" customFormat="false" ht="15" hidden="false" customHeight="false" outlineLevel="0" collapsed="false">
      <c r="A931" s="21" t="s">
        <v>3148</v>
      </c>
      <c r="B931" s="21" t="s">
        <v>3149</v>
      </c>
      <c r="C931" s="23" t="n">
        <v>46129</v>
      </c>
      <c r="D931" s="21" t="s">
        <v>521</v>
      </c>
      <c r="E931" s="21" t="s">
        <v>366</v>
      </c>
      <c r="F931" s="12" t="n">
        <v>4</v>
      </c>
      <c r="G931" s="19" t="n">
        <v>12.55</v>
      </c>
      <c r="H931" s="19" t="n">
        <v>8.7</v>
      </c>
      <c r="I931" s="19" t="n">
        <f aca="false">ROUND(F931*G931,2)</f>
        <v>50.2</v>
      </c>
      <c r="J931" s="19" t="n">
        <f aca="false">ROUND(F931*H931,2)</f>
        <v>34.8</v>
      </c>
      <c r="K931" s="19" t="n">
        <f aca="false">INDEX(Pricebook!$L$2:$L$1401,MATCH(D931,Pricebook!$A$2:$A$1401,0))</f>
        <v>13.65</v>
      </c>
      <c r="L931" s="19" t="n">
        <f aca="false">ROUND(F931*K931,2)</f>
        <v>54.6</v>
      </c>
      <c r="M931" s="24" t="n">
        <f aca="false">DATE(YEAR(C931),MONTH(C931),1)</f>
        <v>46113</v>
      </c>
    </row>
    <row r="932" customFormat="false" ht="15" hidden="false" customHeight="false" outlineLevel="0" collapsed="false">
      <c r="A932" s="21" t="s">
        <v>3148</v>
      </c>
      <c r="B932" s="21" t="s">
        <v>3149</v>
      </c>
      <c r="C932" s="23" t="n">
        <v>46129</v>
      </c>
      <c r="D932" s="21" t="s">
        <v>745</v>
      </c>
      <c r="E932" s="21" t="s">
        <v>366</v>
      </c>
      <c r="F932" s="12" t="n">
        <v>1</v>
      </c>
      <c r="G932" s="19" t="n">
        <v>146.3</v>
      </c>
      <c r="H932" s="19" t="n">
        <v>99.25</v>
      </c>
      <c r="I932" s="19" t="n">
        <f aca="false">ROUND(F932*G932,2)</f>
        <v>146.3</v>
      </c>
      <c r="J932" s="19" t="n">
        <f aca="false">ROUND(F932*H932,2)</f>
        <v>99.25</v>
      </c>
      <c r="K932" s="19" t="n">
        <f aca="false">INDEX(Pricebook!$L$2:$L$1401,MATCH(D932,Pricebook!$A$2:$A$1401,0))</f>
        <v>155.65</v>
      </c>
      <c r="L932" s="19" t="n">
        <f aca="false">ROUND(F932*K932,2)</f>
        <v>155.65</v>
      </c>
      <c r="M932" s="24" t="n">
        <f aca="false">DATE(YEAR(C932),MONTH(C932),1)</f>
        <v>46113</v>
      </c>
    </row>
    <row r="933" customFormat="false" ht="15" hidden="false" customHeight="false" outlineLevel="0" collapsed="false">
      <c r="A933" s="21" t="s">
        <v>3148</v>
      </c>
      <c r="B933" s="21" t="s">
        <v>3149</v>
      </c>
      <c r="C933" s="23" t="n">
        <v>46129</v>
      </c>
      <c r="D933" s="21" t="s">
        <v>757</v>
      </c>
      <c r="E933" s="21" t="s">
        <v>366</v>
      </c>
      <c r="F933" s="12" t="n">
        <v>2</v>
      </c>
      <c r="G933" s="19" t="n">
        <v>11.7</v>
      </c>
      <c r="H933" s="19" t="n">
        <v>8.05</v>
      </c>
      <c r="I933" s="19" t="n">
        <f aca="false">ROUND(F933*G933,2)</f>
        <v>23.4</v>
      </c>
      <c r="J933" s="19" t="n">
        <f aca="false">ROUND(F933*H933,2)</f>
        <v>16.1</v>
      </c>
      <c r="K933" s="19" t="n">
        <f aca="false">INDEX(Pricebook!$L$2:$L$1401,MATCH(D933,Pricebook!$A$2:$A$1401,0))</f>
        <v>12.65</v>
      </c>
      <c r="L933" s="19" t="n">
        <f aca="false">ROUND(F933*K933,2)</f>
        <v>25.3</v>
      </c>
      <c r="M933" s="24" t="n">
        <f aca="false">DATE(YEAR(C933),MONTH(C933),1)</f>
        <v>46113</v>
      </c>
    </row>
    <row r="934" customFormat="false" ht="15" hidden="false" customHeight="false" outlineLevel="0" collapsed="false">
      <c r="A934" s="21" t="s">
        <v>3148</v>
      </c>
      <c r="B934" s="21" t="s">
        <v>3149</v>
      </c>
      <c r="C934" s="23" t="n">
        <v>46129</v>
      </c>
      <c r="D934" s="21" t="s">
        <v>2505</v>
      </c>
      <c r="E934" s="21" t="s">
        <v>2466</v>
      </c>
      <c r="F934" s="12" t="n">
        <v>1</v>
      </c>
      <c r="G934" s="19" t="n">
        <v>64.8</v>
      </c>
      <c r="H934" s="19" t="n">
        <v>41.3</v>
      </c>
      <c r="I934" s="19" t="n">
        <f aca="false">ROUND(F934*G934,2)</f>
        <v>64.8</v>
      </c>
      <c r="J934" s="19" t="n">
        <f aca="false">ROUND(F934*H934,2)</f>
        <v>41.3</v>
      </c>
      <c r="K934" s="19" t="n">
        <f aca="false">INDEX(Pricebook!$L$2:$L$1401,MATCH(D934,Pricebook!$A$2:$A$1401,0))</f>
        <v>67.25</v>
      </c>
      <c r="L934" s="19" t="n">
        <f aca="false">ROUND(F934*K934,2)</f>
        <v>67.25</v>
      </c>
      <c r="M934" s="24" t="n">
        <f aca="false">DATE(YEAR(C934),MONTH(C934),1)</f>
        <v>46113</v>
      </c>
    </row>
    <row r="935" customFormat="false" ht="15" hidden="false" customHeight="false" outlineLevel="0" collapsed="false">
      <c r="A935" s="21" t="s">
        <v>3148</v>
      </c>
      <c r="B935" s="21" t="s">
        <v>3149</v>
      </c>
      <c r="C935" s="23" t="n">
        <v>46129</v>
      </c>
      <c r="D935" s="21" t="s">
        <v>2521</v>
      </c>
      <c r="E935" s="21" t="s">
        <v>2466</v>
      </c>
      <c r="F935" s="12" t="n">
        <v>3</v>
      </c>
      <c r="G935" s="19" t="n">
        <v>70</v>
      </c>
      <c r="H935" s="19" t="n">
        <v>42.13</v>
      </c>
      <c r="I935" s="19" t="n">
        <f aca="false">ROUND(F935*G935,2)</f>
        <v>210</v>
      </c>
      <c r="J935" s="19" t="n">
        <f aca="false">ROUND(F935*H935,2)</f>
        <v>126.39</v>
      </c>
      <c r="K935" s="19" t="n">
        <f aca="false">INDEX(Pricebook!$L$2:$L$1401,MATCH(D935,Pricebook!$A$2:$A$1401,0))</f>
        <v>72</v>
      </c>
      <c r="L935" s="19" t="n">
        <f aca="false">ROUND(F935*K935,2)</f>
        <v>216</v>
      </c>
      <c r="M935" s="24" t="n">
        <f aca="false">DATE(YEAR(C935),MONTH(C935),1)</f>
        <v>46113</v>
      </c>
    </row>
    <row r="936" customFormat="false" ht="15" hidden="false" customHeight="false" outlineLevel="0" collapsed="false">
      <c r="A936" s="21" t="s">
        <v>3150</v>
      </c>
      <c r="B936" s="21" t="s">
        <v>3151</v>
      </c>
      <c r="C936" s="23" t="n">
        <v>46129</v>
      </c>
      <c r="D936" s="21" t="s">
        <v>2434</v>
      </c>
      <c r="E936" s="21" t="s">
        <v>2202</v>
      </c>
      <c r="F936" s="12" t="n">
        <v>12</v>
      </c>
      <c r="G936" s="19" t="n">
        <v>5.3</v>
      </c>
      <c r="H936" s="19" t="n">
        <v>3.1</v>
      </c>
      <c r="I936" s="19" t="n">
        <f aca="false">ROUND(F936*G936,2)</f>
        <v>63.6</v>
      </c>
      <c r="J936" s="19" t="n">
        <f aca="false">ROUND(F936*H936,2)</f>
        <v>37.2</v>
      </c>
      <c r="K936" s="19" t="n">
        <f aca="false">INDEX(Pricebook!$L$2:$L$1401,MATCH(D936,Pricebook!$A$2:$A$1401,0))</f>
        <v>5.65</v>
      </c>
      <c r="L936" s="19" t="n">
        <f aca="false">ROUND(F936*K936,2)</f>
        <v>67.8</v>
      </c>
      <c r="M936" s="24" t="n">
        <f aca="false">DATE(YEAR(C936),MONTH(C936),1)</f>
        <v>46113</v>
      </c>
    </row>
    <row r="937" customFormat="false" ht="15" hidden="false" customHeight="false" outlineLevel="0" collapsed="false">
      <c r="A937" s="21" t="s">
        <v>3150</v>
      </c>
      <c r="B937" s="21" t="s">
        <v>3151</v>
      </c>
      <c r="C937" s="23" t="n">
        <v>46129</v>
      </c>
      <c r="D937" s="21" t="s">
        <v>414</v>
      </c>
      <c r="E937" s="21" t="s">
        <v>366</v>
      </c>
      <c r="F937" s="12" t="n">
        <v>2</v>
      </c>
      <c r="G937" s="19" t="n">
        <v>10.7</v>
      </c>
      <c r="H937" s="19" t="n">
        <v>7.36</v>
      </c>
      <c r="I937" s="19" t="n">
        <f aca="false">ROUND(F937*G937,2)</f>
        <v>21.4</v>
      </c>
      <c r="J937" s="19" t="n">
        <f aca="false">ROUND(F937*H937,2)</f>
        <v>14.72</v>
      </c>
      <c r="K937" s="19" t="n">
        <f aca="false">INDEX(Pricebook!$L$2:$L$1401,MATCH(D937,Pricebook!$A$2:$A$1401,0))</f>
        <v>11.55</v>
      </c>
      <c r="L937" s="19" t="n">
        <f aca="false">ROUND(F937*K937,2)</f>
        <v>23.1</v>
      </c>
      <c r="M937" s="24" t="n">
        <f aca="false">DATE(YEAR(C937),MONTH(C937),1)</f>
        <v>46113</v>
      </c>
    </row>
    <row r="938" customFormat="false" ht="15" hidden="false" customHeight="false" outlineLevel="0" collapsed="false">
      <c r="A938" s="21" t="s">
        <v>3150</v>
      </c>
      <c r="B938" s="21" t="s">
        <v>3151</v>
      </c>
      <c r="C938" s="23" t="n">
        <v>46129</v>
      </c>
      <c r="D938" s="21" t="s">
        <v>2218</v>
      </c>
      <c r="E938" s="21" t="s">
        <v>2202</v>
      </c>
      <c r="F938" s="12" t="n">
        <v>11</v>
      </c>
      <c r="G938" s="19" t="n">
        <v>6.05</v>
      </c>
      <c r="H938" s="19" t="n">
        <v>3.98</v>
      </c>
      <c r="I938" s="19" t="n">
        <f aca="false">ROUND(F938*G938,2)</f>
        <v>66.55</v>
      </c>
      <c r="J938" s="19" t="n">
        <f aca="false">ROUND(F938*H938,2)</f>
        <v>43.78</v>
      </c>
      <c r="K938" s="19" t="n">
        <f aca="false">INDEX(Pricebook!$L$2:$L$1401,MATCH(D938,Pricebook!$A$2:$A$1401,0))</f>
        <v>6.4</v>
      </c>
      <c r="L938" s="19" t="n">
        <f aca="false">ROUND(F938*K938,2)</f>
        <v>70.4</v>
      </c>
      <c r="M938" s="24" t="n">
        <f aca="false">DATE(YEAR(C938),MONTH(C938),1)</f>
        <v>46113</v>
      </c>
    </row>
    <row r="939" customFormat="false" ht="15" hidden="false" customHeight="false" outlineLevel="0" collapsed="false">
      <c r="A939" s="21" t="s">
        <v>3150</v>
      </c>
      <c r="B939" s="21" t="s">
        <v>3151</v>
      </c>
      <c r="C939" s="23" t="n">
        <v>46129</v>
      </c>
      <c r="D939" s="21" t="s">
        <v>2351</v>
      </c>
      <c r="E939" s="21" t="s">
        <v>2202</v>
      </c>
      <c r="F939" s="12" t="n">
        <v>8</v>
      </c>
      <c r="G939" s="19" t="n">
        <v>12.3</v>
      </c>
      <c r="H939" s="19" t="n">
        <v>7.2</v>
      </c>
      <c r="I939" s="19" t="n">
        <f aca="false">ROUND(F939*G939,2)</f>
        <v>98.4</v>
      </c>
      <c r="J939" s="19" t="n">
        <f aca="false">ROUND(F939*H939,2)</f>
        <v>57.6</v>
      </c>
      <c r="K939" s="19" t="n">
        <f aca="false">INDEX(Pricebook!$L$2:$L$1401,MATCH(D939,Pricebook!$A$2:$A$1401,0))</f>
        <v>13</v>
      </c>
      <c r="L939" s="19" t="n">
        <f aca="false">ROUND(F939*K939,2)</f>
        <v>104</v>
      </c>
      <c r="M939" s="24" t="n">
        <f aca="false">DATE(YEAR(C939),MONTH(C939),1)</f>
        <v>46113</v>
      </c>
    </row>
    <row r="940" customFormat="false" ht="15" hidden="false" customHeight="false" outlineLevel="0" collapsed="false">
      <c r="A940" s="21" t="s">
        <v>3150</v>
      </c>
      <c r="B940" s="21" t="s">
        <v>3151</v>
      </c>
      <c r="C940" s="23" t="n">
        <v>46129</v>
      </c>
      <c r="D940" s="21" t="s">
        <v>1827</v>
      </c>
      <c r="E940" s="21" t="s">
        <v>1452</v>
      </c>
      <c r="F940" s="12" t="n">
        <v>4</v>
      </c>
      <c r="G940" s="19" t="n">
        <v>96.7</v>
      </c>
      <c r="H940" s="19" t="n">
        <v>58.57</v>
      </c>
      <c r="I940" s="19" t="n">
        <f aca="false">ROUND(F940*G940,2)</f>
        <v>386.8</v>
      </c>
      <c r="J940" s="19" t="n">
        <f aca="false">ROUND(F940*H940,2)</f>
        <v>234.28</v>
      </c>
      <c r="K940" s="19" t="n">
        <f aca="false">INDEX(Pricebook!$L$2:$L$1401,MATCH(D940,Pricebook!$A$2:$A$1401,0))</f>
        <v>99.6</v>
      </c>
      <c r="L940" s="19" t="n">
        <f aca="false">ROUND(F940*K940,2)</f>
        <v>398.4</v>
      </c>
      <c r="M940" s="24" t="n">
        <f aca="false">DATE(YEAR(C940),MONTH(C940),1)</f>
        <v>46113</v>
      </c>
    </row>
    <row r="941" customFormat="false" ht="15" hidden="false" customHeight="false" outlineLevel="0" collapsed="false">
      <c r="A941" s="21" t="s">
        <v>3150</v>
      </c>
      <c r="B941" s="21" t="s">
        <v>3151</v>
      </c>
      <c r="C941" s="23" t="n">
        <v>46129</v>
      </c>
      <c r="D941" s="21" t="s">
        <v>1674</v>
      </c>
      <c r="E941" s="21" t="s">
        <v>1452</v>
      </c>
      <c r="F941" s="12" t="n">
        <v>2</v>
      </c>
      <c r="G941" s="19" t="n">
        <v>111.2</v>
      </c>
      <c r="H941" s="19" t="n">
        <v>67.72</v>
      </c>
      <c r="I941" s="19" t="n">
        <f aca="false">ROUND(F941*G941,2)</f>
        <v>222.4</v>
      </c>
      <c r="J941" s="19" t="n">
        <f aca="false">ROUND(F941*H941,2)</f>
        <v>135.44</v>
      </c>
      <c r="K941" s="19" t="n">
        <f aca="false">INDEX(Pricebook!$L$2:$L$1401,MATCH(D941,Pricebook!$A$2:$A$1401,0))</f>
        <v>115.15</v>
      </c>
      <c r="L941" s="19" t="n">
        <f aca="false">ROUND(F941*K941,2)</f>
        <v>230.3</v>
      </c>
      <c r="M941" s="24" t="n">
        <f aca="false">DATE(YEAR(C941),MONTH(C941),1)</f>
        <v>46113</v>
      </c>
    </row>
    <row r="942" customFormat="false" ht="15" hidden="false" customHeight="false" outlineLevel="0" collapsed="false">
      <c r="A942" s="21" t="s">
        <v>3150</v>
      </c>
      <c r="B942" s="21" t="s">
        <v>3151</v>
      </c>
      <c r="C942" s="23" t="n">
        <v>46129</v>
      </c>
      <c r="D942" s="21" t="s">
        <v>1793</v>
      </c>
      <c r="E942" s="21" t="s">
        <v>1452</v>
      </c>
      <c r="F942" s="12" t="n">
        <v>5</v>
      </c>
      <c r="G942" s="19" t="n">
        <v>184.5</v>
      </c>
      <c r="H942" s="19" t="n">
        <v>111.33</v>
      </c>
      <c r="I942" s="19" t="n">
        <f aca="false">ROUND(F942*G942,2)</f>
        <v>922.5</v>
      </c>
      <c r="J942" s="19" t="n">
        <f aca="false">ROUND(F942*H942,2)</f>
        <v>556.65</v>
      </c>
      <c r="K942" s="19" t="n">
        <f aca="false">INDEX(Pricebook!$L$2:$L$1401,MATCH(D942,Pricebook!$A$2:$A$1401,0))</f>
        <v>189.3</v>
      </c>
      <c r="L942" s="19" t="n">
        <f aca="false">ROUND(F942*K942,2)</f>
        <v>946.5</v>
      </c>
      <c r="M942" s="24" t="n">
        <f aca="false">DATE(YEAR(C942),MONTH(C942),1)</f>
        <v>46113</v>
      </c>
    </row>
    <row r="943" customFormat="false" ht="15" hidden="false" customHeight="false" outlineLevel="0" collapsed="false">
      <c r="A943" s="21" t="s">
        <v>3150</v>
      </c>
      <c r="B943" s="21" t="s">
        <v>3151</v>
      </c>
      <c r="C943" s="23" t="n">
        <v>46129</v>
      </c>
      <c r="D943" s="21" t="s">
        <v>2638</v>
      </c>
      <c r="E943" s="21" t="s">
        <v>2587</v>
      </c>
      <c r="F943" s="12" t="n">
        <v>9</v>
      </c>
      <c r="G943" s="19" t="n">
        <v>8.4</v>
      </c>
      <c r="H943" s="19" t="n">
        <v>5.28</v>
      </c>
      <c r="I943" s="19" t="n">
        <f aca="false">ROUND(F943*G943,2)</f>
        <v>75.6</v>
      </c>
      <c r="J943" s="19" t="n">
        <f aca="false">ROUND(F943*H943,2)</f>
        <v>47.52</v>
      </c>
      <c r="K943" s="19" t="n">
        <f aca="false">INDEX(Pricebook!$L$2:$L$1401,MATCH(D943,Pricebook!$A$2:$A$1401,0))</f>
        <v>9</v>
      </c>
      <c r="L943" s="19" t="n">
        <f aca="false">ROUND(F943*K943,2)</f>
        <v>81</v>
      </c>
      <c r="M943" s="24" t="n">
        <f aca="false">DATE(YEAR(C943),MONTH(C943),1)</f>
        <v>46113</v>
      </c>
    </row>
    <row r="944" customFormat="false" ht="15" hidden="false" customHeight="false" outlineLevel="0" collapsed="false">
      <c r="A944" s="21" t="s">
        <v>3150</v>
      </c>
      <c r="B944" s="21" t="s">
        <v>3151</v>
      </c>
      <c r="C944" s="23" t="n">
        <v>46129</v>
      </c>
      <c r="D944" s="21" t="s">
        <v>2341</v>
      </c>
      <c r="E944" s="21" t="s">
        <v>2202</v>
      </c>
      <c r="F944" s="12" t="n">
        <v>5</v>
      </c>
      <c r="G944" s="19" t="n">
        <v>7.15</v>
      </c>
      <c r="H944" s="19" t="n">
        <v>4.19</v>
      </c>
      <c r="I944" s="19" t="n">
        <f aca="false">ROUND(F944*G944,2)</f>
        <v>35.75</v>
      </c>
      <c r="J944" s="19" t="n">
        <f aca="false">ROUND(F944*H944,2)</f>
        <v>20.95</v>
      </c>
      <c r="K944" s="19" t="n">
        <f aca="false">INDEX(Pricebook!$L$2:$L$1401,MATCH(D944,Pricebook!$A$2:$A$1401,0))</f>
        <v>7.6</v>
      </c>
      <c r="L944" s="19" t="n">
        <f aca="false">ROUND(F944*K944,2)</f>
        <v>38</v>
      </c>
      <c r="M944" s="24" t="n">
        <f aca="false">DATE(YEAR(C944),MONTH(C944),1)</f>
        <v>46113</v>
      </c>
    </row>
    <row r="945" customFormat="false" ht="15" hidden="false" customHeight="false" outlineLevel="0" collapsed="false">
      <c r="A945" s="21" t="s">
        <v>3150</v>
      </c>
      <c r="B945" s="21" t="s">
        <v>3151</v>
      </c>
      <c r="C945" s="23" t="n">
        <v>46129</v>
      </c>
      <c r="D945" s="21" t="s">
        <v>1508</v>
      </c>
      <c r="E945" s="21" t="s">
        <v>1452</v>
      </c>
      <c r="F945" s="12" t="n">
        <v>16</v>
      </c>
      <c r="G945" s="19" t="n">
        <v>29.2</v>
      </c>
      <c r="H945" s="19" t="n">
        <v>17.56</v>
      </c>
      <c r="I945" s="19" t="n">
        <f aca="false">ROUND(F945*G945,2)</f>
        <v>467.2</v>
      </c>
      <c r="J945" s="19" t="n">
        <f aca="false">ROUND(F945*H945,2)</f>
        <v>280.96</v>
      </c>
      <c r="K945" s="19" t="n">
        <f aca="false">INDEX(Pricebook!$L$2:$L$1401,MATCH(D945,Pricebook!$A$2:$A$1401,0))</f>
        <v>29.85</v>
      </c>
      <c r="L945" s="19" t="n">
        <f aca="false">ROUND(F945*K945,2)</f>
        <v>477.6</v>
      </c>
      <c r="M945" s="24" t="n">
        <f aca="false">DATE(YEAR(C945),MONTH(C945),1)</f>
        <v>46113</v>
      </c>
    </row>
    <row r="946" customFormat="false" ht="15" hidden="false" customHeight="false" outlineLevel="0" collapsed="false">
      <c r="A946" s="21" t="s">
        <v>3150</v>
      </c>
      <c r="B946" s="21" t="s">
        <v>3151</v>
      </c>
      <c r="C946" s="23" t="n">
        <v>46129</v>
      </c>
      <c r="D946" s="21" t="s">
        <v>2628</v>
      </c>
      <c r="E946" s="21" t="s">
        <v>2587</v>
      </c>
      <c r="F946" s="12" t="n">
        <v>8</v>
      </c>
      <c r="G946" s="19" t="n">
        <v>7.75</v>
      </c>
      <c r="H946" s="19" t="n">
        <v>4.86</v>
      </c>
      <c r="I946" s="19" t="n">
        <f aca="false">ROUND(F946*G946,2)</f>
        <v>62</v>
      </c>
      <c r="J946" s="19" t="n">
        <f aca="false">ROUND(F946*H946,2)</f>
        <v>38.88</v>
      </c>
      <c r="K946" s="19" t="n">
        <f aca="false">INDEX(Pricebook!$L$2:$L$1401,MATCH(D946,Pricebook!$A$2:$A$1401,0))</f>
        <v>8.3</v>
      </c>
      <c r="L946" s="19" t="n">
        <f aca="false">ROUND(F946*K946,2)</f>
        <v>66.4</v>
      </c>
      <c r="M946" s="24" t="n">
        <f aca="false">DATE(YEAR(C946),MONTH(C946),1)</f>
        <v>46113</v>
      </c>
    </row>
    <row r="947" customFormat="false" ht="15" hidden="false" customHeight="false" outlineLevel="0" collapsed="false">
      <c r="A947" s="21" t="s">
        <v>3150</v>
      </c>
      <c r="B947" s="21" t="s">
        <v>3151</v>
      </c>
      <c r="C947" s="23" t="n">
        <v>46129</v>
      </c>
      <c r="D947" s="21" t="s">
        <v>410</v>
      </c>
      <c r="E947" s="21" t="s">
        <v>366</v>
      </c>
      <c r="F947" s="12" t="n">
        <v>1</v>
      </c>
      <c r="G947" s="19" t="n">
        <v>28.25</v>
      </c>
      <c r="H947" s="19" t="n">
        <v>19.54</v>
      </c>
      <c r="I947" s="19" t="n">
        <f aca="false">ROUND(F947*G947,2)</f>
        <v>28.25</v>
      </c>
      <c r="J947" s="19" t="n">
        <f aca="false">ROUND(F947*H947,2)</f>
        <v>19.54</v>
      </c>
      <c r="K947" s="19" t="n">
        <f aca="false">INDEX(Pricebook!$L$2:$L$1401,MATCH(D947,Pricebook!$A$2:$A$1401,0))</f>
        <v>30.65</v>
      </c>
      <c r="L947" s="19" t="n">
        <f aca="false">ROUND(F947*K947,2)</f>
        <v>30.65</v>
      </c>
      <c r="M947" s="24" t="n">
        <f aca="false">DATE(YEAR(C947),MONTH(C947),1)</f>
        <v>46113</v>
      </c>
    </row>
    <row r="948" customFormat="false" ht="15" hidden="false" customHeight="false" outlineLevel="0" collapsed="false">
      <c r="A948" s="21" t="s">
        <v>3150</v>
      </c>
      <c r="B948" s="21" t="s">
        <v>3151</v>
      </c>
      <c r="C948" s="23" t="n">
        <v>46129</v>
      </c>
      <c r="D948" s="21" t="s">
        <v>2394</v>
      </c>
      <c r="E948" s="21" t="s">
        <v>2202</v>
      </c>
      <c r="F948" s="12" t="n">
        <v>2</v>
      </c>
      <c r="G948" s="19" t="n">
        <v>22.15</v>
      </c>
      <c r="H948" s="19" t="n">
        <v>13.15</v>
      </c>
      <c r="I948" s="19" t="n">
        <f aca="false">ROUND(F948*G948,2)</f>
        <v>44.3</v>
      </c>
      <c r="J948" s="19" t="n">
        <f aca="false">ROUND(F948*H948,2)</f>
        <v>26.3</v>
      </c>
      <c r="K948" s="19" t="n">
        <f aca="false">INDEX(Pricebook!$L$2:$L$1401,MATCH(D948,Pricebook!$A$2:$A$1401,0))</f>
        <v>23.75</v>
      </c>
      <c r="L948" s="19" t="n">
        <f aca="false">ROUND(F948*K948,2)</f>
        <v>47.5</v>
      </c>
      <c r="M948" s="24" t="n">
        <f aca="false">DATE(YEAR(C948),MONTH(C948),1)</f>
        <v>46113</v>
      </c>
    </row>
    <row r="949" customFormat="false" ht="15" hidden="false" customHeight="false" outlineLevel="0" collapsed="false">
      <c r="A949" s="21" t="s">
        <v>3152</v>
      </c>
      <c r="B949" s="21" t="s">
        <v>3153</v>
      </c>
      <c r="C949" s="23" t="n">
        <v>46129</v>
      </c>
      <c r="D949" s="21" t="s">
        <v>967</v>
      </c>
      <c r="E949" s="21" t="s">
        <v>366</v>
      </c>
      <c r="F949" s="12" t="n">
        <v>4</v>
      </c>
      <c r="G949" s="19" t="n">
        <v>14.45</v>
      </c>
      <c r="H949" s="19" t="n">
        <v>9.88</v>
      </c>
      <c r="I949" s="19" t="n">
        <f aca="false">ROUND(F949*G949,2)</f>
        <v>57.8</v>
      </c>
      <c r="J949" s="19" t="n">
        <f aca="false">ROUND(F949*H949,2)</f>
        <v>39.52</v>
      </c>
      <c r="K949" s="19" t="n">
        <f aca="false">INDEX(Pricebook!$L$2:$L$1401,MATCH(D949,Pricebook!$A$2:$A$1401,0))</f>
        <v>15.5</v>
      </c>
      <c r="L949" s="19" t="n">
        <f aca="false">ROUND(F949*K949,2)</f>
        <v>62</v>
      </c>
      <c r="M949" s="24" t="n">
        <f aca="false">DATE(YEAR(C949),MONTH(C949),1)</f>
        <v>46113</v>
      </c>
    </row>
    <row r="950" customFormat="false" ht="15" hidden="false" customHeight="false" outlineLevel="0" collapsed="false">
      <c r="A950" s="21" t="s">
        <v>3152</v>
      </c>
      <c r="B950" s="21" t="s">
        <v>3153</v>
      </c>
      <c r="C950" s="23" t="n">
        <v>46129</v>
      </c>
      <c r="D950" s="21" t="s">
        <v>2497</v>
      </c>
      <c r="E950" s="21" t="s">
        <v>2466</v>
      </c>
      <c r="F950" s="12" t="n">
        <v>3</v>
      </c>
      <c r="G950" s="19" t="n">
        <v>42.2</v>
      </c>
      <c r="H950" s="19" t="n">
        <v>25.96</v>
      </c>
      <c r="I950" s="19" t="n">
        <f aca="false">ROUND(F950*G950,2)</f>
        <v>126.6</v>
      </c>
      <c r="J950" s="19" t="n">
        <f aca="false">ROUND(F950*H950,2)</f>
        <v>77.88</v>
      </c>
      <c r="K950" s="19" t="n">
        <f aca="false">INDEX(Pricebook!$L$2:$L$1401,MATCH(D950,Pricebook!$A$2:$A$1401,0))</f>
        <v>44.35</v>
      </c>
      <c r="L950" s="19" t="n">
        <f aca="false">ROUND(F950*K950,2)</f>
        <v>133.05</v>
      </c>
      <c r="M950" s="24" t="n">
        <f aca="false">DATE(YEAR(C950),MONTH(C950),1)</f>
        <v>46113</v>
      </c>
    </row>
    <row r="951" customFormat="false" ht="15" hidden="false" customHeight="false" outlineLevel="0" collapsed="false">
      <c r="A951" s="21" t="s">
        <v>3152</v>
      </c>
      <c r="B951" s="21" t="s">
        <v>3153</v>
      </c>
      <c r="C951" s="23" t="n">
        <v>46129</v>
      </c>
      <c r="D951" s="21" t="s">
        <v>2776</v>
      </c>
      <c r="E951" s="21" t="s">
        <v>2748</v>
      </c>
      <c r="F951" s="12" t="n">
        <v>3</v>
      </c>
      <c r="G951" s="19" t="n">
        <v>43.95</v>
      </c>
      <c r="H951" s="19" t="n">
        <v>25.17</v>
      </c>
      <c r="I951" s="19" t="n">
        <f aca="false">ROUND(F951*G951,2)</f>
        <v>131.85</v>
      </c>
      <c r="J951" s="19" t="n">
        <f aca="false">ROUND(F951*H951,2)</f>
        <v>75.51</v>
      </c>
      <c r="K951" s="19" t="n">
        <f aca="false">INDEX(Pricebook!$L$2:$L$1401,MATCH(D951,Pricebook!$A$2:$A$1401,0))</f>
        <v>48.55</v>
      </c>
      <c r="L951" s="19" t="n">
        <f aca="false">ROUND(F951*K951,2)</f>
        <v>145.65</v>
      </c>
      <c r="M951" s="24" t="n">
        <f aca="false">DATE(YEAR(C951),MONTH(C951),1)</f>
        <v>46113</v>
      </c>
    </row>
    <row r="952" customFormat="false" ht="15" hidden="false" customHeight="false" outlineLevel="0" collapsed="false">
      <c r="A952" s="21" t="s">
        <v>3152</v>
      </c>
      <c r="B952" s="21" t="s">
        <v>3153</v>
      </c>
      <c r="C952" s="23" t="n">
        <v>46129</v>
      </c>
      <c r="D952" s="21" t="s">
        <v>2517</v>
      </c>
      <c r="E952" s="21" t="s">
        <v>2466</v>
      </c>
      <c r="F952" s="12" t="n">
        <v>2</v>
      </c>
      <c r="G952" s="19" t="n">
        <v>262.1</v>
      </c>
      <c r="H952" s="19" t="n">
        <v>160.25</v>
      </c>
      <c r="I952" s="19" t="n">
        <f aca="false">ROUND(F952*G952,2)</f>
        <v>524.2</v>
      </c>
      <c r="J952" s="19" t="n">
        <f aca="false">ROUND(F952*H952,2)</f>
        <v>320.5</v>
      </c>
      <c r="K952" s="19" t="n">
        <f aca="false">INDEX(Pricebook!$L$2:$L$1401,MATCH(D952,Pricebook!$A$2:$A$1401,0))</f>
        <v>273.8</v>
      </c>
      <c r="L952" s="19" t="n">
        <f aca="false">ROUND(F952*K952,2)</f>
        <v>547.6</v>
      </c>
      <c r="M952" s="24" t="n">
        <f aca="false">DATE(YEAR(C952),MONTH(C952),1)</f>
        <v>46113</v>
      </c>
    </row>
    <row r="953" customFormat="false" ht="15" hidden="false" customHeight="false" outlineLevel="0" collapsed="false">
      <c r="A953" s="21" t="s">
        <v>3152</v>
      </c>
      <c r="B953" s="21" t="s">
        <v>3153</v>
      </c>
      <c r="C953" s="23" t="n">
        <v>46129</v>
      </c>
      <c r="D953" s="21" t="s">
        <v>2826</v>
      </c>
      <c r="E953" s="21" t="s">
        <v>2748</v>
      </c>
      <c r="F953" s="12" t="n">
        <v>5</v>
      </c>
      <c r="G953" s="19" t="n">
        <v>25.5</v>
      </c>
      <c r="H953" s="19" t="n">
        <v>14.42</v>
      </c>
      <c r="I953" s="19" t="n">
        <f aca="false">ROUND(F953*G953,2)</f>
        <v>127.5</v>
      </c>
      <c r="J953" s="19" t="n">
        <f aca="false">ROUND(F953*H953,2)</f>
        <v>72.1</v>
      </c>
      <c r="K953" s="19" t="n">
        <f aca="false">INDEX(Pricebook!$L$2:$L$1401,MATCH(D953,Pricebook!$A$2:$A$1401,0))</f>
        <v>27.85</v>
      </c>
      <c r="L953" s="19" t="n">
        <f aca="false">ROUND(F953*K953,2)</f>
        <v>139.25</v>
      </c>
      <c r="M953" s="24" t="n">
        <f aca="false">DATE(YEAR(C953),MONTH(C953),1)</f>
        <v>46113</v>
      </c>
    </row>
    <row r="954" customFormat="false" ht="15" hidden="false" customHeight="false" outlineLevel="0" collapsed="false">
      <c r="A954" s="21" t="s">
        <v>3152</v>
      </c>
      <c r="B954" s="21" t="s">
        <v>3153</v>
      </c>
      <c r="C954" s="23" t="n">
        <v>46129</v>
      </c>
      <c r="D954" s="21" t="s">
        <v>2509</v>
      </c>
      <c r="E954" s="21" t="s">
        <v>2466</v>
      </c>
      <c r="F954" s="12" t="n">
        <v>2</v>
      </c>
      <c r="G954" s="19" t="n">
        <v>7.3</v>
      </c>
      <c r="H954" s="19" t="n">
        <v>4.47</v>
      </c>
      <c r="I954" s="19" t="n">
        <f aca="false">ROUND(F954*G954,2)</f>
        <v>14.6</v>
      </c>
      <c r="J954" s="19" t="n">
        <f aca="false">ROUND(F954*H954,2)</f>
        <v>8.94</v>
      </c>
      <c r="K954" s="19" t="n">
        <f aca="false">INDEX(Pricebook!$L$2:$L$1401,MATCH(D954,Pricebook!$A$2:$A$1401,0))</f>
        <v>7.65</v>
      </c>
      <c r="L954" s="19" t="n">
        <f aca="false">ROUND(F954*K954,2)</f>
        <v>15.3</v>
      </c>
      <c r="M954" s="24" t="n">
        <f aca="false">DATE(YEAR(C954),MONTH(C954),1)</f>
        <v>46113</v>
      </c>
    </row>
    <row r="955" customFormat="false" ht="15" hidden="false" customHeight="false" outlineLevel="0" collapsed="false">
      <c r="A955" s="21" t="s">
        <v>3152</v>
      </c>
      <c r="B955" s="21" t="s">
        <v>3153</v>
      </c>
      <c r="C955" s="23" t="n">
        <v>46129</v>
      </c>
      <c r="D955" s="21" t="s">
        <v>2751</v>
      </c>
      <c r="E955" s="21" t="s">
        <v>2748</v>
      </c>
      <c r="F955" s="12" t="n">
        <v>5</v>
      </c>
      <c r="G955" s="19" t="n">
        <v>34.45</v>
      </c>
      <c r="H955" s="19" t="n">
        <v>21.51</v>
      </c>
      <c r="I955" s="19" t="n">
        <f aca="false">ROUND(F955*G955,2)</f>
        <v>172.25</v>
      </c>
      <c r="J955" s="19" t="n">
        <f aca="false">ROUND(F955*H955,2)</f>
        <v>107.55</v>
      </c>
      <c r="K955" s="19" t="n">
        <f aca="false">INDEX(Pricebook!$L$2:$L$1401,MATCH(D955,Pricebook!$A$2:$A$1401,0))</f>
        <v>37.45</v>
      </c>
      <c r="L955" s="19" t="n">
        <f aca="false">ROUND(F955*K955,2)</f>
        <v>187.25</v>
      </c>
      <c r="M955" s="24" t="n">
        <f aca="false">DATE(YEAR(C955),MONTH(C955),1)</f>
        <v>46113</v>
      </c>
    </row>
    <row r="956" customFormat="false" ht="15" hidden="false" customHeight="false" outlineLevel="0" collapsed="false">
      <c r="A956" s="21" t="s">
        <v>3152</v>
      </c>
      <c r="B956" s="21" t="s">
        <v>3153</v>
      </c>
      <c r="C956" s="23" t="n">
        <v>46129</v>
      </c>
      <c r="D956" s="21" t="s">
        <v>523</v>
      </c>
      <c r="E956" s="21" t="s">
        <v>366</v>
      </c>
      <c r="F956" s="12" t="n">
        <v>2</v>
      </c>
      <c r="G956" s="19" t="n">
        <v>16.3</v>
      </c>
      <c r="H956" s="19" t="n">
        <v>11.11</v>
      </c>
      <c r="I956" s="19" t="n">
        <f aca="false">ROUND(F956*G956,2)</f>
        <v>32.6</v>
      </c>
      <c r="J956" s="19" t="n">
        <f aca="false">ROUND(F956*H956,2)</f>
        <v>22.22</v>
      </c>
      <c r="K956" s="19" t="n">
        <f aca="false">INDEX(Pricebook!$L$2:$L$1401,MATCH(D956,Pricebook!$A$2:$A$1401,0))</f>
        <v>17.45</v>
      </c>
      <c r="L956" s="19" t="n">
        <f aca="false">ROUND(F956*K956,2)</f>
        <v>34.9</v>
      </c>
      <c r="M956" s="24" t="n">
        <f aca="false">DATE(YEAR(C956),MONTH(C956),1)</f>
        <v>46113</v>
      </c>
    </row>
    <row r="957" customFormat="false" ht="15" hidden="false" customHeight="false" outlineLevel="0" collapsed="false">
      <c r="A957" s="21" t="s">
        <v>3152</v>
      </c>
      <c r="B957" s="21" t="s">
        <v>3153</v>
      </c>
      <c r="C957" s="23" t="n">
        <v>46129</v>
      </c>
      <c r="D957" s="21" t="s">
        <v>2527</v>
      </c>
      <c r="E957" s="21" t="s">
        <v>2466</v>
      </c>
      <c r="F957" s="12" t="n">
        <v>2</v>
      </c>
      <c r="G957" s="19" t="n">
        <v>111.2</v>
      </c>
      <c r="H957" s="19" t="n">
        <v>68.18</v>
      </c>
      <c r="I957" s="19" t="n">
        <f aca="false">ROUND(F957*G957,2)</f>
        <v>222.4</v>
      </c>
      <c r="J957" s="19" t="n">
        <f aca="false">ROUND(F957*H957,2)</f>
        <v>136.36</v>
      </c>
      <c r="K957" s="19" t="n">
        <f aca="false">INDEX(Pricebook!$L$2:$L$1401,MATCH(D957,Pricebook!$A$2:$A$1401,0))</f>
        <v>116.5</v>
      </c>
      <c r="L957" s="19" t="n">
        <f aca="false">ROUND(F957*K957,2)</f>
        <v>233</v>
      </c>
      <c r="M957" s="24" t="n">
        <f aca="false">DATE(YEAR(C957),MONTH(C957),1)</f>
        <v>46113</v>
      </c>
    </row>
    <row r="958" customFormat="false" ht="15" hidden="false" customHeight="false" outlineLevel="0" collapsed="false">
      <c r="A958" s="21" t="s">
        <v>3152</v>
      </c>
      <c r="B958" s="21" t="s">
        <v>3153</v>
      </c>
      <c r="C958" s="23" t="n">
        <v>46129</v>
      </c>
      <c r="D958" s="21" t="s">
        <v>2511</v>
      </c>
      <c r="E958" s="21" t="s">
        <v>2466</v>
      </c>
      <c r="F958" s="12" t="n">
        <v>6</v>
      </c>
      <c r="G958" s="19" t="n">
        <v>77.85</v>
      </c>
      <c r="H958" s="19" t="n">
        <v>51.81</v>
      </c>
      <c r="I958" s="19" t="n">
        <f aca="false">ROUND(F958*G958,2)</f>
        <v>467.1</v>
      </c>
      <c r="J958" s="19" t="n">
        <f aca="false">ROUND(F958*H958,2)</f>
        <v>310.86</v>
      </c>
      <c r="K958" s="19" t="n">
        <f aca="false">INDEX(Pricebook!$L$2:$L$1401,MATCH(D958,Pricebook!$A$2:$A$1401,0))</f>
        <v>81.75</v>
      </c>
      <c r="L958" s="19" t="n">
        <f aca="false">ROUND(F958*K958,2)</f>
        <v>490.5</v>
      </c>
      <c r="M958" s="24" t="n">
        <f aca="false">DATE(YEAR(C958),MONTH(C958),1)</f>
        <v>46113</v>
      </c>
    </row>
    <row r="959" customFormat="false" ht="15" hidden="false" customHeight="false" outlineLevel="0" collapsed="false">
      <c r="A959" s="21" t="s">
        <v>3152</v>
      </c>
      <c r="B959" s="21" t="s">
        <v>3153</v>
      </c>
      <c r="C959" s="23" t="n">
        <v>46129</v>
      </c>
      <c r="D959" s="21" t="s">
        <v>593</v>
      </c>
      <c r="E959" s="21" t="s">
        <v>366</v>
      </c>
      <c r="F959" s="12" t="n">
        <v>1</v>
      </c>
      <c r="G959" s="19" t="n">
        <v>140.75</v>
      </c>
      <c r="H959" s="19" t="n">
        <v>96.57</v>
      </c>
      <c r="I959" s="19" t="n">
        <f aca="false">ROUND(F959*G959,2)</f>
        <v>140.75</v>
      </c>
      <c r="J959" s="19" t="n">
        <f aca="false">ROUND(F959*H959,2)</f>
        <v>96.57</v>
      </c>
      <c r="K959" s="19" t="n">
        <f aca="false">INDEX(Pricebook!$L$2:$L$1401,MATCH(D959,Pricebook!$A$2:$A$1401,0))</f>
        <v>151.45</v>
      </c>
      <c r="L959" s="19" t="n">
        <f aca="false">ROUND(F959*K959,2)</f>
        <v>151.45</v>
      </c>
      <c r="M959" s="24" t="n">
        <f aca="false">DATE(YEAR(C959),MONTH(C959),1)</f>
        <v>46113</v>
      </c>
    </row>
    <row r="960" customFormat="false" ht="15" hidden="false" customHeight="false" outlineLevel="0" collapsed="false">
      <c r="A960" s="21" t="s">
        <v>3154</v>
      </c>
      <c r="B960" s="21" t="s">
        <v>3040</v>
      </c>
      <c r="C960" s="23" t="n">
        <v>46129</v>
      </c>
      <c r="D960" s="21" t="s">
        <v>1218</v>
      </c>
      <c r="E960" s="21" t="s">
        <v>971</v>
      </c>
      <c r="F960" s="12" t="n">
        <v>8</v>
      </c>
      <c r="G960" s="19" t="n">
        <v>3.65</v>
      </c>
      <c r="H960" s="19" t="n">
        <v>3.01</v>
      </c>
      <c r="I960" s="19" t="n">
        <f aca="false">ROUND(F960*G960,2)</f>
        <v>29.2</v>
      </c>
      <c r="J960" s="19" t="n">
        <f aca="false">ROUND(F960*H960,2)</f>
        <v>24.08</v>
      </c>
      <c r="K960" s="19" t="n">
        <f aca="false">INDEX(Pricebook!$L$2:$L$1401,MATCH(D960,Pricebook!$A$2:$A$1401,0))</f>
        <v>4.3</v>
      </c>
      <c r="L960" s="19" t="n">
        <f aca="false">ROUND(F960*K960,2)</f>
        <v>34.4</v>
      </c>
      <c r="M960" s="24" t="n">
        <f aca="false">DATE(YEAR(C960),MONTH(C960),1)</f>
        <v>46113</v>
      </c>
    </row>
    <row r="961" customFormat="false" ht="15" hidden="false" customHeight="false" outlineLevel="0" collapsed="false">
      <c r="A961" s="21" t="s">
        <v>3154</v>
      </c>
      <c r="B961" s="21" t="s">
        <v>3040</v>
      </c>
      <c r="C961" s="23" t="n">
        <v>46129</v>
      </c>
      <c r="D961" s="21" t="s">
        <v>982</v>
      </c>
      <c r="E961" s="21" t="s">
        <v>971</v>
      </c>
      <c r="F961" s="12" t="n">
        <v>1</v>
      </c>
      <c r="G961" s="19" t="n">
        <v>40.1</v>
      </c>
      <c r="H961" s="19" t="n">
        <v>29.53</v>
      </c>
      <c r="I961" s="19" t="n">
        <f aca="false">ROUND(F961*G961,2)</f>
        <v>40.1</v>
      </c>
      <c r="J961" s="19" t="n">
        <f aca="false">ROUND(F961*H961,2)</f>
        <v>29.53</v>
      </c>
      <c r="K961" s="19" t="n">
        <f aca="false">INDEX(Pricebook!$L$2:$L$1401,MATCH(D961,Pricebook!$A$2:$A$1401,0))</f>
        <v>46.55</v>
      </c>
      <c r="L961" s="19" t="n">
        <f aca="false">ROUND(F961*K961,2)</f>
        <v>46.55</v>
      </c>
      <c r="M961" s="24" t="n">
        <f aca="false">DATE(YEAR(C961),MONTH(C961),1)</f>
        <v>46113</v>
      </c>
    </row>
    <row r="962" customFormat="false" ht="15" hidden="false" customHeight="false" outlineLevel="0" collapsed="false">
      <c r="A962" s="21" t="s">
        <v>3154</v>
      </c>
      <c r="B962" s="21" t="s">
        <v>3040</v>
      </c>
      <c r="C962" s="23" t="n">
        <v>46129</v>
      </c>
      <c r="D962" s="21" t="s">
        <v>773</v>
      </c>
      <c r="E962" s="21" t="s">
        <v>366</v>
      </c>
      <c r="F962" s="12" t="n">
        <v>2</v>
      </c>
      <c r="G962" s="19" t="n">
        <v>78.4</v>
      </c>
      <c r="H962" s="19" t="n">
        <v>59.78</v>
      </c>
      <c r="I962" s="19" t="n">
        <f aca="false">ROUND(F962*G962,2)</f>
        <v>156.8</v>
      </c>
      <c r="J962" s="19" t="n">
        <f aca="false">ROUND(F962*H962,2)</f>
        <v>119.56</v>
      </c>
      <c r="K962" s="19" t="n">
        <f aca="false">INDEX(Pricebook!$L$2:$L$1401,MATCH(D962,Pricebook!$A$2:$A$1401,0))</f>
        <v>84.9</v>
      </c>
      <c r="L962" s="19" t="n">
        <f aca="false">ROUND(F962*K962,2)</f>
        <v>169.8</v>
      </c>
      <c r="M962" s="24" t="n">
        <f aca="false">DATE(YEAR(C962),MONTH(C962),1)</f>
        <v>46113</v>
      </c>
    </row>
    <row r="963" customFormat="false" ht="15" hidden="false" customHeight="false" outlineLevel="0" collapsed="false">
      <c r="A963" s="21" t="s">
        <v>3154</v>
      </c>
      <c r="B963" s="21" t="s">
        <v>3040</v>
      </c>
      <c r="C963" s="23" t="n">
        <v>46129</v>
      </c>
      <c r="D963" s="21" t="s">
        <v>757</v>
      </c>
      <c r="E963" s="21" t="s">
        <v>366</v>
      </c>
      <c r="F963" s="12" t="n">
        <v>5</v>
      </c>
      <c r="G963" s="19" t="n">
        <v>11.7</v>
      </c>
      <c r="H963" s="19" t="n">
        <v>8.05</v>
      </c>
      <c r="I963" s="19" t="n">
        <f aca="false">ROUND(F963*G963,2)</f>
        <v>58.5</v>
      </c>
      <c r="J963" s="19" t="n">
        <f aca="false">ROUND(F963*H963,2)</f>
        <v>40.25</v>
      </c>
      <c r="K963" s="19" t="n">
        <f aca="false">INDEX(Pricebook!$L$2:$L$1401,MATCH(D963,Pricebook!$A$2:$A$1401,0))</f>
        <v>12.65</v>
      </c>
      <c r="L963" s="19" t="n">
        <f aca="false">ROUND(F963*K963,2)</f>
        <v>63.25</v>
      </c>
      <c r="M963" s="24" t="n">
        <f aca="false">DATE(YEAR(C963),MONTH(C963),1)</f>
        <v>46113</v>
      </c>
    </row>
    <row r="964" customFormat="false" ht="15" hidden="false" customHeight="false" outlineLevel="0" collapsed="false">
      <c r="A964" s="21" t="s">
        <v>3154</v>
      </c>
      <c r="B964" s="21" t="s">
        <v>3040</v>
      </c>
      <c r="C964" s="23" t="n">
        <v>46129</v>
      </c>
      <c r="D964" s="21" t="s">
        <v>521</v>
      </c>
      <c r="E964" s="21" t="s">
        <v>366</v>
      </c>
      <c r="F964" s="12" t="n">
        <v>4</v>
      </c>
      <c r="G964" s="19" t="n">
        <v>12.55</v>
      </c>
      <c r="H964" s="19" t="n">
        <v>8.7</v>
      </c>
      <c r="I964" s="19" t="n">
        <f aca="false">ROUND(F964*G964,2)</f>
        <v>50.2</v>
      </c>
      <c r="J964" s="19" t="n">
        <f aca="false">ROUND(F964*H964,2)</f>
        <v>34.8</v>
      </c>
      <c r="K964" s="19" t="n">
        <f aca="false">INDEX(Pricebook!$L$2:$L$1401,MATCH(D964,Pricebook!$A$2:$A$1401,0))</f>
        <v>13.65</v>
      </c>
      <c r="L964" s="19" t="n">
        <f aca="false">ROUND(F964*K964,2)</f>
        <v>54.6</v>
      </c>
      <c r="M964" s="24" t="n">
        <f aca="false">DATE(YEAR(C964),MONTH(C964),1)</f>
        <v>46113</v>
      </c>
    </row>
    <row r="965" customFormat="false" ht="15" hidden="false" customHeight="false" outlineLevel="0" collapsed="false">
      <c r="A965" s="21" t="s">
        <v>3154</v>
      </c>
      <c r="B965" s="21" t="s">
        <v>3040</v>
      </c>
      <c r="C965" s="23" t="n">
        <v>46129</v>
      </c>
      <c r="D965" s="21" t="s">
        <v>1036</v>
      </c>
      <c r="E965" s="21" t="s">
        <v>971</v>
      </c>
      <c r="F965" s="12" t="n">
        <v>7</v>
      </c>
      <c r="G965" s="19" t="n">
        <v>8.3</v>
      </c>
      <c r="H965" s="19" t="n">
        <v>6.12</v>
      </c>
      <c r="I965" s="19" t="n">
        <f aca="false">ROUND(F965*G965,2)</f>
        <v>58.1</v>
      </c>
      <c r="J965" s="19" t="n">
        <f aca="false">ROUND(F965*H965,2)</f>
        <v>42.84</v>
      </c>
      <c r="K965" s="19" t="n">
        <f aca="false">INDEX(Pricebook!$L$2:$L$1401,MATCH(D965,Pricebook!$A$2:$A$1401,0))</f>
        <v>8.3</v>
      </c>
      <c r="L965" s="19" t="n">
        <f aca="false">ROUND(F965*K965,2)</f>
        <v>58.1</v>
      </c>
      <c r="M965" s="24" t="n">
        <f aca="false">DATE(YEAR(C965),MONTH(C965),1)</f>
        <v>46113</v>
      </c>
    </row>
    <row r="966" customFormat="false" ht="15" hidden="false" customHeight="false" outlineLevel="0" collapsed="false">
      <c r="A966" s="21" t="s">
        <v>3154</v>
      </c>
      <c r="B966" s="21" t="s">
        <v>3040</v>
      </c>
      <c r="C966" s="23" t="n">
        <v>46129</v>
      </c>
      <c r="D966" s="21" t="s">
        <v>1236</v>
      </c>
      <c r="E966" s="21" t="s">
        <v>971</v>
      </c>
      <c r="F966" s="12" t="n">
        <v>1</v>
      </c>
      <c r="G966" s="19" t="n">
        <v>64</v>
      </c>
      <c r="H966" s="19" t="n">
        <v>50.75</v>
      </c>
      <c r="I966" s="19" t="n">
        <f aca="false">ROUND(F966*G966,2)</f>
        <v>64</v>
      </c>
      <c r="J966" s="19" t="n">
        <f aca="false">ROUND(F966*H966,2)</f>
        <v>50.75</v>
      </c>
      <c r="K966" s="19" t="n">
        <f aca="false">INDEX(Pricebook!$L$2:$L$1401,MATCH(D966,Pricebook!$A$2:$A$1401,0))</f>
        <v>70.4</v>
      </c>
      <c r="L966" s="19" t="n">
        <f aca="false">ROUND(F966*K966,2)</f>
        <v>70.4</v>
      </c>
      <c r="M966" s="24" t="n">
        <f aca="false">DATE(YEAR(C966),MONTH(C966),1)</f>
        <v>46113</v>
      </c>
    </row>
    <row r="967" customFormat="false" ht="15" hidden="false" customHeight="false" outlineLevel="0" collapsed="false">
      <c r="A967" s="21" t="s">
        <v>3154</v>
      </c>
      <c r="B967" s="21" t="s">
        <v>3040</v>
      </c>
      <c r="C967" s="23" t="n">
        <v>46129</v>
      </c>
      <c r="D967" s="21" t="s">
        <v>2916</v>
      </c>
      <c r="E967" s="21" t="s">
        <v>2748</v>
      </c>
      <c r="F967" s="12" t="n">
        <v>10</v>
      </c>
      <c r="G967" s="19" t="n">
        <v>5.1</v>
      </c>
      <c r="H967" s="19" t="n">
        <v>2.9</v>
      </c>
      <c r="I967" s="19" t="n">
        <f aca="false">ROUND(F967*G967,2)</f>
        <v>51</v>
      </c>
      <c r="J967" s="19" t="n">
        <f aca="false">ROUND(F967*H967,2)</f>
        <v>29</v>
      </c>
      <c r="K967" s="19" t="n">
        <f aca="false">INDEX(Pricebook!$L$2:$L$1401,MATCH(D967,Pricebook!$A$2:$A$1401,0))</f>
        <v>5.6</v>
      </c>
      <c r="L967" s="19" t="n">
        <f aca="false">ROUND(F967*K967,2)</f>
        <v>56</v>
      </c>
      <c r="M967" s="24" t="n">
        <f aca="false">DATE(YEAR(C967),MONTH(C967),1)</f>
        <v>46113</v>
      </c>
    </row>
    <row r="968" customFormat="false" ht="15" hidden="false" customHeight="false" outlineLevel="0" collapsed="false">
      <c r="A968" s="21" t="s">
        <v>3155</v>
      </c>
      <c r="B968" s="21" t="s">
        <v>3156</v>
      </c>
      <c r="C968" s="23" t="n">
        <v>46129</v>
      </c>
      <c r="D968" s="21" t="s">
        <v>2489</v>
      </c>
      <c r="E968" s="21" t="s">
        <v>2466</v>
      </c>
      <c r="F968" s="12" t="n">
        <v>4</v>
      </c>
      <c r="G968" s="19" t="n">
        <v>101.75</v>
      </c>
      <c r="H968" s="19" t="n">
        <v>71.97</v>
      </c>
      <c r="I968" s="19" t="n">
        <f aca="false">ROUND(F968*G968,2)</f>
        <v>407</v>
      </c>
      <c r="J968" s="19" t="n">
        <f aca="false">ROUND(F968*H968,2)</f>
        <v>287.88</v>
      </c>
      <c r="K968" s="19" t="n">
        <f aca="false">INDEX(Pricebook!$L$2:$L$1401,MATCH(D968,Pricebook!$A$2:$A$1401,0))</f>
        <v>106.95</v>
      </c>
      <c r="L968" s="19" t="n">
        <f aca="false">ROUND(F968*K968,2)</f>
        <v>427.8</v>
      </c>
      <c r="M968" s="24" t="n">
        <f aca="false">DATE(YEAR(C968),MONTH(C968),1)</f>
        <v>46113</v>
      </c>
    </row>
    <row r="969" customFormat="false" ht="15" hidden="false" customHeight="false" outlineLevel="0" collapsed="false">
      <c r="A969" s="21" t="s">
        <v>3155</v>
      </c>
      <c r="B969" s="21" t="s">
        <v>3156</v>
      </c>
      <c r="C969" s="23" t="n">
        <v>46129</v>
      </c>
      <c r="D969" s="21" t="s">
        <v>2531</v>
      </c>
      <c r="E969" s="21" t="s">
        <v>2466</v>
      </c>
      <c r="F969" s="12" t="n">
        <v>2</v>
      </c>
      <c r="G969" s="19" t="n">
        <v>31.5</v>
      </c>
      <c r="H969" s="19" t="n">
        <v>18.99</v>
      </c>
      <c r="I969" s="19" t="n">
        <f aca="false">ROUND(F969*G969,2)</f>
        <v>63</v>
      </c>
      <c r="J969" s="19" t="n">
        <f aca="false">ROUND(F969*H969,2)</f>
        <v>37.98</v>
      </c>
      <c r="K969" s="19" t="n">
        <f aca="false">INDEX(Pricebook!$L$2:$L$1401,MATCH(D969,Pricebook!$A$2:$A$1401,0))</f>
        <v>32.45</v>
      </c>
      <c r="L969" s="19" t="n">
        <f aca="false">ROUND(F969*K969,2)</f>
        <v>64.9</v>
      </c>
      <c r="M969" s="24" t="n">
        <f aca="false">DATE(YEAR(C969),MONTH(C969),1)</f>
        <v>46113</v>
      </c>
    </row>
    <row r="970" customFormat="false" ht="15" hidden="false" customHeight="false" outlineLevel="0" collapsed="false">
      <c r="A970" s="21" t="s">
        <v>3155</v>
      </c>
      <c r="B970" s="21" t="s">
        <v>3156</v>
      </c>
      <c r="C970" s="23" t="n">
        <v>46129</v>
      </c>
      <c r="D970" s="21" t="s">
        <v>2772</v>
      </c>
      <c r="E970" s="21" t="s">
        <v>2748</v>
      </c>
      <c r="F970" s="12" t="n">
        <v>6</v>
      </c>
      <c r="G970" s="19" t="n">
        <v>21.75</v>
      </c>
      <c r="H970" s="19" t="n">
        <v>13.26</v>
      </c>
      <c r="I970" s="19" t="n">
        <f aca="false">ROUND(F970*G970,2)</f>
        <v>130.5</v>
      </c>
      <c r="J970" s="19" t="n">
        <f aca="false">ROUND(F970*H970,2)</f>
        <v>79.56</v>
      </c>
      <c r="K970" s="19" t="n">
        <f aca="false">INDEX(Pricebook!$L$2:$L$1401,MATCH(D970,Pricebook!$A$2:$A$1401,0))</f>
        <v>23.85</v>
      </c>
      <c r="L970" s="19" t="n">
        <f aca="false">ROUND(F970*K970,2)</f>
        <v>143.1</v>
      </c>
      <c r="M970" s="24" t="n">
        <f aca="false">DATE(YEAR(C970),MONTH(C970),1)</f>
        <v>46113</v>
      </c>
    </row>
    <row r="971" customFormat="false" ht="15" hidden="false" customHeight="false" outlineLevel="0" collapsed="false">
      <c r="A971" s="21" t="s">
        <v>3155</v>
      </c>
      <c r="B971" s="21" t="s">
        <v>3156</v>
      </c>
      <c r="C971" s="23" t="n">
        <v>46129</v>
      </c>
      <c r="D971" s="21" t="s">
        <v>623</v>
      </c>
      <c r="E971" s="21" t="s">
        <v>366</v>
      </c>
      <c r="F971" s="12" t="n">
        <v>3</v>
      </c>
      <c r="G971" s="19" t="n">
        <v>15.25</v>
      </c>
      <c r="H971" s="19" t="n">
        <v>10.45</v>
      </c>
      <c r="I971" s="19" t="n">
        <f aca="false">ROUND(F971*G971,2)</f>
        <v>45.75</v>
      </c>
      <c r="J971" s="19" t="n">
        <f aca="false">ROUND(F971*H971,2)</f>
        <v>31.35</v>
      </c>
      <c r="K971" s="19" t="n">
        <f aca="false">INDEX(Pricebook!$L$2:$L$1401,MATCH(D971,Pricebook!$A$2:$A$1401,0))</f>
        <v>16.4</v>
      </c>
      <c r="L971" s="19" t="n">
        <f aca="false">ROUND(F971*K971,2)</f>
        <v>49.2</v>
      </c>
      <c r="M971" s="24" t="n">
        <f aca="false">DATE(YEAR(C971),MONTH(C971),1)</f>
        <v>46113</v>
      </c>
    </row>
    <row r="972" customFormat="false" ht="15" hidden="false" customHeight="false" outlineLevel="0" collapsed="false">
      <c r="A972" s="21" t="s">
        <v>3155</v>
      </c>
      <c r="B972" s="21" t="s">
        <v>3156</v>
      </c>
      <c r="C972" s="23" t="n">
        <v>46129</v>
      </c>
      <c r="D972" s="21" t="s">
        <v>521</v>
      </c>
      <c r="E972" s="21" t="s">
        <v>366</v>
      </c>
      <c r="F972" s="12" t="n">
        <v>2</v>
      </c>
      <c r="G972" s="19" t="n">
        <v>12.55</v>
      </c>
      <c r="H972" s="19" t="n">
        <v>8.7</v>
      </c>
      <c r="I972" s="19" t="n">
        <f aca="false">ROUND(F972*G972,2)</f>
        <v>25.1</v>
      </c>
      <c r="J972" s="19" t="n">
        <f aca="false">ROUND(F972*H972,2)</f>
        <v>17.4</v>
      </c>
      <c r="K972" s="19" t="n">
        <f aca="false">INDEX(Pricebook!$L$2:$L$1401,MATCH(D972,Pricebook!$A$2:$A$1401,0))</f>
        <v>13.65</v>
      </c>
      <c r="L972" s="19" t="n">
        <f aca="false">ROUND(F972*K972,2)</f>
        <v>27.3</v>
      </c>
      <c r="M972" s="24" t="n">
        <f aca="false">DATE(YEAR(C972),MONTH(C972),1)</f>
        <v>46113</v>
      </c>
    </row>
    <row r="973" customFormat="false" ht="15" hidden="false" customHeight="false" outlineLevel="0" collapsed="false">
      <c r="A973" s="21" t="s">
        <v>3155</v>
      </c>
      <c r="B973" s="21" t="s">
        <v>3156</v>
      </c>
      <c r="C973" s="23" t="n">
        <v>46129</v>
      </c>
      <c r="D973" s="21" t="s">
        <v>2573</v>
      </c>
      <c r="E973" s="21" t="s">
        <v>2466</v>
      </c>
      <c r="F973" s="12" t="n">
        <v>2</v>
      </c>
      <c r="G973" s="19" t="n">
        <v>32.4</v>
      </c>
      <c r="H973" s="19" t="n">
        <v>22.2</v>
      </c>
      <c r="I973" s="19" t="n">
        <f aca="false">ROUND(F973*G973,2)</f>
        <v>64.8</v>
      </c>
      <c r="J973" s="19" t="n">
        <f aca="false">ROUND(F973*H973,2)</f>
        <v>44.4</v>
      </c>
      <c r="K973" s="19" t="n">
        <f aca="false">INDEX(Pricebook!$L$2:$L$1401,MATCH(D973,Pricebook!$A$2:$A$1401,0))</f>
        <v>33.5</v>
      </c>
      <c r="L973" s="19" t="n">
        <f aca="false">ROUND(F973*K973,2)</f>
        <v>67</v>
      </c>
      <c r="M973" s="24" t="n">
        <f aca="false">DATE(YEAR(C973),MONTH(C973),1)</f>
        <v>46113</v>
      </c>
    </row>
    <row r="974" customFormat="false" ht="15" hidden="false" customHeight="false" outlineLevel="0" collapsed="false">
      <c r="A974" s="21" t="s">
        <v>3155</v>
      </c>
      <c r="B974" s="21" t="s">
        <v>3156</v>
      </c>
      <c r="C974" s="23" t="n">
        <v>46129</v>
      </c>
      <c r="D974" s="21" t="s">
        <v>2880</v>
      </c>
      <c r="E974" s="21" t="s">
        <v>2748</v>
      </c>
      <c r="F974" s="12" t="n">
        <v>3</v>
      </c>
      <c r="G974" s="19" t="n">
        <v>18.4</v>
      </c>
      <c r="H974" s="19" t="n">
        <v>10.35</v>
      </c>
      <c r="I974" s="19" t="n">
        <f aca="false">ROUND(F974*G974,2)</f>
        <v>55.2</v>
      </c>
      <c r="J974" s="19" t="n">
        <f aca="false">ROUND(F974*H974,2)</f>
        <v>31.05</v>
      </c>
      <c r="K974" s="19" t="n">
        <f aca="false">INDEX(Pricebook!$L$2:$L$1401,MATCH(D974,Pricebook!$A$2:$A$1401,0))</f>
        <v>20</v>
      </c>
      <c r="L974" s="19" t="n">
        <f aca="false">ROUND(F974*K974,2)</f>
        <v>60</v>
      </c>
      <c r="M974" s="24" t="n">
        <f aca="false">DATE(YEAR(C974),MONTH(C974),1)</f>
        <v>46113</v>
      </c>
    </row>
    <row r="975" customFormat="false" ht="15" hidden="false" customHeight="false" outlineLevel="0" collapsed="false">
      <c r="A975" s="21" t="s">
        <v>3155</v>
      </c>
      <c r="B975" s="21" t="s">
        <v>3156</v>
      </c>
      <c r="C975" s="23" t="n">
        <v>46129</v>
      </c>
      <c r="D975" s="21" t="s">
        <v>2537</v>
      </c>
      <c r="E975" s="21" t="s">
        <v>2466</v>
      </c>
      <c r="F975" s="12" t="n">
        <v>1</v>
      </c>
      <c r="G975" s="19" t="n">
        <v>38.35</v>
      </c>
      <c r="H975" s="19" t="n">
        <v>25.74</v>
      </c>
      <c r="I975" s="19" t="n">
        <f aca="false">ROUND(F975*G975,2)</f>
        <v>38.35</v>
      </c>
      <c r="J975" s="19" t="n">
        <f aca="false">ROUND(F975*H975,2)</f>
        <v>25.74</v>
      </c>
      <c r="K975" s="19" t="n">
        <f aca="false">INDEX(Pricebook!$L$2:$L$1401,MATCH(D975,Pricebook!$A$2:$A$1401,0))</f>
        <v>40</v>
      </c>
      <c r="L975" s="19" t="n">
        <f aca="false">ROUND(F975*K975,2)</f>
        <v>40</v>
      </c>
      <c r="M975" s="24" t="n">
        <f aca="false">DATE(YEAR(C975),MONTH(C975),1)</f>
        <v>46113</v>
      </c>
    </row>
    <row r="976" customFormat="false" ht="15" hidden="false" customHeight="false" outlineLevel="0" collapsed="false">
      <c r="A976" s="21" t="s">
        <v>3155</v>
      </c>
      <c r="B976" s="21" t="s">
        <v>3156</v>
      </c>
      <c r="C976" s="23" t="n">
        <v>46129</v>
      </c>
      <c r="D976" s="21" t="s">
        <v>759</v>
      </c>
      <c r="E976" s="21" t="s">
        <v>366</v>
      </c>
      <c r="F976" s="12" t="n">
        <v>2</v>
      </c>
      <c r="G976" s="19" t="n">
        <v>41.2</v>
      </c>
      <c r="H976" s="19" t="n">
        <v>28.25</v>
      </c>
      <c r="I976" s="19" t="n">
        <f aca="false">ROUND(F976*G976,2)</f>
        <v>82.4</v>
      </c>
      <c r="J976" s="19" t="n">
        <f aca="false">ROUND(F976*H976,2)</f>
        <v>56.5</v>
      </c>
      <c r="K976" s="19" t="n">
        <f aca="false">INDEX(Pricebook!$L$2:$L$1401,MATCH(D976,Pricebook!$A$2:$A$1401,0))</f>
        <v>44.3</v>
      </c>
      <c r="L976" s="19" t="n">
        <f aca="false">ROUND(F976*K976,2)</f>
        <v>88.6</v>
      </c>
      <c r="M976" s="24" t="n">
        <f aca="false">DATE(YEAR(C976),MONTH(C976),1)</f>
        <v>46113</v>
      </c>
    </row>
    <row r="977" customFormat="false" ht="15" hidden="false" customHeight="false" outlineLevel="0" collapsed="false">
      <c r="A977" s="21" t="s">
        <v>3157</v>
      </c>
      <c r="B977" s="21" t="s">
        <v>3158</v>
      </c>
      <c r="C977" s="23" t="n">
        <v>46129</v>
      </c>
      <c r="D977" s="21" t="s">
        <v>1144</v>
      </c>
      <c r="E977" s="21" t="s">
        <v>971</v>
      </c>
      <c r="F977" s="12" t="n">
        <v>12</v>
      </c>
      <c r="G977" s="19" t="n">
        <v>3.5</v>
      </c>
      <c r="H977" s="19" t="n">
        <v>2.56</v>
      </c>
      <c r="I977" s="19" t="n">
        <f aca="false">ROUND(F977*G977,2)</f>
        <v>42</v>
      </c>
      <c r="J977" s="19" t="n">
        <f aca="false">ROUND(F977*H977,2)</f>
        <v>30.72</v>
      </c>
      <c r="K977" s="19" t="n">
        <f aca="false">INDEX(Pricebook!$L$2:$L$1401,MATCH(D977,Pricebook!$A$2:$A$1401,0))</f>
        <v>3.85</v>
      </c>
      <c r="L977" s="19" t="n">
        <f aca="false">ROUND(F977*K977,2)</f>
        <v>46.2</v>
      </c>
      <c r="M977" s="24" t="n">
        <f aca="false">DATE(YEAR(C977),MONTH(C977),1)</f>
        <v>46113</v>
      </c>
    </row>
    <row r="978" customFormat="false" ht="15" hidden="false" customHeight="false" outlineLevel="0" collapsed="false">
      <c r="A978" s="21" t="s">
        <v>3157</v>
      </c>
      <c r="B978" s="21" t="s">
        <v>3158</v>
      </c>
      <c r="C978" s="23" t="n">
        <v>46129</v>
      </c>
      <c r="D978" s="21" t="s">
        <v>214</v>
      </c>
      <c r="E978" s="21" t="s">
        <v>108</v>
      </c>
      <c r="F978" s="12" t="n">
        <v>2</v>
      </c>
      <c r="G978" s="19" t="n">
        <v>111.75</v>
      </c>
      <c r="H978" s="19" t="n">
        <v>81.05</v>
      </c>
      <c r="I978" s="19" t="n">
        <f aca="false">ROUND(F978*G978,2)</f>
        <v>223.5</v>
      </c>
      <c r="J978" s="19" t="n">
        <f aca="false">ROUND(F978*H978,2)</f>
        <v>162.1</v>
      </c>
      <c r="K978" s="19" t="n">
        <f aca="false">INDEX(Pricebook!$L$2:$L$1401,MATCH(D978,Pricebook!$A$2:$A$1401,0))</f>
        <v>122.25</v>
      </c>
      <c r="L978" s="19" t="n">
        <f aca="false">ROUND(F978*K978,2)</f>
        <v>244.5</v>
      </c>
      <c r="M978" s="24" t="n">
        <f aca="false">DATE(YEAR(C978),MONTH(C978),1)</f>
        <v>46113</v>
      </c>
    </row>
    <row r="979" customFormat="false" ht="15" hidden="false" customHeight="false" outlineLevel="0" collapsed="false">
      <c r="A979" s="21" t="s">
        <v>3157</v>
      </c>
      <c r="B979" s="21" t="s">
        <v>3158</v>
      </c>
      <c r="C979" s="23" t="n">
        <v>46129</v>
      </c>
      <c r="D979" s="21" t="s">
        <v>1166</v>
      </c>
      <c r="E979" s="21" t="s">
        <v>971</v>
      </c>
      <c r="F979" s="12" t="n">
        <v>3</v>
      </c>
      <c r="G979" s="19" t="n">
        <v>2</v>
      </c>
      <c r="H979" s="19" t="n">
        <v>1.49</v>
      </c>
      <c r="I979" s="19" t="n">
        <f aca="false">ROUND(F979*G979,2)</f>
        <v>6</v>
      </c>
      <c r="J979" s="19" t="n">
        <f aca="false">ROUND(F979*H979,2)</f>
        <v>4.47</v>
      </c>
      <c r="K979" s="19" t="n">
        <f aca="false">INDEX(Pricebook!$L$2:$L$1401,MATCH(D979,Pricebook!$A$2:$A$1401,0))</f>
        <v>2.35</v>
      </c>
      <c r="L979" s="19" t="n">
        <f aca="false">ROUND(F979*K979,2)</f>
        <v>7.05</v>
      </c>
      <c r="M979" s="24" t="n">
        <f aca="false">DATE(YEAR(C979),MONTH(C979),1)</f>
        <v>46113</v>
      </c>
    </row>
    <row r="980" customFormat="false" ht="15" hidden="false" customHeight="false" outlineLevel="0" collapsed="false">
      <c r="A980" s="21" t="s">
        <v>3157</v>
      </c>
      <c r="B980" s="21" t="s">
        <v>3158</v>
      </c>
      <c r="C980" s="23" t="n">
        <v>46129</v>
      </c>
      <c r="D980" s="21" t="s">
        <v>873</v>
      </c>
      <c r="E980" s="21" t="s">
        <v>366</v>
      </c>
      <c r="F980" s="12" t="n">
        <v>1</v>
      </c>
      <c r="G980" s="19" t="n">
        <v>266.45</v>
      </c>
      <c r="H980" s="19" t="n">
        <v>180.79</v>
      </c>
      <c r="I980" s="19" t="n">
        <f aca="false">ROUND(F980*G980,2)</f>
        <v>266.45</v>
      </c>
      <c r="J980" s="19" t="n">
        <f aca="false">ROUND(F980*H980,2)</f>
        <v>180.79</v>
      </c>
      <c r="K980" s="19" t="n">
        <f aca="false">INDEX(Pricebook!$L$2:$L$1401,MATCH(D980,Pricebook!$A$2:$A$1401,0))</f>
        <v>283.5</v>
      </c>
      <c r="L980" s="19" t="n">
        <f aca="false">ROUND(F980*K980,2)</f>
        <v>283.5</v>
      </c>
      <c r="M980" s="24" t="n">
        <f aca="false">DATE(YEAR(C980),MONTH(C980),1)</f>
        <v>46113</v>
      </c>
    </row>
    <row r="981" customFormat="false" ht="15" hidden="false" customHeight="false" outlineLevel="0" collapsed="false">
      <c r="A981" s="21" t="s">
        <v>3157</v>
      </c>
      <c r="B981" s="21" t="s">
        <v>3158</v>
      </c>
      <c r="C981" s="23" t="n">
        <v>46129</v>
      </c>
      <c r="D981" s="21" t="s">
        <v>189</v>
      </c>
      <c r="E981" s="21" t="s">
        <v>108</v>
      </c>
      <c r="F981" s="12" t="n">
        <v>1</v>
      </c>
      <c r="G981" s="19" t="n">
        <v>84.9</v>
      </c>
      <c r="H981" s="19" t="n">
        <v>61.7</v>
      </c>
      <c r="I981" s="19" t="n">
        <f aca="false">ROUND(F981*G981,2)</f>
        <v>84.9</v>
      </c>
      <c r="J981" s="19" t="n">
        <f aca="false">ROUND(F981*H981,2)</f>
        <v>61.7</v>
      </c>
      <c r="K981" s="19" t="n">
        <f aca="false">INDEX(Pricebook!$L$2:$L$1401,MATCH(D981,Pricebook!$A$2:$A$1401,0))</f>
        <v>93.1</v>
      </c>
      <c r="L981" s="19" t="n">
        <f aca="false">ROUND(F981*K981,2)</f>
        <v>93.1</v>
      </c>
      <c r="M981" s="24" t="n">
        <f aca="false">DATE(YEAR(C981),MONTH(C981),1)</f>
        <v>46113</v>
      </c>
    </row>
    <row r="982" customFormat="false" ht="15" hidden="false" customHeight="false" outlineLevel="0" collapsed="false">
      <c r="A982" s="21" t="s">
        <v>3157</v>
      </c>
      <c r="B982" s="21" t="s">
        <v>3158</v>
      </c>
      <c r="C982" s="23" t="n">
        <v>46129</v>
      </c>
      <c r="D982" s="21" t="s">
        <v>2868</v>
      </c>
      <c r="E982" s="21" t="s">
        <v>2748</v>
      </c>
      <c r="F982" s="12" t="n">
        <v>6</v>
      </c>
      <c r="G982" s="19" t="n">
        <v>48.1</v>
      </c>
      <c r="H982" s="19" t="n">
        <v>29.17</v>
      </c>
      <c r="I982" s="19" t="n">
        <f aca="false">ROUND(F982*G982,2)</f>
        <v>288.6</v>
      </c>
      <c r="J982" s="19" t="n">
        <f aca="false">ROUND(F982*H982,2)</f>
        <v>175.02</v>
      </c>
      <c r="K982" s="19" t="n">
        <f aca="false">INDEX(Pricebook!$L$2:$L$1401,MATCH(D982,Pricebook!$A$2:$A$1401,0))</f>
        <v>52.5</v>
      </c>
      <c r="L982" s="19" t="n">
        <f aca="false">ROUND(F982*K982,2)</f>
        <v>315</v>
      </c>
      <c r="M982" s="24" t="n">
        <f aca="false">DATE(YEAR(C982),MONTH(C982),1)</f>
        <v>46113</v>
      </c>
    </row>
    <row r="983" customFormat="false" ht="15" hidden="false" customHeight="false" outlineLevel="0" collapsed="false">
      <c r="A983" s="21" t="s">
        <v>3159</v>
      </c>
      <c r="B983" s="21" t="s">
        <v>3056</v>
      </c>
      <c r="C983" s="23" t="n">
        <v>46129</v>
      </c>
      <c r="D983" s="21" t="s">
        <v>2297</v>
      </c>
      <c r="E983" s="21" t="s">
        <v>2202</v>
      </c>
      <c r="F983" s="12" t="n">
        <v>4</v>
      </c>
      <c r="G983" s="19" t="n">
        <v>22.15</v>
      </c>
      <c r="H983" s="19" t="n">
        <v>13.1</v>
      </c>
      <c r="I983" s="19" t="n">
        <f aca="false">ROUND(F983*G983,2)</f>
        <v>88.6</v>
      </c>
      <c r="J983" s="19" t="n">
        <f aca="false">ROUND(F983*H983,2)</f>
        <v>52.4</v>
      </c>
      <c r="K983" s="19" t="n">
        <f aca="false">INDEX(Pricebook!$L$2:$L$1401,MATCH(D983,Pricebook!$A$2:$A$1401,0))</f>
        <v>23.65</v>
      </c>
      <c r="L983" s="19" t="n">
        <f aca="false">ROUND(F983*K983,2)</f>
        <v>94.6</v>
      </c>
      <c r="M983" s="24" t="n">
        <f aca="false">DATE(YEAR(C983),MONTH(C983),1)</f>
        <v>46113</v>
      </c>
    </row>
    <row r="984" customFormat="false" ht="15" hidden="false" customHeight="false" outlineLevel="0" collapsed="false">
      <c r="A984" s="21" t="s">
        <v>3159</v>
      </c>
      <c r="B984" s="21" t="s">
        <v>3056</v>
      </c>
      <c r="C984" s="23" t="n">
        <v>46129</v>
      </c>
      <c r="D984" s="21" t="s">
        <v>1520</v>
      </c>
      <c r="E984" s="21" t="s">
        <v>1452</v>
      </c>
      <c r="F984" s="12" t="n">
        <v>2</v>
      </c>
      <c r="G984" s="19" t="n">
        <v>31.2</v>
      </c>
      <c r="H984" s="19" t="n">
        <v>19.09</v>
      </c>
      <c r="I984" s="19" t="n">
        <f aca="false">ROUND(F984*G984,2)</f>
        <v>62.4</v>
      </c>
      <c r="J984" s="19" t="n">
        <f aca="false">ROUND(F984*H984,2)</f>
        <v>38.18</v>
      </c>
      <c r="K984" s="19" t="n">
        <f aca="false">INDEX(Pricebook!$L$2:$L$1401,MATCH(D984,Pricebook!$A$2:$A$1401,0))</f>
        <v>32.5</v>
      </c>
      <c r="L984" s="19" t="n">
        <f aca="false">ROUND(F984*K984,2)</f>
        <v>65</v>
      </c>
      <c r="M984" s="24" t="n">
        <f aca="false">DATE(YEAR(C984),MONTH(C984),1)</f>
        <v>46113</v>
      </c>
    </row>
    <row r="985" customFormat="false" ht="15" hidden="false" customHeight="false" outlineLevel="0" collapsed="false">
      <c r="A985" s="21" t="s">
        <v>3159</v>
      </c>
      <c r="B985" s="21" t="s">
        <v>3056</v>
      </c>
      <c r="C985" s="23" t="n">
        <v>46129</v>
      </c>
      <c r="D985" s="21" t="s">
        <v>2204</v>
      </c>
      <c r="E985" s="21" t="s">
        <v>2202</v>
      </c>
      <c r="F985" s="12" t="n">
        <v>9</v>
      </c>
      <c r="G985" s="19" t="n">
        <v>5.1</v>
      </c>
      <c r="H985" s="19" t="n">
        <v>3.24</v>
      </c>
      <c r="I985" s="19" t="n">
        <f aca="false">ROUND(F985*G985,2)</f>
        <v>45.9</v>
      </c>
      <c r="J985" s="19" t="n">
        <f aca="false">ROUND(F985*H985,2)</f>
        <v>29.16</v>
      </c>
      <c r="K985" s="19" t="n">
        <f aca="false">INDEX(Pricebook!$L$2:$L$1401,MATCH(D985,Pricebook!$A$2:$A$1401,0))</f>
        <v>5.4</v>
      </c>
      <c r="L985" s="19" t="n">
        <f aca="false">ROUND(F985*K985,2)</f>
        <v>48.6</v>
      </c>
      <c r="M985" s="24" t="n">
        <f aca="false">DATE(YEAR(C985),MONTH(C985),1)</f>
        <v>46113</v>
      </c>
    </row>
    <row r="986" customFormat="false" ht="15" hidden="false" customHeight="false" outlineLevel="0" collapsed="false">
      <c r="A986" s="21" t="s">
        <v>3159</v>
      </c>
      <c r="B986" s="21" t="s">
        <v>3056</v>
      </c>
      <c r="C986" s="23" t="n">
        <v>46129</v>
      </c>
      <c r="D986" s="21" t="s">
        <v>386</v>
      </c>
      <c r="E986" s="21" t="s">
        <v>366</v>
      </c>
      <c r="F986" s="12" t="n">
        <v>5</v>
      </c>
      <c r="G986" s="19" t="n">
        <v>6.6</v>
      </c>
      <c r="H986" s="19" t="n">
        <v>4.58</v>
      </c>
      <c r="I986" s="19" t="n">
        <f aca="false">ROUND(F986*G986,2)</f>
        <v>33</v>
      </c>
      <c r="J986" s="19" t="n">
        <f aca="false">ROUND(F986*H986,2)</f>
        <v>22.9</v>
      </c>
      <c r="K986" s="19" t="n">
        <f aca="false">INDEX(Pricebook!$L$2:$L$1401,MATCH(D986,Pricebook!$A$2:$A$1401,0))</f>
        <v>7.2</v>
      </c>
      <c r="L986" s="19" t="n">
        <f aca="false">ROUND(F986*K986,2)</f>
        <v>36</v>
      </c>
      <c r="M986" s="24" t="n">
        <f aca="false">DATE(YEAR(C986),MONTH(C986),1)</f>
        <v>46113</v>
      </c>
    </row>
    <row r="987" customFormat="false" ht="15" hidden="false" customHeight="false" outlineLevel="0" collapsed="false">
      <c r="A987" s="21" t="s">
        <v>3159</v>
      </c>
      <c r="B987" s="21" t="s">
        <v>3056</v>
      </c>
      <c r="C987" s="23" t="n">
        <v>46129</v>
      </c>
      <c r="D987" s="21" t="s">
        <v>1678</v>
      </c>
      <c r="E987" s="21" t="s">
        <v>1452</v>
      </c>
      <c r="F987" s="12" t="n">
        <v>2</v>
      </c>
      <c r="G987" s="19" t="n">
        <v>46.7</v>
      </c>
      <c r="H987" s="19" t="n">
        <v>32.48</v>
      </c>
      <c r="I987" s="19" t="n">
        <f aca="false">ROUND(F987*G987,2)</f>
        <v>93.4</v>
      </c>
      <c r="J987" s="19" t="n">
        <f aca="false">ROUND(F987*H987,2)</f>
        <v>64.96</v>
      </c>
      <c r="K987" s="19" t="n">
        <f aca="false">INDEX(Pricebook!$L$2:$L$1401,MATCH(D987,Pricebook!$A$2:$A$1401,0))</f>
        <v>48.05</v>
      </c>
      <c r="L987" s="19" t="n">
        <f aca="false">ROUND(F987*K987,2)</f>
        <v>96.1</v>
      </c>
      <c r="M987" s="24" t="n">
        <f aca="false">DATE(YEAR(C987),MONTH(C987),1)</f>
        <v>46113</v>
      </c>
    </row>
    <row r="988" customFormat="false" ht="15" hidden="false" customHeight="false" outlineLevel="0" collapsed="false">
      <c r="A988" s="21" t="s">
        <v>3159</v>
      </c>
      <c r="B988" s="21" t="s">
        <v>3056</v>
      </c>
      <c r="C988" s="23" t="n">
        <v>46129</v>
      </c>
      <c r="D988" s="21" t="s">
        <v>1504</v>
      </c>
      <c r="E988" s="21" t="s">
        <v>1452</v>
      </c>
      <c r="F988" s="12" t="n">
        <v>7</v>
      </c>
      <c r="G988" s="19" t="n">
        <v>18.05</v>
      </c>
      <c r="H988" s="19" t="n">
        <v>12.01</v>
      </c>
      <c r="I988" s="19" t="n">
        <f aca="false">ROUND(F988*G988,2)</f>
        <v>126.35</v>
      </c>
      <c r="J988" s="19" t="n">
        <f aca="false">ROUND(F988*H988,2)</f>
        <v>84.07</v>
      </c>
      <c r="K988" s="19" t="n">
        <f aca="false">INDEX(Pricebook!$L$2:$L$1401,MATCH(D988,Pricebook!$A$2:$A$1401,0))</f>
        <v>18.6</v>
      </c>
      <c r="L988" s="19" t="n">
        <f aca="false">ROUND(F988*K988,2)</f>
        <v>130.2</v>
      </c>
      <c r="M988" s="24" t="n">
        <f aca="false">DATE(YEAR(C988),MONTH(C988),1)</f>
        <v>46113</v>
      </c>
    </row>
    <row r="989" customFormat="false" ht="15" hidden="false" customHeight="false" outlineLevel="0" collapsed="false">
      <c r="A989" s="21" t="s">
        <v>3159</v>
      </c>
      <c r="B989" s="21" t="s">
        <v>3056</v>
      </c>
      <c r="C989" s="23" t="n">
        <v>46129</v>
      </c>
      <c r="D989" s="21" t="s">
        <v>2371</v>
      </c>
      <c r="E989" s="21" t="s">
        <v>2202</v>
      </c>
      <c r="F989" s="12" t="n">
        <v>2</v>
      </c>
      <c r="G989" s="19" t="n">
        <v>7.85</v>
      </c>
      <c r="H989" s="19" t="n">
        <v>4.92</v>
      </c>
      <c r="I989" s="19" t="n">
        <f aca="false">ROUND(F989*G989,2)</f>
        <v>15.7</v>
      </c>
      <c r="J989" s="19" t="n">
        <f aca="false">ROUND(F989*H989,2)</f>
        <v>9.84</v>
      </c>
      <c r="K989" s="19" t="n">
        <f aca="false">INDEX(Pricebook!$L$2:$L$1401,MATCH(D989,Pricebook!$A$2:$A$1401,0))</f>
        <v>8.3</v>
      </c>
      <c r="L989" s="19" t="n">
        <f aca="false">ROUND(F989*K989,2)</f>
        <v>16.6</v>
      </c>
      <c r="M989" s="24" t="n">
        <f aca="false">DATE(YEAR(C989),MONTH(C989),1)</f>
        <v>46113</v>
      </c>
    </row>
    <row r="990" customFormat="false" ht="15" hidden="false" customHeight="false" outlineLevel="0" collapsed="false">
      <c r="A990" s="21" t="s">
        <v>3159</v>
      </c>
      <c r="B990" s="21" t="s">
        <v>3056</v>
      </c>
      <c r="C990" s="23" t="n">
        <v>46129</v>
      </c>
      <c r="D990" s="21" t="s">
        <v>1727</v>
      </c>
      <c r="E990" s="21" t="s">
        <v>1452</v>
      </c>
      <c r="F990" s="12" t="n">
        <v>12</v>
      </c>
      <c r="G990" s="19" t="n">
        <v>95.9</v>
      </c>
      <c r="H990" s="19" t="n">
        <v>65.71</v>
      </c>
      <c r="I990" s="19" t="n">
        <f aca="false">ROUND(F990*G990,2)</f>
        <v>1150.8</v>
      </c>
      <c r="J990" s="19" t="n">
        <f aca="false">ROUND(F990*H990,2)</f>
        <v>788.52</v>
      </c>
      <c r="K990" s="19" t="n">
        <f aca="false">INDEX(Pricebook!$L$2:$L$1401,MATCH(D990,Pricebook!$A$2:$A$1401,0))</f>
        <v>98.6</v>
      </c>
      <c r="L990" s="19" t="n">
        <f aca="false">ROUND(F990*K990,2)</f>
        <v>1183.2</v>
      </c>
      <c r="M990" s="24" t="n">
        <f aca="false">DATE(YEAR(C990),MONTH(C990),1)</f>
        <v>46113</v>
      </c>
    </row>
    <row r="991" customFormat="false" ht="15" hidden="false" customHeight="false" outlineLevel="0" collapsed="false">
      <c r="A991" s="21" t="s">
        <v>3160</v>
      </c>
      <c r="B991" s="21" t="s">
        <v>3095</v>
      </c>
      <c r="C991" s="23" t="n">
        <v>46129</v>
      </c>
      <c r="D991" s="21" t="s">
        <v>2780</v>
      </c>
      <c r="E991" s="21" t="s">
        <v>2748</v>
      </c>
      <c r="F991" s="12" t="n">
        <v>6</v>
      </c>
      <c r="G991" s="19" t="n">
        <v>4.05</v>
      </c>
      <c r="H991" s="19" t="n">
        <v>2.26</v>
      </c>
      <c r="I991" s="19" t="n">
        <f aca="false">ROUND(F991*G991,2)</f>
        <v>24.3</v>
      </c>
      <c r="J991" s="19" t="n">
        <f aca="false">ROUND(F991*H991,2)</f>
        <v>13.56</v>
      </c>
      <c r="K991" s="19" t="n">
        <f aca="false">INDEX(Pricebook!$L$2:$L$1401,MATCH(D991,Pricebook!$A$2:$A$1401,0))</f>
        <v>4.4</v>
      </c>
      <c r="L991" s="19" t="n">
        <f aca="false">ROUND(F991*K991,2)</f>
        <v>26.4</v>
      </c>
      <c r="M991" s="24" t="n">
        <f aca="false">DATE(YEAR(C991),MONTH(C991),1)</f>
        <v>46113</v>
      </c>
    </row>
    <row r="992" customFormat="false" ht="15" hidden="false" customHeight="false" outlineLevel="0" collapsed="false">
      <c r="A992" s="21" t="s">
        <v>3160</v>
      </c>
      <c r="B992" s="21" t="s">
        <v>3095</v>
      </c>
      <c r="C992" s="23" t="n">
        <v>46129</v>
      </c>
      <c r="D992" s="21" t="s">
        <v>2793</v>
      </c>
      <c r="E992" s="21" t="s">
        <v>2748</v>
      </c>
      <c r="F992" s="12" t="n">
        <v>6</v>
      </c>
      <c r="G992" s="19" t="n">
        <v>23</v>
      </c>
      <c r="H992" s="19" t="n">
        <v>14.16</v>
      </c>
      <c r="I992" s="19" t="n">
        <f aca="false">ROUND(F992*G992,2)</f>
        <v>138</v>
      </c>
      <c r="J992" s="19" t="n">
        <f aca="false">ROUND(F992*H992,2)</f>
        <v>84.96</v>
      </c>
      <c r="K992" s="19" t="n">
        <f aca="false">INDEX(Pricebook!$L$2:$L$1401,MATCH(D992,Pricebook!$A$2:$A$1401,0))</f>
        <v>25.05</v>
      </c>
      <c r="L992" s="19" t="n">
        <f aca="false">ROUND(F992*K992,2)</f>
        <v>150.3</v>
      </c>
      <c r="M992" s="24" t="n">
        <f aca="false">DATE(YEAR(C992),MONTH(C992),1)</f>
        <v>46113</v>
      </c>
    </row>
    <row r="993" customFormat="false" ht="15" hidden="false" customHeight="false" outlineLevel="0" collapsed="false">
      <c r="A993" s="21" t="s">
        <v>3160</v>
      </c>
      <c r="B993" s="21" t="s">
        <v>3095</v>
      </c>
      <c r="C993" s="23" t="n">
        <v>46129</v>
      </c>
      <c r="D993" s="21" t="s">
        <v>2766</v>
      </c>
      <c r="E993" s="21" t="s">
        <v>2748</v>
      </c>
      <c r="F993" s="12" t="n">
        <v>10</v>
      </c>
      <c r="G993" s="19" t="n">
        <v>4.45</v>
      </c>
      <c r="H993" s="19" t="n">
        <v>2.48</v>
      </c>
      <c r="I993" s="19" t="n">
        <f aca="false">ROUND(F993*G993,2)</f>
        <v>44.5</v>
      </c>
      <c r="J993" s="19" t="n">
        <f aca="false">ROUND(F993*H993,2)</f>
        <v>24.8</v>
      </c>
      <c r="K993" s="19" t="n">
        <f aca="false">INDEX(Pricebook!$L$2:$L$1401,MATCH(D993,Pricebook!$A$2:$A$1401,0))</f>
        <v>4.8</v>
      </c>
      <c r="L993" s="19" t="n">
        <f aca="false">ROUND(F993*K993,2)</f>
        <v>48</v>
      </c>
      <c r="M993" s="24" t="n">
        <f aca="false">DATE(YEAR(C993),MONTH(C993),1)</f>
        <v>46113</v>
      </c>
    </row>
    <row r="994" customFormat="false" ht="15" hidden="false" customHeight="false" outlineLevel="0" collapsed="false">
      <c r="A994" s="21" t="s">
        <v>3160</v>
      </c>
      <c r="B994" s="21" t="s">
        <v>3095</v>
      </c>
      <c r="C994" s="23" t="n">
        <v>46129</v>
      </c>
      <c r="D994" s="21" t="s">
        <v>683</v>
      </c>
      <c r="E994" s="21" t="s">
        <v>366</v>
      </c>
      <c r="F994" s="12" t="n">
        <v>2</v>
      </c>
      <c r="G994" s="19" t="n">
        <v>11</v>
      </c>
      <c r="H994" s="19" t="n">
        <v>7.49</v>
      </c>
      <c r="I994" s="19" t="n">
        <f aca="false">ROUND(F994*G994,2)</f>
        <v>22</v>
      </c>
      <c r="J994" s="19" t="n">
        <f aca="false">ROUND(F994*H994,2)</f>
        <v>14.98</v>
      </c>
      <c r="K994" s="19" t="n">
        <f aca="false">INDEX(Pricebook!$L$2:$L$1401,MATCH(D994,Pricebook!$A$2:$A$1401,0))</f>
        <v>11.75</v>
      </c>
      <c r="L994" s="19" t="n">
        <f aca="false">ROUND(F994*K994,2)</f>
        <v>23.5</v>
      </c>
      <c r="M994" s="24" t="n">
        <f aca="false">DATE(YEAR(C994),MONTH(C994),1)</f>
        <v>46113</v>
      </c>
    </row>
    <row r="995" customFormat="false" ht="15" hidden="false" customHeight="false" outlineLevel="0" collapsed="false">
      <c r="A995" s="21" t="s">
        <v>3160</v>
      </c>
      <c r="B995" s="21" t="s">
        <v>3095</v>
      </c>
      <c r="C995" s="23" t="n">
        <v>46129</v>
      </c>
      <c r="D995" s="21" t="s">
        <v>2501</v>
      </c>
      <c r="E995" s="21" t="s">
        <v>2466</v>
      </c>
      <c r="F995" s="12" t="n">
        <v>3</v>
      </c>
      <c r="G995" s="19" t="n">
        <v>73.35</v>
      </c>
      <c r="H995" s="19" t="n">
        <v>44.13</v>
      </c>
      <c r="I995" s="19" t="n">
        <f aca="false">ROUND(F995*G995,2)</f>
        <v>220.05</v>
      </c>
      <c r="J995" s="19" t="n">
        <f aca="false">ROUND(F995*H995,2)</f>
        <v>132.39</v>
      </c>
      <c r="K995" s="19" t="n">
        <f aca="false">INDEX(Pricebook!$L$2:$L$1401,MATCH(D995,Pricebook!$A$2:$A$1401,0))</f>
        <v>75.4</v>
      </c>
      <c r="L995" s="19" t="n">
        <f aca="false">ROUND(F995*K995,2)</f>
        <v>226.2</v>
      </c>
      <c r="M995" s="24" t="n">
        <f aca="false">DATE(YEAR(C995),MONTH(C995),1)</f>
        <v>46113</v>
      </c>
    </row>
    <row r="996" customFormat="false" ht="15" hidden="false" customHeight="false" outlineLevel="0" collapsed="false">
      <c r="A996" s="21" t="s">
        <v>3160</v>
      </c>
      <c r="B996" s="21" t="s">
        <v>3095</v>
      </c>
      <c r="C996" s="23" t="n">
        <v>46129</v>
      </c>
      <c r="D996" s="21" t="s">
        <v>2509</v>
      </c>
      <c r="E996" s="21" t="s">
        <v>2466</v>
      </c>
      <c r="F996" s="12" t="n">
        <v>8</v>
      </c>
      <c r="G996" s="19" t="n">
        <v>7.3</v>
      </c>
      <c r="H996" s="19" t="n">
        <v>4.47</v>
      </c>
      <c r="I996" s="19" t="n">
        <f aca="false">ROUND(F996*G996,2)</f>
        <v>58.4</v>
      </c>
      <c r="J996" s="19" t="n">
        <f aca="false">ROUND(F996*H996,2)</f>
        <v>35.76</v>
      </c>
      <c r="K996" s="19" t="n">
        <f aca="false">INDEX(Pricebook!$L$2:$L$1401,MATCH(D996,Pricebook!$A$2:$A$1401,0))</f>
        <v>7.65</v>
      </c>
      <c r="L996" s="19" t="n">
        <f aca="false">ROUND(F996*K996,2)</f>
        <v>61.2</v>
      </c>
      <c r="M996" s="24" t="n">
        <f aca="false">DATE(YEAR(C996),MONTH(C996),1)</f>
        <v>46113</v>
      </c>
    </row>
    <row r="997" customFormat="false" ht="15" hidden="false" customHeight="false" outlineLevel="0" collapsed="false">
      <c r="A997" s="21" t="s">
        <v>3160</v>
      </c>
      <c r="B997" s="21" t="s">
        <v>3095</v>
      </c>
      <c r="C997" s="23" t="n">
        <v>46129</v>
      </c>
      <c r="D997" s="21" t="s">
        <v>2509</v>
      </c>
      <c r="E997" s="21" t="s">
        <v>2466</v>
      </c>
      <c r="F997" s="12" t="n">
        <v>1</v>
      </c>
      <c r="G997" s="19" t="n">
        <v>7.3</v>
      </c>
      <c r="H997" s="19" t="n">
        <v>4.47</v>
      </c>
      <c r="I997" s="19" t="n">
        <f aca="false">ROUND(F997*G997,2)</f>
        <v>7.3</v>
      </c>
      <c r="J997" s="19" t="n">
        <f aca="false">ROUND(F997*H997,2)</f>
        <v>4.47</v>
      </c>
      <c r="K997" s="19" t="n">
        <f aca="false">INDEX(Pricebook!$L$2:$L$1401,MATCH(D997,Pricebook!$A$2:$A$1401,0))</f>
        <v>7.65</v>
      </c>
      <c r="L997" s="19" t="n">
        <f aca="false">ROUND(F997*K997,2)</f>
        <v>7.65</v>
      </c>
      <c r="M997" s="24" t="n">
        <f aca="false">DATE(YEAR(C997),MONTH(C997),1)</f>
        <v>46113</v>
      </c>
    </row>
    <row r="998" customFormat="false" ht="15" hidden="false" customHeight="false" outlineLevel="0" collapsed="false">
      <c r="A998" s="21" t="s">
        <v>3160</v>
      </c>
      <c r="B998" s="21" t="s">
        <v>3095</v>
      </c>
      <c r="C998" s="23" t="n">
        <v>46129</v>
      </c>
      <c r="D998" s="21" t="s">
        <v>685</v>
      </c>
      <c r="E998" s="21" t="s">
        <v>366</v>
      </c>
      <c r="F998" s="12" t="n">
        <v>3</v>
      </c>
      <c r="G998" s="19" t="n">
        <v>53.3</v>
      </c>
      <c r="H998" s="19" t="n">
        <v>36.77</v>
      </c>
      <c r="I998" s="19" t="n">
        <f aca="false">ROUND(F998*G998,2)</f>
        <v>159.9</v>
      </c>
      <c r="J998" s="19" t="n">
        <f aca="false">ROUND(F998*H998,2)</f>
        <v>110.31</v>
      </c>
      <c r="K998" s="19" t="n">
        <f aca="false">INDEX(Pricebook!$L$2:$L$1401,MATCH(D998,Pricebook!$A$2:$A$1401,0))</f>
        <v>57.7</v>
      </c>
      <c r="L998" s="19" t="n">
        <f aca="false">ROUND(F998*K998,2)</f>
        <v>173.1</v>
      </c>
      <c r="M998" s="24" t="n">
        <f aca="false">DATE(YEAR(C998),MONTH(C998),1)</f>
        <v>46113</v>
      </c>
    </row>
    <row r="999" customFormat="false" ht="15" hidden="false" customHeight="false" outlineLevel="0" collapsed="false">
      <c r="A999" s="21" t="s">
        <v>3160</v>
      </c>
      <c r="B999" s="21" t="s">
        <v>3095</v>
      </c>
      <c r="C999" s="23" t="n">
        <v>46129</v>
      </c>
      <c r="D999" s="21" t="s">
        <v>2543</v>
      </c>
      <c r="E999" s="21" t="s">
        <v>2466</v>
      </c>
      <c r="F999" s="12" t="n">
        <v>5</v>
      </c>
      <c r="G999" s="19" t="n">
        <v>26.85</v>
      </c>
      <c r="H999" s="19" t="n">
        <v>16.16</v>
      </c>
      <c r="I999" s="19" t="n">
        <f aca="false">ROUND(F999*G999,2)</f>
        <v>134.25</v>
      </c>
      <c r="J999" s="19" t="n">
        <f aca="false">ROUND(F999*H999,2)</f>
        <v>80.8</v>
      </c>
      <c r="K999" s="19" t="n">
        <f aca="false">INDEX(Pricebook!$L$2:$L$1401,MATCH(D999,Pricebook!$A$2:$A$1401,0))</f>
        <v>27.6</v>
      </c>
      <c r="L999" s="19" t="n">
        <f aca="false">ROUND(F999*K999,2)</f>
        <v>138</v>
      </c>
      <c r="M999" s="24" t="n">
        <f aca="false">DATE(YEAR(C999),MONTH(C999),1)</f>
        <v>46113</v>
      </c>
    </row>
    <row r="1000" customFormat="false" ht="15" hidden="false" customHeight="false" outlineLevel="0" collapsed="false">
      <c r="A1000" s="21" t="s">
        <v>3160</v>
      </c>
      <c r="B1000" s="21" t="s">
        <v>3095</v>
      </c>
      <c r="C1000" s="23" t="n">
        <v>46129</v>
      </c>
      <c r="D1000" s="21" t="s">
        <v>757</v>
      </c>
      <c r="E1000" s="21" t="s">
        <v>366</v>
      </c>
      <c r="F1000" s="12" t="n">
        <v>2</v>
      </c>
      <c r="G1000" s="19" t="n">
        <v>11.7</v>
      </c>
      <c r="H1000" s="19" t="n">
        <v>8.05</v>
      </c>
      <c r="I1000" s="19" t="n">
        <f aca="false">ROUND(F1000*G1000,2)</f>
        <v>23.4</v>
      </c>
      <c r="J1000" s="19" t="n">
        <f aca="false">ROUND(F1000*H1000,2)</f>
        <v>16.1</v>
      </c>
      <c r="K1000" s="19" t="n">
        <f aca="false">INDEX(Pricebook!$L$2:$L$1401,MATCH(D1000,Pricebook!$A$2:$A$1401,0))</f>
        <v>12.65</v>
      </c>
      <c r="L1000" s="19" t="n">
        <f aca="false">ROUND(F1000*K1000,2)</f>
        <v>25.3</v>
      </c>
      <c r="M1000" s="24" t="n">
        <f aca="false">DATE(YEAR(C1000),MONTH(C1000),1)</f>
        <v>46113</v>
      </c>
    </row>
    <row r="1001" customFormat="false" ht="15" hidden="false" customHeight="false" outlineLevel="0" collapsed="false">
      <c r="A1001" s="21" t="s">
        <v>3160</v>
      </c>
      <c r="B1001" s="21" t="s">
        <v>3095</v>
      </c>
      <c r="C1001" s="23" t="n">
        <v>46129</v>
      </c>
      <c r="D1001" s="21" t="s">
        <v>406</v>
      </c>
      <c r="E1001" s="21" t="s">
        <v>366</v>
      </c>
      <c r="F1001" s="12" t="n">
        <v>2</v>
      </c>
      <c r="G1001" s="19" t="n">
        <v>108.85</v>
      </c>
      <c r="H1001" s="19" t="n">
        <v>73.95</v>
      </c>
      <c r="I1001" s="19" t="n">
        <f aca="false">ROUND(F1001*G1001,2)</f>
        <v>217.7</v>
      </c>
      <c r="J1001" s="19" t="n">
        <f aca="false">ROUND(F1001*H1001,2)</f>
        <v>147.9</v>
      </c>
      <c r="K1001" s="19" t="n">
        <f aca="false">INDEX(Pricebook!$L$2:$L$1401,MATCH(D1001,Pricebook!$A$2:$A$1401,0))</f>
        <v>116</v>
      </c>
      <c r="L1001" s="19" t="n">
        <f aca="false">ROUND(F1001*K1001,2)</f>
        <v>232</v>
      </c>
      <c r="M1001" s="24" t="n">
        <f aca="false">DATE(YEAR(C1001),MONTH(C1001),1)</f>
        <v>46113</v>
      </c>
    </row>
    <row r="1002" customFormat="false" ht="15" hidden="false" customHeight="false" outlineLevel="0" collapsed="false">
      <c r="A1002" s="21" t="s">
        <v>3160</v>
      </c>
      <c r="B1002" s="21" t="s">
        <v>3095</v>
      </c>
      <c r="C1002" s="23" t="n">
        <v>46129</v>
      </c>
      <c r="D1002" s="21" t="s">
        <v>693</v>
      </c>
      <c r="E1002" s="21" t="s">
        <v>366</v>
      </c>
      <c r="F1002" s="12" t="n">
        <v>4</v>
      </c>
      <c r="G1002" s="19" t="n">
        <v>8.9</v>
      </c>
      <c r="H1002" s="19" t="n">
        <v>6.32</v>
      </c>
      <c r="I1002" s="19" t="n">
        <f aca="false">ROUND(F1002*G1002,2)</f>
        <v>35.6</v>
      </c>
      <c r="J1002" s="19" t="n">
        <f aca="false">ROUND(F1002*H1002,2)</f>
        <v>25.28</v>
      </c>
      <c r="K1002" s="19" t="n">
        <f aca="false">INDEX(Pricebook!$L$2:$L$1401,MATCH(D1002,Pricebook!$A$2:$A$1401,0))</f>
        <v>9.5</v>
      </c>
      <c r="L1002" s="19" t="n">
        <f aca="false">ROUND(F1002*K1002,2)</f>
        <v>38</v>
      </c>
      <c r="M1002" s="24" t="n">
        <f aca="false">DATE(YEAR(C1002),MONTH(C1002),1)</f>
        <v>46113</v>
      </c>
    </row>
    <row r="1003" customFormat="false" ht="15" hidden="false" customHeight="false" outlineLevel="0" collapsed="false">
      <c r="A1003" s="21" t="s">
        <v>3160</v>
      </c>
      <c r="B1003" s="21" t="s">
        <v>3095</v>
      </c>
      <c r="C1003" s="23" t="n">
        <v>46129</v>
      </c>
      <c r="D1003" s="21" t="s">
        <v>2577</v>
      </c>
      <c r="E1003" s="21" t="s">
        <v>2466</v>
      </c>
      <c r="F1003" s="12" t="n">
        <v>1</v>
      </c>
      <c r="G1003" s="19" t="n">
        <v>153.35</v>
      </c>
      <c r="H1003" s="19" t="n">
        <v>92.45</v>
      </c>
      <c r="I1003" s="19" t="n">
        <f aca="false">ROUND(F1003*G1003,2)</f>
        <v>153.35</v>
      </c>
      <c r="J1003" s="19" t="n">
        <f aca="false">ROUND(F1003*H1003,2)</f>
        <v>92.45</v>
      </c>
      <c r="K1003" s="19" t="n">
        <f aca="false">INDEX(Pricebook!$L$2:$L$1401,MATCH(D1003,Pricebook!$A$2:$A$1401,0))</f>
        <v>157.95</v>
      </c>
      <c r="L1003" s="19" t="n">
        <f aca="false">ROUND(F1003*K1003,2)</f>
        <v>157.95</v>
      </c>
      <c r="M1003" s="24" t="n">
        <f aca="false">DATE(YEAR(C1003),MONTH(C1003),1)</f>
        <v>46113</v>
      </c>
    </row>
    <row r="1004" customFormat="false" ht="15" hidden="false" customHeight="false" outlineLevel="0" collapsed="false">
      <c r="A1004" s="21" t="s">
        <v>3160</v>
      </c>
      <c r="B1004" s="21" t="s">
        <v>3095</v>
      </c>
      <c r="C1004" s="23" t="n">
        <v>46129</v>
      </c>
      <c r="D1004" s="21" t="s">
        <v>2557</v>
      </c>
      <c r="E1004" s="21" t="s">
        <v>2466</v>
      </c>
      <c r="F1004" s="12" t="n">
        <v>1</v>
      </c>
      <c r="G1004" s="19" t="n">
        <v>354.6</v>
      </c>
      <c r="H1004" s="19" t="n">
        <v>217.13</v>
      </c>
      <c r="I1004" s="19" t="n">
        <f aca="false">ROUND(F1004*G1004,2)</f>
        <v>354.6</v>
      </c>
      <c r="J1004" s="19" t="n">
        <f aca="false">ROUND(F1004*H1004,2)</f>
        <v>217.13</v>
      </c>
      <c r="K1004" s="19" t="n">
        <f aca="false">INDEX(Pricebook!$L$2:$L$1401,MATCH(D1004,Pricebook!$A$2:$A$1401,0))</f>
        <v>371</v>
      </c>
      <c r="L1004" s="19" t="n">
        <f aca="false">ROUND(F1004*K1004,2)</f>
        <v>371</v>
      </c>
      <c r="M1004" s="24" t="n">
        <f aca="false">DATE(YEAR(C1004),MONTH(C1004),1)</f>
        <v>46113</v>
      </c>
    </row>
    <row r="1005" customFormat="false" ht="15" hidden="false" customHeight="false" outlineLevel="0" collapsed="false">
      <c r="A1005" s="21" t="s">
        <v>3160</v>
      </c>
      <c r="B1005" s="21" t="s">
        <v>3095</v>
      </c>
      <c r="C1005" s="23" t="n">
        <v>46129</v>
      </c>
      <c r="D1005" s="21" t="s">
        <v>364</v>
      </c>
      <c r="E1005" s="21" t="s">
        <v>366</v>
      </c>
      <c r="F1005" s="12" t="n">
        <v>1</v>
      </c>
      <c r="G1005" s="19" t="n">
        <v>65.25</v>
      </c>
      <c r="H1005" s="19" t="n">
        <v>44.54</v>
      </c>
      <c r="I1005" s="19" t="n">
        <f aca="false">ROUND(F1005*G1005,2)</f>
        <v>65.25</v>
      </c>
      <c r="J1005" s="19" t="n">
        <f aca="false">ROUND(F1005*H1005,2)</f>
        <v>44.54</v>
      </c>
      <c r="K1005" s="19" t="n">
        <f aca="false">INDEX(Pricebook!$L$2:$L$1401,MATCH(D1005,Pricebook!$A$2:$A$1401,0))</f>
        <v>69.85</v>
      </c>
      <c r="L1005" s="19" t="n">
        <f aca="false">ROUND(F1005*K1005,2)</f>
        <v>69.85</v>
      </c>
      <c r="M1005" s="24" t="n">
        <f aca="false">DATE(YEAR(C1005),MONTH(C1005),1)</f>
        <v>46113</v>
      </c>
    </row>
    <row r="1006" customFormat="false" ht="15" hidden="false" customHeight="false" outlineLevel="0" collapsed="false">
      <c r="A1006" s="21" t="s">
        <v>3160</v>
      </c>
      <c r="B1006" s="21" t="s">
        <v>3095</v>
      </c>
      <c r="C1006" s="23" t="n">
        <v>46129</v>
      </c>
      <c r="D1006" s="21" t="s">
        <v>2938</v>
      </c>
      <c r="E1006" s="21" t="s">
        <v>2748</v>
      </c>
      <c r="F1006" s="12" t="n">
        <v>9</v>
      </c>
      <c r="G1006" s="19" t="n">
        <v>5.9</v>
      </c>
      <c r="H1006" s="19" t="n">
        <v>3.32</v>
      </c>
      <c r="I1006" s="19" t="n">
        <f aca="false">ROUND(F1006*G1006,2)</f>
        <v>53.1</v>
      </c>
      <c r="J1006" s="19" t="n">
        <f aca="false">ROUND(F1006*H1006,2)</f>
        <v>29.88</v>
      </c>
      <c r="K1006" s="19" t="n">
        <f aca="false">INDEX(Pricebook!$L$2:$L$1401,MATCH(D1006,Pricebook!$A$2:$A$1401,0))</f>
        <v>6.4</v>
      </c>
      <c r="L1006" s="19" t="n">
        <f aca="false">ROUND(F1006*K1006,2)</f>
        <v>57.6</v>
      </c>
      <c r="M1006" s="24" t="n">
        <f aca="false">DATE(YEAR(C1006),MONTH(C1006),1)</f>
        <v>46113</v>
      </c>
    </row>
    <row r="1007" customFormat="false" ht="15" hidden="false" customHeight="false" outlineLevel="0" collapsed="false">
      <c r="A1007" s="21" t="s">
        <v>3160</v>
      </c>
      <c r="B1007" s="21" t="s">
        <v>3095</v>
      </c>
      <c r="C1007" s="23" t="n">
        <v>46129</v>
      </c>
      <c r="D1007" s="21" t="s">
        <v>2509</v>
      </c>
      <c r="E1007" s="21" t="s">
        <v>2466</v>
      </c>
      <c r="F1007" s="12" t="n">
        <v>2</v>
      </c>
      <c r="G1007" s="19" t="n">
        <v>7.3</v>
      </c>
      <c r="H1007" s="19" t="n">
        <v>4.47</v>
      </c>
      <c r="I1007" s="19" t="n">
        <f aca="false">ROUND(F1007*G1007,2)</f>
        <v>14.6</v>
      </c>
      <c r="J1007" s="19" t="n">
        <f aca="false">ROUND(F1007*H1007,2)</f>
        <v>8.94</v>
      </c>
      <c r="K1007" s="19" t="n">
        <f aca="false">INDEX(Pricebook!$L$2:$L$1401,MATCH(D1007,Pricebook!$A$2:$A$1401,0))</f>
        <v>7.65</v>
      </c>
      <c r="L1007" s="19" t="n">
        <f aca="false">ROUND(F1007*K1007,2)</f>
        <v>15.3</v>
      </c>
      <c r="M1007" s="24" t="n">
        <f aca="false">DATE(YEAR(C1007),MONTH(C1007),1)</f>
        <v>46113</v>
      </c>
    </row>
    <row r="1008" customFormat="false" ht="15" hidden="false" customHeight="false" outlineLevel="0" collapsed="false">
      <c r="A1008" s="21" t="s">
        <v>3161</v>
      </c>
      <c r="B1008" s="21" t="s">
        <v>3162</v>
      </c>
      <c r="C1008" s="23" t="n">
        <v>46130</v>
      </c>
      <c r="D1008" s="21" t="s">
        <v>1402</v>
      </c>
      <c r="E1008" s="21" t="s">
        <v>971</v>
      </c>
      <c r="F1008" s="12" t="n">
        <v>20</v>
      </c>
      <c r="G1008" s="19" t="n">
        <v>4.95</v>
      </c>
      <c r="H1008" s="19" t="n">
        <v>3.62</v>
      </c>
      <c r="I1008" s="19" t="n">
        <f aca="false">ROUND(F1008*G1008,2)</f>
        <v>99</v>
      </c>
      <c r="J1008" s="19" t="n">
        <f aca="false">ROUND(F1008*H1008,2)</f>
        <v>72.4</v>
      </c>
      <c r="K1008" s="19" t="n">
        <f aca="false">INDEX(Pricebook!$L$2:$L$1401,MATCH(D1008,Pricebook!$A$2:$A$1401,0))</f>
        <v>5.75</v>
      </c>
      <c r="L1008" s="19" t="n">
        <f aca="false">ROUND(F1008*K1008,2)</f>
        <v>115</v>
      </c>
      <c r="M1008" s="24" t="n">
        <f aca="false">DATE(YEAR(C1008),MONTH(C1008),1)</f>
        <v>46113</v>
      </c>
    </row>
    <row r="1009" customFormat="false" ht="15" hidden="false" customHeight="false" outlineLevel="0" collapsed="false">
      <c r="A1009" s="21" t="s">
        <v>3161</v>
      </c>
      <c r="B1009" s="21" t="s">
        <v>3162</v>
      </c>
      <c r="C1009" s="23" t="n">
        <v>46130</v>
      </c>
      <c r="D1009" s="21" t="s">
        <v>412</v>
      </c>
      <c r="E1009" s="21" t="s">
        <v>366</v>
      </c>
      <c r="F1009" s="12" t="n">
        <v>1</v>
      </c>
      <c r="G1009" s="19" t="n">
        <v>360.45</v>
      </c>
      <c r="H1009" s="19" t="n">
        <v>248.23</v>
      </c>
      <c r="I1009" s="19" t="n">
        <f aca="false">ROUND(F1009*G1009,2)</f>
        <v>360.45</v>
      </c>
      <c r="J1009" s="19" t="n">
        <f aca="false">ROUND(F1009*H1009,2)</f>
        <v>248.23</v>
      </c>
      <c r="K1009" s="19" t="n">
        <f aca="false">INDEX(Pricebook!$L$2:$L$1401,MATCH(D1009,Pricebook!$A$2:$A$1401,0))</f>
        <v>389.25</v>
      </c>
      <c r="L1009" s="19" t="n">
        <f aca="false">ROUND(F1009*K1009,2)</f>
        <v>389.25</v>
      </c>
      <c r="M1009" s="24" t="n">
        <f aca="false">DATE(YEAR(C1009),MONTH(C1009),1)</f>
        <v>46113</v>
      </c>
    </row>
    <row r="1010" customFormat="false" ht="15" hidden="false" customHeight="false" outlineLevel="0" collapsed="false">
      <c r="A1010" s="21" t="s">
        <v>3161</v>
      </c>
      <c r="B1010" s="21" t="s">
        <v>3162</v>
      </c>
      <c r="C1010" s="23" t="n">
        <v>46130</v>
      </c>
      <c r="D1010" s="21" t="s">
        <v>949</v>
      </c>
      <c r="E1010" s="21" t="s">
        <v>366</v>
      </c>
      <c r="F1010" s="12" t="n">
        <v>3</v>
      </c>
      <c r="G1010" s="19" t="n">
        <v>17.75</v>
      </c>
      <c r="H1010" s="19" t="n">
        <v>12.04</v>
      </c>
      <c r="I1010" s="19" t="n">
        <f aca="false">ROUND(F1010*G1010,2)</f>
        <v>53.25</v>
      </c>
      <c r="J1010" s="19" t="n">
        <f aca="false">ROUND(F1010*H1010,2)</f>
        <v>36.12</v>
      </c>
      <c r="K1010" s="19" t="n">
        <f aca="false">INDEX(Pricebook!$L$2:$L$1401,MATCH(D1010,Pricebook!$A$2:$A$1401,0))</f>
        <v>18.9</v>
      </c>
      <c r="L1010" s="19" t="n">
        <f aca="false">ROUND(F1010*K1010,2)</f>
        <v>56.7</v>
      </c>
      <c r="M1010" s="24" t="n">
        <f aca="false">DATE(YEAR(C1010),MONTH(C1010),1)</f>
        <v>46113</v>
      </c>
    </row>
    <row r="1011" customFormat="false" ht="15" hidden="false" customHeight="false" outlineLevel="0" collapsed="false">
      <c r="A1011" s="21" t="s">
        <v>3161</v>
      </c>
      <c r="B1011" s="21" t="s">
        <v>3162</v>
      </c>
      <c r="C1011" s="23" t="n">
        <v>46130</v>
      </c>
      <c r="D1011" s="21" t="s">
        <v>2569</v>
      </c>
      <c r="E1011" s="21" t="s">
        <v>2466</v>
      </c>
      <c r="F1011" s="12" t="n">
        <v>1</v>
      </c>
      <c r="G1011" s="19" t="n">
        <v>308.35</v>
      </c>
      <c r="H1011" s="19" t="n">
        <v>189.24</v>
      </c>
      <c r="I1011" s="19" t="n">
        <f aca="false">ROUND(F1011*G1011,2)</f>
        <v>308.35</v>
      </c>
      <c r="J1011" s="19" t="n">
        <f aca="false">ROUND(F1011*H1011,2)</f>
        <v>189.24</v>
      </c>
      <c r="K1011" s="19" t="n">
        <f aca="false">INDEX(Pricebook!$L$2:$L$1401,MATCH(D1011,Pricebook!$A$2:$A$1401,0))</f>
        <v>323.35</v>
      </c>
      <c r="L1011" s="19" t="n">
        <f aca="false">ROUND(F1011*K1011,2)</f>
        <v>323.35</v>
      </c>
      <c r="M1011" s="24" t="n">
        <f aca="false">DATE(YEAR(C1011),MONTH(C1011),1)</f>
        <v>46113</v>
      </c>
    </row>
    <row r="1012" customFormat="false" ht="15" hidden="false" customHeight="false" outlineLevel="0" collapsed="false">
      <c r="A1012" s="21" t="s">
        <v>3161</v>
      </c>
      <c r="B1012" s="21" t="s">
        <v>3162</v>
      </c>
      <c r="C1012" s="23" t="n">
        <v>46130</v>
      </c>
      <c r="D1012" s="21" t="s">
        <v>2475</v>
      </c>
      <c r="E1012" s="21" t="s">
        <v>2466</v>
      </c>
      <c r="F1012" s="12" t="n">
        <v>2</v>
      </c>
      <c r="G1012" s="19" t="n">
        <v>23.35</v>
      </c>
      <c r="H1012" s="19" t="n">
        <v>14.19</v>
      </c>
      <c r="I1012" s="19" t="n">
        <f aca="false">ROUND(F1012*G1012,2)</f>
        <v>46.7</v>
      </c>
      <c r="J1012" s="19" t="n">
        <f aca="false">ROUND(F1012*H1012,2)</f>
        <v>28.38</v>
      </c>
      <c r="K1012" s="19" t="n">
        <f aca="false">INDEX(Pricebook!$L$2:$L$1401,MATCH(D1012,Pricebook!$A$2:$A$1401,0))</f>
        <v>24.25</v>
      </c>
      <c r="L1012" s="19" t="n">
        <f aca="false">ROUND(F1012*K1012,2)</f>
        <v>48.5</v>
      </c>
      <c r="M1012" s="24" t="n">
        <f aca="false">DATE(YEAR(C1012),MONTH(C1012),1)</f>
        <v>46113</v>
      </c>
    </row>
    <row r="1013" customFormat="false" ht="15" hidden="false" customHeight="false" outlineLevel="0" collapsed="false">
      <c r="A1013" s="21" t="s">
        <v>3161</v>
      </c>
      <c r="B1013" s="21" t="s">
        <v>3162</v>
      </c>
      <c r="C1013" s="23" t="n">
        <v>46130</v>
      </c>
      <c r="D1013" s="21" t="s">
        <v>573</v>
      </c>
      <c r="E1013" s="21" t="s">
        <v>366</v>
      </c>
      <c r="F1013" s="12" t="n">
        <v>4</v>
      </c>
      <c r="G1013" s="19" t="n">
        <v>74.65</v>
      </c>
      <c r="H1013" s="19" t="n">
        <v>51.17</v>
      </c>
      <c r="I1013" s="19" t="n">
        <f aca="false">ROUND(F1013*G1013,2)</f>
        <v>298.6</v>
      </c>
      <c r="J1013" s="19" t="n">
        <f aca="false">ROUND(F1013*H1013,2)</f>
        <v>204.68</v>
      </c>
      <c r="K1013" s="19" t="n">
        <f aca="false">INDEX(Pricebook!$L$2:$L$1401,MATCH(D1013,Pricebook!$A$2:$A$1401,0))</f>
        <v>80.25</v>
      </c>
      <c r="L1013" s="19" t="n">
        <f aca="false">ROUND(F1013*K1013,2)</f>
        <v>321</v>
      </c>
      <c r="M1013" s="24" t="n">
        <f aca="false">DATE(YEAR(C1013),MONTH(C1013),1)</f>
        <v>46113</v>
      </c>
    </row>
    <row r="1014" customFormat="false" ht="15" hidden="false" customHeight="false" outlineLevel="0" collapsed="false">
      <c r="A1014" s="21" t="s">
        <v>3161</v>
      </c>
      <c r="B1014" s="21" t="s">
        <v>3162</v>
      </c>
      <c r="C1014" s="23" t="n">
        <v>46130</v>
      </c>
      <c r="D1014" s="21" t="s">
        <v>2539</v>
      </c>
      <c r="E1014" s="21" t="s">
        <v>2466</v>
      </c>
      <c r="F1014" s="12" t="n">
        <v>1</v>
      </c>
      <c r="G1014" s="19" t="n">
        <v>92.1</v>
      </c>
      <c r="H1014" s="19" t="n">
        <v>55.73</v>
      </c>
      <c r="I1014" s="19" t="n">
        <f aca="false">ROUND(F1014*G1014,2)</f>
        <v>92.1</v>
      </c>
      <c r="J1014" s="19" t="n">
        <f aca="false">ROUND(F1014*H1014,2)</f>
        <v>55.73</v>
      </c>
      <c r="K1014" s="19" t="n">
        <f aca="false">INDEX(Pricebook!$L$2:$L$1401,MATCH(D1014,Pricebook!$A$2:$A$1401,0))</f>
        <v>95.25</v>
      </c>
      <c r="L1014" s="19" t="n">
        <f aca="false">ROUND(F1014*K1014,2)</f>
        <v>95.25</v>
      </c>
      <c r="M1014" s="24" t="n">
        <f aca="false">DATE(YEAR(C1014),MONTH(C1014),1)</f>
        <v>46113</v>
      </c>
    </row>
    <row r="1015" customFormat="false" ht="15" hidden="false" customHeight="false" outlineLevel="0" collapsed="false">
      <c r="A1015" s="21" t="s">
        <v>3161</v>
      </c>
      <c r="B1015" s="21" t="s">
        <v>3162</v>
      </c>
      <c r="C1015" s="23" t="n">
        <v>46130</v>
      </c>
      <c r="D1015" s="21" t="s">
        <v>2501</v>
      </c>
      <c r="E1015" s="21" t="s">
        <v>2466</v>
      </c>
      <c r="F1015" s="12" t="n">
        <v>3</v>
      </c>
      <c r="G1015" s="19" t="n">
        <v>73.35</v>
      </c>
      <c r="H1015" s="19" t="n">
        <v>44.13</v>
      </c>
      <c r="I1015" s="19" t="n">
        <f aca="false">ROUND(F1015*G1015,2)</f>
        <v>220.05</v>
      </c>
      <c r="J1015" s="19" t="n">
        <f aca="false">ROUND(F1015*H1015,2)</f>
        <v>132.39</v>
      </c>
      <c r="K1015" s="19" t="n">
        <f aca="false">INDEX(Pricebook!$L$2:$L$1401,MATCH(D1015,Pricebook!$A$2:$A$1401,0))</f>
        <v>75.4</v>
      </c>
      <c r="L1015" s="19" t="n">
        <f aca="false">ROUND(F1015*K1015,2)</f>
        <v>226.2</v>
      </c>
      <c r="M1015" s="24" t="n">
        <f aca="false">DATE(YEAR(C1015),MONTH(C1015),1)</f>
        <v>46113</v>
      </c>
    </row>
    <row r="1016" customFormat="false" ht="15" hidden="false" customHeight="false" outlineLevel="0" collapsed="false">
      <c r="A1016" s="21" t="s">
        <v>3161</v>
      </c>
      <c r="B1016" s="21" t="s">
        <v>3162</v>
      </c>
      <c r="C1016" s="23" t="n">
        <v>46130</v>
      </c>
      <c r="D1016" s="21" t="s">
        <v>1404</v>
      </c>
      <c r="E1016" s="21" t="s">
        <v>971</v>
      </c>
      <c r="F1016" s="12" t="n">
        <v>4</v>
      </c>
      <c r="G1016" s="19" t="n">
        <v>144.9</v>
      </c>
      <c r="H1016" s="19" t="n">
        <v>106.78</v>
      </c>
      <c r="I1016" s="19" t="n">
        <f aca="false">ROUND(F1016*G1016,2)</f>
        <v>579.6</v>
      </c>
      <c r="J1016" s="19" t="n">
        <f aca="false">ROUND(F1016*H1016,2)</f>
        <v>427.12</v>
      </c>
      <c r="K1016" s="19" t="n">
        <f aca="false">INDEX(Pricebook!$L$2:$L$1401,MATCH(D1016,Pricebook!$A$2:$A$1401,0))</f>
        <v>168.2</v>
      </c>
      <c r="L1016" s="19" t="n">
        <f aca="false">ROUND(F1016*K1016,2)</f>
        <v>672.8</v>
      </c>
      <c r="M1016" s="24" t="n">
        <f aca="false">DATE(YEAR(C1016),MONTH(C1016),1)</f>
        <v>46113</v>
      </c>
    </row>
    <row r="1017" customFormat="false" ht="15" hidden="false" customHeight="false" outlineLevel="0" collapsed="false">
      <c r="A1017" s="21" t="s">
        <v>3161</v>
      </c>
      <c r="B1017" s="21" t="s">
        <v>3162</v>
      </c>
      <c r="C1017" s="23" t="n">
        <v>46130</v>
      </c>
      <c r="D1017" s="21" t="s">
        <v>2547</v>
      </c>
      <c r="E1017" s="21" t="s">
        <v>2466</v>
      </c>
      <c r="F1017" s="12" t="n">
        <v>3</v>
      </c>
      <c r="G1017" s="19" t="n">
        <v>57.5</v>
      </c>
      <c r="H1017" s="19" t="n">
        <v>34.62</v>
      </c>
      <c r="I1017" s="19" t="n">
        <f aca="false">ROUND(F1017*G1017,2)</f>
        <v>172.5</v>
      </c>
      <c r="J1017" s="19" t="n">
        <f aca="false">ROUND(F1017*H1017,2)</f>
        <v>103.86</v>
      </c>
      <c r="K1017" s="19" t="n">
        <f aca="false">INDEX(Pricebook!$L$2:$L$1401,MATCH(D1017,Pricebook!$A$2:$A$1401,0))</f>
        <v>59.2</v>
      </c>
      <c r="L1017" s="19" t="n">
        <f aca="false">ROUND(F1017*K1017,2)</f>
        <v>177.6</v>
      </c>
      <c r="M1017" s="24" t="n">
        <f aca="false">DATE(YEAR(C1017),MONTH(C1017),1)</f>
        <v>46113</v>
      </c>
    </row>
    <row r="1018" customFormat="false" ht="15" hidden="false" customHeight="false" outlineLevel="0" collapsed="false">
      <c r="A1018" s="21" t="s">
        <v>3161</v>
      </c>
      <c r="B1018" s="21" t="s">
        <v>3162</v>
      </c>
      <c r="C1018" s="23" t="n">
        <v>46130</v>
      </c>
      <c r="D1018" s="21" t="s">
        <v>2509</v>
      </c>
      <c r="E1018" s="21" t="s">
        <v>2466</v>
      </c>
      <c r="F1018" s="12" t="n">
        <v>3</v>
      </c>
      <c r="G1018" s="19" t="n">
        <v>7.3</v>
      </c>
      <c r="H1018" s="19" t="n">
        <v>4.47</v>
      </c>
      <c r="I1018" s="19" t="n">
        <f aca="false">ROUND(F1018*G1018,2)</f>
        <v>21.9</v>
      </c>
      <c r="J1018" s="19" t="n">
        <f aca="false">ROUND(F1018*H1018,2)</f>
        <v>13.41</v>
      </c>
      <c r="K1018" s="19" t="n">
        <f aca="false">INDEX(Pricebook!$L$2:$L$1401,MATCH(D1018,Pricebook!$A$2:$A$1401,0))</f>
        <v>7.65</v>
      </c>
      <c r="L1018" s="19" t="n">
        <f aca="false">ROUND(F1018*K1018,2)</f>
        <v>22.95</v>
      </c>
      <c r="M1018" s="24" t="n">
        <f aca="false">DATE(YEAR(C1018),MONTH(C1018),1)</f>
        <v>46113</v>
      </c>
    </row>
    <row r="1019" customFormat="false" ht="15" hidden="false" customHeight="false" outlineLevel="0" collapsed="false">
      <c r="A1019" s="21" t="s">
        <v>3161</v>
      </c>
      <c r="B1019" s="21" t="s">
        <v>3162</v>
      </c>
      <c r="C1019" s="23" t="n">
        <v>46130</v>
      </c>
      <c r="D1019" s="21" t="s">
        <v>165</v>
      </c>
      <c r="E1019" s="21" t="s">
        <v>108</v>
      </c>
      <c r="F1019" s="12" t="n">
        <v>4</v>
      </c>
      <c r="G1019" s="19" t="n">
        <v>46</v>
      </c>
      <c r="H1019" s="19" t="n">
        <v>33.24</v>
      </c>
      <c r="I1019" s="19" t="n">
        <f aca="false">ROUND(F1019*G1019,2)</f>
        <v>184</v>
      </c>
      <c r="J1019" s="19" t="n">
        <f aca="false">ROUND(F1019*H1019,2)</f>
        <v>132.96</v>
      </c>
      <c r="K1019" s="19" t="n">
        <f aca="false">INDEX(Pricebook!$L$2:$L$1401,MATCH(D1019,Pricebook!$A$2:$A$1401,0))</f>
        <v>50.15</v>
      </c>
      <c r="L1019" s="19" t="n">
        <f aca="false">ROUND(F1019*K1019,2)</f>
        <v>200.6</v>
      </c>
      <c r="M1019" s="24" t="n">
        <f aca="false">DATE(YEAR(C1019),MONTH(C1019),1)</f>
        <v>46113</v>
      </c>
    </row>
    <row r="1020" customFormat="false" ht="15" hidden="false" customHeight="false" outlineLevel="0" collapsed="false">
      <c r="A1020" s="21" t="s">
        <v>3161</v>
      </c>
      <c r="B1020" s="21" t="s">
        <v>3162</v>
      </c>
      <c r="C1020" s="23" t="n">
        <v>46130</v>
      </c>
      <c r="D1020" s="21" t="s">
        <v>1238</v>
      </c>
      <c r="E1020" s="21" t="s">
        <v>971</v>
      </c>
      <c r="F1020" s="12" t="n">
        <v>1</v>
      </c>
      <c r="G1020" s="19" t="n">
        <v>107.15</v>
      </c>
      <c r="H1020" s="19" t="n">
        <v>79.87</v>
      </c>
      <c r="I1020" s="19" t="n">
        <f aca="false">ROUND(F1020*G1020,2)</f>
        <v>107.15</v>
      </c>
      <c r="J1020" s="19" t="n">
        <f aca="false">ROUND(F1020*H1020,2)</f>
        <v>79.87</v>
      </c>
      <c r="K1020" s="19" t="n">
        <f aca="false">INDEX(Pricebook!$L$2:$L$1401,MATCH(D1020,Pricebook!$A$2:$A$1401,0))</f>
        <v>125.8</v>
      </c>
      <c r="L1020" s="19" t="n">
        <f aca="false">ROUND(F1020*K1020,2)</f>
        <v>125.8</v>
      </c>
      <c r="M1020" s="24" t="n">
        <f aca="false">DATE(YEAR(C1020),MONTH(C1020),1)</f>
        <v>46113</v>
      </c>
    </row>
    <row r="1021" customFormat="false" ht="15" hidden="false" customHeight="false" outlineLevel="0" collapsed="false">
      <c r="A1021" s="21" t="s">
        <v>3161</v>
      </c>
      <c r="B1021" s="21" t="s">
        <v>3162</v>
      </c>
      <c r="C1021" s="23" t="n">
        <v>46130</v>
      </c>
      <c r="D1021" s="21" t="s">
        <v>2523</v>
      </c>
      <c r="E1021" s="21" t="s">
        <v>2466</v>
      </c>
      <c r="F1021" s="12" t="n">
        <v>1</v>
      </c>
      <c r="G1021" s="19" t="n">
        <v>138.85</v>
      </c>
      <c r="H1021" s="19" t="n">
        <v>85</v>
      </c>
      <c r="I1021" s="19" t="n">
        <f aca="false">ROUND(F1021*G1021,2)</f>
        <v>138.85</v>
      </c>
      <c r="J1021" s="19" t="n">
        <f aca="false">ROUND(F1021*H1021,2)</f>
        <v>85</v>
      </c>
      <c r="K1021" s="19" t="n">
        <f aca="false">INDEX(Pricebook!$L$2:$L$1401,MATCH(D1021,Pricebook!$A$2:$A$1401,0))</f>
        <v>145.25</v>
      </c>
      <c r="L1021" s="19" t="n">
        <f aca="false">ROUND(F1021*K1021,2)</f>
        <v>145.25</v>
      </c>
      <c r="M1021" s="24" t="n">
        <f aca="false">DATE(YEAR(C1021),MONTH(C1021),1)</f>
        <v>46113</v>
      </c>
    </row>
    <row r="1022" customFormat="false" ht="15" hidden="false" customHeight="false" outlineLevel="0" collapsed="false">
      <c r="A1022" s="21" t="s">
        <v>3161</v>
      </c>
      <c r="B1022" s="21" t="s">
        <v>3162</v>
      </c>
      <c r="C1022" s="23" t="n">
        <v>46130</v>
      </c>
      <c r="D1022" s="21" t="s">
        <v>825</v>
      </c>
      <c r="E1022" s="21" t="s">
        <v>366</v>
      </c>
      <c r="F1022" s="12" t="n">
        <v>5</v>
      </c>
      <c r="G1022" s="19" t="n">
        <v>11.2</v>
      </c>
      <c r="H1022" s="19" t="n">
        <v>8.08</v>
      </c>
      <c r="I1022" s="19" t="n">
        <f aca="false">ROUND(F1022*G1022,2)</f>
        <v>56</v>
      </c>
      <c r="J1022" s="19" t="n">
        <f aca="false">ROUND(F1022*H1022,2)</f>
        <v>40.4</v>
      </c>
      <c r="K1022" s="19" t="n">
        <f aca="false">INDEX(Pricebook!$L$2:$L$1401,MATCH(D1022,Pricebook!$A$2:$A$1401,0))</f>
        <v>12.15</v>
      </c>
      <c r="L1022" s="19" t="n">
        <f aca="false">ROUND(F1022*K1022,2)</f>
        <v>60.75</v>
      </c>
      <c r="M1022" s="24" t="n">
        <f aca="false">DATE(YEAR(C1022),MONTH(C1022),1)</f>
        <v>46113</v>
      </c>
    </row>
    <row r="1023" customFormat="false" ht="15" hidden="false" customHeight="false" outlineLevel="0" collapsed="false">
      <c r="A1023" s="21" t="s">
        <v>3161</v>
      </c>
      <c r="B1023" s="21" t="s">
        <v>3162</v>
      </c>
      <c r="C1023" s="23" t="n">
        <v>46130</v>
      </c>
      <c r="D1023" s="21" t="s">
        <v>1432</v>
      </c>
      <c r="E1023" s="21" t="s">
        <v>971</v>
      </c>
      <c r="F1023" s="12" t="n">
        <v>1</v>
      </c>
      <c r="G1023" s="19" t="n">
        <v>1442.9</v>
      </c>
      <c r="H1023" s="19" t="n">
        <v>1071.1</v>
      </c>
      <c r="I1023" s="19" t="n">
        <f aca="false">ROUND(F1023*G1023,2)</f>
        <v>1442.9</v>
      </c>
      <c r="J1023" s="19" t="n">
        <f aca="false">ROUND(F1023*H1023,2)</f>
        <v>1071.1</v>
      </c>
      <c r="K1023" s="19" t="n">
        <f aca="false">INDEX(Pricebook!$L$2:$L$1401,MATCH(D1023,Pricebook!$A$2:$A$1401,0))</f>
        <v>1686.85</v>
      </c>
      <c r="L1023" s="19" t="n">
        <f aca="false">ROUND(F1023*K1023,2)</f>
        <v>1686.85</v>
      </c>
      <c r="M1023" s="24" t="n">
        <f aca="false">DATE(YEAR(C1023),MONTH(C1023),1)</f>
        <v>46113</v>
      </c>
    </row>
    <row r="1024" customFormat="false" ht="15" hidden="false" customHeight="false" outlineLevel="0" collapsed="false">
      <c r="A1024" s="21" t="s">
        <v>3163</v>
      </c>
      <c r="B1024" s="21" t="s">
        <v>3164</v>
      </c>
      <c r="C1024" s="23" t="n">
        <v>46130</v>
      </c>
      <c r="D1024" s="21" t="s">
        <v>2489</v>
      </c>
      <c r="E1024" s="21" t="s">
        <v>2466</v>
      </c>
      <c r="F1024" s="12" t="n">
        <v>4</v>
      </c>
      <c r="G1024" s="19" t="n">
        <v>101.75</v>
      </c>
      <c r="H1024" s="19" t="n">
        <v>71.97</v>
      </c>
      <c r="I1024" s="19" t="n">
        <f aca="false">ROUND(F1024*G1024,2)</f>
        <v>407</v>
      </c>
      <c r="J1024" s="19" t="n">
        <f aca="false">ROUND(F1024*H1024,2)</f>
        <v>287.88</v>
      </c>
      <c r="K1024" s="19" t="n">
        <f aca="false">INDEX(Pricebook!$L$2:$L$1401,MATCH(D1024,Pricebook!$A$2:$A$1401,0))</f>
        <v>106.95</v>
      </c>
      <c r="L1024" s="19" t="n">
        <f aca="false">ROUND(F1024*K1024,2)</f>
        <v>427.8</v>
      </c>
      <c r="M1024" s="24" t="n">
        <f aca="false">DATE(YEAR(C1024),MONTH(C1024),1)</f>
        <v>46113</v>
      </c>
    </row>
    <row r="1025" customFormat="false" ht="15" hidden="false" customHeight="false" outlineLevel="0" collapsed="false">
      <c r="A1025" s="21" t="s">
        <v>3163</v>
      </c>
      <c r="B1025" s="21" t="s">
        <v>3164</v>
      </c>
      <c r="C1025" s="23" t="n">
        <v>46130</v>
      </c>
      <c r="D1025" s="21" t="s">
        <v>2545</v>
      </c>
      <c r="E1025" s="21" t="s">
        <v>2466</v>
      </c>
      <c r="F1025" s="12" t="n">
        <v>2</v>
      </c>
      <c r="G1025" s="19" t="n">
        <v>62.35</v>
      </c>
      <c r="H1025" s="19" t="n">
        <v>37.79</v>
      </c>
      <c r="I1025" s="19" t="n">
        <f aca="false">ROUND(F1025*G1025,2)</f>
        <v>124.7</v>
      </c>
      <c r="J1025" s="19" t="n">
        <f aca="false">ROUND(F1025*H1025,2)</f>
        <v>75.58</v>
      </c>
      <c r="K1025" s="19" t="n">
        <f aca="false">INDEX(Pricebook!$L$2:$L$1401,MATCH(D1025,Pricebook!$A$2:$A$1401,0))</f>
        <v>64.6</v>
      </c>
      <c r="L1025" s="19" t="n">
        <f aca="false">ROUND(F1025*K1025,2)</f>
        <v>129.2</v>
      </c>
      <c r="M1025" s="24" t="n">
        <f aca="false">DATE(YEAR(C1025),MONTH(C1025),1)</f>
        <v>46113</v>
      </c>
    </row>
    <row r="1026" customFormat="false" ht="15" hidden="false" customHeight="false" outlineLevel="0" collapsed="false">
      <c r="A1026" s="21" t="s">
        <v>3163</v>
      </c>
      <c r="B1026" s="21" t="s">
        <v>3164</v>
      </c>
      <c r="C1026" s="23" t="n">
        <v>46130</v>
      </c>
      <c r="D1026" s="21" t="s">
        <v>2746</v>
      </c>
      <c r="E1026" s="21" t="s">
        <v>2748</v>
      </c>
      <c r="F1026" s="12" t="n">
        <v>2</v>
      </c>
      <c r="G1026" s="19" t="n">
        <v>29.5</v>
      </c>
      <c r="H1026" s="19" t="n">
        <v>16.79</v>
      </c>
      <c r="I1026" s="19" t="n">
        <f aca="false">ROUND(F1026*G1026,2)</f>
        <v>59</v>
      </c>
      <c r="J1026" s="19" t="n">
        <f aca="false">ROUND(F1026*H1026,2)</f>
        <v>33.58</v>
      </c>
      <c r="K1026" s="19" t="n">
        <f aca="false">INDEX(Pricebook!$L$2:$L$1401,MATCH(D1026,Pricebook!$A$2:$A$1401,0))</f>
        <v>32.4</v>
      </c>
      <c r="L1026" s="19" t="n">
        <f aca="false">ROUND(F1026*K1026,2)</f>
        <v>64.8</v>
      </c>
      <c r="M1026" s="24" t="n">
        <f aca="false">DATE(YEAR(C1026),MONTH(C1026),1)</f>
        <v>46113</v>
      </c>
    </row>
    <row r="1027" customFormat="false" ht="15" hidden="false" customHeight="false" outlineLevel="0" collapsed="false">
      <c r="A1027" s="21" t="s">
        <v>3163</v>
      </c>
      <c r="B1027" s="21" t="s">
        <v>3164</v>
      </c>
      <c r="C1027" s="23" t="n">
        <v>46130</v>
      </c>
      <c r="D1027" s="21" t="s">
        <v>819</v>
      </c>
      <c r="E1027" s="21" t="s">
        <v>366</v>
      </c>
      <c r="F1027" s="12" t="n">
        <v>3</v>
      </c>
      <c r="G1027" s="19" t="n">
        <v>16</v>
      </c>
      <c r="H1027" s="19" t="n">
        <v>11.57</v>
      </c>
      <c r="I1027" s="19" t="n">
        <f aca="false">ROUND(F1027*G1027,2)</f>
        <v>48</v>
      </c>
      <c r="J1027" s="19" t="n">
        <f aca="false">ROUND(F1027*H1027,2)</f>
        <v>34.71</v>
      </c>
      <c r="K1027" s="19" t="n">
        <f aca="false">INDEX(Pricebook!$L$2:$L$1401,MATCH(D1027,Pricebook!$A$2:$A$1401,0))</f>
        <v>17.15</v>
      </c>
      <c r="L1027" s="19" t="n">
        <f aca="false">ROUND(F1027*K1027,2)</f>
        <v>51.45</v>
      </c>
      <c r="M1027" s="24" t="n">
        <f aca="false">DATE(YEAR(C1027),MONTH(C1027),1)</f>
        <v>46113</v>
      </c>
    </row>
    <row r="1028" customFormat="false" ht="15" hidden="false" customHeight="false" outlineLevel="0" collapsed="false">
      <c r="A1028" s="21" t="s">
        <v>3163</v>
      </c>
      <c r="B1028" s="21" t="s">
        <v>3164</v>
      </c>
      <c r="C1028" s="23" t="n">
        <v>46130</v>
      </c>
      <c r="D1028" s="21" t="s">
        <v>2509</v>
      </c>
      <c r="E1028" s="21" t="s">
        <v>2466</v>
      </c>
      <c r="F1028" s="12" t="n">
        <v>3</v>
      </c>
      <c r="G1028" s="19" t="n">
        <v>7.3</v>
      </c>
      <c r="H1028" s="19" t="n">
        <v>4.47</v>
      </c>
      <c r="I1028" s="19" t="n">
        <f aca="false">ROUND(F1028*G1028,2)</f>
        <v>21.9</v>
      </c>
      <c r="J1028" s="19" t="n">
        <f aca="false">ROUND(F1028*H1028,2)</f>
        <v>13.41</v>
      </c>
      <c r="K1028" s="19" t="n">
        <f aca="false">INDEX(Pricebook!$L$2:$L$1401,MATCH(D1028,Pricebook!$A$2:$A$1401,0))</f>
        <v>7.65</v>
      </c>
      <c r="L1028" s="19" t="n">
        <f aca="false">ROUND(F1028*K1028,2)</f>
        <v>22.95</v>
      </c>
      <c r="M1028" s="24" t="n">
        <f aca="false">DATE(YEAR(C1028),MONTH(C1028),1)</f>
        <v>46113</v>
      </c>
    </row>
    <row r="1029" customFormat="false" ht="15" hidden="false" customHeight="false" outlineLevel="0" collapsed="false">
      <c r="A1029" s="21" t="s">
        <v>3163</v>
      </c>
      <c r="B1029" s="21" t="s">
        <v>3164</v>
      </c>
      <c r="C1029" s="23" t="n">
        <v>46130</v>
      </c>
      <c r="D1029" s="21" t="s">
        <v>553</v>
      </c>
      <c r="E1029" s="21" t="s">
        <v>366</v>
      </c>
      <c r="F1029" s="12" t="n">
        <v>1</v>
      </c>
      <c r="G1029" s="19" t="n">
        <v>44.25</v>
      </c>
      <c r="H1029" s="19" t="n">
        <v>33.22</v>
      </c>
      <c r="I1029" s="19" t="n">
        <f aca="false">ROUND(F1029*G1029,2)</f>
        <v>44.25</v>
      </c>
      <c r="J1029" s="19" t="n">
        <f aca="false">ROUND(F1029*H1029,2)</f>
        <v>33.22</v>
      </c>
      <c r="K1029" s="19" t="n">
        <f aca="false">INDEX(Pricebook!$L$2:$L$1401,MATCH(D1029,Pricebook!$A$2:$A$1401,0))</f>
        <v>47.85</v>
      </c>
      <c r="L1029" s="19" t="n">
        <f aca="false">ROUND(F1029*K1029,2)</f>
        <v>47.85</v>
      </c>
      <c r="M1029" s="24" t="n">
        <f aca="false">DATE(YEAR(C1029),MONTH(C1029),1)</f>
        <v>46113</v>
      </c>
    </row>
    <row r="1030" customFormat="false" ht="15" hidden="false" customHeight="false" outlineLevel="0" collapsed="false">
      <c r="A1030" s="21" t="s">
        <v>3163</v>
      </c>
      <c r="B1030" s="21" t="s">
        <v>3164</v>
      </c>
      <c r="C1030" s="23" t="n">
        <v>46130</v>
      </c>
      <c r="D1030" s="21" t="s">
        <v>2464</v>
      </c>
      <c r="E1030" s="21" t="s">
        <v>2466</v>
      </c>
      <c r="F1030" s="12" t="n">
        <v>1</v>
      </c>
      <c r="G1030" s="19" t="n">
        <v>31.2</v>
      </c>
      <c r="H1030" s="19" t="n">
        <v>19.01</v>
      </c>
      <c r="I1030" s="19" t="n">
        <f aca="false">ROUND(F1030*G1030,2)</f>
        <v>31.2</v>
      </c>
      <c r="J1030" s="19" t="n">
        <f aca="false">ROUND(F1030*H1030,2)</f>
        <v>19.01</v>
      </c>
      <c r="K1030" s="19" t="n">
        <f aca="false">INDEX(Pricebook!$L$2:$L$1401,MATCH(D1030,Pricebook!$A$2:$A$1401,0))</f>
        <v>32.5</v>
      </c>
      <c r="L1030" s="19" t="n">
        <f aca="false">ROUND(F1030*K1030,2)</f>
        <v>32.5</v>
      </c>
      <c r="M1030" s="24" t="n">
        <f aca="false">DATE(YEAR(C1030),MONTH(C1030),1)</f>
        <v>46113</v>
      </c>
    </row>
    <row r="1031" customFormat="false" ht="15" hidden="false" customHeight="false" outlineLevel="0" collapsed="false">
      <c r="A1031" s="21" t="s">
        <v>3163</v>
      </c>
      <c r="B1031" s="21" t="s">
        <v>3164</v>
      </c>
      <c r="C1031" s="23" t="n">
        <v>46130</v>
      </c>
      <c r="D1031" s="21" t="s">
        <v>845</v>
      </c>
      <c r="E1031" s="21" t="s">
        <v>366</v>
      </c>
      <c r="F1031" s="12" t="n">
        <v>1</v>
      </c>
      <c r="G1031" s="19" t="n">
        <v>48.25</v>
      </c>
      <c r="H1031" s="19" t="n">
        <v>33</v>
      </c>
      <c r="I1031" s="19" t="n">
        <f aca="false">ROUND(F1031*G1031,2)</f>
        <v>48.25</v>
      </c>
      <c r="J1031" s="19" t="n">
        <f aca="false">ROUND(F1031*H1031,2)</f>
        <v>33</v>
      </c>
      <c r="K1031" s="19" t="n">
        <f aca="false">INDEX(Pricebook!$L$2:$L$1401,MATCH(D1031,Pricebook!$A$2:$A$1401,0))</f>
        <v>51.75</v>
      </c>
      <c r="L1031" s="19" t="n">
        <f aca="false">ROUND(F1031*K1031,2)</f>
        <v>51.75</v>
      </c>
      <c r="M1031" s="24" t="n">
        <f aca="false">DATE(YEAR(C1031),MONTH(C1031),1)</f>
        <v>46113</v>
      </c>
    </row>
    <row r="1032" customFormat="false" ht="15" hidden="false" customHeight="false" outlineLevel="0" collapsed="false">
      <c r="A1032" s="21" t="s">
        <v>3163</v>
      </c>
      <c r="B1032" s="21" t="s">
        <v>3164</v>
      </c>
      <c r="C1032" s="23" t="n">
        <v>46130</v>
      </c>
      <c r="D1032" s="21" t="s">
        <v>2918</v>
      </c>
      <c r="E1032" s="21" t="s">
        <v>2748</v>
      </c>
      <c r="F1032" s="12" t="n">
        <v>2</v>
      </c>
      <c r="G1032" s="19" t="n">
        <v>68.75</v>
      </c>
      <c r="H1032" s="19" t="n">
        <v>38.94</v>
      </c>
      <c r="I1032" s="19" t="n">
        <f aca="false">ROUND(F1032*G1032,2)</f>
        <v>137.5</v>
      </c>
      <c r="J1032" s="19" t="n">
        <f aca="false">ROUND(F1032*H1032,2)</f>
        <v>77.88</v>
      </c>
      <c r="K1032" s="19" t="n">
        <f aca="false">INDEX(Pricebook!$L$2:$L$1401,MATCH(D1032,Pricebook!$A$2:$A$1401,0))</f>
        <v>75.15</v>
      </c>
      <c r="L1032" s="19" t="n">
        <f aca="false">ROUND(F1032*K1032,2)</f>
        <v>150.3</v>
      </c>
      <c r="M1032" s="24" t="n">
        <f aca="false">DATE(YEAR(C1032),MONTH(C1032),1)</f>
        <v>46113</v>
      </c>
    </row>
    <row r="1033" customFormat="false" ht="15" hidden="false" customHeight="false" outlineLevel="0" collapsed="false">
      <c r="A1033" s="21" t="s">
        <v>3163</v>
      </c>
      <c r="B1033" s="21" t="s">
        <v>3164</v>
      </c>
      <c r="C1033" s="23" t="n">
        <v>46130</v>
      </c>
      <c r="D1033" s="21" t="s">
        <v>2539</v>
      </c>
      <c r="E1033" s="21" t="s">
        <v>2466</v>
      </c>
      <c r="F1033" s="12" t="n">
        <v>1</v>
      </c>
      <c r="G1033" s="19" t="n">
        <v>92.1</v>
      </c>
      <c r="H1033" s="19" t="n">
        <v>55.73</v>
      </c>
      <c r="I1033" s="19" t="n">
        <f aca="false">ROUND(F1033*G1033,2)</f>
        <v>92.1</v>
      </c>
      <c r="J1033" s="19" t="n">
        <f aca="false">ROUND(F1033*H1033,2)</f>
        <v>55.73</v>
      </c>
      <c r="K1033" s="19" t="n">
        <f aca="false">INDEX(Pricebook!$L$2:$L$1401,MATCH(D1033,Pricebook!$A$2:$A$1401,0))</f>
        <v>95.25</v>
      </c>
      <c r="L1033" s="19" t="n">
        <f aca="false">ROUND(F1033*K1033,2)</f>
        <v>95.25</v>
      </c>
      <c r="M1033" s="24" t="n">
        <f aca="false">DATE(YEAR(C1033),MONTH(C1033),1)</f>
        <v>46113</v>
      </c>
    </row>
    <row r="1034" customFormat="false" ht="15" hidden="false" customHeight="false" outlineLevel="0" collapsed="false">
      <c r="A1034" s="21" t="s">
        <v>3163</v>
      </c>
      <c r="B1034" s="21" t="s">
        <v>3164</v>
      </c>
      <c r="C1034" s="23" t="n">
        <v>46130</v>
      </c>
      <c r="D1034" s="21" t="s">
        <v>581</v>
      </c>
      <c r="E1034" s="21" t="s">
        <v>366</v>
      </c>
      <c r="F1034" s="12" t="n">
        <v>2</v>
      </c>
      <c r="G1034" s="19" t="n">
        <v>56.75</v>
      </c>
      <c r="H1034" s="19" t="n">
        <v>38.88</v>
      </c>
      <c r="I1034" s="19" t="n">
        <f aca="false">ROUND(F1034*G1034,2)</f>
        <v>113.5</v>
      </c>
      <c r="J1034" s="19" t="n">
        <f aca="false">ROUND(F1034*H1034,2)</f>
        <v>77.76</v>
      </c>
      <c r="K1034" s="19" t="n">
        <f aca="false">INDEX(Pricebook!$L$2:$L$1401,MATCH(D1034,Pricebook!$A$2:$A$1401,0))</f>
        <v>61</v>
      </c>
      <c r="L1034" s="19" t="n">
        <f aca="false">ROUND(F1034*K1034,2)</f>
        <v>122</v>
      </c>
      <c r="M1034" s="24" t="n">
        <f aca="false">DATE(YEAR(C1034),MONTH(C1034),1)</f>
        <v>46113</v>
      </c>
    </row>
    <row r="1035" customFormat="false" ht="15" hidden="false" customHeight="false" outlineLevel="0" collapsed="false">
      <c r="A1035" s="21" t="s">
        <v>3163</v>
      </c>
      <c r="B1035" s="21" t="s">
        <v>3164</v>
      </c>
      <c r="C1035" s="23" t="n">
        <v>46130</v>
      </c>
      <c r="D1035" s="21" t="s">
        <v>637</v>
      </c>
      <c r="E1035" s="21" t="s">
        <v>366</v>
      </c>
      <c r="F1035" s="12" t="n">
        <v>1</v>
      </c>
      <c r="G1035" s="19" t="n">
        <v>16.5</v>
      </c>
      <c r="H1035" s="19" t="n">
        <v>11.41</v>
      </c>
      <c r="I1035" s="19" t="n">
        <f aca="false">ROUND(F1035*G1035,2)</f>
        <v>16.5</v>
      </c>
      <c r="J1035" s="19" t="n">
        <f aca="false">ROUND(F1035*H1035,2)</f>
        <v>11.41</v>
      </c>
      <c r="K1035" s="19" t="n">
        <f aca="false">INDEX(Pricebook!$L$2:$L$1401,MATCH(D1035,Pricebook!$A$2:$A$1401,0))</f>
        <v>17.9</v>
      </c>
      <c r="L1035" s="19" t="n">
        <f aca="false">ROUND(F1035*K1035,2)</f>
        <v>17.9</v>
      </c>
      <c r="M1035" s="24" t="n">
        <f aca="false">DATE(YEAR(C1035),MONTH(C1035),1)</f>
        <v>46113</v>
      </c>
    </row>
    <row r="1036" customFormat="false" ht="15" hidden="false" customHeight="false" outlineLevel="0" collapsed="false">
      <c r="A1036" s="21" t="s">
        <v>3163</v>
      </c>
      <c r="B1036" s="21" t="s">
        <v>3164</v>
      </c>
      <c r="C1036" s="23" t="n">
        <v>46130</v>
      </c>
      <c r="D1036" s="21" t="s">
        <v>539</v>
      </c>
      <c r="E1036" s="21" t="s">
        <v>366</v>
      </c>
      <c r="F1036" s="12" t="n">
        <v>3</v>
      </c>
      <c r="G1036" s="19" t="n">
        <v>41.8</v>
      </c>
      <c r="H1036" s="19" t="n">
        <v>28.91</v>
      </c>
      <c r="I1036" s="19" t="n">
        <f aca="false">ROUND(F1036*G1036,2)</f>
        <v>125.4</v>
      </c>
      <c r="J1036" s="19" t="n">
        <f aca="false">ROUND(F1036*H1036,2)</f>
        <v>86.73</v>
      </c>
      <c r="K1036" s="19" t="n">
        <f aca="false">INDEX(Pricebook!$L$2:$L$1401,MATCH(D1036,Pricebook!$A$2:$A$1401,0))</f>
        <v>45.35</v>
      </c>
      <c r="L1036" s="19" t="n">
        <f aca="false">ROUND(F1036*K1036,2)</f>
        <v>136.05</v>
      </c>
      <c r="M1036" s="24" t="n">
        <f aca="false">DATE(YEAR(C1036),MONTH(C1036),1)</f>
        <v>46113</v>
      </c>
    </row>
    <row r="1037" customFormat="false" ht="15" hidden="false" customHeight="false" outlineLevel="0" collapsed="false">
      <c r="A1037" s="21" t="s">
        <v>3163</v>
      </c>
      <c r="B1037" s="21" t="s">
        <v>3164</v>
      </c>
      <c r="C1037" s="23" t="n">
        <v>46130</v>
      </c>
      <c r="D1037" s="21" t="s">
        <v>2846</v>
      </c>
      <c r="E1037" s="21" t="s">
        <v>2748</v>
      </c>
      <c r="F1037" s="12" t="n">
        <v>2</v>
      </c>
      <c r="G1037" s="19" t="n">
        <v>20</v>
      </c>
      <c r="H1037" s="19" t="n">
        <v>11.29</v>
      </c>
      <c r="I1037" s="19" t="n">
        <f aca="false">ROUND(F1037*G1037,2)</f>
        <v>40</v>
      </c>
      <c r="J1037" s="19" t="n">
        <f aca="false">ROUND(F1037*H1037,2)</f>
        <v>22.58</v>
      </c>
      <c r="K1037" s="19" t="n">
        <f aca="false">INDEX(Pricebook!$L$2:$L$1401,MATCH(D1037,Pricebook!$A$2:$A$1401,0))</f>
        <v>21.8</v>
      </c>
      <c r="L1037" s="19" t="n">
        <f aca="false">ROUND(F1037*K1037,2)</f>
        <v>43.6</v>
      </c>
      <c r="M1037" s="24" t="n">
        <f aca="false">DATE(YEAR(C1037),MONTH(C1037),1)</f>
        <v>46113</v>
      </c>
    </row>
    <row r="1038" customFormat="false" ht="15" hidden="false" customHeight="false" outlineLevel="0" collapsed="false">
      <c r="A1038" s="21" t="s">
        <v>3165</v>
      </c>
      <c r="B1038" s="21" t="s">
        <v>3166</v>
      </c>
      <c r="C1038" s="23" t="n">
        <v>46130</v>
      </c>
      <c r="D1038" s="21" t="s">
        <v>1096</v>
      </c>
      <c r="E1038" s="21" t="s">
        <v>971</v>
      </c>
      <c r="F1038" s="12" t="n">
        <v>1</v>
      </c>
      <c r="G1038" s="19" t="n">
        <v>164.3</v>
      </c>
      <c r="H1038" s="19" t="n">
        <v>122.26</v>
      </c>
      <c r="I1038" s="19" t="n">
        <f aca="false">ROUND(F1038*G1038,2)</f>
        <v>164.3</v>
      </c>
      <c r="J1038" s="19" t="n">
        <f aca="false">ROUND(F1038*H1038,2)</f>
        <v>122.26</v>
      </c>
      <c r="K1038" s="19" t="n">
        <f aca="false">INDEX(Pricebook!$L$2:$L$1401,MATCH(D1038,Pricebook!$A$2:$A$1401,0))</f>
        <v>192.55</v>
      </c>
      <c r="L1038" s="19" t="n">
        <f aca="false">ROUND(F1038*K1038,2)</f>
        <v>192.55</v>
      </c>
      <c r="M1038" s="24" t="n">
        <f aca="false">DATE(YEAR(C1038),MONTH(C1038),1)</f>
        <v>46113</v>
      </c>
    </row>
    <row r="1039" customFormat="false" ht="15" hidden="false" customHeight="false" outlineLevel="0" collapsed="false">
      <c r="A1039" s="21" t="s">
        <v>3165</v>
      </c>
      <c r="B1039" s="21" t="s">
        <v>3166</v>
      </c>
      <c r="C1039" s="23" t="n">
        <v>46130</v>
      </c>
      <c r="D1039" s="21" t="s">
        <v>2778</v>
      </c>
      <c r="E1039" s="21" t="s">
        <v>2748</v>
      </c>
      <c r="F1039" s="12" t="n">
        <v>4</v>
      </c>
      <c r="G1039" s="19" t="n">
        <v>36.65</v>
      </c>
      <c r="H1039" s="19" t="n">
        <v>22.51</v>
      </c>
      <c r="I1039" s="19" t="n">
        <f aca="false">ROUND(F1039*G1039,2)</f>
        <v>146.6</v>
      </c>
      <c r="J1039" s="19" t="n">
        <f aca="false">ROUND(F1039*H1039,2)</f>
        <v>90.04</v>
      </c>
      <c r="K1039" s="19" t="n">
        <f aca="false">INDEX(Pricebook!$L$2:$L$1401,MATCH(D1039,Pricebook!$A$2:$A$1401,0))</f>
        <v>40.5</v>
      </c>
      <c r="L1039" s="19" t="n">
        <f aca="false">ROUND(F1039*K1039,2)</f>
        <v>162</v>
      </c>
      <c r="M1039" s="24" t="n">
        <f aca="false">DATE(YEAR(C1039),MONTH(C1039),1)</f>
        <v>46113</v>
      </c>
    </row>
    <row r="1040" customFormat="false" ht="15" hidden="false" customHeight="false" outlineLevel="0" collapsed="false">
      <c r="A1040" s="21" t="s">
        <v>3165</v>
      </c>
      <c r="B1040" s="21" t="s">
        <v>3166</v>
      </c>
      <c r="C1040" s="23" t="n">
        <v>46130</v>
      </c>
      <c r="D1040" s="21" t="s">
        <v>685</v>
      </c>
      <c r="E1040" s="21" t="s">
        <v>366</v>
      </c>
      <c r="F1040" s="12" t="n">
        <v>3</v>
      </c>
      <c r="G1040" s="19" t="n">
        <v>53.3</v>
      </c>
      <c r="H1040" s="19" t="n">
        <v>36.77</v>
      </c>
      <c r="I1040" s="19" t="n">
        <f aca="false">ROUND(F1040*G1040,2)</f>
        <v>159.9</v>
      </c>
      <c r="J1040" s="19" t="n">
        <f aca="false">ROUND(F1040*H1040,2)</f>
        <v>110.31</v>
      </c>
      <c r="K1040" s="19" t="n">
        <f aca="false">INDEX(Pricebook!$L$2:$L$1401,MATCH(D1040,Pricebook!$A$2:$A$1401,0))</f>
        <v>57.7</v>
      </c>
      <c r="L1040" s="19" t="n">
        <f aca="false">ROUND(F1040*K1040,2)</f>
        <v>173.1</v>
      </c>
      <c r="M1040" s="24" t="n">
        <f aca="false">DATE(YEAR(C1040),MONTH(C1040),1)</f>
        <v>46113</v>
      </c>
    </row>
    <row r="1041" customFormat="false" ht="15" hidden="false" customHeight="false" outlineLevel="0" collapsed="false">
      <c r="A1041" s="21" t="s">
        <v>3165</v>
      </c>
      <c r="B1041" s="21" t="s">
        <v>3166</v>
      </c>
      <c r="C1041" s="23" t="n">
        <v>46130</v>
      </c>
      <c r="D1041" s="21" t="s">
        <v>1098</v>
      </c>
      <c r="E1041" s="21" t="s">
        <v>971</v>
      </c>
      <c r="F1041" s="12" t="n">
        <v>32</v>
      </c>
      <c r="G1041" s="19" t="n">
        <v>1</v>
      </c>
      <c r="H1041" s="19" t="n">
        <v>0.75</v>
      </c>
      <c r="I1041" s="19" t="n">
        <f aca="false">ROUND(F1041*G1041,2)</f>
        <v>32</v>
      </c>
      <c r="J1041" s="19" t="n">
        <f aca="false">ROUND(F1041*H1041,2)</f>
        <v>24</v>
      </c>
      <c r="K1041" s="19" t="n">
        <f aca="false">INDEX(Pricebook!$L$2:$L$1401,MATCH(D1041,Pricebook!$A$2:$A$1401,0))</f>
        <v>1.1</v>
      </c>
      <c r="L1041" s="19" t="n">
        <f aca="false">ROUND(F1041*K1041,2)</f>
        <v>35.2</v>
      </c>
      <c r="M1041" s="24" t="n">
        <f aca="false">DATE(YEAR(C1041),MONTH(C1041),1)</f>
        <v>46113</v>
      </c>
    </row>
    <row r="1042" customFormat="false" ht="15" hidden="false" customHeight="false" outlineLevel="0" collapsed="false">
      <c r="A1042" s="21" t="s">
        <v>3165</v>
      </c>
      <c r="B1042" s="21" t="s">
        <v>3166</v>
      </c>
      <c r="C1042" s="23" t="n">
        <v>46130</v>
      </c>
      <c r="D1042" s="21" t="s">
        <v>1148</v>
      </c>
      <c r="E1042" s="21" t="s">
        <v>971</v>
      </c>
      <c r="F1042" s="12" t="n">
        <v>2</v>
      </c>
      <c r="G1042" s="19" t="n">
        <v>364.3</v>
      </c>
      <c r="H1042" s="19" t="n">
        <v>270.5</v>
      </c>
      <c r="I1042" s="19" t="n">
        <f aca="false">ROUND(F1042*G1042,2)</f>
        <v>728.6</v>
      </c>
      <c r="J1042" s="19" t="n">
        <f aca="false">ROUND(F1042*H1042,2)</f>
        <v>541</v>
      </c>
      <c r="K1042" s="19" t="n">
        <f aca="false">INDEX(Pricebook!$L$2:$L$1401,MATCH(D1042,Pricebook!$A$2:$A$1401,0))</f>
        <v>426</v>
      </c>
      <c r="L1042" s="19" t="n">
        <f aca="false">ROUND(F1042*K1042,2)</f>
        <v>852</v>
      </c>
      <c r="M1042" s="24" t="n">
        <f aca="false">DATE(YEAR(C1042),MONTH(C1042),1)</f>
        <v>46113</v>
      </c>
    </row>
    <row r="1043" customFormat="false" ht="15" hidden="false" customHeight="false" outlineLevel="0" collapsed="false">
      <c r="A1043" s="21" t="s">
        <v>3167</v>
      </c>
      <c r="B1043" s="21" t="s">
        <v>3168</v>
      </c>
      <c r="C1043" s="23" t="n">
        <v>46130</v>
      </c>
      <c r="D1043" s="21" t="s">
        <v>631</v>
      </c>
      <c r="E1043" s="21" t="s">
        <v>366</v>
      </c>
      <c r="F1043" s="12" t="n">
        <v>1</v>
      </c>
      <c r="G1043" s="19" t="n">
        <v>53.3</v>
      </c>
      <c r="H1043" s="19" t="n">
        <v>36.79</v>
      </c>
      <c r="I1043" s="19" t="n">
        <f aca="false">ROUND(F1043*G1043,2)</f>
        <v>53.3</v>
      </c>
      <c r="J1043" s="19" t="n">
        <f aca="false">ROUND(F1043*H1043,2)</f>
        <v>36.79</v>
      </c>
      <c r="K1043" s="19" t="n">
        <f aca="false">INDEX(Pricebook!$L$2:$L$1401,MATCH(D1043,Pricebook!$A$2:$A$1401,0))</f>
        <v>57.75</v>
      </c>
      <c r="L1043" s="19" t="n">
        <f aca="false">ROUND(F1043*K1043,2)</f>
        <v>57.75</v>
      </c>
      <c r="M1043" s="24" t="n">
        <f aca="false">DATE(YEAR(C1043),MONTH(C1043),1)</f>
        <v>46113</v>
      </c>
    </row>
    <row r="1044" customFormat="false" ht="15" hidden="false" customHeight="false" outlineLevel="0" collapsed="false">
      <c r="A1044" s="21" t="s">
        <v>3167</v>
      </c>
      <c r="B1044" s="21" t="s">
        <v>3168</v>
      </c>
      <c r="C1044" s="23" t="n">
        <v>46130</v>
      </c>
      <c r="D1044" s="21" t="s">
        <v>1631</v>
      </c>
      <c r="E1044" s="21" t="s">
        <v>1452</v>
      </c>
      <c r="F1044" s="12" t="n">
        <v>1</v>
      </c>
      <c r="G1044" s="19" t="n">
        <v>74.4</v>
      </c>
      <c r="H1044" s="19" t="n">
        <v>45.32</v>
      </c>
      <c r="I1044" s="19" t="n">
        <f aca="false">ROUND(F1044*G1044,2)</f>
        <v>74.4</v>
      </c>
      <c r="J1044" s="19" t="n">
        <f aca="false">ROUND(F1044*H1044,2)</f>
        <v>45.32</v>
      </c>
      <c r="K1044" s="19" t="n">
        <f aca="false">INDEX(Pricebook!$L$2:$L$1401,MATCH(D1044,Pricebook!$A$2:$A$1401,0))</f>
        <v>77.05</v>
      </c>
      <c r="L1044" s="19" t="n">
        <f aca="false">ROUND(F1044*K1044,2)</f>
        <v>77.05</v>
      </c>
      <c r="M1044" s="24" t="n">
        <f aca="false">DATE(YEAR(C1044),MONTH(C1044),1)</f>
        <v>46113</v>
      </c>
    </row>
    <row r="1045" customFormat="false" ht="15" hidden="false" customHeight="false" outlineLevel="0" collapsed="false">
      <c r="A1045" s="21" t="s">
        <v>3167</v>
      </c>
      <c r="B1045" s="21" t="s">
        <v>3168</v>
      </c>
      <c r="C1045" s="23" t="n">
        <v>46130</v>
      </c>
      <c r="D1045" s="21" t="s">
        <v>2460</v>
      </c>
      <c r="E1045" s="21" t="s">
        <v>2202</v>
      </c>
      <c r="F1045" s="12" t="n">
        <v>7</v>
      </c>
      <c r="G1045" s="19" t="n">
        <v>5.3</v>
      </c>
      <c r="H1045" s="19" t="n">
        <v>3.11</v>
      </c>
      <c r="I1045" s="19" t="n">
        <f aca="false">ROUND(F1045*G1045,2)</f>
        <v>37.1</v>
      </c>
      <c r="J1045" s="19" t="n">
        <f aca="false">ROUND(F1045*H1045,2)</f>
        <v>21.77</v>
      </c>
      <c r="K1045" s="19" t="n">
        <f aca="false">INDEX(Pricebook!$L$2:$L$1401,MATCH(D1045,Pricebook!$A$2:$A$1401,0))</f>
        <v>5.65</v>
      </c>
      <c r="L1045" s="19" t="n">
        <f aca="false">ROUND(F1045*K1045,2)</f>
        <v>39.55</v>
      </c>
      <c r="M1045" s="24" t="n">
        <f aca="false">DATE(YEAR(C1045),MONTH(C1045),1)</f>
        <v>46113</v>
      </c>
    </row>
    <row r="1046" customFormat="false" ht="15" hidden="false" customHeight="false" outlineLevel="0" collapsed="false">
      <c r="A1046" s="21" t="s">
        <v>3167</v>
      </c>
      <c r="B1046" s="21" t="s">
        <v>3168</v>
      </c>
      <c r="C1046" s="23" t="n">
        <v>46130</v>
      </c>
      <c r="D1046" s="21" t="s">
        <v>1849</v>
      </c>
      <c r="E1046" s="21" t="s">
        <v>1452</v>
      </c>
      <c r="F1046" s="12" t="n">
        <v>15</v>
      </c>
      <c r="G1046" s="19" t="n">
        <v>19</v>
      </c>
      <c r="H1046" s="19" t="n">
        <v>11.42</v>
      </c>
      <c r="I1046" s="19" t="n">
        <f aca="false">ROUND(F1046*G1046,2)</f>
        <v>285</v>
      </c>
      <c r="J1046" s="19" t="n">
        <f aca="false">ROUND(F1046*H1046,2)</f>
        <v>171.3</v>
      </c>
      <c r="K1046" s="19" t="n">
        <f aca="false">INDEX(Pricebook!$L$2:$L$1401,MATCH(D1046,Pricebook!$A$2:$A$1401,0))</f>
        <v>19.45</v>
      </c>
      <c r="L1046" s="19" t="n">
        <f aca="false">ROUND(F1046*K1046,2)</f>
        <v>291.75</v>
      </c>
      <c r="M1046" s="24" t="n">
        <f aca="false">DATE(YEAR(C1046),MONTH(C1046),1)</f>
        <v>46113</v>
      </c>
    </row>
    <row r="1047" customFormat="false" ht="15" hidden="false" customHeight="false" outlineLevel="0" collapsed="false">
      <c r="A1047" s="21" t="s">
        <v>3167</v>
      </c>
      <c r="B1047" s="21" t="s">
        <v>3168</v>
      </c>
      <c r="C1047" s="23" t="n">
        <v>46130</v>
      </c>
      <c r="D1047" s="21" t="s">
        <v>2378</v>
      </c>
      <c r="E1047" s="21" t="s">
        <v>2202</v>
      </c>
      <c r="F1047" s="12" t="n">
        <v>3</v>
      </c>
      <c r="G1047" s="19" t="n">
        <v>18.85</v>
      </c>
      <c r="H1047" s="19" t="n">
        <v>11.23</v>
      </c>
      <c r="I1047" s="19" t="n">
        <f aca="false">ROUND(F1047*G1047,2)</f>
        <v>56.55</v>
      </c>
      <c r="J1047" s="19" t="n">
        <f aca="false">ROUND(F1047*H1047,2)</f>
        <v>33.69</v>
      </c>
      <c r="K1047" s="19" t="n">
        <f aca="false">INDEX(Pricebook!$L$2:$L$1401,MATCH(D1047,Pricebook!$A$2:$A$1401,0))</f>
        <v>20.25</v>
      </c>
      <c r="L1047" s="19" t="n">
        <f aca="false">ROUND(F1047*K1047,2)</f>
        <v>60.75</v>
      </c>
      <c r="M1047" s="24" t="n">
        <f aca="false">DATE(YEAR(C1047),MONTH(C1047),1)</f>
        <v>46113</v>
      </c>
    </row>
    <row r="1048" customFormat="false" ht="15" hidden="false" customHeight="false" outlineLevel="0" collapsed="false">
      <c r="A1048" s="21" t="s">
        <v>3167</v>
      </c>
      <c r="B1048" s="21" t="s">
        <v>3168</v>
      </c>
      <c r="C1048" s="23" t="n">
        <v>46130</v>
      </c>
      <c r="D1048" s="21" t="s">
        <v>703</v>
      </c>
      <c r="E1048" s="21" t="s">
        <v>366</v>
      </c>
      <c r="F1048" s="12" t="n">
        <v>3</v>
      </c>
      <c r="G1048" s="19" t="n">
        <v>28.25</v>
      </c>
      <c r="H1048" s="19" t="n">
        <v>19.53</v>
      </c>
      <c r="I1048" s="19" t="n">
        <f aca="false">ROUND(F1048*G1048,2)</f>
        <v>84.75</v>
      </c>
      <c r="J1048" s="19" t="n">
        <f aca="false">ROUND(F1048*H1048,2)</f>
        <v>58.59</v>
      </c>
      <c r="K1048" s="19" t="n">
        <f aca="false">INDEX(Pricebook!$L$2:$L$1401,MATCH(D1048,Pricebook!$A$2:$A$1401,0))</f>
        <v>30.65</v>
      </c>
      <c r="L1048" s="19" t="n">
        <f aca="false">ROUND(F1048*K1048,2)</f>
        <v>91.95</v>
      </c>
      <c r="M1048" s="24" t="n">
        <f aca="false">DATE(YEAR(C1048),MONTH(C1048),1)</f>
        <v>46113</v>
      </c>
    </row>
    <row r="1049" customFormat="false" ht="15" hidden="false" customHeight="false" outlineLevel="0" collapsed="false">
      <c r="A1049" s="21" t="s">
        <v>3167</v>
      </c>
      <c r="B1049" s="21" t="s">
        <v>3168</v>
      </c>
      <c r="C1049" s="23" t="n">
        <v>46130</v>
      </c>
      <c r="D1049" s="21" t="s">
        <v>937</v>
      </c>
      <c r="E1049" s="21" t="s">
        <v>366</v>
      </c>
      <c r="F1049" s="12" t="n">
        <v>4</v>
      </c>
      <c r="G1049" s="19" t="n">
        <v>6.6</v>
      </c>
      <c r="H1049" s="19" t="n">
        <v>4.53</v>
      </c>
      <c r="I1049" s="19" t="n">
        <f aca="false">ROUND(F1049*G1049,2)</f>
        <v>26.4</v>
      </c>
      <c r="J1049" s="19" t="n">
        <f aca="false">ROUND(F1049*H1049,2)</f>
        <v>18.12</v>
      </c>
      <c r="K1049" s="19" t="n">
        <f aca="false">INDEX(Pricebook!$L$2:$L$1401,MATCH(D1049,Pricebook!$A$2:$A$1401,0))</f>
        <v>7.15</v>
      </c>
      <c r="L1049" s="19" t="n">
        <f aca="false">ROUND(F1049*K1049,2)</f>
        <v>28.6</v>
      </c>
      <c r="M1049" s="24" t="n">
        <f aca="false">DATE(YEAR(C1049),MONTH(C1049),1)</f>
        <v>46113</v>
      </c>
    </row>
    <row r="1050" customFormat="false" ht="15" hidden="false" customHeight="false" outlineLevel="0" collapsed="false">
      <c r="A1050" s="21" t="s">
        <v>3167</v>
      </c>
      <c r="B1050" s="21" t="s">
        <v>3168</v>
      </c>
      <c r="C1050" s="23" t="n">
        <v>46130</v>
      </c>
      <c r="D1050" s="21" t="s">
        <v>793</v>
      </c>
      <c r="E1050" s="21" t="s">
        <v>366</v>
      </c>
      <c r="F1050" s="12" t="n">
        <v>3</v>
      </c>
      <c r="G1050" s="19" t="n">
        <v>17.75</v>
      </c>
      <c r="H1050" s="19" t="n">
        <v>12.19</v>
      </c>
      <c r="I1050" s="19" t="n">
        <f aca="false">ROUND(F1050*G1050,2)</f>
        <v>53.25</v>
      </c>
      <c r="J1050" s="19" t="n">
        <f aca="false">ROUND(F1050*H1050,2)</f>
        <v>36.57</v>
      </c>
      <c r="K1050" s="19" t="n">
        <f aca="false">INDEX(Pricebook!$L$2:$L$1401,MATCH(D1050,Pricebook!$A$2:$A$1401,0))</f>
        <v>19.15</v>
      </c>
      <c r="L1050" s="19" t="n">
        <f aca="false">ROUND(F1050*K1050,2)</f>
        <v>57.45</v>
      </c>
      <c r="M1050" s="24" t="n">
        <f aca="false">DATE(YEAR(C1050),MONTH(C1050),1)</f>
        <v>46113</v>
      </c>
    </row>
    <row r="1051" customFormat="false" ht="15" hidden="false" customHeight="false" outlineLevel="0" collapsed="false">
      <c r="A1051" s="21" t="s">
        <v>3169</v>
      </c>
      <c r="B1051" s="21" t="s">
        <v>3170</v>
      </c>
      <c r="C1051" s="23" t="n">
        <v>46130</v>
      </c>
      <c r="D1051" s="21" t="s">
        <v>603</v>
      </c>
      <c r="E1051" s="21" t="s">
        <v>366</v>
      </c>
      <c r="F1051" s="12" t="n">
        <v>2</v>
      </c>
      <c r="G1051" s="19" t="n">
        <v>191.45</v>
      </c>
      <c r="H1051" s="19" t="n">
        <v>132.67</v>
      </c>
      <c r="I1051" s="19" t="n">
        <f aca="false">ROUND(F1051*G1051,2)</f>
        <v>382.9</v>
      </c>
      <c r="J1051" s="19" t="n">
        <f aca="false">ROUND(F1051*H1051,2)</f>
        <v>265.34</v>
      </c>
      <c r="K1051" s="19" t="n">
        <f aca="false">INDEX(Pricebook!$L$2:$L$1401,MATCH(D1051,Pricebook!$A$2:$A$1401,0))</f>
        <v>208.05</v>
      </c>
      <c r="L1051" s="19" t="n">
        <f aca="false">ROUND(F1051*K1051,2)</f>
        <v>416.1</v>
      </c>
      <c r="M1051" s="24" t="n">
        <f aca="false">DATE(YEAR(C1051),MONTH(C1051),1)</f>
        <v>46113</v>
      </c>
    </row>
    <row r="1052" customFormat="false" ht="15" hidden="false" customHeight="false" outlineLevel="0" collapsed="false">
      <c r="A1052" s="21" t="s">
        <v>3169</v>
      </c>
      <c r="B1052" s="21" t="s">
        <v>3170</v>
      </c>
      <c r="C1052" s="23" t="n">
        <v>46130</v>
      </c>
      <c r="D1052" s="21" t="s">
        <v>741</v>
      </c>
      <c r="E1052" s="21" t="s">
        <v>366</v>
      </c>
      <c r="F1052" s="12" t="n">
        <v>5</v>
      </c>
      <c r="G1052" s="19" t="n">
        <v>7.8</v>
      </c>
      <c r="H1052" s="19" t="n">
        <v>5.34</v>
      </c>
      <c r="I1052" s="19" t="n">
        <f aca="false">ROUND(F1052*G1052,2)</f>
        <v>39</v>
      </c>
      <c r="J1052" s="19" t="n">
        <f aca="false">ROUND(F1052*H1052,2)</f>
        <v>26.7</v>
      </c>
      <c r="K1052" s="19" t="n">
        <f aca="false">INDEX(Pricebook!$L$2:$L$1401,MATCH(D1052,Pricebook!$A$2:$A$1401,0))</f>
        <v>8.4</v>
      </c>
      <c r="L1052" s="19" t="n">
        <f aca="false">ROUND(F1052*K1052,2)</f>
        <v>42</v>
      </c>
      <c r="M1052" s="24" t="n">
        <f aca="false">DATE(YEAR(C1052),MONTH(C1052),1)</f>
        <v>46113</v>
      </c>
    </row>
    <row r="1053" customFormat="false" ht="15" hidden="false" customHeight="false" outlineLevel="0" collapsed="false">
      <c r="A1053" s="21" t="s">
        <v>3169</v>
      </c>
      <c r="B1053" s="21" t="s">
        <v>3170</v>
      </c>
      <c r="C1053" s="23" t="n">
        <v>46130</v>
      </c>
      <c r="D1053" s="21" t="s">
        <v>2110</v>
      </c>
      <c r="E1053" s="21" t="s">
        <v>1941</v>
      </c>
      <c r="F1053" s="12" t="n">
        <v>1</v>
      </c>
      <c r="G1053" s="19" t="n">
        <v>100</v>
      </c>
      <c r="H1053" s="19" t="n">
        <v>62.62</v>
      </c>
      <c r="I1053" s="19" t="n">
        <f aca="false">ROUND(F1053*G1053,2)</f>
        <v>100</v>
      </c>
      <c r="J1053" s="19" t="n">
        <f aca="false">ROUND(F1053*H1053,2)</f>
        <v>62.62</v>
      </c>
      <c r="K1053" s="19" t="n">
        <f aca="false">INDEX(Pricebook!$L$2:$L$1401,MATCH(D1053,Pricebook!$A$2:$A$1401,0))</f>
        <v>103.55</v>
      </c>
      <c r="L1053" s="19" t="n">
        <f aca="false">ROUND(F1053*K1053,2)</f>
        <v>103.55</v>
      </c>
      <c r="M1053" s="24" t="n">
        <f aca="false">DATE(YEAR(C1053),MONTH(C1053),1)</f>
        <v>46113</v>
      </c>
    </row>
    <row r="1054" customFormat="false" ht="15" hidden="false" customHeight="false" outlineLevel="0" collapsed="false">
      <c r="A1054" s="21" t="s">
        <v>3169</v>
      </c>
      <c r="B1054" s="21" t="s">
        <v>3170</v>
      </c>
      <c r="C1054" s="23" t="n">
        <v>46130</v>
      </c>
      <c r="D1054" s="21" t="s">
        <v>1216</v>
      </c>
      <c r="E1054" s="21" t="s">
        <v>971</v>
      </c>
      <c r="F1054" s="12" t="n">
        <v>1</v>
      </c>
      <c r="G1054" s="19" t="n">
        <v>161.6</v>
      </c>
      <c r="H1054" s="19" t="n">
        <v>120.33</v>
      </c>
      <c r="I1054" s="19" t="n">
        <f aca="false">ROUND(F1054*G1054,2)</f>
        <v>161.6</v>
      </c>
      <c r="J1054" s="19" t="n">
        <f aca="false">ROUND(F1054*H1054,2)</f>
        <v>120.33</v>
      </c>
      <c r="K1054" s="19" t="n">
        <f aca="false">INDEX(Pricebook!$L$2:$L$1401,MATCH(D1054,Pricebook!$A$2:$A$1401,0))</f>
        <v>189.5</v>
      </c>
      <c r="L1054" s="19" t="n">
        <f aca="false">ROUND(F1054*K1054,2)</f>
        <v>189.5</v>
      </c>
      <c r="M1054" s="24" t="n">
        <f aca="false">DATE(YEAR(C1054),MONTH(C1054),1)</f>
        <v>46113</v>
      </c>
    </row>
    <row r="1055" customFormat="false" ht="15" hidden="false" customHeight="false" outlineLevel="0" collapsed="false">
      <c r="A1055" s="21" t="s">
        <v>3169</v>
      </c>
      <c r="B1055" s="21" t="s">
        <v>3170</v>
      </c>
      <c r="C1055" s="23" t="n">
        <v>46130</v>
      </c>
      <c r="D1055" s="21" t="s">
        <v>1016</v>
      </c>
      <c r="E1055" s="21" t="s">
        <v>971</v>
      </c>
      <c r="F1055" s="12" t="n">
        <v>7</v>
      </c>
      <c r="G1055" s="19" t="n">
        <v>2.85</v>
      </c>
      <c r="H1055" s="19" t="n">
        <v>2.07</v>
      </c>
      <c r="I1055" s="19" t="n">
        <f aca="false">ROUND(F1055*G1055,2)</f>
        <v>19.95</v>
      </c>
      <c r="J1055" s="19" t="n">
        <f aca="false">ROUND(F1055*H1055,2)</f>
        <v>14.49</v>
      </c>
      <c r="K1055" s="19" t="n">
        <f aca="false">INDEX(Pricebook!$L$2:$L$1401,MATCH(D1055,Pricebook!$A$2:$A$1401,0))</f>
        <v>3.3</v>
      </c>
      <c r="L1055" s="19" t="n">
        <f aca="false">ROUND(F1055*K1055,2)</f>
        <v>23.1</v>
      </c>
      <c r="M1055" s="24" t="n">
        <f aca="false">DATE(YEAR(C1055),MONTH(C1055),1)</f>
        <v>46113</v>
      </c>
    </row>
    <row r="1056" customFormat="false" ht="15" hidden="false" customHeight="false" outlineLevel="0" collapsed="false">
      <c r="A1056" s="21" t="s">
        <v>3169</v>
      </c>
      <c r="B1056" s="21" t="s">
        <v>3170</v>
      </c>
      <c r="C1056" s="23" t="n">
        <v>46130</v>
      </c>
      <c r="D1056" s="21" t="s">
        <v>2018</v>
      </c>
      <c r="E1056" s="21" t="s">
        <v>1941</v>
      </c>
      <c r="F1056" s="12" t="n">
        <v>3</v>
      </c>
      <c r="G1056" s="19" t="n">
        <v>100</v>
      </c>
      <c r="H1056" s="19" t="n">
        <v>63.29</v>
      </c>
      <c r="I1056" s="19" t="n">
        <f aca="false">ROUND(F1056*G1056,2)</f>
        <v>300</v>
      </c>
      <c r="J1056" s="19" t="n">
        <f aca="false">ROUND(F1056*H1056,2)</f>
        <v>189.87</v>
      </c>
      <c r="K1056" s="19" t="n">
        <f aca="false">INDEX(Pricebook!$L$2:$L$1401,MATCH(D1056,Pricebook!$A$2:$A$1401,0))</f>
        <v>104.65</v>
      </c>
      <c r="L1056" s="19" t="n">
        <f aca="false">ROUND(F1056*K1056,2)</f>
        <v>313.95</v>
      </c>
      <c r="M1056" s="24" t="n">
        <f aca="false">DATE(YEAR(C1056),MONTH(C1056),1)</f>
        <v>46113</v>
      </c>
    </row>
    <row r="1057" customFormat="false" ht="15" hidden="false" customHeight="false" outlineLevel="0" collapsed="false">
      <c r="A1057" s="21" t="s">
        <v>3169</v>
      </c>
      <c r="B1057" s="21" t="s">
        <v>3170</v>
      </c>
      <c r="C1057" s="23" t="n">
        <v>46130</v>
      </c>
      <c r="D1057" s="21" t="s">
        <v>2876</v>
      </c>
      <c r="E1057" s="21" t="s">
        <v>2748</v>
      </c>
      <c r="F1057" s="12" t="n">
        <v>1</v>
      </c>
      <c r="G1057" s="19" t="n">
        <v>3.4</v>
      </c>
      <c r="H1057" s="19" t="n">
        <v>1.91</v>
      </c>
      <c r="I1057" s="19" t="n">
        <f aca="false">ROUND(F1057*G1057,2)</f>
        <v>3.4</v>
      </c>
      <c r="J1057" s="19" t="n">
        <f aca="false">ROUND(F1057*H1057,2)</f>
        <v>1.91</v>
      </c>
      <c r="K1057" s="19" t="n">
        <f aca="false">INDEX(Pricebook!$L$2:$L$1401,MATCH(D1057,Pricebook!$A$2:$A$1401,0))</f>
        <v>3.7</v>
      </c>
      <c r="L1057" s="19" t="n">
        <f aca="false">ROUND(F1057*K1057,2)</f>
        <v>3.7</v>
      </c>
      <c r="M1057" s="24" t="n">
        <f aca="false">DATE(YEAR(C1057),MONTH(C1057),1)</f>
        <v>46113</v>
      </c>
    </row>
    <row r="1058" customFormat="false" ht="15" hidden="false" customHeight="false" outlineLevel="0" collapsed="false">
      <c r="A1058" s="21" t="s">
        <v>3169</v>
      </c>
      <c r="B1058" s="21" t="s">
        <v>3170</v>
      </c>
      <c r="C1058" s="23" t="n">
        <v>46130</v>
      </c>
      <c r="D1058" s="21" t="s">
        <v>2040</v>
      </c>
      <c r="E1058" s="21" t="s">
        <v>1941</v>
      </c>
      <c r="F1058" s="12" t="n">
        <v>1</v>
      </c>
      <c r="G1058" s="19" t="n">
        <v>71.9</v>
      </c>
      <c r="H1058" s="19" t="n">
        <v>49.9</v>
      </c>
      <c r="I1058" s="19" t="n">
        <f aca="false">ROUND(F1058*G1058,2)</f>
        <v>71.9</v>
      </c>
      <c r="J1058" s="19" t="n">
        <f aca="false">ROUND(F1058*H1058,2)</f>
        <v>49.9</v>
      </c>
      <c r="K1058" s="19" t="n">
        <f aca="false">INDEX(Pricebook!$L$2:$L$1401,MATCH(D1058,Pricebook!$A$2:$A$1401,0))</f>
        <v>75.25</v>
      </c>
      <c r="L1058" s="19" t="n">
        <f aca="false">ROUND(F1058*K1058,2)</f>
        <v>75.25</v>
      </c>
      <c r="M1058" s="24" t="n">
        <f aca="false">DATE(YEAR(C1058),MONTH(C1058),1)</f>
        <v>46113</v>
      </c>
    </row>
    <row r="1059" customFormat="false" ht="15" hidden="false" customHeight="false" outlineLevel="0" collapsed="false">
      <c r="A1059" s="21" t="s">
        <v>3169</v>
      </c>
      <c r="B1059" s="21" t="s">
        <v>3170</v>
      </c>
      <c r="C1059" s="23" t="n">
        <v>46130</v>
      </c>
      <c r="D1059" s="21" t="s">
        <v>2006</v>
      </c>
      <c r="E1059" s="21" t="s">
        <v>1941</v>
      </c>
      <c r="F1059" s="12" t="n">
        <v>2</v>
      </c>
      <c r="G1059" s="19" t="n">
        <v>100.2</v>
      </c>
      <c r="H1059" s="19" t="n">
        <v>63.35</v>
      </c>
      <c r="I1059" s="19" t="n">
        <f aca="false">ROUND(F1059*G1059,2)</f>
        <v>200.4</v>
      </c>
      <c r="J1059" s="19" t="n">
        <f aca="false">ROUND(F1059*H1059,2)</f>
        <v>126.7</v>
      </c>
      <c r="K1059" s="19" t="n">
        <f aca="false">INDEX(Pricebook!$L$2:$L$1401,MATCH(D1059,Pricebook!$A$2:$A$1401,0))</f>
        <v>104.8</v>
      </c>
      <c r="L1059" s="19" t="n">
        <f aca="false">ROUND(F1059*K1059,2)</f>
        <v>209.6</v>
      </c>
      <c r="M1059" s="24" t="n">
        <f aca="false">DATE(YEAR(C1059),MONTH(C1059),1)</f>
        <v>46113</v>
      </c>
    </row>
    <row r="1060" customFormat="false" ht="15" hidden="false" customHeight="false" outlineLevel="0" collapsed="false">
      <c r="A1060" s="21" t="s">
        <v>3169</v>
      </c>
      <c r="B1060" s="21" t="s">
        <v>3170</v>
      </c>
      <c r="C1060" s="23" t="n">
        <v>46130</v>
      </c>
      <c r="D1060" s="21" t="s">
        <v>2024</v>
      </c>
      <c r="E1060" s="21" t="s">
        <v>1941</v>
      </c>
      <c r="F1060" s="12" t="n">
        <v>1</v>
      </c>
      <c r="G1060" s="19" t="n">
        <v>77.45</v>
      </c>
      <c r="H1060" s="19" t="n">
        <v>48.31</v>
      </c>
      <c r="I1060" s="19" t="n">
        <f aca="false">ROUND(F1060*G1060,2)</f>
        <v>77.45</v>
      </c>
      <c r="J1060" s="19" t="n">
        <f aca="false">ROUND(F1060*H1060,2)</f>
        <v>48.31</v>
      </c>
      <c r="K1060" s="19" t="n">
        <f aca="false">INDEX(Pricebook!$L$2:$L$1401,MATCH(D1060,Pricebook!$A$2:$A$1401,0))</f>
        <v>79.9</v>
      </c>
      <c r="L1060" s="19" t="n">
        <f aca="false">ROUND(F1060*K1060,2)</f>
        <v>79.9</v>
      </c>
      <c r="M1060" s="24" t="n">
        <f aca="false">DATE(YEAR(C1060),MONTH(C1060),1)</f>
        <v>46113</v>
      </c>
    </row>
    <row r="1061" customFormat="false" ht="15" hidden="false" customHeight="false" outlineLevel="0" collapsed="false">
      <c r="A1061" s="21" t="s">
        <v>3169</v>
      </c>
      <c r="B1061" s="21" t="s">
        <v>3170</v>
      </c>
      <c r="C1061" s="23" t="n">
        <v>46130</v>
      </c>
      <c r="D1061" s="21" t="s">
        <v>2930</v>
      </c>
      <c r="E1061" s="21" t="s">
        <v>2748</v>
      </c>
      <c r="F1061" s="12" t="n">
        <v>3</v>
      </c>
      <c r="G1061" s="19" t="n">
        <v>15.7</v>
      </c>
      <c r="H1061" s="19" t="n">
        <v>8.8</v>
      </c>
      <c r="I1061" s="19" t="n">
        <f aca="false">ROUND(F1061*G1061,2)</f>
        <v>47.1</v>
      </c>
      <c r="J1061" s="19" t="n">
        <f aca="false">ROUND(F1061*H1061,2)</f>
        <v>26.4</v>
      </c>
      <c r="K1061" s="19" t="n">
        <f aca="false">INDEX(Pricebook!$L$2:$L$1401,MATCH(D1061,Pricebook!$A$2:$A$1401,0))</f>
        <v>17</v>
      </c>
      <c r="L1061" s="19" t="n">
        <f aca="false">ROUND(F1061*K1061,2)</f>
        <v>51</v>
      </c>
      <c r="M1061" s="24" t="n">
        <f aca="false">DATE(YEAR(C1061),MONTH(C1061),1)</f>
        <v>46113</v>
      </c>
    </row>
    <row r="1062" customFormat="false" ht="15" hidden="false" customHeight="false" outlineLevel="0" collapsed="false">
      <c r="A1062" s="21" t="s">
        <v>3169</v>
      </c>
      <c r="B1062" s="21" t="s">
        <v>3170</v>
      </c>
      <c r="C1062" s="23" t="n">
        <v>46130</v>
      </c>
      <c r="D1062" s="21" t="s">
        <v>2768</v>
      </c>
      <c r="E1062" s="21" t="s">
        <v>2748</v>
      </c>
      <c r="F1062" s="12" t="n">
        <v>3</v>
      </c>
      <c r="G1062" s="19" t="n">
        <v>15.5</v>
      </c>
      <c r="H1062" s="19" t="n">
        <v>8.73</v>
      </c>
      <c r="I1062" s="19" t="n">
        <f aca="false">ROUND(F1062*G1062,2)</f>
        <v>46.5</v>
      </c>
      <c r="J1062" s="19" t="n">
        <f aca="false">ROUND(F1062*H1062,2)</f>
        <v>26.19</v>
      </c>
      <c r="K1062" s="19" t="n">
        <f aca="false">INDEX(Pricebook!$L$2:$L$1401,MATCH(D1062,Pricebook!$A$2:$A$1401,0))</f>
        <v>16.9</v>
      </c>
      <c r="L1062" s="19" t="n">
        <f aca="false">ROUND(F1062*K1062,2)</f>
        <v>50.7</v>
      </c>
      <c r="M1062" s="24" t="n">
        <f aca="false">DATE(YEAR(C1062),MONTH(C1062),1)</f>
        <v>46113</v>
      </c>
    </row>
    <row r="1063" customFormat="false" ht="15" hidden="false" customHeight="false" outlineLevel="0" collapsed="false">
      <c r="A1063" s="21" t="s">
        <v>3171</v>
      </c>
      <c r="B1063" s="21" t="s">
        <v>3172</v>
      </c>
      <c r="C1063" s="23" t="n">
        <v>46131</v>
      </c>
      <c r="D1063" s="21" t="s">
        <v>2277</v>
      </c>
      <c r="E1063" s="21" t="s">
        <v>2202</v>
      </c>
      <c r="F1063" s="12" t="n">
        <v>6</v>
      </c>
      <c r="G1063" s="19" t="n">
        <v>121.05</v>
      </c>
      <c r="H1063" s="19" t="n">
        <v>72.36</v>
      </c>
      <c r="I1063" s="19" t="n">
        <f aca="false">ROUND(F1063*G1063,2)</f>
        <v>726.3</v>
      </c>
      <c r="J1063" s="19" t="n">
        <f aca="false">ROUND(F1063*H1063,2)</f>
        <v>434.16</v>
      </c>
      <c r="K1063" s="19" t="n">
        <f aca="false">INDEX(Pricebook!$L$2:$L$1401,MATCH(D1063,Pricebook!$A$2:$A$1401,0))</f>
        <v>130.45</v>
      </c>
      <c r="L1063" s="19" t="n">
        <f aca="false">ROUND(F1063*K1063,2)</f>
        <v>782.7</v>
      </c>
      <c r="M1063" s="24" t="n">
        <f aca="false">DATE(YEAR(C1063),MONTH(C1063),1)</f>
        <v>46113</v>
      </c>
    </row>
    <row r="1064" customFormat="false" ht="15" hidden="false" customHeight="false" outlineLevel="0" collapsed="false">
      <c r="A1064" s="21" t="s">
        <v>3171</v>
      </c>
      <c r="B1064" s="21" t="s">
        <v>3172</v>
      </c>
      <c r="C1064" s="23" t="n">
        <v>46131</v>
      </c>
      <c r="D1064" s="21" t="s">
        <v>2924</v>
      </c>
      <c r="E1064" s="21" t="s">
        <v>2748</v>
      </c>
      <c r="F1064" s="12" t="n">
        <v>2</v>
      </c>
      <c r="G1064" s="19" t="n">
        <v>7.15</v>
      </c>
      <c r="H1064" s="19" t="n">
        <v>4.03</v>
      </c>
      <c r="I1064" s="19" t="n">
        <f aca="false">ROUND(F1064*G1064,2)</f>
        <v>14.3</v>
      </c>
      <c r="J1064" s="19" t="n">
        <f aca="false">ROUND(F1064*H1064,2)</f>
        <v>8.06</v>
      </c>
      <c r="K1064" s="19" t="n">
        <f aca="false">INDEX(Pricebook!$L$2:$L$1401,MATCH(D1064,Pricebook!$A$2:$A$1401,0))</f>
        <v>7.8</v>
      </c>
      <c r="L1064" s="19" t="n">
        <f aca="false">ROUND(F1064*K1064,2)</f>
        <v>15.6</v>
      </c>
      <c r="M1064" s="24" t="n">
        <f aca="false">DATE(YEAR(C1064),MONTH(C1064),1)</f>
        <v>46113</v>
      </c>
    </row>
    <row r="1065" customFormat="false" ht="15" hidden="false" customHeight="false" outlineLevel="0" collapsed="false">
      <c r="A1065" s="21" t="s">
        <v>3171</v>
      </c>
      <c r="B1065" s="21" t="s">
        <v>3172</v>
      </c>
      <c r="C1065" s="23" t="n">
        <v>46131</v>
      </c>
      <c r="D1065" s="21" t="s">
        <v>2333</v>
      </c>
      <c r="E1065" s="21" t="s">
        <v>2202</v>
      </c>
      <c r="F1065" s="12" t="n">
        <v>1</v>
      </c>
      <c r="G1065" s="19" t="n">
        <v>41.9</v>
      </c>
      <c r="H1065" s="19" t="n">
        <v>24.59</v>
      </c>
      <c r="I1065" s="19" t="n">
        <f aca="false">ROUND(F1065*G1065,2)</f>
        <v>41.9</v>
      </c>
      <c r="J1065" s="19" t="n">
        <f aca="false">ROUND(F1065*H1065,2)</f>
        <v>24.59</v>
      </c>
      <c r="K1065" s="19" t="n">
        <f aca="false">INDEX(Pricebook!$L$2:$L$1401,MATCH(D1065,Pricebook!$A$2:$A$1401,0))</f>
        <v>44.35</v>
      </c>
      <c r="L1065" s="19" t="n">
        <f aca="false">ROUND(F1065*K1065,2)</f>
        <v>44.35</v>
      </c>
      <c r="M1065" s="24" t="n">
        <f aca="false">DATE(YEAR(C1065),MONTH(C1065),1)</f>
        <v>46113</v>
      </c>
    </row>
    <row r="1066" customFormat="false" ht="15" hidden="false" customHeight="false" outlineLevel="0" collapsed="false">
      <c r="A1066" s="21" t="s">
        <v>3171</v>
      </c>
      <c r="B1066" s="21" t="s">
        <v>3172</v>
      </c>
      <c r="C1066" s="23" t="n">
        <v>46131</v>
      </c>
      <c r="D1066" s="21" t="s">
        <v>2252</v>
      </c>
      <c r="E1066" s="21" t="s">
        <v>2202</v>
      </c>
      <c r="F1066" s="12" t="n">
        <v>5</v>
      </c>
      <c r="G1066" s="19" t="n">
        <v>32.25</v>
      </c>
      <c r="H1066" s="19" t="n">
        <v>19.29</v>
      </c>
      <c r="I1066" s="19" t="n">
        <f aca="false">ROUND(F1066*G1066,2)</f>
        <v>161.25</v>
      </c>
      <c r="J1066" s="19" t="n">
        <f aca="false">ROUND(F1066*H1066,2)</f>
        <v>96.45</v>
      </c>
      <c r="K1066" s="19" t="n">
        <f aca="false">INDEX(Pricebook!$L$2:$L$1401,MATCH(D1066,Pricebook!$A$2:$A$1401,0))</f>
        <v>34.8</v>
      </c>
      <c r="L1066" s="19" t="n">
        <f aca="false">ROUND(F1066*K1066,2)</f>
        <v>174</v>
      </c>
      <c r="M1066" s="24" t="n">
        <f aca="false">DATE(YEAR(C1066),MONTH(C1066),1)</f>
        <v>46113</v>
      </c>
    </row>
    <row r="1067" customFormat="false" ht="15" hidden="false" customHeight="false" outlineLevel="0" collapsed="false">
      <c r="A1067" s="21" t="s">
        <v>3171</v>
      </c>
      <c r="B1067" s="21" t="s">
        <v>3172</v>
      </c>
      <c r="C1067" s="23" t="n">
        <v>46131</v>
      </c>
      <c r="D1067" s="21" t="s">
        <v>1292</v>
      </c>
      <c r="E1067" s="21" t="s">
        <v>971</v>
      </c>
      <c r="F1067" s="12" t="n">
        <v>12</v>
      </c>
      <c r="G1067" s="19" t="n">
        <v>2.8</v>
      </c>
      <c r="H1067" s="19" t="n">
        <v>2.08</v>
      </c>
      <c r="I1067" s="19" t="n">
        <f aca="false">ROUND(F1067*G1067,2)</f>
        <v>33.6</v>
      </c>
      <c r="J1067" s="19" t="n">
        <f aca="false">ROUND(F1067*H1067,2)</f>
        <v>24.96</v>
      </c>
      <c r="K1067" s="19" t="n">
        <f aca="false">INDEX(Pricebook!$L$2:$L$1401,MATCH(D1067,Pricebook!$A$2:$A$1401,0))</f>
        <v>3.3</v>
      </c>
      <c r="L1067" s="19" t="n">
        <f aca="false">ROUND(F1067*K1067,2)</f>
        <v>39.6</v>
      </c>
      <c r="M1067" s="24" t="n">
        <f aca="false">DATE(YEAR(C1067),MONTH(C1067),1)</f>
        <v>46113</v>
      </c>
    </row>
    <row r="1068" customFormat="false" ht="15" hidden="false" customHeight="false" outlineLevel="0" collapsed="false">
      <c r="A1068" s="21" t="s">
        <v>3171</v>
      </c>
      <c r="B1068" s="21" t="s">
        <v>3172</v>
      </c>
      <c r="C1068" s="23" t="n">
        <v>46131</v>
      </c>
      <c r="D1068" s="21" t="s">
        <v>2214</v>
      </c>
      <c r="E1068" s="21" t="s">
        <v>2202</v>
      </c>
      <c r="F1068" s="12" t="n">
        <v>3</v>
      </c>
      <c r="G1068" s="19" t="n">
        <v>60.55</v>
      </c>
      <c r="H1068" s="19" t="n">
        <v>35.71</v>
      </c>
      <c r="I1068" s="19" t="n">
        <f aca="false">ROUND(F1068*G1068,2)</f>
        <v>181.65</v>
      </c>
      <c r="J1068" s="19" t="n">
        <f aca="false">ROUND(F1068*H1068,2)</f>
        <v>107.13</v>
      </c>
      <c r="K1068" s="19" t="n">
        <f aca="false">INDEX(Pricebook!$L$2:$L$1401,MATCH(D1068,Pricebook!$A$2:$A$1401,0))</f>
        <v>64.4</v>
      </c>
      <c r="L1068" s="19" t="n">
        <f aca="false">ROUND(F1068*K1068,2)</f>
        <v>193.2</v>
      </c>
      <c r="M1068" s="24" t="n">
        <f aca="false">DATE(YEAR(C1068),MONTH(C1068),1)</f>
        <v>46113</v>
      </c>
    </row>
    <row r="1069" customFormat="false" ht="15" hidden="false" customHeight="false" outlineLevel="0" collapsed="false">
      <c r="A1069" s="21" t="s">
        <v>3173</v>
      </c>
      <c r="B1069" s="21" t="s">
        <v>3168</v>
      </c>
      <c r="C1069" s="23" t="n">
        <v>46131</v>
      </c>
      <c r="D1069" s="21" t="s">
        <v>1552</v>
      </c>
      <c r="E1069" s="21" t="s">
        <v>1452</v>
      </c>
      <c r="F1069" s="12" t="n">
        <v>5</v>
      </c>
      <c r="G1069" s="19" t="n">
        <v>136.7</v>
      </c>
      <c r="H1069" s="19" t="n">
        <v>83.34</v>
      </c>
      <c r="I1069" s="19" t="n">
        <f aca="false">ROUND(F1069*G1069,2)</f>
        <v>683.5</v>
      </c>
      <c r="J1069" s="19" t="n">
        <f aca="false">ROUND(F1069*H1069,2)</f>
        <v>416.7</v>
      </c>
      <c r="K1069" s="19" t="n">
        <f aca="false">INDEX(Pricebook!$L$2:$L$1401,MATCH(D1069,Pricebook!$A$2:$A$1401,0))</f>
        <v>141.7</v>
      </c>
      <c r="L1069" s="19" t="n">
        <f aca="false">ROUND(F1069*K1069,2)</f>
        <v>708.5</v>
      </c>
      <c r="M1069" s="24" t="n">
        <f aca="false">DATE(YEAR(C1069),MONTH(C1069),1)</f>
        <v>46113</v>
      </c>
    </row>
    <row r="1070" customFormat="false" ht="15" hidden="false" customHeight="false" outlineLevel="0" collapsed="false">
      <c r="A1070" s="21" t="s">
        <v>3173</v>
      </c>
      <c r="B1070" s="21" t="s">
        <v>3168</v>
      </c>
      <c r="C1070" s="23" t="n">
        <v>46131</v>
      </c>
      <c r="D1070" s="21" t="s">
        <v>2406</v>
      </c>
      <c r="E1070" s="21" t="s">
        <v>2202</v>
      </c>
      <c r="F1070" s="12" t="n">
        <v>7</v>
      </c>
      <c r="G1070" s="19" t="n">
        <v>9.1</v>
      </c>
      <c r="H1070" s="19" t="n">
        <v>5.43</v>
      </c>
      <c r="I1070" s="19" t="n">
        <f aca="false">ROUND(F1070*G1070,2)</f>
        <v>63.7</v>
      </c>
      <c r="J1070" s="19" t="n">
        <f aca="false">ROUND(F1070*H1070,2)</f>
        <v>38.01</v>
      </c>
      <c r="K1070" s="19" t="n">
        <f aca="false">INDEX(Pricebook!$L$2:$L$1401,MATCH(D1070,Pricebook!$A$2:$A$1401,0))</f>
        <v>9.8</v>
      </c>
      <c r="L1070" s="19" t="n">
        <f aca="false">ROUND(F1070*K1070,2)</f>
        <v>68.6</v>
      </c>
      <c r="M1070" s="24" t="n">
        <f aca="false">DATE(YEAR(C1070),MONTH(C1070),1)</f>
        <v>46113</v>
      </c>
    </row>
    <row r="1071" customFormat="false" ht="15" hidden="false" customHeight="false" outlineLevel="0" collapsed="false">
      <c r="A1071" s="21" t="s">
        <v>3173</v>
      </c>
      <c r="B1071" s="21" t="s">
        <v>3168</v>
      </c>
      <c r="C1071" s="23" t="n">
        <v>46131</v>
      </c>
      <c r="D1071" s="21" t="s">
        <v>2384</v>
      </c>
      <c r="E1071" s="21" t="s">
        <v>2202</v>
      </c>
      <c r="F1071" s="12" t="n">
        <v>4</v>
      </c>
      <c r="G1071" s="19" t="n">
        <v>13.95</v>
      </c>
      <c r="H1071" s="19" t="n">
        <v>8.31</v>
      </c>
      <c r="I1071" s="19" t="n">
        <f aca="false">ROUND(F1071*G1071,2)</f>
        <v>55.8</v>
      </c>
      <c r="J1071" s="19" t="n">
        <f aca="false">ROUND(F1071*H1071,2)</f>
        <v>33.24</v>
      </c>
      <c r="K1071" s="19" t="n">
        <f aca="false">INDEX(Pricebook!$L$2:$L$1401,MATCH(D1071,Pricebook!$A$2:$A$1401,0))</f>
        <v>15</v>
      </c>
      <c r="L1071" s="19" t="n">
        <f aca="false">ROUND(F1071*K1071,2)</f>
        <v>60</v>
      </c>
      <c r="M1071" s="24" t="n">
        <f aca="false">DATE(YEAR(C1071),MONTH(C1071),1)</f>
        <v>46113</v>
      </c>
    </row>
    <row r="1072" customFormat="false" ht="15" hidden="false" customHeight="false" outlineLevel="0" collapsed="false">
      <c r="A1072" s="21" t="s">
        <v>3173</v>
      </c>
      <c r="B1072" s="21" t="s">
        <v>3168</v>
      </c>
      <c r="C1072" s="23" t="n">
        <v>46131</v>
      </c>
      <c r="D1072" s="21" t="s">
        <v>1849</v>
      </c>
      <c r="E1072" s="21" t="s">
        <v>1452</v>
      </c>
      <c r="F1072" s="12" t="n">
        <v>14</v>
      </c>
      <c r="G1072" s="19" t="n">
        <v>19</v>
      </c>
      <c r="H1072" s="19" t="n">
        <v>11.42</v>
      </c>
      <c r="I1072" s="19" t="n">
        <f aca="false">ROUND(F1072*G1072,2)</f>
        <v>266</v>
      </c>
      <c r="J1072" s="19" t="n">
        <f aca="false">ROUND(F1072*H1072,2)</f>
        <v>159.88</v>
      </c>
      <c r="K1072" s="19" t="n">
        <f aca="false">INDEX(Pricebook!$L$2:$L$1401,MATCH(D1072,Pricebook!$A$2:$A$1401,0))</f>
        <v>19.45</v>
      </c>
      <c r="L1072" s="19" t="n">
        <f aca="false">ROUND(F1072*K1072,2)</f>
        <v>272.3</v>
      </c>
      <c r="M1072" s="24" t="n">
        <f aca="false">DATE(YEAR(C1072),MONTH(C1072),1)</f>
        <v>46113</v>
      </c>
    </row>
    <row r="1073" customFormat="false" ht="15" hidden="false" customHeight="false" outlineLevel="0" collapsed="false">
      <c r="A1073" s="21" t="s">
        <v>3173</v>
      </c>
      <c r="B1073" s="21" t="s">
        <v>3168</v>
      </c>
      <c r="C1073" s="23" t="n">
        <v>46131</v>
      </c>
      <c r="D1073" s="21" t="s">
        <v>2246</v>
      </c>
      <c r="E1073" s="21" t="s">
        <v>2202</v>
      </c>
      <c r="F1073" s="12" t="n">
        <v>20</v>
      </c>
      <c r="G1073" s="19" t="n">
        <v>9</v>
      </c>
      <c r="H1073" s="19" t="n">
        <v>5.32</v>
      </c>
      <c r="I1073" s="19" t="n">
        <f aca="false">ROUND(F1073*G1073,2)</f>
        <v>180</v>
      </c>
      <c r="J1073" s="19" t="n">
        <f aca="false">ROUND(F1073*H1073,2)</f>
        <v>106.4</v>
      </c>
      <c r="K1073" s="19" t="n">
        <f aca="false">INDEX(Pricebook!$L$2:$L$1401,MATCH(D1073,Pricebook!$A$2:$A$1401,0))</f>
        <v>9.6</v>
      </c>
      <c r="L1073" s="19" t="n">
        <f aca="false">ROUND(F1073*K1073,2)</f>
        <v>192</v>
      </c>
      <c r="M1073" s="24" t="n">
        <f aca="false">DATE(YEAR(C1073),MONTH(C1073),1)</f>
        <v>46113</v>
      </c>
    </row>
    <row r="1074" customFormat="false" ht="15" hidden="false" customHeight="false" outlineLevel="0" collapsed="false">
      <c r="A1074" s="21" t="s">
        <v>3173</v>
      </c>
      <c r="B1074" s="21" t="s">
        <v>3168</v>
      </c>
      <c r="C1074" s="23" t="n">
        <v>46131</v>
      </c>
      <c r="D1074" s="21" t="s">
        <v>685</v>
      </c>
      <c r="E1074" s="21" t="s">
        <v>366</v>
      </c>
      <c r="F1074" s="12" t="n">
        <v>2</v>
      </c>
      <c r="G1074" s="19" t="n">
        <v>53.3</v>
      </c>
      <c r="H1074" s="19" t="n">
        <v>36.77</v>
      </c>
      <c r="I1074" s="19" t="n">
        <f aca="false">ROUND(F1074*G1074,2)</f>
        <v>106.6</v>
      </c>
      <c r="J1074" s="19" t="n">
        <f aca="false">ROUND(F1074*H1074,2)</f>
        <v>73.54</v>
      </c>
      <c r="K1074" s="19" t="n">
        <f aca="false">INDEX(Pricebook!$L$2:$L$1401,MATCH(D1074,Pricebook!$A$2:$A$1401,0))</f>
        <v>57.7</v>
      </c>
      <c r="L1074" s="19" t="n">
        <f aca="false">ROUND(F1074*K1074,2)</f>
        <v>115.4</v>
      </c>
      <c r="M1074" s="24" t="n">
        <f aca="false">DATE(YEAR(C1074),MONTH(C1074),1)</f>
        <v>46113</v>
      </c>
    </row>
    <row r="1075" customFormat="false" ht="15" hidden="false" customHeight="false" outlineLevel="0" collapsed="false">
      <c r="A1075" s="21" t="s">
        <v>3173</v>
      </c>
      <c r="B1075" s="21" t="s">
        <v>3168</v>
      </c>
      <c r="C1075" s="23" t="n">
        <v>46131</v>
      </c>
      <c r="D1075" s="21" t="s">
        <v>2355</v>
      </c>
      <c r="E1075" s="21" t="s">
        <v>2202</v>
      </c>
      <c r="F1075" s="12" t="n">
        <v>2</v>
      </c>
      <c r="G1075" s="19" t="n">
        <v>60.55</v>
      </c>
      <c r="H1075" s="19" t="n">
        <v>36.18</v>
      </c>
      <c r="I1075" s="19" t="n">
        <f aca="false">ROUND(F1075*G1075,2)</f>
        <v>121.1</v>
      </c>
      <c r="J1075" s="19" t="n">
        <f aca="false">ROUND(F1075*H1075,2)</f>
        <v>72.36</v>
      </c>
      <c r="K1075" s="19" t="n">
        <f aca="false">INDEX(Pricebook!$L$2:$L$1401,MATCH(D1075,Pricebook!$A$2:$A$1401,0))</f>
        <v>65.25</v>
      </c>
      <c r="L1075" s="19" t="n">
        <f aca="false">ROUND(F1075*K1075,2)</f>
        <v>130.5</v>
      </c>
      <c r="M1075" s="24" t="n">
        <f aca="false">DATE(YEAR(C1075),MONTH(C1075),1)</f>
        <v>46113</v>
      </c>
    </row>
    <row r="1076" customFormat="false" ht="15" hidden="false" customHeight="false" outlineLevel="0" collapsed="false">
      <c r="A1076" s="21" t="s">
        <v>3173</v>
      </c>
      <c r="B1076" s="21" t="s">
        <v>3168</v>
      </c>
      <c r="C1076" s="23" t="n">
        <v>46131</v>
      </c>
      <c r="D1076" s="21" t="s">
        <v>399</v>
      </c>
      <c r="E1076" s="21" t="s">
        <v>366</v>
      </c>
      <c r="F1076" s="12" t="n">
        <v>5</v>
      </c>
      <c r="G1076" s="19" t="n">
        <v>17.95</v>
      </c>
      <c r="H1076" s="19" t="n">
        <v>12.21</v>
      </c>
      <c r="I1076" s="19" t="n">
        <f aca="false">ROUND(F1076*G1076,2)</f>
        <v>89.75</v>
      </c>
      <c r="J1076" s="19" t="n">
        <f aca="false">ROUND(F1076*H1076,2)</f>
        <v>61.05</v>
      </c>
      <c r="K1076" s="19" t="n">
        <f aca="false">INDEX(Pricebook!$L$2:$L$1401,MATCH(D1076,Pricebook!$A$2:$A$1401,0))</f>
        <v>19.15</v>
      </c>
      <c r="L1076" s="19" t="n">
        <f aca="false">ROUND(F1076*K1076,2)</f>
        <v>95.75</v>
      </c>
      <c r="M1076" s="24" t="n">
        <f aca="false">DATE(YEAR(C1076),MONTH(C1076),1)</f>
        <v>46113</v>
      </c>
    </row>
    <row r="1077" customFormat="false" ht="15" hidden="false" customHeight="false" outlineLevel="0" collapsed="false">
      <c r="A1077" s="21" t="s">
        <v>3173</v>
      </c>
      <c r="B1077" s="21" t="s">
        <v>3168</v>
      </c>
      <c r="C1077" s="23" t="n">
        <v>46131</v>
      </c>
      <c r="D1077" s="21" t="s">
        <v>2244</v>
      </c>
      <c r="E1077" s="21" t="s">
        <v>2202</v>
      </c>
      <c r="F1077" s="12" t="n">
        <v>3</v>
      </c>
      <c r="G1077" s="19" t="n">
        <v>5.3</v>
      </c>
      <c r="H1077" s="19" t="n">
        <v>3.14</v>
      </c>
      <c r="I1077" s="19" t="n">
        <f aca="false">ROUND(F1077*G1077,2)</f>
        <v>15.9</v>
      </c>
      <c r="J1077" s="19" t="n">
        <f aca="false">ROUND(F1077*H1077,2)</f>
        <v>9.42</v>
      </c>
      <c r="K1077" s="19" t="n">
        <f aca="false">INDEX(Pricebook!$L$2:$L$1401,MATCH(D1077,Pricebook!$A$2:$A$1401,0))</f>
        <v>5.7</v>
      </c>
      <c r="L1077" s="19" t="n">
        <f aca="false">ROUND(F1077*K1077,2)</f>
        <v>17.1</v>
      </c>
      <c r="M1077" s="24" t="n">
        <f aca="false">DATE(YEAR(C1077),MONTH(C1077),1)</f>
        <v>46113</v>
      </c>
    </row>
    <row r="1078" customFormat="false" ht="15" hidden="false" customHeight="false" outlineLevel="0" collapsed="false">
      <c r="A1078" s="21" t="s">
        <v>3173</v>
      </c>
      <c r="B1078" s="21" t="s">
        <v>3168</v>
      </c>
      <c r="C1078" s="23" t="n">
        <v>46131</v>
      </c>
      <c r="D1078" s="21" t="s">
        <v>1546</v>
      </c>
      <c r="E1078" s="21" t="s">
        <v>1452</v>
      </c>
      <c r="F1078" s="12" t="n">
        <v>2</v>
      </c>
      <c r="G1078" s="19" t="n">
        <v>46.7</v>
      </c>
      <c r="H1078" s="19" t="n">
        <v>28.23</v>
      </c>
      <c r="I1078" s="19" t="n">
        <f aca="false">ROUND(F1078*G1078,2)</f>
        <v>93.4</v>
      </c>
      <c r="J1078" s="19" t="n">
        <f aca="false">ROUND(F1078*H1078,2)</f>
        <v>56.46</v>
      </c>
      <c r="K1078" s="19" t="n">
        <f aca="false">INDEX(Pricebook!$L$2:$L$1401,MATCH(D1078,Pricebook!$A$2:$A$1401,0))</f>
        <v>48</v>
      </c>
      <c r="L1078" s="19" t="n">
        <f aca="false">ROUND(F1078*K1078,2)</f>
        <v>96</v>
      </c>
      <c r="M1078" s="24" t="n">
        <f aca="false">DATE(YEAR(C1078),MONTH(C1078),1)</f>
        <v>46113</v>
      </c>
    </row>
    <row r="1079" customFormat="false" ht="15" hidden="false" customHeight="false" outlineLevel="0" collapsed="false">
      <c r="A1079" s="21" t="s">
        <v>3173</v>
      </c>
      <c r="B1079" s="21" t="s">
        <v>3168</v>
      </c>
      <c r="C1079" s="23" t="n">
        <v>46131</v>
      </c>
      <c r="D1079" s="21" t="s">
        <v>2400</v>
      </c>
      <c r="E1079" s="21" t="s">
        <v>2202</v>
      </c>
      <c r="F1079" s="12" t="n">
        <v>6</v>
      </c>
      <c r="G1079" s="19" t="n">
        <v>5.85</v>
      </c>
      <c r="H1079" s="19" t="n">
        <v>3.68</v>
      </c>
      <c r="I1079" s="19" t="n">
        <f aca="false">ROUND(F1079*G1079,2)</f>
        <v>35.1</v>
      </c>
      <c r="J1079" s="19" t="n">
        <f aca="false">ROUND(F1079*H1079,2)</f>
        <v>22.08</v>
      </c>
      <c r="K1079" s="19" t="n">
        <f aca="false">INDEX(Pricebook!$L$2:$L$1401,MATCH(D1079,Pricebook!$A$2:$A$1401,0))</f>
        <v>6.25</v>
      </c>
      <c r="L1079" s="19" t="n">
        <f aca="false">ROUND(F1079*K1079,2)</f>
        <v>37.5</v>
      </c>
      <c r="M1079" s="24" t="n">
        <f aca="false">DATE(YEAR(C1079),MONTH(C1079),1)</f>
        <v>46113</v>
      </c>
    </row>
    <row r="1080" customFormat="false" ht="15" hidden="false" customHeight="false" outlineLevel="0" collapsed="false">
      <c r="A1080" s="21" t="s">
        <v>3173</v>
      </c>
      <c r="B1080" s="21" t="s">
        <v>3168</v>
      </c>
      <c r="C1080" s="23" t="n">
        <v>46131</v>
      </c>
      <c r="D1080" s="21" t="s">
        <v>631</v>
      </c>
      <c r="E1080" s="21" t="s">
        <v>366</v>
      </c>
      <c r="F1080" s="12" t="n">
        <v>3</v>
      </c>
      <c r="G1080" s="19" t="n">
        <v>53.3</v>
      </c>
      <c r="H1080" s="19" t="n">
        <v>36.79</v>
      </c>
      <c r="I1080" s="19" t="n">
        <f aca="false">ROUND(F1080*G1080,2)</f>
        <v>159.9</v>
      </c>
      <c r="J1080" s="19" t="n">
        <f aca="false">ROUND(F1080*H1080,2)</f>
        <v>110.37</v>
      </c>
      <c r="K1080" s="19" t="n">
        <f aca="false">INDEX(Pricebook!$L$2:$L$1401,MATCH(D1080,Pricebook!$A$2:$A$1401,0))</f>
        <v>57.75</v>
      </c>
      <c r="L1080" s="19" t="n">
        <f aca="false">ROUND(F1080*K1080,2)</f>
        <v>173.25</v>
      </c>
      <c r="M1080" s="24" t="n">
        <f aca="false">DATE(YEAR(C1080),MONTH(C1080),1)</f>
        <v>46113</v>
      </c>
    </row>
    <row r="1081" customFormat="false" ht="15" hidden="false" customHeight="false" outlineLevel="0" collapsed="false">
      <c r="A1081" s="21" t="s">
        <v>3173</v>
      </c>
      <c r="B1081" s="21" t="s">
        <v>3168</v>
      </c>
      <c r="C1081" s="23" t="n">
        <v>46131</v>
      </c>
      <c r="D1081" s="21" t="s">
        <v>2400</v>
      </c>
      <c r="E1081" s="21" t="s">
        <v>2202</v>
      </c>
      <c r="F1081" s="12" t="n">
        <v>11</v>
      </c>
      <c r="G1081" s="19" t="n">
        <v>5.85</v>
      </c>
      <c r="H1081" s="19" t="n">
        <v>3.68</v>
      </c>
      <c r="I1081" s="19" t="n">
        <f aca="false">ROUND(F1081*G1081,2)</f>
        <v>64.35</v>
      </c>
      <c r="J1081" s="19" t="n">
        <f aca="false">ROUND(F1081*H1081,2)</f>
        <v>40.48</v>
      </c>
      <c r="K1081" s="19" t="n">
        <f aca="false">INDEX(Pricebook!$L$2:$L$1401,MATCH(D1081,Pricebook!$A$2:$A$1401,0))</f>
        <v>6.25</v>
      </c>
      <c r="L1081" s="19" t="n">
        <f aca="false">ROUND(F1081*K1081,2)</f>
        <v>68.75</v>
      </c>
      <c r="M1081" s="24" t="n">
        <f aca="false">DATE(YEAR(C1081),MONTH(C1081),1)</f>
        <v>46113</v>
      </c>
    </row>
    <row r="1082" customFormat="false" ht="15" hidden="false" customHeight="false" outlineLevel="0" collapsed="false">
      <c r="A1082" s="21" t="s">
        <v>3173</v>
      </c>
      <c r="B1082" s="21" t="s">
        <v>3168</v>
      </c>
      <c r="C1082" s="23" t="n">
        <v>46131</v>
      </c>
      <c r="D1082" s="21" t="s">
        <v>2208</v>
      </c>
      <c r="E1082" s="21" t="s">
        <v>2202</v>
      </c>
      <c r="F1082" s="12" t="n">
        <v>3</v>
      </c>
      <c r="G1082" s="19" t="n">
        <v>35.2</v>
      </c>
      <c r="H1082" s="19" t="n">
        <v>20.79</v>
      </c>
      <c r="I1082" s="19" t="n">
        <f aca="false">ROUND(F1082*G1082,2)</f>
        <v>105.6</v>
      </c>
      <c r="J1082" s="19" t="n">
        <f aca="false">ROUND(F1082*H1082,2)</f>
        <v>62.37</v>
      </c>
      <c r="K1082" s="19" t="n">
        <f aca="false">INDEX(Pricebook!$L$2:$L$1401,MATCH(D1082,Pricebook!$A$2:$A$1401,0))</f>
        <v>37.5</v>
      </c>
      <c r="L1082" s="19" t="n">
        <f aca="false">ROUND(F1082*K1082,2)</f>
        <v>112.5</v>
      </c>
      <c r="M1082" s="24" t="n">
        <f aca="false">DATE(YEAR(C1082),MONTH(C1082),1)</f>
        <v>46113</v>
      </c>
    </row>
    <row r="1083" customFormat="false" ht="15" hidden="false" customHeight="false" outlineLevel="0" collapsed="false">
      <c r="A1083" s="21" t="s">
        <v>3173</v>
      </c>
      <c r="B1083" s="21" t="s">
        <v>3168</v>
      </c>
      <c r="C1083" s="23" t="n">
        <v>46131</v>
      </c>
      <c r="D1083" s="21" t="s">
        <v>2402</v>
      </c>
      <c r="E1083" s="21" t="s">
        <v>2202</v>
      </c>
      <c r="F1083" s="12" t="n">
        <v>2</v>
      </c>
      <c r="G1083" s="19" t="n">
        <v>67</v>
      </c>
      <c r="H1083" s="19" t="n">
        <v>44.74</v>
      </c>
      <c r="I1083" s="19" t="n">
        <f aca="false">ROUND(F1083*G1083,2)</f>
        <v>134</v>
      </c>
      <c r="J1083" s="19" t="n">
        <f aca="false">ROUND(F1083*H1083,2)</f>
        <v>89.48</v>
      </c>
      <c r="K1083" s="19" t="n">
        <f aca="false">INDEX(Pricebook!$L$2:$L$1401,MATCH(D1083,Pricebook!$A$2:$A$1401,0))</f>
        <v>70.9</v>
      </c>
      <c r="L1083" s="19" t="n">
        <f aca="false">ROUND(F1083*K1083,2)</f>
        <v>141.8</v>
      </c>
      <c r="M1083" s="24" t="n">
        <f aca="false">DATE(YEAR(C1083),MONTH(C1083),1)</f>
        <v>46113</v>
      </c>
    </row>
    <row r="1084" customFormat="false" ht="15" hidden="false" customHeight="false" outlineLevel="0" collapsed="false">
      <c r="A1084" s="21" t="s">
        <v>3174</v>
      </c>
      <c r="B1084" s="21" t="s">
        <v>3175</v>
      </c>
      <c r="C1084" s="23" t="n">
        <v>46131</v>
      </c>
      <c r="D1084" s="21" t="s">
        <v>679</v>
      </c>
      <c r="E1084" s="21" t="s">
        <v>366</v>
      </c>
      <c r="F1084" s="12" t="n">
        <v>1</v>
      </c>
      <c r="G1084" s="19" t="n">
        <v>59.15</v>
      </c>
      <c r="H1084" s="19" t="n">
        <v>42.72</v>
      </c>
      <c r="I1084" s="19" t="n">
        <f aca="false">ROUND(F1084*G1084,2)</f>
        <v>59.15</v>
      </c>
      <c r="J1084" s="19" t="n">
        <f aca="false">ROUND(F1084*H1084,2)</f>
        <v>42.72</v>
      </c>
      <c r="K1084" s="19" t="n">
        <f aca="false">INDEX(Pricebook!$L$2:$L$1401,MATCH(D1084,Pricebook!$A$2:$A$1401,0))</f>
        <v>64.15</v>
      </c>
      <c r="L1084" s="19" t="n">
        <f aca="false">ROUND(F1084*K1084,2)</f>
        <v>64.15</v>
      </c>
      <c r="M1084" s="24" t="n">
        <f aca="false">DATE(YEAR(C1084),MONTH(C1084),1)</f>
        <v>46113</v>
      </c>
    </row>
    <row r="1085" customFormat="false" ht="15" hidden="false" customHeight="false" outlineLevel="0" collapsed="false">
      <c r="A1085" s="21" t="s">
        <v>3174</v>
      </c>
      <c r="B1085" s="21" t="s">
        <v>3175</v>
      </c>
      <c r="C1085" s="23" t="n">
        <v>46131</v>
      </c>
      <c r="D1085" s="21" t="s">
        <v>1148</v>
      </c>
      <c r="E1085" s="21" t="s">
        <v>971</v>
      </c>
      <c r="F1085" s="12" t="n">
        <v>2</v>
      </c>
      <c r="G1085" s="19" t="n">
        <v>364.3</v>
      </c>
      <c r="H1085" s="19" t="n">
        <v>270.5</v>
      </c>
      <c r="I1085" s="19" t="n">
        <f aca="false">ROUND(F1085*G1085,2)</f>
        <v>728.6</v>
      </c>
      <c r="J1085" s="19" t="n">
        <f aca="false">ROUND(F1085*H1085,2)</f>
        <v>541</v>
      </c>
      <c r="K1085" s="19" t="n">
        <f aca="false">INDEX(Pricebook!$L$2:$L$1401,MATCH(D1085,Pricebook!$A$2:$A$1401,0))</f>
        <v>426</v>
      </c>
      <c r="L1085" s="19" t="n">
        <f aca="false">ROUND(F1085*K1085,2)</f>
        <v>852</v>
      </c>
      <c r="M1085" s="24" t="n">
        <f aca="false">DATE(YEAR(C1085),MONTH(C1085),1)</f>
        <v>46113</v>
      </c>
    </row>
    <row r="1086" customFormat="false" ht="15" hidden="false" customHeight="false" outlineLevel="0" collapsed="false">
      <c r="A1086" s="21" t="s">
        <v>3174</v>
      </c>
      <c r="B1086" s="21" t="s">
        <v>3175</v>
      </c>
      <c r="C1086" s="23" t="n">
        <v>46131</v>
      </c>
      <c r="D1086" s="21" t="s">
        <v>2798</v>
      </c>
      <c r="E1086" s="21" t="s">
        <v>2748</v>
      </c>
      <c r="F1086" s="12" t="n">
        <v>8</v>
      </c>
      <c r="G1086" s="19" t="n">
        <v>4.95</v>
      </c>
      <c r="H1086" s="19" t="n">
        <v>3.1</v>
      </c>
      <c r="I1086" s="19" t="n">
        <f aca="false">ROUND(F1086*G1086,2)</f>
        <v>39.6</v>
      </c>
      <c r="J1086" s="19" t="n">
        <f aca="false">ROUND(F1086*H1086,2)</f>
        <v>24.8</v>
      </c>
      <c r="K1086" s="19" t="n">
        <f aca="false">INDEX(Pricebook!$L$2:$L$1401,MATCH(D1086,Pricebook!$A$2:$A$1401,0))</f>
        <v>5.4</v>
      </c>
      <c r="L1086" s="19" t="n">
        <f aca="false">ROUND(F1086*K1086,2)</f>
        <v>43.2</v>
      </c>
      <c r="M1086" s="24" t="n">
        <f aca="false">DATE(YEAR(C1086),MONTH(C1086),1)</f>
        <v>46113</v>
      </c>
    </row>
    <row r="1087" customFormat="false" ht="15" hidden="false" customHeight="false" outlineLevel="0" collapsed="false">
      <c r="A1087" s="21" t="s">
        <v>3174</v>
      </c>
      <c r="B1087" s="21" t="s">
        <v>3175</v>
      </c>
      <c r="C1087" s="23" t="n">
        <v>46131</v>
      </c>
      <c r="D1087" s="21" t="s">
        <v>1268</v>
      </c>
      <c r="E1087" s="21" t="s">
        <v>971</v>
      </c>
      <c r="F1087" s="12" t="n">
        <v>17</v>
      </c>
      <c r="G1087" s="19" t="n">
        <v>12.35</v>
      </c>
      <c r="H1087" s="19" t="n">
        <v>9.07</v>
      </c>
      <c r="I1087" s="19" t="n">
        <f aca="false">ROUND(F1087*G1087,2)</f>
        <v>209.95</v>
      </c>
      <c r="J1087" s="19" t="n">
        <f aca="false">ROUND(F1087*H1087,2)</f>
        <v>154.19</v>
      </c>
      <c r="K1087" s="19" t="n">
        <f aca="false">INDEX(Pricebook!$L$2:$L$1401,MATCH(D1087,Pricebook!$A$2:$A$1401,0))</f>
        <v>14.3</v>
      </c>
      <c r="L1087" s="19" t="n">
        <f aca="false">ROUND(F1087*K1087,2)</f>
        <v>243.1</v>
      </c>
      <c r="M1087" s="24" t="n">
        <f aca="false">DATE(YEAR(C1087),MONTH(C1087),1)</f>
        <v>46113</v>
      </c>
    </row>
    <row r="1088" customFormat="false" ht="15" hidden="false" customHeight="false" outlineLevel="0" collapsed="false">
      <c r="A1088" s="21" t="s">
        <v>3174</v>
      </c>
      <c r="B1088" s="21" t="s">
        <v>3175</v>
      </c>
      <c r="C1088" s="23" t="n">
        <v>46131</v>
      </c>
      <c r="D1088" s="21" t="s">
        <v>681</v>
      </c>
      <c r="E1088" s="21" t="s">
        <v>366</v>
      </c>
      <c r="F1088" s="12" t="n">
        <v>1</v>
      </c>
      <c r="G1088" s="19" t="n">
        <v>39.35</v>
      </c>
      <c r="H1088" s="19" t="n">
        <v>27.14</v>
      </c>
      <c r="I1088" s="19" t="n">
        <f aca="false">ROUND(F1088*G1088,2)</f>
        <v>39.35</v>
      </c>
      <c r="J1088" s="19" t="n">
        <f aca="false">ROUND(F1088*H1088,2)</f>
        <v>27.14</v>
      </c>
      <c r="K1088" s="19" t="n">
        <f aca="false">INDEX(Pricebook!$L$2:$L$1401,MATCH(D1088,Pricebook!$A$2:$A$1401,0))</f>
        <v>42.6</v>
      </c>
      <c r="L1088" s="19" t="n">
        <f aca="false">ROUND(F1088*K1088,2)</f>
        <v>42.6</v>
      </c>
      <c r="M1088" s="24" t="n">
        <f aca="false">DATE(YEAR(C1088),MONTH(C1088),1)</f>
        <v>46113</v>
      </c>
    </row>
    <row r="1089" customFormat="false" ht="15" hidden="false" customHeight="false" outlineLevel="0" collapsed="false">
      <c r="A1089" s="21" t="s">
        <v>3174</v>
      </c>
      <c r="B1089" s="21" t="s">
        <v>3175</v>
      </c>
      <c r="C1089" s="23" t="n">
        <v>46131</v>
      </c>
      <c r="D1089" s="21" t="s">
        <v>567</v>
      </c>
      <c r="E1089" s="21" t="s">
        <v>366</v>
      </c>
      <c r="F1089" s="12" t="n">
        <v>3</v>
      </c>
      <c r="G1089" s="19" t="n">
        <v>7.35</v>
      </c>
      <c r="H1089" s="19" t="n">
        <v>5.29</v>
      </c>
      <c r="I1089" s="19" t="n">
        <f aca="false">ROUND(F1089*G1089,2)</f>
        <v>22.05</v>
      </c>
      <c r="J1089" s="19" t="n">
        <f aca="false">ROUND(F1089*H1089,2)</f>
        <v>15.87</v>
      </c>
      <c r="K1089" s="19" t="n">
        <f aca="false">INDEX(Pricebook!$L$2:$L$1401,MATCH(D1089,Pricebook!$A$2:$A$1401,0))</f>
        <v>7.85</v>
      </c>
      <c r="L1089" s="19" t="n">
        <f aca="false">ROUND(F1089*K1089,2)</f>
        <v>23.55</v>
      </c>
      <c r="M1089" s="24" t="n">
        <f aca="false">DATE(YEAR(C1089),MONTH(C1089),1)</f>
        <v>46113</v>
      </c>
    </row>
    <row r="1090" customFormat="false" ht="15" hidden="false" customHeight="false" outlineLevel="0" collapsed="false">
      <c r="A1090" s="21" t="s">
        <v>3174</v>
      </c>
      <c r="B1090" s="21" t="s">
        <v>3175</v>
      </c>
      <c r="C1090" s="23" t="n">
        <v>46131</v>
      </c>
      <c r="D1090" s="21" t="s">
        <v>304</v>
      </c>
      <c r="E1090" s="21" t="s">
        <v>108</v>
      </c>
      <c r="F1090" s="12" t="n">
        <v>2</v>
      </c>
      <c r="G1090" s="19" t="n">
        <v>37.8</v>
      </c>
      <c r="H1090" s="19" t="n">
        <v>29.14</v>
      </c>
      <c r="I1090" s="19" t="n">
        <f aca="false">ROUND(F1090*G1090,2)</f>
        <v>75.6</v>
      </c>
      <c r="J1090" s="19" t="n">
        <f aca="false">ROUND(F1090*H1090,2)</f>
        <v>58.28</v>
      </c>
      <c r="K1090" s="19" t="n">
        <f aca="false">INDEX(Pricebook!$L$2:$L$1401,MATCH(D1090,Pricebook!$A$2:$A$1401,0))</f>
        <v>41.05</v>
      </c>
      <c r="L1090" s="19" t="n">
        <f aca="false">ROUND(F1090*K1090,2)</f>
        <v>82.1</v>
      </c>
      <c r="M1090" s="24" t="n">
        <f aca="false">DATE(YEAR(C1090),MONTH(C1090),1)</f>
        <v>46113</v>
      </c>
    </row>
    <row r="1091" customFormat="false" ht="15" hidden="false" customHeight="false" outlineLevel="0" collapsed="false">
      <c r="A1091" s="21" t="s">
        <v>3174</v>
      </c>
      <c r="B1091" s="21" t="s">
        <v>3175</v>
      </c>
      <c r="C1091" s="23" t="n">
        <v>46131</v>
      </c>
      <c r="D1091" s="21" t="s">
        <v>1028</v>
      </c>
      <c r="E1091" s="21" t="s">
        <v>971</v>
      </c>
      <c r="F1091" s="12" t="n">
        <v>9</v>
      </c>
      <c r="G1091" s="19" t="n">
        <v>40.5</v>
      </c>
      <c r="H1091" s="19" t="n">
        <v>30.03</v>
      </c>
      <c r="I1091" s="19" t="n">
        <f aca="false">ROUND(F1091*G1091,2)</f>
        <v>364.5</v>
      </c>
      <c r="J1091" s="19" t="n">
        <f aca="false">ROUND(F1091*H1091,2)</f>
        <v>270.27</v>
      </c>
      <c r="K1091" s="19" t="n">
        <f aca="false">INDEX(Pricebook!$L$2:$L$1401,MATCH(D1091,Pricebook!$A$2:$A$1401,0))</f>
        <v>47.3</v>
      </c>
      <c r="L1091" s="19" t="n">
        <f aca="false">ROUND(F1091*K1091,2)</f>
        <v>425.7</v>
      </c>
      <c r="M1091" s="24" t="n">
        <f aca="false">DATE(YEAR(C1091),MONTH(C1091),1)</f>
        <v>46113</v>
      </c>
    </row>
    <row r="1092" customFormat="false" ht="15" hidden="false" customHeight="false" outlineLevel="0" collapsed="false">
      <c r="A1092" s="21" t="s">
        <v>3174</v>
      </c>
      <c r="B1092" s="21" t="s">
        <v>3175</v>
      </c>
      <c r="C1092" s="23" t="n">
        <v>46131</v>
      </c>
      <c r="D1092" s="21" t="s">
        <v>943</v>
      </c>
      <c r="E1092" s="21" t="s">
        <v>366</v>
      </c>
      <c r="F1092" s="12" t="n">
        <v>5</v>
      </c>
      <c r="G1092" s="19" t="n">
        <v>6.5</v>
      </c>
      <c r="H1092" s="19" t="n">
        <v>4.76</v>
      </c>
      <c r="I1092" s="19" t="n">
        <f aca="false">ROUND(F1092*G1092,2)</f>
        <v>32.5</v>
      </c>
      <c r="J1092" s="19" t="n">
        <f aca="false">ROUND(F1092*H1092,2)</f>
        <v>23.8</v>
      </c>
      <c r="K1092" s="19" t="n">
        <f aca="false">INDEX(Pricebook!$L$2:$L$1401,MATCH(D1092,Pricebook!$A$2:$A$1401,0))</f>
        <v>7.05</v>
      </c>
      <c r="L1092" s="19" t="n">
        <f aca="false">ROUND(F1092*K1092,2)</f>
        <v>35.25</v>
      </c>
      <c r="M1092" s="24" t="n">
        <f aca="false">DATE(YEAR(C1092),MONTH(C1092),1)</f>
        <v>46113</v>
      </c>
    </row>
    <row r="1093" customFormat="false" ht="15" hidden="false" customHeight="false" outlineLevel="0" collapsed="false">
      <c r="A1093" s="21" t="s">
        <v>3174</v>
      </c>
      <c r="B1093" s="21" t="s">
        <v>3175</v>
      </c>
      <c r="C1093" s="23" t="n">
        <v>46131</v>
      </c>
      <c r="D1093" s="21" t="s">
        <v>2938</v>
      </c>
      <c r="E1093" s="21" t="s">
        <v>2748</v>
      </c>
      <c r="F1093" s="12" t="n">
        <v>3</v>
      </c>
      <c r="G1093" s="19" t="n">
        <v>5.9</v>
      </c>
      <c r="H1093" s="19" t="n">
        <v>3.32</v>
      </c>
      <c r="I1093" s="19" t="n">
        <f aca="false">ROUND(F1093*G1093,2)</f>
        <v>17.7</v>
      </c>
      <c r="J1093" s="19" t="n">
        <f aca="false">ROUND(F1093*H1093,2)</f>
        <v>9.96</v>
      </c>
      <c r="K1093" s="19" t="n">
        <f aca="false">INDEX(Pricebook!$L$2:$L$1401,MATCH(D1093,Pricebook!$A$2:$A$1401,0))</f>
        <v>6.4</v>
      </c>
      <c r="L1093" s="19" t="n">
        <f aca="false">ROUND(F1093*K1093,2)</f>
        <v>19.2</v>
      </c>
      <c r="M1093" s="24" t="n">
        <f aca="false">DATE(YEAR(C1093),MONTH(C1093),1)</f>
        <v>46113</v>
      </c>
    </row>
    <row r="1094" customFormat="false" ht="15" hidden="false" customHeight="false" outlineLevel="0" collapsed="false">
      <c r="A1094" s="21" t="s">
        <v>3174</v>
      </c>
      <c r="B1094" s="21" t="s">
        <v>3175</v>
      </c>
      <c r="C1094" s="23" t="n">
        <v>46131</v>
      </c>
      <c r="D1094" s="21" t="s">
        <v>1012</v>
      </c>
      <c r="E1094" s="21" t="s">
        <v>971</v>
      </c>
      <c r="F1094" s="12" t="n">
        <v>27</v>
      </c>
      <c r="G1094" s="19" t="n">
        <v>2.45</v>
      </c>
      <c r="H1094" s="19" t="n">
        <v>1.81</v>
      </c>
      <c r="I1094" s="19" t="n">
        <f aca="false">ROUND(F1094*G1094,2)</f>
        <v>66.15</v>
      </c>
      <c r="J1094" s="19" t="n">
        <f aca="false">ROUND(F1094*H1094,2)</f>
        <v>48.87</v>
      </c>
      <c r="K1094" s="19" t="n">
        <f aca="false">INDEX(Pricebook!$L$2:$L$1401,MATCH(D1094,Pricebook!$A$2:$A$1401,0))</f>
        <v>2.85</v>
      </c>
      <c r="L1094" s="19" t="n">
        <f aca="false">ROUND(F1094*K1094,2)</f>
        <v>76.95</v>
      </c>
      <c r="M1094" s="24" t="n">
        <f aca="false">DATE(YEAR(C1094),MONTH(C1094),1)</f>
        <v>46113</v>
      </c>
    </row>
    <row r="1095" customFormat="false" ht="15" hidden="false" customHeight="false" outlineLevel="0" collapsed="false">
      <c r="A1095" s="21" t="s">
        <v>3174</v>
      </c>
      <c r="B1095" s="21" t="s">
        <v>3175</v>
      </c>
      <c r="C1095" s="23" t="n">
        <v>46131</v>
      </c>
      <c r="D1095" s="21" t="s">
        <v>362</v>
      </c>
      <c r="E1095" s="21" t="s">
        <v>108</v>
      </c>
      <c r="F1095" s="12" t="n">
        <v>1</v>
      </c>
      <c r="G1095" s="19" t="n">
        <v>75</v>
      </c>
      <c r="H1095" s="19" t="n">
        <v>62.46</v>
      </c>
      <c r="I1095" s="19" t="n">
        <f aca="false">ROUND(F1095*G1095,2)</f>
        <v>75</v>
      </c>
      <c r="J1095" s="19" t="n">
        <f aca="false">ROUND(F1095*H1095,2)</f>
        <v>62.46</v>
      </c>
      <c r="K1095" s="19" t="n">
        <f aca="false">INDEX(Pricebook!$L$2:$L$1401,MATCH(D1095,Pricebook!$A$2:$A$1401,0))</f>
        <v>82.45</v>
      </c>
      <c r="L1095" s="19" t="n">
        <f aca="false">ROUND(F1095*K1095,2)</f>
        <v>82.45</v>
      </c>
      <c r="M1095" s="24" t="n">
        <f aca="false">DATE(YEAR(C1095),MONTH(C1095),1)</f>
        <v>46113</v>
      </c>
    </row>
    <row r="1096" customFormat="false" ht="15" hidden="false" customHeight="false" outlineLevel="0" collapsed="false">
      <c r="A1096" s="21" t="s">
        <v>3174</v>
      </c>
      <c r="B1096" s="21" t="s">
        <v>3175</v>
      </c>
      <c r="C1096" s="23" t="n">
        <v>46131</v>
      </c>
      <c r="D1096" s="21" t="s">
        <v>169</v>
      </c>
      <c r="E1096" s="21" t="s">
        <v>108</v>
      </c>
      <c r="F1096" s="12" t="n">
        <v>1</v>
      </c>
      <c r="G1096" s="19" t="n">
        <v>68</v>
      </c>
      <c r="H1096" s="19" t="n">
        <v>48.95</v>
      </c>
      <c r="I1096" s="19" t="n">
        <f aca="false">ROUND(F1096*G1096,2)</f>
        <v>68</v>
      </c>
      <c r="J1096" s="19" t="n">
        <f aca="false">ROUND(F1096*H1096,2)</f>
        <v>48.95</v>
      </c>
      <c r="K1096" s="19" t="n">
        <f aca="false">INDEX(Pricebook!$L$2:$L$1401,MATCH(D1096,Pricebook!$A$2:$A$1401,0))</f>
        <v>73.85</v>
      </c>
      <c r="L1096" s="19" t="n">
        <f aca="false">ROUND(F1096*K1096,2)</f>
        <v>73.85</v>
      </c>
      <c r="M1096" s="24" t="n">
        <f aca="false">DATE(YEAR(C1096),MONTH(C1096),1)</f>
        <v>46113</v>
      </c>
    </row>
    <row r="1097" customFormat="false" ht="15" hidden="false" customHeight="false" outlineLevel="0" collapsed="false">
      <c r="A1097" s="21" t="s">
        <v>3174</v>
      </c>
      <c r="B1097" s="21" t="s">
        <v>3175</v>
      </c>
      <c r="C1097" s="23" t="n">
        <v>46131</v>
      </c>
      <c r="D1097" s="21" t="s">
        <v>2774</v>
      </c>
      <c r="E1097" s="21" t="s">
        <v>2748</v>
      </c>
      <c r="F1097" s="12" t="n">
        <v>6</v>
      </c>
      <c r="G1097" s="19" t="n">
        <v>5.4</v>
      </c>
      <c r="H1097" s="19" t="n">
        <v>3.06</v>
      </c>
      <c r="I1097" s="19" t="n">
        <f aca="false">ROUND(F1097*G1097,2)</f>
        <v>32.4</v>
      </c>
      <c r="J1097" s="19" t="n">
        <f aca="false">ROUND(F1097*H1097,2)</f>
        <v>18.36</v>
      </c>
      <c r="K1097" s="19" t="n">
        <f aca="false">INDEX(Pricebook!$L$2:$L$1401,MATCH(D1097,Pricebook!$A$2:$A$1401,0))</f>
        <v>5.9</v>
      </c>
      <c r="L1097" s="19" t="n">
        <f aca="false">ROUND(F1097*K1097,2)</f>
        <v>35.4</v>
      </c>
      <c r="M1097" s="24" t="n">
        <f aca="false">DATE(YEAR(C1097),MONTH(C1097),1)</f>
        <v>46113</v>
      </c>
    </row>
    <row r="1098" customFormat="false" ht="15" hidden="false" customHeight="false" outlineLevel="0" collapsed="false">
      <c r="A1098" s="21" t="s">
        <v>3174</v>
      </c>
      <c r="B1098" s="21" t="s">
        <v>3175</v>
      </c>
      <c r="C1098" s="23" t="n">
        <v>46131</v>
      </c>
      <c r="D1098" s="21" t="s">
        <v>984</v>
      </c>
      <c r="E1098" s="21" t="s">
        <v>971</v>
      </c>
      <c r="F1098" s="12" t="n">
        <v>1</v>
      </c>
      <c r="G1098" s="19" t="n">
        <v>985.75</v>
      </c>
      <c r="H1098" s="19" t="n">
        <v>733.87</v>
      </c>
      <c r="I1098" s="19" t="n">
        <f aca="false">ROUND(F1098*G1098,2)</f>
        <v>985.75</v>
      </c>
      <c r="J1098" s="19" t="n">
        <f aca="false">ROUND(F1098*H1098,2)</f>
        <v>733.87</v>
      </c>
      <c r="K1098" s="19" t="n">
        <f aca="false">INDEX(Pricebook!$L$2:$L$1401,MATCH(D1098,Pricebook!$A$2:$A$1401,0))</f>
        <v>1155.75</v>
      </c>
      <c r="L1098" s="19" t="n">
        <f aca="false">ROUND(F1098*K1098,2)</f>
        <v>1155.75</v>
      </c>
      <c r="M1098" s="24" t="n">
        <f aca="false">DATE(YEAR(C1098),MONTH(C1098),1)</f>
        <v>46113</v>
      </c>
    </row>
    <row r="1099" customFormat="false" ht="15" hidden="false" customHeight="false" outlineLevel="0" collapsed="false">
      <c r="A1099" s="21" t="s">
        <v>3174</v>
      </c>
      <c r="B1099" s="21" t="s">
        <v>3175</v>
      </c>
      <c r="C1099" s="23" t="n">
        <v>46131</v>
      </c>
      <c r="D1099" s="21" t="s">
        <v>225</v>
      </c>
      <c r="E1099" s="21" t="s">
        <v>108</v>
      </c>
      <c r="F1099" s="12" t="n">
        <v>2</v>
      </c>
      <c r="G1099" s="19" t="n">
        <v>8.6</v>
      </c>
      <c r="H1099" s="19" t="n">
        <v>6.2</v>
      </c>
      <c r="I1099" s="19" t="n">
        <f aca="false">ROUND(F1099*G1099,2)</f>
        <v>17.2</v>
      </c>
      <c r="J1099" s="19" t="n">
        <f aca="false">ROUND(F1099*H1099,2)</f>
        <v>12.4</v>
      </c>
      <c r="K1099" s="19" t="n">
        <f aca="false">INDEX(Pricebook!$L$2:$L$1401,MATCH(D1099,Pricebook!$A$2:$A$1401,0))</f>
        <v>9.4</v>
      </c>
      <c r="L1099" s="19" t="n">
        <f aca="false">ROUND(F1099*K1099,2)</f>
        <v>18.8</v>
      </c>
      <c r="M1099" s="24" t="n">
        <f aca="false">DATE(YEAR(C1099),MONTH(C1099),1)</f>
        <v>46113</v>
      </c>
    </row>
    <row r="1100" customFormat="false" ht="15" hidden="false" customHeight="false" outlineLevel="0" collapsed="false">
      <c r="A1100" s="21" t="s">
        <v>3174</v>
      </c>
      <c r="B1100" s="21" t="s">
        <v>3175</v>
      </c>
      <c r="C1100" s="23" t="n">
        <v>46131</v>
      </c>
      <c r="D1100" s="21" t="s">
        <v>2850</v>
      </c>
      <c r="E1100" s="21" t="s">
        <v>2748</v>
      </c>
      <c r="F1100" s="12" t="n">
        <v>6</v>
      </c>
      <c r="G1100" s="19" t="n">
        <v>4</v>
      </c>
      <c r="H1100" s="19" t="n">
        <v>2.28</v>
      </c>
      <c r="I1100" s="19" t="n">
        <f aca="false">ROUND(F1100*G1100,2)</f>
        <v>24</v>
      </c>
      <c r="J1100" s="19" t="n">
        <f aca="false">ROUND(F1100*H1100,2)</f>
        <v>13.68</v>
      </c>
      <c r="K1100" s="19" t="n">
        <f aca="false">INDEX(Pricebook!$L$2:$L$1401,MATCH(D1100,Pricebook!$A$2:$A$1401,0))</f>
        <v>4.4</v>
      </c>
      <c r="L1100" s="19" t="n">
        <f aca="false">ROUND(F1100*K1100,2)</f>
        <v>26.4</v>
      </c>
      <c r="M1100" s="24" t="n">
        <f aca="false">DATE(YEAR(C1100),MONTH(C1100),1)</f>
        <v>46113</v>
      </c>
    </row>
    <row r="1101" customFormat="false" ht="15" hidden="false" customHeight="false" outlineLevel="0" collapsed="false">
      <c r="A1101" s="21" t="s">
        <v>3176</v>
      </c>
      <c r="B1101" s="21" t="s">
        <v>3177</v>
      </c>
      <c r="C1101" s="23" t="n">
        <v>46132</v>
      </c>
      <c r="D1101" s="21" t="s">
        <v>1442</v>
      </c>
      <c r="E1101" s="21" t="s">
        <v>971</v>
      </c>
      <c r="F1101" s="12" t="n">
        <v>50</v>
      </c>
      <c r="G1101" s="19" t="n">
        <v>1.4</v>
      </c>
      <c r="H1101" s="19" t="n">
        <v>1.01</v>
      </c>
      <c r="I1101" s="19" t="n">
        <f aca="false">ROUND(F1101*G1101,2)</f>
        <v>70</v>
      </c>
      <c r="J1101" s="19" t="n">
        <f aca="false">ROUND(F1101*H1101,2)</f>
        <v>50.5</v>
      </c>
      <c r="K1101" s="19" t="n">
        <f aca="false">INDEX(Pricebook!$L$2:$L$1401,MATCH(D1101,Pricebook!$A$2:$A$1401,0))</f>
        <v>1.6</v>
      </c>
      <c r="L1101" s="19" t="n">
        <f aca="false">ROUND(F1101*K1101,2)</f>
        <v>80</v>
      </c>
      <c r="M1101" s="24" t="n">
        <f aca="false">DATE(YEAR(C1101),MONTH(C1101),1)</f>
        <v>46113</v>
      </c>
    </row>
    <row r="1102" customFormat="false" ht="15" hidden="false" customHeight="false" outlineLevel="0" collapsed="false">
      <c r="A1102" s="21" t="s">
        <v>3176</v>
      </c>
      <c r="B1102" s="21" t="s">
        <v>3177</v>
      </c>
      <c r="C1102" s="23" t="n">
        <v>46132</v>
      </c>
      <c r="D1102" s="21" t="s">
        <v>2012</v>
      </c>
      <c r="E1102" s="21" t="s">
        <v>1941</v>
      </c>
      <c r="F1102" s="12" t="n">
        <v>3</v>
      </c>
      <c r="G1102" s="19" t="n">
        <v>98.75</v>
      </c>
      <c r="H1102" s="19" t="n">
        <v>62.6</v>
      </c>
      <c r="I1102" s="19" t="n">
        <f aca="false">ROUND(F1102*G1102,2)</f>
        <v>296.25</v>
      </c>
      <c r="J1102" s="19" t="n">
        <f aca="false">ROUND(F1102*H1102,2)</f>
        <v>187.8</v>
      </c>
      <c r="K1102" s="19" t="n">
        <f aca="false">INDEX(Pricebook!$L$2:$L$1401,MATCH(D1102,Pricebook!$A$2:$A$1401,0))</f>
        <v>103.55</v>
      </c>
      <c r="L1102" s="19" t="n">
        <f aca="false">ROUND(F1102*K1102,2)</f>
        <v>310.65</v>
      </c>
      <c r="M1102" s="24" t="n">
        <f aca="false">DATE(YEAR(C1102),MONTH(C1102),1)</f>
        <v>46113</v>
      </c>
    </row>
    <row r="1103" customFormat="false" ht="15" hidden="false" customHeight="false" outlineLevel="0" collapsed="false">
      <c r="A1103" s="21" t="s">
        <v>3176</v>
      </c>
      <c r="B1103" s="21" t="s">
        <v>3177</v>
      </c>
      <c r="C1103" s="23" t="n">
        <v>46132</v>
      </c>
      <c r="D1103" s="21" t="s">
        <v>1296</v>
      </c>
      <c r="E1103" s="21" t="s">
        <v>971</v>
      </c>
      <c r="F1103" s="12" t="n">
        <v>3</v>
      </c>
      <c r="G1103" s="19" t="n">
        <v>34.5</v>
      </c>
      <c r="H1103" s="19" t="n">
        <v>25.37</v>
      </c>
      <c r="I1103" s="19" t="n">
        <f aca="false">ROUND(F1103*G1103,2)</f>
        <v>103.5</v>
      </c>
      <c r="J1103" s="19" t="n">
        <f aca="false">ROUND(F1103*H1103,2)</f>
        <v>76.11</v>
      </c>
      <c r="K1103" s="19" t="n">
        <f aca="false">INDEX(Pricebook!$L$2:$L$1401,MATCH(D1103,Pricebook!$A$2:$A$1401,0))</f>
        <v>39.95</v>
      </c>
      <c r="L1103" s="19" t="n">
        <f aca="false">ROUND(F1103*K1103,2)</f>
        <v>119.85</v>
      </c>
      <c r="M1103" s="24" t="n">
        <f aca="false">DATE(YEAR(C1103),MONTH(C1103),1)</f>
        <v>46113</v>
      </c>
    </row>
    <row r="1104" customFormat="false" ht="15" hidden="false" customHeight="false" outlineLevel="0" collapsed="false">
      <c r="A1104" s="21" t="s">
        <v>3176</v>
      </c>
      <c r="B1104" s="21" t="s">
        <v>3177</v>
      </c>
      <c r="C1104" s="23" t="n">
        <v>46132</v>
      </c>
      <c r="D1104" s="21" t="s">
        <v>665</v>
      </c>
      <c r="E1104" s="21" t="s">
        <v>366</v>
      </c>
      <c r="F1104" s="12" t="n">
        <v>1</v>
      </c>
      <c r="G1104" s="19" t="n">
        <v>28.25</v>
      </c>
      <c r="H1104" s="19" t="n">
        <v>19.58</v>
      </c>
      <c r="I1104" s="19" t="n">
        <f aca="false">ROUND(F1104*G1104,2)</f>
        <v>28.25</v>
      </c>
      <c r="J1104" s="19" t="n">
        <f aca="false">ROUND(F1104*H1104,2)</f>
        <v>19.58</v>
      </c>
      <c r="K1104" s="19" t="n">
        <f aca="false">INDEX(Pricebook!$L$2:$L$1401,MATCH(D1104,Pricebook!$A$2:$A$1401,0))</f>
        <v>30.75</v>
      </c>
      <c r="L1104" s="19" t="n">
        <f aca="false">ROUND(F1104*K1104,2)</f>
        <v>30.75</v>
      </c>
      <c r="M1104" s="24" t="n">
        <f aca="false">DATE(YEAR(C1104),MONTH(C1104),1)</f>
        <v>46113</v>
      </c>
    </row>
    <row r="1105" customFormat="false" ht="15" hidden="false" customHeight="false" outlineLevel="0" collapsed="false">
      <c r="A1105" s="21" t="s">
        <v>3176</v>
      </c>
      <c r="B1105" s="21" t="s">
        <v>3177</v>
      </c>
      <c r="C1105" s="23" t="n">
        <v>46132</v>
      </c>
      <c r="D1105" s="21" t="s">
        <v>2938</v>
      </c>
      <c r="E1105" s="21" t="s">
        <v>2748</v>
      </c>
      <c r="F1105" s="12" t="n">
        <v>5</v>
      </c>
      <c r="G1105" s="19" t="n">
        <v>5.9</v>
      </c>
      <c r="H1105" s="19" t="n">
        <v>3.32</v>
      </c>
      <c r="I1105" s="19" t="n">
        <f aca="false">ROUND(F1105*G1105,2)</f>
        <v>29.5</v>
      </c>
      <c r="J1105" s="19" t="n">
        <f aca="false">ROUND(F1105*H1105,2)</f>
        <v>16.6</v>
      </c>
      <c r="K1105" s="19" t="n">
        <f aca="false">INDEX(Pricebook!$L$2:$L$1401,MATCH(D1105,Pricebook!$A$2:$A$1401,0))</f>
        <v>6.4</v>
      </c>
      <c r="L1105" s="19" t="n">
        <f aca="false">ROUND(F1105*K1105,2)</f>
        <v>32</v>
      </c>
      <c r="M1105" s="24" t="n">
        <f aca="false">DATE(YEAR(C1105),MONTH(C1105),1)</f>
        <v>46113</v>
      </c>
    </row>
    <row r="1106" customFormat="false" ht="15" hidden="false" customHeight="false" outlineLevel="0" collapsed="false">
      <c r="A1106" s="21" t="s">
        <v>3176</v>
      </c>
      <c r="B1106" s="21" t="s">
        <v>3177</v>
      </c>
      <c r="C1106" s="23" t="n">
        <v>46132</v>
      </c>
      <c r="D1106" s="21" t="s">
        <v>410</v>
      </c>
      <c r="E1106" s="21" t="s">
        <v>366</v>
      </c>
      <c r="F1106" s="12" t="n">
        <v>5</v>
      </c>
      <c r="G1106" s="19" t="n">
        <v>28.25</v>
      </c>
      <c r="H1106" s="19" t="n">
        <v>19.54</v>
      </c>
      <c r="I1106" s="19" t="n">
        <f aca="false">ROUND(F1106*G1106,2)</f>
        <v>141.25</v>
      </c>
      <c r="J1106" s="19" t="n">
        <f aca="false">ROUND(F1106*H1106,2)</f>
        <v>97.7</v>
      </c>
      <c r="K1106" s="19" t="n">
        <f aca="false">INDEX(Pricebook!$L$2:$L$1401,MATCH(D1106,Pricebook!$A$2:$A$1401,0))</f>
        <v>30.65</v>
      </c>
      <c r="L1106" s="19" t="n">
        <f aca="false">ROUND(F1106*K1106,2)</f>
        <v>153.25</v>
      </c>
      <c r="M1106" s="24" t="n">
        <f aca="false">DATE(YEAR(C1106),MONTH(C1106),1)</f>
        <v>46113</v>
      </c>
    </row>
    <row r="1107" customFormat="false" ht="15" hidden="false" customHeight="false" outlineLevel="0" collapsed="false">
      <c r="A1107" s="21" t="s">
        <v>3176</v>
      </c>
      <c r="B1107" s="21" t="s">
        <v>3177</v>
      </c>
      <c r="C1107" s="23" t="n">
        <v>46132</v>
      </c>
      <c r="D1107" s="21" t="s">
        <v>378</v>
      </c>
      <c r="E1107" s="21" t="s">
        <v>366</v>
      </c>
      <c r="F1107" s="12" t="n">
        <v>2</v>
      </c>
      <c r="G1107" s="19" t="n">
        <v>10</v>
      </c>
      <c r="H1107" s="19" t="n">
        <v>6.78</v>
      </c>
      <c r="I1107" s="19" t="n">
        <f aca="false">ROUND(F1107*G1107,2)</f>
        <v>20</v>
      </c>
      <c r="J1107" s="19" t="n">
        <f aca="false">ROUND(F1107*H1107,2)</f>
        <v>13.56</v>
      </c>
      <c r="K1107" s="19" t="n">
        <f aca="false">INDEX(Pricebook!$L$2:$L$1401,MATCH(D1107,Pricebook!$A$2:$A$1401,0))</f>
        <v>10.65</v>
      </c>
      <c r="L1107" s="19" t="n">
        <f aca="false">ROUND(F1107*K1107,2)</f>
        <v>21.3</v>
      </c>
      <c r="M1107" s="24" t="n">
        <f aca="false">DATE(YEAR(C1107),MONTH(C1107),1)</f>
        <v>46113</v>
      </c>
    </row>
    <row r="1108" customFormat="false" ht="15" hidden="false" customHeight="false" outlineLevel="0" collapsed="false">
      <c r="A1108" s="21" t="s">
        <v>3176</v>
      </c>
      <c r="B1108" s="21" t="s">
        <v>3177</v>
      </c>
      <c r="C1108" s="23" t="n">
        <v>46132</v>
      </c>
      <c r="D1108" s="21" t="s">
        <v>2918</v>
      </c>
      <c r="E1108" s="21" t="s">
        <v>2748</v>
      </c>
      <c r="F1108" s="12" t="n">
        <v>2</v>
      </c>
      <c r="G1108" s="19" t="n">
        <v>68.75</v>
      </c>
      <c r="H1108" s="19" t="n">
        <v>38.94</v>
      </c>
      <c r="I1108" s="19" t="n">
        <f aca="false">ROUND(F1108*G1108,2)</f>
        <v>137.5</v>
      </c>
      <c r="J1108" s="19" t="n">
        <f aca="false">ROUND(F1108*H1108,2)</f>
        <v>77.88</v>
      </c>
      <c r="K1108" s="19" t="n">
        <f aca="false">INDEX(Pricebook!$L$2:$L$1401,MATCH(D1108,Pricebook!$A$2:$A$1401,0))</f>
        <v>75.15</v>
      </c>
      <c r="L1108" s="19" t="n">
        <f aca="false">ROUND(F1108*K1108,2)</f>
        <v>150.3</v>
      </c>
      <c r="M1108" s="24" t="n">
        <f aca="false">DATE(YEAR(C1108),MONTH(C1108),1)</f>
        <v>46113</v>
      </c>
    </row>
    <row r="1109" customFormat="false" ht="15" hidden="false" customHeight="false" outlineLevel="0" collapsed="false">
      <c r="A1109" s="21" t="s">
        <v>3176</v>
      </c>
      <c r="B1109" s="21" t="s">
        <v>3177</v>
      </c>
      <c r="C1109" s="23" t="n">
        <v>46132</v>
      </c>
      <c r="D1109" s="21" t="s">
        <v>2136</v>
      </c>
      <c r="E1109" s="21" t="s">
        <v>1941</v>
      </c>
      <c r="F1109" s="12" t="n">
        <v>4</v>
      </c>
      <c r="G1109" s="19" t="n">
        <v>59.9</v>
      </c>
      <c r="H1109" s="19" t="n">
        <v>38.1</v>
      </c>
      <c r="I1109" s="19" t="n">
        <f aca="false">ROUND(F1109*G1109,2)</f>
        <v>239.6</v>
      </c>
      <c r="J1109" s="19" t="n">
        <f aca="false">ROUND(F1109*H1109,2)</f>
        <v>152.4</v>
      </c>
      <c r="K1109" s="19" t="n">
        <f aca="false">INDEX(Pricebook!$L$2:$L$1401,MATCH(D1109,Pricebook!$A$2:$A$1401,0))</f>
        <v>63</v>
      </c>
      <c r="L1109" s="19" t="n">
        <f aca="false">ROUND(F1109*K1109,2)</f>
        <v>252</v>
      </c>
      <c r="M1109" s="24" t="n">
        <f aca="false">DATE(YEAR(C1109),MONTH(C1109),1)</f>
        <v>46113</v>
      </c>
    </row>
    <row r="1110" customFormat="false" ht="15" hidden="false" customHeight="false" outlineLevel="0" collapsed="false">
      <c r="A1110" s="21" t="s">
        <v>3176</v>
      </c>
      <c r="B1110" s="21" t="s">
        <v>3177</v>
      </c>
      <c r="C1110" s="23" t="n">
        <v>46132</v>
      </c>
      <c r="D1110" s="21" t="s">
        <v>623</v>
      </c>
      <c r="E1110" s="21" t="s">
        <v>366</v>
      </c>
      <c r="F1110" s="12" t="n">
        <v>3</v>
      </c>
      <c r="G1110" s="19" t="n">
        <v>15.25</v>
      </c>
      <c r="H1110" s="19" t="n">
        <v>10.45</v>
      </c>
      <c r="I1110" s="19" t="n">
        <f aca="false">ROUND(F1110*G1110,2)</f>
        <v>45.75</v>
      </c>
      <c r="J1110" s="19" t="n">
        <f aca="false">ROUND(F1110*H1110,2)</f>
        <v>31.35</v>
      </c>
      <c r="K1110" s="19" t="n">
        <f aca="false">INDEX(Pricebook!$L$2:$L$1401,MATCH(D1110,Pricebook!$A$2:$A$1401,0))</f>
        <v>16.4</v>
      </c>
      <c r="L1110" s="19" t="n">
        <f aca="false">ROUND(F1110*K1110,2)</f>
        <v>49.2</v>
      </c>
      <c r="M1110" s="24" t="n">
        <f aca="false">DATE(YEAR(C1110),MONTH(C1110),1)</f>
        <v>46113</v>
      </c>
    </row>
    <row r="1111" customFormat="false" ht="15" hidden="false" customHeight="false" outlineLevel="0" collapsed="false">
      <c r="A1111" s="21" t="s">
        <v>3176</v>
      </c>
      <c r="B1111" s="21" t="s">
        <v>3177</v>
      </c>
      <c r="C1111" s="23" t="n">
        <v>46132</v>
      </c>
      <c r="D1111" s="21" t="s">
        <v>2787</v>
      </c>
      <c r="E1111" s="21" t="s">
        <v>2748</v>
      </c>
      <c r="F1111" s="12" t="n">
        <v>10</v>
      </c>
      <c r="G1111" s="19" t="n">
        <v>18.55</v>
      </c>
      <c r="H1111" s="19" t="n">
        <v>10.41</v>
      </c>
      <c r="I1111" s="19" t="n">
        <f aca="false">ROUND(F1111*G1111,2)</f>
        <v>185.5</v>
      </c>
      <c r="J1111" s="19" t="n">
        <f aca="false">ROUND(F1111*H1111,2)</f>
        <v>104.1</v>
      </c>
      <c r="K1111" s="19" t="n">
        <f aca="false">INDEX(Pricebook!$L$2:$L$1401,MATCH(D1111,Pricebook!$A$2:$A$1401,0))</f>
        <v>20.1</v>
      </c>
      <c r="L1111" s="19" t="n">
        <f aca="false">ROUND(F1111*K1111,2)</f>
        <v>201</v>
      </c>
      <c r="M1111" s="24" t="n">
        <f aca="false">DATE(YEAR(C1111),MONTH(C1111),1)</f>
        <v>46113</v>
      </c>
    </row>
    <row r="1112" customFormat="false" ht="15" hidden="false" customHeight="false" outlineLevel="0" collapsed="false">
      <c r="A1112" s="21" t="s">
        <v>3176</v>
      </c>
      <c r="B1112" s="21" t="s">
        <v>3177</v>
      </c>
      <c r="C1112" s="23" t="n">
        <v>46132</v>
      </c>
      <c r="D1112" s="21" t="s">
        <v>2787</v>
      </c>
      <c r="E1112" s="21" t="s">
        <v>2748</v>
      </c>
      <c r="F1112" s="12" t="n">
        <v>8</v>
      </c>
      <c r="G1112" s="19" t="n">
        <v>18.55</v>
      </c>
      <c r="H1112" s="19" t="n">
        <v>10.41</v>
      </c>
      <c r="I1112" s="19" t="n">
        <f aca="false">ROUND(F1112*G1112,2)</f>
        <v>148.4</v>
      </c>
      <c r="J1112" s="19" t="n">
        <f aca="false">ROUND(F1112*H1112,2)</f>
        <v>83.28</v>
      </c>
      <c r="K1112" s="19" t="n">
        <f aca="false">INDEX(Pricebook!$L$2:$L$1401,MATCH(D1112,Pricebook!$A$2:$A$1401,0))</f>
        <v>20.1</v>
      </c>
      <c r="L1112" s="19" t="n">
        <f aca="false">ROUND(F1112*K1112,2)</f>
        <v>160.8</v>
      </c>
      <c r="M1112" s="24" t="n">
        <f aca="false">DATE(YEAR(C1112),MONTH(C1112),1)</f>
        <v>46113</v>
      </c>
    </row>
    <row r="1113" customFormat="false" ht="15" hidden="false" customHeight="false" outlineLevel="0" collapsed="false">
      <c r="A1113" s="21" t="s">
        <v>3176</v>
      </c>
      <c r="B1113" s="21" t="s">
        <v>3177</v>
      </c>
      <c r="C1113" s="23" t="n">
        <v>46132</v>
      </c>
      <c r="D1113" s="21" t="s">
        <v>2870</v>
      </c>
      <c r="E1113" s="21" t="s">
        <v>2748</v>
      </c>
      <c r="F1113" s="12" t="n">
        <v>2</v>
      </c>
      <c r="G1113" s="19" t="n">
        <v>94.55</v>
      </c>
      <c r="H1113" s="19" t="n">
        <v>53.5</v>
      </c>
      <c r="I1113" s="19" t="n">
        <f aca="false">ROUND(F1113*G1113,2)</f>
        <v>189.1</v>
      </c>
      <c r="J1113" s="19" t="n">
        <f aca="false">ROUND(F1113*H1113,2)</f>
        <v>107</v>
      </c>
      <c r="K1113" s="19" t="n">
        <f aca="false">INDEX(Pricebook!$L$2:$L$1401,MATCH(D1113,Pricebook!$A$2:$A$1401,0))</f>
        <v>103.2</v>
      </c>
      <c r="L1113" s="19" t="n">
        <f aca="false">ROUND(F1113*K1113,2)</f>
        <v>206.4</v>
      </c>
      <c r="M1113" s="24" t="n">
        <f aca="false">DATE(YEAR(C1113),MONTH(C1113),1)</f>
        <v>46113</v>
      </c>
    </row>
    <row r="1114" customFormat="false" ht="15" hidden="false" customHeight="false" outlineLevel="0" collapsed="false">
      <c r="A1114" s="21" t="s">
        <v>3176</v>
      </c>
      <c r="B1114" s="21" t="s">
        <v>3177</v>
      </c>
      <c r="C1114" s="23" t="n">
        <v>46132</v>
      </c>
      <c r="D1114" s="21" t="s">
        <v>1174</v>
      </c>
      <c r="E1114" s="21" t="s">
        <v>971</v>
      </c>
      <c r="F1114" s="12" t="n">
        <v>1</v>
      </c>
      <c r="G1114" s="19" t="n">
        <v>694.3</v>
      </c>
      <c r="H1114" s="19" t="n">
        <v>514.39</v>
      </c>
      <c r="I1114" s="19" t="n">
        <f aca="false">ROUND(F1114*G1114,2)</f>
        <v>694.3</v>
      </c>
      <c r="J1114" s="19" t="n">
        <f aca="false">ROUND(F1114*H1114,2)</f>
        <v>514.39</v>
      </c>
      <c r="K1114" s="19" t="n">
        <f aca="false">INDEX(Pricebook!$L$2:$L$1401,MATCH(D1114,Pricebook!$A$2:$A$1401,0))</f>
        <v>810.1</v>
      </c>
      <c r="L1114" s="19" t="n">
        <f aca="false">ROUND(F1114*K1114,2)</f>
        <v>810.1</v>
      </c>
      <c r="M1114" s="24" t="n">
        <f aca="false">DATE(YEAR(C1114),MONTH(C1114),1)</f>
        <v>46113</v>
      </c>
    </row>
    <row r="1115" customFormat="false" ht="15" hidden="false" customHeight="false" outlineLevel="0" collapsed="false">
      <c r="A1115" s="21" t="s">
        <v>3176</v>
      </c>
      <c r="B1115" s="21" t="s">
        <v>3177</v>
      </c>
      <c r="C1115" s="23" t="n">
        <v>46132</v>
      </c>
      <c r="D1115" s="21" t="s">
        <v>2746</v>
      </c>
      <c r="E1115" s="21" t="s">
        <v>2748</v>
      </c>
      <c r="F1115" s="12" t="n">
        <v>6</v>
      </c>
      <c r="G1115" s="19" t="n">
        <v>29.5</v>
      </c>
      <c r="H1115" s="19" t="n">
        <v>16.79</v>
      </c>
      <c r="I1115" s="19" t="n">
        <f aca="false">ROUND(F1115*G1115,2)</f>
        <v>177</v>
      </c>
      <c r="J1115" s="19" t="n">
        <f aca="false">ROUND(F1115*H1115,2)</f>
        <v>100.74</v>
      </c>
      <c r="K1115" s="19" t="n">
        <f aca="false">INDEX(Pricebook!$L$2:$L$1401,MATCH(D1115,Pricebook!$A$2:$A$1401,0))</f>
        <v>32.4</v>
      </c>
      <c r="L1115" s="19" t="n">
        <f aca="false">ROUND(F1115*K1115,2)</f>
        <v>194.4</v>
      </c>
      <c r="M1115" s="24" t="n">
        <f aca="false">DATE(YEAR(C1115),MONTH(C1115),1)</f>
        <v>46113</v>
      </c>
    </row>
    <row r="1116" customFormat="false" ht="15" hidden="false" customHeight="false" outlineLevel="0" collapsed="false">
      <c r="A1116" s="21" t="s">
        <v>3176</v>
      </c>
      <c r="B1116" s="21" t="s">
        <v>3177</v>
      </c>
      <c r="C1116" s="23" t="n">
        <v>46132</v>
      </c>
      <c r="D1116" s="21" t="s">
        <v>1340</v>
      </c>
      <c r="E1116" s="21" t="s">
        <v>971</v>
      </c>
      <c r="F1116" s="12" t="n">
        <v>5</v>
      </c>
      <c r="G1116" s="19" t="n">
        <v>9.55</v>
      </c>
      <c r="H1116" s="19" t="n">
        <v>6.97</v>
      </c>
      <c r="I1116" s="19" t="n">
        <f aca="false">ROUND(F1116*G1116,2)</f>
        <v>47.75</v>
      </c>
      <c r="J1116" s="19" t="n">
        <f aca="false">ROUND(F1116*H1116,2)</f>
        <v>34.85</v>
      </c>
      <c r="K1116" s="19" t="n">
        <f aca="false">INDEX(Pricebook!$L$2:$L$1401,MATCH(D1116,Pricebook!$A$2:$A$1401,0))</f>
        <v>11</v>
      </c>
      <c r="L1116" s="19" t="n">
        <f aca="false">ROUND(F1116*K1116,2)</f>
        <v>55</v>
      </c>
      <c r="M1116" s="24" t="n">
        <f aca="false">DATE(YEAR(C1116),MONTH(C1116),1)</f>
        <v>46113</v>
      </c>
    </row>
    <row r="1117" customFormat="false" ht="15" hidden="false" customHeight="false" outlineLevel="0" collapsed="false">
      <c r="A1117" s="21" t="s">
        <v>3176</v>
      </c>
      <c r="B1117" s="21" t="s">
        <v>3177</v>
      </c>
      <c r="C1117" s="23" t="n">
        <v>46132</v>
      </c>
      <c r="D1117" s="21" t="s">
        <v>2848</v>
      </c>
      <c r="E1117" s="21" t="s">
        <v>2748</v>
      </c>
      <c r="F1117" s="12" t="n">
        <v>7</v>
      </c>
      <c r="G1117" s="19" t="n">
        <v>7.15</v>
      </c>
      <c r="H1117" s="19" t="n">
        <v>4.01</v>
      </c>
      <c r="I1117" s="19" t="n">
        <f aca="false">ROUND(F1117*G1117,2)</f>
        <v>50.05</v>
      </c>
      <c r="J1117" s="19" t="n">
        <f aca="false">ROUND(F1117*H1117,2)</f>
        <v>28.07</v>
      </c>
      <c r="K1117" s="19" t="n">
        <f aca="false">INDEX(Pricebook!$L$2:$L$1401,MATCH(D1117,Pricebook!$A$2:$A$1401,0))</f>
        <v>7.75</v>
      </c>
      <c r="L1117" s="19" t="n">
        <f aca="false">ROUND(F1117*K1117,2)</f>
        <v>54.25</v>
      </c>
      <c r="M1117" s="24" t="n">
        <f aca="false">DATE(YEAR(C1117),MONTH(C1117),1)</f>
        <v>46113</v>
      </c>
    </row>
    <row r="1118" customFormat="false" ht="15" hidden="false" customHeight="false" outlineLevel="0" collapsed="false">
      <c r="A1118" s="21" t="s">
        <v>3178</v>
      </c>
      <c r="B1118" s="21" t="s">
        <v>3179</v>
      </c>
      <c r="C1118" s="23" t="n">
        <v>46132</v>
      </c>
      <c r="D1118" s="21" t="s">
        <v>2848</v>
      </c>
      <c r="E1118" s="21" t="s">
        <v>2748</v>
      </c>
      <c r="F1118" s="12" t="n">
        <v>7</v>
      </c>
      <c r="G1118" s="19" t="n">
        <v>7.15</v>
      </c>
      <c r="H1118" s="19" t="n">
        <v>4.01</v>
      </c>
      <c r="I1118" s="19" t="n">
        <f aca="false">ROUND(F1118*G1118,2)</f>
        <v>50.05</v>
      </c>
      <c r="J1118" s="19" t="n">
        <f aca="false">ROUND(F1118*H1118,2)</f>
        <v>28.07</v>
      </c>
      <c r="K1118" s="19" t="n">
        <f aca="false">INDEX(Pricebook!$L$2:$L$1401,MATCH(D1118,Pricebook!$A$2:$A$1401,0))</f>
        <v>7.75</v>
      </c>
      <c r="L1118" s="19" t="n">
        <f aca="false">ROUND(F1118*K1118,2)</f>
        <v>54.25</v>
      </c>
      <c r="M1118" s="24" t="n">
        <f aca="false">DATE(YEAR(C1118),MONTH(C1118),1)</f>
        <v>46113</v>
      </c>
    </row>
    <row r="1119" customFormat="false" ht="15" hidden="false" customHeight="false" outlineLevel="0" collapsed="false">
      <c r="A1119" s="21" t="s">
        <v>3178</v>
      </c>
      <c r="B1119" s="21" t="s">
        <v>3179</v>
      </c>
      <c r="C1119" s="23" t="n">
        <v>46132</v>
      </c>
      <c r="D1119" s="21" t="s">
        <v>2519</v>
      </c>
      <c r="E1119" s="21" t="s">
        <v>2466</v>
      </c>
      <c r="F1119" s="12" t="n">
        <v>1</v>
      </c>
      <c r="G1119" s="19" t="n">
        <v>36.7</v>
      </c>
      <c r="H1119" s="19" t="n">
        <v>22.19</v>
      </c>
      <c r="I1119" s="19" t="n">
        <f aca="false">ROUND(F1119*G1119,2)</f>
        <v>36.7</v>
      </c>
      <c r="J1119" s="19" t="n">
        <f aca="false">ROUND(F1119*H1119,2)</f>
        <v>22.19</v>
      </c>
      <c r="K1119" s="19" t="n">
        <f aca="false">INDEX(Pricebook!$L$2:$L$1401,MATCH(D1119,Pricebook!$A$2:$A$1401,0))</f>
        <v>37.95</v>
      </c>
      <c r="L1119" s="19" t="n">
        <f aca="false">ROUND(F1119*K1119,2)</f>
        <v>37.95</v>
      </c>
      <c r="M1119" s="24" t="n">
        <f aca="false">DATE(YEAR(C1119),MONTH(C1119),1)</f>
        <v>46113</v>
      </c>
    </row>
    <row r="1120" customFormat="false" ht="15" hidden="false" customHeight="false" outlineLevel="0" collapsed="false">
      <c r="A1120" s="21" t="s">
        <v>3178</v>
      </c>
      <c r="B1120" s="21" t="s">
        <v>3179</v>
      </c>
      <c r="C1120" s="23" t="n">
        <v>46132</v>
      </c>
      <c r="D1120" s="21" t="s">
        <v>2567</v>
      </c>
      <c r="E1120" s="21" t="s">
        <v>2466</v>
      </c>
      <c r="F1120" s="12" t="n">
        <v>1</v>
      </c>
      <c r="G1120" s="19" t="n">
        <v>92</v>
      </c>
      <c r="H1120" s="19" t="n">
        <v>56.59</v>
      </c>
      <c r="I1120" s="19" t="n">
        <f aca="false">ROUND(F1120*G1120,2)</f>
        <v>92</v>
      </c>
      <c r="J1120" s="19" t="n">
        <f aca="false">ROUND(F1120*H1120,2)</f>
        <v>56.59</v>
      </c>
      <c r="K1120" s="19" t="n">
        <f aca="false">INDEX(Pricebook!$L$2:$L$1401,MATCH(D1120,Pricebook!$A$2:$A$1401,0))</f>
        <v>96.7</v>
      </c>
      <c r="L1120" s="19" t="n">
        <f aca="false">ROUND(F1120*K1120,2)</f>
        <v>96.7</v>
      </c>
      <c r="M1120" s="24" t="n">
        <f aca="false">DATE(YEAR(C1120),MONTH(C1120),1)</f>
        <v>46113</v>
      </c>
    </row>
    <row r="1121" customFormat="false" ht="15" hidden="false" customHeight="false" outlineLevel="0" collapsed="false">
      <c r="A1121" s="21" t="s">
        <v>3178</v>
      </c>
      <c r="B1121" s="21" t="s">
        <v>3179</v>
      </c>
      <c r="C1121" s="23" t="n">
        <v>46132</v>
      </c>
      <c r="D1121" s="21" t="s">
        <v>2519</v>
      </c>
      <c r="E1121" s="21" t="s">
        <v>2466</v>
      </c>
      <c r="F1121" s="12" t="n">
        <v>2</v>
      </c>
      <c r="G1121" s="19" t="n">
        <v>36.7</v>
      </c>
      <c r="H1121" s="19" t="n">
        <v>22.19</v>
      </c>
      <c r="I1121" s="19" t="n">
        <f aca="false">ROUND(F1121*G1121,2)</f>
        <v>73.4</v>
      </c>
      <c r="J1121" s="19" t="n">
        <f aca="false">ROUND(F1121*H1121,2)</f>
        <v>44.38</v>
      </c>
      <c r="K1121" s="19" t="n">
        <f aca="false">INDEX(Pricebook!$L$2:$L$1401,MATCH(D1121,Pricebook!$A$2:$A$1401,0))</f>
        <v>37.95</v>
      </c>
      <c r="L1121" s="19" t="n">
        <f aca="false">ROUND(F1121*K1121,2)</f>
        <v>75.9</v>
      </c>
      <c r="M1121" s="24" t="n">
        <f aca="false">DATE(YEAR(C1121),MONTH(C1121),1)</f>
        <v>46113</v>
      </c>
    </row>
    <row r="1122" customFormat="false" ht="15" hidden="false" customHeight="false" outlineLevel="0" collapsed="false">
      <c r="A1122" s="21" t="s">
        <v>3178</v>
      </c>
      <c r="B1122" s="21" t="s">
        <v>3179</v>
      </c>
      <c r="C1122" s="23" t="n">
        <v>46132</v>
      </c>
      <c r="D1122" s="21" t="s">
        <v>537</v>
      </c>
      <c r="E1122" s="21" t="s">
        <v>366</v>
      </c>
      <c r="F1122" s="12" t="n">
        <v>1</v>
      </c>
      <c r="G1122" s="19" t="n">
        <v>15.15</v>
      </c>
      <c r="H1122" s="19" t="n">
        <v>10.38</v>
      </c>
      <c r="I1122" s="19" t="n">
        <f aca="false">ROUND(F1122*G1122,2)</f>
        <v>15.15</v>
      </c>
      <c r="J1122" s="19" t="n">
        <f aca="false">ROUND(F1122*H1122,2)</f>
        <v>10.38</v>
      </c>
      <c r="K1122" s="19" t="n">
        <f aca="false">INDEX(Pricebook!$L$2:$L$1401,MATCH(D1122,Pricebook!$A$2:$A$1401,0))</f>
        <v>16.3</v>
      </c>
      <c r="L1122" s="19" t="n">
        <f aca="false">ROUND(F1122*K1122,2)</f>
        <v>16.3</v>
      </c>
      <c r="M1122" s="24" t="n">
        <f aca="false">DATE(YEAR(C1122),MONTH(C1122),1)</f>
        <v>46113</v>
      </c>
    </row>
    <row r="1123" customFormat="false" ht="15" hidden="false" customHeight="false" outlineLevel="0" collapsed="false">
      <c r="A1123" s="21" t="s">
        <v>3178</v>
      </c>
      <c r="B1123" s="21" t="s">
        <v>3179</v>
      </c>
      <c r="C1123" s="23" t="n">
        <v>46132</v>
      </c>
      <c r="D1123" s="21" t="s">
        <v>629</v>
      </c>
      <c r="E1123" s="21" t="s">
        <v>366</v>
      </c>
      <c r="F1123" s="12" t="n">
        <v>2</v>
      </c>
      <c r="G1123" s="19" t="n">
        <v>24.2</v>
      </c>
      <c r="H1123" s="19" t="n">
        <v>16.68</v>
      </c>
      <c r="I1123" s="19" t="n">
        <f aca="false">ROUND(F1123*G1123,2)</f>
        <v>48.4</v>
      </c>
      <c r="J1123" s="19" t="n">
        <f aca="false">ROUND(F1123*H1123,2)</f>
        <v>33.36</v>
      </c>
      <c r="K1123" s="19" t="n">
        <f aca="false">INDEX(Pricebook!$L$2:$L$1401,MATCH(D1123,Pricebook!$A$2:$A$1401,0))</f>
        <v>26.15</v>
      </c>
      <c r="L1123" s="19" t="n">
        <f aca="false">ROUND(F1123*K1123,2)</f>
        <v>52.3</v>
      </c>
      <c r="M1123" s="24" t="n">
        <f aca="false">DATE(YEAR(C1123),MONTH(C1123),1)</f>
        <v>46113</v>
      </c>
    </row>
    <row r="1124" customFormat="false" ht="15" hidden="false" customHeight="false" outlineLevel="0" collapsed="false">
      <c r="A1124" s="21" t="s">
        <v>3178</v>
      </c>
      <c r="B1124" s="21" t="s">
        <v>3179</v>
      </c>
      <c r="C1124" s="23" t="n">
        <v>46132</v>
      </c>
      <c r="D1124" s="21" t="s">
        <v>701</v>
      </c>
      <c r="E1124" s="21" t="s">
        <v>366</v>
      </c>
      <c r="F1124" s="12" t="n">
        <v>4</v>
      </c>
      <c r="G1124" s="19" t="n">
        <v>8.95</v>
      </c>
      <c r="H1124" s="19" t="n">
        <v>6.13</v>
      </c>
      <c r="I1124" s="19" t="n">
        <f aca="false">ROUND(F1124*G1124,2)</f>
        <v>35.8</v>
      </c>
      <c r="J1124" s="19" t="n">
        <f aca="false">ROUND(F1124*H1124,2)</f>
        <v>24.52</v>
      </c>
      <c r="K1124" s="19" t="n">
        <f aca="false">INDEX(Pricebook!$L$2:$L$1401,MATCH(D1124,Pricebook!$A$2:$A$1401,0))</f>
        <v>9.65</v>
      </c>
      <c r="L1124" s="19" t="n">
        <f aca="false">ROUND(F1124*K1124,2)</f>
        <v>38.6</v>
      </c>
      <c r="M1124" s="24" t="n">
        <f aca="false">DATE(YEAR(C1124),MONTH(C1124),1)</f>
        <v>46113</v>
      </c>
    </row>
    <row r="1125" customFormat="false" ht="15" hidden="false" customHeight="false" outlineLevel="0" collapsed="false">
      <c r="A1125" s="21" t="s">
        <v>3178</v>
      </c>
      <c r="B1125" s="21" t="s">
        <v>3179</v>
      </c>
      <c r="C1125" s="23" t="n">
        <v>46132</v>
      </c>
      <c r="D1125" s="21" t="s">
        <v>559</v>
      </c>
      <c r="E1125" s="21" t="s">
        <v>366</v>
      </c>
      <c r="F1125" s="12" t="n">
        <v>1</v>
      </c>
      <c r="G1125" s="19" t="n">
        <v>84.65</v>
      </c>
      <c r="H1125" s="19" t="n">
        <v>58.68</v>
      </c>
      <c r="I1125" s="19" t="n">
        <f aca="false">ROUND(F1125*G1125,2)</f>
        <v>84.65</v>
      </c>
      <c r="J1125" s="19" t="n">
        <f aca="false">ROUND(F1125*H1125,2)</f>
        <v>58.68</v>
      </c>
      <c r="K1125" s="19" t="n">
        <f aca="false">INDEX(Pricebook!$L$2:$L$1401,MATCH(D1125,Pricebook!$A$2:$A$1401,0))</f>
        <v>92.05</v>
      </c>
      <c r="L1125" s="19" t="n">
        <f aca="false">ROUND(F1125*K1125,2)</f>
        <v>92.05</v>
      </c>
      <c r="M1125" s="24" t="n">
        <f aca="false">DATE(YEAR(C1125),MONTH(C1125),1)</f>
        <v>46113</v>
      </c>
    </row>
    <row r="1126" customFormat="false" ht="15" hidden="false" customHeight="false" outlineLevel="0" collapsed="false">
      <c r="A1126" s="21" t="s">
        <v>3178</v>
      </c>
      <c r="B1126" s="21" t="s">
        <v>3179</v>
      </c>
      <c r="C1126" s="23" t="n">
        <v>46132</v>
      </c>
      <c r="D1126" s="21" t="s">
        <v>847</v>
      </c>
      <c r="E1126" s="21" t="s">
        <v>366</v>
      </c>
      <c r="F1126" s="12" t="n">
        <v>3</v>
      </c>
      <c r="G1126" s="19" t="n">
        <v>55.85</v>
      </c>
      <c r="H1126" s="19" t="n">
        <v>38.02</v>
      </c>
      <c r="I1126" s="19" t="n">
        <f aca="false">ROUND(F1126*G1126,2)</f>
        <v>167.55</v>
      </c>
      <c r="J1126" s="19" t="n">
        <f aca="false">ROUND(F1126*H1126,2)</f>
        <v>114.06</v>
      </c>
      <c r="K1126" s="19" t="n">
        <f aca="false">INDEX(Pricebook!$L$2:$L$1401,MATCH(D1126,Pricebook!$A$2:$A$1401,0))</f>
        <v>59.65</v>
      </c>
      <c r="L1126" s="19" t="n">
        <f aca="false">ROUND(F1126*K1126,2)</f>
        <v>178.95</v>
      </c>
      <c r="M1126" s="24" t="n">
        <f aca="false">DATE(YEAR(C1126),MONTH(C1126),1)</f>
        <v>46113</v>
      </c>
    </row>
    <row r="1127" customFormat="false" ht="15" hidden="false" customHeight="false" outlineLevel="0" collapsed="false">
      <c r="A1127" s="21" t="s">
        <v>3178</v>
      </c>
      <c r="B1127" s="21" t="s">
        <v>3179</v>
      </c>
      <c r="C1127" s="23" t="n">
        <v>46132</v>
      </c>
      <c r="D1127" s="21" t="s">
        <v>2848</v>
      </c>
      <c r="E1127" s="21" t="s">
        <v>2748</v>
      </c>
      <c r="F1127" s="12" t="n">
        <v>10</v>
      </c>
      <c r="G1127" s="19" t="n">
        <v>7.15</v>
      </c>
      <c r="H1127" s="19" t="n">
        <v>4.01</v>
      </c>
      <c r="I1127" s="19" t="n">
        <f aca="false">ROUND(F1127*G1127,2)</f>
        <v>71.5</v>
      </c>
      <c r="J1127" s="19" t="n">
        <f aca="false">ROUND(F1127*H1127,2)</f>
        <v>40.1</v>
      </c>
      <c r="K1127" s="19" t="n">
        <f aca="false">INDEX(Pricebook!$L$2:$L$1401,MATCH(D1127,Pricebook!$A$2:$A$1401,0))</f>
        <v>7.75</v>
      </c>
      <c r="L1127" s="19" t="n">
        <f aca="false">ROUND(F1127*K1127,2)</f>
        <v>77.5</v>
      </c>
      <c r="M1127" s="24" t="n">
        <f aca="false">DATE(YEAR(C1127),MONTH(C1127),1)</f>
        <v>46113</v>
      </c>
    </row>
    <row r="1128" customFormat="false" ht="15" hidden="false" customHeight="false" outlineLevel="0" collapsed="false">
      <c r="A1128" s="21" t="s">
        <v>3178</v>
      </c>
      <c r="B1128" s="21" t="s">
        <v>3179</v>
      </c>
      <c r="C1128" s="23" t="n">
        <v>46132</v>
      </c>
      <c r="D1128" s="21" t="s">
        <v>2763</v>
      </c>
      <c r="E1128" s="21" t="s">
        <v>2748</v>
      </c>
      <c r="F1128" s="12" t="n">
        <v>6</v>
      </c>
      <c r="G1128" s="19" t="n">
        <v>27.15</v>
      </c>
      <c r="H1128" s="19" t="n">
        <v>16.53</v>
      </c>
      <c r="I1128" s="19" t="n">
        <f aca="false">ROUND(F1128*G1128,2)</f>
        <v>162.9</v>
      </c>
      <c r="J1128" s="19" t="n">
        <f aca="false">ROUND(F1128*H1128,2)</f>
        <v>99.18</v>
      </c>
      <c r="K1128" s="19" t="n">
        <f aca="false">INDEX(Pricebook!$L$2:$L$1401,MATCH(D1128,Pricebook!$A$2:$A$1401,0))</f>
        <v>29.75</v>
      </c>
      <c r="L1128" s="19" t="n">
        <f aca="false">ROUND(F1128*K1128,2)</f>
        <v>178.5</v>
      </c>
      <c r="M1128" s="24" t="n">
        <f aca="false">DATE(YEAR(C1128),MONTH(C1128),1)</f>
        <v>46113</v>
      </c>
    </row>
    <row r="1129" customFormat="false" ht="15" hidden="false" customHeight="false" outlineLevel="0" collapsed="false">
      <c r="A1129" s="21" t="s">
        <v>3178</v>
      </c>
      <c r="B1129" s="21" t="s">
        <v>3179</v>
      </c>
      <c r="C1129" s="23" t="n">
        <v>46132</v>
      </c>
      <c r="D1129" s="21" t="s">
        <v>2944</v>
      </c>
      <c r="E1129" s="21" t="s">
        <v>2748</v>
      </c>
      <c r="F1129" s="12" t="n">
        <v>1</v>
      </c>
      <c r="G1129" s="19" t="n">
        <v>43.3</v>
      </c>
      <c r="H1129" s="19" t="n">
        <v>24.47</v>
      </c>
      <c r="I1129" s="19" t="n">
        <f aca="false">ROUND(F1129*G1129,2)</f>
        <v>43.3</v>
      </c>
      <c r="J1129" s="19" t="n">
        <f aca="false">ROUND(F1129*H1129,2)</f>
        <v>24.47</v>
      </c>
      <c r="K1129" s="19" t="n">
        <f aca="false">INDEX(Pricebook!$L$2:$L$1401,MATCH(D1129,Pricebook!$A$2:$A$1401,0))</f>
        <v>47.2</v>
      </c>
      <c r="L1129" s="19" t="n">
        <f aca="false">ROUND(F1129*K1129,2)</f>
        <v>47.2</v>
      </c>
      <c r="M1129" s="24" t="n">
        <f aca="false">DATE(YEAR(C1129),MONTH(C1129),1)</f>
        <v>46113</v>
      </c>
    </row>
    <row r="1130" customFormat="false" ht="15" hidden="false" customHeight="false" outlineLevel="0" collapsed="false">
      <c r="A1130" s="21" t="s">
        <v>3178</v>
      </c>
      <c r="B1130" s="21" t="s">
        <v>3179</v>
      </c>
      <c r="C1130" s="23" t="n">
        <v>46132</v>
      </c>
      <c r="D1130" s="21" t="s">
        <v>943</v>
      </c>
      <c r="E1130" s="21" t="s">
        <v>366</v>
      </c>
      <c r="F1130" s="12" t="n">
        <v>4</v>
      </c>
      <c r="G1130" s="19" t="n">
        <v>6.5</v>
      </c>
      <c r="H1130" s="19" t="n">
        <v>4.76</v>
      </c>
      <c r="I1130" s="19" t="n">
        <f aca="false">ROUND(F1130*G1130,2)</f>
        <v>26</v>
      </c>
      <c r="J1130" s="19" t="n">
        <f aca="false">ROUND(F1130*H1130,2)</f>
        <v>19.04</v>
      </c>
      <c r="K1130" s="19" t="n">
        <f aca="false">INDEX(Pricebook!$L$2:$L$1401,MATCH(D1130,Pricebook!$A$2:$A$1401,0))</f>
        <v>7.05</v>
      </c>
      <c r="L1130" s="19" t="n">
        <f aca="false">ROUND(F1130*K1130,2)</f>
        <v>28.2</v>
      </c>
      <c r="M1130" s="24" t="n">
        <f aca="false">DATE(YEAR(C1130),MONTH(C1130),1)</f>
        <v>46113</v>
      </c>
    </row>
    <row r="1131" customFormat="false" ht="15" hidden="false" customHeight="false" outlineLevel="0" collapsed="false">
      <c r="A1131" s="21" t="s">
        <v>3178</v>
      </c>
      <c r="B1131" s="21" t="s">
        <v>3179</v>
      </c>
      <c r="C1131" s="23" t="n">
        <v>46132</v>
      </c>
      <c r="D1131" s="21" t="s">
        <v>911</v>
      </c>
      <c r="E1131" s="21" t="s">
        <v>366</v>
      </c>
      <c r="F1131" s="12" t="n">
        <v>1</v>
      </c>
      <c r="G1131" s="19" t="n">
        <v>143.3</v>
      </c>
      <c r="H1131" s="19" t="n">
        <v>99.44</v>
      </c>
      <c r="I1131" s="19" t="n">
        <f aca="false">ROUND(F1131*G1131,2)</f>
        <v>143.3</v>
      </c>
      <c r="J1131" s="19" t="n">
        <f aca="false">ROUND(F1131*H1131,2)</f>
        <v>99.44</v>
      </c>
      <c r="K1131" s="19" t="n">
        <f aca="false">INDEX(Pricebook!$L$2:$L$1401,MATCH(D1131,Pricebook!$A$2:$A$1401,0))</f>
        <v>155.95</v>
      </c>
      <c r="L1131" s="19" t="n">
        <f aca="false">ROUND(F1131*K1131,2)</f>
        <v>155.95</v>
      </c>
      <c r="M1131" s="24" t="n">
        <f aca="false">DATE(YEAR(C1131),MONTH(C1131),1)</f>
        <v>46113</v>
      </c>
    </row>
    <row r="1132" customFormat="false" ht="15" hidden="false" customHeight="false" outlineLevel="0" collapsed="false">
      <c r="A1132" s="21" t="s">
        <v>3178</v>
      </c>
      <c r="B1132" s="21" t="s">
        <v>3179</v>
      </c>
      <c r="C1132" s="23" t="n">
        <v>46132</v>
      </c>
      <c r="D1132" s="21" t="s">
        <v>631</v>
      </c>
      <c r="E1132" s="21" t="s">
        <v>366</v>
      </c>
      <c r="F1132" s="12" t="n">
        <v>3</v>
      </c>
      <c r="G1132" s="19" t="n">
        <v>53.3</v>
      </c>
      <c r="H1132" s="19" t="n">
        <v>36.79</v>
      </c>
      <c r="I1132" s="19" t="n">
        <f aca="false">ROUND(F1132*G1132,2)</f>
        <v>159.9</v>
      </c>
      <c r="J1132" s="19" t="n">
        <f aca="false">ROUND(F1132*H1132,2)</f>
        <v>110.37</v>
      </c>
      <c r="K1132" s="19" t="n">
        <f aca="false">INDEX(Pricebook!$L$2:$L$1401,MATCH(D1132,Pricebook!$A$2:$A$1401,0))</f>
        <v>57.75</v>
      </c>
      <c r="L1132" s="19" t="n">
        <f aca="false">ROUND(F1132*K1132,2)</f>
        <v>173.25</v>
      </c>
      <c r="M1132" s="24" t="n">
        <f aca="false">DATE(YEAR(C1132),MONTH(C1132),1)</f>
        <v>46113</v>
      </c>
    </row>
    <row r="1133" customFormat="false" ht="15" hidden="false" customHeight="false" outlineLevel="0" collapsed="false">
      <c r="A1133" s="21" t="s">
        <v>3178</v>
      </c>
      <c r="B1133" s="21" t="s">
        <v>3179</v>
      </c>
      <c r="C1133" s="23" t="n">
        <v>46132</v>
      </c>
      <c r="D1133" s="21" t="s">
        <v>633</v>
      </c>
      <c r="E1133" s="21" t="s">
        <v>366</v>
      </c>
      <c r="F1133" s="12" t="n">
        <v>3</v>
      </c>
      <c r="G1133" s="19" t="n">
        <v>19.05</v>
      </c>
      <c r="H1133" s="19" t="n">
        <v>12.92</v>
      </c>
      <c r="I1133" s="19" t="n">
        <f aca="false">ROUND(F1133*G1133,2)</f>
        <v>57.15</v>
      </c>
      <c r="J1133" s="19" t="n">
        <f aca="false">ROUND(F1133*H1133,2)</f>
        <v>38.76</v>
      </c>
      <c r="K1133" s="19" t="n">
        <f aca="false">INDEX(Pricebook!$L$2:$L$1401,MATCH(D1133,Pricebook!$A$2:$A$1401,0))</f>
        <v>20.3</v>
      </c>
      <c r="L1133" s="19" t="n">
        <f aca="false">ROUND(F1133*K1133,2)</f>
        <v>60.9</v>
      </c>
      <c r="M1133" s="24" t="n">
        <f aca="false">DATE(YEAR(C1133),MONTH(C1133),1)</f>
        <v>46113</v>
      </c>
    </row>
    <row r="1134" customFormat="false" ht="15" hidden="false" customHeight="false" outlineLevel="0" collapsed="false">
      <c r="A1134" s="21" t="s">
        <v>3178</v>
      </c>
      <c r="B1134" s="21" t="s">
        <v>3179</v>
      </c>
      <c r="C1134" s="23" t="n">
        <v>46132</v>
      </c>
      <c r="D1134" s="21" t="s">
        <v>2533</v>
      </c>
      <c r="E1134" s="21" t="s">
        <v>2466</v>
      </c>
      <c r="F1134" s="12" t="n">
        <v>1</v>
      </c>
      <c r="G1134" s="19" t="n">
        <v>31.2</v>
      </c>
      <c r="H1134" s="19" t="n">
        <v>18.96</v>
      </c>
      <c r="I1134" s="19" t="n">
        <f aca="false">ROUND(F1134*G1134,2)</f>
        <v>31.2</v>
      </c>
      <c r="J1134" s="19" t="n">
        <f aca="false">ROUND(F1134*H1134,2)</f>
        <v>18.96</v>
      </c>
      <c r="K1134" s="19" t="n">
        <f aca="false">INDEX(Pricebook!$L$2:$L$1401,MATCH(D1134,Pricebook!$A$2:$A$1401,0))</f>
        <v>32.4</v>
      </c>
      <c r="L1134" s="19" t="n">
        <f aca="false">ROUND(F1134*K1134,2)</f>
        <v>32.4</v>
      </c>
      <c r="M1134" s="24" t="n">
        <f aca="false">DATE(YEAR(C1134),MONTH(C1134),1)</f>
        <v>46113</v>
      </c>
    </row>
    <row r="1135" customFormat="false" ht="15" hidden="false" customHeight="false" outlineLevel="0" collapsed="false">
      <c r="A1135" s="21" t="s">
        <v>3180</v>
      </c>
      <c r="B1135" s="21" t="s">
        <v>3181</v>
      </c>
      <c r="C1135" s="23" t="n">
        <v>46132</v>
      </c>
      <c r="D1135" s="21" t="s">
        <v>2930</v>
      </c>
      <c r="E1135" s="21" t="s">
        <v>2748</v>
      </c>
      <c r="F1135" s="12" t="n">
        <v>1</v>
      </c>
      <c r="G1135" s="19" t="n">
        <v>15.7</v>
      </c>
      <c r="H1135" s="19" t="n">
        <v>8.8</v>
      </c>
      <c r="I1135" s="19" t="n">
        <f aca="false">ROUND(F1135*G1135,2)</f>
        <v>15.7</v>
      </c>
      <c r="J1135" s="19" t="n">
        <f aca="false">ROUND(F1135*H1135,2)</f>
        <v>8.8</v>
      </c>
      <c r="K1135" s="19" t="n">
        <f aca="false">INDEX(Pricebook!$L$2:$L$1401,MATCH(D1135,Pricebook!$A$2:$A$1401,0))</f>
        <v>17</v>
      </c>
      <c r="L1135" s="19" t="n">
        <f aca="false">ROUND(F1135*K1135,2)</f>
        <v>17</v>
      </c>
      <c r="M1135" s="24" t="n">
        <f aca="false">DATE(YEAR(C1135),MONTH(C1135),1)</f>
        <v>46113</v>
      </c>
    </row>
    <row r="1136" customFormat="false" ht="15" hidden="false" customHeight="false" outlineLevel="0" collapsed="false">
      <c r="A1136" s="21" t="s">
        <v>3180</v>
      </c>
      <c r="B1136" s="21" t="s">
        <v>3181</v>
      </c>
      <c r="C1136" s="23" t="n">
        <v>46132</v>
      </c>
      <c r="D1136" s="21" t="s">
        <v>2854</v>
      </c>
      <c r="E1136" s="21" t="s">
        <v>2748</v>
      </c>
      <c r="F1136" s="12" t="n">
        <v>2</v>
      </c>
      <c r="G1136" s="19" t="n">
        <v>15.1</v>
      </c>
      <c r="H1136" s="19" t="n">
        <v>9.43</v>
      </c>
      <c r="I1136" s="19" t="n">
        <f aca="false">ROUND(F1136*G1136,2)</f>
        <v>30.2</v>
      </c>
      <c r="J1136" s="19" t="n">
        <f aca="false">ROUND(F1136*H1136,2)</f>
        <v>18.86</v>
      </c>
      <c r="K1136" s="19" t="n">
        <f aca="false">INDEX(Pricebook!$L$2:$L$1401,MATCH(D1136,Pricebook!$A$2:$A$1401,0))</f>
        <v>16.4</v>
      </c>
      <c r="L1136" s="19" t="n">
        <f aca="false">ROUND(F1136*K1136,2)</f>
        <v>32.8</v>
      </c>
      <c r="M1136" s="24" t="n">
        <f aca="false">DATE(YEAR(C1136),MONTH(C1136),1)</f>
        <v>46113</v>
      </c>
    </row>
    <row r="1137" customFormat="false" ht="15" hidden="false" customHeight="false" outlineLevel="0" collapsed="false">
      <c r="A1137" s="21" t="s">
        <v>3180</v>
      </c>
      <c r="B1137" s="21" t="s">
        <v>3181</v>
      </c>
      <c r="C1137" s="23" t="n">
        <v>46132</v>
      </c>
      <c r="D1137" s="21" t="s">
        <v>2906</v>
      </c>
      <c r="E1137" s="21" t="s">
        <v>2748</v>
      </c>
      <c r="F1137" s="12" t="n">
        <v>6</v>
      </c>
      <c r="G1137" s="19" t="n">
        <v>2.95</v>
      </c>
      <c r="H1137" s="19" t="n">
        <v>1.67</v>
      </c>
      <c r="I1137" s="19" t="n">
        <f aca="false">ROUND(F1137*G1137,2)</f>
        <v>17.7</v>
      </c>
      <c r="J1137" s="19" t="n">
        <f aca="false">ROUND(F1137*H1137,2)</f>
        <v>10.02</v>
      </c>
      <c r="K1137" s="19" t="n">
        <f aca="false">INDEX(Pricebook!$L$2:$L$1401,MATCH(D1137,Pricebook!$A$2:$A$1401,0))</f>
        <v>3.25</v>
      </c>
      <c r="L1137" s="19" t="n">
        <f aca="false">ROUND(F1137*K1137,2)</f>
        <v>19.5</v>
      </c>
      <c r="M1137" s="24" t="n">
        <f aca="false">DATE(YEAR(C1137),MONTH(C1137),1)</f>
        <v>46113</v>
      </c>
    </row>
    <row r="1138" customFormat="false" ht="15" hidden="false" customHeight="false" outlineLevel="0" collapsed="false">
      <c r="A1138" s="21" t="s">
        <v>3180</v>
      </c>
      <c r="B1138" s="21" t="s">
        <v>3181</v>
      </c>
      <c r="C1138" s="23" t="n">
        <v>46132</v>
      </c>
      <c r="D1138" s="21" t="s">
        <v>2555</v>
      </c>
      <c r="E1138" s="21" t="s">
        <v>2466</v>
      </c>
      <c r="F1138" s="12" t="n">
        <v>2</v>
      </c>
      <c r="G1138" s="19" t="n">
        <v>23.35</v>
      </c>
      <c r="H1138" s="19" t="n">
        <v>14.38</v>
      </c>
      <c r="I1138" s="19" t="n">
        <f aca="false">ROUND(F1138*G1138,2)</f>
        <v>46.7</v>
      </c>
      <c r="J1138" s="19" t="n">
        <f aca="false">ROUND(F1138*H1138,2)</f>
        <v>28.76</v>
      </c>
      <c r="K1138" s="19" t="n">
        <f aca="false">INDEX(Pricebook!$L$2:$L$1401,MATCH(D1138,Pricebook!$A$2:$A$1401,0))</f>
        <v>24.6</v>
      </c>
      <c r="L1138" s="19" t="n">
        <f aca="false">ROUND(F1138*K1138,2)</f>
        <v>49.2</v>
      </c>
      <c r="M1138" s="24" t="n">
        <f aca="false">DATE(YEAR(C1138),MONTH(C1138),1)</f>
        <v>46113</v>
      </c>
    </row>
    <row r="1139" customFormat="false" ht="15" hidden="false" customHeight="false" outlineLevel="0" collapsed="false">
      <c r="A1139" s="21" t="s">
        <v>3180</v>
      </c>
      <c r="B1139" s="21" t="s">
        <v>3181</v>
      </c>
      <c r="C1139" s="23" t="n">
        <v>46132</v>
      </c>
      <c r="D1139" s="21" t="s">
        <v>2493</v>
      </c>
      <c r="E1139" s="21" t="s">
        <v>2466</v>
      </c>
      <c r="F1139" s="12" t="n">
        <v>2</v>
      </c>
      <c r="G1139" s="19" t="n">
        <v>180</v>
      </c>
      <c r="H1139" s="19" t="n">
        <v>108.77</v>
      </c>
      <c r="I1139" s="19" t="n">
        <f aca="false">ROUND(F1139*G1139,2)</f>
        <v>360</v>
      </c>
      <c r="J1139" s="19" t="n">
        <f aca="false">ROUND(F1139*H1139,2)</f>
        <v>217.54</v>
      </c>
      <c r="K1139" s="19" t="n">
        <f aca="false">INDEX(Pricebook!$L$2:$L$1401,MATCH(D1139,Pricebook!$A$2:$A$1401,0))</f>
        <v>185.85</v>
      </c>
      <c r="L1139" s="19" t="n">
        <f aca="false">ROUND(F1139*K1139,2)</f>
        <v>371.7</v>
      </c>
      <c r="M1139" s="24" t="n">
        <f aca="false">DATE(YEAR(C1139),MONTH(C1139),1)</f>
        <v>46113</v>
      </c>
    </row>
    <row r="1140" customFormat="false" ht="15" hidden="false" customHeight="false" outlineLevel="0" collapsed="false">
      <c r="A1140" s="21" t="s">
        <v>3180</v>
      </c>
      <c r="B1140" s="21" t="s">
        <v>3181</v>
      </c>
      <c r="C1140" s="23" t="n">
        <v>46132</v>
      </c>
      <c r="D1140" s="21" t="s">
        <v>685</v>
      </c>
      <c r="E1140" s="21" t="s">
        <v>366</v>
      </c>
      <c r="F1140" s="12" t="n">
        <v>2</v>
      </c>
      <c r="G1140" s="19" t="n">
        <v>53.3</v>
      </c>
      <c r="H1140" s="19" t="n">
        <v>36.77</v>
      </c>
      <c r="I1140" s="19" t="n">
        <f aca="false">ROUND(F1140*G1140,2)</f>
        <v>106.6</v>
      </c>
      <c r="J1140" s="19" t="n">
        <f aca="false">ROUND(F1140*H1140,2)</f>
        <v>73.54</v>
      </c>
      <c r="K1140" s="19" t="n">
        <f aca="false">INDEX(Pricebook!$L$2:$L$1401,MATCH(D1140,Pricebook!$A$2:$A$1401,0))</f>
        <v>57.7</v>
      </c>
      <c r="L1140" s="19" t="n">
        <f aca="false">ROUND(F1140*K1140,2)</f>
        <v>115.4</v>
      </c>
      <c r="M1140" s="24" t="n">
        <f aca="false">DATE(YEAR(C1140),MONTH(C1140),1)</f>
        <v>46113</v>
      </c>
    </row>
    <row r="1141" customFormat="false" ht="15" hidden="false" customHeight="false" outlineLevel="0" collapsed="false">
      <c r="A1141" s="21" t="s">
        <v>3180</v>
      </c>
      <c r="B1141" s="21" t="s">
        <v>3181</v>
      </c>
      <c r="C1141" s="23" t="n">
        <v>46132</v>
      </c>
      <c r="D1141" s="21" t="s">
        <v>2772</v>
      </c>
      <c r="E1141" s="21" t="s">
        <v>2748</v>
      </c>
      <c r="F1141" s="12" t="n">
        <v>5</v>
      </c>
      <c r="G1141" s="19" t="n">
        <v>21.75</v>
      </c>
      <c r="H1141" s="19" t="n">
        <v>13.26</v>
      </c>
      <c r="I1141" s="19" t="n">
        <f aca="false">ROUND(F1141*G1141,2)</f>
        <v>108.75</v>
      </c>
      <c r="J1141" s="19" t="n">
        <f aca="false">ROUND(F1141*H1141,2)</f>
        <v>66.3</v>
      </c>
      <c r="K1141" s="19" t="n">
        <f aca="false">INDEX(Pricebook!$L$2:$L$1401,MATCH(D1141,Pricebook!$A$2:$A$1401,0))</f>
        <v>23.85</v>
      </c>
      <c r="L1141" s="19" t="n">
        <f aca="false">ROUND(F1141*K1141,2)</f>
        <v>119.25</v>
      </c>
      <c r="M1141" s="24" t="n">
        <f aca="false">DATE(YEAR(C1141),MONTH(C1141),1)</f>
        <v>46113</v>
      </c>
    </row>
    <row r="1142" customFormat="false" ht="15" hidden="false" customHeight="false" outlineLevel="0" collapsed="false">
      <c r="A1142" s="21" t="s">
        <v>3180</v>
      </c>
      <c r="B1142" s="21" t="s">
        <v>3181</v>
      </c>
      <c r="C1142" s="23" t="n">
        <v>46132</v>
      </c>
      <c r="D1142" s="21" t="s">
        <v>2511</v>
      </c>
      <c r="E1142" s="21" t="s">
        <v>2466</v>
      </c>
      <c r="F1142" s="12" t="n">
        <v>2</v>
      </c>
      <c r="G1142" s="19" t="n">
        <v>77.85</v>
      </c>
      <c r="H1142" s="19" t="n">
        <v>51.81</v>
      </c>
      <c r="I1142" s="19" t="n">
        <f aca="false">ROUND(F1142*G1142,2)</f>
        <v>155.7</v>
      </c>
      <c r="J1142" s="19" t="n">
        <f aca="false">ROUND(F1142*H1142,2)</f>
        <v>103.62</v>
      </c>
      <c r="K1142" s="19" t="n">
        <f aca="false">INDEX(Pricebook!$L$2:$L$1401,MATCH(D1142,Pricebook!$A$2:$A$1401,0))</f>
        <v>81.75</v>
      </c>
      <c r="L1142" s="19" t="n">
        <f aca="false">ROUND(F1142*K1142,2)</f>
        <v>163.5</v>
      </c>
      <c r="M1142" s="24" t="n">
        <f aca="false">DATE(YEAR(C1142),MONTH(C1142),1)</f>
        <v>46113</v>
      </c>
    </row>
    <row r="1143" customFormat="false" ht="15" hidden="false" customHeight="false" outlineLevel="0" collapsed="false">
      <c r="A1143" s="21" t="s">
        <v>3180</v>
      </c>
      <c r="B1143" s="21" t="s">
        <v>3181</v>
      </c>
      <c r="C1143" s="23" t="n">
        <v>46132</v>
      </c>
      <c r="D1143" s="21" t="s">
        <v>2464</v>
      </c>
      <c r="E1143" s="21" t="s">
        <v>2466</v>
      </c>
      <c r="F1143" s="12" t="n">
        <v>4</v>
      </c>
      <c r="G1143" s="19" t="n">
        <v>31.2</v>
      </c>
      <c r="H1143" s="19" t="n">
        <v>19.01</v>
      </c>
      <c r="I1143" s="19" t="n">
        <f aca="false">ROUND(F1143*G1143,2)</f>
        <v>124.8</v>
      </c>
      <c r="J1143" s="19" t="n">
        <f aca="false">ROUND(F1143*H1143,2)</f>
        <v>76.04</v>
      </c>
      <c r="K1143" s="19" t="n">
        <f aca="false">INDEX(Pricebook!$L$2:$L$1401,MATCH(D1143,Pricebook!$A$2:$A$1401,0))</f>
        <v>32.5</v>
      </c>
      <c r="L1143" s="19" t="n">
        <f aca="false">ROUND(F1143*K1143,2)</f>
        <v>130</v>
      </c>
      <c r="M1143" s="24" t="n">
        <f aca="false">DATE(YEAR(C1143),MONTH(C1143),1)</f>
        <v>46113</v>
      </c>
    </row>
    <row r="1144" customFormat="false" ht="15" hidden="false" customHeight="false" outlineLevel="0" collapsed="false">
      <c r="A1144" s="21" t="s">
        <v>3180</v>
      </c>
      <c r="B1144" s="21" t="s">
        <v>3181</v>
      </c>
      <c r="C1144" s="23" t="n">
        <v>46132</v>
      </c>
      <c r="D1144" s="21" t="s">
        <v>2533</v>
      </c>
      <c r="E1144" s="21" t="s">
        <v>2466</v>
      </c>
      <c r="F1144" s="12" t="n">
        <v>4</v>
      </c>
      <c r="G1144" s="19" t="n">
        <v>31.2</v>
      </c>
      <c r="H1144" s="19" t="n">
        <v>18.96</v>
      </c>
      <c r="I1144" s="19" t="n">
        <f aca="false">ROUND(F1144*G1144,2)</f>
        <v>124.8</v>
      </c>
      <c r="J1144" s="19" t="n">
        <f aca="false">ROUND(F1144*H1144,2)</f>
        <v>75.84</v>
      </c>
      <c r="K1144" s="19" t="n">
        <f aca="false">INDEX(Pricebook!$L$2:$L$1401,MATCH(D1144,Pricebook!$A$2:$A$1401,0))</f>
        <v>32.4</v>
      </c>
      <c r="L1144" s="19" t="n">
        <f aca="false">ROUND(F1144*K1144,2)</f>
        <v>129.6</v>
      </c>
      <c r="M1144" s="24" t="n">
        <f aca="false">DATE(YEAR(C1144),MONTH(C1144),1)</f>
        <v>46113</v>
      </c>
    </row>
    <row r="1145" customFormat="false" ht="15" hidden="false" customHeight="false" outlineLevel="0" collapsed="false">
      <c r="A1145" s="21" t="s">
        <v>3180</v>
      </c>
      <c r="B1145" s="21" t="s">
        <v>3181</v>
      </c>
      <c r="C1145" s="23" t="n">
        <v>46132</v>
      </c>
      <c r="D1145" s="21" t="s">
        <v>567</v>
      </c>
      <c r="E1145" s="21" t="s">
        <v>366</v>
      </c>
      <c r="F1145" s="12" t="n">
        <v>4</v>
      </c>
      <c r="G1145" s="19" t="n">
        <v>7.35</v>
      </c>
      <c r="H1145" s="19" t="n">
        <v>5.29</v>
      </c>
      <c r="I1145" s="19" t="n">
        <f aca="false">ROUND(F1145*G1145,2)</f>
        <v>29.4</v>
      </c>
      <c r="J1145" s="19" t="n">
        <f aca="false">ROUND(F1145*H1145,2)</f>
        <v>21.16</v>
      </c>
      <c r="K1145" s="19" t="n">
        <f aca="false">INDEX(Pricebook!$L$2:$L$1401,MATCH(D1145,Pricebook!$A$2:$A$1401,0))</f>
        <v>7.85</v>
      </c>
      <c r="L1145" s="19" t="n">
        <f aca="false">ROUND(F1145*K1145,2)</f>
        <v>31.4</v>
      </c>
      <c r="M1145" s="24" t="n">
        <f aca="false">DATE(YEAR(C1145),MONTH(C1145),1)</f>
        <v>46113</v>
      </c>
    </row>
    <row r="1146" customFormat="false" ht="15" hidden="false" customHeight="false" outlineLevel="0" collapsed="false">
      <c r="A1146" s="21" t="s">
        <v>3180</v>
      </c>
      <c r="B1146" s="21" t="s">
        <v>3181</v>
      </c>
      <c r="C1146" s="23" t="n">
        <v>46132</v>
      </c>
      <c r="D1146" s="21" t="s">
        <v>2503</v>
      </c>
      <c r="E1146" s="21" t="s">
        <v>2466</v>
      </c>
      <c r="F1146" s="12" t="n">
        <v>1</v>
      </c>
      <c r="G1146" s="19" t="n">
        <v>163.35</v>
      </c>
      <c r="H1146" s="19" t="n">
        <v>99.56</v>
      </c>
      <c r="I1146" s="19" t="n">
        <f aca="false">ROUND(F1146*G1146,2)</f>
        <v>163.35</v>
      </c>
      <c r="J1146" s="19" t="n">
        <f aca="false">ROUND(F1146*H1146,2)</f>
        <v>99.56</v>
      </c>
      <c r="K1146" s="19" t="n">
        <f aca="false">INDEX(Pricebook!$L$2:$L$1401,MATCH(D1146,Pricebook!$A$2:$A$1401,0))</f>
        <v>170.15</v>
      </c>
      <c r="L1146" s="19" t="n">
        <f aca="false">ROUND(F1146*K1146,2)</f>
        <v>170.15</v>
      </c>
      <c r="M1146" s="24" t="n">
        <f aca="false">DATE(YEAR(C1146),MONTH(C1146),1)</f>
        <v>46113</v>
      </c>
    </row>
    <row r="1147" customFormat="false" ht="15" hidden="false" customHeight="false" outlineLevel="0" collapsed="false">
      <c r="A1147" s="21" t="s">
        <v>3180</v>
      </c>
      <c r="B1147" s="21" t="s">
        <v>3181</v>
      </c>
      <c r="C1147" s="23" t="n">
        <v>46132</v>
      </c>
      <c r="D1147" s="21" t="s">
        <v>521</v>
      </c>
      <c r="E1147" s="21" t="s">
        <v>366</v>
      </c>
      <c r="F1147" s="12" t="n">
        <v>1</v>
      </c>
      <c r="G1147" s="19" t="n">
        <v>12.55</v>
      </c>
      <c r="H1147" s="19" t="n">
        <v>8.7</v>
      </c>
      <c r="I1147" s="19" t="n">
        <f aca="false">ROUND(F1147*G1147,2)</f>
        <v>12.55</v>
      </c>
      <c r="J1147" s="19" t="n">
        <f aca="false">ROUND(F1147*H1147,2)</f>
        <v>8.7</v>
      </c>
      <c r="K1147" s="19" t="n">
        <f aca="false">INDEX(Pricebook!$L$2:$L$1401,MATCH(D1147,Pricebook!$A$2:$A$1401,0))</f>
        <v>13.65</v>
      </c>
      <c r="L1147" s="19" t="n">
        <f aca="false">ROUND(F1147*K1147,2)</f>
        <v>13.65</v>
      </c>
      <c r="M1147" s="24" t="n">
        <f aca="false">DATE(YEAR(C1147),MONTH(C1147),1)</f>
        <v>46113</v>
      </c>
    </row>
    <row r="1148" customFormat="false" ht="15" hidden="false" customHeight="false" outlineLevel="0" collapsed="false">
      <c r="A1148" s="21" t="s">
        <v>3180</v>
      </c>
      <c r="B1148" s="21" t="s">
        <v>3181</v>
      </c>
      <c r="C1148" s="23" t="n">
        <v>46132</v>
      </c>
      <c r="D1148" s="21" t="s">
        <v>2527</v>
      </c>
      <c r="E1148" s="21" t="s">
        <v>2466</v>
      </c>
      <c r="F1148" s="12" t="n">
        <v>1</v>
      </c>
      <c r="G1148" s="19" t="n">
        <v>111.2</v>
      </c>
      <c r="H1148" s="19" t="n">
        <v>68.18</v>
      </c>
      <c r="I1148" s="19" t="n">
        <f aca="false">ROUND(F1148*G1148,2)</f>
        <v>111.2</v>
      </c>
      <c r="J1148" s="19" t="n">
        <f aca="false">ROUND(F1148*H1148,2)</f>
        <v>68.18</v>
      </c>
      <c r="K1148" s="19" t="n">
        <f aca="false">INDEX(Pricebook!$L$2:$L$1401,MATCH(D1148,Pricebook!$A$2:$A$1401,0))</f>
        <v>116.5</v>
      </c>
      <c r="L1148" s="19" t="n">
        <f aca="false">ROUND(F1148*K1148,2)</f>
        <v>116.5</v>
      </c>
      <c r="M1148" s="24" t="n">
        <f aca="false">DATE(YEAR(C1148),MONTH(C1148),1)</f>
        <v>46113</v>
      </c>
    </row>
    <row r="1149" customFormat="false" ht="15" hidden="false" customHeight="false" outlineLevel="0" collapsed="false">
      <c r="A1149" s="21" t="s">
        <v>3180</v>
      </c>
      <c r="B1149" s="21" t="s">
        <v>3181</v>
      </c>
      <c r="C1149" s="23" t="n">
        <v>46132</v>
      </c>
      <c r="D1149" s="21" t="s">
        <v>2509</v>
      </c>
      <c r="E1149" s="21" t="s">
        <v>2466</v>
      </c>
      <c r="F1149" s="12" t="n">
        <v>7</v>
      </c>
      <c r="G1149" s="19" t="n">
        <v>7.3</v>
      </c>
      <c r="H1149" s="19" t="n">
        <v>4.47</v>
      </c>
      <c r="I1149" s="19" t="n">
        <f aca="false">ROUND(F1149*G1149,2)</f>
        <v>51.1</v>
      </c>
      <c r="J1149" s="19" t="n">
        <f aca="false">ROUND(F1149*H1149,2)</f>
        <v>31.29</v>
      </c>
      <c r="K1149" s="19" t="n">
        <f aca="false">INDEX(Pricebook!$L$2:$L$1401,MATCH(D1149,Pricebook!$A$2:$A$1401,0))</f>
        <v>7.65</v>
      </c>
      <c r="L1149" s="19" t="n">
        <f aca="false">ROUND(F1149*K1149,2)</f>
        <v>53.55</v>
      </c>
      <c r="M1149" s="24" t="n">
        <f aca="false">DATE(YEAR(C1149),MONTH(C1149),1)</f>
        <v>46113</v>
      </c>
    </row>
    <row r="1150" customFormat="false" ht="15" hidden="false" customHeight="false" outlineLevel="0" collapsed="false">
      <c r="A1150" s="21" t="s">
        <v>3180</v>
      </c>
      <c r="B1150" s="21" t="s">
        <v>3181</v>
      </c>
      <c r="C1150" s="23" t="n">
        <v>46132</v>
      </c>
      <c r="D1150" s="21" t="s">
        <v>821</v>
      </c>
      <c r="E1150" s="21" t="s">
        <v>366</v>
      </c>
      <c r="F1150" s="12" t="n">
        <v>2</v>
      </c>
      <c r="G1150" s="19" t="n">
        <v>92.7</v>
      </c>
      <c r="H1150" s="19" t="n">
        <v>63.52</v>
      </c>
      <c r="I1150" s="19" t="n">
        <f aca="false">ROUND(F1150*G1150,2)</f>
        <v>185.4</v>
      </c>
      <c r="J1150" s="19" t="n">
        <f aca="false">ROUND(F1150*H1150,2)</f>
        <v>127.04</v>
      </c>
      <c r="K1150" s="19" t="n">
        <f aca="false">INDEX(Pricebook!$L$2:$L$1401,MATCH(D1150,Pricebook!$A$2:$A$1401,0))</f>
        <v>99.6</v>
      </c>
      <c r="L1150" s="19" t="n">
        <f aca="false">ROUND(F1150*K1150,2)</f>
        <v>199.2</v>
      </c>
      <c r="M1150" s="24" t="n">
        <f aca="false">DATE(YEAR(C1150),MONTH(C1150),1)</f>
        <v>46113</v>
      </c>
    </row>
    <row r="1151" customFormat="false" ht="15" hidden="false" customHeight="false" outlineLevel="0" collapsed="false">
      <c r="A1151" s="21" t="s">
        <v>3180</v>
      </c>
      <c r="B1151" s="21" t="s">
        <v>3181</v>
      </c>
      <c r="C1151" s="23" t="n">
        <v>46132</v>
      </c>
      <c r="D1151" s="21" t="s">
        <v>2946</v>
      </c>
      <c r="E1151" s="21" t="s">
        <v>2748</v>
      </c>
      <c r="F1151" s="12" t="n">
        <v>2</v>
      </c>
      <c r="G1151" s="19" t="n">
        <v>9.3</v>
      </c>
      <c r="H1151" s="19" t="n">
        <v>5.22</v>
      </c>
      <c r="I1151" s="19" t="n">
        <f aca="false">ROUND(F1151*G1151,2)</f>
        <v>18.6</v>
      </c>
      <c r="J1151" s="19" t="n">
        <f aca="false">ROUND(F1151*H1151,2)</f>
        <v>10.44</v>
      </c>
      <c r="K1151" s="19" t="n">
        <f aca="false">INDEX(Pricebook!$L$2:$L$1401,MATCH(D1151,Pricebook!$A$2:$A$1401,0))</f>
        <v>10.1</v>
      </c>
      <c r="L1151" s="19" t="n">
        <f aca="false">ROUND(F1151*K1151,2)</f>
        <v>20.2</v>
      </c>
      <c r="M1151" s="24" t="n">
        <f aca="false">DATE(YEAR(C1151),MONTH(C1151),1)</f>
        <v>46113</v>
      </c>
    </row>
    <row r="1152" customFormat="false" ht="15" hidden="false" customHeight="false" outlineLevel="0" collapsed="false">
      <c r="A1152" s="21" t="s">
        <v>3182</v>
      </c>
      <c r="B1152" s="21" t="s">
        <v>3141</v>
      </c>
      <c r="C1152" s="23" t="n">
        <v>46132</v>
      </c>
      <c r="D1152" s="21" t="s">
        <v>2876</v>
      </c>
      <c r="E1152" s="21" t="s">
        <v>2748</v>
      </c>
      <c r="F1152" s="12" t="n">
        <v>5</v>
      </c>
      <c r="G1152" s="19" t="n">
        <v>3.4</v>
      </c>
      <c r="H1152" s="19" t="n">
        <v>1.91</v>
      </c>
      <c r="I1152" s="19" t="n">
        <f aca="false">ROUND(F1152*G1152,2)</f>
        <v>17</v>
      </c>
      <c r="J1152" s="19" t="n">
        <f aca="false">ROUND(F1152*H1152,2)</f>
        <v>9.55</v>
      </c>
      <c r="K1152" s="19" t="n">
        <f aca="false">INDEX(Pricebook!$L$2:$L$1401,MATCH(D1152,Pricebook!$A$2:$A$1401,0))</f>
        <v>3.7</v>
      </c>
      <c r="L1152" s="19" t="n">
        <f aca="false">ROUND(F1152*K1152,2)</f>
        <v>18.5</v>
      </c>
      <c r="M1152" s="24" t="n">
        <f aca="false">DATE(YEAR(C1152),MONTH(C1152),1)</f>
        <v>46113</v>
      </c>
    </row>
    <row r="1153" customFormat="false" ht="15" hidden="false" customHeight="false" outlineLevel="0" collapsed="false">
      <c r="A1153" s="21" t="s">
        <v>3182</v>
      </c>
      <c r="B1153" s="21" t="s">
        <v>3141</v>
      </c>
      <c r="C1153" s="23" t="n">
        <v>46132</v>
      </c>
      <c r="D1153" s="21" t="s">
        <v>2880</v>
      </c>
      <c r="E1153" s="21" t="s">
        <v>2748</v>
      </c>
      <c r="F1153" s="12" t="n">
        <v>6</v>
      </c>
      <c r="G1153" s="19" t="n">
        <v>18.4</v>
      </c>
      <c r="H1153" s="19" t="n">
        <v>10.35</v>
      </c>
      <c r="I1153" s="19" t="n">
        <f aca="false">ROUND(F1153*G1153,2)</f>
        <v>110.4</v>
      </c>
      <c r="J1153" s="19" t="n">
        <f aca="false">ROUND(F1153*H1153,2)</f>
        <v>62.1</v>
      </c>
      <c r="K1153" s="19" t="n">
        <f aca="false">INDEX(Pricebook!$L$2:$L$1401,MATCH(D1153,Pricebook!$A$2:$A$1401,0))</f>
        <v>20</v>
      </c>
      <c r="L1153" s="19" t="n">
        <f aca="false">ROUND(F1153*K1153,2)</f>
        <v>120</v>
      </c>
      <c r="M1153" s="24" t="n">
        <f aca="false">DATE(YEAR(C1153),MONTH(C1153),1)</f>
        <v>46113</v>
      </c>
    </row>
    <row r="1154" customFormat="false" ht="15" hidden="false" customHeight="false" outlineLevel="0" collapsed="false">
      <c r="A1154" s="21" t="s">
        <v>3182</v>
      </c>
      <c r="B1154" s="21" t="s">
        <v>3141</v>
      </c>
      <c r="C1154" s="23" t="n">
        <v>46132</v>
      </c>
      <c r="D1154" s="21" t="s">
        <v>723</v>
      </c>
      <c r="E1154" s="21" t="s">
        <v>366</v>
      </c>
      <c r="F1154" s="12" t="n">
        <v>1</v>
      </c>
      <c r="G1154" s="19" t="n">
        <v>257.5</v>
      </c>
      <c r="H1154" s="19" t="n">
        <v>177.49</v>
      </c>
      <c r="I1154" s="19" t="n">
        <f aca="false">ROUND(F1154*G1154,2)</f>
        <v>257.5</v>
      </c>
      <c r="J1154" s="19" t="n">
        <f aca="false">ROUND(F1154*H1154,2)</f>
        <v>177.49</v>
      </c>
      <c r="K1154" s="19" t="n">
        <f aca="false">INDEX(Pricebook!$L$2:$L$1401,MATCH(D1154,Pricebook!$A$2:$A$1401,0))</f>
        <v>278.35</v>
      </c>
      <c r="L1154" s="19" t="n">
        <f aca="false">ROUND(F1154*K1154,2)</f>
        <v>278.35</v>
      </c>
      <c r="M1154" s="24" t="n">
        <f aca="false">DATE(YEAR(C1154),MONTH(C1154),1)</f>
        <v>46113</v>
      </c>
    </row>
    <row r="1155" customFormat="false" ht="15" hidden="false" customHeight="false" outlineLevel="0" collapsed="false">
      <c r="A1155" s="21" t="s">
        <v>3182</v>
      </c>
      <c r="B1155" s="21" t="s">
        <v>3141</v>
      </c>
      <c r="C1155" s="23" t="n">
        <v>46132</v>
      </c>
      <c r="D1155" s="21" t="s">
        <v>2757</v>
      </c>
      <c r="E1155" s="21" t="s">
        <v>2748</v>
      </c>
      <c r="F1155" s="12" t="n">
        <v>1</v>
      </c>
      <c r="G1155" s="19" t="n">
        <v>34.4</v>
      </c>
      <c r="H1155" s="19" t="n">
        <v>19.29</v>
      </c>
      <c r="I1155" s="19" t="n">
        <f aca="false">ROUND(F1155*G1155,2)</f>
        <v>34.4</v>
      </c>
      <c r="J1155" s="19" t="n">
        <f aca="false">ROUND(F1155*H1155,2)</f>
        <v>19.29</v>
      </c>
      <c r="K1155" s="19" t="n">
        <f aca="false">INDEX(Pricebook!$L$2:$L$1401,MATCH(D1155,Pricebook!$A$2:$A$1401,0))</f>
        <v>37.2</v>
      </c>
      <c r="L1155" s="19" t="n">
        <f aca="false">ROUND(F1155*K1155,2)</f>
        <v>37.2</v>
      </c>
      <c r="M1155" s="24" t="n">
        <f aca="false">DATE(YEAR(C1155),MONTH(C1155),1)</f>
        <v>46113</v>
      </c>
    </row>
    <row r="1156" customFormat="false" ht="15" hidden="false" customHeight="false" outlineLevel="0" collapsed="false">
      <c r="A1156" s="21" t="s">
        <v>3182</v>
      </c>
      <c r="B1156" s="21" t="s">
        <v>3141</v>
      </c>
      <c r="C1156" s="23" t="n">
        <v>46132</v>
      </c>
      <c r="D1156" s="21" t="s">
        <v>2770</v>
      </c>
      <c r="E1156" s="21" t="s">
        <v>2748</v>
      </c>
      <c r="F1156" s="12" t="n">
        <v>3</v>
      </c>
      <c r="G1156" s="19" t="n">
        <v>3.4</v>
      </c>
      <c r="H1156" s="19" t="n">
        <v>2.24</v>
      </c>
      <c r="I1156" s="19" t="n">
        <f aca="false">ROUND(F1156*G1156,2)</f>
        <v>10.2</v>
      </c>
      <c r="J1156" s="19" t="n">
        <f aca="false">ROUND(F1156*H1156,2)</f>
        <v>6.72</v>
      </c>
      <c r="K1156" s="19" t="n">
        <f aca="false">INDEX(Pricebook!$L$2:$L$1401,MATCH(D1156,Pricebook!$A$2:$A$1401,0))</f>
        <v>3.7</v>
      </c>
      <c r="L1156" s="19" t="n">
        <f aca="false">ROUND(F1156*K1156,2)</f>
        <v>11.1</v>
      </c>
      <c r="M1156" s="24" t="n">
        <f aca="false">DATE(YEAR(C1156),MONTH(C1156),1)</f>
        <v>46113</v>
      </c>
    </row>
    <row r="1157" customFormat="false" ht="15" hidden="false" customHeight="false" outlineLevel="0" collapsed="false">
      <c r="A1157" s="21" t="s">
        <v>3183</v>
      </c>
      <c r="B1157" s="21" t="s">
        <v>3184</v>
      </c>
      <c r="C1157" s="23" t="n">
        <v>46132</v>
      </c>
      <c r="D1157" s="21" t="s">
        <v>2724</v>
      </c>
      <c r="E1157" s="21" t="s">
        <v>2587</v>
      </c>
      <c r="F1157" s="12" t="n">
        <v>2</v>
      </c>
      <c r="G1157" s="19" t="n">
        <v>250.45</v>
      </c>
      <c r="H1157" s="19" t="n">
        <v>158.72</v>
      </c>
      <c r="I1157" s="19" t="n">
        <f aca="false">ROUND(F1157*G1157,2)</f>
        <v>500.9</v>
      </c>
      <c r="J1157" s="19" t="n">
        <f aca="false">ROUND(F1157*H1157,2)</f>
        <v>317.44</v>
      </c>
      <c r="K1157" s="19" t="n">
        <f aca="false">INDEX(Pricebook!$L$2:$L$1401,MATCH(D1157,Pricebook!$A$2:$A$1401,0))</f>
        <v>270.3</v>
      </c>
      <c r="L1157" s="19" t="n">
        <f aca="false">ROUND(F1157*K1157,2)</f>
        <v>540.6</v>
      </c>
      <c r="M1157" s="24" t="n">
        <f aca="false">DATE(YEAR(C1157),MONTH(C1157),1)</f>
        <v>46113</v>
      </c>
    </row>
    <row r="1158" customFormat="false" ht="15" hidden="false" customHeight="false" outlineLevel="0" collapsed="false">
      <c r="A1158" s="21" t="s">
        <v>3183</v>
      </c>
      <c r="B1158" s="21" t="s">
        <v>3184</v>
      </c>
      <c r="C1158" s="23" t="n">
        <v>46132</v>
      </c>
      <c r="D1158" s="21" t="s">
        <v>2402</v>
      </c>
      <c r="E1158" s="21" t="s">
        <v>2202</v>
      </c>
      <c r="F1158" s="12" t="n">
        <v>2</v>
      </c>
      <c r="G1158" s="19" t="n">
        <v>67</v>
      </c>
      <c r="H1158" s="19" t="n">
        <v>44.74</v>
      </c>
      <c r="I1158" s="19" t="n">
        <f aca="false">ROUND(F1158*G1158,2)</f>
        <v>134</v>
      </c>
      <c r="J1158" s="19" t="n">
        <f aca="false">ROUND(F1158*H1158,2)</f>
        <v>89.48</v>
      </c>
      <c r="K1158" s="19" t="n">
        <f aca="false">INDEX(Pricebook!$L$2:$L$1401,MATCH(D1158,Pricebook!$A$2:$A$1401,0))</f>
        <v>70.9</v>
      </c>
      <c r="L1158" s="19" t="n">
        <f aca="false">ROUND(F1158*K1158,2)</f>
        <v>141.8</v>
      </c>
      <c r="M1158" s="24" t="n">
        <f aca="false">DATE(YEAR(C1158),MONTH(C1158),1)</f>
        <v>46113</v>
      </c>
    </row>
    <row r="1159" customFormat="false" ht="15" hidden="false" customHeight="false" outlineLevel="0" collapsed="false">
      <c r="A1159" s="21" t="s">
        <v>3183</v>
      </c>
      <c r="B1159" s="21" t="s">
        <v>3184</v>
      </c>
      <c r="C1159" s="23" t="n">
        <v>46132</v>
      </c>
      <c r="D1159" s="21" t="s">
        <v>2732</v>
      </c>
      <c r="E1159" s="21" t="s">
        <v>2587</v>
      </c>
      <c r="F1159" s="12" t="n">
        <v>5</v>
      </c>
      <c r="G1159" s="19" t="n">
        <v>13.95</v>
      </c>
      <c r="H1159" s="19" t="n">
        <v>8.72</v>
      </c>
      <c r="I1159" s="19" t="n">
        <f aca="false">ROUND(F1159*G1159,2)</f>
        <v>69.75</v>
      </c>
      <c r="J1159" s="19" t="n">
        <f aca="false">ROUND(F1159*H1159,2)</f>
        <v>43.6</v>
      </c>
      <c r="K1159" s="19" t="n">
        <f aca="false">INDEX(Pricebook!$L$2:$L$1401,MATCH(D1159,Pricebook!$A$2:$A$1401,0))</f>
        <v>14.85</v>
      </c>
      <c r="L1159" s="19" t="n">
        <f aca="false">ROUND(F1159*K1159,2)</f>
        <v>74.25</v>
      </c>
      <c r="M1159" s="24" t="n">
        <f aca="false">DATE(YEAR(C1159),MONTH(C1159),1)</f>
        <v>46113</v>
      </c>
    </row>
    <row r="1160" customFormat="false" ht="15" hidden="false" customHeight="false" outlineLevel="0" collapsed="false">
      <c r="A1160" s="21" t="s">
        <v>3183</v>
      </c>
      <c r="B1160" s="21" t="s">
        <v>3184</v>
      </c>
      <c r="C1160" s="23" t="n">
        <v>46132</v>
      </c>
      <c r="D1160" s="21" t="s">
        <v>1727</v>
      </c>
      <c r="E1160" s="21" t="s">
        <v>1452</v>
      </c>
      <c r="F1160" s="12" t="n">
        <v>9</v>
      </c>
      <c r="G1160" s="19" t="n">
        <v>95.9</v>
      </c>
      <c r="H1160" s="19" t="n">
        <v>65.71</v>
      </c>
      <c r="I1160" s="19" t="n">
        <f aca="false">ROUND(F1160*G1160,2)</f>
        <v>863.1</v>
      </c>
      <c r="J1160" s="19" t="n">
        <f aca="false">ROUND(F1160*H1160,2)</f>
        <v>591.39</v>
      </c>
      <c r="K1160" s="19" t="n">
        <f aca="false">INDEX(Pricebook!$L$2:$L$1401,MATCH(D1160,Pricebook!$A$2:$A$1401,0))</f>
        <v>98.6</v>
      </c>
      <c r="L1160" s="19" t="n">
        <f aca="false">ROUND(F1160*K1160,2)</f>
        <v>887.4</v>
      </c>
      <c r="M1160" s="24" t="n">
        <f aca="false">DATE(YEAR(C1160),MONTH(C1160),1)</f>
        <v>46113</v>
      </c>
    </row>
    <row r="1161" customFormat="false" ht="15" hidden="false" customHeight="false" outlineLevel="0" collapsed="false">
      <c r="A1161" s="21" t="s">
        <v>3183</v>
      </c>
      <c r="B1161" s="21" t="s">
        <v>3184</v>
      </c>
      <c r="C1161" s="23" t="n">
        <v>46132</v>
      </c>
      <c r="D1161" s="21" t="s">
        <v>715</v>
      </c>
      <c r="E1161" s="21" t="s">
        <v>366</v>
      </c>
      <c r="F1161" s="12" t="n">
        <v>1</v>
      </c>
      <c r="G1161" s="19" t="n">
        <v>250.95</v>
      </c>
      <c r="H1161" s="19" t="n">
        <v>199.17</v>
      </c>
      <c r="I1161" s="19" t="n">
        <f aca="false">ROUND(F1161*G1161,2)</f>
        <v>250.95</v>
      </c>
      <c r="J1161" s="19" t="n">
        <f aca="false">ROUND(F1161*H1161,2)</f>
        <v>199.17</v>
      </c>
      <c r="K1161" s="19" t="n">
        <f aca="false">INDEX(Pricebook!$L$2:$L$1401,MATCH(D1161,Pricebook!$A$2:$A$1401,0))</f>
        <v>271.8</v>
      </c>
      <c r="L1161" s="19" t="n">
        <f aca="false">ROUND(F1161*K1161,2)</f>
        <v>271.8</v>
      </c>
      <c r="M1161" s="24" t="n">
        <f aca="false">DATE(YEAR(C1161),MONTH(C1161),1)</f>
        <v>46113</v>
      </c>
    </row>
    <row r="1162" customFormat="false" ht="15" hidden="false" customHeight="false" outlineLevel="0" collapsed="false">
      <c r="A1162" s="21" t="s">
        <v>3183</v>
      </c>
      <c r="B1162" s="21" t="s">
        <v>3184</v>
      </c>
      <c r="C1162" s="23" t="n">
        <v>46132</v>
      </c>
      <c r="D1162" s="21" t="s">
        <v>2714</v>
      </c>
      <c r="E1162" s="21" t="s">
        <v>2587</v>
      </c>
      <c r="F1162" s="12" t="n">
        <v>10</v>
      </c>
      <c r="G1162" s="19" t="n">
        <v>9.85</v>
      </c>
      <c r="H1162" s="19" t="n">
        <v>6.27</v>
      </c>
      <c r="I1162" s="19" t="n">
        <f aca="false">ROUND(F1162*G1162,2)</f>
        <v>98.5</v>
      </c>
      <c r="J1162" s="19" t="n">
        <f aca="false">ROUND(F1162*H1162,2)</f>
        <v>62.7</v>
      </c>
      <c r="K1162" s="19" t="n">
        <f aca="false">INDEX(Pricebook!$L$2:$L$1401,MATCH(D1162,Pricebook!$A$2:$A$1401,0))</f>
        <v>10.7</v>
      </c>
      <c r="L1162" s="19" t="n">
        <f aca="false">ROUND(F1162*K1162,2)</f>
        <v>107</v>
      </c>
      <c r="M1162" s="24" t="n">
        <f aca="false">DATE(YEAR(C1162),MONTH(C1162),1)</f>
        <v>46113</v>
      </c>
    </row>
    <row r="1163" customFormat="false" ht="15" hidden="false" customHeight="false" outlineLevel="0" collapsed="false">
      <c r="A1163" s="21" t="s">
        <v>3183</v>
      </c>
      <c r="B1163" s="21" t="s">
        <v>3184</v>
      </c>
      <c r="C1163" s="23" t="n">
        <v>46132</v>
      </c>
      <c r="D1163" s="21" t="s">
        <v>2410</v>
      </c>
      <c r="E1163" s="21" t="s">
        <v>2202</v>
      </c>
      <c r="F1163" s="12" t="n">
        <v>6</v>
      </c>
      <c r="G1163" s="19" t="n">
        <v>37.95</v>
      </c>
      <c r="H1163" s="19" t="n">
        <v>22.7</v>
      </c>
      <c r="I1163" s="19" t="n">
        <f aca="false">ROUND(F1163*G1163,2)</f>
        <v>227.7</v>
      </c>
      <c r="J1163" s="19" t="n">
        <f aca="false">ROUND(F1163*H1163,2)</f>
        <v>136.2</v>
      </c>
      <c r="K1163" s="19" t="n">
        <f aca="false">INDEX(Pricebook!$L$2:$L$1401,MATCH(D1163,Pricebook!$A$2:$A$1401,0))</f>
        <v>40.95</v>
      </c>
      <c r="L1163" s="19" t="n">
        <f aca="false">ROUND(F1163*K1163,2)</f>
        <v>245.7</v>
      </c>
      <c r="M1163" s="24" t="n">
        <f aca="false">DATE(YEAR(C1163),MONTH(C1163),1)</f>
        <v>46113</v>
      </c>
    </row>
    <row r="1164" customFormat="false" ht="15" hidden="false" customHeight="false" outlineLevel="0" collapsed="false">
      <c r="A1164" s="21" t="s">
        <v>3183</v>
      </c>
      <c r="B1164" s="21" t="s">
        <v>3184</v>
      </c>
      <c r="C1164" s="23" t="n">
        <v>46132</v>
      </c>
      <c r="D1164" s="21" t="s">
        <v>1931</v>
      </c>
      <c r="E1164" s="21" t="s">
        <v>1452</v>
      </c>
      <c r="F1164" s="12" t="n">
        <v>9</v>
      </c>
      <c r="G1164" s="19" t="n">
        <v>157.2</v>
      </c>
      <c r="H1164" s="19" t="n">
        <v>95.31</v>
      </c>
      <c r="I1164" s="19" t="n">
        <f aca="false">ROUND(F1164*G1164,2)</f>
        <v>1414.8</v>
      </c>
      <c r="J1164" s="19" t="n">
        <f aca="false">ROUND(F1164*H1164,2)</f>
        <v>857.79</v>
      </c>
      <c r="K1164" s="19" t="n">
        <f aca="false">INDEX(Pricebook!$L$2:$L$1401,MATCH(D1164,Pricebook!$A$2:$A$1401,0))</f>
        <v>162.05</v>
      </c>
      <c r="L1164" s="19" t="n">
        <f aca="false">ROUND(F1164*K1164,2)</f>
        <v>1458.45</v>
      </c>
      <c r="M1164" s="24" t="n">
        <f aca="false">DATE(YEAR(C1164),MONTH(C1164),1)</f>
        <v>46113</v>
      </c>
    </row>
    <row r="1165" customFormat="false" ht="15" hidden="false" customHeight="false" outlineLevel="0" collapsed="false">
      <c r="A1165" s="21" t="s">
        <v>3183</v>
      </c>
      <c r="B1165" s="21" t="s">
        <v>3184</v>
      </c>
      <c r="C1165" s="23" t="n">
        <v>46132</v>
      </c>
      <c r="D1165" s="21" t="s">
        <v>2214</v>
      </c>
      <c r="E1165" s="21" t="s">
        <v>2202</v>
      </c>
      <c r="F1165" s="12" t="n">
        <v>1</v>
      </c>
      <c r="G1165" s="19" t="n">
        <v>60.55</v>
      </c>
      <c r="H1165" s="19" t="n">
        <v>35.71</v>
      </c>
      <c r="I1165" s="19" t="n">
        <f aca="false">ROUND(F1165*G1165,2)</f>
        <v>60.55</v>
      </c>
      <c r="J1165" s="19" t="n">
        <f aca="false">ROUND(F1165*H1165,2)</f>
        <v>35.71</v>
      </c>
      <c r="K1165" s="19" t="n">
        <f aca="false">INDEX(Pricebook!$L$2:$L$1401,MATCH(D1165,Pricebook!$A$2:$A$1401,0))</f>
        <v>64.4</v>
      </c>
      <c r="L1165" s="19" t="n">
        <f aca="false">ROUND(F1165*K1165,2)</f>
        <v>64.4</v>
      </c>
      <c r="M1165" s="24" t="n">
        <f aca="false">DATE(YEAR(C1165),MONTH(C1165),1)</f>
        <v>46113</v>
      </c>
    </row>
    <row r="1166" customFormat="false" ht="15" hidden="false" customHeight="false" outlineLevel="0" collapsed="false">
      <c r="A1166" s="21" t="s">
        <v>3183</v>
      </c>
      <c r="B1166" s="21" t="s">
        <v>3184</v>
      </c>
      <c r="C1166" s="23" t="n">
        <v>46132</v>
      </c>
      <c r="D1166" s="21" t="s">
        <v>2450</v>
      </c>
      <c r="E1166" s="21" t="s">
        <v>2202</v>
      </c>
      <c r="F1166" s="12" t="n">
        <v>2</v>
      </c>
      <c r="G1166" s="19" t="n">
        <v>26.4</v>
      </c>
      <c r="H1166" s="19" t="n">
        <v>15.7</v>
      </c>
      <c r="I1166" s="19" t="n">
        <f aca="false">ROUND(F1166*G1166,2)</f>
        <v>52.8</v>
      </c>
      <c r="J1166" s="19" t="n">
        <f aca="false">ROUND(F1166*H1166,2)</f>
        <v>31.4</v>
      </c>
      <c r="K1166" s="19" t="n">
        <f aca="false">INDEX(Pricebook!$L$2:$L$1401,MATCH(D1166,Pricebook!$A$2:$A$1401,0))</f>
        <v>28.35</v>
      </c>
      <c r="L1166" s="19" t="n">
        <f aca="false">ROUND(F1166*K1166,2)</f>
        <v>56.7</v>
      </c>
      <c r="M1166" s="24" t="n">
        <f aca="false">DATE(YEAR(C1166),MONTH(C1166),1)</f>
        <v>46113</v>
      </c>
    </row>
    <row r="1167" customFormat="false" ht="15" hidden="false" customHeight="false" outlineLevel="0" collapsed="false">
      <c r="A1167" s="21" t="s">
        <v>3183</v>
      </c>
      <c r="B1167" s="21" t="s">
        <v>3184</v>
      </c>
      <c r="C1167" s="23" t="n">
        <v>46132</v>
      </c>
      <c r="D1167" s="21" t="s">
        <v>685</v>
      </c>
      <c r="E1167" s="21" t="s">
        <v>366</v>
      </c>
      <c r="F1167" s="12" t="n">
        <v>1</v>
      </c>
      <c r="G1167" s="19" t="n">
        <v>53.3</v>
      </c>
      <c r="H1167" s="19" t="n">
        <v>36.77</v>
      </c>
      <c r="I1167" s="19" t="n">
        <f aca="false">ROUND(F1167*G1167,2)</f>
        <v>53.3</v>
      </c>
      <c r="J1167" s="19" t="n">
        <f aca="false">ROUND(F1167*H1167,2)</f>
        <v>36.77</v>
      </c>
      <c r="K1167" s="19" t="n">
        <f aca="false">INDEX(Pricebook!$L$2:$L$1401,MATCH(D1167,Pricebook!$A$2:$A$1401,0))</f>
        <v>57.7</v>
      </c>
      <c r="L1167" s="19" t="n">
        <f aca="false">ROUND(F1167*K1167,2)</f>
        <v>57.7</v>
      </c>
      <c r="M1167" s="24" t="n">
        <f aca="false">DATE(YEAR(C1167),MONTH(C1167),1)</f>
        <v>46113</v>
      </c>
    </row>
    <row r="1168" customFormat="false" ht="15" hidden="false" customHeight="false" outlineLevel="0" collapsed="false">
      <c r="A1168" s="21" t="s">
        <v>3183</v>
      </c>
      <c r="B1168" s="21" t="s">
        <v>3184</v>
      </c>
      <c r="C1168" s="23" t="n">
        <v>46132</v>
      </c>
      <c r="D1168" s="21" t="s">
        <v>1771</v>
      </c>
      <c r="E1168" s="21" t="s">
        <v>1452</v>
      </c>
      <c r="F1168" s="12" t="n">
        <v>11</v>
      </c>
      <c r="G1168" s="19" t="n">
        <v>25.5</v>
      </c>
      <c r="H1168" s="19" t="n">
        <v>15.42</v>
      </c>
      <c r="I1168" s="19" t="n">
        <f aca="false">ROUND(F1168*G1168,2)</f>
        <v>280.5</v>
      </c>
      <c r="J1168" s="19" t="n">
        <f aca="false">ROUND(F1168*H1168,2)</f>
        <v>169.62</v>
      </c>
      <c r="K1168" s="19" t="n">
        <f aca="false">INDEX(Pricebook!$L$2:$L$1401,MATCH(D1168,Pricebook!$A$2:$A$1401,0))</f>
        <v>26.25</v>
      </c>
      <c r="L1168" s="19" t="n">
        <f aca="false">ROUND(F1168*K1168,2)</f>
        <v>288.75</v>
      </c>
      <c r="M1168" s="24" t="n">
        <f aca="false">DATE(YEAR(C1168),MONTH(C1168),1)</f>
        <v>46113</v>
      </c>
    </row>
    <row r="1169" customFormat="false" ht="15" hidden="false" customHeight="false" outlineLevel="0" collapsed="false">
      <c r="A1169" s="21" t="s">
        <v>3183</v>
      </c>
      <c r="B1169" s="21" t="s">
        <v>3184</v>
      </c>
      <c r="C1169" s="23" t="n">
        <v>46132</v>
      </c>
      <c r="D1169" s="21" t="s">
        <v>921</v>
      </c>
      <c r="E1169" s="21" t="s">
        <v>366</v>
      </c>
      <c r="F1169" s="12" t="n">
        <v>2</v>
      </c>
      <c r="G1169" s="19" t="n">
        <v>30.95</v>
      </c>
      <c r="H1169" s="19" t="n">
        <v>24.32</v>
      </c>
      <c r="I1169" s="19" t="n">
        <f aca="false">ROUND(F1169*G1169,2)</f>
        <v>61.9</v>
      </c>
      <c r="J1169" s="19" t="n">
        <f aca="false">ROUND(F1169*H1169,2)</f>
        <v>48.64</v>
      </c>
      <c r="K1169" s="19" t="n">
        <f aca="false">INDEX(Pricebook!$L$2:$L$1401,MATCH(D1169,Pricebook!$A$2:$A$1401,0))</f>
        <v>33.2</v>
      </c>
      <c r="L1169" s="19" t="n">
        <f aca="false">ROUND(F1169*K1169,2)</f>
        <v>66.4</v>
      </c>
      <c r="M1169" s="24" t="n">
        <f aca="false">DATE(YEAR(C1169),MONTH(C1169),1)</f>
        <v>46113</v>
      </c>
    </row>
    <row r="1170" customFormat="false" ht="15" hidden="false" customHeight="false" outlineLevel="0" collapsed="false">
      <c r="A1170" s="21" t="s">
        <v>3183</v>
      </c>
      <c r="B1170" s="21" t="s">
        <v>3184</v>
      </c>
      <c r="C1170" s="23" t="n">
        <v>46132</v>
      </c>
      <c r="D1170" s="21" t="s">
        <v>2740</v>
      </c>
      <c r="E1170" s="21" t="s">
        <v>2587</v>
      </c>
      <c r="F1170" s="12" t="n">
        <v>1</v>
      </c>
      <c r="G1170" s="19" t="n">
        <v>566.15</v>
      </c>
      <c r="H1170" s="19" t="n">
        <v>361.25</v>
      </c>
      <c r="I1170" s="19" t="n">
        <f aca="false">ROUND(F1170*G1170,2)</f>
        <v>566.15</v>
      </c>
      <c r="J1170" s="19" t="n">
        <f aca="false">ROUND(F1170*H1170,2)</f>
        <v>361.25</v>
      </c>
      <c r="K1170" s="19" t="n">
        <f aca="false">INDEX(Pricebook!$L$2:$L$1401,MATCH(D1170,Pricebook!$A$2:$A$1401,0))</f>
        <v>615.15</v>
      </c>
      <c r="L1170" s="19" t="n">
        <f aca="false">ROUND(F1170*K1170,2)</f>
        <v>615.15</v>
      </c>
      <c r="M1170" s="24" t="n">
        <f aca="false">DATE(YEAR(C1170),MONTH(C1170),1)</f>
        <v>46113</v>
      </c>
    </row>
    <row r="1171" customFormat="false" ht="15" hidden="false" customHeight="false" outlineLevel="0" collapsed="false">
      <c r="A1171" s="21" t="s">
        <v>3183</v>
      </c>
      <c r="B1171" s="21" t="s">
        <v>3184</v>
      </c>
      <c r="C1171" s="23" t="n">
        <v>46132</v>
      </c>
      <c r="D1171" s="21" t="s">
        <v>757</v>
      </c>
      <c r="E1171" s="21" t="s">
        <v>366</v>
      </c>
      <c r="F1171" s="12" t="n">
        <v>1</v>
      </c>
      <c r="G1171" s="19" t="n">
        <v>11.7</v>
      </c>
      <c r="H1171" s="19" t="n">
        <v>8.05</v>
      </c>
      <c r="I1171" s="19" t="n">
        <f aca="false">ROUND(F1171*G1171,2)</f>
        <v>11.7</v>
      </c>
      <c r="J1171" s="19" t="n">
        <f aca="false">ROUND(F1171*H1171,2)</f>
        <v>8.05</v>
      </c>
      <c r="K1171" s="19" t="n">
        <f aca="false">INDEX(Pricebook!$L$2:$L$1401,MATCH(D1171,Pricebook!$A$2:$A$1401,0))</f>
        <v>12.65</v>
      </c>
      <c r="L1171" s="19" t="n">
        <f aca="false">ROUND(F1171*K1171,2)</f>
        <v>12.65</v>
      </c>
      <c r="M1171" s="24" t="n">
        <f aca="false">DATE(YEAR(C1171),MONTH(C1171),1)</f>
        <v>46113</v>
      </c>
    </row>
    <row r="1172" customFormat="false" ht="15" hidden="false" customHeight="false" outlineLevel="0" collapsed="false">
      <c r="A1172" s="21" t="s">
        <v>3183</v>
      </c>
      <c r="B1172" s="21" t="s">
        <v>3184</v>
      </c>
      <c r="C1172" s="23" t="n">
        <v>46132</v>
      </c>
      <c r="D1172" s="21" t="s">
        <v>2724</v>
      </c>
      <c r="E1172" s="21" t="s">
        <v>2587</v>
      </c>
      <c r="F1172" s="12" t="n">
        <v>1</v>
      </c>
      <c r="G1172" s="19" t="n">
        <v>250.45</v>
      </c>
      <c r="H1172" s="19" t="n">
        <v>158.72</v>
      </c>
      <c r="I1172" s="19" t="n">
        <f aca="false">ROUND(F1172*G1172,2)</f>
        <v>250.45</v>
      </c>
      <c r="J1172" s="19" t="n">
        <f aca="false">ROUND(F1172*H1172,2)</f>
        <v>158.72</v>
      </c>
      <c r="K1172" s="19" t="n">
        <f aca="false">INDEX(Pricebook!$L$2:$L$1401,MATCH(D1172,Pricebook!$A$2:$A$1401,0))</f>
        <v>270.3</v>
      </c>
      <c r="L1172" s="19" t="n">
        <f aca="false">ROUND(F1172*K1172,2)</f>
        <v>270.3</v>
      </c>
      <c r="M1172" s="24" t="n">
        <f aca="false">DATE(YEAR(C1172),MONTH(C1172),1)</f>
        <v>46113</v>
      </c>
    </row>
    <row r="1173" customFormat="false" ht="15" hidden="false" customHeight="false" outlineLevel="0" collapsed="false">
      <c r="A1173" s="21" t="s">
        <v>3185</v>
      </c>
      <c r="B1173" s="21" t="s">
        <v>3186</v>
      </c>
      <c r="C1173" s="23" t="n">
        <v>46132</v>
      </c>
      <c r="D1173" s="21" t="s">
        <v>601</v>
      </c>
      <c r="E1173" s="21" t="s">
        <v>366</v>
      </c>
      <c r="F1173" s="12" t="n">
        <v>2</v>
      </c>
      <c r="G1173" s="19" t="n">
        <v>8.15</v>
      </c>
      <c r="H1173" s="19" t="n">
        <v>5.58</v>
      </c>
      <c r="I1173" s="19" t="n">
        <f aca="false">ROUND(F1173*G1173,2)</f>
        <v>16.3</v>
      </c>
      <c r="J1173" s="19" t="n">
        <f aca="false">ROUND(F1173*H1173,2)</f>
        <v>11.16</v>
      </c>
      <c r="K1173" s="19" t="n">
        <f aca="false">INDEX(Pricebook!$L$2:$L$1401,MATCH(D1173,Pricebook!$A$2:$A$1401,0))</f>
        <v>8.75</v>
      </c>
      <c r="L1173" s="19" t="n">
        <f aca="false">ROUND(F1173*K1173,2)</f>
        <v>17.5</v>
      </c>
      <c r="M1173" s="24" t="n">
        <f aca="false">DATE(YEAR(C1173),MONTH(C1173),1)</f>
        <v>46113</v>
      </c>
    </row>
    <row r="1174" customFormat="false" ht="15" hidden="false" customHeight="false" outlineLevel="0" collapsed="false">
      <c r="A1174" s="21" t="s">
        <v>3185</v>
      </c>
      <c r="B1174" s="21" t="s">
        <v>3186</v>
      </c>
      <c r="C1174" s="23" t="n">
        <v>46132</v>
      </c>
      <c r="D1174" s="21" t="s">
        <v>473</v>
      </c>
      <c r="E1174" s="21" t="s">
        <v>366</v>
      </c>
      <c r="F1174" s="12" t="n">
        <v>5</v>
      </c>
      <c r="G1174" s="19" t="n">
        <v>9.65</v>
      </c>
      <c r="H1174" s="19" t="n">
        <v>6.55</v>
      </c>
      <c r="I1174" s="19" t="n">
        <f aca="false">ROUND(F1174*G1174,2)</f>
        <v>48.25</v>
      </c>
      <c r="J1174" s="19" t="n">
        <f aca="false">ROUND(F1174*H1174,2)</f>
        <v>32.75</v>
      </c>
      <c r="K1174" s="19" t="n">
        <f aca="false">INDEX(Pricebook!$L$2:$L$1401,MATCH(D1174,Pricebook!$A$2:$A$1401,0))</f>
        <v>10.3</v>
      </c>
      <c r="L1174" s="19" t="n">
        <f aca="false">ROUND(F1174*K1174,2)</f>
        <v>51.5</v>
      </c>
      <c r="M1174" s="24" t="n">
        <f aca="false">DATE(YEAR(C1174),MONTH(C1174),1)</f>
        <v>46113</v>
      </c>
    </row>
    <row r="1175" customFormat="false" ht="15" hidden="false" customHeight="false" outlineLevel="0" collapsed="false">
      <c r="A1175" s="21" t="s">
        <v>3185</v>
      </c>
      <c r="B1175" s="21" t="s">
        <v>3186</v>
      </c>
      <c r="C1175" s="23" t="n">
        <v>46132</v>
      </c>
      <c r="D1175" s="21" t="s">
        <v>2345</v>
      </c>
      <c r="E1175" s="21" t="s">
        <v>2202</v>
      </c>
      <c r="F1175" s="12" t="n">
        <v>4</v>
      </c>
      <c r="G1175" s="19" t="n">
        <v>83.8</v>
      </c>
      <c r="H1175" s="19" t="n">
        <v>49.9</v>
      </c>
      <c r="I1175" s="19" t="n">
        <f aca="false">ROUND(F1175*G1175,2)</f>
        <v>335.2</v>
      </c>
      <c r="J1175" s="19" t="n">
        <f aca="false">ROUND(F1175*H1175,2)</f>
        <v>199.6</v>
      </c>
      <c r="K1175" s="19" t="n">
        <f aca="false">INDEX(Pricebook!$L$2:$L$1401,MATCH(D1175,Pricebook!$A$2:$A$1401,0))</f>
        <v>89.95</v>
      </c>
      <c r="L1175" s="19" t="n">
        <f aca="false">ROUND(F1175*K1175,2)</f>
        <v>359.8</v>
      </c>
      <c r="M1175" s="24" t="n">
        <f aca="false">DATE(YEAR(C1175),MONTH(C1175),1)</f>
        <v>46113</v>
      </c>
    </row>
    <row r="1176" customFormat="false" ht="15" hidden="false" customHeight="false" outlineLevel="0" collapsed="false">
      <c r="A1176" s="21" t="s">
        <v>3185</v>
      </c>
      <c r="B1176" s="21" t="s">
        <v>3186</v>
      </c>
      <c r="C1176" s="23" t="n">
        <v>46132</v>
      </c>
      <c r="D1176" s="21" t="s">
        <v>1134</v>
      </c>
      <c r="E1176" s="21" t="s">
        <v>971</v>
      </c>
      <c r="F1176" s="12" t="n">
        <v>9</v>
      </c>
      <c r="G1176" s="19" t="n">
        <v>26.95</v>
      </c>
      <c r="H1176" s="19" t="n">
        <v>22.24</v>
      </c>
      <c r="I1176" s="19" t="n">
        <f aca="false">ROUND(F1176*G1176,2)</f>
        <v>242.55</v>
      </c>
      <c r="J1176" s="19" t="n">
        <f aca="false">ROUND(F1176*H1176,2)</f>
        <v>200.16</v>
      </c>
      <c r="K1176" s="19" t="n">
        <f aca="false">INDEX(Pricebook!$L$2:$L$1401,MATCH(D1176,Pricebook!$A$2:$A$1401,0))</f>
        <v>26.95</v>
      </c>
      <c r="L1176" s="19" t="n">
        <f aca="false">ROUND(F1176*K1176,2)</f>
        <v>242.55</v>
      </c>
      <c r="M1176" s="24" t="n">
        <f aca="false">DATE(YEAR(C1176),MONTH(C1176),1)</f>
        <v>46113</v>
      </c>
    </row>
    <row r="1177" customFormat="false" ht="15" hidden="false" customHeight="false" outlineLevel="0" collapsed="false">
      <c r="A1177" s="21" t="s">
        <v>3185</v>
      </c>
      <c r="B1177" s="21" t="s">
        <v>3186</v>
      </c>
      <c r="C1177" s="23" t="n">
        <v>46132</v>
      </c>
      <c r="D1177" s="21" t="s">
        <v>314</v>
      </c>
      <c r="E1177" s="21" t="s">
        <v>108</v>
      </c>
      <c r="F1177" s="12" t="n">
        <v>3</v>
      </c>
      <c r="G1177" s="19" t="n">
        <v>14.8</v>
      </c>
      <c r="H1177" s="19" t="n">
        <v>10.75</v>
      </c>
      <c r="I1177" s="19" t="n">
        <f aca="false">ROUND(F1177*G1177,2)</f>
        <v>44.4</v>
      </c>
      <c r="J1177" s="19" t="n">
        <f aca="false">ROUND(F1177*H1177,2)</f>
        <v>32.25</v>
      </c>
      <c r="K1177" s="19" t="n">
        <f aca="false">INDEX(Pricebook!$L$2:$L$1401,MATCH(D1177,Pricebook!$A$2:$A$1401,0))</f>
        <v>16.25</v>
      </c>
      <c r="L1177" s="19" t="n">
        <f aca="false">ROUND(F1177*K1177,2)</f>
        <v>48.75</v>
      </c>
      <c r="M1177" s="24" t="n">
        <f aca="false">DATE(YEAR(C1177),MONTH(C1177),1)</f>
        <v>46113</v>
      </c>
    </row>
    <row r="1178" customFormat="false" ht="15" hidden="false" customHeight="false" outlineLevel="0" collapsed="false">
      <c r="A1178" s="21" t="s">
        <v>3187</v>
      </c>
      <c r="B1178" s="21" t="s">
        <v>3188</v>
      </c>
      <c r="C1178" s="23" t="n">
        <v>46133</v>
      </c>
      <c r="D1178" s="21" t="s">
        <v>434</v>
      </c>
      <c r="E1178" s="21" t="s">
        <v>366</v>
      </c>
      <c r="F1178" s="12" t="n">
        <v>3</v>
      </c>
      <c r="G1178" s="19" t="n">
        <v>13.45</v>
      </c>
      <c r="H1178" s="19" t="n">
        <v>9.28</v>
      </c>
      <c r="I1178" s="19" t="n">
        <f aca="false">ROUND(F1178*G1178,2)</f>
        <v>40.35</v>
      </c>
      <c r="J1178" s="19" t="n">
        <f aca="false">ROUND(F1178*H1178,2)</f>
        <v>27.84</v>
      </c>
      <c r="K1178" s="19" t="n">
        <f aca="false">INDEX(Pricebook!$L$2:$L$1401,MATCH(D1178,Pricebook!$A$2:$A$1401,0))</f>
        <v>14.6</v>
      </c>
      <c r="L1178" s="19" t="n">
        <f aca="false">ROUND(F1178*K1178,2)</f>
        <v>43.8</v>
      </c>
      <c r="M1178" s="24" t="n">
        <f aca="false">DATE(YEAR(C1178),MONTH(C1178),1)</f>
        <v>46113</v>
      </c>
    </row>
    <row r="1179" customFormat="false" ht="15" hidden="false" customHeight="false" outlineLevel="0" collapsed="false">
      <c r="A1179" s="21" t="s">
        <v>3187</v>
      </c>
      <c r="B1179" s="21" t="s">
        <v>3188</v>
      </c>
      <c r="C1179" s="23" t="n">
        <v>46133</v>
      </c>
      <c r="D1179" s="21" t="s">
        <v>2672</v>
      </c>
      <c r="E1179" s="21" t="s">
        <v>2587</v>
      </c>
      <c r="F1179" s="12" t="n">
        <v>9</v>
      </c>
      <c r="G1179" s="19" t="n">
        <v>5.7</v>
      </c>
      <c r="H1179" s="19" t="n">
        <v>3.54</v>
      </c>
      <c r="I1179" s="19" t="n">
        <f aca="false">ROUND(F1179*G1179,2)</f>
        <v>51.3</v>
      </c>
      <c r="J1179" s="19" t="n">
        <f aca="false">ROUND(F1179*H1179,2)</f>
        <v>31.86</v>
      </c>
      <c r="K1179" s="19" t="n">
        <f aca="false">INDEX(Pricebook!$L$2:$L$1401,MATCH(D1179,Pricebook!$A$2:$A$1401,0))</f>
        <v>6.05</v>
      </c>
      <c r="L1179" s="19" t="n">
        <f aca="false">ROUND(F1179*K1179,2)</f>
        <v>54.45</v>
      </c>
      <c r="M1179" s="24" t="n">
        <f aca="false">DATE(YEAR(C1179),MONTH(C1179),1)</f>
        <v>46113</v>
      </c>
    </row>
    <row r="1180" customFormat="false" ht="15" hidden="false" customHeight="false" outlineLevel="0" collapsed="false">
      <c r="A1180" s="21" t="s">
        <v>3187</v>
      </c>
      <c r="B1180" s="21" t="s">
        <v>3188</v>
      </c>
      <c r="C1180" s="23" t="n">
        <v>46133</v>
      </c>
      <c r="D1180" s="21" t="s">
        <v>2590</v>
      </c>
      <c r="E1180" s="21" t="s">
        <v>2587</v>
      </c>
      <c r="F1180" s="12" t="n">
        <v>1</v>
      </c>
      <c r="G1180" s="19" t="n">
        <v>629.05</v>
      </c>
      <c r="H1180" s="19" t="n">
        <v>394.01</v>
      </c>
      <c r="I1180" s="19" t="n">
        <f aca="false">ROUND(F1180*G1180,2)</f>
        <v>629.05</v>
      </c>
      <c r="J1180" s="19" t="n">
        <f aca="false">ROUND(F1180*H1180,2)</f>
        <v>394.01</v>
      </c>
      <c r="K1180" s="19" t="n">
        <f aca="false">INDEX(Pricebook!$L$2:$L$1401,MATCH(D1180,Pricebook!$A$2:$A$1401,0))</f>
        <v>670.95</v>
      </c>
      <c r="L1180" s="19" t="n">
        <f aca="false">ROUND(F1180*K1180,2)</f>
        <v>670.95</v>
      </c>
      <c r="M1180" s="24" t="n">
        <f aca="false">DATE(YEAR(C1180),MONTH(C1180),1)</f>
        <v>46113</v>
      </c>
    </row>
    <row r="1181" customFormat="false" ht="15" hidden="false" customHeight="false" outlineLevel="0" collapsed="false">
      <c r="A1181" s="21" t="s">
        <v>3187</v>
      </c>
      <c r="B1181" s="21" t="s">
        <v>3188</v>
      </c>
      <c r="C1181" s="23" t="n">
        <v>46133</v>
      </c>
      <c r="D1181" s="21" t="s">
        <v>2640</v>
      </c>
      <c r="E1181" s="21" t="s">
        <v>2587</v>
      </c>
      <c r="F1181" s="12" t="n">
        <v>2</v>
      </c>
      <c r="G1181" s="19" t="n">
        <v>6.2</v>
      </c>
      <c r="H1181" s="19" t="n">
        <v>3.93</v>
      </c>
      <c r="I1181" s="19" t="n">
        <f aca="false">ROUND(F1181*G1181,2)</f>
        <v>12.4</v>
      </c>
      <c r="J1181" s="19" t="n">
        <f aca="false">ROUND(F1181*H1181,2)</f>
        <v>7.86</v>
      </c>
      <c r="K1181" s="19" t="n">
        <f aca="false">INDEX(Pricebook!$L$2:$L$1401,MATCH(D1181,Pricebook!$A$2:$A$1401,0))</f>
        <v>6.7</v>
      </c>
      <c r="L1181" s="19" t="n">
        <f aca="false">ROUND(F1181*K1181,2)</f>
        <v>13.4</v>
      </c>
      <c r="M1181" s="24" t="n">
        <f aca="false">DATE(YEAR(C1181),MONTH(C1181),1)</f>
        <v>46113</v>
      </c>
    </row>
    <row r="1182" customFormat="false" ht="15" hidden="false" customHeight="false" outlineLevel="0" collapsed="false">
      <c r="A1182" s="21" t="s">
        <v>3187</v>
      </c>
      <c r="B1182" s="21" t="s">
        <v>3188</v>
      </c>
      <c r="C1182" s="23" t="n">
        <v>46133</v>
      </c>
      <c r="D1182" s="21" t="s">
        <v>2315</v>
      </c>
      <c r="E1182" s="21" t="s">
        <v>2202</v>
      </c>
      <c r="F1182" s="12" t="n">
        <v>1</v>
      </c>
      <c r="G1182" s="19" t="n">
        <v>35.7</v>
      </c>
      <c r="H1182" s="19" t="n">
        <v>21.35</v>
      </c>
      <c r="I1182" s="19" t="n">
        <f aca="false">ROUND(F1182*G1182,2)</f>
        <v>35.7</v>
      </c>
      <c r="J1182" s="19" t="n">
        <f aca="false">ROUND(F1182*H1182,2)</f>
        <v>21.35</v>
      </c>
      <c r="K1182" s="19" t="n">
        <f aca="false">INDEX(Pricebook!$L$2:$L$1401,MATCH(D1182,Pricebook!$A$2:$A$1401,0))</f>
        <v>38.5</v>
      </c>
      <c r="L1182" s="19" t="n">
        <f aca="false">ROUND(F1182*K1182,2)</f>
        <v>38.5</v>
      </c>
      <c r="M1182" s="24" t="n">
        <f aca="false">DATE(YEAR(C1182),MONTH(C1182),1)</f>
        <v>46113</v>
      </c>
    </row>
    <row r="1183" customFormat="false" ht="15" hidden="false" customHeight="false" outlineLevel="0" collapsed="false">
      <c r="A1183" s="21" t="s">
        <v>3187</v>
      </c>
      <c r="B1183" s="21" t="s">
        <v>3188</v>
      </c>
      <c r="C1183" s="23" t="n">
        <v>46133</v>
      </c>
      <c r="D1183" s="21" t="s">
        <v>1687</v>
      </c>
      <c r="E1183" s="21" t="s">
        <v>1452</v>
      </c>
      <c r="F1183" s="12" t="n">
        <v>16</v>
      </c>
      <c r="G1183" s="19" t="n">
        <v>39.5</v>
      </c>
      <c r="H1183" s="19" t="n">
        <v>23.67</v>
      </c>
      <c r="I1183" s="19" t="n">
        <f aca="false">ROUND(F1183*G1183,2)</f>
        <v>632</v>
      </c>
      <c r="J1183" s="19" t="n">
        <f aca="false">ROUND(F1183*H1183,2)</f>
        <v>378.72</v>
      </c>
      <c r="K1183" s="19" t="n">
        <f aca="false">INDEX(Pricebook!$L$2:$L$1401,MATCH(D1183,Pricebook!$A$2:$A$1401,0))</f>
        <v>40.25</v>
      </c>
      <c r="L1183" s="19" t="n">
        <f aca="false">ROUND(F1183*K1183,2)</f>
        <v>644</v>
      </c>
      <c r="M1183" s="24" t="n">
        <f aca="false">DATE(YEAR(C1183),MONTH(C1183),1)</f>
        <v>46113</v>
      </c>
    </row>
    <row r="1184" customFormat="false" ht="15" hidden="false" customHeight="false" outlineLevel="0" collapsed="false">
      <c r="A1184" s="21" t="s">
        <v>3187</v>
      </c>
      <c r="B1184" s="21" t="s">
        <v>3188</v>
      </c>
      <c r="C1184" s="23" t="n">
        <v>46133</v>
      </c>
      <c r="D1184" s="21" t="s">
        <v>1915</v>
      </c>
      <c r="E1184" s="21" t="s">
        <v>1452</v>
      </c>
      <c r="F1184" s="12" t="n">
        <v>4</v>
      </c>
      <c r="G1184" s="19" t="n">
        <v>31.85</v>
      </c>
      <c r="H1184" s="19" t="n">
        <v>20.88</v>
      </c>
      <c r="I1184" s="19" t="n">
        <f aca="false">ROUND(F1184*G1184,2)</f>
        <v>127.4</v>
      </c>
      <c r="J1184" s="19" t="n">
        <f aca="false">ROUND(F1184*H1184,2)</f>
        <v>83.52</v>
      </c>
      <c r="K1184" s="19" t="n">
        <f aca="false">INDEX(Pricebook!$L$2:$L$1401,MATCH(D1184,Pricebook!$A$2:$A$1401,0))</f>
        <v>32.8</v>
      </c>
      <c r="L1184" s="19" t="n">
        <f aca="false">ROUND(F1184*K1184,2)</f>
        <v>131.2</v>
      </c>
      <c r="M1184" s="24" t="n">
        <f aca="false">DATE(YEAR(C1184),MONTH(C1184),1)</f>
        <v>46113</v>
      </c>
    </row>
    <row r="1185" customFormat="false" ht="15" hidden="false" customHeight="false" outlineLevel="0" collapsed="false">
      <c r="A1185" s="21" t="s">
        <v>3187</v>
      </c>
      <c r="B1185" s="21" t="s">
        <v>3188</v>
      </c>
      <c r="C1185" s="23" t="n">
        <v>46133</v>
      </c>
      <c r="D1185" s="21" t="s">
        <v>2333</v>
      </c>
      <c r="E1185" s="21" t="s">
        <v>2202</v>
      </c>
      <c r="F1185" s="12" t="n">
        <v>1</v>
      </c>
      <c r="G1185" s="19" t="n">
        <v>41.9</v>
      </c>
      <c r="H1185" s="19" t="n">
        <v>24.59</v>
      </c>
      <c r="I1185" s="19" t="n">
        <f aca="false">ROUND(F1185*G1185,2)</f>
        <v>41.9</v>
      </c>
      <c r="J1185" s="19" t="n">
        <f aca="false">ROUND(F1185*H1185,2)</f>
        <v>24.59</v>
      </c>
      <c r="K1185" s="19" t="n">
        <f aca="false">INDEX(Pricebook!$L$2:$L$1401,MATCH(D1185,Pricebook!$A$2:$A$1401,0))</f>
        <v>44.35</v>
      </c>
      <c r="L1185" s="19" t="n">
        <f aca="false">ROUND(F1185*K1185,2)</f>
        <v>44.35</v>
      </c>
      <c r="M1185" s="24" t="n">
        <f aca="false">DATE(YEAR(C1185),MONTH(C1185),1)</f>
        <v>46113</v>
      </c>
    </row>
    <row r="1186" customFormat="false" ht="15" hidden="false" customHeight="false" outlineLevel="0" collapsed="false">
      <c r="A1186" s="21" t="s">
        <v>3187</v>
      </c>
      <c r="B1186" s="21" t="s">
        <v>3188</v>
      </c>
      <c r="C1186" s="23" t="n">
        <v>46133</v>
      </c>
      <c r="D1186" s="21" t="s">
        <v>2620</v>
      </c>
      <c r="E1186" s="21" t="s">
        <v>2587</v>
      </c>
      <c r="F1186" s="12" t="n">
        <v>1</v>
      </c>
      <c r="G1186" s="19" t="n">
        <v>482.3</v>
      </c>
      <c r="H1186" s="19" t="n">
        <v>306.2</v>
      </c>
      <c r="I1186" s="19" t="n">
        <f aca="false">ROUND(F1186*G1186,2)</f>
        <v>482.3</v>
      </c>
      <c r="J1186" s="19" t="n">
        <f aca="false">ROUND(F1186*H1186,2)</f>
        <v>306.2</v>
      </c>
      <c r="K1186" s="19" t="n">
        <f aca="false">INDEX(Pricebook!$L$2:$L$1401,MATCH(D1186,Pricebook!$A$2:$A$1401,0))</f>
        <v>521.45</v>
      </c>
      <c r="L1186" s="19" t="n">
        <f aca="false">ROUND(F1186*K1186,2)</f>
        <v>521.45</v>
      </c>
      <c r="M1186" s="24" t="n">
        <f aca="false">DATE(YEAR(C1186),MONTH(C1186),1)</f>
        <v>46113</v>
      </c>
    </row>
    <row r="1187" customFormat="false" ht="15" hidden="false" customHeight="false" outlineLevel="0" collapsed="false">
      <c r="A1187" s="21" t="s">
        <v>3187</v>
      </c>
      <c r="B1187" s="21" t="s">
        <v>3188</v>
      </c>
      <c r="C1187" s="23" t="n">
        <v>46133</v>
      </c>
      <c r="D1187" s="21" t="s">
        <v>1574</v>
      </c>
      <c r="E1187" s="21" t="s">
        <v>1452</v>
      </c>
      <c r="F1187" s="12" t="n">
        <v>2</v>
      </c>
      <c r="G1187" s="19" t="n">
        <v>56.7</v>
      </c>
      <c r="H1187" s="19" t="n">
        <v>34.51</v>
      </c>
      <c r="I1187" s="19" t="n">
        <f aca="false">ROUND(F1187*G1187,2)</f>
        <v>113.4</v>
      </c>
      <c r="J1187" s="19" t="n">
        <f aca="false">ROUND(F1187*H1187,2)</f>
        <v>69.02</v>
      </c>
      <c r="K1187" s="19" t="n">
        <f aca="false">INDEX(Pricebook!$L$2:$L$1401,MATCH(D1187,Pricebook!$A$2:$A$1401,0))</f>
        <v>58.7</v>
      </c>
      <c r="L1187" s="19" t="n">
        <f aca="false">ROUND(F1187*K1187,2)</f>
        <v>117.4</v>
      </c>
      <c r="M1187" s="24" t="n">
        <f aca="false">DATE(YEAR(C1187),MONTH(C1187),1)</f>
        <v>46113</v>
      </c>
    </row>
    <row r="1188" customFormat="false" ht="15" hidden="false" customHeight="false" outlineLevel="0" collapsed="false">
      <c r="A1188" s="21" t="s">
        <v>3187</v>
      </c>
      <c r="B1188" s="21" t="s">
        <v>3188</v>
      </c>
      <c r="C1188" s="23" t="n">
        <v>46133</v>
      </c>
      <c r="D1188" s="21" t="s">
        <v>2620</v>
      </c>
      <c r="E1188" s="21" t="s">
        <v>2587</v>
      </c>
      <c r="F1188" s="12" t="n">
        <v>1</v>
      </c>
      <c r="G1188" s="19" t="n">
        <v>482.3</v>
      </c>
      <c r="H1188" s="19" t="n">
        <v>306.2</v>
      </c>
      <c r="I1188" s="19" t="n">
        <f aca="false">ROUND(F1188*G1188,2)</f>
        <v>482.3</v>
      </c>
      <c r="J1188" s="19" t="n">
        <f aca="false">ROUND(F1188*H1188,2)</f>
        <v>306.2</v>
      </c>
      <c r="K1188" s="19" t="n">
        <f aca="false">INDEX(Pricebook!$L$2:$L$1401,MATCH(D1188,Pricebook!$A$2:$A$1401,0))</f>
        <v>521.45</v>
      </c>
      <c r="L1188" s="19" t="n">
        <f aca="false">ROUND(F1188*K1188,2)</f>
        <v>521.45</v>
      </c>
      <c r="M1188" s="24" t="n">
        <f aca="false">DATE(YEAR(C1188),MONTH(C1188),1)</f>
        <v>46113</v>
      </c>
    </row>
    <row r="1189" customFormat="false" ht="15" hidden="false" customHeight="false" outlineLevel="0" collapsed="false">
      <c r="A1189" s="21" t="s">
        <v>3187</v>
      </c>
      <c r="B1189" s="21" t="s">
        <v>3188</v>
      </c>
      <c r="C1189" s="23" t="n">
        <v>46133</v>
      </c>
      <c r="D1189" s="21" t="s">
        <v>2365</v>
      </c>
      <c r="E1189" s="21" t="s">
        <v>2202</v>
      </c>
      <c r="F1189" s="12" t="n">
        <v>6</v>
      </c>
      <c r="G1189" s="19" t="n">
        <v>103.15</v>
      </c>
      <c r="H1189" s="19" t="n">
        <v>61.47</v>
      </c>
      <c r="I1189" s="19" t="n">
        <f aca="false">ROUND(F1189*G1189,2)</f>
        <v>618.9</v>
      </c>
      <c r="J1189" s="19" t="n">
        <f aca="false">ROUND(F1189*H1189,2)</f>
        <v>368.82</v>
      </c>
      <c r="K1189" s="19" t="n">
        <f aca="false">INDEX(Pricebook!$L$2:$L$1401,MATCH(D1189,Pricebook!$A$2:$A$1401,0))</f>
        <v>110.85</v>
      </c>
      <c r="L1189" s="19" t="n">
        <f aca="false">ROUND(F1189*K1189,2)</f>
        <v>665.1</v>
      </c>
      <c r="M1189" s="24" t="n">
        <f aca="false">DATE(YEAR(C1189),MONTH(C1189),1)</f>
        <v>46113</v>
      </c>
    </row>
    <row r="1190" customFormat="false" ht="15" hidden="false" customHeight="false" outlineLevel="0" collapsed="false">
      <c r="A1190" s="21" t="s">
        <v>3187</v>
      </c>
      <c r="B1190" s="21" t="s">
        <v>3188</v>
      </c>
      <c r="C1190" s="23" t="n">
        <v>46133</v>
      </c>
      <c r="D1190" s="21" t="s">
        <v>2252</v>
      </c>
      <c r="E1190" s="21" t="s">
        <v>2202</v>
      </c>
      <c r="F1190" s="12" t="n">
        <v>3</v>
      </c>
      <c r="G1190" s="19" t="n">
        <v>32.25</v>
      </c>
      <c r="H1190" s="19" t="n">
        <v>19.29</v>
      </c>
      <c r="I1190" s="19" t="n">
        <f aca="false">ROUND(F1190*G1190,2)</f>
        <v>96.75</v>
      </c>
      <c r="J1190" s="19" t="n">
        <f aca="false">ROUND(F1190*H1190,2)</f>
        <v>57.87</v>
      </c>
      <c r="K1190" s="19" t="n">
        <f aca="false">INDEX(Pricebook!$L$2:$L$1401,MATCH(D1190,Pricebook!$A$2:$A$1401,0))</f>
        <v>34.8</v>
      </c>
      <c r="L1190" s="19" t="n">
        <f aca="false">ROUND(F1190*K1190,2)</f>
        <v>104.4</v>
      </c>
      <c r="M1190" s="24" t="n">
        <f aca="false">DATE(YEAR(C1190),MONTH(C1190),1)</f>
        <v>46113</v>
      </c>
    </row>
    <row r="1191" customFormat="false" ht="15" hidden="false" customHeight="false" outlineLevel="0" collapsed="false">
      <c r="A1191" s="21" t="s">
        <v>3187</v>
      </c>
      <c r="B1191" s="21" t="s">
        <v>3188</v>
      </c>
      <c r="C1191" s="23" t="n">
        <v>46133</v>
      </c>
      <c r="D1191" s="21" t="s">
        <v>2638</v>
      </c>
      <c r="E1191" s="21" t="s">
        <v>2587</v>
      </c>
      <c r="F1191" s="12" t="n">
        <v>5</v>
      </c>
      <c r="G1191" s="19" t="n">
        <v>8.4</v>
      </c>
      <c r="H1191" s="19" t="n">
        <v>5.28</v>
      </c>
      <c r="I1191" s="19" t="n">
        <f aca="false">ROUND(F1191*G1191,2)</f>
        <v>42</v>
      </c>
      <c r="J1191" s="19" t="n">
        <f aca="false">ROUND(F1191*H1191,2)</f>
        <v>26.4</v>
      </c>
      <c r="K1191" s="19" t="n">
        <f aca="false">INDEX(Pricebook!$L$2:$L$1401,MATCH(D1191,Pricebook!$A$2:$A$1401,0))</f>
        <v>9</v>
      </c>
      <c r="L1191" s="19" t="n">
        <f aca="false">ROUND(F1191*K1191,2)</f>
        <v>45</v>
      </c>
      <c r="M1191" s="24" t="n">
        <f aca="false">DATE(YEAR(C1191),MONTH(C1191),1)</f>
        <v>46113</v>
      </c>
    </row>
    <row r="1192" customFormat="false" ht="15" hidden="false" customHeight="false" outlineLevel="0" collapsed="false">
      <c r="A1192" s="21" t="s">
        <v>3187</v>
      </c>
      <c r="B1192" s="21" t="s">
        <v>3188</v>
      </c>
      <c r="C1192" s="23" t="n">
        <v>46133</v>
      </c>
      <c r="D1192" s="21" t="s">
        <v>713</v>
      </c>
      <c r="E1192" s="21" t="s">
        <v>366</v>
      </c>
      <c r="F1192" s="12" t="n">
        <v>3</v>
      </c>
      <c r="G1192" s="19" t="n">
        <v>22.4</v>
      </c>
      <c r="H1192" s="19" t="n">
        <v>15.31</v>
      </c>
      <c r="I1192" s="19" t="n">
        <f aca="false">ROUND(F1192*G1192,2)</f>
        <v>67.2</v>
      </c>
      <c r="J1192" s="19" t="n">
        <f aca="false">ROUND(F1192*H1192,2)</f>
        <v>45.93</v>
      </c>
      <c r="K1192" s="19" t="n">
        <f aca="false">INDEX(Pricebook!$L$2:$L$1401,MATCH(D1192,Pricebook!$A$2:$A$1401,0))</f>
        <v>24.05</v>
      </c>
      <c r="L1192" s="19" t="n">
        <f aca="false">ROUND(F1192*K1192,2)</f>
        <v>72.15</v>
      </c>
      <c r="M1192" s="24" t="n">
        <f aca="false">DATE(YEAR(C1192),MONTH(C1192),1)</f>
        <v>46113</v>
      </c>
    </row>
    <row r="1193" customFormat="false" ht="15" hidden="false" customHeight="false" outlineLevel="0" collapsed="false">
      <c r="A1193" s="21" t="s">
        <v>3187</v>
      </c>
      <c r="B1193" s="21" t="s">
        <v>3188</v>
      </c>
      <c r="C1193" s="23" t="n">
        <v>46133</v>
      </c>
      <c r="D1193" s="21" t="s">
        <v>2301</v>
      </c>
      <c r="E1193" s="21" t="s">
        <v>2202</v>
      </c>
      <c r="F1193" s="12" t="n">
        <v>1</v>
      </c>
      <c r="G1193" s="19" t="n">
        <v>38.15</v>
      </c>
      <c r="H1193" s="19" t="n">
        <v>22.36</v>
      </c>
      <c r="I1193" s="19" t="n">
        <f aca="false">ROUND(F1193*G1193,2)</f>
        <v>38.15</v>
      </c>
      <c r="J1193" s="19" t="n">
        <f aca="false">ROUND(F1193*H1193,2)</f>
        <v>22.36</v>
      </c>
      <c r="K1193" s="19" t="n">
        <f aca="false">INDEX(Pricebook!$L$2:$L$1401,MATCH(D1193,Pricebook!$A$2:$A$1401,0))</f>
        <v>40.3</v>
      </c>
      <c r="L1193" s="19" t="n">
        <f aca="false">ROUND(F1193*K1193,2)</f>
        <v>40.3</v>
      </c>
      <c r="M1193" s="24" t="n">
        <f aca="false">DATE(YEAR(C1193),MONTH(C1193),1)</f>
        <v>46113</v>
      </c>
    </row>
    <row r="1194" customFormat="false" ht="15" hidden="false" customHeight="false" outlineLevel="0" collapsed="false">
      <c r="A1194" s="21" t="s">
        <v>3187</v>
      </c>
      <c r="B1194" s="21" t="s">
        <v>3188</v>
      </c>
      <c r="C1194" s="23" t="n">
        <v>46133</v>
      </c>
      <c r="D1194" s="21" t="s">
        <v>1937</v>
      </c>
      <c r="E1194" s="21" t="s">
        <v>1452</v>
      </c>
      <c r="F1194" s="12" t="n">
        <v>5</v>
      </c>
      <c r="G1194" s="19" t="n">
        <v>45.45</v>
      </c>
      <c r="H1194" s="19" t="n">
        <v>27.46</v>
      </c>
      <c r="I1194" s="19" t="n">
        <f aca="false">ROUND(F1194*G1194,2)</f>
        <v>227.25</v>
      </c>
      <c r="J1194" s="19" t="n">
        <f aca="false">ROUND(F1194*H1194,2)</f>
        <v>137.3</v>
      </c>
      <c r="K1194" s="19" t="n">
        <f aca="false">INDEX(Pricebook!$L$2:$L$1401,MATCH(D1194,Pricebook!$A$2:$A$1401,0))</f>
        <v>46.7</v>
      </c>
      <c r="L1194" s="19" t="n">
        <f aca="false">ROUND(F1194*K1194,2)</f>
        <v>233.5</v>
      </c>
      <c r="M1194" s="24" t="n">
        <f aca="false">DATE(YEAR(C1194),MONTH(C1194),1)</f>
        <v>46113</v>
      </c>
    </row>
    <row r="1195" customFormat="false" ht="15" hidden="false" customHeight="false" outlineLevel="0" collapsed="false">
      <c r="A1195" s="21" t="s">
        <v>3189</v>
      </c>
      <c r="B1195" s="21" t="s">
        <v>3190</v>
      </c>
      <c r="C1195" s="23" t="n">
        <v>46133</v>
      </c>
      <c r="D1195" s="21" t="s">
        <v>689</v>
      </c>
      <c r="E1195" s="21" t="s">
        <v>366</v>
      </c>
      <c r="F1195" s="12" t="n">
        <v>2</v>
      </c>
      <c r="G1195" s="19" t="n">
        <v>53.75</v>
      </c>
      <c r="H1195" s="19" t="n">
        <v>36.82</v>
      </c>
      <c r="I1195" s="19" t="n">
        <f aca="false">ROUND(F1195*G1195,2)</f>
        <v>107.5</v>
      </c>
      <c r="J1195" s="19" t="n">
        <f aca="false">ROUND(F1195*H1195,2)</f>
        <v>73.64</v>
      </c>
      <c r="K1195" s="19" t="n">
        <f aca="false">INDEX(Pricebook!$L$2:$L$1401,MATCH(D1195,Pricebook!$A$2:$A$1401,0))</f>
        <v>57.75</v>
      </c>
      <c r="L1195" s="19" t="n">
        <f aca="false">ROUND(F1195*K1195,2)</f>
        <v>115.5</v>
      </c>
      <c r="M1195" s="24" t="n">
        <f aca="false">DATE(YEAR(C1195),MONTH(C1195),1)</f>
        <v>46113</v>
      </c>
    </row>
    <row r="1196" customFormat="false" ht="15" hidden="false" customHeight="false" outlineLevel="0" collapsed="false">
      <c r="A1196" s="21" t="s">
        <v>3189</v>
      </c>
      <c r="B1196" s="21" t="s">
        <v>3190</v>
      </c>
      <c r="C1196" s="23" t="n">
        <v>46133</v>
      </c>
      <c r="D1196" s="21" t="s">
        <v>651</v>
      </c>
      <c r="E1196" s="21" t="s">
        <v>366</v>
      </c>
      <c r="F1196" s="12" t="n">
        <v>2</v>
      </c>
      <c r="G1196" s="19" t="n">
        <v>168.25</v>
      </c>
      <c r="H1196" s="19" t="n">
        <v>115.19</v>
      </c>
      <c r="I1196" s="19" t="n">
        <f aca="false">ROUND(F1196*G1196,2)</f>
        <v>336.5</v>
      </c>
      <c r="J1196" s="19" t="n">
        <f aca="false">ROUND(F1196*H1196,2)</f>
        <v>230.38</v>
      </c>
      <c r="K1196" s="19" t="n">
        <f aca="false">INDEX(Pricebook!$L$2:$L$1401,MATCH(D1196,Pricebook!$A$2:$A$1401,0))</f>
        <v>180.65</v>
      </c>
      <c r="L1196" s="19" t="n">
        <f aca="false">ROUND(F1196*K1196,2)</f>
        <v>361.3</v>
      </c>
      <c r="M1196" s="24" t="n">
        <f aca="false">DATE(YEAR(C1196),MONTH(C1196),1)</f>
        <v>46113</v>
      </c>
    </row>
    <row r="1197" customFormat="false" ht="15" hidden="false" customHeight="false" outlineLevel="0" collapsed="false">
      <c r="A1197" s="21" t="s">
        <v>3189</v>
      </c>
      <c r="B1197" s="21" t="s">
        <v>3190</v>
      </c>
      <c r="C1197" s="23" t="n">
        <v>46133</v>
      </c>
      <c r="D1197" s="21" t="s">
        <v>665</v>
      </c>
      <c r="E1197" s="21" t="s">
        <v>366</v>
      </c>
      <c r="F1197" s="12" t="n">
        <v>1</v>
      </c>
      <c r="G1197" s="19" t="n">
        <v>28.25</v>
      </c>
      <c r="H1197" s="19" t="n">
        <v>19.58</v>
      </c>
      <c r="I1197" s="19" t="n">
        <f aca="false">ROUND(F1197*G1197,2)</f>
        <v>28.25</v>
      </c>
      <c r="J1197" s="19" t="n">
        <f aca="false">ROUND(F1197*H1197,2)</f>
        <v>19.58</v>
      </c>
      <c r="K1197" s="19" t="n">
        <f aca="false">INDEX(Pricebook!$L$2:$L$1401,MATCH(D1197,Pricebook!$A$2:$A$1401,0))</f>
        <v>30.75</v>
      </c>
      <c r="L1197" s="19" t="n">
        <f aca="false">ROUND(F1197*K1197,2)</f>
        <v>30.75</v>
      </c>
      <c r="M1197" s="24" t="n">
        <f aca="false">DATE(YEAR(C1197),MONTH(C1197),1)</f>
        <v>46113</v>
      </c>
    </row>
    <row r="1198" customFormat="false" ht="15" hidden="false" customHeight="false" outlineLevel="0" collapsed="false">
      <c r="A1198" s="21" t="s">
        <v>3189</v>
      </c>
      <c r="B1198" s="21" t="s">
        <v>3190</v>
      </c>
      <c r="C1198" s="23" t="n">
        <v>46133</v>
      </c>
      <c r="D1198" s="21" t="s">
        <v>2303</v>
      </c>
      <c r="E1198" s="21" t="s">
        <v>2202</v>
      </c>
      <c r="F1198" s="12" t="n">
        <v>2</v>
      </c>
      <c r="G1198" s="19" t="n">
        <v>38.15</v>
      </c>
      <c r="H1198" s="19" t="n">
        <v>22.32</v>
      </c>
      <c r="I1198" s="19" t="n">
        <f aca="false">ROUND(F1198*G1198,2)</f>
        <v>76.3</v>
      </c>
      <c r="J1198" s="19" t="n">
        <f aca="false">ROUND(F1198*H1198,2)</f>
        <v>44.64</v>
      </c>
      <c r="K1198" s="19" t="n">
        <f aca="false">INDEX(Pricebook!$L$2:$L$1401,MATCH(D1198,Pricebook!$A$2:$A$1401,0))</f>
        <v>40.25</v>
      </c>
      <c r="L1198" s="19" t="n">
        <f aca="false">ROUND(F1198*K1198,2)</f>
        <v>80.5</v>
      </c>
      <c r="M1198" s="24" t="n">
        <f aca="false">DATE(YEAR(C1198),MONTH(C1198),1)</f>
        <v>46113</v>
      </c>
    </row>
    <row r="1199" customFormat="false" ht="15" hidden="false" customHeight="false" outlineLevel="0" collapsed="false">
      <c r="A1199" s="21" t="s">
        <v>3189</v>
      </c>
      <c r="B1199" s="21" t="s">
        <v>3190</v>
      </c>
      <c r="C1199" s="23" t="n">
        <v>46133</v>
      </c>
      <c r="D1199" s="21" t="s">
        <v>2224</v>
      </c>
      <c r="E1199" s="21" t="s">
        <v>2202</v>
      </c>
      <c r="F1199" s="12" t="n">
        <v>7</v>
      </c>
      <c r="G1199" s="19" t="n">
        <v>6.1</v>
      </c>
      <c r="H1199" s="19" t="n">
        <v>4.24</v>
      </c>
      <c r="I1199" s="19" t="n">
        <f aca="false">ROUND(F1199*G1199,2)</f>
        <v>42.7</v>
      </c>
      <c r="J1199" s="19" t="n">
        <f aca="false">ROUND(F1199*H1199,2)</f>
        <v>29.68</v>
      </c>
      <c r="K1199" s="19" t="n">
        <f aca="false">INDEX(Pricebook!$L$2:$L$1401,MATCH(D1199,Pricebook!$A$2:$A$1401,0))</f>
        <v>6.55</v>
      </c>
      <c r="L1199" s="19" t="n">
        <f aca="false">ROUND(F1199*K1199,2)</f>
        <v>45.85</v>
      </c>
      <c r="M1199" s="24" t="n">
        <f aca="false">DATE(YEAR(C1199),MONTH(C1199),1)</f>
        <v>46113</v>
      </c>
    </row>
    <row r="1200" customFormat="false" ht="15" hidden="false" customHeight="false" outlineLevel="0" collapsed="false">
      <c r="A1200" s="21" t="s">
        <v>3189</v>
      </c>
      <c r="B1200" s="21" t="s">
        <v>3190</v>
      </c>
      <c r="C1200" s="23" t="n">
        <v>46133</v>
      </c>
      <c r="D1200" s="21" t="s">
        <v>386</v>
      </c>
      <c r="E1200" s="21" t="s">
        <v>366</v>
      </c>
      <c r="F1200" s="12" t="n">
        <v>5</v>
      </c>
      <c r="G1200" s="19" t="n">
        <v>6.6</v>
      </c>
      <c r="H1200" s="19" t="n">
        <v>4.58</v>
      </c>
      <c r="I1200" s="19" t="n">
        <f aca="false">ROUND(F1200*G1200,2)</f>
        <v>33</v>
      </c>
      <c r="J1200" s="19" t="n">
        <f aca="false">ROUND(F1200*H1200,2)</f>
        <v>22.9</v>
      </c>
      <c r="K1200" s="19" t="n">
        <f aca="false">INDEX(Pricebook!$L$2:$L$1401,MATCH(D1200,Pricebook!$A$2:$A$1401,0))</f>
        <v>7.2</v>
      </c>
      <c r="L1200" s="19" t="n">
        <f aca="false">ROUND(F1200*K1200,2)</f>
        <v>36</v>
      </c>
      <c r="M1200" s="24" t="n">
        <f aca="false">DATE(YEAR(C1200),MONTH(C1200),1)</f>
        <v>46113</v>
      </c>
    </row>
    <row r="1201" customFormat="false" ht="15" hidden="false" customHeight="false" outlineLevel="0" collapsed="false">
      <c r="A1201" s="21" t="s">
        <v>3189</v>
      </c>
      <c r="B1201" s="21" t="s">
        <v>3190</v>
      </c>
      <c r="C1201" s="23" t="n">
        <v>46133</v>
      </c>
      <c r="D1201" s="21" t="s">
        <v>685</v>
      </c>
      <c r="E1201" s="21" t="s">
        <v>366</v>
      </c>
      <c r="F1201" s="12" t="n">
        <v>1</v>
      </c>
      <c r="G1201" s="19" t="n">
        <v>53.3</v>
      </c>
      <c r="H1201" s="19" t="n">
        <v>36.77</v>
      </c>
      <c r="I1201" s="19" t="n">
        <f aca="false">ROUND(F1201*G1201,2)</f>
        <v>53.3</v>
      </c>
      <c r="J1201" s="19" t="n">
        <f aca="false">ROUND(F1201*H1201,2)</f>
        <v>36.77</v>
      </c>
      <c r="K1201" s="19" t="n">
        <f aca="false">INDEX(Pricebook!$L$2:$L$1401,MATCH(D1201,Pricebook!$A$2:$A$1401,0))</f>
        <v>57.7</v>
      </c>
      <c r="L1201" s="19" t="n">
        <f aca="false">ROUND(F1201*K1201,2)</f>
        <v>57.7</v>
      </c>
      <c r="M1201" s="24" t="n">
        <f aca="false">DATE(YEAR(C1201),MONTH(C1201),1)</f>
        <v>46113</v>
      </c>
    </row>
    <row r="1202" customFormat="false" ht="15" hidden="false" customHeight="false" outlineLevel="0" collapsed="false">
      <c r="A1202" s="21" t="s">
        <v>3189</v>
      </c>
      <c r="B1202" s="21" t="s">
        <v>3190</v>
      </c>
      <c r="C1202" s="23" t="n">
        <v>46133</v>
      </c>
      <c r="D1202" s="21" t="s">
        <v>2252</v>
      </c>
      <c r="E1202" s="21" t="s">
        <v>2202</v>
      </c>
      <c r="F1202" s="12" t="n">
        <v>2</v>
      </c>
      <c r="G1202" s="19" t="n">
        <v>32.25</v>
      </c>
      <c r="H1202" s="19" t="n">
        <v>19.29</v>
      </c>
      <c r="I1202" s="19" t="n">
        <f aca="false">ROUND(F1202*G1202,2)</f>
        <v>64.5</v>
      </c>
      <c r="J1202" s="19" t="n">
        <f aca="false">ROUND(F1202*H1202,2)</f>
        <v>38.58</v>
      </c>
      <c r="K1202" s="19" t="n">
        <f aca="false">INDEX(Pricebook!$L$2:$L$1401,MATCH(D1202,Pricebook!$A$2:$A$1401,0))</f>
        <v>34.8</v>
      </c>
      <c r="L1202" s="19" t="n">
        <f aca="false">ROUND(F1202*K1202,2)</f>
        <v>69.6</v>
      </c>
      <c r="M1202" s="24" t="n">
        <f aca="false">DATE(YEAR(C1202),MONTH(C1202),1)</f>
        <v>46113</v>
      </c>
    </row>
    <row r="1203" customFormat="false" ht="15" hidden="false" customHeight="false" outlineLevel="0" collapsed="false">
      <c r="A1203" s="21" t="s">
        <v>3191</v>
      </c>
      <c r="B1203" s="21" t="s">
        <v>3192</v>
      </c>
      <c r="C1203" s="23" t="n">
        <v>46133</v>
      </c>
      <c r="D1203" s="21" t="s">
        <v>683</v>
      </c>
      <c r="E1203" s="21" t="s">
        <v>366</v>
      </c>
      <c r="F1203" s="12" t="n">
        <v>1</v>
      </c>
      <c r="G1203" s="19" t="n">
        <v>11</v>
      </c>
      <c r="H1203" s="19" t="n">
        <v>7.49</v>
      </c>
      <c r="I1203" s="19" t="n">
        <f aca="false">ROUND(F1203*G1203,2)</f>
        <v>11</v>
      </c>
      <c r="J1203" s="19" t="n">
        <f aca="false">ROUND(F1203*H1203,2)</f>
        <v>7.49</v>
      </c>
      <c r="K1203" s="19" t="n">
        <f aca="false">INDEX(Pricebook!$L$2:$L$1401,MATCH(D1203,Pricebook!$A$2:$A$1401,0))</f>
        <v>11.75</v>
      </c>
      <c r="L1203" s="19" t="n">
        <f aca="false">ROUND(F1203*K1203,2)</f>
        <v>11.75</v>
      </c>
      <c r="M1203" s="24" t="n">
        <f aca="false">DATE(YEAR(C1203),MONTH(C1203),1)</f>
        <v>46113</v>
      </c>
    </row>
    <row r="1204" customFormat="false" ht="15" hidden="false" customHeight="false" outlineLevel="0" collapsed="false">
      <c r="A1204" s="21" t="s">
        <v>3191</v>
      </c>
      <c r="B1204" s="21" t="s">
        <v>3192</v>
      </c>
      <c r="C1204" s="23" t="n">
        <v>46133</v>
      </c>
      <c r="D1204" s="21" t="s">
        <v>1136</v>
      </c>
      <c r="E1204" s="21" t="s">
        <v>971</v>
      </c>
      <c r="F1204" s="12" t="n">
        <v>1</v>
      </c>
      <c r="G1204" s="19" t="n">
        <v>267.45</v>
      </c>
      <c r="H1204" s="19" t="n">
        <v>199.51</v>
      </c>
      <c r="I1204" s="19" t="n">
        <f aca="false">ROUND(F1204*G1204,2)</f>
        <v>267.45</v>
      </c>
      <c r="J1204" s="19" t="n">
        <f aca="false">ROUND(F1204*H1204,2)</f>
        <v>199.51</v>
      </c>
      <c r="K1204" s="19" t="n">
        <f aca="false">INDEX(Pricebook!$L$2:$L$1401,MATCH(D1204,Pricebook!$A$2:$A$1401,0))</f>
        <v>294.2</v>
      </c>
      <c r="L1204" s="19" t="n">
        <f aca="false">ROUND(F1204*K1204,2)</f>
        <v>294.2</v>
      </c>
      <c r="M1204" s="24" t="n">
        <f aca="false">DATE(YEAR(C1204),MONTH(C1204),1)</f>
        <v>46113</v>
      </c>
    </row>
    <row r="1205" customFormat="false" ht="15" hidden="false" customHeight="false" outlineLevel="0" collapsed="false">
      <c r="A1205" s="21" t="s">
        <v>3191</v>
      </c>
      <c r="B1205" s="21" t="s">
        <v>3192</v>
      </c>
      <c r="C1205" s="23" t="n">
        <v>46133</v>
      </c>
      <c r="D1205" s="21" t="s">
        <v>173</v>
      </c>
      <c r="E1205" s="21" t="s">
        <v>108</v>
      </c>
      <c r="F1205" s="12" t="n">
        <v>1</v>
      </c>
      <c r="G1205" s="19" t="n">
        <v>62.9</v>
      </c>
      <c r="H1205" s="19" t="n">
        <v>44.99</v>
      </c>
      <c r="I1205" s="19" t="n">
        <f aca="false">ROUND(F1205*G1205,2)</f>
        <v>62.9</v>
      </c>
      <c r="J1205" s="19" t="n">
        <f aca="false">ROUND(F1205*H1205,2)</f>
        <v>44.99</v>
      </c>
      <c r="K1205" s="19" t="n">
        <f aca="false">INDEX(Pricebook!$L$2:$L$1401,MATCH(D1205,Pricebook!$A$2:$A$1401,0))</f>
        <v>67.9</v>
      </c>
      <c r="L1205" s="19" t="n">
        <f aca="false">ROUND(F1205*K1205,2)</f>
        <v>67.9</v>
      </c>
      <c r="M1205" s="24" t="n">
        <f aca="false">DATE(YEAR(C1205),MONTH(C1205),1)</f>
        <v>46113</v>
      </c>
    </row>
    <row r="1206" customFormat="false" ht="15" hidden="false" customHeight="false" outlineLevel="0" collapsed="false">
      <c r="A1206" s="21" t="s">
        <v>3191</v>
      </c>
      <c r="B1206" s="21" t="s">
        <v>3192</v>
      </c>
      <c r="C1206" s="23" t="n">
        <v>46133</v>
      </c>
      <c r="D1206" s="21" t="s">
        <v>1292</v>
      </c>
      <c r="E1206" s="21" t="s">
        <v>971</v>
      </c>
      <c r="F1206" s="12" t="n">
        <v>10</v>
      </c>
      <c r="G1206" s="19" t="n">
        <v>2.8</v>
      </c>
      <c r="H1206" s="19" t="n">
        <v>2.08</v>
      </c>
      <c r="I1206" s="19" t="n">
        <f aca="false">ROUND(F1206*G1206,2)</f>
        <v>28</v>
      </c>
      <c r="J1206" s="19" t="n">
        <f aca="false">ROUND(F1206*H1206,2)</f>
        <v>20.8</v>
      </c>
      <c r="K1206" s="19" t="n">
        <f aca="false">INDEX(Pricebook!$L$2:$L$1401,MATCH(D1206,Pricebook!$A$2:$A$1401,0))</f>
        <v>3.3</v>
      </c>
      <c r="L1206" s="19" t="n">
        <f aca="false">ROUND(F1206*K1206,2)</f>
        <v>33</v>
      </c>
      <c r="M1206" s="24" t="n">
        <f aca="false">DATE(YEAR(C1206),MONTH(C1206),1)</f>
        <v>46113</v>
      </c>
    </row>
    <row r="1207" customFormat="false" ht="15" hidden="false" customHeight="false" outlineLevel="0" collapsed="false">
      <c r="A1207" s="21" t="s">
        <v>3191</v>
      </c>
      <c r="B1207" s="21" t="s">
        <v>3192</v>
      </c>
      <c r="C1207" s="23" t="n">
        <v>46133</v>
      </c>
      <c r="D1207" s="21" t="s">
        <v>2464</v>
      </c>
      <c r="E1207" s="21" t="s">
        <v>2466</v>
      </c>
      <c r="F1207" s="12" t="n">
        <v>1</v>
      </c>
      <c r="G1207" s="19" t="n">
        <v>31.2</v>
      </c>
      <c r="H1207" s="19" t="n">
        <v>19.01</v>
      </c>
      <c r="I1207" s="19" t="n">
        <f aca="false">ROUND(F1207*G1207,2)</f>
        <v>31.2</v>
      </c>
      <c r="J1207" s="19" t="n">
        <f aca="false">ROUND(F1207*H1207,2)</f>
        <v>19.01</v>
      </c>
      <c r="K1207" s="19" t="n">
        <f aca="false">INDEX(Pricebook!$L$2:$L$1401,MATCH(D1207,Pricebook!$A$2:$A$1401,0))</f>
        <v>32.5</v>
      </c>
      <c r="L1207" s="19" t="n">
        <f aca="false">ROUND(F1207*K1207,2)</f>
        <v>32.5</v>
      </c>
      <c r="M1207" s="24" t="n">
        <f aca="false">DATE(YEAR(C1207),MONTH(C1207),1)</f>
        <v>46113</v>
      </c>
    </row>
    <row r="1208" customFormat="false" ht="15" hidden="false" customHeight="false" outlineLevel="0" collapsed="false">
      <c r="A1208" s="21" t="s">
        <v>3191</v>
      </c>
      <c r="B1208" s="21" t="s">
        <v>3192</v>
      </c>
      <c r="C1208" s="23" t="n">
        <v>46133</v>
      </c>
      <c r="D1208" s="21" t="s">
        <v>2573</v>
      </c>
      <c r="E1208" s="21" t="s">
        <v>2466</v>
      </c>
      <c r="F1208" s="12" t="n">
        <v>2</v>
      </c>
      <c r="G1208" s="19" t="n">
        <v>32.4</v>
      </c>
      <c r="H1208" s="19" t="n">
        <v>22.2</v>
      </c>
      <c r="I1208" s="19" t="n">
        <f aca="false">ROUND(F1208*G1208,2)</f>
        <v>64.8</v>
      </c>
      <c r="J1208" s="19" t="n">
        <f aca="false">ROUND(F1208*H1208,2)</f>
        <v>44.4</v>
      </c>
      <c r="K1208" s="19" t="n">
        <f aca="false">INDEX(Pricebook!$L$2:$L$1401,MATCH(D1208,Pricebook!$A$2:$A$1401,0))</f>
        <v>33.5</v>
      </c>
      <c r="L1208" s="19" t="n">
        <f aca="false">ROUND(F1208*K1208,2)</f>
        <v>67</v>
      </c>
      <c r="M1208" s="24" t="n">
        <f aca="false">DATE(YEAR(C1208),MONTH(C1208),1)</f>
        <v>46113</v>
      </c>
    </row>
    <row r="1209" customFormat="false" ht="15" hidden="false" customHeight="false" outlineLevel="0" collapsed="false">
      <c r="A1209" s="21" t="s">
        <v>3191</v>
      </c>
      <c r="B1209" s="21" t="s">
        <v>3192</v>
      </c>
      <c r="C1209" s="23" t="n">
        <v>46133</v>
      </c>
      <c r="D1209" s="21" t="s">
        <v>493</v>
      </c>
      <c r="E1209" s="21" t="s">
        <v>366</v>
      </c>
      <c r="F1209" s="12" t="n">
        <v>3</v>
      </c>
      <c r="G1209" s="19" t="n">
        <v>13.7</v>
      </c>
      <c r="H1209" s="19" t="n">
        <v>10.27</v>
      </c>
      <c r="I1209" s="19" t="n">
        <f aca="false">ROUND(F1209*G1209,2)</f>
        <v>41.1</v>
      </c>
      <c r="J1209" s="19" t="n">
        <f aca="false">ROUND(F1209*H1209,2)</f>
        <v>30.81</v>
      </c>
      <c r="K1209" s="19" t="n">
        <f aca="false">INDEX(Pricebook!$L$2:$L$1401,MATCH(D1209,Pricebook!$A$2:$A$1401,0))</f>
        <v>14.6</v>
      </c>
      <c r="L1209" s="19" t="n">
        <f aca="false">ROUND(F1209*K1209,2)</f>
        <v>43.8</v>
      </c>
      <c r="M1209" s="24" t="n">
        <f aca="false">DATE(YEAR(C1209),MONTH(C1209),1)</f>
        <v>46113</v>
      </c>
    </row>
    <row r="1210" customFormat="false" ht="15" hidden="false" customHeight="false" outlineLevel="0" collapsed="false">
      <c r="A1210" s="21" t="s">
        <v>3191</v>
      </c>
      <c r="B1210" s="21" t="s">
        <v>3192</v>
      </c>
      <c r="C1210" s="23" t="n">
        <v>46133</v>
      </c>
      <c r="D1210" s="21" t="s">
        <v>281</v>
      </c>
      <c r="E1210" s="21" t="s">
        <v>108</v>
      </c>
      <c r="F1210" s="12" t="n">
        <v>2</v>
      </c>
      <c r="G1210" s="19" t="n">
        <v>16.1</v>
      </c>
      <c r="H1210" s="19" t="n">
        <v>12.42</v>
      </c>
      <c r="I1210" s="19" t="n">
        <f aca="false">ROUND(F1210*G1210,2)</f>
        <v>32.2</v>
      </c>
      <c r="J1210" s="19" t="n">
        <f aca="false">ROUND(F1210*H1210,2)</f>
        <v>24.84</v>
      </c>
      <c r="K1210" s="19" t="n">
        <f aca="false">INDEX(Pricebook!$L$2:$L$1401,MATCH(D1210,Pricebook!$A$2:$A$1401,0))</f>
        <v>16.1</v>
      </c>
      <c r="L1210" s="19" t="n">
        <f aca="false">ROUND(F1210*K1210,2)</f>
        <v>32.2</v>
      </c>
      <c r="M1210" s="24" t="n">
        <f aca="false">DATE(YEAR(C1210),MONTH(C1210),1)</f>
        <v>46113</v>
      </c>
    </row>
    <row r="1211" customFormat="false" ht="15" hidden="false" customHeight="false" outlineLevel="0" collapsed="false">
      <c r="A1211" s="21" t="s">
        <v>3191</v>
      </c>
      <c r="B1211" s="21" t="s">
        <v>3192</v>
      </c>
      <c r="C1211" s="23" t="n">
        <v>46133</v>
      </c>
      <c r="D1211" s="21" t="s">
        <v>320</v>
      </c>
      <c r="E1211" s="21" t="s">
        <v>108</v>
      </c>
      <c r="F1211" s="12" t="n">
        <v>1</v>
      </c>
      <c r="G1211" s="19" t="n">
        <v>85.45</v>
      </c>
      <c r="H1211" s="19" t="n">
        <v>61.36</v>
      </c>
      <c r="I1211" s="19" t="n">
        <f aca="false">ROUND(F1211*G1211,2)</f>
        <v>85.45</v>
      </c>
      <c r="J1211" s="19" t="n">
        <f aca="false">ROUND(F1211*H1211,2)</f>
        <v>61.36</v>
      </c>
      <c r="K1211" s="19" t="n">
        <f aca="false">INDEX(Pricebook!$L$2:$L$1401,MATCH(D1211,Pricebook!$A$2:$A$1401,0))</f>
        <v>92.55</v>
      </c>
      <c r="L1211" s="19" t="n">
        <f aca="false">ROUND(F1211*K1211,2)</f>
        <v>92.55</v>
      </c>
      <c r="M1211" s="24" t="n">
        <f aca="false">DATE(YEAR(C1211),MONTH(C1211),1)</f>
        <v>46113</v>
      </c>
    </row>
    <row r="1212" customFormat="false" ht="15" hidden="false" customHeight="false" outlineLevel="0" collapsed="false">
      <c r="A1212" s="21" t="s">
        <v>3193</v>
      </c>
      <c r="B1212" s="21" t="s">
        <v>3056</v>
      </c>
      <c r="C1212" s="23" t="n">
        <v>46133</v>
      </c>
      <c r="D1212" s="21" t="s">
        <v>2242</v>
      </c>
      <c r="E1212" s="21" t="s">
        <v>2202</v>
      </c>
      <c r="F1212" s="12" t="n">
        <v>1</v>
      </c>
      <c r="G1212" s="19" t="n">
        <v>18.85</v>
      </c>
      <c r="H1212" s="19" t="n">
        <v>11.13</v>
      </c>
      <c r="I1212" s="19" t="n">
        <f aca="false">ROUND(F1212*G1212,2)</f>
        <v>18.85</v>
      </c>
      <c r="J1212" s="19" t="n">
        <f aca="false">ROUND(F1212*H1212,2)</f>
        <v>11.13</v>
      </c>
      <c r="K1212" s="19" t="n">
        <f aca="false">INDEX(Pricebook!$L$2:$L$1401,MATCH(D1212,Pricebook!$A$2:$A$1401,0))</f>
        <v>20.1</v>
      </c>
      <c r="L1212" s="19" t="n">
        <f aca="false">ROUND(F1212*K1212,2)</f>
        <v>20.1</v>
      </c>
      <c r="M1212" s="24" t="n">
        <f aca="false">DATE(YEAR(C1212),MONTH(C1212),1)</f>
        <v>46113</v>
      </c>
    </row>
    <row r="1213" customFormat="false" ht="15" hidden="false" customHeight="false" outlineLevel="0" collapsed="false">
      <c r="A1213" s="21" t="s">
        <v>3193</v>
      </c>
      <c r="B1213" s="21" t="s">
        <v>3056</v>
      </c>
      <c r="C1213" s="23" t="n">
        <v>46133</v>
      </c>
      <c r="D1213" s="21" t="s">
        <v>1783</v>
      </c>
      <c r="E1213" s="21" t="s">
        <v>1452</v>
      </c>
      <c r="F1213" s="12" t="n">
        <v>3</v>
      </c>
      <c r="G1213" s="19" t="n">
        <v>39.7</v>
      </c>
      <c r="H1213" s="19" t="n">
        <v>23.95</v>
      </c>
      <c r="I1213" s="19" t="n">
        <f aca="false">ROUND(F1213*G1213,2)</f>
        <v>119.1</v>
      </c>
      <c r="J1213" s="19" t="n">
        <f aca="false">ROUND(F1213*H1213,2)</f>
        <v>71.85</v>
      </c>
      <c r="K1213" s="19" t="n">
        <f aca="false">INDEX(Pricebook!$L$2:$L$1401,MATCH(D1213,Pricebook!$A$2:$A$1401,0))</f>
        <v>40.75</v>
      </c>
      <c r="L1213" s="19" t="n">
        <f aca="false">ROUND(F1213*K1213,2)</f>
        <v>122.25</v>
      </c>
      <c r="M1213" s="24" t="n">
        <f aca="false">DATE(YEAR(C1213),MONTH(C1213),1)</f>
        <v>46113</v>
      </c>
    </row>
    <row r="1214" customFormat="false" ht="15" hidden="false" customHeight="false" outlineLevel="0" collapsed="false">
      <c r="A1214" s="21" t="s">
        <v>3193</v>
      </c>
      <c r="B1214" s="21" t="s">
        <v>3056</v>
      </c>
      <c r="C1214" s="23" t="n">
        <v>46133</v>
      </c>
      <c r="D1214" s="21" t="s">
        <v>364</v>
      </c>
      <c r="E1214" s="21" t="s">
        <v>366</v>
      </c>
      <c r="F1214" s="12" t="n">
        <v>2</v>
      </c>
      <c r="G1214" s="19" t="n">
        <v>65.25</v>
      </c>
      <c r="H1214" s="19" t="n">
        <v>44.54</v>
      </c>
      <c r="I1214" s="19" t="n">
        <f aca="false">ROUND(F1214*G1214,2)</f>
        <v>130.5</v>
      </c>
      <c r="J1214" s="19" t="n">
        <f aca="false">ROUND(F1214*H1214,2)</f>
        <v>89.08</v>
      </c>
      <c r="K1214" s="19" t="n">
        <f aca="false">INDEX(Pricebook!$L$2:$L$1401,MATCH(D1214,Pricebook!$A$2:$A$1401,0))</f>
        <v>69.85</v>
      </c>
      <c r="L1214" s="19" t="n">
        <f aca="false">ROUND(F1214*K1214,2)</f>
        <v>139.7</v>
      </c>
      <c r="M1214" s="24" t="n">
        <f aca="false">DATE(YEAR(C1214),MONTH(C1214),1)</f>
        <v>46113</v>
      </c>
    </row>
    <row r="1215" customFormat="false" ht="15" hidden="false" customHeight="false" outlineLevel="0" collapsed="false">
      <c r="A1215" s="21" t="s">
        <v>3193</v>
      </c>
      <c r="B1215" s="21" t="s">
        <v>3056</v>
      </c>
      <c r="C1215" s="23" t="n">
        <v>46133</v>
      </c>
      <c r="D1215" s="21" t="s">
        <v>845</v>
      </c>
      <c r="E1215" s="21" t="s">
        <v>366</v>
      </c>
      <c r="F1215" s="12" t="n">
        <v>1</v>
      </c>
      <c r="G1215" s="19" t="n">
        <v>48.25</v>
      </c>
      <c r="H1215" s="19" t="n">
        <v>33</v>
      </c>
      <c r="I1215" s="19" t="n">
        <f aca="false">ROUND(F1215*G1215,2)</f>
        <v>48.25</v>
      </c>
      <c r="J1215" s="19" t="n">
        <f aca="false">ROUND(F1215*H1215,2)</f>
        <v>33</v>
      </c>
      <c r="K1215" s="19" t="n">
        <f aca="false">INDEX(Pricebook!$L$2:$L$1401,MATCH(D1215,Pricebook!$A$2:$A$1401,0))</f>
        <v>51.75</v>
      </c>
      <c r="L1215" s="19" t="n">
        <f aca="false">ROUND(F1215*K1215,2)</f>
        <v>51.75</v>
      </c>
      <c r="M1215" s="24" t="n">
        <f aca="false">DATE(YEAR(C1215),MONTH(C1215),1)</f>
        <v>46113</v>
      </c>
    </row>
    <row r="1216" customFormat="false" ht="15" hidden="false" customHeight="false" outlineLevel="0" collapsed="false">
      <c r="A1216" s="21" t="s">
        <v>3193</v>
      </c>
      <c r="B1216" s="21" t="s">
        <v>3056</v>
      </c>
      <c r="C1216" s="23" t="n">
        <v>46133</v>
      </c>
      <c r="D1216" s="21" t="s">
        <v>789</v>
      </c>
      <c r="E1216" s="21" t="s">
        <v>366</v>
      </c>
      <c r="F1216" s="12" t="n">
        <v>4</v>
      </c>
      <c r="G1216" s="19" t="n">
        <v>7.15</v>
      </c>
      <c r="H1216" s="19" t="n">
        <v>4.85</v>
      </c>
      <c r="I1216" s="19" t="n">
        <f aca="false">ROUND(F1216*G1216,2)</f>
        <v>28.6</v>
      </c>
      <c r="J1216" s="19" t="n">
        <f aca="false">ROUND(F1216*H1216,2)</f>
        <v>19.4</v>
      </c>
      <c r="K1216" s="19" t="n">
        <f aca="false">INDEX(Pricebook!$L$2:$L$1401,MATCH(D1216,Pricebook!$A$2:$A$1401,0))</f>
        <v>7.6</v>
      </c>
      <c r="L1216" s="19" t="n">
        <f aca="false">ROUND(F1216*K1216,2)</f>
        <v>30.4</v>
      </c>
      <c r="M1216" s="24" t="n">
        <f aca="false">DATE(YEAR(C1216),MONTH(C1216),1)</f>
        <v>46113</v>
      </c>
    </row>
    <row r="1217" customFormat="false" ht="15" hidden="false" customHeight="false" outlineLevel="0" collapsed="false">
      <c r="A1217" s="21" t="s">
        <v>3193</v>
      </c>
      <c r="B1217" s="21" t="s">
        <v>3056</v>
      </c>
      <c r="C1217" s="23" t="n">
        <v>46133</v>
      </c>
      <c r="D1217" s="21" t="s">
        <v>2408</v>
      </c>
      <c r="E1217" s="21" t="s">
        <v>2202</v>
      </c>
      <c r="F1217" s="12" t="n">
        <v>5</v>
      </c>
      <c r="G1217" s="19" t="n">
        <v>83.8</v>
      </c>
      <c r="H1217" s="19" t="n">
        <v>49.58</v>
      </c>
      <c r="I1217" s="19" t="n">
        <f aca="false">ROUND(F1217*G1217,2)</f>
        <v>419</v>
      </c>
      <c r="J1217" s="19" t="n">
        <f aca="false">ROUND(F1217*H1217,2)</f>
        <v>247.9</v>
      </c>
      <c r="K1217" s="19" t="n">
        <f aca="false">INDEX(Pricebook!$L$2:$L$1401,MATCH(D1217,Pricebook!$A$2:$A$1401,0))</f>
        <v>89.4</v>
      </c>
      <c r="L1217" s="19" t="n">
        <f aca="false">ROUND(F1217*K1217,2)</f>
        <v>447</v>
      </c>
      <c r="M1217" s="24" t="n">
        <f aca="false">DATE(YEAR(C1217),MONTH(C1217),1)</f>
        <v>46113</v>
      </c>
    </row>
    <row r="1218" customFormat="false" ht="15" hidden="false" customHeight="false" outlineLevel="0" collapsed="false">
      <c r="A1218" s="21" t="s">
        <v>3193</v>
      </c>
      <c r="B1218" s="21" t="s">
        <v>3056</v>
      </c>
      <c r="C1218" s="23" t="n">
        <v>46133</v>
      </c>
      <c r="D1218" s="21" t="s">
        <v>2256</v>
      </c>
      <c r="E1218" s="21" t="s">
        <v>2202</v>
      </c>
      <c r="F1218" s="12" t="n">
        <v>9</v>
      </c>
      <c r="G1218" s="19" t="n">
        <v>7.15</v>
      </c>
      <c r="H1218" s="19" t="n">
        <v>4.93</v>
      </c>
      <c r="I1218" s="19" t="n">
        <f aca="false">ROUND(F1218*G1218,2)</f>
        <v>64.35</v>
      </c>
      <c r="J1218" s="19" t="n">
        <f aca="false">ROUND(F1218*H1218,2)</f>
        <v>44.37</v>
      </c>
      <c r="K1218" s="19" t="n">
        <f aca="false">INDEX(Pricebook!$L$2:$L$1401,MATCH(D1218,Pricebook!$A$2:$A$1401,0))</f>
        <v>7.6</v>
      </c>
      <c r="L1218" s="19" t="n">
        <f aca="false">ROUND(F1218*K1218,2)</f>
        <v>68.4</v>
      </c>
      <c r="M1218" s="24" t="n">
        <f aca="false">DATE(YEAR(C1218),MONTH(C1218),1)</f>
        <v>46113</v>
      </c>
    </row>
    <row r="1219" customFormat="false" ht="15" hidden="false" customHeight="false" outlineLevel="0" collapsed="false">
      <c r="A1219" s="21" t="s">
        <v>3193</v>
      </c>
      <c r="B1219" s="21" t="s">
        <v>3056</v>
      </c>
      <c r="C1219" s="23" t="n">
        <v>46133</v>
      </c>
      <c r="D1219" s="21" t="s">
        <v>2365</v>
      </c>
      <c r="E1219" s="21" t="s">
        <v>2202</v>
      </c>
      <c r="F1219" s="12" t="n">
        <v>2</v>
      </c>
      <c r="G1219" s="19" t="n">
        <v>103.15</v>
      </c>
      <c r="H1219" s="19" t="n">
        <v>61.47</v>
      </c>
      <c r="I1219" s="19" t="n">
        <f aca="false">ROUND(F1219*G1219,2)</f>
        <v>206.3</v>
      </c>
      <c r="J1219" s="19" t="n">
        <f aca="false">ROUND(F1219*H1219,2)</f>
        <v>122.94</v>
      </c>
      <c r="K1219" s="19" t="n">
        <f aca="false">INDEX(Pricebook!$L$2:$L$1401,MATCH(D1219,Pricebook!$A$2:$A$1401,0))</f>
        <v>110.85</v>
      </c>
      <c r="L1219" s="19" t="n">
        <f aca="false">ROUND(F1219*K1219,2)</f>
        <v>221.7</v>
      </c>
      <c r="M1219" s="24" t="n">
        <f aca="false">DATE(YEAR(C1219),MONTH(C1219),1)</f>
        <v>46113</v>
      </c>
    </row>
    <row r="1220" customFormat="false" ht="15" hidden="false" customHeight="false" outlineLevel="0" collapsed="false">
      <c r="A1220" s="21" t="s">
        <v>3193</v>
      </c>
      <c r="B1220" s="21" t="s">
        <v>3056</v>
      </c>
      <c r="C1220" s="23" t="n">
        <v>46133</v>
      </c>
      <c r="D1220" s="21" t="s">
        <v>811</v>
      </c>
      <c r="E1220" s="21" t="s">
        <v>366</v>
      </c>
      <c r="F1220" s="12" t="n">
        <v>2</v>
      </c>
      <c r="G1220" s="19" t="n">
        <v>54.95</v>
      </c>
      <c r="H1220" s="19" t="n">
        <v>37.61</v>
      </c>
      <c r="I1220" s="19" t="n">
        <f aca="false">ROUND(F1220*G1220,2)</f>
        <v>109.9</v>
      </c>
      <c r="J1220" s="19" t="n">
        <f aca="false">ROUND(F1220*H1220,2)</f>
        <v>75.22</v>
      </c>
      <c r="K1220" s="19" t="n">
        <f aca="false">INDEX(Pricebook!$L$2:$L$1401,MATCH(D1220,Pricebook!$A$2:$A$1401,0))</f>
        <v>59</v>
      </c>
      <c r="L1220" s="19" t="n">
        <f aca="false">ROUND(F1220*K1220,2)</f>
        <v>118</v>
      </c>
      <c r="M1220" s="24" t="n">
        <f aca="false">DATE(YEAR(C1220),MONTH(C1220),1)</f>
        <v>46113</v>
      </c>
    </row>
    <row r="1221" customFormat="false" ht="15" hidden="false" customHeight="false" outlineLevel="0" collapsed="false">
      <c r="A1221" s="21" t="s">
        <v>3193</v>
      </c>
      <c r="B1221" s="21" t="s">
        <v>3056</v>
      </c>
      <c r="C1221" s="23" t="n">
        <v>46133</v>
      </c>
      <c r="D1221" s="21" t="s">
        <v>1843</v>
      </c>
      <c r="E1221" s="21" t="s">
        <v>1452</v>
      </c>
      <c r="F1221" s="12" t="n">
        <v>1</v>
      </c>
      <c r="G1221" s="19" t="n">
        <v>88.2</v>
      </c>
      <c r="H1221" s="19" t="n">
        <v>53.41</v>
      </c>
      <c r="I1221" s="19" t="n">
        <f aca="false">ROUND(F1221*G1221,2)</f>
        <v>88.2</v>
      </c>
      <c r="J1221" s="19" t="n">
        <f aca="false">ROUND(F1221*H1221,2)</f>
        <v>53.41</v>
      </c>
      <c r="K1221" s="19" t="n">
        <f aca="false">INDEX(Pricebook!$L$2:$L$1401,MATCH(D1221,Pricebook!$A$2:$A$1401,0))</f>
        <v>90.8</v>
      </c>
      <c r="L1221" s="19" t="n">
        <f aca="false">ROUND(F1221*K1221,2)</f>
        <v>90.8</v>
      </c>
      <c r="M1221" s="24" t="n">
        <f aca="false">DATE(YEAR(C1221),MONTH(C1221),1)</f>
        <v>46113</v>
      </c>
    </row>
    <row r="1222" customFormat="false" ht="15" hidden="false" customHeight="false" outlineLevel="0" collapsed="false">
      <c r="A1222" s="21" t="s">
        <v>3193</v>
      </c>
      <c r="B1222" s="21" t="s">
        <v>3056</v>
      </c>
      <c r="C1222" s="23" t="n">
        <v>46133</v>
      </c>
      <c r="D1222" s="21" t="s">
        <v>1456</v>
      </c>
      <c r="E1222" s="21" t="s">
        <v>1452</v>
      </c>
      <c r="F1222" s="12" t="n">
        <v>4</v>
      </c>
      <c r="G1222" s="19" t="n">
        <v>200</v>
      </c>
      <c r="H1222" s="19" t="n">
        <v>122.03</v>
      </c>
      <c r="I1222" s="19" t="n">
        <f aca="false">ROUND(F1222*G1222,2)</f>
        <v>800</v>
      </c>
      <c r="J1222" s="19" t="n">
        <f aca="false">ROUND(F1222*H1222,2)</f>
        <v>488.12</v>
      </c>
      <c r="K1222" s="19" t="n">
        <f aca="false">INDEX(Pricebook!$L$2:$L$1401,MATCH(D1222,Pricebook!$A$2:$A$1401,0))</f>
        <v>207.5</v>
      </c>
      <c r="L1222" s="19" t="n">
        <f aca="false">ROUND(F1222*K1222,2)</f>
        <v>830</v>
      </c>
      <c r="M1222" s="24" t="n">
        <f aca="false">DATE(YEAR(C1222),MONTH(C1222),1)</f>
        <v>46113</v>
      </c>
    </row>
    <row r="1223" customFormat="false" ht="15" hidden="false" customHeight="false" outlineLevel="0" collapsed="false">
      <c r="A1223" s="21" t="s">
        <v>3193</v>
      </c>
      <c r="B1223" s="21" t="s">
        <v>3056</v>
      </c>
      <c r="C1223" s="23" t="n">
        <v>46133</v>
      </c>
      <c r="D1223" s="21" t="s">
        <v>1847</v>
      </c>
      <c r="E1223" s="21" t="s">
        <v>1452</v>
      </c>
      <c r="F1223" s="12" t="n">
        <v>6</v>
      </c>
      <c r="G1223" s="19" t="n">
        <v>94.5</v>
      </c>
      <c r="H1223" s="19" t="n">
        <v>57.6</v>
      </c>
      <c r="I1223" s="19" t="n">
        <f aca="false">ROUND(F1223*G1223,2)</f>
        <v>567</v>
      </c>
      <c r="J1223" s="19" t="n">
        <f aca="false">ROUND(F1223*H1223,2)</f>
        <v>345.6</v>
      </c>
      <c r="K1223" s="19" t="n">
        <f aca="false">INDEX(Pricebook!$L$2:$L$1401,MATCH(D1223,Pricebook!$A$2:$A$1401,0))</f>
        <v>97.95</v>
      </c>
      <c r="L1223" s="19" t="n">
        <f aca="false">ROUND(F1223*K1223,2)</f>
        <v>587.7</v>
      </c>
      <c r="M1223" s="24" t="n">
        <f aca="false">DATE(YEAR(C1223),MONTH(C1223),1)</f>
        <v>46113</v>
      </c>
    </row>
    <row r="1224" customFormat="false" ht="15" hidden="false" customHeight="false" outlineLevel="0" collapsed="false">
      <c r="A1224" s="21" t="s">
        <v>3193</v>
      </c>
      <c r="B1224" s="21" t="s">
        <v>3056</v>
      </c>
      <c r="C1224" s="23" t="n">
        <v>46133</v>
      </c>
      <c r="D1224" s="21" t="s">
        <v>2428</v>
      </c>
      <c r="E1224" s="21" t="s">
        <v>2202</v>
      </c>
      <c r="F1224" s="12" t="n">
        <v>9</v>
      </c>
      <c r="G1224" s="19" t="n">
        <v>14.45</v>
      </c>
      <c r="H1224" s="19" t="n">
        <v>8.52</v>
      </c>
      <c r="I1224" s="19" t="n">
        <f aca="false">ROUND(F1224*G1224,2)</f>
        <v>130.05</v>
      </c>
      <c r="J1224" s="19" t="n">
        <f aca="false">ROUND(F1224*H1224,2)</f>
        <v>76.68</v>
      </c>
      <c r="K1224" s="19" t="n">
        <f aca="false">INDEX(Pricebook!$L$2:$L$1401,MATCH(D1224,Pricebook!$A$2:$A$1401,0))</f>
        <v>15.4</v>
      </c>
      <c r="L1224" s="19" t="n">
        <f aca="false">ROUND(F1224*K1224,2)</f>
        <v>138.6</v>
      </c>
      <c r="M1224" s="24" t="n">
        <f aca="false">DATE(YEAR(C1224),MONTH(C1224),1)</f>
        <v>46113</v>
      </c>
    </row>
    <row r="1225" customFormat="false" ht="15" hidden="false" customHeight="false" outlineLevel="0" collapsed="false">
      <c r="A1225" s="21" t="s">
        <v>3194</v>
      </c>
      <c r="B1225" s="21" t="s">
        <v>3195</v>
      </c>
      <c r="C1225" s="23" t="n">
        <v>46133</v>
      </c>
      <c r="D1225" s="21" t="s">
        <v>2458</v>
      </c>
      <c r="E1225" s="21" t="s">
        <v>2202</v>
      </c>
      <c r="F1225" s="12" t="n">
        <v>5</v>
      </c>
      <c r="G1225" s="19" t="n">
        <v>5.75</v>
      </c>
      <c r="H1225" s="19" t="n">
        <v>3.64</v>
      </c>
      <c r="I1225" s="19" t="n">
        <f aca="false">ROUND(F1225*G1225,2)</f>
        <v>28.75</v>
      </c>
      <c r="J1225" s="19" t="n">
        <f aca="false">ROUND(F1225*H1225,2)</f>
        <v>18.2</v>
      </c>
      <c r="K1225" s="19" t="n">
        <f aca="false">INDEX(Pricebook!$L$2:$L$1401,MATCH(D1225,Pricebook!$A$2:$A$1401,0))</f>
        <v>6.05</v>
      </c>
      <c r="L1225" s="19" t="n">
        <f aca="false">ROUND(F1225*K1225,2)</f>
        <v>30.25</v>
      </c>
      <c r="M1225" s="24" t="n">
        <f aca="false">DATE(YEAR(C1225),MONTH(C1225),1)</f>
        <v>46113</v>
      </c>
    </row>
    <row r="1226" customFormat="false" ht="15" hidden="false" customHeight="false" outlineLevel="0" collapsed="false">
      <c r="A1226" s="21" t="s">
        <v>3194</v>
      </c>
      <c r="B1226" s="21" t="s">
        <v>3195</v>
      </c>
      <c r="C1226" s="23" t="n">
        <v>46133</v>
      </c>
      <c r="D1226" s="21" t="s">
        <v>241</v>
      </c>
      <c r="E1226" s="21" t="s">
        <v>108</v>
      </c>
      <c r="F1226" s="12" t="n">
        <v>3</v>
      </c>
      <c r="G1226" s="19" t="n">
        <v>32.8</v>
      </c>
      <c r="H1226" s="19" t="n">
        <v>23.79</v>
      </c>
      <c r="I1226" s="19" t="n">
        <f aca="false">ROUND(F1226*G1226,2)</f>
        <v>98.4</v>
      </c>
      <c r="J1226" s="19" t="n">
        <f aca="false">ROUND(F1226*H1226,2)</f>
        <v>71.37</v>
      </c>
      <c r="K1226" s="19" t="n">
        <f aca="false">INDEX(Pricebook!$L$2:$L$1401,MATCH(D1226,Pricebook!$A$2:$A$1401,0))</f>
        <v>35.9</v>
      </c>
      <c r="L1226" s="19" t="n">
        <f aca="false">ROUND(F1226*K1226,2)</f>
        <v>107.7</v>
      </c>
      <c r="M1226" s="24" t="n">
        <f aca="false">DATE(YEAR(C1226),MONTH(C1226),1)</f>
        <v>46113</v>
      </c>
    </row>
    <row r="1227" customFormat="false" ht="15" hidden="false" customHeight="false" outlineLevel="0" collapsed="false">
      <c r="A1227" s="21" t="s">
        <v>3194</v>
      </c>
      <c r="B1227" s="21" t="s">
        <v>3195</v>
      </c>
      <c r="C1227" s="23" t="n">
        <v>46133</v>
      </c>
      <c r="D1227" s="21" t="s">
        <v>2424</v>
      </c>
      <c r="E1227" s="21" t="s">
        <v>2202</v>
      </c>
      <c r="F1227" s="12" t="n">
        <v>5</v>
      </c>
      <c r="G1227" s="19" t="n">
        <v>51.6</v>
      </c>
      <c r="H1227" s="19" t="n">
        <v>30.28</v>
      </c>
      <c r="I1227" s="19" t="n">
        <f aca="false">ROUND(F1227*G1227,2)</f>
        <v>258</v>
      </c>
      <c r="J1227" s="19" t="n">
        <f aca="false">ROUND(F1227*H1227,2)</f>
        <v>151.4</v>
      </c>
      <c r="K1227" s="19" t="n">
        <f aca="false">INDEX(Pricebook!$L$2:$L$1401,MATCH(D1227,Pricebook!$A$2:$A$1401,0))</f>
        <v>54.6</v>
      </c>
      <c r="L1227" s="19" t="n">
        <f aca="false">ROUND(F1227*K1227,2)</f>
        <v>273</v>
      </c>
      <c r="M1227" s="24" t="n">
        <f aca="false">DATE(YEAR(C1227),MONTH(C1227),1)</f>
        <v>46113</v>
      </c>
    </row>
    <row r="1228" customFormat="false" ht="15" hidden="false" customHeight="false" outlineLevel="0" collapsed="false">
      <c r="A1228" s="21" t="s">
        <v>3194</v>
      </c>
      <c r="B1228" s="21" t="s">
        <v>3195</v>
      </c>
      <c r="C1228" s="23" t="n">
        <v>46133</v>
      </c>
      <c r="D1228" s="21" t="s">
        <v>2293</v>
      </c>
      <c r="E1228" s="21" t="s">
        <v>2202</v>
      </c>
      <c r="F1228" s="12" t="n">
        <v>6</v>
      </c>
      <c r="G1228" s="19" t="n">
        <v>7.95</v>
      </c>
      <c r="H1228" s="19" t="n">
        <v>4.64</v>
      </c>
      <c r="I1228" s="19" t="n">
        <f aca="false">ROUND(F1228*G1228,2)</f>
        <v>47.7</v>
      </c>
      <c r="J1228" s="19" t="n">
        <f aca="false">ROUND(F1228*H1228,2)</f>
        <v>27.84</v>
      </c>
      <c r="K1228" s="19" t="n">
        <f aca="false">INDEX(Pricebook!$L$2:$L$1401,MATCH(D1228,Pricebook!$A$2:$A$1401,0))</f>
        <v>8.4</v>
      </c>
      <c r="L1228" s="19" t="n">
        <f aca="false">ROUND(F1228*K1228,2)</f>
        <v>50.4</v>
      </c>
      <c r="M1228" s="24" t="n">
        <f aca="false">DATE(YEAR(C1228),MONTH(C1228),1)</f>
        <v>46113</v>
      </c>
    </row>
    <row r="1229" customFormat="false" ht="15" hidden="false" customHeight="false" outlineLevel="0" collapsed="false">
      <c r="A1229" s="21" t="s">
        <v>3194</v>
      </c>
      <c r="B1229" s="21" t="s">
        <v>3195</v>
      </c>
      <c r="C1229" s="23" t="n">
        <v>46133</v>
      </c>
      <c r="D1229" s="21" t="s">
        <v>2918</v>
      </c>
      <c r="E1229" s="21" t="s">
        <v>2748</v>
      </c>
      <c r="F1229" s="12" t="n">
        <v>2</v>
      </c>
      <c r="G1229" s="19" t="n">
        <v>68.75</v>
      </c>
      <c r="H1229" s="19" t="n">
        <v>38.94</v>
      </c>
      <c r="I1229" s="19" t="n">
        <f aca="false">ROUND(F1229*G1229,2)</f>
        <v>137.5</v>
      </c>
      <c r="J1229" s="19" t="n">
        <f aca="false">ROUND(F1229*H1229,2)</f>
        <v>77.88</v>
      </c>
      <c r="K1229" s="19" t="n">
        <f aca="false">INDEX(Pricebook!$L$2:$L$1401,MATCH(D1229,Pricebook!$A$2:$A$1401,0))</f>
        <v>75.15</v>
      </c>
      <c r="L1229" s="19" t="n">
        <f aca="false">ROUND(F1229*K1229,2)</f>
        <v>150.3</v>
      </c>
      <c r="M1229" s="24" t="n">
        <f aca="false">DATE(YEAR(C1229),MONTH(C1229),1)</f>
        <v>46113</v>
      </c>
    </row>
    <row r="1230" customFormat="false" ht="15" hidden="false" customHeight="false" outlineLevel="0" collapsed="false">
      <c r="A1230" s="21" t="s">
        <v>3194</v>
      </c>
      <c r="B1230" s="21" t="s">
        <v>3195</v>
      </c>
      <c r="C1230" s="23" t="n">
        <v>46133</v>
      </c>
      <c r="D1230" s="21" t="s">
        <v>978</v>
      </c>
      <c r="E1230" s="21" t="s">
        <v>971</v>
      </c>
      <c r="F1230" s="12" t="n">
        <v>4</v>
      </c>
      <c r="G1230" s="19" t="n">
        <v>5.95</v>
      </c>
      <c r="H1230" s="19" t="n">
        <v>4.34</v>
      </c>
      <c r="I1230" s="19" t="n">
        <f aca="false">ROUND(F1230*G1230,2)</f>
        <v>23.8</v>
      </c>
      <c r="J1230" s="19" t="n">
        <f aca="false">ROUND(F1230*H1230,2)</f>
        <v>17.36</v>
      </c>
      <c r="K1230" s="19" t="n">
        <f aca="false">INDEX(Pricebook!$L$2:$L$1401,MATCH(D1230,Pricebook!$A$2:$A$1401,0))</f>
        <v>6.85</v>
      </c>
      <c r="L1230" s="19" t="n">
        <f aca="false">ROUND(F1230*K1230,2)</f>
        <v>27.4</v>
      </c>
      <c r="M1230" s="24" t="n">
        <f aca="false">DATE(YEAR(C1230),MONTH(C1230),1)</f>
        <v>46113</v>
      </c>
    </row>
    <row r="1231" customFormat="false" ht="15" hidden="false" customHeight="false" outlineLevel="0" collapsed="false">
      <c r="A1231" s="21" t="s">
        <v>3194</v>
      </c>
      <c r="B1231" s="21" t="s">
        <v>3195</v>
      </c>
      <c r="C1231" s="23" t="n">
        <v>46133</v>
      </c>
      <c r="D1231" s="21" t="s">
        <v>2424</v>
      </c>
      <c r="E1231" s="21" t="s">
        <v>2202</v>
      </c>
      <c r="F1231" s="12" t="n">
        <v>5</v>
      </c>
      <c r="G1231" s="19" t="n">
        <v>51.6</v>
      </c>
      <c r="H1231" s="19" t="n">
        <v>30.28</v>
      </c>
      <c r="I1231" s="19" t="n">
        <f aca="false">ROUND(F1231*G1231,2)</f>
        <v>258</v>
      </c>
      <c r="J1231" s="19" t="n">
        <f aca="false">ROUND(F1231*H1231,2)</f>
        <v>151.4</v>
      </c>
      <c r="K1231" s="19" t="n">
        <f aca="false">INDEX(Pricebook!$L$2:$L$1401,MATCH(D1231,Pricebook!$A$2:$A$1401,0))</f>
        <v>54.6</v>
      </c>
      <c r="L1231" s="19" t="n">
        <f aca="false">ROUND(F1231*K1231,2)</f>
        <v>273</v>
      </c>
      <c r="M1231" s="24" t="n">
        <f aca="false">DATE(YEAR(C1231),MONTH(C1231),1)</f>
        <v>46113</v>
      </c>
    </row>
    <row r="1232" customFormat="false" ht="15" hidden="false" customHeight="false" outlineLevel="0" collapsed="false">
      <c r="A1232" s="21" t="s">
        <v>3194</v>
      </c>
      <c r="B1232" s="21" t="s">
        <v>3195</v>
      </c>
      <c r="C1232" s="23" t="n">
        <v>46133</v>
      </c>
      <c r="D1232" s="21" t="s">
        <v>2938</v>
      </c>
      <c r="E1232" s="21" t="s">
        <v>2748</v>
      </c>
      <c r="F1232" s="12" t="n">
        <v>10</v>
      </c>
      <c r="G1232" s="19" t="n">
        <v>5.9</v>
      </c>
      <c r="H1232" s="19" t="n">
        <v>3.32</v>
      </c>
      <c r="I1232" s="19" t="n">
        <f aca="false">ROUND(F1232*G1232,2)</f>
        <v>59</v>
      </c>
      <c r="J1232" s="19" t="n">
        <f aca="false">ROUND(F1232*H1232,2)</f>
        <v>33.2</v>
      </c>
      <c r="K1232" s="19" t="n">
        <f aca="false">INDEX(Pricebook!$L$2:$L$1401,MATCH(D1232,Pricebook!$A$2:$A$1401,0))</f>
        <v>6.4</v>
      </c>
      <c r="L1232" s="19" t="n">
        <f aca="false">ROUND(F1232*K1232,2)</f>
        <v>64</v>
      </c>
      <c r="M1232" s="24" t="n">
        <f aca="false">DATE(YEAR(C1232),MONTH(C1232),1)</f>
        <v>46113</v>
      </c>
    </row>
    <row r="1233" customFormat="false" ht="15" hidden="false" customHeight="false" outlineLevel="0" collapsed="false">
      <c r="A1233" s="21" t="s">
        <v>3194</v>
      </c>
      <c r="B1233" s="21" t="s">
        <v>3195</v>
      </c>
      <c r="C1233" s="23" t="n">
        <v>46133</v>
      </c>
      <c r="D1233" s="21" t="s">
        <v>179</v>
      </c>
      <c r="E1233" s="21" t="s">
        <v>108</v>
      </c>
      <c r="F1233" s="12" t="n">
        <v>1</v>
      </c>
      <c r="G1233" s="19" t="n">
        <v>54</v>
      </c>
      <c r="H1233" s="19" t="n">
        <v>39.19</v>
      </c>
      <c r="I1233" s="19" t="n">
        <f aca="false">ROUND(F1233*G1233,2)</f>
        <v>54</v>
      </c>
      <c r="J1233" s="19" t="n">
        <f aca="false">ROUND(F1233*H1233,2)</f>
        <v>39.19</v>
      </c>
      <c r="K1233" s="19" t="n">
        <f aca="false">INDEX(Pricebook!$L$2:$L$1401,MATCH(D1233,Pricebook!$A$2:$A$1401,0))</f>
        <v>59.1</v>
      </c>
      <c r="L1233" s="19" t="n">
        <f aca="false">ROUND(F1233*K1233,2)</f>
        <v>59.1</v>
      </c>
      <c r="M1233" s="24" t="n">
        <f aca="false">DATE(YEAR(C1233),MONTH(C1233),1)</f>
        <v>46113</v>
      </c>
    </row>
    <row r="1234" customFormat="false" ht="15" hidden="false" customHeight="false" outlineLevel="0" collapsed="false">
      <c r="A1234" s="21" t="s">
        <v>3194</v>
      </c>
      <c r="B1234" s="21" t="s">
        <v>3195</v>
      </c>
      <c r="C1234" s="23" t="n">
        <v>46133</v>
      </c>
      <c r="D1234" s="21" t="s">
        <v>2428</v>
      </c>
      <c r="E1234" s="21" t="s">
        <v>2202</v>
      </c>
      <c r="F1234" s="12" t="n">
        <v>11</v>
      </c>
      <c r="G1234" s="19" t="n">
        <v>14.45</v>
      </c>
      <c r="H1234" s="19" t="n">
        <v>8.52</v>
      </c>
      <c r="I1234" s="19" t="n">
        <f aca="false">ROUND(F1234*G1234,2)</f>
        <v>158.95</v>
      </c>
      <c r="J1234" s="19" t="n">
        <f aca="false">ROUND(F1234*H1234,2)</f>
        <v>93.72</v>
      </c>
      <c r="K1234" s="19" t="n">
        <f aca="false">INDEX(Pricebook!$L$2:$L$1401,MATCH(D1234,Pricebook!$A$2:$A$1401,0))</f>
        <v>15.4</v>
      </c>
      <c r="L1234" s="19" t="n">
        <f aca="false">ROUND(F1234*K1234,2)</f>
        <v>169.4</v>
      </c>
      <c r="M1234" s="24" t="n">
        <f aca="false">DATE(YEAR(C1234),MONTH(C1234),1)</f>
        <v>46113</v>
      </c>
    </row>
    <row r="1235" customFormat="false" ht="15" hidden="false" customHeight="false" outlineLevel="0" collapsed="false">
      <c r="A1235" s="21" t="s">
        <v>3194</v>
      </c>
      <c r="B1235" s="21" t="s">
        <v>3195</v>
      </c>
      <c r="C1235" s="23" t="n">
        <v>46133</v>
      </c>
      <c r="D1235" s="21" t="s">
        <v>254</v>
      </c>
      <c r="E1235" s="21" t="s">
        <v>108</v>
      </c>
      <c r="F1235" s="12" t="n">
        <v>2</v>
      </c>
      <c r="G1235" s="19" t="n">
        <v>10.1</v>
      </c>
      <c r="H1235" s="19" t="n">
        <v>8.01</v>
      </c>
      <c r="I1235" s="19" t="n">
        <f aca="false">ROUND(F1235*G1235,2)</f>
        <v>20.2</v>
      </c>
      <c r="J1235" s="19" t="n">
        <f aca="false">ROUND(F1235*H1235,2)</f>
        <v>16.02</v>
      </c>
      <c r="K1235" s="19" t="n">
        <f aca="false">INDEX(Pricebook!$L$2:$L$1401,MATCH(D1235,Pricebook!$A$2:$A$1401,0))</f>
        <v>11.15</v>
      </c>
      <c r="L1235" s="19" t="n">
        <f aca="false">ROUND(F1235*K1235,2)</f>
        <v>22.3</v>
      </c>
      <c r="M1235" s="24" t="n">
        <f aca="false">DATE(YEAR(C1235),MONTH(C1235),1)</f>
        <v>46113</v>
      </c>
    </row>
    <row r="1236" customFormat="false" ht="15" hidden="false" customHeight="false" outlineLevel="0" collapsed="false">
      <c r="A1236" s="21" t="s">
        <v>3194</v>
      </c>
      <c r="B1236" s="21" t="s">
        <v>3195</v>
      </c>
      <c r="C1236" s="23" t="n">
        <v>46133</v>
      </c>
      <c r="D1236" s="21" t="s">
        <v>615</v>
      </c>
      <c r="E1236" s="21" t="s">
        <v>366</v>
      </c>
      <c r="F1236" s="12" t="n">
        <v>1</v>
      </c>
      <c r="G1236" s="19" t="n">
        <v>72.55</v>
      </c>
      <c r="H1236" s="19" t="n">
        <v>50.13</v>
      </c>
      <c r="I1236" s="19" t="n">
        <f aca="false">ROUND(F1236*G1236,2)</f>
        <v>72.55</v>
      </c>
      <c r="J1236" s="19" t="n">
        <f aca="false">ROUND(F1236*H1236,2)</f>
        <v>50.13</v>
      </c>
      <c r="K1236" s="19" t="n">
        <f aca="false">INDEX(Pricebook!$L$2:$L$1401,MATCH(D1236,Pricebook!$A$2:$A$1401,0))</f>
        <v>78.6</v>
      </c>
      <c r="L1236" s="19" t="n">
        <f aca="false">ROUND(F1236*K1236,2)</f>
        <v>78.6</v>
      </c>
      <c r="M1236" s="24" t="n">
        <f aca="false">DATE(YEAR(C1236),MONTH(C1236),1)</f>
        <v>46113</v>
      </c>
    </row>
    <row r="1237" customFormat="false" ht="15" hidden="false" customHeight="false" outlineLevel="0" collapsed="false">
      <c r="A1237" s="21" t="s">
        <v>3194</v>
      </c>
      <c r="B1237" s="21" t="s">
        <v>3195</v>
      </c>
      <c r="C1237" s="23" t="n">
        <v>46133</v>
      </c>
      <c r="D1237" s="21" t="s">
        <v>412</v>
      </c>
      <c r="E1237" s="21" t="s">
        <v>366</v>
      </c>
      <c r="F1237" s="12" t="n">
        <v>1</v>
      </c>
      <c r="G1237" s="19" t="n">
        <v>360.45</v>
      </c>
      <c r="H1237" s="19" t="n">
        <v>248.23</v>
      </c>
      <c r="I1237" s="19" t="n">
        <f aca="false">ROUND(F1237*G1237,2)</f>
        <v>360.45</v>
      </c>
      <c r="J1237" s="19" t="n">
        <f aca="false">ROUND(F1237*H1237,2)</f>
        <v>248.23</v>
      </c>
      <c r="K1237" s="19" t="n">
        <f aca="false">INDEX(Pricebook!$L$2:$L$1401,MATCH(D1237,Pricebook!$A$2:$A$1401,0))</f>
        <v>389.25</v>
      </c>
      <c r="L1237" s="19" t="n">
        <f aca="false">ROUND(F1237*K1237,2)</f>
        <v>389.25</v>
      </c>
      <c r="M1237" s="24" t="n">
        <f aca="false">DATE(YEAR(C1237),MONTH(C1237),1)</f>
        <v>46113</v>
      </c>
    </row>
    <row r="1238" customFormat="false" ht="15" hidden="false" customHeight="false" outlineLevel="0" collapsed="false">
      <c r="A1238" s="21" t="s">
        <v>3194</v>
      </c>
      <c r="B1238" s="21" t="s">
        <v>3195</v>
      </c>
      <c r="C1238" s="23" t="n">
        <v>46133</v>
      </c>
      <c r="D1238" s="21" t="s">
        <v>1036</v>
      </c>
      <c r="E1238" s="21" t="s">
        <v>971</v>
      </c>
      <c r="F1238" s="12" t="n">
        <v>19</v>
      </c>
      <c r="G1238" s="19" t="n">
        <v>8.3</v>
      </c>
      <c r="H1238" s="19" t="n">
        <v>6.12</v>
      </c>
      <c r="I1238" s="19" t="n">
        <f aca="false">ROUND(F1238*G1238,2)</f>
        <v>157.7</v>
      </c>
      <c r="J1238" s="19" t="n">
        <f aca="false">ROUND(F1238*H1238,2)</f>
        <v>116.28</v>
      </c>
      <c r="K1238" s="19" t="n">
        <f aca="false">INDEX(Pricebook!$L$2:$L$1401,MATCH(D1238,Pricebook!$A$2:$A$1401,0))</f>
        <v>8.3</v>
      </c>
      <c r="L1238" s="19" t="n">
        <f aca="false">ROUND(F1238*K1238,2)</f>
        <v>157.7</v>
      </c>
      <c r="M1238" s="24" t="n">
        <f aca="false">DATE(YEAR(C1238),MONTH(C1238),1)</f>
        <v>46113</v>
      </c>
    </row>
    <row r="1239" customFormat="false" ht="15" hidden="false" customHeight="false" outlineLevel="0" collapsed="false">
      <c r="A1239" s="21" t="s">
        <v>3194</v>
      </c>
      <c r="B1239" s="21" t="s">
        <v>3195</v>
      </c>
      <c r="C1239" s="23" t="n">
        <v>46133</v>
      </c>
      <c r="D1239" s="21" t="s">
        <v>210</v>
      </c>
      <c r="E1239" s="21" t="s">
        <v>108</v>
      </c>
      <c r="F1239" s="12" t="n">
        <v>1</v>
      </c>
      <c r="G1239" s="19" t="n">
        <v>197.15</v>
      </c>
      <c r="H1239" s="19" t="n">
        <v>143.02</v>
      </c>
      <c r="I1239" s="19" t="n">
        <f aca="false">ROUND(F1239*G1239,2)</f>
        <v>197.15</v>
      </c>
      <c r="J1239" s="19" t="n">
        <f aca="false">ROUND(F1239*H1239,2)</f>
        <v>143.02</v>
      </c>
      <c r="K1239" s="19" t="n">
        <f aca="false">INDEX(Pricebook!$L$2:$L$1401,MATCH(D1239,Pricebook!$A$2:$A$1401,0))</f>
        <v>215.75</v>
      </c>
      <c r="L1239" s="19" t="n">
        <f aca="false">ROUND(F1239*K1239,2)</f>
        <v>215.75</v>
      </c>
      <c r="M1239" s="24" t="n">
        <f aca="false">DATE(YEAR(C1239),MONTH(C1239),1)</f>
        <v>46113</v>
      </c>
    </row>
    <row r="1240" customFormat="false" ht="15" hidden="false" customHeight="false" outlineLevel="0" collapsed="false">
      <c r="A1240" s="21" t="s">
        <v>3196</v>
      </c>
      <c r="B1240" s="21" t="s">
        <v>3197</v>
      </c>
      <c r="C1240" s="23" t="n">
        <v>46133</v>
      </c>
      <c r="D1240" s="21" t="s">
        <v>2766</v>
      </c>
      <c r="E1240" s="21" t="s">
        <v>2748</v>
      </c>
      <c r="F1240" s="12" t="n">
        <v>6</v>
      </c>
      <c r="G1240" s="19" t="n">
        <v>4.45</v>
      </c>
      <c r="H1240" s="19" t="n">
        <v>2.48</v>
      </c>
      <c r="I1240" s="19" t="n">
        <f aca="false">ROUND(F1240*G1240,2)</f>
        <v>26.7</v>
      </c>
      <c r="J1240" s="19" t="n">
        <f aca="false">ROUND(F1240*H1240,2)</f>
        <v>14.88</v>
      </c>
      <c r="K1240" s="19" t="n">
        <f aca="false">INDEX(Pricebook!$L$2:$L$1401,MATCH(D1240,Pricebook!$A$2:$A$1401,0))</f>
        <v>4.8</v>
      </c>
      <c r="L1240" s="19" t="n">
        <f aca="false">ROUND(F1240*K1240,2)</f>
        <v>28.8</v>
      </c>
      <c r="M1240" s="24" t="n">
        <f aca="false">DATE(YEAR(C1240),MONTH(C1240),1)</f>
        <v>46113</v>
      </c>
    </row>
    <row r="1241" customFormat="false" ht="15" hidden="false" customHeight="false" outlineLevel="0" collapsed="false">
      <c r="A1241" s="21" t="s">
        <v>3196</v>
      </c>
      <c r="B1241" s="21" t="s">
        <v>3197</v>
      </c>
      <c r="C1241" s="23" t="n">
        <v>46133</v>
      </c>
      <c r="D1241" s="21" t="s">
        <v>757</v>
      </c>
      <c r="E1241" s="21" t="s">
        <v>366</v>
      </c>
      <c r="F1241" s="12" t="n">
        <v>5</v>
      </c>
      <c r="G1241" s="19" t="n">
        <v>11.7</v>
      </c>
      <c r="H1241" s="19" t="n">
        <v>8.05</v>
      </c>
      <c r="I1241" s="19" t="n">
        <f aca="false">ROUND(F1241*G1241,2)</f>
        <v>58.5</v>
      </c>
      <c r="J1241" s="19" t="n">
        <f aca="false">ROUND(F1241*H1241,2)</f>
        <v>40.25</v>
      </c>
      <c r="K1241" s="19" t="n">
        <f aca="false">INDEX(Pricebook!$L$2:$L$1401,MATCH(D1241,Pricebook!$A$2:$A$1401,0))</f>
        <v>12.65</v>
      </c>
      <c r="L1241" s="19" t="n">
        <f aca="false">ROUND(F1241*K1241,2)</f>
        <v>63.25</v>
      </c>
      <c r="M1241" s="24" t="n">
        <f aca="false">DATE(YEAR(C1241),MONTH(C1241),1)</f>
        <v>46113</v>
      </c>
    </row>
    <row r="1242" customFormat="false" ht="15" hidden="false" customHeight="false" outlineLevel="0" collapsed="false">
      <c r="A1242" s="21" t="s">
        <v>3196</v>
      </c>
      <c r="B1242" s="21" t="s">
        <v>3197</v>
      </c>
      <c r="C1242" s="23" t="n">
        <v>46133</v>
      </c>
      <c r="D1242" s="21" t="s">
        <v>386</v>
      </c>
      <c r="E1242" s="21" t="s">
        <v>366</v>
      </c>
      <c r="F1242" s="12" t="n">
        <v>1</v>
      </c>
      <c r="G1242" s="19" t="n">
        <v>6.6</v>
      </c>
      <c r="H1242" s="19" t="n">
        <v>4.58</v>
      </c>
      <c r="I1242" s="19" t="n">
        <f aca="false">ROUND(F1242*G1242,2)</f>
        <v>6.6</v>
      </c>
      <c r="J1242" s="19" t="n">
        <f aca="false">ROUND(F1242*H1242,2)</f>
        <v>4.58</v>
      </c>
      <c r="K1242" s="19" t="n">
        <f aca="false">INDEX(Pricebook!$L$2:$L$1401,MATCH(D1242,Pricebook!$A$2:$A$1401,0))</f>
        <v>7.2</v>
      </c>
      <c r="L1242" s="19" t="n">
        <f aca="false">ROUND(F1242*K1242,2)</f>
        <v>7.2</v>
      </c>
      <c r="M1242" s="24" t="n">
        <f aca="false">DATE(YEAR(C1242),MONTH(C1242),1)</f>
        <v>46113</v>
      </c>
    </row>
    <row r="1243" customFormat="false" ht="15" hidden="false" customHeight="false" outlineLevel="0" collapsed="false">
      <c r="A1243" s="21" t="s">
        <v>3196</v>
      </c>
      <c r="B1243" s="21" t="s">
        <v>3197</v>
      </c>
      <c r="C1243" s="23" t="n">
        <v>46133</v>
      </c>
      <c r="D1243" s="21" t="s">
        <v>1430</v>
      </c>
      <c r="E1243" s="21" t="s">
        <v>971</v>
      </c>
      <c r="F1243" s="12" t="n">
        <v>3</v>
      </c>
      <c r="G1243" s="19" t="n">
        <v>29.15</v>
      </c>
      <c r="H1243" s="19" t="n">
        <v>21.37</v>
      </c>
      <c r="I1243" s="19" t="n">
        <f aca="false">ROUND(F1243*G1243,2)</f>
        <v>87.45</v>
      </c>
      <c r="J1243" s="19" t="n">
        <f aca="false">ROUND(F1243*H1243,2)</f>
        <v>64.11</v>
      </c>
      <c r="K1243" s="19" t="n">
        <f aca="false">INDEX(Pricebook!$L$2:$L$1401,MATCH(D1243,Pricebook!$A$2:$A$1401,0))</f>
        <v>33.65</v>
      </c>
      <c r="L1243" s="19" t="n">
        <f aca="false">ROUND(F1243*K1243,2)</f>
        <v>100.95</v>
      </c>
      <c r="M1243" s="24" t="n">
        <f aca="false">DATE(YEAR(C1243),MONTH(C1243),1)</f>
        <v>46113</v>
      </c>
    </row>
    <row r="1244" customFormat="false" ht="15" hidden="false" customHeight="false" outlineLevel="0" collapsed="false">
      <c r="A1244" s="21" t="s">
        <v>3196</v>
      </c>
      <c r="B1244" s="21" t="s">
        <v>3197</v>
      </c>
      <c r="C1244" s="23" t="n">
        <v>46133</v>
      </c>
      <c r="D1244" s="21" t="s">
        <v>1424</v>
      </c>
      <c r="E1244" s="21" t="s">
        <v>971</v>
      </c>
      <c r="F1244" s="12" t="n">
        <v>8</v>
      </c>
      <c r="G1244" s="19" t="n">
        <v>12.3</v>
      </c>
      <c r="H1244" s="19" t="n">
        <v>8.97</v>
      </c>
      <c r="I1244" s="19" t="n">
        <f aca="false">ROUND(F1244*G1244,2)</f>
        <v>98.4</v>
      </c>
      <c r="J1244" s="19" t="n">
        <f aca="false">ROUND(F1244*H1244,2)</f>
        <v>71.76</v>
      </c>
      <c r="K1244" s="19" t="n">
        <f aca="false">INDEX(Pricebook!$L$2:$L$1401,MATCH(D1244,Pricebook!$A$2:$A$1401,0))</f>
        <v>14.15</v>
      </c>
      <c r="L1244" s="19" t="n">
        <f aca="false">ROUND(F1244*K1244,2)</f>
        <v>113.2</v>
      </c>
      <c r="M1244" s="24" t="n">
        <f aca="false">DATE(YEAR(C1244),MONTH(C1244),1)</f>
        <v>46113</v>
      </c>
    </row>
    <row r="1245" customFormat="false" ht="15" hidden="false" customHeight="false" outlineLevel="0" collapsed="false">
      <c r="A1245" s="21" t="s">
        <v>3196</v>
      </c>
      <c r="B1245" s="21" t="s">
        <v>3197</v>
      </c>
      <c r="C1245" s="23" t="n">
        <v>46133</v>
      </c>
      <c r="D1245" s="21" t="s">
        <v>2014</v>
      </c>
      <c r="E1245" s="21" t="s">
        <v>1941</v>
      </c>
      <c r="F1245" s="12" t="n">
        <v>3</v>
      </c>
      <c r="G1245" s="19" t="n">
        <v>125.85</v>
      </c>
      <c r="H1245" s="19" t="n">
        <v>79.93</v>
      </c>
      <c r="I1245" s="19" t="n">
        <f aca="false">ROUND(F1245*G1245,2)</f>
        <v>377.55</v>
      </c>
      <c r="J1245" s="19" t="n">
        <f aca="false">ROUND(F1245*H1245,2)</f>
        <v>239.79</v>
      </c>
      <c r="K1245" s="19" t="n">
        <f aca="false">INDEX(Pricebook!$L$2:$L$1401,MATCH(D1245,Pricebook!$A$2:$A$1401,0))</f>
        <v>132.2</v>
      </c>
      <c r="L1245" s="19" t="n">
        <f aca="false">ROUND(F1245*K1245,2)</f>
        <v>396.6</v>
      </c>
      <c r="M1245" s="24" t="n">
        <f aca="false">DATE(YEAR(C1245),MONTH(C1245),1)</f>
        <v>46113</v>
      </c>
    </row>
    <row r="1246" customFormat="false" ht="15" hidden="false" customHeight="false" outlineLevel="0" collapsed="false">
      <c r="A1246" s="21" t="s">
        <v>3196</v>
      </c>
      <c r="B1246" s="21" t="s">
        <v>3197</v>
      </c>
      <c r="C1246" s="23" t="n">
        <v>46133</v>
      </c>
      <c r="D1246" s="21" t="s">
        <v>2848</v>
      </c>
      <c r="E1246" s="21" t="s">
        <v>2748</v>
      </c>
      <c r="F1246" s="12" t="n">
        <v>7</v>
      </c>
      <c r="G1246" s="19" t="n">
        <v>7.15</v>
      </c>
      <c r="H1246" s="19" t="n">
        <v>4.01</v>
      </c>
      <c r="I1246" s="19" t="n">
        <f aca="false">ROUND(F1246*G1246,2)</f>
        <v>50.05</v>
      </c>
      <c r="J1246" s="19" t="n">
        <f aca="false">ROUND(F1246*H1246,2)</f>
        <v>28.07</v>
      </c>
      <c r="K1246" s="19" t="n">
        <f aca="false">INDEX(Pricebook!$L$2:$L$1401,MATCH(D1246,Pricebook!$A$2:$A$1401,0))</f>
        <v>7.75</v>
      </c>
      <c r="L1246" s="19" t="n">
        <f aca="false">ROUND(F1246*K1246,2)</f>
        <v>54.25</v>
      </c>
      <c r="M1246" s="24" t="n">
        <f aca="false">DATE(YEAR(C1246),MONTH(C1246),1)</f>
        <v>46113</v>
      </c>
    </row>
    <row r="1247" customFormat="false" ht="15" hidden="false" customHeight="false" outlineLevel="0" collapsed="false">
      <c r="A1247" s="21" t="s">
        <v>3196</v>
      </c>
      <c r="B1247" s="21" t="s">
        <v>3197</v>
      </c>
      <c r="C1247" s="23" t="n">
        <v>46133</v>
      </c>
      <c r="D1247" s="21" t="s">
        <v>2844</v>
      </c>
      <c r="E1247" s="21" t="s">
        <v>2748</v>
      </c>
      <c r="F1247" s="12" t="n">
        <v>9</v>
      </c>
      <c r="G1247" s="19" t="n">
        <v>4.6</v>
      </c>
      <c r="H1247" s="19" t="n">
        <v>2.6</v>
      </c>
      <c r="I1247" s="19" t="n">
        <f aca="false">ROUND(F1247*G1247,2)</f>
        <v>41.4</v>
      </c>
      <c r="J1247" s="19" t="n">
        <f aca="false">ROUND(F1247*H1247,2)</f>
        <v>23.4</v>
      </c>
      <c r="K1247" s="19" t="n">
        <f aca="false">INDEX(Pricebook!$L$2:$L$1401,MATCH(D1247,Pricebook!$A$2:$A$1401,0))</f>
        <v>5.05</v>
      </c>
      <c r="L1247" s="19" t="n">
        <f aca="false">ROUND(F1247*K1247,2)</f>
        <v>45.45</v>
      </c>
      <c r="M1247" s="24" t="n">
        <f aca="false">DATE(YEAR(C1247),MONTH(C1247),1)</f>
        <v>46113</v>
      </c>
    </row>
    <row r="1248" customFormat="false" ht="15" hidden="false" customHeight="false" outlineLevel="0" collapsed="false">
      <c r="A1248" s="21" t="s">
        <v>3198</v>
      </c>
      <c r="B1248" s="21" t="s">
        <v>3025</v>
      </c>
      <c r="C1248" s="23" t="n">
        <v>46133</v>
      </c>
      <c r="D1248" s="21" t="s">
        <v>1032</v>
      </c>
      <c r="E1248" s="21" t="s">
        <v>971</v>
      </c>
      <c r="F1248" s="12" t="n">
        <v>8</v>
      </c>
      <c r="G1248" s="19" t="n">
        <v>2.7</v>
      </c>
      <c r="H1248" s="19" t="n">
        <v>1.99</v>
      </c>
      <c r="I1248" s="19" t="n">
        <f aca="false">ROUND(F1248*G1248,2)</f>
        <v>21.6</v>
      </c>
      <c r="J1248" s="19" t="n">
        <f aca="false">ROUND(F1248*H1248,2)</f>
        <v>15.92</v>
      </c>
      <c r="K1248" s="19" t="n">
        <f aca="false">INDEX(Pricebook!$L$2:$L$1401,MATCH(D1248,Pricebook!$A$2:$A$1401,0))</f>
        <v>3.15</v>
      </c>
      <c r="L1248" s="19" t="n">
        <f aca="false">ROUND(F1248*K1248,2)</f>
        <v>25.2</v>
      </c>
      <c r="M1248" s="24" t="n">
        <f aca="false">DATE(YEAR(C1248),MONTH(C1248),1)</f>
        <v>46113</v>
      </c>
    </row>
    <row r="1249" customFormat="false" ht="15" hidden="false" customHeight="false" outlineLevel="0" collapsed="false">
      <c r="A1249" s="21" t="s">
        <v>3198</v>
      </c>
      <c r="B1249" s="21" t="s">
        <v>3025</v>
      </c>
      <c r="C1249" s="23" t="n">
        <v>46133</v>
      </c>
      <c r="D1249" s="21" t="s">
        <v>2120</v>
      </c>
      <c r="E1249" s="21" t="s">
        <v>1941</v>
      </c>
      <c r="F1249" s="12" t="n">
        <v>2</v>
      </c>
      <c r="G1249" s="19" t="n">
        <v>93.55</v>
      </c>
      <c r="H1249" s="19" t="n">
        <v>59.2</v>
      </c>
      <c r="I1249" s="19" t="n">
        <f aca="false">ROUND(F1249*G1249,2)</f>
        <v>187.1</v>
      </c>
      <c r="J1249" s="19" t="n">
        <f aca="false">ROUND(F1249*H1249,2)</f>
        <v>118.4</v>
      </c>
      <c r="K1249" s="19" t="n">
        <f aca="false">INDEX(Pricebook!$L$2:$L$1401,MATCH(D1249,Pricebook!$A$2:$A$1401,0))</f>
        <v>97.9</v>
      </c>
      <c r="L1249" s="19" t="n">
        <f aca="false">ROUND(F1249*K1249,2)</f>
        <v>195.8</v>
      </c>
      <c r="M1249" s="24" t="n">
        <f aca="false">DATE(YEAR(C1249),MONTH(C1249),1)</f>
        <v>46113</v>
      </c>
    </row>
    <row r="1250" customFormat="false" ht="15" hidden="false" customHeight="false" outlineLevel="0" collapsed="false">
      <c r="A1250" s="21" t="s">
        <v>3198</v>
      </c>
      <c r="B1250" s="21" t="s">
        <v>3025</v>
      </c>
      <c r="C1250" s="23" t="n">
        <v>46133</v>
      </c>
      <c r="D1250" s="21" t="s">
        <v>1300</v>
      </c>
      <c r="E1250" s="21" t="s">
        <v>971</v>
      </c>
      <c r="F1250" s="12" t="n">
        <v>49</v>
      </c>
      <c r="G1250" s="19" t="n">
        <v>1.35</v>
      </c>
      <c r="H1250" s="19" t="n">
        <v>0.99</v>
      </c>
      <c r="I1250" s="19" t="n">
        <f aca="false">ROUND(F1250*G1250,2)</f>
        <v>66.15</v>
      </c>
      <c r="J1250" s="19" t="n">
        <f aca="false">ROUND(F1250*H1250,2)</f>
        <v>48.51</v>
      </c>
      <c r="K1250" s="19" t="n">
        <f aca="false">INDEX(Pricebook!$L$2:$L$1401,MATCH(D1250,Pricebook!$A$2:$A$1401,0))</f>
        <v>1.6</v>
      </c>
      <c r="L1250" s="19" t="n">
        <f aca="false">ROUND(F1250*K1250,2)</f>
        <v>78.4</v>
      </c>
      <c r="M1250" s="24" t="n">
        <f aca="false">DATE(YEAR(C1250),MONTH(C1250),1)</f>
        <v>46113</v>
      </c>
    </row>
    <row r="1251" customFormat="false" ht="15" hidden="false" customHeight="false" outlineLevel="0" collapsed="false">
      <c r="A1251" s="21" t="s">
        <v>3198</v>
      </c>
      <c r="B1251" s="21" t="s">
        <v>3025</v>
      </c>
      <c r="C1251" s="23" t="n">
        <v>46133</v>
      </c>
      <c r="D1251" s="21" t="s">
        <v>1238</v>
      </c>
      <c r="E1251" s="21" t="s">
        <v>971</v>
      </c>
      <c r="F1251" s="12" t="n">
        <v>1</v>
      </c>
      <c r="G1251" s="19" t="n">
        <v>107.15</v>
      </c>
      <c r="H1251" s="19" t="n">
        <v>79.87</v>
      </c>
      <c r="I1251" s="19" t="n">
        <f aca="false">ROUND(F1251*G1251,2)</f>
        <v>107.15</v>
      </c>
      <c r="J1251" s="19" t="n">
        <f aca="false">ROUND(F1251*H1251,2)</f>
        <v>79.87</v>
      </c>
      <c r="K1251" s="19" t="n">
        <f aca="false">INDEX(Pricebook!$L$2:$L$1401,MATCH(D1251,Pricebook!$A$2:$A$1401,0))</f>
        <v>125.8</v>
      </c>
      <c r="L1251" s="19" t="n">
        <f aca="false">ROUND(F1251*K1251,2)</f>
        <v>125.8</v>
      </c>
      <c r="M1251" s="24" t="n">
        <f aca="false">DATE(YEAR(C1251),MONTH(C1251),1)</f>
        <v>46113</v>
      </c>
    </row>
    <row r="1252" customFormat="false" ht="15" hidden="false" customHeight="false" outlineLevel="0" collapsed="false">
      <c r="A1252" s="21" t="s">
        <v>3198</v>
      </c>
      <c r="B1252" s="21" t="s">
        <v>3025</v>
      </c>
      <c r="C1252" s="23" t="n">
        <v>46133</v>
      </c>
      <c r="D1252" s="21" t="s">
        <v>2064</v>
      </c>
      <c r="E1252" s="21" t="s">
        <v>1941</v>
      </c>
      <c r="F1252" s="12" t="n">
        <v>4</v>
      </c>
      <c r="G1252" s="19" t="n">
        <v>79.55</v>
      </c>
      <c r="H1252" s="19" t="n">
        <v>50.4</v>
      </c>
      <c r="I1252" s="19" t="n">
        <f aca="false">ROUND(F1252*G1252,2)</f>
        <v>318.2</v>
      </c>
      <c r="J1252" s="19" t="n">
        <f aca="false">ROUND(F1252*H1252,2)</f>
        <v>201.6</v>
      </c>
      <c r="K1252" s="19" t="n">
        <f aca="false">INDEX(Pricebook!$L$2:$L$1401,MATCH(D1252,Pricebook!$A$2:$A$1401,0))</f>
        <v>83.35</v>
      </c>
      <c r="L1252" s="19" t="n">
        <f aca="false">ROUND(F1252*K1252,2)</f>
        <v>333.4</v>
      </c>
      <c r="M1252" s="24" t="n">
        <f aca="false">DATE(YEAR(C1252),MONTH(C1252),1)</f>
        <v>46113</v>
      </c>
    </row>
    <row r="1253" customFormat="false" ht="15" hidden="false" customHeight="false" outlineLevel="0" collapsed="false">
      <c r="A1253" s="21" t="s">
        <v>3198</v>
      </c>
      <c r="B1253" s="21" t="s">
        <v>3025</v>
      </c>
      <c r="C1253" s="23" t="n">
        <v>46133</v>
      </c>
      <c r="D1253" s="21" t="s">
        <v>631</v>
      </c>
      <c r="E1253" s="21" t="s">
        <v>366</v>
      </c>
      <c r="F1253" s="12" t="n">
        <v>3</v>
      </c>
      <c r="G1253" s="19" t="n">
        <v>53.3</v>
      </c>
      <c r="H1253" s="19" t="n">
        <v>36.79</v>
      </c>
      <c r="I1253" s="19" t="n">
        <f aca="false">ROUND(F1253*G1253,2)</f>
        <v>159.9</v>
      </c>
      <c r="J1253" s="19" t="n">
        <f aca="false">ROUND(F1253*H1253,2)</f>
        <v>110.37</v>
      </c>
      <c r="K1253" s="19" t="n">
        <f aca="false">INDEX(Pricebook!$L$2:$L$1401,MATCH(D1253,Pricebook!$A$2:$A$1401,0))</f>
        <v>57.75</v>
      </c>
      <c r="L1253" s="19" t="n">
        <f aca="false">ROUND(F1253*K1253,2)</f>
        <v>173.25</v>
      </c>
      <c r="M1253" s="24" t="n">
        <f aca="false">DATE(YEAR(C1253),MONTH(C1253),1)</f>
        <v>46113</v>
      </c>
    </row>
    <row r="1254" customFormat="false" ht="15" hidden="false" customHeight="false" outlineLevel="0" collapsed="false">
      <c r="A1254" s="21" t="s">
        <v>3198</v>
      </c>
      <c r="B1254" s="21" t="s">
        <v>3025</v>
      </c>
      <c r="C1254" s="23" t="n">
        <v>46133</v>
      </c>
      <c r="D1254" s="21" t="s">
        <v>2850</v>
      </c>
      <c r="E1254" s="21" t="s">
        <v>2748</v>
      </c>
      <c r="F1254" s="12" t="n">
        <v>7</v>
      </c>
      <c r="G1254" s="19" t="n">
        <v>4</v>
      </c>
      <c r="H1254" s="19" t="n">
        <v>2.28</v>
      </c>
      <c r="I1254" s="19" t="n">
        <f aca="false">ROUND(F1254*G1254,2)</f>
        <v>28</v>
      </c>
      <c r="J1254" s="19" t="n">
        <f aca="false">ROUND(F1254*H1254,2)</f>
        <v>15.96</v>
      </c>
      <c r="K1254" s="19" t="n">
        <f aca="false">INDEX(Pricebook!$L$2:$L$1401,MATCH(D1254,Pricebook!$A$2:$A$1401,0))</f>
        <v>4.4</v>
      </c>
      <c r="L1254" s="19" t="n">
        <f aca="false">ROUND(F1254*K1254,2)</f>
        <v>30.8</v>
      </c>
      <c r="M1254" s="24" t="n">
        <f aca="false">DATE(YEAR(C1254),MONTH(C1254),1)</f>
        <v>46113</v>
      </c>
    </row>
    <row r="1255" customFormat="false" ht="15" hidden="false" customHeight="false" outlineLevel="0" collapsed="false">
      <c r="A1255" s="21" t="s">
        <v>3198</v>
      </c>
      <c r="B1255" s="21" t="s">
        <v>3025</v>
      </c>
      <c r="C1255" s="23" t="n">
        <v>46133</v>
      </c>
      <c r="D1255" s="21" t="s">
        <v>2818</v>
      </c>
      <c r="E1255" s="21" t="s">
        <v>2748</v>
      </c>
      <c r="F1255" s="12" t="n">
        <v>1</v>
      </c>
      <c r="G1255" s="19" t="n">
        <v>18.4</v>
      </c>
      <c r="H1255" s="19" t="n">
        <v>10.4</v>
      </c>
      <c r="I1255" s="19" t="n">
        <f aca="false">ROUND(F1255*G1255,2)</f>
        <v>18.4</v>
      </c>
      <c r="J1255" s="19" t="n">
        <f aca="false">ROUND(F1255*H1255,2)</f>
        <v>10.4</v>
      </c>
      <c r="K1255" s="19" t="n">
        <f aca="false">INDEX(Pricebook!$L$2:$L$1401,MATCH(D1255,Pricebook!$A$2:$A$1401,0))</f>
        <v>20.1</v>
      </c>
      <c r="L1255" s="19" t="n">
        <f aca="false">ROUND(F1255*K1255,2)</f>
        <v>20.1</v>
      </c>
      <c r="M1255" s="24" t="n">
        <f aca="false">DATE(YEAR(C1255),MONTH(C1255),1)</f>
        <v>46113</v>
      </c>
    </row>
    <row r="1256" customFormat="false" ht="15" hidden="false" customHeight="false" outlineLevel="0" collapsed="false">
      <c r="A1256" s="21" t="s">
        <v>3198</v>
      </c>
      <c r="B1256" s="21" t="s">
        <v>3025</v>
      </c>
      <c r="C1256" s="23" t="n">
        <v>46133</v>
      </c>
      <c r="D1256" s="21" t="s">
        <v>623</v>
      </c>
      <c r="E1256" s="21" t="s">
        <v>366</v>
      </c>
      <c r="F1256" s="12" t="n">
        <v>1</v>
      </c>
      <c r="G1256" s="19" t="n">
        <v>15.25</v>
      </c>
      <c r="H1256" s="19" t="n">
        <v>10.45</v>
      </c>
      <c r="I1256" s="19" t="n">
        <f aca="false">ROUND(F1256*G1256,2)</f>
        <v>15.25</v>
      </c>
      <c r="J1256" s="19" t="n">
        <f aca="false">ROUND(F1256*H1256,2)</f>
        <v>10.45</v>
      </c>
      <c r="K1256" s="19" t="n">
        <f aca="false">INDEX(Pricebook!$L$2:$L$1401,MATCH(D1256,Pricebook!$A$2:$A$1401,0))</f>
        <v>16.4</v>
      </c>
      <c r="L1256" s="19" t="n">
        <f aca="false">ROUND(F1256*K1256,2)</f>
        <v>16.4</v>
      </c>
      <c r="M1256" s="24" t="n">
        <f aca="false">DATE(YEAR(C1256),MONTH(C1256),1)</f>
        <v>46113</v>
      </c>
    </row>
    <row r="1257" customFormat="false" ht="15" hidden="false" customHeight="false" outlineLevel="0" collapsed="false">
      <c r="A1257" s="21" t="s">
        <v>3198</v>
      </c>
      <c r="B1257" s="21" t="s">
        <v>3025</v>
      </c>
      <c r="C1257" s="23" t="n">
        <v>46133</v>
      </c>
      <c r="D1257" s="21" t="s">
        <v>2766</v>
      </c>
      <c r="E1257" s="21" t="s">
        <v>2748</v>
      </c>
      <c r="F1257" s="12" t="n">
        <v>5</v>
      </c>
      <c r="G1257" s="19" t="n">
        <v>4.45</v>
      </c>
      <c r="H1257" s="19" t="n">
        <v>2.48</v>
      </c>
      <c r="I1257" s="19" t="n">
        <f aca="false">ROUND(F1257*G1257,2)</f>
        <v>22.25</v>
      </c>
      <c r="J1257" s="19" t="n">
        <f aca="false">ROUND(F1257*H1257,2)</f>
        <v>12.4</v>
      </c>
      <c r="K1257" s="19" t="n">
        <f aca="false">INDEX(Pricebook!$L$2:$L$1401,MATCH(D1257,Pricebook!$A$2:$A$1401,0))</f>
        <v>4.8</v>
      </c>
      <c r="L1257" s="19" t="n">
        <f aca="false">ROUND(F1257*K1257,2)</f>
        <v>24</v>
      </c>
      <c r="M1257" s="24" t="n">
        <f aca="false">DATE(YEAR(C1257),MONTH(C1257),1)</f>
        <v>46113</v>
      </c>
    </row>
    <row r="1258" customFormat="false" ht="15" hidden="false" customHeight="false" outlineLevel="0" collapsed="false">
      <c r="A1258" s="21" t="s">
        <v>3199</v>
      </c>
      <c r="B1258" s="21" t="s">
        <v>3200</v>
      </c>
      <c r="C1258" s="23" t="n">
        <v>46133</v>
      </c>
      <c r="D1258" s="21" t="s">
        <v>2464</v>
      </c>
      <c r="E1258" s="21" t="s">
        <v>2466</v>
      </c>
      <c r="F1258" s="12" t="n">
        <v>6</v>
      </c>
      <c r="G1258" s="19" t="n">
        <v>31.2</v>
      </c>
      <c r="H1258" s="19" t="n">
        <v>19.01</v>
      </c>
      <c r="I1258" s="19" t="n">
        <f aca="false">ROUND(F1258*G1258,2)</f>
        <v>187.2</v>
      </c>
      <c r="J1258" s="19" t="n">
        <f aca="false">ROUND(F1258*H1258,2)</f>
        <v>114.06</v>
      </c>
      <c r="K1258" s="19" t="n">
        <f aca="false">INDEX(Pricebook!$L$2:$L$1401,MATCH(D1258,Pricebook!$A$2:$A$1401,0))</f>
        <v>32.5</v>
      </c>
      <c r="L1258" s="19" t="n">
        <f aca="false">ROUND(F1258*K1258,2)</f>
        <v>195</v>
      </c>
      <c r="M1258" s="24" t="n">
        <f aca="false">DATE(YEAR(C1258),MONTH(C1258),1)</f>
        <v>46113</v>
      </c>
    </row>
    <row r="1259" customFormat="false" ht="15" hidden="false" customHeight="false" outlineLevel="0" collapsed="false">
      <c r="A1259" s="21" t="s">
        <v>3199</v>
      </c>
      <c r="B1259" s="21" t="s">
        <v>3200</v>
      </c>
      <c r="C1259" s="23" t="n">
        <v>46133</v>
      </c>
      <c r="D1259" s="21" t="s">
        <v>2555</v>
      </c>
      <c r="E1259" s="21" t="s">
        <v>2466</v>
      </c>
      <c r="F1259" s="12" t="n">
        <v>6</v>
      </c>
      <c r="G1259" s="19" t="n">
        <v>23.35</v>
      </c>
      <c r="H1259" s="19" t="n">
        <v>14.38</v>
      </c>
      <c r="I1259" s="19" t="n">
        <f aca="false">ROUND(F1259*G1259,2)</f>
        <v>140.1</v>
      </c>
      <c r="J1259" s="19" t="n">
        <f aca="false">ROUND(F1259*H1259,2)</f>
        <v>86.28</v>
      </c>
      <c r="K1259" s="19" t="n">
        <f aca="false">INDEX(Pricebook!$L$2:$L$1401,MATCH(D1259,Pricebook!$A$2:$A$1401,0))</f>
        <v>24.6</v>
      </c>
      <c r="L1259" s="19" t="n">
        <f aca="false">ROUND(F1259*K1259,2)</f>
        <v>147.6</v>
      </c>
      <c r="M1259" s="24" t="n">
        <f aca="false">DATE(YEAR(C1259),MONTH(C1259),1)</f>
        <v>46113</v>
      </c>
    </row>
    <row r="1260" customFormat="false" ht="15" hidden="false" customHeight="false" outlineLevel="0" collapsed="false">
      <c r="A1260" s="21" t="s">
        <v>3199</v>
      </c>
      <c r="B1260" s="21" t="s">
        <v>3200</v>
      </c>
      <c r="C1260" s="23" t="n">
        <v>46133</v>
      </c>
      <c r="D1260" s="21" t="s">
        <v>2858</v>
      </c>
      <c r="E1260" s="21" t="s">
        <v>2748</v>
      </c>
      <c r="F1260" s="12" t="n">
        <v>9</v>
      </c>
      <c r="G1260" s="19" t="n">
        <v>3.45</v>
      </c>
      <c r="H1260" s="19" t="n">
        <v>2.29</v>
      </c>
      <c r="I1260" s="19" t="n">
        <f aca="false">ROUND(F1260*G1260,2)</f>
        <v>31.05</v>
      </c>
      <c r="J1260" s="19" t="n">
        <f aca="false">ROUND(F1260*H1260,2)</f>
        <v>20.61</v>
      </c>
      <c r="K1260" s="19" t="n">
        <f aca="false">INDEX(Pricebook!$L$2:$L$1401,MATCH(D1260,Pricebook!$A$2:$A$1401,0))</f>
        <v>3.8</v>
      </c>
      <c r="L1260" s="19" t="n">
        <f aca="false">ROUND(F1260*K1260,2)</f>
        <v>34.2</v>
      </c>
      <c r="M1260" s="24" t="n">
        <f aca="false">DATE(YEAR(C1260),MONTH(C1260),1)</f>
        <v>46113</v>
      </c>
    </row>
    <row r="1261" customFormat="false" ht="15" hidden="false" customHeight="false" outlineLevel="0" collapsed="false">
      <c r="A1261" s="21" t="s">
        <v>3199</v>
      </c>
      <c r="B1261" s="21" t="s">
        <v>3200</v>
      </c>
      <c r="C1261" s="23" t="n">
        <v>46133</v>
      </c>
      <c r="D1261" s="21" t="s">
        <v>2946</v>
      </c>
      <c r="E1261" s="21" t="s">
        <v>2748</v>
      </c>
      <c r="F1261" s="12" t="n">
        <v>2</v>
      </c>
      <c r="G1261" s="19" t="n">
        <v>9.3</v>
      </c>
      <c r="H1261" s="19" t="n">
        <v>5.22</v>
      </c>
      <c r="I1261" s="19" t="n">
        <f aca="false">ROUND(F1261*G1261,2)</f>
        <v>18.6</v>
      </c>
      <c r="J1261" s="19" t="n">
        <f aca="false">ROUND(F1261*H1261,2)</f>
        <v>10.44</v>
      </c>
      <c r="K1261" s="19" t="n">
        <f aca="false">INDEX(Pricebook!$L$2:$L$1401,MATCH(D1261,Pricebook!$A$2:$A$1401,0))</f>
        <v>10.1</v>
      </c>
      <c r="L1261" s="19" t="n">
        <f aca="false">ROUND(F1261*K1261,2)</f>
        <v>20.2</v>
      </c>
      <c r="M1261" s="24" t="n">
        <f aca="false">DATE(YEAR(C1261),MONTH(C1261),1)</f>
        <v>46113</v>
      </c>
    </row>
    <row r="1262" customFormat="false" ht="15" hidden="false" customHeight="false" outlineLevel="0" collapsed="false">
      <c r="A1262" s="21" t="s">
        <v>3199</v>
      </c>
      <c r="B1262" s="21" t="s">
        <v>3200</v>
      </c>
      <c r="C1262" s="23" t="n">
        <v>46133</v>
      </c>
      <c r="D1262" s="21" t="s">
        <v>565</v>
      </c>
      <c r="E1262" s="21" t="s">
        <v>366</v>
      </c>
      <c r="F1262" s="12" t="n">
        <v>3</v>
      </c>
      <c r="G1262" s="19" t="n">
        <v>43.2</v>
      </c>
      <c r="H1262" s="19" t="n">
        <v>33.35</v>
      </c>
      <c r="I1262" s="19" t="n">
        <f aca="false">ROUND(F1262*G1262,2)</f>
        <v>129.6</v>
      </c>
      <c r="J1262" s="19" t="n">
        <f aca="false">ROUND(F1262*H1262,2)</f>
        <v>100.05</v>
      </c>
      <c r="K1262" s="19" t="n">
        <f aca="false">INDEX(Pricebook!$L$2:$L$1401,MATCH(D1262,Pricebook!$A$2:$A$1401,0))</f>
        <v>46.75</v>
      </c>
      <c r="L1262" s="19" t="n">
        <f aca="false">ROUND(F1262*K1262,2)</f>
        <v>140.25</v>
      </c>
      <c r="M1262" s="24" t="n">
        <f aca="false">DATE(YEAR(C1262),MONTH(C1262),1)</f>
        <v>46113</v>
      </c>
    </row>
    <row r="1263" customFormat="false" ht="15" hidden="false" customHeight="false" outlineLevel="0" collapsed="false">
      <c r="A1263" s="21" t="s">
        <v>3199</v>
      </c>
      <c r="B1263" s="21" t="s">
        <v>3200</v>
      </c>
      <c r="C1263" s="23" t="n">
        <v>46133</v>
      </c>
      <c r="D1263" s="21" t="s">
        <v>2768</v>
      </c>
      <c r="E1263" s="21" t="s">
        <v>2748</v>
      </c>
      <c r="F1263" s="12" t="n">
        <v>2</v>
      </c>
      <c r="G1263" s="19" t="n">
        <v>15.5</v>
      </c>
      <c r="H1263" s="19" t="n">
        <v>8.73</v>
      </c>
      <c r="I1263" s="19" t="n">
        <f aca="false">ROUND(F1263*G1263,2)</f>
        <v>31</v>
      </c>
      <c r="J1263" s="19" t="n">
        <f aca="false">ROUND(F1263*H1263,2)</f>
        <v>17.46</v>
      </c>
      <c r="K1263" s="19" t="n">
        <f aca="false">INDEX(Pricebook!$L$2:$L$1401,MATCH(D1263,Pricebook!$A$2:$A$1401,0))</f>
        <v>16.9</v>
      </c>
      <c r="L1263" s="19" t="n">
        <f aca="false">ROUND(F1263*K1263,2)</f>
        <v>33.8</v>
      </c>
      <c r="M1263" s="24" t="n">
        <f aca="false">DATE(YEAR(C1263),MONTH(C1263),1)</f>
        <v>46113</v>
      </c>
    </row>
    <row r="1264" customFormat="false" ht="15" hidden="false" customHeight="false" outlineLevel="0" collapsed="false">
      <c r="A1264" s="21" t="s">
        <v>3199</v>
      </c>
      <c r="B1264" s="21" t="s">
        <v>3200</v>
      </c>
      <c r="C1264" s="23" t="n">
        <v>46133</v>
      </c>
      <c r="D1264" s="21" t="s">
        <v>2812</v>
      </c>
      <c r="E1264" s="21" t="s">
        <v>2748</v>
      </c>
      <c r="F1264" s="12" t="n">
        <v>6</v>
      </c>
      <c r="G1264" s="19" t="n">
        <v>5.4</v>
      </c>
      <c r="H1264" s="19" t="n">
        <v>3.09</v>
      </c>
      <c r="I1264" s="19" t="n">
        <f aca="false">ROUND(F1264*G1264,2)</f>
        <v>32.4</v>
      </c>
      <c r="J1264" s="19" t="n">
        <f aca="false">ROUND(F1264*H1264,2)</f>
        <v>18.54</v>
      </c>
      <c r="K1264" s="19" t="n">
        <f aca="false">INDEX(Pricebook!$L$2:$L$1401,MATCH(D1264,Pricebook!$A$2:$A$1401,0))</f>
        <v>5.4</v>
      </c>
      <c r="L1264" s="19" t="n">
        <f aca="false">ROUND(F1264*K1264,2)</f>
        <v>32.4</v>
      </c>
      <c r="M1264" s="24" t="n">
        <f aca="false">DATE(YEAR(C1264),MONTH(C1264),1)</f>
        <v>46113</v>
      </c>
    </row>
    <row r="1265" customFormat="false" ht="15" hidden="false" customHeight="false" outlineLevel="0" collapsed="false">
      <c r="A1265" s="21" t="s">
        <v>3199</v>
      </c>
      <c r="B1265" s="21" t="s">
        <v>3200</v>
      </c>
      <c r="C1265" s="23" t="n">
        <v>46133</v>
      </c>
      <c r="D1265" s="21" t="s">
        <v>853</v>
      </c>
      <c r="E1265" s="21" t="s">
        <v>366</v>
      </c>
      <c r="F1265" s="12" t="n">
        <v>1</v>
      </c>
      <c r="G1265" s="19" t="n">
        <v>89.6</v>
      </c>
      <c r="H1265" s="19" t="n">
        <v>61.17</v>
      </c>
      <c r="I1265" s="19" t="n">
        <f aca="false">ROUND(F1265*G1265,2)</f>
        <v>89.6</v>
      </c>
      <c r="J1265" s="19" t="n">
        <f aca="false">ROUND(F1265*H1265,2)</f>
        <v>61.17</v>
      </c>
      <c r="K1265" s="19" t="n">
        <f aca="false">INDEX(Pricebook!$L$2:$L$1401,MATCH(D1265,Pricebook!$A$2:$A$1401,0))</f>
        <v>95.95</v>
      </c>
      <c r="L1265" s="19" t="n">
        <f aca="false">ROUND(F1265*K1265,2)</f>
        <v>95.95</v>
      </c>
      <c r="M1265" s="24" t="n">
        <f aca="false">DATE(YEAR(C1265),MONTH(C1265),1)</f>
        <v>46113</v>
      </c>
    </row>
    <row r="1266" customFormat="false" ht="15" hidden="false" customHeight="false" outlineLevel="0" collapsed="false">
      <c r="A1266" s="21" t="s">
        <v>3199</v>
      </c>
      <c r="B1266" s="21" t="s">
        <v>3200</v>
      </c>
      <c r="C1266" s="23" t="n">
        <v>46133</v>
      </c>
      <c r="D1266" s="21" t="s">
        <v>2517</v>
      </c>
      <c r="E1266" s="21" t="s">
        <v>2466</v>
      </c>
      <c r="F1266" s="12" t="n">
        <v>1</v>
      </c>
      <c r="G1266" s="19" t="n">
        <v>262.1</v>
      </c>
      <c r="H1266" s="19" t="n">
        <v>160.25</v>
      </c>
      <c r="I1266" s="19" t="n">
        <f aca="false">ROUND(F1266*G1266,2)</f>
        <v>262.1</v>
      </c>
      <c r="J1266" s="19" t="n">
        <f aca="false">ROUND(F1266*H1266,2)</f>
        <v>160.25</v>
      </c>
      <c r="K1266" s="19" t="n">
        <f aca="false">INDEX(Pricebook!$L$2:$L$1401,MATCH(D1266,Pricebook!$A$2:$A$1401,0))</f>
        <v>273.8</v>
      </c>
      <c r="L1266" s="19" t="n">
        <f aca="false">ROUND(F1266*K1266,2)</f>
        <v>273.8</v>
      </c>
      <c r="M1266" s="24" t="n">
        <f aca="false">DATE(YEAR(C1266),MONTH(C1266),1)</f>
        <v>46113</v>
      </c>
    </row>
    <row r="1267" customFormat="false" ht="15" hidden="false" customHeight="false" outlineLevel="0" collapsed="false">
      <c r="A1267" s="21" t="s">
        <v>3199</v>
      </c>
      <c r="B1267" s="21" t="s">
        <v>3200</v>
      </c>
      <c r="C1267" s="23" t="n">
        <v>46133</v>
      </c>
      <c r="D1267" s="21" t="s">
        <v>567</v>
      </c>
      <c r="E1267" s="21" t="s">
        <v>366</v>
      </c>
      <c r="F1267" s="12" t="n">
        <v>6</v>
      </c>
      <c r="G1267" s="19" t="n">
        <v>7.35</v>
      </c>
      <c r="H1267" s="19" t="n">
        <v>5.29</v>
      </c>
      <c r="I1267" s="19" t="n">
        <f aca="false">ROUND(F1267*G1267,2)</f>
        <v>44.1</v>
      </c>
      <c r="J1267" s="19" t="n">
        <f aca="false">ROUND(F1267*H1267,2)</f>
        <v>31.74</v>
      </c>
      <c r="K1267" s="19" t="n">
        <f aca="false">INDEX(Pricebook!$L$2:$L$1401,MATCH(D1267,Pricebook!$A$2:$A$1401,0))</f>
        <v>7.85</v>
      </c>
      <c r="L1267" s="19" t="n">
        <f aca="false">ROUND(F1267*K1267,2)</f>
        <v>47.1</v>
      </c>
      <c r="M1267" s="24" t="n">
        <f aca="false">DATE(YEAR(C1267),MONTH(C1267),1)</f>
        <v>46113</v>
      </c>
    </row>
    <row r="1268" customFormat="false" ht="15" hidden="false" customHeight="false" outlineLevel="0" collapsed="false">
      <c r="A1268" s="21" t="s">
        <v>3199</v>
      </c>
      <c r="B1268" s="21" t="s">
        <v>3200</v>
      </c>
      <c r="C1268" s="23" t="n">
        <v>46133</v>
      </c>
      <c r="D1268" s="21" t="s">
        <v>2918</v>
      </c>
      <c r="E1268" s="21" t="s">
        <v>2748</v>
      </c>
      <c r="F1268" s="12" t="n">
        <v>4</v>
      </c>
      <c r="G1268" s="19" t="n">
        <v>68.75</v>
      </c>
      <c r="H1268" s="19" t="n">
        <v>38.94</v>
      </c>
      <c r="I1268" s="19" t="n">
        <f aca="false">ROUND(F1268*G1268,2)</f>
        <v>275</v>
      </c>
      <c r="J1268" s="19" t="n">
        <f aca="false">ROUND(F1268*H1268,2)</f>
        <v>155.76</v>
      </c>
      <c r="K1268" s="19" t="n">
        <f aca="false">INDEX(Pricebook!$L$2:$L$1401,MATCH(D1268,Pricebook!$A$2:$A$1401,0))</f>
        <v>75.15</v>
      </c>
      <c r="L1268" s="19" t="n">
        <f aca="false">ROUND(F1268*K1268,2)</f>
        <v>300.6</v>
      </c>
      <c r="M1268" s="24" t="n">
        <f aca="false">DATE(YEAR(C1268),MONTH(C1268),1)</f>
        <v>46113</v>
      </c>
    </row>
    <row r="1269" customFormat="false" ht="15" hidden="false" customHeight="false" outlineLevel="0" collapsed="false">
      <c r="A1269" s="21" t="s">
        <v>3199</v>
      </c>
      <c r="B1269" s="21" t="s">
        <v>3200</v>
      </c>
      <c r="C1269" s="23" t="n">
        <v>46133</v>
      </c>
      <c r="D1269" s="21" t="s">
        <v>2898</v>
      </c>
      <c r="E1269" s="21" t="s">
        <v>2748</v>
      </c>
      <c r="F1269" s="12" t="n">
        <v>3</v>
      </c>
      <c r="G1269" s="19" t="n">
        <v>11.1</v>
      </c>
      <c r="H1269" s="19" t="n">
        <v>6.25</v>
      </c>
      <c r="I1269" s="19" t="n">
        <f aca="false">ROUND(F1269*G1269,2)</f>
        <v>33.3</v>
      </c>
      <c r="J1269" s="19" t="n">
        <f aca="false">ROUND(F1269*H1269,2)</f>
        <v>18.75</v>
      </c>
      <c r="K1269" s="19" t="n">
        <f aca="false">INDEX(Pricebook!$L$2:$L$1401,MATCH(D1269,Pricebook!$A$2:$A$1401,0))</f>
        <v>12.1</v>
      </c>
      <c r="L1269" s="19" t="n">
        <f aca="false">ROUND(F1269*K1269,2)</f>
        <v>36.3</v>
      </c>
      <c r="M1269" s="24" t="n">
        <f aca="false">DATE(YEAR(C1269),MONTH(C1269),1)</f>
        <v>46113</v>
      </c>
    </row>
    <row r="1270" customFormat="false" ht="15" hidden="false" customHeight="false" outlineLevel="0" collapsed="false">
      <c r="A1270" s="21" t="s">
        <v>3199</v>
      </c>
      <c r="B1270" s="21" t="s">
        <v>3200</v>
      </c>
      <c r="C1270" s="23" t="n">
        <v>46133</v>
      </c>
      <c r="D1270" s="21" t="s">
        <v>771</v>
      </c>
      <c r="E1270" s="21" t="s">
        <v>366</v>
      </c>
      <c r="F1270" s="12" t="n">
        <v>1</v>
      </c>
      <c r="G1270" s="19" t="n">
        <v>116.55</v>
      </c>
      <c r="H1270" s="19" t="n">
        <v>90.17</v>
      </c>
      <c r="I1270" s="19" t="n">
        <f aca="false">ROUND(F1270*G1270,2)</f>
        <v>116.55</v>
      </c>
      <c r="J1270" s="19" t="n">
        <f aca="false">ROUND(F1270*H1270,2)</f>
        <v>90.17</v>
      </c>
      <c r="K1270" s="19" t="n">
        <f aca="false">INDEX(Pricebook!$L$2:$L$1401,MATCH(D1270,Pricebook!$A$2:$A$1401,0))</f>
        <v>126.35</v>
      </c>
      <c r="L1270" s="19" t="n">
        <f aca="false">ROUND(F1270*K1270,2)</f>
        <v>126.35</v>
      </c>
      <c r="M1270" s="24" t="n">
        <f aca="false">DATE(YEAR(C1270),MONTH(C1270),1)</f>
        <v>46113</v>
      </c>
    </row>
    <row r="1271" customFormat="false" ht="15" hidden="false" customHeight="false" outlineLevel="0" collapsed="false">
      <c r="A1271" s="21" t="s">
        <v>3199</v>
      </c>
      <c r="B1271" s="21" t="s">
        <v>3200</v>
      </c>
      <c r="C1271" s="23" t="n">
        <v>46133</v>
      </c>
      <c r="D1271" s="21" t="s">
        <v>829</v>
      </c>
      <c r="E1271" s="21" t="s">
        <v>366</v>
      </c>
      <c r="F1271" s="12" t="n">
        <v>3</v>
      </c>
      <c r="G1271" s="19" t="n">
        <v>18.55</v>
      </c>
      <c r="H1271" s="19" t="n">
        <v>12.73</v>
      </c>
      <c r="I1271" s="19" t="n">
        <f aca="false">ROUND(F1271*G1271,2)</f>
        <v>55.65</v>
      </c>
      <c r="J1271" s="19" t="n">
        <f aca="false">ROUND(F1271*H1271,2)</f>
        <v>38.19</v>
      </c>
      <c r="K1271" s="19" t="n">
        <f aca="false">INDEX(Pricebook!$L$2:$L$1401,MATCH(D1271,Pricebook!$A$2:$A$1401,0))</f>
        <v>20</v>
      </c>
      <c r="L1271" s="19" t="n">
        <f aca="false">ROUND(F1271*K1271,2)</f>
        <v>60</v>
      </c>
      <c r="M1271" s="24" t="n">
        <f aca="false">DATE(YEAR(C1271),MONTH(C1271),1)</f>
        <v>46113</v>
      </c>
    </row>
    <row r="1272" customFormat="false" ht="15" hidden="false" customHeight="false" outlineLevel="0" collapsed="false">
      <c r="A1272" s="21" t="s">
        <v>3199</v>
      </c>
      <c r="B1272" s="21" t="s">
        <v>3200</v>
      </c>
      <c r="C1272" s="23" t="n">
        <v>46133</v>
      </c>
      <c r="D1272" s="21" t="s">
        <v>2749</v>
      </c>
      <c r="E1272" s="21" t="s">
        <v>2748</v>
      </c>
      <c r="F1272" s="12" t="n">
        <v>3</v>
      </c>
      <c r="G1272" s="19" t="n">
        <v>29.1</v>
      </c>
      <c r="H1272" s="19" t="n">
        <v>16.45</v>
      </c>
      <c r="I1272" s="19" t="n">
        <f aca="false">ROUND(F1272*G1272,2)</f>
        <v>87.3</v>
      </c>
      <c r="J1272" s="19" t="n">
        <f aca="false">ROUND(F1272*H1272,2)</f>
        <v>49.35</v>
      </c>
      <c r="K1272" s="19" t="n">
        <f aca="false">INDEX(Pricebook!$L$2:$L$1401,MATCH(D1272,Pricebook!$A$2:$A$1401,0))</f>
        <v>31.75</v>
      </c>
      <c r="L1272" s="19" t="n">
        <f aca="false">ROUND(F1272*K1272,2)</f>
        <v>95.25</v>
      </c>
      <c r="M1272" s="24" t="n">
        <f aca="false">DATE(YEAR(C1272),MONTH(C1272),1)</f>
        <v>46113</v>
      </c>
    </row>
    <row r="1273" customFormat="false" ht="15" hidden="false" customHeight="false" outlineLevel="0" collapsed="false">
      <c r="A1273" s="21" t="s">
        <v>3201</v>
      </c>
      <c r="B1273" s="21" t="s">
        <v>3202</v>
      </c>
      <c r="C1273" s="23" t="n">
        <v>46133</v>
      </c>
      <c r="D1273" s="21" t="s">
        <v>831</v>
      </c>
      <c r="E1273" s="21" t="s">
        <v>366</v>
      </c>
      <c r="F1273" s="12" t="n">
        <v>1</v>
      </c>
      <c r="G1273" s="19" t="n">
        <v>68.55</v>
      </c>
      <c r="H1273" s="19" t="n">
        <v>47.41</v>
      </c>
      <c r="I1273" s="19" t="n">
        <f aca="false">ROUND(F1273*G1273,2)</f>
        <v>68.55</v>
      </c>
      <c r="J1273" s="19" t="n">
        <f aca="false">ROUND(F1273*H1273,2)</f>
        <v>47.41</v>
      </c>
      <c r="K1273" s="19" t="n">
        <f aca="false">INDEX(Pricebook!$L$2:$L$1401,MATCH(D1273,Pricebook!$A$2:$A$1401,0))</f>
        <v>74.35</v>
      </c>
      <c r="L1273" s="19" t="n">
        <f aca="false">ROUND(F1273*K1273,2)</f>
        <v>74.35</v>
      </c>
      <c r="M1273" s="24" t="n">
        <f aca="false">DATE(YEAR(C1273),MONTH(C1273),1)</f>
        <v>46113</v>
      </c>
    </row>
    <row r="1274" customFormat="false" ht="15" hidden="false" customHeight="false" outlineLevel="0" collapsed="false">
      <c r="A1274" s="21" t="s">
        <v>3201</v>
      </c>
      <c r="B1274" s="21" t="s">
        <v>3202</v>
      </c>
      <c r="C1274" s="23" t="n">
        <v>46133</v>
      </c>
      <c r="D1274" s="21" t="s">
        <v>619</v>
      </c>
      <c r="E1274" s="21" t="s">
        <v>366</v>
      </c>
      <c r="F1274" s="12" t="n">
        <v>4</v>
      </c>
      <c r="G1274" s="19" t="n">
        <v>7.4</v>
      </c>
      <c r="H1274" s="19" t="n">
        <v>4.99</v>
      </c>
      <c r="I1274" s="19" t="n">
        <f aca="false">ROUND(F1274*G1274,2)</f>
        <v>29.6</v>
      </c>
      <c r="J1274" s="19" t="n">
        <f aca="false">ROUND(F1274*H1274,2)</f>
        <v>19.96</v>
      </c>
      <c r="K1274" s="19" t="n">
        <f aca="false">INDEX(Pricebook!$L$2:$L$1401,MATCH(D1274,Pricebook!$A$2:$A$1401,0))</f>
        <v>7.85</v>
      </c>
      <c r="L1274" s="19" t="n">
        <f aca="false">ROUND(F1274*K1274,2)</f>
        <v>31.4</v>
      </c>
      <c r="M1274" s="24" t="n">
        <f aca="false">DATE(YEAR(C1274),MONTH(C1274),1)</f>
        <v>46113</v>
      </c>
    </row>
    <row r="1275" customFormat="false" ht="15" hidden="false" customHeight="false" outlineLevel="0" collapsed="false">
      <c r="A1275" s="21" t="s">
        <v>3201</v>
      </c>
      <c r="B1275" s="21" t="s">
        <v>3202</v>
      </c>
      <c r="C1275" s="23" t="n">
        <v>46133</v>
      </c>
      <c r="D1275" s="21" t="s">
        <v>1819</v>
      </c>
      <c r="E1275" s="21" t="s">
        <v>1452</v>
      </c>
      <c r="F1275" s="12" t="n">
        <v>2</v>
      </c>
      <c r="G1275" s="19" t="n">
        <v>71.9</v>
      </c>
      <c r="H1275" s="19" t="n">
        <v>43.24</v>
      </c>
      <c r="I1275" s="19" t="n">
        <f aca="false">ROUND(F1275*G1275,2)</f>
        <v>143.8</v>
      </c>
      <c r="J1275" s="19" t="n">
        <f aca="false">ROUND(F1275*H1275,2)</f>
        <v>86.48</v>
      </c>
      <c r="K1275" s="19" t="n">
        <f aca="false">INDEX(Pricebook!$L$2:$L$1401,MATCH(D1275,Pricebook!$A$2:$A$1401,0))</f>
        <v>73.55</v>
      </c>
      <c r="L1275" s="19" t="n">
        <f aca="false">ROUND(F1275*K1275,2)</f>
        <v>147.1</v>
      </c>
      <c r="M1275" s="24" t="n">
        <f aca="false">DATE(YEAR(C1275),MONTH(C1275),1)</f>
        <v>46113</v>
      </c>
    </row>
    <row r="1276" customFormat="false" ht="15" hidden="false" customHeight="false" outlineLevel="0" collapsed="false">
      <c r="A1276" s="21" t="s">
        <v>3201</v>
      </c>
      <c r="B1276" s="21" t="s">
        <v>3202</v>
      </c>
      <c r="C1276" s="23" t="n">
        <v>46133</v>
      </c>
      <c r="D1276" s="21" t="s">
        <v>1863</v>
      </c>
      <c r="E1276" s="21" t="s">
        <v>1452</v>
      </c>
      <c r="F1276" s="12" t="n">
        <v>10</v>
      </c>
      <c r="G1276" s="19" t="n">
        <v>98.35</v>
      </c>
      <c r="H1276" s="19" t="n">
        <v>59.23</v>
      </c>
      <c r="I1276" s="19" t="n">
        <f aca="false">ROUND(F1276*G1276,2)</f>
        <v>983.5</v>
      </c>
      <c r="J1276" s="19" t="n">
        <f aca="false">ROUND(F1276*H1276,2)</f>
        <v>592.3</v>
      </c>
      <c r="K1276" s="19" t="n">
        <f aca="false">INDEX(Pricebook!$L$2:$L$1401,MATCH(D1276,Pricebook!$A$2:$A$1401,0))</f>
        <v>100.7</v>
      </c>
      <c r="L1276" s="19" t="n">
        <f aca="false">ROUND(F1276*K1276,2)</f>
        <v>1007</v>
      </c>
      <c r="M1276" s="24" t="n">
        <f aca="false">DATE(YEAR(C1276),MONTH(C1276),1)</f>
        <v>46113</v>
      </c>
    </row>
    <row r="1277" customFormat="false" ht="15" hidden="false" customHeight="false" outlineLevel="0" collapsed="false">
      <c r="A1277" s="21" t="s">
        <v>3201</v>
      </c>
      <c r="B1277" s="21" t="s">
        <v>3202</v>
      </c>
      <c r="C1277" s="23" t="n">
        <v>46133</v>
      </c>
      <c r="D1277" s="21" t="s">
        <v>2359</v>
      </c>
      <c r="E1277" s="21" t="s">
        <v>2202</v>
      </c>
      <c r="F1277" s="12" t="n">
        <v>6</v>
      </c>
      <c r="G1277" s="19" t="n">
        <v>6.35</v>
      </c>
      <c r="H1277" s="19" t="n">
        <v>3.72</v>
      </c>
      <c r="I1277" s="19" t="n">
        <f aca="false">ROUND(F1277*G1277,2)</f>
        <v>38.1</v>
      </c>
      <c r="J1277" s="19" t="n">
        <f aca="false">ROUND(F1277*H1277,2)</f>
        <v>22.32</v>
      </c>
      <c r="K1277" s="19" t="n">
        <f aca="false">INDEX(Pricebook!$L$2:$L$1401,MATCH(D1277,Pricebook!$A$2:$A$1401,0))</f>
        <v>6.7</v>
      </c>
      <c r="L1277" s="19" t="n">
        <f aca="false">ROUND(F1277*K1277,2)</f>
        <v>40.2</v>
      </c>
      <c r="M1277" s="24" t="n">
        <f aca="false">DATE(YEAR(C1277),MONTH(C1277),1)</f>
        <v>46113</v>
      </c>
    </row>
    <row r="1278" customFormat="false" ht="15" hidden="false" customHeight="false" outlineLevel="0" collapsed="false">
      <c r="A1278" s="21" t="s">
        <v>3201</v>
      </c>
      <c r="B1278" s="21" t="s">
        <v>3202</v>
      </c>
      <c r="C1278" s="23" t="n">
        <v>46133</v>
      </c>
      <c r="D1278" s="21" t="s">
        <v>2347</v>
      </c>
      <c r="E1278" s="21" t="s">
        <v>2202</v>
      </c>
      <c r="F1278" s="12" t="n">
        <v>6</v>
      </c>
      <c r="G1278" s="19" t="n">
        <v>4.7</v>
      </c>
      <c r="H1278" s="19" t="n">
        <v>2.77</v>
      </c>
      <c r="I1278" s="19" t="n">
        <f aca="false">ROUND(F1278*G1278,2)</f>
        <v>28.2</v>
      </c>
      <c r="J1278" s="19" t="n">
        <f aca="false">ROUND(F1278*H1278,2)</f>
        <v>16.62</v>
      </c>
      <c r="K1278" s="19" t="n">
        <f aca="false">INDEX(Pricebook!$L$2:$L$1401,MATCH(D1278,Pricebook!$A$2:$A$1401,0))</f>
        <v>5</v>
      </c>
      <c r="L1278" s="19" t="n">
        <f aca="false">ROUND(F1278*K1278,2)</f>
        <v>30</v>
      </c>
      <c r="M1278" s="24" t="n">
        <f aca="false">DATE(YEAR(C1278),MONTH(C1278),1)</f>
        <v>46113</v>
      </c>
    </row>
    <row r="1279" customFormat="false" ht="15" hidden="false" customHeight="false" outlineLevel="0" collapsed="false">
      <c r="A1279" s="21" t="s">
        <v>3201</v>
      </c>
      <c r="B1279" s="21" t="s">
        <v>3202</v>
      </c>
      <c r="C1279" s="23" t="n">
        <v>46133</v>
      </c>
      <c r="D1279" s="21" t="s">
        <v>757</v>
      </c>
      <c r="E1279" s="21" t="s">
        <v>366</v>
      </c>
      <c r="F1279" s="12" t="n">
        <v>1</v>
      </c>
      <c r="G1279" s="19" t="n">
        <v>11.7</v>
      </c>
      <c r="H1279" s="19" t="n">
        <v>8.05</v>
      </c>
      <c r="I1279" s="19" t="n">
        <f aca="false">ROUND(F1279*G1279,2)</f>
        <v>11.7</v>
      </c>
      <c r="J1279" s="19" t="n">
        <f aca="false">ROUND(F1279*H1279,2)</f>
        <v>8.05</v>
      </c>
      <c r="K1279" s="19" t="n">
        <f aca="false">INDEX(Pricebook!$L$2:$L$1401,MATCH(D1279,Pricebook!$A$2:$A$1401,0))</f>
        <v>12.65</v>
      </c>
      <c r="L1279" s="19" t="n">
        <f aca="false">ROUND(F1279*K1279,2)</f>
        <v>12.65</v>
      </c>
      <c r="M1279" s="24" t="n">
        <f aca="false">DATE(YEAR(C1279),MONTH(C1279),1)</f>
        <v>46113</v>
      </c>
    </row>
    <row r="1280" customFormat="false" ht="15" hidden="false" customHeight="false" outlineLevel="0" collapsed="false">
      <c r="A1280" s="21" t="s">
        <v>3203</v>
      </c>
      <c r="B1280" s="21" t="s">
        <v>3204</v>
      </c>
      <c r="C1280" s="23" t="n">
        <v>46133</v>
      </c>
      <c r="D1280" s="21" t="s">
        <v>2822</v>
      </c>
      <c r="E1280" s="21" t="s">
        <v>2748</v>
      </c>
      <c r="F1280" s="12" t="n">
        <v>1</v>
      </c>
      <c r="G1280" s="19" t="n">
        <v>27.3</v>
      </c>
      <c r="H1280" s="19" t="n">
        <v>16.55</v>
      </c>
      <c r="I1280" s="19" t="n">
        <f aca="false">ROUND(F1280*G1280,2)</f>
        <v>27.3</v>
      </c>
      <c r="J1280" s="19" t="n">
        <f aca="false">ROUND(F1280*H1280,2)</f>
        <v>16.55</v>
      </c>
      <c r="K1280" s="19" t="n">
        <f aca="false">INDEX(Pricebook!$L$2:$L$1401,MATCH(D1280,Pricebook!$A$2:$A$1401,0))</f>
        <v>29.8</v>
      </c>
      <c r="L1280" s="19" t="n">
        <f aca="false">ROUND(F1280*K1280,2)</f>
        <v>29.8</v>
      </c>
      <c r="M1280" s="24" t="n">
        <f aca="false">DATE(YEAR(C1280),MONTH(C1280),1)</f>
        <v>46113</v>
      </c>
    </row>
    <row r="1281" customFormat="false" ht="15" hidden="false" customHeight="false" outlineLevel="0" collapsed="false">
      <c r="A1281" s="21" t="s">
        <v>3203</v>
      </c>
      <c r="B1281" s="21" t="s">
        <v>3204</v>
      </c>
      <c r="C1281" s="23" t="n">
        <v>46133</v>
      </c>
      <c r="D1281" s="21" t="s">
        <v>2768</v>
      </c>
      <c r="E1281" s="21" t="s">
        <v>2748</v>
      </c>
      <c r="F1281" s="12" t="n">
        <v>5</v>
      </c>
      <c r="G1281" s="19" t="n">
        <v>15.5</v>
      </c>
      <c r="H1281" s="19" t="n">
        <v>8.73</v>
      </c>
      <c r="I1281" s="19" t="n">
        <f aca="false">ROUND(F1281*G1281,2)</f>
        <v>77.5</v>
      </c>
      <c r="J1281" s="19" t="n">
        <f aca="false">ROUND(F1281*H1281,2)</f>
        <v>43.65</v>
      </c>
      <c r="K1281" s="19" t="n">
        <f aca="false">INDEX(Pricebook!$L$2:$L$1401,MATCH(D1281,Pricebook!$A$2:$A$1401,0))</f>
        <v>16.9</v>
      </c>
      <c r="L1281" s="19" t="n">
        <f aca="false">ROUND(F1281*K1281,2)</f>
        <v>84.5</v>
      </c>
      <c r="M1281" s="24" t="n">
        <f aca="false">DATE(YEAR(C1281),MONTH(C1281),1)</f>
        <v>46113</v>
      </c>
    </row>
    <row r="1282" customFormat="false" ht="15" hidden="false" customHeight="false" outlineLevel="0" collapsed="false">
      <c r="A1282" s="21" t="s">
        <v>3203</v>
      </c>
      <c r="B1282" s="21" t="s">
        <v>3204</v>
      </c>
      <c r="C1282" s="23" t="n">
        <v>46133</v>
      </c>
      <c r="D1282" s="21" t="s">
        <v>2822</v>
      </c>
      <c r="E1282" s="21" t="s">
        <v>2748</v>
      </c>
      <c r="F1282" s="12" t="n">
        <v>5</v>
      </c>
      <c r="G1282" s="19" t="n">
        <v>27.3</v>
      </c>
      <c r="H1282" s="19" t="n">
        <v>16.55</v>
      </c>
      <c r="I1282" s="19" t="n">
        <f aca="false">ROUND(F1282*G1282,2)</f>
        <v>136.5</v>
      </c>
      <c r="J1282" s="19" t="n">
        <f aca="false">ROUND(F1282*H1282,2)</f>
        <v>82.75</v>
      </c>
      <c r="K1282" s="19" t="n">
        <f aca="false">INDEX(Pricebook!$L$2:$L$1401,MATCH(D1282,Pricebook!$A$2:$A$1401,0))</f>
        <v>29.8</v>
      </c>
      <c r="L1282" s="19" t="n">
        <f aca="false">ROUND(F1282*K1282,2)</f>
        <v>149</v>
      </c>
      <c r="M1282" s="24" t="n">
        <f aca="false">DATE(YEAR(C1282),MONTH(C1282),1)</f>
        <v>46113</v>
      </c>
    </row>
    <row r="1283" customFormat="false" ht="15" hidden="false" customHeight="false" outlineLevel="0" collapsed="false">
      <c r="A1283" s="21" t="s">
        <v>3203</v>
      </c>
      <c r="B1283" s="21" t="s">
        <v>3204</v>
      </c>
      <c r="C1283" s="23" t="n">
        <v>46133</v>
      </c>
      <c r="D1283" s="21" t="s">
        <v>2906</v>
      </c>
      <c r="E1283" s="21" t="s">
        <v>2748</v>
      </c>
      <c r="F1283" s="12" t="n">
        <v>1</v>
      </c>
      <c r="G1283" s="19" t="n">
        <v>2.95</v>
      </c>
      <c r="H1283" s="19" t="n">
        <v>1.67</v>
      </c>
      <c r="I1283" s="19" t="n">
        <f aca="false">ROUND(F1283*G1283,2)</f>
        <v>2.95</v>
      </c>
      <c r="J1283" s="19" t="n">
        <f aca="false">ROUND(F1283*H1283,2)</f>
        <v>1.67</v>
      </c>
      <c r="K1283" s="19" t="n">
        <f aca="false">INDEX(Pricebook!$L$2:$L$1401,MATCH(D1283,Pricebook!$A$2:$A$1401,0))</f>
        <v>3.25</v>
      </c>
      <c r="L1283" s="19" t="n">
        <f aca="false">ROUND(F1283*K1283,2)</f>
        <v>3.25</v>
      </c>
      <c r="M1283" s="24" t="n">
        <f aca="false">DATE(YEAR(C1283),MONTH(C1283),1)</f>
        <v>46113</v>
      </c>
    </row>
    <row r="1284" customFormat="false" ht="15" hidden="false" customHeight="false" outlineLevel="0" collapsed="false">
      <c r="A1284" s="21" t="s">
        <v>3203</v>
      </c>
      <c r="B1284" s="21" t="s">
        <v>3204</v>
      </c>
      <c r="C1284" s="23" t="n">
        <v>46133</v>
      </c>
      <c r="D1284" s="21" t="s">
        <v>2946</v>
      </c>
      <c r="E1284" s="21" t="s">
        <v>2748</v>
      </c>
      <c r="F1284" s="12" t="n">
        <v>2</v>
      </c>
      <c r="G1284" s="19" t="n">
        <v>9.3</v>
      </c>
      <c r="H1284" s="19" t="n">
        <v>5.22</v>
      </c>
      <c r="I1284" s="19" t="n">
        <f aca="false">ROUND(F1284*G1284,2)</f>
        <v>18.6</v>
      </c>
      <c r="J1284" s="19" t="n">
        <f aca="false">ROUND(F1284*H1284,2)</f>
        <v>10.44</v>
      </c>
      <c r="K1284" s="19" t="n">
        <f aca="false">INDEX(Pricebook!$L$2:$L$1401,MATCH(D1284,Pricebook!$A$2:$A$1401,0))</f>
        <v>10.1</v>
      </c>
      <c r="L1284" s="19" t="n">
        <f aca="false">ROUND(F1284*K1284,2)</f>
        <v>20.2</v>
      </c>
      <c r="M1284" s="24" t="n">
        <f aca="false">DATE(YEAR(C1284),MONTH(C1284),1)</f>
        <v>46113</v>
      </c>
    </row>
    <row r="1285" customFormat="false" ht="15" hidden="false" customHeight="false" outlineLevel="0" collapsed="false">
      <c r="A1285" s="21" t="s">
        <v>3203</v>
      </c>
      <c r="B1285" s="21" t="s">
        <v>3204</v>
      </c>
      <c r="C1285" s="23" t="n">
        <v>46133</v>
      </c>
      <c r="D1285" s="21" t="s">
        <v>2509</v>
      </c>
      <c r="E1285" s="21" t="s">
        <v>2466</v>
      </c>
      <c r="F1285" s="12" t="n">
        <v>1</v>
      </c>
      <c r="G1285" s="19" t="n">
        <v>7.3</v>
      </c>
      <c r="H1285" s="19" t="n">
        <v>4.47</v>
      </c>
      <c r="I1285" s="19" t="n">
        <f aca="false">ROUND(F1285*G1285,2)</f>
        <v>7.3</v>
      </c>
      <c r="J1285" s="19" t="n">
        <f aca="false">ROUND(F1285*H1285,2)</f>
        <v>4.47</v>
      </c>
      <c r="K1285" s="19" t="n">
        <f aca="false">INDEX(Pricebook!$L$2:$L$1401,MATCH(D1285,Pricebook!$A$2:$A$1401,0))</f>
        <v>7.65</v>
      </c>
      <c r="L1285" s="19" t="n">
        <f aca="false">ROUND(F1285*K1285,2)</f>
        <v>7.65</v>
      </c>
      <c r="M1285" s="24" t="n">
        <f aca="false">DATE(YEAR(C1285),MONTH(C1285),1)</f>
        <v>46113</v>
      </c>
    </row>
    <row r="1286" customFormat="false" ht="15" hidden="false" customHeight="false" outlineLevel="0" collapsed="false">
      <c r="A1286" s="21" t="s">
        <v>3203</v>
      </c>
      <c r="B1286" s="21" t="s">
        <v>3204</v>
      </c>
      <c r="C1286" s="23" t="n">
        <v>46133</v>
      </c>
      <c r="D1286" s="21" t="s">
        <v>835</v>
      </c>
      <c r="E1286" s="21" t="s">
        <v>366</v>
      </c>
      <c r="F1286" s="12" t="n">
        <v>3</v>
      </c>
      <c r="G1286" s="19" t="n">
        <v>8.1</v>
      </c>
      <c r="H1286" s="19" t="n">
        <v>5.6</v>
      </c>
      <c r="I1286" s="19" t="n">
        <f aca="false">ROUND(F1286*G1286,2)</f>
        <v>24.3</v>
      </c>
      <c r="J1286" s="19" t="n">
        <f aca="false">ROUND(F1286*H1286,2)</f>
        <v>16.8</v>
      </c>
      <c r="K1286" s="19" t="n">
        <f aca="false">INDEX(Pricebook!$L$2:$L$1401,MATCH(D1286,Pricebook!$A$2:$A$1401,0))</f>
        <v>8.8</v>
      </c>
      <c r="L1286" s="19" t="n">
        <f aca="false">ROUND(F1286*K1286,2)</f>
        <v>26.4</v>
      </c>
      <c r="M1286" s="24" t="n">
        <f aca="false">DATE(YEAR(C1286),MONTH(C1286),1)</f>
        <v>46113</v>
      </c>
    </row>
    <row r="1287" customFormat="false" ht="15" hidden="false" customHeight="false" outlineLevel="0" collapsed="false">
      <c r="A1287" s="21" t="s">
        <v>3203</v>
      </c>
      <c r="B1287" s="21" t="s">
        <v>3204</v>
      </c>
      <c r="C1287" s="23" t="n">
        <v>46133</v>
      </c>
      <c r="D1287" s="21" t="s">
        <v>2868</v>
      </c>
      <c r="E1287" s="21" t="s">
        <v>2748</v>
      </c>
      <c r="F1287" s="12" t="n">
        <v>6</v>
      </c>
      <c r="G1287" s="19" t="n">
        <v>48.1</v>
      </c>
      <c r="H1287" s="19" t="n">
        <v>29.17</v>
      </c>
      <c r="I1287" s="19" t="n">
        <f aca="false">ROUND(F1287*G1287,2)</f>
        <v>288.6</v>
      </c>
      <c r="J1287" s="19" t="n">
        <f aca="false">ROUND(F1287*H1287,2)</f>
        <v>175.02</v>
      </c>
      <c r="K1287" s="19" t="n">
        <f aca="false">INDEX(Pricebook!$L$2:$L$1401,MATCH(D1287,Pricebook!$A$2:$A$1401,0))</f>
        <v>52.5</v>
      </c>
      <c r="L1287" s="19" t="n">
        <f aca="false">ROUND(F1287*K1287,2)</f>
        <v>315</v>
      </c>
      <c r="M1287" s="24" t="n">
        <f aca="false">DATE(YEAR(C1287),MONTH(C1287),1)</f>
        <v>46113</v>
      </c>
    </row>
    <row r="1288" customFormat="false" ht="15" hidden="false" customHeight="false" outlineLevel="0" collapsed="false">
      <c r="A1288" s="21" t="s">
        <v>3203</v>
      </c>
      <c r="B1288" s="21" t="s">
        <v>3204</v>
      </c>
      <c r="C1288" s="23" t="n">
        <v>46133</v>
      </c>
      <c r="D1288" s="21" t="s">
        <v>833</v>
      </c>
      <c r="E1288" s="21" t="s">
        <v>366</v>
      </c>
      <c r="F1288" s="12" t="n">
        <v>2</v>
      </c>
      <c r="G1288" s="19" t="n">
        <v>56.45</v>
      </c>
      <c r="H1288" s="19" t="n">
        <v>38.37</v>
      </c>
      <c r="I1288" s="19" t="n">
        <f aca="false">ROUND(F1288*G1288,2)</f>
        <v>112.9</v>
      </c>
      <c r="J1288" s="19" t="n">
        <f aca="false">ROUND(F1288*H1288,2)</f>
        <v>76.74</v>
      </c>
      <c r="K1288" s="19" t="n">
        <f aca="false">INDEX(Pricebook!$L$2:$L$1401,MATCH(D1288,Pricebook!$A$2:$A$1401,0))</f>
        <v>60.2</v>
      </c>
      <c r="L1288" s="19" t="n">
        <f aca="false">ROUND(F1288*K1288,2)</f>
        <v>120.4</v>
      </c>
      <c r="M1288" s="24" t="n">
        <f aca="false">DATE(YEAR(C1288),MONTH(C1288),1)</f>
        <v>46113</v>
      </c>
    </row>
    <row r="1289" customFormat="false" ht="15" hidden="false" customHeight="false" outlineLevel="0" collapsed="false">
      <c r="A1289" s="21" t="s">
        <v>3205</v>
      </c>
      <c r="B1289" s="21" t="s">
        <v>3206</v>
      </c>
      <c r="C1289" s="23" t="n">
        <v>46133</v>
      </c>
      <c r="D1289" s="21" t="s">
        <v>943</v>
      </c>
      <c r="E1289" s="21" t="s">
        <v>366</v>
      </c>
      <c r="F1289" s="12" t="n">
        <v>5</v>
      </c>
      <c r="G1289" s="19" t="n">
        <v>6.5</v>
      </c>
      <c r="H1289" s="19" t="n">
        <v>4.76</v>
      </c>
      <c r="I1289" s="19" t="n">
        <f aca="false">ROUND(F1289*G1289,2)</f>
        <v>32.5</v>
      </c>
      <c r="J1289" s="19" t="n">
        <f aca="false">ROUND(F1289*H1289,2)</f>
        <v>23.8</v>
      </c>
      <c r="K1289" s="19" t="n">
        <f aca="false">INDEX(Pricebook!$L$2:$L$1401,MATCH(D1289,Pricebook!$A$2:$A$1401,0))</f>
        <v>7.05</v>
      </c>
      <c r="L1289" s="19" t="n">
        <f aca="false">ROUND(F1289*K1289,2)</f>
        <v>35.25</v>
      </c>
      <c r="M1289" s="24" t="n">
        <f aca="false">DATE(YEAR(C1289),MONTH(C1289),1)</f>
        <v>46113</v>
      </c>
    </row>
    <row r="1290" customFormat="false" ht="15" hidden="false" customHeight="false" outlineLevel="0" collapsed="false">
      <c r="A1290" s="21" t="s">
        <v>3205</v>
      </c>
      <c r="B1290" s="21" t="s">
        <v>3206</v>
      </c>
      <c r="C1290" s="23" t="n">
        <v>46133</v>
      </c>
      <c r="D1290" s="21" t="s">
        <v>988</v>
      </c>
      <c r="E1290" s="21" t="s">
        <v>971</v>
      </c>
      <c r="F1290" s="12" t="n">
        <v>1</v>
      </c>
      <c r="G1290" s="19" t="n">
        <v>1442.9</v>
      </c>
      <c r="H1290" s="19" t="n">
        <v>1062.88</v>
      </c>
      <c r="I1290" s="19" t="n">
        <f aca="false">ROUND(F1290*G1290,2)</f>
        <v>1442.9</v>
      </c>
      <c r="J1290" s="19" t="n">
        <f aca="false">ROUND(F1290*H1290,2)</f>
        <v>1062.88</v>
      </c>
      <c r="K1290" s="19" t="n">
        <f aca="false">INDEX(Pricebook!$L$2:$L$1401,MATCH(D1290,Pricebook!$A$2:$A$1401,0))</f>
        <v>1673.9</v>
      </c>
      <c r="L1290" s="19" t="n">
        <f aca="false">ROUND(F1290*K1290,2)</f>
        <v>1673.9</v>
      </c>
      <c r="M1290" s="24" t="n">
        <f aca="false">DATE(YEAR(C1290),MONTH(C1290),1)</f>
        <v>46113</v>
      </c>
    </row>
    <row r="1291" customFormat="false" ht="15" hidden="false" customHeight="false" outlineLevel="0" collapsed="false">
      <c r="A1291" s="21" t="s">
        <v>3205</v>
      </c>
      <c r="B1291" s="21" t="s">
        <v>3206</v>
      </c>
      <c r="C1291" s="23" t="n">
        <v>46133</v>
      </c>
      <c r="D1291" s="21" t="s">
        <v>967</v>
      </c>
      <c r="E1291" s="21" t="s">
        <v>366</v>
      </c>
      <c r="F1291" s="12" t="n">
        <v>4</v>
      </c>
      <c r="G1291" s="19" t="n">
        <v>14.45</v>
      </c>
      <c r="H1291" s="19" t="n">
        <v>9.88</v>
      </c>
      <c r="I1291" s="19" t="n">
        <f aca="false">ROUND(F1291*G1291,2)</f>
        <v>57.8</v>
      </c>
      <c r="J1291" s="19" t="n">
        <f aca="false">ROUND(F1291*H1291,2)</f>
        <v>39.52</v>
      </c>
      <c r="K1291" s="19" t="n">
        <f aca="false">INDEX(Pricebook!$L$2:$L$1401,MATCH(D1291,Pricebook!$A$2:$A$1401,0))</f>
        <v>15.5</v>
      </c>
      <c r="L1291" s="19" t="n">
        <f aca="false">ROUND(F1291*K1291,2)</f>
        <v>62</v>
      </c>
      <c r="M1291" s="24" t="n">
        <f aca="false">DATE(YEAR(C1291),MONTH(C1291),1)</f>
        <v>46113</v>
      </c>
    </row>
    <row r="1292" customFormat="false" ht="15" hidden="false" customHeight="false" outlineLevel="0" collapsed="false">
      <c r="A1292" s="21" t="s">
        <v>3205</v>
      </c>
      <c r="B1292" s="21" t="s">
        <v>3206</v>
      </c>
      <c r="C1292" s="23" t="n">
        <v>46133</v>
      </c>
      <c r="D1292" s="21" t="s">
        <v>729</v>
      </c>
      <c r="E1292" s="21" t="s">
        <v>366</v>
      </c>
      <c r="F1292" s="12" t="n">
        <v>2</v>
      </c>
      <c r="G1292" s="19" t="n">
        <v>11.95</v>
      </c>
      <c r="H1292" s="19" t="n">
        <v>8.27</v>
      </c>
      <c r="I1292" s="19" t="n">
        <f aca="false">ROUND(F1292*G1292,2)</f>
        <v>23.9</v>
      </c>
      <c r="J1292" s="19" t="n">
        <f aca="false">ROUND(F1292*H1292,2)</f>
        <v>16.54</v>
      </c>
      <c r="K1292" s="19" t="n">
        <f aca="false">INDEX(Pricebook!$L$2:$L$1401,MATCH(D1292,Pricebook!$A$2:$A$1401,0))</f>
        <v>13</v>
      </c>
      <c r="L1292" s="19" t="n">
        <f aca="false">ROUND(F1292*K1292,2)</f>
        <v>26</v>
      </c>
      <c r="M1292" s="24" t="n">
        <f aca="false">DATE(YEAR(C1292),MONTH(C1292),1)</f>
        <v>46113</v>
      </c>
    </row>
    <row r="1293" customFormat="false" ht="15" hidden="false" customHeight="false" outlineLevel="0" collapsed="false">
      <c r="A1293" s="21" t="s">
        <v>3205</v>
      </c>
      <c r="B1293" s="21" t="s">
        <v>3206</v>
      </c>
      <c r="C1293" s="23" t="n">
        <v>46133</v>
      </c>
      <c r="D1293" s="21" t="s">
        <v>2824</v>
      </c>
      <c r="E1293" s="21" t="s">
        <v>2748</v>
      </c>
      <c r="F1293" s="12" t="n">
        <v>4</v>
      </c>
      <c r="G1293" s="19" t="n">
        <v>10.95</v>
      </c>
      <c r="H1293" s="19" t="n">
        <v>6.25</v>
      </c>
      <c r="I1293" s="19" t="n">
        <f aca="false">ROUND(F1293*G1293,2)</f>
        <v>43.8</v>
      </c>
      <c r="J1293" s="19" t="n">
        <f aca="false">ROUND(F1293*H1293,2)</f>
        <v>25</v>
      </c>
      <c r="K1293" s="19" t="n">
        <f aca="false">INDEX(Pricebook!$L$2:$L$1401,MATCH(D1293,Pricebook!$A$2:$A$1401,0))</f>
        <v>12.05</v>
      </c>
      <c r="L1293" s="19" t="n">
        <f aca="false">ROUND(F1293*K1293,2)</f>
        <v>48.2</v>
      </c>
      <c r="M1293" s="24" t="n">
        <f aca="false">DATE(YEAR(C1293),MONTH(C1293),1)</f>
        <v>46113</v>
      </c>
    </row>
    <row r="1294" customFormat="false" ht="15" hidden="false" customHeight="false" outlineLevel="0" collapsed="false">
      <c r="A1294" s="21" t="s">
        <v>3205</v>
      </c>
      <c r="B1294" s="21" t="s">
        <v>3206</v>
      </c>
      <c r="C1294" s="23" t="n">
        <v>46133</v>
      </c>
      <c r="D1294" s="21" t="s">
        <v>1004</v>
      </c>
      <c r="E1294" s="21" t="s">
        <v>971</v>
      </c>
      <c r="F1294" s="12" t="n">
        <v>1</v>
      </c>
      <c r="G1294" s="19" t="n">
        <v>111.45</v>
      </c>
      <c r="H1294" s="19" t="n">
        <v>83.14</v>
      </c>
      <c r="I1294" s="19" t="n">
        <f aca="false">ROUND(F1294*G1294,2)</f>
        <v>111.45</v>
      </c>
      <c r="J1294" s="19" t="n">
        <f aca="false">ROUND(F1294*H1294,2)</f>
        <v>83.14</v>
      </c>
      <c r="K1294" s="19" t="n">
        <f aca="false">INDEX(Pricebook!$L$2:$L$1401,MATCH(D1294,Pricebook!$A$2:$A$1401,0))</f>
        <v>130.95</v>
      </c>
      <c r="L1294" s="19" t="n">
        <f aca="false">ROUND(F1294*K1294,2)</f>
        <v>130.95</v>
      </c>
      <c r="M1294" s="24" t="n">
        <f aca="false">DATE(YEAR(C1294),MONTH(C1294),1)</f>
        <v>46113</v>
      </c>
    </row>
    <row r="1295" customFormat="false" ht="15" hidden="false" customHeight="false" outlineLevel="0" collapsed="false">
      <c r="A1295" s="21" t="s">
        <v>3205</v>
      </c>
      <c r="B1295" s="21" t="s">
        <v>3206</v>
      </c>
      <c r="C1295" s="23" t="n">
        <v>46133</v>
      </c>
      <c r="D1295" s="21" t="s">
        <v>2014</v>
      </c>
      <c r="E1295" s="21" t="s">
        <v>1941</v>
      </c>
      <c r="F1295" s="12" t="n">
        <v>1</v>
      </c>
      <c r="G1295" s="19" t="n">
        <v>125.85</v>
      </c>
      <c r="H1295" s="19" t="n">
        <v>79.93</v>
      </c>
      <c r="I1295" s="19" t="n">
        <f aca="false">ROUND(F1295*G1295,2)</f>
        <v>125.85</v>
      </c>
      <c r="J1295" s="19" t="n">
        <f aca="false">ROUND(F1295*H1295,2)</f>
        <v>79.93</v>
      </c>
      <c r="K1295" s="19" t="n">
        <f aca="false">INDEX(Pricebook!$L$2:$L$1401,MATCH(D1295,Pricebook!$A$2:$A$1401,0))</f>
        <v>132.2</v>
      </c>
      <c r="L1295" s="19" t="n">
        <f aca="false">ROUND(F1295*K1295,2)</f>
        <v>132.2</v>
      </c>
      <c r="M1295" s="24" t="n">
        <f aca="false">DATE(YEAR(C1295),MONTH(C1295),1)</f>
        <v>46113</v>
      </c>
    </row>
    <row r="1296" customFormat="false" ht="15" hidden="false" customHeight="false" outlineLevel="0" collapsed="false">
      <c r="A1296" s="21" t="s">
        <v>3205</v>
      </c>
      <c r="B1296" s="21" t="s">
        <v>3206</v>
      </c>
      <c r="C1296" s="23" t="n">
        <v>46133</v>
      </c>
      <c r="D1296" s="21" t="s">
        <v>2012</v>
      </c>
      <c r="E1296" s="21" t="s">
        <v>1941</v>
      </c>
      <c r="F1296" s="12" t="n">
        <v>4</v>
      </c>
      <c r="G1296" s="19" t="n">
        <v>98.75</v>
      </c>
      <c r="H1296" s="19" t="n">
        <v>62.6</v>
      </c>
      <c r="I1296" s="19" t="n">
        <f aca="false">ROUND(F1296*G1296,2)</f>
        <v>395</v>
      </c>
      <c r="J1296" s="19" t="n">
        <f aca="false">ROUND(F1296*H1296,2)</f>
        <v>250.4</v>
      </c>
      <c r="K1296" s="19" t="n">
        <f aca="false">INDEX(Pricebook!$L$2:$L$1401,MATCH(D1296,Pricebook!$A$2:$A$1401,0))</f>
        <v>103.55</v>
      </c>
      <c r="L1296" s="19" t="n">
        <f aca="false">ROUND(F1296*K1296,2)</f>
        <v>414.2</v>
      </c>
      <c r="M1296" s="24" t="n">
        <f aca="false">DATE(YEAR(C1296),MONTH(C1296),1)</f>
        <v>46113</v>
      </c>
    </row>
    <row r="1297" customFormat="false" ht="15" hidden="false" customHeight="false" outlineLevel="0" collapsed="false">
      <c r="A1297" s="21" t="s">
        <v>3205</v>
      </c>
      <c r="B1297" s="21" t="s">
        <v>3206</v>
      </c>
      <c r="C1297" s="23" t="n">
        <v>46133</v>
      </c>
      <c r="D1297" s="21" t="s">
        <v>1386</v>
      </c>
      <c r="E1297" s="21" t="s">
        <v>971</v>
      </c>
      <c r="F1297" s="12" t="n">
        <v>1</v>
      </c>
      <c r="G1297" s="19" t="n">
        <v>240</v>
      </c>
      <c r="H1297" s="19" t="n">
        <v>177.95</v>
      </c>
      <c r="I1297" s="19" t="n">
        <f aca="false">ROUND(F1297*G1297,2)</f>
        <v>240</v>
      </c>
      <c r="J1297" s="19" t="n">
        <f aca="false">ROUND(F1297*H1297,2)</f>
        <v>177.95</v>
      </c>
      <c r="K1297" s="19" t="n">
        <f aca="false">INDEX(Pricebook!$L$2:$L$1401,MATCH(D1297,Pricebook!$A$2:$A$1401,0))</f>
        <v>280.3</v>
      </c>
      <c r="L1297" s="19" t="n">
        <f aca="false">ROUND(F1297*K1297,2)</f>
        <v>280.3</v>
      </c>
      <c r="M1297" s="24" t="n">
        <f aca="false">DATE(YEAR(C1297),MONTH(C1297),1)</f>
        <v>46113</v>
      </c>
    </row>
    <row r="1298" customFormat="false" ht="15" hidden="false" customHeight="false" outlineLevel="0" collapsed="false">
      <c r="A1298" s="21" t="s">
        <v>3205</v>
      </c>
      <c r="B1298" s="21" t="s">
        <v>3206</v>
      </c>
      <c r="C1298" s="23" t="n">
        <v>46133</v>
      </c>
      <c r="D1298" s="21" t="s">
        <v>2132</v>
      </c>
      <c r="E1298" s="21" t="s">
        <v>1941</v>
      </c>
      <c r="F1298" s="12" t="n">
        <v>5</v>
      </c>
      <c r="G1298" s="19" t="n">
        <v>105</v>
      </c>
      <c r="H1298" s="19" t="n">
        <v>66.87</v>
      </c>
      <c r="I1298" s="19" t="n">
        <f aca="false">ROUND(F1298*G1298,2)</f>
        <v>525</v>
      </c>
      <c r="J1298" s="19" t="n">
        <f aca="false">ROUND(F1298*H1298,2)</f>
        <v>334.35</v>
      </c>
      <c r="K1298" s="19" t="n">
        <f aca="false">INDEX(Pricebook!$L$2:$L$1401,MATCH(D1298,Pricebook!$A$2:$A$1401,0))</f>
        <v>110.6</v>
      </c>
      <c r="L1298" s="19" t="n">
        <f aca="false">ROUND(F1298*K1298,2)</f>
        <v>553</v>
      </c>
      <c r="M1298" s="24" t="n">
        <f aca="false">DATE(YEAR(C1298),MONTH(C1298),1)</f>
        <v>46113</v>
      </c>
    </row>
    <row r="1299" customFormat="false" ht="15" hidden="false" customHeight="false" outlineLevel="0" collapsed="false">
      <c r="A1299" s="21" t="s">
        <v>3205</v>
      </c>
      <c r="B1299" s="21" t="s">
        <v>3206</v>
      </c>
      <c r="C1299" s="23" t="n">
        <v>46133</v>
      </c>
      <c r="D1299" s="21" t="s">
        <v>1424</v>
      </c>
      <c r="E1299" s="21" t="s">
        <v>971</v>
      </c>
      <c r="F1299" s="12" t="n">
        <v>15</v>
      </c>
      <c r="G1299" s="19" t="n">
        <v>12.3</v>
      </c>
      <c r="H1299" s="19" t="n">
        <v>8.97</v>
      </c>
      <c r="I1299" s="19" t="n">
        <f aca="false">ROUND(F1299*G1299,2)</f>
        <v>184.5</v>
      </c>
      <c r="J1299" s="19" t="n">
        <f aca="false">ROUND(F1299*H1299,2)</f>
        <v>134.55</v>
      </c>
      <c r="K1299" s="19" t="n">
        <f aca="false">INDEX(Pricebook!$L$2:$L$1401,MATCH(D1299,Pricebook!$A$2:$A$1401,0))</f>
        <v>14.15</v>
      </c>
      <c r="L1299" s="19" t="n">
        <f aca="false">ROUND(F1299*K1299,2)</f>
        <v>212.25</v>
      </c>
      <c r="M1299" s="24" t="n">
        <f aca="false">DATE(YEAR(C1299),MONTH(C1299),1)</f>
        <v>46113</v>
      </c>
    </row>
    <row r="1300" customFormat="false" ht="15" hidden="false" customHeight="false" outlineLevel="0" collapsed="false">
      <c r="A1300" s="21" t="s">
        <v>3205</v>
      </c>
      <c r="B1300" s="21" t="s">
        <v>3206</v>
      </c>
      <c r="C1300" s="23" t="n">
        <v>46133</v>
      </c>
      <c r="D1300" s="21" t="s">
        <v>2749</v>
      </c>
      <c r="E1300" s="21" t="s">
        <v>2748</v>
      </c>
      <c r="F1300" s="12" t="n">
        <v>6</v>
      </c>
      <c r="G1300" s="19" t="n">
        <v>29.1</v>
      </c>
      <c r="H1300" s="19" t="n">
        <v>16.45</v>
      </c>
      <c r="I1300" s="19" t="n">
        <f aca="false">ROUND(F1300*G1300,2)</f>
        <v>174.6</v>
      </c>
      <c r="J1300" s="19" t="n">
        <f aca="false">ROUND(F1300*H1300,2)</f>
        <v>98.7</v>
      </c>
      <c r="K1300" s="19" t="n">
        <f aca="false">INDEX(Pricebook!$L$2:$L$1401,MATCH(D1300,Pricebook!$A$2:$A$1401,0))</f>
        <v>31.75</v>
      </c>
      <c r="L1300" s="19" t="n">
        <f aca="false">ROUND(F1300*K1300,2)</f>
        <v>190.5</v>
      </c>
      <c r="M1300" s="24" t="n">
        <f aca="false">DATE(YEAR(C1300),MONTH(C1300),1)</f>
        <v>46113</v>
      </c>
    </row>
    <row r="1301" customFormat="false" ht="15" hidden="false" customHeight="false" outlineLevel="0" collapsed="false">
      <c r="A1301" s="21" t="s">
        <v>3205</v>
      </c>
      <c r="B1301" s="21" t="s">
        <v>3206</v>
      </c>
      <c r="C1301" s="23" t="n">
        <v>46133</v>
      </c>
      <c r="D1301" s="21" t="s">
        <v>2868</v>
      </c>
      <c r="E1301" s="21" t="s">
        <v>2748</v>
      </c>
      <c r="F1301" s="12" t="n">
        <v>4</v>
      </c>
      <c r="G1301" s="19" t="n">
        <v>48.1</v>
      </c>
      <c r="H1301" s="19" t="n">
        <v>29.17</v>
      </c>
      <c r="I1301" s="19" t="n">
        <f aca="false">ROUND(F1301*G1301,2)</f>
        <v>192.4</v>
      </c>
      <c r="J1301" s="19" t="n">
        <f aca="false">ROUND(F1301*H1301,2)</f>
        <v>116.68</v>
      </c>
      <c r="K1301" s="19" t="n">
        <f aca="false">INDEX(Pricebook!$L$2:$L$1401,MATCH(D1301,Pricebook!$A$2:$A$1401,0))</f>
        <v>52.5</v>
      </c>
      <c r="L1301" s="19" t="n">
        <f aca="false">ROUND(F1301*K1301,2)</f>
        <v>210</v>
      </c>
      <c r="M1301" s="24" t="n">
        <f aca="false">DATE(YEAR(C1301),MONTH(C1301),1)</f>
        <v>46113</v>
      </c>
    </row>
    <row r="1302" customFormat="false" ht="15" hidden="false" customHeight="false" outlineLevel="0" collapsed="false">
      <c r="A1302" s="21" t="s">
        <v>3205</v>
      </c>
      <c r="B1302" s="21" t="s">
        <v>3206</v>
      </c>
      <c r="C1302" s="23" t="n">
        <v>46133</v>
      </c>
      <c r="D1302" s="21" t="s">
        <v>1992</v>
      </c>
      <c r="E1302" s="21" t="s">
        <v>1941</v>
      </c>
      <c r="F1302" s="12" t="n">
        <v>4</v>
      </c>
      <c r="G1302" s="19" t="n">
        <v>212.3</v>
      </c>
      <c r="H1302" s="19" t="n">
        <v>134.28</v>
      </c>
      <c r="I1302" s="19" t="n">
        <f aca="false">ROUND(F1302*G1302,2)</f>
        <v>849.2</v>
      </c>
      <c r="J1302" s="19" t="n">
        <f aca="false">ROUND(F1302*H1302,2)</f>
        <v>537.12</v>
      </c>
      <c r="K1302" s="19" t="n">
        <f aca="false">INDEX(Pricebook!$L$2:$L$1401,MATCH(D1302,Pricebook!$A$2:$A$1401,0))</f>
        <v>222.05</v>
      </c>
      <c r="L1302" s="19" t="n">
        <f aca="false">ROUND(F1302*K1302,2)</f>
        <v>888.2</v>
      </c>
      <c r="M1302" s="24" t="n">
        <f aca="false">DATE(YEAR(C1302),MONTH(C1302),1)</f>
        <v>46113</v>
      </c>
    </row>
    <row r="1303" customFormat="false" ht="15" hidden="false" customHeight="false" outlineLevel="0" collapsed="false">
      <c r="A1303" s="21" t="s">
        <v>3205</v>
      </c>
      <c r="B1303" s="21" t="s">
        <v>3206</v>
      </c>
      <c r="C1303" s="23" t="n">
        <v>46133</v>
      </c>
      <c r="D1303" s="21" t="s">
        <v>1096</v>
      </c>
      <c r="E1303" s="21" t="s">
        <v>971</v>
      </c>
      <c r="F1303" s="12" t="n">
        <v>1</v>
      </c>
      <c r="G1303" s="19" t="n">
        <v>164.3</v>
      </c>
      <c r="H1303" s="19" t="n">
        <v>122.26</v>
      </c>
      <c r="I1303" s="19" t="n">
        <f aca="false">ROUND(F1303*G1303,2)</f>
        <v>164.3</v>
      </c>
      <c r="J1303" s="19" t="n">
        <f aca="false">ROUND(F1303*H1303,2)</f>
        <v>122.26</v>
      </c>
      <c r="K1303" s="19" t="n">
        <f aca="false">INDEX(Pricebook!$L$2:$L$1401,MATCH(D1303,Pricebook!$A$2:$A$1401,0))</f>
        <v>192.55</v>
      </c>
      <c r="L1303" s="19" t="n">
        <f aca="false">ROUND(F1303*K1303,2)</f>
        <v>192.55</v>
      </c>
      <c r="M1303" s="24" t="n">
        <f aca="false">DATE(YEAR(C1303),MONTH(C1303),1)</f>
        <v>46113</v>
      </c>
    </row>
    <row r="1304" customFormat="false" ht="15" hidden="false" customHeight="false" outlineLevel="0" collapsed="false">
      <c r="A1304" s="21" t="s">
        <v>3207</v>
      </c>
      <c r="B1304" s="21" t="s">
        <v>3089</v>
      </c>
      <c r="C1304" s="23" t="n">
        <v>46134</v>
      </c>
      <c r="D1304" s="21" t="s">
        <v>169</v>
      </c>
      <c r="E1304" s="21" t="s">
        <v>108</v>
      </c>
      <c r="F1304" s="12" t="n">
        <v>1</v>
      </c>
      <c r="G1304" s="19" t="n">
        <v>68</v>
      </c>
      <c r="H1304" s="19" t="n">
        <v>48.95</v>
      </c>
      <c r="I1304" s="19" t="n">
        <f aca="false">ROUND(F1304*G1304,2)</f>
        <v>68</v>
      </c>
      <c r="J1304" s="19" t="n">
        <f aca="false">ROUND(F1304*H1304,2)</f>
        <v>48.95</v>
      </c>
      <c r="K1304" s="19" t="n">
        <f aca="false">INDEX(Pricebook!$L$2:$L$1401,MATCH(D1304,Pricebook!$A$2:$A$1401,0))</f>
        <v>73.85</v>
      </c>
      <c r="L1304" s="19" t="n">
        <f aca="false">ROUND(F1304*K1304,2)</f>
        <v>73.85</v>
      </c>
      <c r="M1304" s="24" t="n">
        <f aca="false">DATE(YEAR(C1304),MONTH(C1304),1)</f>
        <v>46113</v>
      </c>
    </row>
    <row r="1305" customFormat="false" ht="15" hidden="false" customHeight="false" outlineLevel="0" collapsed="false">
      <c r="A1305" s="21" t="s">
        <v>3207</v>
      </c>
      <c r="B1305" s="21" t="s">
        <v>3089</v>
      </c>
      <c r="C1305" s="23" t="n">
        <v>46134</v>
      </c>
      <c r="D1305" s="21" t="s">
        <v>657</v>
      </c>
      <c r="E1305" s="21" t="s">
        <v>366</v>
      </c>
      <c r="F1305" s="12" t="n">
        <v>1</v>
      </c>
      <c r="G1305" s="19" t="n">
        <v>54.95</v>
      </c>
      <c r="H1305" s="19" t="n">
        <v>38.13</v>
      </c>
      <c r="I1305" s="19" t="n">
        <f aca="false">ROUND(F1305*G1305,2)</f>
        <v>54.95</v>
      </c>
      <c r="J1305" s="19" t="n">
        <f aca="false">ROUND(F1305*H1305,2)</f>
        <v>38.13</v>
      </c>
      <c r="K1305" s="19" t="n">
        <f aca="false">INDEX(Pricebook!$L$2:$L$1401,MATCH(D1305,Pricebook!$A$2:$A$1401,0))</f>
        <v>59.8</v>
      </c>
      <c r="L1305" s="19" t="n">
        <f aca="false">ROUND(F1305*K1305,2)</f>
        <v>59.8</v>
      </c>
      <c r="M1305" s="24" t="n">
        <f aca="false">DATE(YEAR(C1305),MONTH(C1305),1)</f>
        <v>46113</v>
      </c>
    </row>
    <row r="1306" customFormat="false" ht="15" hidden="false" customHeight="false" outlineLevel="0" collapsed="false">
      <c r="A1306" s="21" t="s">
        <v>3207</v>
      </c>
      <c r="B1306" s="21" t="s">
        <v>3089</v>
      </c>
      <c r="C1306" s="23" t="n">
        <v>46134</v>
      </c>
      <c r="D1306" s="21" t="s">
        <v>1106</v>
      </c>
      <c r="E1306" s="21" t="s">
        <v>971</v>
      </c>
      <c r="F1306" s="12" t="n">
        <v>34</v>
      </c>
      <c r="G1306" s="19" t="n">
        <v>57.15</v>
      </c>
      <c r="H1306" s="19" t="n">
        <v>42.3</v>
      </c>
      <c r="I1306" s="19" t="n">
        <f aca="false">ROUND(F1306*G1306,2)</f>
        <v>1943.1</v>
      </c>
      <c r="J1306" s="19" t="n">
        <f aca="false">ROUND(F1306*H1306,2)</f>
        <v>1438.2</v>
      </c>
      <c r="K1306" s="19" t="n">
        <f aca="false">INDEX(Pricebook!$L$2:$L$1401,MATCH(D1306,Pricebook!$A$2:$A$1401,0))</f>
        <v>66.65</v>
      </c>
      <c r="L1306" s="19" t="n">
        <f aca="false">ROUND(F1306*K1306,2)</f>
        <v>2266.1</v>
      </c>
      <c r="M1306" s="24" t="n">
        <f aca="false">DATE(YEAR(C1306),MONTH(C1306),1)</f>
        <v>46113</v>
      </c>
    </row>
    <row r="1307" customFormat="false" ht="15" hidden="false" customHeight="false" outlineLevel="0" collapsed="false">
      <c r="A1307" s="21" t="s">
        <v>3207</v>
      </c>
      <c r="B1307" s="21" t="s">
        <v>3089</v>
      </c>
      <c r="C1307" s="23" t="n">
        <v>46134</v>
      </c>
      <c r="D1307" s="21" t="s">
        <v>304</v>
      </c>
      <c r="E1307" s="21" t="s">
        <v>108</v>
      </c>
      <c r="F1307" s="12" t="n">
        <v>1</v>
      </c>
      <c r="G1307" s="19" t="n">
        <v>37.8</v>
      </c>
      <c r="H1307" s="19" t="n">
        <v>29.14</v>
      </c>
      <c r="I1307" s="19" t="n">
        <f aca="false">ROUND(F1307*G1307,2)</f>
        <v>37.8</v>
      </c>
      <c r="J1307" s="19" t="n">
        <f aca="false">ROUND(F1307*H1307,2)</f>
        <v>29.14</v>
      </c>
      <c r="K1307" s="19" t="n">
        <f aca="false">INDEX(Pricebook!$L$2:$L$1401,MATCH(D1307,Pricebook!$A$2:$A$1401,0))</f>
        <v>41.05</v>
      </c>
      <c r="L1307" s="19" t="n">
        <f aca="false">ROUND(F1307*K1307,2)</f>
        <v>41.05</v>
      </c>
      <c r="M1307" s="24" t="n">
        <f aca="false">DATE(YEAR(C1307),MONTH(C1307),1)</f>
        <v>46113</v>
      </c>
    </row>
    <row r="1308" customFormat="false" ht="15" hidden="false" customHeight="false" outlineLevel="0" collapsed="false">
      <c r="A1308" s="21" t="s">
        <v>3207</v>
      </c>
      <c r="B1308" s="21" t="s">
        <v>3089</v>
      </c>
      <c r="C1308" s="23" t="n">
        <v>46134</v>
      </c>
      <c r="D1308" s="21" t="s">
        <v>978</v>
      </c>
      <c r="E1308" s="21" t="s">
        <v>971</v>
      </c>
      <c r="F1308" s="12" t="n">
        <v>5</v>
      </c>
      <c r="G1308" s="19" t="n">
        <v>5.95</v>
      </c>
      <c r="H1308" s="19" t="n">
        <v>4.34</v>
      </c>
      <c r="I1308" s="19" t="n">
        <f aca="false">ROUND(F1308*G1308,2)</f>
        <v>29.75</v>
      </c>
      <c r="J1308" s="19" t="n">
        <f aca="false">ROUND(F1308*H1308,2)</f>
        <v>21.7</v>
      </c>
      <c r="K1308" s="19" t="n">
        <f aca="false">INDEX(Pricebook!$L$2:$L$1401,MATCH(D1308,Pricebook!$A$2:$A$1401,0))</f>
        <v>6.85</v>
      </c>
      <c r="L1308" s="19" t="n">
        <f aca="false">ROUND(F1308*K1308,2)</f>
        <v>34.25</v>
      </c>
      <c r="M1308" s="24" t="n">
        <f aca="false">DATE(YEAR(C1308),MONTH(C1308),1)</f>
        <v>46113</v>
      </c>
    </row>
    <row r="1309" customFormat="false" ht="15" hidden="false" customHeight="false" outlineLevel="0" collapsed="false">
      <c r="A1309" s="21" t="s">
        <v>3207</v>
      </c>
      <c r="B1309" s="21" t="s">
        <v>3089</v>
      </c>
      <c r="C1309" s="23" t="n">
        <v>46134</v>
      </c>
      <c r="D1309" s="21" t="s">
        <v>322</v>
      </c>
      <c r="E1309" s="21" t="s">
        <v>108</v>
      </c>
      <c r="F1309" s="12" t="n">
        <v>3</v>
      </c>
      <c r="G1309" s="19" t="n">
        <v>9.05</v>
      </c>
      <c r="H1309" s="19" t="n">
        <v>6.47</v>
      </c>
      <c r="I1309" s="19" t="n">
        <f aca="false">ROUND(F1309*G1309,2)</f>
        <v>27.15</v>
      </c>
      <c r="J1309" s="19" t="n">
        <f aca="false">ROUND(F1309*H1309,2)</f>
        <v>19.41</v>
      </c>
      <c r="K1309" s="19" t="n">
        <f aca="false">INDEX(Pricebook!$L$2:$L$1401,MATCH(D1309,Pricebook!$A$2:$A$1401,0))</f>
        <v>9.8</v>
      </c>
      <c r="L1309" s="19" t="n">
        <f aca="false">ROUND(F1309*K1309,2)</f>
        <v>29.4</v>
      </c>
      <c r="M1309" s="24" t="n">
        <f aca="false">DATE(YEAR(C1309),MONTH(C1309),1)</f>
        <v>46113</v>
      </c>
    </row>
    <row r="1310" customFormat="false" ht="15" hidden="false" customHeight="false" outlineLevel="0" collapsed="false">
      <c r="A1310" s="21" t="s">
        <v>3207</v>
      </c>
      <c r="B1310" s="21" t="s">
        <v>3089</v>
      </c>
      <c r="C1310" s="23" t="n">
        <v>46134</v>
      </c>
      <c r="D1310" s="21" t="s">
        <v>573</v>
      </c>
      <c r="E1310" s="21" t="s">
        <v>366</v>
      </c>
      <c r="F1310" s="12" t="n">
        <v>4</v>
      </c>
      <c r="G1310" s="19" t="n">
        <v>74.65</v>
      </c>
      <c r="H1310" s="19" t="n">
        <v>51.17</v>
      </c>
      <c r="I1310" s="19" t="n">
        <f aca="false">ROUND(F1310*G1310,2)</f>
        <v>298.6</v>
      </c>
      <c r="J1310" s="19" t="n">
        <f aca="false">ROUND(F1310*H1310,2)</f>
        <v>204.68</v>
      </c>
      <c r="K1310" s="19" t="n">
        <f aca="false">INDEX(Pricebook!$L$2:$L$1401,MATCH(D1310,Pricebook!$A$2:$A$1401,0))</f>
        <v>80.25</v>
      </c>
      <c r="L1310" s="19" t="n">
        <f aca="false">ROUND(F1310*K1310,2)</f>
        <v>321</v>
      </c>
      <c r="M1310" s="24" t="n">
        <f aca="false">DATE(YEAR(C1310),MONTH(C1310),1)</f>
        <v>46113</v>
      </c>
    </row>
    <row r="1311" customFormat="false" ht="15" hidden="false" customHeight="false" outlineLevel="0" collapsed="false">
      <c r="A1311" s="21" t="s">
        <v>3208</v>
      </c>
      <c r="B1311" s="21" t="s">
        <v>3209</v>
      </c>
      <c r="C1311" s="23" t="n">
        <v>46134</v>
      </c>
      <c r="D1311" s="21" t="s">
        <v>2357</v>
      </c>
      <c r="E1311" s="21" t="s">
        <v>2202</v>
      </c>
      <c r="F1311" s="12" t="n">
        <v>4</v>
      </c>
      <c r="G1311" s="19" t="n">
        <v>7.9</v>
      </c>
      <c r="H1311" s="19" t="n">
        <v>5.44</v>
      </c>
      <c r="I1311" s="19" t="n">
        <f aca="false">ROUND(F1311*G1311,2)</f>
        <v>31.6</v>
      </c>
      <c r="J1311" s="19" t="n">
        <f aca="false">ROUND(F1311*H1311,2)</f>
        <v>21.76</v>
      </c>
      <c r="K1311" s="19" t="n">
        <f aca="false">INDEX(Pricebook!$L$2:$L$1401,MATCH(D1311,Pricebook!$A$2:$A$1401,0))</f>
        <v>8.5</v>
      </c>
      <c r="L1311" s="19" t="n">
        <f aca="false">ROUND(F1311*K1311,2)</f>
        <v>34</v>
      </c>
      <c r="M1311" s="24" t="n">
        <f aca="false">DATE(YEAR(C1311),MONTH(C1311),1)</f>
        <v>46113</v>
      </c>
    </row>
    <row r="1312" customFormat="false" ht="15" hidden="false" customHeight="false" outlineLevel="0" collapsed="false">
      <c r="A1312" s="21" t="s">
        <v>3208</v>
      </c>
      <c r="B1312" s="21" t="s">
        <v>3209</v>
      </c>
      <c r="C1312" s="23" t="n">
        <v>46134</v>
      </c>
      <c r="D1312" s="21" t="s">
        <v>2888</v>
      </c>
      <c r="E1312" s="21" t="s">
        <v>2748</v>
      </c>
      <c r="F1312" s="12" t="n">
        <v>3</v>
      </c>
      <c r="G1312" s="19" t="n">
        <v>2.8</v>
      </c>
      <c r="H1312" s="19" t="n">
        <v>1.57</v>
      </c>
      <c r="I1312" s="19" t="n">
        <f aca="false">ROUND(F1312*G1312,2)</f>
        <v>8.4</v>
      </c>
      <c r="J1312" s="19" t="n">
        <f aca="false">ROUND(F1312*H1312,2)</f>
        <v>4.71</v>
      </c>
      <c r="K1312" s="19" t="n">
        <f aca="false">INDEX(Pricebook!$L$2:$L$1401,MATCH(D1312,Pricebook!$A$2:$A$1401,0))</f>
        <v>3.05</v>
      </c>
      <c r="L1312" s="19" t="n">
        <f aca="false">ROUND(F1312*K1312,2)</f>
        <v>9.15</v>
      </c>
      <c r="M1312" s="24" t="n">
        <f aca="false">DATE(YEAR(C1312),MONTH(C1312),1)</f>
        <v>46113</v>
      </c>
    </row>
    <row r="1313" customFormat="false" ht="15" hidden="false" customHeight="false" outlineLevel="0" collapsed="false">
      <c r="A1313" s="21" t="s">
        <v>3208</v>
      </c>
      <c r="B1313" s="21" t="s">
        <v>3209</v>
      </c>
      <c r="C1313" s="23" t="n">
        <v>46134</v>
      </c>
      <c r="D1313" s="21" t="s">
        <v>1184</v>
      </c>
      <c r="E1313" s="21" t="s">
        <v>971</v>
      </c>
      <c r="F1313" s="12" t="n">
        <v>1</v>
      </c>
      <c r="G1313" s="19" t="n">
        <v>1971.45</v>
      </c>
      <c r="H1313" s="19" t="n">
        <v>1441.44</v>
      </c>
      <c r="I1313" s="19" t="n">
        <f aca="false">ROUND(F1313*G1313,2)</f>
        <v>1971.45</v>
      </c>
      <c r="J1313" s="19" t="n">
        <f aca="false">ROUND(F1313*H1313,2)</f>
        <v>1441.44</v>
      </c>
      <c r="K1313" s="19" t="n">
        <f aca="false">INDEX(Pricebook!$L$2:$L$1401,MATCH(D1313,Pricebook!$A$2:$A$1401,0))</f>
        <v>2270.1</v>
      </c>
      <c r="L1313" s="19" t="n">
        <f aca="false">ROUND(F1313*K1313,2)</f>
        <v>2270.1</v>
      </c>
      <c r="M1313" s="24" t="n">
        <f aca="false">DATE(YEAR(C1313),MONTH(C1313),1)</f>
        <v>46113</v>
      </c>
    </row>
    <row r="1314" customFormat="false" ht="15" hidden="false" customHeight="false" outlineLevel="0" collapsed="false">
      <c r="A1314" s="21" t="s">
        <v>3208</v>
      </c>
      <c r="B1314" s="21" t="s">
        <v>3209</v>
      </c>
      <c r="C1314" s="23" t="n">
        <v>46134</v>
      </c>
      <c r="D1314" s="21" t="s">
        <v>2218</v>
      </c>
      <c r="E1314" s="21" t="s">
        <v>2202</v>
      </c>
      <c r="F1314" s="12" t="n">
        <v>9</v>
      </c>
      <c r="G1314" s="19" t="n">
        <v>6.05</v>
      </c>
      <c r="H1314" s="19" t="n">
        <v>3.98</v>
      </c>
      <c r="I1314" s="19" t="n">
        <f aca="false">ROUND(F1314*G1314,2)</f>
        <v>54.45</v>
      </c>
      <c r="J1314" s="19" t="n">
        <f aca="false">ROUND(F1314*H1314,2)</f>
        <v>35.82</v>
      </c>
      <c r="K1314" s="19" t="n">
        <f aca="false">INDEX(Pricebook!$L$2:$L$1401,MATCH(D1314,Pricebook!$A$2:$A$1401,0))</f>
        <v>6.4</v>
      </c>
      <c r="L1314" s="19" t="n">
        <f aca="false">ROUND(F1314*K1314,2)</f>
        <v>57.6</v>
      </c>
      <c r="M1314" s="24" t="n">
        <f aca="false">DATE(YEAR(C1314),MONTH(C1314),1)</f>
        <v>46113</v>
      </c>
    </row>
    <row r="1315" customFormat="false" ht="15" hidden="false" customHeight="false" outlineLevel="0" collapsed="false">
      <c r="A1315" s="21" t="s">
        <v>3208</v>
      </c>
      <c r="B1315" s="21" t="s">
        <v>3209</v>
      </c>
      <c r="C1315" s="23" t="n">
        <v>46134</v>
      </c>
      <c r="D1315" s="21" t="s">
        <v>2787</v>
      </c>
      <c r="E1315" s="21" t="s">
        <v>2748</v>
      </c>
      <c r="F1315" s="12" t="n">
        <v>6</v>
      </c>
      <c r="G1315" s="19" t="n">
        <v>18.55</v>
      </c>
      <c r="H1315" s="19" t="n">
        <v>10.41</v>
      </c>
      <c r="I1315" s="19" t="n">
        <f aca="false">ROUND(F1315*G1315,2)</f>
        <v>111.3</v>
      </c>
      <c r="J1315" s="19" t="n">
        <f aca="false">ROUND(F1315*H1315,2)</f>
        <v>62.46</v>
      </c>
      <c r="K1315" s="19" t="n">
        <f aca="false">INDEX(Pricebook!$L$2:$L$1401,MATCH(D1315,Pricebook!$A$2:$A$1401,0))</f>
        <v>20.1</v>
      </c>
      <c r="L1315" s="19" t="n">
        <f aca="false">ROUND(F1315*K1315,2)</f>
        <v>120.6</v>
      </c>
      <c r="M1315" s="24" t="n">
        <f aca="false">DATE(YEAR(C1315),MONTH(C1315),1)</f>
        <v>46113</v>
      </c>
    </row>
    <row r="1316" customFormat="false" ht="15" hidden="false" customHeight="false" outlineLevel="0" collapsed="false">
      <c r="A1316" s="21" t="s">
        <v>3208</v>
      </c>
      <c r="B1316" s="21" t="s">
        <v>3209</v>
      </c>
      <c r="C1316" s="23" t="n">
        <v>46134</v>
      </c>
      <c r="D1316" s="21" t="s">
        <v>281</v>
      </c>
      <c r="E1316" s="21" t="s">
        <v>108</v>
      </c>
      <c r="F1316" s="12" t="n">
        <v>2</v>
      </c>
      <c r="G1316" s="19" t="n">
        <v>16.1</v>
      </c>
      <c r="H1316" s="19" t="n">
        <v>12.42</v>
      </c>
      <c r="I1316" s="19" t="n">
        <f aca="false">ROUND(F1316*G1316,2)</f>
        <v>32.2</v>
      </c>
      <c r="J1316" s="19" t="n">
        <f aca="false">ROUND(F1316*H1316,2)</f>
        <v>24.84</v>
      </c>
      <c r="K1316" s="19" t="n">
        <f aca="false">INDEX(Pricebook!$L$2:$L$1401,MATCH(D1316,Pricebook!$A$2:$A$1401,0))</f>
        <v>16.1</v>
      </c>
      <c r="L1316" s="19" t="n">
        <f aca="false">ROUND(F1316*K1316,2)</f>
        <v>32.2</v>
      </c>
      <c r="M1316" s="24" t="n">
        <f aca="false">DATE(YEAR(C1316),MONTH(C1316),1)</f>
        <v>46113</v>
      </c>
    </row>
    <row r="1317" customFormat="false" ht="15" hidden="false" customHeight="false" outlineLevel="0" collapsed="false">
      <c r="A1317" s="21" t="s">
        <v>3208</v>
      </c>
      <c r="B1317" s="21" t="s">
        <v>3209</v>
      </c>
      <c r="C1317" s="23" t="n">
        <v>46134</v>
      </c>
      <c r="D1317" s="21" t="s">
        <v>1268</v>
      </c>
      <c r="E1317" s="21" t="s">
        <v>971</v>
      </c>
      <c r="F1317" s="12" t="n">
        <v>48</v>
      </c>
      <c r="G1317" s="19" t="n">
        <v>12.35</v>
      </c>
      <c r="H1317" s="19" t="n">
        <v>9.07</v>
      </c>
      <c r="I1317" s="19" t="n">
        <f aca="false">ROUND(F1317*G1317,2)</f>
        <v>592.8</v>
      </c>
      <c r="J1317" s="19" t="n">
        <f aca="false">ROUND(F1317*H1317,2)</f>
        <v>435.36</v>
      </c>
      <c r="K1317" s="19" t="n">
        <f aca="false">INDEX(Pricebook!$L$2:$L$1401,MATCH(D1317,Pricebook!$A$2:$A$1401,0))</f>
        <v>14.3</v>
      </c>
      <c r="L1317" s="19" t="n">
        <f aca="false">ROUND(F1317*K1317,2)</f>
        <v>686.4</v>
      </c>
      <c r="M1317" s="24" t="n">
        <f aca="false">DATE(YEAR(C1317),MONTH(C1317),1)</f>
        <v>46113</v>
      </c>
    </row>
    <row r="1318" customFormat="false" ht="15" hidden="false" customHeight="false" outlineLevel="0" collapsed="false">
      <c r="A1318" s="21" t="s">
        <v>3208</v>
      </c>
      <c r="B1318" s="21" t="s">
        <v>3209</v>
      </c>
      <c r="C1318" s="23" t="n">
        <v>46134</v>
      </c>
      <c r="D1318" s="21" t="s">
        <v>925</v>
      </c>
      <c r="E1318" s="21" t="s">
        <v>366</v>
      </c>
      <c r="F1318" s="12" t="n">
        <v>4</v>
      </c>
      <c r="G1318" s="19" t="n">
        <v>81.4</v>
      </c>
      <c r="H1318" s="19" t="n">
        <v>61.39</v>
      </c>
      <c r="I1318" s="19" t="n">
        <f aca="false">ROUND(F1318*G1318,2)</f>
        <v>325.6</v>
      </c>
      <c r="J1318" s="19" t="n">
        <f aca="false">ROUND(F1318*H1318,2)</f>
        <v>245.56</v>
      </c>
      <c r="K1318" s="19" t="n">
        <f aca="false">INDEX(Pricebook!$L$2:$L$1401,MATCH(D1318,Pricebook!$A$2:$A$1401,0))</f>
        <v>88.35</v>
      </c>
      <c r="L1318" s="19" t="n">
        <f aca="false">ROUND(F1318*K1318,2)</f>
        <v>353.4</v>
      </c>
      <c r="M1318" s="24" t="n">
        <f aca="false">DATE(YEAR(C1318),MONTH(C1318),1)</f>
        <v>46113</v>
      </c>
    </row>
    <row r="1319" customFormat="false" ht="15" hidden="false" customHeight="false" outlineLevel="0" collapsed="false">
      <c r="A1319" s="21" t="s">
        <v>3208</v>
      </c>
      <c r="B1319" s="21" t="s">
        <v>3209</v>
      </c>
      <c r="C1319" s="23" t="n">
        <v>46134</v>
      </c>
      <c r="D1319" s="21" t="s">
        <v>205</v>
      </c>
      <c r="E1319" s="21" t="s">
        <v>108</v>
      </c>
      <c r="F1319" s="12" t="n">
        <v>1</v>
      </c>
      <c r="G1319" s="19" t="n">
        <v>73.3</v>
      </c>
      <c r="H1319" s="19" t="n">
        <v>53.05</v>
      </c>
      <c r="I1319" s="19" t="n">
        <f aca="false">ROUND(F1319*G1319,2)</f>
        <v>73.3</v>
      </c>
      <c r="J1319" s="19" t="n">
        <f aca="false">ROUND(F1319*H1319,2)</f>
        <v>53.05</v>
      </c>
      <c r="K1319" s="19" t="n">
        <f aca="false">INDEX(Pricebook!$L$2:$L$1401,MATCH(D1319,Pricebook!$A$2:$A$1401,0))</f>
        <v>80.05</v>
      </c>
      <c r="L1319" s="19" t="n">
        <f aca="false">ROUND(F1319*K1319,2)</f>
        <v>80.05</v>
      </c>
      <c r="M1319" s="24" t="n">
        <f aca="false">DATE(YEAR(C1319),MONTH(C1319),1)</f>
        <v>46113</v>
      </c>
    </row>
    <row r="1320" customFormat="false" ht="15" hidden="false" customHeight="false" outlineLevel="0" collapsed="false">
      <c r="A1320" s="21" t="s">
        <v>3208</v>
      </c>
      <c r="B1320" s="21" t="s">
        <v>3209</v>
      </c>
      <c r="C1320" s="23" t="n">
        <v>46134</v>
      </c>
      <c r="D1320" s="21" t="s">
        <v>227</v>
      </c>
      <c r="E1320" s="21" t="s">
        <v>108</v>
      </c>
      <c r="F1320" s="12" t="n">
        <v>1</v>
      </c>
      <c r="G1320" s="19" t="n">
        <v>55.8</v>
      </c>
      <c r="H1320" s="19" t="n">
        <v>42.81</v>
      </c>
      <c r="I1320" s="19" t="n">
        <f aca="false">ROUND(F1320*G1320,2)</f>
        <v>55.8</v>
      </c>
      <c r="J1320" s="19" t="n">
        <f aca="false">ROUND(F1320*H1320,2)</f>
        <v>42.81</v>
      </c>
      <c r="K1320" s="19" t="n">
        <f aca="false">INDEX(Pricebook!$L$2:$L$1401,MATCH(D1320,Pricebook!$A$2:$A$1401,0))</f>
        <v>60.3</v>
      </c>
      <c r="L1320" s="19" t="n">
        <f aca="false">ROUND(F1320*K1320,2)</f>
        <v>60.3</v>
      </c>
      <c r="M1320" s="24" t="n">
        <f aca="false">DATE(YEAR(C1320),MONTH(C1320),1)</f>
        <v>46113</v>
      </c>
    </row>
    <row r="1321" customFormat="false" ht="15" hidden="false" customHeight="false" outlineLevel="0" collapsed="false">
      <c r="A1321" s="21" t="s">
        <v>3208</v>
      </c>
      <c r="B1321" s="21" t="s">
        <v>3209</v>
      </c>
      <c r="C1321" s="23" t="n">
        <v>46134</v>
      </c>
      <c r="D1321" s="21" t="s">
        <v>2838</v>
      </c>
      <c r="E1321" s="21" t="s">
        <v>2748</v>
      </c>
      <c r="F1321" s="12" t="n">
        <v>7</v>
      </c>
      <c r="G1321" s="19" t="n">
        <v>11.1</v>
      </c>
      <c r="H1321" s="19" t="n">
        <v>6.24</v>
      </c>
      <c r="I1321" s="19" t="n">
        <f aca="false">ROUND(F1321*G1321,2)</f>
        <v>77.7</v>
      </c>
      <c r="J1321" s="19" t="n">
        <f aca="false">ROUND(F1321*H1321,2)</f>
        <v>43.68</v>
      </c>
      <c r="K1321" s="19" t="n">
        <f aca="false">INDEX(Pricebook!$L$2:$L$1401,MATCH(D1321,Pricebook!$A$2:$A$1401,0))</f>
        <v>12.05</v>
      </c>
      <c r="L1321" s="19" t="n">
        <f aca="false">ROUND(F1321*K1321,2)</f>
        <v>84.35</v>
      </c>
      <c r="M1321" s="24" t="n">
        <f aca="false">DATE(YEAR(C1321),MONTH(C1321),1)</f>
        <v>46113</v>
      </c>
    </row>
    <row r="1322" customFormat="false" ht="15" hidden="false" customHeight="false" outlineLevel="0" collapsed="false">
      <c r="A1322" s="21" t="s">
        <v>3208</v>
      </c>
      <c r="B1322" s="21" t="s">
        <v>3209</v>
      </c>
      <c r="C1322" s="23" t="n">
        <v>46134</v>
      </c>
      <c r="D1322" s="21" t="s">
        <v>322</v>
      </c>
      <c r="E1322" s="21" t="s">
        <v>108</v>
      </c>
      <c r="F1322" s="12" t="n">
        <v>1</v>
      </c>
      <c r="G1322" s="19" t="n">
        <v>9.05</v>
      </c>
      <c r="H1322" s="19" t="n">
        <v>6.47</v>
      </c>
      <c r="I1322" s="19" t="n">
        <f aca="false">ROUND(F1322*G1322,2)</f>
        <v>9.05</v>
      </c>
      <c r="J1322" s="19" t="n">
        <f aca="false">ROUND(F1322*H1322,2)</f>
        <v>6.47</v>
      </c>
      <c r="K1322" s="19" t="n">
        <f aca="false">INDEX(Pricebook!$L$2:$L$1401,MATCH(D1322,Pricebook!$A$2:$A$1401,0))</f>
        <v>9.8</v>
      </c>
      <c r="L1322" s="19" t="n">
        <f aca="false">ROUND(F1322*K1322,2)</f>
        <v>9.8</v>
      </c>
      <c r="M1322" s="24" t="n">
        <f aca="false">DATE(YEAR(C1322),MONTH(C1322),1)</f>
        <v>46113</v>
      </c>
    </row>
    <row r="1323" customFormat="false" ht="15" hidden="false" customHeight="false" outlineLevel="0" collapsed="false">
      <c r="A1323" s="21" t="s">
        <v>3208</v>
      </c>
      <c r="B1323" s="21" t="s">
        <v>3209</v>
      </c>
      <c r="C1323" s="23" t="n">
        <v>46134</v>
      </c>
      <c r="D1323" s="21" t="s">
        <v>765</v>
      </c>
      <c r="E1323" s="21" t="s">
        <v>366</v>
      </c>
      <c r="F1323" s="12" t="n">
        <v>3</v>
      </c>
      <c r="G1323" s="19" t="n">
        <v>19.45</v>
      </c>
      <c r="H1323" s="19" t="n">
        <v>14.35</v>
      </c>
      <c r="I1323" s="19" t="n">
        <f aca="false">ROUND(F1323*G1323,2)</f>
        <v>58.35</v>
      </c>
      <c r="J1323" s="19" t="n">
        <f aca="false">ROUND(F1323*H1323,2)</f>
        <v>43.05</v>
      </c>
      <c r="K1323" s="19" t="n">
        <f aca="false">INDEX(Pricebook!$L$2:$L$1401,MATCH(D1323,Pricebook!$A$2:$A$1401,0))</f>
        <v>20.95</v>
      </c>
      <c r="L1323" s="19" t="n">
        <f aca="false">ROUND(F1323*K1323,2)</f>
        <v>62.85</v>
      </c>
      <c r="M1323" s="24" t="n">
        <f aca="false">DATE(YEAR(C1323),MONTH(C1323),1)</f>
        <v>46113</v>
      </c>
    </row>
    <row r="1324" customFormat="false" ht="15" hidden="false" customHeight="false" outlineLevel="0" collapsed="false">
      <c r="A1324" s="21" t="s">
        <v>3208</v>
      </c>
      <c r="B1324" s="21" t="s">
        <v>3209</v>
      </c>
      <c r="C1324" s="23" t="n">
        <v>46134</v>
      </c>
      <c r="D1324" s="21" t="s">
        <v>469</v>
      </c>
      <c r="E1324" s="21" t="s">
        <v>366</v>
      </c>
      <c r="F1324" s="12" t="n">
        <v>5</v>
      </c>
      <c r="G1324" s="19" t="n">
        <v>9.3</v>
      </c>
      <c r="H1324" s="19" t="n">
        <v>6.31</v>
      </c>
      <c r="I1324" s="19" t="n">
        <f aca="false">ROUND(F1324*G1324,2)</f>
        <v>46.5</v>
      </c>
      <c r="J1324" s="19" t="n">
        <f aca="false">ROUND(F1324*H1324,2)</f>
        <v>31.55</v>
      </c>
      <c r="K1324" s="19" t="n">
        <f aca="false">INDEX(Pricebook!$L$2:$L$1401,MATCH(D1324,Pricebook!$A$2:$A$1401,0))</f>
        <v>9.9</v>
      </c>
      <c r="L1324" s="19" t="n">
        <f aca="false">ROUND(F1324*K1324,2)</f>
        <v>49.5</v>
      </c>
      <c r="M1324" s="24" t="n">
        <f aca="false">DATE(YEAR(C1324),MONTH(C1324),1)</f>
        <v>46113</v>
      </c>
    </row>
    <row r="1325" customFormat="false" ht="15" hidden="false" customHeight="false" outlineLevel="0" collapsed="false">
      <c r="A1325" s="21" t="s">
        <v>3208</v>
      </c>
      <c r="B1325" s="21" t="s">
        <v>3209</v>
      </c>
      <c r="C1325" s="23" t="n">
        <v>46134</v>
      </c>
      <c r="D1325" s="21" t="s">
        <v>1000</v>
      </c>
      <c r="E1325" s="21" t="s">
        <v>971</v>
      </c>
      <c r="F1325" s="12" t="n">
        <v>11</v>
      </c>
      <c r="G1325" s="19" t="n">
        <v>2.55</v>
      </c>
      <c r="H1325" s="19" t="n">
        <v>2.07</v>
      </c>
      <c r="I1325" s="19" t="n">
        <f aca="false">ROUND(F1325*G1325,2)</f>
        <v>28.05</v>
      </c>
      <c r="J1325" s="19" t="n">
        <f aca="false">ROUND(F1325*H1325,2)</f>
        <v>22.77</v>
      </c>
      <c r="K1325" s="19" t="n">
        <f aca="false">INDEX(Pricebook!$L$2:$L$1401,MATCH(D1325,Pricebook!$A$2:$A$1401,0))</f>
        <v>2.85</v>
      </c>
      <c r="L1325" s="19" t="n">
        <f aca="false">ROUND(F1325*K1325,2)</f>
        <v>31.35</v>
      </c>
      <c r="M1325" s="24" t="n">
        <f aca="false">DATE(YEAR(C1325),MONTH(C1325),1)</f>
        <v>46113</v>
      </c>
    </row>
    <row r="1326" customFormat="false" ht="15" hidden="false" customHeight="false" outlineLevel="0" collapsed="false">
      <c r="A1326" s="21" t="s">
        <v>3210</v>
      </c>
      <c r="B1326" s="21" t="s">
        <v>3211</v>
      </c>
      <c r="C1326" s="23" t="n">
        <v>46134</v>
      </c>
      <c r="D1326" s="21" t="s">
        <v>2460</v>
      </c>
      <c r="E1326" s="21" t="s">
        <v>2202</v>
      </c>
      <c r="F1326" s="12" t="n">
        <v>7</v>
      </c>
      <c r="G1326" s="19" t="n">
        <v>5.3</v>
      </c>
      <c r="H1326" s="19" t="n">
        <v>3.11</v>
      </c>
      <c r="I1326" s="19" t="n">
        <f aca="false">ROUND(F1326*G1326,2)</f>
        <v>37.1</v>
      </c>
      <c r="J1326" s="19" t="n">
        <f aca="false">ROUND(F1326*H1326,2)</f>
        <v>21.77</v>
      </c>
      <c r="K1326" s="19" t="n">
        <f aca="false">INDEX(Pricebook!$L$2:$L$1401,MATCH(D1326,Pricebook!$A$2:$A$1401,0))</f>
        <v>5.65</v>
      </c>
      <c r="L1326" s="19" t="n">
        <f aca="false">ROUND(F1326*K1326,2)</f>
        <v>39.55</v>
      </c>
      <c r="M1326" s="24" t="n">
        <f aca="false">DATE(YEAR(C1326),MONTH(C1326),1)</f>
        <v>46113</v>
      </c>
    </row>
    <row r="1327" customFormat="false" ht="15" hidden="false" customHeight="false" outlineLevel="0" collapsed="false">
      <c r="A1327" s="21" t="s">
        <v>3210</v>
      </c>
      <c r="B1327" s="21" t="s">
        <v>3211</v>
      </c>
      <c r="C1327" s="23" t="n">
        <v>46134</v>
      </c>
      <c r="D1327" s="21" t="s">
        <v>132</v>
      </c>
      <c r="E1327" s="21" t="s">
        <v>108</v>
      </c>
      <c r="F1327" s="12" t="n">
        <v>1</v>
      </c>
      <c r="G1327" s="19" t="n">
        <v>67.5</v>
      </c>
      <c r="H1327" s="19" t="n">
        <v>52.08</v>
      </c>
      <c r="I1327" s="19" t="n">
        <f aca="false">ROUND(F1327*G1327,2)</f>
        <v>67.5</v>
      </c>
      <c r="J1327" s="19" t="n">
        <f aca="false">ROUND(F1327*H1327,2)</f>
        <v>52.08</v>
      </c>
      <c r="K1327" s="19" t="n">
        <f aca="false">INDEX(Pricebook!$L$2:$L$1401,MATCH(D1327,Pricebook!$A$2:$A$1401,0))</f>
        <v>73.35</v>
      </c>
      <c r="L1327" s="19" t="n">
        <f aca="false">ROUND(F1327*K1327,2)</f>
        <v>73.35</v>
      </c>
      <c r="M1327" s="24" t="n">
        <f aca="false">DATE(YEAR(C1327),MONTH(C1327),1)</f>
        <v>46113</v>
      </c>
    </row>
    <row r="1328" customFormat="false" ht="15" hidden="false" customHeight="false" outlineLevel="0" collapsed="false">
      <c r="A1328" s="21" t="s">
        <v>3210</v>
      </c>
      <c r="B1328" s="21" t="s">
        <v>3211</v>
      </c>
      <c r="C1328" s="23" t="n">
        <v>46134</v>
      </c>
      <c r="D1328" s="21" t="s">
        <v>1206</v>
      </c>
      <c r="E1328" s="21" t="s">
        <v>971</v>
      </c>
      <c r="F1328" s="12" t="n">
        <v>63</v>
      </c>
      <c r="G1328" s="19" t="n">
        <v>15.55</v>
      </c>
      <c r="H1328" s="19" t="n">
        <v>11.58</v>
      </c>
      <c r="I1328" s="19" t="n">
        <f aca="false">ROUND(F1328*G1328,2)</f>
        <v>979.65</v>
      </c>
      <c r="J1328" s="19" t="n">
        <f aca="false">ROUND(F1328*H1328,2)</f>
        <v>729.54</v>
      </c>
      <c r="K1328" s="19" t="n">
        <f aca="false">INDEX(Pricebook!$L$2:$L$1401,MATCH(D1328,Pricebook!$A$2:$A$1401,0))</f>
        <v>18.25</v>
      </c>
      <c r="L1328" s="19" t="n">
        <f aca="false">ROUND(F1328*K1328,2)</f>
        <v>1149.75</v>
      </c>
      <c r="M1328" s="24" t="n">
        <f aca="false">DATE(YEAR(C1328),MONTH(C1328),1)</f>
        <v>46113</v>
      </c>
    </row>
    <row r="1329" customFormat="false" ht="15" hidden="false" customHeight="false" outlineLevel="0" collapsed="false">
      <c r="A1329" s="21" t="s">
        <v>3210</v>
      </c>
      <c r="B1329" s="21" t="s">
        <v>3211</v>
      </c>
      <c r="C1329" s="23" t="n">
        <v>46134</v>
      </c>
      <c r="D1329" s="21" t="s">
        <v>763</v>
      </c>
      <c r="E1329" s="21" t="s">
        <v>366</v>
      </c>
      <c r="F1329" s="12" t="n">
        <v>2</v>
      </c>
      <c r="G1329" s="19" t="n">
        <v>37.8</v>
      </c>
      <c r="H1329" s="19" t="n">
        <v>25.8</v>
      </c>
      <c r="I1329" s="19" t="n">
        <f aca="false">ROUND(F1329*G1329,2)</f>
        <v>75.6</v>
      </c>
      <c r="J1329" s="19" t="n">
        <f aca="false">ROUND(F1329*H1329,2)</f>
        <v>51.6</v>
      </c>
      <c r="K1329" s="19" t="n">
        <f aca="false">INDEX(Pricebook!$L$2:$L$1401,MATCH(D1329,Pricebook!$A$2:$A$1401,0))</f>
        <v>40.5</v>
      </c>
      <c r="L1329" s="19" t="n">
        <f aca="false">ROUND(F1329*K1329,2)</f>
        <v>81</v>
      </c>
      <c r="M1329" s="24" t="n">
        <f aca="false">DATE(YEAR(C1329),MONTH(C1329),1)</f>
        <v>46113</v>
      </c>
    </row>
    <row r="1330" customFormat="false" ht="15" hidden="false" customHeight="false" outlineLevel="0" collapsed="false">
      <c r="A1330" s="21" t="s">
        <v>3210</v>
      </c>
      <c r="B1330" s="21" t="s">
        <v>3211</v>
      </c>
      <c r="C1330" s="23" t="n">
        <v>46134</v>
      </c>
      <c r="D1330" s="21" t="s">
        <v>165</v>
      </c>
      <c r="E1330" s="21" t="s">
        <v>108</v>
      </c>
      <c r="F1330" s="12" t="n">
        <v>4</v>
      </c>
      <c r="G1330" s="19" t="n">
        <v>46</v>
      </c>
      <c r="H1330" s="19" t="n">
        <v>33.24</v>
      </c>
      <c r="I1330" s="19" t="n">
        <f aca="false">ROUND(F1330*G1330,2)</f>
        <v>184</v>
      </c>
      <c r="J1330" s="19" t="n">
        <f aca="false">ROUND(F1330*H1330,2)</f>
        <v>132.96</v>
      </c>
      <c r="K1330" s="19" t="n">
        <f aca="false">INDEX(Pricebook!$L$2:$L$1401,MATCH(D1330,Pricebook!$A$2:$A$1401,0))</f>
        <v>50.15</v>
      </c>
      <c r="L1330" s="19" t="n">
        <f aca="false">ROUND(F1330*K1330,2)</f>
        <v>200.6</v>
      </c>
      <c r="M1330" s="24" t="n">
        <f aca="false">DATE(YEAR(C1330),MONTH(C1330),1)</f>
        <v>46113</v>
      </c>
    </row>
    <row r="1331" customFormat="false" ht="15" hidden="false" customHeight="false" outlineLevel="0" collapsed="false">
      <c r="A1331" s="21" t="s">
        <v>3210</v>
      </c>
      <c r="B1331" s="21" t="s">
        <v>3211</v>
      </c>
      <c r="C1331" s="23" t="n">
        <v>46134</v>
      </c>
      <c r="D1331" s="21" t="s">
        <v>2910</v>
      </c>
      <c r="E1331" s="21" t="s">
        <v>2748</v>
      </c>
      <c r="F1331" s="12" t="n">
        <v>4</v>
      </c>
      <c r="G1331" s="19" t="n">
        <v>24.55</v>
      </c>
      <c r="H1331" s="19" t="n">
        <v>14.07</v>
      </c>
      <c r="I1331" s="19" t="n">
        <f aca="false">ROUND(F1331*G1331,2)</f>
        <v>98.2</v>
      </c>
      <c r="J1331" s="19" t="n">
        <f aca="false">ROUND(F1331*H1331,2)</f>
        <v>56.28</v>
      </c>
      <c r="K1331" s="19" t="n">
        <f aca="false">INDEX(Pricebook!$L$2:$L$1401,MATCH(D1331,Pricebook!$A$2:$A$1401,0))</f>
        <v>27.05</v>
      </c>
      <c r="L1331" s="19" t="n">
        <f aca="false">ROUND(F1331*K1331,2)</f>
        <v>108.2</v>
      </c>
      <c r="M1331" s="24" t="n">
        <f aca="false">DATE(YEAR(C1331),MONTH(C1331),1)</f>
        <v>46113</v>
      </c>
    </row>
    <row r="1332" customFormat="false" ht="15" hidden="false" customHeight="false" outlineLevel="0" collapsed="false">
      <c r="A1332" s="21" t="s">
        <v>3210</v>
      </c>
      <c r="B1332" s="21" t="s">
        <v>3211</v>
      </c>
      <c r="C1332" s="23" t="n">
        <v>46134</v>
      </c>
      <c r="D1332" s="21" t="s">
        <v>2222</v>
      </c>
      <c r="E1332" s="21" t="s">
        <v>2202</v>
      </c>
      <c r="F1332" s="12" t="n">
        <v>1</v>
      </c>
      <c r="G1332" s="19" t="n">
        <v>60.55</v>
      </c>
      <c r="H1332" s="19" t="n">
        <v>35.6</v>
      </c>
      <c r="I1332" s="19" t="n">
        <f aca="false">ROUND(F1332*G1332,2)</f>
        <v>60.55</v>
      </c>
      <c r="J1332" s="19" t="n">
        <f aca="false">ROUND(F1332*H1332,2)</f>
        <v>35.6</v>
      </c>
      <c r="K1332" s="19" t="n">
        <f aca="false">INDEX(Pricebook!$L$2:$L$1401,MATCH(D1332,Pricebook!$A$2:$A$1401,0))</f>
        <v>64.2</v>
      </c>
      <c r="L1332" s="19" t="n">
        <f aca="false">ROUND(F1332*K1332,2)</f>
        <v>64.2</v>
      </c>
      <c r="M1332" s="24" t="n">
        <f aca="false">DATE(YEAR(C1332),MONTH(C1332),1)</f>
        <v>46113</v>
      </c>
    </row>
    <row r="1333" customFormat="false" ht="15" hidden="false" customHeight="false" outlineLevel="0" collapsed="false">
      <c r="A1333" s="21" t="s">
        <v>3210</v>
      </c>
      <c r="B1333" s="21" t="s">
        <v>3211</v>
      </c>
      <c r="C1333" s="23" t="n">
        <v>46134</v>
      </c>
      <c r="D1333" s="21" t="s">
        <v>2206</v>
      </c>
      <c r="E1333" s="21" t="s">
        <v>2202</v>
      </c>
      <c r="F1333" s="12" t="n">
        <v>1</v>
      </c>
      <c r="G1333" s="19" t="n">
        <v>21.85</v>
      </c>
      <c r="H1333" s="19" t="n">
        <v>13.04</v>
      </c>
      <c r="I1333" s="19" t="n">
        <f aca="false">ROUND(F1333*G1333,2)</f>
        <v>21.85</v>
      </c>
      <c r="J1333" s="19" t="n">
        <f aca="false">ROUND(F1333*H1333,2)</f>
        <v>13.04</v>
      </c>
      <c r="K1333" s="19" t="n">
        <f aca="false">INDEX(Pricebook!$L$2:$L$1401,MATCH(D1333,Pricebook!$A$2:$A$1401,0))</f>
        <v>23.5</v>
      </c>
      <c r="L1333" s="19" t="n">
        <f aca="false">ROUND(F1333*K1333,2)</f>
        <v>23.5</v>
      </c>
      <c r="M1333" s="24" t="n">
        <f aca="false">DATE(YEAR(C1333),MONTH(C1333),1)</f>
        <v>46113</v>
      </c>
    </row>
    <row r="1334" customFormat="false" ht="15" hidden="false" customHeight="false" outlineLevel="0" collapsed="false">
      <c r="A1334" s="21" t="s">
        <v>3212</v>
      </c>
      <c r="B1334" s="21" t="s">
        <v>3213</v>
      </c>
      <c r="C1334" s="23" t="n">
        <v>46134</v>
      </c>
      <c r="D1334" s="21" t="s">
        <v>2838</v>
      </c>
      <c r="E1334" s="21" t="s">
        <v>2748</v>
      </c>
      <c r="F1334" s="12" t="n">
        <v>9</v>
      </c>
      <c r="G1334" s="19" t="n">
        <v>11.1</v>
      </c>
      <c r="H1334" s="19" t="n">
        <v>6.24</v>
      </c>
      <c r="I1334" s="19" t="n">
        <f aca="false">ROUND(F1334*G1334,2)</f>
        <v>99.9</v>
      </c>
      <c r="J1334" s="19" t="n">
        <f aca="false">ROUND(F1334*H1334,2)</f>
        <v>56.16</v>
      </c>
      <c r="K1334" s="19" t="n">
        <f aca="false">INDEX(Pricebook!$L$2:$L$1401,MATCH(D1334,Pricebook!$A$2:$A$1401,0))</f>
        <v>12.05</v>
      </c>
      <c r="L1334" s="19" t="n">
        <f aca="false">ROUND(F1334*K1334,2)</f>
        <v>108.45</v>
      </c>
      <c r="M1334" s="24" t="n">
        <f aca="false">DATE(YEAR(C1334),MONTH(C1334),1)</f>
        <v>46113</v>
      </c>
    </row>
    <row r="1335" customFormat="false" ht="15" hidden="false" customHeight="false" outlineLevel="0" collapsed="false">
      <c r="A1335" s="21" t="s">
        <v>3212</v>
      </c>
      <c r="B1335" s="21" t="s">
        <v>3213</v>
      </c>
      <c r="C1335" s="23" t="n">
        <v>46134</v>
      </c>
      <c r="D1335" s="21" t="s">
        <v>565</v>
      </c>
      <c r="E1335" s="21" t="s">
        <v>366</v>
      </c>
      <c r="F1335" s="12" t="n">
        <v>2</v>
      </c>
      <c r="G1335" s="19" t="n">
        <v>43.2</v>
      </c>
      <c r="H1335" s="19" t="n">
        <v>33.35</v>
      </c>
      <c r="I1335" s="19" t="n">
        <f aca="false">ROUND(F1335*G1335,2)</f>
        <v>86.4</v>
      </c>
      <c r="J1335" s="19" t="n">
        <f aca="false">ROUND(F1335*H1335,2)</f>
        <v>66.7</v>
      </c>
      <c r="K1335" s="19" t="n">
        <f aca="false">INDEX(Pricebook!$L$2:$L$1401,MATCH(D1335,Pricebook!$A$2:$A$1401,0))</f>
        <v>46.75</v>
      </c>
      <c r="L1335" s="19" t="n">
        <f aca="false">ROUND(F1335*K1335,2)</f>
        <v>93.5</v>
      </c>
      <c r="M1335" s="24" t="n">
        <f aca="false">DATE(YEAR(C1335),MONTH(C1335),1)</f>
        <v>46113</v>
      </c>
    </row>
    <row r="1336" customFormat="false" ht="15" hidden="false" customHeight="false" outlineLevel="0" collapsed="false">
      <c r="A1336" s="21" t="s">
        <v>3212</v>
      </c>
      <c r="B1336" s="21" t="s">
        <v>3213</v>
      </c>
      <c r="C1336" s="23" t="n">
        <v>46134</v>
      </c>
      <c r="D1336" s="21" t="s">
        <v>605</v>
      </c>
      <c r="E1336" s="21" t="s">
        <v>366</v>
      </c>
      <c r="F1336" s="12" t="n">
        <v>3</v>
      </c>
      <c r="G1336" s="19" t="n">
        <v>55.3</v>
      </c>
      <c r="H1336" s="19" t="n">
        <v>42.95</v>
      </c>
      <c r="I1336" s="19" t="n">
        <f aca="false">ROUND(F1336*G1336,2)</f>
        <v>165.9</v>
      </c>
      <c r="J1336" s="19" t="n">
        <f aca="false">ROUND(F1336*H1336,2)</f>
        <v>128.85</v>
      </c>
      <c r="K1336" s="19" t="n">
        <f aca="false">INDEX(Pricebook!$L$2:$L$1401,MATCH(D1336,Pricebook!$A$2:$A$1401,0))</f>
        <v>59.4</v>
      </c>
      <c r="L1336" s="19" t="n">
        <f aca="false">ROUND(F1336*K1336,2)</f>
        <v>178.2</v>
      </c>
      <c r="M1336" s="24" t="n">
        <f aca="false">DATE(YEAR(C1336),MONTH(C1336),1)</f>
        <v>46113</v>
      </c>
    </row>
    <row r="1337" customFormat="false" ht="15" hidden="false" customHeight="false" outlineLevel="0" collapsed="false">
      <c r="A1337" s="21" t="s">
        <v>3212</v>
      </c>
      <c r="B1337" s="21" t="s">
        <v>3213</v>
      </c>
      <c r="C1337" s="23" t="n">
        <v>46134</v>
      </c>
      <c r="D1337" s="21" t="s">
        <v>2110</v>
      </c>
      <c r="E1337" s="21" t="s">
        <v>1941</v>
      </c>
      <c r="F1337" s="12" t="n">
        <v>2</v>
      </c>
      <c r="G1337" s="19" t="n">
        <v>100</v>
      </c>
      <c r="H1337" s="19" t="n">
        <v>62.62</v>
      </c>
      <c r="I1337" s="19" t="n">
        <f aca="false">ROUND(F1337*G1337,2)</f>
        <v>200</v>
      </c>
      <c r="J1337" s="19" t="n">
        <f aca="false">ROUND(F1337*H1337,2)</f>
        <v>125.24</v>
      </c>
      <c r="K1337" s="19" t="n">
        <f aca="false">INDEX(Pricebook!$L$2:$L$1401,MATCH(D1337,Pricebook!$A$2:$A$1401,0))</f>
        <v>103.55</v>
      </c>
      <c r="L1337" s="19" t="n">
        <f aca="false">ROUND(F1337*K1337,2)</f>
        <v>207.1</v>
      </c>
      <c r="M1337" s="24" t="n">
        <f aca="false">DATE(YEAR(C1337),MONTH(C1337),1)</f>
        <v>46113</v>
      </c>
    </row>
    <row r="1338" customFormat="false" ht="15" hidden="false" customHeight="false" outlineLevel="0" collapsed="false">
      <c r="A1338" s="21" t="s">
        <v>3212</v>
      </c>
      <c r="B1338" s="21" t="s">
        <v>3213</v>
      </c>
      <c r="C1338" s="23" t="n">
        <v>46134</v>
      </c>
      <c r="D1338" s="21" t="s">
        <v>2058</v>
      </c>
      <c r="E1338" s="21" t="s">
        <v>1941</v>
      </c>
      <c r="F1338" s="12" t="n">
        <v>4</v>
      </c>
      <c r="G1338" s="19" t="n">
        <v>32.95</v>
      </c>
      <c r="H1338" s="19" t="n">
        <v>20.9</v>
      </c>
      <c r="I1338" s="19" t="n">
        <f aca="false">ROUND(F1338*G1338,2)</f>
        <v>131.8</v>
      </c>
      <c r="J1338" s="19" t="n">
        <f aca="false">ROUND(F1338*H1338,2)</f>
        <v>83.6</v>
      </c>
      <c r="K1338" s="19" t="n">
        <f aca="false">INDEX(Pricebook!$L$2:$L$1401,MATCH(D1338,Pricebook!$A$2:$A$1401,0))</f>
        <v>34.6</v>
      </c>
      <c r="L1338" s="19" t="n">
        <f aca="false">ROUND(F1338*K1338,2)</f>
        <v>138.4</v>
      </c>
      <c r="M1338" s="24" t="n">
        <f aca="false">DATE(YEAR(C1338),MONTH(C1338),1)</f>
        <v>46113</v>
      </c>
    </row>
    <row r="1339" customFormat="false" ht="15" hidden="false" customHeight="false" outlineLevel="0" collapsed="false">
      <c r="A1339" s="21" t="s">
        <v>3212</v>
      </c>
      <c r="B1339" s="21" t="s">
        <v>3213</v>
      </c>
      <c r="C1339" s="23" t="n">
        <v>46134</v>
      </c>
      <c r="D1339" s="21" t="s">
        <v>2860</v>
      </c>
      <c r="E1339" s="21" t="s">
        <v>2748</v>
      </c>
      <c r="F1339" s="12" t="n">
        <v>6</v>
      </c>
      <c r="G1339" s="19" t="n">
        <v>19.65</v>
      </c>
      <c r="H1339" s="19" t="n">
        <v>11.09</v>
      </c>
      <c r="I1339" s="19" t="n">
        <f aca="false">ROUND(F1339*G1339,2)</f>
        <v>117.9</v>
      </c>
      <c r="J1339" s="19" t="n">
        <f aca="false">ROUND(F1339*H1339,2)</f>
        <v>66.54</v>
      </c>
      <c r="K1339" s="19" t="n">
        <f aca="false">INDEX(Pricebook!$L$2:$L$1401,MATCH(D1339,Pricebook!$A$2:$A$1401,0))</f>
        <v>21.4</v>
      </c>
      <c r="L1339" s="19" t="n">
        <f aca="false">ROUND(F1339*K1339,2)</f>
        <v>128.4</v>
      </c>
      <c r="M1339" s="24" t="n">
        <f aca="false">DATE(YEAR(C1339),MONTH(C1339),1)</f>
        <v>46113</v>
      </c>
    </row>
    <row r="1340" customFormat="false" ht="15" hidden="false" customHeight="false" outlineLevel="0" collapsed="false">
      <c r="A1340" s="21" t="s">
        <v>3212</v>
      </c>
      <c r="B1340" s="21" t="s">
        <v>3213</v>
      </c>
      <c r="C1340" s="23" t="n">
        <v>46134</v>
      </c>
      <c r="D1340" s="21" t="s">
        <v>569</v>
      </c>
      <c r="E1340" s="21" t="s">
        <v>366</v>
      </c>
      <c r="F1340" s="12" t="n">
        <v>2</v>
      </c>
      <c r="G1340" s="19" t="n">
        <v>29.75</v>
      </c>
      <c r="H1340" s="19" t="n">
        <v>22.33</v>
      </c>
      <c r="I1340" s="19" t="n">
        <f aca="false">ROUND(F1340*G1340,2)</f>
        <v>59.5</v>
      </c>
      <c r="J1340" s="19" t="n">
        <f aca="false">ROUND(F1340*H1340,2)</f>
        <v>44.66</v>
      </c>
      <c r="K1340" s="19" t="n">
        <f aca="false">INDEX(Pricebook!$L$2:$L$1401,MATCH(D1340,Pricebook!$A$2:$A$1401,0))</f>
        <v>31.75</v>
      </c>
      <c r="L1340" s="19" t="n">
        <f aca="false">ROUND(F1340*K1340,2)</f>
        <v>63.5</v>
      </c>
      <c r="M1340" s="24" t="n">
        <f aca="false">DATE(YEAR(C1340),MONTH(C1340),1)</f>
        <v>46113</v>
      </c>
    </row>
    <row r="1341" customFormat="false" ht="15" hidden="false" customHeight="false" outlineLevel="0" collapsed="false">
      <c r="A1341" s="21" t="s">
        <v>3212</v>
      </c>
      <c r="B1341" s="21" t="s">
        <v>3213</v>
      </c>
      <c r="C1341" s="23" t="n">
        <v>46134</v>
      </c>
      <c r="D1341" s="21" t="s">
        <v>843</v>
      </c>
      <c r="E1341" s="21" t="s">
        <v>366</v>
      </c>
      <c r="F1341" s="12" t="n">
        <v>1</v>
      </c>
      <c r="G1341" s="19" t="n">
        <v>299.65</v>
      </c>
      <c r="H1341" s="19" t="n">
        <v>217.89</v>
      </c>
      <c r="I1341" s="19" t="n">
        <f aca="false">ROUND(F1341*G1341,2)</f>
        <v>299.65</v>
      </c>
      <c r="J1341" s="19" t="n">
        <f aca="false">ROUND(F1341*H1341,2)</f>
        <v>217.89</v>
      </c>
      <c r="K1341" s="19" t="n">
        <f aca="false">INDEX(Pricebook!$L$2:$L$1401,MATCH(D1341,Pricebook!$A$2:$A$1401,0))</f>
        <v>322.45</v>
      </c>
      <c r="L1341" s="19" t="n">
        <f aca="false">ROUND(F1341*K1341,2)</f>
        <v>322.45</v>
      </c>
      <c r="M1341" s="24" t="n">
        <f aca="false">DATE(YEAR(C1341),MONTH(C1341),1)</f>
        <v>46113</v>
      </c>
    </row>
    <row r="1342" customFormat="false" ht="15" hidden="false" customHeight="false" outlineLevel="0" collapsed="false">
      <c r="A1342" s="21" t="s">
        <v>3212</v>
      </c>
      <c r="B1342" s="21" t="s">
        <v>3213</v>
      </c>
      <c r="C1342" s="23" t="n">
        <v>46134</v>
      </c>
      <c r="D1342" s="21" t="s">
        <v>757</v>
      </c>
      <c r="E1342" s="21" t="s">
        <v>366</v>
      </c>
      <c r="F1342" s="12" t="n">
        <v>2</v>
      </c>
      <c r="G1342" s="19" t="n">
        <v>11.7</v>
      </c>
      <c r="H1342" s="19" t="n">
        <v>8.05</v>
      </c>
      <c r="I1342" s="19" t="n">
        <f aca="false">ROUND(F1342*G1342,2)</f>
        <v>23.4</v>
      </c>
      <c r="J1342" s="19" t="n">
        <f aca="false">ROUND(F1342*H1342,2)</f>
        <v>16.1</v>
      </c>
      <c r="K1342" s="19" t="n">
        <f aca="false">INDEX(Pricebook!$L$2:$L$1401,MATCH(D1342,Pricebook!$A$2:$A$1401,0))</f>
        <v>12.65</v>
      </c>
      <c r="L1342" s="19" t="n">
        <f aca="false">ROUND(F1342*K1342,2)</f>
        <v>25.3</v>
      </c>
      <c r="M1342" s="24" t="n">
        <f aca="false">DATE(YEAR(C1342),MONTH(C1342),1)</f>
        <v>46113</v>
      </c>
    </row>
    <row r="1343" customFormat="false" ht="15" hidden="false" customHeight="false" outlineLevel="0" collapsed="false">
      <c r="A1343" s="21" t="s">
        <v>3214</v>
      </c>
      <c r="B1343" s="21" t="s">
        <v>3215</v>
      </c>
      <c r="C1343" s="23" t="n">
        <v>46134</v>
      </c>
      <c r="D1343" s="21" t="s">
        <v>2850</v>
      </c>
      <c r="E1343" s="21" t="s">
        <v>2748</v>
      </c>
      <c r="F1343" s="12" t="n">
        <v>10</v>
      </c>
      <c r="G1343" s="19" t="n">
        <v>4</v>
      </c>
      <c r="H1343" s="19" t="n">
        <v>2.28</v>
      </c>
      <c r="I1343" s="19" t="n">
        <f aca="false">ROUND(F1343*G1343,2)</f>
        <v>40</v>
      </c>
      <c r="J1343" s="19" t="n">
        <f aca="false">ROUND(F1343*H1343,2)</f>
        <v>22.8</v>
      </c>
      <c r="K1343" s="19" t="n">
        <f aca="false">INDEX(Pricebook!$L$2:$L$1401,MATCH(D1343,Pricebook!$A$2:$A$1401,0))</f>
        <v>4.4</v>
      </c>
      <c r="L1343" s="19" t="n">
        <f aca="false">ROUND(F1343*K1343,2)</f>
        <v>44</v>
      </c>
      <c r="M1343" s="24" t="n">
        <f aca="false">DATE(YEAR(C1343),MONTH(C1343),1)</f>
        <v>46113</v>
      </c>
    </row>
    <row r="1344" customFormat="false" ht="15" hidden="false" customHeight="false" outlineLevel="0" collapsed="false">
      <c r="A1344" s="21" t="s">
        <v>3214</v>
      </c>
      <c r="B1344" s="21" t="s">
        <v>3215</v>
      </c>
      <c r="C1344" s="23" t="n">
        <v>46134</v>
      </c>
      <c r="D1344" s="21" t="s">
        <v>1268</v>
      </c>
      <c r="E1344" s="21" t="s">
        <v>971</v>
      </c>
      <c r="F1344" s="12" t="n">
        <v>38</v>
      </c>
      <c r="G1344" s="19" t="n">
        <v>12.35</v>
      </c>
      <c r="H1344" s="19" t="n">
        <v>9.07</v>
      </c>
      <c r="I1344" s="19" t="n">
        <f aca="false">ROUND(F1344*G1344,2)</f>
        <v>469.3</v>
      </c>
      <c r="J1344" s="19" t="n">
        <f aca="false">ROUND(F1344*H1344,2)</f>
        <v>344.66</v>
      </c>
      <c r="K1344" s="19" t="n">
        <f aca="false">INDEX(Pricebook!$L$2:$L$1401,MATCH(D1344,Pricebook!$A$2:$A$1401,0))</f>
        <v>14.3</v>
      </c>
      <c r="L1344" s="19" t="n">
        <f aca="false">ROUND(F1344*K1344,2)</f>
        <v>543.4</v>
      </c>
      <c r="M1344" s="24" t="n">
        <f aca="false">DATE(YEAR(C1344),MONTH(C1344),1)</f>
        <v>46113</v>
      </c>
    </row>
    <row r="1345" customFormat="false" ht="15" hidden="false" customHeight="false" outlineLevel="0" collapsed="false">
      <c r="A1345" s="21" t="s">
        <v>3214</v>
      </c>
      <c r="B1345" s="21" t="s">
        <v>3215</v>
      </c>
      <c r="C1345" s="23" t="n">
        <v>46134</v>
      </c>
      <c r="D1345" s="21" t="s">
        <v>2768</v>
      </c>
      <c r="E1345" s="21" t="s">
        <v>2748</v>
      </c>
      <c r="F1345" s="12" t="n">
        <v>1</v>
      </c>
      <c r="G1345" s="19" t="n">
        <v>15.5</v>
      </c>
      <c r="H1345" s="19" t="n">
        <v>8.73</v>
      </c>
      <c r="I1345" s="19" t="n">
        <f aca="false">ROUND(F1345*G1345,2)</f>
        <v>15.5</v>
      </c>
      <c r="J1345" s="19" t="n">
        <f aca="false">ROUND(F1345*H1345,2)</f>
        <v>8.73</v>
      </c>
      <c r="K1345" s="19" t="n">
        <f aca="false">INDEX(Pricebook!$L$2:$L$1401,MATCH(D1345,Pricebook!$A$2:$A$1401,0))</f>
        <v>16.9</v>
      </c>
      <c r="L1345" s="19" t="n">
        <f aca="false">ROUND(F1345*K1345,2)</f>
        <v>16.9</v>
      </c>
      <c r="M1345" s="24" t="n">
        <f aca="false">DATE(YEAR(C1345),MONTH(C1345),1)</f>
        <v>46113</v>
      </c>
    </row>
    <row r="1346" customFormat="false" ht="15" hidden="false" customHeight="false" outlineLevel="0" collapsed="false">
      <c r="A1346" s="21" t="s">
        <v>3214</v>
      </c>
      <c r="B1346" s="21" t="s">
        <v>3215</v>
      </c>
      <c r="C1346" s="23" t="n">
        <v>46134</v>
      </c>
      <c r="D1346" s="21" t="s">
        <v>1292</v>
      </c>
      <c r="E1346" s="21" t="s">
        <v>971</v>
      </c>
      <c r="F1346" s="12" t="n">
        <v>8</v>
      </c>
      <c r="G1346" s="19" t="n">
        <v>2.8</v>
      </c>
      <c r="H1346" s="19" t="n">
        <v>2.08</v>
      </c>
      <c r="I1346" s="19" t="n">
        <f aca="false">ROUND(F1346*G1346,2)</f>
        <v>22.4</v>
      </c>
      <c r="J1346" s="19" t="n">
        <f aca="false">ROUND(F1346*H1346,2)</f>
        <v>16.64</v>
      </c>
      <c r="K1346" s="19" t="n">
        <f aca="false">INDEX(Pricebook!$L$2:$L$1401,MATCH(D1346,Pricebook!$A$2:$A$1401,0))</f>
        <v>3.3</v>
      </c>
      <c r="L1346" s="19" t="n">
        <f aca="false">ROUND(F1346*K1346,2)</f>
        <v>26.4</v>
      </c>
      <c r="M1346" s="24" t="n">
        <f aca="false">DATE(YEAR(C1346),MONTH(C1346),1)</f>
        <v>46113</v>
      </c>
    </row>
    <row r="1347" customFormat="false" ht="15" hidden="false" customHeight="false" outlineLevel="0" collapsed="false">
      <c r="A1347" s="21" t="s">
        <v>3214</v>
      </c>
      <c r="B1347" s="21" t="s">
        <v>3215</v>
      </c>
      <c r="C1347" s="23" t="n">
        <v>46134</v>
      </c>
      <c r="D1347" s="21" t="s">
        <v>2938</v>
      </c>
      <c r="E1347" s="21" t="s">
        <v>2748</v>
      </c>
      <c r="F1347" s="12" t="n">
        <v>6</v>
      </c>
      <c r="G1347" s="19" t="n">
        <v>5.9</v>
      </c>
      <c r="H1347" s="19" t="n">
        <v>3.32</v>
      </c>
      <c r="I1347" s="19" t="n">
        <f aca="false">ROUND(F1347*G1347,2)</f>
        <v>35.4</v>
      </c>
      <c r="J1347" s="19" t="n">
        <f aca="false">ROUND(F1347*H1347,2)</f>
        <v>19.92</v>
      </c>
      <c r="K1347" s="19" t="n">
        <f aca="false">INDEX(Pricebook!$L$2:$L$1401,MATCH(D1347,Pricebook!$A$2:$A$1401,0))</f>
        <v>6.4</v>
      </c>
      <c r="L1347" s="19" t="n">
        <f aca="false">ROUND(F1347*K1347,2)</f>
        <v>38.4</v>
      </c>
      <c r="M1347" s="24" t="n">
        <f aca="false">DATE(YEAR(C1347),MONTH(C1347),1)</f>
        <v>46113</v>
      </c>
    </row>
    <row r="1348" customFormat="false" ht="15" hidden="false" customHeight="false" outlineLevel="0" collapsed="false">
      <c r="A1348" s="21" t="s">
        <v>3214</v>
      </c>
      <c r="B1348" s="21" t="s">
        <v>3215</v>
      </c>
      <c r="C1348" s="23" t="n">
        <v>46134</v>
      </c>
      <c r="D1348" s="21" t="s">
        <v>2834</v>
      </c>
      <c r="E1348" s="21" t="s">
        <v>2748</v>
      </c>
      <c r="F1348" s="12" t="n">
        <v>8</v>
      </c>
      <c r="G1348" s="19" t="n">
        <v>5.4</v>
      </c>
      <c r="H1348" s="19" t="n">
        <v>3.06</v>
      </c>
      <c r="I1348" s="19" t="n">
        <f aca="false">ROUND(F1348*G1348,2)</f>
        <v>43.2</v>
      </c>
      <c r="J1348" s="19" t="n">
        <f aca="false">ROUND(F1348*H1348,2)</f>
        <v>24.48</v>
      </c>
      <c r="K1348" s="19" t="n">
        <f aca="false">INDEX(Pricebook!$L$2:$L$1401,MATCH(D1348,Pricebook!$A$2:$A$1401,0))</f>
        <v>5.9</v>
      </c>
      <c r="L1348" s="19" t="n">
        <f aca="false">ROUND(F1348*K1348,2)</f>
        <v>47.2</v>
      </c>
      <c r="M1348" s="24" t="n">
        <f aca="false">DATE(YEAR(C1348),MONTH(C1348),1)</f>
        <v>46113</v>
      </c>
    </row>
    <row r="1349" customFormat="false" ht="15" hidden="false" customHeight="false" outlineLevel="0" collapsed="false">
      <c r="A1349" s="21" t="s">
        <v>3214</v>
      </c>
      <c r="B1349" s="21" t="s">
        <v>3215</v>
      </c>
      <c r="C1349" s="23" t="n">
        <v>46134</v>
      </c>
      <c r="D1349" s="21" t="s">
        <v>2908</v>
      </c>
      <c r="E1349" s="21" t="s">
        <v>2748</v>
      </c>
      <c r="F1349" s="12" t="n">
        <v>4</v>
      </c>
      <c r="G1349" s="19" t="n">
        <v>32.5</v>
      </c>
      <c r="H1349" s="19" t="n">
        <v>18.44</v>
      </c>
      <c r="I1349" s="19" t="n">
        <f aca="false">ROUND(F1349*G1349,2)</f>
        <v>130</v>
      </c>
      <c r="J1349" s="19" t="n">
        <f aca="false">ROUND(F1349*H1349,2)</f>
        <v>73.76</v>
      </c>
      <c r="K1349" s="19" t="n">
        <f aca="false">INDEX(Pricebook!$L$2:$L$1401,MATCH(D1349,Pricebook!$A$2:$A$1401,0))</f>
        <v>35.6</v>
      </c>
      <c r="L1349" s="19" t="n">
        <f aca="false">ROUND(F1349*K1349,2)</f>
        <v>142.4</v>
      </c>
      <c r="M1349" s="24" t="n">
        <f aca="false">DATE(YEAR(C1349),MONTH(C1349),1)</f>
        <v>46113</v>
      </c>
    </row>
    <row r="1350" customFormat="false" ht="15" hidden="false" customHeight="false" outlineLevel="0" collapsed="false">
      <c r="A1350" s="21" t="s">
        <v>3214</v>
      </c>
      <c r="B1350" s="21" t="s">
        <v>3215</v>
      </c>
      <c r="C1350" s="23" t="n">
        <v>46134</v>
      </c>
      <c r="D1350" s="21" t="s">
        <v>609</v>
      </c>
      <c r="E1350" s="21" t="s">
        <v>366</v>
      </c>
      <c r="F1350" s="12" t="n">
        <v>1</v>
      </c>
      <c r="G1350" s="19" t="n">
        <v>35.55</v>
      </c>
      <c r="H1350" s="19" t="n">
        <v>24.54</v>
      </c>
      <c r="I1350" s="19" t="n">
        <f aca="false">ROUND(F1350*G1350,2)</f>
        <v>35.55</v>
      </c>
      <c r="J1350" s="19" t="n">
        <f aca="false">ROUND(F1350*H1350,2)</f>
        <v>24.54</v>
      </c>
      <c r="K1350" s="19" t="n">
        <f aca="false">INDEX(Pricebook!$L$2:$L$1401,MATCH(D1350,Pricebook!$A$2:$A$1401,0))</f>
        <v>38.5</v>
      </c>
      <c r="L1350" s="19" t="n">
        <f aca="false">ROUND(F1350*K1350,2)</f>
        <v>38.5</v>
      </c>
      <c r="M1350" s="24" t="n">
        <f aca="false">DATE(YEAR(C1350),MONTH(C1350),1)</f>
        <v>46113</v>
      </c>
    </row>
    <row r="1351" customFormat="false" ht="15" hidden="false" customHeight="false" outlineLevel="0" collapsed="false">
      <c r="A1351" s="21" t="s">
        <v>3214</v>
      </c>
      <c r="B1351" s="21" t="s">
        <v>3215</v>
      </c>
      <c r="C1351" s="23" t="n">
        <v>46134</v>
      </c>
      <c r="D1351" s="21" t="s">
        <v>2946</v>
      </c>
      <c r="E1351" s="21" t="s">
        <v>2748</v>
      </c>
      <c r="F1351" s="12" t="n">
        <v>5</v>
      </c>
      <c r="G1351" s="19" t="n">
        <v>9.3</v>
      </c>
      <c r="H1351" s="19" t="n">
        <v>5.22</v>
      </c>
      <c r="I1351" s="19" t="n">
        <f aca="false">ROUND(F1351*G1351,2)</f>
        <v>46.5</v>
      </c>
      <c r="J1351" s="19" t="n">
        <f aca="false">ROUND(F1351*H1351,2)</f>
        <v>26.1</v>
      </c>
      <c r="K1351" s="19" t="n">
        <f aca="false">INDEX(Pricebook!$L$2:$L$1401,MATCH(D1351,Pricebook!$A$2:$A$1401,0))</f>
        <v>10.1</v>
      </c>
      <c r="L1351" s="19" t="n">
        <f aca="false">ROUND(F1351*K1351,2)</f>
        <v>50.5</v>
      </c>
      <c r="M1351" s="24" t="n">
        <f aca="false">DATE(YEAR(C1351),MONTH(C1351),1)</f>
        <v>46113</v>
      </c>
    </row>
    <row r="1352" customFormat="false" ht="15" hidden="false" customHeight="false" outlineLevel="0" collapsed="false">
      <c r="A1352" s="21" t="s">
        <v>3214</v>
      </c>
      <c r="B1352" s="21" t="s">
        <v>3215</v>
      </c>
      <c r="C1352" s="23" t="n">
        <v>46134</v>
      </c>
      <c r="D1352" s="21" t="s">
        <v>577</v>
      </c>
      <c r="E1352" s="21" t="s">
        <v>366</v>
      </c>
      <c r="F1352" s="12" t="n">
        <v>1</v>
      </c>
      <c r="G1352" s="19" t="n">
        <v>42.4</v>
      </c>
      <c r="H1352" s="19" t="n">
        <v>33.24</v>
      </c>
      <c r="I1352" s="19" t="n">
        <f aca="false">ROUND(F1352*G1352,2)</f>
        <v>42.4</v>
      </c>
      <c r="J1352" s="19" t="n">
        <f aca="false">ROUND(F1352*H1352,2)</f>
        <v>33.24</v>
      </c>
      <c r="K1352" s="19" t="n">
        <f aca="false">INDEX(Pricebook!$L$2:$L$1401,MATCH(D1352,Pricebook!$A$2:$A$1401,0))</f>
        <v>45.95</v>
      </c>
      <c r="L1352" s="19" t="n">
        <f aca="false">ROUND(F1352*K1352,2)</f>
        <v>45.95</v>
      </c>
      <c r="M1352" s="24" t="n">
        <f aca="false">DATE(YEAR(C1352),MONTH(C1352),1)</f>
        <v>46113</v>
      </c>
    </row>
    <row r="1353" customFormat="false" ht="15" hidden="false" customHeight="false" outlineLevel="0" collapsed="false">
      <c r="A1353" s="21" t="s">
        <v>3214</v>
      </c>
      <c r="B1353" s="21" t="s">
        <v>3215</v>
      </c>
      <c r="C1353" s="23" t="n">
        <v>46134</v>
      </c>
      <c r="D1353" s="21" t="s">
        <v>364</v>
      </c>
      <c r="E1353" s="21" t="s">
        <v>366</v>
      </c>
      <c r="F1353" s="12" t="n">
        <v>1</v>
      </c>
      <c r="G1353" s="19" t="n">
        <v>65.25</v>
      </c>
      <c r="H1353" s="19" t="n">
        <v>44.54</v>
      </c>
      <c r="I1353" s="19" t="n">
        <f aca="false">ROUND(F1353*G1353,2)</f>
        <v>65.25</v>
      </c>
      <c r="J1353" s="19" t="n">
        <f aca="false">ROUND(F1353*H1353,2)</f>
        <v>44.54</v>
      </c>
      <c r="K1353" s="19" t="n">
        <f aca="false">INDEX(Pricebook!$L$2:$L$1401,MATCH(D1353,Pricebook!$A$2:$A$1401,0))</f>
        <v>69.85</v>
      </c>
      <c r="L1353" s="19" t="n">
        <f aca="false">ROUND(F1353*K1353,2)</f>
        <v>69.85</v>
      </c>
      <c r="M1353" s="24" t="n">
        <f aca="false">DATE(YEAR(C1353),MONTH(C1353),1)</f>
        <v>46113</v>
      </c>
    </row>
    <row r="1354" customFormat="false" ht="15" hidden="false" customHeight="false" outlineLevel="0" collapsed="false">
      <c r="A1354" s="21" t="s">
        <v>3214</v>
      </c>
      <c r="B1354" s="21" t="s">
        <v>3215</v>
      </c>
      <c r="C1354" s="23" t="n">
        <v>46134</v>
      </c>
      <c r="D1354" s="21" t="s">
        <v>2022</v>
      </c>
      <c r="E1354" s="21" t="s">
        <v>1941</v>
      </c>
      <c r="F1354" s="12" t="n">
        <v>6</v>
      </c>
      <c r="G1354" s="19" t="n">
        <v>65.35</v>
      </c>
      <c r="H1354" s="19" t="n">
        <v>40.82</v>
      </c>
      <c r="I1354" s="19" t="n">
        <f aca="false">ROUND(F1354*G1354,2)</f>
        <v>392.1</v>
      </c>
      <c r="J1354" s="19" t="n">
        <f aca="false">ROUND(F1354*H1354,2)</f>
        <v>244.92</v>
      </c>
      <c r="K1354" s="19" t="n">
        <f aca="false">INDEX(Pricebook!$L$2:$L$1401,MATCH(D1354,Pricebook!$A$2:$A$1401,0))</f>
        <v>67.5</v>
      </c>
      <c r="L1354" s="19" t="n">
        <f aca="false">ROUND(F1354*K1354,2)</f>
        <v>405</v>
      </c>
      <c r="M1354" s="24" t="n">
        <f aca="false">DATE(YEAR(C1354),MONTH(C1354),1)</f>
        <v>46113</v>
      </c>
    </row>
    <row r="1355" customFormat="false" ht="15" hidden="false" customHeight="false" outlineLevel="0" collapsed="false">
      <c r="A1355" s="21" t="s">
        <v>3216</v>
      </c>
      <c r="B1355" s="21" t="s">
        <v>3217</v>
      </c>
      <c r="C1355" s="23" t="n">
        <v>46134</v>
      </c>
      <c r="D1355" s="21" t="s">
        <v>1350</v>
      </c>
      <c r="E1355" s="21" t="s">
        <v>971</v>
      </c>
      <c r="F1355" s="12" t="n">
        <v>13</v>
      </c>
      <c r="G1355" s="19" t="n">
        <v>10.05</v>
      </c>
      <c r="H1355" s="19" t="n">
        <v>7.47</v>
      </c>
      <c r="I1355" s="19" t="n">
        <f aca="false">ROUND(F1355*G1355,2)</f>
        <v>130.65</v>
      </c>
      <c r="J1355" s="19" t="n">
        <f aca="false">ROUND(F1355*H1355,2)</f>
        <v>97.11</v>
      </c>
      <c r="K1355" s="19" t="n">
        <f aca="false">INDEX(Pricebook!$L$2:$L$1401,MATCH(D1355,Pricebook!$A$2:$A$1401,0))</f>
        <v>10.05</v>
      </c>
      <c r="L1355" s="19" t="n">
        <f aca="false">ROUND(F1355*K1355,2)</f>
        <v>130.65</v>
      </c>
      <c r="M1355" s="24" t="n">
        <f aca="false">DATE(YEAR(C1355),MONTH(C1355),1)</f>
        <v>46113</v>
      </c>
    </row>
    <row r="1356" customFormat="false" ht="15" hidden="false" customHeight="false" outlineLevel="0" collapsed="false">
      <c r="A1356" s="21" t="s">
        <v>3216</v>
      </c>
      <c r="B1356" s="21" t="s">
        <v>3217</v>
      </c>
      <c r="C1356" s="23" t="n">
        <v>46134</v>
      </c>
      <c r="D1356" s="21" t="s">
        <v>2068</v>
      </c>
      <c r="E1356" s="21" t="s">
        <v>1941</v>
      </c>
      <c r="F1356" s="12" t="n">
        <v>3</v>
      </c>
      <c r="G1356" s="19" t="n">
        <v>103.9</v>
      </c>
      <c r="H1356" s="19" t="n">
        <v>65.89</v>
      </c>
      <c r="I1356" s="19" t="n">
        <f aca="false">ROUND(F1356*G1356,2)</f>
        <v>311.7</v>
      </c>
      <c r="J1356" s="19" t="n">
        <f aca="false">ROUND(F1356*H1356,2)</f>
        <v>197.67</v>
      </c>
      <c r="K1356" s="19" t="n">
        <f aca="false">INDEX(Pricebook!$L$2:$L$1401,MATCH(D1356,Pricebook!$A$2:$A$1401,0))</f>
        <v>109</v>
      </c>
      <c r="L1356" s="19" t="n">
        <f aca="false">ROUND(F1356*K1356,2)</f>
        <v>327</v>
      </c>
      <c r="M1356" s="24" t="n">
        <f aca="false">DATE(YEAR(C1356),MONTH(C1356),1)</f>
        <v>46113</v>
      </c>
    </row>
    <row r="1357" customFormat="false" ht="15" hidden="false" customHeight="false" outlineLevel="0" collapsed="false">
      <c r="A1357" s="21" t="s">
        <v>3216</v>
      </c>
      <c r="B1357" s="21" t="s">
        <v>3217</v>
      </c>
      <c r="C1357" s="23" t="n">
        <v>46134</v>
      </c>
      <c r="D1357" s="21" t="s">
        <v>641</v>
      </c>
      <c r="E1357" s="21" t="s">
        <v>366</v>
      </c>
      <c r="F1357" s="12" t="n">
        <v>4</v>
      </c>
      <c r="G1357" s="19" t="n">
        <v>24.05</v>
      </c>
      <c r="H1357" s="19" t="n">
        <v>16.58</v>
      </c>
      <c r="I1357" s="19" t="n">
        <f aca="false">ROUND(F1357*G1357,2)</f>
        <v>96.2</v>
      </c>
      <c r="J1357" s="19" t="n">
        <f aca="false">ROUND(F1357*H1357,2)</f>
        <v>66.32</v>
      </c>
      <c r="K1357" s="19" t="n">
        <f aca="false">INDEX(Pricebook!$L$2:$L$1401,MATCH(D1357,Pricebook!$A$2:$A$1401,0))</f>
        <v>26</v>
      </c>
      <c r="L1357" s="19" t="n">
        <f aca="false">ROUND(F1357*K1357,2)</f>
        <v>104</v>
      </c>
      <c r="M1357" s="24" t="n">
        <f aca="false">DATE(YEAR(C1357),MONTH(C1357),1)</f>
        <v>46113</v>
      </c>
    </row>
    <row r="1358" customFormat="false" ht="15" hidden="false" customHeight="false" outlineLevel="0" collapsed="false">
      <c r="A1358" s="21" t="s">
        <v>3216</v>
      </c>
      <c r="B1358" s="21" t="s">
        <v>3217</v>
      </c>
      <c r="C1358" s="23" t="n">
        <v>46134</v>
      </c>
      <c r="D1358" s="21" t="s">
        <v>2144</v>
      </c>
      <c r="E1358" s="21" t="s">
        <v>1941</v>
      </c>
      <c r="F1358" s="12" t="n">
        <v>1</v>
      </c>
      <c r="G1358" s="19" t="n">
        <v>133.55</v>
      </c>
      <c r="H1358" s="19" t="n">
        <v>84.72</v>
      </c>
      <c r="I1358" s="19" t="n">
        <f aca="false">ROUND(F1358*G1358,2)</f>
        <v>133.55</v>
      </c>
      <c r="J1358" s="19" t="n">
        <f aca="false">ROUND(F1358*H1358,2)</f>
        <v>84.72</v>
      </c>
      <c r="K1358" s="19" t="n">
        <f aca="false">INDEX(Pricebook!$L$2:$L$1401,MATCH(D1358,Pricebook!$A$2:$A$1401,0))</f>
        <v>140.1</v>
      </c>
      <c r="L1358" s="19" t="n">
        <f aca="false">ROUND(F1358*K1358,2)</f>
        <v>140.1</v>
      </c>
      <c r="M1358" s="24" t="n">
        <f aca="false">DATE(YEAR(C1358),MONTH(C1358),1)</f>
        <v>46113</v>
      </c>
    </row>
    <row r="1359" customFormat="false" ht="15" hidden="false" customHeight="false" outlineLevel="0" collapsed="false">
      <c r="A1359" s="21" t="s">
        <v>3216</v>
      </c>
      <c r="B1359" s="21" t="s">
        <v>3217</v>
      </c>
      <c r="C1359" s="23" t="n">
        <v>46134</v>
      </c>
      <c r="D1359" s="21" t="s">
        <v>1268</v>
      </c>
      <c r="E1359" s="21" t="s">
        <v>971</v>
      </c>
      <c r="F1359" s="12" t="n">
        <v>13</v>
      </c>
      <c r="G1359" s="19" t="n">
        <v>12.35</v>
      </c>
      <c r="H1359" s="19" t="n">
        <v>9.07</v>
      </c>
      <c r="I1359" s="19" t="n">
        <f aca="false">ROUND(F1359*G1359,2)</f>
        <v>160.55</v>
      </c>
      <c r="J1359" s="19" t="n">
        <f aca="false">ROUND(F1359*H1359,2)</f>
        <v>117.91</v>
      </c>
      <c r="K1359" s="19" t="n">
        <f aca="false">INDEX(Pricebook!$L$2:$L$1401,MATCH(D1359,Pricebook!$A$2:$A$1401,0))</f>
        <v>14.3</v>
      </c>
      <c r="L1359" s="19" t="n">
        <f aca="false">ROUND(F1359*K1359,2)</f>
        <v>185.9</v>
      </c>
      <c r="M1359" s="24" t="n">
        <f aca="false">DATE(YEAR(C1359),MONTH(C1359),1)</f>
        <v>46113</v>
      </c>
    </row>
    <row r="1360" customFormat="false" ht="15" hidden="false" customHeight="false" outlineLevel="0" collapsed="false">
      <c r="A1360" s="21" t="s">
        <v>3216</v>
      </c>
      <c r="B1360" s="21" t="s">
        <v>3217</v>
      </c>
      <c r="C1360" s="23" t="n">
        <v>46134</v>
      </c>
      <c r="D1360" s="21" t="s">
        <v>945</v>
      </c>
      <c r="E1360" s="21" t="s">
        <v>366</v>
      </c>
      <c r="F1360" s="12" t="n">
        <v>1</v>
      </c>
      <c r="G1360" s="19" t="n">
        <v>122.4</v>
      </c>
      <c r="H1360" s="19" t="n">
        <v>83.33</v>
      </c>
      <c r="I1360" s="19" t="n">
        <f aca="false">ROUND(F1360*G1360,2)</f>
        <v>122.4</v>
      </c>
      <c r="J1360" s="19" t="n">
        <f aca="false">ROUND(F1360*H1360,2)</f>
        <v>83.33</v>
      </c>
      <c r="K1360" s="19" t="n">
        <f aca="false">INDEX(Pricebook!$L$2:$L$1401,MATCH(D1360,Pricebook!$A$2:$A$1401,0))</f>
        <v>130.7</v>
      </c>
      <c r="L1360" s="19" t="n">
        <f aca="false">ROUND(F1360*K1360,2)</f>
        <v>130.7</v>
      </c>
      <c r="M1360" s="24" t="n">
        <f aca="false">DATE(YEAR(C1360),MONTH(C1360),1)</f>
        <v>46113</v>
      </c>
    </row>
    <row r="1361" customFormat="false" ht="15" hidden="false" customHeight="false" outlineLevel="0" collapsed="false">
      <c r="A1361" s="21" t="s">
        <v>3216</v>
      </c>
      <c r="B1361" s="21" t="s">
        <v>3217</v>
      </c>
      <c r="C1361" s="23" t="n">
        <v>46134</v>
      </c>
      <c r="D1361" s="21" t="s">
        <v>707</v>
      </c>
      <c r="E1361" s="21" t="s">
        <v>366</v>
      </c>
      <c r="F1361" s="12" t="n">
        <v>1</v>
      </c>
      <c r="G1361" s="19" t="n">
        <v>36.3</v>
      </c>
      <c r="H1361" s="19" t="n">
        <v>25.13</v>
      </c>
      <c r="I1361" s="19" t="n">
        <f aca="false">ROUND(F1361*G1361,2)</f>
        <v>36.3</v>
      </c>
      <c r="J1361" s="19" t="n">
        <f aca="false">ROUND(F1361*H1361,2)</f>
        <v>25.13</v>
      </c>
      <c r="K1361" s="19" t="n">
        <f aca="false">INDEX(Pricebook!$L$2:$L$1401,MATCH(D1361,Pricebook!$A$2:$A$1401,0))</f>
        <v>39.45</v>
      </c>
      <c r="L1361" s="19" t="n">
        <f aca="false">ROUND(F1361*K1361,2)</f>
        <v>39.45</v>
      </c>
      <c r="M1361" s="24" t="n">
        <f aca="false">DATE(YEAR(C1361),MONTH(C1361),1)</f>
        <v>46113</v>
      </c>
    </row>
    <row r="1362" customFormat="false" ht="15" hidden="false" customHeight="false" outlineLevel="0" collapsed="false">
      <c r="A1362" s="21" t="s">
        <v>3216</v>
      </c>
      <c r="B1362" s="21" t="s">
        <v>3217</v>
      </c>
      <c r="C1362" s="23" t="n">
        <v>46134</v>
      </c>
      <c r="D1362" s="21" t="s">
        <v>2938</v>
      </c>
      <c r="E1362" s="21" t="s">
        <v>2748</v>
      </c>
      <c r="F1362" s="12" t="n">
        <v>1</v>
      </c>
      <c r="G1362" s="19" t="n">
        <v>5.9</v>
      </c>
      <c r="H1362" s="19" t="n">
        <v>3.32</v>
      </c>
      <c r="I1362" s="19" t="n">
        <f aca="false">ROUND(F1362*G1362,2)</f>
        <v>5.9</v>
      </c>
      <c r="J1362" s="19" t="n">
        <f aca="false">ROUND(F1362*H1362,2)</f>
        <v>3.32</v>
      </c>
      <c r="K1362" s="19" t="n">
        <f aca="false">INDEX(Pricebook!$L$2:$L$1401,MATCH(D1362,Pricebook!$A$2:$A$1401,0))</f>
        <v>6.4</v>
      </c>
      <c r="L1362" s="19" t="n">
        <f aca="false">ROUND(F1362*K1362,2)</f>
        <v>6.4</v>
      </c>
      <c r="M1362" s="24" t="n">
        <f aca="false">DATE(YEAR(C1362),MONTH(C1362),1)</f>
        <v>46113</v>
      </c>
    </row>
    <row r="1363" customFormat="false" ht="15" hidden="false" customHeight="false" outlineLevel="0" collapsed="false">
      <c r="A1363" s="21" t="s">
        <v>3218</v>
      </c>
      <c r="B1363" s="21" t="s">
        <v>3219</v>
      </c>
      <c r="C1363" s="23" t="n">
        <v>46134</v>
      </c>
      <c r="D1363" s="21" t="s">
        <v>705</v>
      </c>
      <c r="E1363" s="21" t="s">
        <v>366</v>
      </c>
      <c r="F1363" s="12" t="n">
        <v>2</v>
      </c>
      <c r="G1363" s="19" t="n">
        <v>23.4</v>
      </c>
      <c r="H1363" s="19" t="n">
        <v>18.2</v>
      </c>
      <c r="I1363" s="19" t="n">
        <f aca="false">ROUND(F1363*G1363,2)</f>
        <v>46.8</v>
      </c>
      <c r="J1363" s="19" t="n">
        <f aca="false">ROUND(F1363*H1363,2)</f>
        <v>36.4</v>
      </c>
      <c r="K1363" s="19" t="n">
        <f aca="false">INDEX(Pricebook!$L$2:$L$1401,MATCH(D1363,Pricebook!$A$2:$A$1401,0))</f>
        <v>25.55</v>
      </c>
      <c r="L1363" s="19" t="n">
        <f aca="false">ROUND(F1363*K1363,2)</f>
        <v>51.1</v>
      </c>
      <c r="M1363" s="24" t="n">
        <f aca="false">DATE(YEAR(C1363),MONTH(C1363),1)</f>
        <v>46113</v>
      </c>
    </row>
    <row r="1364" customFormat="false" ht="15" hidden="false" customHeight="false" outlineLevel="0" collapsed="false">
      <c r="A1364" s="21" t="s">
        <v>3218</v>
      </c>
      <c r="B1364" s="21" t="s">
        <v>3219</v>
      </c>
      <c r="C1364" s="23" t="n">
        <v>46134</v>
      </c>
      <c r="D1364" s="21" t="s">
        <v>367</v>
      </c>
      <c r="E1364" s="21" t="s">
        <v>366</v>
      </c>
      <c r="F1364" s="12" t="n">
        <v>1</v>
      </c>
      <c r="G1364" s="19" t="n">
        <v>48.1</v>
      </c>
      <c r="H1364" s="19" t="n">
        <v>33.2</v>
      </c>
      <c r="I1364" s="19" t="n">
        <f aca="false">ROUND(F1364*G1364,2)</f>
        <v>48.1</v>
      </c>
      <c r="J1364" s="19" t="n">
        <f aca="false">ROUND(F1364*H1364,2)</f>
        <v>33.2</v>
      </c>
      <c r="K1364" s="19" t="n">
        <f aca="false">INDEX(Pricebook!$L$2:$L$1401,MATCH(D1364,Pricebook!$A$2:$A$1401,0))</f>
        <v>52.1</v>
      </c>
      <c r="L1364" s="19" t="n">
        <f aca="false">ROUND(F1364*K1364,2)</f>
        <v>52.1</v>
      </c>
      <c r="M1364" s="24" t="n">
        <f aca="false">DATE(YEAR(C1364),MONTH(C1364),1)</f>
        <v>46113</v>
      </c>
    </row>
    <row r="1365" customFormat="false" ht="15" hidden="false" customHeight="false" outlineLevel="0" collapsed="false">
      <c r="A1365" s="21" t="s">
        <v>3218</v>
      </c>
      <c r="B1365" s="21" t="s">
        <v>3219</v>
      </c>
      <c r="C1365" s="23" t="n">
        <v>46134</v>
      </c>
      <c r="D1365" s="21" t="s">
        <v>2430</v>
      </c>
      <c r="E1365" s="21" t="s">
        <v>2202</v>
      </c>
      <c r="F1365" s="12" t="n">
        <v>7</v>
      </c>
      <c r="G1365" s="19" t="n">
        <v>5.5</v>
      </c>
      <c r="H1365" s="19" t="n">
        <v>3.74</v>
      </c>
      <c r="I1365" s="19" t="n">
        <f aca="false">ROUND(F1365*G1365,2)</f>
        <v>38.5</v>
      </c>
      <c r="J1365" s="19" t="n">
        <f aca="false">ROUND(F1365*H1365,2)</f>
        <v>26.18</v>
      </c>
      <c r="K1365" s="19" t="n">
        <f aca="false">INDEX(Pricebook!$L$2:$L$1401,MATCH(D1365,Pricebook!$A$2:$A$1401,0))</f>
        <v>5.85</v>
      </c>
      <c r="L1365" s="19" t="n">
        <f aca="false">ROUND(F1365*K1365,2)</f>
        <v>40.95</v>
      </c>
      <c r="M1365" s="24" t="n">
        <f aca="false">DATE(YEAR(C1365),MONTH(C1365),1)</f>
        <v>46113</v>
      </c>
    </row>
    <row r="1366" customFormat="false" ht="15" hidden="false" customHeight="false" outlineLevel="0" collapsed="false">
      <c r="A1366" s="21" t="s">
        <v>3218</v>
      </c>
      <c r="B1366" s="21" t="s">
        <v>3219</v>
      </c>
      <c r="C1366" s="23" t="n">
        <v>46134</v>
      </c>
      <c r="D1366" s="21" t="s">
        <v>2672</v>
      </c>
      <c r="E1366" s="21" t="s">
        <v>2587</v>
      </c>
      <c r="F1366" s="12" t="n">
        <v>8</v>
      </c>
      <c r="G1366" s="19" t="n">
        <v>5.7</v>
      </c>
      <c r="H1366" s="19" t="n">
        <v>3.54</v>
      </c>
      <c r="I1366" s="19" t="n">
        <f aca="false">ROUND(F1366*G1366,2)</f>
        <v>45.6</v>
      </c>
      <c r="J1366" s="19" t="n">
        <f aca="false">ROUND(F1366*H1366,2)</f>
        <v>28.32</v>
      </c>
      <c r="K1366" s="19" t="n">
        <f aca="false">INDEX(Pricebook!$L$2:$L$1401,MATCH(D1366,Pricebook!$A$2:$A$1401,0))</f>
        <v>6.05</v>
      </c>
      <c r="L1366" s="19" t="n">
        <f aca="false">ROUND(F1366*K1366,2)</f>
        <v>48.4</v>
      </c>
      <c r="M1366" s="24" t="n">
        <f aca="false">DATE(YEAR(C1366),MONTH(C1366),1)</f>
        <v>46113</v>
      </c>
    </row>
    <row r="1367" customFormat="false" ht="15" hidden="false" customHeight="false" outlineLevel="0" collapsed="false">
      <c r="A1367" s="21" t="s">
        <v>3218</v>
      </c>
      <c r="B1367" s="21" t="s">
        <v>3219</v>
      </c>
      <c r="C1367" s="23" t="n">
        <v>46134</v>
      </c>
      <c r="D1367" s="21" t="s">
        <v>719</v>
      </c>
      <c r="E1367" s="21" t="s">
        <v>366</v>
      </c>
      <c r="F1367" s="12" t="n">
        <v>3</v>
      </c>
      <c r="G1367" s="19" t="n">
        <v>12.15</v>
      </c>
      <c r="H1367" s="19" t="n">
        <v>9.38</v>
      </c>
      <c r="I1367" s="19" t="n">
        <f aca="false">ROUND(F1367*G1367,2)</f>
        <v>36.45</v>
      </c>
      <c r="J1367" s="19" t="n">
        <f aca="false">ROUND(F1367*H1367,2)</f>
        <v>28.14</v>
      </c>
      <c r="K1367" s="19" t="n">
        <f aca="false">INDEX(Pricebook!$L$2:$L$1401,MATCH(D1367,Pricebook!$A$2:$A$1401,0))</f>
        <v>13</v>
      </c>
      <c r="L1367" s="19" t="n">
        <f aca="false">ROUND(F1367*K1367,2)</f>
        <v>39</v>
      </c>
      <c r="M1367" s="24" t="n">
        <f aca="false">DATE(YEAR(C1367),MONTH(C1367),1)</f>
        <v>46113</v>
      </c>
    </row>
    <row r="1368" customFormat="false" ht="15" hidden="false" customHeight="false" outlineLevel="0" collapsed="false">
      <c r="A1368" s="21" t="s">
        <v>3218</v>
      </c>
      <c r="B1368" s="21" t="s">
        <v>3219</v>
      </c>
      <c r="C1368" s="23" t="n">
        <v>46134</v>
      </c>
      <c r="D1368" s="21" t="s">
        <v>2252</v>
      </c>
      <c r="E1368" s="21" t="s">
        <v>2202</v>
      </c>
      <c r="F1368" s="12" t="n">
        <v>2</v>
      </c>
      <c r="G1368" s="19" t="n">
        <v>32.25</v>
      </c>
      <c r="H1368" s="19" t="n">
        <v>19.29</v>
      </c>
      <c r="I1368" s="19" t="n">
        <f aca="false">ROUND(F1368*G1368,2)</f>
        <v>64.5</v>
      </c>
      <c r="J1368" s="19" t="n">
        <f aca="false">ROUND(F1368*H1368,2)</f>
        <v>38.58</v>
      </c>
      <c r="K1368" s="19" t="n">
        <f aca="false">INDEX(Pricebook!$L$2:$L$1401,MATCH(D1368,Pricebook!$A$2:$A$1401,0))</f>
        <v>34.8</v>
      </c>
      <c r="L1368" s="19" t="n">
        <f aca="false">ROUND(F1368*K1368,2)</f>
        <v>69.6</v>
      </c>
      <c r="M1368" s="24" t="n">
        <f aca="false">DATE(YEAR(C1368),MONTH(C1368),1)</f>
        <v>46113</v>
      </c>
    </row>
    <row r="1369" customFormat="false" ht="15" hidden="false" customHeight="false" outlineLevel="0" collapsed="false">
      <c r="A1369" s="21" t="s">
        <v>3218</v>
      </c>
      <c r="B1369" s="21" t="s">
        <v>3219</v>
      </c>
      <c r="C1369" s="23" t="n">
        <v>46134</v>
      </c>
      <c r="D1369" s="21" t="s">
        <v>2325</v>
      </c>
      <c r="E1369" s="21" t="s">
        <v>2202</v>
      </c>
      <c r="F1369" s="12" t="n">
        <v>1</v>
      </c>
      <c r="G1369" s="19" t="n">
        <v>34.4</v>
      </c>
      <c r="H1369" s="19" t="n">
        <v>22.68</v>
      </c>
      <c r="I1369" s="19" t="n">
        <f aca="false">ROUND(F1369*G1369,2)</f>
        <v>34.4</v>
      </c>
      <c r="J1369" s="19" t="n">
        <f aca="false">ROUND(F1369*H1369,2)</f>
        <v>22.68</v>
      </c>
      <c r="K1369" s="19" t="n">
        <f aca="false">INDEX(Pricebook!$L$2:$L$1401,MATCH(D1369,Pricebook!$A$2:$A$1401,0))</f>
        <v>37.05</v>
      </c>
      <c r="L1369" s="19" t="n">
        <f aca="false">ROUND(F1369*K1369,2)</f>
        <v>37.05</v>
      </c>
      <c r="M1369" s="24" t="n">
        <f aca="false">DATE(YEAR(C1369),MONTH(C1369),1)</f>
        <v>46113</v>
      </c>
    </row>
    <row r="1370" customFormat="false" ht="15" hidden="false" customHeight="false" outlineLevel="0" collapsed="false">
      <c r="A1370" s="21" t="s">
        <v>3218</v>
      </c>
      <c r="B1370" s="21" t="s">
        <v>3219</v>
      </c>
      <c r="C1370" s="23" t="n">
        <v>46134</v>
      </c>
      <c r="D1370" s="21" t="s">
        <v>2660</v>
      </c>
      <c r="E1370" s="21" t="s">
        <v>2587</v>
      </c>
      <c r="F1370" s="12" t="n">
        <v>1</v>
      </c>
      <c r="G1370" s="19" t="n">
        <v>217.75</v>
      </c>
      <c r="H1370" s="19" t="n">
        <v>138.38</v>
      </c>
      <c r="I1370" s="19" t="n">
        <f aca="false">ROUND(F1370*G1370,2)</f>
        <v>217.75</v>
      </c>
      <c r="J1370" s="19" t="n">
        <f aca="false">ROUND(F1370*H1370,2)</f>
        <v>138.38</v>
      </c>
      <c r="K1370" s="19" t="n">
        <f aca="false">INDEX(Pricebook!$L$2:$L$1401,MATCH(D1370,Pricebook!$A$2:$A$1401,0))</f>
        <v>235.65</v>
      </c>
      <c r="L1370" s="19" t="n">
        <f aca="false">ROUND(F1370*K1370,2)</f>
        <v>235.65</v>
      </c>
      <c r="M1370" s="24" t="n">
        <f aca="false">DATE(YEAR(C1370),MONTH(C1370),1)</f>
        <v>46113</v>
      </c>
    </row>
    <row r="1371" customFormat="false" ht="15" hidden="false" customHeight="false" outlineLevel="0" collapsed="false">
      <c r="A1371" s="21" t="s">
        <v>3218</v>
      </c>
      <c r="B1371" s="21" t="s">
        <v>3219</v>
      </c>
      <c r="C1371" s="23" t="n">
        <v>46134</v>
      </c>
      <c r="D1371" s="21" t="s">
        <v>2734</v>
      </c>
      <c r="E1371" s="21" t="s">
        <v>2587</v>
      </c>
      <c r="F1371" s="12" t="n">
        <v>11</v>
      </c>
      <c r="G1371" s="19" t="n">
        <v>3.6</v>
      </c>
      <c r="H1371" s="19" t="n">
        <v>2.26</v>
      </c>
      <c r="I1371" s="19" t="n">
        <f aca="false">ROUND(F1371*G1371,2)</f>
        <v>39.6</v>
      </c>
      <c r="J1371" s="19" t="n">
        <f aca="false">ROUND(F1371*H1371,2)</f>
        <v>24.86</v>
      </c>
      <c r="K1371" s="19" t="n">
        <f aca="false">INDEX(Pricebook!$L$2:$L$1401,MATCH(D1371,Pricebook!$A$2:$A$1401,0))</f>
        <v>3.85</v>
      </c>
      <c r="L1371" s="19" t="n">
        <f aca="false">ROUND(F1371*K1371,2)</f>
        <v>42.35</v>
      </c>
      <c r="M1371" s="24" t="n">
        <f aca="false">DATE(YEAR(C1371),MONTH(C1371),1)</f>
        <v>46113</v>
      </c>
    </row>
    <row r="1372" customFormat="false" ht="15" hidden="false" customHeight="false" outlineLevel="0" collapsed="false">
      <c r="A1372" s="21" t="s">
        <v>3218</v>
      </c>
      <c r="B1372" s="21" t="s">
        <v>3219</v>
      </c>
      <c r="C1372" s="23" t="n">
        <v>46134</v>
      </c>
      <c r="D1372" s="21" t="s">
        <v>2688</v>
      </c>
      <c r="E1372" s="21" t="s">
        <v>2587</v>
      </c>
      <c r="F1372" s="12" t="n">
        <v>2</v>
      </c>
      <c r="G1372" s="19" t="n">
        <v>8.8</v>
      </c>
      <c r="H1372" s="19" t="n">
        <v>5.54</v>
      </c>
      <c r="I1372" s="19" t="n">
        <f aca="false">ROUND(F1372*G1372,2)</f>
        <v>17.6</v>
      </c>
      <c r="J1372" s="19" t="n">
        <f aca="false">ROUND(F1372*H1372,2)</f>
        <v>11.08</v>
      </c>
      <c r="K1372" s="19" t="n">
        <f aca="false">INDEX(Pricebook!$L$2:$L$1401,MATCH(D1372,Pricebook!$A$2:$A$1401,0))</f>
        <v>9.45</v>
      </c>
      <c r="L1372" s="19" t="n">
        <f aca="false">ROUND(F1372*K1372,2)</f>
        <v>18.9</v>
      </c>
      <c r="M1372" s="24" t="n">
        <f aca="false">DATE(YEAR(C1372),MONTH(C1372),1)</f>
        <v>46113</v>
      </c>
    </row>
    <row r="1373" customFormat="false" ht="15" hidden="false" customHeight="false" outlineLevel="0" collapsed="false">
      <c r="A1373" s="21" t="s">
        <v>3218</v>
      </c>
      <c r="B1373" s="21" t="s">
        <v>3219</v>
      </c>
      <c r="C1373" s="23" t="n">
        <v>46134</v>
      </c>
      <c r="D1373" s="21" t="s">
        <v>2620</v>
      </c>
      <c r="E1373" s="21" t="s">
        <v>2587</v>
      </c>
      <c r="F1373" s="12" t="n">
        <v>1</v>
      </c>
      <c r="G1373" s="19" t="n">
        <v>482.3</v>
      </c>
      <c r="H1373" s="19" t="n">
        <v>306.2</v>
      </c>
      <c r="I1373" s="19" t="n">
        <f aca="false">ROUND(F1373*G1373,2)</f>
        <v>482.3</v>
      </c>
      <c r="J1373" s="19" t="n">
        <f aca="false">ROUND(F1373*H1373,2)</f>
        <v>306.2</v>
      </c>
      <c r="K1373" s="19" t="n">
        <f aca="false">INDEX(Pricebook!$L$2:$L$1401,MATCH(D1373,Pricebook!$A$2:$A$1401,0))</f>
        <v>521.45</v>
      </c>
      <c r="L1373" s="19" t="n">
        <f aca="false">ROUND(F1373*K1373,2)</f>
        <v>521.45</v>
      </c>
      <c r="M1373" s="24" t="n">
        <f aca="false">DATE(YEAR(C1373),MONTH(C1373),1)</f>
        <v>46113</v>
      </c>
    </row>
    <row r="1374" customFormat="false" ht="15" hidden="false" customHeight="false" outlineLevel="0" collapsed="false">
      <c r="A1374" s="21" t="s">
        <v>3218</v>
      </c>
      <c r="B1374" s="21" t="s">
        <v>3219</v>
      </c>
      <c r="C1374" s="23" t="n">
        <v>46134</v>
      </c>
      <c r="D1374" s="21" t="s">
        <v>573</v>
      </c>
      <c r="E1374" s="21" t="s">
        <v>366</v>
      </c>
      <c r="F1374" s="12" t="n">
        <v>2</v>
      </c>
      <c r="G1374" s="19" t="n">
        <v>74.65</v>
      </c>
      <c r="H1374" s="19" t="n">
        <v>51.17</v>
      </c>
      <c r="I1374" s="19" t="n">
        <f aca="false">ROUND(F1374*G1374,2)</f>
        <v>149.3</v>
      </c>
      <c r="J1374" s="19" t="n">
        <f aca="false">ROUND(F1374*H1374,2)</f>
        <v>102.34</v>
      </c>
      <c r="K1374" s="19" t="n">
        <f aca="false">INDEX(Pricebook!$L$2:$L$1401,MATCH(D1374,Pricebook!$A$2:$A$1401,0))</f>
        <v>80.25</v>
      </c>
      <c r="L1374" s="19" t="n">
        <f aca="false">ROUND(F1374*K1374,2)</f>
        <v>160.5</v>
      </c>
      <c r="M1374" s="24" t="n">
        <f aca="false">DATE(YEAR(C1374),MONTH(C1374),1)</f>
        <v>46113</v>
      </c>
    </row>
    <row r="1375" customFormat="false" ht="15" hidden="false" customHeight="false" outlineLevel="0" collapsed="false">
      <c r="A1375" s="21" t="s">
        <v>3218</v>
      </c>
      <c r="B1375" s="21" t="s">
        <v>3219</v>
      </c>
      <c r="C1375" s="23" t="n">
        <v>46134</v>
      </c>
      <c r="D1375" s="21" t="s">
        <v>2696</v>
      </c>
      <c r="E1375" s="21" t="s">
        <v>2587</v>
      </c>
      <c r="F1375" s="12" t="n">
        <v>2</v>
      </c>
      <c r="G1375" s="19" t="n">
        <v>6.6</v>
      </c>
      <c r="H1375" s="19" t="n">
        <v>4.15</v>
      </c>
      <c r="I1375" s="19" t="n">
        <f aca="false">ROUND(F1375*G1375,2)</f>
        <v>13.2</v>
      </c>
      <c r="J1375" s="19" t="n">
        <f aca="false">ROUND(F1375*H1375,2)</f>
        <v>8.3</v>
      </c>
      <c r="K1375" s="19" t="n">
        <f aca="false">INDEX(Pricebook!$L$2:$L$1401,MATCH(D1375,Pricebook!$A$2:$A$1401,0))</f>
        <v>7.1</v>
      </c>
      <c r="L1375" s="19" t="n">
        <f aca="false">ROUND(F1375*K1375,2)</f>
        <v>14.2</v>
      </c>
      <c r="M1375" s="24" t="n">
        <f aca="false">DATE(YEAR(C1375),MONTH(C1375),1)</f>
        <v>46113</v>
      </c>
    </row>
    <row r="1376" customFormat="false" ht="15" hidden="false" customHeight="false" outlineLevel="0" collapsed="false">
      <c r="A1376" s="21" t="s">
        <v>3218</v>
      </c>
      <c r="B1376" s="21" t="s">
        <v>3219</v>
      </c>
      <c r="C1376" s="23" t="n">
        <v>46134</v>
      </c>
      <c r="D1376" s="21" t="s">
        <v>1471</v>
      </c>
      <c r="E1376" s="21" t="s">
        <v>1452</v>
      </c>
      <c r="F1376" s="12" t="n">
        <v>3</v>
      </c>
      <c r="G1376" s="19" t="n">
        <v>333</v>
      </c>
      <c r="H1376" s="19" t="n">
        <v>200.85</v>
      </c>
      <c r="I1376" s="19" t="n">
        <f aca="false">ROUND(F1376*G1376,2)</f>
        <v>999</v>
      </c>
      <c r="J1376" s="19" t="n">
        <f aca="false">ROUND(F1376*H1376,2)</f>
        <v>602.55</v>
      </c>
      <c r="K1376" s="19" t="n">
        <f aca="false">INDEX(Pricebook!$L$2:$L$1401,MATCH(D1376,Pricebook!$A$2:$A$1401,0))</f>
        <v>341.5</v>
      </c>
      <c r="L1376" s="19" t="n">
        <f aca="false">ROUND(F1376*K1376,2)</f>
        <v>1024.5</v>
      </c>
      <c r="M1376" s="24" t="n">
        <f aca="false">DATE(YEAR(C1376),MONTH(C1376),1)</f>
        <v>46113</v>
      </c>
    </row>
    <row r="1377" customFormat="false" ht="15" hidden="false" customHeight="false" outlineLevel="0" collapsed="false">
      <c r="A1377" s="21" t="s">
        <v>3218</v>
      </c>
      <c r="B1377" s="21" t="s">
        <v>3219</v>
      </c>
      <c r="C1377" s="23" t="n">
        <v>46134</v>
      </c>
      <c r="D1377" s="21" t="s">
        <v>567</v>
      </c>
      <c r="E1377" s="21" t="s">
        <v>366</v>
      </c>
      <c r="F1377" s="12" t="n">
        <v>6</v>
      </c>
      <c r="G1377" s="19" t="n">
        <v>7.35</v>
      </c>
      <c r="H1377" s="19" t="n">
        <v>5.29</v>
      </c>
      <c r="I1377" s="19" t="n">
        <f aca="false">ROUND(F1377*G1377,2)</f>
        <v>44.1</v>
      </c>
      <c r="J1377" s="19" t="n">
        <f aca="false">ROUND(F1377*H1377,2)</f>
        <v>31.74</v>
      </c>
      <c r="K1377" s="19" t="n">
        <f aca="false">INDEX(Pricebook!$L$2:$L$1401,MATCH(D1377,Pricebook!$A$2:$A$1401,0))</f>
        <v>7.85</v>
      </c>
      <c r="L1377" s="19" t="n">
        <f aca="false">ROUND(F1377*K1377,2)</f>
        <v>47.1</v>
      </c>
      <c r="M1377" s="24" t="n">
        <f aca="false">DATE(YEAR(C1377),MONTH(C1377),1)</f>
        <v>46113</v>
      </c>
    </row>
    <row r="1378" customFormat="false" ht="15" hidden="false" customHeight="false" outlineLevel="0" collapsed="false">
      <c r="A1378" s="21" t="s">
        <v>3218</v>
      </c>
      <c r="B1378" s="21" t="s">
        <v>3219</v>
      </c>
      <c r="C1378" s="23" t="n">
        <v>46134</v>
      </c>
      <c r="D1378" s="21" t="s">
        <v>627</v>
      </c>
      <c r="E1378" s="21" t="s">
        <v>366</v>
      </c>
      <c r="F1378" s="12" t="n">
        <v>2</v>
      </c>
      <c r="G1378" s="19" t="n">
        <v>78.7</v>
      </c>
      <c r="H1378" s="19" t="n">
        <v>53.92</v>
      </c>
      <c r="I1378" s="19" t="n">
        <f aca="false">ROUND(F1378*G1378,2)</f>
        <v>157.4</v>
      </c>
      <c r="J1378" s="19" t="n">
        <f aca="false">ROUND(F1378*H1378,2)</f>
        <v>107.84</v>
      </c>
      <c r="K1378" s="19" t="n">
        <f aca="false">INDEX(Pricebook!$L$2:$L$1401,MATCH(D1378,Pricebook!$A$2:$A$1401,0))</f>
        <v>84.6</v>
      </c>
      <c r="L1378" s="19" t="n">
        <f aca="false">ROUND(F1378*K1378,2)</f>
        <v>169.2</v>
      </c>
      <c r="M1378" s="24" t="n">
        <f aca="false">DATE(YEAR(C1378),MONTH(C1378),1)</f>
        <v>46113</v>
      </c>
    </row>
    <row r="1379" customFormat="false" ht="15" hidden="false" customHeight="false" outlineLevel="0" collapsed="false">
      <c r="A1379" s="21" t="s">
        <v>3218</v>
      </c>
      <c r="B1379" s="21" t="s">
        <v>3219</v>
      </c>
      <c r="C1379" s="23" t="n">
        <v>46134</v>
      </c>
      <c r="D1379" s="21" t="s">
        <v>2688</v>
      </c>
      <c r="E1379" s="21" t="s">
        <v>2587</v>
      </c>
      <c r="F1379" s="12" t="n">
        <v>9</v>
      </c>
      <c r="G1379" s="19" t="n">
        <v>8.8</v>
      </c>
      <c r="H1379" s="19" t="n">
        <v>5.54</v>
      </c>
      <c r="I1379" s="19" t="n">
        <f aca="false">ROUND(F1379*G1379,2)</f>
        <v>79.2</v>
      </c>
      <c r="J1379" s="19" t="n">
        <f aca="false">ROUND(F1379*H1379,2)</f>
        <v>49.86</v>
      </c>
      <c r="K1379" s="19" t="n">
        <f aca="false">INDEX(Pricebook!$L$2:$L$1401,MATCH(D1379,Pricebook!$A$2:$A$1401,0))</f>
        <v>9.45</v>
      </c>
      <c r="L1379" s="19" t="n">
        <f aca="false">ROUND(F1379*K1379,2)</f>
        <v>85.05</v>
      </c>
      <c r="M1379" s="24" t="n">
        <f aca="false">DATE(YEAR(C1379),MONTH(C1379),1)</f>
        <v>46113</v>
      </c>
    </row>
    <row r="1380" customFormat="false" ht="15" hidden="false" customHeight="false" outlineLevel="0" collapsed="false">
      <c r="A1380" s="21" t="s">
        <v>3220</v>
      </c>
      <c r="B1380" s="21" t="s">
        <v>3221</v>
      </c>
      <c r="C1380" s="23" t="n">
        <v>46135</v>
      </c>
      <c r="D1380" s="21" t="s">
        <v>677</v>
      </c>
      <c r="E1380" s="21" t="s">
        <v>366</v>
      </c>
      <c r="F1380" s="12" t="n">
        <v>3</v>
      </c>
      <c r="G1380" s="19" t="n">
        <v>65.7</v>
      </c>
      <c r="H1380" s="19" t="n">
        <v>44.69</v>
      </c>
      <c r="I1380" s="19" t="n">
        <f aca="false">ROUND(F1380*G1380,2)</f>
        <v>197.1</v>
      </c>
      <c r="J1380" s="19" t="n">
        <f aca="false">ROUND(F1380*H1380,2)</f>
        <v>134.07</v>
      </c>
      <c r="K1380" s="19" t="n">
        <f aca="false">INDEX(Pricebook!$L$2:$L$1401,MATCH(D1380,Pricebook!$A$2:$A$1401,0))</f>
        <v>70.1</v>
      </c>
      <c r="L1380" s="19" t="n">
        <f aca="false">ROUND(F1380*K1380,2)</f>
        <v>210.3</v>
      </c>
      <c r="M1380" s="24" t="n">
        <f aca="false">DATE(YEAR(C1380),MONTH(C1380),1)</f>
        <v>46113</v>
      </c>
    </row>
    <row r="1381" customFormat="false" ht="15" hidden="false" customHeight="false" outlineLevel="0" collapsed="false">
      <c r="A1381" s="21" t="s">
        <v>3220</v>
      </c>
      <c r="B1381" s="21" t="s">
        <v>3221</v>
      </c>
      <c r="C1381" s="23" t="n">
        <v>46135</v>
      </c>
      <c r="D1381" s="21" t="s">
        <v>216</v>
      </c>
      <c r="E1381" s="21" t="s">
        <v>108</v>
      </c>
      <c r="F1381" s="12" t="n">
        <v>1</v>
      </c>
      <c r="G1381" s="19" t="n">
        <v>92.35</v>
      </c>
      <c r="H1381" s="19" t="n">
        <v>74.53</v>
      </c>
      <c r="I1381" s="19" t="n">
        <f aca="false">ROUND(F1381*G1381,2)</f>
        <v>92.35</v>
      </c>
      <c r="J1381" s="19" t="n">
        <f aca="false">ROUND(F1381*H1381,2)</f>
        <v>74.53</v>
      </c>
      <c r="K1381" s="19" t="n">
        <f aca="false">INDEX(Pricebook!$L$2:$L$1401,MATCH(D1381,Pricebook!$A$2:$A$1401,0))</f>
        <v>100.9</v>
      </c>
      <c r="L1381" s="19" t="n">
        <f aca="false">ROUND(F1381*K1381,2)</f>
        <v>100.9</v>
      </c>
      <c r="M1381" s="24" t="n">
        <f aca="false">DATE(YEAR(C1381),MONTH(C1381),1)</f>
        <v>46113</v>
      </c>
    </row>
    <row r="1382" customFormat="false" ht="15" hidden="false" customHeight="false" outlineLevel="0" collapsed="false">
      <c r="A1382" s="21" t="s">
        <v>3220</v>
      </c>
      <c r="B1382" s="21" t="s">
        <v>3221</v>
      </c>
      <c r="C1382" s="23" t="n">
        <v>46135</v>
      </c>
      <c r="D1382" s="21" t="s">
        <v>693</v>
      </c>
      <c r="E1382" s="21" t="s">
        <v>366</v>
      </c>
      <c r="F1382" s="12" t="n">
        <v>3</v>
      </c>
      <c r="G1382" s="19" t="n">
        <v>8.9</v>
      </c>
      <c r="H1382" s="19" t="n">
        <v>6.32</v>
      </c>
      <c r="I1382" s="19" t="n">
        <f aca="false">ROUND(F1382*G1382,2)</f>
        <v>26.7</v>
      </c>
      <c r="J1382" s="19" t="n">
        <f aca="false">ROUND(F1382*H1382,2)</f>
        <v>18.96</v>
      </c>
      <c r="K1382" s="19" t="n">
        <f aca="false">INDEX(Pricebook!$L$2:$L$1401,MATCH(D1382,Pricebook!$A$2:$A$1401,0))</f>
        <v>9.5</v>
      </c>
      <c r="L1382" s="19" t="n">
        <f aca="false">ROUND(F1382*K1382,2)</f>
        <v>28.5</v>
      </c>
      <c r="M1382" s="24" t="n">
        <f aca="false">DATE(YEAR(C1382),MONTH(C1382),1)</f>
        <v>46113</v>
      </c>
    </row>
    <row r="1383" customFormat="false" ht="15" hidden="false" customHeight="false" outlineLevel="0" collapsed="false">
      <c r="A1383" s="21" t="s">
        <v>3220</v>
      </c>
      <c r="B1383" s="21" t="s">
        <v>3221</v>
      </c>
      <c r="C1383" s="23" t="n">
        <v>46135</v>
      </c>
      <c r="D1383" s="21" t="s">
        <v>1324</v>
      </c>
      <c r="E1383" s="21" t="s">
        <v>971</v>
      </c>
      <c r="F1383" s="12" t="n">
        <v>53</v>
      </c>
      <c r="G1383" s="19" t="n">
        <v>6</v>
      </c>
      <c r="H1383" s="19" t="n">
        <v>4.38</v>
      </c>
      <c r="I1383" s="19" t="n">
        <f aca="false">ROUND(F1383*G1383,2)</f>
        <v>318</v>
      </c>
      <c r="J1383" s="19" t="n">
        <f aca="false">ROUND(F1383*H1383,2)</f>
        <v>232.14</v>
      </c>
      <c r="K1383" s="19" t="n">
        <f aca="false">INDEX(Pricebook!$L$2:$L$1401,MATCH(D1383,Pricebook!$A$2:$A$1401,0))</f>
        <v>6.9</v>
      </c>
      <c r="L1383" s="19" t="n">
        <f aca="false">ROUND(F1383*K1383,2)</f>
        <v>365.7</v>
      </c>
      <c r="M1383" s="24" t="n">
        <f aca="false">DATE(YEAR(C1383),MONTH(C1383),1)</f>
        <v>46113</v>
      </c>
    </row>
    <row r="1384" customFormat="false" ht="15" hidden="false" customHeight="false" outlineLevel="0" collapsed="false">
      <c r="A1384" s="21" t="s">
        <v>3220</v>
      </c>
      <c r="B1384" s="21" t="s">
        <v>3221</v>
      </c>
      <c r="C1384" s="23" t="n">
        <v>46135</v>
      </c>
      <c r="D1384" s="21" t="s">
        <v>1206</v>
      </c>
      <c r="E1384" s="21" t="s">
        <v>971</v>
      </c>
      <c r="F1384" s="12" t="n">
        <v>13</v>
      </c>
      <c r="G1384" s="19" t="n">
        <v>15.55</v>
      </c>
      <c r="H1384" s="19" t="n">
        <v>11.58</v>
      </c>
      <c r="I1384" s="19" t="n">
        <f aca="false">ROUND(F1384*G1384,2)</f>
        <v>202.15</v>
      </c>
      <c r="J1384" s="19" t="n">
        <f aca="false">ROUND(F1384*H1384,2)</f>
        <v>150.54</v>
      </c>
      <c r="K1384" s="19" t="n">
        <f aca="false">INDEX(Pricebook!$L$2:$L$1401,MATCH(D1384,Pricebook!$A$2:$A$1401,0))</f>
        <v>18.25</v>
      </c>
      <c r="L1384" s="19" t="n">
        <f aca="false">ROUND(F1384*K1384,2)</f>
        <v>237.25</v>
      </c>
      <c r="M1384" s="24" t="n">
        <f aca="false">DATE(YEAR(C1384),MONTH(C1384),1)</f>
        <v>46113</v>
      </c>
    </row>
    <row r="1385" customFormat="false" ht="15" hidden="false" customHeight="false" outlineLevel="0" collapsed="false">
      <c r="A1385" s="21" t="s">
        <v>3220</v>
      </c>
      <c r="B1385" s="21" t="s">
        <v>3221</v>
      </c>
      <c r="C1385" s="23" t="n">
        <v>46135</v>
      </c>
      <c r="D1385" s="21" t="s">
        <v>2858</v>
      </c>
      <c r="E1385" s="21" t="s">
        <v>2748</v>
      </c>
      <c r="F1385" s="12" t="n">
        <v>3</v>
      </c>
      <c r="G1385" s="19" t="n">
        <v>3.45</v>
      </c>
      <c r="H1385" s="19" t="n">
        <v>2.29</v>
      </c>
      <c r="I1385" s="19" t="n">
        <f aca="false">ROUND(F1385*G1385,2)</f>
        <v>10.35</v>
      </c>
      <c r="J1385" s="19" t="n">
        <f aca="false">ROUND(F1385*H1385,2)</f>
        <v>6.87</v>
      </c>
      <c r="K1385" s="19" t="n">
        <f aca="false">INDEX(Pricebook!$L$2:$L$1401,MATCH(D1385,Pricebook!$A$2:$A$1401,0))</f>
        <v>3.8</v>
      </c>
      <c r="L1385" s="19" t="n">
        <f aca="false">ROUND(F1385*K1385,2)</f>
        <v>11.4</v>
      </c>
      <c r="M1385" s="24" t="n">
        <f aca="false">DATE(YEAR(C1385),MONTH(C1385),1)</f>
        <v>46113</v>
      </c>
    </row>
    <row r="1386" customFormat="false" ht="15" hidden="false" customHeight="false" outlineLevel="0" collapsed="false">
      <c r="A1386" s="21" t="s">
        <v>3220</v>
      </c>
      <c r="B1386" s="21" t="s">
        <v>3221</v>
      </c>
      <c r="C1386" s="23" t="n">
        <v>46135</v>
      </c>
      <c r="D1386" s="21" t="s">
        <v>1268</v>
      </c>
      <c r="E1386" s="21" t="s">
        <v>971</v>
      </c>
      <c r="F1386" s="12" t="n">
        <v>27</v>
      </c>
      <c r="G1386" s="19" t="n">
        <v>12.35</v>
      </c>
      <c r="H1386" s="19" t="n">
        <v>9.07</v>
      </c>
      <c r="I1386" s="19" t="n">
        <f aca="false">ROUND(F1386*G1386,2)</f>
        <v>333.45</v>
      </c>
      <c r="J1386" s="19" t="n">
        <f aca="false">ROUND(F1386*H1386,2)</f>
        <v>244.89</v>
      </c>
      <c r="K1386" s="19" t="n">
        <f aca="false">INDEX(Pricebook!$L$2:$L$1401,MATCH(D1386,Pricebook!$A$2:$A$1401,0))</f>
        <v>14.3</v>
      </c>
      <c r="L1386" s="19" t="n">
        <f aca="false">ROUND(F1386*K1386,2)</f>
        <v>386.1</v>
      </c>
      <c r="M1386" s="24" t="n">
        <f aca="false">DATE(YEAR(C1386),MONTH(C1386),1)</f>
        <v>46113</v>
      </c>
    </row>
    <row r="1387" customFormat="false" ht="15" hidden="false" customHeight="false" outlineLevel="0" collapsed="false">
      <c r="A1387" s="21" t="s">
        <v>3220</v>
      </c>
      <c r="B1387" s="21" t="s">
        <v>3221</v>
      </c>
      <c r="C1387" s="23" t="n">
        <v>46135</v>
      </c>
      <c r="D1387" s="21" t="s">
        <v>306</v>
      </c>
      <c r="E1387" s="21" t="s">
        <v>108</v>
      </c>
      <c r="F1387" s="12" t="n">
        <v>2</v>
      </c>
      <c r="G1387" s="19" t="n">
        <v>21.6</v>
      </c>
      <c r="H1387" s="19" t="n">
        <v>18.07</v>
      </c>
      <c r="I1387" s="19" t="n">
        <f aca="false">ROUND(F1387*G1387,2)</f>
        <v>43.2</v>
      </c>
      <c r="J1387" s="19" t="n">
        <f aca="false">ROUND(F1387*H1387,2)</f>
        <v>36.14</v>
      </c>
      <c r="K1387" s="19" t="n">
        <f aca="false">INDEX(Pricebook!$L$2:$L$1401,MATCH(D1387,Pricebook!$A$2:$A$1401,0))</f>
        <v>23.85</v>
      </c>
      <c r="L1387" s="19" t="n">
        <f aca="false">ROUND(F1387*K1387,2)</f>
        <v>47.7</v>
      </c>
      <c r="M1387" s="24" t="n">
        <f aca="false">DATE(YEAR(C1387),MONTH(C1387),1)</f>
        <v>46113</v>
      </c>
    </row>
    <row r="1388" customFormat="false" ht="15" hidden="false" customHeight="false" outlineLevel="0" collapsed="false">
      <c r="A1388" s="21" t="s">
        <v>3220</v>
      </c>
      <c r="B1388" s="21" t="s">
        <v>3221</v>
      </c>
      <c r="C1388" s="23" t="n">
        <v>46135</v>
      </c>
      <c r="D1388" s="21" t="s">
        <v>493</v>
      </c>
      <c r="E1388" s="21" t="s">
        <v>366</v>
      </c>
      <c r="F1388" s="12" t="n">
        <v>1</v>
      </c>
      <c r="G1388" s="19" t="n">
        <v>13.7</v>
      </c>
      <c r="H1388" s="19" t="n">
        <v>10.27</v>
      </c>
      <c r="I1388" s="19" t="n">
        <f aca="false">ROUND(F1388*G1388,2)</f>
        <v>13.7</v>
      </c>
      <c r="J1388" s="19" t="n">
        <f aca="false">ROUND(F1388*H1388,2)</f>
        <v>10.27</v>
      </c>
      <c r="K1388" s="19" t="n">
        <f aca="false">INDEX(Pricebook!$L$2:$L$1401,MATCH(D1388,Pricebook!$A$2:$A$1401,0))</f>
        <v>14.6</v>
      </c>
      <c r="L1388" s="19" t="n">
        <f aca="false">ROUND(F1388*K1388,2)</f>
        <v>14.6</v>
      </c>
      <c r="M1388" s="24" t="n">
        <f aca="false">DATE(YEAR(C1388),MONTH(C1388),1)</f>
        <v>46113</v>
      </c>
    </row>
    <row r="1389" customFormat="false" ht="15" hidden="false" customHeight="false" outlineLevel="0" collapsed="false">
      <c r="A1389" s="21" t="s">
        <v>3222</v>
      </c>
      <c r="B1389" s="21" t="s">
        <v>3223</v>
      </c>
      <c r="C1389" s="23" t="n">
        <v>46135</v>
      </c>
      <c r="D1389" s="21" t="s">
        <v>2581</v>
      </c>
      <c r="E1389" s="21" t="s">
        <v>2466</v>
      </c>
      <c r="F1389" s="12" t="n">
        <v>8</v>
      </c>
      <c r="G1389" s="19" t="n">
        <v>8.55</v>
      </c>
      <c r="H1389" s="19" t="n">
        <v>5.22</v>
      </c>
      <c r="I1389" s="19" t="n">
        <f aca="false">ROUND(F1389*G1389,2)</f>
        <v>68.4</v>
      </c>
      <c r="J1389" s="19" t="n">
        <f aca="false">ROUND(F1389*H1389,2)</f>
        <v>41.76</v>
      </c>
      <c r="K1389" s="19" t="n">
        <f aca="false">INDEX(Pricebook!$L$2:$L$1401,MATCH(D1389,Pricebook!$A$2:$A$1401,0))</f>
        <v>8.95</v>
      </c>
      <c r="L1389" s="19" t="n">
        <f aca="false">ROUND(F1389*K1389,2)</f>
        <v>71.6</v>
      </c>
      <c r="M1389" s="24" t="n">
        <f aca="false">DATE(YEAR(C1389),MONTH(C1389),1)</f>
        <v>46113</v>
      </c>
    </row>
    <row r="1390" customFormat="false" ht="15" hidden="false" customHeight="false" outlineLevel="0" collapsed="false">
      <c r="A1390" s="21" t="s">
        <v>3222</v>
      </c>
      <c r="B1390" s="21" t="s">
        <v>3223</v>
      </c>
      <c r="C1390" s="23" t="n">
        <v>46135</v>
      </c>
      <c r="D1390" s="21" t="s">
        <v>711</v>
      </c>
      <c r="E1390" s="21" t="s">
        <v>366</v>
      </c>
      <c r="F1390" s="12" t="n">
        <v>2</v>
      </c>
      <c r="G1390" s="19" t="n">
        <v>35.85</v>
      </c>
      <c r="H1390" s="19" t="n">
        <v>24.75</v>
      </c>
      <c r="I1390" s="19" t="n">
        <f aca="false">ROUND(F1390*G1390,2)</f>
        <v>71.7</v>
      </c>
      <c r="J1390" s="19" t="n">
        <f aca="false">ROUND(F1390*H1390,2)</f>
        <v>49.5</v>
      </c>
      <c r="K1390" s="19" t="n">
        <f aca="false">INDEX(Pricebook!$L$2:$L$1401,MATCH(D1390,Pricebook!$A$2:$A$1401,0))</f>
        <v>38.85</v>
      </c>
      <c r="L1390" s="19" t="n">
        <f aca="false">ROUND(F1390*K1390,2)</f>
        <v>77.7</v>
      </c>
      <c r="M1390" s="24" t="n">
        <f aca="false">DATE(YEAR(C1390),MONTH(C1390),1)</f>
        <v>46113</v>
      </c>
    </row>
    <row r="1391" customFormat="false" ht="15" hidden="false" customHeight="false" outlineLevel="0" collapsed="false">
      <c r="A1391" s="21" t="s">
        <v>3222</v>
      </c>
      <c r="B1391" s="21" t="s">
        <v>3223</v>
      </c>
      <c r="C1391" s="23" t="n">
        <v>46135</v>
      </c>
      <c r="D1391" s="21" t="s">
        <v>2772</v>
      </c>
      <c r="E1391" s="21" t="s">
        <v>2748</v>
      </c>
      <c r="F1391" s="12" t="n">
        <v>3</v>
      </c>
      <c r="G1391" s="19" t="n">
        <v>21.75</v>
      </c>
      <c r="H1391" s="19" t="n">
        <v>13.26</v>
      </c>
      <c r="I1391" s="19" t="n">
        <f aca="false">ROUND(F1391*G1391,2)</f>
        <v>65.25</v>
      </c>
      <c r="J1391" s="19" t="n">
        <f aca="false">ROUND(F1391*H1391,2)</f>
        <v>39.78</v>
      </c>
      <c r="K1391" s="19" t="n">
        <f aca="false">INDEX(Pricebook!$L$2:$L$1401,MATCH(D1391,Pricebook!$A$2:$A$1401,0))</f>
        <v>23.85</v>
      </c>
      <c r="L1391" s="19" t="n">
        <f aca="false">ROUND(F1391*K1391,2)</f>
        <v>71.55</v>
      </c>
      <c r="M1391" s="24" t="n">
        <f aca="false">DATE(YEAR(C1391),MONTH(C1391),1)</f>
        <v>46113</v>
      </c>
    </row>
    <row r="1392" customFormat="false" ht="15" hidden="false" customHeight="false" outlineLevel="0" collapsed="false">
      <c r="A1392" s="21" t="s">
        <v>3222</v>
      </c>
      <c r="B1392" s="21" t="s">
        <v>3223</v>
      </c>
      <c r="C1392" s="23" t="n">
        <v>46135</v>
      </c>
      <c r="D1392" s="21" t="s">
        <v>2551</v>
      </c>
      <c r="E1392" s="21" t="s">
        <v>2466</v>
      </c>
      <c r="F1392" s="12" t="n">
        <v>3</v>
      </c>
      <c r="G1392" s="19" t="n">
        <v>133.35</v>
      </c>
      <c r="H1392" s="19" t="n">
        <v>81.97</v>
      </c>
      <c r="I1392" s="19" t="n">
        <f aca="false">ROUND(F1392*G1392,2)</f>
        <v>400.05</v>
      </c>
      <c r="J1392" s="19" t="n">
        <f aca="false">ROUND(F1392*H1392,2)</f>
        <v>245.91</v>
      </c>
      <c r="K1392" s="19" t="n">
        <f aca="false">INDEX(Pricebook!$L$2:$L$1401,MATCH(D1392,Pricebook!$A$2:$A$1401,0))</f>
        <v>140.05</v>
      </c>
      <c r="L1392" s="19" t="n">
        <f aca="false">ROUND(F1392*K1392,2)</f>
        <v>420.15</v>
      </c>
      <c r="M1392" s="24" t="n">
        <f aca="false">DATE(YEAR(C1392),MONTH(C1392),1)</f>
        <v>46113</v>
      </c>
    </row>
    <row r="1393" customFormat="false" ht="15" hidden="false" customHeight="false" outlineLevel="0" collapsed="false">
      <c r="A1393" s="21" t="s">
        <v>3222</v>
      </c>
      <c r="B1393" s="21" t="s">
        <v>3223</v>
      </c>
      <c r="C1393" s="23" t="n">
        <v>46135</v>
      </c>
      <c r="D1393" s="21" t="s">
        <v>2906</v>
      </c>
      <c r="E1393" s="21" t="s">
        <v>2748</v>
      </c>
      <c r="F1393" s="12" t="n">
        <v>9</v>
      </c>
      <c r="G1393" s="19" t="n">
        <v>2.95</v>
      </c>
      <c r="H1393" s="19" t="n">
        <v>1.67</v>
      </c>
      <c r="I1393" s="19" t="n">
        <f aca="false">ROUND(F1393*G1393,2)</f>
        <v>26.55</v>
      </c>
      <c r="J1393" s="19" t="n">
        <f aca="false">ROUND(F1393*H1393,2)</f>
        <v>15.03</v>
      </c>
      <c r="K1393" s="19" t="n">
        <f aca="false">INDEX(Pricebook!$L$2:$L$1401,MATCH(D1393,Pricebook!$A$2:$A$1401,0))</f>
        <v>3.25</v>
      </c>
      <c r="L1393" s="19" t="n">
        <f aca="false">ROUND(F1393*K1393,2)</f>
        <v>29.25</v>
      </c>
      <c r="M1393" s="24" t="n">
        <f aca="false">DATE(YEAR(C1393),MONTH(C1393),1)</f>
        <v>46113</v>
      </c>
    </row>
    <row r="1394" customFormat="false" ht="15" hidden="false" customHeight="false" outlineLevel="0" collapsed="false">
      <c r="A1394" s="21" t="s">
        <v>3222</v>
      </c>
      <c r="B1394" s="21" t="s">
        <v>3223</v>
      </c>
      <c r="C1394" s="23" t="n">
        <v>46135</v>
      </c>
      <c r="D1394" s="21" t="s">
        <v>579</v>
      </c>
      <c r="E1394" s="21" t="s">
        <v>366</v>
      </c>
      <c r="F1394" s="12" t="n">
        <v>1</v>
      </c>
      <c r="G1394" s="19" t="n">
        <v>25.75</v>
      </c>
      <c r="H1394" s="19" t="n">
        <v>17.86</v>
      </c>
      <c r="I1394" s="19" t="n">
        <f aca="false">ROUND(F1394*G1394,2)</f>
        <v>25.75</v>
      </c>
      <c r="J1394" s="19" t="n">
        <f aca="false">ROUND(F1394*H1394,2)</f>
        <v>17.86</v>
      </c>
      <c r="K1394" s="19" t="n">
        <f aca="false">INDEX(Pricebook!$L$2:$L$1401,MATCH(D1394,Pricebook!$A$2:$A$1401,0))</f>
        <v>28</v>
      </c>
      <c r="L1394" s="19" t="n">
        <f aca="false">ROUND(F1394*K1394,2)</f>
        <v>28</v>
      </c>
      <c r="M1394" s="24" t="n">
        <f aca="false">DATE(YEAR(C1394),MONTH(C1394),1)</f>
        <v>46113</v>
      </c>
    </row>
    <row r="1395" customFormat="false" ht="15" hidden="false" customHeight="false" outlineLevel="0" collapsed="false">
      <c r="A1395" s="21" t="s">
        <v>3222</v>
      </c>
      <c r="B1395" s="21" t="s">
        <v>3223</v>
      </c>
      <c r="C1395" s="23" t="n">
        <v>46135</v>
      </c>
      <c r="D1395" s="21" t="s">
        <v>2464</v>
      </c>
      <c r="E1395" s="21" t="s">
        <v>2466</v>
      </c>
      <c r="F1395" s="12" t="n">
        <v>6</v>
      </c>
      <c r="G1395" s="19" t="n">
        <v>31.2</v>
      </c>
      <c r="H1395" s="19" t="n">
        <v>19.01</v>
      </c>
      <c r="I1395" s="19" t="n">
        <f aca="false">ROUND(F1395*G1395,2)</f>
        <v>187.2</v>
      </c>
      <c r="J1395" s="19" t="n">
        <f aca="false">ROUND(F1395*H1395,2)</f>
        <v>114.06</v>
      </c>
      <c r="K1395" s="19" t="n">
        <f aca="false">INDEX(Pricebook!$L$2:$L$1401,MATCH(D1395,Pricebook!$A$2:$A$1401,0))</f>
        <v>32.5</v>
      </c>
      <c r="L1395" s="19" t="n">
        <f aca="false">ROUND(F1395*K1395,2)</f>
        <v>195</v>
      </c>
      <c r="M1395" s="24" t="n">
        <f aca="false">DATE(YEAR(C1395),MONTH(C1395),1)</f>
        <v>46113</v>
      </c>
    </row>
    <row r="1396" customFormat="false" ht="15" hidden="false" customHeight="false" outlineLevel="0" collapsed="false">
      <c r="A1396" s="21" t="s">
        <v>3222</v>
      </c>
      <c r="B1396" s="21" t="s">
        <v>3223</v>
      </c>
      <c r="C1396" s="23" t="n">
        <v>46135</v>
      </c>
      <c r="D1396" s="21" t="s">
        <v>2469</v>
      </c>
      <c r="E1396" s="21" t="s">
        <v>2466</v>
      </c>
      <c r="F1396" s="12" t="n">
        <v>3</v>
      </c>
      <c r="G1396" s="19" t="n">
        <v>74.3</v>
      </c>
      <c r="H1396" s="19" t="n">
        <v>53.12</v>
      </c>
      <c r="I1396" s="19" t="n">
        <f aca="false">ROUND(F1396*G1396,2)</f>
        <v>222.9</v>
      </c>
      <c r="J1396" s="19" t="n">
        <f aca="false">ROUND(F1396*H1396,2)</f>
        <v>159.36</v>
      </c>
      <c r="K1396" s="19" t="n">
        <f aca="false">INDEX(Pricebook!$L$2:$L$1401,MATCH(D1396,Pricebook!$A$2:$A$1401,0))</f>
        <v>77.8</v>
      </c>
      <c r="L1396" s="19" t="n">
        <f aca="false">ROUND(F1396*K1396,2)</f>
        <v>233.4</v>
      </c>
      <c r="M1396" s="24" t="n">
        <f aca="false">DATE(YEAR(C1396),MONTH(C1396),1)</f>
        <v>46113</v>
      </c>
    </row>
    <row r="1397" customFormat="false" ht="15" hidden="false" customHeight="false" outlineLevel="0" collapsed="false">
      <c r="A1397" s="21" t="s">
        <v>3224</v>
      </c>
      <c r="B1397" s="21" t="s">
        <v>3225</v>
      </c>
      <c r="C1397" s="23" t="n">
        <v>46135</v>
      </c>
      <c r="D1397" s="21" t="s">
        <v>153</v>
      </c>
      <c r="E1397" s="21" t="s">
        <v>108</v>
      </c>
      <c r="F1397" s="12" t="n">
        <v>1</v>
      </c>
      <c r="G1397" s="19" t="n">
        <v>92</v>
      </c>
      <c r="H1397" s="19" t="n">
        <v>66.74</v>
      </c>
      <c r="I1397" s="19" t="n">
        <f aca="false">ROUND(F1397*G1397,2)</f>
        <v>92</v>
      </c>
      <c r="J1397" s="19" t="n">
        <f aca="false">ROUND(F1397*H1397,2)</f>
        <v>66.74</v>
      </c>
      <c r="K1397" s="19" t="n">
        <f aca="false">INDEX(Pricebook!$L$2:$L$1401,MATCH(D1397,Pricebook!$A$2:$A$1401,0))</f>
        <v>100.7</v>
      </c>
      <c r="L1397" s="19" t="n">
        <f aca="false">ROUND(F1397*K1397,2)</f>
        <v>100.7</v>
      </c>
      <c r="M1397" s="24" t="n">
        <f aca="false">DATE(YEAR(C1397),MONTH(C1397),1)</f>
        <v>46113</v>
      </c>
    </row>
    <row r="1398" customFormat="false" ht="15" hidden="false" customHeight="false" outlineLevel="0" collapsed="false">
      <c r="A1398" s="21" t="s">
        <v>3224</v>
      </c>
      <c r="B1398" s="21" t="s">
        <v>3225</v>
      </c>
      <c r="C1398" s="23" t="n">
        <v>46135</v>
      </c>
      <c r="D1398" s="21" t="s">
        <v>695</v>
      </c>
      <c r="E1398" s="21" t="s">
        <v>366</v>
      </c>
      <c r="F1398" s="12" t="n">
        <v>2</v>
      </c>
      <c r="G1398" s="19" t="n">
        <v>12.05</v>
      </c>
      <c r="H1398" s="19" t="n">
        <v>8.29</v>
      </c>
      <c r="I1398" s="19" t="n">
        <f aca="false">ROUND(F1398*G1398,2)</f>
        <v>24.1</v>
      </c>
      <c r="J1398" s="19" t="n">
        <f aca="false">ROUND(F1398*H1398,2)</f>
        <v>16.58</v>
      </c>
      <c r="K1398" s="19" t="n">
        <f aca="false">INDEX(Pricebook!$L$2:$L$1401,MATCH(D1398,Pricebook!$A$2:$A$1401,0))</f>
        <v>13</v>
      </c>
      <c r="L1398" s="19" t="n">
        <f aca="false">ROUND(F1398*K1398,2)</f>
        <v>26</v>
      </c>
      <c r="M1398" s="24" t="n">
        <f aca="false">DATE(YEAR(C1398),MONTH(C1398),1)</f>
        <v>46113</v>
      </c>
    </row>
    <row r="1399" customFormat="false" ht="15" hidden="false" customHeight="false" outlineLevel="0" collapsed="false">
      <c r="A1399" s="21" t="s">
        <v>3224</v>
      </c>
      <c r="B1399" s="21" t="s">
        <v>3225</v>
      </c>
      <c r="C1399" s="23" t="n">
        <v>46135</v>
      </c>
      <c r="D1399" s="21" t="s">
        <v>1118</v>
      </c>
      <c r="E1399" s="21" t="s">
        <v>971</v>
      </c>
      <c r="F1399" s="12" t="n">
        <v>22</v>
      </c>
      <c r="G1399" s="19" t="n">
        <v>2.1</v>
      </c>
      <c r="H1399" s="19" t="n">
        <v>1.53</v>
      </c>
      <c r="I1399" s="19" t="n">
        <f aca="false">ROUND(F1399*G1399,2)</f>
        <v>46.2</v>
      </c>
      <c r="J1399" s="19" t="n">
        <f aca="false">ROUND(F1399*H1399,2)</f>
        <v>33.66</v>
      </c>
      <c r="K1399" s="19" t="n">
        <f aca="false">INDEX(Pricebook!$L$2:$L$1401,MATCH(D1399,Pricebook!$A$2:$A$1401,0))</f>
        <v>2.1</v>
      </c>
      <c r="L1399" s="19" t="n">
        <f aca="false">ROUND(F1399*K1399,2)</f>
        <v>46.2</v>
      </c>
      <c r="M1399" s="24" t="n">
        <f aca="false">DATE(YEAR(C1399),MONTH(C1399),1)</f>
        <v>46113</v>
      </c>
    </row>
    <row r="1400" customFormat="false" ht="15" hidden="false" customHeight="false" outlineLevel="0" collapsed="false">
      <c r="A1400" s="21" t="s">
        <v>3224</v>
      </c>
      <c r="B1400" s="21" t="s">
        <v>3225</v>
      </c>
      <c r="C1400" s="23" t="n">
        <v>46135</v>
      </c>
      <c r="D1400" s="21" t="s">
        <v>235</v>
      </c>
      <c r="E1400" s="21" t="s">
        <v>108</v>
      </c>
      <c r="F1400" s="12" t="n">
        <v>1</v>
      </c>
      <c r="G1400" s="19" t="n">
        <v>111.75</v>
      </c>
      <c r="H1400" s="19" t="n">
        <v>81.3</v>
      </c>
      <c r="I1400" s="19" t="n">
        <f aca="false">ROUND(F1400*G1400,2)</f>
        <v>111.75</v>
      </c>
      <c r="J1400" s="19" t="n">
        <f aca="false">ROUND(F1400*H1400,2)</f>
        <v>81.3</v>
      </c>
      <c r="K1400" s="19" t="n">
        <f aca="false">INDEX(Pricebook!$L$2:$L$1401,MATCH(D1400,Pricebook!$A$2:$A$1401,0))</f>
        <v>122.65</v>
      </c>
      <c r="L1400" s="19" t="n">
        <f aca="false">ROUND(F1400*K1400,2)</f>
        <v>122.65</v>
      </c>
      <c r="M1400" s="24" t="n">
        <f aca="false">DATE(YEAR(C1400),MONTH(C1400),1)</f>
        <v>46113</v>
      </c>
    </row>
    <row r="1401" customFormat="false" ht="15" hidden="false" customHeight="false" outlineLevel="0" collapsed="false">
      <c r="A1401" s="21" t="s">
        <v>3224</v>
      </c>
      <c r="B1401" s="21" t="s">
        <v>3225</v>
      </c>
      <c r="C1401" s="23" t="n">
        <v>46135</v>
      </c>
      <c r="D1401" s="21" t="s">
        <v>322</v>
      </c>
      <c r="E1401" s="21" t="s">
        <v>108</v>
      </c>
      <c r="F1401" s="12" t="n">
        <v>1</v>
      </c>
      <c r="G1401" s="19" t="n">
        <v>9.05</v>
      </c>
      <c r="H1401" s="19" t="n">
        <v>6.47</v>
      </c>
      <c r="I1401" s="19" t="n">
        <f aca="false">ROUND(F1401*G1401,2)</f>
        <v>9.05</v>
      </c>
      <c r="J1401" s="19" t="n">
        <f aca="false">ROUND(F1401*H1401,2)</f>
        <v>6.47</v>
      </c>
      <c r="K1401" s="19" t="n">
        <f aca="false">INDEX(Pricebook!$L$2:$L$1401,MATCH(D1401,Pricebook!$A$2:$A$1401,0))</f>
        <v>9.8</v>
      </c>
      <c r="L1401" s="19" t="n">
        <f aca="false">ROUND(F1401*K1401,2)</f>
        <v>9.8</v>
      </c>
      <c r="M1401" s="24" t="n">
        <f aca="false">DATE(YEAR(C1401),MONTH(C1401),1)</f>
        <v>46113</v>
      </c>
    </row>
    <row r="1402" customFormat="false" ht="15" hidden="false" customHeight="false" outlineLevel="0" collapsed="false">
      <c r="A1402" s="21" t="s">
        <v>3224</v>
      </c>
      <c r="B1402" s="21" t="s">
        <v>3225</v>
      </c>
      <c r="C1402" s="23" t="n">
        <v>46135</v>
      </c>
      <c r="D1402" s="21" t="s">
        <v>2517</v>
      </c>
      <c r="E1402" s="21" t="s">
        <v>2466</v>
      </c>
      <c r="F1402" s="12" t="n">
        <v>1</v>
      </c>
      <c r="G1402" s="19" t="n">
        <v>262.1</v>
      </c>
      <c r="H1402" s="19" t="n">
        <v>160.25</v>
      </c>
      <c r="I1402" s="19" t="n">
        <f aca="false">ROUND(F1402*G1402,2)</f>
        <v>262.1</v>
      </c>
      <c r="J1402" s="19" t="n">
        <f aca="false">ROUND(F1402*H1402,2)</f>
        <v>160.25</v>
      </c>
      <c r="K1402" s="19" t="n">
        <f aca="false">INDEX(Pricebook!$L$2:$L$1401,MATCH(D1402,Pricebook!$A$2:$A$1401,0))</f>
        <v>273.8</v>
      </c>
      <c r="L1402" s="19" t="n">
        <f aca="false">ROUND(F1402*K1402,2)</f>
        <v>273.8</v>
      </c>
      <c r="M1402" s="24" t="n">
        <f aca="false">DATE(YEAR(C1402),MONTH(C1402),1)</f>
        <v>46113</v>
      </c>
    </row>
    <row r="1403" customFormat="false" ht="15" hidden="false" customHeight="false" outlineLevel="0" collapsed="false">
      <c r="A1403" s="21" t="s">
        <v>3224</v>
      </c>
      <c r="B1403" s="21" t="s">
        <v>3225</v>
      </c>
      <c r="C1403" s="23" t="n">
        <v>46135</v>
      </c>
      <c r="D1403" s="21" t="s">
        <v>1136</v>
      </c>
      <c r="E1403" s="21" t="s">
        <v>971</v>
      </c>
      <c r="F1403" s="12" t="n">
        <v>1</v>
      </c>
      <c r="G1403" s="19" t="n">
        <v>267.45</v>
      </c>
      <c r="H1403" s="19" t="n">
        <v>199.51</v>
      </c>
      <c r="I1403" s="19" t="n">
        <f aca="false">ROUND(F1403*G1403,2)</f>
        <v>267.45</v>
      </c>
      <c r="J1403" s="19" t="n">
        <f aca="false">ROUND(F1403*H1403,2)</f>
        <v>199.51</v>
      </c>
      <c r="K1403" s="19" t="n">
        <f aca="false">INDEX(Pricebook!$L$2:$L$1401,MATCH(D1403,Pricebook!$A$2:$A$1401,0))</f>
        <v>294.2</v>
      </c>
      <c r="L1403" s="19" t="n">
        <f aca="false">ROUND(F1403*K1403,2)</f>
        <v>294.2</v>
      </c>
      <c r="M1403" s="24" t="n">
        <f aca="false">DATE(YEAR(C1403),MONTH(C1403),1)</f>
        <v>46113</v>
      </c>
    </row>
    <row r="1404" customFormat="false" ht="15" hidden="false" customHeight="false" outlineLevel="0" collapsed="false">
      <c r="A1404" s="21" t="s">
        <v>3224</v>
      </c>
      <c r="B1404" s="21" t="s">
        <v>3225</v>
      </c>
      <c r="C1404" s="23" t="n">
        <v>46135</v>
      </c>
      <c r="D1404" s="21" t="s">
        <v>2571</v>
      </c>
      <c r="E1404" s="21" t="s">
        <v>2466</v>
      </c>
      <c r="F1404" s="12" t="n">
        <v>3</v>
      </c>
      <c r="G1404" s="19" t="n">
        <v>31.5</v>
      </c>
      <c r="H1404" s="19" t="n">
        <v>19.39</v>
      </c>
      <c r="I1404" s="19" t="n">
        <f aca="false">ROUND(F1404*G1404,2)</f>
        <v>94.5</v>
      </c>
      <c r="J1404" s="19" t="n">
        <f aca="false">ROUND(F1404*H1404,2)</f>
        <v>58.17</v>
      </c>
      <c r="K1404" s="19" t="n">
        <f aca="false">INDEX(Pricebook!$L$2:$L$1401,MATCH(D1404,Pricebook!$A$2:$A$1401,0))</f>
        <v>33.15</v>
      </c>
      <c r="L1404" s="19" t="n">
        <f aca="false">ROUND(F1404*K1404,2)</f>
        <v>99.45</v>
      </c>
      <c r="M1404" s="24" t="n">
        <f aca="false">DATE(YEAR(C1404),MONTH(C1404),1)</f>
        <v>46113</v>
      </c>
    </row>
    <row r="1405" customFormat="false" ht="15" hidden="false" customHeight="false" outlineLevel="0" collapsed="false">
      <c r="A1405" s="21" t="s">
        <v>3224</v>
      </c>
      <c r="B1405" s="21" t="s">
        <v>3225</v>
      </c>
      <c r="C1405" s="23" t="n">
        <v>46135</v>
      </c>
      <c r="D1405" s="21" t="s">
        <v>227</v>
      </c>
      <c r="E1405" s="21" t="s">
        <v>108</v>
      </c>
      <c r="F1405" s="12" t="n">
        <v>1</v>
      </c>
      <c r="G1405" s="19" t="n">
        <v>55.8</v>
      </c>
      <c r="H1405" s="19" t="n">
        <v>42.81</v>
      </c>
      <c r="I1405" s="19" t="n">
        <f aca="false">ROUND(F1405*G1405,2)</f>
        <v>55.8</v>
      </c>
      <c r="J1405" s="19" t="n">
        <f aca="false">ROUND(F1405*H1405,2)</f>
        <v>42.81</v>
      </c>
      <c r="K1405" s="19" t="n">
        <f aca="false">INDEX(Pricebook!$L$2:$L$1401,MATCH(D1405,Pricebook!$A$2:$A$1401,0))</f>
        <v>60.3</v>
      </c>
      <c r="L1405" s="19" t="n">
        <f aca="false">ROUND(F1405*K1405,2)</f>
        <v>60.3</v>
      </c>
      <c r="M1405" s="24" t="n">
        <f aca="false">DATE(YEAR(C1405),MONTH(C1405),1)</f>
        <v>46113</v>
      </c>
    </row>
    <row r="1406" customFormat="false" ht="15" hidden="false" customHeight="false" outlineLevel="0" collapsed="false">
      <c r="A1406" s="21" t="s">
        <v>3224</v>
      </c>
      <c r="B1406" s="21" t="s">
        <v>3225</v>
      </c>
      <c r="C1406" s="23" t="n">
        <v>46135</v>
      </c>
      <c r="D1406" s="21" t="s">
        <v>961</v>
      </c>
      <c r="E1406" s="21" t="s">
        <v>366</v>
      </c>
      <c r="F1406" s="12" t="n">
        <v>1</v>
      </c>
      <c r="G1406" s="19" t="n">
        <v>96.45</v>
      </c>
      <c r="H1406" s="19" t="n">
        <v>66.09</v>
      </c>
      <c r="I1406" s="19" t="n">
        <f aca="false">ROUND(F1406*G1406,2)</f>
        <v>96.45</v>
      </c>
      <c r="J1406" s="19" t="n">
        <f aca="false">ROUND(F1406*H1406,2)</f>
        <v>66.09</v>
      </c>
      <c r="K1406" s="19" t="n">
        <f aca="false">INDEX(Pricebook!$L$2:$L$1401,MATCH(D1406,Pricebook!$A$2:$A$1401,0))</f>
        <v>103.65</v>
      </c>
      <c r="L1406" s="19" t="n">
        <f aca="false">ROUND(F1406*K1406,2)</f>
        <v>103.65</v>
      </c>
      <c r="M1406" s="24" t="n">
        <f aca="false">DATE(YEAR(C1406),MONTH(C1406),1)</f>
        <v>46113</v>
      </c>
    </row>
    <row r="1407" customFormat="false" ht="15" hidden="false" customHeight="false" outlineLevel="0" collapsed="false">
      <c r="A1407" s="21" t="s">
        <v>3224</v>
      </c>
      <c r="B1407" s="21" t="s">
        <v>3225</v>
      </c>
      <c r="C1407" s="23" t="n">
        <v>46135</v>
      </c>
      <c r="D1407" s="21" t="s">
        <v>629</v>
      </c>
      <c r="E1407" s="21" t="s">
        <v>366</v>
      </c>
      <c r="F1407" s="12" t="n">
        <v>2</v>
      </c>
      <c r="G1407" s="19" t="n">
        <v>24.2</v>
      </c>
      <c r="H1407" s="19" t="n">
        <v>16.68</v>
      </c>
      <c r="I1407" s="19" t="n">
        <f aca="false">ROUND(F1407*G1407,2)</f>
        <v>48.4</v>
      </c>
      <c r="J1407" s="19" t="n">
        <f aca="false">ROUND(F1407*H1407,2)</f>
        <v>33.36</v>
      </c>
      <c r="K1407" s="19" t="n">
        <f aca="false">INDEX(Pricebook!$L$2:$L$1401,MATCH(D1407,Pricebook!$A$2:$A$1401,0))</f>
        <v>26.15</v>
      </c>
      <c r="L1407" s="19" t="n">
        <f aca="false">ROUND(F1407*K1407,2)</f>
        <v>52.3</v>
      </c>
      <c r="M1407" s="24" t="n">
        <f aca="false">DATE(YEAR(C1407),MONTH(C1407),1)</f>
        <v>46113</v>
      </c>
    </row>
    <row r="1408" customFormat="false" ht="15" hidden="false" customHeight="false" outlineLevel="0" collapsed="false">
      <c r="A1408" s="21" t="s">
        <v>3224</v>
      </c>
      <c r="B1408" s="21" t="s">
        <v>3225</v>
      </c>
      <c r="C1408" s="23" t="n">
        <v>46135</v>
      </c>
      <c r="D1408" s="21" t="s">
        <v>322</v>
      </c>
      <c r="E1408" s="21" t="s">
        <v>108</v>
      </c>
      <c r="F1408" s="12" t="n">
        <v>3</v>
      </c>
      <c r="G1408" s="19" t="n">
        <v>9.05</v>
      </c>
      <c r="H1408" s="19" t="n">
        <v>6.47</v>
      </c>
      <c r="I1408" s="19" t="n">
        <f aca="false">ROUND(F1408*G1408,2)</f>
        <v>27.15</v>
      </c>
      <c r="J1408" s="19" t="n">
        <f aca="false">ROUND(F1408*H1408,2)</f>
        <v>19.41</v>
      </c>
      <c r="K1408" s="19" t="n">
        <f aca="false">INDEX(Pricebook!$L$2:$L$1401,MATCH(D1408,Pricebook!$A$2:$A$1401,0))</f>
        <v>9.8</v>
      </c>
      <c r="L1408" s="19" t="n">
        <f aca="false">ROUND(F1408*K1408,2)</f>
        <v>29.4</v>
      </c>
      <c r="M1408" s="24" t="n">
        <f aca="false">DATE(YEAR(C1408),MONTH(C1408),1)</f>
        <v>46113</v>
      </c>
    </row>
    <row r="1409" customFormat="false" ht="15" hidden="false" customHeight="false" outlineLevel="0" collapsed="false">
      <c r="A1409" s="21" t="s">
        <v>3224</v>
      </c>
      <c r="B1409" s="21" t="s">
        <v>3225</v>
      </c>
      <c r="C1409" s="23" t="n">
        <v>46135</v>
      </c>
      <c r="D1409" s="21" t="s">
        <v>2539</v>
      </c>
      <c r="E1409" s="21" t="s">
        <v>2466</v>
      </c>
      <c r="F1409" s="12" t="n">
        <v>1</v>
      </c>
      <c r="G1409" s="19" t="n">
        <v>92.1</v>
      </c>
      <c r="H1409" s="19" t="n">
        <v>55.73</v>
      </c>
      <c r="I1409" s="19" t="n">
        <f aca="false">ROUND(F1409*G1409,2)</f>
        <v>92.1</v>
      </c>
      <c r="J1409" s="19" t="n">
        <f aca="false">ROUND(F1409*H1409,2)</f>
        <v>55.73</v>
      </c>
      <c r="K1409" s="19" t="n">
        <f aca="false">INDEX(Pricebook!$L$2:$L$1401,MATCH(D1409,Pricebook!$A$2:$A$1401,0))</f>
        <v>95.25</v>
      </c>
      <c r="L1409" s="19" t="n">
        <f aca="false">ROUND(F1409*K1409,2)</f>
        <v>95.25</v>
      </c>
      <c r="M1409" s="24" t="n">
        <f aca="false">DATE(YEAR(C1409),MONTH(C1409),1)</f>
        <v>46113</v>
      </c>
    </row>
    <row r="1410" customFormat="false" ht="15" hidden="false" customHeight="false" outlineLevel="0" collapsed="false">
      <c r="A1410" s="21" t="s">
        <v>3224</v>
      </c>
      <c r="B1410" s="21" t="s">
        <v>3225</v>
      </c>
      <c r="C1410" s="23" t="n">
        <v>46135</v>
      </c>
      <c r="D1410" s="21" t="s">
        <v>599</v>
      </c>
      <c r="E1410" s="21" t="s">
        <v>366</v>
      </c>
      <c r="F1410" s="12" t="n">
        <v>5</v>
      </c>
      <c r="G1410" s="19" t="n">
        <v>14.2</v>
      </c>
      <c r="H1410" s="19" t="n">
        <v>9.83</v>
      </c>
      <c r="I1410" s="19" t="n">
        <f aca="false">ROUND(F1410*G1410,2)</f>
        <v>71</v>
      </c>
      <c r="J1410" s="19" t="n">
        <f aca="false">ROUND(F1410*H1410,2)</f>
        <v>49.15</v>
      </c>
      <c r="K1410" s="19" t="n">
        <f aca="false">INDEX(Pricebook!$L$2:$L$1401,MATCH(D1410,Pricebook!$A$2:$A$1401,0))</f>
        <v>15.45</v>
      </c>
      <c r="L1410" s="19" t="n">
        <f aca="false">ROUND(F1410*K1410,2)</f>
        <v>77.25</v>
      </c>
      <c r="M1410" s="24" t="n">
        <f aca="false">DATE(YEAR(C1410),MONTH(C1410),1)</f>
        <v>46113</v>
      </c>
    </row>
    <row r="1411" customFormat="false" ht="15" hidden="false" customHeight="false" outlineLevel="0" collapsed="false">
      <c r="A1411" s="21" t="s">
        <v>3224</v>
      </c>
      <c r="B1411" s="21" t="s">
        <v>3225</v>
      </c>
      <c r="C1411" s="23" t="n">
        <v>46135</v>
      </c>
      <c r="D1411" s="21" t="s">
        <v>2537</v>
      </c>
      <c r="E1411" s="21" t="s">
        <v>2466</v>
      </c>
      <c r="F1411" s="12" t="n">
        <v>2</v>
      </c>
      <c r="G1411" s="19" t="n">
        <v>38.35</v>
      </c>
      <c r="H1411" s="19" t="n">
        <v>25.74</v>
      </c>
      <c r="I1411" s="19" t="n">
        <f aca="false">ROUND(F1411*G1411,2)</f>
        <v>76.7</v>
      </c>
      <c r="J1411" s="19" t="n">
        <f aca="false">ROUND(F1411*H1411,2)</f>
        <v>51.48</v>
      </c>
      <c r="K1411" s="19" t="n">
        <f aca="false">INDEX(Pricebook!$L$2:$L$1401,MATCH(D1411,Pricebook!$A$2:$A$1401,0))</f>
        <v>40</v>
      </c>
      <c r="L1411" s="19" t="n">
        <f aca="false">ROUND(F1411*K1411,2)</f>
        <v>80</v>
      </c>
      <c r="M1411" s="24" t="n">
        <f aca="false">DATE(YEAR(C1411),MONTH(C1411),1)</f>
        <v>46113</v>
      </c>
    </row>
    <row r="1412" customFormat="false" ht="15" hidden="false" customHeight="false" outlineLevel="0" collapsed="false">
      <c r="A1412" s="21" t="s">
        <v>3224</v>
      </c>
      <c r="B1412" s="21" t="s">
        <v>3225</v>
      </c>
      <c r="C1412" s="23" t="n">
        <v>46135</v>
      </c>
      <c r="D1412" s="21" t="s">
        <v>1204</v>
      </c>
      <c r="E1412" s="21" t="s">
        <v>971</v>
      </c>
      <c r="F1412" s="12" t="n">
        <v>2</v>
      </c>
      <c r="G1412" s="19" t="n">
        <v>16.6</v>
      </c>
      <c r="H1412" s="19" t="n">
        <v>12.21</v>
      </c>
      <c r="I1412" s="19" t="n">
        <f aca="false">ROUND(F1412*G1412,2)</f>
        <v>33.2</v>
      </c>
      <c r="J1412" s="19" t="n">
        <f aca="false">ROUND(F1412*H1412,2)</f>
        <v>24.42</v>
      </c>
      <c r="K1412" s="19" t="n">
        <f aca="false">INDEX(Pricebook!$L$2:$L$1401,MATCH(D1412,Pricebook!$A$2:$A$1401,0))</f>
        <v>19.25</v>
      </c>
      <c r="L1412" s="19" t="n">
        <f aca="false">ROUND(F1412*K1412,2)</f>
        <v>38.5</v>
      </c>
      <c r="M1412" s="24" t="n">
        <f aca="false">DATE(YEAR(C1412),MONTH(C1412),1)</f>
        <v>46113</v>
      </c>
    </row>
    <row r="1413" customFormat="false" ht="15" hidden="false" customHeight="false" outlineLevel="0" collapsed="false">
      <c r="A1413" s="21" t="s">
        <v>3224</v>
      </c>
      <c r="B1413" s="21" t="s">
        <v>3225</v>
      </c>
      <c r="C1413" s="23" t="n">
        <v>46135</v>
      </c>
      <c r="D1413" s="21" t="s">
        <v>294</v>
      </c>
      <c r="E1413" s="21" t="s">
        <v>108</v>
      </c>
      <c r="F1413" s="12" t="n">
        <v>3</v>
      </c>
      <c r="G1413" s="19" t="n">
        <v>26</v>
      </c>
      <c r="H1413" s="19" t="n">
        <v>20.99</v>
      </c>
      <c r="I1413" s="19" t="n">
        <f aca="false">ROUND(F1413*G1413,2)</f>
        <v>78</v>
      </c>
      <c r="J1413" s="19" t="n">
        <f aca="false">ROUND(F1413*H1413,2)</f>
        <v>62.97</v>
      </c>
      <c r="K1413" s="19" t="n">
        <f aca="false">INDEX(Pricebook!$L$2:$L$1401,MATCH(D1413,Pricebook!$A$2:$A$1401,0))</f>
        <v>28.45</v>
      </c>
      <c r="L1413" s="19" t="n">
        <f aca="false">ROUND(F1413*K1413,2)</f>
        <v>85.35</v>
      </c>
      <c r="M1413" s="24" t="n">
        <f aca="false">DATE(YEAR(C1413),MONTH(C1413),1)</f>
        <v>46113</v>
      </c>
    </row>
    <row r="1414" customFormat="false" ht="15" hidden="false" customHeight="false" outlineLevel="0" collapsed="false">
      <c r="A1414" s="21" t="s">
        <v>3226</v>
      </c>
      <c r="B1414" s="21" t="s">
        <v>3013</v>
      </c>
      <c r="C1414" s="23" t="n">
        <v>46135</v>
      </c>
      <c r="D1414" s="21" t="s">
        <v>2553</v>
      </c>
      <c r="E1414" s="21" t="s">
        <v>2466</v>
      </c>
      <c r="F1414" s="12" t="n">
        <v>2</v>
      </c>
      <c r="G1414" s="19" t="n">
        <v>85.3</v>
      </c>
      <c r="H1414" s="19" t="n">
        <v>59.48</v>
      </c>
      <c r="I1414" s="19" t="n">
        <f aca="false">ROUND(F1414*G1414,2)</f>
        <v>170.6</v>
      </c>
      <c r="J1414" s="19" t="n">
        <f aca="false">ROUND(F1414*H1414,2)</f>
        <v>118.96</v>
      </c>
      <c r="K1414" s="19" t="n">
        <f aca="false">INDEX(Pricebook!$L$2:$L$1401,MATCH(D1414,Pricebook!$A$2:$A$1401,0))</f>
        <v>89.7</v>
      </c>
      <c r="L1414" s="19" t="n">
        <f aca="false">ROUND(F1414*K1414,2)</f>
        <v>179.4</v>
      </c>
      <c r="M1414" s="24" t="n">
        <f aca="false">DATE(YEAR(C1414),MONTH(C1414),1)</f>
        <v>46113</v>
      </c>
    </row>
    <row r="1415" customFormat="false" ht="15" hidden="false" customHeight="false" outlineLevel="0" collapsed="false">
      <c r="A1415" s="21" t="s">
        <v>3226</v>
      </c>
      <c r="B1415" s="21" t="s">
        <v>3013</v>
      </c>
      <c r="C1415" s="23" t="n">
        <v>46135</v>
      </c>
      <c r="D1415" s="21" t="s">
        <v>531</v>
      </c>
      <c r="E1415" s="21" t="s">
        <v>366</v>
      </c>
      <c r="F1415" s="12" t="n">
        <v>2</v>
      </c>
      <c r="G1415" s="19" t="n">
        <v>8.7</v>
      </c>
      <c r="H1415" s="19" t="n">
        <v>5.96</v>
      </c>
      <c r="I1415" s="19" t="n">
        <f aca="false">ROUND(F1415*G1415,2)</f>
        <v>17.4</v>
      </c>
      <c r="J1415" s="19" t="n">
        <f aca="false">ROUND(F1415*H1415,2)</f>
        <v>11.92</v>
      </c>
      <c r="K1415" s="19" t="n">
        <f aca="false">INDEX(Pricebook!$L$2:$L$1401,MATCH(D1415,Pricebook!$A$2:$A$1401,0))</f>
        <v>9.35</v>
      </c>
      <c r="L1415" s="19" t="n">
        <f aca="false">ROUND(F1415*K1415,2)</f>
        <v>18.7</v>
      </c>
      <c r="M1415" s="24" t="n">
        <f aca="false">DATE(YEAR(C1415),MONTH(C1415),1)</f>
        <v>46113</v>
      </c>
    </row>
    <row r="1416" customFormat="false" ht="15" hidden="false" customHeight="false" outlineLevel="0" collapsed="false">
      <c r="A1416" s="21" t="s">
        <v>3226</v>
      </c>
      <c r="B1416" s="21" t="s">
        <v>3013</v>
      </c>
      <c r="C1416" s="23" t="n">
        <v>46135</v>
      </c>
      <c r="D1416" s="21" t="s">
        <v>2838</v>
      </c>
      <c r="E1416" s="21" t="s">
        <v>2748</v>
      </c>
      <c r="F1416" s="12" t="n">
        <v>6</v>
      </c>
      <c r="G1416" s="19" t="n">
        <v>11.1</v>
      </c>
      <c r="H1416" s="19" t="n">
        <v>6.24</v>
      </c>
      <c r="I1416" s="19" t="n">
        <f aca="false">ROUND(F1416*G1416,2)</f>
        <v>66.6</v>
      </c>
      <c r="J1416" s="19" t="n">
        <f aca="false">ROUND(F1416*H1416,2)</f>
        <v>37.44</v>
      </c>
      <c r="K1416" s="19" t="n">
        <f aca="false">INDEX(Pricebook!$L$2:$L$1401,MATCH(D1416,Pricebook!$A$2:$A$1401,0))</f>
        <v>12.05</v>
      </c>
      <c r="L1416" s="19" t="n">
        <f aca="false">ROUND(F1416*K1416,2)</f>
        <v>72.3</v>
      </c>
      <c r="M1416" s="24" t="n">
        <f aca="false">DATE(YEAR(C1416),MONTH(C1416),1)</f>
        <v>46113</v>
      </c>
    </row>
    <row r="1417" customFormat="false" ht="15" hidden="false" customHeight="false" outlineLevel="0" collapsed="false">
      <c r="A1417" s="21" t="s">
        <v>3226</v>
      </c>
      <c r="B1417" s="21" t="s">
        <v>3013</v>
      </c>
      <c r="C1417" s="23" t="n">
        <v>46135</v>
      </c>
      <c r="D1417" s="21" t="s">
        <v>2543</v>
      </c>
      <c r="E1417" s="21" t="s">
        <v>2466</v>
      </c>
      <c r="F1417" s="12" t="n">
        <v>1</v>
      </c>
      <c r="G1417" s="19" t="n">
        <v>26.85</v>
      </c>
      <c r="H1417" s="19" t="n">
        <v>16.16</v>
      </c>
      <c r="I1417" s="19" t="n">
        <f aca="false">ROUND(F1417*G1417,2)</f>
        <v>26.85</v>
      </c>
      <c r="J1417" s="19" t="n">
        <f aca="false">ROUND(F1417*H1417,2)</f>
        <v>16.16</v>
      </c>
      <c r="K1417" s="19" t="n">
        <f aca="false">INDEX(Pricebook!$L$2:$L$1401,MATCH(D1417,Pricebook!$A$2:$A$1401,0))</f>
        <v>27.6</v>
      </c>
      <c r="L1417" s="19" t="n">
        <f aca="false">ROUND(F1417*K1417,2)</f>
        <v>27.6</v>
      </c>
      <c r="M1417" s="24" t="n">
        <f aca="false">DATE(YEAR(C1417),MONTH(C1417),1)</f>
        <v>46113</v>
      </c>
    </row>
    <row r="1418" customFormat="false" ht="15" hidden="false" customHeight="false" outlineLevel="0" collapsed="false">
      <c r="A1418" s="21" t="s">
        <v>3226</v>
      </c>
      <c r="B1418" s="21" t="s">
        <v>3013</v>
      </c>
      <c r="C1418" s="23" t="n">
        <v>46135</v>
      </c>
      <c r="D1418" s="21" t="s">
        <v>727</v>
      </c>
      <c r="E1418" s="21" t="s">
        <v>366</v>
      </c>
      <c r="F1418" s="12" t="n">
        <v>2</v>
      </c>
      <c r="G1418" s="19" t="n">
        <v>40.6</v>
      </c>
      <c r="H1418" s="19" t="n">
        <v>28.06</v>
      </c>
      <c r="I1418" s="19" t="n">
        <f aca="false">ROUND(F1418*G1418,2)</f>
        <v>81.2</v>
      </c>
      <c r="J1418" s="19" t="n">
        <f aca="false">ROUND(F1418*H1418,2)</f>
        <v>56.12</v>
      </c>
      <c r="K1418" s="19" t="n">
        <f aca="false">INDEX(Pricebook!$L$2:$L$1401,MATCH(D1418,Pricebook!$A$2:$A$1401,0))</f>
        <v>44</v>
      </c>
      <c r="L1418" s="19" t="n">
        <f aca="false">ROUND(F1418*K1418,2)</f>
        <v>88</v>
      </c>
      <c r="M1418" s="24" t="n">
        <f aca="false">DATE(YEAR(C1418),MONTH(C1418),1)</f>
        <v>46113</v>
      </c>
    </row>
    <row r="1419" customFormat="false" ht="15" hidden="false" customHeight="false" outlineLevel="0" collapsed="false">
      <c r="A1419" s="21" t="s">
        <v>3226</v>
      </c>
      <c r="B1419" s="21" t="s">
        <v>3013</v>
      </c>
      <c r="C1419" s="23" t="n">
        <v>46135</v>
      </c>
      <c r="D1419" s="21" t="s">
        <v>2581</v>
      </c>
      <c r="E1419" s="21" t="s">
        <v>2466</v>
      </c>
      <c r="F1419" s="12" t="n">
        <v>4</v>
      </c>
      <c r="G1419" s="19" t="n">
        <v>8.55</v>
      </c>
      <c r="H1419" s="19" t="n">
        <v>5.22</v>
      </c>
      <c r="I1419" s="19" t="n">
        <f aca="false">ROUND(F1419*G1419,2)</f>
        <v>34.2</v>
      </c>
      <c r="J1419" s="19" t="n">
        <f aca="false">ROUND(F1419*H1419,2)</f>
        <v>20.88</v>
      </c>
      <c r="K1419" s="19" t="n">
        <f aca="false">INDEX(Pricebook!$L$2:$L$1401,MATCH(D1419,Pricebook!$A$2:$A$1401,0))</f>
        <v>8.95</v>
      </c>
      <c r="L1419" s="19" t="n">
        <f aca="false">ROUND(F1419*K1419,2)</f>
        <v>35.8</v>
      </c>
      <c r="M1419" s="24" t="n">
        <f aca="false">DATE(YEAR(C1419),MONTH(C1419),1)</f>
        <v>46113</v>
      </c>
    </row>
    <row r="1420" customFormat="false" ht="15" hidden="false" customHeight="false" outlineLevel="0" collapsed="false">
      <c r="A1420" s="21" t="s">
        <v>3226</v>
      </c>
      <c r="B1420" s="21" t="s">
        <v>3013</v>
      </c>
      <c r="C1420" s="23" t="n">
        <v>46135</v>
      </c>
      <c r="D1420" s="21" t="s">
        <v>2926</v>
      </c>
      <c r="E1420" s="21" t="s">
        <v>2748</v>
      </c>
      <c r="F1420" s="12" t="n">
        <v>10</v>
      </c>
      <c r="G1420" s="19" t="n">
        <v>5.9</v>
      </c>
      <c r="H1420" s="19" t="n">
        <v>3.33</v>
      </c>
      <c r="I1420" s="19" t="n">
        <f aca="false">ROUND(F1420*G1420,2)</f>
        <v>59</v>
      </c>
      <c r="J1420" s="19" t="n">
        <f aca="false">ROUND(F1420*H1420,2)</f>
        <v>33.3</v>
      </c>
      <c r="K1420" s="19" t="n">
        <f aca="false">INDEX(Pricebook!$L$2:$L$1401,MATCH(D1420,Pricebook!$A$2:$A$1401,0))</f>
        <v>6.45</v>
      </c>
      <c r="L1420" s="19" t="n">
        <f aca="false">ROUND(F1420*K1420,2)</f>
        <v>64.5</v>
      </c>
      <c r="M1420" s="24" t="n">
        <f aca="false">DATE(YEAR(C1420),MONTH(C1420),1)</f>
        <v>46113</v>
      </c>
    </row>
    <row r="1421" customFormat="false" ht="15" hidden="false" customHeight="false" outlineLevel="0" collapsed="false">
      <c r="A1421" s="21" t="s">
        <v>3226</v>
      </c>
      <c r="B1421" s="21" t="s">
        <v>3013</v>
      </c>
      <c r="C1421" s="23" t="n">
        <v>46135</v>
      </c>
      <c r="D1421" s="21" t="s">
        <v>709</v>
      </c>
      <c r="E1421" s="21" t="s">
        <v>366</v>
      </c>
      <c r="F1421" s="12" t="n">
        <v>1</v>
      </c>
      <c r="G1421" s="19" t="n">
        <v>62.5</v>
      </c>
      <c r="H1421" s="19" t="n">
        <v>43.05</v>
      </c>
      <c r="I1421" s="19" t="n">
        <f aca="false">ROUND(F1421*G1421,2)</f>
        <v>62.5</v>
      </c>
      <c r="J1421" s="19" t="n">
        <f aca="false">ROUND(F1421*H1421,2)</f>
        <v>43.05</v>
      </c>
      <c r="K1421" s="19" t="n">
        <f aca="false">INDEX(Pricebook!$L$2:$L$1401,MATCH(D1421,Pricebook!$A$2:$A$1401,0))</f>
        <v>67.55</v>
      </c>
      <c r="L1421" s="19" t="n">
        <f aca="false">ROUND(F1421*K1421,2)</f>
        <v>67.55</v>
      </c>
      <c r="M1421" s="24" t="n">
        <f aca="false">DATE(YEAR(C1421),MONTH(C1421),1)</f>
        <v>46113</v>
      </c>
    </row>
    <row r="1422" customFormat="false" ht="15" hidden="false" customHeight="false" outlineLevel="0" collapsed="false">
      <c r="A1422" s="21" t="s">
        <v>3226</v>
      </c>
      <c r="B1422" s="21" t="s">
        <v>3013</v>
      </c>
      <c r="C1422" s="23" t="n">
        <v>46135</v>
      </c>
      <c r="D1422" s="21" t="s">
        <v>2565</v>
      </c>
      <c r="E1422" s="21" t="s">
        <v>2466</v>
      </c>
      <c r="F1422" s="12" t="n">
        <v>6</v>
      </c>
      <c r="G1422" s="19" t="n">
        <v>94.5</v>
      </c>
      <c r="H1422" s="19" t="n">
        <v>57</v>
      </c>
      <c r="I1422" s="19" t="n">
        <f aca="false">ROUND(F1422*G1422,2)</f>
        <v>567</v>
      </c>
      <c r="J1422" s="19" t="n">
        <f aca="false">ROUND(F1422*H1422,2)</f>
        <v>342</v>
      </c>
      <c r="K1422" s="19" t="n">
        <f aca="false">INDEX(Pricebook!$L$2:$L$1401,MATCH(D1422,Pricebook!$A$2:$A$1401,0))</f>
        <v>97.4</v>
      </c>
      <c r="L1422" s="19" t="n">
        <f aca="false">ROUND(F1422*K1422,2)</f>
        <v>584.4</v>
      </c>
      <c r="M1422" s="24" t="n">
        <f aca="false">DATE(YEAR(C1422),MONTH(C1422),1)</f>
        <v>46113</v>
      </c>
    </row>
    <row r="1423" customFormat="false" ht="15" hidden="false" customHeight="false" outlineLevel="0" collapsed="false">
      <c r="A1423" s="21" t="s">
        <v>3226</v>
      </c>
      <c r="B1423" s="21" t="s">
        <v>3013</v>
      </c>
      <c r="C1423" s="23" t="n">
        <v>46135</v>
      </c>
      <c r="D1423" s="21" t="s">
        <v>2768</v>
      </c>
      <c r="E1423" s="21" t="s">
        <v>2748</v>
      </c>
      <c r="F1423" s="12" t="n">
        <v>2</v>
      </c>
      <c r="G1423" s="19" t="n">
        <v>15.5</v>
      </c>
      <c r="H1423" s="19" t="n">
        <v>8.73</v>
      </c>
      <c r="I1423" s="19" t="n">
        <f aca="false">ROUND(F1423*G1423,2)</f>
        <v>31</v>
      </c>
      <c r="J1423" s="19" t="n">
        <f aca="false">ROUND(F1423*H1423,2)</f>
        <v>17.46</v>
      </c>
      <c r="K1423" s="19" t="n">
        <f aca="false">INDEX(Pricebook!$L$2:$L$1401,MATCH(D1423,Pricebook!$A$2:$A$1401,0))</f>
        <v>16.9</v>
      </c>
      <c r="L1423" s="19" t="n">
        <f aca="false">ROUND(F1423*K1423,2)</f>
        <v>33.8</v>
      </c>
      <c r="M1423" s="24" t="n">
        <f aca="false">DATE(YEAR(C1423),MONTH(C1423),1)</f>
        <v>46113</v>
      </c>
    </row>
    <row r="1424" customFormat="false" ht="15" hidden="false" customHeight="false" outlineLevel="0" collapsed="false">
      <c r="A1424" s="21" t="s">
        <v>3226</v>
      </c>
      <c r="B1424" s="21" t="s">
        <v>3013</v>
      </c>
      <c r="C1424" s="23" t="n">
        <v>46135</v>
      </c>
      <c r="D1424" s="21" t="s">
        <v>513</v>
      </c>
      <c r="E1424" s="21" t="s">
        <v>366</v>
      </c>
      <c r="F1424" s="12" t="n">
        <v>2</v>
      </c>
      <c r="G1424" s="19" t="n">
        <v>20.9</v>
      </c>
      <c r="H1424" s="19" t="n">
        <v>14.44</v>
      </c>
      <c r="I1424" s="19" t="n">
        <f aca="false">ROUND(F1424*G1424,2)</f>
        <v>41.8</v>
      </c>
      <c r="J1424" s="19" t="n">
        <f aca="false">ROUND(F1424*H1424,2)</f>
        <v>28.88</v>
      </c>
      <c r="K1424" s="19" t="n">
        <f aca="false">INDEX(Pricebook!$L$2:$L$1401,MATCH(D1424,Pricebook!$A$2:$A$1401,0))</f>
        <v>22.65</v>
      </c>
      <c r="L1424" s="19" t="n">
        <f aca="false">ROUND(F1424*K1424,2)</f>
        <v>45.3</v>
      </c>
      <c r="M1424" s="24" t="n">
        <f aca="false">DATE(YEAR(C1424),MONTH(C1424),1)</f>
        <v>46113</v>
      </c>
    </row>
    <row r="1425" customFormat="false" ht="15" hidden="false" customHeight="false" outlineLevel="0" collapsed="false">
      <c r="A1425" s="21" t="s">
        <v>3226</v>
      </c>
      <c r="B1425" s="21" t="s">
        <v>3013</v>
      </c>
      <c r="C1425" s="23" t="n">
        <v>46135</v>
      </c>
      <c r="D1425" s="21" t="s">
        <v>2882</v>
      </c>
      <c r="E1425" s="21" t="s">
        <v>2748</v>
      </c>
      <c r="F1425" s="12" t="n">
        <v>10</v>
      </c>
      <c r="G1425" s="19" t="n">
        <v>4</v>
      </c>
      <c r="H1425" s="19" t="n">
        <v>2.25</v>
      </c>
      <c r="I1425" s="19" t="n">
        <f aca="false">ROUND(F1425*G1425,2)</f>
        <v>40</v>
      </c>
      <c r="J1425" s="19" t="n">
        <f aca="false">ROUND(F1425*H1425,2)</f>
        <v>22.5</v>
      </c>
      <c r="K1425" s="19" t="n">
        <f aca="false">INDEX(Pricebook!$L$2:$L$1401,MATCH(D1425,Pricebook!$A$2:$A$1401,0))</f>
        <v>4.35</v>
      </c>
      <c r="L1425" s="19" t="n">
        <f aca="false">ROUND(F1425*K1425,2)</f>
        <v>43.5</v>
      </c>
      <c r="M1425" s="24" t="n">
        <f aca="false">DATE(YEAR(C1425),MONTH(C1425),1)</f>
        <v>46113</v>
      </c>
    </row>
    <row r="1426" customFormat="false" ht="15" hidden="false" customHeight="false" outlineLevel="0" collapsed="false">
      <c r="A1426" s="21" t="s">
        <v>3226</v>
      </c>
      <c r="B1426" s="21" t="s">
        <v>3013</v>
      </c>
      <c r="C1426" s="23" t="n">
        <v>46135</v>
      </c>
      <c r="D1426" s="21" t="s">
        <v>2906</v>
      </c>
      <c r="E1426" s="21" t="s">
        <v>2748</v>
      </c>
      <c r="F1426" s="12" t="n">
        <v>8</v>
      </c>
      <c r="G1426" s="19" t="n">
        <v>2.95</v>
      </c>
      <c r="H1426" s="19" t="n">
        <v>1.67</v>
      </c>
      <c r="I1426" s="19" t="n">
        <f aca="false">ROUND(F1426*G1426,2)</f>
        <v>23.6</v>
      </c>
      <c r="J1426" s="19" t="n">
        <f aca="false">ROUND(F1426*H1426,2)</f>
        <v>13.36</v>
      </c>
      <c r="K1426" s="19" t="n">
        <f aca="false">INDEX(Pricebook!$L$2:$L$1401,MATCH(D1426,Pricebook!$A$2:$A$1401,0))</f>
        <v>3.25</v>
      </c>
      <c r="L1426" s="19" t="n">
        <f aca="false">ROUND(F1426*K1426,2)</f>
        <v>26</v>
      </c>
      <c r="M1426" s="24" t="n">
        <f aca="false">DATE(YEAR(C1426),MONTH(C1426),1)</f>
        <v>46113</v>
      </c>
    </row>
    <row r="1427" customFormat="false" ht="15" hidden="false" customHeight="false" outlineLevel="0" collapsed="false">
      <c r="A1427" s="21" t="s">
        <v>3226</v>
      </c>
      <c r="B1427" s="21" t="s">
        <v>3013</v>
      </c>
      <c r="C1427" s="23" t="n">
        <v>46135</v>
      </c>
      <c r="D1427" s="21" t="s">
        <v>438</v>
      </c>
      <c r="E1427" s="21" t="s">
        <v>366</v>
      </c>
      <c r="F1427" s="12" t="n">
        <v>5</v>
      </c>
      <c r="G1427" s="19" t="n">
        <v>24.2</v>
      </c>
      <c r="H1427" s="19" t="n">
        <v>16.78</v>
      </c>
      <c r="I1427" s="19" t="n">
        <f aca="false">ROUND(F1427*G1427,2)</f>
        <v>121</v>
      </c>
      <c r="J1427" s="19" t="n">
        <f aca="false">ROUND(F1427*H1427,2)</f>
        <v>83.9</v>
      </c>
      <c r="K1427" s="19" t="n">
        <f aca="false">INDEX(Pricebook!$L$2:$L$1401,MATCH(D1427,Pricebook!$A$2:$A$1401,0))</f>
        <v>26.35</v>
      </c>
      <c r="L1427" s="19" t="n">
        <f aca="false">ROUND(F1427*K1427,2)</f>
        <v>131.75</v>
      </c>
      <c r="M1427" s="24" t="n">
        <f aca="false">DATE(YEAR(C1427),MONTH(C1427),1)</f>
        <v>46113</v>
      </c>
    </row>
    <row r="1428" customFormat="false" ht="15" hidden="false" customHeight="false" outlineLevel="0" collapsed="false">
      <c r="A1428" s="21" t="s">
        <v>3226</v>
      </c>
      <c r="B1428" s="21" t="s">
        <v>3013</v>
      </c>
      <c r="C1428" s="23" t="n">
        <v>46135</v>
      </c>
      <c r="D1428" s="21" t="s">
        <v>422</v>
      </c>
      <c r="E1428" s="21" t="s">
        <v>366</v>
      </c>
      <c r="F1428" s="12" t="n">
        <v>3</v>
      </c>
      <c r="G1428" s="19" t="n">
        <v>16.1</v>
      </c>
      <c r="H1428" s="19" t="n">
        <v>12.07</v>
      </c>
      <c r="I1428" s="19" t="n">
        <f aca="false">ROUND(F1428*G1428,2)</f>
        <v>48.3</v>
      </c>
      <c r="J1428" s="19" t="n">
        <f aca="false">ROUND(F1428*H1428,2)</f>
        <v>36.21</v>
      </c>
      <c r="K1428" s="19" t="n">
        <f aca="false">INDEX(Pricebook!$L$2:$L$1401,MATCH(D1428,Pricebook!$A$2:$A$1401,0))</f>
        <v>17.15</v>
      </c>
      <c r="L1428" s="19" t="n">
        <f aca="false">ROUND(F1428*K1428,2)</f>
        <v>51.45</v>
      </c>
      <c r="M1428" s="24" t="n">
        <f aca="false">DATE(YEAR(C1428),MONTH(C1428),1)</f>
        <v>46113</v>
      </c>
    </row>
    <row r="1429" customFormat="false" ht="15" hidden="false" customHeight="false" outlineLevel="0" collapsed="false">
      <c r="A1429" s="21" t="s">
        <v>3226</v>
      </c>
      <c r="B1429" s="21" t="s">
        <v>3013</v>
      </c>
      <c r="C1429" s="23" t="n">
        <v>46135</v>
      </c>
      <c r="D1429" s="21" t="s">
        <v>811</v>
      </c>
      <c r="E1429" s="21" t="s">
        <v>366</v>
      </c>
      <c r="F1429" s="12" t="n">
        <v>3</v>
      </c>
      <c r="G1429" s="19" t="n">
        <v>54.95</v>
      </c>
      <c r="H1429" s="19" t="n">
        <v>37.61</v>
      </c>
      <c r="I1429" s="19" t="n">
        <f aca="false">ROUND(F1429*G1429,2)</f>
        <v>164.85</v>
      </c>
      <c r="J1429" s="19" t="n">
        <f aca="false">ROUND(F1429*H1429,2)</f>
        <v>112.83</v>
      </c>
      <c r="K1429" s="19" t="n">
        <f aca="false">INDEX(Pricebook!$L$2:$L$1401,MATCH(D1429,Pricebook!$A$2:$A$1401,0))</f>
        <v>59</v>
      </c>
      <c r="L1429" s="19" t="n">
        <f aca="false">ROUND(F1429*K1429,2)</f>
        <v>177</v>
      </c>
      <c r="M1429" s="24" t="n">
        <f aca="false">DATE(YEAR(C1429),MONTH(C1429),1)</f>
        <v>46113</v>
      </c>
    </row>
    <row r="1430" customFormat="false" ht="15" hidden="false" customHeight="false" outlineLevel="0" collapsed="false">
      <c r="A1430" s="21" t="s">
        <v>3226</v>
      </c>
      <c r="B1430" s="21" t="s">
        <v>3013</v>
      </c>
      <c r="C1430" s="23" t="n">
        <v>46135</v>
      </c>
      <c r="D1430" s="21" t="s">
        <v>2844</v>
      </c>
      <c r="E1430" s="21" t="s">
        <v>2748</v>
      </c>
      <c r="F1430" s="12" t="n">
        <v>6</v>
      </c>
      <c r="G1430" s="19" t="n">
        <v>4.6</v>
      </c>
      <c r="H1430" s="19" t="n">
        <v>2.6</v>
      </c>
      <c r="I1430" s="19" t="n">
        <f aca="false">ROUND(F1430*G1430,2)</f>
        <v>27.6</v>
      </c>
      <c r="J1430" s="19" t="n">
        <f aca="false">ROUND(F1430*H1430,2)</f>
        <v>15.6</v>
      </c>
      <c r="K1430" s="19" t="n">
        <f aca="false">INDEX(Pricebook!$L$2:$L$1401,MATCH(D1430,Pricebook!$A$2:$A$1401,0))</f>
        <v>5.05</v>
      </c>
      <c r="L1430" s="19" t="n">
        <f aca="false">ROUND(F1430*K1430,2)</f>
        <v>30.3</v>
      </c>
      <c r="M1430" s="24" t="n">
        <f aca="false">DATE(YEAR(C1430),MONTH(C1430),1)</f>
        <v>46113</v>
      </c>
    </row>
    <row r="1431" customFormat="false" ht="15" hidden="false" customHeight="false" outlineLevel="0" collapsed="false">
      <c r="A1431" s="21" t="s">
        <v>3227</v>
      </c>
      <c r="B1431" s="21" t="s">
        <v>3064</v>
      </c>
      <c r="C1431" s="23" t="n">
        <v>46135</v>
      </c>
      <c r="D1431" s="21" t="s">
        <v>737</v>
      </c>
      <c r="E1431" s="21" t="s">
        <v>366</v>
      </c>
      <c r="F1431" s="12" t="n">
        <v>2</v>
      </c>
      <c r="G1431" s="19" t="n">
        <v>11.45</v>
      </c>
      <c r="H1431" s="19" t="n">
        <v>7.83</v>
      </c>
      <c r="I1431" s="19" t="n">
        <f aca="false">ROUND(F1431*G1431,2)</f>
        <v>22.9</v>
      </c>
      <c r="J1431" s="19" t="n">
        <f aca="false">ROUND(F1431*H1431,2)</f>
        <v>15.66</v>
      </c>
      <c r="K1431" s="19" t="n">
        <f aca="false">INDEX(Pricebook!$L$2:$L$1401,MATCH(D1431,Pricebook!$A$2:$A$1401,0))</f>
        <v>12.3</v>
      </c>
      <c r="L1431" s="19" t="n">
        <f aca="false">ROUND(F1431*K1431,2)</f>
        <v>24.6</v>
      </c>
      <c r="M1431" s="24" t="n">
        <f aca="false">DATE(YEAR(C1431),MONTH(C1431),1)</f>
        <v>46113</v>
      </c>
    </row>
    <row r="1432" customFormat="false" ht="15" hidden="false" customHeight="false" outlineLevel="0" collapsed="false">
      <c r="A1432" s="21" t="s">
        <v>3227</v>
      </c>
      <c r="B1432" s="21" t="s">
        <v>3064</v>
      </c>
      <c r="C1432" s="23" t="n">
        <v>46135</v>
      </c>
      <c r="D1432" s="21" t="s">
        <v>2483</v>
      </c>
      <c r="E1432" s="21" t="s">
        <v>2466</v>
      </c>
      <c r="F1432" s="12" t="n">
        <v>2</v>
      </c>
      <c r="G1432" s="19" t="n">
        <v>220.5</v>
      </c>
      <c r="H1432" s="19" t="n">
        <v>133.17</v>
      </c>
      <c r="I1432" s="19" t="n">
        <f aca="false">ROUND(F1432*G1432,2)</f>
        <v>441</v>
      </c>
      <c r="J1432" s="19" t="n">
        <f aca="false">ROUND(F1432*H1432,2)</f>
        <v>266.34</v>
      </c>
      <c r="K1432" s="19" t="n">
        <f aca="false">INDEX(Pricebook!$L$2:$L$1401,MATCH(D1432,Pricebook!$A$2:$A$1401,0))</f>
        <v>227.55</v>
      </c>
      <c r="L1432" s="19" t="n">
        <f aca="false">ROUND(F1432*K1432,2)</f>
        <v>455.1</v>
      </c>
      <c r="M1432" s="24" t="n">
        <f aca="false">DATE(YEAR(C1432),MONTH(C1432),1)</f>
        <v>46113</v>
      </c>
    </row>
    <row r="1433" customFormat="false" ht="15" hidden="false" customHeight="false" outlineLevel="0" collapsed="false">
      <c r="A1433" s="21" t="s">
        <v>3227</v>
      </c>
      <c r="B1433" s="21" t="s">
        <v>3064</v>
      </c>
      <c r="C1433" s="23" t="n">
        <v>46135</v>
      </c>
      <c r="D1433" s="21" t="s">
        <v>513</v>
      </c>
      <c r="E1433" s="21" t="s">
        <v>366</v>
      </c>
      <c r="F1433" s="12" t="n">
        <v>1</v>
      </c>
      <c r="G1433" s="19" t="n">
        <v>20.9</v>
      </c>
      <c r="H1433" s="19" t="n">
        <v>14.44</v>
      </c>
      <c r="I1433" s="19" t="n">
        <f aca="false">ROUND(F1433*G1433,2)</f>
        <v>20.9</v>
      </c>
      <c r="J1433" s="19" t="n">
        <f aca="false">ROUND(F1433*H1433,2)</f>
        <v>14.44</v>
      </c>
      <c r="K1433" s="19" t="n">
        <f aca="false">INDEX(Pricebook!$L$2:$L$1401,MATCH(D1433,Pricebook!$A$2:$A$1401,0))</f>
        <v>22.65</v>
      </c>
      <c r="L1433" s="19" t="n">
        <f aca="false">ROUND(F1433*K1433,2)</f>
        <v>22.65</v>
      </c>
      <c r="M1433" s="24" t="n">
        <f aca="false">DATE(YEAR(C1433),MONTH(C1433),1)</f>
        <v>46113</v>
      </c>
    </row>
    <row r="1434" customFormat="false" ht="15" hidden="false" customHeight="false" outlineLevel="0" collapsed="false">
      <c r="A1434" s="21" t="s">
        <v>3227</v>
      </c>
      <c r="B1434" s="21" t="s">
        <v>3064</v>
      </c>
      <c r="C1434" s="23" t="n">
        <v>46135</v>
      </c>
      <c r="D1434" s="21" t="s">
        <v>371</v>
      </c>
      <c r="E1434" s="21" t="s">
        <v>366</v>
      </c>
      <c r="F1434" s="12" t="n">
        <v>1</v>
      </c>
      <c r="G1434" s="19" t="n">
        <v>9.75</v>
      </c>
      <c r="H1434" s="19" t="n">
        <v>7.23</v>
      </c>
      <c r="I1434" s="19" t="n">
        <f aca="false">ROUND(F1434*G1434,2)</f>
        <v>9.75</v>
      </c>
      <c r="J1434" s="19" t="n">
        <f aca="false">ROUND(F1434*H1434,2)</f>
        <v>7.23</v>
      </c>
      <c r="K1434" s="19" t="n">
        <f aca="false">INDEX(Pricebook!$L$2:$L$1401,MATCH(D1434,Pricebook!$A$2:$A$1401,0))</f>
        <v>10.6</v>
      </c>
      <c r="L1434" s="19" t="n">
        <f aca="false">ROUND(F1434*K1434,2)</f>
        <v>10.6</v>
      </c>
      <c r="M1434" s="24" t="n">
        <f aca="false">DATE(YEAR(C1434),MONTH(C1434),1)</f>
        <v>46113</v>
      </c>
    </row>
    <row r="1435" customFormat="false" ht="15" hidden="false" customHeight="false" outlineLevel="0" collapsed="false">
      <c r="A1435" s="21" t="s">
        <v>3227</v>
      </c>
      <c r="B1435" s="21" t="s">
        <v>3064</v>
      </c>
      <c r="C1435" s="23" t="n">
        <v>46135</v>
      </c>
      <c r="D1435" s="21" t="s">
        <v>2581</v>
      </c>
      <c r="E1435" s="21" t="s">
        <v>2466</v>
      </c>
      <c r="F1435" s="12" t="n">
        <v>5</v>
      </c>
      <c r="G1435" s="19" t="n">
        <v>8.55</v>
      </c>
      <c r="H1435" s="19" t="n">
        <v>5.22</v>
      </c>
      <c r="I1435" s="19" t="n">
        <f aca="false">ROUND(F1435*G1435,2)</f>
        <v>42.75</v>
      </c>
      <c r="J1435" s="19" t="n">
        <f aca="false">ROUND(F1435*H1435,2)</f>
        <v>26.1</v>
      </c>
      <c r="K1435" s="19" t="n">
        <f aca="false">INDEX(Pricebook!$L$2:$L$1401,MATCH(D1435,Pricebook!$A$2:$A$1401,0))</f>
        <v>8.95</v>
      </c>
      <c r="L1435" s="19" t="n">
        <f aca="false">ROUND(F1435*K1435,2)</f>
        <v>44.75</v>
      </c>
      <c r="M1435" s="24" t="n">
        <f aca="false">DATE(YEAR(C1435),MONTH(C1435),1)</f>
        <v>46113</v>
      </c>
    </row>
    <row r="1436" customFormat="false" ht="15" hidden="false" customHeight="false" outlineLevel="0" collapsed="false">
      <c r="A1436" s="21" t="s">
        <v>3227</v>
      </c>
      <c r="B1436" s="21" t="s">
        <v>3064</v>
      </c>
      <c r="C1436" s="23" t="n">
        <v>46135</v>
      </c>
      <c r="D1436" s="21" t="s">
        <v>2882</v>
      </c>
      <c r="E1436" s="21" t="s">
        <v>2748</v>
      </c>
      <c r="F1436" s="12" t="n">
        <v>5</v>
      </c>
      <c r="G1436" s="19" t="n">
        <v>4</v>
      </c>
      <c r="H1436" s="19" t="n">
        <v>2.25</v>
      </c>
      <c r="I1436" s="19" t="n">
        <f aca="false">ROUND(F1436*G1436,2)</f>
        <v>20</v>
      </c>
      <c r="J1436" s="19" t="n">
        <f aca="false">ROUND(F1436*H1436,2)</f>
        <v>11.25</v>
      </c>
      <c r="K1436" s="19" t="n">
        <f aca="false">INDEX(Pricebook!$L$2:$L$1401,MATCH(D1436,Pricebook!$A$2:$A$1401,0))</f>
        <v>4.35</v>
      </c>
      <c r="L1436" s="19" t="n">
        <f aca="false">ROUND(F1436*K1436,2)</f>
        <v>21.75</v>
      </c>
      <c r="M1436" s="24" t="n">
        <f aca="false">DATE(YEAR(C1436),MONTH(C1436),1)</f>
        <v>46113</v>
      </c>
    </row>
    <row r="1437" customFormat="false" ht="15" hidden="false" customHeight="false" outlineLevel="0" collapsed="false">
      <c r="A1437" s="21" t="s">
        <v>3227</v>
      </c>
      <c r="B1437" s="21" t="s">
        <v>3064</v>
      </c>
      <c r="C1437" s="23" t="n">
        <v>46135</v>
      </c>
      <c r="D1437" s="21" t="s">
        <v>2932</v>
      </c>
      <c r="E1437" s="21" t="s">
        <v>2748</v>
      </c>
      <c r="F1437" s="12" t="n">
        <v>2</v>
      </c>
      <c r="G1437" s="19" t="n">
        <v>101.4</v>
      </c>
      <c r="H1437" s="19" t="n">
        <v>61.13</v>
      </c>
      <c r="I1437" s="19" t="n">
        <f aca="false">ROUND(F1437*G1437,2)</f>
        <v>202.8</v>
      </c>
      <c r="J1437" s="19" t="n">
        <f aca="false">ROUND(F1437*H1437,2)</f>
        <v>122.26</v>
      </c>
      <c r="K1437" s="19" t="n">
        <f aca="false">INDEX(Pricebook!$L$2:$L$1401,MATCH(D1437,Pricebook!$A$2:$A$1401,0))</f>
        <v>109.95</v>
      </c>
      <c r="L1437" s="19" t="n">
        <f aca="false">ROUND(F1437*K1437,2)</f>
        <v>219.9</v>
      </c>
      <c r="M1437" s="24" t="n">
        <f aca="false">DATE(YEAR(C1437),MONTH(C1437),1)</f>
        <v>46113</v>
      </c>
    </row>
    <row r="1438" customFormat="false" ht="15" hidden="false" customHeight="false" outlineLevel="0" collapsed="false">
      <c r="A1438" s="21" t="s">
        <v>3227</v>
      </c>
      <c r="B1438" s="21" t="s">
        <v>3064</v>
      </c>
      <c r="C1438" s="23" t="n">
        <v>46135</v>
      </c>
      <c r="D1438" s="21" t="s">
        <v>2854</v>
      </c>
      <c r="E1438" s="21" t="s">
        <v>2748</v>
      </c>
      <c r="F1438" s="12" t="n">
        <v>10</v>
      </c>
      <c r="G1438" s="19" t="n">
        <v>15.1</v>
      </c>
      <c r="H1438" s="19" t="n">
        <v>9.43</v>
      </c>
      <c r="I1438" s="19" t="n">
        <f aca="false">ROUND(F1438*G1438,2)</f>
        <v>151</v>
      </c>
      <c r="J1438" s="19" t="n">
        <f aca="false">ROUND(F1438*H1438,2)</f>
        <v>94.3</v>
      </c>
      <c r="K1438" s="19" t="n">
        <f aca="false">INDEX(Pricebook!$L$2:$L$1401,MATCH(D1438,Pricebook!$A$2:$A$1401,0))</f>
        <v>16.4</v>
      </c>
      <c r="L1438" s="19" t="n">
        <f aca="false">ROUND(F1438*K1438,2)</f>
        <v>164</v>
      </c>
      <c r="M1438" s="24" t="n">
        <f aca="false">DATE(YEAR(C1438),MONTH(C1438),1)</f>
        <v>46113</v>
      </c>
    </row>
    <row r="1439" customFormat="false" ht="15" hidden="false" customHeight="false" outlineLevel="0" collapsed="false">
      <c r="A1439" s="21" t="s">
        <v>3227</v>
      </c>
      <c r="B1439" s="21" t="s">
        <v>3064</v>
      </c>
      <c r="C1439" s="23" t="n">
        <v>46135</v>
      </c>
      <c r="D1439" s="21" t="s">
        <v>2918</v>
      </c>
      <c r="E1439" s="21" t="s">
        <v>2748</v>
      </c>
      <c r="F1439" s="12" t="n">
        <v>1</v>
      </c>
      <c r="G1439" s="19" t="n">
        <v>68.75</v>
      </c>
      <c r="H1439" s="19" t="n">
        <v>38.94</v>
      </c>
      <c r="I1439" s="19" t="n">
        <f aca="false">ROUND(F1439*G1439,2)</f>
        <v>68.75</v>
      </c>
      <c r="J1439" s="19" t="n">
        <f aca="false">ROUND(F1439*H1439,2)</f>
        <v>38.94</v>
      </c>
      <c r="K1439" s="19" t="n">
        <f aca="false">INDEX(Pricebook!$L$2:$L$1401,MATCH(D1439,Pricebook!$A$2:$A$1401,0))</f>
        <v>75.15</v>
      </c>
      <c r="L1439" s="19" t="n">
        <f aca="false">ROUND(F1439*K1439,2)</f>
        <v>75.15</v>
      </c>
      <c r="M1439" s="24" t="n">
        <f aca="false">DATE(YEAR(C1439),MONTH(C1439),1)</f>
        <v>46113</v>
      </c>
    </row>
    <row r="1440" customFormat="false" ht="15" hidden="false" customHeight="false" outlineLevel="0" collapsed="false">
      <c r="A1440" s="21" t="s">
        <v>3227</v>
      </c>
      <c r="B1440" s="21" t="s">
        <v>3064</v>
      </c>
      <c r="C1440" s="23" t="n">
        <v>46135</v>
      </c>
      <c r="D1440" s="21" t="s">
        <v>2828</v>
      </c>
      <c r="E1440" s="21" t="s">
        <v>2748</v>
      </c>
      <c r="F1440" s="12" t="n">
        <v>4</v>
      </c>
      <c r="G1440" s="19" t="n">
        <v>8.35</v>
      </c>
      <c r="H1440" s="19" t="n">
        <v>4.77</v>
      </c>
      <c r="I1440" s="19" t="n">
        <f aca="false">ROUND(F1440*G1440,2)</f>
        <v>33.4</v>
      </c>
      <c r="J1440" s="19" t="n">
        <f aca="false">ROUND(F1440*H1440,2)</f>
        <v>19.08</v>
      </c>
      <c r="K1440" s="19" t="n">
        <f aca="false">INDEX(Pricebook!$L$2:$L$1401,MATCH(D1440,Pricebook!$A$2:$A$1401,0))</f>
        <v>9.2</v>
      </c>
      <c r="L1440" s="19" t="n">
        <f aca="false">ROUND(F1440*K1440,2)</f>
        <v>36.8</v>
      </c>
      <c r="M1440" s="24" t="n">
        <f aca="false">DATE(YEAR(C1440),MONTH(C1440),1)</f>
        <v>46113</v>
      </c>
    </row>
    <row r="1441" customFormat="false" ht="15" hidden="false" customHeight="false" outlineLevel="0" collapsed="false">
      <c r="A1441" s="21" t="s">
        <v>3227</v>
      </c>
      <c r="B1441" s="21" t="s">
        <v>3064</v>
      </c>
      <c r="C1441" s="23" t="n">
        <v>46135</v>
      </c>
      <c r="D1441" s="21" t="s">
        <v>2868</v>
      </c>
      <c r="E1441" s="21" t="s">
        <v>2748</v>
      </c>
      <c r="F1441" s="12" t="n">
        <v>3</v>
      </c>
      <c r="G1441" s="19" t="n">
        <v>48.1</v>
      </c>
      <c r="H1441" s="19" t="n">
        <v>29.17</v>
      </c>
      <c r="I1441" s="19" t="n">
        <f aca="false">ROUND(F1441*G1441,2)</f>
        <v>144.3</v>
      </c>
      <c r="J1441" s="19" t="n">
        <f aca="false">ROUND(F1441*H1441,2)</f>
        <v>87.51</v>
      </c>
      <c r="K1441" s="19" t="n">
        <f aca="false">INDEX(Pricebook!$L$2:$L$1401,MATCH(D1441,Pricebook!$A$2:$A$1401,0))</f>
        <v>52.5</v>
      </c>
      <c r="L1441" s="19" t="n">
        <f aca="false">ROUND(F1441*K1441,2)</f>
        <v>157.5</v>
      </c>
      <c r="M1441" s="24" t="n">
        <f aca="false">DATE(YEAR(C1441),MONTH(C1441),1)</f>
        <v>46113</v>
      </c>
    </row>
    <row r="1442" customFormat="false" ht="15" hidden="false" customHeight="false" outlineLevel="0" collapsed="false">
      <c r="A1442" s="21" t="s">
        <v>3227</v>
      </c>
      <c r="B1442" s="21" t="s">
        <v>3064</v>
      </c>
      <c r="C1442" s="23" t="n">
        <v>46135</v>
      </c>
      <c r="D1442" s="21" t="s">
        <v>2497</v>
      </c>
      <c r="E1442" s="21" t="s">
        <v>2466</v>
      </c>
      <c r="F1442" s="12" t="n">
        <v>4</v>
      </c>
      <c r="G1442" s="19" t="n">
        <v>42.2</v>
      </c>
      <c r="H1442" s="19" t="n">
        <v>25.96</v>
      </c>
      <c r="I1442" s="19" t="n">
        <f aca="false">ROUND(F1442*G1442,2)</f>
        <v>168.8</v>
      </c>
      <c r="J1442" s="19" t="n">
        <f aca="false">ROUND(F1442*H1442,2)</f>
        <v>103.84</v>
      </c>
      <c r="K1442" s="19" t="n">
        <f aca="false">INDEX(Pricebook!$L$2:$L$1401,MATCH(D1442,Pricebook!$A$2:$A$1401,0))</f>
        <v>44.35</v>
      </c>
      <c r="L1442" s="19" t="n">
        <f aca="false">ROUND(F1442*K1442,2)</f>
        <v>177.4</v>
      </c>
      <c r="M1442" s="24" t="n">
        <f aca="false">DATE(YEAR(C1442),MONTH(C1442),1)</f>
        <v>46113</v>
      </c>
    </row>
    <row r="1443" customFormat="false" ht="15" hidden="false" customHeight="false" outlineLevel="0" collapsed="false">
      <c r="A1443" s="21" t="s">
        <v>3227</v>
      </c>
      <c r="B1443" s="21" t="s">
        <v>3064</v>
      </c>
      <c r="C1443" s="23" t="n">
        <v>46135</v>
      </c>
      <c r="D1443" s="21" t="s">
        <v>2529</v>
      </c>
      <c r="E1443" s="21" t="s">
        <v>2466</v>
      </c>
      <c r="F1443" s="12" t="n">
        <v>1</v>
      </c>
      <c r="G1443" s="19" t="n">
        <v>99.7</v>
      </c>
      <c r="H1443" s="19" t="n">
        <v>60.76</v>
      </c>
      <c r="I1443" s="19" t="n">
        <f aca="false">ROUND(F1443*G1443,2)</f>
        <v>99.7</v>
      </c>
      <c r="J1443" s="19" t="n">
        <f aca="false">ROUND(F1443*H1443,2)</f>
        <v>60.76</v>
      </c>
      <c r="K1443" s="19" t="n">
        <f aca="false">INDEX(Pricebook!$L$2:$L$1401,MATCH(D1443,Pricebook!$A$2:$A$1401,0))</f>
        <v>103.85</v>
      </c>
      <c r="L1443" s="19" t="n">
        <f aca="false">ROUND(F1443*K1443,2)</f>
        <v>103.85</v>
      </c>
      <c r="M1443" s="24" t="n">
        <f aca="false">DATE(YEAR(C1443),MONTH(C1443),1)</f>
        <v>46113</v>
      </c>
    </row>
    <row r="1444" customFormat="false" ht="15" hidden="false" customHeight="false" outlineLevel="0" collapsed="false">
      <c r="A1444" s="21" t="s">
        <v>3227</v>
      </c>
      <c r="B1444" s="21" t="s">
        <v>3064</v>
      </c>
      <c r="C1444" s="23" t="n">
        <v>46135</v>
      </c>
      <c r="D1444" s="21" t="s">
        <v>2499</v>
      </c>
      <c r="E1444" s="21" t="s">
        <v>2466</v>
      </c>
      <c r="F1444" s="12" t="n">
        <v>2</v>
      </c>
      <c r="G1444" s="19" t="n">
        <v>49.5</v>
      </c>
      <c r="H1444" s="19" t="n">
        <v>29.94</v>
      </c>
      <c r="I1444" s="19" t="n">
        <f aca="false">ROUND(F1444*G1444,2)</f>
        <v>99</v>
      </c>
      <c r="J1444" s="19" t="n">
        <f aca="false">ROUND(F1444*H1444,2)</f>
        <v>59.88</v>
      </c>
      <c r="K1444" s="19" t="n">
        <f aca="false">INDEX(Pricebook!$L$2:$L$1401,MATCH(D1444,Pricebook!$A$2:$A$1401,0))</f>
        <v>51.15</v>
      </c>
      <c r="L1444" s="19" t="n">
        <f aca="false">ROUND(F1444*K1444,2)</f>
        <v>102.3</v>
      </c>
      <c r="M1444" s="24" t="n">
        <f aca="false">DATE(YEAR(C1444),MONTH(C1444),1)</f>
        <v>46113</v>
      </c>
    </row>
    <row r="1445" customFormat="false" ht="15" hidden="false" customHeight="false" outlineLevel="0" collapsed="false">
      <c r="A1445" s="21" t="s">
        <v>3227</v>
      </c>
      <c r="B1445" s="21" t="s">
        <v>3064</v>
      </c>
      <c r="C1445" s="23" t="n">
        <v>46135</v>
      </c>
      <c r="D1445" s="21" t="s">
        <v>2533</v>
      </c>
      <c r="E1445" s="21" t="s">
        <v>2466</v>
      </c>
      <c r="F1445" s="12" t="n">
        <v>2</v>
      </c>
      <c r="G1445" s="19" t="n">
        <v>31.2</v>
      </c>
      <c r="H1445" s="19" t="n">
        <v>18.96</v>
      </c>
      <c r="I1445" s="19" t="n">
        <f aca="false">ROUND(F1445*G1445,2)</f>
        <v>62.4</v>
      </c>
      <c r="J1445" s="19" t="n">
        <f aca="false">ROUND(F1445*H1445,2)</f>
        <v>37.92</v>
      </c>
      <c r="K1445" s="19" t="n">
        <f aca="false">INDEX(Pricebook!$L$2:$L$1401,MATCH(D1445,Pricebook!$A$2:$A$1401,0))</f>
        <v>32.4</v>
      </c>
      <c r="L1445" s="19" t="n">
        <f aca="false">ROUND(F1445*K1445,2)</f>
        <v>64.8</v>
      </c>
      <c r="M1445" s="24" t="n">
        <f aca="false">DATE(YEAR(C1445),MONTH(C1445),1)</f>
        <v>46113</v>
      </c>
    </row>
    <row r="1446" customFormat="false" ht="15" hidden="false" customHeight="false" outlineLevel="0" collapsed="false">
      <c r="A1446" s="21" t="s">
        <v>3227</v>
      </c>
      <c r="B1446" s="21" t="s">
        <v>3064</v>
      </c>
      <c r="C1446" s="23" t="n">
        <v>46135</v>
      </c>
      <c r="D1446" s="21" t="s">
        <v>2784</v>
      </c>
      <c r="E1446" s="21" t="s">
        <v>2748</v>
      </c>
      <c r="F1446" s="12" t="n">
        <v>6</v>
      </c>
      <c r="G1446" s="19" t="n">
        <v>10.35</v>
      </c>
      <c r="H1446" s="19" t="n">
        <v>6.21</v>
      </c>
      <c r="I1446" s="19" t="n">
        <f aca="false">ROUND(F1446*G1446,2)</f>
        <v>62.1</v>
      </c>
      <c r="J1446" s="19" t="n">
        <f aca="false">ROUND(F1446*H1446,2)</f>
        <v>37.26</v>
      </c>
      <c r="K1446" s="19" t="n">
        <f aca="false">INDEX(Pricebook!$L$2:$L$1401,MATCH(D1446,Pricebook!$A$2:$A$1401,0))</f>
        <v>11.4</v>
      </c>
      <c r="L1446" s="19" t="n">
        <f aca="false">ROUND(F1446*K1446,2)</f>
        <v>68.4</v>
      </c>
      <c r="M1446" s="24" t="n">
        <f aca="false">DATE(YEAR(C1446),MONTH(C1446),1)</f>
        <v>46113</v>
      </c>
    </row>
    <row r="1447" customFormat="false" ht="15" hidden="false" customHeight="false" outlineLevel="0" collapsed="false">
      <c r="A1447" s="21" t="s">
        <v>3228</v>
      </c>
      <c r="B1447" s="21" t="s">
        <v>3229</v>
      </c>
      <c r="C1447" s="23" t="n">
        <v>46135</v>
      </c>
      <c r="D1447" s="21" t="s">
        <v>1903</v>
      </c>
      <c r="E1447" s="21" t="s">
        <v>1452</v>
      </c>
      <c r="F1447" s="12" t="n">
        <v>3</v>
      </c>
      <c r="G1447" s="19" t="n">
        <v>46.75</v>
      </c>
      <c r="H1447" s="19" t="n">
        <v>30.5</v>
      </c>
      <c r="I1447" s="19" t="n">
        <f aca="false">ROUND(F1447*G1447,2)</f>
        <v>140.25</v>
      </c>
      <c r="J1447" s="19" t="n">
        <f aca="false">ROUND(F1447*H1447,2)</f>
        <v>91.5</v>
      </c>
      <c r="K1447" s="19" t="n">
        <f aca="false">INDEX(Pricebook!$L$2:$L$1401,MATCH(D1447,Pricebook!$A$2:$A$1401,0))</f>
        <v>48.65</v>
      </c>
      <c r="L1447" s="19" t="n">
        <f aca="false">ROUND(F1447*K1447,2)</f>
        <v>145.95</v>
      </c>
      <c r="M1447" s="24" t="n">
        <f aca="false">DATE(YEAR(C1447),MONTH(C1447),1)</f>
        <v>46113</v>
      </c>
    </row>
    <row r="1448" customFormat="false" ht="15" hidden="false" customHeight="false" outlineLevel="0" collapsed="false">
      <c r="A1448" s="21" t="s">
        <v>3228</v>
      </c>
      <c r="B1448" s="21" t="s">
        <v>3229</v>
      </c>
      <c r="C1448" s="23" t="n">
        <v>46135</v>
      </c>
      <c r="D1448" s="21" t="s">
        <v>2422</v>
      </c>
      <c r="E1448" s="21" t="s">
        <v>2202</v>
      </c>
      <c r="F1448" s="12" t="n">
        <v>5</v>
      </c>
      <c r="G1448" s="19" t="n">
        <v>44.85</v>
      </c>
      <c r="H1448" s="19" t="n">
        <v>26.64</v>
      </c>
      <c r="I1448" s="19" t="n">
        <f aca="false">ROUND(F1448*G1448,2)</f>
        <v>224.25</v>
      </c>
      <c r="J1448" s="19" t="n">
        <f aca="false">ROUND(F1448*H1448,2)</f>
        <v>133.2</v>
      </c>
      <c r="K1448" s="19" t="n">
        <f aca="false">INDEX(Pricebook!$L$2:$L$1401,MATCH(D1448,Pricebook!$A$2:$A$1401,0))</f>
        <v>48.05</v>
      </c>
      <c r="L1448" s="19" t="n">
        <f aca="false">ROUND(F1448*K1448,2)</f>
        <v>240.25</v>
      </c>
      <c r="M1448" s="24" t="n">
        <f aca="false">DATE(YEAR(C1448),MONTH(C1448),1)</f>
        <v>46113</v>
      </c>
    </row>
    <row r="1449" customFormat="false" ht="15" hidden="false" customHeight="false" outlineLevel="0" collapsed="false">
      <c r="A1449" s="21" t="s">
        <v>3228</v>
      </c>
      <c r="B1449" s="21" t="s">
        <v>3229</v>
      </c>
      <c r="C1449" s="23" t="n">
        <v>46135</v>
      </c>
      <c r="D1449" s="21" t="s">
        <v>386</v>
      </c>
      <c r="E1449" s="21" t="s">
        <v>366</v>
      </c>
      <c r="F1449" s="12" t="n">
        <v>6</v>
      </c>
      <c r="G1449" s="19" t="n">
        <v>6.6</v>
      </c>
      <c r="H1449" s="19" t="n">
        <v>4.58</v>
      </c>
      <c r="I1449" s="19" t="n">
        <f aca="false">ROUND(F1449*G1449,2)</f>
        <v>39.6</v>
      </c>
      <c r="J1449" s="19" t="n">
        <f aca="false">ROUND(F1449*H1449,2)</f>
        <v>27.48</v>
      </c>
      <c r="K1449" s="19" t="n">
        <f aca="false">INDEX(Pricebook!$L$2:$L$1401,MATCH(D1449,Pricebook!$A$2:$A$1401,0))</f>
        <v>7.2</v>
      </c>
      <c r="L1449" s="19" t="n">
        <f aca="false">ROUND(F1449*K1449,2)</f>
        <v>43.2</v>
      </c>
      <c r="M1449" s="24" t="n">
        <f aca="false">DATE(YEAR(C1449),MONTH(C1449),1)</f>
        <v>46113</v>
      </c>
    </row>
    <row r="1450" customFormat="false" ht="15" hidden="false" customHeight="false" outlineLevel="0" collapsed="false">
      <c r="A1450" s="21" t="s">
        <v>3228</v>
      </c>
      <c r="B1450" s="21" t="s">
        <v>3229</v>
      </c>
      <c r="C1450" s="23" t="n">
        <v>46135</v>
      </c>
      <c r="D1450" s="21" t="s">
        <v>1526</v>
      </c>
      <c r="E1450" s="21" t="s">
        <v>1452</v>
      </c>
      <c r="F1450" s="12" t="n">
        <v>2</v>
      </c>
      <c r="G1450" s="19" t="n">
        <v>230</v>
      </c>
      <c r="H1450" s="19" t="n">
        <v>139.82</v>
      </c>
      <c r="I1450" s="19" t="n">
        <f aca="false">ROUND(F1450*G1450,2)</f>
        <v>460</v>
      </c>
      <c r="J1450" s="19" t="n">
        <f aca="false">ROUND(F1450*H1450,2)</f>
        <v>279.64</v>
      </c>
      <c r="K1450" s="19" t="n">
        <f aca="false">INDEX(Pricebook!$L$2:$L$1401,MATCH(D1450,Pricebook!$A$2:$A$1401,0))</f>
        <v>237.75</v>
      </c>
      <c r="L1450" s="19" t="n">
        <f aca="false">ROUND(F1450*K1450,2)</f>
        <v>475.5</v>
      </c>
      <c r="M1450" s="24" t="n">
        <f aca="false">DATE(YEAR(C1450),MONTH(C1450),1)</f>
        <v>46113</v>
      </c>
    </row>
    <row r="1451" customFormat="false" ht="15" hidden="false" customHeight="false" outlineLevel="0" collapsed="false">
      <c r="A1451" s="21" t="s">
        <v>3228</v>
      </c>
      <c r="B1451" s="21" t="s">
        <v>3229</v>
      </c>
      <c r="C1451" s="23" t="n">
        <v>46135</v>
      </c>
      <c r="D1451" s="21" t="s">
        <v>715</v>
      </c>
      <c r="E1451" s="21" t="s">
        <v>366</v>
      </c>
      <c r="F1451" s="12" t="n">
        <v>2</v>
      </c>
      <c r="G1451" s="19" t="n">
        <v>250.95</v>
      </c>
      <c r="H1451" s="19" t="n">
        <v>199.17</v>
      </c>
      <c r="I1451" s="19" t="n">
        <f aca="false">ROUND(F1451*G1451,2)</f>
        <v>501.9</v>
      </c>
      <c r="J1451" s="19" t="n">
        <f aca="false">ROUND(F1451*H1451,2)</f>
        <v>398.34</v>
      </c>
      <c r="K1451" s="19" t="n">
        <f aca="false">INDEX(Pricebook!$L$2:$L$1401,MATCH(D1451,Pricebook!$A$2:$A$1401,0))</f>
        <v>271.8</v>
      </c>
      <c r="L1451" s="19" t="n">
        <f aca="false">ROUND(F1451*K1451,2)</f>
        <v>543.6</v>
      </c>
      <c r="M1451" s="24" t="n">
        <f aca="false">DATE(YEAR(C1451),MONTH(C1451),1)</f>
        <v>46113</v>
      </c>
    </row>
    <row r="1452" customFormat="false" ht="15" hidden="false" customHeight="false" outlineLevel="0" collapsed="false">
      <c r="A1452" s="21" t="s">
        <v>3230</v>
      </c>
      <c r="B1452" s="21" t="s">
        <v>3231</v>
      </c>
      <c r="C1452" s="23" t="n">
        <v>46136</v>
      </c>
      <c r="D1452" s="21" t="s">
        <v>1510</v>
      </c>
      <c r="E1452" s="21" t="s">
        <v>1452</v>
      </c>
      <c r="F1452" s="12" t="n">
        <v>11</v>
      </c>
      <c r="G1452" s="19" t="n">
        <v>78.2</v>
      </c>
      <c r="H1452" s="19" t="n">
        <v>47.62</v>
      </c>
      <c r="I1452" s="19" t="n">
        <f aca="false">ROUND(F1452*G1452,2)</f>
        <v>860.2</v>
      </c>
      <c r="J1452" s="19" t="n">
        <f aca="false">ROUND(F1452*H1452,2)</f>
        <v>523.82</v>
      </c>
      <c r="K1452" s="19" t="n">
        <f aca="false">INDEX(Pricebook!$L$2:$L$1401,MATCH(D1452,Pricebook!$A$2:$A$1401,0))</f>
        <v>80.95</v>
      </c>
      <c r="L1452" s="19" t="n">
        <f aca="false">ROUND(F1452*K1452,2)</f>
        <v>890.45</v>
      </c>
      <c r="M1452" s="24" t="n">
        <f aca="false">DATE(YEAR(C1452),MONTH(C1452),1)</f>
        <v>46113</v>
      </c>
    </row>
    <row r="1453" customFormat="false" ht="15" hidden="false" customHeight="false" outlineLevel="0" collapsed="false">
      <c r="A1453" s="21" t="s">
        <v>3230</v>
      </c>
      <c r="B1453" s="21" t="s">
        <v>3231</v>
      </c>
      <c r="C1453" s="23" t="n">
        <v>46136</v>
      </c>
      <c r="D1453" s="21" t="s">
        <v>2359</v>
      </c>
      <c r="E1453" s="21" t="s">
        <v>2202</v>
      </c>
      <c r="F1453" s="12" t="n">
        <v>10</v>
      </c>
      <c r="G1453" s="19" t="n">
        <v>6.35</v>
      </c>
      <c r="H1453" s="19" t="n">
        <v>3.72</v>
      </c>
      <c r="I1453" s="19" t="n">
        <f aca="false">ROUND(F1453*G1453,2)</f>
        <v>63.5</v>
      </c>
      <c r="J1453" s="19" t="n">
        <f aca="false">ROUND(F1453*H1453,2)</f>
        <v>37.2</v>
      </c>
      <c r="K1453" s="19" t="n">
        <f aca="false">INDEX(Pricebook!$L$2:$L$1401,MATCH(D1453,Pricebook!$A$2:$A$1401,0))</f>
        <v>6.7</v>
      </c>
      <c r="L1453" s="19" t="n">
        <f aca="false">ROUND(F1453*K1453,2)</f>
        <v>67</v>
      </c>
      <c r="M1453" s="24" t="n">
        <f aca="false">DATE(YEAR(C1453),MONTH(C1453),1)</f>
        <v>46113</v>
      </c>
    </row>
    <row r="1454" customFormat="false" ht="15" hidden="false" customHeight="false" outlineLevel="0" collapsed="false">
      <c r="A1454" s="21" t="s">
        <v>3230</v>
      </c>
      <c r="B1454" s="21" t="s">
        <v>3231</v>
      </c>
      <c r="C1454" s="23" t="n">
        <v>46136</v>
      </c>
      <c r="D1454" s="21" t="s">
        <v>2432</v>
      </c>
      <c r="E1454" s="21" t="s">
        <v>2202</v>
      </c>
      <c r="F1454" s="12" t="n">
        <v>12</v>
      </c>
      <c r="G1454" s="19" t="n">
        <v>6.75</v>
      </c>
      <c r="H1454" s="19" t="n">
        <v>3.97</v>
      </c>
      <c r="I1454" s="19" t="n">
        <f aca="false">ROUND(F1454*G1454,2)</f>
        <v>81</v>
      </c>
      <c r="J1454" s="19" t="n">
        <f aca="false">ROUND(F1454*H1454,2)</f>
        <v>47.64</v>
      </c>
      <c r="K1454" s="19" t="n">
        <f aca="false">INDEX(Pricebook!$L$2:$L$1401,MATCH(D1454,Pricebook!$A$2:$A$1401,0))</f>
        <v>7.2</v>
      </c>
      <c r="L1454" s="19" t="n">
        <f aca="false">ROUND(F1454*K1454,2)</f>
        <v>86.4</v>
      </c>
      <c r="M1454" s="24" t="n">
        <f aca="false">DATE(YEAR(C1454),MONTH(C1454),1)</f>
        <v>46113</v>
      </c>
    </row>
    <row r="1455" customFormat="false" ht="15" hidden="false" customHeight="false" outlineLevel="0" collapsed="false">
      <c r="A1455" s="21" t="s">
        <v>3230</v>
      </c>
      <c r="B1455" s="21" t="s">
        <v>3231</v>
      </c>
      <c r="C1455" s="23" t="n">
        <v>46136</v>
      </c>
      <c r="D1455" s="21" t="s">
        <v>2265</v>
      </c>
      <c r="E1455" s="21" t="s">
        <v>2202</v>
      </c>
      <c r="F1455" s="12" t="n">
        <v>11</v>
      </c>
      <c r="G1455" s="19" t="n">
        <v>9.15</v>
      </c>
      <c r="H1455" s="19" t="n">
        <v>5.46</v>
      </c>
      <c r="I1455" s="19" t="n">
        <f aca="false">ROUND(F1455*G1455,2)</f>
        <v>100.65</v>
      </c>
      <c r="J1455" s="19" t="n">
        <f aca="false">ROUND(F1455*H1455,2)</f>
        <v>60.06</v>
      </c>
      <c r="K1455" s="19" t="n">
        <f aca="false">INDEX(Pricebook!$L$2:$L$1401,MATCH(D1455,Pricebook!$A$2:$A$1401,0))</f>
        <v>9.85</v>
      </c>
      <c r="L1455" s="19" t="n">
        <f aca="false">ROUND(F1455*K1455,2)</f>
        <v>108.35</v>
      </c>
      <c r="M1455" s="24" t="n">
        <f aca="false">DATE(YEAR(C1455),MONTH(C1455),1)</f>
        <v>46113</v>
      </c>
    </row>
    <row r="1456" customFormat="false" ht="15" hidden="false" customHeight="false" outlineLevel="0" collapsed="false">
      <c r="A1456" s="21" t="s">
        <v>3230</v>
      </c>
      <c r="B1456" s="21" t="s">
        <v>3231</v>
      </c>
      <c r="C1456" s="23" t="n">
        <v>46136</v>
      </c>
      <c r="D1456" s="21" t="s">
        <v>1530</v>
      </c>
      <c r="E1456" s="21" t="s">
        <v>1452</v>
      </c>
      <c r="F1456" s="12" t="n">
        <v>2</v>
      </c>
      <c r="G1456" s="19" t="n">
        <v>94.5</v>
      </c>
      <c r="H1456" s="19" t="n">
        <v>57.31</v>
      </c>
      <c r="I1456" s="19" t="n">
        <f aca="false">ROUND(F1456*G1456,2)</f>
        <v>189</v>
      </c>
      <c r="J1456" s="19" t="n">
        <f aca="false">ROUND(F1456*H1456,2)</f>
        <v>114.62</v>
      </c>
      <c r="K1456" s="19" t="n">
        <f aca="false">INDEX(Pricebook!$L$2:$L$1401,MATCH(D1456,Pricebook!$A$2:$A$1401,0))</f>
        <v>97.45</v>
      </c>
      <c r="L1456" s="19" t="n">
        <f aca="false">ROUND(F1456*K1456,2)</f>
        <v>194.9</v>
      </c>
      <c r="M1456" s="24" t="n">
        <f aca="false">DATE(YEAR(C1456),MONTH(C1456),1)</f>
        <v>46113</v>
      </c>
    </row>
    <row r="1457" customFormat="false" ht="15" hidden="false" customHeight="false" outlineLevel="0" collapsed="false">
      <c r="A1457" s="21" t="s">
        <v>3230</v>
      </c>
      <c r="B1457" s="21" t="s">
        <v>3231</v>
      </c>
      <c r="C1457" s="23" t="n">
        <v>46136</v>
      </c>
      <c r="D1457" s="21" t="s">
        <v>1893</v>
      </c>
      <c r="E1457" s="21" t="s">
        <v>1452</v>
      </c>
      <c r="F1457" s="12" t="n">
        <v>9</v>
      </c>
      <c r="G1457" s="19" t="n">
        <v>43.15</v>
      </c>
      <c r="H1457" s="19" t="n">
        <v>29.46</v>
      </c>
      <c r="I1457" s="19" t="n">
        <f aca="false">ROUND(F1457*G1457,2)</f>
        <v>388.35</v>
      </c>
      <c r="J1457" s="19" t="n">
        <f aca="false">ROUND(F1457*H1457,2)</f>
        <v>265.14</v>
      </c>
      <c r="K1457" s="19" t="n">
        <f aca="false">INDEX(Pricebook!$L$2:$L$1401,MATCH(D1457,Pricebook!$A$2:$A$1401,0))</f>
        <v>44.9</v>
      </c>
      <c r="L1457" s="19" t="n">
        <f aca="false">ROUND(F1457*K1457,2)</f>
        <v>404.1</v>
      </c>
      <c r="M1457" s="24" t="n">
        <f aca="false">DATE(YEAR(C1457),MONTH(C1457),1)</f>
        <v>46113</v>
      </c>
    </row>
    <row r="1458" customFormat="false" ht="15" hidden="false" customHeight="false" outlineLevel="0" collapsed="false">
      <c r="A1458" s="21" t="s">
        <v>3232</v>
      </c>
      <c r="B1458" s="21" t="s">
        <v>3143</v>
      </c>
      <c r="C1458" s="23" t="n">
        <v>46136</v>
      </c>
      <c r="D1458" s="21" t="s">
        <v>625</v>
      </c>
      <c r="E1458" s="21" t="s">
        <v>366</v>
      </c>
      <c r="F1458" s="12" t="n">
        <v>2</v>
      </c>
      <c r="G1458" s="19" t="n">
        <v>16.15</v>
      </c>
      <c r="H1458" s="19" t="n">
        <v>11.16</v>
      </c>
      <c r="I1458" s="19" t="n">
        <f aca="false">ROUND(F1458*G1458,2)</f>
        <v>32.3</v>
      </c>
      <c r="J1458" s="19" t="n">
        <f aca="false">ROUND(F1458*H1458,2)</f>
        <v>22.32</v>
      </c>
      <c r="K1458" s="19" t="n">
        <f aca="false">INDEX(Pricebook!$L$2:$L$1401,MATCH(D1458,Pricebook!$A$2:$A$1401,0))</f>
        <v>17.5</v>
      </c>
      <c r="L1458" s="19" t="n">
        <f aca="false">ROUND(F1458*K1458,2)</f>
        <v>35</v>
      </c>
      <c r="M1458" s="24" t="n">
        <f aca="false">DATE(YEAR(C1458),MONTH(C1458),1)</f>
        <v>46113</v>
      </c>
    </row>
    <row r="1459" customFormat="false" ht="15" hidden="false" customHeight="false" outlineLevel="0" collapsed="false">
      <c r="A1459" s="21" t="s">
        <v>3232</v>
      </c>
      <c r="B1459" s="21" t="s">
        <v>3143</v>
      </c>
      <c r="C1459" s="23" t="n">
        <v>46136</v>
      </c>
      <c r="D1459" s="21" t="s">
        <v>845</v>
      </c>
      <c r="E1459" s="21" t="s">
        <v>366</v>
      </c>
      <c r="F1459" s="12" t="n">
        <v>1</v>
      </c>
      <c r="G1459" s="19" t="n">
        <v>48.25</v>
      </c>
      <c r="H1459" s="19" t="n">
        <v>33</v>
      </c>
      <c r="I1459" s="19" t="n">
        <f aca="false">ROUND(F1459*G1459,2)</f>
        <v>48.25</v>
      </c>
      <c r="J1459" s="19" t="n">
        <f aca="false">ROUND(F1459*H1459,2)</f>
        <v>33</v>
      </c>
      <c r="K1459" s="19" t="n">
        <f aca="false">INDEX(Pricebook!$L$2:$L$1401,MATCH(D1459,Pricebook!$A$2:$A$1401,0))</f>
        <v>51.75</v>
      </c>
      <c r="L1459" s="19" t="n">
        <f aca="false">ROUND(F1459*K1459,2)</f>
        <v>51.75</v>
      </c>
      <c r="M1459" s="24" t="n">
        <f aca="false">DATE(YEAR(C1459),MONTH(C1459),1)</f>
        <v>46113</v>
      </c>
    </row>
    <row r="1460" customFormat="false" ht="15" hidden="false" customHeight="false" outlineLevel="0" collapsed="false">
      <c r="A1460" s="21" t="s">
        <v>3232</v>
      </c>
      <c r="B1460" s="21" t="s">
        <v>3143</v>
      </c>
      <c r="C1460" s="23" t="n">
        <v>46136</v>
      </c>
      <c r="D1460" s="21" t="s">
        <v>2454</v>
      </c>
      <c r="E1460" s="21" t="s">
        <v>2202</v>
      </c>
      <c r="F1460" s="12" t="n">
        <v>15</v>
      </c>
      <c r="G1460" s="19" t="n">
        <v>7.95</v>
      </c>
      <c r="H1460" s="19" t="n">
        <v>4.7</v>
      </c>
      <c r="I1460" s="19" t="n">
        <f aca="false">ROUND(F1460*G1460,2)</f>
        <v>119.25</v>
      </c>
      <c r="J1460" s="19" t="n">
        <f aca="false">ROUND(F1460*H1460,2)</f>
        <v>70.5</v>
      </c>
      <c r="K1460" s="19" t="n">
        <f aca="false">INDEX(Pricebook!$L$2:$L$1401,MATCH(D1460,Pricebook!$A$2:$A$1401,0))</f>
        <v>8.5</v>
      </c>
      <c r="L1460" s="19" t="n">
        <f aca="false">ROUND(F1460*K1460,2)</f>
        <v>127.5</v>
      </c>
      <c r="M1460" s="24" t="n">
        <f aca="false">DATE(YEAR(C1460),MONTH(C1460),1)</f>
        <v>46113</v>
      </c>
    </row>
    <row r="1461" customFormat="false" ht="15" hidden="false" customHeight="false" outlineLevel="0" collapsed="false">
      <c r="A1461" s="21" t="s">
        <v>3232</v>
      </c>
      <c r="B1461" s="21" t="s">
        <v>3143</v>
      </c>
      <c r="C1461" s="23" t="n">
        <v>46136</v>
      </c>
      <c r="D1461" s="21" t="s">
        <v>2363</v>
      </c>
      <c r="E1461" s="21" t="s">
        <v>2202</v>
      </c>
      <c r="F1461" s="12" t="n">
        <v>3</v>
      </c>
      <c r="G1461" s="19" t="n">
        <v>52.8</v>
      </c>
      <c r="H1461" s="19" t="n">
        <v>30.87</v>
      </c>
      <c r="I1461" s="19" t="n">
        <f aca="false">ROUND(F1461*G1461,2)</f>
        <v>158.4</v>
      </c>
      <c r="J1461" s="19" t="n">
        <f aca="false">ROUND(F1461*H1461,2)</f>
        <v>92.61</v>
      </c>
      <c r="K1461" s="19" t="n">
        <f aca="false">INDEX(Pricebook!$L$2:$L$1401,MATCH(D1461,Pricebook!$A$2:$A$1401,0))</f>
        <v>55.7</v>
      </c>
      <c r="L1461" s="19" t="n">
        <f aca="false">ROUND(F1461*K1461,2)</f>
        <v>167.1</v>
      </c>
      <c r="M1461" s="24" t="n">
        <f aca="false">DATE(YEAR(C1461),MONTH(C1461),1)</f>
        <v>46113</v>
      </c>
    </row>
    <row r="1462" customFormat="false" ht="15" hidden="false" customHeight="false" outlineLevel="0" collapsed="false">
      <c r="A1462" s="21" t="s">
        <v>3232</v>
      </c>
      <c r="B1462" s="21" t="s">
        <v>3143</v>
      </c>
      <c r="C1462" s="23" t="n">
        <v>46136</v>
      </c>
      <c r="D1462" s="21" t="s">
        <v>729</v>
      </c>
      <c r="E1462" s="21" t="s">
        <v>366</v>
      </c>
      <c r="F1462" s="12" t="n">
        <v>3</v>
      </c>
      <c r="G1462" s="19" t="n">
        <v>11.95</v>
      </c>
      <c r="H1462" s="19" t="n">
        <v>8.27</v>
      </c>
      <c r="I1462" s="19" t="n">
        <f aca="false">ROUND(F1462*G1462,2)</f>
        <v>35.85</v>
      </c>
      <c r="J1462" s="19" t="n">
        <f aca="false">ROUND(F1462*H1462,2)</f>
        <v>24.81</v>
      </c>
      <c r="K1462" s="19" t="n">
        <f aca="false">INDEX(Pricebook!$L$2:$L$1401,MATCH(D1462,Pricebook!$A$2:$A$1401,0))</f>
        <v>13</v>
      </c>
      <c r="L1462" s="19" t="n">
        <f aca="false">ROUND(F1462*K1462,2)</f>
        <v>39</v>
      </c>
      <c r="M1462" s="24" t="n">
        <f aca="false">DATE(YEAR(C1462),MONTH(C1462),1)</f>
        <v>46113</v>
      </c>
    </row>
    <row r="1463" customFormat="false" ht="15" hidden="false" customHeight="false" outlineLevel="0" collapsed="false">
      <c r="A1463" s="21" t="s">
        <v>3233</v>
      </c>
      <c r="B1463" s="21" t="s">
        <v>3234</v>
      </c>
      <c r="C1463" s="23" t="n">
        <v>46136</v>
      </c>
      <c r="D1463" s="21" t="s">
        <v>2844</v>
      </c>
      <c r="E1463" s="21" t="s">
        <v>2748</v>
      </c>
      <c r="F1463" s="12" t="n">
        <v>10</v>
      </c>
      <c r="G1463" s="19" t="n">
        <v>4.6</v>
      </c>
      <c r="H1463" s="19" t="n">
        <v>2.6</v>
      </c>
      <c r="I1463" s="19" t="n">
        <f aca="false">ROUND(F1463*G1463,2)</f>
        <v>46</v>
      </c>
      <c r="J1463" s="19" t="n">
        <f aca="false">ROUND(F1463*H1463,2)</f>
        <v>26</v>
      </c>
      <c r="K1463" s="19" t="n">
        <f aca="false">INDEX(Pricebook!$L$2:$L$1401,MATCH(D1463,Pricebook!$A$2:$A$1401,0))</f>
        <v>5.05</v>
      </c>
      <c r="L1463" s="19" t="n">
        <f aca="false">ROUND(F1463*K1463,2)</f>
        <v>50.5</v>
      </c>
      <c r="M1463" s="24" t="n">
        <f aca="false">DATE(YEAR(C1463),MONTH(C1463),1)</f>
        <v>46113</v>
      </c>
    </row>
    <row r="1464" customFormat="false" ht="15" hidden="false" customHeight="false" outlineLevel="0" collapsed="false">
      <c r="A1464" s="21" t="s">
        <v>3233</v>
      </c>
      <c r="B1464" s="21" t="s">
        <v>3234</v>
      </c>
      <c r="C1464" s="23" t="n">
        <v>46136</v>
      </c>
      <c r="D1464" s="21" t="s">
        <v>2854</v>
      </c>
      <c r="E1464" s="21" t="s">
        <v>2748</v>
      </c>
      <c r="F1464" s="12" t="n">
        <v>7</v>
      </c>
      <c r="G1464" s="19" t="n">
        <v>15.1</v>
      </c>
      <c r="H1464" s="19" t="n">
        <v>9.43</v>
      </c>
      <c r="I1464" s="19" t="n">
        <f aca="false">ROUND(F1464*G1464,2)</f>
        <v>105.7</v>
      </c>
      <c r="J1464" s="19" t="n">
        <f aca="false">ROUND(F1464*H1464,2)</f>
        <v>66.01</v>
      </c>
      <c r="K1464" s="19" t="n">
        <f aca="false">INDEX(Pricebook!$L$2:$L$1401,MATCH(D1464,Pricebook!$A$2:$A$1401,0))</f>
        <v>16.4</v>
      </c>
      <c r="L1464" s="19" t="n">
        <f aca="false">ROUND(F1464*K1464,2)</f>
        <v>114.8</v>
      </c>
      <c r="M1464" s="24" t="n">
        <f aca="false">DATE(YEAR(C1464),MONTH(C1464),1)</f>
        <v>46113</v>
      </c>
    </row>
    <row r="1465" customFormat="false" ht="15" hidden="false" customHeight="false" outlineLevel="0" collapsed="false">
      <c r="A1465" s="21" t="s">
        <v>3233</v>
      </c>
      <c r="B1465" s="21" t="s">
        <v>3234</v>
      </c>
      <c r="C1465" s="23" t="n">
        <v>46136</v>
      </c>
      <c r="D1465" s="21" t="s">
        <v>2503</v>
      </c>
      <c r="E1465" s="21" t="s">
        <v>2466</v>
      </c>
      <c r="F1465" s="12" t="n">
        <v>2</v>
      </c>
      <c r="G1465" s="19" t="n">
        <v>163.35</v>
      </c>
      <c r="H1465" s="19" t="n">
        <v>99.56</v>
      </c>
      <c r="I1465" s="19" t="n">
        <f aca="false">ROUND(F1465*G1465,2)</f>
        <v>326.7</v>
      </c>
      <c r="J1465" s="19" t="n">
        <f aca="false">ROUND(F1465*H1465,2)</f>
        <v>199.12</v>
      </c>
      <c r="K1465" s="19" t="n">
        <f aca="false">INDEX(Pricebook!$L$2:$L$1401,MATCH(D1465,Pricebook!$A$2:$A$1401,0))</f>
        <v>170.15</v>
      </c>
      <c r="L1465" s="19" t="n">
        <f aca="false">ROUND(F1465*K1465,2)</f>
        <v>340.3</v>
      </c>
      <c r="M1465" s="24" t="n">
        <f aca="false">DATE(YEAR(C1465),MONTH(C1465),1)</f>
        <v>46113</v>
      </c>
    </row>
    <row r="1466" customFormat="false" ht="15" hidden="false" customHeight="false" outlineLevel="0" collapsed="false">
      <c r="A1466" s="21" t="s">
        <v>3233</v>
      </c>
      <c r="B1466" s="21" t="s">
        <v>3234</v>
      </c>
      <c r="C1466" s="23" t="n">
        <v>46136</v>
      </c>
      <c r="D1466" s="21" t="s">
        <v>615</v>
      </c>
      <c r="E1466" s="21" t="s">
        <v>366</v>
      </c>
      <c r="F1466" s="12" t="n">
        <v>2</v>
      </c>
      <c r="G1466" s="19" t="n">
        <v>72.55</v>
      </c>
      <c r="H1466" s="19" t="n">
        <v>50.13</v>
      </c>
      <c r="I1466" s="19" t="n">
        <f aca="false">ROUND(F1466*G1466,2)</f>
        <v>145.1</v>
      </c>
      <c r="J1466" s="19" t="n">
        <f aca="false">ROUND(F1466*H1466,2)</f>
        <v>100.26</v>
      </c>
      <c r="K1466" s="19" t="n">
        <f aca="false">INDEX(Pricebook!$L$2:$L$1401,MATCH(D1466,Pricebook!$A$2:$A$1401,0))</f>
        <v>78.6</v>
      </c>
      <c r="L1466" s="19" t="n">
        <f aca="false">ROUND(F1466*K1466,2)</f>
        <v>157.2</v>
      </c>
      <c r="M1466" s="24" t="n">
        <f aca="false">DATE(YEAR(C1466),MONTH(C1466),1)</f>
        <v>46113</v>
      </c>
    </row>
    <row r="1467" customFormat="false" ht="15" hidden="false" customHeight="false" outlineLevel="0" collapsed="false">
      <c r="A1467" s="21" t="s">
        <v>3233</v>
      </c>
      <c r="B1467" s="21" t="s">
        <v>3234</v>
      </c>
      <c r="C1467" s="23" t="n">
        <v>46136</v>
      </c>
      <c r="D1467" s="21" t="s">
        <v>685</v>
      </c>
      <c r="E1467" s="21" t="s">
        <v>366</v>
      </c>
      <c r="F1467" s="12" t="n">
        <v>1</v>
      </c>
      <c r="G1467" s="19" t="n">
        <v>53.3</v>
      </c>
      <c r="H1467" s="19" t="n">
        <v>36.77</v>
      </c>
      <c r="I1467" s="19" t="n">
        <f aca="false">ROUND(F1467*G1467,2)</f>
        <v>53.3</v>
      </c>
      <c r="J1467" s="19" t="n">
        <f aca="false">ROUND(F1467*H1467,2)</f>
        <v>36.77</v>
      </c>
      <c r="K1467" s="19" t="n">
        <f aca="false">INDEX(Pricebook!$L$2:$L$1401,MATCH(D1467,Pricebook!$A$2:$A$1401,0))</f>
        <v>57.7</v>
      </c>
      <c r="L1467" s="19" t="n">
        <f aca="false">ROUND(F1467*K1467,2)</f>
        <v>57.7</v>
      </c>
      <c r="M1467" s="24" t="n">
        <f aca="false">DATE(YEAR(C1467),MONTH(C1467),1)</f>
        <v>46113</v>
      </c>
    </row>
    <row r="1468" customFormat="false" ht="15" hidden="false" customHeight="false" outlineLevel="0" collapsed="false">
      <c r="A1468" s="21" t="s">
        <v>3233</v>
      </c>
      <c r="B1468" s="21" t="s">
        <v>3234</v>
      </c>
      <c r="C1468" s="23" t="n">
        <v>46136</v>
      </c>
      <c r="D1468" s="21" t="s">
        <v>2483</v>
      </c>
      <c r="E1468" s="21" t="s">
        <v>2466</v>
      </c>
      <c r="F1468" s="12" t="n">
        <v>2</v>
      </c>
      <c r="G1468" s="19" t="n">
        <v>220.5</v>
      </c>
      <c r="H1468" s="19" t="n">
        <v>133.17</v>
      </c>
      <c r="I1468" s="19" t="n">
        <f aca="false">ROUND(F1468*G1468,2)</f>
        <v>441</v>
      </c>
      <c r="J1468" s="19" t="n">
        <f aca="false">ROUND(F1468*H1468,2)</f>
        <v>266.34</v>
      </c>
      <c r="K1468" s="19" t="n">
        <f aca="false">INDEX(Pricebook!$L$2:$L$1401,MATCH(D1468,Pricebook!$A$2:$A$1401,0))</f>
        <v>227.55</v>
      </c>
      <c r="L1468" s="19" t="n">
        <f aca="false">ROUND(F1468*K1468,2)</f>
        <v>455.1</v>
      </c>
      <c r="M1468" s="24" t="n">
        <f aca="false">DATE(YEAR(C1468),MONTH(C1468),1)</f>
        <v>46113</v>
      </c>
    </row>
    <row r="1469" customFormat="false" ht="15" hidden="false" customHeight="false" outlineLevel="0" collapsed="false">
      <c r="A1469" s="21" t="s">
        <v>3233</v>
      </c>
      <c r="B1469" s="21" t="s">
        <v>3234</v>
      </c>
      <c r="C1469" s="23" t="n">
        <v>46136</v>
      </c>
      <c r="D1469" s="21" t="s">
        <v>2509</v>
      </c>
      <c r="E1469" s="21" t="s">
        <v>2466</v>
      </c>
      <c r="F1469" s="12" t="n">
        <v>2</v>
      </c>
      <c r="G1469" s="19" t="n">
        <v>7.3</v>
      </c>
      <c r="H1469" s="19" t="n">
        <v>4.47</v>
      </c>
      <c r="I1469" s="19" t="n">
        <f aca="false">ROUND(F1469*G1469,2)</f>
        <v>14.6</v>
      </c>
      <c r="J1469" s="19" t="n">
        <f aca="false">ROUND(F1469*H1469,2)</f>
        <v>8.94</v>
      </c>
      <c r="K1469" s="19" t="n">
        <f aca="false">INDEX(Pricebook!$L$2:$L$1401,MATCH(D1469,Pricebook!$A$2:$A$1401,0))</f>
        <v>7.65</v>
      </c>
      <c r="L1469" s="19" t="n">
        <f aca="false">ROUND(F1469*K1469,2)</f>
        <v>15.3</v>
      </c>
      <c r="M1469" s="24" t="n">
        <f aca="false">DATE(YEAR(C1469),MONTH(C1469),1)</f>
        <v>46113</v>
      </c>
    </row>
    <row r="1470" customFormat="false" ht="15" hidden="false" customHeight="false" outlineLevel="0" collapsed="false">
      <c r="A1470" s="21" t="s">
        <v>3233</v>
      </c>
      <c r="B1470" s="21" t="s">
        <v>3234</v>
      </c>
      <c r="C1470" s="23" t="n">
        <v>46136</v>
      </c>
      <c r="D1470" s="21" t="s">
        <v>2768</v>
      </c>
      <c r="E1470" s="21" t="s">
        <v>2748</v>
      </c>
      <c r="F1470" s="12" t="n">
        <v>1</v>
      </c>
      <c r="G1470" s="19" t="n">
        <v>15.5</v>
      </c>
      <c r="H1470" s="19" t="n">
        <v>8.73</v>
      </c>
      <c r="I1470" s="19" t="n">
        <f aca="false">ROUND(F1470*G1470,2)</f>
        <v>15.5</v>
      </c>
      <c r="J1470" s="19" t="n">
        <f aca="false">ROUND(F1470*H1470,2)</f>
        <v>8.73</v>
      </c>
      <c r="K1470" s="19" t="n">
        <f aca="false">INDEX(Pricebook!$L$2:$L$1401,MATCH(D1470,Pricebook!$A$2:$A$1401,0))</f>
        <v>16.9</v>
      </c>
      <c r="L1470" s="19" t="n">
        <f aca="false">ROUND(F1470*K1470,2)</f>
        <v>16.9</v>
      </c>
      <c r="M1470" s="24" t="n">
        <f aca="false">DATE(YEAR(C1470),MONTH(C1470),1)</f>
        <v>46113</v>
      </c>
    </row>
    <row r="1471" customFormat="false" ht="15" hidden="false" customHeight="false" outlineLevel="0" collapsed="false">
      <c r="A1471" s="21" t="s">
        <v>3233</v>
      </c>
      <c r="B1471" s="21" t="s">
        <v>3234</v>
      </c>
      <c r="C1471" s="23" t="n">
        <v>46136</v>
      </c>
      <c r="D1471" s="21" t="s">
        <v>2581</v>
      </c>
      <c r="E1471" s="21" t="s">
        <v>2466</v>
      </c>
      <c r="F1471" s="12" t="n">
        <v>7</v>
      </c>
      <c r="G1471" s="19" t="n">
        <v>8.55</v>
      </c>
      <c r="H1471" s="19" t="n">
        <v>5.22</v>
      </c>
      <c r="I1471" s="19" t="n">
        <f aca="false">ROUND(F1471*G1471,2)</f>
        <v>59.85</v>
      </c>
      <c r="J1471" s="19" t="n">
        <f aca="false">ROUND(F1471*H1471,2)</f>
        <v>36.54</v>
      </c>
      <c r="K1471" s="19" t="n">
        <f aca="false">INDEX(Pricebook!$L$2:$L$1401,MATCH(D1471,Pricebook!$A$2:$A$1401,0))</f>
        <v>8.95</v>
      </c>
      <c r="L1471" s="19" t="n">
        <f aca="false">ROUND(F1471*K1471,2)</f>
        <v>62.65</v>
      </c>
      <c r="M1471" s="24" t="n">
        <f aca="false">DATE(YEAR(C1471),MONTH(C1471),1)</f>
        <v>46113</v>
      </c>
    </row>
    <row r="1472" customFormat="false" ht="15" hidden="false" customHeight="false" outlineLevel="0" collapsed="false">
      <c r="A1472" s="21" t="s">
        <v>3235</v>
      </c>
      <c r="B1472" s="21" t="s">
        <v>3100</v>
      </c>
      <c r="C1472" s="23" t="n">
        <v>46136</v>
      </c>
      <c r="D1472" s="21" t="s">
        <v>2226</v>
      </c>
      <c r="E1472" s="21" t="s">
        <v>2202</v>
      </c>
      <c r="F1472" s="12" t="n">
        <v>2</v>
      </c>
      <c r="G1472" s="19" t="n">
        <v>51.6</v>
      </c>
      <c r="H1472" s="19" t="n">
        <v>30.31</v>
      </c>
      <c r="I1472" s="19" t="n">
        <f aca="false">ROUND(F1472*G1472,2)</f>
        <v>103.2</v>
      </c>
      <c r="J1472" s="19" t="n">
        <f aca="false">ROUND(F1472*H1472,2)</f>
        <v>60.62</v>
      </c>
      <c r="K1472" s="19" t="n">
        <f aca="false">INDEX(Pricebook!$L$2:$L$1401,MATCH(D1472,Pricebook!$A$2:$A$1401,0))</f>
        <v>54.65</v>
      </c>
      <c r="L1472" s="19" t="n">
        <f aca="false">ROUND(F1472*K1472,2)</f>
        <v>109.3</v>
      </c>
      <c r="M1472" s="24" t="n">
        <f aca="false">DATE(YEAR(C1472),MONTH(C1472),1)</f>
        <v>46113</v>
      </c>
    </row>
    <row r="1473" customFormat="false" ht="15" hidden="false" customHeight="false" outlineLevel="0" collapsed="false">
      <c r="A1473" s="21" t="s">
        <v>3235</v>
      </c>
      <c r="B1473" s="21" t="s">
        <v>3100</v>
      </c>
      <c r="C1473" s="23" t="n">
        <v>46136</v>
      </c>
      <c r="D1473" s="21" t="s">
        <v>521</v>
      </c>
      <c r="E1473" s="21" t="s">
        <v>366</v>
      </c>
      <c r="F1473" s="12" t="n">
        <v>2</v>
      </c>
      <c r="G1473" s="19" t="n">
        <v>12.55</v>
      </c>
      <c r="H1473" s="19" t="n">
        <v>8.7</v>
      </c>
      <c r="I1473" s="19" t="n">
        <f aca="false">ROUND(F1473*G1473,2)</f>
        <v>25.1</v>
      </c>
      <c r="J1473" s="19" t="n">
        <f aca="false">ROUND(F1473*H1473,2)</f>
        <v>17.4</v>
      </c>
      <c r="K1473" s="19" t="n">
        <f aca="false">INDEX(Pricebook!$L$2:$L$1401,MATCH(D1473,Pricebook!$A$2:$A$1401,0))</f>
        <v>13.65</v>
      </c>
      <c r="L1473" s="19" t="n">
        <f aca="false">ROUND(F1473*K1473,2)</f>
        <v>27.3</v>
      </c>
      <c r="M1473" s="24" t="n">
        <f aca="false">DATE(YEAR(C1473),MONTH(C1473),1)</f>
        <v>46113</v>
      </c>
    </row>
    <row r="1474" customFormat="false" ht="15" hidden="false" customHeight="false" outlineLevel="0" collapsed="false">
      <c r="A1474" s="21" t="s">
        <v>3235</v>
      </c>
      <c r="B1474" s="21" t="s">
        <v>3100</v>
      </c>
      <c r="C1474" s="23" t="n">
        <v>46136</v>
      </c>
      <c r="D1474" s="21" t="s">
        <v>793</v>
      </c>
      <c r="E1474" s="21" t="s">
        <v>366</v>
      </c>
      <c r="F1474" s="12" t="n">
        <v>4</v>
      </c>
      <c r="G1474" s="19" t="n">
        <v>17.75</v>
      </c>
      <c r="H1474" s="19" t="n">
        <v>12.19</v>
      </c>
      <c r="I1474" s="19" t="n">
        <f aca="false">ROUND(F1474*G1474,2)</f>
        <v>71</v>
      </c>
      <c r="J1474" s="19" t="n">
        <f aca="false">ROUND(F1474*H1474,2)</f>
        <v>48.76</v>
      </c>
      <c r="K1474" s="19" t="n">
        <f aca="false">INDEX(Pricebook!$L$2:$L$1401,MATCH(D1474,Pricebook!$A$2:$A$1401,0))</f>
        <v>19.15</v>
      </c>
      <c r="L1474" s="19" t="n">
        <f aca="false">ROUND(F1474*K1474,2)</f>
        <v>76.6</v>
      </c>
      <c r="M1474" s="24" t="n">
        <f aca="false">DATE(YEAR(C1474),MONTH(C1474),1)</f>
        <v>46113</v>
      </c>
    </row>
    <row r="1475" customFormat="false" ht="15" hidden="false" customHeight="false" outlineLevel="0" collapsed="false">
      <c r="A1475" s="21" t="s">
        <v>3235</v>
      </c>
      <c r="B1475" s="21" t="s">
        <v>3100</v>
      </c>
      <c r="C1475" s="23" t="n">
        <v>46136</v>
      </c>
      <c r="D1475" s="21" t="s">
        <v>393</v>
      </c>
      <c r="E1475" s="21" t="s">
        <v>366</v>
      </c>
      <c r="F1475" s="12" t="n">
        <v>2</v>
      </c>
      <c r="G1475" s="19" t="n">
        <v>100</v>
      </c>
      <c r="H1475" s="19" t="n">
        <v>72.5</v>
      </c>
      <c r="I1475" s="19" t="n">
        <f aca="false">ROUND(F1475*G1475,2)</f>
        <v>200</v>
      </c>
      <c r="J1475" s="19" t="n">
        <f aca="false">ROUND(F1475*H1475,2)</f>
        <v>145</v>
      </c>
      <c r="K1475" s="19" t="n">
        <f aca="false">INDEX(Pricebook!$L$2:$L$1401,MATCH(D1475,Pricebook!$A$2:$A$1401,0))</f>
        <v>108.85</v>
      </c>
      <c r="L1475" s="19" t="n">
        <f aca="false">ROUND(F1475*K1475,2)</f>
        <v>217.7</v>
      </c>
      <c r="M1475" s="24" t="n">
        <f aca="false">DATE(YEAR(C1475),MONTH(C1475),1)</f>
        <v>46113</v>
      </c>
    </row>
    <row r="1476" customFormat="false" ht="15" hidden="false" customHeight="false" outlineLevel="0" collapsed="false">
      <c r="A1476" s="21" t="s">
        <v>3235</v>
      </c>
      <c r="B1476" s="21" t="s">
        <v>3100</v>
      </c>
      <c r="C1476" s="23" t="n">
        <v>46136</v>
      </c>
      <c r="D1476" s="21" t="s">
        <v>619</v>
      </c>
      <c r="E1476" s="21" t="s">
        <v>366</v>
      </c>
      <c r="F1476" s="12" t="n">
        <v>5</v>
      </c>
      <c r="G1476" s="19" t="n">
        <v>7.4</v>
      </c>
      <c r="H1476" s="19" t="n">
        <v>4.99</v>
      </c>
      <c r="I1476" s="19" t="n">
        <f aca="false">ROUND(F1476*G1476,2)</f>
        <v>37</v>
      </c>
      <c r="J1476" s="19" t="n">
        <f aca="false">ROUND(F1476*H1476,2)</f>
        <v>24.95</v>
      </c>
      <c r="K1476" s="19" t="n">
        <f aca="false">INDEX(Pricebook!$L$2:$L$1401,MATCH(D1476,Pricebook!$A$2:$A$1401,0))</f>
        <v>7.85</v>
      </c>
      <c r="L1476" s="19" t="n">
        <f aca="false">ROUND(F1476*K1476,2)</f>
        <v>39.25</v>
      </c>
      <c r="M1476" s="24" t="n">
        <f aca="false">DATE(YEAR(C1476),MONTH(C1476),1)</f>
        <v>46113</v>
      </c>
    </row>
    <row r="1477" customFormat="false" ht="15" hidden="false" customHeight="false" outlineLevel="0" collapsed="false">
      <c r="A1477" s="21" t="s">
        <v>3235</v>
      </c>
      <c r="B1477" s="21" t="s">
        <v>3100</v>
      </c>
      <c r="C1477" s="23" t="n">
        <v>46136</v>
      </c>
      <c r="D1477" s="21" t="s">
        <v>1608</v>
      </c>
      <c r="E1477" s="21" t="s">
        <v>1452</v>
      </c>
      <c r="F1477" s="12" t="n">
        <v>4</v>
      </c>
      <c r="G1477" s="19" t="n">
        <v>63</v>
      </c>
      <c r="H1477" s="19" t="n">
        <v>37.82</v>
      </c>
      <c r="I1477" s="19" t="n">
        <f aca="false">ROUND(F1477*G1477,2)</f>
        <v>252</v>
      </c>
      <c r="J1477" s="19" t="n">
        <f aca="false">ROUND(F1477*H1477,2)</f>
        <v>151.28</v>
      </c>
      <c r="K1477" s="19" t="n">
        <f aca="false">INDEX(Pricebook!$L$2:$L$1401,MATCH(D1477,Pricebook!$A$2:$A$1401,0))</f>
        <v>64.3</v>
      </c>
      <c r="L1477" s="19" t="n">
        <f aca="false">ROUND(F1477*K1477,2)</f>
        <v>257.2</v>
      </c>
      <c r="M1477" s="24" t="n">
        <f aca="false">DATE(YEAR(C1477),MONTH(C1477),1)</f>
        <v>46113</v>
      </c>
    </row>
    <row r="1478" customFormat="false" ht="15" hidden="false" customHeight="false" outlineLevel="0" collapsed="false">
      <c r="A1478" s="21" t="s">
        <v>3235</v>
      </c>
      <c r="B1478" s="21" t="s">
        <v>3100</v>
      </c>
      <c r="C1478" s="23" t="n">
        <v>46136</v>
      </c>
      <c r="D1478" s="21" t="s">
        <v>2242</v>
      </c>
      <c r="E1478" s="21" t="s">
        <v>2202</v>
      </c>
      <c r="F1478" s="12" t="n">
        <v>3</v>
      </c>
      <c r="G1478" s="19" t="n">
        <v>18.85</v>
      </c>
      <c r="H1478" s="19" t="n">
        <v>11.13</v>
      </c>
      <c r="I1478" s="19" t="n">
        <f aca="false">ROUND(F1478*G1478,2)</f>
        <v>56.55</v>
      </c>
      <c r="J1478" s="19" t="n">
        <f aca="false">ROUND(F1478*H1478,2)</f>
        <v>33.39</v>
      </c>
      <c r="K1478" s="19" t="n">
        <f aca="false">INDEX(Pricebook!$L$2:$L$1401,MATCH(D1478,Pricebook!$A$2:$A$1401,0))</f>
        <v>20.1</v>
      </c>
      <c r="L1478" s="19" t="n">
        <f aca="false">ROUND(F1478*K1478,2)</f>
        <v>60.3</v>
      </c>
      <c r="M1478" s="24" t="n">
        <f aca="false">DATE(YEAR(C1478),MONTH(C1478),1)</f>
        <v>46113</v>
      </c>
    </row>
    <row r="1479" customFormat="false" ht="15" hidden="false" customHeight="false" outlineLevel="0" collapsed="false">
      <c r="A1479" s="21" t="s">
        <v>3235</v>
      </c>
      <c r="B1479" s="21" t="s">
        <v>3100</v>
      </c>
      <c r="C1479" s="23" t="n">
        <v>46136</v>
      </c>
      <c r="D1479" s="21" t="s">
        <v>685</v>
      </c>
      <c r="E1479" s="21" t="s">
        <v>366</v>
      </c>
      <c r="F1479" s="12" t="n">
        <v>1</v>
      </c>
      <c r="G1479" s="19" t="n">
        <v>53.3</v>
      </c>
      <c r="H1479" s="19" t="n">
        <v>36.77</v>
      </c>
      <c r="I1479" s="19" t="n">
        <f aca="false">ROUND(F1479*G1479,2)</f>
        <v>53.3</v>
      </c>
      <c r="J1479" s="19" t="n">
        <f aca="false">ROUND(F1479*H1479,2)</f>
        <v>36.77</v>
      </c>
      <c r="K1479" s="19" t="n">
        <f aca="false">INDEX(Pricebook!$L$2:$L$1401,MATCH(D1479,Pricebook!$A$2:$A$1401,0))</f>
        <v>57.7</v>
      </c>
      <c r="L1479" s="19" t="n">
        <f aca="false">ROUND(F1479*K1479,2)</f>
        <v>57.7</v>
      </c>
      <c r="M1479" s="24" t="n">
        <f aca="false">DATE(YEAR(C1479),MONTH(C1479),1)</f>
        <v>46113</v>
      </c>
    </row>
    <row r="1480" customFormat="false" ht="15" hidden="false" customHeight="false" outlineLevel="0" collapsed="false">
      <c r="A1480" s="21" t="s">
        <v>3235</v>
      </c>
      <c r="B1480" s="21" t="s">
        <v>3100</v>
      </c>
      <c r="C1480" s="23" t="n">
        <v>46136</v>
      </c>
      <c r="D1480" s="21" t="s">
        <v>2345</v>
      </c>
      <c r="E1480" s="21" t="s">
        <v>2202</v>
      </c>
      <c r="F1480" s="12" t="n">
        <v>3</v>
      </c>
      <c r="G1480" s="19" t="n">
        <v>83.8</v>
      </c>
      <c r="H1480" s="19" t="n">
        <v>49.9</v>
      </c>
      <c r="I1480" s="19" t="n">
        <f aca="false">ROUND(F1480*G1480,2)</f>
        <v>251.4</v>
      </c>
      <c r="J1480" s="19" t="n">
        <f aca="false">ROUND(F1480*H1480,2)</f>
        <v>149.7</v>
      </c>
      <c r="K1480" s="19" t="n">
        <f aca="false">INDEX(Pricebook!$L$2:$L$1401,MATCH(D1480,Pricebook!$A$2:$A$1401,0))</f>
        <v>89.95</v>
      </c>
      <c r="L1480" s="19" t="n">
        <f aca="false">ROUND(F1480*K1480,2)</f>
        <v>269.85</v>
      </c>
      <c r="M1480" s="24" t="n">
        <f aca="false">DATE(YEAR(C1480),MONTH(C1480),1)</f>
        <v>46113</v>
      </c>
    </row>
    <row r="1481" customFormat="false" ht="15" hidden="false" customHeight="false" outlineLevel="0" collapsed="false">
      <c r="A1481" s="21" t="s">
        <v>3235</v>
      </c>
      <c r="B1481" s="21" t="s">
        <v>3100</v>
      </c>
      <c r="C1481" s="23" t="n">
        <v>46136</v>
      </c>
      <c r="D1481" s="21" t="s">
        <v>825</v>
      </c>
      <c r="E1481" s="21" t="s">
        <v>366</v>
      </c>
      <c r="F1481" s="12" t="n">
        <v>6</v>
      </c>
      <c r="G1481" s="19" t="n">
        <v>11.2</v>
      </c>
      <c r="H1481" s="19" t="n">
        <v>8.08</v>
      </c>
      <c r="I1481" s="19" t="n">
        <f aca="false">ROUND(F1481*G1481,2)</f>
        <v>67.2</v>
      </c>
      <c r="J1481" s="19" t="n">
        <f aca="false">ROUND(F1481*H1481,2)</f>
        <v>48.48</v>
      </c>
      <c r="K1481" s="19" t="n">
        <f aca="false">INDEX(Pricebook!$L$2:$L$1401,MATCH(D1481,Pricebook!$A$2:$A$1401,0))</f>
        <v>12.15</v>
      </c>
      <c r="L1481" s="19" t="n">
        <f aca="false">ROUND(F1481*K1481,2)</f>
        <v>72.9</v>
      </c>
      <c r="M1481" s="24" t="n">
        <f aca="false">DATE(YEAR(C1481),MONTH(C1481),1)</f>
        <v>46113</v>
      </c>
    </row>
    <row r="1482" customFormat="false" ht="15" hidden="false" customHeight="false" outlineLevel="0" collapsed="false">
      <c r="A1482" s="21" t="s">
        <v>3235</v>
      </c>
      <c r="B1482" s="21" t="s">
        <v>3100</v>
      </c>
      <c r="C1482" s="23" t="n">
        <v>46136</v>
      </c>
      <c r="D1482" s="21" t="s">
        <v>1797</v>
      </c>
      <c r="E1482" s="21" t="s">
        <v>1452</v>
      </c>
      <c r="F1482" s="12" t="n">
        <v>6</v>
      </c>
      <c r="G1482" s="19" t="n">
        <v>59.5</v>
      </c>
      <c r="H1482" s="19" t="n">
        <v>35.64</v>
      </c>
      <c r="I1482" s="19" t="n">
        <f aca="false">ROUND(F1482*G1482,2)</f>
        <v>357</v>
      </c>
      <c r="J1482" s="19" t="n">
        <f aca="false">ROUND(F1482*H1482,2)</f>
        <v>213.84</v>
      </c>
      <c r="K1482" s="19" t="n">
        <f aca="false">INDEX(Pricebook!$L$2:$L$1401,MATCH(D1482,Pricebook!$A$2:$A$1401,0))</f>
        <v>60.6</v>
      </c>
      <c r="L1482" s="19" t="n">
        <f aca="false">ROUND(F1482*K1482,2)</f>
        <v>363.6</v>
      </c>
      <c r="M1482" s="24" t="n">
        <f aca="false">DATE(YEAR(C1482),MONTH(C1482),1)</f>
        <v>46113</v>
      </c>
    </row>
    <row r="1483" customFormat="false" ht="15" hidden="false" customHeight="false" outlineLevel="0" collapsed="false">
      <c r="A1483" s="21" t="s">
        <v>3235</v>
      </c>
      <c r="B1483" s="21" t="s">
        <v>3100</v>
      </c>
      <c r="C1483" s="23" t="n">
        <v>46136</v>
      </c>
      <c r="D1483" s="21" t="s">
        <v>2424</v>
      </c>
      <c r="E1483" s="21" t="s">
        <v>2202</v>
      </c>
      <c r="F1483" s="12" t="n">
        <v>4</v>
      </c>
      <c r="G1483" s="19" t="n">
        <v>51.6</v>
      </c>
      <c r="H1483" s="19" t="n">
        <v>30.28</v>
      </c>
      <c r="I1483" s="19" t="n">
        <f aca="false">ROUND(F1483*G1483,2)</f>
        <v>206.4</v>
      </c>
      <c r="J1483" s="19" t="n">
        <f aca="false">ROUND(F1483*H1483,2)</f>
        <v>121.12</v>
      </c>
      <c r="K1483" s="19" t="n">
        <f aca="false">INDEX(Pricebook!$L$2:$L$1401,MATCH(D1483,Pricebook!$A$2:$A$1401,0))</f>
        <v>54.6</v>
      </c>
      <c r="L1483" s="19" t="n">
        <f aca="false">ROUND(F1483*K1483,2)</f>
        <v>218.4</v>
      </c>
      <c r="M1483" s="24" t="n">
        <f aca="false">DATE(YEAR(C1483),MONTH(C1483),1)</f>
        <v>46113</v>
      </c>
    </row>
    <row r="1484" customFormat="false" ht="15" hidden="false" customHeight="false" outlineLevel="0" collapsed="false">
      <c r="A1484" s="21" t="s">
        <v>3236</v>
      </c>
      <c r="B1484" s="21" t="s">
        <v>3056</v>
      </c>
      <c r="C1484" s="23" t="n">
        <v>46136</v>
      </c>
      <c r="D1484" s="21" t="s">
        <v>1801</v>
      </c>
      <c r="E1484" s="21" t="s">
        <v>1452</v>
      </c>
      <c r="F1484" s="12" t="n">
        <v>1</v>
      </c>
      <c r="G1484" s="19" t="n">
        <v>88.75</v>
      </c>
      <c r="H1484" s="19" t="n">
        <v>62.68</v>
      </c>
      <c r="I1484" s="19" t="n">
        <f aca="false">ROUND(F1484*G1484,2)</f>
        <v>88.75</v>
      </c>
      <c r="J1484" s="19" t="n">
        <f aca="false">ROUND(F1484*H1484,2)</f>
        <v>62.68</v>
      </c>
      <c r="K1484" s="19" t="n">
        <f aca="false">INDEX(Pricebook!$L$2:$L$1401,MATCH(D1484,Pricebook!$A$2:$A$1401,0))</f>
        <v>91.35</v>
      </c>
      <c r="L1484" s="19" t="n">
        <f aca="false">ROUND(F1484*K1484,2)</f>
        <v>91.35</v>
      </c>
      <c r="M1484" s="24" t="n">
        <f aca="false">DATE(YEAR(C1484),MONTH(C1484),1)</f>
        <v>46113</v>
      </c>
    </row>
    <row r="1485" customFormat="false" ht="15" hidden="false" customHeight="false" outlineLevel="0" collapsed="false">
      <c r="A1485" s="21" t="s">
        <v>3236</v>
      </c>
      <c r="B1485" s="21" t="s">
        <v>3056</v>
      </c>
      <c r="C1485" s="23" t="n">
        <v>46136</v>
      </c>
      <c r="D1485" s="21" t="s">
        <v>487</v>
      </c>
      <c r="E1485" s="21" t="s">
        <v>366</v>
      </c>
      <c r="F1485" s="12" t="n">
        <v>3</v>
      </c>
      <c r="G1485" s="19" t="n">
        <v>6.6</v>
      </c>
      <c r="H1485" s="19" t="n">
        <v>4.5</v>
      </c>
      <c r="I1485" s="19" t="n">
        <f aca="false">ROUND(F1485*G1485,2)</f>
        <v>19.8</v>
      </c>
      <c r="J1485" s="19" t="n">
        <f aca="false">ROUND(F1485*H1485,2)</f>
        <v>13.5</v>
      </c>
      <c r="K1485" s="19" t="n">
        <f aca="false">INDEX(Pricebook!$L$2:$L$1401,MATCH(D1485,Pricebook!$A$2:$A$1401,0))</f>
        <v>7.1</v>
      </c>
      <c r="L1485" s="19" t="n">
        <f aca="false">ROUND(F1485*K1485,2)</f>
        <v>21.3</v>
      </c>
      <c r="M1485" s="24" t="n">
        <f aca="false">DATE(YEAR(C1485),MONTH(C1485),1)</f>
        <v>46113</v>
      </c>
    </row>
    <row r="1486" customFormat="false" ht="15" hidden="false" customHeight="false" outlineLevel="0" collapsed="false">
      <c r="A1486" s="21" t="s">
        <v>3236</v>
      </c>
      <c r="B1486" s="21" t="s">
        <v>3056</v>
      </c>
      <c r="C1486" s="23" t="n">
        <v>46136</v>
      </c>
      <c r="D1486" s="21" t="s">
        <v>1586</v>
      </c>
      <c r="E1486" s="21" t="s">
        <v>1452</v>
      </c>
      <c r="F1486" s="12" t="n">
        <v>3</v>
      </c>
      <c r="G1486" s="19" t="n">
        <v>59.5</v>
      </c>
      <c r="H1486" s="19" t="n">
        <v>35.91</v>
      </c>
      <c r="I1486" s="19" t="n">
        <f aca="false">ROUND(F1486*G1486,2)</f>
        <v>178.5</v>
      </c>
      <c r="J1486" s="19" t="n">
        <f aca="false">ROUND(F1486*H1486,2)</f>
        <v>107.73</v>
      </c>
      <c r="K1486" s="19" t="n">
        <f aca="false">INDEX(Pricebook!$L$2:$L$1401,MATCH(D1486,Pricebook!$A$2:$A$1401,0))</f>
        <v>61.05</v>
      </c>
      <c r="L1486" s="19" t="n">
        <f aca="false">ROUND(F1486*K1486,2)</f>
        <v>183.15</v>
      </c>
      <c r="M1486" s="24" t="n">
        <f aca="false">DATE(YEAR(C1486),MONTH(C1486),1)</f>
        <v>46113</v>
      </c>
    </row>
    <row r="1487" customFormat="false" ht="15" hidden="false" customHeight="false" outlineLevel="0" collapsed="false">
      <c r="A1487" s="21" t="s">
        <v>3236</v>
      </c>
      <c r="B1487" s="21" t="s">
        <v>3056</v>
      </c>
      <c r="C1487" s="23" t="n">
        <v>46136</v>
      </c>
      <c r="D1487" s="21" t="s">
        <v>2309</v>
      </c>
      <c r="E1487" s="21" t="s">
        <v>2202</v>
      </c>
      <c r="F1487" s="12" t="n">
        <v>3</v>
      </c>
      <c r="G1487" s="19" t="n">
        <v>44.65</v>
      </c>
      <c r="H1487" s="19" t="n">
        <v>30.79</v>
      </c>
      <c r="I1487" s="19" t="n">
        <f aca="false">ROUND(F1487*G1487,2)</f>
        <v>133.95</v>
      </c>
      <c r="J1487" s="19" t="n">
        <f aca="false">ROUND(F1487*H1487,2)</f>
        <v>92.37</v>
      </c>
      <c r="K1487" s="19" t="n">
        <f aca="false">INDEX(Pricebook!$L$2:$L$1401,MATCH(D1487,Pricebook!$A$2:$A$1401,0))</f>
        <v>48.05</v>
      </c>
      <c r="L1487" s="19" t="n">
        <f aca="false">ROUND(F1487*K1487,2)</f>
        <v>144.15</v>
      </c>
      <c r="M1487" s="24" t="n">
        <f aca="false">DATE(YEAR(C1487),MONTH(C1487),1)</f>
        <v>46113</v>
      </c>
    </row>
    <row r="1488" customFormat="false" ht="15" hidden="false" customHeight="false" outlineLevel="0" collapsed="false">
      <c r="A1488" s="21" t="s">
        <v>3236</v>
      </c>
      <c r="B1488" s="21" t="s">
        <v>3056</v>
      </c>
      <c r="C1488" s="23" t="n">
        <v>46136</v>
      </c>
      <c r="D1488" s="21" t="s">
        <v>825</v>
      </c>
      <c r="E1488" s="21" t="s">
        <v>366</v>
      </c>
      <c r="F1488" s="12" t="n">
        <v>2</v>
      </c>
      <c r="G1488" s="19" t="n">
        <v>11.2</v>
      </c>
      <c r="H1488" s="19" t="n">
        <v>8.08</v>
      </c>
      <c r="I1488" s="19" t="n">
        <f aca="false">ROUND(F1488*G1488,2)</f>
        <v>22.4</v>
      </c>
      <c r="J1488" s="19" t="n">
        <f aca="false">ROUND(F1488*H1488,2)</f>
        <v>16.16</v>
      </c>
      <c r="K1488" s="19" t="n">
        <f aca="false">INDEX(Pricebook!$L$2:$L$1401,MATCH(D1488,Pricebook!$A$2:$A$1401,0))</f>
        <v>12.15</v>
      </c>
      <c r="L1488" s="19" t="n">
        <f aca="false">ROUND(F1488*K1488,2)</f>
        <v>24.3</v>
      </c>
      <c r="M1488" s="24" t="n">
        <f aca="false">DATE(YEAR(C1488),MONTH(C1488),1)</f>
        <v>46113</v>
      </c>
    </row>
    <row r="1489" customFormat="false" ht="15" hidden="false" customHeight="false" outlineLevel="0" collapsed="false">
      <c r="A1489" s="21" t="s">
        <v>3236</v>
      </c>
      <c r="B1489" s="21" t="s">
        <v>3056</v>
      </c>
      <c r="C1489" s="23" t="n">
        <v>46136</v>
      </c>
      <c r="D1489" s="21" t="s">
        <v>2333</v>
      </c>
      <c r="E1489" s="21" t="s">
        <v>2202</v>
      </c>
      <c r="F1489" s="12" t="n">
        <v>3</v>
      </c>
      <c r="G1489" s="19" t="n">
        <v>41.9</v>
      </c>
      <c r="H1489" s="19" t="n">
        <v>24.59</v>
      </c>
      <c r="I1489" s="19" t="n">
        <f aca="false">ROUND(F1489*G1489,2)</f>
        <v>125.7</v>
      </c>
      <c r="J1489" s="19" t="n">
        <f aca="false">ROUND(F1489*H1489,2)</f>
        <v>73.77</v>
      </c>
      <c r="K1489" s="19" t="n">
        <f aca="false">INDEX(Pricebook!$L$2:$L$1401,MATCH(D1489,Pricebook!$A$2:$A$1401,0))</f>
        <v>44.35</v>
      </c>
      <c r="L1489" s="19" t="n">
        <f aca="false">ROUND(F1489*K1489,2)</f>
        <v>133.05</v>
      </c>
      <c r="M1489" s="24" t="n">
        <f aca="false">DATE(YEAR(C1489),MONTH(C1489),1)</f>
        <v>46113</v>
      </c>
    </row>
    <row r="1490" customFormat="false" ht="15" hidden="false" customHeight="false" outlineLevel="0" collapsed="false">
      <c r="A1490" s="21" t="s">
        <v>3236</v>
      </c>
      <c r="B1490" s="21" t="s">
        <v>3056</v>
      </c>
      <c r="C1490" s="23" t="n">
        <v>46136</v>
      </c>
      <c r="D1490" s="21" t="s">
        <v>2297</v>
      </c>
      <c r="E1490" s="21" t="s">
        <v>2202</v>
      </c>
      <c r="F1490" s="12" t="n">
        <v>2</v>
      </c>
      <c r="G1490" s="19" t="n">
        <v>22.15</v>
      </c>
      <c r="H1490" s="19" t="n">
        <v>13.1</v>
      </c>
      <c r="I1490" s="19" t="n">
        <f aca="false">ROUND(F1490*G1490,2)</f>
        <v>44.3</v>
      </c>
      <c r="J1490" s="19" t="n">
        <f aca="false">ROUND(F1490*H1490,2)</f>
        <v>26.2</v>
      </c>
      <c r="K1490" s="19" t="n">
        <f aca="false">INDEX(Pricebook!$L$2:$L$1401,MATCH(D1490,Pricebook!$A$2:$A$1401,0))</f>
        <v>23.65</v>
      </c>
      <c r="L1490" s="19" t="n">
        <f aca="false">ROUND(F1490*K1490,2)</f>
        <v>47.3</v>
      </c>
      <c r="M1490" s="24" t="n">
        <f aca="false">DATE(YEAR(C1490),MONTH(C1490),1)</f>
        <v>46113</v>
      </c>
    </row>
    <row r="1491" customFormat="false" ht="15" hidden="false" customHeight="false" outlineLevel="0" collapsed="false">
      <c r="A1491" s="21" t="s">
        <v>3236</v>
      </c>
      <c r="B1491" s="21" t="s">
        <v>3056</v>
      </c>
      <c r="C1491" s="23" t="n">
        <v>46136</v>
      </c>
      <c r="D1491" s="21" t="s">
        <v>2452</v>
      </c>
      <c r="E1491" s="21" t="s">
        <v>2202</v>
      </c>
      <c r="F1491" s="12" t="n">
        <v>13</v>
      </c>
      <c r="G1491" s="19" t="n">
        <v>12.15</v>
      </c>
      <c r="H1491" s="19" t="n">
        <v>7.1</v>
      </c>
      <c r="I1491" s="19" t="n">
        <f aca="false">ROUND(F1491*G1491,2)</f>
        <v>157.95</v>
      </c>
      <c r="J1491" s="19" t="n">
        <f aca="false">ROUND(F1491*H1491,2)</f>
        <v>92.3</v>
      </c>
      <c r="K1491" s="19" t="n">
        <f aca="false">INDEX(Pricebook!$L$2:$L$1401,MATCH(D1491,Pricebook!$A$2:$A$1401,0))</f>
        <v>12.8</v>
      </c>
      <c r="L1491" s="19" t="n">
        <f aca="false">ROUND(F1491*K1491,2)</f>
        <v>166.4</v>
      </c>
      <c r="M1491" s="24" t="n">
        <f aca="false">DATE(YEAR(C1491),MONTH(C1491),1)</f>
        <v>46113</v>
      </c>
    </row>
    <row r="1492" customFormat="false" ht="15" hidden="false" customHeight="false" outlineLevel="0" collapsed="false">
      <c r="A1492" s="21" t="s">
        <v>3236</v>
      </c>
      <c r="B1492" s="21" t="s">
        <v>3056</v>
      </c>
      <c r="C1492" s="23" t="n">
        <v>46136</v>
      </c>
      <c r="D1492" s="21" t="s">
        <v>2345</v>
      </c>
      <c r="E1492" s="21" t="s">
        <v>2202</v>
      </c>
      <c r="F1492" s="12" t="n">
        <v>3</v>
      </c>
      <c r="G1492" s="19" t="n">
        <v>83.8</v>
      </c>
      <c r="H1492" s="19" t="n">
        <v>49.9</v>
      </c>
      <c r="I1492" s="19" t="n">
        <f aca="false">ROUND(F1492*G1492,2)</f>
        <v>251.4</v>
      </c>
      <c r="J1492" s="19" t="n">
        <f aca="false">ROUND(F1492*H1492,2)</f>
        <v>149.7</v>
      </c>
      <c r="K1492" s="19" t="n">
        <f aca="false">INDEX(Pricebook!$L$2:$L$1401,MATCH(D1492,Pricebook!$A$2:$A$1401,0))</f>
        <v>89.95</v>
      </c>
      <c r="L1492" s="19" t="n">
        <f aca="false">ROUND(F1492*K1492,2)</f>
        <v>269.85</v>
      </c>
      <c r="M1492" s="24" t="n">
        <f aca="false">DATE(YEAR(C1492),MONTH(C1492),1)</f>
        <v>46113</v>
      </c>
    </row>
    <row r="1493" customFormat="false" ht="15" hidden="false" customHeight="false" outlineLevel="0" collapsed="false">
      <c r="A1493" s="21" t="s">
        <v>3236</v>
      </c>
      <c r="B1493" s="21" t="s">
        <v>3056</v>
      </c>
      <c r="C1493" s="23" t="n">
        <v>46136</v>
      </c>
      <c r="D1493" s="21" t="s">
        <v>1821</v>
      </c>
      <c r="E1493" s="21" t="s">
        <v>1452</v>
      </c>
      <c r="F1493" s="12" t="n">
        <v>6</v>
      </c>
      <c r="G1493" s="19" t="n">
        <v>25.2</v>
      </c>
      <c r="H1493" s="19" t="n">
        <v>16.31</v>
      </c>
      <c r="I1493" s="19" t="n">
        <f aca="false">ROUND(F1493*G1493,2)</f>
        <v>151.2</v>
      </c>
      <c r="J1493" s="19" t="n">
        <f aca="false">ROUND(F1493*H1493,2)</f>
        <v>97.86</v>
      </c>
      <c r="K1493" s="19" t="n">
        <f aca="false">INDEX(Pricebook!$L$2:$L$1401,MATCH(D1493,Pricebook!$A$2:$A$1401,0))</f>
        <v>26</v>
      </c>
      <c r="L1493" s="19" t="n">
        <f aca="false">ROUND(F1493*K1493,2)</f>
        <v>156</v>
      </c>
      <c r="M1493" s="24" t="n">
        <f aca="false">DATE(YEAR(C1493),MONTH(C1493),1)</f>
        <v>46113</v>
      </c>
    </row>
    <row r="1494" customFormat="false" ht="15" hidden="false" customHeight="false" outlineLevel="0" collapsed="false">
      <c r="A1494" s="21" t="s">
        <v>3237</v>
      </c>
      <c r="B1494" s="21" t="s">
        <v>2997</v>
      </c>
      <c r="C1494" s="23" t="n">
        <v>46136</v>
      </c>
      <c r="D1494" s="21" t="s">
        <v>2138</v>
      </c>
      <c r="E1494" s="21" t="s">
        <v>1941</v>
      </c>
      <c r="F1494" s="12" t="n">
        <v>5</v>
      </c>
      <c r="G1494" s="19" t="n">
        <v>102.65</v>
      </c>
      <c r="H1494" s="19" t="n">
        <v>64.68</v>
      </c>
      <c r="I1494" s="19" t="n">
        <f aca="false">ROUND(F1494*G1494,2)</f>
        <v>513.25</v>
      </c>
      <c r="J1494" s="19" t="n">
        <f aca="false">ROUND(F1494*H1494,2)</f>
        <v>323.4</v>
      </c>
      <c r="K1494" s="19" t="n">
        <f aca="false">INDEX(Pricebook!$L$2:$L$1401,MATCH(D1494,Pricebook!$A$2:$A$1401,0))</f>
        <v>107</v>
      </c>
      <c r="L1494" s="19" t="n">
        <f aca="false">ROUND(F1494*K1494,2)</f>
        <v>535</v>
      </c>
      <c r="M1494" s="24" t="n">
        <f aca="false">DATE(YEAR(C1494),MONTH(C1494),1)</f>
        <v>46113</v>
      </c>
    </row>
    <row r="1495" customFormat="false" ht="15" hidden="false" customHeight="false" outlineLevel="0" collapsed="false">
      <c r="A1495" s="21" t="s">
        <v>3237</v>
      </c>
      <c r="B1495" s="21" t="s">
        <v>2997</v>
      </c>
      <c r="C1495" s="23" t="n">
        <v>46136</v>
      </c>
      <c r="D1495" s="21" t="s">
        <v>2064</v>
      </c>
      <c r="E1495" s="21" t="s">
        <v>1941</v>
      </c>
      <c r="F1495" s="12" t="n">
        <v>1</v>
      </c>
      <c r="G1495" s="19" t="n">
        <v>79.55</v>
      </c>
      <c r="H1495" s="19" t="n">
        <v>50.4</v>
      </c>
      <c r="I1495" s="19" t="n">
        <f aca="false">ROUND(F1495*G1495,2)</f>
        <v>79.55</v>
      </c>
      <c r="J1495" s="19" t="n">
        <f aca="false">ROUND(F1495*H1495,2)</f>
        <v>50.4</v>
      </c>
      <c r="K1495" s="19" t="n">
        <f aca="false">INDEX(Pricebook!$L$2:$L$1401,MATCH(D1495,Pricebook!$A$2:$A$1401,0))</f>
        <v>83.35</v>
      </c>
      <c r="L1495" s="19" t="n">
        <f aca="false">ROUND(F1495*K1495,2)</f>
        <v>83.35</v>
      </c>
      <c r="M1495" s="24" t="n">
        <f aca="false">DATE(YEAR(C1495),MONTH(C1495),1)</f>
        <v>46113</v>
      </c>
    </row>
    <row r="1496" customFormat="false" ht="15" hidden="false" customHeight="false" outlineLevel="0" collapsed="false">
      <c r="A1496" s="21" t="s">
        <v>3237</v>
      </c>
      <c r="B1496" s="21" t="s">
        <v>2997</v>
      </c>
      <c r="C1496" s="23" t="n">
        <v>46136</v>
      </c>
      <c r="D1496" s="21" t="s">
        <v>2088</v>
      </c>
      <c r="E1496" s="21" t="s">
        <v>1941</v>
      </c>
      <c r="F1496" s="12" t="n">
        <v>3</v>
      </c>
      <c r="G1496" s="19" t="n">
        <v>144.7</v>
      </c>
      <c r="H1496" s="19" t="n">
        <v>90.06</v>
      </c>
      <c r="I1496" s="19" t="n">
        <f aca="false">ROUND(F1496*G1496,2)</f>
        <v>434.1</v>
      </c>
      <c r="J1496" s="19" t="n">
        <f aca="false">ROUND(F1496*H1496,2)</f>
        <v>270.18</v>
      </c>
      <c r="K1496" s="19" t="n">
        <f aca="false">INDEX(Pricebook!$L$2:$L$1401,MATCH(D1496,Pricebook!$A$2:$A$1401,0))</f>
        <v>148.95</v>
      </c>
      <c r="L1496" s="19" t="n">
        <f aca="false">ROUND(F1496*K1496,2)</f>
        <v>446.85</v>
      </c>
      <c r="M1496" s="24" t="n">
        <f aca="false">DATE(YEAR(C1496),MONTH(C1496),1)</f>
        <v>46113</v>
      </c>
    </row>
    <row r="1497" customFormat="false" ht="15" hidden="false" customHeight="false" outlineLevel="0" collapsed="false">
      <c r="A1497" s="21" t="s">
        <v>3237</v>
      </c>
      <c r="B1497" s="21" t="s">
        <v>2997</v>
      </c>
      <c r="C1497" s="23" t="n">
        <v>46136</v>
      </c>
      <c r="D1497" s="21" t="s">
        <v>2130</v>
      </c>
      <c r="E1497" s="21" t="s">
        <v>1941</v>
      </c>
      <c r="F1497" s="12" t="n">
        <v>3</v>
      </c>
      <c r="G1497" s="19" t="n">
        <v>55.65</v>
      </c>
      <c r="H1497" s="19" t="n">
        <v>35.07</v>
      </c>
      <c r="I1497" s="19" t="n">
        <f aca="false">ROUND(F1497*G1497,2)</f>
        <v>166.95</v>
      </c>
      <c r="J1497" s="19" t="n">
        <f aca="false">ROUND(F1497*H1497,2)</f>
        <v>105.21</v>
      </c>
      <c r="K1497" s="19" t="n">
        <f aca="false">INDEX(Pricebook!$L$2:$L$1401,MATCH(D1497,Pricebook!$A$2:$A$1401,0))</f>
        <v>58</v>
      </c>
      <c r="L1497" s="19" t="n">
        <f aca="false">ROUND(F1497*K1497,2)</f>
        <v>174</v>
      </c>
      <c r="M1497" s="24" t="n">
        <f aca="false">DATE(YEAR(C1497),MONTH(C1497),1)</f>
        <v>46113</v>
      </c>
    </row>
    <row r="1498" customFormat="false" ht="15" hidden="false" customHeight="false" outlineLevel="0" collapsed="false">
      <c r="A1498" s="21" t="s">
        <v>3237</v>
      </c>
      <c r="B1498" s="21" t="s">
        <v>2997</v>
      </c>
      <c r="C1498" s="23" t="n">
        <v>46136</v>
      </c>
      <c r="D1498" s="21" t="s">
        <v>653</v>
      </c>
      <c r="E1498" s="21" t="s">
        <v>366</v>
      </c>
      <c r="F1498" s="12" t="n">
        <v>1</v>
      </c>
      <c r="G1498" s="19" t="n">
        <v>13.75</v>
      </c>
      <c r="H1498" s="19" t="n">
        <v>9.54</v>
      </c>
      <c r="I1498" s="19" t="n">
        <f aca="false">ROUND(F1498*G1498,2)</f>
        <v>13.75</v>
      </c>
      <c r="J1498" s="19" t="n">
        <f aca="false">ROUND(F1498*H1498,2)</f>
        <v>9.54</v>
      </c>
      <c r="K1498" s="19" t="n">
        <f aca="false">INDEX(Pricebook!$L$2:$L$1401,MATCH(D1498,Pricebook!$A$2:$A$1401,0))</f>
        <v>15</v>
      </c>
      <c r="L1498" s="19" t="n">
        <f aca="false">ROUND(F1498*K1498,2)</f>
        <v>15</v>
      </c>
      <c r="M1498" s="24" t="n">
        <f aca="false">DATE(YEAR(C1498),MONTH(C1498),1)</f>
        <v>46113</v>
      </c>
    </row>
    <row r="1499" customFormat="false" ht="15" hidden="false" customHeight="false" outlineLevel="0" collapsed="false">
      <c r="A1499" s="21" t="s">
        <v>3237</v>
      </c>
      <c r="B1499" s="21" t="s">
        <v>2997</v>
      </c>
      <c r="C1499" s="23" t="n">
        <v>46136</v>
      </c>
      <c r="D1499" s="21" t="s">
        <v>2908</v>
      </c>
      <c r="E1499" s="21" t="s">
        <v>2748</v>
      </c>
      <c r="F1499" s="12" t="n">
        <v>6</v>
      </c>
      <c r="G1499" s="19" t="n">
        <v>32.5</v>
      </c>
      <c r="H1499" s="19" t="n">
        <v>18.44</v>
      </c>
      <c r="I1499" s="19" t="n">
        <f aca="false">ROUND(F1499*G1499,2)</f>
        <v>195</v>
      </c>
      <c r="J1499" s="19" t="n">
        <f aca="false">ROUND(F1499*H1499,2)</f>
        <v>110.64</v>
      </c>
      <c r="K1499" s="19" t="n">
        <f aca="false">INDEX(Pricebook!$L$2:$L$1401,MATCH(D1499,Pricebook!$A$2:$A$1401,0))</f>
        <v>35.6</v>
      </c>
      <c r="L1499" s="19" t="n">
        <f aca="false">ROUND(F1499*K1499,2)</f>
        <v>213.6</v>
      </c>
      <c r="M1499" s="24" t="n">
        <f aca="false">DATE(YEAR(C1499),MONTH(C1499),1)</f>
        <v>46113</v>
      </c>
    </row>
    <row r="1500" customFormat="false" ht="15" hidden="false" customHeight="false" outlineLevel="0" collapsed="false">
      <c r="A1500" s="21" t="s">
        <v>3237</v>
      </c>
      <c r="B1500" s="21" t="s">
        <v>2997</v>
      </c>
      <c r="C1500" s="23" t="n">
        <v>46136</v>
      </c>
      <c r="D1500" s="21" t="s">
        <v>2824</v>
      </c>
      <c r="E1500" s="21" t="s">
        <v>2748</v>
      </c>
      <c r="F1500" s="12" t="n">
        <v>1</v>
      </c>
      <c r="G1500" s="19" t="n">
        <v>10.95</v>
      </c>
      <c r="H1500" s="19" t="n">
        <v>6.25</v>
      </c>
      <c r="I1500" s="19" t="n">
        <f aca="false">ROUND(F1500*G1500,2)</f>
        <v>10.95</v>
      </c>
      <c r="J1500" s="19" t="n">
        <f aca="false">ROUND(F1500*H1500,2)</f>
        <v>6.25</v>
      </c>
      <c r="K1500" s="19" t="n">
        <f aca="false">INDEX(Pricebook!$L$2:$L$1401,MATCH(D1500,Pricebook!$A$2:$A$1401,0))</f>
        <v>12.05</v>
      </c>
      <c r="L1500" s="19" t="n">
        <f aca="false">ROUND(F1500*K1500,2)</f>
        <v>12.05</v>
      </c>
      <c r="M1500" s="24" t="n">
        <f aca="false">DATE(YEAR(C1500),MONTH(C1500),1)</f>
        <v>46113</v>
      </c>
    </row>
    <row r="1501" customFormat="false" ht="15" hidden="false" customHeight="false" outlineLevel="0" collapsed="false">
      <c r="A1501" s="21" t="s">
        <v>3237</v>
      </c>
      <c r="B1501" s="21" t="s">
        <v>2997</v>
      </c>
      <c r="C1501" s="23" t="n">
        <v>46136</v>
      </c>
      <c r="D1501" s="21" t="s">
        <v>601</v>
      </c>
      <c r="E1501" s="21" t="s">
        <v>366</v>
      </c>
      <c r="F1501" s="12" t="n">
        <v>3</v>
      </c>
      <c r="G1501" s="19" t="n">
        <v>8.15</v>
      </c>
      <c r="H1501" s="19" t="n">
        <v>5.58</v>
      </c>
      <c r="I1501" s="19" t="n">
        <f aca="false">ROUND(F1501*G1501,2)</f>
        <v>24.45</v>
      </c>
      <c r="J1501" s="19" t="n">
        <f aca="false">ROUND(F1501*H1501,2)</f>
        <v>16.74</v>
      </c>
      <c r="K1501" s="19" t="n">
        <f aca="false">INDEX(Pricebook!$L$2:$L$1401,MATCH(D1501,Pricebook!$A$2:$A$1401,0))</f>
        <v>8.75</v>
      </c>
      <c r="L1501" s="19" t="n">
        <f aca="false">ROUND(F1501*K1501,2)</f>
        <v>26.25</v>
      </c>
      <c r="M1501" s="24" t="n">
        <f aca="false">DATE(YEAR(C1501),MONTH(C1501),1)</f>
        <v>46113</v>
      </c>
    </row>
    <row r="1502" customFormat="false" ht="15" hidden="false" customHeight="false" outlineLevel="0" collapsed="false">
      <c r="A1502" s="21" t="s">
        <v>3238</v>
      </c>
      <c r="B1502" s="21" t="s">
        <v>3139</v>
      </c>
      <c r="C1502" s="23" t="n">
        <v>46136</v>
      </c>
      <c r="D1502" s="21" t="s">
        <v>314</v>
      </c>
      <c r="E1502" s="21" t="s">
        <v>108</v>
      </c>
      <c r="F1502" s="12" t="n">
        <v>3</v>
      </c>
      <c r="G1502" s="19" t="n">
        <v>14.8</v>
      </c>
      <c r="H1502" s="19" t="n">
        <v>10.75</v>
      </c>
      <c r="I1502" s="19" t="n">
        <f aca="false">ROUND(F1502*G1502,2)</f>
        <v>44.4</v>
      </c>
      <c r="J1502" s="19" t="n">
        <f aca="false">ROUND(F1502*H1502,2)</f>
        <v>32.25</v>
      </c>
      <c r="K1502" s="19" t="n">
        <f aca="false">INDEX(Pricebook!$L$2:$L$1401,MATCH(D1502,Pricebook!$A$2:$A$1401,0))</f>
        <v>16.25</v>
      </c>
      <c r="L1502" s="19" t="n">
        <f aca="false">ROUND(F1502*K1502,2)</f>
        <v>48.75</v>
      </c>
      <c r="M1502" s="24" t="n">
        <f aca="false">DATE(YEAR(C1502),MONTH(C1502),1)</f>
        <v>46113</v>
      </c>
    </row>
    <row r="1503" customFormat="false" ht="15" hidden="false" customHeight="false" outlineLevel="0" collapsed="false">
      <c r="A1503" s="21" t="s">
        <v>3238</v>
      </c>
      <c r="B1503" s="21" t="s">
        <v>3139</v>
      </c>
      <c r="C1503" s="23" t="n">
        <v>46136</v>
      </c>
      <c r="D1503" s="21" t="s">
        <v>205</v>
      </c>
      <c r="E1503" s="21" t="s">
        <v>108</v>
      </c>
      <c r="F1503" s="12" t="n">
        <v>1</v>
      </c>
      <c r="G1503" s="19" t="n">
        <v>73.3</v>
      </c>
      <c r="H1503" s="19" t="n">
        <v>53.05</v>
      </c>
      <c r="I1503" s="19" t="n">
        <f aca="false">ROUND(F1503*G1503,2)</f>
        <v>73.3</v>
      </c>
      <c r="J1503" s="19" t="n">
        <f aca="false">ROUND(F1503*H1503,2)</f>
        <v>53.05</v>
      </c>
      <c r="K1503" s="19" t="n">
        <f aca="false">INDEX(Pricebook!$L$2:$L$1401,MATCH(D1503,Pricebook!$A$2:$A$1401,0))</f>
        <v>80.05</v>
      </c>
      <c r="L1503" s="19" t="n">
        <f aca="false">ROUND(F1503*K1503,2)</f>
        <v>80.05</v>
      </c>
      <c r="M1503" s="24" t="n">
        <f aca="false">DATE(YEAR(C1503),MONTH(C1503),1)</f>
        <v>46113</v>
      </c>
    </row>
    <row r="1504" customFormat="false" ht="15" hidden="false" customHeight="false" outlineLevel="0" collapsed="false">
      <c r="A1504" s="21" t="s">
        <v>3238</v>
      </c>
      <c r="B1504" s="21" t="s">
        <v>3139</v>
      </c>
      <c r="C1504" s="23" t="n">
        <v>46136</v>
      </c>
      <c r="D1504" s="21" t="s">
        <v>2766</v>
      </c>
      <c r="E1504" s="21" t="s">
        <v>2748</v>
      </c>
      <c r="F1504" s="12" t="n">
        <v>5</v>
      </c>
      <c r="G1504" s="19" t="n">
        <v>4.45</v>
      </c>
      <c r="H1504" s="19" t="n">
        <v>2.48</v>
      </c>
      <c r="I1504" s="19" t="n">
        <f aca="false">ROUND(F1504*G1504,2)</f>
        <v>22.25</v>
      </c>
      <c r="J1504" s="19" t="n">
        <f aca="false">ROUND(F1504*H1504,2)</f>
        <v>12.4</v>
      </c>
      <c r="K1504" s="19" t="n">
        <f aca="false">INDEX(Pricebook!$L$2:$L$1401,MATCH(D1504,Pricebook!$A$2:$A$1401,0))</f>
        <v>4.8</v>
      </c>
      <c r="L1504" s="19" t="n">
        <f aca="false">ROUND(F1504*K1504,2)</f>
        <v>24</v>
      </c>
      <c r="M1504" s="24" t="n">
        <f aca="false">DATE(YEAR(C1504),MONTH(C1504),1)</f>
        <v>46113</v>
      </c>
    </row>
    <row r="1505" customFormat="false" ht="15" hidden="false" customHeight="false" outlineLevel="0" collapsed="false">
      <c r="A1505" s="21" t="s">
        <v>3238</v>
      </c>
      <c r="B1505" s="21" t="s">
        <v>3139</v>
      </c>
      <c r="C1505" s="23" t="n">
        <v>46136</v>
      </c>
      <c r="D1505" s="21" t="s">
        <v>219</v>
      </c>
      <c r="E1505" s="21" t="s">
        <v>108</v>
      </c>
      <c r="F1505" s="12" t="n">
        <v>1</v>
      </c>
      <c r="G1505" s="19" t="n">
        <v>92</v>
      </c>
      <c r="H1505" s="19" t="n">
        <v>66.46</v>
      </c>
      <c r="I1505" s="19" t="n">
        <f aca="false">ROUND(F1505*G1505,2)</f>
        <v>92</v>
      </c>
      <c r="J1505" s="19" t="n">
        <f aca="false">ROUND(F1505*H1505,2)</f>
        <v>66.46</v>
      </c>
      <c r="K1505" s="19" t="n">
        <f aca="false">INDEX(Pricebook!$L$2:$L$1401,MATCH(D1505,Pricebook!$A$2:$A$1401,0))</f>
        <v>100.25</v>
      </c>
      <c r="L1505" s="19" t="n">
        <f aca="false">ROUND(F1505*K1505,2)</f>
        <v>100.25</v>
      </c>
      <c r="M1505" s="24" t="n">
        <f aca="false">DATE(YEAR(C1505),MONTH(C1505),1)</f>
        <v>46113</v>
      </c>
    </row>
    <row r="1506" customFormat="false" ht="15" hidden="false" customHeight="false" outlineLevel="0" collapsed="false">
      <c r="A1506" s="21" t="s">
        <v>3238</v>
      </c>
      <c r="B1506" s="21" t="s">
        <v>3139</v>
      </c>
      <c r="C1506" s="23" t="n">
        <v>46136</v>
      </c>
      <c r="D1506" s="21" t="s">
        <v>567</v>
      </c>
      <c r="E1506" s="21" t="s">
        <v>366</v>
      </c>
      <c r="F1506" s="12" t="n">
        <v>6</v>
      </c>
      <c r="G1506" s="19" t="n">
        <v>7.35</v>
      </c>
      <c r="H1506" s="19" t="n">
        <v>5.29</v>
      </c>
      <c r="I1506" s="19" t="n">
        <f aca="false">ROUND(F1506*G1506,2)</f>
        <v>44.1</v>
      </c>
      <c r="J1506" s="19" t="n">
        <f aca="false">ROUND(F1506*H1506,2)</f>
        <v>31.74</v>
      </c>
      <c r="K1506" s="19" t="n">
        <f aca="false">INDEX(Pricebook!$L$2:$L$1401,MATCH(D1506,Pricebook!$A$2:$A$1401,0))</f>
        <v>7.85</v>
      </c>
      <c r="L1506" s="19" t="n">
        <f aca="false">ROUND(F1506*K1506,2)</f>
        <v>47.1</v>
      </c>
      <c r="M1506" s="24" t="n">
        <f aca="false">DATE(YEAR(C1506),MONTH(C1506),1)</f>
        <v>46113</v>
      </c>
    </row>
    <row r="1507" customFormat="false" ht="15" hidden="false" customHeight="false" outlineLevel="0" collapsed="false">
      <c r="A1507" s="21" t="s">
        <v>3238</v>
      </c>
      <c r="B1507" s="21" t="s">
        <v>3139</v>
      </c>
      <c r="C1507" s="23" t="n">
        <v>46136</v>
      </c>
      <c r="D1507" s="21" t="s">
        <v>615</v>
      </c>
      <c r="E1507" s="21" t="s">
        <v>366</v>
      </c>
      <c r="F1507" s="12" t="n">
        <v>1</v>
      </c>
      <c r="G1507" s="19" t="n">
        <v>72.55</v>
      </c>
      <c r="H1507" s="19" t="n">
        <v>50.13</v>
      </c>
      <c r="I1507" s="19" t="n">
        <f aca="false">ROUND(F1507*G1507,2)</f>
        <v>72.55</v>
      </c>
      <c r="J1507" s="19" t="n">
        <f aca="false">ROUND(F1507*H1507,2)</f>
        <v>50.13</v>
      </c>
      <c r="K1507" s="19" t="n">
        <f aca="false">INDEX(Pricebook!$L$2:$L$1401,MATCH(D1507,Pricebook!$A$2:$A$1401,0))</f>
        <v>78.6</v>
      </c>
      <c r="L1507" s="19" t="n">
        <f aca="false">ROUND(F1507*K1507,2)</f>
        <v>78.6</v>
      </c>
      <c r="M1507" s="24" t="n">
        <f aca="false">DATE(YEAR(C1507),MONTH(C1507),1)</f>
        <v>46113</v>
      </c>
    </row>
    <row r="1508" customFormat="false" ht="15" hidden="false" customHeight="false" outlineLevel="0" collapsed="false">
      <c r="A1508" s="21" t="s">
        <v>3238</v>
      </c>
      <c r="B1508" s="21" t="s">
        <v>3139</v>
      </c>
      <c r="C1508" s="23" t="n">
        <v>46136</v>
      </c>
      <c r="D1508" s="21" t="s">
        <v>296</v>
      </c>
      <c r="E1508" s="21" t="s">
        <v>108</v>
      </c>
      <c r="F1508" s="12" t="n">
        <v>1</v>
      </c>
      <c r="G1508" s="19" t="n">
        <v>72.9</v>
      </c>
      <c r="H1508" s="19" t="n">
        <v>52.8</v>
      </c>
      <c r="I1508" s="19" t="n">
        <f aca="false">ROUND(F1508*G1508,2)</f>
        <v>72.9</v>
      </c>
      <c r="J1508" s="19" t="n">
        <f aca="false">ROUND(F1508*H1508,2)</f>
        <v>52.8</v>
      </c>
      <c r="K1508" s="19" t="n">
        <f aca="false">INDEX(Pricebook!$L$2:$L$1401,MATCH(D1508,Pricebook!$A$2:$A$1401,0))</f>
        <v>79.65</v>
      </c>
      <c r="L1508" s="19" t="n">
        <f aca="false">ROUND(F1508*K1508,2)</f>
        <v>79.65</v>
      </c>
      <c r="M1508" s="24" t="n">
        <f aca="false">DATE(YEAR(C1508),MONTH(C1508),1)</f>
        <v>46113</v>
      </c>
    </row>
    <row r="1509" customFormat="false" ht="15" hidden="false" customHeight="false" outlineLevel="0" collapsed="false">
      <c r="A1509" s="21" t="s">
        <v>3238</v>
      </c>
      <c r="B1509" s="21" t="s">
        <v>3139</v>
      </c>
      <c r="C1509" s="23" t="n">
        <v>46136</v>
      </c>
      <c r="D1509" s="21" t="s">
        <v>227</v>
      </c>
      <c r="E1509" s="21" t="s">
        <v>108</v>
      </c>
      <c r="F1509" s="12" t="n">
        <v>1</v>
      </c>
      <c r="G1509" s="19" t="n">
        <v>55.8</v>
      </c>
      <c r="H1509" s="19" t="n">
        <v>42.81</v>
      </c>
      <c r="I1509" s="19" t="n">
        <f aca="false">ROUND(F1509*G1509,2)</f>
        <v>55.8</v>
      </c>
      <c r="J1509" s="19" t="n">
        <f aca="false">ROUND(F1509*H1509,2)</f>
        <v>42.81</v>
      </c>
      <c r="K1509" s="19" t="n">
        <f aca="false">INDEX(Pricebook!$L$2:$L$1401,MATCH(D1509,Pricebook!$A$2:$A$1401,0))</f>
        <v>60.3</v>
      </c>
      <c r="L1509" s="19" t="n">
        <f aca="false">ROUND(F1509*K1509,2)</f>
        <v>60.3</v>
      </c>
      <c r="M1509" s="24" t="n">
        <f aca="false">DATE(YEAR(C1509),MONTH(C1509),1)</f>
        <v>46113</v>
      </c>
    </row>
    <row r="1510" customFormat="false" ht="15" hidden="false" customHeight="false" outlineLevel="0" collapsed="false">
      <c r="A1510" s="21" t="s">
        <v>3238</v>
      </c>
      <c r="B1510" s="21" t="s">
        <v>3139</v>
      </c>
      <c r="C1510" s="23" t="n">
        <v>46136</v>
      </c>
      <c r="D1510" s="21" t="s">
        <v>330</v>
      </c>
      <c r="E1510" s="21" t="s">
        <v>108</v>
      </c>
      <c r="F1510" s="12" t="n">
        <v>1</v>
      </c>
      <c r="G1510" s="19" t="n">
        <v>23</v>
      </c>
      <c r="H1510" s="19" t="n">
        <v>16.54</v>
      </c>
      <c r="I1510" s="19" t="n">
        <f aca="false">ROUND(F1510*G1510,2)</f>
        <v>23</v>
      </c>
      <c r="J1510" s="19" t="n">
        <f aca="false">ROUND(F1510*H1510,2)</f>
        <v>16.54</v>
      </c>
      <c r="K1510" s="19" t="n">
        <f aca="false">INDEX(Pricebook!$L$2:$L$1401,MATCH(D1510,Pricebook!$A$2:$A$1401,0))</f>
        <v>24.95</v>
      </c>
      <c r="L1510" s="19" t="n">
        <f aca="false">ROUND(F1510*K1510,2)</f>
        <v>24.95</v>
      </c>
      <c r="M1510" s="24" t="n">
        <f aca="false">DATE(YEAR(C1510),MONTH(C1510),1)</f>
        <v>46113</v>
      </c>
    </row>
    <row r="1511" customFormat="false" ht="15" hidden="false" customHeight="false" outlineLevel="0" collapsed="false">
      <c r="A1511" s="21" t="s">
        <v>3238</v>
      </c>
      <c r="B1511" s="21" t="s">
        <v>3139</v>
      </c>
      <c r="C1511" s="23" t="n">
        <v>46136</v>
      </c>
      <c r="D1511" s="21" t="s">
        <v>765</v>
      </c>
      <c r="E1511" s="21" t="s">
        <v>366</v>
      </c>
      <c r="F1511" s="12" t="n">
        <v>6</v>
      </c>
      <c r="G1511" s="19" t="n">
        <v>19.45</v>
      </c>
      <c r="H1511" s="19" t="n">
        <v>14.35</v>
      </c>
      <c r="I1511" s="19" t="n">
        <f aca="false">ROUND(F1511*G1511,2)</f>
        <v>116.7</v>
      </c>
      <c r="J1511" s="19" t="n">
        <f aca="false">ROUND(F1511*H1511,2)</f>
        <v>86.1</v>
      </c>
      <c r="K1511" s="19" t="n">
        <f aca="false">INDEX(Pricebook!$L$2:$L$1401,MATCH(D1511,Pricebook!$A$2:$A$1401,0))</f>
        <v>20.95</v>
      </c>
      <c r="L1511" s="19" t="n">
        <f aca="false">ROUND(F1511*K1511,2)</f>
        <v>125.7</v>
      </c>
      <c r="M1511" s="24" t="n">
        <f aca="false">DATE(YEAR(C1511),MONTH(C1511),1)</f>
        <v>46113</v>
      </c>
    </row>
    <row r="1512" customFormat="false" ht="15" hidden="false" customHeight="false" outlineLevel="0" collapsed="false">
      <c r="A1512" s="21" t="s">
        <v>3238</v>
      </c>
      <c r="B1512" s="21" t="s">
        <v>3139</v>
      </c>
      <c r="C1512" s="23" t="n">
        <v>46136</v>
      </c>
      <c r="D1512" s="21" t="s">
        <v>2906</v>
      </c>
      <c r="E1512" s="21" t="s">
        <v>2748</v>
      </c>
      <c r="F1512" s="12" t="n">
        <v>9</v>
      </c>
      <c r="G1512" s="19" t="n">
        <v>2.95</v>
      </c>
      <c r="H1512" s="19" t="n">
        <v>1.67</v>
      </c>
      <c r="I1512" s="19" t="n">
        <f aca="false">ROUND(F1512*G1512,2)</f>
        <v>26.55</v>
      </c>
      <c r="J1512" s="19" t="n">
        <f aca="false">ROUND(F1512*H1512,2)</f>
        <v>15.03</v>
      </c>
      <c r="K1512" s="19" t="n">
        <f aca="false">INDEX(Pricebook!$L$2:$L$1401,MATCH(D1512,Pricebook!$A$2:$A$1401,0))</f>
        <v>3.25</v>
      </c>
      <c r="L1512" s="19" t="n">
        <f aca="false">ROUND(F1512*K1512,2)</f>
        <v>29.25</v>
      </c>
      <c r="M1512" s="24" t="n">
        <f aca="false">DATE(YEAR(C1512),MONTH(C1512),1)</f>
        <v>46113</v>
      </c>
    </row>
    <row r="1513" customFormat="false" ht="15" hidden="false" customHeight="false" outlineLevel="0" collapsed="false">
      <c r="A1513" s="21" t="s">
        <v>3238</v>
      </c>
      <c r="B1513" s="21" t="s">
        <v>3139</v>
      </c>
      <c r="C1513" s="23" t="n">
        <v>46136</v>
      </c>
      <c r="D1513" s="21" t="s">
        <v>233</v>
      </c>
      <c r="E1513" s="21" t="s">
        <v>108</v>
      </c>
      <c r="F1513" s="12" t="n">
        <v>1</v>
      </c>
      <c r="G1513" s="19" t="n">
        <v>59.15</v>
      </c>
      <c r="H1513" s="19" t="n">
        <v>43.15</v>
      </c>
      <c r="I1513" s="19" t="n">
        <f aca="false">ROUND(F1513*G1513,2)</f>
        <v>59.15</v>
      </c>
      <c r="J1513" s="19" t="n">
        <f aca="false">ROUND(F1513*H1513,2)</f>
        <v>43.15</v>
      </c>
      <c r="K1513" s="19" t="n">
        <f aca="false">INDEX(Pricebook!$L$2:$L$1401,MATCH(D1513,Pricebook!$A$2:$A$1401,0))</f>
        <v>65.1</v>
      </c>
      <c r="L1513" s="19" t="n">
        <f aca="false">ROUND(F1513*K1513,2)</f>
        <v>65.1</v>
      </c>
      <c r="M1513" s="24" t="n">
        <f aca="false">DATE(YEAR(C1513),MONTH(C1513),1)</f>
        <v>46113</v>
      </c>
    </row>
    <row r="1514" customFormat="false" ht="15" hidden="false" customHeight="false" outlineLevel="0" collapsed="false">
      <c r="A1514" s="21" t="s">
        <v>3238</v>
      </c>
      <c r="B1514" s="21" t="s">
        <v>3139</v>
      </c>
      <c r="C1514" s="23" t="n">
        <v>46136</v>
      </c>
      <c r="D1514" s="21" t="s">
        <v>1118</v>
      </c>
      <c r="E1514" s="21" t="s">
        <v>971</v>
      </c>
      <c r="F1514" s="12" t="n">
        <v>36</v>
      </c>
      <c r="G1514" s="19" t="n">
        <v>2.1</v>
      </c>
      <c r="H1514" s="19" t="n">
        <v>1.53</v>
      </c>
      <c r="I1514" s="19" t="n">
        <f aca="false">ROUND(F1514*G1514,2)</f>
        <v>75.6</v>
      </c>
      <c r="J1514" s="19" t="n">
        <f aca="false">ROUND(F1514*H1514,2)</f>
        <v>55.08</v>
      </c>
      <c r="K1514" s="19" t="n">
        <f aca="false">INDEX(Pricebook!$L$2:$L$1401,MATCH(D1514,Pricebook!$A$2:$A$1401,0))</f>
        <v>2.1</v>
      </c>
      <c r="L1514" s="19" t="n">
        <f aca="false">ROUND(F1514*K1514,2)</f>
        <v>75.6</v>
      </c>
      <c r="M1514" s="24" t="n">
        <f aca="false">DATE(YEAR(C1514),MONTH(C1514),1)</f>
        <v>46113</v>
      </c>
    </row>
    <row r="1515" customFormat="false" ht="15" hidden="false" customHeight="false" outlineLevel="0" collapsed="false">
      <c r="A1515" s="21" t="s">
        <v>3238</v>
      </c>
      <c r="B1515" s="21" t="s">
        <v>3139</v>
      </c>
      <c r="C1515" s="23" t="n">
        <v>46136</v>
      </c>
      <c r="D1515" s="21" t="s">
        <v>2908</v>
      </c>
      <c r="E1515" s="21" t="s">
        <v>2748</v>
      </c>
      <c r="F1515" s="12" t="n">
        <v>5</v>
      </c>
      <c r="G1515" s="19" t="n">
        <v>32.5</v>
      </c>
      <c r="H1515" s="19" t="n">
        <v>18.44</v>
      </c>
      <c r="I1515" s="19" t="n">
        <f aca="false">ROUND(F1515*G1515,2)</f>
        <v>162.5</v>
      </c>
      <c r="J1515" s="19" t="n">
        <f aca="false">ROUND(F1515*H1515,2)</f>
        <v>92.2</v>
      </c>
      <c r="K1515" s="19" t="n">
        <f aca="false">INDEX(Pricebook!$L$2:$L$1401,MATCH(D1515,Pricebook!$A$2:$A$1401,0))</f>
        <v>35.6</v>
      </c>
      <c r="L1515" s="19" t="n">
        <f aca="false">ROUND(F1515*K1515,2)</f>
        <v>178</v>
      </c>
      <c r="M1515" s="24" t="n">
        <f aca="false">DATE(YEAR(C1515),MONTH(C1515),1)</f>
        <v>46113</v>
      </c>
    </row>
    <row r="1516" customFormat="false" ht="15" hidden="false" customHeight="false" outlineLevel="0" collapsed="false">
      <c r="A1516" s="21" t="s">
        <v>3238</v>
      </c>
      <c r="B1516" s="21" t="s">
        <v>3139</v>
      </c>
      <c r="C1516" s="23" t="n">
        <v>46136</v>
      </c>
      <c r="D1516" s="21" t="s">
        <v>442</v>
      </c>
      <c r="E1516" s="21" t="s">
        <v>366</v>
      </c>
      <c r="F1516" s="12" t="n">
        <v>5</v>
      </c>
      <c r="G1516" s="19" t="n">
        <v>7.4</v>
      </c>
      <c r="H1516" s="19" t="n">
        <v>5.05</v>
      </c>
      <c r="I1516" s="19" t="n">
        <f aca="false">ROUND(F1516*G1516,2)</f>
        <v>37</v>
      </c>
      <c r="J1516" s="19" t="n">
        <f aca="false">ROUND(F1516*H1516,2)</f>
        <v>25.25</v>
      </c>
      <c r="K1516" s="19" t="n">
        <f aca="false">INDEX(Pricebook!$L$2:$L$1401,MATCH(D1516,Pricebook!$A$2:$A$1401,0))</f>
        <v>7.95</v>
      </c>
      <c r="L1516" s="19" t="n">
        <f aca="false">ROUND(F1516*K1516,2)</f>
        <v>39.75</v>
      </c>
      <c r="M1516" s="24" t="n">
        <f aca="false">DATE(YEAR(C1516),MONTH(C1516),1)</f>
        <v>46113</v>
      </c>
    </row>
    <row r="1517" customFormat="false" ht="15" hidden="false" customHeight="false" outlineLevel="0" collapsed="false">
      <c r="A1517" s="21" t="s">
        <v>3238</v>
      </c>
      <c r="B1517" s="21" t="s">
        <v>3139</v>
      </c>
      <c r="C1517" s="23" t="n">
        <v>46136</v>
      </c>
      <c r="D1517" s="21" t="s">
        <v>1442</v>
      </c>
      <c r="E1517" s="21" t="s">
        <v>971</v>
      </c>
      <c r="F1517" s="12" t="n">
        <v>50</v>
      </c>
      <c r="G1517" s="19" t="n">
        <v>1.4</v>
      </c>
      <c r="H1517" s="19" t="n">
        <v>1.01</v>
      </c>
      <c r="I1517" s="19" t="n">
        <f aca="false">ROUND(F1517*G1517,2)</f>
        <v>70</v>
      </c>
      <c r="J1517" s="19" t="n">
        <f aca="false">ROUND(F1517*H1517,2)</f>
        <v>50.5</v>
      </c>
      <c r="K1517" s="19" t="n">
        <f aca="false">INDEX(Pricebook!$L$2:$L$1401,MATCH(D1517,Pricebook!$A$2:$A$1401,0))</f>
        <v>1.6</v>
      </c>
      <c r="L1517" s="19" t="n">
        <f aca="false">ROUND(F1517*K1517,2)</f>
        <v>80</v>
      </c>
      <c r="M1517" s="24" t="n">
        <f aca="false">DATE(YEAR(C1517),MONTH(C1517),1)</f>
        <v>46113</v>
      </c>
    </row>
    <row r="1518" customFormat="false" ht="15" hidden="false" customHeight="false" outlineLevel="0" collapsed="false">
      <c r="A1518" s="21" t="s">
        <v>3239</v>
      </c>
      <c r="B1518" s="21" t="s">
        <v>3225</v>
      </c>
      <c r="C1518" s="23" t="n">
        <v>46136</v>
      </c>
      <c r="D1518" s="21" t="s">
        <v>653</v>
      </c>
      <c r="E1518" s="21" t="s">
        <v>366</v>
      </c>
      <c r="F1518" s="12" t="n">
        <v>3</v>
      </c>
      <c r="G1518" s="19" t="n">
        <v>13.75</v>
      </c>
      <c r="H1518" s="19" t="n">
        <v>9.54</v>
      </c>
      <c r="I1518" s="19" t="n">
        <f aca="false">ROUND(F1518*G1518,2)</f>
        <v>41.25</v>
      </c>
      <c r="J1518" s="19" t="n">
        <f aca="false">ROUND(F1518*H1518,2)</f>
        <v>28.62</v>
      </c>
      <c r="K1518" s="19" t="n">
        <f aca="false">INDEX(Pricebook!$L$2:$L$1401,MATCH(D1518,Pricebook!$A$2:$A$1401,0))</f>
        <v>15</v>
      </c>
      <c r="L1518" s="19" t="n">
        <f aca="false">ROUND(F1518*K1518,2)</f>
        <v>45</v>
      </c>
      <c r="M1518" s="24" t="n">
        <f aca="false">DATE(YEAR(C1518),MONTH(C1518),1)</f>
        <v>46113</v>
      </c>
    </row>
    <row r="1519" customFormat="false" ht="15" hidden="false" customHeight="false" outlineLevel="0" collapsed="false">
      <c r="A1519" s="21" t="s">
        <v>3239</v>
      </c>
      <c r="B1519" s="21" t="s">
        <v>3225</v>
      </c>
      <c r="C1519" s="23" t="n">
        <v>46136</v>
      </c>
      <c r="D1519" s="21" t="s">
        <v>2583</v>
      </c>
      <c r="E1519" s="21" t="s">
        <v>2466</v>
      </c>
      <c r="F1519" s="12" t="n">
        <v>3</v>
      </c>
      <c r="G1519" s="19" t="n">
        <v>124.3</v>
      </c>
      <c r="H1519" s="19" t="n">
        <v>79.42</v>
      </c>
      <c r="I1519" s="19" t="n">
        <f aca="false">ROUND(F1519*G1519,2)</f>
        <v>372.9</v>
      </c>
      <c r="J1519" s="19" t="n">
        <f aca="false">ROUND(F1519*H1519,2)</f>
        <v>238.26</v>
      </c>
      <c r="K1519" s="19" t="n">
        <f aca="false">INDEX(Pricebook!$L$2:$L$1401,MATCH(D1519,Pricebook!$A$2:$A$1401,0))</f>
        <v>129.25</v>
      </c>
      <c r="L1519" s="19" t="n">
        <f aca="false">ROUND(F1519*K1519,2)</f>
        <v>387.75</v>
      </c>
      <c r="M1519" s="24" t="n">
        <f aca="false">DATE(YEAR(C1519),MONTH(C1519),1)</f>
        <v>46113</v>
      </c>
    </row>
    <row r="1520" customFormat="false" ht="15" hidden="false" customHeight="false" outlineLevel="0" collapsed="false">
      <c r="A1520" s="21" t="s">
        <v>3239</v>
      </c>
      <c r="B1520" s="21" t="s">
        <v>3225</v>
      </c>
      <c r="C1520" s="23" t="n">
        <v>46136</v>
      </c>
      <c r="D1520" s="21" t="s">
        <v>142</v>
      </c>
      <c r="E1520" s="21" t="s">
        <v>108</v>
      </c>
      <c r="F1520" s="12" t="n">
        <v>1</v>
      </c>
      <c r="G1520" s="19" t="n">
        <v>15.85</v>
      </c>
      <c r="H1520" s="19" t="n">
        <v>13.18</v>
      </c>
      <c r="I1520" s="19" t="n">
        <f aca="false">ROUND(F1520*G1520,2)</f>
        <v>15.85</v>
      </c>
      <c r="J1520" s="19" t="n">
        <f aca="false">ROUND(F1520*H1520,2)</f>
        <v>13.18</v>
      </c>
      <c r="K1520" s="19" t="n">
        <f aca="false">INDEX(Pricebook!$L$2:$L$1401,MATCH(D1520,Pricebook!$A$2:$A$1401,0))</f>
        <v>17.4</v>
      </c>
      <c r="L1520" s="19" t="n">
        <f aca="false">ROUND(F1520*K1520,2)</f>
        <v>17.4</v>
      </c>
      <c r="M1520" s="24" t="n">
        <f aca="false">DATE(YEAR(C1520),MONTH(C1520),1)</f>
        <v>46113</v>
      </c>
    </row>
    <row r="1521" customFormat="false" ht="15" hidden="false" customHeight="false" outlineLevel="0" collapsed="false">
      <c r="A1521" s="21" t="s">
        <v>3239</v>
      </c>
      <c r="B1521" s="21" t="s">
        <v>3225</v>
      </c>
      <c r="C1521" s="23" t="n">
        <v>46136</v>
      </c>
      <c r="D1521" s="21" t="s">
        <v>939</v>
      </c>
      <c r="E1521" s="21" t="s">
        <v>366</v>
      </c>
      <c r="F1521" s="12" t="n">
        <v>1</v>
      </c>
      <c r="G1521" s="19" t="n">
        <v>40.3</v>
      </c>
      <c r="H1521" s="19" t="n">
        <v>31.17</v>
      </c>
      <c r="I1521" s="19" t="n">
        <f aca="false">ROUND(F1521*G1521,2)</f>
        <v>40.3</v>
      </c>
      <c r="J1521" s="19" t="n">
        <f aca="false">ROUND(F1521*H1521,2)</f>
        <v>31.17</v>
      </c>
      <c r="K1521" s="19" t="n">
        <f aca="false">INDEX(Pricebook!$L$2:$L$1401,MATCH(D1521,Pricebook!$A$2:$A$1401,0))</f>
        <v>43.1</v>
      </c>
      <c r="L1521" s="19" t="n">
        <f aca="false">ROUND(F1521*K1521,2)</f>
        <v>43.1</v>
      </c>
      <c r="M1521" s="24" t="n">
        <f aca="false">DATE(YEAR(C1521),MONTH(C1521),1)</f>
        <v>46113</v>
      </c>
    </row>
    <row r="1522" customFormat="false" ht="15" hidden="false" customHeight="false" outlineLevel="0" collapsed="false">
      <c r="A1522" s="21" t="s">
        <v>3239</v>
      </c>
      <c r="B1522" s="21" t="s">
        <v>3225</v>
      </c>
      <c r="C1522" s="23" t="n">
        <v>46136</v>
      </c>
      <c r="D1522" s="21" t="s">
        <v>649</v>
      </c>
      <c r="E1522" s="21" t="s">
        <v>366</v>
      </c>
      <c r="F1522" s="12" t="n">
        <v>3</v>
      </c>
      <c r="G1522" s="19" t="n">
        <v>76.15</v>
      </c>
      <c r="H1522" s="19" t="n">
        <v>52.1</v>
      </c>
      <c r="I1522" s="19" t="n">
        <f aca="false">ROUND(F1522*G1522,2)</f>
        <v>228.45</v>
      </c>
      <c r="J1522" s="19" t="n">
        <f aca="false">ROUND(F1522*H1522,2)</f>
        <v>156.3</v>
      </c>
      <c r="K1522" s="19" t="n">
        <f aca="false">INDEX(Pricebook!$L$2:$L$1401,MATCH(D1522,Pricebook!$A$2:$A$1401,0))</f>
        <v>81.7</v>
      </c>
      <c r="L1522" s="19" t="n">
        <f aca="false">ROUND(F1522*K1522,2)</f>
        <v>245.1</v>
      </c>
      <c r="M1522" s="24" t="n">
        <f aca="false">DATE(YEAR(C1522),MONTH(C1522),1)</f>
        <v>46113</v>
      </c>
    </row>
    <row r="1523" customFormat="false" ht="15" hidden="false" customHeight="false" outlineLevel="0" collapsed="false">
      <c r="A1523" s="21" t="s">
        <v>3239</v>
      </c>
      <c r="B1523" s="21" t="s">
        <v>3225</v>
      </c>
      <c r="C1523" s="23" t="n">
        <v>46136</v>
      </c>
      <c r="D1523" s="21" t="s">
        <v>2471</v>
      </c>
      <c r="E1523" s="21" t="s">
        <v>2466</v>
      </c>
      <c r="F1523" s="12" t="n">
        <v>2</v>
      </c>
      <c r="G1523" s="19" t="n">
        <v>81</v>
      </c>
      <c r="H1523" s="19" t="n">
        <v>48.96</v>
      </c>
      <c r="I1523" s="19" t="n">
        <f aca="false">ROUND(F1523*G1523,2)</f>
        <v>162</v>
      </c>
      <c r="J1523" s="19" t="n">
        <f aca="false">ROUND(F1523*H1523,2)</f>
        <v>97.92</v>
      </c>
      <c r="K1523" s="19" t="n">
        <f aca="false">INDEX(Pricebook!$L$2:$L$1401,MATCH(D1523,Pricebook!$A$2:$A$1401,0))</f>
        <v>83.65</v>
      </c>
      <c r="L1523" s="19" t="n">
        <f aca="false">ROUND(F1523*K1523,2)</f>
        <v>167.3</v>
      </c>
      <c r="M1523" s="24" t="n">
        <f aca="false">DATE(YEAR(C1523),MONTH(C1523),1)</f>
        <v>46113</v>
      </c>
    </row>
    <row r="1524" customFormat="false" ht="15" hidden="false" customHeight="false" outlineLevel="0" collapsed="false">
      <c r="A1524" s="21" t="s">
        <v>3239</v>
      </c>
      <c r="B1524" s="21" t="s">
        <v>3225</v>
      </c>
      <c r="C1524" s="23" t="n">
        <v>46136</v>
      </c>
      <c r="D1524" s="21" t="s">
        <v>695</v>
      </c>
      <c r="E1524" s="21" t="s">
        <v>366</v>
      </c>
      <c r="F1524" s="12" t="n">
        <v>6</v>
      </c>
      <c r="G1524" s="19" t="n">
        <v>12.05</v>
      </c>
      <c r="H1524" s="19" t="n">
        <v>8.29</v>
      </c>
      <c r="I1524" s="19" t="n">
        <f aca="false">ROUND(F1524*G1524,2)</f>
        <v>72.3</v>
      </c>
      <c r="J1524" s="19" t="n">
        <f aca="false">ROUND(F1524*H1524,2)</f>
        <v>49.74</v>
      </c>
      <c r="K1524" s="19" t="n">
        <f aca="false">INDEX(Pricebook!$L$2:$L$1401,MATCH(D1524,Pricebook!$A$2:$A$1401,0))</f>
        <v>13</v>
      </c>
      <c r="L1524" s="19" t="n">
        <f aca="false">ROUND(F1524*K1524,2)</f>
        <v>78</v>
      </c>
      <c r="M1524" s="24" t="n">
        <f aca="false">DATE(YEAR(C1524),MONTH(C1524),1)</f>
        <v>46113</v>
      </c>
    </row>
    <row r="1525" customFormat="false" ht="15" hidden="false" customHeight="false" outlineLevel="0" collapsed="false">
      <c r="A1525" s="21" t="s">
        <v>3239</v>
      </c>
      <c r="B1525" s="21" t="s">
        <v>3225</v>
      </c>
      <c r="C1525" s="23" t="n">
        <v>46136</v>
      </c>
      <c r="D1525" s="21" t="s">
        <v>205</v>
      </c>
      <c r="E1525" s="21" t="s">
        <v>108</v>
      </c>
      <c r="F1525" s="12" t="n">
        <v>2</v>
      </c>
      <c r="G1525" s="19" t="n">
        <v>73.3</v>
      </c>
      <c r="H1525" s="19" t="n">
        <v>53.05</v>
      </c>
      <c r="I1525" s="19" t="n">
        <f aca="false">ROUND(F1525*G1525,2)</f>
        <v>146.6</v>
      </c>
      <c r="J1525" s="19" t="n">
        <f aca="false">ROUND(F1525*H1525,2)</f>
        <v>106.1</v>
      </c>
      <c r="K1525" s="19" t="n">
        <f aca="false">INDEX(Pricebook!$L$2:$L$1401,MATCH(D1525,Pricebook!$A$2:$A$1401,0))</f>
        <v>80.05</v>
      </c>
      <c r="L1525" s="19" t="n">
        <f aca="false">ROUND(F1525*K1525,2)</f>
        <v>160.1</v>
      </c>
      <c r="M1525" s="24" t="n">
        <f aca="false">DATE(YEAR(C1525),MONTH(C1525),1)</f>
        <v>46113</v>
      </c>
    </row>
    <row r="1526" customFormat="false" ht="15" hidden="false" customHeight="false" outlineLevel="0" collapsed="false">
      <c r="A1526" s="21" t="s">
        <v>3239</v>
      </c>
      <c r="B1526" s="21" t="s">
        <v>3225</v>
      </c>
      <c r="C1526" s="23" t="n">
        <v>46136</v>
      </c>
      <c r="D1526" s="21" t="s">
        <v>426</v>
      </c>
      <c r="E1526" s="21" t="s">
        <v>366</v>
      </c>
      <c r="F1526" s="12" t="n">
        <v>1</v>
      </c>
      <c r="G1526" s="19" t="n">
        <v>168.25</v>
      </c>
      <c r="H1526" s="19" t="n">
        <v>115.73</v>
      </c>
      <c r="I1526" s="19" t="n">
        <f aca="false">ROUND(F1526*G1526,2)</f>
        <v>168.25</v>
      </c>
      <c r="J1526" s="19" t="n">
        <f aca="false">ROUND(F1526*H1526,2)</f>
        <v>115.73</v>
      </c>
      <c r="K1526" s="19" t="n">
        <f aca="false">INDEX(Pricebook!$L$2:$L$1401,MATCH(D1526,Pricebook!$A$2:$A$1401,0))</f>
        <v>181.5</v>
      </c>
      <c r="L1526" s="19" t="n">
        <f aca="false">ROUND(F1526*K1526,2)</f>
        <v>181.5</v>
      </c>
      <c r="M1526" s="24" t="n">
        <f aca="false">DATE(YEAR(C1526),MONTH(C1526),1)</f>
        <v>46113</v>
      </c>
    </row>
    <row r="1527" customFormat="false" ht="15" hidden="false" customHeight="false" outlineLevel="0" collapsed="false">
      <c r="A1527" s="21" t="s">
        <v>3240</v>
      </c>
      <c r="B1527" s="21" t="s">
        <v>3241</v>
      </c>
      <c r="C1527" s="23" t="n">
        <v>46136</v>
      </c>
      <c r="D1527" s="21" t="s">
        <v>1462</v>
      </c>
      <c r="E1527" s="21" t="s">
        <v>1452</v>
      </c>
      <c r="F1527" s="12" t="n">
        <v>1</v>
      </c>
      <c r="G1527" s="19" t="n">
        <v>115</v>
      </c>
      <c r="H1527" s="19" t="n">
        <v>69.02</v>
      </c>
      <c r="I1527" s="19" t="n">
        <f aca="false">ROUND(F1527*G1527,2)</f>
        <v>115</v>
      </c>
      <c r="J1527" s="19" t="n">
        <f aca="false">ROUND(F1527*H1527,2)</f>
        <v>69.02</v>
      </c>
      <c r="K1527" s="19" t="n">
        <f aca="false">INDEX(Pricebook!$L$2:$L$1401,MATCH(D1527,Pricebook!$A$2:$A$1401,0))</f>
        <v>117.35</v>
      </c>
      <c r="L1527" s="19" t="n">
        <f aca="false">ROUND(F1527*K1527,2)</f>
        <v>117.35</v>
      </c>
      <c r="M1527" s="24" t="n">
        <f aca="false">DATE(YEAR(C1527),MONTH(C1527),1)</f>
        <v>46113</v>
      </c>
    </row>
    <row r="1528" customFormat="false" ht="15" hidden="false" customHeight="false" outlineLevel="0" collapsed="false">
      <c r="A1528" s="21" t="s">
        <v>3240</v>
      </c>
      <c r="B1528" s="21" t="s">
        <v>3241</v>
      </c>
      <c r="C1528" s="23" t="n">
        <v>46136</v>
      </c>
      <c r="D1528" s="21" t="s">
        <v>1931</v>
      </c>
      <c r="E1528" s="21" t="s">
        <v>1452</v>
      </c>
      <c r="F1528" s="12" t="n">
        <v>10</v>
      </c>
      <c r="G1528" s="19" t="n">
        <v>157.2</v>
      </c>
      <c r="H1528" s="19" t="n">
        <v>95.31</v>
      </c>
      <c r="I1528" s="19" t="n">
        <f aca="false">ROUND(F1528*G1528,2)</f>
        <v>1572</v>
      </c>
      <c r="J1528" s="19" t="n">
        <f aca="false">ROUND(F1528*H1528,2)</f>
        <v>953.1</v>
      </c>
      <c r="K1528" s="19" t="n">
        <f aca="false">INDEX(Pricebook!$L$2:$L$1401,MATCH(D1528,Pricebook!$A$2:$A$1401,0))</f>
        <v>162.05</v>
      </c>
      <c r="L1528" s="19" t="n">
        <f aca="false">ROUND(F1528*K1528,2)</f>
        <v>1620.5</v>
      </c>
      <c r="M1528" s="24" t="n">
        <f aca="false">DATE(YEAR(C1528),MONTH(C1528),1)</f>
        <v>46113</v>
      </c>
    </row>
    <row r="1529" customFormat="false" ht="15" hidden="false" customHeight="false" outlineLevel="0" collapsed="false">
      <c r="A1529" s="21" t="s">
        <v>3240</v>
      </c>
      <c r="B1529" s="21" t="s">
        <v>3241</v>
      </c>
      <c r="C1529" s="23" t="n">
        <v>46136</v>
      </c>
      <c r="D1529" s="21" t="s">
        <v>386</v>
      </c>
      <c r="E1529" s="21" t="s">
        <v>366</v>
      </c>
      <c r="F1529" s="12" t="n">
        <v>4</v>
      </c>
      <c r="G1529" s="19" t="n">
        <v>6.6</v>
      </c>
      <c r="H1529" s="19" t="n">
        <v>4.58</v>
      </c>
      <c r="I1529" s="19" t="n">
        <f aca="false">ROUND(F1529*G1529,2)</f>
        <v>26.4</v>
      </c>
      <c r="J1529" s="19" t="n">
        <f aca="false">ROUND(F1529*H1529,2)</f>
        <v>18.32</v>
      </c>
      <c r="K1529" s="19" t="n">
        <f aca="false">INDEX(Pricebook!$L$2:$L$1401,MATCH(D1529,Pricebook!$A$2:$A$1401,0))</f>
        <v>7.2</v>
      </c>
      <c r="L1529" s="19" t="n">
        <f aca="false">ROUND(F1529*K1529,2)</f>
        <v>28.8</v>
      </c>
      <c r="M1529" s="24" t="n">
        <f aca="false">DATE(YEAR(C1529),MONTH(C1529),1)</f>
        <v>46113</v>
      </c>
    </row>
    <row r="1530" customFormat="false" ht="15" hidden="false" customHeight="false" outlineLevel="0" collapsed="false">
      <c r="A1530" s="21" t="s">
        <v>3240</v>
      </c>
      <c r="B1530" s="21" t="s">
        <v>3241</v>
      </c>
      <c r="C1530" s="23" t="n">
        <v>46136</v>
      </c>
      <c r="D1530" s="21" t="s">
        <v>847</v>
      </c>
      <c r="E1530" s="21" t="s">
        <v>366</v>
      </c>
      <c r="F1530" s="12" t="n">
        <v>2</v>
      </c>
      <c r="G1530" s="19" t="n">
        <v>55.85</v>
      </c>
      <c r="H1530" s="19" t="n">
        <v>38.02</v>
      </c>
      <c r="I1530" s="19" t="n">
        <f aca="false">ROUND(F1530*G1530,2)</f>
        <v>111.7</v>
      </c>
      <c r="J1530" s="19" t="n">
        <f aca="false">ROUND(F1530*H1530,2)</f>
        <v>76.04</v>
      </c>
      <c r="K1530" s="19" t="n">
        <f aca="false">INDEX(Pricebook!$L$2:$L$1401,MATCH(D1530,Pricebook!$A$2:$A$1401,0))</f>
        <v>59.65</v>
      </c>
      <c r="L1530" s="19" t="n">
        <f aca="false">ROUND(F1530*K1530,2)</f>
        <v>119.3</v>
      </c>
      <c r="M1530" s="24" t="n">
        <f aca="false">DATE(YEAR(C1530),MONTH(C1530),1)</f>
        <v>46113</v>
      </c>
    </row>
    <row r="1531" customFormat="false" ht="15" hidden="false" customHeight="false" outlineLevel="0" collapsed="false">
      <c r="A1531" s="21" t="s">
        <v>3240</v>
      </c>
      <c r="B1531" s="21" t="s">
        <v>3241</v>
      </c>
      <c r="C1531" s="23" t="n">
        <v>46136</v>
      </c>
      <c r="D1531" s="21" t="s">
        <v>2690</v>
      </c>
      <c r="E1531" s="21" t="s">
        <v>2587</v>
      </c>
      <c r="F1531" s="12" t="n">
        <v>11</v>
      </c>
      <c r="G1531" s="19" t="n">
        <v>6.35</v>
      </c>
      <c r="H1531" s="19" t="n">
        <v>3.95</v>
      </c>
      <c r="I1531" s="19" t="n">
        <f aca="false">ROUND(F1531*G1531,2)</f>
        <v>69.85</v>
      </c>
      <c r="J1531" s="19" t="n">
        <f aca="false">ROUND(F1531*H1531,2)</f>
        <v>43.45</v>
      </c>
      <c r="K1531" s="19" t="n">
        <f aca="false">INDEX(Pricebook!$L$2:$L$1401,MATCH(D1531,Pricebook!$A$2:$A$1401,0))</f>
        <v>6.75</v>
      </c>
      <c r="L1531" s="19" t="n">
        <f aca="false">ROUND(F1531*K1531,2)</f>
        <v>74.25</v>
      </c>
      <c r="M1531" s="24" t="n">
        <f aca="false">DATE(YEAR(C1531),MONTH(C1531),1)</f>
        <v>46113</v>
      </c>
    </row>
    <row r="1532" customFormat="false" ht="15" hidden="false" customHeight="false" outlineLevel="0" collapsed="false">
      <c r="A1532" s="21" t="s">
        <v>3240</v>
      </c>
      <c r="B1532" s="21" t="s">
        <v>3241</v>
      </c>
      <c r="C1532" s="23" t="n">
        <v>46136</v>
      </c>
      <c r="D1532" s="21" t="s">
        <v>2646</v>
      </c>
      <c r="E1532" s="21" t="s">
        <v>2587</v>
      </c>
      <c r="F1532" s="12" t="n">
        <v>1</v>
      </c>
      <c r="G1532" s="19" t="n">
        <v>566.15</v>
      </c>
      <c r="H1532" s="19" t="n">
        <v>356.52</v>
      </c>
      <c r="I1532" s="19" t="n">
        <f aca="false">ROUND(F1532*G1532,2)</f>
        <v>566.15</v>
      </c>
      <c r="J1532" s="19" t="n">
        <f aca="false">ROUND(F1532*H1532,2)</f>
        <v>356.52</v>
      </c>
      <c r="K1532" s="19" t="n">
        <f aca="false">INDEX(Pricebook!$L$2:$L$1401,MATCH(D1532,Pricebook!$A$2:$A$1401,0))</f>
        <v>607.1</v>
      </c>
      <c r="L1532" s="19" t="n">
        <f aca="false">ROUND(F1532*K1532,2)</f>
        <v>607.1</v>
      </c>
      <c r="M1532" s="24" t="n">
        <f aca="false">DATE(YEAR(C1532),MONTH(C1532),1)</f>
        <v>46113</v>
      </c>
    </row>
    <row r="1533" customFormat="false" ht="15" hidden="false" customHeight="false" outlineLevel="0" collapsed="false">
      <c r="A1533" s="21" t="s">
        <v>3242</v>
      </c>
      <c r="B1533" s="21" t="s">
        <v>3243</v>
      </c>
      <c r="C1533" s="23" t="n">
        <v>46136</v>
      </c>
      <c r="D1533" s="21" t="s">
        <v>2844</v>
      </c>
      <c r="E1533" s="21" t="s">
        <v>2748</v>
      </c>
      <c r="F1533" s="12" t="n">
        <v>4</v>
      </c>
      <c r="G1533" s="19" t="n">
        <v>4.6</v>
      </c>
      <c r="H1533" s="19" t="n">
        <v>2.6</v>
      </c>
      <c r="I1533" s="19" t="n">
        <f aca="false">ROUND(F1533*G1533,2)</f>
        <v>18.4</v>
      </c>
      <c r="J1533" s="19" t="n">
        <f aca="false">ROUND(F1533*H1533,2)</f>
        <v>10.4</v>
      </c>
      <c r="K1533" s="19" t="n">
        <f aca="false">INDEX(Pricebook!$L$2:$L$1401,MATCH(D1533,Pricebook!$A$2:$A$1401,0))</f>
        <v>5.05</v>
      </c>
      <c r="L1533" s="19" t="n">
        <f aca="false">ROUND(F1533*K1533,2)</f>
        <v>20.2</v>
      </c>
      <c r="M1533" s="24" t="n">
        <f aca="false">DATE(YEAR(C1533),MONTH(C1533),1)</f>
        <v>46113</v>
      </c>
    </row>
    <row r="1534" customFormat="false" ht="15" hidden="false" customHeight="false" outlineLevel="0" collapsed="false">
      <c r="A1534" s="21" t="s">
        <v>3242</v>
      </c>
      <c r="B1534" s="21" t="s">
        <v>3243</v>
      </c>
      <c r="C1534" s="23" t="n">
        <v>46136</v>
      </c>
      <c r="D1534" s="21" t="s">
        <v>248</v>
      </c>
      <c r="E1534" s="21" t="s">
        <v>108</v>
      </c>
      <c r="F1534" s="12" t="n">
        <v>1</v>
      </c>
      <c r="G1534" s="19" t="n">
        <v>291.45</v>
      </c>
      <c r="H1534" s="19" t="n">
        <v>209.75</v>
      </c>
      <c r="I1534" s="19" t="n">
        <f aca="false">ROUND(F1534*G1534,2)</f>
        <v>291.45</v>
      </c>
      <c r="J1534" s="19" t="n">
        <f aca="false">ROUND(F1534*H1534,2)</f>
        <v>209.75</v>
      </c>
      <c r="K1534" s="19" t="n">
        <f aca="false">INDEX(Pricebook!$L$2:$L$1401,MATCH(D1534,Pricebook!$A$2:$A$1401,0))</f>
        <v>316.35</v>
      </c>
      <c r="L1534" s="19" t="n">
        <f aca="false">ROUND(F1534*K1534,2)</f>
        <v>316.35</v>
      </c>
      <c r="M1534" s="24" t="n">
        <f aca="false">DATE(YEAR(C1534),MONTH(C1534),1)</f>
        <v>46113</v>
      </c>
    </row>
    <row r="1535" customFormat="false" ht="15" hidden="false" customHeight="false" outlineLevel="0" collapsed="false">
      <c r="A1535" s="21" t="s">
        <v>3242</v>
      </c>
      <c r="B1535" s="21" t="s">
        <v>3243</v>
      </c>
      <c r="C1535" s="23" t="n">
        <v>46136</v>
      </c>
      <c r="D1535" s="21" t="s">
        <v>1214</v>
      </c>
      <c r="E1535" s="21" t="s">
        <v>971</v>
      </c>
      <c r="F1535" s="12" t="n">
        <v>11</v>
      </c>
      <c r="G1535" s="19" t="n">
        <v>5.35</v>
      </c>
      <c r="H1535" s="19" t="n">
        <v>4.41</v>
      </c>
      <c r="I1535" s="19" t="n">
        <f aca="false">ROUND(F1535*G1535,2)</f>
        <v>58.85</v>
      </c>
      <c r="J1535" s="19" t="n">
        <f aca="false">ROUND(F1535*H1535,2)</f>
        <v>48.51</v>
      </c>
      <c r="K1535" s="19" t="n">
        <f aca="false">INDEX(Pricebook!$L$2:$L$1401,MATCH(D1535,Pricebook!$A$2:$A$1401,0))</f>
        <v>6.25</v>
      </c>
      <c r="L1535" s="19" t="n">
        <f aca="false">ROUND(F1535*K1535,2)</f>
        <v>68.75</v>
      </c>
      <c r="M1535" s="24" t="n">
        <f aca="false">DATE(YEAR(C1535),MONTH(C1535),1)</f>
        <v>46113</v>
      </c>
    </row>
    <row r="1536" customFormat="false" ht="15" hidden="false" customHeight="false" outlineLevel="0" collapsed="false">
      <c r="A1536" s="21" t="s">
        <v>3242</v>
      </c>
      <c r="B1536" s="21" t="s">
        <v>3243</v>
      </c>
      <c r="C1536" s="23" t="n">
        <v>46136</v>
      </c>
      <c r="D1536" s="21" t="s">
        <v>2776</v>
      </c>
      <c r="E1536" s="21" t="s">
        <v>2748</v>
      </c>
      <c r="F1536" s="12" t="n">
        <v>3</v>
      </c>
      <c r="G1536" s="19" t="n">
        <v>43.95</v>
      </c>
      <c r="H1536" s="19" t="n">
        <v>25.17</v>
      </c>
      <c r="I1536" s="19" t="n">
        <f aca="false">ROUND(F1536*G1536,2)</f>
        <v>131.85</v>
      </c>
      <c r="J1536" s="19" t="n">
        <f aca="false">ROUND(F1536*H1536,2)</f>
        <v>75.51</v>
      </c>
      <c r="K1536" s="19" t="n">
        <f aca="false">INDEX(Pricebook!$L$2:$L$1401,MATCH(D1536,Pricebook!$A$2:$A$1401,0))</f>
        <v>48.55</v>
      </c>
      <c r="L1536" s="19" t="n">
        <f aca="false">ROUND(F1536*K1536,2)</f>
        <v>145.65</v>
      </c>
      <c r="M1536" s="24" t="n">
        <f aca="false">DATE(YEAR(C1536),MONTH(C1536),1)</f>
        <v>46113</v>
      </c>
    </row>
    <row r="1537" customFormat="false" ht="15" hidden="false" customHeight="false" outlineLevel="0" collapsed="false">
      <c r="A1537" s="21" t="s">
        <v>3242</v>
      </c>
      <c r="B1537" s="21" t="s">
        <v>3243</v>
      </c>
      <c r="C1537" s="23" t="n">
        <v>46136</v>
      </c>
      <c r="D1537" s="21" t="s">
        <v>116</v>
      </c>
      <c r="E1537" s="21" t="s">
        <v>108</v>
      </c>
      <c r="F1537" s="12" t="n">
        <v>1</v>
      </c>
      <c r="G1537" s="19" t="n">
        <v>424</v>
      </c>
      <c r="H1537" s="19" t="n">
        <v>306.97</v>
      </c>
      <c r="I1537" s="19" t="n">
        <f aca="false">ROUND(F1537*G1537,2)</f>
        <v>424</v>
      </c>
      <c r="J1537" s="19" t="n">
        <f aca="false">ROUND(F1537*H1537,2)</f>
        <v>306.97</v>
      </c>
      <c r="K1537" s="19" t="n">
        <f aca="false">INDEX(Pricebook!$L$2:$L$1401,MATCH(D1537,Pricebook!$A$2:$A$1401,0))</f>
        <v>463</v>
      </c>
      <c r="L1537" s="19" t="n">
        <f aca="false">ROUND(F1537*K1537,2)</f>
        <v>463</v>
      </c>
      <c r="M1537" s="24" t="n">
        <f aca="false">DATE(YEAR(C1537),MONTH(C1537),1)</f>
        <v>46113</v>
      </c>
    </row>
    <row r="1538" customFormat="false" ht="15" hidden="false" customHeight="false" outlineLevel="0" collapsed="false">
      <c r="A1538" s="21" t="s">
        <v>3242</v>
      </c>
      <c r="B1538" s="21" t="s">
        <v>3243</v>
      </c>
      <c r="C1538" s="23" t="n">
        <v>46136</v>
      </c>
      <c r="D1538" s="21" t="s">
        <v>2946</v>
      </c>
      <c r="E1538" s="21" t="s">
        <v>2748</v>
      </c>
      <c r="F1538" s="12" t="n">
        <v>4</v>
      </c>
      <c r="G1538" s="19" t="n">
        <v>9.3</v>
      </c>
      <c r="H1538" s="19" t="n">
        <v>5.22</v>
      </c>
      <c r="I1538" s="19" t="n">
        <f aca="false">ROUND(F1538*G1538,2)</f>
        <v>37.2</v>
      </c>
      <c r="J1538" s="19" t="n">
        <f aca="false">ROUND(F1538*H1538,2)</f>
        <v>20.88</v>
      </c>
      <c r="K1538" s="19" t="n">
        <f aca="false">INDEX(Pricebook!$L$2:$L$1401,MATCH(D1538,Pricebook!$A$2:$A$1401,0))</f>
        <v>10.1</v>
      </c>
      <c r="L1538" s="19" t="n">
        <f aca="false">ROUND(F1538*K1538,2)</f>
        <v>40.4</v>
      </c>
      <c r="M1538" s="24" t="n">
        <f aca="false">DATE(YEAR(C1538),MONTH(C1538),1)</f>
        <v>46113</v>
      </c>
    </row>
    <row r="1539" customFormat="false" ht="15" hidden="false" customHeight="false" outlineLevel="0" collapsed="false">
      <c r="A1539" s="21" t="s">
        <v>3242</v>
      </c>
      <c r="B1539" s="21" t="s">
        <v>3243</v>
      </c>
      <c r="C1539" s="23" t="n">
        <v>46136</v>
      </c>
      <c r="D1539" s="21" t="s">
        <v>895</v>
      </c>
      <c r="E1539" s="21" t="s">
        <v>366</v>
      </c>
      <c r="F1539" s="12" t="n">
        <v>3</v>
      </c>
      <c r="G1539" s="19" t="n">
        <v>19.35</v>
      </c>
      <c r="H1539" s="19" t="n">
        <v>13.34</v>
      </c>
      <c r="I1539" s="19" t="n">
        <f aca="false">ROUND(F1539*G1539,2)</f>
        <v>58.05</v>
      </c>
      <c r="J1539" s="19" t="n">
        <f aca="false">ROUND(F1539*H1539,2)</f>
        <v>40.02</v>
      </c>
      <c r="K1539" s="19" t="n">
        <f aca="false">INDEX(Pricebook!$L$2:$L$1401,MATCH(D1539,Pricebook!$A$2:$A$1401,0))</f>
        <v>20.95</v>
      </c>
      <c r="L1539" s="19" t="n">
        <f aca="false">ROUND(F1539*K1539,2)</f>
        <v>62.85</v>
      </c>
      <c r="M1539" s="24" t="n">
        <f aca="false">DATE(YEAR(C1539),MONTH(C1539),1)</f>
        <v>46113</v>
      </c>
    </row>
    <row r="1540" customFormat="false" ht="15" hidden="false" customHeight="false" outlineLevel="0" collapsed="false">
      <c r="A1540" s="21" t="s">
        <v>3242</v>
      </c>
      <c r="B1540" s="21" t="s">
        <v>3243</v>
      </c>
      <c r="C1540" s="23" t="n">
        <v>46136</v>
      </c>
      <c r="D1540" s="21" t="s">
        <v>1336</v>
      </c>
      <c r="E1540" s="21" t="s">
        <v>971</v>
      </c>
      <c r="F1540" s="12" t="n">
        <v>1</v>
      </c>
      <c r="G1540" s="19" t="n">
        <v>1971.45</v>
      </c>
      <c r="H1540" s="19" t="n">
        <v>1453.22</v>
      </c>
      <c r="I1540" s="19" t="n">
        <f aca="false">ROUND(F1540*G1540,2)</f>
        <v>1971.45</v>
      </c>
      <c r="J1540" s="19" t="n">
        <f aca="false">ROUND(F1540*H1540,2)</f>
        <v>1453.22</v>
      </c>
      <c r="K1540" s="19" t="n">
        <f aca="false">INDEX(Pricebook!$L$2:$L$1401,MATCH(D1540,Pricebook!$A$2:$A$1401,0))</f>
        <v>2288.65</v>
      </c>
      <c r="L1540" s="19" t="n">
        <f aca="false">ROUND(F1540*K1540,2)</f>
        <v>2288.65</v>
      </c>
      <c r="M1540" s="24" t="n">
        <f aca="false">DATE(YEAR(C1540),MONTH(C1540),1)</f>
        <v>46113</v>
      </c>
    </row>
    <row r="1541" customFormat="false" ht="15" hidden="false" customHeight="false" outlineLevel="0" collapsed="false">
      <c r="A1541" s="21" t="s">
        <v>3242</v>
      </c>
      <c r="B1541" s="21" t="s">
        <v>3243</v>
      </c>
      <c r="C1541" s="23" t="n">
        <v>46136</v>
      </c>
      <c r="D1541" s="21" t="s">
        <v>2793</v>
      </c>
      <c r="E1541" s="21" t="s">
        <v>2748</v>
      </c>
      <c r="F1541" s="12" t="n">
        <v>6</v>
      </c>
      <c r="G1541" s="19" t="n">
        <v>23</v>
      </c>
      <c r="H1541" s="19" t="n">
        <v>14.16</v>
      </c>
      <c r="I1541" s="19" t="n">
        <f aca="false">ROUND(F1541*G1541,2)</f>
        <v>138</v>
      </c>
      <c r="J1541" s="19" t="n">
        <f aca="false">ROUND(F1541*H1541,2)</f>
        <v>84.96</v>
      </c>
      <c r="K1541" s="19" t="n">
        <f aca="false">INDEX(Pricebook!$L$2:$L$1401,MATCH(D1541,Pricebook!$A$2:$A$1401,0))</f>
        <v>25.05</v>
      </c>
      <c r="L1541" s="19" t="n">
        <f aca="false">ROUND(F1541*K1541,2)</f>
        <v>150.3</v>
      </c>
      <c r="M1541" s="24" t="n">
        <f aca="false">DATE(YEAR(C1541),MONTH(C1541),1)</f>
        <v>46113</v>
      </c>
    </row>
    <row r="1542" customFormat="false" ht="15" hidden="false" customHeight="false" outlineLevel="0" collapsed="false">
      <c r="A1542" s="21" t="s">
        <v>3242</v>
      </c>
      <c r="B1542" s="21" t="s">
        <v>3243</v>
      </c>
      <c r="C1542" s="23" t="n">
        <v>46136</v>
      </c>
      <c r="D1542" s="21" t="s">
        <v>2922</v>
      </c>
      <c r="E1542" s="21" t="s">
        <v>2748</v>
      </c>
      <c r="F1542" s="12" t="n">
        <v>6</v>
      </c>
      <c r="G1542" s="19" t="n">
        <v>2.55</v>
      </c>
      <c r="H1542" s="19" t="n">
        <v>1.42</v>
      </c>
      <c r="I1542" s="19" t="n">
        <f aca="false">ROUND(F1542*G1542,2)</f>
        <v>15.3</v>
      </c>
      <c r="J1542" s="19" t="n">
        <f aca="false">ROUND(F1542*H1542,2)</f>
        <v>8.52</v>
      </c>
      <c r="K1542" s="19" t="n">
        <f aca="false">INDEX(Pricebook!$L$2:$L$1401,MATCH(D1542,Pricebook!$A$2:$A$1401,0))</f>
        <v>2.75</v>
      </c>
      <c r="L1542" s="19" t="n">
        <f aca="false">ROUND(F1542*K1542,2)</f>
        <v>16.5</v>
      </c>
      <c r="M1542" s="24" t="n">
        <f aca="false">DATE(YEAR(C1542),MONTH(C1542),1)</f>
        <v>46113</v>
      </c>
    </row>
    <row r="1543" customFormat="false" ht="15" hidden="false" customHeight="false" outlineLevel="0" collapsed="false">
      <c r="A1543" s="21" t="s">
        <v>3242</v>
      </c>
      <c r="B1543" s="21" t="s">
        <v>3243</v>
      </c>
      <c r="C1543" s="23" t="n">
        <v>46136</v>
      </c>
      <c r="D1543" s="21" t="s">
        <v>737</v>
      </c>
      <c r="E1543" s="21" t="s">
        <v>366</v>
      </c>
      <c r="F1543" s="12" t="n">
        <v>3</v>
      </c>
      <c r="G1543" s="19" t="n">
        <v>11.45</v>
      </c>
      <c r="H1543" s="19" t="n">
        <v>7.83</v>
      </c>
      <c r="I1543" s="19" t="n">
        <f aca="false">ROUND(F1543*G1543,2)</f>
        <v>34.35</v>
      </c>
      <c r="J1543" s="19" t="n">
        <f aca="false">ROUND(F1543*H1543,2)</f>
        <v>23.49</v>
      </c>
      <c r="K1543" s="19" t="n">
        <f aca="false">INDEX(Pricebook!$L$2:$L$1401,MATCH(D1543,Pricebook!$A$2:$A$1401,0))</f>
        <v>12.3</v>
      </c>
      <c r="L1543" s="19" t="n">
        <f aca="false">ROUND(F1543*K1543,2)</f>
        <v>36.9</v>
      </c>
      <c r="M1543" s="24" t="n">
        <f aca="false">DATE(YEAR(C1543),MONTH(C1543),1)</f>
        <v>46113</v>
      </c>
    </row>
    <row r="1544" customFormat="false" ht="15" hidden="false" customHeight="false" outlineLevel="0" collapsed="false">
      <c r="A1544" s="21" t="s">
        <v>3244</v>
      </c>
      <c r="B1544" s="21" t="s">
        <v>3245</v>
      </c>
      <c r="C1544" s="23" t="n">
        <v>46137</v>
      </c>
      <c r="D1544" s="21" t="s">
        <v>266</v>
      </c>
      <c r="E1544" s="21" t="s">
        <v>108</v>
      </c>
      <c r="F1544" s="12" t="n">
        <v>3</v>
      </c>
      <c r="G1544" s="19" t="n">
        <v>15.6</v>
      </c>
      <c r="H1544" s="19" t="n">
        <v>11.44</v>
      </c>
      <c r="I1544" s="19" t="n">
        <f aca="false">ROUND(F1544*G1544,2)</f>
        <v>46.8</v>
      </c>
      <c r="J1544" s="19" t="n">
        <f aca="false">ROUND(F1544*H1544,2)</f>
        <v>34.32</v>
      </c>
      <c r="K1544" s="19" t="n">
        <f aca="false">INDEX(Pricebook!$L$2:$L$1401,MATCH(D1544,Pricebook!$A$2:$A$1401,0))</f>
        <v>17.25</v>
      </c>
      <c r="L1544" s="19" t="n">
        <f aca="false">ROUND(F1544*K1544,2)</f>
        <v>51.75</v>
      </c>
      <c r="M1544" s="24" t="n">
        <f aca="false">DATE(YEAR(C1544),MONTH(C1544),1)</f>
        <v>46113</v>
      </c>
    </row>
    <row r="1545" customFormat="false" ht="15" hidden="false" customHeight="false" outlineLevel="0" collapsed="false">
      <c r="A1545" s="21" t="s">
        <v>3244</v>
      </c>
      <c r="B1545" s="21" t="s">
        <v>3245</v>
      </c>
      <c r="C1545" s="23" t="n">
        <v>46137</v>
      </c>
      <c r="D1545" s="21" t="s">
        <v>2766</v>
      </c>
      <c r="E1545" s="21" t="s">
        <v>2748</v>
      </c>
      <c r="F1545" s="12" t="n">
        <v>4</v>
      </c>
      <c r="G1545" s="19" t="n">
        <v>4.45</v>
      </c>
      <c r="H1545" s="19" t="n">
        <v>2.48</v>
      </c>
      <c r="I1545" s="19" t="n">
        <f aca="false">ROUND(F1545*G1545,2)</f>
        <v>17.8</v>
      </c>
      <c r="J1545" s="19" t="n">
        <f aca="false">ROUND(F1545*H1545,2)</f>
        <v>9.92</v>
      </c>
      <c r="K1545" s="19" t="n">
        <f aca="false">INDEX(Pricebook!$L$2:$L$1401,MATCH(D1545,Pricebook!$A$2:$A$1401,0))</f>
        <v>4.8</v>
      </c>
      <c r="L1545" s="19" t="n">
        <f aca="false">ROUND(F1545*K1545,2)</f>
        <v>19.2</v>
      </c>
      <c r="M1545" s="24" t="n">
        <f aca="false">DATE(YEAR(C1545),MONTH(C1545),1)</f>
        <v>46113</v>
      </c>
    </row>
    <row r="1546" customFormat="false" ht="15" hidden="false" customHeight="false" outlineLevel="0" collapsed="false">
      <c r="A1546" s="21" t="s">
        <v>3244</v>
      </c>
      <c r="B1546" s="21" t="s">
        <v>3245</v>
      </c>
      <c r="C1546" s="23" t="n">
        <v>46137</v>
      </c>
      <c r="D1546" s="21" t="s">
        <v>1386</v>
      </c>
      <c r="E1546" s="21" t="s">
        <v>971</v>
      </c>
      <c r="F1546" s="12" t="n">
        <v>1</v>
      </c>
      <c r="G1546" s="19" t="n">
        <v>240</v>
      </c>
      <c r="H1546" s="19" t="n">
        <v>177.95</v>
      </c>
      <c r="I1546" s="19" t="n">
        <f aca="false">ROUND(F1546*G1546,2)</f>
        <v>240</v>
      </c>
      <c r="J1546" s="19" t="n">
        <f aca="false">ROUND(F1546*H1546,2)</f>
        <v>177.95</v>
      </c>
      <c r="K1546" s="19" t="n">
        <f aca="false">INDEX(Pricebook!$L$2:$L$1401,MATCH(D1546,Pricebook!$A$2:$A$1401,0))</f>
        <v>280.3</v>
      </c>
      <c r="L1546" s="19" t="n">
        <f aca="false">ROUND(F1546*K1546,2)</f>
        <v>280.3</v>
      </c>
      <c r="M1546" s="24" t="n">
        <f aca="false">DATE(YEAR(C1546),MONTH(C1546),1)</f>
        <v>46113</v>
      </c>
    </row>
    <row r="1547" customFormat="false" ht="15" hidden="false" customHeight="false" outlineLevel="0" collapsed="false">
      <c r="A1547" s="21" t="s">
        <v>3244</v>
      </c>
      <c r="B1547" s="21" t="s">
        <v>3245</v>
      </c>
      <c r="C1547" s="23" t="n">
        <v>46137</v>
      </c>
      <c r="D1547" s="21" t="s">
        <v>1120</v>
      </c>
      <c r="E1547" s="21" t="s">
        <v>971</v>
      </c>
      <c r="F1547" s="12" t="n">
        <v>31</v>
      </c>
      <c r="G1547" s="19" t="n">
        <v>24.65</v>
      </c>
      <c r="H1547" s="19" t="n">
        <v>18.02</v>
      </c>
      <c r="I1547" s="19" t="n">
        <f aca="false">ROUND(F1547*G1547,2)</f>
        <v>764.15</v>
      </c>
      <c r="J1547" s="19" t="n">
        <f aca="false">ROUND(F1547*H1547,2)</f>
        <v>558.62</v>
      </c>
      <c r="K1547" s="19" t="n">
        <f aca="false">INDEX(Pricebook!$L$2:$L$1401,MATCH(D1547,Pricebook!$A$2:$A$1401,0))</f>
        <v>28.4</v>
      </c>
      <c r="L1547" s="19" t="n">
        <f aca="false">ROUND(F1547*K1547,2)</f>
        <v>880.4</v>
      </c>
      <c r="M1547" s="24" t="n">
        <f aca="false">DATE(YEAR(C1547),MONTH(C1547),1)</f>
        <v>46113</v>
      </c>
    </row>
    <row r="1548" customFormat="false" ht="15" hidden="false" customHeight="false" outlineLevel="0" collapsed="false">
      <c r="A1548" s="21" t="s">
        <v>3244</v>
      </c>
      <c r="B1548" s="21" t="s">
        <v>3245</v>
      </c>
      <c r="C1548" s="23" t="n">
        <v>46137</v>
      </c>
      <c r="D1548" s="21" t="s">
        <v>147</v>
      </c>
      <c r="E1548" s="21" t="s">
        <v>108</v>
      </c>
      <c r="F1548" s="12" t="n">
        <v>1</v>
      </c>
      <c r="G1548" s="19" t="n">
        <v>82.6</v>
      </c>
      <c r="H1548" s="19" t="n">
        <v>59.62</v>
      </c>
      <c r="I1548" s="19" t="n">
        <f aca="false">ROUND(F1548*G1548,2)</f>
        <v>82.6</v>
      </c>
      <c r="J1548" s="19" t="n">
        <f aca="false">ROUND(F1548*H1548,2)</f>
        <v>59.62</v>
      </c>
      <c r="K1548" s="19" t="n">
        <f aca="false">INDEX(Pricebook!$L$2:$L$1401,MATCH(D1548,Pricebook!$A$2:$A$1401,0))</f>
        <v>89.95</v>
      </c>
      <c r="L1548" s="19" t="n">
        <f aca="false">ROUND(F1548*K1548,2)</f>
        <v>89.95</v>
      </c>
      <c r="M1548" s="24" t="n">
        <f aca="false">DATE(YEAR(C1548),MONTH(C1548),1)</f>
        <v>46113</v>
      </c>
    </row>
    <row r="1549" customFormat="false" ht="15" hidden="false" customHeight="false" outlineLevel="0" collapsed="false">
      <c r="A1549" s="21" t="s">
        <v>3244</v>
      </c>
      <c r="B1549" s="21" t="s">
        <v>3245</v>
      </c>
      <c r="C1549" s="23" t="n">
        <v>46137</v>
      </c>
      <c r="D1549" s="21" t="s">
        <v>124</v>
      </c>
      <c r="E1549" s="21" t="s">
        <v>108</v>
      </c>
      <c r="F1549" s="12" t="n">
        <v>2</v>
      </c>
      <c r="G1549" s="19" t="n">
        <v>62.45</v>
      </c>
      <c r="H1549" s="19" t="n">
        <v>44.72</v>
      </c>
      <c r="I1549" s="19" t="n">
        <f aca="false">ROUND(F1549*G1549,2)</f>
        <v>124.9</v>
      </c>
      <c r="J1549" s="19" t="n">
        <f aca="false">ROUND(F1549*H1549,2)</f>
        <v>89.44</v>
      </c>
      <c r="K1549" s="19" t="n">
        <f aca="false">INDEX(Pricebook!$L$2:$L$1401,MATCH(D1549,Pricebook!$A$2:$A$1401,0))</f>
        <v>67.5</v>
      </c>
      <c r="L1549" s="19" t="n">
        <f aca="false">ROUND(F1549*K1549,2)</f>
        <v>135</v>
      </c>
      <c r="M1549" s="24" t="n">
        <f aca="false">DATE(YEAR(C1549),MONTH(C1549),1)</f>
        <v>46113</v>
      </c>
    </row>
    <row r="1550" customFormat="false" ht="15" hidden="false" customHeight="false" outlineLevel="0" collapsed="false">
      <c r="A1550" s="21" t="s">
        <v>3244</v>
      </c>
      <c r="B1550" s="21" t="s">
        <v>3245</v>
      </c>
      <c r="C1550" s="23" t="n">
        <v>46137</v>
      </c>
      <c r="D1550" s="21" t="s">
        <v>601</v>
      </c>
      <c r="E1550" s="21" t="s">
        <v>366</v>
      </c>
      <c r="F1550" s="12" t="n">
        <v>3</v>
      </c>
      <c r="G1550" s="19" t="n">
        <v>8.15</v>
      </c>
      <c r="H1550" s="19" t="n">
        <v>5.58</v>
      </c>
      <c r="I1550" s="19" t="n">
        <f aca="false">ROUND(F1550*G1550,2)</f>
        <v>24.45</v>
      </c>
      <c r="J1550" s="19" t="n">
        <f aca="false">ROUND(F1550*H1550,2)</f>
        <v>16.74</v>
      </c>
      <c r="K1550" s="19" t="n">
        <f aca="false">INDEX(Pricebook!$L$2:$L$1401,MATCH(D1550,Pricebook!$A$2:$A$1401,0))</f>
        <v>8.75</v>
      </c>
      <c r="L1550" s="19" t="n">
        <f aca="false">ROUND(F1550*K1550,2)</f>
        <v>26.25</v>
      </c>
      <c r="M1550" s="24" t="n">
        <f aca="false">DATE(YEAR(C1550),MONTH(C1550),1)</f>
        <v>46113</v>
      </c>
    </row>
    <row r="1551" customFormat="false" ht="15" hidden="false" customHeight="false" outlineLevel="0" collapsed="false">
      <c r="A1551" s="21" t="s">
        <v>3244</v>
      </c>
      <c r="B1551" s="21" t="s">
        <v>3245</v>
      </c>
      <c r="C1551" s="23" t="n">
        <v>46137</v>
      </c>
      <c r="D1551" s="21" t="s">
        <v>1266</v>
      </c>
      <c r="E1551" s="21" t="s">
        <v>971</v>
      </c>
      <c r="F1551" s="12" t="n">
        <v>3</v>
      </c>
      <c r="G1551" s="19" t="n">
        <v>80.5</v>
      </c>
      <c r="H1551" s="19" t="n">
        <v>58.89</v>
      </c>
      <c r="I1551" s="19" t="n">
        <f aca="false">ROUND(F1551*G1551,2)</f>
        <v>241.5</v>
      </c>
      <c r="J1551" s="19" t="n">
        <f aca="false">ROUND(F1551*H1551,2)</f>
        <v>176.67</v>
      </c>
      <c r="K1551" s="19" t="n">
        <f aca="false">INDEX(Pricebook!$L$2:$L$1401,MATCH(D1551,Pricebook!$A$2:$A$1401,0))</f>
        <v>80.5</v>
      </c>
      <c r="L1551" s="19" t="n">
        <f aca="false">ROUND(F1551*K1551,2)</f>
        <v>241.5</v>
      </c>
      <c r="M1551" s="24" t="n">
        <f aca="false">DATE(YEAR(C1551),MONTH(C1551),1)</f>
        <v>46113</v>
      </c>
    </row>
    <row r="1552" customFormat="false" ht="15" hidden="false" customHeight="false" outlineLevel="0" collapsed="false">
      <c r="A1552" s="21" t="s">
        <v>3244</v>
      </c>
      <c r="B1552" s="21" t="s">
        <v>3245</v>
      </c>
      <c r="C1552" s="23" t="n">
        <v>46137</v>
      </c>
      <c r="D1552" s="21" t="s">
        <v>871</v>
      </c>
      <c r="E1552" s="21" t="s">
        <v>366</v>
      </c>
      <c r="F1552" s="12" t="n">
        <v>1</v>
      </c>
      <c r="G1552" s="19" t="n">
        <v>28.55</v>
      </c>
      <c r="H1552" s="19" t="n">
        <v>20.85</v>
      </c>
      <c r="I1552" s="19" t="n">
        <f aca="false">ROUND(F1552*G1552,2)</f>
        <v>28.55</v>
      </c>
      <c r="J1552" s="19" t="n">
        <f aca="false">ROUND(F1552*H1552,2)</f>
        <v>20.85</v>
      </c>
      <c r="K1552" s="19" t="n">
        <f aca="false">INDEX(Pricebook!$L$2:$L$1401,MATCH(D1552,Pricebook!$A$2:$A$1401,0))</f>
        <v>30.85</v>
      </c>
      <c r="L1552" s="19" t="n">
        <f aca="false">ROUND(F1552*K1552,2)</f>
        <v>30.85</v>
      </c>
      <c r="M1552" s="24" t="n">
        <f aca="false">DATE(YEAR(C1552),MONTH(C1552),1)</f>
        <v>46113</v>
      </c>
    </row>
    <row r="1553" customFormat="false" ht="15" hidden="false" customHeight="false" outlineLevel="0" collapsed="false">
      <c r="A1553" s="21" t="s">
        <v>3244</v>
      </c>
      <c r="B1553" s="21" t="s">
        <v>3245</v>
      </c>
      <c r="C1553" s="23" t="n">
        <v>46137</v>
      </c>
      <c r="D1553" s="21" t="s">
        <v>2759</v>
      </c>
      <c r="E1553" s="21" t="s">
        <v>2748</v>
      </c>
      <c r="F1553" s="12" t="n">
        <v>2</v>
      </c>
      <c r="G1553" s="19" t="n">
        <v>14.7</v>
      </c>
      <c r="H1553" s="19" t="n">
        <v>8.27</v>
      </c>
      <c r="I1553" s="19" t="n">
        <f aca="false">ROUND(F1553*G1553,2)</f>
        <v>29.4</v>
      </c>
      <c r="J1553" s="19" t="n">
        <f aca="false">ROUND(F1553*H1553,2)</f>
        <v>16.54</v>
      </c>
      <c r="K1553" s="19" t="n">
        <f aca="false">INDEX(Pricebook!$L$2:$L$1401,MATCH(D1553,Pricebook!$A$2:$A$1401,0))</f>
        <v>16</v>
      </c>
      <c r="L1553" s="19" t="n">
        <f aca="false">ROUND(F1553*K1553,2)</f>
        <v>32</v>
      </c>
      <c r="M1553" s="24" t="n">
        <f aca="false">DATE(YEAR(C1553),MONTH(C1553),1)</f>
        <v>46113</v>
      </c>
    </row>
    <row r="1554" customFormat="false" ht="15" hidden="false" customHeight="false" outlineLevel="0" collapsed="false">
      <c r="A1554" s="21" t="s">
        <v>3244</v>
      </c>
      <c r="B1554" s="21" t="s">
        <v>3245</v>
      </c>
      <c r="C1554" s="23" t="n">
        <v>46137</v>
      </c>
      <c r="D1554" s="21" t="s">
        <v>287</v>
      </c>
      <c r="E1554" s="21" t="s">
        <v>108</v>
      </c>
      <c r="F1554" s="12" t="n">
        <v>2</v>
      </c>
      <c r="G1554" s="19" t="n">
        <v>17.4</v>
      </c>
      <c r="H1554" s="19" t="n">
        <v>12.71</v>
      </c>
      <c r="I1554" s="19" t="n">
        <f aca="false">ROUND(F1554*G1554,2)</f>
        <v>34.8</v>
      </c>
      <c r="J1554" s="19" t="n">
        <f aca="false">ROUND(F1554*H1554,2)</f>
        <v>25.42</v>
      </c>
      <c r="K1554" s="19" t="n">
        <f aca="false">INDEX(Pricebook!$L$2:$L$1401,MATCH(D1554,Pricebook!$A$2:$A$1401,0))</f>
        <v>19.15</v>
      </c>
      <c r="L1554" s="19" t="n">
        <f aca="false">ROUND(F1554*K1554,2)</f>
        <v>38.3</v>
      </c>
      <c r="M1554" s="24" t="n">
        <f aca="false">DATE(YEAR(C1554),MONTH(C1554),1)</f>
        <v>46113</v>
      </c>
    </row>
    <row r="1555" customFormat="false" ht="15" hidden="false" customHeight="false" outlineLevel="0" collapsed="false">
      <c r="A1555" s="21" t="s">
        <v>3244</v>
      </c>
      <c r="B1555" s="21" t="s">
        <v>3245</v>
      </c>
      <c r="C1555" s="23" t="n">
        <v>46137</v>
      </c>
      <c r="D1555" s="21" t="s">
        <v>304</v>
      </c>
      <c r="E1555" s="21" t="s">
        <v>108</v>
      </c>
      <c r="F1555" s="12" t="n">
        <v>2</v>
      </c>
      <c r="G1555" s="19" t="n">
        <v>37.8</v>
      </c>
      <c r="H1555" s="19" t="n">
        <v>29.14</v>
      </c>
      <c r="I1555" s="19" t="n">
        <f aca="false">ROUND(F1555*G1555,2)</f>
        <v>75.6</v>
      </c>
      <c r="J1555" s="19" t="n">
        <f aca="false">ROUND(F1555*H1555,2)</f>
        <v>58.28</v>
      </c>
      <c r="K1555" s="19" t="n">
        <f aca="false">INDEX(Pricebook!$L$2:$L$1401,MATCH(D1555,Pricebook!$A$2:$A$1401,0))</f>
        <v>41.05</v>
      </c>
      <c r="L1555" s="19" t="n">
        <f aca="false">ROUND(F1555*K1555,2)</f>
        <v>82.1</v>
      </c>
      <c r="M1555" s="24" t="n">
        <f aca="false">DATE(YEAR(C1555),MONTH(C1555),1)</f>
        <v>46113</v>
      </c>
    </row>
    <row r="1556" customFormat="false" ht="15" hidden="false" customHeight="false" outlineLevel="0" collapsed="false">
      <c r="A1556" s="21" t="s">
        <v>3244</v>
      </c>
      <c r="B1556" s="21" t="s">
        <v>3245</v>
      </c>
      <c r="C1556" s="23" t="n">
        <v>46137</v>
      </c>
      <c r="D1556" s="21" t="s">
        <v>521</v>
      </c>
      <c r="E1556" s="21" t="s">
        <v>366</v>
      </c>
      <c r="F1556" s="12" t="n">
        <v>2</v>
      </c>
      <c r="G1556" s="19" t="n">
        <v>12.55</v>
      </c>
      <c r="H1556" s="19" t="n">
        <v>8.7</v>
      </c>
      <c r="I1556" s="19" t="n">
        <f aca="false">ROUND(F1556*G1556,2)</f>
        <v>25.1</v>
      </c>
      <c r="J1556" s="19" t="n">
        <f aca="false">ROUND(F1556*H1556,2)</f>
        <v>17.4</v>
      </c>
      <c r="K1556" s="19" t="n">
        <f aca="false">INDEX(Pricebook!$L$2:$L$1401,MATCH(D1556,Pricebook!$A$2:$A$1401,0))</f>
        <v>13.65</v>
      </c>
      <c r="L1556" s="19" t="n">
        <f aca="false">ROUND(F1556*K1556,2)</f>
        <v>27.3</v>
      </c>
      <c r="M1556" s="24" t="n">
        <f aca="false">DATE(YEAR(C1556),MONTH(C1556),1)</f>
        <v>46113</v>
      </c>
    </row>
    <row r="1557" customFormat="false" ht="15" hidden="false" customHeight="false" outlineLevel="0" collapsed="false">
      <c r="A1557" s="21" t="s">
        <v>3246</v>
      </c>
      <c r="B1557" s="21" t="s">
        <v>3247</v>
      </c>
      <c r="C1557" s="23" t="n">
        <v>46137</v>
      </c>
      <c r="D1557" s="21" t="s">
        <v>825</v>
      </c>
      <c r="E1557" s="21" t="s">
        <v>366</v>
      </c>
      <c r="F1557" s="12" t="n">
        <v>2</v>
      </c>
      <c r="G1557" s="19" t="n">
        <v>11.2</v>
      </c>
      <c r="H1557" s="19" t="n">
        <v>8.08</v>
      </c>
      <c r="I1557" s="19" t="n">
        <f aca="false">ROUND(F1557*G1557,2)</f>
        <v>22.4</v>
      </c>
      <c r="J1557" s="19" t="n">
        <f aca="false">ROUND(F1557*H1557,2)</f>
        <v>16.16</v>
      </c>
      <c r="K1557" s="19" t="n">
        <f aca="false">INDEX(Pricebook!$L$2:$L$1401,MATCH(D1557,Pricebook!$A$2:$A$1401,0))</f>
        <v>12.15</v>
      </c>
      <c r="L1557" s="19" t="n">
        <f aca="false">ROUND(F1557*K1557,2)</f>
        <v>24.3</v>
      </c>
      <c r="M1557" s="24" t="n">
        <f aca="false">DATE(YEAR(C1557),MONTH(C1557),1)</f>
        <v>46113</v>
      </c>
    </row>
    <row r="1558" customFormat="false" ht="15" hidden="false" customHeight="false" outlineLevel="0" collapsed="false">
      <c r="A1558" s="21" t="s">
        <v>3246</v>
      </c>
      <c r="B1558" s="21" t="s">
        <v>3247</v>
      </c>
      <c r="C1558" s="23" t="n">
        <v>46137</v>
      </c>
      <c r="D1558" s="21" t="s">
        <v>2800</v>
      </c>
      <c r="E1558" s="21" t="s">
        <v>2748</v>
      </c>
      <c r="F1558" s="12" t="n">
        <v>4</v>
      </c>
      <c r="G1558" s="19" t="n">
        <v>5.3</v>
      </c>
      <c r="H1558" s="19" t="n">
        <v>3.01</v>
      </c>
      <c r="I1558" s="19" t="n">
        <f aca="false">ROUND(F1558*G1558,2)</f>
        <v>21.2</v>
      </c>
      <c r="J1558" s="19" t="n">
        <f aca="false">ROUND(F1558*H1558,2)</f>
        <v>12.04</v>
      </c>
      <c r="K1558" s="19" t="n">
        <f aca="false">INDEX(Pricebook!$L$2:$L$1401,MATCH(D1558,Pricebook!$A$2:$A$1401,0))</f>
        <v>5.8</v>
      </c>
      <c r="L1558" s="19" t="n">
        <f aca="false">ROUND(F1558*K1558,2)</f>
        <v>23.2</v>
      </c>
      <c r="M1558" s="24" t="n">
        <f aca="false">DATE(YEAR(C1558),MONTH(C1558),1)</f>
        <v>46113</v>
      </c>
    </row>
    <row r="1559" customFormat="false" ht="15" hidden="false" customHeight="false" outlineLevel="0" collapsed="false">
      <c r="A1559" s="21" t="s">
        <v>3246</v>
      </c>
      <c r="B1559" s="21" t="s">
        <v>3247</v>
      </c>
      <c r="C1559" s="23" t="n">
        <v>46137</v>
      </c>
      <c r="D1559" s="21" t="s">
        <v>517</v>
      </c>
      <c r="E1559" s="21" t="s">
        <v>366</v>
      </c>
      <c r="F1559" s="12" t="n">
        <v>1</v>
      </c>
      <c r="G1559" s="19" t="n">
        <v>302.25</v>
      </c>
      <c r="H1559" s="19" t="n">
        <v>206.06</v>
      </c>
      <c r="I1559" s="19" t="n">
        <f aca="false">ROUND(F1559*G1559,2)</f>
        <v>302.25</v>
      </c>
      <c r="J1559" s="19" t="n">
        <f aca="false">ROUND(F1559*H1559,2)</f>
        <v>206.06</v>
      </c>
      <c r="K1559" s="19" t="n">
        <f aca="false">INDEX(Pricebook!$L$2:$L$1401,MATCH(D1559,Pricebook!$A$2:$A$1401,0))</f>
        <v>323.15</v>
      </c>
      <c r="L1559" s="19" t="n">
        <f aca="false">ROUND(F1559*K1559,2)</f>
        <v>323.15</v>
      </c>
      <c r="M1559" s="24" t="n">
        <f aca="false">DATE(YEAR(C1559),MONTH(C1559),1)</f>
        <v>46113</v>
      </c>
    </row>
    <row r="1560" customFormat="false" ht="15" hidden="false" customHeight="false" outlineLevel="0" collapsed="false">
      <c r="A1560" s="21" t="s">
        <v>3246</v>
      </c>
      <c r="B1560" s="21" t="s">
        <v>3247</v>
      </c>
      <c r="C1560" s="23" t="n">
        <v>46137</v>
      </c>
      <c r="D1560" s="21" t="s">
        <v>2749</v>
      </c>
      <c r="E1560" s="21" t="s">
        <v>2748</v>
      </c>
      <c r="F1560" s="12" t="n">
        <v>5</v>
      </c>
      <c r="G1560" s="19" t="n">
        <v>29.1</v>
      </c>
      <c r="H1560" s="19" t="n">
        <v>16.45</v>
      </c>
      <c r="I1560" s="19" t="n">
        <f aca="false">ROUND(F1560*G1560,2)</f>
        <v>145.5</v>
      </c>
      <c r="J1560" s="19" t="n">
        <f aca="false">ROUND(F1560*H1560,2)</f>
        <v>82.25</v>
      </c>
      <c r="K1560" s="19" t="n">
        <f aca="false">INDEX(Pricebook!$L$2:$L$1401,MATCH(D1560,Pricebook!$A$2:$A$1401,0))</f>
        <v>31.75</v>
      </c>
      <c r="L1560" s="19" t="n">
        <f aca="false">ROUND(F1560*K1560,2)</f>
        <v>158.75</v>
      </c>
      <c r="M1560" s="24" t="n">
        <f aca="false">DATE(YEAR(C1560),MONTH(C1560),1)</f>
        <v>46113</v>
      </c>
    </row>
    <row r="1561" customFormat="false" ht="15" hidden="false" customHeight="false" outlineLevel="0" collapsed="false">
      <c r="A1561" s="21" t="s">
        <v>3246</v>
      </c>
      <c r="B1561" s="21" t="s">
        <v>3247</v>
      </c>
      <c r="C1561" s="23" t="n">
        <v>46137</v>
      </c>
      <c r="D1561" s="21" t="s">
        <v>2832</v>
      </c>
      <c r="E1561" s="21" t="s">
        <v>2748</v>
      </c>
      <c r="F1561" s="12" t="n">
        <v>3</v>
      </c>
      <c r="G1561" s="19" t="n">
        <v>19.65</v>
      </c>
      <c r="H1561" s="19" t="n">
        <v>11.23</v>
      </c>
      <c r="I1561" s="19" t="n">
        <f aca="false">ROUND(F1561*G1561,2)</f>
        <v>58.95</v>
      </c>
      <c r="J1561" s="19" t="n">
        <f aca="false">ROUND(F1561*H1561,2)</f>
        <v>33.69</v>
      </c>
      <c r="K1561" s="19" t="n">
        <f aca="false">INDEX(Pricebook!$L$2:$L$1401,MATCH(D1561,Pricebook!$A$2:$A$1401,0))</f>
        <v>21.7</v>
      </c>
      <c r="L1561" s="19" t="n">
        <f aca="false">ROUND(F1561*K1561,2)</f>
        <v>65.1</v>
      </c>
      <c r="M1561" s="24" t="n">
        <f aca="false">DATE(YEAR(C1561),MONTH(C1561),1)</f>
        <v>46113</v>
      </c>
    </row>
    <row r="1562" customFormat="false" ht="15" hidden="false" customHeight="false" outlineLevel="0" collapsed="false">
      <c r="A1562" s="21" t="s">
        <v>3246</v>
      </c>
      <c r="B1562" s="21" t="s">
        <v>3247</v>
      </c>
      <c r="C1562" s="23" t="n">
        <v>46137</v>
      </c>
      <c r="D1562" s="21" t="s">
        <v>2888</v>
      </c>
      <c r="E1562" s="21" t="s">
        <v>2748</v>
      </c>
      <c r="F1562" s="12" t="n">
        <v>8</v>
      </c>
      <c r="G1562" s="19" t="n">
        <v>2.8</v>
      </c>
      <c r="H1562" s="19" t="n">
        <v>1.57</v>
      </c>
      <c r="I1562" s="19" t="n">
        <f aca="false">ROUND(F1562*G1562,2)</f>
        <v>22.4</v>
      </c>
      <c r="J1562" s="19" t="n">
        <f aca="false">ROUND(F1562*H1562,2)</f>
        <v>12.56</v>
      </c>
      <c r="K1562" s="19" t="n">
        <f aca="false">INDEX(Pricebook!$L$2:$L$1401,MATCH(D1562,Pricebook!$A$2:$A$1401,0))</f>
        <v>3.05</v>
      </c>
      <c r="L1562" s="19" t="n">
        <f aca="false">ROUND(F1562*K1562,2)</f>
        <v>24.4</v>
      </c>
      <c r="M1562" s="24" t="n">
        <f aca="false">DATE(YEAR(C1562),MONTH(C1562),1)</f>
        <v>46113</v>
      </c>
    </row>
    <row r="1563" customFormat="false" ht="15" hidden="false" customHeight="false" outlineLevel="0" collapsed="false">
      <c r="A1563" s="21" t="s">
        <v>3246</v>
      </c>
      <c r="B1563" s="21" t="s">
        <v>3247</v>
      </c>
      <c r="C1563" s="23" t="n">
        <v>46137</v>
      </c>
      <c r="D1563" s="21" t="s">
        <v>340</v>
      </c>
      <c r="E1563" s="21" t="s">
        <v>108</v>
      </c>
      <c r="F1563" s="12" t="n">
        <v>1</v>
      </c>
      <c r="G1563" s="19" t="n">
        <v>30</v>
      </c>
      <c r="H1563" s="19" t="n">
        <v>21.88</v>
      </c>
      <c r="I1563" s="19" t="n">
        <f aca="false">ROUND(F1563*G1563,2)</f>
        <v>30</v>
      </c>
      <c r="J1563" s="19" t="n">
        <f aca="false">ROUND(F1563*H1563,2)</f>
        <v>21.88</v>
      </c>
      <c r="K1563" s="19" t="n">
        <f aca="false">INDEX(Pricebook!$L$2:$L$1401,MATCH(D1563,Pricebook!$A$2:$A$1401,0))</f>
        <v>33</v>
      </c>
      <c r="L1563" s="19" t="n">
        <f aca="false">ROUND(F1563*K1563,2)</f>
        <v>33</v>
      </c>
      <c r="M1563" s="24" t="n">
        <f aca="false">DATE(YEAR(C1563),MONTH(C1563),1)</f>
        <v>46113</v>
      </c>
    </row>
    <row r="1564" customFormat="false" ht="15" hidden="false" customHeight="false" outlineLevel="0" collapsed="false">
      <c r="A1564" s="21" t="s">
        <v>3246</v>
      </c>
      <c r="B1564" s="21" t="s">
        <v>3247</v>
      </c>
      <c r="C1564" s="23" t="n">
        <v>46137</v>
      </c>
      <c r="D1564" s="21" t="s">
        <v>2882</v>
      </c>
      <c r="E1564" s="21" t="s">
        <v>2748</v>
      </c>
      <c r="F1564" s="12" t="n">
        <v>5</v>
      </c>
      <c r="G1564" s="19" t="n">
        <v>4</v>
      </c>
      <c r="H1564" s="19" t="n">
        <v>2.25</v>
      </c>
      <c r="I1564" s="19" t="n">
        <f aca="false">ROUND(F1564*G1564,2)</f>
        <v>20</v>
      </c>
      <c r="J1564" s="19" t="n">
        <f aca="false">ROUND(F1564*H1564,2)</f>
        <v>11.25</v>
      </c>
      <c r="K1564" s="19" t="n">
        <f aca="false">INDEX(Pricebook!$L$2:$L$1401,MATCH(D1564,Pricebook!$A$2:$A$1401,0))</f>
        <v>4.35</v>
      </c>
      <c r="L1564" s="19" t="n">
        <f aca="false">ROUND(F1564*K1564,2)</f>
        <v>21.75</v>
      </c>
      <c r="M1564" s="24" t="n">
        <f aca="false">DATE(YEAR(C1564),MONTH(C1564),1)</f>
        <v>46113</v>
      </c>
    </row>
    <row r="1565" customFormat="false" ht="15" hidden="false" customHeight="false" outlineLevel="0" collapsed="false">
      <c r="A1565" s="21" t="s">
        <v>3246</v>
      </c>
      <c r="B1565" s="21" t="s">
        <v>3247</v>
      </c>
      <c r="C1565" s="23" t="n">
        <v>46137</v>
      </c>
      <c r="D1565" s="21" t="s">
        <v>205</v>
      </c>
      <c r="E1565" s="21" t="s">
        <v>108</v>
      </c>
      <c r="F1565" s="12" t="n">
        <v>2</v>
      </c>
      <c r="G1565" s="19" t="n">
        <v>73.3</v>
      </c>
      <c r="H1565" s="19" t="n">
        <v>53.05</v>
      </c>
      <c r="I1565" s="19" t="n">
        <f aca="false">ROUND(F1565*G1565,2)</f>
        <v>146.6</v>
      </c>
      <c r="J1565" s="19" t="n">
        <f aca="false">ROUND(F1565*H1565,2)</f>
        <v>106.1</v>
      </c>
      <c r="K1565" s="19" t="n">
        <f aca="false">INDEX(Pricebook!$L$2:$L$1401,MATCH(D1565,Pricebook!$A$2:$A$1401,0))</f>
        <v>80.05</v>
      </c>
      <c r="L1565" s="19" t="n">
        <f aca="false">ROUND(F1565*K1565,2)</f>
        <v>160.1</v>
      </c>
      <c r="M1565" s="24" t="n">
        <f aca="false">DATE(YEAR(C1565),MONTH(C1565),1)</f>
        <v>46113</v>
      </c>
    </row>
    <row r="1566" customFormat="false" ht="15" hidden="false" customHeight="false" outlineLevel="0" collapsed="false">
      <c r="A1566" s="21" t="s">
        <v>3246</v>
      </c>
      <c r="B1566" s="21" t="s">
        <v>3247</v>
      </c>
      <c r="C1566" s="23" t="n">
        <v>46137</v>
      </c>
      <c r="D1566" s="21" t="s">
        <v>153</v>
      </c>
      <c r="E1566" s="21" t="s">
        <v>108</v>
      </c>
      <c r="F1566" s="12" t="n">
        <v>2</v>
      </c>
      <c r="G1566" s="19" t="n">
        <v>92</v>
      </c>
      <c r="H1566" s="19" t="n">
        <v>66.74</v>
      </c>
      <c r="I1566" s="19" t="n">
        <f aca="false">ROUND(F1566*G1566,2)</f>
        <v>184</v>
      </c>
      <c r="J1566" s="19" t="n">
        <f aca="false">ROUND(F1566*H1566,2)</f>
        <v>133.48</v>
      </c>
      <c r="K1566" s="19" t="n">
        <f aca="false">INDEX(Pricebook!$L$2:$L$1401,MATCH(D1566,Pricebook!$A$2:$A$1401,0))</f>
        <v>100.7</v>
      </c>
      <c r="L1566" s="19" t="n">
        <f aca="false">ROUND(F1566*K1566,2)</f>
        <v>201.4</v>
      </c>
      <c r="M1566" s="24" t="n">
        <f aca="false">DATE(YEAR(C1566),MONTH(C1566),1)</f>
        <v>46113</v>
      </c>
    </row>
    <row r="1567" customFormat="false" ht="15" hidden="false" customHeight="false" outlineLevel="0" collapsed="false">
      <c r="A1567" s="21" t="s">
        <v>3246</v>
      </c>
      <c r="B1567" s="21" t="s">
        <v>3247</v>
      </c>
      <c r="C1567" s="23" t="n">
        <v>46137</v>
      </c>
      <c r="D1567" s="21" t="s">
        <v>553</v>
      </c>
      <c r="E1567" s="21" t="s">
        <v>366</v>
      </c>
      <c r="F1567" s="12" t="n">
        <v>3</v>
      </c>
      <c r="G1567" s="19" t="n">
        <v>44.25</v>
      </c>
      <c r="H1567" s="19" t="n">
        <v>33.22</v>
      </c>
      <c r="I1567" s="19" t="n">
        <f aca="false">ROUND(F1567*G1567,2)</f>
        <v>132.75</v>
      </c>
      <c r="J1567" s="19" t="n">
        <f aca="false">ROUND(F1567*H1567,2)</f>
        <v>99.66</v>
      </c>
      <c r="K1567" s="19" t="n">
        <f aca="false">INDEX(Pricebook!$L$2:$L$1401,MATCH(D1567,Pricebook!$A$2:$A$1401,0))</f>
        <v>47.85</v>
      </c>
      <c r="L1567" s="19" t="n">
        <f aca="false">ROUND(F1567*K1567,2)</f>
        <v>143.55</v>
      </c>
      <c r="M1567" s="24" t="n">
        <f aca="false">DATE(YEAR(C1567),MONTH(C1567),1)</f>
        <v>46113</v>
      </c>
    </row>
    <row r="1568" customFormat="false" ht="15" hidden="false" customHeight="false" outlineLevel="0" collapsed="false">
      <c r="A1568" s="21" t="s">
        <v>3246</v>
      </c>
      <c r="B1568" s="21" t="s">
        <v>3247</v>
      </c>
      <c r="C1568" s="23" t="n">
        <v>46137</v>
      </c>
      <c r="D1568" s="21" t="s">
        <v>2918</v>
      </c>
      <c r="E1568" s="21" t="s">
        <v>2748</v>
      </c>
      <c r="F1568" s="12" t="n">
        <v>3</v>
      </c>
      <c r="G1568" s="19" t="n">
        <v>68.75</v>
      </c>
      <c r="H1568" s="19" t="n">
        <v>38.94</v>
      </c>
      <c r="I1568" s="19" t="n">
        <f aca="false">ROUND(F1568*G1568,2)</f>
        <v>206.25</v>
      </c>
      <c r="J1568" s="19" t="n">
        <f aca="false">ROUND(F1568*H1568,2)</f>
        <v>116.82</v>
      </c>
      <c r="K1568" s="19" t="n">
        <f aca="false">INDEX(Pricebook!$L$2:$L$1401,MATCH(D1568,Pricebook!$A$2:$A$1401,0))</f>
        <v>75.15</v>
      </c>
      <c r="L1568" s="19" t="n">
        <f aca="false">ROUND(F1568*K1568,2)</f>
        <v>225.45</v>
      </c>
      <c r="M1568" s="24" t="n">
        <f aca="false">DATE(YEAR(C1568),MONTH(C1568),1)</f>
        <v>46113</v>
      </c>
    </row>
    <row r="1569" customFormat="false" ht="15" hidden="false" customHeight="false" outlineLevel="0" collapsed="false">
      <c r="A1569" s="21" t="s">
        <v>3248</v>
      </c>
      <c r="B1569" s="21" t="s">
        <v>3136</v>
      </c>
      <c r="C1569" s="23" t="n">
        <v>46137</v>
      </c>
      <c r="D1569" s="21" t="s">
        <v>1843</v>
      </c>
      <c r="E1569" s="21" t="s">
        <v>1452</v>
      </c>
      <c r="F1569" s="12" t="n">
        <v>4</v>
      </c>
      <c r="G1569" s="19" t="n">
        <v>88.2</v>
      </c>
      <c r="H1569" s="19" t="n">
        <v>53.41</v>
      </c>
      <c r="I1569" s="19" t="n">
        <f aca="false">ROUND(F1569*G1569,2)</f>
        <v>352.8</v>
      </c>
      <c r="J1569" s="19" t="n">
        <f aca="false">ROUND(F1569*H1569,2)</f>
        <v>213.64</v>
      </c>
      <c r="K1569" s="19" t="n">
        <f aca="false">INDEX(Pricebook!$L$2:$L$1401,MATCH(D1569,Pricebook!$A$2:$A$1401,0))</f>
        <v>90.8</v>
      </c>
      <c r="L1569" s="19" t="n">
        <f aca="false">ROUND(F1569*K1569,2)</f>
        <v>363.2</v>
      </c>
      <c r="M1569" s="24" t="n">
        <f aca="false">DATE(YEAR(C1569),MONTH(C1569),1)</f>
        <v>46113</v>
      </c>
    </row>
    <row r="1570" customFormat="false" ht="15" hidden="false" customHeight="false" outlineLevel="0" collapsed="false">
      <c r="A1570" s="21" t="s">
        <v>3248</v>
      </c>
      <c r="B1570" s="21" t="s">
        <v>3136</v>
      </c>
      <c r="C1570" s="23" t="n">
        <v>46137</v>
      </c>
      <c r="D1570" s="21" t="s">
        <v>2285</v>
      </c>
      <c r="E1570" s="21" t="s">
        <v>2202</v>
      </c>
      <c r="F1570" s="12" t="n">
        <v>9</v>
      </c>
      <c r="G1570" s="19" t="n">
        <v>10.7</v>
      </c>
      <c r="H1570" s="19" t="n">
        <v>6.3</v>
      </c>
      <c r="I1570" s="19" t="n">
        <f aca="false">ROUND(F1570*G1570,2)</f>
        <v>96.3</v>
      </c>
      <c r="J1570" s="19" t="n">
        <f aca="false">ROUND(F1570*H1570,2)</f>
        <v>56.7</v>
      </c>
      <c r="K1570" s="19" t="n">
        <f aca="false">INDEX(Pricebook!$L$2:$L$1401,MATCH(D1570,Pricebook!$A$2:$A$1401,0))</f>
        <v>11.4</v>
      </c>
      <c r="L1570" s="19" t="n">
        <f aca="false">ROUND(F1570*K1570,2)</f>
        <v>102.6</v>
      </c>
      <c r="M1570" s="24" t="n">
        <f aca="false">DATE(YEAR(C1570),MONTH(C1570),1)</f>
        <v>46113</v>
      </c>
    </row>
    <row r="1571" customFormat="false" ht="15" hidden="false" customHeight="false" outlineLevel="0" collapsed="false">
      <c r="A1571" s="21" t="s">
        <v>3248</v>
      </c>
      <c r="B1571" s="21" t="s">
        <v>3136</v>
      </c>
      <c r="C1571" s="23" t="n">
        <v>46137</v>
      </c>
      <c r="D1571" s="21" t="s">
        <v>2408</v>
      </c>
      <c r="E1571" s="21" t="s">
        <v>2202</v>
      </c>
      <c r="F1571" s="12" t="n">
        <v>3</v>
      </c>
      <c r="G1571" s="19" t="n">
        <v>83.8</v>
      </c>
      <c r="H1571" s="19" t="n">
        <v>49.58</v>
      </c>
      <c r="I1571" s="19" t="n">
        <f aca="false">ROUND(F1571*G1571,2)</f>
        <v>251.4</v>
      </c>
      <c r="J1571" s="19" t="n">
        <f aca="false">ROUND(F1571*H1571,2)</f>
        <v>148.74</v>
      </c>
      <c r="K1571" s="19" t="n">
        <f aca="false">INDEX(Pricebook!$L$2:$L$1401,MATCH(D1571,Pricebook!$A$2:$A$1401,0))</f>
        <v>89.4</v>
      </c>
      <c r="L1571" s="19" t="n">
        <f aca="false">ROUND(F1571*K1571,2)</f>
        <v>268.2</v>
      </c>
      <c r="M1571" s="24" t="n">
        <f aca="false">DATE(YEAR(C1571),MONTH(C1571),1)</f>
        <v>46113</v>
      </c>
    </row>
    <row r="1572" customFormat="false" ht="15" hidden="false" customHeight="false" outlineLevel="0" collapsed="false">
      <c r="A1572" s="21" t="s">
        <v>3248</v>
      </c>
      <c r="B1572" s="21" t="s">
        <v>3136</v>
      </c>
      <c r="C1572" s="23" t="n">
        <v>46137</v>
      </c>
      <c r="D1572" s="21" t="s">
        <v>1672</v>
      </c>
      <c r="E1572" s="21" t="s">
        <v>1452</v>
      </c>
      <c r="F1572" s="12" t="n">
        <v>3</v>
      </c>
      <c r="G1572" s="19" t="n">
        <v>40</v>
      </c>
      <c r="H1572" s="19" t="n">
        <v>28.44</v>
      </c>
      <c r="I1572" s="19" t="n">
        <f aca="false">ROUND(F1572*G1572,2)</f>
        <v>120</v>
      </c>
      <c r="J1572" s="19" t="n">
        <f aca="false">ROUND(F1572*H1572,2)</f>
        <v>85.32</v>
      </c>
      <c r="K1572" s="19" t="n">
        <f aca="false">INDEX(Pricebook!$L$2:$L$1401,MATCH(D1572,Pricebook!$A$2:$A$1401,0))</f>
        <v>41.45</v>
      </c>
      <c r="L1572" s="19" t="n">
        <f aca="false">ROUND(F1572*K1572,2)</f>
        <v>124.35</v>
      </c>
      <c r="M1572" s="24" t="n">
        <f aca="false">DATE(YEAR(C1572),MONTH(C1572),1)</f>
        <v>46113</v>
      </c>
    </row>
    <row r="1573" customFormat="false" ht="15" hidden="false" customHeight="false" outlineLevel="0" collapsed="false">
      <c r="A1573" s="21" t="s">
        <v>3248</v>
      </c>
      <c r="B1573" s="21" t="s">
        <v>3136</v>
      </c>
      <c r="C1573" s="23" t="n">
        <v>46137</v>
      </c>
      <c r="D1573" s="21" t="s">
        <v>1837</v>
      </c>
      <c r="E1573" s="21" t="s">
        <v>1452</v>
      </c>
      <c r="F1573" s="12" t="n">
        <v>3</v>
      </c>
      <c r="G1573" s="19" t="n">
        <v>158.7</v>
      </c>
      <c r="H1573" s="19" t="n">
        <v>96.19</v>
      </c>
      <c r="I1573" s="19" t="n">
        <f aca="false">ROUND(F1573*G1573,2)</f>
        <v>476.1</v>
      </c>
      <c r="J1573" s="19" t="n">
        <f aca="false">ROUND(F1573*H1573,2)</f>
        <v>288.57</v>
      </c>
      <c r="K1573" s="19" t="n">
        <f aca="false">INDEX(Pricebook!$L$2:$L$1401,MATCH(D1573,Pricebook!$A$2:$A$1401,0))</f>
        <v>163.55</v>
      </c>
      <c r="L1573" s="19" t="n">
        <f aca="false">ROUND(F1573*K1573,2)</f>
        <v>490.65</v>
      </c>
      <c r="M1573" s="24" t="n">
        <f aca="false">DATE(YEAR(C1573),MONTH(C1573),1)</f>
        <v>46113</v>
      </c>
    </row>
    <row r="1574" customFormat="false" ht="15" hidden="false" customHeight="false" outlineLevel="0" collapsed="false">
      <c r="A1574" s="21" t="s">
        <v>3248</v>
      </c>
      <c r="B1574" s="21" t="s">
        <v>3136</v>
      </c>
      <c r="C1574" s="23" t="n">
        <v>46137</v>
      </c>
      <c r="D1574" s="21" t="s">
        <v>2307</v>
      </c>
      <c r="E1574" s="21" t="s">
        <v>2202</v>
      </c>
      <c r="F1574" s="12" t="n">
        <v>12</v>
      </c>
      <c r="G1574" s="19" t="n">
        <v>7.45</v>
      </c>
      <c r="H1574" s="19" t="n">
        <v>4.43</v>
      </c>
      <c r="I1574" s="19" t="n">
        <f aca="false">ROUND(F1574*G1574,2)</f>
        <v>89.4</v>
      </c>
      <c r="J1574" s="19" t="n">
        <f aca="false">ROUND(F1574*H1574,2)</f>
        <v>53.16</v>
      </c>
      <c r="K1574" s="19" t="n">
        <f aca="false">INDEX(Pricebook!$L$2:$L$1401,MATCH(D1574,Pricebook!$A$2:$A$1401,0))</f>
        <v>8</v>
      </c>
      <c r="L1574" s="19" t="n">
        <f aca="false">ROUND(F1574*K1574,2)</f>
        <v>96</v>
      </c>
      <c r="M1574" s="24" t="n">
        <f aca="false">DATE(YEAR(C1574),MONTH(C1574),1)</f>
        <v>46113</v>
      </c>
    </row>
    <row r="1575" customFormat="false" ht="15" hidden="false" customHeight="false" outlineLevel="0" collapsed="false">
      <c r="A1575" s="21" t="s">
        <v>3248</v>
      </c>
      <c r="B1575" s="21" t="s">
        <v>3136</v>
      </c>
      <c r="C1575" s="23" t="n">
        <v>46137</v>
      </c>
      <c r="D1575" s="21" t="s">
        <v>1871</v>
      </c>
      <c r="E1575" s="21" t="s">
        <v>1452</v>
      </c>
      <c r="F1575" s="12" t="n">
        <v>6</v>
      </c>
      <c r="G1575" s="19" t="n">
        <v>65.2</v>
      </c>
      <c r="H1575" s="19" t="n">
        <v>39.45</v>
      </c>
      <c r="I1575" s="19" t="n">
        <f aca="false">ROUND(F1575*G1575,2)</f>
        <v>391.2</v>
      </c>
      <c r="J1575" s="19" t="n">
        <f aca="false">ROUND(F1575*H1575,2)</f>
        <v>236.7</v>
      </c>
      <c r="K1575" s="19" t="n">
        <f aca="false">INDEX(Pricebook!$L$2:$L$1401,MATCH(D1575,Pricebook!$A$2:$A$1401,0))</f>
        <v>65.2</v>
      </c>
      <c r="L1575" s="19" t="n">
        <f aca="false">ROUND(F1575*K1575,2)</f>
        <v>391.2</v>
      </c>
      <c r="M1575" s="24" t="n">
        <f aca="false">DATE(YEAR(C1575),MONTH(C1575),1)</f>
        <v>46113</v>
      </c>
    </row>
    <row r="1576" customFormat="false" ht="15" hidden="false" customHeight="false" outlineLevel="0" collapsed="false">
      <c r="A1576" s="21" t="s">
        <v>3249</v>
      </c>
      <c r="B1576" s="21" t="s">
        <v>3025</v>
      </c>
      <c r="C1576" s="23" t="n">
        <v>46137</v>
      </c>
      <c r="D1576" s="21" t="s">
        <v>2755</v>
      </c>
      <c r="E1576" s="21" t="s">
        <v>2748</v>
      </c>
      <c r="F1576" s="12" t="n">
        <v>9</v>
      </c>
      <c r="G1576" s="19" t="n">
        <v>2.8</v>
      </c>
      <c r="H1576" s="19" t="n">
        <v>1.57</v>
      </c>
      <c r="I1576" s="19" t="n">
        <f aca="false">ROUND(F1576*G1576,2)</f>
        <v>25.2</v>
      </c>
      <c r="J1576" s="19" t="n">
        <f aca="false">ROUND(F1576*H1576,2)</f>
        <v>14.13</v>
      </c>
      <c r="K1576" s="19" t="n">
        <f aca="false">INDEX(Pricebook!$L$2:$L$1401,MATCH(D1576,Pricebook!$A$2:$A$1401,0))</f>
        <v>3.05</v>
      </c>
      <c r="L1576" s="19" t="n">
        <f aca="false">ROUND(F1576*K1576,2)</f>
        <v>27.45</v>
      </c>
      <c r="M1576" s="24" t="n">
        <f aca="false">DATE(YEAR(C1576),MONTH(C1576),1)</f>
        <v>46113</v>
      </c>
    </row>
    <row r="1577" customFormat="false" ht="15" hidden="false" customHeight="false" outlineLevel="0" collapsed="false">
      <c r="A1577" s="21" t="s">
        <v>3249</v>
      </c>
      <c r="B1577" s="21" t="s">
        <v>3025</v>
      </c>
      <c r="C1577" s="23" t="n">
        <v>46137</v>
      </c>
      <c r="D1577" s="21" t="s">
        <v>757</v>
      </c>
      <c r="E1577" s="21" t="s">
        <v>366</v>
      </c>
      <c r="F1577" s="12" t="n">
        <v>2</v>
      </c>
      <c r="G1577" s="19" t="n">
        <v>11.7</v>
      </c>
      <c r="H1577" s="19" t="n">
        <v>8.05</v>
      </c>
      <c r="I1577" s="19" t="n">
        <f aca="false">ROUND(F1577*G1577,2)</f>
        <v>23.4</v>
      </c>
      <c r="J1577" s="19" t="n">
        <f aca="false">ROUND(F1577*H1577,2)</f>
        <v>16.1</v>
      </c>
      <c r="K1577" s="19" t="n">
        <f aca="false">INDEX(Pricebook!$L$2:$L$1401,MATCH(D1577,Pricebook!$A$2:$A$1401,0))</f>
        <v>12.65</v>
      </c>
      <c r="L1577" s="19" t="n">
        <f aca="false">ROUND(F1577*K1577,2)</f>
        <v>25.3</v>
      </c>
      <c r="M1577" s="24" t="n">
        <f aca="false">DATE(YEAR(C1577),MONTH(C1577),1)</f>
        <v>46113</v>
      </c>
    </row>
    <row r="1578" customFormat="false" ht="15" hidden="false" customHeight="false" outlineLevel="0" collapsed="false">
      <c r="A1578" s="21" t="s">
        <v>3249</v>
      </c>
      <c r="B1578" s="21" t="s">
        <v>3025</v>
      </c>
      <c r="C1578" s="23" t="n">
        <v>46137</v>
      </c>
      <c r="D1578" s="21" t="s">
        <v>549</v>
      </c>
      <c r="E1578" s="21" t="s">
        <v>366</v>
      </c>
      <c r="F1578" s="12" t="n">
        <v>2</v>
      </c>
      <c r="G1578" s="19" t="n">
        <v>193.45</v>
      </c>
      <c r="H1578" s="19" t="n">
        <v>132.66</v>
      </c>
      <c r="I1578" s="19" t="n">
        <f aca="false">ROUND(F1578*G1578,2)</f>
        <v>386.9</v>
      </c>
      <c r="J1578" s="19" t="n">
        <f aca="false">ROUND(F1578*H1578,2)</f>
        <v>265.32</v>
      </c>
      <c r="K1578" s="19" t="n">
        <f aca="false">INDEX(Pricebook!$L$2:$L$1401,MATCH(D1578,Pricebook!$A$2:$A$1401,0))</f>
        <v>208.05</v>
      </c>
      <c r="L1578" s="19" t="n">
        <f aca="false">ROUND(F1578*K1578,2)</f>
        <v>416.1</v>
      </c>
      <c r="M1578" s="24" t="n">
        <f aca="false">DATE(YEAR(C1578),MONTH(C1578),1)</f>
        <v>46113</v>
      </c>
    </row>
    <row r="1579" customFormat="false" ht="15" hidden="false" customHeight="false" outlineLevel="0" collapsed="false">
      <c r="A1579" s="21" t="s">
        <v>3249</v>
      </c>
      <c r="B1579" s="21" t="s">
        <v>3025</v>
      </c>
      <c r="C1579" s="23" t="n">
        <v>46137</v>
      </c>
      <c r="D1579" s="21" t="s">
        <v>2804</v>
      </c>
      <c r="E1579" s="21" t="s">
        <v>2748</v>
      </c>
      <c r="F1579" s="12" t="n">
        <v>5</v>
      </c>
      <c r="G1579" s="19" t="n">
        <v>12.4</v>
      </c>
      <c r="H1579" s="19" t="n">
        <v>7</v>
      </c>
      <c r="I1579" s="19" t="n">
        <f aca="false">ROUND(F1579*G1579,2)</f>
        <v>62</v>
      </c>
      <c r="J1579" s="19" t="n">
        <f aca="false">ROUND(F1579*H1579,2)</f>
        <v>35</v>
      </c>
      <c r="K1579" s="19" t="n">
        <f aca="false">INDEX(Pricebook!$L$2:$L$1401,MATCH(D1579,Pricebook!$A$2:$A$1401,0))</f>
        <v>13.55</v>
      </c>
      <c r="L1579" s="19" t="n">
        <f aca="false">ROUND(F1579*K1579,2)</f>
        <v>67.75</v>
      </c>
      <c r="M1579" s="24" t="n">
        <f aca="false">DATE(YEAR(C1579),MONTH(C1579),1)</f>
        <v>46113</v>
      </c>
    </row>
    <row r="1580" customFormat="false" ht="15" hidden="false" customHeight="false" outlineLevel="0" collapsed="false">
      <c r="A1580" s="21" t="s">
        <v>3249</v>
      </c>
      <c r="B1580" s="21" t="s">
        <v>3025</v>
      </c>
      <c r="C1580" s="23" t="n">
        <v>46137</v>
      </c>
      <c r="D1580" s="21" t="s">
        <v>2908</v>
      </c>
      <c r="E1580" s="21" t="s">
        <v>2748</v>
      </c>
      <c r="F1580" s="12" t="n">
        <v>3</v>
      </c>
      <c r="G1580" s="19" t="n">
        <v>32.5</v>
      </c>
      <c r="H1580" s="19" t="n">
        <v>18.44</v>
      </c>
      <c r="I1580" s="19" t="n">
        <f aca="false">ROUND(F1580*G1580,2)</f>
        <v>97.5</v>
      </c>
      <c r="J1580" s="19" t="n">
        <f aca="false">ROUND(F1580*H1580,2)</f>
        <v>55.32</v>
      </c>
      <c r="K1580" s="19" t="n">
        <f aca="false">INDEX(Pricebook!$L$2:$L$1401,MATCH(D1580,Pricebook!$A$2:$A$1401,0))</f>
        <v>35.6</v>
      </c>
      <c r="L1580" s="19" t="n">
        <f aca="false">ROUND(F1580*K1580,2)</f>
        <v>106.8</v>
      </c>
      <c r="M1580" s="24" t="n">
        <f aca="false">DATE(YEAR(C1580),MONTH(C1580),1)</f>
        <v>46113</v>
      </c>
    </row>
    <row r="1581" customFormat="false" ht="15" hidden="false" customHeight="false" outlineLevel="0" collapsed="false">
      <c r="A1581" s="21" t="s">
        <v>3249</v>
      </c>
      <c r="B1581" s="21" t="s">
        <v>3025</v>
      </c>
      <c r="C1581" s="23" t="n">
        <v>46137</v>
      </c>
      <c r="D1581" s="21" t="s">
        <v>2774</v>
      </c>
      <c r="E1581" s="21" t="s">
        <v>2748</v>
      </c>
      <c r="F1581" s="12" t="n">
        <v>6</v>
      </c>
      <c r="G1581" s="19" t="n">
        <v>5.4</v>
      </c>
      <c r="H1581" s="19" t="n">
        <v>3.06</v>
      </c>
      <c r="I1581" s="19" t="n">
        <f aca="false">ROUND(F1581*G1581,2)</f>
        <v>32.4</v>
      </c>
      <c r="J1581" s="19" t="n">
        <f aca="false">ROUND(F1581*H1581,2)</f>
        <v>18.36</v>
      </c>
      <c r="K1581" s="19" t="n">
        <f aca="false">INDEX(Pricebook!$L$2:$L$1401,MATCH(D1581,Pricebook!$A$2:$A$1401,0))</f>
        <v>5.9</v>
      </c>
      <c r="L1581" s="19" t="n">
        <f aca="false">ROUND(F1581*K1581,2)</f>
        <v>35.4</v>
      </c>
      <c r="M1581" s="24" t="n">
        <f aca="false">DATE(YEAR(C1581),MONTH(C1581),1)</f>
        <v>46113</v>
      </c>
    </row>
    <row r="1582" customFormat="false" ht="15" hidden="false" customHeight="false" outlineLevel="0" collapsed="false">
      <c r="A1582" s="21" t="s">
        <v>3249</v>
      </c>
      <c r="B1582" s="21" t="s">
        <v>3025</v>
      </c>
      <c r="C1582" s="23" t="n">
        <v>46137</v>
      </c>
      <c r="D1582" s="21" t="s">
        <v>1948</v>
      </c>
      <c r="E1582" s="21" t="s">
        <v>1941</v>
      </c>
      <c r="F1582" s="12" t="n">
        <v>6</v>
      </c>
      <c r="G1582" s="19" t="n">
        <v>77.95</v>
      </c>
      <c r="H1582" s="19" t="n">
        <v>49.38</v>
      </c>
      <c r="I1582" s="19" t="n">
        <f aca="false">ROUND(F1582*G1582,2)</f>
        <v>467.7</v>
      </c>
      <c r="J1582" s="19" t="n">
        <f aca="false">ROUND(F1582*H1582,2)</f>
        <v>296.28</v>
      </c>
      <c r="K1582" s="19" t="n">
        <f aca="false">INDEX(Pricebook!$L$2:$L$1401,MATCH(D1582,Pricebook!$A$2:$A$1401,0))</f>
        <v>81.65</v>
      </c>
      <c r="L1582" s="19" t="n">
        <f aca="false">ROUND(F1582*K1582,2)</f>
        <v>489.9</v>
      </c>
      <c r="M1582" s="24" t="n">
        <f aca="false">DATE(YEAR(C1582),MONTH(C1582),1)</f>
        <v>46113</v>
      </c>
    </row>
    <row r="1583" customFormat="false" ht="15" hidden="false" customHeight="false" outlineLevel="0" collapsed="false">
      <c r="A1583" s="21" t="s">
        <v>3249</v>
      </c>
      <c r="B1583" s="21" t="s">
        <v>3025</v>
      </c>
      <c r="C1583" s="23" t="n">
        <v>46137</v>
      </c>
      <c r="D1583" s="21" t="s">
        <v>2872</v>
      </c>
      <c r="E1583" s="21" t="s">
        <v>2748</v>
      </c>
      <c r="F1583" s="12" t="n">
        <v>5</v>
      </c>
      <c r="G1583" s="19" t="n">
        <v>4.75</v>
      </c>
      <c r="H1583" s="19" t="n">
        <v>2.66</v>
      </c>
      <c r="I1583" s="19" t="n">
        <f aca="false">ROUND(F1583*G1583,2)</f>
        <v>23.75</v>
      </c>
      <c r="J1583" s="19" t="n">
        <f aca="false">ROUND(F1583*H1583,2)</f>
        <v>13.3</v>
      </c>
      <c r="K1583" s="19" t="n">
        <f aca="false">INDEX(Pricebook!$L$2:$L$1401,MATCH(D1583,Pricebook!$A$2:$A$1401,0))</f>
        <v>5.15</v>
      </c>
      <c r="L1583" s="19" t="n">
        <f aca="false">ROUND(F1583*K1583,2)</f>
        <v>25.75</v>
      </c>
      <c r="M1583" s="24" t="n">
        <f aca="false">DATE(YEAR(C1583),MONTH(C1583),1)</f>
        <v>46113</v>
      </c>
    </row>
    <row r="1584" customFormat="false" ht="15" hidden="false" customHeight="false" outlineLevel="0" collapsed="false">
      <c r="A1584" s="21" t="s">
        <v>3249</v>
      </c>
      <c r="B1584" s="21" t="s">
        <v>3025</v>
      </c>
      <c r="C1584" s="23" t="n">
        <v>46137</v>
      </c>
      <c r="D1584" s="21" t="s">
        <v>2772</v>
      </c>
      <c r="E1584" s="21" t="s">
        <v>2748</v>
      </c>
      <c r="F1584" s="12" t="n">
        <v>3</v>
      </c>
      <c r="G1584" s="19" t="n">
        <v>21.75</v>
      </c>
      <c r="H1584" s="19" t="n">
        <v>13.26</v>
      </c>
      <c r="I1584" s="19" t="n">
        <f aca="false">ROUND(F1584*G1584,2)</f>
        <v>65.25</v>
      </c>
      <c r="J1584" s="19" t="n">
        <f aca="false">ROUND(F1584*H1584,2)</f>
        <v>39.78</v>
      </c>
      <c r="K1584" s="19" t="n">
        <f aca="false">INDEX(Pricebook!$L$2:$L$1401,MATCH(D1584,Pricebook!$A$2:$A$1401,0))</f>
        <v>23.85</v>
      </c>
      <c r="L1584" s="19" t="n">
        <f aca="false">ROUND(F1584*K1584,2)</f>
        <v>71.55</v>
      </c>
      <c r="M1584" s="24" t="n">
        <f aca="false">DATE(YEAR(C1584),MONTH(C1584),1)</f>
        <v>46113</v>
      </c>
    </row>
    <row r="1585" customFormat="false" ht="15" hidden="false" customHeight="false" outlineLevel="0" collapsed="false">
      <c r="A1585" s="21" t="s">
        <v>3249</v>
      </c>
      <c r="B1585" s="21" t="s">
        <v>3025</v>
      </c>
      <c r="C1585" s="23" t="n">
        <v>46137</v>
      </c>
      <c r="D1585" s="21" t="s">
        <v>2812</v>
      </c>
      <c r="E1585" s="21" t="s">
        <v>2748</v>
      </c>
      <c r="F1585" s="12" t="n">
        <v>3</v>
      </c>
      <c r="G1585" s="19" t="n">
        <v>5.4</v>
      </c>
      <c r="H1585" s="19" t="n">
        <v>3.09</v>
      </c>
      <c r="I1585" s="19" t="n">
        <f aca="false">ROUND(F1585*G1585,2)</f>
        <v>16.2</v>
      </c>
      <c r="J1585" s="19" t="n">
        <f aca="false">ROUND(F1585*H1585,2)</f>
        <v>9.27</v>
      </c>
      <c r="K1585" s="19" t="n">
        <f aca="false">INDEX(Pricebook!$L$2:$L$1401,MATCH(D1585,Pricebook!$A$2:$A$1401,0))</f>
        <v>5.4</v>
      </c>
      <c r="L1585" s="19" t="n">
        <f aca="false">ROUND(F1585*K1585,2)</f>
        <v>16.2</v>
      </c>
      <c r="M1585" s="24" t="n">
        <f aca="false">DATE(YEAR(C1585),MONTH(C1585),1)</f>
        <v>46113</v>
      </c>
    </row>
    <row r="1586" customFormat="false" ht="15" hidden="false" customHeight="false" outlineLevel="0" collapsed="false">
      <c r="A1586" s="21" t="s">
        <v>3249</v>
      </c>
      <c r="B1586" s="21" t="s">
        <v>3025</v>
      </c>
      <c r="C1586" s="23" t="n">
        <v>46137</v>
      </c>
      <c r="D1586" s="21" t="s">
        <v>2938</v>
      </c>
      <c r="E1586" s="21" t="s">
        <v>2748</v>
      </c>
      <c r="F1586" s="12" t="n">
        <v>7</v>
      </c>
      <c r="G1586" s="19" t="n">
        <v>5.9</v>
      </c>
      <c r="H1586" s="19" t="n">
        <v>3.32</v>
      </c>
      <c r="I1586" s="19" t="n">
        <f aca="false">ROUND(F1586*G1586,2)</f>
        <v>41.3</v>
      </c>
      <c r="J1586" s="19" t="n">
        <f aca="false">ROUND(F1586*H1586,2)</f>
        <v>23.24</v>
      </c>
      <c r="K1586" s="19" t="n">
        <f aca="false">INDEX(Pricebook!$L$2:$L$1401,MATCH(D1586,Pricebook!$A$2:$A$1401,0))</f>
        <v>6.4</v>
      </c>
      <c r="L1586" s="19" t="n">
        <f aca="false">ROUND(F1586*K1586,2)</f>
        <v>44.8</v>
      </c>
      <c r="M1586" s="24" t="n">
        <f aca="false">DATE(YEAR(C1586),MONTH(C1586),1)</f>
        <v>46113</v>
      </c>
    </row>
    <row r="1587" customFormat="false" ht="15" hidden="false" customHeight="false" outlineLevel="0" collapsed="false">
      <c r="A1587" s="21" t="s">
        <v>3249</v>
      </c>
      <c r="B1587" s="21" t="s">
        <v>3025</v>
      </c>
      <c r="C1587" s="23" t="n">
        <v>46137</v>
      </c>
      <c r="D1587" s="21" t="s">
        <v>919</v>
      </c>
      <c r="E1587" s="21" t="s">
        <v>366</v>
      </c>
      <c r="F1587" s="12" t="n">
        <v>2</v>
      </c>
      <c r="G1587" s="19" t="n">
        <v>99</v>
      </c>
      <c r="H1587" s="19" t="n">
        <v>68.34</v>
      </c>
      <c r="I1587" s="19" t="n">
        <f aca="false">ROUND(F1587*G1587,2)</f>
        <v>198</v>
      </c>
      <c r="J1587" s="19" t="n">
        <f aca="false">ROUND(F1587*H1587,2)</f>
        <v>136.68</v>
      </c>
      <c r="K1587" s="19" t="n">
        <f aca="false">INDEX(Pricebook!$L$2:$L$1401,MATCH(D1587,Pricebook!$A$2:$A$1401,0))</f>
        <v>107.2</v>
      </c>
      <c r="L1587" s="19" t="n">
        <f aca="false">ROUND(F1587*K1587,2)</f>
        <v>214.4</v>
      </c>
      <c r="M1587" s="24" t="n">
        <f aca="false">DATE(YEAR(C1587),MONTH(C1587),1)</f>
        <v>46113</v>
      </c>
    </row>
    <row r="1588" customFormat="false" ht="15" hidden="false" customHeight="false" outlineLevel="0" collapsed="false">
      <c r="A1588" s="21" t="s">
        <v>3249</v>
      </c>
      <c r="B1588" s="21" t="s">
        <v>3025</v>
      </c>
      <c r="C1588" s="23" t="n">
        <v>46137</v>
      </c>
      <c r="D1588" s="21" t="s">
        <v>685</v>
      </c>
      <c r="E1588" s="21" t="s">
        <v>366</v>
      </c>
      <c r="F1588" s="12" t="n">
        <v>1</v>
      </c>
      <c r="G1588" s="19" t="n">
        <v>53.3</v>
      </c>
      <c r="H1588" s="19" t="n">
        <v>36.77</v>
      </c>
      <c r="I1588" s="19" t="n">
        <f aca="false">ROUND(F1588*G1588,2)</f>
        <v>53.3</v>
      </c>
      <c r="J1588" s="19" t="n">
        <f aca="false">ROUND(F1588*H1588,2)</f>
        <v>36.77</v>
      </c>
      <c r="K1588" s="19" t="n">
        <f aca="false">INDEX(Pricebook!$L$2:$L$1401,MATCH(D1588,Pricebook!$A$2:$A$1401,0))</f>
        <v>57.7</v>
      </c>
      <c r="L1588" s="19" t="n">
        <f aca="false">ROUND(F1588*K1588,2)</f>
        <v>57.7</v>
      </c>
      <c r="M1588" s="24" t="n">
        <f aca="false">DATE(YEAR(C1588),MONTH(C1588),1)</f>
        <v>46113</v>
      </c>
    </row>
    <row r="1589" customFormat="false" ht="15" hidden="false" customHeight="false" outlineLevel="0" collapsed="false">
      <c r="A1589" s="21" t="s">
        <v>3249</v>
      </c>
      <c r="B1589" s="21" t="s">
        <v>3025</v>
      </c>
      <c r="C1589" s="23" t="n">
        <v>46137</v>
      </c>
      <c r="D1589" s="21" t="s">
        <v>1038</v>
      </c>
      <c r="E1589" s="21" t="s">
        <v>971</v>
      </c>
      <c r="F1589" s="12" t="n">
        <v>31</v>
      </c>
      <c r="G1589" s="19" t="n">
        <v>4.95</v>
      </c>
      <c r="H1589" s="19" t="n">
        <v>3.61</v>
      </c>
      <c r="I1589" s="19" t="n">
        <f aca="false">ROUND(F1589*G1589,2)</f>
        <v>153.45</v>
      </c>
      <c r="J1589" s="19" t="n">
        <f aca="false">ROUND(F1589*H1589,2)</f>
        <v>111.91</v>
      </c>
      <c r="K1589" s="19" t="n">
        <f aca="false">INDEX(Pricebook!$L$2:$L$1401,MATCH(D1589,Pricebook!$A$2:$A$1401,0))</f>
        <v>5.7</v>
      </c>
      <c r="L1589" s="19" t="n">
        <f aca="false">ROUND(F1589*K1589,2)</f>
        <v>176.7</v>
      </c>
      <c r="M1589" s="24" t="n">
        <f aca="false">DATE(YEAR(C1589),MONTH(C1589),1)</f>
        <v>46113</v>
      </c>
    </row>
    <row r="1590" customFormat="false" ht="15" hidden="false" customHeight="false" outlineLevel="0" collapsed="false">
      <c r="A1590" s="21" t="s">
        <v>3249</v>
      </c>
      <c r="B1590" s="21" t="s">
        <v>3025</v>
      </c>
      <c r="C1590" s="23" t="n">
        <v>46137</v>
      </c>
      <c r="D1590" s="21" t="s">
        <v>2924</v>
      </c>
      <c r="E1590" s="21" t="s">
        <v>2748</v>
      </c>
      <c r="F1590" s="12" t="n">
        <v>7</v>
      </c>
      <c r="G1590" s="19" t="n">
        <v>7.15</v>
      </c>
      <c r="H1590" s="19" t="n">
        <v>4.03</v>
      </c>
      <c r="I1590" s="19" t="n">
        <f aca="false">ROUND(F1590*G1590,2)</f>
        <v>50.05</v>
      </c>
      <c r="J1590" s="19" t="n">
        <f aca="false">ROUND(F1590*H1590,2)</f>
        <v>28.21</v>
      </c>
      <c r="K1590" s="19" t="n">
        <f aca="false">INDEX(Pricebook!$L$2:$L$1401,MATCH(D1590,Pricebook!$A$2:$A$1401,0))</f>
        <v>7.8</v>
      </c>
      <c r="L1590" s="19" t="n">
        <f aca="false">ROUND(F1590*K1590,2)</f>
        <v>54.6</v>
      </c>
      <c r="M1590" s="24" t="n">
        <f aca="false">DATE(YEAR(C1590),MONTH(C1590),1)</f>
        <v>46113</v>
      </c>
    </row>
    <row r="1591" customFormat="false" ht="15" hidden="false" customHeight="false" outlineLevel="0" collapsed="false">
      <c r="A1591" s="21" t="s">
        <v>3249</v>
      </c>
      <c r="B1591" s="21" t="s">
        <v>3025</v>
      </c>
      <c r="C1591" s="23" t="n">
        <v>46137</v>
      </c>
      <c r="D1591" s="21" t="s">
        <v>1206</v>
      </c>
      <c r="E1591" s="21" t="s">
        <v>971</v>
      </c>
      <c r="F1591" s="12" t="n">
        <v>18</v>
      </c>
      <c r="G1591" s="19" t="n">
        <v>15.55</v>
      </c>
      <c r="H1591" s="19" t="n">
        <v>11.58</v>
      </c>
      <c r="I1591" s="19" t="n">
        <f aca="false">ROUND(F1591*G1591,2)</f>
        <v>279.9</v>
      </c>
      <c r="J1591" s="19" t="n">
        <f aca="false">ROUND(F1591*H1591,2)</f>
        <v>208.44</v>
      </c>
      <c r="K1591" s="19" t="n">
        <f aca="false">INDEX(Pricebook!$L$2:$L$1401,MATCH(D1591,Pricebook!$A$2:$A$1401,0))</f>
        <v>18.25</v>
      </c>
      <c r="L1591" s="19" t="n">
        <f aca="false">ROUND(F1591*K1591,2)</f>
        <v>328.5</v>
      </c>
      <c r="M1591" s="24" t="n">
        <f aca="false">DATE(YEAR(C1591),MONTH(C1591),1)</f>
        <v>46113</v>
      </c>
    </row>
    <row r="1592" customFormat="false" ht="15" hidden="false" customHeight="false" outlineLevel="0" collapsed="false">
      <c r="A1592" s="21" t="s">
        <v>3249</v>
      </c>
      <c r="B1592" s="21" t="s">
        <v>3025</v>
      </c>
      <c r="C1592" s="23" t="n">
        <v>46137</v>
      </c>
      <c r="D1592" s="21" t="s">
        <v>1438</v>
      </c>
      <c r="E1592" s="21" t="s">
        <v>971</v>
      </c>
      <c r="F1592" s="12" t="n">
        <v>60</v>
      </c>
      <c r="G1592" s="19" t="n">
        <v>18.05</v>
      </c>
      <c r="H1592" s="19" t="n">
        <v>13.26</v>
      </c>
      <c r="I1592" s="19" t="n">
        <f aca="false">ROUND(F1592*G1592,2)</f>
        <v>1083</v>
      </c>
      <c r="J1592" s="19" t="n">
        <f aca="false">ROUND(F1592*H1592,2)</f>
        <v>795.6</v>
      </c>
      <c r="K1592" s="19" t="n">
        <f aca="false">INDEX(Pricebook!$L$2:$L$1401,MATCH(D1592,Pricebook!$A$2:$A$1401,0))</f>
        <v>20.9</v>
      </c>
      <c r="L1592" s="19" t="n">
        <f aca="false">ROUND(F1592*K1592,2)</f>
        <v>1254</v>
      </c>
      <c r="M1592" s="24" t="n">
        <f aca="false">DATE(YEAR(C1592),MONTH(C1592),1)</f>
        <v>46113</v>
      </c>
    </row>
    <row r="1593" customFormat="false" ht="15" hidden="false" customHeight="false" outlineLevel="0" collapsed="false">
      <c r="A1593" s="21" t="s">
        <v>3250</v>
      </c>
      <c r="B1593" s="21" t="s">
        <v>3251</v>
      </c>
      <c r="C1593" s="23" t="n">
        <v>46137</v>
      </c>
      <c r="D1593" s="21" t="s">
        <v>2533</v>
      </c>
      <c r="E1593" s="21" t="s">
        <v>2466</v>
      </c>
      <c r="F1593" s="12" t="n">
        <v>1</v>
      </c>
      <c r="G1593" s="19" t="n">
        <v>31.2</v>
      </c>
      <c r="H1593" s="19" t="n">
        <v>18.96</v>
      </c>
      <c r="I1593" s="19" t="n">
        <f aca="false">ROUND(F1593*G1593,2)</f>
        <v>31.2</v>
      </c>
      <c r="J1593" s="19" t="n">
        <f aca="false">ROUND(F1593*H1593,2)</f>
        <v>18.96</v>
      </c>
      <c r="K1593" s="19" t="n">
        <f aca="false">INDEX(Pricebook!$L$2:$L$1401,MATCH(D1593,Pricebook!$A$2:$A$1401,0))</f>
        <v>32.4</v>
      </c>
      <c r="L1593" s="19" t="n">
        <f aca="false">ROUND(F1593*K1593,2)</f>
        <v>32.4</v>
      </c>
      <c r="M1593" s="24" t="n">
        <f aca="false">DATE(YEAR(C1593),MONTH(C1593),1)</f>
        <v>46113</v>
      </c>
    </row>
    <row r="1594" customFormat="false" ht="15" hidden="false" customHeight="false" outlineLevel="0" collapsed="false">
      <c r="A1594" s="21" t="s">
        <v>3250</v>
      </c>
      <c r="B1594" s="21" t="s">
        <v>3251</v>
      </c>
      <c r="C1594" s="23" t="n">
        <v>46137</v>
      </c>
      <c r="D1594" s="21" t="s">
        <v>2938</v>
      </c>
      <c r="E1594" s="21" t="s">
        <v>2748</v>
      </c>
      <c r="F1594" s="12" t="n">
        <v>9</v>
      </c>
      <c r="G1594" s="19" t="n">
        <v>5.9</v>
      </c>
      <c r="H1594" s="19" t="n">
        <v>3.32</v>
      </c>
      <c r="I1594" s="19" t="n">
        <f aca="false">ROUND(F1594*G1594,2)</f>
        <v>53.1</v>
      </c>
      <c r="J1594" s="19" t="n">
        <f aca="false">ROUND(F1594*H1594,2)</f>
        <v>29.88</v>
      </c>
      <c r="K1594" s="19" t="n">
        <f aca="false">INDEX(Pricebook!$L$2:$L$1401,MATCH(D1594,Pricebook!$A$2:$A$1401,0))</f>
        <v>6.4</v>
      </c>
      <c r="L1594" s="19" t="n">
        <f aca="false">ROUND(F1594*K1594,2)</f>
        <v>57.6</v>
      </c>
      <c r="M1594" s="24" t="n">
        <f aca="false">DATE(YEAR(C1594),MONTH(C1594),1)</f>
        <v>46113</v>
      </c>
    </row>
    <row r="1595" customFormat="false" ht="15" hidden="false" customHeight="false" outlineLevel="0" collapsed="false">
      <c r="A1595" s="21" t="s">
        <v>3250</v>
      </c>
      <c r="B1595" s="21" t="s">
        <v>3251</v>
      </c>
      <c r="C1595" s="23" t="n">
        <v>46137</v>
      </c>
      <c r="D1595" s="21" t="s">
        <v>729</v>
      </c>
      <c r="E1595" s="21" t="s">
        <v>366</v>
      </c>
      <c r="F1595" s="12" t="n">
        <v>3</v>
      </c>
      <c r="G1595" s="19" t="n">
        <v>11.95</v>
      </c>
      <c r="H1595" s="19" t="n">
        <v>8.27</v>
      </c>
      <c r="I1595" s="19" t="n">
        <f aca="false">ROUND(F1595*G1595,2)</f>
        <v>35.85</v>
      </c>
      <c r="J1595" s="19" t="n">
        <f aca="false">ROUND(F1595*H1595,2)</f>
        <v>24.81</v>
      </c>
      <c r="K1595" s="19" t="n">
        <f aca="false">INDEX(Pricebook!$L$2:$L$1401,MATCH(D1595,Pricebook!$A$2:$A$1401,0))</f>
        <v>13</v>
      </c>
      <c r="L1595" s="19" t="n">
        <f aca="false">ROUND(F1595*K1595,2)</f>
        <v>39</v>
      </c>
      <c r="M1595" s="24" t="n">
        <f aca="false">DATE(YEAR(C1595),MONTH(C1595),1)</f>
        <v>46113</v>
      </c>
    </row>
    <row r="1596" customFormat="false" ht="15" hidden="false" customHeight="false" outlineLevel="0" collapsed="false">
      <c r="A1596" s="21" t="s">
        <v>3250</v>
      </c>
      <c r="B1596" s="21" t="s">
        <v>3251</v>
      </c>
      <c r="C1596" s="23" t="n">
        <v>46137</v>
      </c>
      <c r="D1596" s="21" t="s">
        <v>857</v>
      </c>
      <c r="E1596" s="21" t="s">
        <v>366</v>
      </c>
      <c r="F1596" s="12" t="n">
        <v>6</v>
      </c>
      <c r="G1596" s="19" t="n">
        <v>8.4</v>
      </c>
      <c r="H1596" s="19" t="n">
        <v>5.73</v>
      </c>
      <c r="I1596" s="19" t="n">
        <f aca="false">ROUND(F1596*G1596,2)</f>
        <v>50.4</v>
      </c>
      <c r="J1596" s="19" t="n">
        <f aca="false">ROUND(F1596*H1596,2)</f>
        <v>34.38</v>
      </c>
      <c r="K1596" s="19" t="n">
        <f aca="false">INDEX(Pricebook!$L$2:$L$1401,MATCH(D1596,Pricebook!$A$2:$A$1401,0))</f>
        <v>9</v>
      </c>
      <c r="L1596" s="19" t="n">
        <f aca="false">ROUND(F1596*K1596,2)</f>
        <v>54</v>
      </c>
      <c r="M1596" s="24" t="n">
        <f aca="false">DATE(YEAR(C1596),MONTH(C1596),1)</f>
        <v>46113</v>
      </c>
    </row>
    <row r="1597" customFormat="false" ht="15" hidden="false" customHeight="false" outlineLevel="0" collapsed="false">
      <c r="A1597" s="21" t="s">
        <v>3250</v>
      </c>
      <c r="B1597" s="21" t="s">
        <v>3251</v>
      </c>
      <c r="C1597" s="23" t="n">
        <v>46137</v>
      </c>
      <c r="D1597" s="21" t="s">
        <v>2848</v>
      </c>
      <c r="E1597" s="21" t="s">
        <v>2748</v>
      </c>
      <c r="F1597" s="12" t="n">
        <v>10</v>
      </c>
      <c r="G1597" s="19" t="n">
        <v>7.15</v>
      </c>
      <c r="H1597" s="19" t="n">
        <v>4.01</v>
      </c>
      <c r="I1597" s="19" t="n">
        <f aca="false">ROUND(F1597*G1597,2)</f>
        <v>71.5</v>
      </c>
      <c r="J1597" s="19" t="n">
        <f aca="false">ROUND(F1597*H1597,2)</f>
        <v>40.1</v>
      </c>
      <c r="K1597" s="19" t="n">
        <f aca="false">INDEX(Pricebook!$L$2:$L$1401,MATCH(D1597,Pricebook!$A$2:$A$1401,0))</f>
        <v>7.75</v>
      </c>
      <c r="L1597" s="19" t="n">
        <f aca="false">ROUND(F1597*K1597,2)</f>
        <v>77.5</v>
      </c>
      <c r="M1597" s="24" t="n">
        <f aca="false">DATE(YEAR(C1597),MONTH(C1597),1)</f>
        <v>46113</v>
      </c>
    </row>
    <row r="1598" customFormat="false" ht="15" hidden="false" customHeight="false" outlineLevel="0" collapsed="false">
      <c r="A1598" s="21" t="s">
        <v>3250</v>
      </c>
      <c r="B1598" s="21" t="s">
        <v>3251</v>
      </c>
      <c r="C1598" s="23" t="n">
        <v>46137</v>
      </c>
      <c r="D1598" s="21" t="s">
        <v>2577</v>
      </c>
      <c r="E1598" s="21" t="s">
        <v>2466</v>
      </c>
      <c r="F1598" s="12" t="n">
        <v>3</v>
      </c>
      <c r="G1598" s="19" t="n">
        <v>153.35</v>
      </c>
      <c r="H1598" s="19" t="n">
        <v>92.45</v>
      </c>
      <c r="I1598" s="19" t="n">
        <f aca="false">ROUND(F1598*G1598,2)</f>
        <v>460.05</v>
      </c>
      <c r="J1598" s="19" t="n">
        <f aca="false">ROUND(F1598*H1598,2)</f>
        <v>277.35</v>
      </c>
      <c r="K1598" s="19" t="n">
        <f aca="false">INDEX(Pricebook!$L$2:$L$1401,MATCH(D1598,Pricebook!$A$2:$A$1401,0))</f>
        <v>157.95</v>
      </c>
      <c r="L1598" s="19" t="n">
        <f aca="false">ROUND(F1598*K1598,2)</f>
        <v>473.85</v>
      </c>
      <c r="M1598" s="24" t="n">
        <f aca="false">DATE(YEAR(C1598),MONTH(C1598),1)</f>
        <v>46113</v>
      </c>
    </row>
    <row r="1599" customFormat="false" ht="15" hidden="false" customHeight="false" outlineLevel="0" collapsed="false">
      <c r="A1599" s="21" t="s">
        <v>3250</v>
      </c>
      <c r="B1599" s="21" t="s">
        <v>3251</v>
      </c>
      <c r="C1599" s="23" t="n">
        <v>46137</v>
      </c>
      <c r="D1599" s="21" t="s">
        <v>2880</v>
      </c>
      <c r="E1599" s="21" t="s">
        <v>2748</v>
      </c>
      <c r="F1599" s="12" t="n">
        <v>1</v>
      </c>
      <c r="G1599" s="19" t="n">
        <v>18.4</v>
      </c>
      <c r="H1599" s="19" t="n">
        <v>10.35</v>
      </c>
      <c r="I1599" s="19" t="n">
        <f aca="false">ROUND(F1599*G1599,2)</f>
        <v>18.4</v>
      </c>
      <c r="J1599" s="19" t="n">
        <f aca="false">ROUND(F1599*H1599,2)</f>
        <v>10.35</v>
      </c>
      <c r="K1599" s="19" t="n">
        <f aca="false">INDEX(Pricebook!$L$2:$L$1401,MATCH(D1599,Pricebook!$A$2:$A$1401,0))</f>
        <v>20</v>
      </c>
      <c r="L1599" s="19" t="n">
        <f aca="false">ROUND(F1599*K1599,2)</f>
        <v>20</v>
      </c>
      <c r="M1599" s="24" t="n">
        <f aca="false">DATE(YEAR(C1599),MONTH(C1599),1)</f>
        <v>46113</v>
      </c>
    </row>
    <row r="1600" customFormat="false" ht="15" hidden="false" customHeight="false" outlineLevel="0" collapsed="false">
      <c r="A1600" s="21" t="s">
        <v>3252</v>
      </c>
      <c r="B1600" s="21" t="s">
        <v>3117</v>
      </c>
      <c r="C1600" s="23" t="n">
        <v>46137</v>
      </c>
      <c r="D1600" s="21" t="s">
        <v>2058</v>
      </c>
      <c r="E1600" s="21" t="s">
        <v>1941</v>
      </c>
      <c r="F1600" s="12" t="n">
        <v>3</v>
      </c>
      <c r="G1600" s="19" t="n">
        <v>32.95</v>
      </c>
      <c r="H1600" s="19" t="n">
        <v>20.9</v>
      </c>
      <c r="I1600" s="19" t="n">
        <f aca="false">ROUND(F1600*G1600,2)</f>
        <v>98.85</v>
      </c>
      <c r="J1600" s="19" t="n">
        <f aca="false">ROUND(F1600*H1600,2)</f>
        <v>62.7</v>
      </c>
      <c r="K1600" s="19" t="n">
        <f aca="false">INDEX(Pricebook!$L$2:$L$1401,MATCH(D1600,Pricebook!$A$2:$A$1401,0))</f>
        <v>34.6</v>
      </c>
      <c r="L1600" s="19" t="n">
        <f aca="false">ROUND(F1600*K1600,2)</f>
        <v>103.8</v>
      </c>
      <c r="M1600" s="24" t="n">
        <f aca="false">DATE(YEAR(C1600),MONTH(C1600),1)</f>
        <v>46113</v>
      </c>
    </row>
    <row r="1601" customFormat="false" ht="15" hidden="false" customHeight="false" outlineLevel="0" collapsed="false">
      <c r="A1601" s="21" t="s">
        <v>3252</v>
      </c>
      <c r="B1601" s="21" t="s">
        <v>3117</v>
      </c>
      <c r="C1601" s="23" t="n">
        <v>46137</v>
      </c>
      <c r="D1601" s="21" t="s">
        <v>395</v>
      </c>
      <c r="E1601" s="21" t="s">
        <v>366</v>
      </c>
      <c r="F1601" s="12" t="n">
        <v>3</v>
      </c>
      <c r="G1601" s="19" t="n">
        <v>58.4</v>
      </c>
      <c r="H1601" s="19" t="n">
        <v>40.25</v>
      </c>
      <c r="I1601" s="19" t="n">
        <f aca="false">ROUND(F1601*G1601,2)</f>
        <v>175.2</v>
      </c>
      <c r="J1601" s="19" t="n">
        <f aca="false">ROUND(F1601*H1601,2)</f>
        <v>120.75</v>
      </c>
      <c r="K1601" s="19" t="n">
        <f aca="false">INDEX(Pricebook!$L$2:$L$1401,MATCH(D1601,Pricebook!$A$2:$A$1401,0))</f>
        <v>63.15</v>
      </c>
      <c r="L1601" s="19" t="n">
        <f aca="false">ROUND(F1601*K1601,2)</f>
        <v>189.45</v>
      </c>
      <c r="M1601" s="24" t="n">
        <f aca="false">DATE(YEAR(C1601),MONTH(C1601),1)</f>
        <v>46113</v>
      </c>
    </row>
    <row r="1602" customFormat="false" ht="15" hidden="false" customHeight="false" outlineLevel="0" collapsed="false">
      <c r="A1602" s="21" t="s">
        <v>3252</v>
      </c>
      <c r="B1602" s="21" t="s">
        <v>3117</v>
      </c>
      <c r="C1602" s="23" t="n">
        <v>46137</v>
      </c>
      <c r="D1602" s="21" t="s">
        <v>2826</v>
      </c>
      <c r="E1602" s="21" t="s">
        <v>2748</v>
      </c>
      <c r="F1602" s="12" t="n">
        <v>5</v>
      </c>
      <c r="G1602" s="19" t="n">
        <v>25.5</v>
      </c>
      <c r="H1602" s="19" t="n">
        <v>14.42</v>
      </c>
      <c r="I1602" s="19" t="n">
        <f aca="false">ROUND(F1602*G1602,2)</f>
        <v>127.5</v>
      </c>
      <c r="J1602" s="19" t="n">
        <f aca="false">ROUND(F1602*H1602,2)</f>
        <v>72.1</v>
      </c>
      <c r="K1602" s="19" t="n">
        <f aca="false">INDEX(Pricebook!$L$2:$L$1401,MATCH(D1602,Pricebook!$A$2:$A$1401,0))</f>
        <v>27.85</v>
      </c>
      <c r="L1602" s="19" t="n">
        <f aca="false">ROUND(F1602*K1602,2)</f>
        <v>139.25</v>
      </c>
      <c r="M1602" s="24" t="n">
        <f aca="false">DATE(YEAR(C1602),MONTH(C1602),1)</f>
        <v>46113</v>
      </c>
    </row>
    <row r="1603" customFormat="false" ht="15" hidden="false" customHeight="false" outlineLevel="0" collapsed="false">
      <c r="A1603" s="21" t="s">
        <v>3252</v>
      </c>
      <c r="B1603" s="21" t="s">
        <v>3117</v>
      </c>
      <c r="C1603" s="23" t="n">
        <v>46137</v>
      </c>
      <c r="D1603" s="21" t="s">
        <v>2746</v>
      </c>
      <c r="E1603" s="21" t="s">
        <v>2748</v>
      </c>
      <c r="F1603" s="12" t="n">
        <v>3</v>
      </c>
      <c r="G1603" s="19" t="n">
        <v>29.5</v>
      </c>
      <c r="H1603" s="19" t="n">
        <v>16.79</v>
      </c>
      <c r="I1603" s="19" t="n">
        <f aca="false">ROUND(F1603*G1603,2)</f>
        <v>88.5</v>
      </c>
      <c r="J1603" s="19" t="n">
        <f aca="false">ROUND(F1603*H1603,2)</f>
        <v>50.37</v>
      </c>
      <c r="K1603" s="19" t="n">
        <f aca="false">INDEX(Pricebook!$L$2:$L$1401,MATCH(D1603,Pricebook!$A$2:$A$1401,0))</f>
        <v>32.4</v>
      </c>
      <c r="L1603" s="19" t="n">
        <f aca="false">ROUND(F1603*K1603,2)</f>
        <v>97.2</v>
      </c>
      <c r="M1603" s="24" t="n">
        <f aca="false">DATE(YEAR(C1603),MONTH(C1603),1)</f>
        <v>46113</v>
      </c>
    </row>
    <row r="1604" customFormat="false" ht="15" hidden="false" customHeight="false" outlineLevel="0" collapsed="false">
      <c r="A1604" s="21" t="s">
        <v>3252</v>
      </c>
      <c r="B1604" s="21" t="s">
        <v>3117</v>
      </c>
      <c r="C1604" s="23" t="n">
        <v>46137</v>
      </c>
      <c r="D1604" s="21" t="s">
        <v>2192</v>
      </c>
      <c r="E1604" s="21" t="s">
        <v>1941</v>
      </c>
      <c r="F1604" s="12" t="n">
        <v>4</v>
      </c>
      <c r="G1604" s="19" t="n">
        <v>30.2</v>
      </c>
      <c r="H1604" s="19" t="n">
        <v>18.87</v>
      </c>
      <c r="I1604" s="19" t="n">
        <f aca="false">ROUND(F1604*G1604,2)</f>
        <v>120.8</v>
      </c>
      <c r="J1604" s="19" t="n">
        <f aca="false">ROUND(F1604*H1604,2)</f>
        <v>75.48</v>
      </c>
      <c r="K1604" s="19" t="n">
        <f aca="false">INDEX(Pricebook!$L$2:$L$1401,MATCH(D1604,Pricebook!$A$2:$A$1401,0))</f>
        <v>31.25</v>
      </c>
      <c r="L1604" s="19" t="n">
        <f aca="false">ROUND(F1604*K1604,2)</f>
        <v>125</v>
      </c>
      <c r="M1604" s="24" t="n">
        <f aca="false">DATE(YEAR(C1604),MONTH(C1604),1)</f>
        <v>46113</v>
      </c>
    </row>
    <row r="1605" customFormat="false" ht="15" hidden="false" customHeight="false" outlineLevel="0" collapsed="false">
      <c r="A1605" s="21" t="s">
        <v>3252</v>
      </c>
      <c r="B1605" s="21" t="s">
        <v>3117</v>
      </c>
      <c r="C1605" s="23" t="n">
        <v>46137</v>
      </c>
      <c r="D1605" s="21" t="s">
        <v>1262</v>
      </c>
      <c r="E1605" s="21" t="s">
        <v>971</v>
      </c>
      <c r="F1605" s="12" t="n">
        <v>2</v>
      </c>
      <c r="G1605" s="19" t="n">
        <v>514.3</v>
      </c>
      <c r="H1605" s="19" t="n">
        <v>378.59</v>
      </c>
      <c r="I1605" s="19" t="n">
        <f aca="false">ROUND(F1605*G1605,2)</f>
        <v>1028.6</v>
      </c>
      <c r="J1605" s="19" t="n">
        <f aca="false">ROUND(F1605*H1605,2)</f>
        <v>757.18</v>
      </c>
      <c r="K1605" s="19" t="n">
        <f aca="false">INDEX(Pricebook!$L$2:$L$1401,MATCH(D1605,Pricebook!$A$2:$A$1401,0))</f>
        <v>596.25</v>
      </c>
      <c r="L1605" s="19" t="n">
        <f aca="false">ROUND(F1605*K1605,2)</f>
        <v>1192.5</v>
      </c>
      <c r="M1605" s="24" t="n">
        <f aca="false">DATE(YEAR(C1605),MONTH(C1605),1)</f>
        <v>46113</v>
      </c>
    </row>
    <row r="1606" customFormat="false" ht="15" hidden="false" customHeight="false" outlineLevel="0" collapsed="false">
      <c r="A1606" s="21" t="s">
        <v>3252</v>
      </c>
      <c r="B1606" s="21" t="s">
        <v>3117</v>
      </c>
      <c r="C1606" s="23" t="n">
        <v>46137</v>
      </c>
      <c r="D1606" s="21" t="s">
        <v>1958</v>
      </c>
      <c r="E1606" s="21" t="s">
        <v>1941</v>
      </c>
      <c r="F1606" s="12" t="n">
        <v>4</v>
      </c>
      <c r="G1606" s="19" t="n">
        <v>85.35</v>
      </c>
      <c r="H1606" s="19" t="n">
        <v>53.51</v>
      </c>
      <c r="I1606" s="19" t="n">
        <f aca="false">ROUND(F1606*G1606,2)</f>
        <v>341.4</v>
      </c>
      <c r="J1606" s="19" t="n">
        <f aca="false">ROUND(F1606*H1606,2)</f>
        <v>214.04</v>
      </c>
      <c r="K1606" s="19" t="n">
        <f aca="false">INDEX(Pricebook!$L$2:$L$1401,MATCH(D1606,Pricebook!$A$2:$A$1401,0))</f>
        <v>88.5</v>
      </c>
      <c r="L1606" s="19" t="n">
        <f aca="false">ROUND(F1606*K1606,2)</f>
        <v>354</v>
      </c>
      <c r="M1606" s="24" t="n">
        <f aca="false">DATE(YEAR(C1606),MONTH(C1606),1)</f>
        <v>46113</v>
      </c>
    </row>
    <row r="1607" customFormat="false" ht="15" hidden="false" customHeight="false" outlineLevel="0" collapsed="false">
      <c r="A1607" s="21" t="s">
        <v>3252</v>
      </c>
      <c r="B1607" s="21" t="s">
        <v>3117</v>
      </c>
      <c r="C1607" s="23" t="n">
        <v>46137</v>
      </c>
      <c r="D1607" s="21" t="s">
        <v>465</v>
      </c>
      <c r="E1607" s="21" t="s">
        <v>366</v>
      </c>
      <c r="F1607" s="12" t="n">
        <v>2</v>
      </c>
      <c r="G1607" s="19" t="n">
        <v>99.6</v>
      </c>
      <c r="H1607" s="19" t="n">
        <v>69.09</v>
      </c>
      <c r="I1607" s="19" t="n">
        <f aca="false">ROUND(F1607*G1607,2)</f>
        <v>199.2</v>
      </c>
      <c r="J1607" s="19" t="n">
        <f aca="false">ROUND(F1607*H1607,2)</f>
        <v>138.18</v>
      </c>
      <c r="K1607" s="19" t="n">
        <f aca="false">INDEX(Pricebook!$L$2:$L$1401,MATCH(D1607,Pricebook!$A$2:$A$1401,0))</f>
        <v>108.35</v>
      </c>
      <c r="L1607" s="19" t="n">
        <f aca="false">ROUND(F1607*K1607,2)</f>
        <v>216.7</v>
      </c>
      <c r="M1607" s="24" t="n">
        <f aca="false">DATE(YEAR(C1607),MONTH(C1607),1)</f>
        <v>46113</v>
      </c>
    </row>
    <row r="1608" customFormat="false" ht="15" hidden="false" customHeight="false" outlineLevel="0" collapsed="false">
      <c r="A1608" s="21" t="s">
        <v>3252</v>
      </c>
      <c r="B1608" s="21" t="s">
        <v>3117</v>
      </c>
      <c r="C1608" s="23" t="n">
        <v>46137</v>
      </c>
      <c r="D1608" s="21" t="s">
        <v>2158</v>
      </c>
      <c r="E1608" s="21" t="s">
        <v>1941</v>
      </c>
      <c r="F1608" s="12" t="n">
        <v>4</v>
      </c>
      <c r="G1608" s="19" t="n">
        <v>47.95</v>
      </c>
      <c r="H1608" s="19" t="n">
        <v>30.42</v>
      </c>
      <c r="I1608" s="19" t="n">
        <f aca="false">ROUND(F1608*G1608,2)</f>
        <v>191.8</v>
      </c>
      <c r="J1608" s="19" t="n">
        <f aca="false">ROUND(F1608*H1608,2)</f>
        <v>121.68</v>
      </c>
      <c r="K1608" s="19" t="n">
        <f aca="false">INDEX(Pricebook!$L$2:$L$1401,MATCH(D1608,Pricebook!$A$2:$A$1401,0))</f>
        <v>50.3</v>
      </c>
      <c r="L1608" s="19" t="n">
        <f aca="false">ROUND(F1608*K1608,2)</f>
        <v>201.2</v>
      </c>
      <c r="M1608" s="24" t="n">
        <f aca="false">DATE(YEAR(C1608),MONTH(C1608),1)</f>
        <v>46113</v>
      </c>
    </row>
    <row r="1609" customFormat="false" ht="15" hidden="false" customHeight="false" outlineLevel="0" collapsed="false">
      <c r="A1609" s="21" t="s">
        <v>3252</v>
      </c>
      <c r="B1609" s="21" t="s">
        <v>3117</v>
      </c>
      <c r="C1609" s="23" t="n">
        <v>46137</v>
      </c>
      <c r="D1609" s="21" t="s">
        <v>2746</v>
      </c>
      <c r="E1609" s="21" t="s">
        <v>2748</v>
      </c>
      <c r="F1609" s="12" t="n">
        <v>5</v>
      </c>
      <c r="G1609" s="19" t="n">
        <v>29.5</v>
      </c>
      <c r="H1609" s="19" t="n">
        <v>16.79</v>
      </c>
      <c r="I1609" s="19" t="n">
        <f aca="false">ROUND(F1609*G1609,2)</f>
        <v>147.5</v>
      </c>
      <c r="J1609" s="19" t="n">
        <f aca="false">ROUND(F1609*H1609,2)</f>
        <v>83.95</v>
      </c>
      <c r="K1609" s="19" t="n">
        <f aca="false">INDEX(Pricebook!$L$2:$L$1401,MATCH(D1609,Pricebook!$A$2:$A$1401,0))</f>
        <v>32.4</v>
      </c>
      <c r="L1609" s="19" t="n">
        <f aca="false">ROUND(F1609*K1609,2)</f>
        <v>162</v>
      </c>
      <c r="M1609" s="24" t="n">
        <f aca="false">DATE(YEAR(C1609),MONTH(C1609),1)</f>
        <v>46113</v>
      </c>
    </row>
    <row r="1610" customFormat="false" ht="15" hidden="false" customHeight="false" outlineLevel="0" collapsed="false">
      <c r="A1610" s="21" t="s">
        <v>3252</v>
      </c>
      <c r="B1610" s="21" t="s">
        <v>3117</v>
      </c>
      <c r="C1610" s="23" t="n">
        <v>46137</v>
      </c>
      <c r="D1610" s="21" t="s">
        <v>713</v>
      </c>
      <c r="E1610" s="21" t="s">
        <v>366</v>
      </c>
      <c r="F1610" s="12" t="n">
        <v>3</v>
      </c>
      <c r="G1610" s="19" t="n">
        <v>22.4</v>
      </c>
      <c r="H1610" s="19" t="n">
        <v>15.31</v>
      </c>
      <c r="I1610" s="19" t="n">
        <f aca="false">ROUND(F1610*G1610,2)</f>
        <v>67.2</v>
      </c>
      <c r="J1610" s="19" t="n">
        <f aca="false">ROUND(F1610*H1610,2)</f>
        <v>45.93</v>
      </c>
      <c r="K1610" s="19" t="n">
        <f aca="false">INDEX(Pricebook!$L$2:$L$1401,MATCH(D1610,Pricebook!$A$2:$A$1401,0))</f>
        <v>24.05</v>
      </c>
      <c r="L1610" s="19" t="n">
        <f aca="false">ROUND(F1610*K1610,2)</f>
        <v>72.15</v>
      </c>
      <c r="M1610" s="24" t="n">
        <f aca="false">DATE(YEAR(C1610),MONTH(C1610),1)</f>
        <v>46113</v>
      </c>
    </row>
    <row r="1611" customFormat="false" ht="15" hidden="false" customHeight="false" outlineLevel="0" collapsed="false">
      <c r="A1611" s="21" t="s">
        <v>3253</v>
      </c>
      <c r="B1611" s="21" t="s">
        <v>3254</v>
      </c>
      <c r="C1611" s="23" t="n">
        <v>46137</v>
      </c>
      <c r="D1611" s="21" t="s">
        <v>1944</v>
      </c>
      <c r="E1611" s="21" t="s">
        <v>1941</v>
      </c>
      <c r="F1611" s="12" t="n">
        <v>1</v>
      </c>
      <c r="G1611" s="19" t="n">
        <v>74.2</v>
      </c>
      <c r="H1611" s="19" t="n">
        <v>46.38</v>
      </c>
      <c r="I1611" s="19" t="n">
        <f aca="false">ROUND(F1611*G1611,2)</f>
        <v>74.2</v>
      </c>
      <c r="J1611" s="19" t="n">
        <f aca="false">ROUND(F1611*H1611,2)</f>
        <v>46.38</v>
      </c>
      <c r="K1611" s="19" t="n">
        <f aca="false">INDEX(Pricebook!$L$2:$L$1401,MATCH(D1611,Pricebook!$A$2:$A$1401,0))</f>
        <v>76.7</v>
      </c>
      <c r="L1611" s="19" t="n">
        <f aca="false">ROUND(F1611*K1611,2)</f>
        <v>76.7</v>
      </c>
      <c r="M1611" s="24" t="n">
        <f aca="false">DATE(YEAR(C1611),MONTH(C1611),1)</f>
        <v>46113</v>
      </c>
    </row>
    <row r="1612" customFormat="false" ht="15" hidden="false" customHeight="false" outlineLevel="0" collapsed="false">
      <c r="A1612" s="21" t="s">
        <v>3253</v>
      </c>
      <c r="B1612" s="21" t="s">
        <v>3254</v>
      </c>
      <c r="C1612" s="23" t="n">
        <v>46137</v>
      </c>
      <c r="D1612" s="21" t="s">
        <v>1262</v>
      </c>
      <c r="E1612" s="21" t="s">
        <v>971</v>
      </c>
      <c r="F1612" s="12" t="n">
        <v>2</v>
      </c>
      <c r="G1612" s="19" t="n">
        <v>514.3</v>
      </c>
      <c r="H1612" s="19" t="n">
        <v>378.59</v>
      </c>
      <c r="I1612" s="19" t="n">
        <f aca="false">ROUND(F1612*G1612,2)</f>
        <v>1028.6</v>
      </c>
      <c r="J1612" s="19" t="n">
        <f aca="false">ROUND(F1612*H1612,2)</f>
        <v>757.18</v>
      </c>
      <c r="K1612" s="19" t="n">
        <f aca="false">INDEX(Pricebook!$L$2:$L$1401,MATCH(D1612,Pricebook!$A$2:$A$1401,0))</f>
        <v>596.25</v>
      </c>
      <c r="L1612" s="19" t="n">
        <f aca="false">ROUND(F1612*K1612,2)</f>
        <v>1192.5</v>
      </c>
      <c r="M1612" s="24" t="n">
        <f aca="false">DATE(YEAR(C1612),MONTH(C1612),1)</f>
        <v>46113</v>
      </c>
    </row>
    <row r="1613" customFormat="false" ht="15" hidden="false" customHeight="false" outlineLevel="0" collapsed="false">
      <c r="A1613" s="21" t="s">
        <v>3253</v>
      </c>
      <c r="B1613" s="21" t="s">
        <v>3254</v>
      </c>
      <c r="C1613" s="23" t="n">
        <v>46137</v>
      </c>
      <c r="D1613" s="21" t="s">
        <v>1442</v>
      </c>
      <c r="E1613" s="21" t="s">
        <v>971</v>
      </c>
      <c r="F1613" s="12" t="n">
        <v>32</v>
      </c>
      <c r="G1613" s="19" t="n">
        <v>1.4</v>
      </c>
      <c r="H1613" s="19" t="n">
        <v>1.01</v>
      </c>
      <c r="I1613" s="19" t="n">
        <f aca="false">ROUND(F1613*G1613,2)</f>
        <v>44.8</v>
      </c>
      <c r="J1613" s="19" t="n">
        <f aca="false">ROUND(F1613*H1613,2)</f>
        <v>32.32</v>
      </c>
      <c r="K1613" s="19" t="n">
        <f aca="false">INDEX(Pricebook!$L$2:$L$1401,MATCH(D1613,Pricebook!$A$2:$A$1401,0))</f>
        <v>1.6</v>
      </c>
      <c r="L1613" s="19" t="n">
        <f aca="false">ROUND(F1613*K1613,2)</f>
        <v>51.2</v>
      </c>
      <c r="M1613" s="24" t="n">
        <f aca="false">DATE(YEAR(C1613),MONTH(C1613),1)</f>
        <v>46113</v>
      </c>
    </row>
    <row r="1614" customFormat="false" ht="15" hidden="false" customHeight="false" outlineLevel="0" collapsed="false">
      <c r="A1614" s="21" t="s">
        <v>3253</v>
      </c>
      <c r="B1614" s="21" t="s">
        <v>3254</v>
      </c>
      <c r="C1614" s="23" t="n">
        <v>46137</v>
      </c>
      <c r="D1614" s="21" t="s">
        <v>2755</v>
      </c>
      <c r="E1614" s="21" t="s">
        <v>2748</v>
      </c>
      <c r="F1614" s="12" t="n">
        <v>8</v>
      </c>
      <c r="G1614" s="19" t="n">
        <v>2.8</v>
      </c>
      <c r="H1614" s="19" t="n">
        <v>1.57</v>
      </c>
      <c r="I1614" s="19" t="n">
        <f aca="false">ROUND(F1614*G1614,2)</f>
        <v>22.4</v>
      </c>
      <c r="J1614" s="19" t="n">
        <f aca="false">ROUND(F1614*H1614,2)</f>
        <v>12.56</v>
      </c>
      <c r="K1614" s="19" t="n">
        <f aca="false">INDEX(Pricebook!$L$2:$L$1401,MATCH(D1614,Pricebook!$A$2:$A$1401,0))</f>
        <v>3.05</v>
      </c>
      <c r="L1614" s="19" t="n">
        <f aca="false">ROUND(F1614*K1614,2)</f>
        <v>24.4</v>
      </c>
      <c r="M1614" s="24" t="n">
        <f aca="false">DATE(YEAR(C1614),MONTH(C1614),1)</f>
        <v>46113</v>
      </c>
    </row>
    <row r="1615" customFormat="false" ht="15" hidden="false" customHeight="false" outlineLevel="0" collapsed="false">
      <c r="A1615" s="21" t="s">
        <v>3253</v>
      </c>
      <c r="B1615" s="21" t="s">
        <v>3254</v>
      </c>
      <c r="C1615" s="23" t="n">
        <v>46137</v>
      </c>
      <c r="D1615" s="21" t="s">
        <v>1174</v>
      </c>
      <c r="E1615" s="21" t="s">
        <v>971</v>
      </c>
      <c r="F1615" s="12" t="n">
        <v>2</v>
      </c>
      <c r="G1615" s="19" t="n">
        <v>694.3</v>
      </c>
      <c r="H1615" s="19" t="n">
        <v>514.39</v>
      </c>
      <c r="I1615" s="19" t="n">
        <f aca="false">ROUND(F1615*G1615,2)</f>
        <v>1388.6</v>
      </c>
      <c r="J1615" s="19" t="n">
        <f aca="false">ROUND(F1615*H1615,2)</f>
        <v>1028.78</v>
      </c>
      <c r="K1615" s="19" t="n">
        <f aca="false">INDEX(Pricebook!$L$2:$L$1401,MATCH(D1615,Pricebook!$A$2:$A$1401,0))</f>
        <v>810.1</v>
      </c>
      <c r="L1615" s="19" t="n">
        <f aca="false">ROUND(F1615*K1615,2)</f>
        <v>1620.2</v>
      </c>
      <c r="M1615" s="24" t="n">
        <f aca="false">DATE(YEAR(C1615),MONTH(C1615),1)</f>
        <v>46113</v>
      </c>
    </row>
    <row r="1616" customFormat="false" ht="15" hidden="false" customHeight="false" outlineLevel="0" collapsed="false">
      <c r="A1616" s="21" t="s">
        <v>3253</v>
      </c>
      <c r="B1616" s="21" t="s">
        <v>3254</v>
      </c>
      <c r="C1616" s="23" t="n">
        <v>46137</v>
      </c>
      <c r="D1616" s="21" t="s">
        <v>2800</v>
      </c>
      <c r="E1616" s="21" t="s">
        <v>2748</v>
      </c>
      <c r="F1616" s="12" t="n">
        <v>6</v>
      </c>
      <c r="G1616" s="19" t="n">
        <v>5.3</v>
      </c>
      <c r="H1616" s="19" t="n">
        <v>3.01</v>
      </c>
      <c r="I1616" s="19" t="n">
        <f aca="false">ROUND(F1616*G1616,2)</f>
        <v>31.8</v>
      </c>
      <c r="J1616" s="19" t="n">
        <f aca="false">ROUND(F1616*H1616,2)</f>
        <v>18.06</v>
      </c>
      <c r="K1616" s="19" t="n">
        <f aca="false">INDEX(Pricebook!$L$2:$L$1401,MATCH(D1616,Pricebook!$A$2:$A$1401,0))</f>
        <v>5.8</v>
      </c>
      <c r="L1616" s="19" t="n">
        <f aca="false">ROUND(F1616*K1616,2)</f>
        <v>34.8</v>
      </c>
      <c r="M1616" s="24" t="n">
        <f aca="false">DATE(YEAR(C1616),MONTH(C1616),1)</f>
        <v>46113</v>
      </c>
    </row>
    <row r="1617" customFormat="false" ht="15" hidden="false" customHeight="false" outlineLevel="0" collapsed="false">
      <c r="A1617" s="21" t="s">
        <v>3253</v>
      </c>
      <c r="B1617" s="21" t="s">
        <v>3254</v>
      </c>
      <c r="C1617" s="23" t="n">
        <v>46137</v>
      </c>
      <c r="D1617" s="21" t="s">
        <v>769</v>
      </c>
      <c r="E1617" s="21" t="s">
        <v>366</v>
      </c>
      <c r="F1617" s="12" t="n">
        <v>2</v>
      </c>
      <c r="G1617" s="19" t="n">
        <v>48.4</v>
      </c>
      <c r="H1617" s="19" t="n">
        <v>33.33</v>
      </c>
      <c r="I1617" s="19" t="n">
        <f aca="false">ROUND(F1617*G1617,2)</f>
        <v>96.8</v>
      </c>
      <c r="J1617" s="19" t="n">
        <f aca="false">ROUND(F1617*H1617,2)</f>
        <v>66.66</v>
      </c>
      <c r="K1617" s="19" t="n">
        <f aca="false">INDEX(Pricebook!$L$2:$L$1401,MATCH(D1617,Pricebook!$A$2:$A$1401,0))</f>
        <v>52.3</v>
      </c>
      <c r="L1617" s="19" t="n">
        <f aca="false">ROUND(F1617*K1617,2)</f>
        <v>104.6</v>
      </c>
      <c r="M1617" s="24" t="n">
        <f aca="false">DATE(YEAR(C1617),MONTH(C1617),1)</f>
        <v>46113</v>
      </c>
    </row>
    <row r="1618" customFormat="false" ht="15" hidden="false" customHeight="false" outlineLevel="0" collapsed="false">
      <c r="A1618" s="21" t="s">
        <v>3253</v>
      </c>
      <c r="B1618" s="21" t="s">
        <v>3254</v>
      </c>
      <c r="C1618" s="23" t="n">
        <v>46137</v>
      </c>
      <c r="D1618" s="21" t="s">
        <v>2844</v>
      </c>
      <c r="E1618" s="21" t="s">
        <v>2748</v>
      </c>
      <c r="F1618" s="12" t="n">
        <v>5</v>
      </c>
      <c r="G1618" s="19" t="n">
        <v>4.6</v>
      </c>
      <c r="H1618" s="19" t="n">
        <v>2.6</v>
      </c>
      <c r="I1618" s="19" t="n">
        <f aca="false">ROUND(F1618*G1618,2)</f>
        <v>23</v>
      </c>
      <c r="J1618" s="19" t="n">
        <f aca="false">ROUND(F1618*H1618,2)</f>
        <v>13</v>
      </c>
      <c r="K1618" s="19" t="n">
        <f aca="false">INDEX(Pricebook!$L$2:$L$1401,MATCH(D1618,Pricebook!$A$2:$A$1401,0))</f>
        <v>5.05</v>
      </c>
      <c r="L1618" s="19" t="n">
        <f aca="false">ROUND(F1618*K1618,2)</f>
        <v>25.25</v>
      </c>
      <c r="M1618" s="24" t="n">
        <f aca="false">DATE(YEAR(C1618),MONTH(C1618),1)</f>
        <v>46113</v>
      </c>
    </row>
    <row r="1619" customFormat="false" ht="15" hidden="false" customHeight="false" outlineLevel="0" collapsed="false">
      <c r="A1619" s="21" t="s">
        <v>3255</v>
      </c>
      <c r="B1619" s="21" t="s">
        <v>3256</v>
      </c>
      <c r="C1619" s="23" t="n">
        <v>46137</v>
      </c>
      <c r="D1619" s="21" t="s">
        <v>1332</v>
      </c>
      <c r="E1619" s="21" t="s">
        <v>971</v>
      </c>
      <c r="F1619" s="12" t="n">
        <v>12</v>
      </c>
      <c r="G1619" s="19" t="n">
        <v>4.9</v>
      </c>
      <c r="H1619" s="19" t="n">
        <v>3.61</v>
      </c>
      <c r="I1619" s="19" t="n">
        <f aca="false">ROUND(F1619*G1619,2)</f>
        <v>58.8</v>
      </c>
      <c r="J1619" s="19" t="n">
        <f aca="false">ROUND(F1619*H1619,2)</f>
        <v>43.32</v>
      </c>
      <c r="K1619" s="19" t="n">
        <f aca="false">INDEX(Pricebook!$L$2:$L$1401,MATCH(D1619,Pricebook!$A$2:$A$1401,0))</f>
        <v>5.4</v>
      </c>
      <c r="L1619" s="19" t="n">
        <f aca="false">ROUND(F1619*K1619,2)</f>
        <v>64.8</v>
      </c>
      <c r="M1619" s="24" t="n">
        <f aca="false">DATE(YEAR(C1619),MONTH(C1619),1)</f>
        <v>46113</v>
      </c>
    </row>
    <row r="1620" customFormat="false" ht="15" hidden="false" customHeight="false" outlineLevel="0" collapsed="false">
      <c r="A1620" s="21" t="s">
        <v>3255</v>
      </c>
      <c r="B1620" s="21" t="s">
        <v>3256</v>
      </c>
      <c r="C1620" s="23" t="n">
        <v>46137</v>
      </c>
      <c r="D1620" s="21" t="s">
        <v>1148</v>
      </c>
      <c r="E1620" s="21" t="s">
        <v>971</v>
      </c>
      <c r="F1620" s="12" t="n">
        <v>1</v>
      </c>
      <c r="G1620" s="19" t="n">
        <v>364.3</v>
      </c>
      <c r="H1620" s="19" t="n">
        <v>270.5</v>
      </c>
      <c r="I1620" s="19" t="n">
        <f aca="false">ROUND(F1620*G1620,2)</f>
        <v>364.3</v>
      </c>
      <c r="J1620" s="19" t="n">
        <f aca="false">ROUND(F1620*H1620,2)</f>
        <v>270.5</v>
      </c>
      <c r="K1620" s="19" t="n">
        <f aca="false">INDEX(Pricebook!$L$2:$L$1401,MATCH(D1620,Pricebook!$A$2:$A$1401,0))</f>
        <v>426</v>
      </c>
      <c r="L1620" s="19" t="n">
        <f aca="false">ROUND(F1620*K1620,2)</f>
        <v>426</v>
      </c>
      <c r="M1620" s="24" t="n">
        <f aca="false">DATE(YEAR(C1620),MONTH(C1620),1)</f>
        <v>46113</v>
      </c>
    </row>
    <row r="1621" customFormat="false" ht="15" hidden="false" customHeight="false" outlineLevel="0" collapsed="false">
      <c r="A1621" s="21" t="s">
        <v>3255</v>
      </c>
      <c r="B1621" s="21" t="s">
        <v>3256</v>
      </c>
      <c r="C1621" s="23" t="n">
        <v>46137</v>
      </c>
      <c r="D1621" s="21" t="s">
        <v>701</v>
      </c>
      <c r="E1621" s="21" t="s">
        <v>366</v>
      </c>
      <c r="F1621" s="12" t="n">
        <v>6</v>
      </c>
      <c r="G1621" s="19" t="n">
        <v>8.95</v>
      </c>
      <c r="H1621" s="19" t="n">
        <v>6.13</v>
      </c>
      <c r="I1621" s="19" t="n">
        <f aca="false">ROUND(F1621*G1621,2)</f>
        <v>53.7</v>
      </c>
      <c r="J1621" s="19" t="n">
        <f aca="false">ROUND(F1621*H1621,2)</f>
        <v>36.78</v>
      </c>
      <c r="K1621" s="19" t="n">
        <f aca="false">INDEX(Pricebook!$L$2:$L$1401,MATCH(D1621,Pricebook!$A$2:$A$1401,0))</f>
        <v>9.65</v>
      </c>
      <c r="L1621" s="19" t="n">
        <f aca="false">ROUND(F1621*K1621,2)</f>
        <v>57.9</v>
      </c>
      <c r="M1621" s="24" t="n">
        <f aca="false">DATE(YEAR(C1621),MONTH(C1621),1)</f>
        <v>46113</v>
      </c>
    </row>
    <row r="1622" customFormat="false" ht="15" hidden="false" customHeight="false" outlineLevel="0" collapsed="false">
      <c r="A1622" s="21" t="s">
        <v>3255</v>
      </c>
      <c r="B1622" s="21" t="s">
        <v>3256</v>
      </c>
      <c r="C1622" s="23" t="n">
        <v>46137</v>
      </c>
      <c r="D1622" s="21" t="s">
        <v>2944</v>
      </c>
      <c r="E1622" s="21" t="s">
        <v>2748</v>
      </c>
      <c r="F1622" s="12" t="n">
        <v>2</v>
      </c>
      <c r="G1622" s="19" t="n">
        <v>43.3</v>
      </c>
      <c r="H1622" s="19" t="n">
        <v>24.47</v>
      </c>
      <c r="I1622" s="19" t="n">
        <f aca="false">ROUND(F1622*G1622,2)</f>
        <v>86.6</v>
      </c>
      <c r="J1622" s="19" t="n">
        <f aca="false">ROUND(F1622*H1622,2)</f>
        <v>48.94</v>
      </c>
      <c r="K1622" s="19" t="n">
        <f aca="false">INDEX(Pricebook!$L$2:$L$1401,MATCH(D1622,Pricebook!$A$2:$A$1401,0))</f>
        <v>47.2</v>
      </c>
      <c r="L1622" s="19" t="n">
        <f aca="false">ROUND(F1622*K1622,2)</f>
        <v>94.4</v>
      </c>
      <c r="M1622" s="24" t="n">
        <f aca="false">DATE(YEAR(C1622),MONTH(C1622),1)</f>
        <v>46113</v>
      </c>
    </row>
    <row r="1623" customFormat="false" ht="15" hidden="false" customHeight="false" outlineLevel="0" collapsed="false">
      <c r="A1623" s="21" t="s">
        <v>3255</v>
      </c>
      <c r="B1623" s="21" t="s">
        <v>3256</v>
      </c>
      <c r="C1623" s="23" t="n">
        <v>46137</v>
      </c>
      <c r="D1623" s="21" t="s">
        <v>673</v>
      </c>
      <c r="E1623" s="21" t="s">
        <v>366</v>
      </c>
      <c r="F1623" s="12" t="n">
        <v>2</v>
      </c>
      <c r="G1623" s="19" t="n">
        <v>43.3</v>
      </c>
      <c r="H1623" s="19" t="n">
        <v>29.37</v>
      </c>
      <c r="I1623" s="19" t="n">
        <f aca="false">ROUND(F1623*G1623,2)</f>
        <v>86.6</v>
      </c>
      <c r="J1623" s="19" t="n">
        <f aca="false">ROUND(F1623*H1623,2)</f>
        <v>58.74</v>
      </c>
      <c r="K1623" s="19" t="n">
        <f aca="false">INDEX(Pricebook!$L$2:$L$1401,MATCH(D1623,Pricebook!$A$2:$A$1401,0))</f>
        <v>46.05</v>
      </c>
      <c r="L1623" s="19" t="n">
        <f aca="false">ROUND(F1623*K1623,2)</f>
        <v>92.1</v>
      </c>
      <c r="M1623" s="24" t="n">
        <f aca="false">DATE(YEAR(C1623),MONTH(C1623),1)</f>
        <v>46113</v>
      </c>
    </row>
    <row r="1624" customFormat="false" ht="15" hidden="false" customHeight="false" outlineLevel="0" collapsed="false">
      <c r="A1624" s="21" t="s">
        <v>3255</v>
      </c>
      <c r="B1624" s="21" t="s">
        <v>3256</v>
      </c>
      <c r="C1624" s="23" t="n">
        <v>46137</v>
      </c>
      <c r="D1624" s="21" t="s">
        <v>314</v>
      </c>
      <c r="E1624" s="21" t="s">
        <v>108</v>
      </c>
      <c r="F1624" s="12" t="n">
        <v>1</v>
      </c>
      <c r="G1624" s="19" t="n">
        <v>14.8</v>
      </c>
      <c r="H1624" s="19" t="n">
        <v>10.75</v>
      </c>
      <c r="I1624" s="19" t="n">
        <f aca="false">ROUND(F1624*G1624,2)</f>
        <v>14.8</v>
      </c>
      <c r="J1624" s="19" t="n">
        <f aca="false">ROUND(F1624*H1624,2)</f>
        <v>10.75</v>
      </c>
      <c r="K1624" s="19" t="n">
        <f aca="false">INDEX(Pricebook!$L$2:$L$1401,MATCH(D1624,Pricebook!$A$2:$A$1401,0))</f>
        <v>16.25</v>
      </c>
      <c r="L1624" s="19" t="n">
        <f aca="false">ROUND(F1624*K1624,2)</f>
        <v>16.25</v>
      </c>
      <c r="M1624" s="24" t="n">
        <f aca="false">DATE(YEAR(C1624),MONTH(C1624),1)</f>
        <v>46113</v>
      </c>
    </row>
    <row r="1625" customFormat="false" ht="15" hidden="false" customHeight="false" outlineLevel="0" collapsed="false">
      <c r="A1625" s="21" t="s">
        <v>3255</v>
      </c>
      <c r="B1625" s="21" t="s">
        <v>3256</v>
      </c>
      <c r="C1625" s="23" t="n">
        <v>46137</v>
      </c>
      <c r="D1625" s="21" t="s">
        <v>2778</v>
      </c>
      <c r="E1625" s="21" t="s">
        <v>2748</v>
      </c>
      <c r="F1625" s="12" t="n">
        <v>3</v>
      </c>
      <c r="G1625" s="19" t="n">
        <v>36.65</v>
      </c>
      <c r="H1625" s="19" t="n">
        <v>22.51</v>
      </c>
      <c r="I1625" s="19" t="n">
        <f aca="false">ROUND(F1625*G1625,2)</f>
        <v>109.95</v>
      </c>
      <c r="J1625" s="19" t="n">
        <f aca="false">ROUND(F1625*H1625,2)</f>
        <v>67.53</v>
      </c>
      <c r="K1625" s="19" t="n">
        <f aca="false">INDEX(Pricebook!$L$2:$L$1401,MATCH(D1625,Pricebook!$A$2:$A$1401,0))</f>
        <v>40.5</v>
      </c>
      <c r="L1625" s="19" t="n">
        <f aca="false">ROUND(F1625*K1625,2)</f>
        <v>121.5</v>
      </c>
      <c r="M1625" s="24" t="n">
        <f aca="false">DATE(YEAR(C1625),MONTH(C1625),1)</f>
        <v>46113</v>
      </c>
    </row>
    <row r="1626" customFormat="false" ht="15" hidden="false" customHeight="false" outlineLevel="0" collapsed="false">
      <c r="A1626" s="21" t="s">
        <v>3255</v>
      </c>
      <c r="B1626" s="21" t="s">
        <v>3256</v>
      </c>
      <c r="C1626" s="23" t="n">
        <v>46137</v>
      </c>
      <c r="D1626" s="21" t="s">
        <v>1416</v>
      </c>
      <c r="E1626" s="21" t="s">
        <v>971</v>
      </c>
      <c r="F1626" s="12" t="n">
        <v>1</v>
      </c>
      <c r="G1626" s="19" t="n">
        <v>1971.45</v>
      </c>
      <c r="H1626" s="19" t="n">
        <v>1448.54</v>
      </c>
      <c r="I1626" s="19" t="n">
        <f aca="false">ROUND(F1626*G1626,2)</f>
        <v>1971.45</v>
      </c>
      <c r="J1626" s="19" t="n">
        <f aca="false">ROUND(F1626*H1626,2)</f>
        <v>1448.54</v>
      </c>
      <c r="K1626" s="19" t="n">
        <f aca="false">INDEX(Pricebook!$L$2:$L$1401,MATCH(D1626,Pricebook!$A$2:$A$1401,0))</f>
        <v>2281.25</v>
      </c>
      <c r="L1626" s="19" t="n">
        <f aca="false">ROUND(F1626*K1626,2)</f>
        <v>2281.25</v>
      </c>
      <c r="M1626" s="24" t="n">
        <f aca="false">DATE(YEAR(C1626),MONTH(C1626),1)</f>
        <v>46113</v>
      </c>
    </row>
    <row r="1627" customFormat="false" ht="15" hidden="false" customHeight="false" outlineLevel="0" collapsed="false">
      <c r="A1627" s="21" t="s">
        <v>3255</v>
      </c>
      <c r="B1627" s="21" t="s">
        <v>3256</v>
      </c>
      <c r="C1627" s="23" t="n">
        <v>46137</v>
      </c>
      <c r="D1627" s="21" t="s">
        <v>2868</v>
      </c>
      <c r="E1627" s="21" t="s">
        <v>2748</v>
      </c>
      <c r="F1627" s="12" t="n">
        <v>3</v>
      </c>
      <c r="G1627" s="19" t="n">
        <v>48.1</v>
      </c>
      <c r="H1627" s="19" t="n">
        <v>29.17</v>
      </c>
      <c r="I1627" s="19" t="n">
        <f aca="false">ROUND(F1627*G1627,2)</f>
        <v>144.3</v>
      </c>
      <c r="J1627" s="19" t="n">
        <f aca="false">ROUND(F1627*H1627,2)</f>
        <v>87.51</v>
      </c>
      <c r="K1627" s="19" t="n">
        <f aca="false">INDEX(Pricebook!$L$2:$L$1401,MATCH(D1627,Pricebook!$A$2:$A$1401,0))</f>
        <v>52.5</v>
      </c>
      <c r="L1627" s="19" t="n">
        <f aca="false">ROUND(F1627*K1627,2)</f>
        <v>157.5</v>
      </c>
      <c r="M1627" s="24" t="n">
        <f aca="false">DATE(YEAR(C1627),MONTH(C1627),1)</f>
        <v>46113</v>
      </c>
    </row>
    <row r="1628" customFormat="false" ht="15" hidden="false" customHeight="false" outlineLevel="0" collapsed="false">
      <c r="A1628" s="21" t="s">
        <v>3255</v>
      </c>
      <c r="B1628" s="21" t="s">
        <v>3256</v>
      </c>
      <c r="C1628" s="23" t="n">
        <v>46137</v>
      </c>
      <c r="D1628" s="21" t="s">
        <v>2787</v>
      </c>
      <c r="E1628" s="21" t="s">
        <v>2748</v>
      </c>
      <c r="F1628" s="12" t="n">
        <v>7</v>
      </c>
      <c r="G1628" s="19" t="n">
        <v>18.55</v>
      </c>
      <c r="H1628" s="19" t="n">
        <v>10.41</v>
      </c>
      <c r="I1628" s="19" t="n">
        <f aca="false">ROUND(F1628*G1628,2)</f>
        <v>129.85</v>
      </c>
      <c r="J1628" s="19" t="n">
        <f aca="false">ROUND(F1628*H1628,2)</f>
        <v>72.87</v>
      </c>
      <c r="K1628" s="19" t="n">
        <f aca="false">INDEX(Pricebook!$L$2:$L$1401,MATCH(D1628,Pricebook!$A$2:$A$1401,0))</f>
        <v>20.1</v>
      </c>
      <c r="L1628" s="19" t="n">
        <f aca="false">ROUND(F1628*K1628,2)</f>
        <v>140.7</v>
      </c>
      <c r="M1628" s="24" t="n">
        <f aca="false">DATE(YEAR(C1628),MONTH(C1628),1)</f>
        <v>46113</v>
      </c>
    </row>
    <row r="1629" customFormat="false" ht="15" hidden="false" customHeight="false" outlineLevel="0" collapsed="false">
      <c r="A1629" s="21" t="s">
        <v>3255</v>
      </c>
      <c r="B1629" s="21" t="s">
        <v>3256</v>
      </c>
      <c r="C1629" s="23" t="n">
        <v>46137</v>
      </c>
      <c r="D1629" s="21" t="s">
        <v>294</v>
      </c>
      <c r="E1629" s="21" t="s">
        <v>108</v>
      </c>
      <c r="F1629" s="12" t="n">
        <v>3</v>
      </c>
      <c r="G1629" s="19" t="n">
        <v>26</v>
      </c>
      <c r="H1629" s="19" t="n">
        <v>20.99</v>
      </c>
      <c r="I1629" s="19" t="n">
        <f aca="false">ROUND(F1629*G1629,2)</f>
        <v>78</v>
      </c>
      <c r="J1629" s="19" t="n">
        <f aca="false">ROUND(F1629*H1629,2)</f>
        <v>62.97</v>
      </c>
      <c r="K1629" s="19" t="n">
        <f aca="false">INDEX(Pricebook!$L$2:$L$1401,MATCH(D1629,Pricebook!$A$2:$A$1401,0))</f>
        <v>28.45</v>
      </c>
      <c r="L1629" s="19" t="n">
        <f aca="false">ROUND(F1629*K1629,2)</f>
        <v>85.35</v>
      </c>
      <c r="M1629" s="24" t="n">
        <f aca="false">DATE(YEAR(C1629),MONTH(C1629),1)</f>
        <v>46113</v>
      </c>
    </row>
    <row r="1630" customFormat="false" ht="15" hidden="false" customHeight="false" outlineLevel="0" collapsed="false">
      <c r="A1630" s="21" t="s">
        <v>3255</v>
      </c>
      <c r="B1630" s="21" t="s">
        <v>3256</v>
      </c>
      <c r="C1630" s="23" t="n">
        <v>46137</v>
      </c>
      <c r="D1630" s="21" t="s">
        <v>729</v>
      </c>
      <c r="E1630" s="21" t="s">
        <v>366</v>
      </c>
      <c r="F1630" s="12" t="n">
        <v>3</v>
      </c>
      <c r="G1630" s="19" t="n">
        <v>11.95</v>
      </c>
      <c r="H1630" s="19" t="n">
        <v>8.27</v>
      </c>
      <c r="I1630" s="19" t="n">
        <f aca="false">ROUND(F1630*G1630,2)</f>
        <v>35.85</v>
      </c>
      <c r="J1630" s="19" t="n">
        <f aca="false">ROUND(F1630*H1630,2)</f>
        <v>24.81</v>
      </c>
      <c r="K1630" s="19" t="n">
        <f aca="false">INDEX(Pricebook!$L$2:$L$1401,MATCH(D1630,Pricebook!$A$2:$A$1401,0))</f>
        <v>13</v>
      </c>
      <c r="L1630" s="19" t="n">
        <f aca="false">ROUND(F1630*K1630,2)</f>
        <v>39</v>
      </c>
      <c r="M1630" s="24" t="n">
        <f aca="false">DATE(YEAR(C1630),MONTH(C1630),1)</f>
        <v>46113</v>
      </c>
    </row>
    <row r="1631" customFormat="false" ht="15" hidden="false" customHeight="false" outlineLevel="0" collapsed="false">
      <c r="A1631" s="21" t="s">
        <v>3255</v>
      </c>
      <c r="B1631" s="21" t="s">
        <v>3256</v>
      </c>
      <c r="C1631" s="23" t="n">
        <v>46137</v>
      </c>
      <c r="D1631" s="21" t="s">
        <v>1050</v>
      </c>
      <c r="E1631" s="21" t="s">
        <v>971</v>
      </c>
      <c r="F1631" s="12" t="n">
        <v>7</v>
      </c>
      <c r="G1631" s="19" t="n">
        <v>7.2</v>
      </c>
      <c r="H1631" s="19" t="n">
        <v>5.29</v>
      </c>
      <c r="I1631" s="19" t="n">
        <f aca="false">ROUND(F1631*G1631,2)</f>
        <v>50.4</v>
      </c>
      <c r="J1631" s="19" t="n">
        <f aca="false">ROUND(F1631*H1631,2)</f>
        <v>37.03</v>
      </c>
      <c r="K1631" s="19" t="n">
        <f aca="false">INDEX(Pricebook!$L$2:$L$1401,MATCH(D1631,Pricebook!$A$2:$A$1401,0))</f>
        <v>8.35</v>
      </c>
      <c r="L1631" s="19" t="n">
        <f aca="false">ROUND(F1631*K1631,2)</f>
        <v>58.45</v>
      </c>
      <c r="M1631" s="24" t="n">
        <f aca="false">DATE(YEAR(C1631),MONTH(C1631),1)</f>
        <v>46113</v>
      </c>
    </row>
    <row r="1632" customFormat="false" ht="15" hidden="false" customHeight="false" outlineLevel="0" collapsed="false">
      <c r="A1632" s="21" t="s">
        <v>3255</v>
      </c>
      <c r="B1632" s="21" t="s">
        <v>3256</v>
      </c>
      <c r="C1632" s="23" t="n">
        <v>46137</v>
      </c>
      <c r="D1632" s="21" t="s">
        <v>667</v>
      </c>
      <c r="E1632" s="21" t="s">
        <v>366</v>
      </c>
      <c r="F1632" s="12" t="n">
        <v>1</v>
      </c>
      <c r="G1632" s="19" t="n">
        <v>197.5</v>
      </c>
      <c r="H1632" s="19" t="n">
        <v>134.25</v>
      </c>
      <c r="I1632" s="19" t="n">
        <f aca="false">ROUND(F1632*G1632,2)</f>
        <v>197.5</v>
      </c>
      <c r="J1632" s="19" t="n">
        <f aca="false">ROUND(F1632*H1632,2)</f>
        <v>134.25</v>
      </c>
      <c r="K1632" s="19" t="n">
        <f aca="false">INDEX(Pricebook!$L$2:$L$1401,MATCH(D1632,Pricebook!$A$2:$A$1401,0))</f>
        <v>210.55</v>
      </c>
      <c r="L1632" s="19" t="n">
        <f aca="false">ROUND(F1632*K1632,2)</f>
        <v>210.55</v>
      </c>
      <c r="M1632" s="24" t="n">
        <f aca="false">DATE(YEAR(C1632),MONTH(C1632),1)</f>
        <v>46113</v>
      </c>
    </row>
    <row r="1633" customFormat="false" ht="15" hidden="false" customHeight="false" outlineLevel="0" collapsed="false">
      <c r="A1633" s="21" t="s">
        <v>3255</v>
      </c>
      <c r="B1633" s="21" t="s">
        <v>3256</v>
      </c>
      <c r="C1633" s="23" t="n">
        <v>46137</v>
      </c>
      <c r="D1633" s="21" t="s">
        <v>717</v>
      </c>
      <c r="E1633" s="21" t="s">
        <v>366</v>
      </c>
      <c r="F1633" s="12" t="n">
        <v>6</v>
      </c>
      <c r="G1633" s="19" t="n">
        <v>12.05</v>
      </c>
      <c r="H1633" s="19" t="n">
        <v>8.25</v>
      </c>
      <c r="I1633" s="19" t="n">
        <f aca="false">ROUND(F1633*G1633,2)</f>
        <v>72.3</v>
      </c>
      <c r="J1633" s="19" t="n">
        <f aca="false">ROUND(F1633*H1633,2)</f>
        <v>49.5</v>
      </c>
      <c r="K1633" s="19" t="n">
        <f aca="false">INDEX(Pricebook!$L$2:$L$1401,MATCH(D1633,Pricebook!$A$2:$A$1401,0))</f>
        <v>12.95</v>
      </c>
      <c r="L1633" s="19" t="n">
        <f aca="false">ROUND(F1633*K1633,2)</f>
        <v>77.7</v>
      </c>
      <c r="M1633" s="24" t="n">
        <f aca="false">DATE(YEAR(C1633),MONTH(C1633),1)</f>
        <v>46113</v>
      </c>
    </row>
    <row r="1634" customFormat="false" ht="15" hidden="false" customHeight="false" outlineLevel="0" collapsed="false">
      <c r="A1634" s="21" t="s">
        <v>3257</v>
      </c>
      <c r="B1634" s="21" t="s">
        <v>3258</v>
      </c>
      <c r="C1634" s="23" t="n">
        <v>46137</v>
      </c>
      <c r="D1634" s="21" t="s">
        <v>1338</v>
      </c>
      <c r="E1634" s="21" t="s">
        <v>971</v>
      </c>
      <c r="F1634" s="12" t="n">
        <v>2</v>
      </c>
      <c r="G1634" s="19" t="n">
        <v>195.6</v>
      </c>
      <c r="H1634" s="19" t="n">
        <v>145.04</v>
      </c>
      <c r="I1634" s="19" t="n">
        <f aca="false">ROUND(F1634*G1634,2)</f>
        <v>391.2</v>
      </c>
      <c r="J1634" s="19" t="n">
        <f aca="false">ROUND(F1634*H1634,2)</f>
        <v>290.08</v>
      </c>
      <c r="K1634" s="19" t="n">
        <f aca="false">INDEX(Pricebook!$L$2:$L$1401,MATCH(D1634,Pricebook!$A$2:$A$1401,0))</f>
        <v>228.45</v>
      </c>
      <c r="L1634" s="19" t="n">
        <f aca="false">ROUND(F1634*K1634,2)</f>
        <v>456.9</v>
      </c>
      <c r="M1634" s="24" t="n">
        <f aca="false">DATE(YEAR(C1634),MONTH(C1634),1)</f>
        <v>46113</v>
      </c>
    </row>
    <row r="1635" customFormat="false" ht="15" hidden="false" customHeight="false" outlineLevel="0" collapsed="false">
      <c r="A1635" s="21" t="s">
        <v>3257</v>
      </c>
      <c r="B1635" s="21" t="s">
        <v>3258</v>
      </c>
      <c r="C1635" s="23" t="n">
        <v>46137</v>
      </c>
      <c r="D1635" s="21" t="s">
        <v>641</v>
      </c>
      <c r="E1635" s="21" t="s">
        <v>366</v>
      </c>
      <c r="F1635" s="12" t="n">
        <v>4</v>
      </c>
      <c r="G1635" s="19" t="n">
        <v>24.05</v>
      </c>
      <c r="H1635" s="19" t="n">
        <v>16.58</v>
      </c>
      <c r="I1635" s="19" t="n">
        <f aca="false">ROUND(F1635*G1635,2)</f>
        <v>96.2</v>
      </c>
      <c r="J1635" s="19" t="n">
        <f aca="false">ROUND(F1635*H1635,2)</f>
        <v>66.32</v>
      </c>
      <c r="K1635" s="19" t="n">
        <f aca="false">INDEX(Pricebook!$L$2:$L$1401,MATCH(D1635,Pricebook!$A$2:$A$1401,0))</f>
        <v>26</v>
      </c>
      <c r="L1635" s="19" t="n">
        <f aca="false">ROUND(F1635*K1635,2)</f>
        <v>104</v>
      </c>
      <c r="M1635" s="24" t="n">
        <f aca="false">DATE(YEAR(C1635),MONTH(C1635),1)</f>
        <v>46113</v>
      </c>
    </row>
    <row r="1636" customFormat="false" ht="15" hidden="false" customHeight="false" outlineLevel="0" collapsed="false">
      <c r="A1636" s="21" t="s">
        <v>3257</v>
      </c>
      <c r="B1636" s="21" t="s">
        <v>3258</v>
      </c>
      <c r="C1636" s="23" t="n">
        <v>46137</v>
      </c>
      <c r="D1636" s="21" t="s">
        <v>252</v>
      </c>
      <c r="E1636" s="21" t="s">
        <v>108</v>
      </c>
      <c r="F1636" s="12" t="n">
        <v>1</v>
      </c>
      <c r="G1636" s="19" t="n">
        <v>68.6</v>
      </c>
      <c r="H1636" s="19" t="n">
        <v>49.74</v>
      </c>
      <c r="I1636" s="19" t="n">
        <f aca="false">ROUND(F1636*G1636,2)</f>
        <v>68.6</v>
      </c>
      <c r="J1636" s="19" t="n">
        <f aca="false">ROUND(F1636*H1636,2)</f>
        <v>49.74</v>
      </c>
      <c r="K1636" s="19" t="n">
        <f aca="false">INDEX(Pricebook!$L$2:$L$1401,MATCH(D1636,Pricebook!$A$2:$A$1401,0))</f>
        <v>75.05</v>
      </c>
      <c r="L1636" s="19" t="n">
        <f aca="false">ROUND(F1636*K1636,2)</f>
        <v>75.05</v>
      </c>
      <c r="M1636" s="24" t="n">
        <f aca="false">DATE(YEAR(C1636),MONTH(C1636),1)</f>
        <v>46113</v>
      </c>
    </row>
    <row r="1637" customFormat="false" ht="15" hidden="false" customHeight="false" outlineLevel="0" collapsed="false">
      <c r="A1637" s="21" t="s">
        <v>3257</v>
      </c>
      <c r="B1637" s="21" t="s">
        <v>3258</v>
      </c>
      <c r="C1637" s="23" t="n">
        <v>46137</v>
      </c>
      <c r="D1637" s="21" t="s">
        <v>1288</v>
      </c>
      <c r="E1637" s="21" t="s">
        <v>971</v>
      </c>
      <c r="F1637" s="12" t="n">
        <v>59</v>
      </c>
      <c r="G1637" s="19" t="n">
        <v>8.35</v>
      </c>
      <c r="H1637" s="19" t="n">
        <v>6.22</v>
      </c>
      <c r="I1637" s="19" t="n">
        <f aca="false">ROUND(F1637*G1637,2)</f>
        <v>492.65</v>
      </c>
      <c r="J1637" s="19" t="n">
        <f aca="false">ROUND(F1637*H1637,2)</f>
        <v>366.98</v>
      </c>
      <c r="K1637" s="19" t="n">
        <f aca="false">INDEX(Pricebook!$L$2:$L$1401,MATCH(D1637,Pricebook!$A$2:$A$1401,0))</f>
        <v>9.8</v>
      </c>
      <c r="L1637" s="19" t="n">
        <f aca="false">ROUND(F1637*K1637,2)</f>
        <v>578.2</v>
      </c>
      <c r="M1637" s="24" t="n">
        <f aca="false">DATE(YEAR(C1637),MONTH(C1637),1)</f>
        <v>46113</v>
      </c>
    </row>
    <row r="1638" customFormat="false" ht="15" hidden="false" customHeight="false" outlineLevel="0" collapsed="false">
      <c r="A1638" s="21" t="s">
        <v>3257</v>
      </c>
      <c r="B1638" s="21" t="s">
        <v>3258</v>
      </c>
      <c r="C1638" s="23" t="n">
        <v>46137</v>
      </c>
      <c r="D1638" s="21" t="s">
        <v>2906</v>
      </c>
      <c r="E1638" s="21" t="s">
        <v>2748</v>
      </c>
      <c r="F1638" s="12" t="n">
        <v>10</v>
      </c>
      <c r="G1638" s="19" t="n">
        <v>2.95</v>
      </c>
      <c r="H1638" s="19" t="n">
        <v>1.67</v>
      </c>
      <c r="I1638" s="19" t="n">
        <f aca="false">ROUND(F1638*G1638,2)</f>
        <v>29.5</v>
      </c>
      <c r="J1638" s="19" t="n">
        <f aca="false">ROUND(F1638*H1638,2)</f>
        <v>16.7</v>
      </c>
      <c r="K1638" s="19" t="n">
        <f aca="false">INDEX(Pricebook!$L$2:$L$1401,MATCH(D1638,Pricebook!$A$2:$A$1401,0))</f>
        <v>3.25</v>
      </c>
      <c r="L1638" s="19" t="n">
        <f aca="false">ROUND(F1638*K1638,2)</f>
        <v>32.5</v>
      </c>
      <c r="M1638" s="24" t="n">
        <f aca="false">DATE(YEAR(C1638),MONTH(C1638),1)</f>
        <v>46113</v>
      </c>
    </row>
    <row r="1639" customFormat="false" ht="15" hidden="false" customHeight="false" outlineLevel="0" collapsed="false">
      <c r="A1639" s="21" t="s">
        <v>3257</v>
      </c>
      <c r="B1639" s="21" t="s">
        <v>3258</v>
      </c>
      <c r="C1639" s="23" t="n">
        <v>46137</v>
      </c>
      <c r="D1639" s="21" t="s">
        <v>216</v>
      </c>
      <c r="E1639" s="21" t="s">
        <v>108</v>
      </c>
      <c r="F1639" s="12" t="n">
        <v>1</v>
      </c>
      <c r="G1639" s="19" t="n">
        <v>92.35</v>
      </c>
      <c r="H1639" s="19" t="n">
        <v>74.53</v>
      </c>
      <c r="I1639" s="19" t="n">
        <f aca="false">ROUND(F1639*G1639,2)</f>
        <v>92.35</v>
      </c>
      <c r="J1639" s="19" t="n">
        <f aca="false">ROUND(F1639*H1639,2)</f>
        <v>74.53</v>
      </c>
      <c r="K1639" s="19" t="n">
        <f aca="false">INDEX(Pricebook!$L$2:$L$1401,MATCH(D1639,Pricebook!$A$2:$A$1401,0))</f>
        <v>100.9</v>
      </c>
      <c r="L1639" s="19" t="n">
        <f aca="false">ROUND(F1639*K1639,2)</f>
        <v>100.9</v>
      </c>
      <c r="M1639" s="24" t="n">
        <f aca="false">DATE(YEAR(C1639),MONTH(C1639),1)</f>
        <v>46113</v>
      </c>
    </row>
    <row r="1640" customFormat="false" ht="15" hidden="false" customHeight="false" outlineLevel="0" collapsed="false">
      <c r="A1640" s="21" t="s">
        <v>3257</v>
      </c>
      <c r="B1640" s="21" t="s">
        <v>3258</v>
      </c>
      <c r="C1640" s="23" t="n">
        <v>46137</v>
      </c>
      <c r="D1640" s="21" t="s">
        <v>191</v>
      </c>
      <c r="E1640" s="21" t="s">
        <v>108</v>
      </c>
      <c r="F1640" s="12" t="n">
        <v>1</v>
      </c>
      <c r="G1640" s="19" t="n">
        <v>182.9</v>
      </c>
      <c r="H1640" s="19" t="n">
        <v>130.9</v>
      </c>
      <c r="I1640" s="19" t="n">
        <f aca="false">ROUND(F1640*G1640,2)</f>
        <v>182.9</v>
      </c>
      <c r="J1640" s="19" t="n">
        <f aca="false">ROUND(F1640*H1640,2)</f>
        <v>130.9</v>
      </c>
      <c r="K1640" s="19" t="n">
        <f aca="false">INDEX(Pricebook!$L$2:$L$1401,MATCH(D1640,Pricebook!$A$2:$A$1401,0))</f>
        <v>197.45</v>
      </c>
      <c r="L1640" s="19" t="n">
        <f aca="false">ROUND(F1640*K1640,2)</f>
        <v>197.45</v>
      </c>
      <c r="M1640" s="24" t="n">
        <f aca="false">DATE(YEAR(C1640),MONTH(C1640),1)</f>
        <v>46113</v>
      </c>
    </row>
    <row r="1641" customFormat="false" ht="15" hidden="false" customHeight="false" outlineLevel="0" collapsed="false">
      <c r="A1641" s="21" t="s">
        <v>3257</v>
      </c>
      <c r="B1641" s="21" t="s">
        <v>3258</v>
      </c>
      <c r="C1641" s="23" t="n">
        <v>46137</v>
      </c>
      <c r="D1641" s="21" t="s">
        <v>771</v>
      </c>
      <c r="E1641" s="21" t="s">
        <v>366</v>
      </c>
      <c r="F1641" s="12" t="n">
        <v>1</v>
      </c>
      <c r="G1641" s="19" t="n">
        <v>116.55</v>
      </c>
      <c r="H1641" s="19" t="n">
        <v>90.17</v>
      </c>
      <c r="I1641" s="19" t="n">
        <f aca="false">ROUND(F1641*G1641,2)</f>
        <v>116.55</v>
      </c>
      <c r="J1641" s="19" t="n">
        <f aca="false">ROUND(F1641*H1641,2)</f>
        <v>90.17</v>
      </c>
      <c r="K1641" s="19" t="n">
        <f aca="false">INDEX(Pricebook!$L$2:$L$1401,MATCH(D1641,Pricebook!$A$2:$A$1401,0))</f>
        <v>126.35</v>
      </c>
      <c r="L1641" s="19" t="n">
        <f aca="false">ROUND(F1641*K1641,2)</f>
        <v>126.35</v>
      </c>
      <c r="M1641" s="24" t="n">
        <f aca="false">DATE(YEAR(C1641),MONTH(C1641),1)</f>
        <v>46113</v>
      </c>
    </row>
    <row r="1642" customFormat="false" ht="15" hidden="false" customHeight="false" outlineLevel="0" collapsed="false">
      <c r="A1642" s="21" t="s">
        <v>3257</v>
      </c>
      <c r="B1642" s="21" t="s">
        <v>3258</v>
      </c>
      <c r="C1642" s="23" t="n">
        <v>46137</v>
      </c>
      <c r="D1642" s="21" t="s">
        <v>328</v>
      </c>
      <c r="E1642" s="21" t="s">
        <v>108</v>
      </c>
      <c r="F1642" s="12" t="n">
        <v>1</v>
      </c>
      <c r="G1642" s="19" t="n">
        <v>105.6</v>
      </c>
      <c r="H1642" s="19" t="n">
        <v>76.55</v>
      </c>
      <c r="I1642" s="19" t="n">
        <f aca="false">ROUND(F1642*G1642,2)</f>
        <v>105.6</v>
      </c>
      <c r="J1642" s="19" t="n">
        <f aca="false">ROUND(F1642*H1642,2)</f>
        <v>76.55</v>
      </c>
      <c r="K1642" s="19" t="n">
        <f aca="false">INDEX(Pricebook!$L$2:$L$1401,MATCH(D1642,Pricebook!$A$2:$A$1401,0))</f>
        <v>115.5</v>
      </c>
      <c r="L1642" s="19" t="n">
        <f aca="false">ROUND(F1642*K1642,2)</f>
        <v>115.5</v>
      </c>
      <c r="M1642" s="24" t="n">
        <f aca="false">DATE(YEAR(C1642),MONTH(C1642),1)</f>
        <v>46113</v>
      </c>
    </row>
    <row r="1643" customFormat="false" ht="15" hidden="false" customHeight="false" outlineLevel="0" collapsed="false">
      <c r="A1643" s="21" t="s">
        <v>3257</v>
      </c>
      <c r="B1643" s="21" t="s">
        <v>3258</v>
      </c>
      <c r="C1643" s="23" t="n">
        <v>46137</v>
      </c>
      <c r="D1643" s="21" t="s">
        <v>2766</v>
      </c>
      <c r="E1643" s="21" t="s">
        <v>2748</v>
      </c>
      <c r="F1643" s="12" t="n">
        <v>2</v>
      </c>
      <c r="G1643" s="19" t="n">
        <v>4.45</v>
      </c>
      <c r="H1643" s="19" t="n">
        <v>2.48</v>
      </c>
      <c r="I1643" s="19" t="n">
        <f aca="false">ROUND(F1643*G1643,2)</f>
        <v>8.9</v>
      </c>
      <c r="J1643" s="19" t="n">
        <f aca="false">ROUND(F1643*H1643,2)</f>
        <v>4.96</v>
      </c>
      <c r="K1643" s="19" t="n">
        <f aca="false">INDEX(Pricebook!$L$2:$L$1401,MATCH(D1643,Pricebook!$A$2:$A$1401,0))</f>
        <v>4.8</v>
      </c>
      <c r="L1643" s="19" t="n">
        <f aca="false">ROUND(F1643*K1643,2)</f>
        <v>9.6</v>
      </c>
      <c r="M1643" s="24" t="n">
        <f aca="false">DATE(YEAR(C1643),MONTH(C1643),1)</f>
        <v>46113</v>
      </c>
    </row>
    <row r="1644" customFormat="false" ht="15" hidden="false" customHeight="false" outlineLevel="0" collapsed="false">
      <c r="A1644" s="21" t="s">
        <v>3257</v>
      </c>
      <c r="B1644" s="21" t="s">
        <v>3258</v>
      </c>
      <c r="C1644" s="23" t="n">
        <v>46137</v>
      </c>
      <c r="D1644" s="21" t="s">
        <v>1236</v>
      </c>
      <c r="E1644" s="21" t="s">
        <v>971</v>
      </c>
      <c r="F1644" s="12" t="n">
        <v>1</v>
      </c>
      <c r="G1644" s="19" t="n">
        <v>64</v>
      </c>
      <c r="H1644" s="19" t="n">
        <v>50.75</v>
      </c>
      <c r="I1644" s="19" t="n">
        <f aca="false">ROUND(F1644*G1644,2)</f>
        <v>64</v>
      </c>
      <c r="J1644" s="19" t="n">
        <f aca="false">ROUND(F1644*H1644,2)</f>
        <v>50.75</v>
      </c>
      <c r="K1644" s="19" t="n">
        <f aca="false">INDEX(Pricebook!$L$2:$L$1401,MATCH(D1644,Pricebook!$A$2:$A$1401,0))</f>
        <v>70.4</v>
      </c>
      <c r="L1644" s="19" t="n">
        <f aca="false">ROUND(F1644*K1644,2)</f>
        <v>70.4</v>
      </c>
      <c r="M1644" s="24" t="n">
        <f aca="false">DATE(YEAR(C1644),MONTH(C1644),1)</f>
        <v>46113</v>
      </c>
    </row>
    <row r="1645" customFormat="false" ht="15" hidden="false" customHeight="false" outlineLevel="0" collapsed="false">
      <c r="A1645" s="21" t="s">
        <v>3257</v>
      </c>
      <c r="B1645" s="21" t="s">
        <v>3258</v>
      </c>
      <c r="C1645" s="23" t="n">
        <v>46137</v>
      </c>
      <c r="D1645" s="21" t="s">
        <v>1132</v>
      </c>
      <c r="E1645" s="21" t="s">
        <v>971</v>
      </c>
      <c r="F1645" s="12" t="n">
        <v>6</v>
      </c>
      <c r="G1645" s="19" t="n">
        <v>2.3</v>
      </c>
      <c r="H1645" s="19" t="n">
        <v>1.7</v>
      </c>
      <c r="I1645" s="19" t="n">
        <f aca="false">ROUND(F1645*G1645,2)</f>
        <v>13.8</v>
      </c>
      <c r="J1645" s="19" t="n">
        <f aca="false">ROUND(F1645*H1645,2)</f>
        <v>10.2</v>
      </c>
      <c r="K1645" s="19" t="n">
        <f aca="false">INDEX(Pricebook!$L$2:$L$1401,MATCH(D1645,Pricebook!$A$2:$A$1401,0))</f>
        <v>2.55</v>
      </c>
      <c r="L1645" s="19" t="n">
        <f aca="false">ROUND(F1645*K1645,2)</f>
        <v>15.3</v>
      </c>
      <c r="M1645" s="24" t="n">
        <f aca="false">DATE(YEAR(C1645),MONTH(C1645),1)</f>
        <v>46113</v>
      </c>
    </row>
    <row r="1646" customFormat="false" ht="15" hidden="false" customHeight="false" outlineLevel="0" collapsed="false">
      <c r="A1646" s="21" t="s">
        <v>3259</v>
      </c>
      <c r="B1646" s="21" t="s">
        <v>3209</v>
      </c>
      <c r="C1646" s="23" t="n">
        <v>46137</v>
      </c>
      <c r="D1646" s="21" t="s">
        <v>2920</v>
      </c>
      <c r="E1646" s="21" t="s">
        <v>2748</v>
      </c>
      <c r="F1646" s="12" t="n">
        <v>2</v>
      </c>
      <c r="G1646" s="19" t="n">
        <v>43.95</v>
      </c>
      <c r="H1646" s="19" t="n">
        <v>25.12</v>
      </c>
      <c r="I1646" s="19" t="n">
        <f aca="false">ROUND(F1646*G1646,2)</f>
        <v>87.9</v>
      </c>
      <c r="J1646" s="19" t="n">
        <f aca="false">ROUND(F1646*H1646,2)</f>
        <v>50.24</v>
      </c>
      <c r="K1646" s="19" t="n">
        <f aca="false">INDEX(Pricebook!$L$2:$L$1401,MATCH(D1646,Pricebook!$A$2:$A$1401,0))</f>
        <v>43.95</v>
      </c>
      <c r="L1646" s="19" t="n">
        <f aca="false">ROUND(F1646*K1646,2)</f>
        <v>87.9</v>
      </c>
      <c r="M1646" s="24" t="n">
        <f aca="false">DATE(YEAR(C1646),MONTH(C1646),1)</f>
        <v>46113</v>
      </c>
    </row>
    <row r="1647" customFormat="false" ht="15" hidden="false" customHeight="false" outlineLevel="0" collapsed="false">
      <c r="A1647" s="21" t="s">
        <v>3259</v>
      </c>
      <c r="B1647" s="21" t="s">
        <v>3209</v>
      </c>
      <c r="C1647" s="23" t="n">
        <v>46137</v>
      </c>
      <c r="D1647" s="21" t="s">
        <v>369</v>
      </c>
      <c r="E1647" s="21" t="s">
        <v>366</v>
      </c>
      <c r="F1647" s="12" t="n">
        <v>4</v>
      </c>
      <c r="G1647" s="19" t="n">
        <v>16.3</v>
      </c>
      <c r="H1647" s="19" t="n">
        <v>11.13</v>
      </c>
      <c r="I1647" s="19" t="n">
        <f aca="false">ROUND(F1647*G1647,2)</f>
        <v>65.2</v>
      </c>
      <c r="J1647" s="19" t="n">
        <f aca="false">ROUND(F1647*H1647,2)</f>
        <v>44.52</v>
      </c>
      <c r="K1647" s="19" t="n">
        <f aca="false">INDEX(Pricebook!$L$2:$L$1401,MATCH(D1647,Pricebook!$A$2:$A$1401,0))</f>
        <v>17.5</v>
      </c>
      <c r="L1647" s="19" t="n">
        <f aca="false">ROUND(F1647*K1647,2)</f>
        <v>70</v>
      </c>
      <c r="M1647" s="24" t="n">
        <f aca="false">DATE(YEAR(C1647),MONTH(C1647),1)</f>
        <v>46113</v>
      </c>
    </row>
    <row r="1648" customFormat="false" ht="15" hidden="false" customHeight="false" outlineLevel="0" collapsed="false">
      <c r="A1648" s="21" t="s">
        <v>3259</v>
      </c>
      <c r="B1648" s="21" t="s">
        <v>3209</v>
      </c>
      <c r="C1648" s="23" t="n">
        <v>46137</v>
      </c>
      <c r="D1648" s="21" t="s">
        <v>1202</v>
      </c>
      <c r="E1648" s="21" t="s">
        <v>971</v>
      </c>
      <c r="F1648" s="12" t="n">
        <v>10</v>
      </c>
      <c r="G1648" s="19" t="n">
        <v>27</v>
      </c>
      <c r="H1648" s="19" t="n">
        <v>20.04</v>
      </c>
      <c r="I1648" s="19" t="n">
        <f aca="false">ROUND(F1648*G1648,2)</f>
        <v>270</v>
      </c>
      <c r="J1648" s="19" t="n">
        <f aca="false">ROUND(F1648*H1648,2)</f>
        <v>200.4</v>
      </c>
      <c r="K1648" s="19" t="n">
        <f aca="false">INDEX(Pricebook!$L$2:$L$1401,MATCH(D1648,Pricebook!$A$2:$A$1401,0))</f>
        <v>31.6</v>
      </c>
      <c r="L1648" s="19" t="n">
        <f aca="false">ROUND(F1648*K1648,2)</f>
        <v>316</v>
      </c>
      <c r="M1648" s="24" t="n">
        <f aca="false">DATE(YEAR(C1648),MONTH(C1648),1)</f>
        <v>46113</v>
      </c>
    </row>
    <row r="1649" customFormat="false" ht="15" hidden="false" customHeight="false" outlineLevel="0" collapsed="false">
      <c r="A1649" s="21" t="s">
        <v>3259</v>
      </c>
      <c r="B1649" s="21" t="s">
        <v>3209</v>
      </c>
      <c r="C1649" s="23" t="n">
        <v>46137</v>
      </c>
      <c r="D1649" s="21" t="s">
        <v>2806</v>
      </c>
      <c r="E1649" s="21" t="s">
        <v>2748</v>
      </c>
      <c r="F1649" s="12" t="n">
        <v>4</v>
      </c>
      <c r="G1649" s="19" t="n">
        <v>46.65</v>
      </c>
      <c r="H1649" s="19" t="n">
        <v>26.22</v>
      </c>
      <c r="I1649" s="19" t="n">
        <f aca="false">ROUND(F1649*G1649,2)</f>
        <v>186.6</v>
      </c>
      <c r="J1649" s="19" t="n">
        <f aca="false">ROUND(F1649*H1649,2)</f>
        <v>104.88</v>
      </c>
      <c r="K1649" s="19" t="n">
        <f aca="false">INDEX(Pricebook!$L$2:$L$1401,MATCH(D1649,Pricebook!$A$2:$A$1401,0))</f>
        <v>50.6</v>
      </c>
      <c r="L1649" s="19" t="n">
        <f aca="false">ROUND(F1649*K1649,2)</f>
        <v>202.4</v>
      </c>
      <c r="M1649" s="24" t="n">
        <f aca="false">DATE(YEAR(C1649),MONTH(C1649),1)</f>
        <v>46113</v>
      </c>
    </row>
    <row r="1650" customFormat="false" ht="15" hidden="false" customHeight="false" outlineLevel="0" collapsed="false">
      <c r="A1650" s="21" t="s">
        <v>3259</v>
      </c>
      <c r="B1650" s="21" t="s">
        <v>3209</v>
      </c>
      <c r="C1650" s="23" t="n">
        <v>46137</v>
      </c>
      <c r="D1650" s="21" t="s">
        <v>1006</v>
      </c>
      <c r="E1650" s="21" t="s">
        <v>971</v>
      </c>
      <c r="F1650" s="12" t="n">
        <v>56</v>
      </c>
      <c r="G1650" s="19" t="n">
        <v>4.6</v>
      </c>
      <c r="H1650" s="19" t="n">
        <v>3.61</v>
      </c>
      <c r="I1650" s="19" t="n">
        <f aca="false">ROUND(F1650*G1650,2)</f>
        <v>257.6</v>
      </c>
      <c r="J1650" s="19" t="n">
        <f aca="false">ROUND(F1650*H1650,2)</f>
        <v>202.16</v>
      </c>
      <c r="K1650" s="19" t="n">
        <f aca="false">INDEX(Pricebook!$L$2:$L$1401,MATCH(D1650,Pricebook!$A$2:$A$1401,0))</f>
        <v>5.35</v>
      </c>
      <c r="L1650" s="19" t="n">
        <f aca="false">ROUND(F1650*K1650,2)</f>
        <v>299.6</v>
      </c>
      <c r="M1650" s="24" t="n">
        <f aca="false">DATE(YEAR(C1650),MONTH(C1650),1)</f>
        <v>46113</v>
      </c>
    </row>
    <row r="1651" customFormat="false" ht="15" hidden="false" customHeight="false" outlineLevel="0" collapsed="false">
      <c r="A1651" s="21" t="s">
        <v>3259</v>
      </c>
      <c r="B1651" s="21" t="s">
        <v>3209</v>
      </c>
      <c r="C1651" s="23" t="n">
        <v>46137</v>
      </c>
      <c r="D1651" s="21" t="s">
        <v>2918</v>
      </c>
      <c r="E1651" s="21" t="s">
        <v>2748</v>
      </c>
      <c r="F1651" s="12" t="n">
        <v>2</v>
      </c>
      <c r="G1651" s="19" t="n">
        <v>68.75</v>
      </c>
      <c r="H1651" s="19" t="n">
        <v>38.94</v>
      </c>
      <c r="I1651" s="19" t="n">
        <f aca="false">ROUND(F1651*G1651,2)</f>
        <v>137.5</v>
      </c>
      <c r="J1651" s="19" t="n">
        <f aca="false">ROUND(F1651*H1651,2)</f>
        <v>77.88</v>
      </c>
      <c r="K1651" s="19" t="n">
        <f aca="false">INDEX(Pricebook!$L$2:$L$1401,MATCH(D1651,Pricebook!$A$2:$A$1401,0))</f>
        <v>75.15</v>
      </c>
      <c r="L1651" s="19" t="n">
        <f aca="false">ROUND(F1651*K1651,2)</f>
        <v>150.3</v>
      </c>
      <c r="M1651" s="24" t="n">
        <f aca="false">DATE(YEAR(C1651),MONTH(C1651),1)</f>
        <v>46113</v>
      </c>
    </row>
    <row r="1652" customFormat="false" ht="15" hidden="false" customHeight="false" outlineLevel="0" collapsed="false">
      <c r="A1652" s="21" t="s">
        <v>3259</v>
      </c>
      <c r="B1652" s="21" t="s">
        <v>3209</v>
      </c>
      <c r="C1652" s="23" t="n">
        <v>46137</v>
      </c>
      <c r="D1652" s="21" t="s">
        <v>254</v>
      </c>
      <c r="E1652" s="21" t="s">
        <v>108</v>
      </c>
      <c r="F1652" s="12" t="n">
        <v>3</v>
      </c>
      <c r="G1652" s="19" t="n">
        <v>10.1</v>
      </c>
      <c r="H1652" s="19" t="n">
        <v>8.01</v>
      </c>
      <c r="I1652" s="19" t="n">
        <f aca="false">ROUND(F1652*G1652,2)</f>
        <v>30.3</v>
      </c>
      <c r="J1652" s="19" t="n">
        <f aca="false">ROUND(F1652*H1652,2)</f>
        <v>24.03</v>
      </c>
      <c r="K1652" s="19" t="n">
        <f aca="false">INDEX(Pricebook!$L$2:$L$1401,MATCH(D1652,Pricebook!$A$2:$A$1401,0))</f>
        <v>11.15</v>
      </c>
      <c r="L1652" s="19" t="n">
        <f aca="false">ROUND(F1652*K1652,2)</f>
        <v>33.45</v>
      </c>
      <c r="M1652" s="24" t="n">
        <f aca="false">DATE(YEAR(C1652),MONTH(C1652),1)</f>
        <v>46113</v>
      </c>
    </row>
    <row r="1653" customFormat="false" ht="15" hidden="false" customHeight="false" outlineLevel="0" collapsed="false">
      <c r="A1653" s="21" t="s">
        <v>3259</v>
      </c>
      <c r="B1653" s="21" t="s">
        <v>3209</v>
      </c>
      <c r="C1653" s="23" t="n">
        <v>46137</v>
      </c>
      <c r="D1653" s="21" t="s">
        <v>2357</v>
      </c>
      <c r="E1653" s="21" t="s">
        <v>2202</v>
      </c>
      <c r="F1653" s="12" t="n">
        <v>2</v>
      </c>
      <c r="G1653" s="19" t="n">
        <v>7.9</v>
      </c>
      <c r="H1653" s="19" t="n">
        <v>5.44</v>
      </c>
      <c r="I1653" s="19" t="n">
        <f aca="false">ROUND(F1653*G1653,2)</f>
        <v>15.8</v>
      </c>
      <c r="J1653" s="19" t="n">
        <f aca="false">ROUND(F1653*H1653,2)</f>
        <v>10.88</v>
      </c>
      <c r="K1653" s="19" t="n">
        <f aca="false">INDEX(Pricebook!$L$2:$L$1401,MATCH(D1653,Pricebook!$A$2:$A$1401,0))</f>
        <v>8.5</v>
      </c>
      <c r="L1653" s="19" t="n">
        <f aca="false">ROUND(F1653*K1653,2)</f>
        <v>17</v>
      </c>
      <c r="M1653" s="24" t="n">
        <f aca="false">DATE(YEAR(C1653),MONTH(C1653),1)</f>
        <v>46113</v>
      </c>
    </row>
    <row r="1654" customFormat="false" ht="15" hidden="false" customHeight="false" outlineLevel="0" collapsed="false">
      <c r="A1654" s="21" t="s">
        <v>3259</v>
      </c>
      <c r="B1654" s="21" t="s">
        <v>3209</v>
      </c>
      <c r="C1654" s="23" t="n">
        <v>46137</v>
      </c>
      <c r="D1654" s="21" t="s">
        <v>709</v>
      </c>
      <c r="E1654" s="21" t="s">
        <v>366</v>
      </c>
      <c r="F1654" s="12" t="n">
        <v>2</v>
      </c>
      <c r="G1654" s="19" t="n">
        <v>62.5</v>
      </c>
      <c r="H1654" s="19" t="n">
        <v>43.05</v>
      </c>
      <c r="I1654" s="19" t="n">
        <f aca="false">ROUND(F1654*G1654,2)</f>
        <v>125</v>
      </c>
      <c r="J1654" s="19" t="n">
        <f aca="false">ROUND(F1654*H1654,2)</f>
        <v>86.1</v>
      </c>
      <c r="K1654" s="19" t="n">
        <f aca="false">INDEX(Pricebook!$L$2:$L$1401,MATCH(D1654,Pricebook!$A$2:$A$1401,0))</f>
        <v>67.55</v>
      </c>
      <c r="L1654" s="19" t="n">
        <f aca="false">ROUND(F1654*K1654,2)</f>
        <v>135.1</v>
      </c>
      <c r="M1654" s="24" t="n">
        <f aca="false">DATE(YEAR(C1654),MONTH(C1654),1)</f>
        <v>46113</v>
      </c>
    </row>
    <row r="1655" customFormat="false" ht="15" hidden="false" customHeight="false" outlineLevel="0" collapsed="false">
      <c r="A1655" s="21" t="s">
        <v>3259</v>
      </c>
      <c r="B1655" s="21" t="s">
        <v>3209</v>
      </c>
      <c r="C1655" s="23" t="n">
        <v>46137</v>
      </c>
      <c r="D1655" s="21" t="s">
        <v>2410</v>
      </c>
      <c r="E1655" s="21" t="s">
        <v>2202</v>
      </c>
      <c r="F1655" s="12" t="n">
        <v>6</v>
      </c>
      <c r="G1655" s="19" t="n">
        <v>37.95</v>
      </c>
      <c r="H1655" s="19" t="n">
        <v>22.7</v>
      </c>
      <c r="I1655" s="19" t="n">
        <f aca="false">ROUND(F1655*G1655,2)</f>
        <v>227.7</v>
      </c>
      <c r="J1655" s="19" t="n">
        <f aca="false">ROUND(F1655*H1655,2)</f>
        <v>136.2</v>
      </c>
      <c r="K1655" s="19" t="n">
        <f aca="false">INDEX(Pricebook!$L$2:$L$1401,MATCH(D1655,Pricebook!$A$2:$A$1401,0))</f>
        <v>40.95</v>
      </c>
      <c r="L1655" s="19" t="n">
        <f aca="false">ROUND(F1655*K1655,2)</f>
        <v>245.7</v>
      </c>
      <c r="M1655" s="24" t="n">
        <f aca="false">DATE(YEAR(C1655),MONTH(C1655),1)</f>
        <v>46113</v>
      </c>
    </row>
    <row r="1656" customFormat="false" ht="15" hidden="false" customHeight="false" outlineLevel="0" collapsed="false">
      <c r="A1656" s="21" t="s">
        <v>3260</v>
      </c>
      <c r="B1656" s="21" t="s">
        <v>3261</v>
      </c>
      <c r="C1656" s="23" t="n">
        <v>46138</v>
      </c>
      <c r="D1656" s="21" t="s">
        <v>2922</v>
      </c>
      <c r="E1656" s="21" t="s">
        <v>2748</v>
      </c>
      <c r="F1656" s="12" t="n">
        <v>8</v>
      </c>
      <c r="G1656" s="19" t="n">
        <v>2.55</v>
      </c>
      <c r="H1656" s="19" t="n">
        <v>1.42</v>
      </c>
      <c r="I1656" s="19" t="n">
        <f aca="false">ROUND(F1656*G1656,2)</f>
        <v>20.4</v>
      </c>
      <c r="J1656" s="19" t="n">
        <f aca="false">ROUND(F1656*H1656,2)</f>
        <v>11.36</v>
      </c>
      <c r="K1656" s="19" t="n">
        <f aca="false">INDEX(Pricebook!$L$2:$L$1401,MATCH(D1656,Pricebook!$A$2:$A$1401,0))</f>
        <v>2.75</v>
      </c>
      <c r="L1656" s="19" t="n">
        <f aca="false">ROUND(F1656*K1656,2)</f>
        <v>22</v>
      </c>
      <c r="M1656" s="24" t="n">
        <f aca="false">DATE(YEAR(C1656),MONTH(C1656),1)</f>
        <v>46113</v>
      </c>
    </row>
    <row r="1657" customFormat="false" ht="15" hidden="false" customHeight="false" outlineLevel="0" collapsed="false">
      <c r="A1657" s="21" t="s">
        <v>3260</v>
      </c>
      <c r="B1657" s="21" t="s">
        <v>3261</v>
      </c>
      <c r="C1657" s="23" t="n">
        <v>46138</v>
      </c>
      <c r="D1657" s="21" t="s">
        <v>2846</v>
      </c>
      <c r="E1657" s="21" t="s">
        <v>2748</v>
      </c>
      <c r="F1657" s="12" t="n">
        <v>2</v>
      </c>
      <c r="G1657" s="19" t="n">
        <v>20</v>
      </c>
      <c r="H1657" s="19" t="n">
        <v>11.29</v>
      </c>
      <c r="I1657" s="19" t="n">
        <f aca="false">ROUND(F1657*G1657,2)</f>
        <v>40</v>
      </c>
      <c r="J1657" s="19" t="n">
        <f aca="false">ROUND(F1657*H1657,2)</f>
        <v>22.58</v>
      </c>
      <c r="K1657" s="19" t="n">
        <f aca="false">INDEX(Pricebook!$L$2:$L$1401,MATCH(D1657,Pricebook!$A$2:$A$1401,0))</f>
        <v>21.8</v>
      </c>
      <c r="L1657" s="19" t="n">
        <f aca="false">ROUND(F1657*K1657,2)</f>
        <v>43.6</v>
      </c>
      <c r="M1657" s="24" t="n">
        <f aca="false">DATE(YEAR(C1657),MONTH(C1657),1)</f>
        <v>46113</v>
      </c>
    </row>
    <row r="1658" customFormat="false" ht="15" hidden="false" customHeight="false" outlineLevel="0" collapsed="false">
      <c r="A1658" s="21" t="s">
        <v>3260</v>
      </c>
      <c r="B1658" s="21" t="s">
        <v>3261</v>
      </c>
      <c r="C1658" s="23" t="n">
        <v>46138</v>
      </c>
      <c r="D1658" s="21" t="s">
        <v>2828</v>
      </c>
      <c r="E1658" s="21" t="s">
        <v>2748</v>
      </c>
      <c r="F1658" s="12" t="n">
        <v>8</v>
      </c>
      <c r="G1658" s="19" t="n">
        <v>8.35</v>
      </c>
      <c r="H1658" s="19" t="n">
        <v>4.77</v>
      </c>
      <c r="I1658" s="19" t="n">
        <f aca="false">ROUND(F1658*G1658,2)</f>
        <v>66.8</v>
      </c>
      <c r="J1658" s="19" t="n">
        <f aca="false">ROUND(F1658*H1658,2)</f>
        <v>38.16</v>
      </c>
      <c r="K1658" s="19" t="n">
        <f aca="false">INDEX(Pricebook!$L$2:$L$1401,MATCH(D1658,Pricebook!$A$2:$A$1401,0))</f>
        <v>9.2</v>
      </c>
      <c r="L1658" s="19" t="n">
        <f aca="false">ROUND(F1658*K1658,2)</f>
        <v>73.6</v>
      </c>
      <c r="M1658" s="24" t="n">
        <f aca="false">DATE(YEAR(C1658),MONTH(C1658),1)</f>
        <v>46113</v>
      </c>
    </row>
    <row r="1659" customFormat="false" ht="15" hidden="false" customHeight="false" outlineLevel="0" collapsed="false">
      <c r="A1659" s="21" t="s">
        <v>3260</v>
      </c>
      <c r="B1659" s="21" t="s">
        <v>3261</v>
      </c>
      <c r="C1659" s="23" t="n">
        <v>46138</v>
      </c>
      <c r="D1659" s="21" t="s">
        <v>2483</v>
      </c>
      <c r="E1659" s="21" t="s">
        <v>2466</v>
      </c>
      <c r="F1659" s="12" t="n">
        <v>1</v>
      </c>
      <c r="G1659" s="19" t="n">
        <v>220.5</v>
      </c>
      <c r="H1659" s="19" t="n">
        <v>133.17</v>
      </c>
      <c r="I1659" s="19" t="n">
        <f aca="false">ROUND(F1659*G1659,2)</f>
        <v>220.5</v>
      </c>
      <c r="J1659" s="19" t="n">
        <f aca="false">ROUND(F1659*H1659,2)</f>
        <v>133.17</v>
      </c>
      <c r="K1659" s="19" t="n">
        <f aca="false">INDEX(Pricebook!$L$2:$L$1401,MATCH(D1659,Pricebook!$A$2:$A$1401,0))</f>
        <v>227.55</v>
      </c>
      <c r="L1659" s="19" t="n">
        <f aca="false">ROUND(F1659*K1659,2)</f>
        <v>227.55</v>
      </c>
      <c r="M1659" s="24" t="n">
        <f aca="false">DATE(YEAR(C1659),MONTH(C1659),1)</f>
        <v>46113</v>
      </c>
    </row>
    <row r="1660" customFormat="false" ht="15" hidden="false" customHeight="false" outlineLevel="0" collapsed="false">
      <c r="A1660" s="21" t="s">
        <v>3260</v>
      </c>
      <c r="B1660" s="21" t="s">
        <v>3261</v>
      </c>
      <c r="C1660" s="23" t="n">
        <v>46138</v>
      </c>
      <c r="D1660" s="21" t="s">
        <v>757</v>
      </c>
      <c r="E1660" s="21" t="s">
        <v>366</v>
      </c>
      <c r="F1660" s="12" t="n">
        <v>6</v>
      </c>
      <c r="G1660" s="19" t="n">
        <v>11.7</v>
      </c>
      <c r="H1660" s="19" t="n">
        <v>8.05</v>
      </c>
      <c r="I1660" s="19" t="n">
        <f aca="false">ROUND(F1660*G1660,2)</f>
        <v>70.2</v>
      </c>
      <c r="J1660" s="19" t="n">
        <f aca="false">ROUND(F1660*H1660,2)</f>
        <v>48.3</v>
      </c>
      <c r="K1660" s="19" t="n">
        <f aca="false">INDEX(Pricebook!$L$2:$L$1401,MATCH(D1660,Pricebook!$A$2:$A$1401,0))</f>
        <v>12.65</v>
      </c>
      <c r="L1660" s="19" t="n">
        <f aca="false">ROUND(F1660*K1660,2)</f>
        <v>75.9</v>
      </c>
      <c r="M1660" s="24" t="n">
        <f aca="false">DATE(YEAR(C1660),MONTH(C1660),1)</f>
        <v>46113</v>
      </c>
    </row>
    <row r="1661" customFormat="false" ht="15" hidden="false" customHeight="false" outlineLevel="0" collapsed="false">
      <c r="A1661" s="21" t="s">
        <v>3260</v>
      </c>
      <c r="B1661" s="21" t="s">
        <v>3261</v>
      </c>
      <c r="C1661" s="23" t="n">
        <v>46138</v>
      </c>
      <c r="D1661" s="21" t="s">
        <v>809</v>
      </c>
      <c r="E1661" s="21" t="s">
        <v>366</v>
      </c>
      <c r="F1661" s="12" t="n">
        <v>2</v>
      </c>
      <c r="G1661" s="19" t="n">
        <v>120.55</v>
      </c>
      <c r="H1661" s="19" t="n">
        <v>82.63</v>
      </c>
      <c r="I1661" s="19" t="n">
        <f aca="false">ROUND(F1661*G1661,2)</f>
        <v>241.1</v>
      </c>
      <c r="J1661" s="19" t="n">
        <f aca="false">ROUND(F1661*H1661,2)</f>
        <v>165.26</v>
      </c>
      <c r="K1661" s="19" t="n">
        <f aca="false">INDEX(Pricebook!$L$2:$L$1401,MATCH(D1661,Pricebook!$A$2:$A$1401,0))</f>
        <v>129.6</v>
      </c>
      <c r="L1661" s="19" t="n">
        <f aca="false">ROUND(F1661*K1661,2)</f>
        <v>259.2</v>
      </c>
      <c r="M1661" s="24" t="n">
        <f aca="false">DATE(YEAR(C1661),MONTH(C1661),1)</f>
        <v>46113</v>
      </c>
    </row>
    <row r="1662" customFormat="false" ht="15" hidden="false" customHeight="false" outlineLevel="0" collapsed="false">
      <c r="A1662" s="21" t="s">
        <v>3260</v>
      </c>
      <c r="B1662" s="21" t="s">
        <v>3261</v>
      </c>
      <c r="C1662" s="23" t="n">
        <v>46138</v>
      </c>
      <c r="D1662" s="21" t="s">
        <v>515</v>
      </c>
      <c r="E1662" s="21" t="s">
        <v>366</v>
      </c>
      <c r="F1662" s="12" t="n">
        <v>2</v>
      </c>
      <c r="G1662" s="19" t="n">
        <v>24.05</v>
      </c>
      <c r="H1662" s="19" t="n">
        <v>16.59</v>
      </c>
      <c r="I1662" s="19" t="n">
        <f aca="false">ROUND(F1662*G1662,2)</f>
        <v>48.1</v>
      </c>
      <c r="J1662" s="19" t="n">
        <f aca="false">ROUND(F1662*H1662,2)</f>
        <v>33.18</v>
      </c>
      <c r="K1662" s="19" t="n">
        <f aca="false">INDEX(Pricebook!$L$2:$L$1401,MATCH(D1662,Pricebook!$A$2:$A$1401,0))</f>
        <v>26.05</v>
      </c>
      <c r="L1662" s="19" t="n">
        <f aca="false">ROUND(F1662*K1662,2)</f>
        <v>52.1</v>
      </c>
      <c r="M1662" s="24" t="n">
        <f aca="false">DATE(YEAR(C1662),MONTH(C1662),1)</f>
        <v>46113</v>
      </c>
    </row>
    <row r="1663" customFormat="false" ht="15" hidden="false" customHeight="false" outlineLevel="0" collapsed="false">
      <c r="A1663" s="21" t="s">
        <v>3260</v>
      </c>
      <c r="B1663" s="21" t="s">
        <v>3261</v>
      </c>
      <c r="C1663" s="23" t="n">
        <v>46138</v>
      </c>
      <c r="D1663" s="21" t="s">
        <v>463</v>
      </c>
      <c r="E1663" s="21" t="s">
        <v>366</v>
      </c>
      <c r="F1663" s="12" t="n">
        <v>5</v>
      </c>
      <c r="G1663" s="19" t="n">
        <v>10.5</v>
      </c>
      <c r="H1663" s="19" t="n">
        <v>7.18</v>
      </c>
      <c r="I1663" s="19" t="n">
        <f aca="false">ROUND(F1663*G1663,2)</f>
        <v>52.5</v>
      </c>
      <c r="J1663" s="19" t="n">
        <f aca="false">ROUND(F1663*H1663,2)</f>
        <v>35.9</v>
      </c>
      <c r="K1663" s="19" t="n">
        <f aca="false">INDEX(Pricebook!$L$2:$L$1401,MATCH(D1663,Pricebook!$A$2:$A$1401,0))</f>
        <v>11.3</v>
      </c>
      <c r="L1663" s="19" t="n">
        <f aca="false">ROUND(F1663*K1663,2)</f>
        <v>56.5</v>
      </c>
      <c r="M1663" s="24" t="n">
        <f aca="false">DATE(YEAR(C1663),MONTH(C1663),1)</f>
        <v>46113</v>
      </c>
    </row>
    <row r="1664" customFormat="false" ht="15" hidden="false" customHeight="false" outlineLevel="0" collapsed="false">
      <c r="A1664" s="21" t="s">
        <v>3260</v>
      </c>
      <c r="B1664" s="21" t="s">
        <v>3261</v>
      </c>
      <c r="C1664" s="23" t="n">
        <v>46138</v>
      </c>
      <c r="D1664" s="21" t="s">
        <v>2493</v>
      </c>
      <c r="E1664" s="21" t="s">
        <v>2466</v>
      </c>
      <c r="F1664" s="12" t="n">
        <v>2</v>
      </c>
      <c r="G1664" s="19" t="n">
        <v>180</v>
      </c>
      <c r="H1664" s="19" t="n">
        <v>108.77</v>
      </c>
      <c r="I1664" s="19" t="n">
        <f aca="false">ROUND(F1664*G1664,2)</f>
        <v>360</v>
      </c>
      <c r="J1664" s="19" t="n">
        <f aca="false">ROUND(F1664*H1664,2)</f>
        <v>217.54</v>
      </c>
      <c r="K1664" s="19" t="n">
        <f aca="false">INDEX(Pricebook!$L$2:$L$1401,MATCH(D1664,Pricebook!$A$2:$A$1401,0))</f>
        <v>185.85</v>
      </c>
      <c r="L1664" s="19" t="n">
        <f aca="false">ROUND(F1664*K1664,2)</f>
        <v>371.7</v>
      </c>
      <c r="M1664" s="24" t="n">
        <f aca="false">DATE(YEAR(C1664),MONTH(C1664),1)</f>
        <v>46113</v>
      </c>
    </row>
    <row r="1665" customFormat="false" ht="15" hidden="false" customHeight="false" outlineLevel="0" collapsed="false">
      <c r="A1665" s="21" t="s">
        <v>3260</v>
      </c>
      <c r="B1665" s="21" t="s">
        <v>3261</v>
      </c>
      <c r="C1665" s="23" t="n">
        <v>46138</v>
      </c>
      <c r="D1665" s="21" t="s">
        <v>2898</v>
      </c>
      <c r="E1665" s="21" t="s">
        <v>2748</v>
      </c>
      <c r="F1665" s="12" t="n">
        <v>1</v>
      </c>
      <c r="G1665" s="19" t="n">
        <v>11.1</v>
      </c>
      <c r="H1665" s="19" t="n">
        <v>6.25</v>
      </c>
      <c r="I1665" s="19" t="n">
        <f aca="false">ROUND(F1665*G1665,2)</f>
        <v>11.1</v>
      </c>
      <c r="J1665" s="19" t="n">
        <f aca="false">ROUND(F1665*H1665,2)</f>
        <v>6.25</v>
      </c>
      <c r="K1665" s="19" t="n">
        <f aca="false">INDEX(Pricebook!$L$2:$L$1401,MATCH(D1665,Pricebook!$A$2:$A$1401,0))</f>
        <v>12.1</v>
      </c>
      <c r="L1665" s="19" t="n">
        <f aca="false">ROUND(F1665*K1665,2)</f>
        <v>12.1</v>
      </c>
      <c r="M1665" s="24" t="n">
        <f aca="false">DATE(YEAR(C1665),MONTH(C1665),1)</f>
        <v>46113</v>
      </c>
    </row>
    <row r="1666" customFormat="false" ht="15" hidden="false" customHeight="false" outlineLevel="0" collapsed="false">
      <c r="A1666" s="21" t="s">
        <v>3260</v>
      </c>
      <c r="B1666" s="21" t="s">
        <v>3261</v>
      </c>
      <c r="C1666" s="23" t="n">
        <v>46138</v>
      </c>
      <c r="D1666" s="21" t="s">
        <v>2880</v>
      </c>
      <c r="E1666" s="21" t="s">
        <v>2748</v>
      </c>
      <c r="F1666" s="12" t="n">
        <v>4</v>
      </c>
      <c r="G1666" s="19" t="n">
        <v>18.4</v>
      </c>
      <c r="H1666" s="19" t="n">
        <v>10.35</v>
      </c>
      <c r="I1666" s="19" t="n">
        <f aca="false">ROUND(F1666*G1666,2)</f>
        <v>73.6</v>
      </c>
      <c r="J1666" s="19" t="n">
        <f aca="false">ROUND(F1666*H1666,2)</f>
        <v>41.4</v>
      </c>
      <c r="K1666" s="19" t="n">
        <f aca="false">INDEX(Pricebook!$L$2:$L$1401,MATCH(D1666,Pricebook!$A$2:$A$1401,0))</f>
        <v>20</v>
      </c>
      <c r="L1666" s="19" t="n">
        <f aca="false">ROUND(F1666*K1666,2)</f>
        <v>80</v>
      </c>
      <c r="M1666" s="24" t="n">
        <f aca="false">DATE(YEAR(C1666),MONTH(C1666),1)</f>
        <v>46113</v>
      </c>
    </row>
    <row r="1667" customFormat="false" ht="15" hidden="false" customHeight="false" outlineLevel="0" collapsed="false">
      <c r="A1667" s="21" t="s">
        <v>3260</v>
      </c>
      <c r="B1667" s="21" t="s">
        <v>3261</v>
      </c>
      <c r="C1667" s="23" t="n">
        <v>46138</v>
      </c>
      <c r="D1667" s="21" t="s">
        <v>2523</v>
      </c>
      <c r="E1667" s="21" t="s">
        <v>2466</v>
      </c>
      <c r="F1667" s="12" t="n">
        <v>1</v>
      </c>
      <c r="G1667" s="19" t="n">
        <v>138.85</v>
      </c>
      <c r="H1667" s="19" t="n">
        <v>85</v>
      </c>
      <c r="I1667" s="19" t="n">
        <f aca="false">ROUND(F1667*G1667,2)</f>
        <v>138.85</v>
      </c>
      <c r="J1667" s="19" t="n">
        <f aca="false">ROUND(F1667*H1667,2)</f>
        <v>85</v>
      </c>
      <c r="K1667" s="19" t="n">
        <f aca="false">INDEX(Pricebook!$L$2:$L$1401,MATCH(D1667,Pricebook!$A$2:$A$1401,0))</f>
        <v>145.25</v>
      </c>
      <c r="L1667" s="19" t="n">
        <f aca="false">ROUND(F1667*K1667,2)</f>
        <v>145.25</v>
      </c>
      <c r="M1667" s="24" t="n">
        <f aca="false">DATE(YEAR(C1667),MONTH(C1667),1)</f>
        <v>46113</v>
      </c>
    </row>
    <row r="1668" customFormat="false" ht="15" hidden="false" customHeight="false" outlineLevel="0" collapsed="false">
      <c r="A1668" s="21" t="s">
        <v>3260</v>
      </c>
      <c r="B1668" s="21" t="s">
        <v>3261</v>
      </c>
      <c r="C1668" s="23" t="n">
        <v>46138</v>
      </c>
      <c r="D1668" s="21" t="s">
        <v>851</v>
      </c>
      <c r="E1668" s="21" t="s">
        <v>366</v>
      </c>
      <c r="F1668" s="12" t="n">
        <v>1</v>
      </c>
      <c r="G1668" s="19" t="n">
        <v>46.3</v>
      </c>
      <c r="H1668" s="19" t="n">
        <v>31.6</v>
      </c>
      <c r="I1668" s="19" t="n">
        <f aca="false">ROUND(F1668*G1668,2)</f>
        <v>46.3</v>
      </c>
      <c r="J1668" s="19" t="n">
        <f aca="false">ROUND(F1668*H1668,2)</f>
        <v>31.6</v>
      </c>
      <c r="K1668" s="19" t="n">
        <f aca="false">INDEX(Pricebook!$L$2:$L$1401,MATCH(D1668,Pricebook!$A$2:$A$1401,0))</f>
        <v>49.6</v>
      </c>
      <c r="L1668" s="19" t="n">
        <f aca="false">ROUND(F1668*K1668,2)</f>
        <v>49.6</v>
      </c>
      <c r="M1668" s="24" t="n">
        <f aca="false">DATE(YEAR(C1668),MONTH(C1668),1)</f>
        <v>46113</v>
      </c>
    </row>
    <row r="1669" customFormat="false" ht="15" hidden="false" customHeight="false" outlineLevel="0" collapsed="false">
      <c r="A1669" s="21" t="s">
        <v>3260</v>
      </c>
      <c r="B1669" s="21" t="s">
        <v>3261</v>
      </c>
      <c r="C1669" s="23" t="n">
        <v>46138</v>
      </c>
      <c r="D1669" s="21" t="s">
        <v>843</v>
      </c>
      <c r="E1669" s="21" t="s">
        <v>366</v>
      </c>
      <c r="F1669" s="12" t="n">
        <v>1</v>
      </c>
      <c r="G1669" s="19" t="n">
        <v>299.65</v>
      </c>
      <c r="H1669" s="19" t="n">
        <v>217.89</v>
      </c>
      <c r="I1669" s="19" t="n">
        <f aca="false">ROUND(F1669*G1669,2)</f>
        <v>299.65</v>
      </c>
      <c r="J1669" s="19" t="n">
        <f aca="false">ROUND(F1669*H1669,2)</f>
        <v>217.89</v>
      </c>
      <c r="K1669" s="19" t="n">
        <f aca="false">INDEX(Pricebook!$L$2:$L$1401,MATCH(D1669,Pricebook!$A$2:$A$1401,0))</f>
        <v>322.45</v>
      </c>
      <c r="L1669" s="19" t="n">
        <f aca="false">ROUND(F1669*K1669,2)</f>
        <v>322.45</v>
      </c>
      <c r="M1669" s="24" t="n">
        <f aca="false">DATE(YEAR(C1669),MONTH(C1669),1)</f>
        <v>46113</v>
      </c>
    </row>
    <row r="1670" customFormat="false" ht="15" hidden="false" customHeight="false" outlineLevel="0" collapsed="false">
      <c r="A1670" s="21" t="s">
        <v>3262</v>
      </c>
      <c r="B1670" s="21" t="s">
        <v>3056</v>
      </c>
      <c r="C1670" s="23" t="n">
        <v>46138</v>
      </c>
      <c r="D1670" s="21" t="s">
        <v>1895</v>
      </c>
      <c r="E1670" s="21" t="s">
        <v>1452</v>
      </c>
      <c r="F1670" s="12" t="n">
        <v>9</v>
      </c>
      <c r="G1670" s="19" t="n">
        <v>40.95</v>
      </c>
      <c r="H1670" s="19" t="n">
        <v>24.89</v>
      </c>
      <c r="I1670" s="19" t="n">
        <f aca="false">ROUND(F1670*G1670,2)</f>
        <v>368.55</v>
      </c>
      <c r="J1670" s="19" t="n">
        <f aca="false">ROUND(F1670*H1670,2)</f>
        <v>224.01</v>
      </c>
      <c r="K1670" s="19" t="n">
        <f aca="false">INDEX(Pricebook!$L$2:$L$1401,MATCH(D1670,Pricebook!$A$2:$A$1401,0))</f>
        <v>42.35</v>
      </c>
      <c r="L1670" s="19" t="n">
        <f aca="false">ROUND(F1670*K1670,2)</f>
        <v>381.15</v>
      </c>
      <c r="M1670" s="24" t="n">
        <f aca="false">DATE(YEAR(C1670),MONTH(C1670),1)</f>
        <v>46113</v>
      </c>
    </row>
    <row r="1671" customFormat="false" ht="15" hidden="false" customHeight="false" outlineLevel="0" collapsed="false">
      <c r="A1671" s="21" t="s">
        <v>3262</v>
      </c>
      <c r="B1671" s="21" t="s">
        <v>3056</v>
      </c>
      <c r="C1671" s="23" t="n">
        <v>46138</v>
      </c>
      <c r="D1671" s="21" t="s">
        <v>2412</v>
      </c>
      <c r="E1671" s="21" t="s">
        <v>2202</v>
      </c>
      <c r="F1671" s="12" t="n">
        <v>14</v>
      </c>
      <c r="G1671" s="19" t="n">
        <v>10.35</v>
      </c>
      <c r="H1671" s="19" t="n">
        <v>6.07</v>
      </c>
      <c r="I1671" s="19" t="n">
        <f aca="false">ROUND(F1671*G1671,2)</f>
        <v>144.9</v>
      </c>
      <c r="J1671" s="19" t="n">
        <f aca="false">ROUND(F1671*H1671,2)</f>
        <v>84.98</v>
      </c>
      <c r="K1671" s="19" t="n">
        <f aca="false">INDEX(Pricebook!$L$2:$L$1401,MATCH(D1671,Pricebook!$A$2:$A$1401,0))</f>
        <v>10.95</v>
      </c>
      <c r="L1671" s="19" t="n">
        <f aca="false">ROUND(F1671*K1671,2)</f>
        <v>153.3</v>
      </c>
      <c r="M1671" s="24" t="n">
        <f aca="false">DATE(YEAR(C1671),MONTH(C1671),1)</f>
        <v>46113</v>
      </c>
    </row>
    <row r="1672" customFormat="false" ht="15" hidden="false" customHeight="false" outlineLevel="0" collapsed="false">
      <c r="A1672" s="21" t="s">
        <v>3262</v>
      </c>
      <c r="B1672" s="21" t="s">
        <v>3056</v>
      </c>
      <c r="C1672" s="23" t="n">
        <v>46138</v>
      </c>
      <c r="D1672" s="21" t="s">
        <v>1909</v>
      </c>
      <c r="E1672" s="21" t="s">
        <v>1452</v>
      </c>
      <c r="F1672" s="12" t="n">
        <v>1</v>
      </c>
      <c r="G1672" s="19" t="n">
        <v>39</v>
      </c>
      <c r="H1672" s="19" t="n">
        <v>23.59</v>
      </c>
      <c r="I1672" s="19" t="n">
        <f aca="false">ROUND(F1672*G1672,2)</f>
        <v>39</v>
      </c>
      <c r="J1672" s="19" t="n">
        <f aca="false">ROUND(F1672*H1672,2)</f>
        <v>23.59</v>
      </c>
      <c r="K1672" s="19" t="n">
        <f aca="false">INDEX(Pricebook!$L$2:$L$1401,MATCH(D1672,Pricebook!$A$2:$A$1401,0))</f>
        <v>40.1</v>
      </c>
      <c r="L1672" s="19" t="n">
        <f aca="false">ROUND(F1672*K1672,2)</f>
        <v>40.1</v>
      </c>
      <c r="M1672" s="24" t="n">
        <f aca="false">DATE(YEAR(C1672),MONTH(C1672),1)</f>
        <v>46113</v>
      </c>
    </row>
    <row r="1673" customFormat="false" ht="15" hidden="false" customHeight="false" outlineLevel="0" collapsed="false">
      <c r="A1673" s="21" t="s">
        <v>3262</v>
      </c>
      <c r="B1673" s="21" t="s">
        <v>3056</v>
      </c>
      <c r="C1673" s="23" t="n">
        <v>46138</v>
      </c>
      <c r="D1673" s="21" t="s">
        <v>613</v>
      </c>
      <c r="E1673" s="21" t="s">
        <v>366</v>
      </c>
      <c r="F1673" s="12" t="n">
        <v>4</v>
      </c>
      <c r="G1673" s="19" t="n">
        <v>10.45</v>
      </c>
      <c r="H1673" s="19" t="n">
        <v>8.01</v>
      </c>
      <c r="I1673" s="19" t="n">
        <f aca="false">ROUND(F1673*G1673,2)</f>
        <v>41.8</v>
      </c>
      <c r="J1673" s="19" t="n">
        <f aca="false">ROUND(F1673*H1673,2)</f>
        <v>32.04</v>
      </c>
      <c r="K1673" s="19" t="n">
        <f aca="false">INDEX(Pricebook!$L$2:$L$1401,MATCH(D1673,Pricebook!$A$2:$A$1401,0))</f>
        <v>11.25</v>
      </c>
      <c r="L1673" s="19" t="n">
        <f aca="false">ROUND(F1673*K1673,2)</f>
        <v>45</v>
      </c>
      <c r="M1673" s="24" t="n">
        <f aca="false">DATE(YEAR(C1673),MONTH(C1673),1)</f>
        <v>46113</v>
      </c>
    </row>
    <row r="1674" customFormat="false" ht="15" hidden="false" customHeight="false" outlineLevel="0" collapsed="false">
      <c r="A1674" s="21" t="s">
        <v>3262</v>
      </c>
      <c r="B1674" s="21" t="s">
        <v>3056</v>
      </c>
      <c r="C1674" s="23" t="n">
        <v>46138</v>
      </c>
      <c r="D1674" s="21" t="s">
        <v>1652</v>
      </c>
      <c r="E1674" s="21" t="s">
        <v>1452</v>
      </c>
      <c r="F1674" s="12" t="n">
        <v>6</v>
      </c>
      <c r="G1674" s="19" t="n">
        <v>23.35</v>
      </c>
      <c r="H1674" s="19" t="n">
        <v>14.07</v>
      </c>
      <c r="I1674" s="19" t="n">
        <f aca="false">ROUND(F1674*G1674,2)</f>
        <v>140.1</v>
      </c>
      <c r="J1674" s="19" t="n">
        <f aca="false">ROUND(F1674*H1674,2)</f>
        <v>84.42</v>
      </c>
      <c r="K1674" s="19" t="n">
        <f aca="false">INDEX(Pricebook!$L$2:$L$1401,MATCH(D1674,Pricebook!$A$2:$A$1401,0))</f>
        <v>23.95</v>
      </c>
      <c r="L1674" s="19" t="n">
        <f aca="false">ROUND(F1674*K1674,2)</f>
        <v>143.7</v>
      </c>
      <c r="M1674" s="24" t="n">
        <f aca="false">DATE(YEAR(C1674),MONTH(C1674),1)</f>
        <v>46113</v>
      </c>
    </row>
    <row r="1675" customFormat="false" ht="15" hidden="false" customHeight="false" outlineLevel="0" collapsed="false">
      <c r="A1675" s="21" t="s">
        <v>3262</v>
      </c>
      <c r="B1675" s="21" t="s">
        <v>3056</v>
      </c>
      <c r="C1675" s="23" t="n">
        <v>46138</v>
      </c>
      <c r="D1675" s="21" t="s">
        <v>1837</v>
      </c>
      <c r="E1675" s="21" t="s">
        <v>1452</v>
      </c>
      <c r="F1675" s="12" t="n">
        <v>3</v>
      </c>
      <c r="G1675" s="19" t="n">
        <v>158.7</v>
      </c>
      <c r="H1675" s="19" t="n">
        <v>96.19</v>
      </c>
      <c r="I1675" s="19" t="n">
        <f aca="false">ROUND(F1675*G1675,2)</f>
        <v>476.1</v>
      </c>
      <c r="J1675" s="19" t="n">
        <f aca="false">ROUND(F1675*H1675,2)</f>
        <v>288.57</v>
      </c>
      <c r="K1675" s="19" t="n">
        <f aca="false">INDEX(Pricebook!$L$2:$L$1401,MATCH(D1675,Pricebook!$A$2:$A$1401,0))</f>
        <v>163.55</v>
      </c>
      <c r="L1675" s="19" t="n">
        <f aca="false">ROUND(F1675*K1675,2)</f>
        <v>490.65</v>
      </c>
      <c r="M1675" s="24" t="n">
        <f aca="false">DATE(YEAR(C1675),MONTH(C1675),1)</f>
        <v>46113</v>
      </c>
    </row>
    <row r="1676" customFormat="false" ht="15" hidden="false" customHeight="false" outlineLevel="0" collapsed="false">
      <c r="A1676" s="21" t="s">
        <v>3262</v>
      </c>
      <c r="B1676" s="21" t="s">
        <v>3056</v>
      </c>
      <c r="C1676" s="23" t="n">
        <v>46138</v>
      </c>
      <c r="D1676" s="21" t="s">
        <v>2406</v>
      </c>
      <c r="E1676" s="21" t="s">
        <v>2202</v>
      </c>
      <c r="F1676" s="12" t="n">
        <v>13</v>
      </c>
      <c r="G1676" s="19" t="n">
        <v>9.1</v>
      </c>
      <c r="H1676" s="19" t="n">
        <v>5.43</v>
      </c>
      <c r="I1676" s="19" t="n">
        <f aca="false">ROUND(F1676*G1676,2)</f>
        <v>118.3</v>
      </c>
      <c r="J1676" s="19" t="n">
        <f aca="false">ROUND(F1676*H1676,2)</f>
        <v>70.59</v>
      </c>
      <c r="K1676" s="19" t="n">
        <f aca="false">INDEX(Pricebook!$L$2:$L$1401,MATCH(D1676,Pricebook!$A$2:$A$1401,0))</f>
        <v>9.8</v>
      </c>
      <c r="L1676" s="19" t="n">
        <f aca="false">ROUND(F1676*K1676,2)</f>
        <v>127.4</v>
      </c>
      <c r="M1676" s="24" t="n">
        <f aca="false">DATE(YEAR(C1676),MONTH(C1676),1)</f>
        <v>46113</v>
      </c>
    </row>
    <row r="1677" customFormat="false" ht="15" hidden="false" customHeight="false" outlineLevel="0" collapsed="false">
      <c r="A1677" s="21" t="s">
        <v>3262</v>
      </c>
      <c r="B1677" s="21" t="s">
        <v>3056</v>
      </c>
      <c r="C1677" s="23" t="n">
        <v>46138</v>
      </c>
      <c r="D1677" s="21" t="s">
        <v>2214</v>
      </c>
      <c r="E1677" s="21" t="s">
        <v>2202</v>
      </c>
      <c r="F1677" s="12" t="n">
        <v>4</v>
      </c>
      <c r="G1677" s="19" t="n">
        <v>60.55</v>
      </c>
      <c r="H1677" s="19" t="n">
        <v>35.71</v>
      </c>
      <c r="I1677" s="19" t="n">
        <f aca="false">ROUND(F1677*G1677,2)</f>
        <v>242.2</v>
      </c>
      <c r="J1677" s="19" t="n">
        <f aca="false">ROUND(F1677*H1677,2)</f>
        <v>142.84</v>
      </c>
      <c r="K1677" s="19" t="n">
        <f aca="false">INDEX(Pricebook!$L$2:$L$1401,MATCH(D1677,Pricebook!$A$2:$A$1401,0))</f>
        <v>64.4</v>
      </c>
      <c r="L1677" s="19" t="n">
        <f aca="false">ROUND(F1677*K1677,2)</f>
        <v>257.6</v>
      </c>
      <c r="M1677" s="24" t="n">
        <f aca="false">DATE(YEAR(C1677),MONTH(C1677),1)</f>
        <v>46113</v>
      </c>
    </row>
    <row r="1678" customFormat="false" ht="15" hidden="false" customHeight="false" outlineLevel="0" collapsed="false">
      <c r="A1678" s="21" t="s">
        <v>3262</v>
      </c>
      <c r="B1678" s="21" t="s">
        <v>3056</v>
      </c>
      <c r="C1678" s="23" t="n">
        <v>46138</v>
      </c>
      <c r="D1678" s="21" t="s">
        <v>2301</v>
      </c>
      <c r="E1678" s="21" t="s">
        <v>2202</v>
      </c>
      <c r="F1678" s="12" t="n">
        <v>2</v>
      </c>
      <c r="G1678" s="19" t="n">
        <v>38.15</v>
      </c>
      <c r="H1678" s="19" t="n">
        <v>22.36</v>
      </c>
      <c r="I1678" s="19" t="n">
        <f aca="false">ROUND(F1678*G1678,2)</f>
        <v>76.3</v>
      </c>
      <c r="J1678" s="19" t="n">
        <f aca="false">ROUND(F1678*H1678,2)</f>
        <v>44.72</v>
      </c>
      <c r="K1678" s="19" t="n">
        <f aca="false">INDEX(Pricebook!$L$2:$L$1401,MATCH(D1678,Pricebook!$A$2:$A$1401,0))</f>
        <v>40.3</v>
      </c>
      <c r="L1678" s="19" t="n">
        <f aca="false">ROUND(F1678*K1678,2)</f>
        <v>80.6</v>
      </c>
      <c r="M1678" s="24" t="n">
        <f aca="false">DATE(YEAR(C1678),MONTH(C1678),1)</f>
        <v>46113</v>
      </c>
    </row>
    <row r="1679" customFormat="false" ht="15" hidden="false" customHeight="false" outlineLevel="0" collapsed="false">
      <c r="A1679" s="21" t="s">
        <v>3262</v>
      </c>
      <c r="B1679" s="21" t="s">
        <v>3056</v>
      </c>
      <c r="C1679" s="23" t="n">
        <v>46138</v>
      </c>
      <c r="D1679" s="21" t="s">
        <v>386</v>
      </c>
      <c r="E1679" s="21" t="s">
        <v>366</v>
      </c>
      <c r="F1679" s="12" t="n">
        <v>4</v>
      </c>
      <c r="G1679" s="19" t="n">
        <v>6.6</v>
      </c>
      <c r="H1679" s="19" t="n">
        <v>4.58</v>
      </c>
      <c r="I1679" s="19" t="n">
        <f aca="false">ROUND(F1679*G1679,2)</f>
        <v>26.4</v>
      </c>
      <c r="J1679" s="19" t="n">
        <f aca="false">ROUND(F1679*H1679,2)</f>
        <v>18.32</v>
      </c>
      <c r="K1679" s="19" t="n">
        <f aca="false">INDEX(Pricebook!$L$2:$L$1401,MATCH(D1679,Pricebook!$A$2:$A$1401,0))</f>
        <v>7.2</v>
      </c>
      <c r="L1679" s="19" t="n">
        <f aca="false">ROUND(F1679*K1679,2)</f>
        <v>28.8</v>
      </c>
      <c r="M1679" s="24" t="n">
        <f aca="false">DATE(YEAR(C1679),MONTH(C1679),1)</f>
        <v>46113</v>
      </c>
    </row>
    <row r="1680" customFormat="false" ht="15" hidden="false" customHeight="false" outlineLevel="0" collapsed="false">
      <c r="A1680" s="21" t="s">
        <v>3262</v>
      </c>
      <c r="B1680" s="21" t="s">
        <v>3056</v>
      </c>
      <c r="C1680" s="23" t="n">
        <v>46138</v>
      </c>
      <c r="D1680" s="21" t="s">
        <v>2400</v>
      </c>
      <c r="E1680" s="21" t="s">
        <v>2202</v>
      </c>
      <c r="F1680" s="12" t="n">
        <v>3</v>
      </c>
      <c r="G1680" s="19" t="n">
        <v>5.85</v>
      </c>
      <c r="H1680" s="19" t="n">
        <v>3.68</v>
      </c>
      <c r="I1680" s="19" t="n">
        <f aca="false">ROUND(F1680*G1680,2)</f>
        <v>17.55</v>
      </c>
      <c r="J1680" s="19" t="n">
        <f aca="false">ROUND(F1680*H1680,2)</f>
        <v>11.04</v>
      </c>
      <c r="K1680" s="19" t="n">
        <f aca="false">INDEX(Pricebook!$L$2:$L$1401,MATCH(D1680,Pricebook!$A$2:$A$1401,0))</f>
        <v>6.25</v>
      </c>
      <c r="L1680" s="19" t="n">
        <f aca="false">ROUND(F1680*K1680,2)</f>
        <v>18.75</v>
      </c>
      <c r="M1680" s="24" t="n">
        <f aca="false">DATE(YEAR(C1680),MONTH(C1680),1)</f>
        <v>46113</v>
      </c>
    </row>
    <row r="1681" customFormat="false" ht="15" hidden="false" customHeight="false" outlineLevel="0" collapsed="false">
      <c r="A1681" s="21" t="s">
        <v>3263</v>
      </c>
      <c r="B1681" s="21" t="s">
        <v>3035</v>
      </c>
      <c r="C1681" s="23" t="n">
        <v>46138</v>
      </c>
      <c r="D1681" s="21" t="s">
        <v>465</v>
      </c>
      <c r="E1681" s="21" t="s">
        <v>366</v>
      </c>
      <c r="F1681" s="12" t="n">
        <v>2</v>
      </c>
      <c r="G1681" s="19" t="n">
        <v>99.6</v>
      </c>
      <c r="H1681" s="19" t="n">
        <v>69.09</v>
      </c>
      <c r="I1681" s="19" t="n">
        <f aca="false">ROUND(F1681*G1681,2)</f>
        <v>199.2</v>
      </c>
      <c r="J1681" s="19" t="n">
        <f aca="false">ROUND(F1681*H1681,2)</f>
        <v>138.18</v>
      </c>
      <c r="K1681" s="19" t="n">
        <f aca="false">INDEX(Pricebook!$L$2:$L$1401,MATCH(D1681,Pricebook!$A$2:$A$1401,0))</f>
        <v>108.35</v>
      </c>
      <c r="L1681" s="19" t="n">
        <f aca="false">ROUND(F1681*K1681,2)</f>
        <v>216.7</v>
      </c>
      <c r="M1681" s="24" t="n">
        <f aca="false">DATE(YEAR(C1681),MONTH(C1681),1)</f>
        <v>46113</v>
      </c>
    </row>
    <row r="1682" customFormat="false" ht="15" hidden="false" customHeight="false" outlineLevel="0" collapsed="false">
      <c r="A1682" s="21" t="s">
        <v>3263</v>
      </c>
      <c r="B1682" s="21" t="s">
        <v>3035</v>
      </c>
      <c r="C1682" s="23" t="n">
        <v>46138</v>
      </c>
      <c r="D1682" s="21" t="s">
        <v>1550</v>
      </c>
      <c r="E1682" s="21" t="s">
        <v>1452</v>
      </c>
      <c r="F1682" s="12" t="n">
        <v>2</v>
      </c>
      <c r="G1682" s="19" t="n">
        <v>53.7</v>
      </c>
      <c r="H1682" s="19" t="n">
        <v>32.56</v>
      </c>
      <c r="I1682" s="19" t="n">
        <f aca="false">ROUND(F1682*G1682,2)</f>
        <v>107.4</v>
      </c>
      <c r="J1682" s="19" t="n">
        <f aca="false">ROUND(F1682*H1682,2)</f>
        <v>65.12</v>
      </c>
      <c r="K1682" s="19" t="n">
        <f aca="false">INDEX(Pricebook!$L$2:$L$1401,MATCH(D1682,Pricebook!$A$2:$A$1401,0))</f>
        <v>55.4</v>
      </c>
      <c r="L1682" s="19" t="n">
        <f aca="false">ROUND(F1682*K1682,2)</f>
        <v>110.8</v>
      </c>
      <c r="M1682" s="24" t="n">
        <f aca="false">DATE(YEAR(C1682),MONTH(C1682),1)</f>
        <v>46113</v>
      </c>
    </row>
    <row r="1683" customFormat="false" ht="15" hidden="false" customHeight="false" outlineLevel="0" collapsed="false">
      <c r="A1683" s="21" t="s">
        <v>3263</v>
      </c>
      <c r="B1683" s="21" t="s">
        <v>3035</v>
      </c>
      <c r="C1683" s="23" t="n">
        <v>46138</v>
      </c>
      <c r="D1683" s="21" t="s">
        <v>414</v>
      </c>
      <c r="E1683" s="21" t="s">
        <v>366</v>
      </c>
      <c r="F1683" s="12" t="n">
        <v>2</v>
      </c>
      <c r="G1683" s="19" t="n">
        <v>10.7</v>
      </c>
      <c r="H1683" s="19" t="n">
        <v>7.36</v>
      </c>
      <c r="I1683" s="19" t="n">
        <f aca="false">ROUND(F1683*G1683,2)</f>
        <v>21.4</v>
      </c>
      <c r="J1683" s="19" t="n">
        <f aca="false">ROUND(F1683*H1683,2)</f>
        <v>14.72</v>
      </c>
      <c r="K1683" s="19" t="n">
        <f aca="false">INDEX(Pricebook!$L$2:$L$1401,MATCH(D1683,Pricebook!$A$2:$A$1401,0))</f>
        <v>11.55</v>
      </c>
      <c r="L1683" s="19" t="n">
        <f aca="false">ROUND(F1683*K1683,2)</f>
        <v>23.1</v>
      </c>
      <c r="M1683" s="24" t="n">
        <f aca="false">DATE(YEAR(C1683),MONTH(C1683),1)</f>
        <v>46113</v>
      </c>
    </row>
    <row r="1684" customFormat="false" ht="15" hidden="false" customHeight="false" outlineLevel="0" collapsed="false">
      <c r="A1684" s="21" t="s">
        <v>3263</v>
      </c>
      <c r="B1684" s="21" t="s">
        <v>3035</v>
      </c>
      <c r="C1684" s="23" t="n">
        <v>46138</v>
      </c>
      <c r="D1684" s="21" t="s">
        <v>685</v>
      </c>
      <c r="E1684" s="21" t="s">
        <v>366</v>
      </c>
      <c r="F1684" s="12" t="n">
        <v>1</v>
      </c>
      <c r="G1684" s="19" t="n">
        <v>53.3</v>
      </c>
      <c r="H1684" s="19" t="n">
        <v>36.77</v>
      </c>
      <c r="I1684" s="19" t="n">
        <f aca="false">ROUND(F1684*G1684,2)</f>
        <v>53.3</v>
      </c>
      <c r="J1684" s="19" t="n">
        <f aca="false">ROUND(F1684*H1684,2)</f>
        <v>36.77</v>
      </c>
      <c r="K1684" s="19" t="n">
        <f aca="false">INDEX(Pricebook!$L$2:$L$1401,MATCH(D1684,Pricebook!$A$2:$A$1401,0))</f>
        <v>57.7</v>
      </c>
      <c r="L1684" s="19" t="n">
        <f aca="false">ROUND(F1684*K1684,2)</f>
        <v>57.7</v>
      </c>
      <c r="M1684" s="24" t="n">
        <f aca="false">DATE(YEAR(C1684),MONTH(C1684),1)</f>
        <v>46113</v>
      </c>
    </row>
    <row r="1685" customFormat="false" ht="15" hidden="false" customHeight="false" outlineLevel="0" collapsed="false">
      <c r="A1685" s="21" t="s">
        <v>3263</v>
      </c>
      <c r="B1685" s="21" t="s">
        <v>3035</v>
      </c>
      <c r="C1685" s="23" t="n">
        <v>46138</v>
      </c>
      <c r="D1685" s="21" t="s">
        <v>2289</v>
      </c>
      <c r="E1685" s="21" t="s">
        <v>2202</v>
      </c>
      <c r="F1685" s="12" t="n">
        <v>4</v>
      </c>
      <c r="G1685" s="19" t="n">
        <v>60.55</v>
      </c>
      <c r="H1685" s="19" t="n">
        <v>35.45</v>
      </c>
      <c r="I1685" s="19" t="n">
        <f aca="false">ROUND(F1685*G1685,2)</f>
        <v>242.2</v>
      </c>
      <c r="J1685" s="19" t="n">
        <f aca="false">ROUND(F1685*H1685,2)</f>
        <v>141.8</v>
      </c>
      <c r="K1685" s="19" t="n">
        <f aca="false">INDEX(Pricebook!$L$2:$L$1401,MATCH(D1685,Pricebook!$A$2:$A$1401,0))</f>
        <v>63.9</v>
      </c>
      <c r="L1685" s="19" t="n">
        <f aca="false">ROUND(F1685*K1685,2)</f>
        <v>255.6</v>
      </c>
      <c r="M1685" s="24" t="n">
        <f aca="false">DATE(YEAR(C1685),MONTH(C1685),1)</f>
        <v>46113</v>
      </c>
    </row>
    <row r="1686" customFormat="false" ht="15" hidden="false" customHeight="false" outlineLevel="0" collapsed="false">
      <c r="A1686" s="21" t="s">
        <v>3263</v>
      </c>
      <c r="B1686" s="21" t="s">
        <v>3035</v>
      </c>
      <c r="C1686" s="23" t="n">
        <v>46138</v>
      </c>
      <c r="D1686" s="21" t="s">
        <v>1550</v>
      </c>
      <c r="E1686" s="21" t="s">
        <v>1452</v>
      </c>
      <c r="F1686" s="12" t="n">
        <v>3</v>
      </c>
      <c r="G1686" s="19" t="n">
        <v>53.7</v>
      </c>
      <c r="H1686" s="19" t="n">
        <v>32.56</v>
      </c>
      <c r="I1686" s="19" t="n">
        <f aca="false">ROUND(F1686*G1686,2)</f>
        <v>161.1</v>
      </c>
      <c r="J1686" s="19" t="n">
        <f aca="false">ROUND(F1686*H1686,2)</f>
        <v>97.68</v>
      </c>
      <c r="K1686" s="19" t="n">
        <f aca="false">INDEX(Pricebook!$L$2:$L$1401,MATCH(D1686,Pricebook!$A$2:$A$1401,0))</f>
        <v>55.4</v>
      </c>
      <c r="L1686" s="19" t="n">
        <f aca="false">ROUND(F1686*K1686,2)</f>
        <v>166.2</v>
      </c>
      <c r="M1686" s="24" t="n">
        <f aca="false">DATE(YEAR(C1686),MONTH(C1686),1)</f>
        <v>46113</v>
      </c>
    </row>
    <row r="1687" customFormat="false" ht="15" hidden="false" customHeight="false" outlineLevel="0" collapsed="false">
      <c r="A1687" s="21" t="s">
        <v>3263</v>
      </c>
      <c r="B1687" s="21" t="s">
        <v>3035</v>
      </c>
      <c r="C1687" s="23" t="n">
        <v>46138</v>
      </c>
      <c r="D1687" s="21" t="s">
        <v>545</v>
      </c>
      <c r="E1687" s="21" t="s">
        <v>366</v>
      </c>
      <c r="F1687" s="12" t="n">
        <v>3</v>
      </c>
      <c r="G1687" s="19" t="n">
        <v>58.45</v>
      </c>
      <c r="H1687" s="19" t="n">
        <v>40.29</v>
      </c>
      <c r="I1687" s="19" t="n">
        <f aca="false">ROUND(F1687*G1687,2)</f>
        <v>175.35</v>
      </c>
      <c r="J1687" s="19" t="n">
        <f aca="false">ROUND(F1687*H1687,2)</f>
        <v>120.87</v>
      </c>
      <c r="K1687" s="19" t="n">
        <f aca="false">INDEX(Pricebook!$L$2:$L$1401,MATCH(D1687,Pricebook!$A$2:$A$1401,0))</f>
        <v>63.2</v>
      </c>
      <c r="L1687" s="19" t="n">
        <f aca="false">ROUND(F1687*K1687,2)</f>
        <v>189.6</v>
      </c>
      <c r="M1687" s="24" t="n">
        <f aca="false">DATE(YEAR(C1687),MONTH(C1687),1)</f>
        <v>46113</v>
      </c>
    </row>
    <row r="1688" customFormat="false" ht="15" hidden="false" customHeight="false" outlineLevel="0" collapsed="false">
      <c r="A1688" s="21" t="s">
        <v>3263</v>
      </c>
      <c r="B1688" s="21" t="s">
        <v>3035</v>
      </c>
      <c r="C1688" s="23" t="n">
        <v>46138</v>
      </c>
      <c r="D1688" s="21" t="s">
        <v>1552</v>
      </c>
      <c r="E1688" s="21" t="s">
        <v>1452</v>
      </c>
      <c r="F1688" s="12" t="n">
        <v>6</v>
      </c>
      <c r="G1688" s="19" t="n">
        <v>136.7</v>
      </c>
      <c r="H1688" s="19" t="n">
        <v>83.34</v>
      </c>
      <c r="I1688" s="19" t="n">
        <f aca="false">ROUND(F1688*G1688,2)</f>
        <v>820.2</v>
      </c>
      <c r="J1688" s="19" t="n">
        <f aca="false">ROUND(F1688*H1688,2)</f>
        <v>500.04</v>
      </c>
      <c r="K1688" s="19" t="n">
        <f aca="false">INDEX(Pricebook!$L$2:$L$1401,MATCH(D1688,Pricebook!$A$2:$A$1401,0))</f>
        <v>141.7</v>
      </c>
      <c r="L1688" s="19" t="n">
        <f aca="false">ROUND(F1688*K1688,2)</f>
        <v>850.2</v>
      </c>
      <c r="M1688" s="24" t="n">
        <f aca="false">DATE(YEAR(C1688),MONTH(C1688),1)</f>
        <v>46113</v>
      </c>
    </row>
    <row r="1689" customFormat="false" ht="15" hidden="false" customHeight="false" outlineLevel="0" collapsed="false">
      <c r="A1689" s="21" t="s">
        <v>3263</v>
      </c>
      <c r="B1689" s="21" t="s">
        <v>3035</v>
      </c>
      <c r="C1689" s="23" t="n">
        <v>46138</v>
      </c>
      <c r="D1689" s="21" t="s">
        <v>2720</v>
      </c>
      <c r="E1689" s="21" t="s">
        <v>2587</v>
      </c>
      <c r="F1689" s="12" t="n">
        <v>3</v>
      </c>
      <c r="G1689" s="19" t="n">
        <v>7.7</v>
      </c>
      <c r="H1689" s="19" t="n">
        <v>5.58</v>
      </c>
      <c r="I1689" s="19" t="n">
        <f aca="false">ROUND(F1689*G1689,2)</f>
        <v>23.1</v>
      </c>
      <c r="J1689" s="19" t="n">
        <f aca="false">ROUND(F1689*H1689,2)</f>
        <v>16.74</v>
      </c>
      <c r="K1689" s="19" t="n">
        <f aca="false">INDEX(Pricebook!$L$2:$L$1401,MATCH(D1689,Pricebook!$A$2:$A$1401,0))</f>
        <v>8.3</v>
      </c>
      <c r="L1689" s="19" t="n">
        <f aca="false">ROUND(F1689*K1689,2)</f>
        <v>24.9</v>
      </c>
      <c r="M1689" s="24" t="n">
        <f aca="false">DATE(YEAR(C1689),MONTH(C1689),1)</f>
        <v>46113</v>
      </c>
    </row>
    <row r="1690" customFormat="false" ht="15" hidden="false" customHeight="false" outlineLevel="0" collapsed="false">
      <c r="A1690" s="21" t="s">
        <v>3264</v>
      </c>
      <c r="B1690" s="21" t="s">
        <v>3102</v>
      </c>
      <c r="C1690" s="23" t="n">
        <v>46138</v>
      </c>
      <c r="D1690" s="21" t="s">
        <v>757</v>
      </c>
      <c r="E1690" s="21" t="s">
        <v>366</v>
      </c>
      <c r="F1690" s="12" t="n">
        <v>6</v>
      </c>
      <c r="G1690" s="19" t="n">
        <v>11.7</v>
      </c>
      <c r="H1690" s="19" t="n">
        <v>8.05</v>
      </c>
      <c r="I1690" s="19" t="n">
        <f aca="false">ROUND(F1690*G1690,2)</f>
        <v>70.2</v>
      </c>
      <c r="J1690" s="19" t="n">
        <f aca="false">ROUND(F1690*H1690,2)</f>
        <v>48.3</v>
      </c>
      <c r="K1690" s="19" t="n">
        <f aca="false">INDEX(Pricebook!$L$2:$L$1401,MATCH(D1690,Pricebook!$A$2:$A$1401,0))</f>
        <v>12.65</v>
      </c>
      <c r="L1690" s="19" t="n">
        <f aca="false">ROUND(F1690*K1690,2)</f>
        <v>75.9</v>
      </c>
      <c r="M1690" s="24" t="n">
        <f aca="false">DATE(YEAR(C1690),MONTH(C1690),1)</f>
        <v>46113</v>
      </c>
    </row>
    <row r="1691" customFormat="false" ht="15" hidden="false" customHeight="false" outlineLevel="0" collapsed="false">
      <c r="A1691" s="21" t="s">
        <v>3264</v>
      </c>
      <c r="B1691" s="21" t="s">
        <v>3102</v>
      </c>
      <c r="C1691" s="23" t="n">
        <v>46138</v>
      </c>
      <c r="D1691" s="21" t="s">
        <v>919</v>
      </c>
      <c r="E1691" s="21" t="s">
        <v>366</v>
      </c>
      <c r="F1691" s="12" t="n">
        <v>2</v>
      </c>
      <c r="G1691" s="19" t="n">
        <v>99</v>
      </c>
      <c r="H1691" s="19" t="n">
        <v>68.34</v>
      </c>
      <c r="I1691" s="19" t="n">
        <f aca="false">ROUND(F1691*G1691,2)</f>
        <v>198</v>
      </c>
      <c r="J1691" s="19" t="n">
        <f aca="false">ROUND(F1691*H1691,2)</f>
        <v>136.68</v>
      </c>
      <c r="K1691" s="19" t="n">
        <f aca="false">INDEX(Pricebook!$L$2:$L$1401,MATCH(D1691,Pricebook!$A$2:$A$1401,0))</f>
        <v>107.2</v>
      </c>
      <c r="L1691" s="19" t="n">
        <f aca="false">ROUND(F1691*K1691,2)</f>
        <v>214.4</v>
      </c>
      <c r="M1691" s="24" t="n">
        <f aca="false">DATE(YEAR(C1691),MONTH(C1691),1)</f>
        <v>46113</v>
      </c>
    </row>
    <row r="1692" customFormat="false" ht="15" hidden="false" customHeight="false" outlineLevel="0" collapsed="false">
      <c r="A1692" s="21" t="s">
        <v>3264</v>
      </c>
      <c r="B1692" s="21" t="s">
        <v>3102</v>
      </c>
      <c r="C1692" s="23" t="n">
        <v>46138</v>
      </c>
      <c r="D1692" s="21" t="s">
        <v>1398</v>
      </c>
      <c r="E1692" s="21" t="s">
        <v>971</v>
      </c>
      <c r="F1692" s="12" t="n">
        <v>53</v>
      </c>
      <c r="G1692" s="19" t="n">
        <v>1.35</v>
      </c>
      <c r="H1692" s="19" t="n">
        <v>0.99</v>
      </c>
      <c r="I1692" s="19" t="n">
        <f aca="false">ROUND(F1692*G1692,2)</f>
        <v>71.55</v>
      </c>
      <c r="J1692" s="19" t="n">
        <f aca="false">ROUND(F1692*H1692,2)</f>
        <v>52.47</v>
      </c>
      <c r="K1692" s="19" t="n">
        <f aca="false">INDEX(Pricebook!$L$2:$L$1401,MATCH(D1692,Pricebook!$A$2:$A$1401,0))</f>
        <v>1.6</v>
      </c>
      <c r="L1692" s="19" t="n">
        <f aca="false">ROUND(F1692*K1692,2)</f>
        <v>84.8</v>
      </c>
      <c r="M1692" s="24" t="n">
        <f aca="false">DATE(YEAR(C1692),MONTH(C1692),1)</f>
        <v>46113</v>
      </c>
    </row>
    <row r="1693" customFormat="false" ht="15" hidden="false" customHeight="false" outlineLevel="0" collapsed="false">
      <c r="A1693" s="21" t="s">
        <v>3264</v>
      </c>
      <c r="B1693" s="21" t="s">
        <v>3102</v>
      </c>
      <c r="C1693" s="23" t="n">
        <v>46138</v>
      </c>
      <c r="D1693" s="21" t="s">
        <v>167</v>
      </c>
      <c r="E1693" s="21" t="s">
        <v>108</v>
      </c>
      <c r="F1693" s="12" t="n">
        <v>2</v>
      </c>
      <c r="G1693" s="19" t="n">
        <v>60.3</v>
      </c>
      <c r="H1693" s="19" t="n">
        <v>49.51</v>
      </c>
      <c r="I1693" s="19" t="n">
        <f aca="false">ROUND(F1693*G1693,2)</f>
        <v>120.6</v>
      </c>
      <c r="J1693" s="19" t="n">
        <f aca="false">ROUND(F1693*H1693,2)</f>
        <v>99.02</v>
      </c>
      <c r="K1693" s="19" t="n">
        <f aca="false">INDEX(Pricebook!$L$2:$L$1401,MATCH(D1693,Pricebook!$A$2:$A$1401,0))</f>
        <v>66.2</v>
      </c>
      <c r="L1693" s="19" t="n">
        <f aca="false">ROUND(F1693*K1693,2)</f>
        <v>132.4</v>
      </c>
      <c r="M1693" s="24" t="n">
        <f aca="false">DATE(YEAR(C1693),MONTH(C1693),1)</f>
        <v>46113</v>
      </c>
    </row>
    <row r="1694" customFormat="false" ht="15" hidden="false" customHeight="false" outlineLevel="0" collapsed="false">
      <c r="A1694" s="21" t="s">
        <v>3264</v>
      </c>
      <c r="B1694" s="21" t="s">
        <v>3102</v>
      </c>
      <c r="C1694" s="23" t="n">
        <v>46138</v>
      </c>
      <c r="D1694" s="21" t="s">
        <v>1236</v>
      </c>
      <c r="E1694" s="21" t="s">
        <v>971</v>
      </c>
      <c r="F1694" s="12" t="n">
        <v>1</v>
      </c>
      <c r="G1694" s="19" t="n">
        <v>64</v>
      </c>
      <c r="H1694" s="19" t="n">
        <v>50.75</v>
      </c>
      <c r="I1694" s="19" t="n">
        <f aca="false">ROUND(F1694*G1694,2)</f>
        <v>64</v>
      </c>
      <c r="J1694" s="19" t="n">
        <f aca="false">ROUND(F1694*H1694,2)</f>
        <v>50.75</v>
      </c>
      <c r="K1694" s="19" t="n">
        <f aca="false">INDEX(Pricebook!$L$2:$L$1401,MATCH(D1694,Pricebook!$A$2:$A$1401,0))</f>
        <v>70.4</v>
      </c>
      <c r="L1694" s="19" t="n">
        <f aca="false">ROUND(F1694*K1694,2)</f>
        <v>70.4</v>
      </c>
      <c r="M1694" s="24" t="n">
        <f aca="false">DATE(YEAR(C1694),MONTH(C1694),1)</f>
        <v>46113</v>
      </c>
    </row>
    <row r="1695" customFormat="false" ht="15" hidden="false" customHeight="false" outlineLevel="0" collapsed="false">
      <c r="A1695" s="21" t="s">
        <v>3264</v>
      </c>
      <c r="B1695" s="21" t="s">
        <v>3102</v>
      </c>
      <c r="C1695" s="23" t="n">
        <v>46138</v>
      </c>
      <c r="D1695" s="21" t="s">
        <v>517</v>
      </c>
      <c r="E1695" s="21" t="s">
        <v>366</v>
      </c>
      <c r="F1695" s="12" t="n">
        <v>1</v>
      </c>
      <c r="G1695" s="19" t="n">
        <v>302.25</v>
      </c>
      <c r="H1695" s="19" t="n">
        <v>206.06</v>
      </c>
      <c r="I1695" s="19" t="n">
        <f aca="false">ROUND(F1695*G1695,2)</f>
        <v>302.25</v>
      </c>
      <c r="J1695" s="19" t="n">
        <f aca="false">ROUND(F1695*H1695,2)</f>
        <v>206.06</v>
      </c>
      <c r="K1695" s="19" t="n">
        <f aca="false">INDEX(Pricebook!$L$2:$L$1401,MATCH(D1695,Pricebook!$A$2:$A$1401,0))</f>
        <v>323.15</v>
      </c>
      <c r="L1695" s="19" t="n">
        <f aca="false">ROUND(F1695*K1695,2)</f>
        <v>323.15</v>
      </c>
      <c r="M1695" s="24" t="n">
        <f aca="false">DATE(YEAR(C1695),MONTH(C1695),1)</f>
        <v>46113</v>
      </c>
    </row>
    <row r="1696" customFormat="false" ht="15" hidden="false" customHeight="false" outlineLevel="0" collapsed="false">
      <c r="A1696" s="21" t="s">
        <v>3264</v>
      </c>
      <c r="B1696" s="21" t="s">
        <v>3102</v>
      </c>
      <c r="C1696" s="23" t="n">
        <v>46138</v>
      </c>
      <c r="D1696" s="21" t="s">
        <v>1228</v>
      </c>
      <c r="E1696" s="21" t="s">
        <v>971</v>
      </c>
      <c r="F1696" s="12" t="n">
        <v>3</v>
      </c>
      <c r="G1696" s="19" t="n">
        <v>88.9</v>
      </c>
      <c r="H1696" s="19" t="n">
        <v>69.27</v>
      </c>
      <c r="I1696" s="19" t="n">
        <f aca="false">ROUND(F1696*G1696,2)</f>
        <v>266.7</v>
      </c>
      <c r="J1696" s="19" t="n">
        <f aca="false">ROUND(F1696*H1696,2)</f>
        <v>207.81</v>
      </c>
      <c r="K1696" s="19" t="n">
        <f aca="false">INDEX(Pricebook!$L$2:$L$1401,MATCH(D1696,Pricebook!$A$2:$A$1401,0))</f>
        <v>103.2</v>
      </c>
      <c r="L1696" s="19" t="n">
        <f aca="false">ROUND(F1696*K1696,2)</f>
        <v>309.6</v>
      </c>
      <c r="M1696" s="24" t="n">
        <f aca="false">DATE(YEAR(C1696),MONTH(C1696),1)</f>
        <v>46113</v>
      </c>
    </row>
    <row r="1697" customFormat="false" ht="15" hidden="false" customHeight="false" outlineLevel="0" collapsed="false">
      <c r="A1697" s="21" t="s">
        <v>3264</v>
      </c>
      <c r="B1697" s="21" t="s">
        <v>3102</v>
      </c>
      <c r="C1697" s="23" t="n">
        <v>46138</v>
      </c>
      <c r="D1697" s="21" t="s">
        <v>729</v>
      </c>
      <c r="E1697" s="21" t="s">
        <v>366</v>
      </c>
      <c r="F1697" s="12" t="n">
        <v>2</v>
      </c>
      <c r="G1697" s="19" t="n">
        <v>11.95</v>
      </c>
      <c r="H1697" s="19" t="n">
        <v>8.27</v>
      </c>
      <c r="I1697" s="19" t="n">
        <f aca="false">ROUND(F1697*G1697,2)</f>
        <v>23.9</v>
      </c>
      <c r="J1697" s="19" t="n">
        <f aca="false">ROUND(F1697*H1697,2)</f>
        <v>16.54</v>
      </c>
      <c r="K1697" s="19" t="n">
        <f aca="false">INDEX(Pricebook!$L$2:$L$1401,MATCH(D1697,Pricebook!$A$2:$A$1401,0))</f>
        <v>13</v>
      </c>
      <c r="L1697" s="19" t="n">
        <f aca="false">ROUND(F1697*K1697,2)</f>
        <v>26</v>
      </c>
      <c r="M1697" s="24" t="n">
        <f aca="false">DATE(YEAR(C1697),MONTH(C1697),1)</f>
        <v>46113</v>
      </c>
    </row>
    <row r="1698" customFormat="false" ht="15" hidden="false" customHeight="false" outlineLevel="0" collapsed="false">
      <c r="A1698" s="21" t="s">
        <v>3264</v>
      </c>
      <c r="B1698" s="21" t="s">
        <v>3102</v>
      </c>
      <c r="C1698" s="23" t="n">
        <v>46138</v>
      </c>
      <c r="D1698" s="21" t="s">
        <v>1416</v>
      </c>
      <c r="E1698" s="21" t="s">
        <v>971</v>
      </c>
      <c r="F1698" s="12" t="n">
        <v>1</v>
      </c>
      <c r="G1698" s="19" t="n">
        <v>1971.45</v>
      </c>
      <c r="H1698" s="19" t="n">
        <v>1448.54</v>
      </c>
      <c r="I1698" s="19" t="n">
        <f aca="false">ROUND(F1698*G1698,2)</f>
        <v>1971.45</v>
      </c>
      <c r="J1698" s="19" t="n">
        <f aca="false">ROUND(F1698*H1698,2)</f>
        <v>1448.54</v>
      </c>
      <c r="K1698" s="19" t="n">
        <f aca="false">INDEX(Pricebook!$L$2:$L$1401,MATCH(D1698,Pricebook!$A$2:$A$1401,0))</f>
        <v>2281.25</v>
      </c>
      <c r="L1698" s="19" t="n">
        <f aca="false">ROUND(F1698*K1698,2)</f>
        <v>2281.25</v>
      </c>
      <c r="M1698" s="24" t="n">
        <f aca="false">DATE(YEAR(C1698),MONTH(C1698),1)</f>
        <v>46113</v>
      </c>
    </row>
    <row r="1699" customFormat="false" ht="15" hidden="false" customHeight="false" outlineLevel="0" collapsed="false">
      <c r="A1699" s="21" t="s">
        <v>3264</v>
      </c>
      <c r="B1699" s="21" t="s">
        <v>3102</v>
      </c>
      <c r="C1699" s="23" t="n">
        <v>46138</v>
      </c>
      <c r="D1699" s="21" t="s">
        <v>581</v>
      </c>
      <c r="E1699" s="21" t="s">
        <v>366</v>
      </c>
      <c r="F1699" s="12" t="n">
        <v>1</v>
      </c>
      <c r="G1699" s="19" t="n">
        <v>56.75</v>
      </c>
      <c r="H1699" s="19" t="n">
        <v>38.88</v>
      </c>
      <c r="I1699" s="19" t="n">
        <f aca="false">ROUND(F1699*G1699,2)</f>
        <v>56.75</v>
      </c>
      <c r="J1699" s="19" t="n">
        <f aca="false">ROUND(F1699*H1699,2)</f>
        <v>38.88</v>
      </c>
      <c r="K1699" s="19" t="n">
        <f aca="false">INDEX(Pricebook!$L$2:$L$1401,MATCH(D1699,Pricebook!$A$2:$A$1401,0))</f>
        <v>61</v>
      </c>
      <c r="L1699" s="19" t="n">
        <f aca="false">ROUND(F1699*K1699,2)</f>
        <v>61</v>
      </c>
      <c r="M1699" s="24" t="n">
        <f aca="false">DATE(YEAR(C1699),MONTH(C1699),1)</f>
        <v>46113</v>
      </c>
    </row>
    <row r="1700" customFormat="false" ht="15" hidden="false" customHeight="false" outlineLevel="0" collapsed="false">
      <c r="A1700" s="21" t="s">
        <v>3264</v>
      </c>
      <c r="B1700" s="21" t="s">
        <v>3102</v>
      </c>
      <c r="C1700" s="23" t="n">
        <v>46138</v>
      </c>
      <c r="D1700" s="21" t="s">
        <v>749</v>
      </c>
      <c r="E1700" s="21" t="s">
        <v>366</v>
      </c>
      <c r="F1700" s="12" t="n">
        <v>1</v>
      </c>
      <c r="G1700" s="19" t="n">
        <v>197.5</v>
      </c>
      <c r="H1700" s="19" t="n">
        <v>135.2</v>
      </c>
      <c r="I1700" s="19" t="n">
        <f aca="false">ROUND(F1700*G1700,2)</f>
        <v>197.5</v>
      </c>
      <c r="J1700" s="19" t="n">
        <f aca="false">ROUND(F1700*H1700,2)</f>
        <v>135.2</v>
      </c>
      <c r="K1700" s="19" t="n">
        <f aca="false">INDEX(Pricebook!$L$2:$L$1401,MATCH(D1700,Pricebook!$A$2:$A$1401,0))</f>
        <v>212.05</v>
      </c>
      <c r="L1700" s="19" t="n">
        <f aca="false">ROUND(F1700*K1700,2)</f>
        <v>212.05</v>
      </c>
      <c r="M1700" s="24" t="n">
        <f aca="false">DATE(YEAR(C1700),MONTH(C1700),1)</f>
        <v>46113</v>
      </c>
    </row>
    <row r="1701" customFormat="false" ht="15" hidden="false" customHeight="false" outlineLevel="0" collapsed="false">
      <c r="A1701" s="21" t="s">
        <v>3265</v>
      </c>
      <c r="B1701" s="21" t="s">
        <v>3188</v>
      </c>
      <c r="C1701" s="23" t="n">
        <v>46138</v>
      </c>
      <c r="D1701" s="21" t="s">
        <v>1843</v>
      </c>
      <c r="E1701" s="21" t="s">
        <v>1452</v>
      </c>
      <c r="F1701" s="12" t="n">
        <v>2</v>
      </c>
      <c r="G1701" s="19" t="n">
        <v>88.2</v>
      </c>
      <c r="H1701" s="19" t="n">
        <v>53.41</v>
      </c>
      <c r="I1701" s="19" t="n">
        <f aca="false">ROUND(F1701*G1701,2)</f>
        <v>176.4</v>
      </c>
      <c r="J1701" s="19" t="n">
        <f aca="false">ROUND(F1701*H1701,2)</f>
        <v>106.82</v>
      </c>
      <c r="K1701" s="19" t="n">
        <f aca="false">INDEX(Pricebook!$L$2:$L$1401,MATCH(D1701,Pricebook!$A$2:$A$1401,0))</f>
        <v>90.8</v>
      </c>
      <c r="L1701" s="19" t="n">
        <f aca="false">ROUND(F1701*K1701,2)</f>
        <v>181.6</v>
      </c>
      <c r="M1701" s="24" t="n">
        <f aca="false">DATE(YEAR(C1701),MONTH(C1701),1)</f>
        <v>46113</v>
      </c>
    </row>
    <row r="1702" customFormat="false" ht="15" hidden="false" customHeight="false" outlineLevel="0" collapsed="false">
      <c r="A1702" s="21" t="s">
        <v>3265</v>
      </c>
      <c r="B1702" s="21" t="s">
        <v>3188</v>
      </c>
      <c r="C1702" s="23" t="n">
        <v>46138</v>
      </c>
      <c r="D1702" s="21" t="s">
        <v>384</v>
      </c>
      <c r="E1702" s="21" t="s">
        <v>366</v>
      </c>
      <c r="F1702" s="12" t="n">
        <v>1</v>
      </c>
      <c r="G1702" s="19" t="n">
        <v>99.6</v>
      </c>
      <c r="H1702" s="19" t="n">
        <v>68.36</v>
      </c>
      <c r="I1702" s="19" t="n">
        <f aca="false">ROUND(F1702*G1702,2)</f>
        <v>99.6</v>
      </c>
      <c r="J1702" s="19" t="n">
        <f aca="false">ROUND(F1702*H1702,2)</f>
        <v>68.36</v>
      </c>
      <c r="K1702" s="19" t="n">
        <f aca="false">INDEX(Pricebook!$L$2:$L$1401,MATCH(D1702,Pricebook!$A$2:$A$1401,0))</f>
        <v>107.2</v>
      </c>
      <c r="L1702" s="19" t="n">
        <f aca="false">ROUND(F1702*K1702,2)</f>
        <v>107.2</v>
      </c>
      <c r="M1702" s="24" t="n">
        <f aca="false">DATE(YEAR(C1702),MONTH(C1702),1)</f>
        <v>46113</v>
      </c>
    </row>
    <row r="1703" customFormat="false" ht="15" hidden="false" customHeight="false" outlineLevel="0" collapsed="false">
      <c r="A1703" s="21" t="s">
        <v>3265</v>
      </c>
      <c r="B1703" s="21" t="s">
        <v>3188</v>
      </c>
      <c r="C1703" s="23" t="n">
        <v>46138</v>
      </c>
      <c r="D1703" s="21" t="s">
        <v>2388</v>
      </c>
      <c r="E1703" s="21" t="s">
        <v>2202</v>
      </c>
      <c r="F1703" s="12" t="n">
        <v>2</v>
      </c>
      <c r="G1703" s="19" t="n">
        <v>4.7</v>
      </c>
      <c r="H1703" s="19" t="n">
        <v>2.77</v>
      </c>
      <c r="I1703" s="19" t="n">
        <f aca="false">ROUND(F1703*G1703,2)</f>
        <v>9.4</v>
      </c>
      <c r="J1703" s="19" t="n">
        <f aca="false">ROUND(F1703*H1703,2)</f>
        <v>5.54</v>
      </c>
      <c r="K1703" s="19" t="n">
        <f aca="false">INDEX(Pricebook!$L$2:$L$1401,MATCH(D1703,Pricebook!$A$2:$A$1401,0))</f>
        <v>5</v>
      </c>
      <c r="L1703" s="19" t="n">
        <f aca="false">ROUND(F1703*K1703,2)</f>
        <v>10</v>
      </c>
      <c r="M1703" s="24" t="n">
        <f aca="false">DATE(YEAR(C1703),MONTH(C1703),1)</f>
        <v>46113</v>
      </c>
    </row>
    <row r="1704" customFormat="false" ht="15" hidden="false" customHeight="false" outlineLevel="0" collapsed="false">
      <c r="A1704" s="21" t="s">
        <v>3265</v>
      </c>
      <c r="B1704" s="21" t="s">
        <v>3188</v>
      </c>
      <c r="C1704" s="23" t="n">
        <v>46138</v>
      </c>
      <c r="D1704" s="21" t="s">
        <v>1592</v>
      </c>
      <c r="E1704" s="21" t="s">
        <v>1452</v>
      </c>
      <c r="F1704" s="12" t="n">
        <v>16</v>
      </c>
      <c r="G1704" s="19" t="n">
        <v>22.4</v>
      </c>
      <c r="H1704" s="19" t="n">
        <v>13.56</v>
      </c>
      <c r="I1704" s="19" t="n">
        <f aca="false">ROUND(F1704*G1704,2)</f>
        <v>358.4</v>
      </c>
      <c r="J1704" s="19" t="n">
        <f aca="false">ROUND(F1704*H1704,2)</f>
        <v>216.96</v>
      </c>
      <c r="K1704" s="19" t="n">
        <f aca="false">INDEX(Pricebook!$L$2:$L$1401,MATCH(D1704,Pricebook!$A$2:$A$1401,0))</f>
        <v>23.05</v>
      </c>
      <c r="L1704" s="19" t="n">
        <f aca="false">ROUND(F1704*K1704,2)</f>
        <v>368.8</v>
      </c>
      <c r="M1704" s="24" t="n">
        <f aca="false">DATE(YEAR(C1704),MONTH(C1704),1)</f>
        <v>46113</v>
      </c>
    </row>
    <row r="1705" customFormat="false" ht="15" hidden="false" customHeight="false" outlineLevel="0" collapsed="false">
      <c r="A1705" s="21" t="s">
        <v>3265</v>
      </c>
      <c r="B1705" s="21" t="s">
        <v>3188</v>
      </c>
      <c r="C1705" s="23" t="n">
        <v>46138</v>
      </c>
      <c r="D1705" s="21" t="s">
        <v>713</v>
      </c>
      <c r="E1705" s="21" t="s">
        <v>366</v>
      </c>
      <c r="F1705" s="12" t="n">
        <v>2</v>
      </c>
      <c r="G1705" s="19" t="n">
        <v>22.4</v>
      </c>
      <c r="H1705" s="19" t="n">
        <v>15.31</v>
      </c>
      <c r="I1705" s="19" t="n">
        <f aca="false">ROUND(F1705*G1705,2)</f>
        <v>44.8</v>
      </c>
      <c r="J1705" s="19" t="n">
        <f aca="false">ROUND(F1705*H1705,2)</f>
        <v>30.62</v>
      </c>
      <c r="K1705" s="19" t="n">
        <f aca="false">INDEX(Pricebook!$L$2:$L$1401,MATCH(D1705,Pricebook!$A$2:$A$1401,0))</f>
        <v>24.05</v>
      </c>
      <c r="L1705" s="19" t="n">
        <f aca="false">ROUND(F1705*K1705,2)</f>
        <v>48.1</v>
      </c>
      <c r="M1705" s="24" t="n">
        <f aca="false">DATE(YEAR(C1705),MONTH(C1705),1)</f>
        <v>46113</v>
      </c>
    </row>
    <row r="1706" customFormat="false" ht="15" hidden="false" customHeight="false" outlineLevel="0" collapsed="false">
      <c r="A1706" s="21" t="s">
        <v>3265</v>
      </c>
      <c r="B1706" s="21" t="s">
        <v>3188</v>
      </c>
      <c r="C1706" s="23" t="n">
        <v>46138</v>
      </c>
      <c r="D1706" s="21" t="s">
        <v>2716</v>
      </c>
      <c r="E1706" s="21" t="s">
        <v>2587</v>
      </c>
      <c r="F1706" s="12" t="n">
        <v>3</v>
      </c>
      <c r="G1706" s="19" t="n">
        <v>5.5</v>
      </c>
      <c r="H1706" s="19" t="n">
        <v>3.47</v>
      </c>
      <c r="I1706" s="19" t="n">
        <f aca="false">ROUND(F1706*G1706,2)</f>
        <v>16.5</v>
      </c>
      <c r="J1706" s="19" t="n">
        <f aca="false">ROUND(F1706*H1706,2)</f>
        <v>10.41</v>
      </c>
      <c r="K1706" s="19" t="n">
        <f aca="false">INDEX(Pricebook!$L$2:$L$1401,MATCH(D1706,Pricebook!$A$2:$A$1401,0))</f>
        <v>5.95</v>
      </c>
      <c r="L1706" s="19" t="n">
        <f aca="false">ROUND(F1706*K1706,2)</f>
        <v>17.85</v>
      </c>
      <c r="M1706" s="24" t="n">
        <f aca="false">DATE(YEAR(C1706),MONTH(C1706),1)</f>
        <v>46113</v>
      </c>
    </row>
    <row r="1707" customFormat="false" ht="15" hidden="false" customHeight="false" outlineLevel="0" collapsed="false">
      <c r="A1707" s="21" t="s">
        <v>3265</v>
      </c>
      <c r="B1707" s="21" t="s">
        <v>3188</v>
      </c>
      <c r="C1707" s="23" t="n">
        <v>46138</v>
      </c>
      <c r="D1707" s="21" t="s">
        <v>459</v>
      </c>
      <c r="E1707" s="21" t="s">
        <v>366</v>
      </c>
      <c r="F1707" s="12" t="n">
        <v>2</v>
      </c>
      <c r="G1707" s="19" t="n">
        <v>35.85</v>
      </c>
      <c r="H1707" s="19" t="n">
        <v>24.87</v>
      </c>
      <c r="I1707" s="19" t="n">
        <f aca="false">ROUND(F1707*G1707,2)</f>
        <v>71.7</v>
      </c>
      <c r="J1707" s="19" t="n">
        <f aca="false">ROUND(F1707*H1707,2)</f>
        <v>49.74</v>
      </c>
      <c r="K1707" s="19" t="n">
        <f aca="false">INDEX(Pricebook!$L$2:$L$1401,MATCH(D1707,Pricebook!$A$2:$A$1401,0))</f>
        <v>39</v>
      </c>
      <c r="L1707" s="19" t="n">
        <f aca="false">ROUND(F1707*K1707,2)</f>
        <v>78</v>
      </c>
      <c r="M1707" s="24" t="n">
        <f aca="false">DATE(YEAR(C1707),MONTH(C1707),1)</f>
        <v>46113</v>
      </c>
    </row>
    <row r="1708" customFormat="false" ht="15" hidden="false" customHeight="false" outlineLevel="0" collapsed="false">
      <c r="A1708" s="21" t="s">
        <v>3265</v>
      </c>
      <c r="B1708" s="21" t="s">
        <v>3188</v>
      </c>
      <c r="C1708" s="23" t="n">
        <v>46138</v>
      </c>
      <c r="D1708" s="21" t="s">
        <v>1701</v>
      </c>
      <c r="E1708" s="21" t="s">
        <v>1452</v>
      </c>
      <c r="F1708" s="12" t="n">
        <v>2</v>
      </c>
      <c r="G1708" s="19" t="n">
        <v>252</v>
      </c>
      <c r="H1708" s="19" t="n">
        <v>152.04</v>
      </c>
      <c r="I1708" s="19" t="n">
        <f aca="false">ROUND(F1708*G1708,2)</f>
        <v>504</v>
      </c>
      <c r="J1708" s="19" t="n">
        <f aca="false">ROUND(F1708*H1708,2)</f>
        <v>304.08</v>
      </c>
      <c r="K1708" s="19" t="n">
        <f aca="false">INDEX(Pricebook!$L$2:$L$1401,MATCH(D1708,Pricebook!$A$2:$A$1401,0))</f>
        <v>258.5</v>
      </c>
      <c r="L1708" s="19" t="n">
        <f aca="false">ROUND(F1708*K1708,2)</f>
        <v>517</v>
      </c>
      <c r="M1708" s="24" t="n">
        <f aca="false">DATE(YEAR(C1708),MONTH(C1708),1)</f>
        <v>46113</v>
      </c>
    </row>
    <row r="1709" customFormat="false" ht="15" hidden="false" customHeight="false" outlineLevel="0" collapsed="false">
      <c r="A1709" s="21" t="s">
        <v>3265</v>
      </c>
      <c r="B1709" s="21" t="s">
        <v>3188</v>
      </c>
      <c r="C1709" s="23" t="n">
        <v>46138</v>
      </c>
      <c r="D1709" s="21" t="s">
        <v>2724</v>
      </c>
      <c r="E1709" s="21" t="s">
        <v>2587</v>
      </c>
      <c r="F1709" s="12" t="n">
        <v>2</v>
      </c>
      <c r="G1709" s="19" t="n">
        <v>250.45</v>
      </c>
      <c r="H1709" s="19" t="n">
        <v>158.72</v>
      </c>
      <c r="I1709" s="19" t="n">
        <f aca="false">ROUND(F1709*G1709,2)</f>
        <v>500.9</v>
      </c>
      <c r="J1709" s="19" t="n">
        <f aca="false">ROUND(F1709*H1709,2)</f>
        <v>317.44</v>
      </c>
      <c r="K1709" s="19" t="n">
        <f aca="false">INDEX(Pricebook!$L$2:$L$1401,MATCH(D1709,Pricebook!$A$2:$A$1401,0))</f>
        <v>270.3</v>
      </c>
      <c r="L1709" s="19" t="n">
        <f aca="false">ROUND(F1709*K1709,2)</f>
        <v>540.6</v>
      </c>
      <c r="M1709" s="24" t="n">
        <f aca="false">DATE(YEAR(C1709),MONTH(C1709),1)</f>
        <v>46113</v>
      </c>
    </row>
    <row r="1710" customFormat="false" ht="15" hidden="false" customHeight="false" outlineLevel="0" collapsed="false">
      <c r="A1710" s="21" t="s">
        <v>3265</v>
      </c>
      <c r="B1710" s="21" t="s">
        <v>3188</v>
      </c>
      <c r="C1710" s="23" t="n">
        <v>46138</v>
      </c>
      <c r="D1710" s="21" t="s">
        <v>2690</v>
      </c>
      <c r="E1710" s="21" t="s">
        <v>2587</v>
      </c>
      <c r="F1710" s="12" t="n">
        <v>9</v>
      </c>
      <c r="G1710" s="19" t="n">
        <v>6.35</v>
      </c>
      <c r="H1710" s="19" t="n">
        <v>3.95</v>
      </c>
      <c r="I1710" s="19" t="n">
        <f aca="false">ROUND(F1710*G1710,2)</f>
        <v>57.15</v>
      </c>
      <c r="J1710" s="19" t="n">
        <f aca="false">ROUND(F1710*H1710,2)</f>
        <v>35.55</v>
      </c>
      <c r="K1710" s="19" t="n">
        <f aca="false">INDEX(Pricebook!$L$2:$L$1401,MATCH(D1710,Pricebook!$A$2:$A$1401,0))</f>
        <v>6.75</v>
      </c>
      <c r="L1710" s="19" t="n">
        <f aca="false">ROUND(F1710*K1710,2)</f>
        <v>60.75</v>
      </c>
      <c r="M1710" s="24" t="n">
        <f aca="false">DATE(YEAR(C1710),MONTH(C1710),1)</f>
        <v>46113</v>
      </c>
    </row>
    <row r="1711" customFormat="false" ht="15" hidden="false" customHeight="false" outlineLevel="0" collapsed="false">
      <c r="A1711" s="21" t="s">
        <v>3265</v>
      </c>
      <c r="B1711" s="21" t="s">
        <v>3188</v>
      </c>
      <c r="C1711" s="23" t="n">
        <v>46138</v>
      </c>
      <c r="D1711" s="21" t="s">
        <v>803</v>
      </c>
      <c r="E1711" s="21" t="s">
        <v>366</v>
      </c>
      <c r="F1711" s="12" t="n">
        <v>2</v>
      </c>
      <c r="G1711" s="19" t="n">
        <v>164.8</v>
      </c>
      <c r="H1711" s="19" t="n">
        <v>112.14</v>
      </c>
      <c r="I1711" s="19" t="n">
        <f aca="false">ROUND(F1711*G1711,2)</f>
        <v>329.6</v>
      </c>
      <c r="J1711" s="19" t="n">
        <f aca="false">ROUND(F1711*H1711,2)</f>
        <v>224.28</v>
      </c>
      <c r="K1711" s="19" t="n">
        <f aca="false">INDEX(Pricebook!$L$2:$L$1401,MATCH(D1711,Pricebook!$A$2:$A$1401,0))</f>
        <v>175.85</v>
      </c>
      <c r="L1711" s="19" t="n">
        <f aca="false">ROUND(F1711*K1711,2)</f>
        <v>351.7</v>
      </c>
      <c r="M1711" s="24" t="n">
        <f aca="false">DATE(YEAR(C1711),MONTH(C1711),1)</f>
        <v>46113</v>
      </c>
    </row>
    <row r="1712" customFormat="false" ht="15" hidden="false" customHeight="false" outlineLevel="0" collapsed="false">
      <c r="A1712" s="21" t="s">
        <v>3265</v>
      </c>
      <c r="B1712" s="21" t="s">
        <v>3188</v>
      </c>
      <c r="C1712" s="23" t="n">
        <v>46138</v>
      </c>
      <c r="D1712" s="21" t="s">
        <v>1857</v>
      </c>
      <c r="E1712" s="21" t="s">
        <v>1452</v>
      </c>
      <c r="F1712" s="12" t="n">
        <v>8</v>
      </c>
      <c r="G1712" s="19" t="n">
        <v>23</v>
      </c>
      <c r="H1712" s="19" t="n">
        <v>13.97</v>
      </c>
      <c r="I1712" s="19" t="n">
        <f aca="false">ROUND(F1712*G1712,2)</f>
        <v>184</v>
      </c>
      <c r="J1712" s="19" t="n">
        <f aca="false">ROUND(F1712*H1712,2)</f>
        <v>111.76</v>
      </c>
      <c r="K1712" s="19" t="n">
        <f aca="false">INDEX(Pricebook!$L$2:$L$1401,MATCH(D1712,Pricebook!$A$2:$A$1401,0))</f>
        <v>23.75</v>
      </c>
      <c r="L1712" s="19" t="n">
        <f aca="false">ROUND(F1712*K1712,2)</f>
        <v>190</v>
      </c>
      <c r="M1712" s="24" t="n">
        <f aca="false">DATE(YEAR(C1712),MONTH(C1712),1)</f>
        <v>46113</v>
      </c>
    </row>
    <row r="1713" customFormat="false" ht="15" hidden="false" customHeight="false" outlineLevel="0" collapsed="false">
      <c r="A1713" s="21" t="s">
        <v>3265</v>
      </c>
      <c r="B1713" s="21" t="s">
        <v>3188</v>
      </c>
      <c r="C1713" s="23" t="n">
        <v>46138</v>
      </c>
      <c r="D1713" s="21" t="s">
        <v>1685</v>
      </c>
      <c r="E1713" s="21" t="s">
        <v>1452</v>
      </c>
      <c r="F1713" s="12" t="n">
        <v>3</v>
      </c>
      <c r="G1713" s="19" t="n">
        <v>170</v>
      </c>
      <c r="H1713" s="19" t="n">
        <v>103.21</v>
      </c>
      <c r="I1713" s="19" t="n">
        <f aca="false">ROUND(F1713*G1713,2)</f>
        <v>510</v>
      </c>
      <c r="J1713" s="19" t="n">
        <f aca="false">ROUND(F1713*H1713,2)</f>
        <v>309.63</v>
      </c>
      <c r="K1713" s="19" t="n">
        <f aca="false">INDEX(Pricebook!$L$2:$L$1401,MATCH(D1713,Pricebook!$A$2:$A$1401,0))</f>
        <v>175.5</v>
      </c>
      <c r="L1713" s="19" t="n">
        <f aca="false">ROUND(F1713*K1713,2)</f>
        <v>526.5</v>
      </c>
      <c r="M1713" s="24" t="n">
        <f aca="false">DATE(YEAR(C1713),MONTH(C1713),1)</f>
        <v>46113</v>
      </c>
    </row>
    <row r="1714" customFormat="false" ht="15" hidden="false" customHeight="false" outlineLevel="0" collapsed="false">
      <c r="A1714" s="21" t="s">
        <v>3265</v>
      </c>
      <c r="B1714" s="21" t="s">
        <v>3188</v>
      </c>
      <c r="C1714" s="23" t="n">
        <v>46138</v>
      </c>
      <c r="D1714" s="21" t="s">
        <v>1767</v>
      </c>
      <c r="E1714" s="21" t="s">
        <v>1452</v>
      </c>
      <c r="F1714" s="12" t="n">
        <v>1</v>
      </c>
      <c r="G1714" s="19" t="n">
        <v>39.7</v>
      </c>
      <c r="H1714" s="19" t="n">
        <v>24.23</v>
      </c>
      <c r="I1714" s="19" t="n">
        <f aca="false">ROUND(F1714*G1714,2)</f>
        <v>39.7</v>
      </c>
      <c r="J1714" s="19" t="n">
        <f aca="false">ROUND(F1714*H1714,2)</f>
        <v>24.23</v>
      </c>
      <c r="K1714" s="19" t="n">
        <f aca="false">INDEX(Pricebook!$L$2:$L$1401,MATCH(D1714,Pricebook!$A$2:$A$1401,0))</f>
        <v>41.2</v>
      </c>
      <c r="L1714" s="19" t="n">
        <f aca="false">ROUND(F1714*K1714,2)</f>
        <v>41.2</v>
      </c>
      <c r="M1714" s="24" t="n">
        <f aca="false">DATE(YEAR(C1714),MONTH(C1714),1)</f>
        <v>46113</v>
      </c>
    </row>
    <row r="1715" customFormat="false" ht="15" hidden="false" customHeight="false" outlineLevel="0" collapsed="false">
      <c r="A1715" s="21" t="s">
        <v>3265</v>
      </c>
      <c r="B1715" s="21" t="s">
        <v>3188</v>
      </c>
      <c r="C1715" s="23" t="n">
        <v>46138</v>
      </c>
      <c r="D1715" s="21" t="s">
        <v>2638</v>
      </c>
      <c r="E1715" s="21" t="s">
        <v>2587</v>
      </c>
      <c r="F1715" s="12" t="n">
        <v>5</v>
      </c>
      <c r="G1715" s="19" t="n">
        <v>8.4</v>
      </c>
      <c r="H1715" s="19" t="n">
        <v>5.28</v>
      </c>
      <c r="I1715" s="19" t="n">
        <f aca="false">ROUND(F1715*G1715,2)</f>
        <v>42</v>
      </c>
      <c r="J1715" s="19" t="n">
        <f aca="false">ROUND(F1715*H1715,2)</f>
        <v>26.4</v>
      </c>
      <c r="K1715" s="19" t="n">
        <f aca="false">INDEX(Pricebook!$L$2:$L$1401,MATCH(D1715,Pricebook!$A$2:$A$1401,0))</f>
        <v>9</v>
      </c>
      <c r="L1715" s="19" t="n">
        <f aca="false">ROUND(F1715*K1715,2)</f>
        <v>45</v>
      </c>
      <c r="M1715" s="24" t="n">
        <f aca="false">DATE(YEAR(C1715),MONTH(C1715),1)</f>
        <v>46113</v>
      </c>
    </row>
    <row r="1716" customFormat="false" ht="15" hidden="false" customHeight="false" outlineLevel="0" collapsed="false">
      <c r="A1716" s="21" t="s">
        <v>3266</v>
      </c>
      <c r="B1716" s="21" t="s">
        <v>2997</v>
      </c>
      <c r="C1716" s="23" t="n">
        <v>46138</v>
      </c>
      <c r="D1716" s="21" t="s">
        <v>1364</v>
      </c>
      <c r="E1716" s="21" t="s">
        <v>971</v>
      </c>
      <c r="F1716" s="12" t="n">
        <v>1</v>
      </c>
      <c r="G1716" s="19" t="n">
        <v>81.75</v>
      </c>
      <c r="H1716" s="19" t="n">
        <v>60.85</v>
      </c>
      <c r="I1716" s="19" t="n">
        <f aca="false">ROUND(F1716*G1716,2)</f>
        <v>81.75</v>
      </c>
      <c r="J1716" s="19" t="n">
        <f aca="false">ROUND(F1716*H1716,2)</f>
        <v>60.85</v>
      </c>
      <c r="K1716" s="19" t="n">
        <f aca="false">INDEX(Pricebook!$L$2:$L$1401,MATCH(D1716,Pricebook!$A$2:$A$1401,0))</f>
        <v>95.85</v>
      </c>
      <c r="L1716" s="19" t="n">
        <f aca="false">ROUND(F1716*K1716,2)</f>
        <v>95.85</v>
      </c>
      <c r="M1716" s="24" t="n">
        <f aca="false">DATE(YEAR(C1716),MONTH(C1716),1)</f>
        <v>46113</v>
      </c>
    </row>
    <row r="1717" customFormat="false" ht="15" hidden="false" customHeight="false" outlineLevel="0" collapsed="false">
      <c r="A1717" s="21" t="s">
        <v>3266</v>
      </c>
      <c r="B1717" s="21" t="s">
        <v>2997</v>
      </c>
      <c r="C1717" s="23" t="n">
        <v>46138</v>
      </c>
      <c r="D1717" s="21" t="s">
        <v>2044</v>
      </c>
      <c r="E1717" s="21" t="s">
        <v>1941</v>
      </c>
      <c r="F1717" s="12" t="n">
        <v>5</v>
      </c>
      <c r="G1717" s="19" t="n">
        <v>52.1</v>
      </c>
      <c r="H1717" s="19" t="n">
        <v>32.82</v>
      </c>
      <c r="I1717" s="19" t="n">
        <f aca="false">ROUND(F1717*G1717,2)</f>
        <v>260.5</v>
      </c>
      <c r="J1717" s="19" t="n">
        <f aca="false">ROUND(F1717*H1717,2)</f>
        <v>164.1</v>
      </c>
      <c r="K1717" s="19" t="n">
        <f aca="false">INDEX(Pricebook!$L$2:$L$1401,MATCH(D1717,Pricebook!$A$2:$A$1401,0))</f>
        <v>54.3</v>
      </c>
      <c r="L1717" s="19" t="n">
        <f aca="false">ROUND(F1717*K1717,2)</f>
        <v>271.5</v>
      </c>
      <c r="M1717" s="24" t="n">
        <f aca="false">DATE(YEAR(C1717),MONTH(C1717),1)</f>
        <v>46113</v>
      </c>
    </row>
    <row r="1718" customFormat="false" ht="15" hidden="false" customHeight="false" outlineLevel="0" collapsed="false">
      <c r="A1718" s="21" t="s">
        <v>3266</v>
      </c>
      <c r="B1718" s="21" t="s">
        <v>2997</v>
      </c>
      <c r="C1718" s="23" t="n">
        <v>46138</v>
      </c>
      <c r="D1718" s="21" t="s">
        <v>982</v>
      </c>
      <c r="E1718" s="21" t="s">
        <v>971</v>
      </c>
      <c r="F1718" s="12" t="n">
        <v>3</v>
      </c>
      <c r="G1718" s="19" t="n">
        <v>40.1</v>
      </c>
      <c r="H1718" s="19" t="n">
        <v>29.53</v>
      </c>
      <c r="I1718" s="19" t="n">
        <f aca="false">ROUND(F1718*G1718,2)</f>
        <v>120.3</v>
      </c>
      <c r="J1718" s="19" t="n">
        <f aca="false">ROUND(F1718*H1718,2)</f>
        <v>88.59</v>
      </c>
      <c r="K1718" s="19" t="n">
        <f aca="false">INDEX(Pricebook!$L$2:$L$1401,MATCH(D1718,Pricebook!$A$2:$A$1401,0))</f>
        <v>46.55</v>
      </c>
      <c r="L1718" s="19" t="n">
        <f aca="false">ROUND(F1718*K1718,2)</f>
        <v>139.65</v>
      </c>
      <c r="M1718" s="24" t="n">
        <f aca="false">DATE(YEAR(C1718),MONTH(C1718),1)</f>
        <v>46113</v>
      </c>
    </row>
    <row r="1719" customFormat="false" ht="15" hidden="false" customHeight="false" outlineLevel="0" collapsed="false">
      <c r="A1719" s="21" t="s">
        <v>3266</v>
      </c>
      <c r="B1719" s="21" t="s">
        <v>2997</v>
      </c>
      <c r="C1719" s="23" t="n">
        <v>46138</v>
      </c>
      <c r="D1719" s="21" t="s">
        <v>2186</v>
      </c>
      <c r="E1719" s="21" t="s">
        <v>1941</v>
      </c>
      <c r="F1719" s="12" t="n">
        <v>2</v>
      </c>
      <c r="G1719" s="19" t="n">
        <v>47.5</v>
      </c>
      <c r="H1719" s="19" t="n">
        <v>32.54</v>
      </c>
      <c r="I1719" s="19" t="n">
        <f aca="false">ROUND(F1719*G1719,2)</f>
        <v>95</v>
      </c>
      <c r="J1719" s="19" t="n">
        <f aca="false">ROUND(F1719*H1719,2)</f>
        <v>65.08</v>
      </c>
      <c r="K1719" s="19" t="n">
        <f aca="false">INDEX(Pricebook!$L$2:$L$1401,MATCH(D1719,Pricebook!$A$2:$A$1401,0))</f>
        <v>49.1</v>
      </c>
      <c r="L1719" s="19" t="n">
        <f aca="false">ROUND(F1719*K1719,2)</f>
        <v>98.2</v>
      </c>
      <c r="M1719" s="24" t="n">
        <f aca="false">DATE(YEAR(C1719),MONTH(C1719),1)</f>
        <v>46113</v>
      </c>
    </row>
    <row r="1720" customFormat="false" ht="15" hidden="false" customHeight="false" outlineLevel="0" collapsed="false">
      <c r="A1720" s="21" t="s">
        <v>3266</v>
      </c>
      <c r="B1720" s="21" t="s">
        <v>2997</v>
      </c>
      <c r="C1720" s="23" t="n">
        <v>46138</v>
      </c>
      <c r="D1720" s="21" t="s">
        <v>1116</v>
      </c>
      <c r="E1720" s="21" t="s">
        <v>971</v>
      </c>
      <c r="F1720" s="12" t="n">
        <v>3</v>
      </c>
      <c r="G1720" s="19" t="n">
        <v>150.45</v>
      </c>
      <c r="H1720" s="19" t="n">
        <v>112.04</v>
      </c>
      <c r="I1720" s="19" t="n">
        <f aca="false">ROUND(F1720*G1720,2)</f>
        <v>451.35</v>
      </c>
      <c r="J1720" s="19" t="n">
        <f aca="false">ROUND(F1720*H1720,2)</f>
        <v>336.12</v>
      </c>
      <c r="K1720" s="19" t="n">
        <f aca="false">INDEX(Pricebook!$L$2:$L$1401,MATCH(D1720,Pricebook!$A$2:$A$1401,0))</f>
        <v>176.45</v>
      </c>
      <c r="L1720" s="19" t="n">
        <f aca="false">ROUND(F1720*K1720,2)</f>
        <v>529.35</v>
      </c>
      <c r="M1720" s="24" t="n">
        <f aca="false">DATE(YEAR(C1720),MONTH(C1720),1)</f>
        <v>46113</v>
      </c>
    </row>
    <row r="1721" customFormat="false" ht="15" hidden="false" customHeight="false" outlineLevel="0" collapsed="false">
      <c r="A1721" s="21" t="s">
        <v>3266</v>
      </c>
      <c r="B1721" s="21" t="s">
        <v>2997</v>
      </c>
      <c r="C1721" s="23" t="n">
        <v>46138</v>
      </c>
      <c r="D1721" s="21" t="s">
        <v>1204</v>
      </c>
      <c r="E1721" s="21" t="s">
        <v>971</v>
      </c>
      <c r="F1721" s="12" t="n">
        <v>20</v>
      </c>
      <c r="G1721" s="19" t="n">
        <v>16.6</v>
      </c>
      <c r="H1721" s="19" t="n">
        <v>12.21</v>
      </c>
      <c r="I1721" s="19" t="n">
        <f aca="false">ROUND(F1721*G1721,2)</f>
        <v>332</v>
      </c>
      <c r="J1721" s="19" t="n">
        <f aca="false">ROUND(F1721*H1721,2)</f>
        <v>244.2</v>
      </c>
      <c r="K1721" s="19" t="n">
        <f aca="false">INDEX(Pricebook!$L$2:$L$1401,MATCH(D1721,Pricebook!$A$2:$A$1401,0))</f>
        <v>19.25</v>
      </c>
      <c r="L1721" s="19" t="n">
        <f aca="false">ROUND(F1721*K1721,2)</f>
        <v>385</v>
      </c>
      <c r="M1721" s="24" t="n">
        <f aca="false">DATE(YEAR(C1721),MONTH(C1721),1)</f>
        <v>46113</v>
      </c>
    </row>
    <row r="1722" customFormat="false" ht="15" hidden="false" customHeight="false" outlineLevel="0" collapsed="false">
      <c r="A1722" s="21" t="s">
        <v>3266</v>
      </c>
      <c r="B1722" s="21" t="s">
        <v>2997</v>
      </c>
      <c r="C1722" s="23" t="n">
        <v>46138</v>
      </c>
      <c r="D1722" s="21" t="s">
        <v>1226</v>
      </c>
      <c r="E1722" s="21" t="s">
        <v>971</v>
      </c>
      <c r="F1722" s="12" t="n">
        <v>41</v>
      </c>
      <c r="G1722" s="19" t="n">
        <v>0.9</v>
      </c>
      <c r="H1722" s="19" t="n">
        <v>0.63</v>
      </c>
      <c r="I1722" s="19" t="n">
        <f aca="false">ROUND(F1722*G1722,2)</f>
        <v>36.9</v>
      </c>
      <c r="J1722" s="19" t="n">
        <f aca="false">ROUND(F1722*H1722,2)</f>
        <v>25.83</v>
      </c>
      <c r="K1722" s="19" t="n">
        <f aca="false">INDEX(Pricebook!$L$2:$L$1401,MATCH(D1722,Pricebook!$A$2:$A$1401,0))</f>
        <v>1</v>
      </c>
      <c r="L1722" s="19" t="n">
        <f aca="false">ROUND(F1722*K1722,2)</f>
        <v>41</v>
      </c>
      <c r="M1722" s="24" t="n">
        <f aca="false">DATE(YEAR(C1722),MONTH(C1722),1)</f>
        <v>46113</v>
      </c>
    </row>
    <row r="1723" customFormat="false" ht="15" hidden="false" customHeight="false" outlineLevel="0" collapsed="false">
      <c r="A1723" s="21" t="s">
        <v>3266</v>
      </c>
      <c r="B1723" s="21" t="s">
        <v>2997</v>
      </c>
      <c r="C1723" s="23" t="n">
        <v>46138</v>
      </c>
      <c r="D1723" s="21" t="s">
        <v>2948</v>
      </c>
      <c r="E1723" s="21" t="s">
        <v>2748</v>
      </c>
      <c r="F1723" s="12" t="n">
        <v>6</v>
      </c>
      <c r="G1723" s="19" t="n">
        <v>21.85</v>
      </c>
      <c r="H1723" s="19" t="n">
        <v>12.33</v>
      </c>
      <c r="I1723" s="19" t="n">
        <f aca="false">ROUND(F1723*G1723,2)</f>
        <v>131.1</v>
      </c>
      <c r="J1723" s="19" t="n">
        <f aca="false">ROUND(F1723*H1723,2)</f>
        <v>73.98</v>
      </c>
      <c r="K1723" s="19" t="n">
        <f aca="false">INDEX(Pricebook!$L$2:$L$1401,MATCH(D1723,Pricebook!$A$2:$A$1401,0))</f>
        <v>23.8</v>
      </c>
      <c r="L1723" s="19" t="n">
        <f aca="false">ROUND(F1723*K1723,2)</f>
        <v>142.8</v>
      </c>
      <c r="M1723" s="24" t="n">
        <f aca="false">DATE(YEAR(C1723),MONTH(C1723),1)</f>
        <v>46113</v>
      </c>
    </row>
    <row r="1724" customFormat="false" ht="15" hidden="false" customHeight="false" outlineLevel="0" collapsed="false">
      <c r="A1724" s="21" t="s">
        <v>3266</v>
      </c>
      <c r="B1724" s="21" t="s">
        <v>2997</v>
      </c>
      <c r="C1724" s="23" t="n">
        <v>46138</v>
      </c>
      <c r="D1724" s="21" t="s">
        <v>2022</v>
      </c>
      <c r="E1724" s="21" t="s">
        <v>1941</v>
      </c>
      <c r="F1724" s="12" t="n">
        <v>2</v>
      </c>
      <c r="G1724" s="19" t="n">
        <v>65.35</v>
      </c>
      <c r="H1724" s="19" t="n">
        <v>40.82</v>
      </c>
      <c r="I1724" s="19" t="n">
        <f aca="false">ROUND(F1724*G1724,2)</f>
        <v>130.7</v>
      </c>
      <c r="J1724" s="19" t="n">
        <f aca="false">ROUND(F1724*H1724,2)</f>
        <v>81.64</v>
      </c>
      <c r="K1724" s="19" t="n">
        <f aca="false">INDEX(Pricebook!$L$2:$L$1401,MATCH(D1724,Pricebook!$A$2:$A$1401,0))</f>
        <v>67.5</v>
      </c>
      <c r="L1724" s="19" t="n">
        <f aca="false">ROUND(F1724*K1724,2)</f>
        <v>135</v>
      </c>
      <c r="M1724" s="24" t="n">
        <f aca="false">DATE(YEAR(C1724),MONTH(C1724),1)</f>
        <v>46113</v>
      </c>
    </row>
    <row r="1725" customFormat="false" ht="15" hidden="false" customHeight="false" outlineLevel="0" collapsed="false">
      <c r="A1725" s="21" t="s">
        <v>3266</v>
      </c>
      <c r="B1725" s="21" t="s">
        <v>2997</v>
      </c>
      <c r="C1725" s="23" t="n">
        <v>46138</v>
      </c>
      <c r="D1725" s="21" t="s">
        <v>2936</v>
      </c>
      <c r="E1725" s="21" t="s">
        <v>2748</v>
      </c>
      <c r="F1725" s="12" t="n">
        <v>4</v>
      </c>
      <c r="G1725" s="19" t="n">
        <v>7.75</v>
      </c>
      <c r="H1725" s="19" t="n">
        <v>4.41</v>
      </c>
      <c r="I1725" s="19" t="n">
        <f aca="false">ROUND(F1725*G1725,2)</f>
        <v>31</v>
      </c>
      <c r="J1725" s="19" t="n">
        <f aca="false">ROUND(F1725*H1725,2)</f>
        <v>17.64</v>
      </c>
      <c r="K1725" s="19" t="n">
        <f aca="false">INDEX(Pricebook!$L$2:$L$1401,MATCH(D1725,Pricebook!$A$2:$A$1401,0))</f>
        <v>8.55</v>
      </c>
      <c r="L1725" s="19" t="n">
        <f aca="false">ROUND(F1725*K1725,2)</f>
        <v>34.2</v>
      </c>
      <c r="M1725" s="24" t="n">
        <f aca="false">DATE(YEAR(C1725),MONTH(C1725),1)</f>
        <v>46113</v>
      </c>
    </row>
    <row r="1726" customFormat="false" ht="15" hidden="false" customHeight="false" outlineLevel="0" collapsed="false">
      <c r="A1726" s="21" t="s">
        <v>3266</v>
      </c>
      <c r="B1726" s="21" t="s">
        <v>2997</v>
      </c>
      <c r="C1726" s="23" t="n">
        <v>46138</v>
      </c>
      <c r="D1726" s="21" t="s">
        <v>2138</v>
      </c>
      <c r="E1726" s="21" t="s">
        <v>1941</v>
      </c>
      <c r="F1726" s="12" t="n">
        <v>6</v>
      </c>
      <c r="G1726" s="19" t="n">
        <v>102.65</v>
      </c>
      <c r="H1726" s="19" t="n">
        <v>64.68</v>
      </c>
      <c r="I1726" s="19" t="n">
        <f aca="false">ROUND(F1726*G1726,2)</f>
        <v>615.9</v>
      </c>
      <c r="J1726" s="19" t="n">
        <f aca="false">ROUND(F1726*H1726,2)</f>
        <v>388.08</v>
      </c>
      <c r="K1726" s="19" t="n">
        <f aca="false">INDEX(Pricebook!$L$2:$L$1401,MATCH(D1726,Pricebook!$A$2:$A$1401,0))</f>
        <v>107</v>
      </c>
      <c r="L1726" s="19" t="n">
        <f aca="false">ROUND(F1726*K1726,2)</f>
        <v>642</v>
      </c>
      <c r="M1726" s="24" t="n">
        <f aca="false">DATE(YEAR(C1726),MONTH(C1726),1)</f>
        <v>46113</v>
      </c>
    </row>
    <row r="1727" customFormat="false" ht="15" hidden="false" customHeight="false" outlineLevel="0" collapsed="false">
      <c r="A1727" s="21" t="s">
        <v>3266</v>
      </c>
      <c r="B1727" s="21" t="s">
        <v>2997</v>
      </c>
      <c r="C1727" s="23" t="n">
        <v>46138</v>
      </c>
      <c r="D1727" s="21" t="s">
        <v>1966</v>
      </c>
      <c r="E1727" s="21" t="s">
        <v>1941</v>
      </c>
      <c r="F1727" s="12" t="n">
        <v>5</v>
      </c>
      <c r="G1727" s="19" t="n">
        <v>73.3</v>
      </c>
      <c r="H1727" s="19" t="n">
        <v>52.35</v>
      </c>
      <c r="I1727" s="19" t="n">
        <f aca="false">ROUND(F1727*G1727,2)</f>
        <v>366.5</v>
      </c>
      <c r="J1727" s="19" t="n">
        <f aca="false">ROUND(F1727*H1727,2)</f>
        <v>261.75</v>
      </c>
      <c r="K1727" s="19" t="n">
        <f aca="false">INDEX(Pricebook!$L$2:$L$1401,MATCH(D1727,Pricebook!$A$2:$A$1401,0))</f>
        <v>76.7</v>
      </c>
      <c r="L1727" s="19" t="n">
        <f aca="false">ROUND(F1727*K1727,2)</f>
        <v>383.5</v>
      </c>
      <c r="M1727" s="24" t="n">
        <f aca="false">DATE(YEAR(C1727),MONTH(C1727),1)</f>
        <v>46113</v>
      </c>
    </row>
    <row r="1728" customFormat="false" ht="15" hidden="false" customHeight="false" outlineLevel="0" collapsed="false">
      <c r="A1728" s="21" t="s">
        <v>3266</v>
      </c>
      <c r="B1728" s="21" t="s">
        <v>2997</v>
      </c>
      <c r="C1728" s="23" t="n">
        <v>46138</v>
      </c>
      <c r="D1728" s="21" t="s">
        <v>2938</v>
      </c>
      <c r="E1728" s="21" t="s">
        <v>2748</v>
      </c>
      <c r="F1728" s="12" t="n">
        <v>10</v>
      </c>
      <c r="G1728" s="19" t="n">
        <v>5.9</v>
      </c>
      <c r="H1728" s="19" t="n">
        <v>3.32</v>
      </c>
      <c r="I1728" s="19" t="n">
        <f aca="false">ROUND(F1728*G1728,2)</f>
        <v>59</v>
      </c>
      <c r="J1728" s="19" t="n">
        <f aca="false">ROUND(F1728*H1728,2)</f>
        <v>33.2</v>
      </c>
      <c r="K1728" s="19" t="n">
        <f aca="false">INDEX(Pricebook!$L$2:$L$1401,MATCH(D1728,Pricebook!$A$2:$A$1401,0))</f>
        <v>6.4</v>
      </c>
      <c r="L1728" s="19" t="n">
        <f aca="false">ROUND(F1728*K1728,2)</f>
        <v>64</v>
      </c>
      <c r="M1728" s="24" t="n">
        <f aca="false">DATE(YEAR(C1728),MONTH(C1728),1)</f>
        <v>46113</v>
      </c>
    </row>
    <row r="1729" customFormat="false" ht="15" hidden="false" customHeight="false" outlineLevel="0" collapsed="false">
      <c r="A1729" s="21" t="s">
        <v>3266</v>
      </c>
      <c r="B1729" s="21" t="s">
        <v>2997</v>
      </c>
      <c r="C1729" s="23" t="n">
        <v>46138</v>
      </c>
      <c r="D1729" s="21" t="s">
        <v>2014</v>
      </c>
      <c r="E1729" s="21" t="s">
        <v>1941</v>
      </c>
      <c r="F1729" s="12" t="n">
        <v>1</v>
      </c>
      <c r="G1729" s="19" t="n">
        <v>125.85</v>
      </c>
      <c r="H1729" s="19" t="n">
        <v>79.93</v>
      </c>
      <c r="I1729" s="19" t="n">
        <f aca="false">ROUND(F1729*G1729,2)</f>
        <v>125.85</v>
      </c>
      <c r="J1729" s="19" t="n">
        <f aca="false">ROUND(F1729*H1729,2)</f>
        <v>79.93</v>
      </c>
      <c r="K1729" s="19" t="n">
        <f aca="false">INDEX(Pricebook!$L$2:$L$1401,MATCH(D1729,Pricebook!$A$2:$A$1401,0))</f>
        <v>132.2</v>
      </c>
      <c r="L1729" s="19" t="n">
        <f aca="false">ROUND(F1729*K1729,2)</f>
        <v>132.2</v>
      </c>
      <c r="M1729" s="24" t="n">
        <f aca="false">DATE(YEAR(C1729),MONTH(C1729),1)</f>
        <v>46113</v>
      </c>
    </row>
    <row r="1730" customFormat="false" ht="15" hidden="false" customHeight="false" outlineLevel="0" collapsed="false">
      <c r="A1730" s="21" t="s">
        <v>3267</v>
      </c>
      <c r="B1730" s="21" t="s">
        <v>3268</v>
      </c>
      <c r="C1730" s="23" t="n">
        <v>46139</v>
      </c>
      <c r="D1730" s="21" t="s">
        <v>805</v>
      </c>
      <c r="E1730" s="21" t="s">
        <v>366</v>
      </c>
      <c r="F1730" s="12" t="n">
        <v>3</v>
      </c>
      <c r="G1730" s="19" t="n">
        <v>30.9</v>
      </c>
      <c r="H1730" s="19" t="n">
        <v>21.08</v>
      </c>
      <c r="I1730" s="19" t="n">
        <f aca="false">ROUND(F1730*G1730,2)</f>
        <v>92.7</v>
      </c>
      <c r="J1730" s="19" t="n">
        <f aca="false">ROUND(F1730*H1730,2)</f>
        <v>63.24</v>
      </c>
      <c r="K1730" s="19" t="n">
        <f aca="false">INDEX(Pricebook!$L$2:$L$1401,MATCH(D1730,Pricebook!$A$2:$A$1401,0))</f>
        <v>33.05</v>
      </c>
      <c r="L1730" s="19" t="n">
        <f aca="false">ROUND(F1730*K1730,2)</f>
        <v>99.15</v>
      </c>
      <c r="M1730" s="24" t="n">
        <f aca="false">DATE(YEAR(C1730),MONTH(C1730),1)</f>
        <v>46113</v>
      </c>
    </row>
    <row r="1731" customFormat="false" ht="15" hidden="false" customHeight="false" outlineLevel="0" collapsed="false">
      <c r="A1731" s="21" t="s">
        <v>3267</v>
      </c>
      <c r="B1731" s="21" t="s">
        <v>3268</v>
      </c>
      <c r="C1731" s="23" t="n">
        <v>46139</v>
      </c>
      <c r="D1731" s="21" t="s">
        <v>1404</v>
      </c>
      <c r="E1731" s="21" t="s">
        <v>971</v>
      </c>
      <c r="F1731" s="12" t="n">
        <v>1</v>
      </c>
      <c r="G1731" s="19" t="n">
        <v>144.9</v>
      </c>
      <c r="H1731" s="19" t="n">
        <v>106.78</v>
      </c>
      <c r="I1731" s="19" t="n">
        <f aca="false">ROUND(F1731*G1731,2)</f>
        <v>144.9</v>
      </c>
      <c r="J1731" s="19" t="n">
        <f aca="false">ROUND(F1731*H1731,2)</f>
        <v>106.78</v>
      </c>
      <c r="K1731" s="19" t="n">
        <f aca="false">INDEX(Pricebook!$L$2:$L$1401,MATCH(D1731,Pricebook!$A$2:$A$1401,0))</f>
        <v>168.2</v>
      </c>
      <c r="L1731" s="19" t="n">
        <f aca="false">ROUND(F1731*K1731,2)</f>
        <v>168.2</v>
      </c>
      <c r="M1731" s="24" t="n">
        <f aca="false">DATE(YEAR(C1731),MONTH(C1731),1)</f>
        <v>46113</v>
      </c>
    </row>
    <row r="1732" customFormat="false" ht="15" hidden="false" customHeight="false" outlineLevel="0" collapsed="false">
      <c r="A1732" s="21" t="s">
        <v>3267</v>
      </c>
      <c r="B1732" s="21" t="s">
        <v>3268</v>
      </c>
      <c r="C1732" s="23" t="n">
        <v>46139</v>
      </c>
      <c r="D1732" s="21" t="s">
        <v>757</v>
      </c>
      <c r="E1732" s="21" t="s">
        <v>366</v>
      </c>
      <c r="F1732" s="12" t="n">
        <v>3</v>
      </c>
      <c r="G1732" s="19" t="n">
        <v>11.7</v>
      </c>
      <c r="H1732" s="19" t="n">
        <v>8.05</v>
      </c>
      <c r="I1732" s="19" t="n">
        <f aca="false">ROUND(F1732*G1732,2)</f>
        <v>35.1</v>
      </c>
      <c r="J1732" s="19" t="n">
        <f aca="false">ROUND(F1732*H1732,2)</f>
        <v>24.15</v>
      </c>
      <c r="K1732" s="19" t="n">
        <f aca="false">INDEX(Pricebook!$L$2:$L$1401,MATCH(D1732,Pricebook!$A$2:$A$1401,0))</f>
        <v>12.65</v>
      </c>
      <c r="L1732" s="19" t="n">
        <f aca="false">ROUND(F1732*K1732,2)</f>
        <v>37.95</v>
      </c>
      <c r="M1732" s="24" t="n">
        <f aca="false">DATE(YEAR(C1732),MONTH(C1732),1)</f>
        <v>46113</v>
      </c>
    </row>
    <row r="1733" customFormat="false" ht="15" hidden="false" customHeight="false" outlineLevel="0" collapsed="false">
      <c r="A1733" s="21" t="s">
        <v>3267</v>
      </c>
      <c r="B1733" s="21" t="s">
        <v>3268</v>
      </c>
      <c r="C1733" s="23" t="n">
        <v>46139</v>
      </c>
      <c r="D1733" s="21" t="s">
        <v>1939</v>
      </c>
      <c r="E1733" s="21" t="s">
        <v>1941</v>
      </c>
      <c r="F1733" s="12" t="n">
        <v>2</v>
      </c>
      <c r="G1733" s="19" t="n">
        <v>48.4</v>
      </c>
      <c r="H1733" s="19" t="n">
        <v>30.48</v>
      </c>
      <c r="I1733" s="19" t="n">
        <f aca="false">ROUND(F1733*G1733,2)</f>
        <v>96.8</v>
      </c>
      <c r="J1733" s="19" t="n">
        <f aca="false">ROUND(F1733*H1733,2)</f>
        <v>60.96</v>
      </c>
      <c r="K1733" s="19" t="n">
        <f aca="false">INDEX(Pricebook!$L$2:$L$1401,MATCH(D1733,Pricebook!$A$2:$A$1401,0))</f>
        <v>50.45</v>
      </c>
      <c r="L1733" s="19" t="n">
        <f aca="false">ROUND(F1733*K1733,2)</f>
        <v>100.9</v>
      </c>
      <c r="M1733" s="24" t="n">
        <f aca="false">DATE(YEAR(C1733),MONTH(C1733),1)</f>
        <v>46113</v>
      </c>
    </row>
    <row r="1734" customFormat="false" ht="15" hidden="false" customHeight="false" outlineLevel="0" collapsed="false">
      <c r="A1734" s="21" t="s">
        <v>3267</v>
      </c>
      <c r="B1734" s="21" t="s">
        <v>3268</v>
      </c>
      <c r="C1734" s="23" t="n">
        <v>46139</v>
      </c>
      <c r="D1734" s="21" t="s">
        <v>2018</v>
      </c>
      <c r="E1734" s="21" t="s">
        <v>1941</v>
      </c>
      <c r="F1734" s="12" t="n">
        <v>1</v>
      </c>
      <c r="G1734" s="19" t="n">
        <v>100</v>
      </c>
      <c r="H1734" s="19" t="n">
        <v>63.29</v>
      </c>
      <c r="I1734" s="19" t="n">
        <f aca="false">ROUND(F1734*G1734,2)</f>
        <v>100</v>
      </c>
      <c r="J1734" s="19" t="n">
        <f aca="false">ROUND(F1734*H1734,2)</f>
        <v>63.29</v>
      </c>
      <c r="K1734" s="19" t="n">
        <f aca="false">INDEX(Pricebook!$L$2:$L$1401,MATCH(D1734,Pricebook!$A$2:$A$1401,0))</f>
        <v>104.65</v>
      </c>
      <c r="L1734" s="19" t="n">
        <f aca="false">ROUND(F1734*K1734,2)</f>
        <v>104.65</v>
      </c>
      <c r="M1734" s="24" t="n">
        <f aca="false">DATE(YEAR(C1734),MONTH(C1734),1)</f>
        <v>46113</v>
      </c>
    </row>
    <row r="1735" customFormat="false" ht="15" hidden="false" customHeight="false" outlineLevel="0" collapsed="false">
      <c r="A1735" s="21" t="s">
        <v>3267</v>
      </c>
      <c r="B1735" s="21" t="s">
        <v>3268</v>
      </c>
      <c r="C1735" s="23" t="n">
        <v>46139</v>
      </c>
      <c r="D1735" s="21" t="s">
        <v>863</v>
      </c>
      <c r="E1735" s="21" t="s">
        <v>366</v>
      </c>
      <c r="F1735" s="12" t="n">
        <v>1</v>
      </c>
      <c r="G1735" s="19" t="n">
        <v>126.4</v>
      </c>
      <c r="H1735" s="19" t="n">
        <v>96.52</v>
      </c>
      <c r="I1735" s="19" t="n">
        <f aca="false">ROUND(F1735*G1735,2)</f>
        <v>126.4</v>
      </c>
      <c r="J1735" s="19" t="n">
        <f aca="false">ROUND(F1735*H1735,2)</f>
        <v>96.52</v>
      </c>
      <c r="K1735" s="19" t="n">
        <f aca="false">INDEX(Pricebook!$L$2:$L$1401,MATCH(D1735,Pricebook!$A$2:$A$1401,0))</f>
        <v>137.05</v>
      </c>
      <c r="L1735" s="19" t="n">
        <f aca="false">ROUND(F1735*K1735,2)</f>
        <v>137.05</v>
      </c>
      <c r="M1735" s="24" t="n">
        <f aca="false">DATE(YEAR(C1735),MONTH(C1735),1)</f>
        <v>46113</v>
      </c>
    </row>
    <row r="1736" customFormat="false" ht="15" hidden="false" customHeight="false" outlineLevel="0" collapsed="false">
      <c r="A1736" s="21" t="s">
        <v>3267</v>
      </c>
      <c r="B1736" s="21" t="s">
        <v>3268</v>
      </c>
      <c r="C1736" s="23" t="n">
        <v>46139</v>
      </c>
      <c r="D1736" s="21" t="s">
        <v>1430</v>
      </c>
      <c r="E1736" s="21" t="s">
        <v>971</v>
      </c>
      <c r="F1736" s="12" t="n">
        <v>3</v>
      </c>
      <c r="G1736" s="19" t="n">
        <v>29.15</v>
      </c>
      <c r="H1736" s="19" t="n">
        <v>21.37</v>
      </c>
      <c r="I1736" s="19" t="n">
        <f aca="false">ROUND(F1736*G1736,2)</f>
        <v>87.45</v>
      </c>
      <c r="J1736" s="19" t="n">
        <f aca="false">ROUND(F1736*H1736,2)</f>
        <v>64.11</v>
      </c>
      <c r="K1736" s="19" t="n">
        <f aca="false">INDEX(Pricebook!$L$2:$L$1401,MATCH(D1736,Pricebook!$A$2:$A$1401,0))</f>
        <v>33.65</v>
      </c>
      <c r="L1736" s="19" t="n">
        <f aca="false">ROUND(F1736*K1736,2)</f>
        <v>100.95</v>
      </c>
      <c r="M1736" s="24" t="n">
        <f aca="false">DATE(YEAR(C1736),MONTH(C1736),1)</f>
        <v>46113</v>
      </c>
    </row>
    <row r="1737" customFormat="false" ht="15" hidden="false" customHeight="false" outlineLevel="0" collapsed="false">
      <c r="A1737" s="21" t="s">
        <v>3267</v>
      </c>
      <c r="B1737" s="21" t="s">
        <v>3268</v>
      </c>
      <c r="C1737" s="23" t="n">
        <v>46139</v>
      </c>
      <c r="D1737" s="21" t="s">
        <v>523</v>
      </c>
      <c r="E1737" s="21" t="s">
        <v>366</v>
      </c>
      <c r="F1737" s="12" t="n">
        <v>6</v>
      </c>
      <c r="G1737" s="19" t="n">
        <v>16.3</v>
      </c>
      <c r="H1737" s="19" t="n">
        <v>11.11</v>
      </c>
      <c r="I1737" s="19" t="n">
        <f aca="false">ROUND(F1737*G1737,2)</f>
        <v>97.8</v>
      </c>
      <c r="J1737" s="19" t="n">
        <f aca="false">ROUND(F1737*H1737,2)</f>
        <v>66.66</v>
      </c>
      <c r="K1737" s="19" t="n">
        <f aca="false">INDEX(Pricebook!$L$2:$L$1401,MATCH(D1737,Pricebook!$A$2:$A$1401,0))</f>
        <v>17.45</v>
      </c>
      <c r="L1737" s="19" t="n">
        <f aca="false">ROUND(F1737*K1737,2)</f>
        <v>104.7</v>
      </c>
      <c r="M1737" s="24" t="n">
        <f aca="false">DATE(YEAR(C1737),MONTH(C1737),1)</f>
        <v>46113</v>
      </c>
    </row>
    <row r="1738" customFormat="false" ht="15" hidden="false" customHeight="false" outlineLevel="0" collapsed="false">
      <c r="A1738" s="21" t="s">
        <v>3267</v>
      </c>
      <c r="B1738" s="21" t="s">
        <v>3268</v>
      </c>
      <c r="C1738" s="23" t="n">
        <v>46139</v>
      </c>
      <c r="D1738" s="21" t="s">
        <v>465</v>
      </c>
      <c r="E1738" s="21" t="s">
        <v>366</v>
      </c>
      <c r="F1738" s="12" t="n">
        <v>1</v>
      </c>
      <c r="G1738" s="19" t="n">
        <v>99.6</v>
      </c>
      <c r="H1738" s="19" t="n">
        <v>69.09</v>
      </c>
      <c r="I1738" s="19" t="n">
        <f aca="false">ROUND(F1738*G1738,2)</f>
        <v>99.6</v>
      </c>
      <c r="J1738" s="19" t="n">
        <f aca="false">ROUND(F1738*H1738,2)</f>
        <v>69.09</v>
      </c>
      <c r="K1738" s="19" t="n">
        <f aca="false">INDEX(Pricebook!$L$2:$L$1401,MATCH(D1738,Pricebook!$A$2:$A$1401,0))</f>
        <v>108.35</v>
      </c>
      <c r="L1738" s="19" t="n">
        <f aca="false">ROUND(F1738*K1738,2)</f>
        <v>108.35</v>
      </c>
      <c r="M1738" s="24" t="n">
        <f aca="false">DATE(YEAR(C1738),MONTH(C1738),1)</f>
        <v>46113</v>
      </c>
    </row>
    <row r="1739" customFormat="false" ht="15" hidden="false" customHeight="false" outlineLevel="0" collapsed="false">
      <c r="A1739" s="21" t="s">
        <v>3267</v>
      </c>
      <c r="B1739" s="21" t="s">
        <v>3268</v>
      </c>
      <c r="C1739" s="23" t="n">
        <v>46139</v>
      </c>
      <c r="D1739" s="21" t="s">
        <v>1056</v>
      </c>
      <c r="E1739" s="21" t="s">
        <v>971</v>
      </c>
      <c r="F1739" s="12" t="n">
        <v>2</v>
      </c>
      <c r="G1739" s="19" t="n">
        <v>29.15</v>
      </c>
      <c r="H1739" s="19" t="n">
        <v>21.41</v>
      </c>
      <c r="I1739" s="19" t="n">
        <f aca="false">ROUND(F1739*G1739,2)</f>
        <v>58.3</v>
      </c>
      <c r="J1739" s="19" t="n">
        <f aca="false">ROUND(F1739*H1739,2)</f>
        <v>42.82</v>
      </c>
      <c r="K1739" s="19" t="n">
        <f aca="false">INDEX(Pricebook!$L$2:$L$1401,MATCH(D1739,Pricebook!$A$2:$A$1401,0))</f>
        <v>33.75</v>
      </c>
      <c r="L1739" s="19" t="n">
        <f aca="false">ROUND(F1739*K1739,2)</f>
        <v>67.5</v>
      </c>
      <c r="M1739" s="24" t="n">
        <f aca="false">DATE(YEAR(C1739),MONTH(C1739),1)</f>
        <v>46113</v>
      </c>
    </row>
    <row r="1740" customFormat="false" ht="15" hidden="false" customHeight="false" outlineLevel="0" collapsed="false">
      <c r="A1740" s="21" t="s">
        <v>3267</v>
      </c>
      <c r="B1740" s="21" t="s">
        <v>3268</v>
      </c>
      <c r="C1740" s="23" t="n">
        <v>46139</v>
      </c>
      <c r="D1740" s="21" t="s">
        <v>1270</v>
      </c>
      <c r="E1740" s="21" t="s">
        <v>971</v>
      </c>
      <c r="F1740" s="12" t="n">
        <v>14</v>
      </c>
      <c r="G1740" s="19" t="n">
        <v>17</v>
      </c>
      <c r="H1740" s="19" t="n">
        <v>12.61</v>
      </c>
      <c r="I1740" s="19" t="n">
        <f aca="false">ROUND(F1740*G1740,2)</f>
        <v>238</v>
      </c>
      <c r="J1740" s="19" t="n">
        <f aca="false">ROUND(F1740*H1740,2)</f>
        <v>176.54</v>
      </c>
      <c r="K1740" s="19" t="n">
        <f aca="false">INDEX(Pricebook!$L$2:$L$1401,MATCH(D1740,Pricebook!$A$2:$A$1401,0))</f>
        <v>18.7</v>
      </c>
      <c r="L1740" s="19" t="n">
        <f aca="false">ROUND(F1740*K1740,2)</f>
        <v>261.8</v>
      </c>
      <c r="M1740" s="24" t="n">
        <f aca="false">DATE(YEAR(C1740),MONTH(C1740),1)</f>
        <v>46113</v>
      </c>
    </row>
    <row r="1741" customFormat="false" ht="15" hidden="false" customHeight="false" outlineLevel="0" collapsed="false">
      <c r="A1741" s="21" t="s">
        <v>3267</v>
      </c>
      <c r="B1741" s="21" t="s">
        <v>3268</v>
      </c>
      <c r="C1741" s="23" t="n">
        <v>46139</v>
      </c>
      <c r="D1741" s="21" t="s">
        <v>925</v>
      </c>
      <c r="E1741" s="21" t="s">
        <v>366</v>
      </c>
      <c r="F1741" s="12" t="n">
        <v>2</v>
      </c>
      <c r="G1741" s="19" t="n">
        <v>81.4</v>
      </c>
      <c r="H1741" s="19" t="n">
        <v>61.39</v>
      </c>
      <c r="I1741" s="19" t="n">
        <f aca="false">ROUND(F1741*G1741,2)</f>
        <v>162.8</v>
      </c>
      <c r="J1741" s="19" t="n">
        <f aca="false">ROUND(F1741*H1741,2)</f>
        <v>122.78</v>
      </c>
      <c r="K1741" s="19" t="n">
        <f aca="false">INDEX(Pricebook!$L$2:$L$1401,MATCH(D1741,Pricebook!$A$2:$A$1401,0))</f>
        <v>88.35</v>
      </c>
      <c r="L1741" s="19" t="n">
        <f aca="false">ROUND(F1741*K1741,2)</f>
        <v>176.7</v>
      </c>
      <c r="M1741" s="24" t="n">
        <f aca="false">DATE(YEAR(C1741),MONTH(C1741),1)</f>
        <v>46113</v>
      </c>
    </row>
    <row r="1742" customFormat="false" ht="15" hidden="false" customHeight="false" outlineLevel="0" collapsed="false">
      <c r="A1742" s="21" t="s">
        <v>3267</v>
      </c>
      <c r="B1742" s="21" t="s">
        <v>3268</v>
      </c>
      <c r="C1742" s="23" t="n">
        <v>46139</v>
      </c>
      <c r="D1742" s="21" t="s">
        <v>2866</v>
      </c>
      <c r="E1742" s="21" t="s">
        <v>2748</v>
      </c>
      <c r="F1742" s="12" t="n">
        <v>2</v>
      </c>
      <c r="G1742" s="19" t="n">
        <v>3.3</v>
      </c>
      <c r="H1742" s="19" t="n">
        <v>1.88</v>
      </c>
      <c r="I1742" s="19" t="n">
        <f aca="false">ROUND(F1742*G1742,2)</f>
        <v>6.6</v>
      </c>
      <c r="J1742" s="19" t="n">
        <f aca="false">ROUND(F1742*H1742,2)</f>
        <v>3.76</v>
      </c>
      <c r="K1742" s="19" t="n">
        <f aca="false">INDEX(Pricebook!$L$2:$L$1401,MATCH(D1742,Pricebook!$A$2:$A$1401,0))</f>
        <v>3.65</v>
      </c>
      <c r="L1742" s="19" t="n">
        <f aca="false">ROUND(F1742*K1742,2)</f>
        <v>7.3</v>
      </c>
      <c r="M1742" s="24" t="n">
        <f aca="false">DATE(YEAR(C1742),MONTH(C1742),1)</f>
        <v>46113</v>
      </c>
    </row>
    <row r="1743" customFormat="false" ht="15" hidden="false" customHeight="false" outlineLevel="0" collapsed="false">
      <c r="A1743" s="21" t="s">
        <v>3267</v>
      </c>
      <c r="B1743" s="21" t="s">
        <v>3268</v>
      </c>
      <c r="C1743" s="23" t="n">
        <v>46139</v>
      </c>
      <c r="D1743" s="21" t="s">
        <v>2020</v>
      </c>
      <c r="E1743" s="21" t="s">
        <v>1941</v>
      </c>
      <c r="F1743" s="12" t="n">
        <v>3</v>
      </c>
      <c r="G1743" s="19" t="n">
        <v>157.7</v>
      </c>
      <c r="H1743" s="19" t="n">
        <v>99.38</v>
      </c>
      <c r="I1743" s="19" t="n">
        <f aca="false">ROUND(F1743*G1743,2)</f>
        <v>473.1</v>
      </c>
      <c r="J1743" s="19" t="n">
        <f aca="false">ROUND(F1743*H1743,2)</f>
        <v>298.14</v>
      </c>
      <c r="K1743" s="19" t="n">
        <f aca="false">INDEX(Pricebook!$L$2:$L$1401,MATCH(D1743,Pricebook!$A$2:$A$1401,0))</f>
        <v>164.35</v>
      </c>
      <c r="L1743" s="19" t="n">
        <f aca="false">ROUND(F1743*K1743,2)</f>
        <v>493.05</v>
      </c>
      <c r="M1743" s="24" t="n">
        <f aca="false">DATE(YEAR(C1743),MONTH(C1743),1)</f>
        <v>46113</v>
      </c>
    </row>
    <row r="1744" customFormat="false" ht="15" hidden="false" customHeight="false" outlineLevel="0" collapsed="false">
      <c r="A1744" s="21" t="s">
        <v>3267</v>
      </c>
      <c r="B1744" s="21" t="s">
        <v>3268</v>
      </c>
      <c r="C1744" s="23" t="n">
        <v>46139</v>
      </c>
      <c r="D1744" s="21" t="s">
        <v>495</v>
      </c>
      <c r="E1744" s="21" t="s">
        <v>366</v>
      </c>
      <c r="F1744" s="12" t="n">
        <v>1</v>
      </c>
      <c r="G1744" s="19" t="n">
        <v>213.15</v>
      </c>
      <c r="H1744" s="19" t="n">
        <v>145.34</v>
      </c>
      <c r="I1744" s="19" t="n">
        <f aca="false">ROUND(F1744*G1744,2)</f>
        <v>213.15</v>
      </c>
      <c r="J1744" s="19" t="n">
        <f aca="false">ROUND(F1744*H1744,2)</f>
        <v>145.34</v>
      </c>
      <c r="K1744" s="19" t="n">
        <f aca="false">INDEX(Pricebook!$L$2:$L$1401,MATCH(D1744,Pricebook!$A$2:$A$1401,0))</f>
        <v>227.95</v>
      </c>
      <c r="L1744" s="19" t="n">
        <f aca="false">ROUND(F1744*K1744,2)</f>
        <v>227.95</v>
      </c>
      <c r="M1744" s="24" t="n">
        <f aca="false">DATE(YEAR(C1744),MONTH(C1744),1)</f>
        <v>46113</v>
      </c>
    </row>
    <row r="1745" customFormat="false" ht="15" hidden="false" customHeight="false" outlineLevel="0" collapsed="false">
      <c r="A1745" s="21" t="s">
        <v>3269</v>
      </c>
      <c r="B1745" s="21" t="s">
        <v>3270</v>
      </c>
      <c r="C1745" s="23" t="n">
        <v>46139</v>
      </c>
      <c r="D1745" s="21" t="s">
        <v>1318</v>
      </c>
      <c r="E1745" s="21" t="s">
        <v>971</v>
      </c>
      <c r="F1745" s="12" t="n">
        <v>11</v>
      </c>
      <c r="G1745" s="19" t="n">
        <v>2.45</v>
      </c>
      <c r="H1745" s="19" t="n">
        <v>1.78</v>
      </c>
      <c r="I1745" s="19" t="n">
        <f aca="false">ROUND(F1745*G1745,2)</f>
        <v>26.95</v>
      </c>
      <c r="J1745" s="19" t="n">
        <f aca="false">ROUND(F1745*H1745,2)</f>
        <v>19.58</v>
      </c>
      <c r="K1745" s="19" t="n">
        <f aca="false">INDEX(Pricebook!$L$2:$L$1401,MATCH(D1745,Pricebook!$A$2:$A$1401,0))</f>
        <v>2.8</v>
      </c>
      <c r="L1745" s="19" t="n">
        <f aca="false">ROUND(F1745*K1745,2)</f>
        <v>30.8</v>
      </c>
      <c r="M1745" s="24" t="n">
        <f aca="false">DATE(YEAR(C1745),MONTH(C1745),1)</f>
        <v>46113</v>
      </c>
    </row>
    <row r="1746" customFormat="false" ht="15" hidden="false" customHeight="false" outlineLevel="0" collapsed="false">
      <c r="A1746" s="21" t="s">
        <v>3269</v>
      </c>
      <c r="B1746" s="21" t="s">
        <v>3270</v>
      </c>
      <c r="C1746" s="23" t="n">
        <v>46139</v>
      </c>
      <c r="D1746" s="21" t="s">
        <v>2836</v>
      </c>
      <c r="E1746" s="21" t="s">
        <v>2748</v>
      </c>
      <c r="F1746" s="12" t="n">
        <v>7</v>
      </c>
      <c r="G1746" s="19" t="n">
        <v>5.45</v>
      </c>
      <c r="H1746" s="19" t="n">
        <v>3.07</v>
      </c>
      <c r="I1746" s="19" t="n">
        <f aca="false">ROUND(F1746*G1746,2)</f>
        <v>38.15</v>
      </c>
      <c r="J1746" s="19" t="n">
        <f aca="false">ROUND(F1746*H1746,2)</f>
        <v>21.49</v>
      </c>
      <c r="K1746" s="19" t="n">
        <f aca="false">INDEX(Pricebook!$L$2:$L$1401,MATCH(D1746,Pricebook!$A$2:$A$1401,0))</f>
        <v>5.95</v>
      </c>
      <c r="L1746" s="19" t="n">
        <f aca="false">ROUND(F1746*K1746,2)</f>
        <v>41.65</v>
      </c>
      <c r="M1746" s="24" t="n">
        <f aca="false">DATE(YEAR(C1746),MONTH(C1746),1)</f>
        <v>46113</v>
      </c>
    </row>
    <row r="1747" customFormat="false" ht="15" hidden="false" customHeight="false" outlineLevel="0" collapsed="false">
      <c r="A1747" s="21" t="s">
        <v>3269</v>
      </c>
      <c r="B1747" s="21" t="s">
        <v>3270</v>
      </c>
      <c r="C1747" s="23" t="n">
        <v>46139</v>
      </c>
      <c r="D1747" s="21" t="s">
        <v>358</v>
      </c>
      <c r="E1747" s="21" t="s">
        <v>108</v>
      </c>
      <c r="F1747" s="12" t="n">
        <v>2</v>
      </c>
      <c r="G1747" s="19" t="n">
        <v>80</v>
      </c>
      <c r="H1747" s="19" t="n">
        <v>58.54</v>
      </c>
      <c r="I1747" s="19" t="n">
        <f aca="false">ROUND(F1747*G1747,2)</f>
        <v>160</v>
      </c>
      <c r="J1747" s="19" t="n">
        <f aca="false">ROUND(F1747*H1747,2)</f>
        <v>117.08</v>
      </c>
      <c r="K1747" s="19" t="n">
        <f aca="false">INDEX(Pricebook!$L$2:$L$1401,MATCH(D1747,Pricebook!$A$2:$A$1401,0))</f>
        <v>88</v>
      </c>
      <c r="L1747" s="19" t="n">
        <f aca="false">ROUND(F1747*K1747,2)</f>
        <v>176</v>
      </c>
      <c r="M1747" s="24" t="n">
        <f aca="false">DATE(YEAR(C1747),MONTH(C1747),1)</f>
        <v>46113</v>
      </c>
    </row>
    <row r="1748" customFormat="false" ht="15" hidden="false" customHeight="false" outlineLevel="0" collapsed="false">
      <c r="A1748" s="21" t="s">
        <v>3269</v>
      </c>
      <c r="B1748" s="21" t="s">
        <v>3270</v>
      </c>
      <c r="C1748" s="23" t="n">
        <v>46139</v>
      </c>
      <c r="D1748" s="21" t="s">
        <v>757</v>
      </c>
      <c r="E1748" s="21" t="s">
        <v>366</v>
      </c>
      <c r="F1748" s="12" t="n">
        <v>4</v>
      </c>
      <c r="G1748" s="19" t="n">
        <v>11.7</v>
      </c>
      <c r="H1748" s="19" t="n">
        <v>8.05</v>
      </c>
      <c r="I1748" s="19" t="n">
        <f aca="false">ROUND(F1748*G1748,2)</f>
        <v>46.8</v>
      </c>
      <c r="J1748" s="19" t="n">
        <f aca="false">ROUND(F1748*H1748,2)</f>
        <v>32.2</v>
      </c>
      <c r="K1748" s="19" t="n">
        <f aca="false">INDEX(Pricebook!$L$2:$L$1401,MATCH(D1748,Pricebook!$A$2:$A$1401,0))</f>
        <v>12.65</v>
      </c>
      <c r="L1748" s="19" t="n">
        <f aca="false">ROUND(F1748*K1748,2)</f>
        <v>50.6</v>
      </c>
      <c r="M1748" s="24" t="n">
        <f aca="false">DATE(YEAR(C1748),MONTH(C1748),1)</f>
        <v>46113</v>
      </c>
    </row>
    <row r="1749" customFormat="false" ht="15" hidden="false" customHeight="false" outlineLevel="0" collapsed="false">
      <c r="A1749" s="21" t="s">
        <v>3269</v>
      </c>
      <c r="B1749" s="21" t="s">
        <v>3270</v>
      </c>
      <c r="C1749" s="23" t="n">
        <v>46139</v>
      </c>
      <c r="D1749" s="21" t="s">
        <v>2313</v>
      </c>
      <c r="E1749" s="21" t="s">
        <v>2202</v>
      </c>
      <c r="F1749" s="12" t="n">
        <v>20</v>
      </c>
      <c r="G1749" s="19" t="n">
        <v>12.15</v>
      </c>
      <c r="H1749" s="19" t="n">
        <v>7.16</v>
      </c>
      <c r="I1749" s="19" t="n">
        <f aca="false">ROUND(F1749*G1749,2)</f>
        <v>243</v>
      </c>
      <c r="J1749" s="19" t="n">
        <f aca="false">ROUND(F1749*H1749,2)</f>
        <v>143.2</v>
      </c>
      <c r="K1749" s="19" t="n">
        <f aca="false">INDEX(Pricebook!$L$2:$L$1401,MATCH(D1749,Pricebook!$A$2:$A$1401,0))</f>
        <v>12.9</v>
      </c>
      <c r="L1749" s="19" t="n">
        <f aca="false">ROUND(F1749*K1749,2)</f>
        <v>258</v>
      </c>
      <c r="M1749" s="24" t="n">
        <f aca="false">DATE(YEAR(C1749),MONTH(C1749),1)</f>
        <v>46113</v>
      </c>
    </row>
    <row r="1750" customFormat="false" ht="15" hidden="false" customHeight="false" outlineLevel="0" collapsed="false">
      <c r="A1750" s="21" t="s">
        <v>3269</v>
      </c>
      <c r="B1750" s="21" t="s">
        <v>3270</v>
      </c>
      <c r="C1750" s="23" t="n">
        <v>46139</v>
      </c>
      <c r="D1750" s="21" t="s">
        <v>1216</v>
      </c>
      <c r="E1750" s="21" t="s">
        <v>971</v>
      </c>
      <c r="F1750" s="12" t="n">
        <v>1</v>
      </c>
      <c r="G1750" s="19" t="n">
        <v>161.6</v>
      </c>
      <c r="H1750" s="19" t="n">
        <v>120.33</v>
      </c>
      <c r="I1750" s="19" t="n">
        <f aca="false">ROUND(F1750*G1750,2)</f>
        <v>161.6</v>
      </c>
      <c r="J1750" s="19" t="n">
        <f aca="false">ROUND(F1750*H1750,2)</f>
        <v>120.33</v>
      </c>
      <c r="K1750" s="19" t="n">
        <f aca="false">INDEX(Pricebook!$L$2:$L$1401,MATCH(D1750,Pricebook!$A$2:$A$1401,0))</f>
        <v>189.5</v>
      </c>
      <c r="L1750" s="19" t="n">
        <f aca="false">ROUND(F1750*K1750,2)</f>
        <v>189.5</v>
      </c>
      <c r="M1750" s="24" t="n">
        <f aca="false">DATE(YEAR(C1750),MONTH(C1750),1)</f>
        <v>46113</v>
      </c>
    </row>
    <row r="1751" customFormat="false" ht="15" hidden="false" customHeight="false" outlineLevel="0" collapsed="false">
      <c r="A1751" s="21" t="s">
        <v>3269</v>
      </c>
      <c r="B1751" s="21" t="s">
        <v>3270</v>
      </c>
      <c r="C1751" s="23" t="n">
        <v>46139</v>
      </c>
      <c r="D1751" s="21" t="s">
        <v>214</v>
      </c>
      <c r="E1751" s="21" t="s">
        <v>108</v>
      </c>
      <c r="F1751" s="12" t="n">
        <v>1</v>
      </c>
      <c r="G1751" s="19" t="n">
        <v>111.75</v>
      </c>
      <c r="H1751" s="19" t="n">
        <v>81.05</v>
      </c>
      <c r="I1751" s="19" t="n">
        <f aca="false">ROUND(F1751*G1751,2)</f>
        <v>111.75</v>
      </c>
      <c r="J1751" s="19" t="n">
        <f aca="false">ROUND(F1751*H1751,2)</f>
        <v>81.05</v>
      </c>
      <c r="K1751" s="19" t="n">
        <f aca="false">INDEX(Pricebook!$L$2:$L$1401,MATCH(D1751,Pricebook!$A$2:$A$1401,0))</f>
        <v>122.25</v>
      </c>
      <c r="L1751" s="19" t="n">
        <f aca="false">ROUND(F1751*K1751,2)</f>
        <v>122.25</v>
      </c>
      <c r="M1751" s="24" t="n">
        <f aca="false">DATE(YEAR(C1751),MONTH(C1751),1)</f>
        <v>46113</v>
      </c>
    </row>
    <row r="1752" customFormat="false" ht="15" hidden="false" customHeight="false" outlineLevel="0" collapsed="false">
      <c r="A1752" s="21" t="s">
        <v>3269</v>
      </c>
      <c r="B1752" s="21" t="s">
        <v>3270</v>
      </c>
      <c r="C1752" s="23" t="n">
        <v>46139</v>
      </c>
      <c r="D1752" s="21" t="s">
        <v>270</v>
      </c>
      <c r="E1752" s="21" t="s">
        <v>108</v>
      </c>
      <c r="F1752" s="12" t="n">
        <v>1</v>
      </c>
      <c r="G1752" s="19" t="n">
        <v>131.15</v>
      </c>
      <c r="H1752" s="19" t="n">
        <v>95.48</v>
      </c>
      <c r="I1752" s="19" t="n">
        <f aca="false">ROUND(F1752*G1752,2)</f>
        <v>131.15</v>
      </c>
      <c r="J1752" s="19" t="n">
        <f aca="false">ROUND(F1752*H1752,2)</f>
        <v>95.48</v>
      </c>
      <c r="K1752" s="19" t="n">
        <f aca="false">INDEX(Pricebook!$L$2:$L$1401,MATCH(D1752,Pricebook!$A$2:$A$1401,0))</f>
        <v>144.05</v>
      </c>
      <c r="L1752" s="19" t="n">
        <f aca="false">ROUND(F1752*K1752,2)</f>
        <v>144.05</v>
      </c>
      <c r="M1752" s="24" t="n">
        <f aca="false">DATE(YEAR(C1752),MONTH(C1752),1)</f>
        <v>46113</v>
      </c>
    </row>
    <row r="1753" customFormat="false" ht="15" hidden="false" customHeight="false" outlineLevel="0" collapsed="false">
      <c r="A1753" s="21" t="s">
        <v>3269</v>
      </c>
      <c r="B1753" s="21" t="s">
        <v>3270</v>
      </c>
      <c r="C1753" s="23" t="n">
        <v>46139</v>
      </c>
      <c r="D1753" s="21" t="s">
        <v>2218</v>
      </c>
      <c r="E1753" s="21" t="s">
        <v>2202</v>
      </c>
      <c r="F1753" s="12" t="n">
        <v>13</v>
      </c>
      <c r="G1753" s="19" t="n">
        <v>6.05</v>
      </c>
      <c r="H1753" s="19" t="n">
        <v>3.98</v>
      </c>
      <c r="I1753" s="19" t="n">
        <f aca="false">ROUND(F1753*G1753,2)</f>
        <v>78.65</v>
      </c>
      <c r="J1753" s="19" t="n">
        <f aca="false">ROUND(F1753*H1753,2)</f>
        <v>51.74</v>
      </c>
      <c r="K1753" s="19" t="n">
        <f aca="false">INDEX(Pricebook!$L$2:$L$1401,MATCH(D1753,Pricebook!$A$2:$A$1401,0))</f>
        <v>6.4</v>
      </c>
      <c r="L1753" s="19" t="n">
        <f aca="false">ROUND(F1753*K1753,2)</f>
        <v>83.2</v>
      </c>
      <c r="M1753" s="24" t="n">
        <f aca="false">DATE(YEAR(C1753),MONTH(C1753),1)</f>
        <v>46113</v>
      </c>
    </row>
    <row r="1754" customFormat="false" ht="15" hidden="false" customHeight="false" outlineLevel="0" collapsed="false">
      <c r="A1754" s="21" t="s">
        <v>3271</v>
      </c>
      <c r="B1754" s="21" t="s">
        <v>3015</v>
      </c>
      <c r="C1754" s="23" t="n">
        <v>46139</v>
      </c>
      <c r="D1754" s="21" t="s">
        <v>2335</v>
      </c>
      <c r="E1754" s="21" t="s">
        <v>2202</v>
      </c>
      <c r="F1754" s="12" t="n">
        <v>5</v>
      </c>
      <c r="G1754" s="19" t="n">
        <v>103.15</v>
      </c>
      <c r="H1754" s="19" t="n">
        <v>61.38</v>
      </c>
      <c r="I1754" s="19" t="n">
        <f aca="false">ROUND(F1754*G1754,2)</f>
        <v>515.75</v>
      </c>
      <c r="J1754" s="19" t="n">
        <f aca="false">ROUND(F1754*H1754,2)</f>
        <v>306.9</v>
      </c>
      <c r="K1754" s="19" t="n">
        <f aca="false">INDEX(Pricebook!$L$2:$L$1401,MATCH(D1754,Pricebook!$A$2:$A$1401,0))</f>
        <v>110.7</v>
      </c>
      <c r="L1754" s="19" t="n">
        <f aca="false">ROUND(F1754*K1754,2)</f>
        <v>553.5</v>
      </c>
      <c r="M1754" s="24" t="n">
        <f aca="false">DATE(YEAR(C1754),MONTH(C1754),1)</f>
        <v>46113</v>
      </c>
    </row>
    <row r="1755" customFormat="false" ht="15" hidden="false" customHeight="false" outlineLevel="0" collapsed="false">
      <c r="A1755" s="21" t="s">
        <v>3271</v>
      </c>
      <c r="B1755" s="21" t="s">
        <v>3015</v>
      </c>
      <c r="C1755" s="23" t="n">
        <v>46139</v>
      </c>
      <c r="D1755" s="21" t="s">
        <v>1635</v>
      </c>
      <c r="E1755" s="21" t="s">
        <v>1452</v>
      </c>
      <c r="F1755" s="12" t="n">
        <v>5</v>
      </c>
      <c r="G1755" s="19" t="n">
        <v>36.7</v>
      </c>
      <c r="H1755" s="19" t="n">
        <v>22.04</v>
      </c>
      <c r="I1755" s="19" t="n">
        <f aca="false">ROUND(F1755*G1755,2)</f>
        <v>183.5</v>
      </c>
      <c r="J1755" s="19" t="n">
        <f aca="false">ROUND(F1755*H1755,2)</f>
        <v>110.2</v>
      </c>
      <c r="K1755" s="19" t="n">
        <f aca="false">INDEX(Pricebook!$L$2:$L$1401,MATCH(D1755,Pricebook!$A$2:$A$1401,0))</f>
        <v>37.5</v>
      </c>
      <c r="L1755" s="19" t="n">
        <f aca="false">ROUND(F1755*K1755,2)</f>
        <v>187.5</v>
      </c>
      <c r="M1755" s="24" t="n">
        <f aca="false">DATE(YEAR(C1755),MONTH(C1755),1)</f>
        <v>46113</v>
      </c>
    </row>
    <row r="1756" customFormat="false" ht="15" hidden="false" customHeight="false" outlineLevel="0" collapsed="false">
      <c r="A1756" s="21" t="s">
        <v>3271</v>
      </c>
      <c r="B1756" s="21" t="s">
        <v>3015</v>
      </c>
      <c r="C1756" s="23" t="n">
        <v>46139</v>
      </c>
      <c r="D1756" s="21" t="s">
        <v>2436</v>
      </c>
      <c r="E1756" s="21" t="s">
        <v>2202</v>
      </c>
      <c r="F1756" s="12" t="n">
        <v>3</v>
      </c>
      <c r="G1756" s="19" t="n">
        <v>14.45</v>
      </c>
      <c r="H1756" s="19" t="n">
        <v>8.61</v>
      </c>
      <c r="I1756" s="19" t="n">
        <f aca="false">ROUND(F1756*G1756,2)</f>
        <v>43.35</v>
      </c>
      <c r="J1756" s="19" t="n">
        <f aca="false">ROUND(F1756*H1756,2)</f>
        <v>25.83</v>
      </c>
      <c r="K1756" s="19" t="n">
        <f aca="false">INDEX(Pricebook!$L$2:$L$1401,MATCH(D1756,Pricebook!$A$2:$A$1401,0))</f>
        <v>15.55</v>
      </c>
      <c r="L1756" s="19" t="n">
        <f aca="false">ROUND(F1756*K1756,2)</f>
        <v>46.65</v>
      </c>
      <c r="M1756" s="24" t="n">
        <f aca="false">DATE(YEAR(C1756),MONTH(C1756),1)</f>
        <v>46113</v>
      </c>
    </row>
    <row r="1757" customFormat="false" ht="15" hidden="false" customHeight="false" outlineLevel="0" collapsed="false">
      <c r="A1757" s="21" t="s">
        <v>3271</v>
      </c>
      <c r="B1757" s="21" t="s">
        <v>3015</v>
      </c>
      <c r="C1757" s="23" t="n">
        <v>46139</v>
      </c>
      <c r="D1757" s="21" t="s">
        <v>1693</v>
      </c>
      <c r="E1757" s="21" t="s">
        <v>1452</v>
      </c>
      <c r="F1757" s="12" t="n">
        <v>6</v>
      </c>
      <c r="G1757" s="19" t="n">
        <v>23.35</v>
      </c>
      <c r="H1757" s="19" t="n">
        <v>14.27</v>
      </c>
      <c r="I1757" s="19" t="n">
        <f aca="false">ROUND(F1757*G1757,2)</f>
        <v>140.1</v>
      </c>
      <c r="J1757" s="19" t="n">
        <f aca="false">ROUND(F1757*H1757,2)</f>
        <v>85.62</v>
      </c>
      <c r="K1757" s="19" t="n">
        <f aca="false">INDEX(Pricebook!$L$2:$L$1401,MATCH(D1757,Pricebook!$A$2:$A$1401,0))</f>
        <v>24.25</v>
      </c>
      <c r="L1757" s="19" t="n">
        <f aca="false">ROUND(F1757*K1757,2)</f>
        <v>145.5</v>
      </c>
      <c r="M1757" s="24" t="n">
        <f aca="false">DATE(YEAR(C1757),MONTH(C1757),1)</f>
        <v>46113</v>
      </c>
    </row>
    <row r="1758" customFormat="false" ht="15" hidden="false" customHeight="false" outlineLevel="0" collapsed="false">
      <c r="A1758" s="21" t="s">
        <v>3271</v>
      </c>
      <c r="B1758" s="21" t="s">
        <v>3015</v>
      </c>
      <c r="C1758" s="23" t="n">
        <v>46139</v>
      </c>
      <c r="D1758" s="21" t="s">
        <v>2285</v>
      </c>
      <c r="E1758" s="21" t="s">
        <v>2202</v>
      </c>
      <c r="F1758" s="12" t="n">
        <v>6</v>
      </c>
      <c r="G1758" s="19" t="n">
        <v>10.7</v>
      </c>
      <c r="H1758" s="19" t="n">
        <v>6.3</v>
      </c>
      <c r="I1758" s="19" t="n">
        <f aca="false">ROUND(F1758*G1758,2)</f>
        <v>64.2</v>
      </c>
      <c r="J1758" s="19" t="n">
        <f aca="false">ROUND(F1758*H1758,2)</f>
        <v>37.8</v>
      </c>
      <c r="K1758" s="19" t="n">
        <f aca="false">INDEX(Pricebook!$L$2:$L$1401,MATCH(D1758,Pricebook!$A$2:$A$1401,0))</f>
        <v>11.4</v>
      </c>
      <c r="L1758" s="19" t="n">
        <f aca="false">ROUND(F1758*K1758,2)</f>
        <v>68.4</v>
      </c>
      <c r="M1758" s="24" t="n">
        <f aca="false">DATE(YEAR(C1758),MONTH(C1758),1)</f>
        <v>46113</v>
      </c>
    </row>
    <row r="1759" customFormat="false" ht="15" hidden="false" customHeight="false" outlineLevel="0" collapsed="false">
      <c r="A1759" s="21" t="s">
        <v>3271</v>
      </c>
      <c r="B1759" s="21" t="s">
        <v>3015</v>
      </c>
      <c r="C1759" s="23" t="n">
        <v>46139</v>
      </c>
      <c r="D1759" s="21" t="s">
        <v>2248</v>
      </c>
      <c r="E1759" s="21" t="s">
        <v>2202</v>
      </c>
      <c r="F1759" s="12" t="n">
        <v>13</v>
      </c>
      <c r="G1759" s="19" t="n">
        <v>10.75</v>
      </c>
      <c r="H1759" s="19" t="n">
        <v>6.27</v>
      </c>
      <c r="I1759" s="19" t="n">
        <f aca="false">ROUND(F1759*G1759,2)</f>
        <v>139.75</v>
      </c>
      <c r="J1759" s="19" t="n">
        <f aca="false">ROUND(F1759*H1759,2)</f>
        <v>81.51</v>
      </c>
      <c r="K1759" s="19" t="n">
        <f aca="false">INDEX(Pricebook!$L$2:$L$1401,MATCH(D1759,Pricebook!$A$2:$A$1401,0))</f>
        <v>11.3</v>
      </c>
      <c r="L1759" s="19" t="n">
        <f aca="false">ROUND(F1759*K1759,2)</f>
        <v>146.9</v>
      </c>
      <c r="M1759" s="24" t="n">
        <f aca="false">DATE(YEAR(C1759),MONTH(C1759),1)</f>
        <v>46113</v>
      </c>
    </row>
    <row r="1760" customFormat="false" ht="15" hidden="false" customHeight="false" outlineLevel="0" collapsed="false">
      <c r="A1760" s="21" t="s">
        <v>3271</v>
      </c>
      <c r="B1760" s="21" t="s">
        <v>3015</v>
      </c>
      <c r="C1760" s="23" t="n">
        <v>46139</v>
      </c>
      <c r="D1760" s="21" t="s">
        <v>1785</v>
      </c>
      <c r="E1760" s="21" t="s">
        <v>1452</v>
      </c>
      <c r="F1760" s="12" t="n">
        <v>11</v>
      </c>
      <c r="G1760" s="19" t="n">
        <v>68.45</v>
      </c>
      <c r="H1760" s="19" t="n">
        <v>41.5</v>
      </c>
      <c r="I1760" s="19" t="n">
        <f aca="false">ROUND(F1760*G1760,2)</f>
        <v>752.95</v>
      </c>
      <c r="J1760" s="19" t="n">
        <f aca="false">ROUND(F1760*H1760,2)</f>
        <v>456.5</v>
      </c>
      <c r="K1760" s="19" t="n">
        <f aca="false">INDEX(Pricebook!$L$2:$L$1401,MATCH(D1760,Pricebook!$A$2:$A$1401,0))</f>
        <v>70.55</v>
      </c>
      <c r="L1760" s="19" t="n">
        <f aca="false">ROUND(F1760*K1760,2)</f>
        <v>776.05</v>
      </c>
      <c r="M1760" s="24" t="n">
        <f aca="false">DATE(YEAR(C1760),MONTH(C1760),1)</f>
        <v>46113</v>
      </c>
    </row>
    <row r="1761" customFormat="false" ht="15" hidden="false" customHeight="false" outlineLevel="0" collapsed="false">
      <c r="A1761" s="21" t="s">
        <v>3271</v>
      </c>
      <c r="B1761" s="21" t="s">
        <v>3015</v>
      </c>
      <c r="C1761" s="23" t="n">
        <v>46139</v>
      </c>
      <c r="D1761" s="21" t="s">
        <v>941</v>
      </c>
      <c r="E1761" s="21" t="s">
        <v>366</v>
      </c>
      <c r="F1761" s="12" t="n">
        <v>1</v>
      </c>
      <c r="G1761" s="19" t="n">
        <v>113.45</v>
      </c>
      <c r="H1761" s="19" t="n">
        <v>77.84</v>
      </c>
      <c r="I1761" s="19" t="n">
        <f aca="false">ROUND(F1761*G1761,2)</f>
        <v>113.45</v>
      </c>
      <c r="J1761" s="19" t="n">
        <f aca="false">ROUND(F1761*H1761,2)</f>
        <v>77.84</v>
      </c>
      <c r="K1761" s="19" t="n">
        <f aca="false">INDEX(Pricebook!$L$2:$L$1401,MATCH(D1761,Pricebook!$A$2:$A$1401,0))</f>
        <v>122.1</v>
      </c>
      <c r="L1761" s="19" t="n">
        <f aca="false">ROUND(F1761*K1761,2)</f>
        <v>122.1</v>
      </c>
      <c r="M1761" s="24" t="n">
        <f aca="false">DATE(YEAR(C1761),MONTH(C1761),1)</f>
        <v>46113</v>
      </c>
    </row>
    <row r="1762" customFormat="false" ht="15" hidden="false" customHeight="false" outlineLevel="0" collapsed="false">
      <c r="A1762" s="21" t="s">
        <v>3271</v>
      </c>
      <c r="B1762" s="21" t="s">
        <v>3015</v>
      </c>
      <c r="C1762" s="23" t="n">
        <v>46139</v>
      </c>
      <c r="D1762" s="21" t="s">
        <v>651</v>
      </c>
      <c r="E1762" s="21" t="s">
        <v>366</v>
      </c>
      <c r="F1762" s="12" t="n">
        <v>1</v>
      </c>
      <c r="G1762" s="19" t="n">
        <v>168.25</v>
      </c>
      <c r="H1762" s="19" t="n">
        <v>115.19</v>
      </c>
      <c r="I1762" s="19" t="n">
        <f aca="false">ROUND(F1762*G1762,2)</f>
        <v>168.25</v>
      </c>
      <c r="J1762" s="19" t="n">
        <f aca="false">ROUND(F1762*H1762,2)</f>
        <v>115.19</v>
      </c>
      <c r="K1762" s="19" t="n">
        <f aca="false">INDEX(Pricebook!$L$2:$L$1401,MATCH(D1762,Pricebook!$A$2:$A$1401,0))</f>
        <v>180.65</v>
      </c>
      <c r="L1762" s="19" t="n">
        <f aca="false">ROUND(F1762*K1762,2)</f>
        <v>180.65</v>
      </c>
      <c r="M1762" s="24" t="n">
        <f aca="false">DATE(YEAR(C1762),MONTH(C1762),1)</f>
        <v>46113</v>
      </c>
    </row>
    <row r="1763" customFormat="false" ht="15" hidden="false" customHeight="false" outlineLevel="0" collapsed="false">
      <c r="A1763" s="21" t="s">
        <v>3271</v>
      </c>
      <c r="B1763" s="21" t="s">
        <v>3015</v>
      </c>
      <c r="C1763" s="23" t="n">
        <v>46139</v>
      </c>
      <c r="D1763" s="21" t="s">
        <v>2388</v>
      </c>
      <c r="E1763" s="21" t="s">
        <v>2202</v>
      </c>
      <c r="F1763" s="12" t="n">
        <v>6</v>
      </c>
      <c r="G1763" s="19" t="n">
        <v>4.7</v>
      </c>
      <c r="H1763" s="19" t="n">
        <v>2.77</v>
      </c>
      <c r="I1763" s="19" t="n">
        <f aca="false">ROUND(F1763*G1763,2)</f>
        <v>28.2</v>
      </c>
      <c r="J1763" s="19" t="n">
        <f aca="false">ROUND(F1763*H1763,2)</f>
        <v>16.62</v>
      </c>
      <c r="K1763" s="19" t="n">
        <f aca="false">INDEX(Pricebook!$L$2:$L$1401,MATCH(D1763,Pricebook!$A$2:$A$1401,0))</f>
        <v>5</v>
      </c>
      <c r="L1763" s="19" t="n">
        <f aca="false">ROUND(F1763*K1763,2)</f>
        <v>30</v>
      </c>
      <c r="M1763" s="24" t="n">
        <f aca="false">DATE(YEAR(C1763),MONTH(C1763),1)</f>
        <v>46113</v>
      </c>
    </row>
    <row r="1764" customFormat="false" ht="15" hidden="false" customHeight="false" outlineLevel="0" collapsed="false">
      <c r="A1764" s="21" t="s">
        <v>3272</v>
      </c>
      <c r="B1764" s="21" t="s">
        <v>3273</v>
      </c>
      <c r="C1764" s="23" t="n">
        <v>46139</v>
      </c>
      <c r="D1764" s="21" t="s">
        <v>2254</v>
      </c>
      <c r="E1764" s="21" t="s">
        <v>2202</v>
      </c>
      <c r="F1764" s="12" t="n">
        <v>5</v>
      </c>
      <c r="G1764" s="19" t="n">
        <v>121.05</v>
      </c>
      <c r="H1764" s="19" t="n">
        <v>71.91</v>
      </c>
      <c r="I1764" s="19" t="n">
        <f aca="false">ROUND(F1764*G1764,2)</f>
        <v>605.25</v>
      </c>
      <c r="J1764" s="19" t="n">
        <f aca="false">ROUND(F1764*H1764,2)</f>
        <v>359.55</v>
      </c>
      <c r="K1764" s="19" t="n">
        <f aca="false">INDEX(Pricebook!$L$2:$L$1401,MATCH(D1764,Pricebook!$A$2:$A$1401,0))</f>
        <v>129.65</v>
      </c>
      <c r="L1764" s="19" t="n">
        <f aca="false">ROUND(F1764*K1764,2)</f>
        <v>648.25</v>
      </c>
      <c r="M1764" s="24" t="n">
        <f aca="false">DATE(YEAR(C1764),MONTH(C1764),1)</f>
        <v>46113</v>
      </c>
    </row>
    <row r="1765" customFormat="false" ht="15" hidden="false" customHeight="false" outlineLevel="0" collapsed="false">
      <c r="A1765" s="21" t="s">
        <v>3272</v>
      </c>
      <c r="B1765" s="21" t="s">
        <v>3273</v>
      </c>
      <c r="C1765" s="23" t="n">
        <v>46139</v>
      </c>
      <c r="D1765" s="21" t="s">
        <v>477</v>
      </c>
      <c r="E1765" s="21" t="s">
        <v>366</v>
      </c>
      <c r="F1765" s="12" t="n">
        <v>4</v>
      </c>
      <c r="G1765" s="19" t="n">
        <v>15.95</v>
      </c>
      <c r="H1765" s="19" t="n">
        <v>12.12</v>
      </c>
      <c r="I1765" s="19" t="n">
        <f aca="false">ROUND(F1765*G1765,2)</f>
        <v>63.8</v>
      </c>
      <c r="J1765" s="19" t="n">
        <f aca="false">ROUND(F1765*H1765,2)</f>
        <v>48.48</v>
      </c>
      <c r="K1765" s="19" t="n">
        <f aca="false">INDEX(Pricebook!$L$2:$L$1401,MATCH(D1765,Pricebook!$A$2:$A$1401,0))</f>
        <v>17</v>
      </c>
      <c r="L1765" s="19" t="n">
        <f aca="false">ROUND(F1765*K1765,2)</f>
        <v>68</v>
      </c>
      <c r="M1765" s="24" t="n">
        <f aca="false">DATE(YEAR(C1765),MONTH(C1765),1)</f>
        <v>46113</v>
      </c>
    </row>
    <row r="1766" customFormat="false" ht="15" hidden="false" customHeight="false" outlineLevel="0" collapsed="false">
      <c r="A1766" s="21" t="s">
        <v>3272</v>
      </c>
      <c r="B1766" s="21" t="s">
        <v>3273</v>
      </c>
      <c r="C1766" s="23" t="n">
        <v>46139</v>
      </c>
      <c r="D1766" s="21" t="s">
        <v>757</v>
      </c>
      <c r="E1766" s="21" t="s">
        <v>366</v>
      </c>
      <c r="F1766" s="12" t="n">
        <v>5</v>
      </c>
      <c r="G1766" s="19" t="n">
        <v>11.7</v>
      </c>
      <c r="H1766" s="19" t="n">
        <v>8.05</v>
      </c>
      <c r="I1766" s="19" t="n">
        <f aca="false">ROUND(F1766*G1766,2)</f>
        <v>58.5</v>
      </c>
      <c r="J1766" s="19" t="n">
        <f aca="false">ROUND(F1766*H1766,2)</f>
        <v>40.25</v>
      </c>
      <c r="K1766" s="19" t="n">
        <f aca="false">INDEX(Pricebook!$L$2:$L$1401,MATCH(D1766,Pricebook!$A$2:$A$1401,0))</f>
        <v>12.65</v>
      </c>
      <c r="L1766" s="19" t="n">
        <f aca="false">ROUND(F1766*K1766,2)</f>
        <v>63.25</v>
      </c>
      <c r="M1766" s="24" t="n">
        <f aca="false">DATE(YEAR(C1766),MONTH(C1766),1)</f>
        <v>46113</v>
      </c>
    </row>
    <row r="1767" customFormat="false" ht="15" hidden="false" customHeight="false" outlineLevel="0" collapsed="false">
      <c r="A1767" s="21" t="s">
        <v>3272</v>
      </c>
      <c r="B1767" s="21" t="s">
        <v>3273</v>
      </c>
      <c r="C1767" s="23" t="n">
        <v>46139</v>
      </c>
      <c r="D1767" s="21" t="s">
        <v>1873</v>
      </c>
      <c r="E1767" s="21" t="s">
        <v>1452</v>
      </c>
      <c r="F1767" s="12" t="n">
        <v>3</v>
      </c>
      <c r="G1767" s="19" t="n">
        <v>22.7</v>
      </c>
      <c r="H1767" s="19" t="n">
        <v>13.84</v>
      </c>
      <c r="I1767" s="19" t="n">
        <f aca="false">ROUND(F1767*G1767,2)</f>
        <v>68.1</v>
      </c>
      <c r="J1767" s="19" t="n">
        <f aca="false">ROUND(F1767*H1767,2)</f>
        <v>41.52</v>
      </c>
      <c r="K1767" s="19" t="n">
        <f aca="false">INDEX(Pricebook!$L$2:$L$1401,MATCH(D1767,Pricebook!$A$2:$A$1401,0))</f>
        <v>23.55</v>
      </c>
      <c r="L1767" s="19" t="n">
        <f aca="false">ROUND(F1767*K1767,2)</f>
        <v>70.65</v>
      </c>
      <c r="M1767" s="24" t="n">
        <f aca="false">DATE(YEAR(C1767),MONTH(C1767),1)</f>
        <v>46113</v>
      </c>
    </row>
    <row r="1768" customFormat="false" ht="15" hidden="false" customHeight="false" outlineLevel="0" collapsed="false">
      <c r="A1768" s="21" t="s">
        <v>3272</v>
      </c>
      <c r="B1768" s="21" t="s">
        <v>3273</v>
      </c>
      <c r="C1768" s="23" t="n">
        <v>46139</v>
      </c>
      <c r="D1768" s="21" t="s">
        <v>1501</v>
      </c>
      <c r="E1768" s="21" t="s">
        <v>1452</v>
      </c>
      <c r="F1768" s="12" t="n">
        <v>6</v>
      </c>
      <c r="G1768" s="19" t="n">
        <v>61.4</v>
      </c>
      <c r="H1768" s="19" t="n">
        <v>41.08</v>
      </c>
      <c r="I1768" s="19" t="n">
        <f aca="false">ROUND(F1768*G1768,2)</f>
        <v>368.4</v>
      </c>
      <c r="J1768" s="19" t="n">
        <f aca="false">ROUND(F1768*H1768,2)</f>
        <v>246.48</v>
      </c>
      <c r="K1768" s="19" t="n">
        <f aca="false">INDEX(Pricebook!$L$2:$L$1401,MATCH(D1768,Pricebook!$A$2:$A$1401,0))</f>
        <v>63.5</v>
      </c>
      <c r="L1768" s="19" t="n">
        <f aca="false">ROUND(F1768*K1768,2)</f>
        <v>381</v>
      </c>
      <c r="M1768" s="24" t="n">
        <f aca="false">DATE(YEAR(C1768),MONTH(C1768),1)</f>
        <v>46113</v>
      </c>
    </row>
    <row r="1769" customFormat="false" ht="15" hidden="false" customHeight="false" outlineLevel="0" collapsed="false">
      <c r="A1769" s="21" t="s">
        <v>3272</v>
      </c>
      <c r="B1769" s="21" t="s">
        <v>3273</v>
      </c>
      <c r="C1769" s="23" t="n">
        <v>46139</v>
      </c>
      <c r="D1769" s="21" t="s">
        <v>757</v>
      </c>
      <c r="E1769" s="21" t="s">
        <v>366</v>
      </c>
      <c r="F1769" s="12" t="n">
        <v>6</v>
      </c>
      <c r="G1769" s="19" t="n">
        <v>11.7</v>
      </c>
      <c r="H1769" s="19" t="n">
        <v>8.05</v>
      </c>
      <c r="I1769" s="19" t="n">
        <f aca="false">ROUND(F1769*G1769,2)</f>
        <v>70.2</v>
      </c>
      <c r="J1769" s="19" t="n">
        <f aca="false">ROUND(F1769*H1769,2)</f>
        <v>48.3</v>
      </c>
      <c r="K1769" s="19" t="n">
        <f aca="false">INDEX(Pricebook!$L$2:$L$1401,MATCH(D1769,Pricebook!$A$2:$A$1401,0))</f>
        <v>12.65</v>
      </c>
      <c r="L1769" s="19" t="n">
        <f aca="false">ROUND(F1769*K1769,2)</f>
        <v>75.9</v>
      </c>
      <c r="M1769" s="24" t="n">
        <f aca="false">DATE(YEAR(C1769),MONTH(C1769),1)</f>
        <v>46113</v>
      </c>
    </row>
    <row r="1770" customFormat="false" ht="15" hidden="false" customHeight="false" outlineLevel="0" collapsed="false">
      <c r="A1770" s="21" t="s">
        <v>3272</v>
      </c>
      <c r="B1770" s="21" t="s">
        <v>3273</v>
      </c>
      <c r="C1770" s="23" t="n">
        <v>46139</v>
      </c>
      <c r="D1770" s="21" t="s">
        <v>2444</v>
      </c>
      <c r="E1770" s="21" t="s">
        <v>2202</v>
      </c>
      <c r="F1770" s="12" t="n">
        <v>11</v>
      </c>
      <c r="G1770" s="19" t="n">
        <v>9</v>
      </c>
      <c r="H1770" s="19" t="n">
        <v>5.34</v>
      </c>
      <c r="I1770" s="19" t="n">
        <f aca="false">ROUND(F1770*G1770,2)</f>
        <v>99</v>
      </c>
      <c r="J1770" s="19" t="n">
        <f aca="false">ROUND(F1770*H1770,2)</f>
        <v>58.74</v>
      </c>
      <c r="K1770" s="19" t="n">
        <f aca="false">INDEX(Pricebook!$L$2:$L$1401,MATCH(D1770,Pricebook!$A$2:$A$1401,0))</f>
        <v>9.65</v>
      </c>
      <c r="L1770" s="19" t="n">
        <f aca="false">ROUND(F1770*K1770,2)</f>
        <v>106.15</v>
      </c>
      <c r="M1770" s="24" t="n">
        <f aca="false">DATE(YEAR(C1770),MONTH(C1770),1)</f>
        <v>46113</v>
      </c>
    </row>
    <row r="1771" customFormat="false" ht="15" hidden="false" customHeight="false" outlineLevel="0" collapsed="false">
      <c r="A1771" s="21" t="s">
        <v>3272</v>
      </c>
      <c r="B1771" s="21" t="s">
        <v>3273</v>
      </c>
      <c r="C1771" s="23" t="n">
        <v>46139</v>
      </c>
      <c r="D1771" s="21" t="s">
        <v>653</v>
      </c>
      <c r="E1771" s="21" t="s">
        <v>366</v>
      </c>
      <c r="F1771" s="12" t="n">
        <v>2</v>
      </c>
      <c r="G1771" s="19" t="n">
        <v>13.75</v>
      </c>
      <c r="H1771" s="19" t="n">
        <v>9.54</v>
      </c>
      <c r="I1771" s="19" t="n">
        <f aca="false">ROUND(F1771*G1771,2)</f>
        <v>27.5</v>
      </c>
      <c r="J1771" s="19" t="n">
        <f aca="false">ROUND(F1771*H1771,2)</f>
        <v>19.08</v>
      </c>
      <c r="K1771" s="19" t="n">
        <f aca="false">INDEX(Pricebook!$L$2:$L$1401,MATCH(D1771,Pricebook!$A$2:$A$1401,0))</f>
        <v>15</v>
      </c>
      <c r="L1771" s="19" t="n">
        <f aca="false">ROUND(F1771*K1771,2)</f>
        <v>30</v>
      </c>
      <c r="M1771" s="24" t="n">
        <f aca="false">DATE(YEAR(C1771),MONTH(C1771),1)</f>
        <v>46113</v>
      </c>
    </row>
    <row r="1772" customFormat="false" ht="15" hidden="false" customHeight="false" outlineLevel="0" collapsed="false">
      <c r="A1772" s="21" t="s">
        <v>3272</v>
      </c>
      <c r="B1772" s="21" t="s">
        <v>3273</v>
      </c>
      <c r="C1772" s="23" t="n">
        <v>46139</v>
      </c>
      <c r="D1772" s="21" t="s">
        <v>1843</v>
      </c>
      <c r="E1772" s="21" t="s">
        <v>1452</v>
      </c>
      <c r="F1772" s="12" t="n">
        <v>2</v>
      </c>
      <c r="G1772" s="19" t="n">
        <v>88.2</v>
      </c>
      <c r="H1772" s="19" t="n">
        <v>53.41</v>
      </c>
      <c r="I1772" s="19" t="n">
        <f aca="false">ROUND(F1772*G1772,2)</f>
        <v>176.4</v>
      </c>
      <c r="J1772" s="19" t="n">
        <f aca="false">ROUND(F1772*H1772,2)</f>
        <v>106.82</v>
      </c>
      <c r="K1772" s="19" t="n">
        <f aca="false">INDEX(Pricebook!$L$2:$L$1401,MATCH(D1772,Pricebook!$A$2:$A$1401,0))</f>
        <v>90.8</v>
      </c>
      <c r="L1772" s="19" t="n">
        <f aca="false">ROUND(F1772*K1772,2)</f>
        <v>181.6</v>
      </c>
      <c r="M1772" s="24" t="n">
        <f aca="false">DATE(YEAR(C1772),MONTH(C1772),1)</f>
        <v>46113</v>
      </c>
    </row>
    <row r="1773" customFormat="false" ht="15" hidden="false" customHeight="false" outlineLevel="0" collapsed="false">
      <c r="A1773" s="21" t="s">
        <v>3272</v>
      </c>
      <c r="B1773" s="21" t="s">
        <v>3273</v>
      </c>
      <c r="C1773" s="23" t="n">
        <v>46139</v>
      </c>
      <c r="D1773" s="21" t="s">
        <v>378</v>
      </c>
      <c r="E1773" s="21" t="s">
        <v>366</v>
      </c>
      <c r="F1773" s="12" t="n">
        <v>5</v>
      </c>
      <c r="G1773" s="19" t="n">
        <v>10</v>
      </c>
      <c r="H1773" s="19" t="n">
        <v>6.78</v>
      </c>
      <c r="I1773" s="19" t="n">
        <f aca="false">ROUND(F1773*G1773,2)</f>
        <v>50</v>
      </c>
      <c r="J1773" s="19" t="n">
        <f aca="false">ROUND(F1773*H1773,2)</f>
        <v>33.9</v>
      </c>
      <c r="K1773" s="19" t="n">
        <f aca="false">INDEX(Pricebook!$L$2:$L$1401,MATCH(D1773,Pricebook!$A$2:$A$1401,0))</f>
        <v>10.65</v>
      </c>
      <c r="L1773" s="19" t="n">
        <f aca="false">ROUND(F1773*K1773,2)</f>
        <v>53.25</v>
      </c>
      <c r="M1773" s="24" t="n">
        <f aca="false">DATE(YEAR(C1773),MONTH(C1773),1)</f>
        <v>46113</v>
      </c>
    </row>
    <row r="1774" customFormat="false" ht="15" hidden="false" customHeight="false" outlineLevel="0" collapsed="false">
      <c r="A1774" s="21" t="s">
        <v>3274</v>
      </c>
      <c r="B1774" s="21" t="s">
        <v>3275</v>
      </c>
      <c r="C1774" s="23" t="n">
        <v>46139</v>
      </c>
      <c r="D1774" s="21" t="s">
        <v>239</v>
      </c>
      <c r="E1774" s="21" t="s">
        <v>108</v>
      </c>
      <c r="F1774" s="12" t="n">
        <v>1</v>
      </c>
      <c r="G1774" s="19" t="n">
        <v>204.8</v>
      </c>
      <c r="H1774" s="19" t="n">
        <v>147.22</v>
      </c>
      <c r="I1774" s="19" t="n">
        <f aca="false">ROUND(F1774*G1774,2)</f>
        <v>204.8</v>
      </c>
      <c r="J1774" s="19" t="n">
        <f aca="false">ROUND(F1774*H1774,2)</f>
        <v>147.22</v>
      </c>
      <c r="K1774" s="19" t="n">
        <f aca="false">INDEX(Pricebook!$L$2:$L$1401,MATCH(D1774,Pricebook!$A$2:$A$1401,0))</f>
        <v>222.05</v>
      </c>
      <c r="L1774" s="19" t="n">
        <f aca="false">ROUND(F1774*K1774,2)</f>
        <v>222.05</v>
      </c>
      <c r="M1774" s="24" t="n">
        <f aca="false">DATE(YEAR(C1774),MONTH(C1774),1)</f>
        <v>46113</v>
      </c>
    </row>
    <row r="1775" customFormat="false" ht="15" hidden="false" customHeight="false" outlineLevel="0" collapsed="false">
      <c r="A1775" s="21" t="s">
        <v>3274</v>
      </c>
      <c r="B1775" s="21" t="s">
        <v>3275</v>
      </c>
      <c r="C1775" s="23" t="n">
        <v>46139</v>
      </c>
      <c r="D1775" s="21" t="s">
        <v>685</v>
      </c>
      <c r="E1775" s="21" t="s">
        <v>366</v>
      </c>
      <c r="F1775" s="12" t="n">
        <v>3</v>
      </c>
      <c r="G1775" s="19" t="n">
        <v>53.3</v>
      </c>
      <c r="H1775" s="19" t="n">
        <v>36.77</v>
      </c>
      <c r="I1775" s="19" t="n">
        <f aca="false">ROUND(F1775*G1775,2)</f>
        <v>159.9</v>
      </c>
      <c r="J1775" s="19" t="n">
        <f aca="false">ROUND(F1775*H1775,2)</f>
        <v>110.31</v>
      </c>
      <c r="K1775" s="19" t="n">
        <f aca="false">INDEX(Pricebook!$L$2:$L$1401,MATCH(D1775,Pricebook!$A$2:$A$1401,0))</f>
        <v>57.7</v>
      </c>
      <c r="L1775" s="19" t="n">
        <f aca="false">ROUND(F1775*K1775,2)</f>
        <v>173.1</v>
      </c>
      <c r="M1775" s="24" t="n">
        <f aca="false">DATE(YEAR(C1775),MONTH(C1775),1)</f>
        <v>46113</v>
      </c>
    </row>
    <row r="1776" customFormat="false" ht="15" hidden="false" customHeight="false" outlineLevel="0" collapsed="false">
      <c r="A1776" s="21" t="s">
        <v>3274</v>
      </c>
      <c r="B1776" s="21" t="s">
        <v>3275</v>
      </c>
      <c r="C1776" s="23" t="n">
        <v>46139</v>
      </c>
      <c r="D1776" s="21" t="s">
        <v>1270</v>
      </c>
      <c r="E1776" s="21" t="s">
        <v>971</v>
      </c>
      <c r="F1776" s="12" t="n">
        <v>14</v>
      </c>
      <c r="G1776" s="19" t="n">
        <v>17</v>
      </c>
      <c r="H1776" s="19" t="n">
        <v>12.61</v>
      </c>
      <c r="I1776" s="19" t="n">
        <f aca="false">ROUND(F1776*G1776,2)</f>
        <v>238</v>
      </c>
      <c r="J1776" s="19" t="n">
        <f aca="false">ROUND(F1776*H1776,2)</f>
        <v>176.54</v>
      </c>
      <c r="K1776" s="19" t="n">
        <f aca="false">INDEX(Pricebook!$L$2:$L$1401,MATCH(D1776,Pricebook!$A$2:$A$1401,0))</f>
        <v>18.7</v>
      </c>
      <c r="L1776" s="19" t="n">
        <f aca="false">ROUND(F1776*K1776,2)</f>
        <v>261.8</v>
      </c>
      <c r="M1776" s="24" t="n">
        <f aca="false">DATE(YEAR(C1776),MONTH(C1776),1)</f>
        <v>46113</v>
      </c>
    </row>
    <row r="1777" customFormat="false" ht="15" hidden="false" customHeight="false" outlineLevel="0" collapsed="false">
      <c r="A1777" s="21" t="s">
        <v>3274</v>
      </c>
      <c r="B1777" s="21" t="s">
        <v>3275</v>
      </c>
      <c r="C1777" s="23" t="n">
        <v>46139</v>
      </c>
      <c r="D1777" s="21" t="s">
        <v>416</v>
      </c>
      <c r="E1777" s="21" t="s">
        <v>366</v>
      </c>
      <c r="F1777" s="12" t="n">
        <v>2</v>
      </c>
      <c r="G1777" s="19" t="n">
        <v>338.55</v>
      </c>
      <c r="H1777" s="19" t="n">
        <v>234.59</v>
      </c>
      <c r="I1777" s="19" t="n">
        <f aca="false">ROUND(F1777*G1777,2)</f>
        <v>677.1</v>
      </c>
      <c r="J1777" s="19" t="n">
        <f aca="false">ROUND(F1777*H1777,2)</f>
        <v>469.18</v>
      </c>
      <c r="K1777" s="19" t="n">
        <f aca="false">INDEX(Pricebook!$L$2:$L$1401,MATCH(D1777,Pricebook!$A$2:$A$1401,0))</f>
        <v>367.9</v>
      </c>
      <c r="L1777" s="19" t="n">
        <f aca="false">ROUND(F1777*K1777,2)</f>
        <v>735.8</v>
      </c>
      <c r="M1777" s="24" t="n">
        <f aca="false">DATE(YEAR(C1777),MONTH(C1777),1)</f>
        <v>46113</v>
      </c>
    </row>
    <row r="1778" customFormat="false" ht="15" hidden="false" customHeight="false" outlineLevel="0" collapsed="false">
      <c r="A1778" s="21" t="s">
        <v>3274</v>
      </c>
      <c r="B1778" s="21" t="s">
        <v>3275</v>
      </c>
      <c r="C1778" s="23" t="n">
        <v>46139</v>
      </c>
      <c r="D1778" s="21" t="s">
        <v>322</v>
      </c>
      <c r="E1778" s="21" t="s">
        <v>108</v>
      </c>
      <c r="F1778" s="12" t="n">
        <v>1</v>
      </c>
      <c r="G1778" s="19" t="n">
        <v>9.05</v>
      </c>
      <c r="H1778" s="19" t="n">
        <v>6.47</v>
      </c>
      <c r="I1778" s="19" t="n">
        <f aca="false">ROUND(F1778*G1778,2)</f>
        <v>9.05</v>
      </c>
      <c r="J1778" s="19" t="n">
        <f aca="false">ROUND(F1778*H1778,2)</f>
        <v>6.47</v>
      </c>
      <c r="K1778" s="19" t="n">
        <f aca="false">INDEX(Pricebook!$L$2:$L$1401,MATCH(D1778,Pricebook!$A$2:$A$1401,0))</f>
        <v>9.8</v>
      </c>
      <c r="L1778" s="19" t="n">
        <f aca="false">ROUND(F1778*K1778,2)</f>
        <v>9.8</v>
      </c>
      <c r="M1778" s="24" t="n">
        <f aca="false">DATE(YEAR(C1778),MONTH(C1778),1)</f>
        <v>46113</v>
      </c>
    </row>
    <row r="1779" customFormat="false" ht="15" hidden="false" customHeight="false" outlineLevel="0" collapsed="false">
      <c r="A1779" s="21" t="s">
        <v>3274</v>
      </c>
      <c r="B1779" s="21" t="s">
        <v>3275</v>
      </c>
      <c r="C1779" s="23" t="n">
        <v>46139</v>
      </c>
      <c r="D1779" s="21" t="s">
        <v>713</v>
      </c>
      <c r="E1779" s="21" t="s">
        <v>366</v>
      </c>
      <c r="F1779" s="12" t="n">
        <v>2</v>
      </c>
      <c r="G1779" s="19" t="n">
        <v>22.4</v>
      </c>
      <c r="H1779" s="19" t="n">
        <v>15.31</v>
      </c>
      <c r="I1779" s="19" t="n">
        <f aca="false">ROUND(F1779*G1779,2)</f>
        <v>44.8</v>
      </c>
      <c r="J1779" s="19" t="n">
        <f aca="false">ROUND(F1779*H1779,2)</f>
        <v>30.62</v>
      </c>
      <c r="K1779" s="19" t="n">
        <f aca="false">INDEX(Pricebook!$L$2:$L$1401,MATCH(D1779,Pricebook!$A$2:$A$1401,0))</f>
        <v>24.05</v>
      </c>
      <c r="L1779" s="19" t="n">
        <f aca="false">ROUND(F1779*K1779,2)</f>
        <v>48.1</v>
      </c>
      <c r="M1779" s="24" t="n">
        <f aca="false">DATE(YEAR(C1779),MONTH(C1779),1)</f>
        <v>46113</v>
      </c>
    </row>
    <row r="1780" customFormat="false" ht="15" hidden="false" customHeight="false" outlineLevel="0" collapsed="false">
      <c r="A1780" s="21" t="s">
        <v>3274</v>
      </c>
      <c r="B1780" s="21" t="s">
        <v>3275</v>
      </c>
      <c r="C1780" s="23" t="n">
        <v>46139</v>
      </c>
      <c r="D1780" s="21" t="s">
        <v>1204</v>
      </c>
      <c r="E1780" s="21" t="s">
        <v>971</v>
      </c>
      <c r="F1780" s="12" t="n">
        <v>19</v>
      </c>
      <c r="G1780" s="19" t="n">
        <v>16.6</v>
      </c>
      <c r="H1780" s="19" t="n">
        <v>12.21</v>
      </c>
      <c r="I1780" s="19" t="n">
        <f aca="false">ROUND(F1780*G1780,2)</f>
        <v>315.4</v>
      </c>
      <c r="J1780" s="19" t="n">
        <f aca="false">ROUND(F1780*H1780,2)</f>
        <v>231.99</v>
      </c>
      <c r="K1780" s="19" t="n">
        <f aca="false">INDEX(Pricebook!$L$2:$L$1401,MATCH(D1780,Pricebook!$A$2:$A$1401,0))</f>
        <v>19.25</v>
      </c>
      <c r="L1780" s="19" t="n">
        <f aca="false">ROUND(F1780*K1780,2)</f>
        <v>365.75</v>
      </c>
      <c r="M1780" s="24" t="n">
        <f aca="false">DATE(YEAR(C1780),MONTH(C1780),1)</f>
        <v>46113</v>
      </c>
    </row>
    <row r="1781" customFormat="false" ht="15" hidden="false" customHeight="false" outlineLevel="0" collapsed="false">
      <c r="A1781" s="21" t="s">
        <v>3274</v>
      </c>
      <c r="B1781" s="21" t="s">
        <v>3275</v>
      </c>
      <c r="C1781" s="23" t="n">
        <v>46139</v>
      </c>
      <c r="D1781" s="21" t="s">
        <v>304</v>
      </c>
      <c r="E1781" s="21" t="s">
        <v>108</v>
      </c>
      <c r="F1781" s="12" t="n">
        <v>1</v>
      </c>
      <c r="G1781" s="19" t="n">
        <v>37.8</v>
      </c>
      <c r="H1781" s="19" t="n">
        <v>29.14</v>
      </c>
      <c r="I1781" s="19" t="n">
        <f aca="false">ROUND(F1781*G1781,2)</f>
        <v>37.8</v>
      </c>
      <c r="J1781" s="19" t="n">
        <f aca="false">ROUND(F1781*H1781,2)</f>
        <v>29.14</v>
      </c>
      <c r="K1781" s="19" t="n">
        <f aca="false">INDEX(Pricebook!$L$2:$L$1401,MATCH(D1781,Pricebook!$A$2:$A$1401,0))</f>
        <v>41.05</v>
      </c>
      <c r="L1781" s="19" t="n">
        <f aca="false">ROUND(F1781*K1781,2)</f>
        <v>41.05</v>
      </c>
      <c r="M1781" s="24" t="n">
        <f aca="false">DATE(YEAR(C1781),MONTH(C1781),1)</f>
        <v>46113</v>
      </c>
    </row>
    <row r="1782" customFormat="false" ht="15" hidden="false" customHeight="false" outlineLevel="0" collapsed="false">
      <c r="A1782" s="21" t="s">
        <v>3274</v>
      </c>
      <c r="B1782" s="21" t="s">
        <v>3275</v>
      </c>
      <c r="C1782" s="23" t="n">
        <v>46139</v>
      </c>
      <c r="D1782" s="21" t="s">
        <v>2880</v>
      </c>
      <c r="E1782" s="21" t="s">
        <v>2748</v>
      </c>
      <c r="F1782" s="12" t="n">
        <v>1</v>
      </c>
      <c r="G1782" s="19" t="n">
        <v>18.4</v>
      </c>
      <c r="H1782" s="19" t="n">
        <v>10.35</v>
      </c>
      <c r="I1782" s="19" t="n">
        <f aca="false">ROUND(F1782*G1782,2)</f>
        <v>18.4</v>
      </c>
      <c r="J1782" s="19" t="n">
        <f aca="false">ROUND(F1782*H1782,2)</f>
        <v>10.35</v>
      </c>
      <c r="K1782" s="19" t="n">
        <f aca="false">INDEX(Pricebook!$L$2:$L$1401,MATCH(D1782,Pricebook!$A$2:$A$1401,0))</f>
        <v>20</v>
      </c>
      <c r="L1782" s="19" t="n">
        <f aca="false">ROUND(F1782*K1782,2)</f>
        <v>20</v>
      </c>
      <c r="M1782" s="24" t="n">
        <f aca="false">DATE(YEAR(C1782),MONTH(C1782),1)</f>
        <v>46113</v>
      </c>
    </row>
    <row r="1783" customFormat="false" ht="15" hidden="false" customHeight="false" outlineLevel="0" collapsed="false">
      <c r="A1783" s="21" t="s">
        <v>3274</v>
      </c>
      <c r="B1783" s="21" t="s">
        <v>3275</v>
      </c>
      <c r="C1783" s="23" t="n">
        <v>46139</v>
      </c>
      <c r="D1783" s="21" t="s">
        <v>296</v>
      </c>
      <c r="E1783" s="21" t="s">
        <v>108</v>
      </c>
      <c r="F1783" s="12" t="n">
        <v>1</v>
      </c>
      <c r="G1783" s="19" t="n">
        <v>72.9</v>
      </c>
      <c r="H1783" s="19" t="n">
        <v>52.8</v>
      </c>
      <c r="I1783" s="19" t="n">
        <f aca="false">ROUND(F1783*G1783,2)</f>
        <v>72.9</v>
      </c>
      <c r="J1783" s="19" t="n">
        <f aca="false">ROUND(F1783*H1783,2)</f>
        <v>52.8</v>
      </c>
      <c r="K1783" s="19" t="n">
        <f aca="false">INDEX(Pricebook!$L$2:$L$1401,MATCH(D1783,Pricebook!$A$2:$A$1401,0))</f>
        <v>79.65</v>
      </c>
      <c r="L1783" s="19" t="n">
        <f aca="false">ROUND(F1783*K1783,2)</f>
        <v>79.65</v>
      </c>
      <c r="M1783" s="24" t="n">
        <f aca="false">DATE(YEAR(C1783),MONTH(C1783),1)</f>
        <v>46113</v>
      </c>
    </row>
    <row r="1784" customFormat="false" ht="15" hidden="false" customHeight="false" outlineLevel="0" collapsed="false">
      <c r="A1784" s="21" t="s">
        <v>3274</v>
      </c>
      <c r="B1784" s="21" t="s">
        <v>3275</v>
      </c>
      <c r="C1784" s="23" t="n">
        <v>46139</v>
      </c>
      <c r="D1784" s="21" t="s">
        <v>579</v>
      </c>
      <c r="E1784" s="21" t="s">
        <v>366</v>
      </c>
      <c r="F1784" s="12" t="n">
        <v>2</v>
      </c>
      <c r="G1784" s="19" t="n">
        <v>25.75</v>
      </c>
      <c r="H1784" s="19" t="n">
        <v>17.86</v>
      </c>
      <c r="I1784" s="19" t="n">
        <f aca="false">ROUND(F1784*G1784,2)</f>
        <v>51.5</v>
      </c>
      <c r="J1784" s="19" t="n">
        <f aca="false">ROUND(F1784*H1784,2)</f>
        <v>35.72</v>
      </c>
      <c r="K1784" s="19" t="n">
        <f aca="false">INDEX(Pricebook!$L$2:$L$1401,MATCH(D1784,Pricebook!$A$2:$A$1401,0))</f>
        <v>28</v>
      </c>
      <c r="L1784" s="19" t="n">
        <f aca="false">ROUND(F1784*K1784,2)</f>
        <v>56</v>
      </c>
      <c r="M1784" s="24" t="n">
        <f aca="false">DATE(YEAR(C1784),MONTH(C1784),1)</f>
        <v>46113</v>
      </c>
    </row>
    <row r="1785" customFormat="false" ht="15" hidden="false" customHeight="false" outlineLevel="0" collapsed="false">
      <c r="A1785" s="21" t="s">
        <v>3276</v>
      </c>
      <c r="B1785" s="21" t="s">
        <v>3277</v>
      </c>
      <c r="C1785" s="23" t="n">
        <v>46139</v>
      </c>
      <c r="D1785" s="21" t="s">
        <v>2824</v>
      </c>
      <c r="E1785" s="21" t="s">
        <v>2748</v>
      </c>
      <c r="F1785" s="12" t="n">
        <v>3</v>
      </c>
      <c r="G1785" s="19" t="n">
        <v>10.95</v>
      </c>
      <c r="H1785" s="19" t="n">
        <v>6.25</v>
      </c>
      <c r="I1785" s="19" t="n">
        <f aca="false">ROUND(F1785*G1785,2)</f>
        <v>32.85</v>
      </c>
      <c r="J1785" s="19" t="n">
        <f aca="false">ROUND(F1785*H1785,2)</f>
        <v>18.75</v>
      </c>
      <c r="K1785" s="19" t="n">
        <f aca="false">INDEX(Pricebook!$L$2:$L$1401,MATCH(D1785,Pricebook!$A$2:$A$1401,0))</f>
        <v>12.05</v>
      </c>
      <c r="L1785" s="19" t="n">
        <f aca="false">ROUND(F1785*K1785,2)</f>
        <v>36.15</v>
      </c>
      <c r="M1785" s="24" t="n">
        <f aca="false">DATE(YEAR(C1785),MONTH(C1785),1)</f>
        <v>46113</v>
      </c>
    </row>
    <row r="1786" customFormat="false" ht="15" hidden="false" customHeight="false" outlineLevel="0" collapsed="false">
      <c r="A1786" s="21" t="s">
        <v>3276</v>
      </c>
      <c r="B1786" s="21" t="s">
        <v>3277</v>
      </c>
      <c r="C1786" s="23" t="n">
        <v>46139</v>
      </c>
      <c r="D1786" s="21" t="s">
        <v>2761</v>
      </c>
      <c r="E1786" s="21" t="s">
        <v>2748</v>
      </c>
      <c r="F1786" s="12" t="n">
        <v>5</v>
      </c>
      <c r="G1786" s="19" t="n">
        <v>34.4</v>
      </c>
      <c r="H1786" s="19" t="n">
        <v>19.55</v>
      </c>
      <c r="I1786" s="19" t="n">
        <f aca="false">ROUND(F1786*G1786,2)</f>
        <v>172</v>
      </c>
      <c r="J1786" s="19" t="n">
        <f aca="false">ROUND(F1786*H1786,2)</f>
        <v>97.75</v>
      </c>
      <c r="K1786" s="19" t="n">
        <f aca="false">INDEX(Pricebook!$L$2:$L$1401,MATCH(D1786,Pricebook!$A$2:$A$1401,0))</f>
        <v>37.75</v>
      </c>
      <c r="L1786" s="19" t="n">
        <f aca="false">ROUND(F1786*K1786,2)</f>
        <v>188.75</v>
      </c>
      <c r="M1786" s="24" t="n">
        <f aca="false">DATE(YEAR(C1786),MONTH(C1786),1)</f>
        <v>46113</v>
      </c>
    </row>
    <row r="1787" customFormat="false" ht="15" hidden="false" customHeight="false" outlineLevel="0" collapsed="false">
      <c r="A1787" s="21" t="s">
        <v>3276</v>
      </c>
      <c r="B1787" s="21" t="s">
        <v>3277</v>
      </c>
      <c r="C1787" s="23" t="n">
        <v>46139</v>
      </c>
      <c r="D1787" s="21" t="s">
        <v>809</v>
      </c>
      <c r="E1787" s="21" t="s">
        <v>366</v>
      </c>
      <c r="F1787" s="12" t="n">
        <v>1</v>
      </c>
      <c r="G1787" s="19" t="n">
        <v>120.55</v>
      </c>
      <c r="H1787" s="19" t="n">
        <v>82.63</v>
      </c>
      <c r="I1787" s="19" t="n">
        <f aca="false">ROUND(F1787*G1787,2)</f>
        <v>120.55</v>
      </c>
      <c r="J1787" s="19" t="n">
        <f aca="false">ROUND(F1787*H1787,2)</f>
        <v>82.63</v>
      </c>
      <c r="K1787" s="19" t="n">
        <f aca="false">INDEX(Pricebook!$L$2:$L$1401,MATCH(D1787,Pricebook!$A$2:$A$1401,0))</f>
        <v>129.6</v>
      </c>
      <c r="L1787" s="19" t="n">
        <f aca="false">ROUND(F1787*K1787,2)</f>
        <v>129.6</v>
      </c>
      <c r="M1787" s="24" t="n">
        <f aca="false">DATE(YEAR(C1787),MONTH(C1787),1)</f>
        <v>46113</v>
      </c>
    </row>
    <row r="1788" customFormat="false" ht="15" hidden="false" customHeight="false" outlineLevel="0" collapsed="false">
      <c r="A1788" s="21" t="s">
        <v>3276</v>
      </c>
      <c r="B1788" s="21" t="s">
        <v>3277</v>
      </c>
      <c r="C1788" s="23" t="n">
        <v>46139</v>
      </c>
      <c r="D1788" s="21" t="s">
        <v>2553</v>
      </c>
      <c r="E1788" s="21" t="s">
        <v>2466</v>
      </c>
      <c r="F1788" s="12" t="n">
        <v>3</v>
      </c>
      <c r="G1788" s="19" t="n">
        <v>85.3</v>
      </c>
      <c r="H1788" s="19" t="n">
        <v>59.48</v>
      </c>
      <c r="I1788" s="19" t="n">
        <f aca="false">ROUND(F1788*G1788,2)</f>
        <v>255.9</v>
      </c>
      <c r="J1788" s="19" t="n">
        <f aca="false">ROUND(F1788*H1788,2)</f>
        <v>178.44</v>
      </c>
      <c r="K1788" s="19" t="n">
        <f aca="false">INDEX(Pricebook!$L$2:$L$1401,MATCH(D1788,Pricebook!$A$2:$A$1401,0))</f>
        <v>89.7</v>
      </c>
      <c r="L1788" s="19" t="n">
        <f aca="false">ROUND(F1788*K1788,2)</f>
        <v>269.1</v>
      </c>
      <c r="M1788" s="24" t="n">
        <f aca="false">DATE(YEAR(C1788),MONTH(C1788),1)</f>
        <v>46113</v>
      </c>
    </row>
    <row r="1789" customFormat="false" ht="15" hidden="false" customHeight="false" outlineLevel="0" collapsed="false">
      <c r="A1789" s="21" t="s">
        <v>3276</v>
      </c>
      <c r="B1789" s="21" t="s">
        <v>3277</v>
      </c>
      <c r="C1789" s="23" t="n">
        <v>46139</v>
      </c>
      <c r="D1789" s="21" t="s">
        <v>2812</v>
      </c>
      <c r="E1789" s="21" t="s">
        <v>2748</v>
      </c>
      <c r="F1789" s="12" t="n">
        <v>6</v>
      </c>
      <c r="G1789" s="19" t="n">
        <v>5.4</v>
      </c>
      <c r="H1789" s="19" t="n">
        <v>3.09</v>
      </c>
      <c r="I1789" s="19" t="n">
        <f aca="false">ROUND(F1789*G1789,2)</f>
        <v>32.4</v>
      </c>
      <c r="J1789" s="19" t="n">
        <f aca="false">ROUND(F1789*H1789,2)</f>
        <v>18.54</v>
      </c>
      <c r="K1789" s="19" t="n">
        <f aca="false">INDEX(Pricebook!$L$2:$L$1401,MATCH(D1789,Pricebook!$A$2:$A$1401,0))</f>
        <v>5.4</v>
      </c>
      <c r="L1789" s="19" t="n">
        <f aca="false">ROUND(F1789*K1789,2)</f>
        <v>32.4</v>
      </c>
      <c r="M1789" s="24" t="n">
        <f aca="false">DATE(YEAR(C1789),MONTH(C1789),1)</f>
        <v>46113</v>
      </c>
    </row>
    <row r="1790" customFormat="false" ht="15" hidden="false" customHeight="false" outlineLevel="0" collapsed="false">
      <c r="A1790" s="21" t="s">
        <v>3276</v>
      </c>
      <c r="B1790" s="21" t="s">
        <v>3277</v>
      </c>
      <c r="C1790" s="23" t="n">
        <v>46139</v>
      </c>
      <c r="D1790" s="21" t="s">
        <v>917</v>
      </c>
      <c r="E1790" s="21" t="s">
        <v>366</v>
      </c>
      <c r="F1790" s="12" t="n">
        <v>2</v>
      </c>
      <c r="G1790" s="19" t="n">
        <v>45.7</v>
      </c>
      <c r="H1790" s="19" t="n">
        <v>31.65</v>
      </c>
      <c r="I1790" s="19" t="n">
        <f aca="false">ROUND(F1790*G1790,2)</f>
        <v>91.4</v>
      </c>
      <c r="J1790" s="19" t="n">
        <f aca="false">ROUND(F1790*H1790,2)</f>
        <v>63.3</v>
      </c>
      <c r="K1790" s="19" t="n">
        <f aca="false">INDEX(Pricebook!$L$2:$L$1401,MATCH(D1790,Pricebook!$A$2:$A$1401,0))</f>
        <v>49.65</v>
      </c>
      <c r="L1790" s="19" t="n">
        <f aca="false">ROUND(F1790*K1790,2)</f>
        <v>99.3</v>
      </c>
      <c r="M1790" s="24" t="n">
        <f aca="false">DATE(YEAR(C1790),MONTH(C1790),1)</f>
        <v>46113</v>
      </c>
    </row>
    <row r="1791" customFormat="false" ht="15" hidden="false" customHeight="false" outlineLevel="0" collapsed="false">
      <c r="A1791" s="21" t="s">
        <v>3276</v>
      </c>
      <c r="B1791" s="21" t="s">
        <v>3277</v>
      </c>
      <c r="C1791" s="23" t="n">
        <v>46139</v>
      </c>
      <c r="D1791" s="21" t="s">
        <v>2553</v>
      </c>
      <c r="E1791" s="21" t="s">
        <v>2466</v>
      </c>
      <c r="F1791" s="12" t="n">
        <v>1</v>
      </c>
      <c r="G1791" s="19" t="n">
        <v>85.3</v>
      </c>
      <c r="H1791" s="19" t="n">
        <v>59.48</v>
      </c>
      <c r="I1791" s="19" t="n">
        <f aca="false">ROUND(F1791*G1791,2)</f>
        <v>85.3</v>
      </c>
      <c r="J1791" s="19" t="n">
        <f aca="false">ROUND(F1791*H1791,2)</f>
        <v>59.48</v>
      </c>
      <c r="K1791" s="19" t="n">
        <f aca="false">INDEX(Pricebook!$L$2:$L$1401,MATCH(D1791,Pricebook!$A$2:$A$1401,0))</f>
        <v>89.7</v>
      </c>
      <c r="L1791" s="19" t="n">
        <f aca="false">ROUND(F1791*K1791,2)</f>
        <v>89.7</v>
      </c>
      <c r="M1791" s="24" t="n">
        <f aca="false">DATE(YEAR(C1791),MONTH(C1791),1)</f>
        <v>46113</v>
      </c>
    </row>
    <row r="1792" customFormat="false" ht="15" hidden="false" customHeight="false" outlineLevel="0" collapsed="false">
      <c r="A1792" s="21" t="s">
        <v>3276</v>
      </c>
      <c r="B1792" s="21" t="s">
        <v>3277</v>
      </c>
      <c r="C1792" s="23" t="n">
        <v>46139</v>
      </c>
      <c r="D1792" s="21" t="s">
        <v>629</v>
      </c>
      <c r="E1792" s="21" t="s">
        <v>366</v>
      </c>
      <c r="F1792" s="12" t="n">
        <v>2</v>
      </c>
      <c r="G1792" s="19" t="n">
        <v>24.2</v>
      </c>
      <c r="H1792" s="19" t="n">
        <v>16.68</v>
      </c>
      <c r="I1792" s="19" t="n">
        <f aca="false">ROUND(F1792*G1792,2)</f>
        <v>48.4</v>
      </c>
      <c r="J1792" s="19" t="n">
        <f aca="false">ROUND(F1792*H1792,2)</f>
        <v>33.36</v>
      </c>
      <c r="K1792" s="19" t="n">
        <f aca="false">INDEX(Pricebook!$L$2:$L$1401,MATCH(D1792,Pricebook!$A$2:$A$1401,0))</f>
        <v>26.15</v>
      </c>
      <c r="L1792" s="19" t="n">
        <f aca="false">ROUND(F1792*K1792,2)</f>
        <v>52.3</v>
      </c>
      <c r="M1792" s="24" t="n">
        <f aca="false">DATE(YEAR(C1792),MONTH(C1792),1)</f>
        <v>46113</v>
      </c>
    </row>
    <row r="1793" customFormat="false" ht="15" hidden="false" customHeight="false" outlineLevel="0" collapsed="false">
      <c r="A1793" s="21" t="s">
        <v>3276</v>
      </c>
      <c r="B1793" s="21" t="s">
        <v>3277</v>
      </c>
      <c r="C1793" s="23" t="n">
        <v>46139</v>
      </c>
      <c r="D1793" s="21" t="s">
        <v>2533</v>
      </c>
      <c r="E1793" s="21" t="s">
        <v>2466</v>
      </c>
      <c r="F1793" s="12" t="n">
        <v>1</v>
      </c>
      <c r="G1793" s="19" t="n">
        <v>31.2</v>
      </c>
      <c r="H1793" s="19" t="n">
        <v>18.96</v>
      </c>
      <c r="I1793" s="19" t="n">
        <f aca="false">ROUND(F1793*G1793,2)</f>
        <v>31.2</v>
      </c>
      <c r="J1793" s="19" t="n">
        <f aca="false">ROUND(F1793*H1793,2)</f>
        <v>18.96</v>
      </c>
      <c r="K1793" s="19" t="n">
        <f aca="false">INDEX(Pricebook!$L$2:$L$1401,MATCH(D1793,Pricebook!$A$2:$A$1401,0))</f>
        <v>32.4</v>
      </c>
      <c r="L1793" s="19" t="n">
        <f aca="false">ROUND(F1793*K1793,2)</f>
        <v>32.4</v>
      </c>
      <c r="M1793" s="24" t="n">
        <f aca="false">DATE(YEAR(C1793),MONTH(C1793),1)</f>
        <v>46113</v>
      </c>
    </row>
    <row r="1794" customFormat="false" ht="15" hidden="false" customHeight="false" outlineLevel="0" collapsed="false">
      <c r="A1794" s="21" t="s">
        <v>3276</v>
      </c>
      <c r="B1794" s="21" t="s">
        <v>3277</v>
      </c>
      <c r="C1794" s="23" t="n">
        <v>46139</v>
      </c>
      <c r="D1794" s="21" t="s">
        <v>729</v>
      </c>
      <c r="E1794" s="21" t="s">
        <v>366</v>
      </c>
      <c r="F1794" s="12" t="n">
        <v>1</v>
      </c>
      <c r="G1794" s="19" t="n">
        <v>11.95</v>
      </c>
      <c r="H1794" s="19" t="n">
        <v>8.27</v>
      </c>
      <c r="I1794" s="19" t="n">
        <f aca="false">ROUND(F1794*G1794,2)</f>
        <v>11.95</v>
      </c>
      <c r="J1794" s="19" t="n">
        <f aca="false">ROUND(F1794*H1794,2)</f>
        <v>8.27</v>
      </c>
      <c r="K1794" s="19" t="n">
        <f aca="false">INDEX(Pricebook!$L$2:$L$1401,MATCH(D1794,Pricebook!$A$2:$A$1401,0))</f>
        <v>13</v>
      </c>
      <c r="L1794" s="19" t="n">
        <f aca="false">ROUND(F1794*K1794,2)</f>
        <v>13</v>
      </c>
      <c r="M1794" s="24" t="n">
        <f aca="false">DATE(YEAR(C1794),MONTH(C1794),1)</f>
        <v>46113</v>
      </c>
    </row>
    <row r="1795" customFormat="false" ht="15" hidden="false" customHeight="false" outlineLevel="0" collapsed="false">
      <c r="A1795" s="21" t="s">
        <v>3276</v>
      </c>
      <c r="B1795" s="21" t="s">
        <v>3277</v>
      </c>
      <c r="C1795" s="23" t="n">
        <v>46139</v>
      </c>
      <c r="D1795" s="21" t="s">
        <v>2569</v>
      </c>
      <c r="E1795" s="21" t="s">
        <v>2466</v>
      </c>
      <c r="F1795" s="12" t="n">
        <v>2</v>
      </c>
      <c r="G1795" s="19" t="n">
        <v>308.35</v>
      </c>
      <c r="H1795" s="19" t="n">
        <v>189.24</v>
      </c>
      <c r="I1795" s="19" t="n">
        <f aca="false">ROUND(F1795*G1795,2)</f>
        <v>616.7</v>
      </c>
      <c r="J1795" s="19" t="n">
        <f aca="false">ROUND(F1795*H1795,2)</f>
        <v>378.48</v>
      </c>
      <c r="K1795" s="19" t="n">
        <f aca="false">INDEX(Pricebook!$L$2:$L$1401,MATCH(D1795,Pricebook!$A$2:$A$1401,0))</f>
        <v>323.35</v>
      </c>
      <c r="L1795" s="19" t="n">
        <f aca="false">ROUND(F1795*K1795,2)</f>
        <v>646.7</v>
      </c>
      <c r="M1795" s="24" t="n">
        <f aca="false">DATE(YEAR(C1795),MONTH(C1795),1)</f>
        <v>46113</v>
      </c>
    </row>
    <row r="1796" customFormat="false" ht="15" hidden="false" customHeight="false" outlineLevel="0" collapsed="false">
      <c r="A1796" s="21" t="s">
        <v>3276</v>
      </c>
      <c r="B1796" s="21" t="s">
        <v>3277</v>
      </c>
      <c r="C1796" s="23" t="n">
        <v>46139</v>
      </c>
      <c r="D1796" s="21" t="s">
        <v>801</v>
      </c>
      <c r="E1796" s="21" t="s">
        <v>366</v>
      </c>
      <c r="F1796" s="12" t="n">
        <v>1</v>
      </c>
      <c r="G1796" s="19" t="n">
        <v>10.9</v>
      </c>
      <c r="H1796" s="19" t="n">
        <v>7.45</v>
      </c>
      <c r="I1796" s="19" t="n">
        <f aca="false">ROUND(F1796*G1796,2)</f>
        <v>10.9</v>
      </c>
      <c r="J1796" s="19" t="n">
        <f aca="false">ROUND(F1796*H1796,2)</f>
        <v>7.45</v>
      </c>
      <c r="K1796" s="19" t="n">
        <f aca="false">INDEX(Pricebook!$L$2:$L$1401,MATCH(D1796,Pricebook!$A$2:$A$1401,0))</f>
        <v>11.7</v>
      </c>
      <c r="L1796" s="19" t="n">
        <f aca="false">ROUND(F1796*K1796,2)</f>
        <v>11.7</v>
      </c>
      <c r="M1796" s="24" t="n">
        <f aca="false">DATE(YEAR(C1796),MONTH(C1796),1)</f>
        <v>46113</v>
      </c>
    </row>
    <row r="1797" customFormat="false" ht="15" hidden="false" customHeight="false" outlineLevel="0" collapsed="false">
      <c r="A1797" s="21" t="s">
        <v>3276</v>
      </c>
      <c r="B1797" s="21" t="s">
        <v>3277</v>
      </c>
      <c r="C1797" s="23" t="n">
        <v>46139</v>
      </c>
      <c r="D1797" s="21" t="s">
        <v>2464</v>
      </c>
      <c r="E1797" s="21" t="s">
        <v>2466</v>
      </c>
      <c r="F1797" s="12" t="n">
        <v>5</v>
      </c>
      <c r="G1797" s="19" t="n">
        <v>31.2</v>
      </c>
      <c r="H1797" s="19" t="n">
        <v>19.01</v>
      </c>
      <c r="I1797" s="19" t="n">
        <f aca="false">ROUND(F1797*G1797,2)</f>
        <v>156</v>
      </c>
      <c r="J1797" s="19" t="n">
        <f aca="false">ROUND(F1797*H1797,2)</f>
        <v>95.05</v>
      </c>
      <c r="K1797" s="19" t="n">
        <f aca="false">INDEX(Pricebook!$L$2:$L$1401,MATCH(D1797,Pricebook!$A$2:$A$1401,0))</f>
        <v>32.5</v>
      </c>
      <c r="L1797" s="19" t="n">
        <f aca="false">ROUND(F1797*K1797,2)</f>
        <v>162.5</v>
      </c>
      <c r="M1797" s="24" t="n">
        <f aca="false">DATE(YEAR(C1797),MONTH(C1797),1)</f>
        <v>46113</v>
      </c>
    </row>
    <row r="1798" customFormat="false" ht="15" hidden="false" customHeight="false" outlineLevel="0" collapsed="false">
      <c r="A1798" s="21" t="s">
        <v>3276</v>
      </c>
      <c r="B1798" s="21" t="s">
        <v>3277</v>
      </c>
      <c r="C1798" s="23" t="n">
        <v>46139</v>
      </c>
      <c r="D1798" s="21" t="s">
        <v>2511</v>
      </c>
      <c r="E1798" s="21" t="s">
        <v>2466</v>
      </c>
      <c r="F1798" s="12" t="n">
        <v>4</v>
      </c>
      <c r="G1798" s="19" t="n">
        <v>77.85</v>
      </c>
      <c r="H1798" s="19" t="n">
        <v>51.81</v>
      </c>
      <c r="I1798" s="19" t="n">
        <f aca="false">ROUND(F1798*G1798,2)</f>
        <v>311.4</v>
      </c>
      <c r="J1798" s="19" t="n">
        <f aca="false">ROUND(F1798*H1798,2)</f>
        <v>207.24</v>
      </c>
      <c r="K1798" s="19" t="n">
        <f aca="false">INDEX(Pricebook!$L$2:$L$1401,MATCH(D1798,Pricebook!$A$2:$A$1401,0))</f>
        <v>81.75</v>
      </c>
      <c r="L1798" s="19" t="n">
        <f aca="false">ROUND(F1798*K1798,2)</f>
        <v>327</v>
      </c>
      <c r="M1798" s="24" t="n">
        <f aca="false">DATE(YEAR(C1798),MONTH(C1798),1)</f>
        <v>46113</v>
      </c>
    </row>
    <row r="1799" customFormat="false" ht="15" hidden="false" customHeight="false" outlineLevel="0" collapsed="false">
      <c r="A1799" s="21" t="s">
        <v>3276</v>
      </c>
      <c r="B1799" s="21" t="s">
        <v>3277</v>
      </c>
      <c r="C1799" s="23" t="n">
        <v>46139</v>
      </c>
      <c r="D1799" s="21" t="s">
        <v>2806</v>
      </c>
      <c r="E1799" s="21" t="s">
        <v>2748</v>
      </c>
      <c r="F1799" s="12" t="n">
        <v>3</v>
      </c>
      <c r="G1799" s="19" t="n">
        <v>46.65</v>
      </c>
      <c r="H1799" s="19" t="n">
        <v>26.22</v>
      </c>
      <c r="I1799" s="19" t="n">
        <f aca="false">ROUND(F1799*G1799,2)</f>
        <v>139.95</v>
      </c>
      <c r="J1799" s="19" t="n">
        <f aca="false">ROUND(F1799*H1799,2)</f>
        <v>78.66</v>
      </c>
      <c r="K1799" s="19" t="n">
        <f aca="false">INDEX(Pricebook!$L$2:$L$1401,MATCH(D1799,Pricebook!$A$2:$A$1401,0))</f>
        <v>50.6</v>
      </c>
      <c r="L1799" s="19" t="n">
        <f aca="false">ROUND(F1799*K1799,2)</f>
        <v>151.8</v>
      </c>
      <c r="M1799" s="24" t="n">
        <f aca="false">DATE(YEAR(C1799),MONTH(C1799),1)</f>
        <v>46113</v>
      </c>
    </row>
    <row r="1800" customFormat="false" ht="15" hidden="false" customHeight="false" outlineLevel="0" collapsed="false">
      <c r="A1800" s="21" t="s">
        <v>3278</v>
      </c>
      <c r="B1800" s="21" t="s">
        <v>3279</v>
      </c>
      <c r="C1800" s="23" t="n">
        <v>46139</v>
      </c>
      <c r="D1800" s="21" t="s">
        <v>1330</v>
      </c>
      <c r="E1800" s="21" t="s">
        <v>971</v>
      </c>
      <c r="F1800" s="12" t="n">
        <v>1</v>
      </c>
      <c r="G1800" s="19" t="n">
        <v>45.25</v>
      </c>
      <c r="H1800" s="19" t="n">
        <v>34.73</v>
      </c>
      <c r="I1800" s="19" t="n">
        <f aca="false">ROUND(F1800*G1800,2)</f>
        <v>45.25</v>
      </c>
      <c r="J1800" s="19" t="n">
        <f aca="false">ROUND(F1800*H1800,2)</f>
        <v>34.73</v>
      </c>
      <c r="K1800" s="19" t="n">
        <f aca="false">INDEX(Pricebook!$L$2:$L$1401,MATCH(D1800,Pricebook!$A$2:$A$1401,0))</f>
        <v>45.25</v>
      </c>
      <c r="L1800" s="19" t="n">
        <f aca="false">ROUND(F1800*K1800,2)</f>
        <v>45.25</v>
      </c>
      <c r="M1800" s="24" t="n">
        <f aca="false">DATE(YEAR(C1800),MONTH(C1800),1)</f>
        <v>46113</v>
      </c>
    </row>
    <row r="1801" customFormat="false" ht="15" hidden="false" customHeight="false" outlineLevel="0" collapsed="false">
      <c r="A1801" s="21" t="s">
        <v>3278</v>
      </c>
      <c r="B1801" s="21" t="s">
        <v>3279</v>
      </c>
      <c r="C1801" s="23" t="n">
        <v>46139</v>
      </c>
      <c r="D1801" s="21" t="s">
        <v>2920</v>
      </c>
      <c r="E1801" s="21" t="s">
        <v>2748</v>
      </c>
      <c r="F1801" s="12" t="n">
        <v>3</v>
      </c>
      <c r="G1801" s="19" t="n">
        <v>43.95</v>
      </c>
      <c r="H1801" s="19" t="n">
        <v>25.12</v>
      </c>
      <c r="I1801" s="19" t="n">
        <f aca="false">ROUND(F1801*G1801,2)</f>
        <v>131.85</v>
      </c>
      <c r="J1801" s="19" t="n">
        <f aca="false">ROUND(F1801*H1801,2)</f>
        <v>75.36</v>
      </c>
      <c r="K1801" s="19" t="n">
        <f aca="false">INDEX(Pricebook!$L$2:$L$1401,MATCH(D1801,Pricebook!$A$2:$A$1401,0))</f>
        <v>43.95</v>
      </c>
      <c r="L1801" s="19" t="n">
        <f aca="false">ROUND(F1801*K1801,2)</f>
        <v>131.85</v>
      </c>
      <c r="M1801" s="24" t="n">
        <f aca="false">DATE(YEAR(C1801),MONTH(C1801),1)</f>
        <v>46113</v>
      </c>
    </row>
    <row r="1802" customFormat="false" ht="15" hidden="false" customHeight="false" outlineLevel="0" collapsed="false">
      <c r="A1802" s="21" t="s">
        <v>3278</v>
      </c>
      <c r="B1802" s="21" t="s">
        <v>3279</v>
      </c>
      <c r="C1802" s="23" t="n">
        <v>46139</v>
      </c>
      <c r="D1802" s="21" t="s">
        <v>2946</v>
      </c>
      <c r="E1802" s="21" t="s">
        <v>2748</v>
      </c>
      <c r="F1802" s="12" t="n">
        <v>4</v>
      </c>
      <c r="G1802" s="19" t="n">
        <v>9.3</v>
      </c>
      <c r="H1802" s="19" t="n">
        <v>5.22</v>
      </c>
      <c r="I1802" s="19" t="n">
        <f aca="false">ROUND(F1802*G1802,2)</f>
        <v>37.2</v>
      </c>
      <c r="J1802" s="19" t="n">
        <f aca="false">ROUND(F1802*H1802,2)</f>
        <v>20.88</v>
      </c>
      <c r="K1802" s="19" t="n">
        <f aca="false">INDEX(Pricebook!$L$2:$L$1401,MATCH(D1802,Pricebook!$A$2:$A$1401,0))</f>
        <v>10.1</v>
      </c>
      <c r="L1802" s="19" t="n">
        <f aca="false">ROUND(F1802*K1802,2)</f>
        <v>40.4</v>
      </c>
      <c r="M1802" s="24" t="n">
        <f aca="false">DATE(YEAR(C1802),MONTH(C1802),1)</f>
        <v>46113</v>
      </c>
    </row>
    <row r="1803" customFormat="false" ht="15" hidden="false" customHeight="false" outlineLevel="0" collapsed="false">
      <c r="A1803" s="21" t="s">
        <v>3278</v>
      </c>
      <c r="B1803" s="21" t="s">
        <v>3279</v>
      </c>
      <c r="C1803" s="23" t="n">
        <v>46139</v>
      </c>
      <c r="D1803" s="21" t="s">
        <v>1002</v>
      </c>
      <c r="E1803" s="21" t="s">
        <v>971</v>
      </c>
      <c r="F1803" s="12" t="n">
        <v>1</v>
      </c>
      <c r="G1803" s="19" t="n">
        <v>1442.9</v>
      </c>
      <c r="H1803" s="19" t="n">
        <v>1056.68</v>
      </c>
      <c r="I1803" s="19" t="n">
        <f aca="false">ROUND(F1803*G1803,2)</f>
        <v>1442.9</v>
      </c>
      <c r="J1803" s="19" t="n">
        <f aca="false">ROUND(F1803*H1803,2)</f>
        <v>1056.68</v>
      </c>
      <c r="K1803" s="19" t="n">
        <f aca="false">INDEX(Pricebook!$L$2:$L$1401,MATCH(D1803,Pricebook!$A$2:$A$1401,0))</f>
        <v>1664.15</v>
      </c>
      <c r="L1803" s="19" t="n">
        <f aca="false">ROUND(F1803*K1803,2)</f>
        <v>1664.15</v>
      </c>
      <c r="M1803" s="24" t="n">
        <f aca="false">DATE(YEAR(C1803),MONTH(C1803),1)</f>
        <v>46113</v>
      </c>
    </row>
    <row r="1804" customFormat="false" ht="15" hidden="false" customHeight="false" outlineLevel="0" collapsed="false">
      <c r="A1804" s="21" t="s">
        <v>3278</v>
      </c>
      <c r="B1804" s="21" t="s">
        <v>3279</v>
      </c>
      <c r="C1804" s="23" t="n">
        <v>46139</v>
      </c>
      <c r="D1804" s="21" t="s">
        <v>1148</v>
      </c>
      <c r="E1804" s="21" t="s">
        <v>971</v>
      </c>
      <c r="F1804" s="12" t="n">
        <v>2</v>
      </c>
      <c r="G1804" s="19" t="n">
        <v>364.3</v>
      </c>
      <c r="H1804" s="19" t="n">
        <v>270.5</v>
      </c>
      <c r="I1804" s="19" t="n">
        <f aca="false">ROUND(F1804*G1804,2)</f>
        <v>728.6</v>
      </c>
      <c r="J1804" s="19" t="n">
        <f aca="false">ROUND(F1804*H1804,2)</f>
        <v>541</v>
      </c>
      <c r="K1804" s="19" t="n">
        <f aca="false">INDEX(Pricebook!$L$2:$L$1401,MATCH(D1804,Pricebook!$A$2:$A$1401,0))</f>
        <v>426</v>
      </c>
      <c r="L1804" s="19" t="n">
        <f aca="false">ROUND(F1804*K1804,2)</f>
        <v>852</v>
      </c>
      <c r="M1804" s="24" t="n">
        <f aca="false">DATE(YEAR(C1804),MONTH(C1804),1)</f>
        <v>46113</v>
      </c>
    </row>
    <row r="1805" customFormat="false" ht="15" hidden="false" customHeight="false" outlineLevel="0" collapsed="false">
      <c r="A1805" s="21" t="s">
        <v>3278</v>
      </c>
      <c r="B1805" s="21" t="s">
        <v>3279</v>
      </c>
      <c r="C1805" s="23" t="n">
        <v>46139</v>
      </c>
      <c r="D1805" s="21" t="s">
        <v>1160</v>
      </c>
      <c r="E1805" s="21" t="s">
        <v>971</v>
      </c>
      <c r="F1805" s="12" t="n">
        <v>9</v>
      </c>
      <c r="G1805" s="19" t="n">
        <v>9.75</v>
      </c>
      <c r="H1805" s="19" t="n">
        <v>7.23</v>
      </c>
      <c r="I1805" s="19" t="n">
        <f aca="false">ROUND(F1805*G1805,2)</f>
        <v>87.75</v>
      </c>
      <c r="J1805" s="19" t="n">
        <f aca="false">ROUND(F1805*H1805,2)</f>
        <v>65.07</v>
      </c>
      <c r="K1805" s="19" t="n">
        <f aca="false">INDEX(Pricebook!$L$2:$L$1401,MATCH(D1805,Pricebook!$A$2:$A$1401,0))</f>
        <v>11.4</v>
      </c>
      <c r="L1805" s="19" t="n">
        <f aca="false">ROUND(F1805*K1805,2)</f>
        <v>102.6</v>
      </c>
      <c r="M1805" s="24" t="n">
        <f aca="false">DATE(YEAR(C1805),MONTH(C1805),1)</f>
        <v>46113</v>
      </c>
    </row>
    <row r="1806" customFormat="false" ht="15" hidden="false" customHeight="false" outlineLevel="0" collapsed="false">
      <c r="A1806" s="21" t="s">
        <v>3278</v>
      </c>
      <c r="B1806" s="21" t="s">
        <v>3279</v>
      </c>
      <c r="C1806" s="23" t="n">
        <v>46139</v>
      </c>
      <c r="D1806" s="21" t="s">
        <v>2132</v>
      </c>
      <c r="E1806" s="21" t="s">
        <v>1941</v>
      </c>
      <c r="F1806" s="12" t="n">
        <v>4</v>
      </c>
      <c r="G1806" s="19" t="n">
        <v>105</v>
      </c>
      <c r="H1806" s="19" t="n">
        <v>66.87</v>
      </c>
      <c r="I1806" s="19" t="n">
        <f aca="false">ROUND(F1806*G1806,2)</f>
        <v>420</v>
      </c>
      <c r="J1806" s="19" t="n">
        <f aca="false">ROUND(F1806*H1806,2)</f>
        <v>267.48</v>
      </c>
      <c r="K1806" s="19" t="n">
        <f aca="false">INDEX(Pricebook!$L$2:$L$1401,MATCH(D1806,Pricebook!$A$2:$A$1401,0))</f>
        <v>110.6</v>
      </c>
      <c r="L1806" s="19" t="n">
        <f aca="false">ROUND(F1806*K1806,2)</f>
        <v>442.4</v>
      </c>
      <c r="M1806" s="24" t="n">
        <f aca="false">DATE(YEAR(C1806),MONTH(C1806),1)</f>
        <v>46113</v>
      </c>
    </row>
    <row r="1807" customFormat="false" ht="15" hidden="false" customHeight="false" outlineLevel="0" collapsed="false">
      <c r="A1807" s="21" t="s">
        <v>3278</v>
      </c>
      <c r="B1807" s="21" t="s">
        <v>3279</v>
      </c>
      <c r="C1807" s="23" t="n">
        <v>46139</v>
      </c>
      <c r="D1807" s="21" t="s">
        <v>2884</v>
      </c>
      <c r="E1807" s="21" t="s">
        <v>2748</v>
      </c>
      <c r="F1807" s="12" t="n">
        <v>1</v>
      </c>
      <c r="G1807" s="19" t="n">
        <v>19.2</v>
      </c>
      <c r="H1807" s="19" t="n">
        <v>11.91</v>
      </c>
      <c r="I1807" s="19" t="n">
        <f aca="false">ROUND(F1807*G1807,2)</f>
        <v>19.2</v>
      </c>
      <c r="J1807" s="19" t="n">
        <f aca="false">ROUND(F1807*H1807,2)</f>
        <v>11.91</v>
      </c>
      <c r="K1807" s="19" t="n">
        <f aca="false">INDEX(Pricebook!$L$2:$L$1401,MATCH(D1807,Pricebook!$A$2:$A$1401,0))</f>
        <v>21.05</v>
      </c>
      <c r="L1807" s="19" t="n">
        <f aca="false">ROUND(F1807*K1807,2)</f>
        <v>21.05</v>
      </c>
      <c r="M1807" s="24" t="n">
        <f aca="false">DATE(YEAR(C1807),MONTH(C1807),1)</f>
        <v>46113</v>
      </c>
    </row>
    <row r="1808" customFormat="false" ht="15" hidden="false" customHeight="false" outlineLevel="0" collapsed="false">
      <c r="A1808" s="21" t="s">
        <v>3278</v>
      </c>
      <c r="B1808" s="21" t="s">
        <v>3279</v>
      </c>
      <c r="C1808" s="23" t="n">
        <v>46139</v>
      </c>
      <c r="D1808" s="21" t="s">
        <v>2778</v>
      </c>
      <c r="E1808" s="21" t="s">
        <v>2748</v>
      </c>
      <c r="F1808" s="12" t="n">
        <v>1</v>
      </c>
      <c r="G1808" s="19" t="n">
        <v>36.65</v>
      </c>
      <c r="H1808" s="19" t="n">
        <v>22.51</v>
      </c>
      <c r="I1808" s="19" t="n">
        <f aca="false">ROUND(F1808*G1808,2)</f>
        <v>36.65</v>
      </c>
      <c r="J1808" s="19" t="n">
        <f aca="false">ROUND(F1808*H1808,2)</f>
        <v>22.51</v>
      </c>
      <c r="K1808" s="19" t="n">
        <f aca="false">INDEX(Pricebook!$L$2:$L$1401,MATCH(D1808,Pricebook!$A$2:$A$1401,0))</f>
        <v>40.5</v>
      </c>
      <c r="L1808" s="19" t="n">
        <f aca="false">ROUND(F1808*K1808,2)</f>
        <v>40.5</v>
      </c>
      <c r="M1808" s="24" t="n">
        <f aca="false">DATE(YEAR(C1808),MONTH(C1808),1)</f>
        <v>46113</v>
      </c>
    </row>
    <row r="1809" customFormat="false" ht="15" hidden="false" customHeight="false" outlineLevel="0" collapsed="false">
      <c r="A1809" s="21" t="s">
        <v>3278</v>
      </c>
      <c r="B1809" s="21" t="s">
        <v>3279</v>
      </c>
      <c r="C1809" s="23" t="n">
        <v>46139</v>
      </c>
      <c r="D1809" s="21" t="s">
        <v>473</v>
      </c>
      <c r="E1809" s="21" t="s">
        <v>366</v>
      </c>
      <c r="F1809" s="12" t="n">
        <v>4</v>
      </c>
      <c r="G1809" s="19" t="n">
        <v>9.65</v>
      </c>
      <c r="H1809" s="19" t="n">
        <v>6.55</v>
      </c>
      <c r="I1809" s="19" t="n">
        <f aca="false">ROUND(F1809*G1809,2)</f>
        <v>38.6</v>
      </c>
      <c r="J1809" s="19" t="n">
        <f aca="false">ROUND(F1809*H1809,2)</f>
        <v>26.2</v>
      </c>
      <c r="K1809" s="19" t="n">
        <f aca="false">INDEX(Pricebook!$L$2:$L$1401,MATCH(D1809,Pricebook!$A$2:$A$1401,0))</f>
        <v>10.3</v>
      </c>
      <c r="L1809" s="19" t="n">
        <f aca="false">ROUND(F1809*K1809,2)</f>
        <v>41.2</v>
      </c>
      <c r="M1809" s="24" t="n">
        <f aca="false">DATE(YEAR(C1809),MONTH(C1809),1)</f>
        <v>46113</v>
      </c>
    </row>
    <row r="1810" customFormat="false" ht="15" hidden="false" customHeight="false" outlineLevel="0" collapsed="false">
      <c r="A1810" s="21" t="s">
        <v>3278</v>
      </c>
      <c r="B1810" s="21" t="s">
        <v>3279</v>
      </c>
      <c r="C1810" s="23" t="n">
        <v>46139</v>
      </c>
      <c r="D1810" s="21" t="s">
        <v>1152</v>
      </c>
      <c r="E1810" s="21" t="s">
        <v>971</v>
      </c>
      <c r="F1810" s="12" t="n">
        <v>1</v>
      </c>
      <c r="G1810" s="19" t="n">
        <v>76.15</v>
      </c>
      <c r="H1810" s="19" t="n">
        <v>59.75</v>
      </c>
      <c r="I1810" s="19" t="n">
        <f aca="false">ROUND(F1810*G1810,2)</f>
        <v>76.15</v>
      </c>
      <c r="J1810" s="19" t="n">
        <f aca="false">ROUND(F1810*H1810,2)</f>
        <v>59.75</v>
      </c>
      <c r="K1810" s="19" t="n">
        <f aca="false">INDEX(Pricebook!$L$2:$L$1401,MATCH(D1810,Pricebook!$A$2:$A$1401,0))</f>
        <v>89.05</v>
      </c>
      <c r="L1810" s="19" t="n">
        <f aca="false">ROUND(F1810*K1810,2)</f>
        <v>89.05</v>
      </c>
      <c r="M1810" s="24" t="n">
        <f aca="false">DATE(YEAR(C1810),MONTH(C1810),1)</f>
        <v>46113</v>
      </c>
    </row>
    <row r="1811" customFormat="false" ht="15" hidden="false" customHeight="false" outlineLevel="0" collapsed="false">
      <c r="A1811" s="21" t="s">
        <v>3278</v>
      </c>
      <c r="B1811" s="21" t="s">
        <v>3279</v>
      </c>
      <c r="C1811" s="23" t="n">
        <v>46139</v>
      </c>
      <c r="D1811" s="21" t="s">
        <v>2826</v>
      </c>
      <c r="E1811" s="21" t="s">
        <v>2748</v>
      </c>
      <c r="F1811" s="12" t="n">
        <v>4</v>
      </c>
      <c r="G1811" s="19" t="n">
        <v>25.5</v>
      </c>
      <c r="H1811" s="19" t="n">
        <v>14.42</v>
      </c>
      <c r="I1811" s="19" t="n">
        <f aca="false">ROUND(F1811*G1811,2)</f>
        <v>102</v>
      </c>
      <c r="J1811" s="19" t="n">
        <f aca="false">ROUND(F1811*H1811,2)</f>
        <v>57.68</v>
      </c>
      <c r="K1811" s="19" t="n">
        <f aca="false">INDEX(Pricebook!$L$2:$L$1401,MATCH(D1811,Pricebook!$A$2:$A$1401,0))</f>
        <v>27.85</v>
      </c>
      <c r="L1811" s="19" t="n">
        <f aca="false">ROUND(F1811*K1811,2)</f>
        <v>111.4</v>
      </c>
      <c r="M1811" s="24" t="n">
        <f aca="false">DATE(YEAR(C1811),MONTH(C1811),1)</f>
        <v>46113</v>
      </c>
    </row>
    <row r="1812" customFormat="false" ht="15" hidden="false" customHeight="false" outlineLevel="0" collapsed="false">
      <c r="A1812" s="21" t="s">
        <v>3278</v>
      </c>
      <c r="B1812" s="21" t="s">
        <v>3279</v>
      </c>
      <c r="C1812" s="23" t="n">
        <v>46139</v>
      </c>
      <c r="D1812" s="21" t="s">
        <v>2174</v>
      </c>
      <c r="E1812" s="21" t="s">
        <v>1941</v>
      </c>
      <c r="F1812" s="12" t="n">
        <v>6</v>
      </c>
      <c r="G1812" s="19" t="n">
        <v>52.3</v>
      </c>
      <c r="H1812" s="19" t="n">
        <v>32.69</v>
      </c>
      <c r="I1812" s="19" t="n">
        <f aca="false">ROUND(F1812*G1812,2)</f>
        <v>313.8</v>
      </c>
      <c r="J1812" s="19" t="n">
        <f aca="false">ROUND(F1812*H1812,2)</f>
        <v>196.14</v>
      </c>
      <c r="K1812" s="19" t="n">
        <f aca="false">INDEX(Pricebook!$L$2:$L$1401,MATCH(D1812,Pricebook!$A$2:$A$1401,0))</f>
        <v>54.05</v>
      </c>
      <c r="L1812" s="19" t="n">
        <f aca="false">ROUND(F1812*K1812,2)</f>
        <v>324.3</v>
      </c>
      <c r="M1812" s="24" t="n">
        <f aca="false">DATE(YEAR(C1812),MONTH(C1812),1)</f>
        <v>46113</v>
      </c>
    </row>
    <row r="1813" customFormat="false" ht="15" hidden="false" customHeight="false" outlineLevel="0" collapsed="false">
      <c r="A1813" s="21" t="s">
        <v>3280</v>
      </c>
      <c r="B1813" s="21" t="s">
        <v>3281</v>
      </c>
      <c r="C1813" s="23" t="n">
        <v>46139</v>
      </c>
      <c r="D1813" s="21" t="s">
        <v>1164</v>
      </c>
      <c r="E1813" s="21" t="s">
        <v>971</v>
      </c>
      <c r="F1813" s="12" t="n">
        <v>1</v>
      </c>
      <c r="G1813" s="19" t="n">
        <v>151.35</v>
      </c>
      <c r="H1813" s="19" t="n">
        <v>120.43</v>
      </c>
      <c r="I1813" s="19" t="n">
        <f aca="false">ROUND(F1813*G1813,2)</f>
        <v>151.35</v>
      </c>
      <c r="J1813" s="19" t="n">
        <f aca="false">ROUND(F1813*H1813,2)</f>
        <v>120.43</v>
      </c>
      <c r="K1813" s="19" t="n">
        <f aca="false">INDEX(Pricebook!$L$2:$L$1401,MATCH(D1813,Pricebook!$A$2:$A$1401,0))</f>
        <v>174.7</v>
      </c>
      <c r="L1813" s="19" t="n">
        <f aca="false">ROUND(F1813*K1813,2)</f>
        <v>174.7</v>
      </c>
      <c r="M1813" s="24" t="n">
        <f aca="false">DATE(YEAR(C1813),MONTH(C1813),1)</f>
        <v>46113</v>
      </c>
    </row>
    <row r="1814" customFormat="false" ht="15" hidden="false" customHeight="false" outlineLevel="0" collapsed="false">
      <c r="A1814" s="21" t="s">
        <v>3280</v>
      </c>
      <c r="B1814" s="21" t="s">
        <v>3281</v>
      </c>
      <c r="C1814" s="23" t="n">
        <v>46139</v>
      </c>
      <c r="D1814" s="21" t="s">
        <v>2064</v>
      </c>
      <c r="E1814" s="21" t="s">
        <v>1941</v>
      </c>
      <c r="F1814" s="12" t="n">
        <v>2</v>
      </c>
      <c r="G1814" s="19" t="n">
        <v>79.55</v>
      </c>
      <c r="H1814" s="19" t="n">
        <v>50.4</v>
      </c>
      <c r="I1814" s="19" t="n">
        <f aca="false">ROUND(F1814*G1814,2)</f>
        <v>159.1</v>
      </c>
      <c r="J1814" s="19" t="n">
        <f aca="false">ROUND(F1814*H1814,2)</f>
        <v>100.8</v>
      </c>
      <c r="K1814" s="19" t="n">
        <f aca="false">INDEX(Pricebook!$L$2:$L$1401,MATCH(D1814,Pricebook!$A$2:$A$1401,0))</f>
        <v>83.35</v>
      </c>
      <c r="L1814" s="19" t="n">
        <f aca="false">ROUND(F1814*K1814,2)</f>
        <v>166.7</v>
      </c>
      <c r="M1814" s="24" t="n">
        <f aca="false">DATE(YEAR(C1814),MONTH(C1814),1)</f>
        <v>46113</v>
      </c>
    </row>
    <row r="1815" customFormat="false" ht="15" hidden="false" customHeight="false" outlineLevel="0" collapsed="false">
      <c r="A1815" s="21" t="s">
        <v>3280</v>
      </c>
      <c r="B1815" s="21" t="s">
        <v>3281</v>
      </c>
      <c r="C1815" s="23" t="n">
        <v>46139</v>
      </c>
      <c r="D1815" s="21" t="s">
        <v>2018</v>
      </c>
      <c r="E1815" s="21" t="s">
        <v>1941</v>
      </c>
      <c r="F1815" s="12" t="n">
        <v>3</v>
      </c>
      <c r="G1815" s="19" t="n">
        <v>100</v>
      </c>
      <c r="H1815" s="19" t="n">
        <v>63.29</v>
      </c>
      <c r="I1815" s="19" t="n">
        <f aca="false">ROUND(F1815*G1815,2)</f>
        <v>300</v>
      </c>
      <c r="J1815" s="19" t="n">
        <f aca="false">ROUND(F1815*H1815,2)</f>
        <v>189.87</v>
      </c>
      <c r="K1815" s="19" t="n">
        <f aca="false">INDEX(Pricebook!$L$2:$L$1401,MATCH(D1815,Pricebook!$A$2:$A$1401,0))</f>
        <v>104.65</v>
      </c>
      <c r="L1815" s="19" t="n">
        <f aca="false">ROUND(F1815*K1815,2)</f>
        <v>313.95</v>
      </c>
      <c r="M1815" s="24" t="n">
        <f aca="false">DATE(YEAR(C1815),MONTH(C1815),1)</f>
        <v>46113</v>
      </c>
    </row>
    <row r="1816" customFormat="false" ht="15" hidden="false" customHeight="false" outlineLevel="0" collapsed="false">
      <c r="A1816" s="21" t="s">
        <v>3280</v>
      </c>
      <c r="B1816" s="21" t="s">
        <v>3281</v>
      </c>
      <c r="C1816" s="23" t="n">
        <v>46139</v>
      </c>
      <c r="D1816" s="21" t="s">
        <v>412</v>
      </c>
      <c r="E1816" s="21" t="s">
        <v>366</v>
      </c>
      <c r="F1816" s="12" t="n">
        <v>1</v>
      </c>
      <c r="G1816" s="19" t="n">
        <v>360.45</v>
      </c>
      <c r="H1816" s="19" t="n">
        <v>248.23</v>
      </c>
      <c r="I1816" s="19" t="n">
        <f aca="false">ROUND(F1816*G1816,2)</f>
        <v>360.45</v>
      </c>
      <c r="J1816" s="19" t="n">
        <f aca="false">ROUND(F1816*H1816,2)</f>
        <v>248.23</v>
      </c>
      <c r="K1816" s="19" t="n">
        <f aca="false">INDEX(Pricebook!$L$2:$L$1401,MATCH(D1816,Pricebook!$A$2:$A$1401,0))</f>
        <v>389.25</v>
      </c>
      <c r="L1816" s="19" t="n">
        <f aca="false">ROUND(F1816*K1816,2)</f>
        <v>389.25</v>
      </c>
      <c r="M1816" s="24" t="n">
        <f aca="false">DATE(YEAR(C1816),MONTH(C1816),1)</f>
        <v>46113</v>
      </c>
    </row>
    <row r="1817" customFormat="false" ht="15" hidden="false" customHeight="false" outlineLevel="0" collapsed="false">
      <c r="A1817" s="21" t="s">
        <v>3280</v>
      </c>
      <c r="B1817" s="21" t="s">
        <v>3281</v>
      </c>
      <c r="C1817" s="23" t="n">
        <v>46139</v>
      </c>
      <c r="D1817" s="21" t="s">
        <v>2158</v>
      </c>
      <c r="E1817" s="21" t="s">
        <v>1941</v>
      </c>
      <c r="F1817" s="12" t="n">
        <v>1</v>
      </c>
      <c r="G1817" s="19" t="n">
        <v>47.95</v>
      </c>
      <c r="H1817" s="19" t="n">
        <v>30.42</v>
      </c>
      <c r="I1817" s="19" t="n">
        <f aca="false">ROUND(F1817*G1817,2)</f>
        <v>47.95</v>
      </c>
      <c r="J1817" s="19" t="n">
        <f aca="false">ROUND(F1817*H1817,2)</f>
        <v>30.42</v>
      </c>
      <c r="K1817" s="19" t="n">
        <f aca="false">INDEX(Pricebook!$L$2:$L$1401,MATCH(D1817,Pricebook!$A$2:$A$1401,0))</f>
        <v>50.3</v>
      </c>
      <c r="L1817" s="19" t="n">
        <f aca="false">ROUND(F1817*K1817,2)</f>
        <v>50.3</v>
      </c>
      <c r="M1817" s="24" t="n">
        <f aca="false">DATE(YEAR(C1817),MONTH(C1817),1)</f>
        <v>46113</v>
      </c>
    </row>
    <row r="1818" customFormat="false" ht="15" hidden="false" customHeight="false" outlineLevel="0" collapsed="false">
      <c r="A1818" s="21" t="s">
        <v>3280</v>
      </c>
      <c r="B1818" s="21" t="s">
        <v>3281</v>
      </c>
      <c r="C1818" s="23" t="n">
        <v>46139</v>
      </c>
      <c r="D1818" s="21" t="s">
        <v>2850</v>
      </c>
      <c r="E1818" s="21" t="s">
        <v>2748</v>
      </c>
      <c r="F1818" s="12" t="n">
        <v>1</v>
      </c>
      <c r="G1818" s="19" t="n">
        <v>4</v>
      </c>
      <c r="H1818" s="19" t="n">
        <v>2.28</v>
      </c>
      <c r="I1818" s="19" t="n">
        <f aca="false">ROUND(F1818*G1818,2)</f>
        <v>4</v>
      </c>
      <c r="J1818" s="19" t="n">
        <f aca="false">ROUND(F1818*H1818,2)</f>
        <v>2.28</v>
      </c>
      <c r="K1818" s="19" t="n">
        <f aca="false">INDEX(Pricebook!$L$2:$L$1401,MATCH(D1818,Pricebook!$A$2:$A$1401,0))</f>
        <v>4.4</v>
      </c>
      <c r="L1818" s="19" t="n">
        <f aca="false">ROUND(F1818*K1818,2)</f>
        <v>4.4</v>
      </c>
      <c r="M1818" s="24" t="n">
        <f aca="false">DATE(YEAR(C1818),MONTH(C1818),1)</f>
        <v>46113</v>
      </c>
    </row>
    <row r="1819" customFormat="false" ht="15" hidden="false" customHeight="false" outlineLevel="0" collapsed="false">
      <c r="A1819" s="21" t="s">
        <v>3280</v>
      </c>
      <c r="B1819" s="21" t="s">
        <v>3281</v>
      </c>
      <c r="C1819" s="23" t="n">
        <v>46139</v>
      </c>
      <c r="D1819" s="21" t="s">
        <v>2938</v>
      </c>
      <c r="E1819" s="21" t="s">
        <v>2748</v>
      </c>
      <c r="F1819" s="12" t="n">
        <v>2</v>
      </c>
      <c r="G1819" s="19" t="n">
        <v>5.9</v>
      </c>
      <c r="H1819" s="19" t="n">
        <v>3.32</v>
      </c>
      <c r="I1819" s="19" t="n">
        <f aca="false">ROUND(F1819*G1819,2)</f>
        <v>11.8</v>
      </c>
      <c r="J1819" s="19" t="n">
        <f aca="false">ROUND(F1819*H1819,2)</f>
        <v>6.64</v>
      </c>
      <c r="K1819" s="19" t="n">
        <f aca="false">INDEX(Pricebook!$L$2:$L$1401,MATCH(D1819,Pricebook!$A$2:$A$1401,0))</f>
        <v>6.4</v>
      </c>
      <c r="L1819" s="19" t="n">
        <f aca="false">ROUND(F1819*K1819,2)</f>
        <v>12.8</v>
      </c>
      <c r="M1819" s="24" t="n">
        <f aca="false">DATE(YEAR(C1819),MONTH(C1819),1)</f>
        <v>46113</v>
      </c>
    </row>
    <row r="1820" customFormat="false" ht="15" hidden="false" customHeight="false" outlineLevel="0" collapsed="false">
      <c r="A1820" s="21" t="s">
        <v>3280</v>
      </c>
      <c r="B1820" s="21" t="s">
        <v>3281</v>
      </c>
      <c r="C1820" s="23" t="n">
        <v>46139</v>
      </c>
      <c r="D1820" s="21" t="s">
        <v>2946</v>
      </c>
      <c r="E1820" s="21" t="s">
        <v>2748</v>
      </c>
      <c r="F1820" s="12" t="n">
        <v>3</v>
      </c>
      <c r="G1820" s="19" t="n">
        <v>9.3</v>
      </c>
      <c r="H1820" s="19" t="n">
        <v>5.22</v>
      </c>
      <c r="I1820" s="19" t="n">
        <f aca="false">ROUND(F1820*G1820,2)</f>
        <v>27.9</v>
      </c>
      <c r="J1820" s="19" t="n">
        <f aca="false">ROUND(F1820*H1820,2)</f>
        <v>15.66</v>
      </c>
      <c r="K1820" s="19" t="n">
        <f aca="false">INDEX(Pricebook!$L$2:$L$1401,MATCH(D1820,Pricebook!$A$2:$A$1401,0))</f>
        <v>10.1</v>
      </c>
      <c r="L1820" s="19" t="n">
        <f aca="false">ROUND(F1820*K1820,2)</f>
        <v>30.3</v>
      </c>
      <c r="M1820" s="24" t="n">
        <f aca="false">DATE(YEAR(C1820),MONTH(C1820),1)</f>
        <v>46113</v>
      </c>
    </row>
    <row r="1821" customFormat="false" ht="15" hidden="false" customHeight="false" outlineLevel="0" collapsed="false">
      <c r="A1821" s="21" t="s">
        <v>3280</v>
      </c>
      <c r="B1821" s="21" t="s">
        <v>3281</v>
      </c>
      <c r="C1821" s="23" t="n">
        <v>46139</v>
      </c>
      <c r="D1821" s="21" t="s">
        <v>1148</v>
      </c>
      <c r="E1821" s="21" t="s">
        <v>971</v>
      </c>
      <c r="F1821" s="12" t="n">
        <v>1</v>
      </c>
      <c r="G1821" s="19" t="n">
        <v>364.3</v>
      </c>
      <c r="H1821" s="19" t="n">
        <v>270.5</v>
      </c>
      <c r="I1821" s="19" t="n">
        <f aca="false">ROUND(F1821*G1821,2)</f>
        <v>364.3</v>
      </c>
      <c r="J1821" s="19" t="n">
        <f aca="false">ROUND(F1821*H1821,2)</f>
        <v>270.5</v>
      </c>
      <c r="K1821" s="19" t="n">
        <f aca="false">INDEX(Pricebook!$L$2:$L$1401,MATCH(D1821,Pricebook!$A$2:$A$1401,0))</f>
        <v>426</v>
      </c>
      <c r="L1821" s="19" t="n">
        <f aca="false">ROUND(F1821*K1821,2)</f>
        <v>426</v>
      </c>
      <c r="M1821" s="24" t="n">
        <f aca="false">DATE(YEAR(C1821),MONTH(C1821),1)</f>
        <v>46113</v>
      </c>
    </row>
    <row r="1822" customFormat="false" ht="15" hidden="false" customHeight="false" outlineLevel="0" collapsed="false">
      <c r="A1822" s="21" t="s">
        <v>3280</v>
      </c>
      <c r="B1822" s="21" t="s">
        <v>3281</v>
      </c>
      <c r="C1822" s="23" t="n">
        <v>46139</v>
      </c>
      <c r="D1822" s="21" t="s">
        <v>2078</v>
      </c>
      <c r="E1822" s="21" t="s">
        <v>1941</v>
      </c>
      <c r="F1822" s="12" t="n">
        <v>3</v>
      </c>
      <c r="G1822" s="19" t="n">
        <v>58.35</v>
      </c>
      <c r="H1822" s="19" t="n">
        <v>42.67</v>
      </c>
      <c r="I1822" s="19" t="n">
        <f aca="false">ROUND(F1822*G1822,2)</f>
        <v>175.05</v>
      </c>
      <c r="J1822" s="19" t="n">
        <f aca="false">ROUND(F1822*H1822,2)</f>
        <v>128.01</v>
      </c>
      <c r="K1822" s="19" t="n">
        <f aca="false">INDEX(Pricebook!$L$2:$L$1401,MATCH(D1822,Pricebook!$A$2:$A$1401,0))</f>
        <v>60.8</v>
      </c>
      <c r="L1822" s="19" t="n">
        <f aca="false">ROUND(F1822*K1822,2)</f>
        <v>182.4</v>
      </c>
      <c r="M1822" s="24" t="n">
        <f aca="false">DATE(YEAR(C1822),MONTH(C1822),1)</f>
        <v>46113</v>
      </c>
    </row>
    <row r="1823" customFormat="false" ht="15" hidden="false" customHeight="false" outlineLevel="0" collapsed="false">
      <c r="A1823" s="21" t="s">
        <v>3280</v>
      </c>
      <c r="B1823" s="21" t="s">
        <v>3281</v>
      </c>
      <c r="C1823" s="23" t="n">
        <v>46139</v>
      </c>
      <c r="D1823" s="21" t="s">
        <v>843</v>
      </c>
      <c r="E1823" s="21" t="s">
        <v>366</v>
      </c>
      <c r="F1823" s="12" t="n">
        <v>2</v>
      </c>
      <c r="G1823" s="19" t="n">
        <v>299.65</v>
      </c>
      <c r="H1823" s="19" t="n">
        <v>217.89</v>
      </c>
      <c r="I1823" s="19" t="n">
        <f aca="false">ROUND(F1823*G1823,2)</f>
        <v>599.3</v>
      </c>
      <c r="J1823" s="19" t="n">
        <f aca="false">ROUND(F1823*H1823,2)</f>
        <v>435.78</v>
      </c>
      <c r="K1823" s="19" t="n">
        <f aca="false">INDEX(Pricebook!$L$2:$L$1401,MATCH(D1823,Pricebook!$A$2:$A$1401,0))</f>
        <v>322.45</v>
      </c>
      <c r="L1823" s="19" t="n">
        <f aca="false">ROUND(F1823*K1823,2)</f>
        <v>644.9</v>
      </c>
      <c r="M1823" s="24" t="n">
        <f aca="false">DATE(YEAR(C1823),MONTH(C1823),1)</f>
        <v>46113</v>
      </c>
    </row>
    <row r="1824" customFormat="false" ht="15" hidden="false" customHeight="false" outlineLevel="0" collapsed="false">
      <c r="A1824" s="21" t="s">
        <v>3280</v>
      </c>
      <c r="B1824" s="21" t="s">
        <v>3281</v>
      </c>
      <c r="C1824" s="23" t="n">
        <v>46139</v>
      </c>
      <c r="D1824" s="21" t="s">
        <v>2190</v>
      </c>
      <c r="E1824" s="21" t="s">
        <v>1941</v>
      </c>
      <c r="F1824" s="12" t="n">
        <v>1</v>
      </c>
      <c r="G1824" s="19" t="n">
        <v>82.75</v>
      </c>
      <c r="H1824" s="19" t="n">
        <v>52.68</v>
      </c>
      <c r="I1824" s="19" t="n">
        <f aca="false">ROUND(F1824*G1824,2)</f>
        <v>82.75</v>
      </c>
      <c r="J1824" s="19" t="n">
        <f aca="false">ROUND(F1824*H1824,2)</f>
        <v>52.68</v>
      </c>
      <c r="K1824" s="19" t="n">
        <f aca="false">INDEX(Pricebook!$L$2:$L$1401,MATCH(D1824,Pricebook!$A$2:$A$1401,0))</f>
        <v>87.15</v>
      </c>
      <c r="L1824" s="19" t="n">
        <f aca="false">ROUND(F1824*K1824,2)</f>
        <v>87.15</v>
      </c>
      <c r="M1824" s="24" t="n">
        <f aca="false">DATE(YEAR(C1824),MONTH(C1824),1)</f>
        <v>46113</v>
      </c>
    </row>
    <row r="1825" customFormat="false" ht="15" hidden="false" customHeight="false" outlineLevel="0" collapsed="false">
      <c r="A1825" s="21" t="s">
        <v>3280</v>
      </c>
      <c r="B1825" s="21" t="s">
        <v>3281</v>
      </c>
      <c r="C1825" s="23" t="n">
        <v>46139</v>
      </c>
      <c r="D1825" s="21" t="s">
        <v>2840</v>
      </c>
      <c r="E1825" s="21" t="s">
        <v>2748</v>
      </c>
      <c r="F1825" s="12" t="n">
        <v>2</v>
      </c>
      <c r="G1825" s="19" t="n">
        <v>4.35</v>
      </c>
      <c r="H1825" s="19" t="n">
        <v>2.43</v>
      </c>
      <c r="I1825" s="19" t="n">
        <f aca="false">ROUND(F1825*G1825,2)</f>
        <v>8.7</v>
      </c>
      <c r="J1825" s="19" t="n">
        <f aca="false">ROUND(F1825*H1825,2)</f>
        <v>4.86</v>
      </c>
      <c r="K1825" s="19" t="n">
        <f aca="false">INDEX(Pricebook!$L$2:$L$1401,MATCH(D1825,Pricebook!$A$2:$A$1401,0))</f>
        <v>4.7</v>
      </c>
      <c r="L1825" s="19" t="n">
        <f aca="false">ROUND(F1825*K1825,2)</f>
        <v>9.4</v>
      </c>
      <c r="M1825" s="24" t="n">
        <f aca="false">DATE(YEAR(C1825),MONTH(C1825),1)</f>
        <v>46113</v>
      </c>
    </row>
    <row r="1826" customFormat="false" ht="15" hidden="false" customHeight="false" outlineLevel="0" collapsed="false">
      <c r="A1826" s="21" t="s">
        <v>3282</v>
      </c>
      <c r="B1826" s="21" t="s">
        <v>3170</v>
      </c>
      <c r="C1826" s="23" t="n">
        <v>46140</v>
      </c>
      <c r="D1826" s="21" t="s">
        <v>2008</v>
      </c>
      <c r="E1826" s="21" t="s">
        <v>1941</v>
      </c>
      <c r="F1826" s="12" t="n">
        <v>6</v>
      </c>
      <c r="G1826" s="19" t="n">
        <v>52.1</v>
      </c>
      <c r="H1826" s="19" t="n">
        <v>32.7</v>
      </c>
      <c r="I1826" s="19" t="n">
        <f aca="false">ROUND(F1826*G1826,2)</f>
        <v>312.6</v>
      </c>
      <c r="J1826" s="19" t="n">
        <f aca="false">ROUND(F1826*H1826,2)</f>
        <v>196.2</v>
      </c>
      <c r="K1826" s="19" t="n">
        <f aca="false">INDEX(Pricebook!$L$2:$L$1401,MATCH(D1826,Pricebook!$A$2:$A$1401,0))</f>
        <v>54.1</v>
      </c>
      <c r="L1826" s="19" t="n">
        <f aca="false">ROUND(F1826*K1826,2)</f>
        <v>324.6</v>
      </c>
      <c r="M1826" s="24" t="n">
        <f aca="false">DATE(YEAR(C1826),MONTH(C1826),1)</f>
        <v>46113</v>
      </c>
    </row>
    <row r="1827" customFormat="false" ht="15" hidden="false" customHeight="false" outlineLevel="0" collapsed="false">
      <c r="A1827" s="21" t="s">
        <v>3282</v>
      </c>
      <c r="B1827" s="21" t="s">
        <v>3170</v>
      </c>
      <c r="C1827" s="23" t="n">
        <v>46140</v>
      </c>
      <c r="D1827" s="21" t="s">
        <v>795</v>
      </c>
      <c r="E1827" s="21" t="s">
        <v>366</v>
      </c>
      <c r="F1827" s="12" t="n">
        <v>3</v>
      </c>
      <c r="G1827" s="19" t="n">
        <v>47.8</v>
      </c>
      <c r="H1827" s="19" t="n">
        <v>32.49</v>
      </c>
      <c r="I1827" s="19" t="n">
        <f aca="false">ROUND(F1827*G1827,2)</f>
        <v>143.4</v>
      </c>
      <c r="J1827" s="19" t="n">
        <f aca="false">ROUND(F1827*H1827,2)</f>
        <v>97.47</v>
      </c>
      <c r="K1827" s="19" t="n">
        <f aca="false">INDEX(Pricebook!$L$2:$L$1401,MATCH(D1827,Pricebook!$A$2:$A$1401,0))</f>
        <v>51</v>
      </c>
      <c r="L1827" s="19" t="n">
        <f aca="false">ROUND(F1827*K1827,2)</f>
        <v>153</v>
      </c>
      <c r="M1827" s="24" t="n">
        <f aca="false">DATE(YEAR(C1827),MONTH(C1827),1)</f>
        <v>46113</v>
      </c>
    </row>
    <row r="1828" customFormat="false" ht="15" hidden="false" customHeight="false" outlineLevel="0" collapsed="false">
      <c r="A1828" s="21" t="s">
        <v>3282</v>
      </c>
      <c r="B1828" s="21" t="s">
        <v>3170</v>
      </c>
      <c r="C1828" s="23" t="n">
        <v>46140</v>
      </c>
      <c r="D1828" s="21" t="s">
        <v>982</v>
      </c>
      <c r="E1828" s="21" t="s">
        <v>971</v>
      </c>
      <c r="F1828" s="12" t="n">
        <v>1</v>
      </c>
      <c r="G1828" s="19" t="n">
        <v>40.1</v>
      </c>
      <c r="H1828" s="19" t="n">
        <v>29.53</v>
      </c>
      <c r="I1828" s="19" t="n">
        <f aca="false">ROUND(F1828*G1828,2)</f>
        <v>40.1</v>
      </c>
      <c r="J1828" s="19" t="n">
        <f aca="false">ROUND(F1828*H1828,2)</f>
        <v>29.53</v>
      </c>
      <c r="K1828" s="19" t="n">
        <f aca="false">INDEX(Pricebook!$L$2:$L$1401,MATCH(D1828,Pricebook!$A$2:$A$1401,0))</f>
        <v>46.55</v>
      </c>
      <c r="L1828" s="19" t="n">
        <f aca="false">ROUND(F1828*K1828,2)</f>
        <v>46.55</v>
      </c>
      <c r="M1828" s="24" t="n">
        <f aca="false">DATE(YEAR(C1828),MONTH(C1828),1)</f>
        <v>46113</v>
      </c>
    </row>
    <row r="1829" customFormat="false" ht="15" hidden="false" customHeight="false" outlineLevel="0" collapsed="false">
      <c r="A1829" s="21" t="s">
        <v>3282</v>
      </c>
      <c r="B1829" s="21" t="s">
        <v>3170</v>
      </c>
      <c r="C1829" s="23" t="n">
        <v>46140</v>
      </c>
      <c r="D1829" s="21" t="s">
        <v>567</v>
      </c>
      <c r="E1829" s="21" t="s">
        <v>366</v>
      </c>
      <c r="F1829" s="12" t="n">
        <v>1</v>
      </c>
      <c r="G1829" s="19" t="n">
        <v>7.35</v>
      </c>
      <c r="H1829" s="19" t="n">
        <v>5.29</v>
      </c>
      <c r="I1829" s="19" t="n">
        <f aca="false">ROUND(F1829*G1829,2)</f>
        <v>7.35</v>
      </c>
      <c r="J1829" s="19" t="n">
        <f aca="false">ROUND(F1829*H1829,2)</f>
        <v>5.29</v>
      </c>
      <c r="K1829" s="19" t="n">
        <f aca="false">INDEX(Pricebook!$L$2:$L$1401,MATCH(D1829,Pricebook!$A$2:$A$1401,0))</f>
        <v>7.85</v>
      </c>
      <c r="L1829" s="19" t="n">
        <f aca="false">ROUND(F1829*K1829,2)</f>
        <v>7.85</v>
      </c>
      <c r="M1829" s="24" t="n">
        <f aca="false">DATE(YEAR(C1829),MONTH(C1829),1)</f>
        <v>46113</v>
      </c>
    </row>
    <row r="1830" customFormat="false" ht="15" hidden="false" customHeight="false" outlineLevel="0" collapsed="false">
      <c r="A1830" s="21" t="s">
        <v>3282</v>
      </c>
      <c r="B1830" s="21" t="s">
        <v>3170</v>
      </c>
      <c r="C1830" s="23" t="n">
        <v>46140</v>
      </c>
      <c r="D1830" s="21" t="s">
        <v>2082</v>
      </c>
      <c r="E1830" s="21" t="s">
        <v>1941</v>
      </c>
      <c r="F1830" s="12" t="n">
        <v>3</v>
      </c>
      <c r="G1830" s="19" t="n">
        <v>197.1</v>
      </c>
      <c r="H1830" s="19" t="n">
        <v>125.31</v>
      </c>
      <c r="I1830" s="19" t="n">
        <f aca="false">ROUND(F1830*G1830,2)</f>
        <v>591.3</v>
      </c>
      <c r="J1830" s="19" t="n">
        <f aca="false">ROUND(F1830*H1830,2)</f>
        <v>375.93</v>
      </c>
      <c r="K1830" s="19" t="n">
        <f aca="false">INDEX(Pricebook!$L$2:$L$1401,MATCH(D1830,Pricebook!$A$2:$A$1401,0))</f>
        <v>207.2</v>
      </c>
      <c r="L1830" s="19" t="n">
        <f aca="false">ROUND(F1830*K1830,2)</f>
        <v>621.6</v>
      </c>
      <c r="M1830" s="24" t="n">
        <f aca="false">DATE(YEAR(C1830),MONTH(C1830),1)</f>
        <v>46113</v>
      </c>
    </row>
    <row r="1831" customFormat="false" ht="15" hidden="false" customHeight="false" outlineLevel="0" collapsed="false">
      <c r="A1831" s="21" t="s">
        <v>3283</v>
      </c>
      <c r="B1831" s="21" t="s">
        <v>3284</v>
      </c>
      <c r="C1831" s="23" t="n">
        <v>46140</v>
      </c>
      <c r="D1831" s="21" t="s">
        <v>2738</v>
      </c>
      <c r="E1831" s="21" t="s">
        <v>2587</v>
      </c>
      <c r="F1831" s="12" t="n">
        <v>6</v>
      </c>
      <c r="G1831" s="19" t="n">
        <v>13.95</v>
      </c>
      <c r="H1831" s="19" t="n">
        <v>8.85</v>
      </c>
      <c r="I1831" s="19" t="n">
        <f aca="false">ROUND(F1831*G1831,2)</f>
        <v>83.7</v>
      </c>
      <c r="J1831" s="19" t="n">
        <f aca="false">ROUND(F1831*H1831,2)</f>
        <v>53.1</v>
      </c>
      <c r="K1831" s="19" t="n">
        <f aca="false">INDEX(Pricebook!$L$2:$L$1401,MATCH(D1831,Pricebook!$A$2:$A$1401,0))</f>
        <v>15.1</v>
      </c>
      <c r="L1831" s="19" t="n">
        <f aca="false">ROUND(F1831*K1831,2)</f>
        <v>90.6</v>
      </c>
      <c r="M1831" s="24" t="n">
        <f aca="false">DATE(YEAR(C1831),MONTH(C1831),1)</f>
        <v>46113</v>
      </c>
    </row>
    <row r="1832" customFormat="false" ht="15" hidden="false" customHeight="false" outlineLevel="0" collapsed="false">
      <c r="A1832" s="21" t="s">
        <v>3283</v>
      </c>
      <c r="B1832" s="21" t="s">
        <v>3284</v>
      </c>
      <c r="C1832" s="23" t="n">
        <v>46140</v>
      </c>
      <c r="D1832" s="21" t="s">
        <v>917</v>
      </c>
      <c r="E1832" s="21" t="s">
        <v>366</v>
      </c>
      <c r="F1832" s="12" t="n">
        <v>1</v>
      </c>
      <c r="G1832" s="19" t="n">
        <v>45.7</v>
      </c>
      <c r="H1832" s="19" t="n">
        <v>31.65</v>
      </c>
      <c r="I1832" s="19" t="n">
        <f aca="false">ROUND(F1832*G1832,2)</f>
        <v>45.7</v>
      </c>
      <c r="J1832" s="19" t="n">
        <f aca="false">ROUND(F1832*H1832,2)</f>
        <v>31.65</v>
      </c>
      <c r="K1832" s="19" t="n">
        <f aca="false">INDEX(Pricebook!$L$2:$L$1401,MATCH(D1832,Pricebook!$A$2:$A$1401,0))</f>
        <v>49.65</v>
      </c>
      <c r="L1832" s="19" t="n">
        <f aca="false">ROUND(F1832*K1832,2)</f>
        <v>49.65</v>
      </c>
      <c r="M1832" s="24" t="n">
        <f aca="false">DATE(YEAR(C1832),MONTH(C1832),1)</f>
        <v>46113</v>
      </c>
    </row>
    <row r="1833" customFormat="false" ht="15" hidden="false" customHeight="false" outlineLevel="0" collapsed="false">
      <c r="A1833" s="21" t="s">
        <v>3283</v>
      </c>
      <c r="B1833" s="21" t="s">
        <v>3284</v>
      </c>
      <c r="C1833" s="23" t="n">
        <v>46140</v>
      </c>
      <c r="D1833" s="21" t="s">
        <v>2250</v>
      </c>
      <c r="E1833" s="21" t="s">
        <v>2202</v>
      </c>
      <c r="F1833" s="12" t="n">
        <v>2</v>
      </c>
      <c r="G1833" s="19" t="n">
        <v>27.8</v>
      </c>
      <c r="H1833" s="19" t="n">
        <v>16.35</v>
      </c>
      <c r="I1833" s="19" t="n">
        <f aca="false">ROUND(F1833*G1833,2)</f>
        <v>55.6</v>
      </c>
      <c r="J1833" s="19" t="n">
        <f aca="false">ROUND(F1833*H1833,2)</f>
        <v>32.7</v>
      </c>
      <c r="K1833" s="19" t="n">
        <f aca="false">INDEX(Pricebook!$L$2:$L$1401,MATCH(D1833,Pricebook!$A$2:$A$1401,0))</f>
        <v>29.5</v>
      </c>
      <c r="L1833" s="19" t="n">
        <f aca="false">ROUND(F1833*K1833,2)</f>
        <v>59</v>
      </c>
      <c r="M1833" s="24" t="n">
        <f aca="false">DATE(YEAR(C1833),MONTH(C1833),1)</f>
        <v>46113</v>
      </c>
    </row>
    <row r="1834" customFormat="false" ht="15" hidden="false" customHeight="false" outlineLevel="0" collapsed="false">
      <c r="A1834" s="21" t="s">
        <v>3283</v>
      </c>
      <c r="B1834" s="21" t="s">
        <v>3284</v>
      </c>
      <c r="C1834" s="23" t="n">
        <v>46140</v>
      </c>
      <c r="D1834" s="21" t="s">
        <v>521</v>
      </c>
      <c r="E1834" s="21" t="s">
        <v>366</v>
      </c>
      <c r="F1834" s="12" t="n">
        <v>1</v>
      </c>
      <c r="G1834" s="19" t="n">
        <v>12.55</v>
      </c>
      <c r="H1834" s="19" t="n">
        <v>8.7</v>
      </c>
      <c r="I1834" s="19" t="n">
        <f aca="false">ROUND(F1834*G1834,2)</f>
        <v>12.55</v>
      </c>
      <c r="J1834" s="19" t="n">
        <f aca="false">ROUND(F1834*H1834,2)</f>
        <v>8.7</v>
      </c>
      <c r="K1834" s="19" t="n">
        <f aca="false">INDEX(Pricebook!$L$2:$L$1401,MATCH(D1834,Pricebook!$A$2:$A$1401,0))</f>
        <v>13.65</v>
      </c>
      <c r="L1834" s="19" t="n">
        <f aca="false">ROUND(F1834*K1834,2)</f>
        <v>13.65</v>
      </c>
      <c r="M1834" s="24" t="n">
        <f aca="false">DATE(YEAR(C1834),MONTH(C1834),1)</f>
        <v>46113</v>
      </c>
    </row>
    <row r="1835" customFormat="false" ht="15" hidden="false" customHeight="false" outlineLevel="0" collapsed="false">
      <c r="A1835" s="21" t="s">
        <v>3283</v>
      </c>
      <c r="B1835" s="21" t="s">
        <v>3284</v>
      </c>
      <c r="C1835" s="23" t="n">
        <v>46140</v>
      </c>
      <c r="D1835" s="21" t="s">
        <v>577</v>
      </c>
      <c r="E1835" s="21" t="s">
        <v>366</v>
      </c>
      <c r="F1835" s="12" t="n">
        <v>1</v>
      </c>
      <c r="G1835" s="19" t="n">
        <v>42.4</v>
      </c>
      <c r="H1835" s="19" t="n">
        <v>33.24</v>
      </c>
      <c r="I1835" s="19" t="n">
        <f aca="false">ROUND(F1835*G1835,2)</f>
        <v>42.4</v>
      </c>
      <c r="J1835" s="19" t="n">
        <f aca="false">ROUND(F1835*H1835,2)</f>
        <v>33.24</v>
      </c>
      <c r="K1835" s="19" t="n">
        <f aca="false">INDEX(Pricebook!$L$2:$L$1401,MATCH(D1835,Pricebook!$A$2:$A$1401,0))</f>
        <v>45.95</v>
      </c>
      <c r="L1835" s="19" t="n">
        <f aca="false">ROUND(F1835*K1835,2)</f>
        <v>45.95</v>
      </c>
      <c r="M1835" s="24" t="n">
        <f aca="false">DATE(YEAR(C1835),MONTH(C1835),1)</f>
        <v>46113</v>
      </c>
    </row>
    <row r="1836" customFormat="false" ht="15" hidden="false" customHeight="false" outlineLevel="0" collapsed="false">
      <c r="A1836" s="21" t="s">
        <v>3283</v>
      </c>
      <c r="B1836" s="21" t="s">
        <v>3284</v>
      </c>
      <c r="C1836" s="23" t="n">
        <v>46140</v>
      </c>
      <c r="D1836" s="21" t="s">
        <v>1903</v>
      </c>
      <c r="E1836" s="21" t="s">
        <v>1452</v>
      </c>
      <c r="F1836" s="12" t="n">
        <v>7</v>
      </c>
      <c r="G1836" s="19" t="n">
        <v>46.75</v>
      </c>
      <c r="H1836" s="19" t="n">
        <v>30.5</v>
      </c>
      <c r="I1836" s="19" t="n">
        <f aca="false">ROUND(F1836*G1836,2)</f>
        <v>327.25</v>
      </c>
      <c r="J1836" s="19" t="n">
        <f aca="false">ROUND(F1836*H1836,2)</f>
        <v>213.5</v>
      </c>
      <c r="K1836" s="19" t="n">
        <f aca="false">INDEX(Pricebook!$L$2:$L$1401,MATCH(D1836,Pricebook!$A$2:$A$1401,0))</f>
        <v>48.65</v>
      </c>
      <c r="L1836" s="19" t="n">
        <f aca="false">ROUND(F1836*K1836,2)</f>
        <v>340.55</v>
      </c>
      <c r="M1836" s="24" t="n">
        <f aca="false">DATE(YEAR(C1836),MONTH(C1836),1)</f>
        <v>46113</v>
      </c>
    </row>
    <row r="1837" customFormat="false" ht="15" hidden="false" customHeight="false" outlineLevel="0" collapsed="false">
      <c r="A1837" s="21" t="s">
        <v>3283</v>
      </c>
      <c r="B1837" s="21" t="s">
        <v>3284</v>
      </c>
      <c r="C1837" s="23" t="n">
        <v>46140</v>
      </c>
      <c r="D1837" s="21" t="s">
        <v>585</v>
      </c>
      <c r="E1837" s="21" t="s">
        <v>366</v>
      </c>
      <c r="F1837" s="12" t="n">
        <v>3</v>
      </c>
      <c r="G1837" s="19" t="n">
        <v>15.8</v>
      </c>
      <c r="H1837" s="19" t="n">
        <v>10.96</v>
      </c>
      <c r="I1837" s="19" t="n">
        <f aca="false">ROUND(F1837*G1837,2)</f>
        <v>47.4</v>
      </c>
      <c r="J1837" s="19" t="n">
        <f aca="false">ROUND(F1837*H1837,2)</f>
        <v>32.88</v>
      </c>
      <c r="K1837" s="19" t="n">
        <f aca="false">INDEX(Pricebook!$L$2:$L$1401,MATCH(D1837,Pricebook!$A$2:$A$1401,0))</f>
        <v>17.2</v>
      </c>
      <c r="L1837" s="19" t="n">
        <f aca="false">ROUND(F1837*K1837,2)</f>
        <v>51.6</v>
      </c>
      <c r="M1837" s="24" t="n">
        <f aca="false">DATE(YEAR(C1837),MONTH(C1837),1)</f>
        <v>46113</v>
      </c>
    </row>
    <row r="1838" customFormat="false" ht="15" hidden="false" customHeight="false" outlineLevel="0" collapsed="false">
      <c r="A1838" s="21" t="s">
        <v>3283</v>
      </c>
      <c r="B1838" s="21" t="s">
        <v>3284</v>
      </c>
      <c r="C1838" s="23" t="n">
        <v>46140</v>
      </c>
      <c r="D1838" s="21" t="s">
        <v>2406</v>
      </c>
      <c r="E1838" s="21" t="s">
        <v>2202</v>
      </c>
      <c r="F1838" s="12" t="n">
        <v>6</v>
      </c>
      <c r="G1838" s="19" t="n">
        <v>9.1</v>
      </c>
      <c r="H1838" s="19" t="n">
        <v>5.43</v>
      </c>
      <c r="I1838" s="19" t="n">
        <f aca="false">ROUND(F1838*G1838,2)</f>
        <v>54.6</v>
      </c>
      <c r="J1838" s="19" t="n">
        <f aca="false">ROUND(F1838*H1838,2)</f>
        <v>32.58</v>
      </c>
      <c r="K1838" s="19" t="n">
        <f aca="false">INDEX(Pricebook!$L$2:$L$1401,MATCH(D1838,Pricebook!$A$2:$A$1401,0))</f>
        <v>9.8</v>
      </c>
      <c r="L1838" s="19" t="n">
        <f aca="false">ROUND(F1838*K1838,2)</f>
        <v>58.8</v>
      </c>
      <c r="M1838" s="24" t="n">
        <f aca="false">DATE(YEAR(C1838),MONTH(C1838),1)</f>
        <v>46113</v>
      </c>
    </row>
    <row r="1839" customFormat="false" ht="15" hidden="false" customHeight="false" outlineLevel="0" collapsed="false">
      <c r="A1839" s="21" t="s">
        <v>3283</v>
      </c>
      <c r="B1839" s="21" t="s">
        <v>3284</v>
      </c>
      <c r="C1839" s="23" t="n">
        <v>46140</v>
      </c>
      <c r="D1839" s="21" t="s">
        <v>2730</v>
      </c>
      <c r="E1839" s="21" t="s">
        <v>2587</v>
      </c>
      <c r="F1839" s="12" t="n">
        <v>10</v>
      </c>
      <c r="G1839" s="19" t="n">
        <v>4.7</v>
      </c>
      <c r="H1839" s="19" t="n">
        <v>2.93</v>
      </c>
      <c r="I1839" s="19" t="n">
        <f aca="false">ROUND(F1839*G1839,2)</f>
        <v>47</v>
      </c>
      <c r="J1839" s="19" t="n">
        <f aca="false">ROUND(F1839*H1839,2)</f>
        <v>29.3</v>
      </c>
      <c r="K1839" s="19" t="n">
        <f aca="false">INDEX(Pricebook!$L$2:$L$1401,MATCH(D1839,Pricebook!$A$2:$A$1401,0))</f>
        <v>5</v>
      </c>
      <c r="L1839" s="19" t="n">
        <f aca="false">ROUND(F1839*K1839,2)</f>
        <v>50</v>
      </c>
      <c r="M1839" s="24" t="n">
        <f aca="false">DATE(YEAR(C1839),MONTH(C1839),1)</f>
        <v>46113</v>
      </c>
    </row>
    <row r="1840" customFormat="false" ht="15" hidden="false" customHeight="false" outlineLevel="0" collapsed="false">
      <c r="A1840" s="21" t="s">
        <v>3283</v>
      </c>
      <c r="B1840" s="21" t="s">
        <v>3284</v>
      </c>
      <c r="C1840" s="23" t="n">
        <v>46140</v>
      </c>
      <c r="D1840" s="21" t="s">
        <v>2374</v>
      </c>
      <c r="E1840" s="21" t="s">
        <v>2202</v>
      </c>
      <c r="F1840" s="12" t="n">
        <v>1</v>
      </c>
      <c r="G1840" s="19" t="n">
        <v>25.65</v>
      </c>
      <c r="H1840" s="19" t="n">
        <v>15.11</v>
      </c>
      <c r="I1840" s="19" t="n">
        <f aca="false">ROUND(F1840*G1840,2)</f>
        <v>25.65</v>
      </c>
      <c r="J1840" s="19" t="n">
        <f aca="false">ROUND(F1840*H1840,2)</f>
        <v>15.11</v>
      </c>
      <c r="K1840" s="19" t="n">
        <f aca="false">INDEX(Pricebook!$L$2:$L$1401,MATCH(D1840,Pricebook!$A$2:$A$1401,0))</f>
        <v>27.25</v>
      </c>
      <c r="L1840" s="19" t="n">
        <f aca="false">ROUND(F1840*K1840,2)</f>
        <v>27.25</v>
      </c>
      <c r="M1840" s="24" t="n">
        <f aca="false">DATE(YEAR(C1840),MONTH(C1840),1)</f>
        <v>46113</v>
      </c>
    </row>
    <row r="1841" customFormat="false" ht="15" hidden="false" customHeight="false" outlineLevel="0" collapsed="false">
      <c r="A1841" s="21" t="s">
        <v>3283</v>
      </c>
      <c r="B1841" s="21" t="s">
        <v>3284</v>
      </c>
      <c r="C1841" s="23" t="n">
        <v>46140</v>
      </c>
      <c r="D1841" s="21" t="s">
        <v>923</v>
      </c>
      <c r="E1841" s="21" t="s">
        <v>366</v>
      </c>
      <c r="F1841" s="12" t="n">
        <v>1</v>
      </c>
      <c r="G1841" s="19" t="n">
        <v>278.1</v>
      </c>
      <c r="H1841" s="19" t="n">
        <v>193.07</v>
      </c>
      <c r="I1841" s="19" t="n">
        <f aca="false">ROUND(F1841*G1841,2)</f>
        <v>278.1</v>
      </c>
      <c r="J1841" s="19" t="n">
        <f aca="false">ROUND(F1841*H1841,2)</f>
        <v>193.07</v>
      </c>
      <c r="K1841" s="19" t="n">
        <f aca="false">INDEX(Pricebook!$L$2:$L$1401,MATCH(D1841,Pricebook!$A$2:$A$1401,0))</f>
        <v>302.75</v>
      </c>
      <c r="L1841" s="19" t="n">
        <f aca="false">ROUND(F1841*K1841,2)</f>
        <v>302.75</v>
      </c>
      <c r="M1841" s="24" t="n">
        <f aca="false">DATE(YEAR(C1841),MONTH(C1841),1)</f>
        <v>46113</v>
      </c>
    </row>
    <row r="1842" customFormat="false" ht="15" hidden="false" customHeight="false" outlineLevel="0" collapsed="false">
      <c r="A1842" s="21" t="s">
        <v>3283</v>
      </c>
      <c r="B1842" s="21" t="s">
        <v>3284</v>
      </c>
      <c r="C1842" s="23" t="n">
        <v>46140</v>
      </c>
      <c r="D1842" s="21" t="s">
        <v>2682</v>
      </c>
      <c r="E1842" s="21" t="s">
        <v>2587</v>
      </c>
      <c r="F1842" s="12" t="n">
        <v>7</v>
      </c>
      <c r="G1842" s="19" t="n">
        <v>8.95</v>
      </c>
      <c r="H1842" s="19" t="n">
        <v>5.57</v>
      </c>
      <c r="I1842" s="19" t="n">
        <f aca="false">ROUND(F1842*G1842,2)</f>
        <v>62.65</v>
      </c>
      <c r="J1842" s="19" t="n">
        <f aca="false">ROUND(F1842*H1842,2)</f>
        <v>38.99</v>
      </c>
      <c r="K1842" s="19" t="n">
        <f aca="false">INDEX(Pricebook!$L$2:$L$1401,MATCH(D1842,Pricebook!$A$2:$A$1401,0))</f>
        <v>9.5</v>
      </c>
      <c r="L1842" s="19" t="n">
        <f aca="false">ROUND(F1842*K1842,2)</f>
        <v>66.5</v>
      </c>
      <c r="M1842" s="24" t="n">
        <f aca="false">DATE(YEAR(C1842),MONTH(C1842),1)</f>
        <v>46113</v>
      </c>
    </row>
    <row r="1843" customFormat="false" ht="15" hidden="false" customHeight="false" outlineLevel="0" collapsed="false">
      <c r="A1843" s="21" t="s">
        <v>3283</v>
      </c>
      <c r="B1843" s="21" t="s">
        <v>3284</v>
      </c>
      <c r="C1843" s="23" t="n">
        <v>46140</v>
      </c>
      <c r="D1843" s="21" t="s">
        <v>2588</v>
      </c>
      <c r="E1843" s="21" t="s">
        <v>2587</v>
      </c>
      <c r="F1843" s="12" t="n">
        <v>1</v>
      </c>
      <c r="G1843" s="19" t="n">
        <v>217.75</v>
      </c>
      <c r="H1843" s="19" t="n">
        <v>138.78</v>
      </c>
      <c r="I1843" s="19" t="n">
        <f aca="false">ROUND(F1843*G1843,2)</f>
        <v>217.75</v>
      </c>
      <c r="J1843" s="19" t="n">
        <f aca="false">ROUND(F1843*H1843,2)</f>
        <v>138.78</v>
      </c>
      <c r="K1843" s="19" t="n">
        <f aca="false">INDEX(Pricebook!$L$2:$L$1401,MATCH(D1843,Pricebook!$A$2:$A$1401,0))</f>
        <v>236.35</v>
      </c>
      <c r="L1843" s="19" t="n">
        <f aca="false">ROUND(F1843*K1843,2)</f>
        <v>236.35</v>
      </c>
      <c r="M1843" s="24" t="n">
        <f aca="false">DATE(YEAR(C1843),MONTH(C1843),1)</f>
        <v>46113</v>
      </c>
    </row>
    <row r="1844" customFormat="false" ht="15" hidden="false" customHeight="false" outlineLevel="0" collapsed="false">
      <c r="A1844" s="21" t="s">
        <v>3283</v>
      </c>
      <c r="B1844" s="21" t="s">
        <v>3284</v>
      </c>
      <c r="C1844" s="23" t="n">
        <v>46140</v>
      </c>
      <c r="D1844" s="21" t="s">
        <v>2424</v>
      </c>
      <c r="E1844" s="21" t="s">
        <v>2202</v>
      </c>
      <c r="F1844" s="12" t="n">
        <v>5</v>
      </c>
      <c r="G1844" s="19" t="n">
        <v>51.6</v>
      </c>
      <c r="H1844" s="19" t="n">
        <v>30.28</v>
      </c>
      <c r="I1844" s="19" t="n">
        <f aca="false">ROUND(F1844*G1844,2)</f>
        <v>258</v>
      </c>
      <c r="J1844" s="19" t="n">
        <f aca="false">ROUND(F1844*H1844,2)</f>
        <v>151.4</v>
      </c>
      <c r="K1844" s="19" t="n">
        <f aca="false">INDEX(Pricebook!$L$2:$L$1401,MATCH(D1844,Pricebook!$A$2:$A$1401,0))</f>
        <v>54.6</v>
      </c>
      <c r="L1844" s="19" t="n">
        <f aca="false">ROUND(F1844*K1844,2)</f>
        <v>273</v>
      </c>
      <c r="M1844" s="24" t="n">
        <f aca="false">DATE(YEAR(C1844),MONTH(C1844),1)</f>
        <v>46113</v>
      </c>
    </row>
    <row r="1845" customFormat="false" ht="15" hidden="false" customHeight="false" outlineLevel="0" collapsed="false">
      <c r="A1845" s="21" t="s">
        <v>3283</v>
      </c>
      <c r="B1845" s="21" t="s">
        <v>3284</v>
      </c>
      <c r="C1845" s="23" t="n">
        <v>46140</v>
      </c>
      <c r="D1845" s="21" t="s">
        <v>2682</v>
      </c>
      <c r="E1845" s="21" t="s">
        <v>2587</v>
      </c>
      <c r="F1845" s="12" t="n">
        <v>2</v>
      </c>
      <c r="G1845" s="19" t="n">
        <v>8.95</v>
      </c>
      <c r="H1845" s="19" t="n">
        <v>5.57</v>
      </c>
      <c r="I1845" s="19" t="n">
        <f aca="false">ROUND(F1845*G1845,2)</f>
        <v>17.9</v>
      </c>
      <c r="J1845" s="19" t="n">
        <f aca="false">ROUND(F1845*H1845,2)</f>
        <v>11.14</v>
      </c>
      <c r="K1845" s="19" t="n">
        <f aca="false">INDEX(Pricebook!$L$2:$L$1401,MATCH(D1845,Pricebook!$A$2:$A$1401,0))</f>
        <v>9.5</v>
      </c>
      <c r="L1845" s="19" t="n">
        <f aca="false">ROUND(F1845*K1845,2)</f>
        <v>19</v>
      </c>
      <c r="M1845" s="24" t="n">
        <f aca="false">DATE(YEAR(C1845),MONTH(C1845),1)</f>
        <v>46113</v>
      </c>
    </row>
    <row r="1846" customFormat="false" ht="15" hidden="false" customHeight="false" outlineLevel="0" collapsed="false">
      <c r="A1846" s="21" t="s">
        <v>3285</v>
      </c>
      <c r="B1846" s="21" t="s">
        <v>3286</v>
      </c>
      <c r="C1846" s="23" t="n">
        <v>46140</v>
      </c>
      <c r="D1846" s="21" t="s">
        <v>531</v>
      </c>
      <c r="E1846" s="21" t="s">
        <v>366</v>
      </c>
      <c r="F1846" s="12" t="n">
        <v>1</v>
      </c>
      <c r="G1846" s="19" t="n">
        <v>8.7</v>
      </c>
      <c r="H1846" s="19" t="n">
        <v>5.96</v>
      </c>
      <c r="I1846" s="19" t="n">
        <f aca="false">ROUND(F1846*G1846,2)</f>
        <v>8.7</v>
      </c>
      <c r="J1846" s="19" t="n">
        <f aca="false">ROUND(F1846*H1846,2)</f>
        <v>5.96</v>
      </c>
      <c r="K1846" s="19" t="n">
        <f aca="false">INDEX(Pricebook!$L$2:$L$1401,MATCH(D1846,Pricebook!$A$2:$A$1401,0))</f>
        <v>9.35</v>
      </c>
      <c r="L1846" s="19" t="n">
        <f aca="false">ROUND(F1846*K1846,2)</f>
        <v>9.35</v>
      </c>
      <c r="M1846" s="24" t="n">
        <f aca="false">DATE(YEAR(C1846),MONTH(C1846),1)</f>
        <v>46113</v>
      </c>
    </row>
    <row r="1847" customFormat="false" ht="15" hidden="false" customHeight="false" outlineLevel="0" collapsed="false">
      <c r="A1847" s="21" t="s">
        <v>3285</v>
      </c>
      <c r="B1847" s="21" t="s">
        <v>3286</v>
      </c>
      <c r="C1847" s="23" t="n">
        <v>46140</v>
      </c>
      <c r="D1847" s="21" t="s">
        <v>701</v>
      </c>
      <c r="E1847" s="21" t="s">
        <v>366</v>
      </c>
      <c r="F1847" s="12" t="n">
        <v>6</v>
      </c>
      <c r="G1847" s="19" t="n">
        <v>8.95</v>
      </c>
      <c r="H1847" s="19" t="n">
        <v>6.13</v>
      </c>
      <c r="I1847" s="19" t="n">
        <f aca="false">ROUND(F1847*G1847,2)</f>
        <v>53.7</v>
      </c>
      <c r="J1847" s="19" t="n">
        <f aca="false">ROUND(F1847*H1847,2)</f>
        <v>36.78</v>
      </c>
      <c r="K1847" s="19" t="n">
        <f aca="false">INDEX(Pricebook!$L$2:$L$1401,MATCH(D1847,Pricebook!$A$2:$A$1401,0))</f>
        <v>9.65</v>
      </c>
      <c r="L1847" s="19" t="n">
        <f aca="false">ROUND(F1847*K1847,2)</f>
        <v>57.9</v>
      </c>
      <c r="M1847" s="24" t="n">
        <f aca="false">DATE(YEAR(C1847),MONTH(C1847),1)</f>
        <v>46113</v>
      </c>
    </row>
    <row r="1848" customFormat="false" ht="15" hidden="false" customHeight="false" outlineLevel="0" collapsed="false">
      <c r="A1848" s="21" t="s">
        <v>3285</v>
      </c>
      <c r="B1848" s="21" t="s">
        <v>3286</v>
      </c>
      <c r="C1848" s="23" t="n">
        <v>46140</v>
      </c>
      <c r="D1848" s="21" t="s">
        <v>2766</v>
      </c>
      <c r="E1848" s="21" t="s">
        <v>2748</v>
      </c>
      <c r="F1848" s="12" t="n">
        <v>9</v>
      </c>
      <c r="G1848" s="19" t="n">
        <v>4.45</v>
      </c>
      <c r="H1848" s="19" t="n">
        <v>2.48</v>
      </c>
      <c r="I1848" s="19" t="n">
        <f aca="false">ROUND(F1848*G1848,2)</f>
        <v>40.05</v>
      </c>
      <c r="J1848" s="19" t="n">
        <f aca="false">ROUND(F1848*H1848,2)</f>
        <v>22.32</v>
      </c>
      <c r="K1848" s="19" t="n">
        <f aca="false">INDEX(Pricebook!$L$2:$L$1401,MATCH(D1848,Pricebook!$A$2:$A$1401,0))</f>
        <v>4.8</v>
      </c>
      <c r="L1848" s="19" t="n">
        <f aca="false">ROUND(F1848*K1848,2)</f>
        <v>43.2</v>
      </c>
      <c r="M1848" s="24" t="n">
        <f aca="false">DATE(YEAR(C1848),MONTH(C1848),1)</f>
        <v>46113</v>
      </c>
    </row>
    <row r="1849" customFormat="false" ht="15" hidden="false" customHeight="false" outlineLevel="0" collapsed="false">
      <c r="A1849" s="21" t="s">
        <v>3285</v>
      </c>
      <c r="B1849" s="21" t="s">
        <v>3286</v>
      </c>
      <c r="C1849" s="23" t="n">
        <v>46140</v>
      </c>
      <c r="D1849" s="21" t="s">
        <v>499</v>
      </c>
      <c r="E1849" s="21" t="s">
        <v>366</v>
      </c>
      <c r="F1849" s="12" t="n">
        <v>2</v>
      </c>
      <c r="G1849" s="19" t="n">
        <v>35.85</v>
      </c>
      <c r="H1849" s="19" t="n">
        <v>24.88</v>
      </c>
      <c r="I1849" s="19" t="n">
        <f aca="false">ROUND(F1849*G1849,2)</f>
        <v>71.7</v>
      </c>
      <c r="J1849" s="19" t="n">
        <f aca="false">ROUND(F1849*H1849,2)</f>
        <v>49.76</v>
      </c>
      <c r="K1849" s="19" t="n">
        <f aca="false">INDEX(Pricebook!$L$2:$L$1401,MATCH(D1849,Pricebook!$A$2:$A$1401,0))</f>
        <v>39.05</v>
      </c>
      <c r="L1849" s="19" t="n">
        <f aca="false">ROUND(F1849*K1849,2)</f>
        <v>78.1</v>
      </c>
      <c r="M1849" s="24" t="n">
        <f aca="false">DATE(YEAR(C1849),MONTH(C1849),1)</f>
        <v>46113</v>
      </c>
    </row>
    <row r="1850" customFormat="false" ht="15" hidden="false" customHeight="false" outlineLevel="0" collapsed="false">
      <c r="A1850" s="21" t="s">
        <v>3285</v>
      </c>
      <c r="B1850" s="21" t="s">
        <v>3286</v>
      </c>
      <c r="C1850" s="23" t="n">
        <v>46140</v>
      </c>
      <c r="D1850" s="21" t="s">
        <v>773</v>
      </c>
      <c r="E1850" s="21" t="s">
        <v>366</v>
      </c>
      <c r="F1850" s="12" t="n">
        <v>1</v>
      </c>
      <c r="G1850" s="19" t="n">
        <v>78.4</v>
      </c>
      <c r="H1850" s="19" t="n">
        <v>59.78</v>
      </c>
      <c r="I1850" s="19" t="n">
        <f aca="false">ROUND(F1850*G1850,2)</f>
        <v>78.4</v>
      </c>
      <c r="J1850" s="19" t="n">
        <f aca="false">ROUND(F1850*H1850,2)</f>
        <v>59.78</v>
      </c>
      <c r="K1850" s="19" t="n">
        <f aca="false">INDEX(Pricebook!$L$2:$L$1401,MATCH(D1850,Pricebook!$A$2:$A$1401,0))</f>
        <v>84.9</v>
      </c>
      <c r="L1850" s="19" t="n">
        <f aca="false">ROUND(F1850*K1850,2)</f>
        <v>84.9</v>
      </c>
      <c r="M1850" s="24" t="n">
        <f aca="false">DATE(YEAR(C1850),MONTH(C1850),1)</f>
        <v>46113</v>
      </c>
    </row>
    <row r="1851" customFormat="false" ht="15" hidden="false" customHeight="false" outlineLevel="0" collapsed="false">
      <c r="A1851" s="21" t="s">
        <v>3285</v>
      </c>
      <c r="B1851" s="21" t="s">
        <v>3286</v>
      </c>
      <c r="C1851" s="23" t="n">
        <v>46140</v>
      </c>
      <c r="D1851" s="21" t="s">
        <v>615</v>
      </c>
      <c r="E1851" s="21" t="s">
        <v>366</v>
      </c>
      <c r="F1851" s="12" t="n">
        <v>2</v>
      </c>
      <c r="G1851" s="19" t="n">
        <v>72.55</v>
      </c>
      <c r="H1851" s="19" t="n">
        <v>50.13</v>
      </c>
      <c r="I1851" s="19" t="n">
        <f aca="false">ROUND(F1851*G1851,2)</f>
        <v>145.1</v>
      </c>
      <c r="J1851" s="19" t="n">
        <f aca="false">ROUND(F1851*H1851,2)</f>
        <v>100.26</v>
      </c>
      <c r="K1851" s="19" t="n">
        <f aca="false">INDEX(Pricebook!$L$2:$L$1401,MATCH(D1851,Pricebook!$A$2:$A$1401,0))</f>
        <v>78.6</v>
      </c>
      <c r="L1851" s="19" t="n">
        <f aca="false">ROUND(F1851*K1851,2)</f>
        <v>157.2</v>
      </c>
      <c r="M1851" s="24" t="n">
        <f aca="false">DATE(YEAR(C1851),MONTH(C1851),1)</f>
        <v>46113</v>
      </c>
    </row>
    <row r="1852" customFormat="false" ht="15" hidden="false" customHeight="false" outlineLevel="0" collapsed="false">
      <c r="A1852" s="21" t="s">
        <v>3285</v>
      </c>
      <c r="B1852" s="21" t="s">
        <v>3286</v>
      </c>
      <c r="C1852" s="23" t="n">
        <v>46140</v>
      </c>
      <c r="D1852" s="21" t="s">
        <v>2757</v>
      </c>
      <c r="E1852" s="21" t="s">
        <v>2748</v>
      </c>
      <c r="F1852" s="12" t="n">
        <v>2</v>
      </c>
      <c r="G1852" s="19" t="n">
        <v>34.4</v>
      </c>
      <c r="H1852" s="19" t="n">
        <v>19.29</v>
      </c>
      <c r="I1852" s="19" t="n">
        <f aca="false">ROUND(F1852*G1852,2)</f>
        <v>68.8</v>
      </c>
      <c r="J1852" s="19" t="n">
        <f aca="false">ROUND(F1852*H1852,2)</f>
        <v>38.58</v>
      </c>
      <c r="K1852" s="19" t="n">
        <f aca="false">INDEX(Pricebook!$L$2:$L$1401,MATCH(D1852,Pricebook!$A$2:$A$1401,0))</f>
        <v>37.2</v>
      </c>
      <c r="L1852" s="19" t="n">
        <f aca="false">ROUND(F1852*K1852,2)</f>
        <v>74.4</v>
      </c>
      <c r="M1852" s="24" t="n">
        <f aca="false">DATE(YEAR(C1852),MONTH(C1852),1)</f>
        <v>46113</v>
      </c>
    </row>
    <row r="1853" customFormat="false" ht="15" hidden="false" customHeight="false" outlineLevel="0" collapsed="false">
      <c r="A1853" s="21" t="s">
        <v>3287</v>
      </c>
      <c r="B1853" s="21" t="s">
        <v>3288</v>
      </c>
      <c r="C1853" s="23" t="n">
        <v>46140</v>
      </c>
      <c r="D1853" s="21" t="s">
        <v>1352</v>
      </c>
      <c r="E1853" s="21" t="s">
        <v>971</v>
      </c>
      <c r="F1853" s="12" t="n">
        <v>1</v>
      </c>
      <c r="G1853" s="19" t="n">
        <v>75.55</v>
      </c>
      <c r="H1853" s="19" t="n">
        <v>62.9</v>
      </c>
      <c r="I1853" s="19" t="n">
        <f aca="false">ROUND(F1853*G1853,2)</f>
        <v>75.55</v>
      </c>
      <c r="J1853" s="19" t="n">
        <f aca="false">ROUND(F1853*H1853,2)</f>
        <v>62.9</v>
      </c>
      <c r="K1853" s="19" t="n">
        <f aca="false">INDEX(Pricebook!$L$2:$L$1401,MATCH(D1853,Pricebook!$A$2:$A$1401,0))</f>
        <v>87.8</v>
      </c>
      <c r="L1853" s="19" t="n">
        <f aca="false">ROUND(F1853*K1853,2)</f>
        <v>87.8</v>
      </c>
      <c r="M1853" s="24" t="n">
        <f aca="false">DATE(YEAR(C1853),MONTH(C1853),1)</f>
        <v>46113</v>
      </c>
    </row>
    <row r="1854" customFormat="false" ht="15" hidden="false" customHeight="false" outlineLevel="0" collapsed="false">
      <c r="A1854" s="21" t="s">
        <v>3287</v>
      </c>
      <c r="B1854" s="21" t="s">
        <v>3288</v>
      </c>
      <c r="C1854" s="23" t="n">
        <v>46140</v>
      </c>
      <c r="D1854" s="21" t="s">
        <v>191</v>
      </c>
      <c r="E1854" s="21" t="s">
        <v>108</v>
      </c>
      <c r="F1854" s="12" t="n">
        <v>1</v>
      </c>
      <c r="G1854" s="19" t="n">
        <v>182.9</v>
      </c>
      <c r="H1854" s="19" t="n">
        <v>130.9</v>
      </c>
      <c r="I1854" s="19" t="n">
        <f aca="false">ROUND(F1854*G1854,2)</f>
        <v>182.9</v>
      </c>
      <c r="J1854" s="19" t="n">
        <f aca="false">ROUND(F1854*H1854,2)</f>
        <v>130.9</v>
      </c>
      <c r="K1854" s="19" t="n">
        <f aca="false">INDEX(Pricebook!$L$2:$L$1401,MATCH(D1854,Pricebook!$A$2:$A$1401,0))</f>
        <v>197.45</v>
      </c>
      <c r="L1854" s="19" t="n">
        <f aca="false">ROUND(F1854*K1854,2)</f>
        <v>197.45</v>
      </c>
      <c r="M1854" s="24" t="n">
        <f aca="false">DATE(YEAR(C1854),MONTH(C1854),1)</f>
        <v>46113</v>
      </c>
    </row>
    <row r="1855" customFormat="false" ht="15" hidden="false" customHeight="false" outlineLevel="0" collapsed="false">
      <c r="A1855" s="21" t="s">
        <v>3287</v>
      </c>
      <c r="B1855" s="21" t="s">
        <v>3288</v>
      </c>
      <c r="C1855" s="23" t="n">
        <v>46140</v>
      </c>
      <c r="D1855" s="21" t="s">
        <v>1136</v>
      </c>
      <c r="E1855" s="21" t="s">
        <v>971</v>
      </c>
      <c r="F1855" s="12" t="n">
        <v>1</v>
      </c>
      <c r="G1855" s="19" t="n">
        <v>267.45</v>
      </c>
      <c r="H1855" s="19" t="n">
        <v>199.51</v>
      </c>
      <c r="I1855" s="19" t="n">
        <f aca="false">ROUND(F1855*G1855,2)</f>
        <v>267.45</v>
      </c>
      <c r="J1855" s="19" t="n">
        <f aca="false">ROUND(F1855*H1855,2)</f>
        <v>199.51</v>
      </c>
      <c r="K1855" s="19" t="n">
        <f aca="false">INDEX(Pricebook!$L$2:$L$1401,MATCH(D1855,Pricebook!$A$2:$A$1401,0))</f>
        <v>294.2</v>
      </c>
      <c r="L1855" s="19" t="n">
        <f aca="false">ROUND(F1855*K1855,2)</f>
        <v>294.2</v>
      </c>
      <c r="M1855" s="24" t="n">
        <f aca="false">DATE(YEAR(C1855),MONTH(C1855),1)</f>
        <v>46113</v>
      </c>
    </row>
    <row r="1856" customFormat="false" ht="15" hidden="false" customHeight="false" outlineLevel="0" collapsed="false">
      <c r="A1856" s="21" t="s">
        <v>3287</v>
      </c>
      <c r="B1856" s="21" t="s">
        <v>3288</v>
      </c>
      <c r="C1856" s="23" t="n">
        <v>46140</v>
      </c>
      <c r="D1856" s="21" t="s">
        <v>444</v>
      </c>
      <c r="E1856" s="21" t="s">
        <v>366</v>
      </c>
      <c r="F1856" s="12" t="n">
        <v>5</v>
      </c>
      <c r="G1856" s="19" t="n">
        <v>7.45</v>
      </c>
      <c r="H1856" s="19" t="n">
        <v>5.29</v>
      </c>
      <c r="I1856" s="19" t="n">
        <f aca="false">ROUND(F1856*G1856,2)</f>
        <v>37.25</v>
      </c>
      <c r="J1856" s="19" t="n">
        <f aca="false">ROUND(F1856*H1856,2)</f>
        <v>26.45</v>
      </c>
      <c r="K1856" s="19" t="n">
        <f aca="false">INDEX(Pricebook!$L$2:$L$1401,MATCH(D1856,Pricebook!$A$2:$A$1401,0))</f>
        <v>7.95</v>
      </c>
      <c r="L1856" s="19" t="n">
        <f aca="false">ROUND(F1856*K1856,2)</f>
        <v>39.75</v>
      </c>
      <c r="M1856" s="24" t="n">
        <f aca="false">DATE(YEAR(C1856),MONTH(C1856),1)</f>
        <v>46113</v>
      </c>
    </row>
    <row r="1857" customFormat="false" ht="15" hidden="false" customHeight="false" outlineLevel="0" collapsed="false">
      <c r="A1857" s="21" t="s">
        <v>3287</v>
      </c>
      <c r="B1857" s="21" t="s">
        <v>3288</v>
      </c>
      <c r="C1857" s="23" t="n">
        <v>46140</v>
      </c>
      <c r="D1857" s="21" t="s">
        <v>210</v>
      </c>
      <c r="E1857" s="21" t="s">
        <v>108</v>
      </c>
      <c r="F1857" s="12" t="n">
        <v>1</v>
      </c>
      <c r="G1857" s="19" t="n">
        <v>197.15</v>
      </c>
      <c r="H1857" s="19" t="n">
        <v>143.02</v>
      </c>
      <c r="I1857" s="19" t="n">
        <f aca="false">ROUND(F1857*G1857,2)</f>
        <v>197.15</v>
      </c>
      <c r="J1857" s="19" t="n">
        <f aca="false">ROUND(F1857*H1857,2)</f>
        <v>143.02</v>
      </c>
      <c r="K1857" s="19" t="n">
        <f aca="false">INDEX(Pricebook!$L$2:$L$1401,MATCH(D1857,Pricebook!$A$2:$A$1401,0))</f>
        <v>215.75</v>
      </c>
      <c r="L1857" s="19" t="n">
        <f aca="false">ROUND(F1857*K1857,2)</f>
        <v>215.75</v>
      </c>
      <c r="M1857" s="24" t="n">
        <f aca="false">DATE(YEAR(C1857),MONTH(C1857),1)</f>
        <v>46113</v>
      </c>
    </row>
    <row r="1858" customFormat="false" ht="15" hidden="false" customHeight="false" outlineLevel="0" collapsed="false">
      <c r="A1858" s="21" t="s">
        <v>3287</v>
      </c>
      <c r="B1858" s="21" t="s">
        <v>3288</v>
      </c>
      <c r="C1858" s="23" t="n">
        <v>46140</v>
      </c>
      <c r="D1858" s="21" t="s">
        <v>567</v>
      </c>
      <c r="E1858" s="21" t="s">
        <v>366</v>
      </c>
      <c r="F1858" s="12" t="n">
        <v>5</v>
      </c>
      <c r="G1858" s="19" t="n">
        <v>7.35</v>
      </c>
      <c r="H1858" s="19" t="n">
        <v>5.29</v>
      </c>
      <c r="I1858" s="19" t="n">
        <f aca="false">ROUND(F1858*G1858,2)</f>
        <v>36.75</v>
      </c>
      <c r="J1858" s="19" t="n">
        <f aca="false">ROUND(F1858*H1858,2)</f>
        <v>26.45</v>
      </c>
      <c r="K1858" s="19" t="n">
        <f aca="false">INDEX(Pricebook!$L$2:$L$1401,MATCH(D1858,Pricebook!$A$2:$A$1401,0))</f>
        <v>7.85</v>
      </c>
      <c r="L1858" s="19" t="n">
        <f aca="false">ROUND(F1858*K1858,2)</f>
        <v>39.25</v>
      </c>
      <c r="M1858" s="24" t="n">
        <f aca="false">DATE(YEAR(C1858),MONTH(C1858),1)</f>
        <v>46113</v>
      </c>
    </row>
    <row r="1859" customFormat="false" ht="15" hidden="false" customHeight="false" outlineLevel="0" collapsed="false">
      <c r="A1859" s="21" t="s">
        <v>3287</v>
      </c>
      <c r="B1859" s="21" t="s">
        <v>3288</v>
      </c>
      <c r="C1859" s="23" t="n">
        <v>46140</v>
      </c>
      <c r="D1859" s="21" t="s">
        <v>1292</v>
      </c>
      <c r="E1859" s="21" t="s">
        <v>971</v>
      </c>
      <c r="F1859" s="12" t="n">
        <v>6</v>
      </c>
      <c r="G1859" s="19" t="n">
        <v>2.8</v>
      </c>
      <c r="H1859" s="19" t="n">
        <v>2.08</v>
      </c>
      <c r="I1859" s="19" t="n">
        <f aca="false">ROUND(F1859*G1859,2)</f>
        <v>16.8</v>
      </c>
      <c r="J1859" s="19" t="n">
        <f aca="false">ROUND(F1859*H1859,2)</f>
        <v>12.48</v>
      </c>
      <c r="K1859" s="19" t="n">
        <f aca="false">INDEX(Pricebook!$L$2:$L$1401,MATCH(D1859,Pricebook!$A$2:$A$1401,0))</f>
        <v>3.3</v>
      </c>
      <c r="L1859" s="19" t="n">
        <f aca="false">ROUND(F1859*K1859,2)</f>
        <v>19.8</v>
      </c>
      <c r="M1859" s="24" t="n">
        <f aca="false">DATE(YEAR(C1859),MONTH(C1859),1)</f>
        <v>46113</v>
      </c>
    </row>
    <row r="1860" customFormat="false" ht="15" hidden="false" customHeight="false" outlineLevel="0" collapsed="false">
      <c r="A1860" s="21" t="s">
        <v>3287</v>
      </c>
      <c r="B1860" s="21" t="s">
        <v>3288</v>
      </c>
      <c r="C1860" s="23" t="n">
        <v>46140</v>
      </c>
      <c r="D1860" s="21" t="s">
        <v>149</v>
      </c>
      <c r="E1860" s="21" t="s">
        <v>108</v>
      </c>
      <c r="F1860" s="12" t="n">
        <v>1</v>
      </c>
      <c r="G1860" s="19" t="n">
        <v>131.45</v>
      </c>
      <c r="H1860" s="19" t="n">
        <v>94.1</v>
      </c>
      <c r="I1860" s="19" t="n">
        <f aca="false">ROUND(F1860*G1860,2)</f>
        <v>131.45</v>
      </c>
      <c r="J1860" s="19" t="n">
        <f aca="false">ROUND(F1860*H1860,2)</f>
        <v>94.1</v>
      </c>
      <c r="K1860" s="19" t="n">
        <f aca="false">INDEX(Pricebook!$L$2:$L$1401,MATCH(D1860,Pricebook!$A$2:$A$1401,0))</f>
        <v>141.95</v>
      </c>
      <c r="L1860" s="19" t="n">
        <f aca="false">ROUND(F1860*K1860,2)</f>
        <v>141.95</v>
      </c>
      <c r="M1860" s="24" t="n">
        <f aca="false">DATE(YEAR(C1860),MONTH(C1860),1)</f>
        <v>46113</v>
      </c>
    </row>
    <row r="1861" customFormat="false" ht="15" hidden="false" customHeight="false" outlineLevel="0" collapsed="false">
      <c r="A1861" s="21" t="s">
        <v>3287</v>
      </c>
      <c r="B1861" s="21" t="s">
        <v>3288</v>
      </c>
      <c r="C1861" s="23" t="n">
        <v>46140</v>
      </c>
      <c r="D1861" s="21" t="s">
        <v>2946</v>
      </c>
      <c r="E1861" s="21" t="s">
        <v>2748</v>
      </c>
      <c r="F1861" s="12" t="n">
        <v>4</v>
      </c>
      <c r="G1861" s="19" t="n">
        <v>9.3</v>
      </c>
      <c r="H1861" s="19" t="n">
        <v>5.22</v>
      </c>
      <c r="I1861" s="19" t="n">
        <f aca="false">ROUND(F1861*G1861,2)</f>
        <v>37.2</v>
      </c>
      <c r="J1861" s="19" t="n">
        <f aca="false">ROUND(F1861*H1861,2)</f>
        <v>20.88</v>
      </c>
      <c r="K1861" s="19" t="n">
        <f aca="false">INDEX(Pricebook!$L$2:$L$1401,MATCH(D1861,Pricebook!$A$2:$A$1401,0))</f>
        <v>10.1</v>
      </c>
      <c r="L1861" s="19" t="n">
        <f aca="false">ROUND(F1861*K1861,2)</f>
        <v>40.4</v>
      </c>
      <c r="M1861" s="24" t="n">
        <f aca="false">DATE(YEAR(C1861),MONTH(C1861),1)</f>
        <v>46113</v>
      </c>
    </row>
    <row r="1862" customFormat="false" ht="15" hidden="false" customHeight="false" outlineLevel="0" collapsed="false">
      <c r="A1862" s="21" t="s">
        <v>3287</v>
      </c>
      <c r="B1862" s="21" t="s">
        <v>3288</v>
      </c>
      <c r="C1862" s="23" t="n">
        <v>46140</v>
      </c>
      <c r="D1862" s="21" t="s">
        <v>118</v>
      </c>
      <c r="E1862" s="21" t="s">
        <v>108</v>
      </c>
      <c r="F1862" s="12" t="n">
        <v>1</v>
      </c>
      <c r="G1862" s="19" t="n">
        <v>100.3</v>
      </c>
      <c r="H1862" s="19" t="n">
        <v>71.99</v>
      </c>
      <c r="I1862" s="19" t="n">
        <f aca="false">ROUND(F1862*G1862,2)</f>
        <v>100.3</v>
      </c>
      <c r="J1862" s="19" t="n">
        <f aca="false">ROUND(F1862*H1862,2)</f>
        <v>71.99</v>
      </c>
      <c r="K1862" s="19" t="n">
        <f aca="false">INDEX(Pricebook!$L$2:$L$1401,MATCH(D1862,Pricebook!$A$2:$A$1401,0))</f>
        <v>108.6</v>
      </c>
      <c r="L1862" s="19" t="n">
        <f aca="false">ROUND(F1862*K1862,2)</f>
        <v>108.6</v>
      </c>
      <c r="M1862" s="24" t="n">
        <f aca="false">DATE(YEAR(C1862),MONTH(C1862),1)</f>
        <v>46113</v>
      </c>
    </row>
    <row r="1863" customFormat="false" ht="15" hidden="false" customHeight="false" outlineLevel="0" collapsed="false">
      <c r="A1863" s="21" t="s">
        <v>3287</v>
      </c>
      <c r="B1863" s="21" t="s">
        <v>3288</v>
      </c>
      <c r="C1863" s="23" t="n">
        <v>46140</v>
      </c>
      <c r="D1863" s="21" t="s">
        <v>521</v>
      </c>
      <c r="E1863" s="21" t="s">
        <v>366</v>
      </c>
      <c r="F1863" s="12" t="n">
        <v>2</v>
      </c>
      <c r="G1863" s="19" t="n">
        <v>12.55</v>
      </c>
      <c r="H1863" s="19" t="n">
        <v>8.7</v>
      </c>
      <c r="I1863" s="19" t="n">
        <f aca="false">ROUND(F1863*G1863,2)</f>
        <v>25.1</v>
      </c>
      <c r="J1863" s="19" t="n">
        <f aca="false">ROUND(F1863*H1863,2)</f>
        <v>17.4</v>
      </c>
      <c r="K1863" s="19" t="n">
        <f aca="false">INDEX(Pricebook!$L$2:$L$1401,MATCH(D1863,Pricebook!$A$2:$A$1401,0))</f>
        <v>13.65</v>
      </c>
      <c r="L1863" s="19" t="n">
        <f aca="false">ROUND(F1863*K1863,2)</f>
        <v>27.3</v>
      </c>
      <c r="M1863" s="24" t="n">
        <f aca="false">DATE(YEAR(C1863),MONTH(C1863),1)</f>
        <v>46113</v>
      </c>
    </row>
    <row r="1864" customFormat="false" ht="15" hidden="false" customHeight="false" outlineLevel="0" collapsed="false">
      <c r="A1864" s="21" t="s">
        <v>3287</v>
      </c>
      <c r="B1864" s="21" t="s">
        <v>3288</v>
      </c>
      <c r="C1864" s="23" t="n">
        <v>46140</v>
      </c>
      <c r="D1864" s="21" t="s">
        <v>2766</v>
      </c>
      <c r="E1864" s="21" t="s">
        <v>2748</v>
      </c>
      <c r="F1864" s="12" t="n">
        <v>1</v>
      </c>
      <c r="G1864" s="19" t="n">
        <v>4.45</v>
      </c>
      <c r="H1864" s="19" t="n">
        <v>2.48</v>
      </c>
      <c r="I1864" s="19" t="n">
        <f aca="false">ROUND(F1864*G1864,2)</f>
        <v>4.45</v>
      </c>
      <c r="J1864" s="19" t="n">
        <f aca="false">ROUND(F1864*H1864,2)</f>
        <v>2.48</v>
      </c>
      <c r="K1864" s="19" t="n">
        <f aca="false">INDEX(Pricebook!$L$2:$L$1401,MATCH(D1864,Pricebook!$A$2:$A$1401,0))</f>
        <v>4.8</v>
      </c>
      <c r="L1864" s="19" t="n">
        <f aca="false">ROUND(F1864*K1864,2)</f>
        <v>4.8</v>
      </c>
      <c r="M1864" s="24" t="n">
        <f aca="false">DATE(YEAR(C1864),MONTH(C1864),1)</f>
        <v>46113</v>
      </c>
    </row>
    <row r="1865" customFormat="false" ht="15" hidden="false" customHeight="false" outlineLevel="0" collapsed="false">
      <c r="A1865" s="21" t="s">
        <v>3287</v>
      </c>
      <c r="B1865" s="21" t="s">
        <v>3288</v>
      </c>
      <c r="C1865" s="23" t="n">
        <v>46140</v>
      </c>
      <c r="D1865" s="21" t="s">
        <v>1134</v>
      </c>
      <c r="E1865" s="21" t="s">
        <v>971</v>
      </c>
      <c r="F1865" s="12" t="n">
        <v>4</v>
      </c>
      <c r="G1865" s="19" t="n">
        <v>26.95</v>
      </c>
      <c r="H1865" s="19" t="n">
        <v>22.24</v>
      </c>
      <c r="I1865" s="19" t="n">
        <f aca="false">ROUND(F1865*G1865,2)</f>
        <v>107.8</v>
      </c>
      <c r="J1865" s="19" t="n">
        <f aca="false">ROUND(F1865*H1865,2)</f>
        <v>88.96</v>
      </c>
      <c r="K1865" s="19" t="n">
        <f aca="false">INDEX(Pricebook!$L$2:$L$1401,MATCH(D1865,Pricebook!$A$2:$A$1401,0))</f>
        <v>26.95</v>
      </c>
      <c r="L1865" s="19" t="n">
        <f aca="false">ROUND(F1865*K1865,2)</f>
        <v>107.8</v>
      </c>
      <c r="M1865" s="24" t="n">
        <f aca="false">DATE(YEAR(C1865),MONTH(C1865),1)</f>
        <v>46113</v>
      </c>
    </row>
    <row r="1866" customFormat="false" ht="15" hidden="false" customHeight="false" outlineLevel="0" collapsed="false">
      <c r="A1866" s="21" t="s">
        <v>3289</v>
      </c>
      <c r="B1866" s="21" t="s">
        <v>3066</v>
      </c>
      <c r="C1866" s="23" t="n">
        <v>46141</v>
      </c>
      <c r="D1866" s="21" t="s">
        <v>559</v>
      </c>
      <c r="E1866" s="21" t="s">
        <v>366</v>
      </c>
      <c r="F1866" s="12" t="n">
        <v>2</v>
      </c>
      <c r="G1866" s="19" t="n">
        <v>84.65</v>
      </c>
      <c r="H1866" s="19" t="n">
        <v>58.68</v>
      </c>
      <c r="I1866" s="19" t="n">
        <f aca="false">ROUND(F1866*G1866,2)</f>
        <v>169.3</v>
      </c>
      <c r="J1866" s="19" t="n">
        <f aca="false">ROUND(F1866*H1866,2)</f>
        <v>117.36</v>
      </c>
      <c r="K1866" s="19" t="n">
        <f aca="false">INDEX(Pricebook!$L$2:$L$1401,MATCH(D1866,Pricebook!$A$2:$A$1401,0))</f>
        <v>92.05</v>
      </c>
      <c r="L1866" s="19" t="n">
        <f aca="false">ROUND(F1866*K1866,2)</f>
        <v>184.1</v>
      </c>
      <c r="M1866" s="24" t="n">
        <f aca="false">DATE(YEAR(C1866),MONTH(C1866),1)</f>
        <v>46113</v>
      </c>
    </row>
    <row r="1867" customFormat="false" ht="15" hidden="false" customHeight="false" outlineLevel="0" collapsed="false">
      <c r="A1867" s="21" t="s">
        <v>3289</v>
      </c>
      <c r="B1867" s="21" t="s">
        <v>3066</v>
      </c>
      <c r="C1867" s="23" t="n">
        <v>46141</v>
      </c>
      <c r="D1867" s="21" t="s">
        <v>505</v>
      </c>
      <c r="E1867" s="21" t="s">
        <v>366</v>
      </c>
      <c r="F1867" s="12" t="n">
        <v>3</v>
      </c>
      <c r="G1867" s="19" t="n">
        <v>84.65</v>
      </c>
      <c r="H1867" s="19" t="n">
        <v>58.45</v>
      </c>
      <c r="I1867" s="19" t="n">
        <f aca="false">ROUND(F1867*G1867,2)</f>
        <v>253.95</v>
      </c>
      <c r="J1867" s="19" t="n">
        <f aca="false">ROUND(F1867*H1867,2)</f>
        <v>175.35</v>
      </c>
      <c r="K1867" s="19" t="n">
        <f aca="false">INDEX(Pricebook!$L$2:$L$1401,MATCH(D1867,Pricebook!$A$2:$A$1401,0))</f>
        <v>91.7</v>
      </c>
      <c r="L1867" s="19" t="n">
        <f aca="false">ROUND(F1867*K1867,2)</f>
        <v>275.1</v>
      </c>
      <c r="M1867" s="24" t="n">
        <f aca="false">DATE(YEAR(C1867),MONTH(C1867),1)</f>
        <v>46113</v>
      </c>
    </row>
    <row r="1868" customFormat="false" ht="15" hidden="false" customHeight="false" outlineLevel="0" collapsed="false">
      <c r="A1868" s="21" t="s">
        <v>3289</v>
      </c>
      <c r="B1868" s="21" t="s">
        <v>3066</v>
      </c>
      <c r="C1868" s="23" t="n">
        <v>46141</v>
      </c>
      <c r="D1868" s="21" t="s">
        <v>1475</v>
      </c>
      <c r="E1868" s="21" t="s">
        <v>1452</v>
      </c>
      <c r="F1868" s="12" t="n">
        <v>4</v>
      </c>
      <c r="G1868" s="19" t="n">
        <v>85</v>
      </c>
      <c r="H1868" s="19" t="n">
        <v>50.98</v>
      </c>
      <c r="I1868" s="19" t="n">
        <f aca="false">ROUND(F1868*G1868,2)</f>
        <v>340</v>
      </c>
      <c r="J1868" s="19" t="n">
        <f aca="false">ROUND(F1868*H1868,2)</f>
        <v>203.92</v>
      </c>
      <c r="K1868" s="19" t="n">
        <f aca="false">INDEX(Pricebook!$L$2:$L$1401,MATCH(D1868,Pricebook!$A$2:$A$1401,0))</f>
        <v>86.7</v>
      </c>
      <c r="L1868" s="19" t="n">
        <f aca="false">ROUND(F1868*K1868,2)</f>
        <v>346.8</v>
      </c>
      <c r="M1868" s="24" t="n">
        <f aca="false">DATE(YEAR(C1868),MONTH(C1868),1)</f>
        <v>46113</v>
      </c>
    </row>
    <row r="1869" customFormat="false" ht="15" hidden="false" customHeight="false" outlineLevel="0" collapsed="false">
      <c r="A1869" s="21" t="s">
        <v>3289</v>
      </c>
      <c r="B1869" s="21" t="s">
        <v>3066</v>
      </c>
      <c r="C1869" s="23" t="n">
        <v>46141</v>
      </c>
      <c r="D1869" s="21" t="s">
        <v>843</v>
      </c>
      <c r="E1869" s="21" t="s">
        <v>366</v>
      </c>
      <c r="F1869" s="12" t="n">
        <v>1</v>
      </c>
      <c r="G1869" s="19" t="n">
        <v>299.65</v>
      </c>
      <c r="H1869" s="19" t="n">
        <v>217.89</v>
      </c>
      <c r="I1869" s="19" t="n">
        <f aca="false">ROUND(F1869*G1869,2)</f>
        <v>299.65</v>
      </c>
      <c r="J1869" s="19" t="n">
        <f aca="false">ROUND(F1869*H1869,2)</f>
        <v>217.89</v>
      </c>
      <c r="K1869" s="19" t="n">
        <f aca="false">INDEX(Pricebook!$L$2:$L$1401,MATCH(D1869,Pricebook!$A$2:$A$1401,0))</f>
        <v>322.45</v>
      </c>
      <c r="L1869" s="19" t="n">
        <f aca="false">ROUND(F1869*K1869,2)</f>
        <v>322.45</v>
      </c>
      <c r="M1869" s="24" t="n">
        <f aca="false">DATE(YEAR(C1869),MONTH(C1869),1)</f>
        <v>46113</v>
      </c>
    </row>
    <row r="1870" customFormat="false" ht="15" hidden="false" customHeight="false" outlineLevel="0" collapsed="false">
      <c r="A1870" s="21" t="s">
        <v>3289</v>
      </c>
      <c r="B1870" s="21" t="s">
        <v>3066</v>
      </c>
      <c r="C1870" s="23" t="n">
        <v>46141</v>
      </c>
      <c r="D1870" s="21" t="s">
        <v>693</v>
      </c>
      <c r="E1870" s="21" t="s">
        <v>366</v>
      </c>
      <c r="F1870" s="12" t="n">
        <v>4</v>
      </c>
      <c r="G1870" s="19" t="n">
        <v>8.9</v>
      </c>
      <c r="H1870" s="19" t="n">
        <v>6.32</v>
      </c>
      <c r="I1870" s="19" t="n">
        <f aca="false">ROUND(F1870*G1870,2)</f>
        <v>35.6</v>
      </c>
      <c r="J1870" s="19" t="n">
        <f aca="false">ROUND(F1870*H1870,2)</f>
        <v>25.28</v>
      </c>
      <c r="K1870" s="19" t="n">
        <f aca="false">INDEX(Pricebook!$L$2:$L$1401,MATCH(D1870,Pricebook!$A$2:$A$1401,0))</f>
        <v>9.5</v>
      </c>
      <c r="L1870" s="19" t="n">
        <f aca="false">ROUND(F1870*K1870,2)</f>
        <v>38</v>
      </c>
      <c r="M1870" s="24" t="n">
        <f aca="false">DATE(YEAR(C1870),MONTH(C1870),1)</f>
        <v>46113</v>
      </c>
    </row>
    <row r="1871" customFormat="false" ht="15" hidden="false" customHeight="false" outlineLevel="0" collapsed="false">
      <c r="A1871" s="21" t="s">
        <v>3289</v>
      </c>
      <c r="B1871" s="21" t="s">
        <v>3066</v>
      </c>
      <c r="C1871" s="23" t="n">
        <v>46141</v>
      </c>
      <c r="D1871" s="21" t="s">
        <v>685</v>
      </c>
      <c r="E1871" s="21" t="s">
        <v>366</v>
      </c>
      <c r="F1871" s="12" t="n">
        <v>1</v>
      </c>
      <c r="G1871" s="19" t="n">
        <v>53.3</v>
      </c>
      <c r="H1871" s="19" t="n">
        <v>36.77</v>
      </c>
      <c r="I1871" s="19" t="n">
        <f aca="false">ROUND(F1871*G1871,2)</f>
        <v>53.3</v>
      </c>
      <c r="J1871" s="19" t="n">
        <f aca="false">ROUND(F1871*H1871,2)</f>
        <v>36.77</v>
      </c>
      <c r="K1871" s="19" t="n">
        <f aca="false">INDEX(Pricebook!$L$2:$L$1401,MATCH(D1871,Pricebook!$A$2:$A$1401,0))</f>
        <v>57.7</v>
      </c>
      <c r="L1871" s="19" t="n">
        <f aca="false">ROUND(F1871*K1871,2)</f>
        <v>57.7</v>
      </c>
      <c r="M1871" s="24" t="n">
        <f aca="false">DATE(YEAR(C1871),MONTH(C1871),1)</f>
        <v>46113</v>
      </c>
    </row>
    <row r="1872" customFormat="false" ht="15" hidden="false" customHeight="false" outlineLevel="0" collapsed="false">
      <c r="A1872" s="21" t="s">
        <v>3289</v>
      </c>
      <c r="B1872" s="21" t="s">
        <v>3066</v>
      </c>
      <c r="C1872" s="23" t="n">
        <v>46141</v>
      </c>
      <c r="D1872" s="21" t="s">
        <v>1652</v>
      </c>
      <c r="E1872" s="21" t="s">
        <v>1452</v>
      </c>
      <c r="F1872" s="12" t="n">
        <v>9</v>
      </c>
      <c r="G1872" s="19" t="n">
        <v>23.35</v>
      </c>
      <c r="H1872" s="19" t="n">
        <v>14.07</v>
      </c>
      <c r="I1872" s="19" t="n">
        <f aca="false">ROUND(F1872*G1872,2)</f>
        <v>210.15</v>
      </c>
      <c r="J1872" s="19" t="n">
        <f aca="false">ROUND(F1872*H1872,2)</f>
        <v>126.63</v>
      </c>
      <c r="K1872" s="19" t="n">
        <f aca="false">INDEX(Pricebook!$L$2:$L$1401,MATCH(D1872,Pricebook!$A$2:$A$1401,0))</f>
        <v>23.95</v>
      </c>
      <c r="L1872" s="19" t="n">
        <f aca="false">ROUND(F1872*K1872,2)</f>
        <v>215.55</v>
      </c>
      <c r="M1872" s="24" t="n">
        <f aca="false">DATE(YEAR(C1872),MONTH(C1872),1)</f>
        <v>46113</v>
      </c>
    </row>
    <row r="1873" customFormat="false" ht="15" hidden="false" customHeight="false" outlineLevel="0" collapsed="false">
      <c r="A1873" s="21" t="s">
        <v>3289</v>
      </c>
      <c r="B1873" s="21" t="s">
        <v>3066</v>
      </c>
      <c r="C1873" s="23" t="n">
        <v>46141</v>
      </c>
      <c r="D1873" s="21" t="s">
        <v>1635</v>
      </c>
      <c r="E1873" s="21" t="s">
        <v>1452</v>
      </c>
      <c r="F1873" s="12" t="n">
        <v>4</v>
      </c>
      <c r="G1873" s="19" t="n">
        <v>36.7</v>
      </c>
      <c r="H1873" s="19" t="n">
        <v>22.04</v>
      </c>
      <c r="I1873" s="19" t="n">
        <f aca="false">ROUND(F1873*G1873,2)</f>
        <v>146.8</v>
      </c>
      <c r="J1873" s="19" t="n">
        <f aca="false">ROUND(F1873*H1873,2)</f>
        <v>88.16</v>
      </c>
      <c r="K1873" s="19" t="n">
        <f aca="false">INDEX(Pricebook!$L$2:$L$1401,MATCH(D1873,Pricebook!$A$2:$A$1401,0))</f>
        <v>37.5</v>
      </c>
      <c r="L1873" s="19" t="n">
        <f aca="false">ROUND(F1873*K1873,2)</f>
        <v>150</v>
      </c>
      <c r="M1873" s="24" t="n">
        <f aca="false">DATE(YEAR(C1873),MONTH(C1873),1)</f>
        <v>46113</v>
      </c>
    </row>
    <row r="1874" customFormat="false" ht="15" hidden="false" customHeight="false" outlineLevel="0" collapsed="false">
      <c r="A1874" s="21" t="s">
        <v>3289</v>
      </c>
      <c r="B1874" s="21" t="s">
        <v>3066</v>
      </c>
      <c r="C1874" s="23" t="n">
        <v>46141</v>
      </c>
      <c r="D1874" s="21" t="s">
        <v>1689</v>
      </c>
      <c r="E1874" s="21" t="s">
        <v>1452</v>
      </c>
      <c r="F1874" s="12" t="n">
        <v>5</v>
      </c>
      <c r="G1874" s="19" t="n">
        <v>84.65</v>
      </c>
      <c r="H1874" s="19" t="n">
        <v>57.6</v>
      </c>
      <c r="I1874" s="19" t="n">
        <f aca="false">ROUND(F1874*G1874,2)</f>
        <v>423.25</v>
      </c>
      <c r="J1874" s="19" t="n">
        <f aca="false">ROUND(F1874*H1874,2)</f>
        <v>288</v>
      </c>
      <c r="K1874" s="19" t="n">
        <f aca="false">INDEX(Pricebook!$L$2:$L$1401,MATCH(D1874,Pricebook!$A$2:$A$1401,0))</f>
        <v>87.7</v>
      </c>
      <c r="L1874" s="19" t="n">
        <f aca="false">ROUND(F1874*K1874,2)</f>
        <v>438.5</v>
      </c>
      <c r="M1874" s="24" t="n">
        <f aca="false">DATE(YEAR(C1874),MONTH(C1874),1)</f>
        <v>46113</v>
      </c>
    </row>
    <row r="1875" customFormat="false" ht="15" hidden="false" customHeight="false" outlineLevel="0" collapsed="false">
      <c r="A1875" s="21" t="s">
        <v>3289</v>
      </c>
      <c r="B1875" s="21" t="s">
        <v>3066</v>
      </c>
      <c r="C1875" s="23" t="n">
        <v>46141</v>
      </c>
      <c r="D1875" s="21" t="s">
        <v>1881</v>
      </c>
      <c r="E1875" s="21" t="s">
        <v>1452</v>
      </c>
      <c r="F1875" s="12" t="n">
        <v>3</v>
      </c>
      <c r="G1875" s="19" t="n">
        <v>41.9</v>
      </c>
      <c r="H1875" s="19" t="n">
        <v>28.94</v>
      </c>
      <c r="I1875" s="19" t="n">
        <f aca="false">ROUND(F1875*G1875,2)</f>
        <v>125.7</v>
      </c>
      <c r="J1875" s="19" t="n">
        <f aca="false">ROUND(F1875*H1875,2)</f>
        <v>86.82</v>
      </c>
      <c r="K1875" s="19" t="n">
        <f aca="false">INDEX(Pricebook!$L$2:$L$1401,MATCH(D1875,Pricebook!$A$2:$A$1401,0))</f>
        <v>42.8</v>
      </c>
      <c r="L1875" s="19" t="n">
        <f aca="false">ROUND(F1875*K1875,2)</f>
        <v>128.4</v>
      </c>
      <c r="M1875" s="24" t="n">
        <f aca="false">DATE(YEAR(C1875),MONTH(C1875),1)</f>
        <v>46113</v>
      </c>
    </row>
    <row r="1876" customFormat="false" ht="15" hidden="false" customHeight="false" outlineLevel="0" collapsed="false">
      <c r="A1876" s="21" t="s">
        <v>3289</v>
      </c>
      <c r="B1876" s="21" t="s">
        <v>3066</v>
      </c>
      <c r="C1876" s="23" t="n">
        <v>46141</v>
      </c>
      <c r="D1876" s="21" t="s">
        <v>547</v>
      </c>
      <c r="E1876" s="21" t="s">
        <v>366</v>
      </c>
      <c r="F1876" s="12" t="n">
        <v>1</v>
      </c>
      <c r="G1876" s="19" t="n">
        <v>98.55</v>
      </c>
      <c r="H1876" s="19" t="n">
        <v>68.14</v>
      </c>
      <c r="I1876" s="19" t="n">
        <f aca="false">ROUND(F1876*G1876,2)</f>
        <v>98.55</v>
      </c>
      <c r="J1876" s="19" t="n">
        <f aca="false">ROUND(F1876*H1876,2)</f>
        <v>68.14</v>
      </c>
      <c r="K1876" s="19" t="n">
        <f aca="false">INDEX(Pricebook!$L$2:$L$1401,MATCH(D1876,Pricebook!$A$2:$A$1401,0))</f>
        <v>106.85</v>
      </c>
      <c r="L1876" s="19" t="n">
        <f aca="false">ROUND(F1876*K1876,2)</f>
        <v>106.85</v>
      </c>
      <c r="M1876" s="24" t="n">
        <f aca="false">DATE(YEAR(C1876),MONTH(C1876),1)</f>
        <v>46113</v>
      </c>
    </row>
    <row r="1877" customFormat="false" ht="15" hidden="false" customHeight="false" outlineLevel="0" collapsed="false">
      <c r="A1877" s="21" t="s">
        <v>3289</v>
      </c>
      <c r="B1877" s="21" t="s">
        <v>3066</v>
      </c>
      <c r="C1877" s="23" t="n">
        <v>46141</v>
      </c>
      <c r="D1877" s="21" t="s">
        <v>693</v>
      </c>
      <c r="E1877" s="21" t="s">
        <v>366</v>
      </c>
      <c r="F1877" s="12" t="n">
        <v>3</v>
      </c>
      <c r="G1877" s="19" t="n">
        <v>8.9</v>
      </c>
      <c r="H1877" s="19" t="n">
        <v>6.32</v>
      </c>
      <c r="I1877" s="19" t="n">
        <f aca="false">ROUND(F1877*G1877,2)</f>
        <v>26.7</v>
      </c>
      <c r="J1877" s="19" t="n">
        <f aca="false">ROUND(F1877*H1877,2)</f>
        <v>18.96</v>
      </c>
      <c r="K1877" s="19" t="n">
        <f aca="false">INDEX(Pricebook!$L$2:$L$1401,MATCH(D1877,Pricebook!$A$2:$A$1401,0))</f>
        <v>9.5</v>
      </c>
      <c r="L1877" s="19" t="n">
        <f aca="false">ROUND(F1877*K1877,2)</f>
        <v>28.5</v>
      </c>
      <c r="M1877" s="24" t="n">
        <f aca="false">DATE(YEAR(C1877),MONTH(C1877),1)</f>
        <v>46113</v>
      </c>
    </row>
    <row r="1878" customFormat="false" ht="15" hidden="false" customHeight="false" outlineLevel="0" collapsed="false">
      <c r="A1878" s="21" t="s">
        <v>3290</v>
      </c>
      <c r="B1878" s="21" t="s">
        <v>3291</v>
      </c>
      <c r="C1878" s="23" t="n">
        <v>46141</v>
      </c>
      <c r="D1878" s="21" t="s">
        <v>322</v>
      </c>
      <c r="E1878" s="21" t="s">
        <v>108</v>
      </c>
      <c r="F1878" s="12" t="n">
        <v>3</v>
      </c>
      <c r="G1878" s="19" t="n">
        <v>9.05</v>
      </c>
      <c r="H1878" s="19" t="n">
        <v>6.47</v>
      </c>
      <c r="I1878" s="19" t="n">
        <f aca="false">ROUND(F1878*G1878,2)</f>
        <v>27.15</v>
      </c>
      <c r="J1878" s="19" t="n">
        <f aca="false">ROUND(F1878*H1878,2)</f>
        <v>19.41</v>
      </c>
      <c r="K1878" s="19" t="n">
        <f aca="false">INDEX(Pricebook!$L$2:$L$1401,MATCH(D1878,Pricebook!$A$2:$A$1401,0))</f>
        <v>9.8</v>
      </c>
      <c r="L1878" s="19" t="n">
        <f aca="false">ROUND(F1878*K1878,2)</f>
        <v>29.4</v>
      </c>
      <c r="M1878" s="24" t="n">
        <f aca="false">DATE(YEAR(C1878),MONTH(C1878),1)</f>
        <v>46113</v>
      </c>
    </row>
    <row r="1879" customFormat="false" ht="15" hidden="false" customHeight="false" outlineLevel="0" collapsed="false">
      <c r="A1879" s="21" t="s">
        <v>3290</v>
      </c>
      <c r="B1879" s="21" t="s">
        <v>3291</v>
      </c>
      <c r="C1879" s="23" t="n">
        <v>46141</v>
      </c>
      <c r="D1879" s="21" t="s">
        <v>523</v>
      </c>
      <c r="E1879" s="21" t="s">
        <v>366</v>
      </c>
      <c r="F1879" s="12" t="n">
        <v>5</v>
      </c>
      <c r="G1879" s="19" t="n">
        <v>16.3</v>
      </c>
      <c r="H1879" s="19" t="n">
        <v>11.11</v>
      </c>
      <c r="I1879" s="19" t="n">
        <f aca="false">ROUND(F1879*G1879,2)</f>
        <v>81.5</v>
      </c>
      <c r="J1879" s="19" t="n">
        <f aca="false">ROUND(F1879*H1879,2)</f>
        <v>55.55</v>
      </c>
      <c r="K1879" s="19" t="n">
        <f aca="false">INDEX(Pricebook!$L$2:$L$1401,MATCH(D1879,Pricebook!$A$2:$A$1401,0))</f>
        <v>17.45</v>
      </c>
      <c r="L1879" s="19" t="n">
        <f aca="false">ROUND(F1879*K1879,2)</f>
        <v>87.25</v>
      </c>
      <c r="M1879" s="24" t="n">
        <f aca="false">DATE(YEAR(C1879),MONTH(C1879),1)</f>
        <v>46113</v>
      </c>
    </row>
    <row r="1880" customFormat="false" ht="15" hidden="false" customHeight="false" outlineLevel="0" collapsed="false">
      <c r="A1880" s="21" t="s">
        <v>3290</v>
      </c>
      <c r="B1880" s="21" t="s">
        <v>3291</v>
      </c>
      <c r="C1880" s="23" t="n">
        <v>46141</v>
      </c>
      <c r="D1880" s="21" t="s">
        <v>159</v>
      </c>
      <c r="E1880" s="21" t="s">
        <v>108</v>
      </c>
      <c r="F1880" s="12" t="n">
        <v>2</v>
      </c>
      <c r="G1880" s="19" t="n">
        <v>15.75</v>
      </c>
      <c r="H1880" s="19" t="n">
        <v>11.38</v>
      </c>
      <c r="I1880" s="19" t="n">
        <f aca="false">ROUND(F1880*G1880,2)</f>
        <v>31.5</v>
      </c>
      <c r="J1880" s="19" t="n">
        <f aca="false">ROUND(F1880*H1880,2)</f>
        <v>22.76</v>
      </c>
      <c r="K1880" s="19" t="n">
        <f aca="false">INDEX(Pricebook!$L$2:$L$1401,MATCH(D1880,Pricebook!$A$2:$A$1401,0))</f>
        <v>17.2</v>
      </c>
      <c r="L1880" s="19" t="n">
        <f aca="false">ROUND(F1880*K1880,2)</f>
        <v>34.4</v>
      </c>
      <c r="M1880" s="24" t="n">
        <f aca="false">DATE(YEAR(C1880),MONTH(C1880),1)</f>
        <v>46113</v>
      </c>
    </row>
    <row r="1881" customFormat="false" ht="15" hidden="false" customHeight="false" outlineLevel="0" collapsed="false">
      <c r="A1881" s="21" t="s">
        <v>3290</v>
      </c>
      <c r="B1881" s="21" t="s">
        <v>3291</v>
      </c>
      <c r="C1881" s="23" t="n">
        <v>46141</v>
      </c>
      <c r="D1881" s="21" t="s">
        <v>1174</v>
      </c>
      <c r="E1881" s="21" t="s">
        <v>971</v>
      </c>
      <c r="F1881" s="12" t="n">
        <v>2</v>
      </c>
      <c r="G1881" s="19" t="n">
        <v>694.3</v>
      </c>
      <c r="H1881" s="19" t="n">
        <v>514.39</v>
      </c>
      <c r="I1881" s="19" t="n">
        <f aca="false">ROUND(F1881*G1881,2)</f>
        <v>1388.6</v>
      </c>
      <c r="J1881" s="19" t="n">
        <f aca="false">ROUND(F1881*H1881,2)</f>
        <v>1028.78</v>
      </c>
      <c r="K1881" s="19" t="n">
        <f aca="false">INDEX(Pricebook!$L$2:$L$1401,MATCH(D1881,Pricebook!$A$2:$A$1401,0))</f>
        <v>810.1</v>
      </c>
      <c r="L1881" s="19" t="n">
        <f aca="false">ROUND(F1881*K1881,2)</f>
        <v>1620.2</v>
      </c>
      <c r="M1881" s="24" t="n">
        <f aca="false">DATE(YEAR(C1881),MONTH(C1881),1)</f>
        <v>46113</v>
      </c>
    </row>
    <row r="1882" customFormat="false" ht="15" hidden="false" customHeight="false" outlineLevel="0" collapsed="false">
      <c r="A1882" s="21" t="s">
        <v>3290</v>
      </c>
      <c r="B1882" s="21" t="s">
        <v>3291</v>
      </c>
      <c r="C1882" s="23" t="n">
        <v>46141</v>
      </c>
      <c r="D1882" s="21" t="s">
        <v>567</v>
      </c>
      <c r="E1882" s="21" t="s">
        <v>366</v>
      </c>
      <c r="F1882" s="12" t="n">
        <v>2</v>
      </c>
      <c r="G1882" s="19" t="n">
        <v>7.35</v>
      </c>
      <c r="H1882" s="19" t="n">
        <v>5.29</v>
      </c>
      <c r="I1882" s="19" t="n">
        <f aca="false">ROUND(F1882*G1882,2)</f>
        <v>14.7</v>
      </c>
      <c r="J1882" s="19" t="n">
        <f aca="false">ROUND(F1882*H1882,2)</f>
        <v>10.58</v>
      </c>
      <c r="K1882" s="19" t="n">
        <f aca="false">INDEX(Pricebook!$L$2:$L$1401,MATCH(D1882,Pricebook!$A$2:$A$1401,0))</f>
        <v>7.85</v>
      </c>
      <c r="L1882" s="19" t="n">
        <f aca="false">ROUND(F1882*K1882,2)</f>
        <v>15.7</v>
      </c>
      <c r="M1882" s="24" t="n">
        <f aca="false">DATE(YEAR(C1882),MONTH(C1882),1)</f>
        <v>46113</v>
      </c>
    </row>
    <row r="1883" customFormat="false" ht="15" hidden="false" customHeight="false" outlineLevel="0" collapsed="false">
      <c r="A1883" s="21" t="s">
        <v>3290</v>
      </c>
      <c r="B1883" s="21" t="s">
        <v>3291</v>
      </c>
      <c r="C1883" s="23" t="n">
        <v>46141</v>
      </c>
      <c r="D1883" s="21" t="s">
        <v>691</v>
      </c>
      <c r="E1883" s="21" t="s">
        <v>366</v>
      </c>
      <c r="F1883" s="12" t="n">
        <v>2</v>
      </c>
      <c r="G1883" s="19" t="n">
        <v>175.1</v>
      </c>
      <c r="H1883" s="19" t="n">
        <v>121.11</v>
      </c>
      <c r="I1883" s="19" t="n">
        <f aca="false">ROUND(F1883*G1883,2)</f>
        <v>350.2</v>
      </c>
      <c r="J1883" s="19" t="n">
        <f aca="false">ROUND(F1883*H1883,2)</f>
        <v>242.22</v>
      </c>
      <c r="K1883" s="19" t="n">
        <f aca="false">INDEX(Pricebook!$L$2:$L$1401,MATCH(D1883,Pricebook!$A$2:$A$1401,0))</f>
        <v>189.95</v>
      </c>
      <c r="L1883" s="19" t="n">
        <f aca="false">ROUND(F1883*K1883,2)</f>
        <v>379.9</v>
      </c>
      <c r="M1883" s="24" t="n">
        <f aca="false">DATE(YEAR(C1883),MONTH(C1883),1)</f>
        <v>46113</v>
      </c>
    </row>
    <row r="1884" customFormat="false" ht="15" hidden="false" customHeight="false" outlineLevel="0" collapsed="false">
      <c r="A1884" s="21" t="s">
        <v>3290</v>
      </c>
      <c r="B1884" s="21" t="s">
        <v>3291</v>
      </c>
      <c r="C1884" s="23" t="n">
        <v>46141</v>
      </c>
      <c r="D1884" s="21" t="s">
        <v>2573</v>
      </c>
      <c r="E1884" s="21" t="s">
        <v>2466</v>
      </c>
      <c r="F1884" s="12" t="n">
        <v>1</v>
      </c>
      <c r="G1884" s="19" t="n">
        <v>32.4</v>
      </c>
      <c r="H1884" s="19" t="n">
        <v>22.2</v>
      </c>
      <c r="I1884" s="19" t="n">
        <f aca="false">ROUND(F1884*G1884,2)</f>
        <v>32.4</v>
      </c>
      <c r="J1884" s="19" t="n">
        <f aca="false">ROUND(F1884*H1884,2)</f>
        <v>22.2</v>
      </c>
      <c r="K1884" s="19" t="n">
        <f aca="false">INDEX(Pricebook!$L$2:$L$1401,MATCH(D1884,Pricebook!$A$2:$A$1401,0))</f>
        <v>33.5</v>
      </c>
      <c r="L1884" s="19" t="n">
        <f aca="false">ROUND(F1884*K1884,2)</f>
        <v>33.5</v>
      </c>
      <c r="M1884" s="24" t="n">
        <f aca="false">DATE(YEAR(C1884),MONTH(C1884),1)</f>
        <v>46113</v>
      </c>
    </row>
    <row r="1885" customFormat="false" ht="15" hidden="false" customHeight="false" outlineLevel="0" collapsed="false">
      <c r="A1885" s="21" t="s">
        <v>3290</v>
      </c>
      <c r="B1885" s="21" t="s">
        <v>3291</v>
      </c>
      <c r="C1885" s="23" t="n">
        <v>46141</v>
      </c>
      <c r="D1885" s="21" t="s">
        <v>2499</v>
      </c>
      <c r="E1885" s="21" t="s">
        <v>2466</v>
      </c>
      <c r="F1885" s="12" t="n">
        <v>3</v>
      </c>
      <c r="G1885" s="19" t="n">
        <v>49.5</v>
      </c>
      <c r="H1885" s="19" t="n">
        <v>29.94</v>
      </c>
      <c r="I1885" s="19" t="n">
        <f aca="false">ROUND(F1885*G1885,2)</f>
        <v>148.5</v>
      </c>
      <c r="J1885" s="19" t="n">
        <f aca="false">ROUND(F1885*H1885,2)</f>
        <v>89.82</v>
      </c>
      <c r="K1885" s="19" t="n">
        <f aca="false">INDEX(Pricebook!$L$2:$L$1401,MATCH(D1885,Pricebook!$A$2:$A$1401,0))</f>
        <v>51.15</v>
      </c>
      <c r="L1885" s="19" t="n">
        <f aca="false">ROUND(F1885*K1885,2)</f>
        <v>153.45</v>
      </c>
      <c r="M1885" s="24" t="n">
        <f aca="false">DATE(YEAR(C1885),MONTH(C1885),1)</f>
        <v>46113</v>
      </c>
    </row>
    <row r="1886" customFormat="false" ht="15" hidden="false" customHeight="false" outlineLevel="0" collapsed="false">
      <c r="A1886" s="21" t="s">
        <v>3290</v>
      </c>
      <c r="B1886" s="21" t="s">
        <v>3291</v>
      </c>
      <c r="C1886" s="23" t="n">
        <v>46141</v>
      </c>
      <c r="D1886" s="21" t="s">
        <v>416</v>
      </c>
      <c r="E1886" s="21" t="s">
        <v>366</v>
      </c>
      <c r="F1886" s="12" t="n">
        <v>1</v>
      </c>
      <c r="G1886" s="19" t="n">
        <v>338.55</v>
      </c>
      <c r="H1886" s="19" t="n">
        <v>234.59</v>
      </c>
      <c r="I1886" s="19" t="n">
        <f aca="false">ROUND(F1886*G1886,2)</f>
        <v>338.55</v>
      </c>
      <c r="J1886" s="19" t="n">
        <f aca="false">ROUND(F1886*H1886,2)</f>
        <v>234.59</v>
      </c>
      <c r="K1886" s="19" t="n">
        <f aca="false">INDEX(Pricebook!$L$2:$L$1401,MATCH(D1886,Pricebook!$A$2:$A$1401,0))</f>
        <v>367.9</v>
      </c>
      <c r="L1886" s="19" t="n">
        <f aca="false">ROUND(F1886*K1886,2)</f>
        <v>367.9</v>
      </c>
      <c r="M1886" s="24" t="n">
        <f aca="false">DATE(YEAR(C1886),MONTH(C1886),1)</f>
        <v>46113</v>
      </c>
    </row>
    <row r="1887" customFormat="false" ht="15" hidden="false" customHeight="false" outlineLevel="0" collapsed="false">
      <c r="A1887" s="21" t="s">
        <v>3290</v>
      </c>
      <c r="B1887" s="21" t="s">
        <v>3291</v>
      </c>
      <c r="C1887" s="23" t="n">
        <v>46141</v>
      </c>
      <c r="D1887" s="21" t="s">
        <v>2505</v>
      </c>
      <c r="E1887" s="21" t="s">
        <v>2466</v>
      </c>
      <c r="F1887" s="12" t="n">
        <v>2</v>
      </c>
      <c r="G1887" s="19" t="n">
        <v>64.8</v>
      </c>
      <c r="H1887" s="19" t="n">
        <v>41.3</v>
      </c>
      <c r="I1887" s="19" t="n">
        <f aca="false">ROUND(F1887*G1887,2)</f>
        <v>129.6</v>
      </c>
      <c r="J1887" s="19" t="n">
        <f aca="false">ROUND(F1887*H1887,2)</f>
        <v>82.6</v>
      </c>
      <c r="K1887" s="19" t="n">
        <f aca="false">INDEX(Pricebook!$L$2:$L$1401,MATCH(D1887,Pricebook!$A$2:$A$1401,0))</f>
        <v>67.25</v>
      </c>
      <c r="L1887" s="19" t="n">
        <f aca="false">ROUND(F1887*K1887,2)</f>
        <v>134.5</v>
      </c>
      <c r="M1887" s="24" t="n">
        <f aca="false">DATE(YEAR(C1887),MONTH(C1887),1)</f>
        <v>46113</v>
      </c>
    </row>
    <row r="1888" customFormat="false" ht="15" hidden="false" customHeight="false" outlineLevel="0" collapsed="false">
      <c r="A1888" s="21" t="s">
        <v>3290</v>
      </c>
      <c r="B1888" s="21" t="s">
        <v>3291</v>
      </c>
      <c r="C1888" s="23" t="n">
        <v>46141</v>
      </c>
      <c r="D1888" s="21" t="s">
        <v>829</v>
      </c>
      <c r="E1888" s="21" t="s">
        <v>366</v>
      </c>
      <c r="F1888" s="12" t="n">
        <v>4</v>
      </c>
      <c r="G1888" s="19" t="n">
        <v>18.55</v>
      </c>
      <c r="H1888" s="19" t="n">
        <v>12.73</v>
      </c>
      <c r="I1888" s="19" t="n">
        <f aca="false">ROUND(F1888*G1888,2)</f>
        <v>74.2</v>
      </c>
      <c r="J1888" s="19" t="n">
        <f aca="false">ROUND(F1888*H1888,2)</f>
        <v>50.92</v>
      </c>
      <c r="K1888" s="19" t="n">
        <f aca="false">INDEX(Pricebook!$L$2:$L$1401,MATCH(D1888,Pricebook!$A$2:$A$1401,0))</f>
        <v>20</v>
      </c>
      <c r="L1888" s="19" t="n">
        <f aca="false">ROUND(F1888*K1888,2)</f>
        <v>80</v>
      </c>
      <c r="M1888" s="24" t="n">
        <f aca="false">DATE(YEAR(C1888),MONTH(C1888),1)</f>
        <v>46113</v>
      </c>
    </row>
    <row r="1889" customFormat="false" ht="15" hidden="false" customHeight="false" outlineLevel="0" collapsed="false">
      <c r="A1889" s="21" t="s">
        <v>3290</v>
      </c>
      <c r="B1889" s="21" t="s">
        <v>3291</v>
      </c>
      <c r="C1889" s="23" t="n">
        <v>46141</v>
      </c>
      <c r="D1889" s="21" t="s">
        <v>1146</v>
      </c>
      <c r="E1889" s="21" t="s">
        <v>971</v>
      </c>
      <c r="F1889" s="12" t="n">
        <v>7</v>
      </c>
      <c r="G1889" s="19" t="n">
        <v>8.3</v>
      </c>
      <c r="H1889" s="19" t="n">
        <v>6.14</v>
      </c>
      <c r="I1889" s="19" t="n">
        <f aca="false">ROUND(F1889*G1889,2)</f>
        <v>58.1</v>
      </c>
      <c r="J1889" s="19" t="n">
        <f aca="false">ROUND(F1889*H1889,2)</f>
        <v>42.98</v>
      </c>
      <c r="K1889" s="19" t="n">
        <f aca="false">INDEX(Pricebook!$L$2:$L$1401,MATCH(D1889,Pricebook!$A$2:$A$1401,0))</f>
        <v>9.7</v>
      </c>
      <c r="L1889" s="19" t="n">
        <f aca="false">ROUND(F1889*K1889,2)</f>
        <v>67.9</v>
      </c>
      <c r="M1889" s="24" t="n">
        <f aca="false">DATE(YEAR(C1889),MONTH(C1889),1)</f>
        <v>46113</v>
      </c>
    </row>
    <row r="1890" customFormat="false" ht="15" hidden="false" customHeight="false" outlineLevel="0" collapsed="false">
      <c r="A1890" s="21" t="s">
        <v>3290</v>
      </c>
      <c r="B1890" s="21" t="s">
        <v>3291</v>
      </c>
      <c r="C1890" s="23" t="n">
        <v>46141</v>
      </c>
      <c r="D1890" s="21" t="s">
        <v>296</v>
      </c>
      <c r="E1890" s="21" t="s">
        <v>108</v>
      </c>
      <c r="F1890" s="12" t="n">
        <v>1</v>
      </c>
      <c r="G1890" s="19" t="n">
        <v>72.9</v>
      </c>
      <c r="H1890" s="19" t="n">
        <v>52.8</v>
      </c>
      <c r="I1890" s="19" t="n">
        <f aca="false">ROUND(F1890*G1890,2)</f>
        <v>72.9</v>
      </c>
      <c r="J1890" s="19" t="n">
        <f aca="false">ROUND(F1890*H1890,2)</f>
        <v>52.8</v>
      </c>
      <c r="K1890" s="19" t="n">
        <f aca="false">INDEX(Pricebook!$L$2:$L$1401,MATCH(D1890,Pricebook!$A$2:$A$1401,0))</f>
        <v>79.65</v>
      </c>
      <c r="L1890" s="19" t="n">
        <f aca="false">ROUND(F1890*K1890,2)</f>
        <v>79.65</v>
      </c>
      <c r="M1890" s="24" t="n">
        <f aca="false">DATE(YEAR(C1890),MONTH(C1890),1)</f>
        <v>46113</v>
      </c>
    </row>
    <row r="1891" customFormat="false" ht="15" hidden="false" customHeight="false" outlineLevel="0" collapsed="false">
      <c r="A1891" s="21" t="s">
        <v>3292</v>
      </c>
      <c r="B1891" s="21" t="s">
        <v>3019</v>
      </c>
      <c r="C1891" s="23" t="n">
        <v>46141</v>
      </c>
      <c r="D1891" s="21" t="s">
        <v>2234</v>
      </c>
      <c r="E1891" s="21" t="s">
        <v>2202</v>
      </c>
      <c r="F1891" s="12" t="n">
        <v>3</v>
      </c>
      <c r="G1891" s="19" t="n">
        <v>38.6</v>
      </c>
      <c r="H1891" s="19" t="n">
        <v>24.92</v>
      </c>
      <c r="I1891" s="19" t="n">
        <f aca="false">ROUND(F1891*G1891,2)</f>
        <v>115.8</v>
      </c>
      <c r="J1891" s="19" t="n">
        <f aca="false">ROUND(F1891*H1891,2)</f>
        <v>74.76</v>
      </c>
      <c r="K1891" s="19" t="n">
        <f aca="false">INDEX(Pricebook!$L$2:$L$1401,MATCH(D1891,Pricebook!$A$2:$A$1401,0))</f>
        <v>41.4</v>
      </c>
      <c r="L1891" s="19" t="n">
        <f aca="false">ROUND(F1891*K1891,2)</f>
        <v>124.2</v>
      </c>
      <c r="M1891" s="24" t="n">
        <f aca="false">DATE(YEAR(C1891),MONTH(C1891),1)</f>
        <v>46113</v>
      </c>
    </row>
    <row r="1892" customFormat="false" ht="15" hidden="false" customHeight="false" outlineLevel="0" collapsed="false">
      <c r="A1892" s="21" t="s">
        <v>3292</v>
      </c>
      <c r="B1892" s="21" t="s">
        <v>3019</v>
      </c>
      <c r="C1892" s="23" t="n">
        <v>46141</v>
      </c>
      <c r="D1892" s="21" t="s">
        <v>2240</v>
      </c>
      <c r="E1892" s="21" t="s">
        <v>2202</v>
      </c>
      <c r="F1892" s="12" t="n">
        <v>2</v>
      </c>
      <c r="G1892" s="19" t="n">
        <v>55.9</v>
      </c>
      <c r="H1892" s="19" t="n">
        <v>32.9</v>
      </c>
      <c r="I1892" s="19" t="n">
        <f aca="false">ROUND(F1892*G1892,2)</f>
        <v>111.8</v>
      </c>
      <c r="J1892" s="19" t="n">
        <f aca="false">ROUND(F1892*H1892,2)</f>
        <v>65.8</v>
      </c>
      <c r="K1892" s="19" t="n">
        <f aca="false">INDEX(Pricebook!$L$2:$L$1401,MATCH(D1892,Pricebook!$A$2:$A$1401,0))</f>
        <v>59.3</v>
      </c>
      <c r="L1892" s="19" t="n">
        <f aca="false">ROUND(F1892*K1892,2)</f>
        <v>118.6</v>
      </c>
      <c r="M1892" s="24" t="n">
        <f aca="false">DATE(YEAR(C1892),MONTH(C1892),1)</f>
        <v>46113</v>
      </c>
    </row>
    <row r="1893" customFormat="false" ht="15" hidden="false" customHeight="false" outlineLevel="0" collapsed="false">
      <c r="A1893" s="21" t="s">
        <v>3292</v>
      </c>
      <c r="B1893" s="21" t="s">
        <v>3019</v>
      </c>
      <c r="C1893" s="23" t="n">
        <v>46141</v>
      </c>
      <c r="D1893" s="21" t="s">
        <v>2422</v>
      </c>
      <c r="E1893" s="21" t="s">
        <v>2202</v>
      </c>
      <c r="F1893" s="12" t="n">
        <v>5</v>
      </c>
      <c r="G1893" s="19" t="n">
        <v>44.85</v>
      </c>
      <c r="H1893" s="19" t="n">
        <v>26.64</v>
      </c>
      <c r="I1893" s="19" t="n">
        <f aca="false">ROUND(F1893*G1893,2)</f>
        <v>224.25</v>
      </c>
      <c r="J1893" s="19" t="n">
        <f aca="false">ROUND(F1893*H1893,2)</f>
        <v>133.2</v>
      </c>
      <c r="K1893" s="19" t="n">
        <f aca="false">INDEX(Pricebook!$L$2:$L$1401,MATCH(D1893,Pricebook!$A$2:$A$1401,0))</f>
        <v>48.05</v>
      </c>
      <c r="L1893" s="19" t="n">
        <f aca="false">ROUND(F1893*K1893,2)</f>
        <v>240.25</v>
      </c>
      <c r="M1893" s="24" t="n">
        <f aca="false">DATE(YEAR(C1893),MONTH(C1893),1)</f>
        <v>46113</v>
      </c>
    </row>
    <row r="1894" customFormat="false" ht="15" hidden="false" customHeight="false" outlineLevel="0" collapsed="false">
      <c r="A1894" s="21" t="s">
        <v>3292</v>
      </c>
      <c r="B1894" s="21" t="s">
        <v>3019</v>
      </c>
      <c r="C1894" s="23" t="n">
        <v>46141</v>
      </c>
      <c r="D1894" s="21" t="s">
        <v>2404</v>
      </c>
      <c r="E1894" s="21" t="s">
        <v>2202</v>
      </c>
      <c r="F1894" s="12" t="n">
        <v>14</v>
      </c>
      <c r="G1894" s="19" t="n">
        <v>7.45</v>
      </c>
      <c r="H1894" s="19" t="n">
        <v>4.43</v>
      </c>
      <c r="I1894" s="19" t="n">
        <f aca="false">ROUND(F1894*G1894,2)</f>
        <v>104.3</v>
      </c>
      <c r="J1894" s="19" t="n">
        <f aca="false">ROUND(F1894*H1894,2)</f>
        <v>62.02</v>
      </c>
      <c r="K1894" s="19" t="n">
        <f aca="false">INDEX(Pricebook!$L$2:$L$1401,MATCH(D1894,Pricebook!$A$2:$A$1401,0))</f>
        <v>8</v>
      </c>
      <c r="L1894" s="19" t="n">
        <f aca="false">ROUND(F1894*K1894,2)</f>
        <v>112</v>
      </c>
      <c r="M1894" s="24" t="n">
        <f aca="false">DATE(YEAR(C1894),MONTH(C1894),1)</f>
        <v>46113</v>
      </c>
    </row>
    <row r="1895" customFormat="false" ht="15" hidden="false" customHeight="false" outlineLevel="0" collapsed="false">
      <c r="A1895" s="21" t="s">
        <v>3292</v>
      </c>
      <c r="B1895" s="21" t="s">
        <v>3019</v>
      </c>
      <c r="C1895" s="23" t="n">
        <v>46141</v>
      </c>
      <c r="D1895" s="21" t="s">
        <v>2337</v>
      </c>
      <c r="E1895" s="21" t="s">
        <v>2202</v>
      </c>
      <c r="F1895" s="12" t="n">
        <v>2</v>
      </c>
      <c r="G1895" s="19" t="n">
        <v>5.55</v>
      </c>
      <c r="H1895" s="19" t="n">
        <v>3.3</v>
      </c>
      <c r="I1895" s="19" t="n">
        <f aca="false">ROUND(F1895*G1895,2)</f>
        <v>11.1</v>
      </c>
      <c r="J1895" s="19" t="n">
        <f aca="false">ROUND(F1895*H1895,2)</f>
        <v>6.6</v>
      </c>
      <c r="K1895" s="19" t="n">
        <f aca="false">INDEX(Pricebook!$L$2:$L$1401,MATCH(D1895,Pricebook!$A$2:$A$1401,0))</f>
        <v>5.95</v>
      </c>
      <c r="L1895" s="19" t="n">
        <f aca="false">ROUND(F1895*K1895,2)</f>
        <v>11.9</v>
      </c>
      <c r="M1895" s="24" t="n">
        <f aca="false">DATE(YEAR(C1895),MONTH(C1895),1)</f>
        <v>46113</v>
      </c>
    </row>
    <row r="1896" customFormat="false" ht="15" hidden="false" customHeight="false" outlineLevel="0" collapsed="false">
      <c r="A1896" s="21" t="s">
        <v>3292</v>
      </c>
      <c r="B1896" s="21" t="s">
        <v>3019</v>
      </c>
      <c r="C1896" s="23" t="n">
        <v>46141</v>
      </c>
      <c r="D1896" s="21" t="s">
        <v>2361</v>
      </c>
      <c r="E1896" s="21" t="s">
        <v>2202</v>
      </c>
      <c r="F1896" s="12" t="n">
        <v>6</v>
      </c>
      <c r="G1896" s="19" t="n">
        <v>48.7</v>
      </c>
      <c r="H1896" s="19" t="n">
        <v>30.1</v>
      </c>
      <c r="I1896" s="19" t="n">
        <f aca="false">ROUND(F1896*G1896,2)</f>
        <v>292.2</v>
      </c>
      <c r="J1896" s="19" t="n">
        <f aca="false">ROUND(F1896*H1896,2)</f>
        <v>180.6</v>
      </c>
      <c r="K1896" s="19" t="n">
        <f aca="false">INDEX(Pricebook!$L$2:$L$1401,MATCH(D1896,Pricebook!$A$2:$A$1401,0))</f>
        <v>51.6</v>
      </c>
      <c r="L1896" s="19" t="n">
        <f aca="false">ROUND(F1896*K1896,2)</f>
        <v>309.6</v>
      </c>
      <c r="M1896" s="24" t="n">
        <f aca="false">DATE(YEAR(C1896),MONTH(C1896),1)</f>
        <v>46113</v>
      </c>
    </row>
    <row r="1897" customFormat="false" ht="15" hidden="false" customHeight="false" outlineLevel="0" collapsed="false">
      <c r="A1897" s="21" t="s">
        <v>3292</v>
      </c>
      <c r="B1897" s="21" t="s">
        <v>3019</v>
      </c>
      <c r="C1897" s="23" t="n">
        <v>46141</v>
      </c>
      <c r="D1897" s="21" t="s">
        <v>1616</v>
      </c>
      <c r="E1897" s="21" t="s">
        <v>1452</v>
      </c>
      <c r="F1897" s="12" t="n">
        <v>5</v>
      </c>
      <c r="G1897" s="19" t="n">
        <v>149.7</v>
      </c>
      <c r="H1897" s="19" t="n">
        <v>94.6</v>
      </c>
      <c r="I1897" s="19" t="n">
        <f aca="false">ROUND(F1897*G1897,2)</f>
        <v>748.5</v>
      </c>
      <c r="J1897" s="19" t="n">
        <f aca="false">ROUND(F1897*H1897,2)</f>
        <v>473</v>
      </c>
      <c r="K1897" s="19" t="n">
        <f aca="false">INDEX(Pricebook!$L$2:$L$1401,MATCH(D1897,Pricebook!$A$2:$A$1401,0))</f>
        <v>153.2</v>
      </c>
      <c r="L1897" s="19" t="n">
        <f aca="false">ROUND(F1897*K1897,2)</f>
        <v>766</v>
      </c>
      <c r="M1897" s="24" t="n">
        <f aca="false">DATE(YEAR(C1897),MONTH(C1897),1)</f>
        <v>46113</v>
      </c>
    </row>
    <row r="1898" customFormat="false" ht="15" hidden="false" customHeight="false" outlineLevel="0" collapsed="false">
      <c r="A1898" s="21" t="s">
        <v>3292</v>
      </c>
      <c r="B1898" s="21" t="s">
        <v>3019</v>
      </c>
      <c r="C1898" s="23" t="n">
        <v>46141</v>
      </c>
      <c r="D1898" s="21" t="s">
        <v>1460</v>
      </c>
      <c r="E1898" s="21" t="s">
        <v>1452</v>
      </c>
      <c r="F1898" s="12" t="n">
        <v>4</v>
      </c>
      <c r="G1898" s="19" t="n">
        <v>70</v>
      </c>
      <c r="H1898" s="19" t="n">
        <v>42.28</v>
      </c>
      <c r="I1898" s="19" t="n">
        <f aca="false">ROUND(F1898*G1898,2)</f>
        <v>280</v>
      </c>
      <c r="J1898" s="19" t="n">
        <f aca="false">ROUND(F1898*H1898,2)</f>
        <v>169.12</v>
      </c>
      <c r="K1898" s="19" t="n">
        <f aca="false">INDEX(Pricebook!$L$2:$L$1401,MATCH(D1898,Pricebook!$A$2:$A$1401,0))</f>
        <v>71.9</v>
      </c>
      <c r="L1898" s="19" t="n">
        <f aca="false">ROUND(F1898*K1898,2)</f>
        <v>287.6</v>
      </c>
      <c r="M1898" s="24" t="n">
        <f aca="false">DATE(YEAR(C1898),MONTH(C1898),1)</f>
        <v>46113</v>
      </c>
    </row>
    <row r="1899" customFormat="false" ht="15" hidden="false" customHeight="false" outlineLevel="0" collapsed="false">
      <c r="A1899" s="21" t="s">
        <v>3292</v>
      </c>
      <c r="B1899" s="21" t="s">
        <v>3019</v>
      </c>
      <c r="C1899" s="23" t="n">
        <v>46141</v>
      </c>
      <c r="D1899" s="21" t="s">
        <v>1475</v>
      </c>
      <c r="E1899" s="21" t="s">
        <v>1452</v>
      </c>
      <c r="F1899" s="12" t="n">
        <v>3</v>
      </c>
      <c r="G1899" s="19" t="n">
        <v>85</v>
      </c>
      <c r="H1899" s="19" t="n">
        <v>50.98</v>
      </c>
      <c r="I1899" s="19" t="n">
        <f aca="false">ROUND(F1899*G1899,2)</f>
        <v>255</v>
      </c>
      <c r="J1899" s="19" t="n">
        <f aca="false">ROUND(F1899*H1899,2)</f>
        <v>152.94</v>
      </c>
      <c r="K1899" s="19" t="n">
        <f aca="false">INDEX(Pricebook!$L$2:$L$1401,MATCH(D1899,Pricebook!$A$2:$A$1401,0))</f>
        <v>86.7</v>
      </c>
      <c r="L1899" s="19" t="n">
        <f aca="false">ROUND(F1899*K1899,2)</f>
        <v>260.1</v>
      </c>
      <c r="M1899" s="24" t="n">
        <f aca="false">DATE(YEAR(C1899),MONTH(C1899),1)</f>
        <v>46113</v>
      </c>
    </row>
    <row r="1900" customFormat="false" ht="15" hidden="false" customHeight="false" outlineLevel="0" collapsed="false">
      <c r="A1900" s="21" t="s">
        <v>3292</v>
      </c>
      <c r="B1900" s="21" t="s">
        <v>3019</v>
      </c>
      <c r="C1900" s="23" t="n">
        <v>46141</v>
      </c>
      <c r="D1900" s="21" t="s">
        <v>2448</v>
      </c>
      <c r="E1900" s="21" t="s">
        <v>2202</v>
      </c>
      <c r="F1900" s="12" t="n">
        <v>4</v>
      </c>
      <c r="G1900" s="19" t="n">
        <v>10.75</v>
      </c>
      <c r="H1900" s="19" t="n">
        <v>6.27</v>
      </c>
      <c r="I1900" s="19" t="n">
        <f aca="false">ROUND(F1900*G1900,2)</f>
        <v>43</v>
      </c>
      <c r="J1900" s="19" t="n">
        <f aca="false">ROUND(F1900*H1900,2)</f>
        <v>25.08</v>
      </c>
      <c r="K1900" s="19" t="n">
        <f aca="false">INDEX(Pricebook!$L$2:$L$1401,MATCH(D1900,Pricebook!$A$2:$A$1401,0))</f>
        <v>11.35</v>
      </c>
      <c r="L1900" s="19" t="n">
        <f aca="false">ROUND(F1900*K1900,2)</f>
        <v>45.4</v>
      </c>
      <c r="M1900" s="24" t="n">
        <f aca="false">DATE(YEAR(C1900),MONTH(C1900),1)</f>
        <v>46113</v>
      </c>
    </row>
    <row r="1901" customFormat="false" ht="15" hidden="false" customHeight="false" outlineLevel="0" collapsed="false">
      <c r="A1901" s="21" t="s">
        <v>3292</v>
      </c>
      <c r="B1901" s="21" t="s">
        <v>3019</v>
      </c>
      <c r="C1901" s="23" t="n">
        <v>46141</v>
      </c>
      <c r="D1901" s="21" t="s">
        <v>1629</v>
      </c>
      <c r="E1901" s="21" t="s">
        <v>1452</v>
      </c>
      <c r="F1901" s="12" t="n">
        <v>12</v>
      </c>
      <c r="G1901" s="19" t="n">
        <v>25.75</v>
      </c>
      <c r="H1901" s="19" t="n">
        <v>18.22</v>
      </c>
      <c r="I1901" s="19" t="n">
        <f aca="false">ROUND(F1901*G1901,2)</f>
        <v>309</v>
      </c>
      <c r="J1901" s="19" t="n">
        <f aca="false">ROUND(F1901*H1901,2)</f>
        <v>218.64</v>
      </c>
      <c r="K1901" s="19" t="n">
        <f aca="false">INDEX(Pricebook!$L$2:$L$1401,MATCH(D1901,Pricebook!$A$2:$A$1401,0))</f>
        <v>26.6</v>
      </c>
      <c r="L1901" s="19" t="n">
        <f aca="false">ROUND(F1901*K1901,2)</f>
        <v>319.2</v>
      </c>
      <c r="M1901" s="24" t="n">
        <f aca="false">DATE(YEAR(C1901),MONTH(C1901),1)</f>
        <v>46113</v>
      </c>
    </row>
    <row r="1902" customFormat="false" ht="15" hidden="false" customHeight="false" outlineLevel="0" collapsed="false">
      <c r="A1902" s="21" t="s">
        <v>3292</v>
      </c>
      <c r="B1902" s="21" t="s">
        <v>3019</v>
      </c>
      <c r="C1902" s="23" t="n">
        <v>46141</v>
      </c>
      <c r="D1902" s="21" t="s">
        <v>1843</v>
      </c>
      <c r="E1902" s="21" t="s">
        <v>1452</v>
      </c>
      <c r="F1902" s="12" t="n">
        <v>2</v>
      </c>
      <c r="G1902" s="19" t="n">
        <v>88.2</v>
      </c>
      <c r="H1902" s="19" t="n">
        <v>53.41</v>
      </c>
      <c r="I1902" s="19" t="n">
        <f aca="false">ROUND(F1902*G1902,2)</f>
        <v>176.4</v>
      </c>
      <c r="J1902" s="19" t="n">
        <f aca="false">ROUND(F1902*H1902,2)</f>
        <v>106.82</v>
      </c>
      <c r="K1902" s="19" t="n">
        <f aca="false">INDEX(Pricebook!$L$2:$L$1401,MATCH(D1902,Pricebook!$A$2:$A$1401,0))</f>
        <v>90.8</v>
      </c>
      <c r="L1902" s="19" t="n">
        <f aca="false">ROUND(F1902*K1902,2)</f>
        <v>181.6</v>
      </c>
      <c r="M1902" s="24" t="n">
        <f aca="false">DATE(YEAR(C1902),MONTH(C1902),1)</f>
        <v>46113</v>
      </c>
    </row>
    <row r="1903" customFormat="false" ht="15" hidden="false" customHeight="false" outlineLevel="0" collapsed="false">
      <c r="A1903" s="21" t="s">
        <v>3293</v>
      </c>
      <c r="B1903" s="21" t="s">
        <v>3294</v>
      </c>
      <c r="C1903" s="23" t="n">
        <v>46142</v>
      </c>
      <c r="D1903" s="21" t="s">
        <v>1927</v>
      </c>
      <c r="E1903" s="21" t="s">
        <v>1452</v>
      </c>
      <c r="F1903" s="12" t="n">
        <v>5</v>
      </c>
      <c r="G1903" s="19" t="n">
        <v>77.9</v>
      </c>
      <c r="H1903" s="19" t="n">
        <v>51.52</v>
      </c>
      <c r="I1903" s="19" t="n">
        <f aca="false">ROUND(F1903*G1903,2)</f>
        <v>389.5</v>
      </c>
      <c r="J1903" s="19" t="n">
        <f aca="false">ROUND(F1903*H1903,2)</f>
        <v>257.6</v>
      </c>
      <c r="K1903" s="19" t="n">
        <f aca="false">INDEX(Pricebook!$L$2:$L$1401,MATCH(D1903,Pricebook!$A$2:$A$1401,0))</f>
        <v>80.9</v>
      </c>
      <c r="L1903" s="19" t="n">
        <f aca="false">ROUND(F1903*K1903,2)</f>
        <v>404.5</v>
      </c>
      <c r="M1903" s="24" t="n">
        <f aca="false">DATE(YEAR(C1903),MONTH(C1903),1)</f>
        <v>46113</v>
      </c>
    </row>
    <row r="1904" customFormat="false" ht="15" hidden="false" customHeight="false" outlineLevel="0" collapsed="false">
      <c r="A1904" s="21" t="s">
        <v>3293</v>
      </c>
      <c r="B1904" s="21" t="s">
        <v>3294</v>
      </c>
      <c r="C1904" s="23" t="n">
        <v>46142</v>
      </c>
      <c r="D1904" s="21" t="s">
        <v>2598</v>
      </c>
      <c r="E1904" s="21" t="s">
        <v>2587</v>
      </c>
      <c r="F1904" s="12" t="n">
        <v>7</v>
      </c>
      <c r="G1904" s="19" t="n">
        <v>9.85</v>
      </c>
      <c r="H1904" s="19" t="n">
        <v>6.17</v>
      </c>
      <c r="I1904" s="19" t="n">
        <f aca="false">ROUND(F1904*G1904,2)</f>
        <v>68.95</v>
      </c>
      <c r="J1904" s="19" t="n">
        <f aca="false">ROUND(F1904*H1904,2)</f>
        <v>43.19</v>
      </c>
      <c r="K1904" s="19" t="n">
        <f aca="false">INDEX(Pricebook!$L$2:$L$1401,MATCH(D1904,Pricebook!$A$2:$A$1401,0))</f>
        <v>10.5</v>
      </c>
      <c r="L1904" s="19" t="n">
        <f aca="false">ROUND(F1904*K1904,2)</f>
        <v>73.5</v>
      </c>
      <c r="M1904" s="24" t="n">
        <f aca="false">DATE(YEAR(C1904),MONTH(C1904),1)</f>
        <v>46113</v>
      </c>
    </row>
    <row r="1905" customFormat="false" ht="15" hidden="false" customHeight="false" outlineLevel="0" collapsed="false">
      <c r="A1905" s="21" t="s">
        <v>3293</v>
      </c>
      <c r="B1905" s="21" t="s">
        <v>3294</v>
      </c>
      <c r="C1905" s="23" t="n">
        <v>46142</v>
      </c>
      <c r="D1905" s="21" t="s">
        <v>2600</v>
      </c>
      <c r="E1905" s="21" t="s">
        <v>2587</v>
      </c>
      <c r="F1905" s="12" t="n">
        <v>1</v>
      </c>
      <c r="G1905" s="19" t="n">
        <v>454.45</v>
      </c>
      <c r="H1905" s="19" t="n">
        <v>288.56</v>
      </c>
      <c r="I1905" s="19" t="n">
        <f aca="false">ROUND(F1905*G1905,2)</f>
        <v>454.45</v>
      </c>
      <c r="J1905" s="19" t="n">
        <f aca="false">ROUND(F1905*H1905,2)</f>
        <v>288.56</v>
      </c>
      <c r="K1905" s="19" t="n">
        <f aca="false">INDEX(Pricebook!$L$2:$L$1401,MATCH(D1905,Pricebook!$A$2:$A$1401,0))</f>
        <v>491.4</v>
      </c>
      <c r="L1905" s="19" t="n">
        <f aca="false">ROUND(F1905*K1905,2)</f>
        <v>491.4</v>
      </c>
      <c r="M1905" s="24" t="n">
        <f aca="false">DATE(YEAR(C1905),MONTH(C1905),1)</f>
        <v>46113</v>
      </c>
    </row>
    <row r="1906" customFormat="false" ht="15" hidden="false" customHeight="false" outlineLevel="0" collapsed="false">
      <c r="A1906" s="21" t="s">
        <v>3293</v>
      </c>
      <c r="B1906" s="21" t="s">
        <v>3294</v>
      </c>
      <c r="C1906" s="23" t="n">
        <v>46142</v>
      </c>
      <c r="D1906" s="21" t="s">
        <v>401</v>
      </c>
      <c r="E1906" s="21" t="s">
        <v>366</v>
      </c>
      <c r="F1906" s="12" t="n">
        <v>4</v>
      </c>
      <c r="G1906" s="19" t="n">
        <v>50.55</v>
      </c>
      <c r="H1906" s="19" t="n">
        <v>38.66</v>
      </c>
      <c r="I1906" s="19" t="n">
        <f aca="false">ROUND(F1906*G1906,2)</f>
        <v>202.2</v>
      </c>
      <c r="J1906" s="19" t="n">
        <f aca="false">ROUND(F1906*H1906,2)</f>
        <v>154.64</v>
      </c>
      <c r="K1906" s="19" t="n">
        <f aca="false">INDEX(Pricebook!$L$2:$L$1401,MATCH(D1906,Pricebook!$A$2:$A$1401,0))</f>
        <v>54.9</v>
      </c>
      <c r="L1906" s="19" t="n">
        <f aca="false">ROUND(F1906*K1906,2)</f>
        <v>219.6</v>
      </c>
      <c r="M1906" s="24" t="n">
        <f aca="false">DATE(YEAR(C1906),MONTH(C1906),1)</f>
        <v>46113</v>
      </c>
    </row>
    <row r="1907" customFormat="false" ht="15" hidden="false" customHeight="false" outlineLevel="0" collapsed="false">
      <c r="A1907" s="21" t="s">
        <v>3293</v>
      </c>
      <c r="B1907" s="21" t="s">
        <v>3294</v>
      </c>
      <c r="C1907" s="23" t="n">
        <v>46142</v>
      </c>
      <c r="D1907" s="21" t="s">
        <v>1532</v>
      </c>
      <c r="E1907" s="21" t="s">
        <v>1452</v>
      </c>
      <c r="F1907" s="12" t="n">
        <v>4</v>
      </c>
      <c r="G1907" s="19" t="n">
        <v>25.5</v>
      </c>
      <c r="H1907" s="19" t="n">
        <v>15.46</v>
      </c>
      <c r="I1907" s="19" t="n">
        <f aca="false">ROUND(F1907*G1907,2)</f>
        <v>102</v>
      </c>
      <c r="J1907" s="19" t="n">
        <f aca="false">ROUND(F1907*H1907,2)</f>
        <v>61.84</v>
      </c>
      <c r="K1907" s="19" t="n">
        <f aca="false">INDEX(Pricebook!$L$2:$L$1401,MATCH(D1907,Pricebook!$A$2:$A$1401,0))</f>
        <v>26.3</v>
      </c>
      <c r="L1907" s="19" t="n">
        <f aca="false">ROUND(F1907*K1907,2)</f>
        <v>105.2</v>
      </c>
      <c r="M1907" s="24" t="n">
        <f aca="false">DATE(YEAR(C1907),MONTH(C1907),1)</f>
        <v>46113</v>
      </c>
    </row>
    <row r="1908" customFormat="false" ht="15" hidden="false" customHeight="false" outlineLevel="0" collapsed="false">
      <c r="A1908" s="21" t="s">
        <v>3293</v>
      </c>
      <c r="B1908" s="21" t="s">
        <v>3294</v>
      </c>
      <c r="C1908" s="23" t="n">
        <v>46142</v>
      </c>
      <c r="D1908" s="21" t="s">
        <v>1685</v>
      </c>
      <c r="E1908" s="21" t="s">
        <v>1452</v>
      </c>
      <c r="F1908" s="12" t="n">
        <v>4</v>
      </c>
      <c r="G1908" s="19" t="n">
        <v>170</v>
      </c>
      <c r="H1908" s="19" t="n">
        <v>103.21</v>
      </c>
      <c r="I1908" s="19" t="n">
        <f aca="false">ROUND(F1908*G1908,2)</f>
        <v>680</v>
      </c>
      <c r="J1908" s="19" t="n">
        <f aca="false">ROUND(F1908*H1908,2)</f>
        <v>412.84</v>
      </c>
      <c r="K1908" s="19" t="n">
        <f aca="false">INDEX(Pricebook!$L$2:$L$1401,MATCH(D1908,Pricebook!$A$2:$A$1401,0))</f>
        <v>175.5</v>
      </c>
      <c r="L1908" s="19" t="n">
        <f aca="false">ROUND(F1908*K1908,2)</f>
        <v>702</v>
      </c>
      <c r="M1908" s="24" t="n">
        <f aca="false">DATE(YEAR(C1908),MONTH(C1908),1)</f>
        <v>46113</v>
      </c>
    </row>
    <row r="1909" customFormat="false" ht="15" hidden="false" customHeight="false" outlineLevel="0" collapsed="false">
      <c r="A1909" s="21" t="s">
        <v>3293</v>
      </c>
      <c r="B1909" s="21" t="s">
        <v>3294</v>
      </c>
      <c r="C1909" s="23" t="n">
        <v>46142</v>
      </c>
      <c r="D1909" s="21" t="s">
        <v>759</v>
      </c>
      <c r="E1909" s="21" t="s">
        <v>366</v>
      </c>
      <c r="F1909" s="12" t="n">
        <v>3</v>
      </c>
      <c r="G1909" s="19" t="n">
        <v>41.2</v>
      </c>
      <c r="H1909" s="19" t="n">
        <v>28.25</v>
      </c>
      <c r="I1909" s="19" t="n">
        <f aca="false">ROUND(F1909*G1909,2)</f>
        <v>123.6</v>
      </c>
      <c r="J1909" s="19" t="n">
        <f aca="false">ROUND(F1909*H1909,2)</f>
        <v>84.75</v>
      </c>
      <c r="K1909" s="19" t="n">
        <f aca="false">INDEX(Pricebook!$L$2:$L$1401,MATCH(D1909,Pricebook!$A$2:$A$1401,0))</f>
        <v>44.3</v>
      </c>
      <c r="L1909" s="19" t="n">
        <f aca="false">ROUND(F1909*K1909,2)</f>
        <v>132.9</v>
      </c>
      <c r="M1909" s="24" t="n">
        <f aca="false">DATE(YEAR(C1909),MONTH(C1909),1)</f>
        <v>46113</v>
      </c>
    </row>
    <row r="1910" customFormat="false" ht="15" hidden="false" customHeight="false" outlineLevel="0" collapsed="false">
      <c r="A1910" s="21" t="s">
        <v>3295</v>
      </c>
      <c r="B1910" s="21" t="s">
        <v>3256</v>
      </c>
      <c r="C1910" s="23" t="n">
        <v>46142</v>
      </c>
      <c r="D1910" s="21" t="s">
        <v>917</v>
      </c>
      <c r="E1910" s="21" t="s">
        <v>366</v>
      </c>
      <c r="F1910" s="12" t="n">
        <v>1</v>
      </c>
      <c r="G1910" s="19" t="n">
        <v>45.7</v>
      </c>
      <c r="H1910" s="19" t="n">
        <v>31.65</v>
      </c>
      <c r="I1910" s="19" t="n">
        <f aca="false">ROUND(F1910*G1910,2)</f>
        <v>45.7</v>
      </c>
      <c r="J1910" s="19" t="n">
        <f aca="false">ROUND(F1910*H1910,2)</f>
        <v>31.65</v>
      </c>
      <c r="K1910" s="19" t="n">
        <f aca="false">INDEX(Pricebook!$L$2:$L$1401,MATCH(D1910,Pricebook!$A$2:$A$1401,0))</f>
        <v>49.65</v>
      </c>
      <c r="L1910" s="19" t="n">
        <f aca="false">ROUND(F1910*K1910,2)</f>
        <v>49.65</v>
      </c>
      <c r="M1910" s="24" t="n">
        <f aca="false">DATE(YEAR(C1910),MONTH(C1910),1)</f>
        <v>46113</v>
      </c>
    </row>
    <row r="1911" customFormat="false" ht="15" hidden="false" customHeight="false" outlineLevel="0" collapsed="false">
      <c r="A1911" s="21" t="s">
        <v>3295</v>
      </c>
      <c r="B1911" s="21" t="s">
        <v>3256</v>
      </c>
      <c r="C1911" s="23" t="n">
        <v>46142</v>
      </c>
      <c r="D1911" s="21" t="s">
        <v>585</v>
      </c>
      <c r="E1911" s="21" t="s">
        <v>366</v>
      </c>
      <c r="F1911" s="12" t="n">
        <v>3</v>
      </c>
      <c r="G1911" s="19" t="n">
        <v>15.8</v>
      </c>
      <c r="H1911" s="19" t="n">
        <v>10.96</v>
      </c>
      <c r="I1911" s="19" t="n">
        <f aca="false">ROUND(F1911*G1911,2)</f>
        <v>47.4</v>
      </c>
      <c r="J1911" s="19" t="n">
        <f aca="false">ROUND(F1911*H1911,2)</f>
        <v>32.88</v>
      </c>
      <c r="K1911" s="19" t="n">
        <f aca="false">INDEX(Pricebook!$L$2:$L$1401,MATCH(D1911,Pricebook!$A$2:$A$1401,0))</f>
        <v>17.2</v>
      </c>
      <c r="L1911" s="19" t="n">
        <f aca="false">ROUND(F1911*K1911,2)</f>
        <v>51.6</v>
      </c>
      <c r="M1911" s="24" t="n">
        <f aca="false">DATE(YEAR(C1911),MONTH(C1911),1)</f>
        <v>46113</v>
      </c>
    </row>
    <row r="1912" customFormat="false" ht="15" hidden="false" customHeight="false" outlineLevel="0" collapsed="false">
      <c r="A1912" s="21" t="s">
        <v>3295</v>
      </c>
      <c r="B1912" s="21" t="s">
        <v>3256</v>
      </c>
      <c r="C1912" s="23" t="n">
        <v>46142</v>
      </c>
      <c r="D1912" s="21" t="s">
        <v>587</v>
      </c>
      <c r="E1912" s="21" t="s">
        <v>366</v>
      </c>
      <c r="F1912" s="12" t="n">
        <v>1</v>
      </c>
      <c r="G1912" s="19" t="n">
        <v>126.35</v>
      </c>
      <c r="H1912" s="19" t="n">
        <v>91.81</v>
      </c>
      <c r="I1912" s="19" t="n">
        <f aca="false">ROUND(F1912*G1912,2)</f>
        <v>126.35</v>
      </c>
      <c r="J1912" s="19" t="n">
        <f aca="false">ROUND(F1912*H1912,2)</f>
        <v>91.81</v>
      </c>
      <c r="K1912" s="19" t="n">
        <f aca="false">INDEX(Pricebook!$L$2:$L$1401,MATCH(D1912,Pricebook!$A$2:$A$1401,0))</f>
        <v>135.85</v>
      </c>
      <c r="L1912" s="19" t="n">
        <f aca="false">ROUND(F1912*K1912,2)</f>
        <v>135.85</v>
      </c>
      <c r="M1912" s="24" t="n">
        <f aca="false">DATE(YEAR(C1912),MONTH(C1912),1)</f>
        <v>46113</v>
      </c>
    </row>
    <row r="1913" customFormat="false" ht="15" hidden="false" customHeight="false" outlineLevel="0" collapsed="false">
      <c r="A1913" s="21" t="s">
        <v>3295</v>
      </c>
      <c r="B1913" s="21" t="s">
        <v>3256</v>
      </c>
      <c r="C1913" s="23" t="n">
        <v>46142</v>
      </c>
      <c r="D1913" s="21" t="s">
        <v>1124</v>
      </c>
      <c r="E1913" s="21" t="s">
        <v>971</v>
      </c>
      <c r="F1913" s="12" t="n">
        <v>43</v>
      </c>
      <c r="G1913" s="19" t="n">
        <v>7.7</v>
      </c>
      <c r="H1913" s="19" t="n">
        <v>5.71</v>
      </c>
      <c r="I1913" s="19" t="n">
        <f aca="false">ROUND(F1913*G1913,2)</f>
        <v>331.1</v>
      </c>
      <c r="J1913" s="19" t="n">
        <f aca="false">ROUND(F1913*H1913,2)</f>
        <v>245.53</v>
      </c>
      <c r="K1913" s="19" t="n">
        <f aca="false">INDEX(Pricebook!$L$2:$L$1401,MATCH(D1913,Pricebook!$A$2:$A$1401,0))</f>
        <v>9</v>
      </c>
      <c r="L1913" s="19" t="n">
        <f aca="false">ROUND(F1913*K1913,2)</f>
        <v>387</v>
      </c>
      <c r="M1913" s="24" t="n">
        <f aca="false">DATE(YEAR(C1913),MONTH(C1913),1)</f>
        <v>46113</v>
      </c>
    </row>
    <row r="1914" customFormat="false" ht="15" hidden="false" customHeight="false" outlineLevel="0" collapsed="false">
      <c r="A1914" s="21" t="s">
        <v>3295</v>
      </c>
      <c r="B1914" s="21" t="s">
        <v>3256</v>
      </c>
      <c r="C1914" s="23" t="n">
        <v>46142</v>
      </c>
      <c r="D1914" s="21" t="s">
        <v>713</v>
      </c>
      <c r="E1914" s="21" t="s">
        <v>366</v>
      </c>
      <c r="F1914" s="12" t="n">
        <v>2</v>
      </c>
      <c r="G1914" s="19" t="n">
        <v>22.4</v>
      </c>
      <c r="H1914" s="19" t="n">
        <v>15.31</v>
      </c>
      <c r="I1914" s="19" t="n">
        <f aca="false">ROUND(F1914*G1914,2)</f>
        <v>44.8</v>
      </c>
      <c r="J1914" s="19" t="n">
        <f aca="false">ROUND(F1914*H1914,2)</f>
        <v>30.62</v>
      </c>
      <c r="K1914" s="19" t="n">
        <f aca="false">INDEX(Pricebook!$L$2:$L$1401,MATCH(D1914,Pricebook!$A$2:$A$1401,0))</f>
        <v>24.05</v>
      </c>
      <c r="L1914" s="19" t="n">
        <f aca="false">ROUND(F1914*K1914,2)</f>
        <v>48.1</v>
      </c>
      <c r="M1914" s="24" t="n">
        <f aca="false">DATE(YEAR(C1914),MONTH(C1914),1)</f>
        <v>46113</v>
      </c>
    </row>
    <row r="1915" customFormat="false" ht="15" hidden="false" customHeight="false" outlineLevel="0" collapsed="false">
      <c r="A1915" s="21" t="s">
        <v>3295</v>
      </c>
      <c r="B1915" s="21" t="s">
        <v>3256</v>
      </c>
      <c r="C1915" s="23" t="n">
        <v>46142</v>
      </c>
      <c r="D1915" s="21" t="s">
        <v>177</v>
      </c>
      <c r="E1915" s="21" t="s">
        <v>108</v>
      </c>
      <c r="F1915" s="12" t="n">
        <v>1</v>
      </c>
      <c r="G1915" s="19" t="n">
        <v>55.9</v>
      </c>
      <c r="H1915" s="19" t="n">
        <v>40.77</v>
      </c>
      <c r="I1915" s="19" t="n">
        <f aca="false">ROUND(F1915*G1915,2)</f>
        <v>55.9</v>
      </c>
      <c r="J1915" s="19" t="n">
        <f aca="false">ROUND(F1915*H1915,2)</f>
        <v>40.77</v>
      </c>
      <c r="K1915" s="19" t="n">
        <f aca="false">INDEX(Pricebook!$L$2:$L$1401,MATCH(D1915,Pricebook!$A$2:$A$1401,0))</f>
        <v>61.5</v>
      </c>
      <c r="L1915" s="19" t="n">
        <f aca="false">ROUND(F1915*K1915,2)</f>
        <v>61.5</v>
      </c>
      <c r="M1915" s="24" t="n">
        <f aca="false">DATE(YEAR(C1915),MONTH(C1915),1)</f>
        <v>46113</v>
      </c>
    </row>
    <row r="1916" customFormat="false" ht="15" hidden="false" customHeight="false" outlineLevel="0" collapsed="false">
      <c r="A1916" s="21" t="s">
        <v>3295</v>
      </c>
      <c r="B1916" s="21" t="s">
        <v>3256</v>
      </c>
      <c r="C1916" s="23" t="n">
        <v>46142</v>
      </c>
      <c r="D1916" s="21" t="s">
        <v>1430</v>
      </c>
      <c r="E1916" s="21" t="s">
        <v>971</v>
      </c>
      <c r="F1916" s="12" t="n">
        <v>2</v>
      </c>
      <c r="G1916" s="19" t="n">
        <v>29.15</v>
      </c>
      <c r="H1916" s="19" t="n">
        <v>21.37</v>
      </c>
      <c r="I1916" s="19" t="n">
        <f aca="false">ROUND(F1916*G1916,2)</f>
        <v>58.3</v>
      </c>
      <c r="J1916" s="19" t="n">
        <f aca="false">ROUND(F1916*H1916,2)</f>
        <v>42.74</v>
      </c>
      <c r="K1916" s="19" t="n">
        <f aca="false">INDEX(Pricebook!$L$2:$L$1401,MATCH(D1916,Pricebook!$A$2:$A$1401,0))</f>
        <v>33.65</v>
      </c>
      <c r="L1916" s="19" t="n">
        <f aca="false">ROUND(F1916*K1916,2)</f>
        <v>67.3</v>
      </c>
      <c r="M1916" s="24" t="n">
        <f aca="false">DATE(YEAR(C1916),MONTH(C1916),1)</f>
        <v>46113</v>
      </c>
    </row>
    <row r="1917" customFormat="false" ht="15" hidden="false" customHeight="false" outlineLevel="0" collapsed="false">
      <c r="A1917" s="21" t="s">
        <v>3295</v>
      </c>
      <c r="B1917" s="21" t="s">
        <v>3256</v>
      </c>
      <c r="C1917" s="23" t="n">
        <v>46142</v>
      </c>
      <c r="D1917" s="21" t="s">
        <v>378</v>
      </c>
      <c r="E1917" s="21" t="s">
        <v>366</v>
      </c>
      <c r="F1917" s="12" t="n">
        <v>5</v>
      </c>
      <c r="G1917" s="19" t="n">
        <v>10</v>
      </c>
      <c r="H1917" s="19" t="n">
        <v>6.78</v>
      </c>
      <c r="I1917" s="19" t="n">
        <f aca="false">ROUND(F1917*G1917,2)</f>
        <v>50</v>
      </c>
      <c r="J1917" s="19" t="n">
        <f aca="false">ROUND(F1917*H1917,2)</f>
        <v>33.9</v>
      </c>
      <c r="K1917" s="19" t="n">
        <f aca="false">INDEX(Pricebook!$L$2:$L$1401,MATCH(D1917,Pricebook!$A$2:$A$1401,0))</f>
        <v>10.65</v>
      </c>
      <c r="L1917" s="19" t="n">
        <f aca="false">ROUND(F1917*K1917,2)</f>
        <v>53.25</v>
      </c>
      <c r="M1917" s="24" t="n">
        <f aca="false">DATE(YEAR(C1917),MONTH(C1917),1)</f>
        <v>46113</v>
      </c>
    </row>
    <row r="1918" customFormat="false" ht="15" hidden="false" customHeight="false" outlineLevel="0" collapsed="false">
      <c r="A1918" s="21" t="s">
        <v>3295</v>
      </c>
      <c r="B1918" s="21" t="s">
        <v>3256</v>
      </c>
      <c r="C1918" s="23" t="n">
        <v>46142</v>
      </c>
      <c r="D1918" s="21" t="s">
        <v>765</v>
      </c>
      <c r="E1918" s="21" t="s">
        <v>366</v>
      </c>
      <c r="F1918" s="12" t="n">
        <v>6</v>
      </c>
      <c r="G1918" s="19" t="n">
        <v>19.45</v>
      </c>
      <c r="H1918" s="19" t="n">
        <v>14.35</v>
      </c>
      <c r="I1918" s="19" t="n">
        <f aca="false">ROUND(F1918*G1918,2)</f>
        <v>116.7</v>
      </c>
      <c r="J1918" s="19" t="n">
        <f aca="false">ROUND(F1918*H1918,2)</f>
        <v>86.1</v>
      </c>
      <c r="K1918" s="19" t="n">
        <f aca="false">INDEX(Pricebook!$L$2:$L$1401,MATCH(D1918,Pricebook!$A$2:$A$1401,0))</f>
        <v>20.95</v>
      </c>
      <c r="L1918" s="19" t="n">
        <f aca="false">ROUND(F1918*K1918,2)</f>
        <v>125.7</v>
      </c>
      <c r="M1918" s="24" t="n">
        <f aca="false">DATE(YEAR(C1918),MONTH(C1918),1)</f>
        <v>46113</v>
      </c>
    </row>
    <row r="1919" customFormat="false" ht="15" hidden="false" customHeight="false" outlineLevel="0" collapsed="false">
      <c r="A1919" s="21" t="s">
        <v>3295</v>
      </c>
      <c r="B1919" s="21" t="s">
        <v>3256</v>
      </c>
      <c r="C1919" s="23" t="n">
        <v>46142</v>
      </c>
      <c r="D1919" s="21" t="s">
        <v>1298</v>
      </c>
      <c r="E1919" s="21" t="s">
        <v>971</v>
      </c>
      <c r="F1919" s="12" t="n">
        <v>24</v>
      </c>
      <c r="G1919" s="19" t="n">
        <v>1.35</v>
      </c>
      <c r="H1919" s="19" t="n">
        <v>0.98</v>
      </c>
      <c r="I1919" s="19" t="n">
        <f aca="false">ROUND(F1919*G1919,2)</f>
        <v>32.4</v>
      </c>
      <c r="J1919" s="19" t="n">
        <f aca="false">ROUND(F1919*H1919,2)</f>
        <v>23.52</v>
      </c>
      <c r="K1919" s="19" t="n">
        <f aca="false">INDEX(Pricebook!$L$2:$L$1401,MATCH(D1919,Pricebook!$A$2:$A$1401,0))</f>
        <v>1.6</v>
      </c>
      <c r="L1919" s="19" t="n">
        <f aca="false">ROUND(F1919*K1919,2)</f>
        <v>38.4</v>
      </c>
      <c r="M1919" s="24" t="n">
        <f aca="false">DATE(YEAR(C1919),MONTH(C1919),1)</f>
        <v>46113</v>
      </c>
    </row>
    <row r="1920" customFormat="false" ht="15" hidden="false" customHeight="false" outlineLevel="0" collapsed="false">
      <c r="A1920" s="21" t="s">
        <v>3295</v>
      </c>
      <c r="B1920" s="21" t="s">
        <v>3256</v>
      </c>
      <c r="C1920" s="23" t="n">
        <v>46142</v>
      </c>
      <c r="D1920" s="21" t="s">
        <v>923</v>
      </c>
      <c r="E1920" s="21" t="s">
        <v>366</v>
      </c>
      <c r="F1920" s="12" t="n">
        <v>1</v>
      </c>
      <c r="G1920" s="19" t="n">
        <v>278.1</v>
      </c>
      <c r="H1920" s="19" t="n">
        <v>193.07</v>
      </c>
      <c r="I1920" s="19" t="n">
        <f aca="false">ROUND(F1920*G1920,2)</f>
        <v>278.1</v>
      </c>
      <c r="J1920" s="19" t="n">
        <f aca="false">ROUND(F1920*H1920,2)</f>
        <v>193.07</v>
      </c>
      <c r="K1920" s="19" t="n">
        <f aca="false">INDEX(Pricebook!$L$2:$L$1401,MATCH(D1920,Pricebook!$A$2:$A$1401,0))</f>
        <v>302.75</v>
      </c>
      <c r="L1920" s="19" t="n">
        <f aca="false">ROUND(F1920*K1920,2)</f>
        <v>302.75</v>
      </c>
      <c r="M1920" s="24" t="n">
        <f aca="false">DATE(YEAR(C1920),MONTH(C1920),1)</f>
        <v>46113</v>
      </c>
    </row>
    <row r="1921" customFormat="false" ht="15" hidden="false" customHeight="false" outlineLevel="0" collapsed="false">
      <c r="A1921" s="21" t="s">
        <v>3295</v>
      </c>
      <c r="B1921" s="21" t="s">
        <v>3256</v>
      </c>
      <c r="C1921" s="23" t="n">
        <v>46142</v>
      </c>
      <c r="D1921" s="21" t="s">
        <v>753</v>
      </c>
      <c r="E1921" s="21" t="s">
        <v>366</v>
      </c>
      <c r="F1921" s="12" t="n">
        <v>3</v>
      </c>
      <c r="G1921" s="19" t="n">
        <v>88.7</v>
      </c>
      <c r="H1921" s="19" t="n">
        <v>61.08</v>
      </c>
      <c r="I1921" s="19" t="n">
        <f aca="false">ROUND(F1921*G1921,2)</f>
        <v>266.1</v>
      </c>
      <c r="J1921" s="19" t="n">
        <f aca="false">ROUND(F1921*H1921,2)</f>
        <v>183.24</v>
      </c>
      <c r="K1921" s="19" t="n">
        <f aca="false">INDEX(Pricebook!$L$2:$L$1401,MATCH(D1921,Pricebook!$A$2:$A$1401,0))</f>
        <v>95.8</v>
      </c>
      <c r="L1921" s="19" t="n">
        <f aca="false">ROUND(F1921*K1921,2)</f>
        <v>287.4</v>
      </c>
      <c r="M1921" s="24" t="n">
        <f aca="false">DATE(YEAR(C1921),MONTH(C1921),1)</f>
        <v>46113</v>
      </c>
    </row>
    <row r="1922" customFormat="false" ht="15" hidden="false" customHeight="false" outlineLevel="0" collapsed="false">
      <c r="A1922" s="21" t="s">
        <v>3295</v>
      </c>
      <c r="B1922" s="21" t="s">
        <v>3256</v>
      </c>
      <c r="C1922" s="23" t="n">
        <v>46142</v>
      </c>
      <c r="D1922" s="21" t="s">
        <v>298</v>
      </c>
      <c r="E1922" s="21" t="s">
        <v>108</v>
      </c>
      <c r="F1922" s="12" t="n">
        <v>1</v>
      </c>
      <c r="G1922" s="19" t="n">
        <v>82.5</v>
      </c>
      <c r="H1922" s="19" t="n">
        <v>68.06</v>
      </c>
      <c r="I1922" s="19" t="n">
        <f aca="false">ROUND(F1922*G1922,2)</f>
        <v>82.5</v>
      </c>
      <c r="J1922" s="19" t="n">
        <f aca="false">ROUND(F1922*H1922,2)</f>
        <v>68.06</v>
      </c>
      <c r="K1922" s="19" t="n">
        <f aca="false">INDEX(Pricebook!$L$2:$L$1401,MATCH(D1922,Pricebook!$A$2:$A$1401,0))</f>
        <v>89.85</v>
      </c>
      <c r="L1922" s="19" t="n">
        <f aca="false">ROUND(F1922*K1922,2)</f>
        <v>89.85</v>
      </c>
      <c r="M1922" s="24" t="n">
        <f aca="false">DATE(YEAR(C1922),MONTH(C1922),1)</f>
        <v>46113</v>
      </c>
    </row>
    <row r="1923" customFormat="false" ht="15" hidden="false" customHeight="false" outlineLevel="0" collapsed="false">
      <c r="A1923" s="21" t="s">
        <v>3295</v>
      </c>
      <c r="B1923" s="21" t="s">
        <v>3256</v>
      </c>
      <c r="C1923" s="23" t="n">
        <v>46142</v>
      </c>
      <c r="D1923" s="21" t="s">
        <v>1000</v>
      </c>
      <c r="E1923" s="21" t="s">
        <v>971</v>
      </c>
      <c r="F1923" s="12" t="n">
        <v>43</v>
      </c>
      <c r="G1923" s="19" t="n">
        <v>2.55</v>
      </c>
      <c r="H1923" s="19" t="n">
        <v>2.07</v>
      </c>
      <c r="I1923" s="19" t="n">
        <f aca="false">ROUND(F1923*G1923,2)</f>
        <v>109.65</v>
      </c>
      <c r="J1923" s="19" t="n">
        <f aca="false">ROUND(F1923*H1923,2)</f>
        <v>89.01</v>
      </c>
      <c r="K1923" s="19" t="n">
        <f aca="false">INDEX(Pricebook!$L$2:$L$1401,MATCH(D1923,Pricebook!$A$2:$A$1401,0))</f>
        <v>2.85</v>
      </c>
      <c r="L1923" s="19" t="n">
        <f aca="false">ROUND(F1923*K1923,2)</f>
        <v>122.55</v>
      </c>
      <c r="M1923" s="24" t="n">
        <f aca="false">DATE(YEAR(C1923),MONTH(C1923),1)</f>
        <v>46113</v>
      </c>
    </row>
    <row r="1924" customFormat="false" ht="15" hidden="false" customHeight="false" outlineLevel="0" collapsed="false">
      <c r="A1924" s="21" t="s">
        <v>3296</v>
      </c>
      <c r="B1924" s="21" t="s">
        <v>3275</v>
      </c>
      <c r="C1924" s="23" t="n">
        <v>46142</v>
      </c>
      <c r="D1924" s="21" t="s">
        <v>304</v>
      </c>
      <c r="E1924" s="21" t="s">
        <v>108</v>
      </c>
      <c r="F1924" s="12" t="n">
        <v>1</v>
      </c>
      <c r="G1924" s="19" t="n">
        <v>37.8</v>
      </c>
      <c r="H1924" s="19" t="n">
        <v>29.14</v>
      </c>
      <c r="I1924" s="19" t="n">
        <f aca="false">ROUND(F1924*G1924,2)</f>
        <v>37.8</v>
      </c>
      <c r="J1924" s="19" t="n">
        <f aca="false">ROUND(F1924*H1924,2)</f>
        <v>29.14</v>
      </c>
      <c r="K1924" s="19" t="n">
        <f aca="false">INDEX(Pricebook!$L$2:$L$1401,MATCH(D1924,Pricebook!$A$2:$A$1401,0))</f>
        <v>41.05</v>
      </c>
      <c r="L1924" s="19" t="n">
        <f aca="false">ROUND(F1924*K1924,2)</f>
        <v>41.05</v>
      </c>
      <c r="M1924" s="24" t="n">
        <f aca="false">DATE(YEAR(C1924),MONTH(C1924),1)</f>
        <v>46113</v>
      </c>
    </row>
    <row r="1925" customFormat="false" ht="15" hidden="false" customHeight="false" outlineLevel="0" collapsed="false">
      <c r="A1925" s="21" t="s">
        <v>3296</v>
      </c>
      <c r="B1925" s="21" t="s">
        <v>3275</v>
      </c>
      <c r="C1925" s="23" t="n">
        <v>46142</v>
      </c>
      <c r="D1925" s="21" t="s">
        <v>589</v>
      </c>
      <c r="E1925" s="21" t="s">
        <v>366</v>
      </c>
      <c r="F1925" s="12" t="n">
        <v>3</v>
      </c>
      <c r="G1925" s="19" t="n">
        <v>24.05</v>
      </c>
      <c r="H1925" s="19" t="n">
        <v>16.56</v>
      </c>
      <c r="I1925" s="19" t="n">
        <f aca="false">ROUND(F1925*G1925,2)</f>
        <v>72.15</v>
      </c>
      <c r="J1925" s="19" t="n">
        <f aca="false">ROUND(F1925*H1925,2)</f>
        <v>49.68</v>
      </c>
      <c r="K1925" s="19" t="n">
        <f aca="false">INDEX(Pricebook!$L$2:$L$1401,MATCH(D1925,Pricebook!$A$2:$A$1401,0))</f>
        <v>26</v>
      </c>
      <c r="L1925" s="19" t="n">
        <f aca="false">ROUND(F1925*K1925,2)</f>
        <v>78</v>
      </c>
      <c r="M1925" s="24" t="n">
        <f aca="false">DATE(YEAR(C1925),MONTH(C1925),1)</f>
        <v>46113</v>
      </c>
    </row>
    <row r="1926" customFormat="false" ht="15" hidden="false" customHeight="false" outlineLevel="0" collapsed="false">
      <c r="A1926" s="21" t="s">
        <v>3296</v>
      </c>
      <c r="B1926" s="21" t="s">
        <v>3275</v>
      </c>
      <c r="C1926" s="23" t="n">
        <v>46142</v>
      </c>
      <c r="D1926" s="21" t="s">
        <v>1088</v>
      </c>
      <c r="E1926" s="21" t="s">
        <v>971</v>
      </c>
      <c r="F1926" s="12" t="n">
        <v>3</v>
      </c>
      <c r="G1926" s="19" t="n">
        <v>72.65</v>
      </c>
      <c r="H1926" s="19" t="n">
        <v>54.01</v>
      </c>
      <c r="I1926" s="19" t="n">
        <f aca="false">ROUND(F1926*G1926,2)</f>
        <v>217.95</v>
      </c>
      <c r="J1926" s="19" t="n">
        <f aca="false">ROUND(F1926*H1926,2)</f>
        <v>162.03</v>
      </c>
      <c r="K1926" s="19" t="n">
        <f aca="false">INDEX(Pricebook!$L$2:$L$1401,MATCH(D1926,Pricebook!$A$2:$A$1401,0))</f>
        <v>79.95</v>
      </c>
      <c r="L1926" s="19" t="n">
        <f aca="false">ROUND(F1926*K1926,2)</f>
        <v>239.85</v>
      </c>
      <c r="M1926" s="24" t="n">
        <f aca="false">DATE(YEAR(C1926),MONTH(C1926),1)</f>
        <v>46113</v>
      </c>
    </row>
    <row r="1927" customFormat="false" ht="15" hidden="false" customHeight="false" outlineLevel="0" collapsed="false">
      <c r="A1927" s="21" t="s">
        <v>3296</v>
      </c>
      <c r="B1927" s="21" t="s">
        <v>3275</v>
      </c>
      <c r="C1927" s="23" t="n">
        <v>46142</v>
      </c>
      <c r="D1927" s="21" t="s">
        <v>1194</v>
      </c>
      <c r="E1927" s="21" t="s">
        <v>971</v>
      </c>
      <c r="F1927" s="12" t="n">
        <v>31</v>
      </c>
      <c r="G1927" s="19" t="n">
        <v>24.65</v>
      </c>
      <c r="H1927" s="19" t="n">
        <v>18.07</v>
      </c>
      <c r="I1927" s="19" t="n">
        <f aca="false">ROUND(F1927*G1927,2)</f>
        <v>764.15</v>
      </c>
      <c r="J1927" s="19" t="n">
        <f aca="false">ROUND(F1927*H1927,2)</f>
        <v>560.17</v>
      </c>
      <c r="K1927" s="19" t="n">
        <f aca="false">INDEX(Pricebook!$L$2:$L$1401,MATCH(D1927,Pricebook!$A$2:$A$1401,0))</f>
        <v>28.5</v>
      </c>
      <c r="L1927" s="19" t="n">
        <f aca="false">ROUND(F1927*K1927,2)</f>
        <v>883.5</v>
      </c>
      <c r="M1927" s="24" t="n">
        <f aca="false">DATE(YEAR(C1927),MONTH(C1927),1)</f>
        <v>46113</v>
      </c>
    </row>
    <row r="1928" customFormat="false" ht="15" hidden="false" customHeight="false" outlineLevel="0" collapsed="false">
      <c r="A1928" s="21" t="s">
        <v>3296</v>
      </c>
      <c r="B1928" s="21" t="s">
        <v>3275</v>
      </c>
      <c r="C1928" s="23" t="n">
        <v>46142</v>
      </c>
      <c r="D1928" s="21" t="s">
        <v>2874</v>
      </c>
      <c r="E1928" s="21" t="s">
        <v>2748</v>
      </c>
      <c r="F1928" s="12" t="n">
        <v>4</v>
      </c>
      <c r="G1928" s="19" t="n">
        <v>23</v>
      </c>
      <c r="H1928" s="19" t="n">
        <v>12.87</v>
      </c>
      <c r="I1928" s="19" t="n">
        <f aca="false">ROUND(F1928*G1928,2)</f>
        <v>92</v>
      </c>
      <c r="J1928" s="19" t="n">
        <f aca="false">ROUND(F1928*H1928,2)</f>
        <v>51.48</v>
      </c>
      <c r="K1928" s="19" t="n">
        <f aca="false">INDEX(Pricebook!$L$2:$L$1401,MATCH(D1928,Pricebook!$A$2:$A$1401,0))</f>
        <v>24.85</v>
      </c>
      <c r="L1928" s="19" t="n">
        <f aca="false">ROUND(F1928*K1928,2)</f>
        <v>99.4</v>
      </c>
      <c r="M1928" s="24" t="n">
        <f aca="false">DATE(YEAR(C1928),MONTH(C1928),1)</f>
        <v>46113</v>
      </c>
    </row>
    <row r="1929" customFormat="false" ht="15" hidden="false" customHeight="false" outlineLevel="0" collapsed="false">
      <c r="A1929" s="21" t="s">
        <v>3296</v>
      </c>
      <c r="B1929" s="21" t="s">
        <v>3275</v>
      </c>
      <c r="C1929" s="23" t="n">
        <v>46142</v>
      </c>
      <c r="D1929" s="21" t="s">
        <v>310</v>
      </c>
      <c r="E1929" s="21" t="s">
        <v>108</v>
      </c>
      <c r="F1929" s="12" t="n">
        <v>1</v>
      </c>
      <c r="G1929" s="19" t="n">
        <v>59.5</v>
      </c>
      <c r="H1929" s="19" t="n">
        <v>45.25</v>
      </c>
      <c r="I1929" s="19" t="n">
        <f aca="false">ROUND(F1929*G1929,2)</f>
        <v>59.5</v>
      </c>
      <c r="J1929" s="19" t="n">
        <f aca="false">ROUND(F1929*H1929,2)</f>
        <v>45.25</v>
      </c>
      <c r="K1929" s="19" t="n">
        <f aca="false">INDEX(Pricebook!$L$2:$L$1401,MATCH(D1929,Pricebook!$A$2:$A$1401,0))</f>
        <v>64.6</v>
      </c>
      <c r="L1929" s="19" t="n">
        <f aca="false">ROUND(F1929*K1929,2)</f>
        <v>64.6</v>
      </c>
      <c r="M1929" s="24" t="n">
        <f aca="false">DATE(YEAR(C1929),MONTH(C1929),1)</f>
        <v>46113</v>
      </c>
    </row>
    <row r="1930" customFormat="false" ht="15" hidden="false" customHeight="false" outlineLevel="0" collapsed="false">
      <c r="A1930" s="21" t="s">
        <v>3296</v>
      </c>
      <c r="B1930" s="21" t="s">
        <v>3275</v>
      </c>
      <c r="C1930" s="23" t="n">
        <v>46142</v>
      </c>
      <c r="D1930" s="21" t="s">
        <v>1080</v>
      </c>
      <c r="E1930" s="21" t="s">
        <v>971</v>
      </c>
      <c r="F1930" s="12" t="n">
        <v>1</v>
      </c>
      <c r="G1930" s="19" t="n">
        <v>235.75</v>
      </c>
      <c r="H1930" s="19" t="n">
        <v>173.71</v>
      </c>
      <c r="I1930" s="19" t="n">
        <f aca="false">ROUND(F1930*G1930,2)</f>
        <v>235.75</v>
      </c>
      <c r="J1930" s="19" t="n">
        <f aca="false">ROUND(F1930*H1930,2)</f>
        <v>173.71</v>
      </c>
      <c r="K1930" s="19" t="n">
        <f aca="false">INDEX(Pricebook!$L$2:$L$1401,MATCH(D1930,Pricebook!$A$2:$A$1401,0))</f>
        <v>273.6</v>
      </c>
      <c r="L1930" s="19" t="n">
        <f aca="false">ROUND(F1930*K1930,2)</f>
        <v>273.6</v>
      </c>
      <c r="M1930" s="24" t="n">
        <f aca="false">DATE(YEAR(C1930),MONTH(C1930),1)</f>
        <v>46113</v>
      </c>
    </row>
    <row r="1931" customFormat="false" ht="15" hidden="false" customHeight="false" outlineLevel="0" collapsed="false">
      <c r="A1931" s="21" t="s">
        <v>3296</v>
      </c>
      <c r="B1931" s="21" t="s">
        <v>3275</v>
      </c>
      <c r="C1931" s="23" t="n">
        <v>46142</v>
      </c>
      <c r="D1931" s="21" t="s">
        <v>205</v>
      </c>
      <c r="E1931" s="21" t="s">
        <v>108</v>
      </c>
      <c r="F1931" s="12" t="n">
        <v>1</v>
      </c>
      <c r="G1931" s="19" t="n">
        <v>73.3</v>
      </c>
      <c r="H1931" s="19" t="n">
        <v>53.05</v>
      </c>
      <c r="I1931" s="19" t="n">
        <f aca="false">ROUND(F1931*G1931,2)</f>
        <v>73.3</v>
      </c>
      <c r="J1931" s="19" t="n">
        <f aca="false">ROUND(F1931*H1931,2)</f>
        <v>53.05</v>
      </c>
      <c r="K1931" s="19" t="n">
        <f aca="false">INDEX(Pricebook!$L$2:$L$1401,MATCH(D1931,Pricebook!$A$2:$A$1401,0))</f>
        <v>80.05</v>
      </c>
      <c r="L1931" s="19" t="n">
        <f aca="false">ROUND(F1931*K1931,2)</f>
        <v>80.05</v>
      </c>
      <c r="M1931" s="24" t="n">
        <f aca="false">DATE(YEAR(C1931),MONTH(C1931),1)</f>
        <v>46113</v>
      </c>
    </row>
    <row r="1932" customFormat="false" ht="15" hidden="false" customHeight="false" outlineLevel="0" collapsed="false">
      <c r="A1932" s="21" t="s">
        <v>3296</v>
      </c>
      <c r="B1932" s="21" t="s">
        <v>3275</v>
      </c>
      <c r="C1932" s="23" t="n">
        <v>46142</v>
      </c>
      <c r="D1932" s="21" t="s">
        <v>264</v>
      </c>
      <c r="E1932" s="21" t="s">
        <v>108</v>
      </c>
      <c r="F1932" s="12" t="n">
        <v>1</v>
      </c>
      <c r="G1932" s="19" t="n">
        <v>184</v>
      </c>
      <c r="H1932" s="19" t="n">
        <v>143.66</v>
      </c>
      <c r="I1932" s="19" t="n">
        <f aca="false">ROUND(F1932*G1932,2)</f>
        <v>184</v>
      </c>
      <c r="J1932" s="19" t="n">
        <f aca="false">ROUND(F1932*H1932,2)</f>
        <v>143.66</v>
      </c>
      <c r="K1932" s="19" t="n">
        <f aca="false">INDEX(Pricebook!$L$2:$L$1401,MATCH(D1932,Pricebook!$A$2:$A$1401,0))</f>
        <v>202.25</v>
      </c>
      <c r="L1932" s="19" t="n">
        <f aca="false">ROUND(F1932*K1932,2)</f>
        <v>202.25</v>
      </c>
      <c r="M1932" s="24" t="n">
        <f aca="false">DATE(YEAR(C1932),MONTH(C1932),1)</f>
        <v>46113</v>
      </c>
    </row>
    <row r="1933" customFormat="false" ht="15" hidden="false" customHeight="false" outlineLevel="0" collapsed="false">
      <c r="A1933" s="21" t="s">
        <v>3296</v>
      </c>
      <c r="B1933" s="21" t="s">
        <v>3275</v>
      </c>
      <c r="C1933" s="23" t="n">
        <v>46142</v>
      </c>
      <c r="D1933" s="21" t="s">
        <v>982</v>
      </c>
      <c r="E1933" s="21" t="s">
        <v>971</v>
      </c>
      <c r="F1933" s="12" t="n">
        <v>1</v>
      </c>
      <c r="G1933" s="19" t="n">
        <v>40.1</v>
      </c>
      <c r="H1933" s="19" t="n">
        <v>29.53</v>
      </c>
      <c r="I1933" s="19" t="n">
        <f aca="false">ROUND(F1933*G1933,2)</f>
        <v>40.1</v>
      </c>
      <c r="J1933" s="19" t="n">
        <f aca="false">ROUND(F1933*H1933,2)</f>
        <v>29.53</v>
      </c>
      <c r="K1933" s="19" t="n">
        <f aca="false">INDEX(Pricebook!$L$2:$L$1401,MATCH(D1933,Pricebook!$A$2:$A$1401,0))</f>
        <v>46.55</v>
      </c>
      <c r="L1933" s="19" t="n">
        <f aca="false">ROUND(F1933*K1933,2)</f>
        <v>46.55</v>
      </c>
      <c r="M1933" s="24" t="n">
        <f aca="false">DATE(YEAR(C1933),MONTH(C1933),1)</f>
        <v>46113</v>
      </c>
    </row>
    <row r="1934" customFormat="false" ht="15" hidden="false" customHeight="false" outlineLevel="0" collapsed="false">
      <c r="A1934" s="21" t="s">
        <v>3296</v>
      </c>
      <c r="B1934" s="21" t="s">
        <v>3275</v>
      </c>
      <c r="C1934" s="23" t="n">
        <v>46142</v>
      </c>
      <c r="D1934" s="21" t="s">
        <v>2938</v>
      </c>
      <c r="E1934" s="21" t="s">
        <v>2748</v>
      </c>
      <c r="F1934" s="12" t="n">
        <v>7</v>
      </c>
      <c r="G1934" s="19" t="n">
        <v>5.9</v>
      </c>
      <c r="H1934" s="19" t="n">
        <v>3.32</v>
      </c>
      <c r="I1934" s="19" t="n">
        <f aca="false">ROUND(F1934*G1934,2)</f>
        <v>41.3</v>
      </c>
      <c r="J1934" s="19" t="n">
        <f aca="false">ROUND(F1934*H1934,2)</f>
        <v>23.24</v>
      </c>
      <c r="K1934" s="19" t="n">
        <f aca="false">INDEX(Pricebook!$L$2:$L$1401,MATCH(D1934,Pricebook!$A$2:$A$1401,0))</f>
        <v>6.4</v>
      </c>
      <c r="L1934" s="19" t="n">
        <f aca="false">ROUND(F1934*K1934,2)</f>
        <v>44.8</v>
      </c>
      <c r="M1934" s="24" t="n">
        <f aca="false">DATE(YEAR(C1934),MONTH(C1934),1)</f>
        <v>46113</v>
      </c>
    </row>
    <row r="1935" customFormat="false" ht="15" hidden="false" customHeight="false" outlineLevel="0" collapsed="false">
      <c r="A1935" s="21" t="s">
        <v>3296</v>
      </c>
      <c r="B1935" s="21" t="s">
        <v>3275</v>
      </c>
      <c r="C1935" s="23" t="n">
        <v>46142</v>
      </c>
      <c r="D1935" s="21" t="s">
        <v>2918</v>
      </c>
      <c r="E1935" s="21" t="s">
        <v>2748</v>
      </c>
      <c r="F1935" s="12" t="n">
        <v>3</v>
      </c>
      <c r="G1935" s="19" t="n">
        <v>68.75</v>
      </c>
      <c r="H1935" s="19" t="n">
        <v>38.94</v>
      </c>
      <c r="I1935" s="19" t="n">
        <f aca="false">ROUND(F1935*G1935,2)</f>
        <v>206.25</v>
      </c>
      <c r="J1935" s="19" t="n">
        <f aca="false">ROUND(F1935*H1935,2)</f>
        <v>116.82</v>
      </c>
      <c r="K1935" s="19" t="n">
        <f aca="false">INDEX(Pricebook!$L$2:$L$1401,MATCH(D1935,Pricebook!$A$2:$A$1401,0))</f>
        <v>75.15</v>
      </c>
      <c r="L1935" s="19" t="n">
        <f aca="false">ROUND(F1935*K1935,2)</f>
        <v>225.45</v>
      </c>
      <c r="M1935" s="24" t="n">
        <f aca="false">DATE(YEAR(C1935),MONTH(C1935),1)</f>
        <v>46113</v>
      </c>
    </row>
    <row r="1936" customFormat="false" ht="15" hidden="false" customHeight="false" outlineLevel="0" collapsed="false">
      <c r="A1936" s="21" t="s">
        <v>3296</v>
      </c>
      <c r="B1936" s="21" t="s">
        <v>3275</v>
      </c>
      <c r="C1936" s="23" t="n">
        <v>46142</v>
      </c>
      <c r="D1936" s="21" t="s">
        <v>503</v>
      </c>
      <c r="E1936" s="21" t="s">
        <v>366</v>
      </c>
      <c r="F1936" s="12" t="n">
        <v>2</v>
      </c>
      <c r="G1936" s="19" t="n">
        <v>11.2</v>
      </c>
      <c r="H1936" s="19" t="n">
        <v>7.68</v>
      </c>
      <c r="I1936" s="19" t="n">
        <f aca="false">ROUND(F1936*G1936,2)</f>
        <v>22.4</v>
      </c>
      <c r="J1936" s="19" t="n">
        <f aca="false">ROUND(F1936*H1936,2)</f>
        <v>15.36</v>
      </c>
      <c r="K1936" s="19" t="n">
        <f aca="false">INDEX(Pricebook!$L$2:$L$1401,MATCH(D1936,Pricebook!$A$2:$A$1401,0))</f>
        <v>12.05</v>
      </c>
      <c r="L1936" s="19" t="n">
        <f aca="false">ROUND(F1936*K1936,2)</f>
        <v>24.1</v>
      </c>
      <c r="M1936" s="24" t="n">
        <f aca="false">DATE(YEAR(C1936),MONTH(C1936),1)</f>
        <v>46113</v>
      </c>
    </row>
    <row r="1937" customFormat="false" ht="15" hidden="false" customHeight="false" outlineLevel="0" collapsed="false">
      <c r="A1937" s="21" t="s">
        <v>3296</v>
      </c>
      <c r="B1937" s="21" t="s">
        <v>3275</v>
      </c>
      <c r="C1937" s="23" t="n">
        <v>46142</v>
      </c>
      <c r="D1937" s="21" t="s">
        <v>1166</v>
      </c>
      <c r="E1937" s="21" t="s">
        <v>971</v>
      </c>
      <c r="F1937" s="12" t="n">
        <v>8</v>
      </c>
      <c r="G1937" s="19" t="n">
        <v>2</v>
      </c>
      <c r="H1937" s="19" t="n">
        <v>1.49</v>
      </c>
      <c r="I1937" s="19" t="n">
        <f aca="false">ROUND(F1937*G1937,2)</f>
        <v>16</v>
      </c>
      <c r="J1937" s="19" t="n">
        <f aca="false">ROUND(F1937*H1937,2)</f>
        <v>11.92</v>
      </c>
      <c r="K1937" s="19" t="n">
        <f aca="false">INDEX(Pricebook!$L$2:$L$1401,MATCH(D1937,Pricebook!$A$2:$A$1401,0))</f>
        <v>2.35</v>
      </c>
      <c r="L1937" s="19" t="n">
        <f aca="false">ROUND(F1937*K1937,2)</f>
        <v>18.8</v>
      </c>
      <c r="M1937" s="24" t="n">
        <f aca="false">DATE(YEAR(C1937),MONTH(C1937),1)</f>
        <v>46113</v>
      </c>
    </row>
    <row r="1938" customFormat="false" ht="15" hidden="false" customHeight="false" outlineLevel="0" collapsed="false">
      <c r="A1938" s="21" t="s">
        <v>3296</v>
      </c>
      <c r="B1938" s="21" t="s">
        <v>3275</v>
      </c>
      <c r="C1938" s="23" t="n">
        <v>46142</v>
      </c>
      <c r="D1938" s="21" t="s">
        <v>749</v>
      </c>
      <c r="E1938" s="21" t="s">
        <v>366</v>
      </c>
      <c r="F1938" s="12" t="n">
        <v>1</v>
      </c>
      <c r="G1938" s="19" t="n">
        <v>197.5</v>
      </c>
      <c r="H1938" s="19" t="n">
        <v>135.2</v>
      </c>
      <c r="I1938" s="19" t="n">
        <f aca="false">ROUND(F1938*G1938,2)</f>
        <v>197.5</v>
      </c>
      <c r="J1938" s="19" t="n">
        <f aca="false">ROUND(F1938*H1938,2)</f>
        <v>135.2</v>
      </c>
      <c r="K1938" s="19" t="n">
        <f aca="false">INDEX(Pricebook!$L$2:$L$1401,MATCH(D1938,Pricebook!$A$2:$A$1401,0))</f>
        <v>212.05</v>
      </c>
      <c r="L1938" s="19" t="n">
        <f aca="false">ROUND(F1938*K1938,2)</f>
        <v>212.05</v>
      </c>
      <c r="M1938" s="24" t="n">
        <f aca="false">DATE(YEAR(C1938),MONTH(C1938),1)</f>
        <v>46113</v>
      </c>
    </row>
    <row r="1939" customFormat="false" ht="15" hidden="false" customHeight="false" outlineLevel="0" collapsed="false">
      <c r="A1939" s="21" t="s">
        <v>3296</v>
      </c>
      <c r="B1939" s="21" t="s">
        <v>3275</v>
      </c>
      <c r="C1939" s="23" t="n">
        <v>46142</v>
      </c>
      <c r="D1939" s="21" t="s">
        <v>825</v>
      </c>
      <c r="E1939" s="21" t="s">
        <v>366</v>
      </c>
      <c r="F1939" s="12" t="n">
        <v>1</v>
      </c>
      <c r="G1939" s="19" t="n">
        <v>11.2</v>
      </c>
      <c r="H1939" s="19" t="n">
        <v>8.08</v>
      </c>
      <c r="I1939" s="19" t="n">
        <f aca="false">ROUND(F1939*G1939,2)</f>
        <v>11.2</v>
      </c>
      <c r="J1939" s="19" t="n">
        <f aca="false">ROUND(F1939*H1939,2)</f>
        <v>8.08</v>
      </c>
      <c r="K1939" s="19" t="n">
        <f aca="false">INDEX(Pricebook!$L$2:$L$1401,MATCH(D1939,Pricebook!$A$2:$A$1401,0))</f>
        <v>12.15</v>
      </c>
      <c r="L1939" s="19" t="n">
        <f aca="false">ROUND(F1939*K1939,2)</f>
        <v>12.15</v>
      </c>
      <c r="M1939" s="24" t="n">
        <f aca="false">DATE(YEAR(C1939),MONTH(C1939),1)</f>
        <v>46113</v>
      </c>
    </row>
    <row r="1940" customFormat="false" ht="15" hidden="false" customHeight="false" outlineLevel="0" collapsed="false">
      <c r="A1940" s="21" t="s">
        <v>3297</v>
      </c>
      <c r="B1940" s="21" t="s">
        <v>3225</v>
      </c>
      <c r="C1940" s="23" t="n">
        <v>46142</v>
      </c>
      <c r="D1940" s="21" t="s">
        <v>2477</v>
      </c>
      <c r="E1940" s="21" t="s">
        <v>2466</v>
      </c>
      <c r="F1940" s="12" t="n">
        <v>2</v>
      </c>
      <c r="G1940" s="19" t="n">
        <v>187.85</v>
      </c>
      <c r="H1940" s="19" t="n">
        <v>114.18</v>
      </c>
      <c r="I1940" s="19" t="n">
        <f aca="false">ROUND(F1940*G1940,2)</f>
        <v>375.7</v>
      </c>
      <c r="J1940" s="19" t="n">
        <f aca="false">ROUND(F1940*H1940,2)</f>
        <v>228.36</v>
      </c>
      <c r="K1940" s="19" t="n">
        <f aca="false">INDEX(Pricebook!$L$2:$L$1401,MATCH(D1940,Pricebook!$A$2:$A$1401,0))</f>
        <v>195.1</v>
      </c>
      <c r="L1940" s="19" t="n">
        <f aca="false">ROUND(F1940*K1940,2)</f>
        <v>390.2</v>
      </c>
      <c r="M1940" s="24" t="n">
        <f aca="false">DATE(YEAR(C1940),MONTH(C1940),1)</f>
        <v>46113</v>
      </c>
    </row>
    <row r="1941" customFormat="false" ht="15" hidden="false" customHeight="false" outlineLevel="0" collapsed="false">
      <c r="A1941" s="21" t="s">
        <v>3297</v>
      </c>
      <c r="B1941" s="21" t="s">
        <v>3225</v>
      </c>
      <c r="C1941" s="23" t="n">
        <v>46142</v>
      </c>
      <c r="D1941" s="21" t="s">
        <v>2531</v>
      </c>
      <c r="E1941" s="21" t="s">
        <v>2466</v>
      </c>
      <c r="F1941" s="12" t="n">
        <v>3</v>
      </c>
      <c r="G1941" s="19" t="n">
        <v>31.5</v>
      </c>
      <c r="H1941" s="19" t="n">
        <v>18.99</v>
      </c>
      <c r="I1941" s="19" t="n">
        <f aca="false">ROUND(F1941*G1941,2)</f>
        <v>94.5</v>
      </c>
      <c r="J1941" s="19" t="n">
        <f aca="false">ROUND(F1941*H1941,2)</f>
        <v>56.97</v>
      </c>
      <c r="K1941" s="19" t="n">
        <f aca="false">INDEX(Pricebook!$L$2:$L$1401,MATCH(D1941,Pricebook!$A$2:$A$1401,0))</f>
        <v>32.45</v>
      </c>
      <c r="L1941" s="19" t="n">
        <f aca="false">ROUND(F1941*K1941,2)</f>
        <v>97.35</v>
      </c>
      <c r="M1941" s="24" t="n">
        <f aca="false">DATE(YEAR(C1941),MONTH(C1941),1)</f>
        <v>46113</v>
      </c>
    </row>
    <row r="1942" customFormat="false" ht="15" hidden="false" customHeight="false" outlineLevel="0" collapsed="false">
      <c r="A1942" s="21" t="s">
        <v>3297</v>
      </c>
      <c r="B1942" s="21" t="s">
        <v>3225</v>
      </c>
      <c r="C1942" s="23" t="n">
        <v>46142</v>
      </c>
      <c r="D1942" s="21" t="s">
        <v>795</v>
      </c>
      <c r="E1942" s="21" t="s">
        <v>366</v>
      </c>
      <c r="F1942" s="12" t="n">
        <v>2</v>
      </c>
      <c r="G1942" s="19" t="n">
        <v>47.8</v>
      </c>
      <c r="H1942" s="19" t="n">
        <v>32.49</v>
      </c>
      <c r="I1942" s="19" t="n">
        <f aca="false">ROUND(F1942*G1942,2)</f>
        <v>95.6</v>
      </c>
      <c r="J1942" s="19" t="n">
        <f aca="false">ROUND(F1942*H1942,2)</f>
        <v>64.98</v>
      </c>
      <c r="K1942" s="19" t="n">
        <f aca="false">INDEX(Pricebook!$L$2:$L$1401,MATCH(D1942,Pricebook!$A$2:$A$1401,0))</f>
        <v>51</v>
      </c>
      <c r="L1942" s="19" t="n">
        <f aca="false">ROUND(F1942*K1942,2)</f>
        <v>102</v>
      </c>
      <c r="M1942" s="24" t="n">
        <f aca="false">DATE(YEAR(C1942),MONTH(C1942),1)</f>
        <v>46113</v>
      </c>
    </row>
    <row r="1943" customFormat="false" ht="15" hidden="false" customHeight="false" outlineLevel="0" collapsed="false">
      <c r="A1943" s="21" t="s">
        <v>3297</v>
      </c>
      <c r="B1943" s="21" t="s">
        <v>3225</v>
      </c>
      <c r="C1943" s="23" t="n">
        <v>46142</v>
      </c>
      <c r="D1943" s="21" t="s">
        <v>1344</v>
      </c>
      <c r="E1943" s="21" t="s">
        <v>971</v>
      </c>
      <c r="F1943" s="12" t="n">
        <v>8</v>
      </c>
      <c r="G1943" s="19" t="n">
        <v>23</v>
      </c>
      <c r="H1943" s="19" t="n">
        <v>16.98</v>
      </c>
      <c r="I1943" s="19" t="n">
        <f aca="false">ROUND(F1943*G1943,2)</f>
        <v>184</v>
      </c>
      <c r="J1943" s="19" t="n">
        <f aca="false">ROUND(F1943*H1943,2)</f>
        <v>135.84</v>
      </c>
      <c r="K1943" s="19" t="n">
        <f aca="false">INDEX(Pricebook!$L$2:$L$1401,MATCH(D1943,Pricebook!$A$2:$A$1401,0))</f>
        <v>26.75</v>
      </c>
      <c r="L1943" s="19" t="n">
        <f aca="false">ROUND(F1943*K1943,2)</f>
        <v>214</v>
      </c>
      <c r="M1943" s="24" t="n">
        <f aca="false">DATE(YEAR(C1943),MONTH(C1943),1)</f>
        <v>46113</v>
      </c>
    </row>
    <row r="1944" customFormat="false" ht="15" hidden="false" customHeight="false" outlineLevel="0" collapsed="false">
      <c r="A1944" s="21" t="s">
        <v>3297</v>
      </c>
      <c r="B1944" s="21" t="s">
        <v>3225</v>
      </c>
      <c r="C1944" s="23" t="n">
        <v>46142</v>
      </c>
      <c r="D1944" s="21" t="s">
        <v>1118</v>
      </c>
      <c r="E1944" s="21" t="s">
        <v>971</v>
      </c>
      <c r="F1944" s="12" t="n">
        <v>30</v>
      </c>
      <c r="G1944" s="19" t="n">
        <v>2.1</v>
      </c>
      <c r="H1944" s="19" t="n">
        <v>1.53</v>
      </c>
      <c r="I1944" s="19" t="n">
        <f aca="false">ROUND(F1944*G1944,2)</f>
        <v>63</v>
      </c>
      <c r="J1944" s="19" t="n">
        <f aca="false">ROUND(F1944*H1944,2)</f>
        <v>45.9</v>
      </c>
      <c r="K1944" s="19" t="n">
        <f aca="false">INDEX(Pricebook!$L$2:$L$1401,MATCH(D1944,Pricebook!$A$2:$A$1401,0))</f>
        <v>2.1</v>
      </c>
      <c r="L1944" s="19" t="n">
        <f aca="false">ROUND(F1944*K1944,2)</f>
        <v>63</v>
      </c>
      <c r="M1944" s="24" t="n">
        <f aca="false">DATE(YEAR(C1944),MONTH(C1944),1)</f>
        <v>46113</v>
      </c>
    </row>
    <row r="1945" customFormat="false" ht="15" hidden="false" customHeight="false" outlineLevel="0" collapsed="false">
      <c r="A1945" s="21" t="s">
        <v>3297</v>
      </c>
      <c r="B1945" s="21" t="s">
        <v>3225</v>
      </c>
      <c r="C1945" s="23" t="n">
        <v>46142</v>
      </c>
      <c r="D1945" s="21" t="s">
        <v>446</v>
      </c>
      <c r="E1945" s="21" t="s">
        <v>366</v>
      </c>
      <c r="F1945" s="12" t="n">
        <v>1</v>
      </c>
      <c r="G1945" s="19" t="n">
        <v>72.1</v>
      </c>
      <c r="H1945" s="19" t="n">
        <v>49.3</v>
      </c>
      <c r="I1945" s="19" t="n">
        <f aca="false">ROUND(F1945*G1945,2)</f>
        <v>72.1</v>
      </c>
      <c r="J1945" s="19" t="n">
        <f aca="false">ROUND(F1945*H1945,2)</f>
        <v>49.3</v>
      </c>
      <c r="K1945" s="19" t="n">
        <f aca="false">INDEX(Pricebook!$L$2:$L$1401,MATCH(D1945,Pricebook!$A$2:$A$1401,0))</f>
        <v>77.3</v>
      </c>
      <c r="L1945" s="19" t="n">
        <f aca="false">ROUND(F1945*K1945,2)</f>
        <v>77.3</v>
      </c>
      <c r="M1945" s="24" t="n">
        <f aca="false">DATE(YEAR(C1945),MONTH(C1945),1)</f>
        <v>46113</v>
      </c>
    </row>
    <row r="1946" customFormat="false" ht="15" hidden="false" customHeight="false" outlineLevel="0" collapsed="false">
      <c r="A1946" s="21" t="s">
        <v>3297</v>
      </c>
      <c r="B1946" s="21" t="s">
        <v>3225</v>
      </c>
      <c r="C1946" s="23" t="n">
        <v>46142</v>
      </c>
      <c r="D1946" s="21" t="s">
        <v>1426</v>
      </c>
      <c r="E1946" s="21" t="s">
        <v>971</v>
      </c>
      <c r="F1946" s="12" t="n">
        <v>12</v>
      </c>
      <c r="G1946" s="19" t="n">
        <v>1</v>
      </c>
      <c r="H1946" s="19" t="n">
        <v>0.74</v>
      </c>
      <c r="I1946" s="19" t="n">
        <f aca="false">ROUND(F1946*G1946,2)</f>
        <v>12</v>
      </c>
      <c r="J1946" s="19" t="n">
        <f aca="false">ROUND(F1946*H1946,2)</f>
        <v>8.88</v>
      </c>
      <c r="K1946" s="19" t="n">
        <f aca="false">INDEX(Pricebook!$L$2:$L$1401,MATCH(D1946,Pricebook!$A$2:$A$1401,0))</f>
        <v>1.2</v>
      </c>
      <c r="L1946" s="19" t="n">
        <f aca="false">ROUND(F1946*K1946,2)</f>
        <v>14.4</v>
      </c>
      <c r="M1946" s="24" t="n">
        <f aca="false">DATE(YEAR(C1946),MONTH(C1946),1)</f>
        <v>46113</v>
      </c>
    </row>
    <row r="1947" customFormat="false" ht="15" hidden="false" customHeight="false" outlineLevel="0" collapsed="false">
      <c r="A1947" s="21" t="s">
        <v>3297</v>
      </c>
      <c r="B1947" s="21" t="s">
        <v>3225</v>
      </c>
      <c r="C1947" s="23" t="n">
        <v>46142</v>
      </c>
      <c r="D1947" s="21" t="s">
        <v>1374</v>
      </c>
      <c r="E1947" s="21" t="s">
        <v>971</v>
      </c>
      <c r="F1947" s="12" t="n">
        <v>12</v>
      </c>
      <c r="G1947" s="19" t="n">
        <v>1.9</v>
      </c>
      <c r="H1947" s="19" t="n">
        <v>1.52</v>
      </c>
      <c r="I1947" s="19" t="n">
        <f aca="false">ROUND(F1947*G1947,2)</f>
        <v>22.8</v>
      </c>
      <c r="J1947" s="19" t="n">
        <f aca="false">ROUND(F1947*H1947,2)</f>
        <v>18.24</v>
      </c>
      <c r="K1947" s="19" t="n">
        <f aca="false">INDEX(Pricebook!$L$2:$L$1401,MATCH(D1947,Pricebook!$A$2:$A$1401,0))</f>
        <v>2.2</v>
      </c>
      <c r="L1947" s="19" t="n">
        <f aca="false">ROUND(F1947*K1947,2)</f>
        <v>26.4</v>
      </c>
      <c r="M1947" s="24" t="n">
        <f aca="false">DATE(YEAR(C1947),MONTH(C1947),1)</f>
        <v>46113</v>
      </c>
    </row>
    <row r="1948" customFormat="false" ht="15" hidden="false" customHeight="false" outlineLevel="0" collapsed="false">
      <c r="A1948" s="21" t="s">
        <v>3297</v>
      </c>
      <c r="B1948" s="21" t="s">
        <v>3225</v>
      </c>
      <c r="C1948" s="23" t="n">
        <v>46142</v>
      </c>
      <c r="D1948" s="21" t="s">
        <v>1366</v>
      </c>
      <c r="E1948" s="21" t="s">
        <v>971</v>
      </c>
      <c r="F1948" s="12" t="n">
        <v>47</v>
      </c>
      <c r="G1948" s="19" t="n">
        <v>2.7</v>
      </c>
      <c r="H1948" s="19" t="n">
        <v>2.22</v>
      </c>
      <c r="I1948" s="19" t="n">
        <f aca="false">ROUND(F1948*G1948,2)</f>
        <v>126.9</v>
      </c>
      <c r="J1948" s="19" t="n">
        <f aca="false">ROUND(F1948*H1948,2)</f>
        <v>104.34</v>
      </c>
      <c r="K1948" s="19" t="n">
        <f aca="false">INDEX(Pricebook!$L$2:$L$1401,MATCH(D1948,Pricebook!$A$2:$A$1401,0))</f>
        <v>3</v>
      </c>
      <c r="L1948" s="19" t="n">
        <f aca="false">ROUND(F1948*K1948,2)</f>
        <v>141</v>
      </c>
      <c r="M1948" s="24" t="n">
        <f aca="false">DATE(YEAR(C1948),MONTH(C1948),1)</f>
        <v>46113</v>
      </c>
    </row>
    <row r="1949" customFormat="false" ht="15" hidden="false" customHeight="false" outlineLevel="0" collapsed="false">
      <c r="A1949" s="21" t="s">
        <v>3297</v>
      </c>
      <c r="B1949" s="21" t="s">
        <v>3225</v>
      </c>
      <c r="C1949" s="23" t="n">
        <v>46142</v>
      </c>
      <c r="D1949" s="21" t="s">
        <v>757</v>
      </c>
      <c r="E1949" s="21" t="s">
        <v>366</v>
      </c>
      <c r="F1949" s="12" t="n">
        <v>5</v>
      </c>
      <c r="G1949" s="19" t="n">
        <v>11.7</v>
      </c>
      <c r="H1949" s="19" t="n">
        <v>8.05</v>
      </c>
      <c r="I1949" s="19" t="n">
        <f aca="false">ROUND(F1949*G1949,2)</f>
        <v>58.5</v>
      </c>
      <c r="J1949" s="19" t="n">
        <f aca="false">ROUND(F1949*H1949,2)</f>
        <v>40.25</v>
      </c>
      <c r="K1949" s="19" t="n">
        <f aca="false">INDEX(Pricebook!$L$2:$L$1401,MATCH(D1949,Pricebook!$A$2:$A$1401,0))</f>
        <v>12.65</v>
      </c>
      <c r="L1949" s="19" t="n">
        <f aca="false">ROUND(F1949*K1949,2)</f>
        <v>63.25</v>
      </c>
      <c r="M1949" s="24" t="n">
        <f aca="false">DATE(YEAR(C1949),MONTH(C1949),1)</f>
        <v>46113</v>
      </c>
    </row>
    <row r="1950" customFormat="false" ht="15" hidden="false" customHeight="false" outlineLevel="0" collapsed="false">
      <c r="A1950" s="21" t="s">
        <v>3297</v>
      </c>
      <c r="B1950" s="21" t="s">
        <v>3225</v>
      </c>
      <c r="C1950" s="23" t="n">
        <v>46142</v>
      </c>
      <c r="D1950" s="21" t="s">
        <v>2493</v>
      </c>
      <c r="E1950" s="21" t="s">
        <v>2466</v>
      </c>
      <c r="F1950" s="12" t="n">
        <v>2</v>
      </c>
      <c r="G1950" s="19" t="n">
        <v>180</v>
      </c>
      <c r="H1950" s="19" t="n">
        <v>108.77</v>
      </c>
      <c r="I1950" s="19" t="n">
        <f aca="false">ROUND(F1950*G1950,2)</f>
        <v>360</v>
      </c>
      <c r="J1950" s="19" t="n">
        <f aca="false">ROUND(F1950*H1950,2)</f>
        <v>217.54</v>
      </c>
      <c r="K1950" s="19" t="n">
        <f aca="false">INDEX(Pricebook!$L$2:$L$1401,MATCH(D1950,Pricebook!$A$2:$A$1401,0))</f>
        <v>185.85</v>
      </c>
      <c r="L1950" s="19" t="n">
        <f aca="false">ROUND(F1950*K1950,2)</f>
        <v>371.7</v>
      </c>
      <c r="M1950" s="24" t="n">
        <f aca="false">DATE(YEAR(C1950),MONTH(C1950),1)</f>
        <v>46113</v>
      </c>
    </row>
    <row r="1951" customFormat="false" ht="15" hidden="false" customHeight="false" outlineLevel="0" collapsed="false">
      <c r="A1951" s="21" t="s">
        <v>3297</v>
      </c>
      <c r="B1951" s="21" t="s">
        <v>3225</v>
      </c>
      <c r="C1951" s="23" t="n">
        <v>46142</v>
      </c>
      <c r="D1951" s="21" t="s">
        <v>165</v>
      </c>
      <c r="E1951" s="21" t="s">
        <v>108</v>
      </c>
      <c r="F1951" s="12" t="n">
        <v>2</v>
      </c>
      <c r="G1951" s="19" t="n">
        <v>46</v>
      </c>
      <c r="H1951" s="19" t="n">
        <v>33.24</v>
      </c>
      <c r="I1951" s="19" t="n">
        <f aca="false">ROUND(F1951*G1951,2)</f>
        <v>92</v>
      </c>
      <c r="J1951" s="19" t="n">
        <f aca="false">ROUND(F1951*H1951,2)</f>
        <v>66.48</v>
      </c>
      <c r="K1951" s="19" t="n">
        <f aca="false">INDEX(Pricebook!$L$2:$L$1401,MATCH(D1951,Pricebook!$A$2:$A$1401,0))</f>
        <v>50.15</v>
      </c>
      <c r="L1951" s="19" t="n">
        <f aca="false">ROUND(F1951*K1951,2)</f>
        <v>100.3</v>
      </c>
      <c r="M1951" s="24" t="n">
        <f aca="false">DATE(YEAR(C1951),MONTH(C1951),1)</f>
        <v>46113</v>
      </c>
    </row>
    <row r="1952" customFormat="false" ht="15" hidden="false" customHeight="false" outlineLevel="0" collapsed="false">
      <c r="A1952" s="21" t="s">
        <v>3297</v>
      </c>
      <c r="B1952" s="21" t="s">
        <v>3225</v>
      </c>
      <c r="C1952" s="23" t="n">
        <v>46142</v>
      </c>
      <c r="D1952" s="21" t="s">
        <v>1088</v>
      </c>
      <c r="E1952" s="21" t="s">
        <v>971</v>
      </c>
      <c r="F1952" s="12" t="n">
        <v>2</v>
      </c>
      <c r="G1952" s="19" t="n">
        <v>72.65</v>
      </c>
      <c r="H1952" s="19" t="n">
        <v>54.01</v>
      </c>
      <c r="I1952" s="19" t="n">
        <f aca="false">ROUND(F1952*G1952,2)</f>
        <v>145.3</v>
      </c>
      <c r="J1952" s="19" t="n">
        <f aca="false">ROUND(F1952*H1952,2)</f>
        <v>108.02</v>
      </c>
      <c r="K1952" s="19" t="n">
        <f aca="false">INDEX(Pricebook!$L$2:$L$1401,MATCH(D1952,Pricebook!$A$2:$A$1401,0))</f>
        <v>79.95</v>
      </c>
      <c r="L1952" s="19" t="n">
        <f aca="false">ROUND(F1952*K1952,2)</f>
        <v>159.9</v>
      </c>
      <c r="M1952" s="24" t="n">
        <f aca="false">DATE(YEAR(C1952),MONTH(C1952),1)</f>
        <v>46113</v>
      </c>
    </row>
    <row r="1953" customFormat="false" ht="15" hidden="false" customHeight="false" outlineLevel="0" collapsed="false">
      <c r="A1953" s="21" t="s">
        <v>3298</v>
      </c>
      <c r="B1953" s="21" t="s">
        <v>3151</v>
      </c>
      <c r="C1953" s="23" t="n">
        <v>46142</v>
      </c>
      <c r="D1953" s="21" t="s">
        <v>2730</v>
      </c>
      <c r="E1953" s="21" t="s">
        <v>2587</v>
      </c>
      <c r="F1953" s="12" t="n">
        <v>4</v>
      </c>
      <c r="G1953" s="19" t="n">
        <v>4.7</v>
      </c>
      <c r="H1953" s="19" t="n">
        <v>2.93</v>
      </c>
      <c r="I1953" s="19" t="n">
        <f aca="false">ROUND(F1953*G1953,2)</f>
        <v>18.8</v>
      </c>
      <c r="J1953" s="19" t="n">
        <f aca="false">ROUND(F1953*H1953,2)</f>
        <v>11.72</v>
      </c>
      <c r="K1953" s="19" t="n">
        <f aca="false">INDEX(Pricebook!$L$2:$L$1401,MATCH(D1953,Pricebook!$A$2:$A$1401,0))</f>
        <v>5</v>
      </c>
      <c r="L1953" s="19" t="n">
        <f aca="false">ROUND(F1953*K1953,2)</f>
        <v>20</v>
      </c>
      <c r="M1953" s="24" t="n">
        <f aca="false">DATE(YEAR(C1953),MONTH(C1953),1)</f>
        <v>46113</v>
      </c>
    </row>
    <row r="1954" customFormat="false" ht="15" hidden="false" customHeight="false" outlineLevel="0" collapsed="false">
      <c r="A1954" s="21" t="s">
        <v>3298</v>
      </c>
      <c r="B1954" s="21" t="s">
        <v>3151</v>
      </c>
      <c r="C1954" s="23" t="n">
        <v>46142</v>
      </c>
      <c r="D1954" s="21" t="s">
        <v>2309</v>
      </c>
      <c r="E1954" s="21" t="s">
        <v>2202</v>
      </c>
      <c r="F1954" s="12" t="n">
        <v>3</v>
      </c>
      <c r="G1954" s="19" t="n">
        <v>44.65</v>
      </c>
      <c r="H1954" s="19" t="n">
        <v>30.79</v>
      </c>
      <c r="I1954" s="19" t="n">
        <f aca="false">ROUND(F1954*G1954,2)</f>
        <v>133.95</v>
      </c>
      <c r="J1954" s="19" t="n">
        <f aca="false">ROUND(F1954*H1954,2)</f>
        <v>92.37</v>
      </c>
      <c r="K1954" s="19" t="n">
        <f aca="false">INDEX(Pricebook!$L$2:$L$1401,MATCH(D1954,Pricebook!$A$2:$A$1401,0))</f>
        <v>48.05</v>
      </c>
      <c r="L1954" s="19" t="n">
        <f aca="false">ROUND(F1954*K1954,2)</f>
        <v>144.15</v>
      </c>
      <c r="M1954" s="24" t="n">
        <f aca="false">DATE(YEAR(C1954),MONTH(C1954),1)</f>
        <v>46113</v>
      </c>
    </row>
    <row r="1955" customFormat="false" ht="15" hidden="false" customHeight="false" outlineLevel="0" collapsed="false">
      <c r="A1955" s="21" t="s">
        <v>3298</v>
      </c>
      <c r="B1955" s="21" t="s">
        <v>3151</v>
      </c>
      <c r="C1955" s="23" t="n">
        <v>46142</v>
      </c>
      <c r="D1955" s="21" t="s">
        <v>1903</v>
      </c>
      <c r="E1955" s="21" t="s">
        <v>1452</v>
      </c>
      <c r="F1955" s="12" t="n">
        <v>5</v>
      </c>
      <c r="G1955" s="19" t="n">
        <v>46.75</v>
      </c>
      <c r="H1955" s="19" t="n">
        <v>30.5</v>
      </c>
      <c r="I1955" s="19" t="n">
        <f aca="false">ROUND(F1955*G1955,2)</f>
        <v>233.75</v>
      </c>
      <c r="J1955" s="19" t="n">
        <f aca="false">ROUND(F1955*H1955,2)</f>
        <v>152.5</v>
      </c>
      <c r="K1955" s="19" t="n">
        <f aca="false">INDEX(Pricebook!$L$2:$L$1401,MATCH(D1955,Pricebook!$A$2:$A$1401,0))</f>
        <v>48.65</v>
      </c>
      <c r="L1955" s="19" t="n">
        <f aca="false">ROUND(F1955*K1955,2)</f>
        <v>243.25</v>
      </c>
      <c r="M1955" s="24" t="n">
        <f aca="false">DATE(YEAR(C1955),MONTH(C1955),1)</f>
        <v>46113</v>
      </c>
    </row>
    <row r="1956" customFormat="false" ht="15" hidden="false" customHeight="false" outlineLevel="0" collapsed="false">
      <c r="A1956" s="21" t="s">
        <v>3298</v>
      </c>
      <c r="B1956" s="21" t="s">
        <v>3151</v>
      </c>
      <c r="C1956" s="23" t="n">
        <v>46142</v>
      </c>
      <c r="D1956" s="21" t="s">
        <v>2704</v>
      </c>
      <c r="E1956" s="21" t="s">
        <v>2587</v>
      </c>
      <c r="F1956" s="12" t="n">
        <v>2</v>
      </c>
      <c r="G1956" s="19" t="n">
        <v>7.3</v>
      </c>
      <c r="H1956" s="19" t="n">
        <v>5.22</v>
      </c>
      <c r="I1956" s="19" t="n">
        <f aca="false">ROUND(F1956*G1956,2)</f>
        <v>14.6</v>
      </c>
      <c r="J1956" s="19" t="n">
        <f aca="false">ROUND(F1956*H1956,2)</f>
        <v>10.44</v>
      </c>
      <c r="K1956" s="19" t="n">
        <f aca="false">INDEX(Pricebook!$L$2:$L$1401,MATCH(D1956,Pricebook!$A$2:$A$1401,0))</f>
        <v>7.8</v>
      </c>
      <c r="L1956" s="19" t="n">
        <f aca="false">ROUND(F1956*K1956,2)</f>
        <v>15.6</v>
      </c>
      <c r="M1956" s="24" t="n">
        <f aca="false">DATE(YEAR(C1956),MONTH(C1956),1)</f>
        <v>46113</v>
      </c>
    </row>
    <row r="1957" customFormat="false" ht="15" hidden="false" customHeight="false" outlineLevel="0" collapsed="false">
      <c r="A1957" s="21" t="s">
        <v>3298</v>
      </c>
      <c r="B1957" s="21" t="s">
        <v>3151</v>
      </c>
      <c r="C1957" s="23" t="n">
        <v>46142</v>
      </c>
      <c r="D1957" s="21" t="s">
        <v>1917</v>
      </c>
      <c r="E1957" s="21" t="s">
        <v>1452</v>
      </c>
      <c r="F1957" s="12" t="n">
        <v>1</v>
      </c>
      <c r="G1957" s="19" t="n">
        <v>49.5</v>
      </c>
      <c r="H1957" s="19" t="n">
        <v>30.11</v>
      </c>
      <c r="I1957" s="19" t="n">
        <f aca="false">ROUND(F1957*G1957,2)</f>
        <v>49.5</v>
      </c>
      <c r="J1957" s="19" t="n">
        <f aca="false">ROUND(F1957*H1957,2)</f>
        <v>30.11</v>
      </c>
      <c r="K1957" s="19" t="n">
        <f aca="false">INDEX(Pricebook!$L$2:$L$1401,MATCH(D1957,Pricebook!$A$2:$A$1401,0))</f>
        <v>51.2</v>
      </c>
      <c r="L1957" s="19" t="n">
        <f aca="false">ROUND(F1957*K1957,2)</f>
        <v>51.2</v>
      </c>
      <c r="M1957" s="24" t="n">
        <f aca="false">DATE(YEAR(C1957),MONTH(C1957),1)</f>
        <v>46113</v>
      </c>
    </row>
    <row r="1958" customFormat="false" ht="15" hidden="false" customHeight="false" outlineLevel="0" collapsed="false">
      <c r="A1958" s="21" t="s">
        <v>3298</v>
      </c>
      <c r="B1958" s="21" t="s">
        <v>3151</v>
      </c>
      <c r="C1958" s="23" t="n">
        <v>46142</v>
      </c>
      <c r="D1958" s="21" t="s">
        <v>653</v>
      </c>
      <c r="E1958" s="21" t="s">
        <v>366</v>
      </c>
      <c r="F1958" s="12" t="n">
        <v>1</v>
      </c>
      <c r="G1958" s="19" t="n">
        <v>13.75</v>
      </c>
      <c r="H1958" s="19" t="n">
        <v>9.54</v>
      </c>
      <c r="I1958" s="19" t="n">
        <f aca="false">ROUND(F1958*G1958,2)</f>
        <v>13.75</v>
      </c>
      <c r="J1958" s="19" t="n">
        <f aca="false">ROUND(F1958*H1958,2)</f>
        <v>9.54</v>
      </c>
      <c r="K1958" s="19" t="n">
        <f aca="false">INDEX(Pricebook!$L$2:$L$1401,MATCH(D1958,Pricebook!$A$2:$A$1401,0))</f>
        <v>15</v>
      </c>
      <c r="L1958" s="19" t="n">
        <f aca="false">ROUND(F1958*K1958,2)</f>
        <v>15</v>
      </c>
      <c r="M1958" s="24" t="n">
        <f aca="false">DATE(YEAR(C1958),MONTH(C1958),1)</f>
        <v>46113</v>
      </c>
    </row>
    <row r="1959" customFormat="false" ht="15" hidden="false" customHeight="false" outlineLevel="0" collapsed="false">
      <c r="A1959" s="21" t="s">
        <v>3298</v>
      </c>
      <c r="B1959" s="21" t="s">
        <v>3151</v>
      </c>
      <c r="C1959" s="23" t="n">
        <v>46142</v>
      </c>
      <c r="D1959" s="21" t="s">
        <v>2317</v>
      </c>
      <c r="E1959" s="21" t="s">
        <v>2202</v>
      </c>
      <c r="F1959" s="12" t="n">
        <v>12</v>
      </c>
      <c r="G1959" s="19" t="n">
        <v>7.45</v>
      </c>
      <c r="H1959" s="19" t="n">
        <v>4.42</v>
      </c>
      <c r="I1959" s="19" t="n">
        <f aca="false">ROUND(F1959*G1959,2)</f>
        <v>89.4</v>
      </c>
      <c r="J1959" s="19" t="n">
        <f aca="false">ROUND(F1959*H1959,2)</f>
        <v>53.04</v>
      </c>
      <c r="K1959" s="19" t="n">
        <f aca="false">INDEX(Pricebook!$L$2:$L$1401,MATCH(D1959,Pricebook!$A$2:$A$1401,0))</f>
        <v>8</v>
      </c>
      <c r="L1959" s="19" t="n">
        <f aca="false">ROUND(F1959*K1959,2)</f>
        <v>96</v>
      </c>
      <c r="M1959" s="24" t="n">
        <f aca="false">DATE(YEAR(C1959),MONTH(C1959),1)</f>
        <v>46113</v>
      </c>
    </row>
    <row r="1960" customFormat="false" ht="15" hidden="false" customHeight="false" outlineLevel="0" collapsed="false">
      <c r="A1960" s="21" t="s">
        <v>3299</v>
      </c>
      <c r="B1960" s="21" t="s">
        <v>3300</v>
      </c>
      <c r="C1960" s="23" t="n">
        <v>46143</v>
      </c>
      <c r="D1960" s="21" t="s">
        <v>1863</v>
      </c>
      <c r="E1960" s="21" t="s">
        <v>1452</v>
      </c>
      <c r="F1960" s="12" t="n">
        <v>2</v>
      </c>
      <c r="G1960" s="19" t="n">
        <v>98.35</v>
      </c>
      <c r="H1960" s="19" t="n">
        <v>60.12</v>
      </c>
      <c r="I1960" s="19" t="n">
        <f aca="false">ROUND(F1960*G1960,2)</f>
        <v>196.7</v>
      </c>
      <c r="J1960" s="19" t="n">
        <f aca="false">ROUND(F1960*H1960,2)</f>
        <v>120.24</v>
      </c>
      <c r="K1960" s="19" t="n">
        <f aca="false">INDEX(Pricebook!$L$2:$L$1401,MATCH(D1960,Pricebook!$A$2:$A$1401,0))</f>
        <v>100.7</v>
      </c>
      <c r="L1960" s="19" t="n">
        <f aca="false">ROUND(F1960*K1960,2)</f>
        <v>201.4</v>
      </c>
      <c r="M1960" s="24" t="n">
        <f aca="false">DATE(YEAR(C1960),MONTH(C1960),1)</f>
        <v>46143</v>
      </c>
    </row>
    <row r="1961" customFormat="false" ht="15" hidden="false" customHeight="false" outlineLevel="0" collapsed="false">
      <c r="A1961" s="21" t="s">
        <v>3299</v>
      </c>
      <c r="B1961" s="21" t="s">
        <v>3300</v>
      </c>
      <c r="C1961" s="23" t="n">
        <v>46143</v>
      </c>
      <c r="D1961" s="21" t="s">
        <v>2218</v>
      </c>
      <c r="E1961" s="21" t="s">
        <v>2202</v>
      </c>
      <c r="F1961" s="12" t="n">
        <v>15</v>
      </c>
      <c r="G1961" s="19" t="n">
        <v>6.05</v>
      </c>
      <c r="H1961" s="19" t="n">
        <v>4.08</v>
      </c>
      <c r="I1961" s="19" t="n">
        <f aca="false">ROUND(F1961*G1961,2)</f>
        <v>90.75</v>
      </c>
      <c r="J1961" s="19" t="n">
        <f aca="false">ROUND(F1961*H1961,2)</f>
        <v>61.2</v>
      </c>
      <c r="K1961" s="19" t="n">
        <f aca="false">INDEX(Pricebook!$L$2:$L$1401,MATCH(D1961,Pricebook!$A$2:$A$1401,0))</f>
        <v>6.4</v>
      </c>
      <c r="L1961" s="19" t="n">
        <f aca="false">ROUND(F1961*K1961,2)</f>
        <v>96</v>
      </c>
      <c r="M1961" s="24" t="n">
        <f aca="false">DATE(YEAR(C1961),MONTH(C1961),1)</f>
        <v>46143</v>
      </c>
    </row>
    <row r="1962" customFormat="false" ht="15" hidden="false" customHeight="false" outlineLevel="0" collapsed="false">
      <c r="A1962" s="21" t="s">
        <v>3299</v>
      </c>
      <c r="B1962" s="21" t="s">
        <v>3300</v>
      </c>
      <c r="C1962" s="23" t="n">
        <v>46143</v>
      </c>
      <c r="D1962" s="21" t="s">
        <v>2630</v>
      </c>
      <c r="E1962" s="21" t="s">
        <v>2587</v>
      </c>
      <c r="F1962" s="12" t="n">
        <v>1</v>
      </c>
      <c r="G1962" s="19" t="n">
        <v>483.9</v>
      </c>
      <c r="H1962" s="19" t="n">
        <v>311.72</v>
      </c>
      <c r="I1962" s="19" t="n">
        <f aca="false">ROUND(F1962*G1962,2)</f>
        <v>483.9</v>
      </c>
      <c r="J1962" s="19" t="n">
        <f aca="false">ROUND(F1962*H1962,2)</f>
        <v>311.72</v>
      </c>
      <c r="K1962" s="19" t="n">
        <f aca="false">INDEX(Pricebook!$L$2:$L$1401,MATCH(D1962,Pricebook!$A$2:$A$1401,0))</f>
        <v>517.9</v>
      </c>
      <c r="L1962" s="19" t="n">
        <f aca="false">ROUND(F1962*K1962,2)</f>
        <v>517.9</v>
      </c>
      <c r="M1962" s="24" t="n">
        <f aca="false">DATE(YEAR(C1962),MONTH(C1962),1)</f>
        <v>46143</v>
      </c>
    </row>
    <row r="1963" customFormat="false" ht="15" hidden="false" customHeight="false" outlineLevel="0" collapsed="false">
      <c r="A1963" s="21" t="s">
        <v>3299</v>
      </c>
      <c r="B1963" s="21" t="s">
        <v>3300</v>
      </c>
      <c r="C1963" s="23" t="n">
        <v>46143</v>
      </c>
      <c r="D1963" s="21" t="s">
        <v>2592</v>
      </c>
      <c r="E1963" s="21" t="s">
        <v>2587</v>
      </c>
      <c r="F1963" s="12" t="n">
        <v>2</v>
      </c>
      <c r="G1963" s="19" t="n">
        <v>107.6</v>
      </c>
      <c r="H1963" s="19" t="n">
        <v>69.97</v>
      </c>
      <c r="I1963" s="19" t="n">
        <f aca="false">ROUND(F1963*G1963,2)</f>
        <v>215.2</v>
      </c>
      <c r="J1963" s="19" t="n">
        <f aca="false">ROUND(F1963*H1963,2)</f>
        <v>139.94</v>
      </c>
      <c r="K1963" s="19" t="n">
        <f aca="false">INDEX(Pricebook!$L$2:$L$1401,MATCH(D1963,Pricebook!$A$2:$A$1401,0))</f>
        <v>116.25</v>
      </c>
      <c r="L1963" s="19" t="n">
        <f aca="false">ROUND(F1963*K1963,2)</f>
        <v>232.5</v>
      </c>
      <c r="M1963" s="24" t="n">
        <f aca="false">DATE(YEAR(C1963),MONTH(C1963),1)</f>
        <v>46143</v>
      </c>
    </row>
    <row r="1964" customFormat="false" ht="15" hidden="false" customHeight="false" outlineLevel="0" collapsed="false">
      <c r="A1964" s="21" t="s">
        <v>3299</v>
      </c>
      <c r="B1964" s="21" t="s">
        <v>3300</v>
      </c>
      <c r="C1964" s="23" t="n">
        <v>46143</v>
      </c>
      <c r="D1964" s="21" t="s">
        <v>709</v>
      </c>
      <c r="E1964" s="21" t="s">
        <v>366</v>
      </c>
      <c r="F1964" s="12" t="n">
        <v>2</v>
      </c>
      <c r="G1964" s="19" t="n">
        <v>62.5</v>
      </c>
      <c r="H1964" s="19" t="n">
        <v>44.34</v>
      </c>
      <c r="I1964" s="19" t="n">
        <f aca="false">ROUND(F1964*G1964,2)</f>
        <v>125</v>
      </c>
      <c r="J1964" s="19" t="n">
        <f aca="false">ROUND(F1964*H1964,2)</f>
        <v>88.68</v>
      </c>
      <c r="K1964" s="19" t="n">
        <f aca="false">INDEX(Pricebook!$L$2:$L$1401,MATCH(D1964,Pricebook!$A$2:$A$1401,0))</f>
        <v>67.55</v>
      </c>
      <c r="L1964" s="19" t="n">
        <f aca="false">ROUND(F1964*K1964,2)</f>
        <v>135.1</v>
      </c>
      <c r="M1964" s="24" t="n">
        <f aca="false">DATE(YEAR(C1964),MONTH(C1964),1)</f>
        <v>46143</v>
      </c>
    </row>
    <row r="1965" customFormat="false" ht="15" hidden="false" customHeight="false" outlineLevel="0" collapsed="false">
      <c r="A1965" s="21" t="s">
        <v>3299</v>
      </c>
      <c r="B1965" s="21" t="s">
        <v>3300</v>
      </c>
      <c r="C1965" s="23" t="n">
        <v>46143</v>
      </c>
      <c r="D1965" s="21" t="s">
        <v>2414</v>
      </c>
      <c r="E1965" s="21" t="s">
        <v>2202</v>
      </c>
      <c r="F1965" s="12" t="n">
        <v>9</v>
      </c>
      <c r="G1965" s="19" t="n">
        <v>6.75</v>
      </c>
      <c r="H1965" s="19" t="n">
        <v>4.08</v>
      </c>
      <c r="I1965" s="19" t="n">
        <f aca="false">ROUND(F1965*G1965,2)</f>
        <v>60.75</v>
      </c>
      <c r="J1965" s="19" t="n">
        <f aca="false">ROUND(F1965*H1965,2)</f>
        <v>36.72</v>
      </c>
      <c r="K1965" s="19" t="n">
        <f aca="false">INDEX(Pricebook!$L$2:$L$1401,MATCH(D1965,Pricebook!$A$2:$A$1401,0))</f>
        <v>7.2</v>
      </c>
      <c r="L1965" s="19" t="n">
        <f aca="false">ROUND(F1965*K1965,2)</f>
        <v>64.8</v>
      </c>
      <c r="M1965" s="24" t="n">
        <f aca="false">DATE(YEAR(C1965),MONTH(C1965),1)</f>
        <v>46143</v>
      </c>
    </row>
    <row r="1966" customFormat="false" ht="15" hidden="false" customHeight="false" outlineLevel="0" collapsed="false">
      <c r="A1966" s="21" t="s">
        <v>3299</v>
      </c>
      <c r="B1966" s="21" t="s">
        <v>3300</v>
      </c>
      <c r="C1966" s="23" t="n">
        <v>46143</v>
      </c>
      <c r="D1966" s="21" t="s">
        <v>1783</v>
      </c>
      <c r="E1966" s="21" t="s">
        <v>1452</v>
      </c>
      <c r="F1966" s="12" t="n">
        <v>2</v>
      </c>
      <c r="G1966" s="19" t="n">
        <v>39.7</v>
      </c>
      <c r="H1966" s="19" t="n">
        <v>24.31</v>
      </c>
      <c r="I1966" s="19" t="n">
        <f aca="false">ROUND(F1966*G1966,2)</f>
        <v>79.4</v>
      </c>
      <c r="J1966" s="19" t="n">
        <f aca="false">ROUND(F1966*H1966,2)</f>
        <v>48.62</v>
      </c>
      <c r="K1966" s="19" t="n">
        <f aca="false">INDEX(Pricebook!$L$2:$L$1401,MATCH(D1966,Pricebook!$A$2:$A$1401,0))</f>
        <v>40.75</v>
      </c>
      <c r="L1966" s="19" t="n">
        <f aca="false">ROUND(F1966*K1966,2)</f>
        <v>81.5</v>
      </c>
      <c r="M1966" s="24" t="n">
        <f aca="false">DATE(YEAR(C1966),MONTH(C1966),1)</f>
        <v>46143</v>
      </c>
    </row>
    <row r="1967" customFormat="false" ht="15" hidden="false" customHeight="false" outlineLevel="0" collapsed="false">
      <c r="A1967" s="21" t="s">
        <v>3299</v>
      </c>
      <c r="B1967" s="21" t="s">
        <v>3300</v>
      </c>
      <c r="C1967" s="23" t="n">
        <v>46143</v>
      </c>
      <c r="D1967" s="21" t="s">
        <v>2688</v>
      </c>
      <c r="E1967" s="21" t="s">
        <v>2587</v>
      </c>
      <c r="F1967" s="12" t="n">
        <v>5</v>
      </c>
      <c r="G1967" s="19" t="n">
        <v>8.8</v>
      </c>
      <c r="H1967" s="19" t="n">
        <v>5.68</v>
      </c>
      <c r="I1967" s="19" t="n">
        <f aca="false">ROUND(F1967*G1967,2)</f>
        <v>44</v>
      </c>
      <c r="J1967" s="19" t="n">
        <f aca="false">ROUND(F1967*H1967,2)</f>
        <v>28.4</v>
      </c>
      <c r="K1967" s="19" t="n">
        <f aca="false">INDEX(Pricebook!$L$2:$L$1401,MATCH(D1967,Pricebook!$A$2:$A$1401,0))</f>
        <v>9.45</v>
      </c>
      <c r="L1967" s="19" t="n">
        <f aca="false">ROUND(F1967*K1967,2)</f>
        <v>47.25</v>
      </c>
      <c r="M1967" s="24" t="n">
        <f aca="false">DATE(YEAR(C1967),MONTH(C1967),1)</f>
        <v>46143</v>
      </c>
    </row>
    <row r="1968" customFormat="false" ht="15" hidden="false" customHeight="false" outlineLevel="0" collapsed="false">
      <c r="A1968" s="21" t="s">
        <v>3299</v>
      </c>
      <c r="B1968" s="21" t="s">
        <v>3300</v>
      </c>
      <c r="C1968" s="23" t="n">
        <v>46143</v>
      </c>
      <c r="D1968" s="21" t="s">
        <v>1897</v>
      </c>
      <c r="E1968" s="21" t="s">
        <v>1452</v>
      </c>
      <c r="F1968" s="12" t="n">
        <v>3</v>
      </c>
      <c r="G1968" s="19" t="n">
        <v>31.45</v>
      </c>
      <c r="H1968" s="19" t="n">
        <v>22.34</v>
      </c>
      <c r="I1968" s="19" t="n">
        <f aca="false">ROUND(F1968*G1968,2)</f>
        <v>94.35</v>
      </c>
      <c r="J1968" s="19" t="n">
        <f aca="false">ROUND(F1968*H1968,2)</f>
        <v>67.02</v>
      </c>
      <c r="K1968" s="19" t="n">
        <f aca="false">INDEX(Pricebook!$L$2:$L$1401,MATCH(D1968,Pricebook!$A$2:$A$1401,0))</f>
        <v>32.1</v>
      </c>
      <c r="L1968" s="19" t="n">
        <f aca="false">ROUND(F1968*K1968,2)</f>
        <v>96.3</v>
      </c>
      <c r="M1968" s="24" t="n">
        <f aca="false">DATE(YEAR(C1968),MONTH(C1968),1)</f>
        <v>46143</v>
      </c>
    </row>
    <row r="1969" customFormat="false" ht="15" hidden="false" customHeight="false" outlineLevel="0" collapsed="false">
      <c r="A1969" s="21" t="s">
        <v>3299</v>
      </c>
      <c r="B1969" s="21" t="s">
        <v>3300</v>
      </c>
      <c r="C1969" s="23" t="n">
        <v>46143</v>
      </c>
      <c r="D1969" s="21" t="s">
        <v>386</v>
      </c>
      <c r="E1969" s="21" t="s">
        <v>366</v>
      </c>
      <c r="F1969" s="12" t="n">
        <v>5</v>
      </c>
      <c r="G1969" s="19" t="n">
        <v>6.6</v>
      </c>
      <c r="H1969" s="19" t="n">
        <v>4.72</v>
      </c>
      <c r="I1969" s="19" t="n">
        <f aca="false">ROUND(F1969*G1969,2)</f>
        <v>33</v>
      </c>
      <c r="J1969" s="19" t="n">
        <f aca="false">ROUND(F1969*H1969,2)</f>
        <v>23.6</v>
      </c>
      <c r="K1969" s="19" t="n">
        <f aca="false">INDEX(Pricebook!$L$2:$L$1401,MATCH(D1969,Pricebook!$A$2:$A$1401,0))</f>
        <v>7.2</v>
      </c>
      <c r="L1969" s="19" t="n">
        <f aca="false">ROUND(F1969*K1969,2)</f>
        <v>36</v>
      </c>
      <c r="M1969" s="24" t="n">
        <f aca="false">DATE(YEAR(C1969),MONTH(C1969),1)</f>
        <v>46143</v>
      </c>
    </row>
    <row r="1970" customFormat="false" ht="15" hidden="false" customHeight="false" outlineLevel="0" collapsed="false">
      <c r="A1970" s="21" t="s">
        <v>3299</v>
      </c>
      <c r="B1970" s="21" t="s">
        <v>3300</v>
      </c>
      <c r="C1970" s="23" t="n">
        <v>46143</v>
      </c>
      <c r="D1970" s="21" t="s">
        <v>1883</v>
      </c>
      <c r="E1970" s="21" t="s">
        <v>1452</v>
      </c>
      <c r="F1970" s="12" t="n">
        <v>4</v>
      </c>
      <c r="G1970" s="19" t="n">
        <v>30.7</v>
      </c>
      <c r="H1970" s="19" t="n">
        <v>18.73</v>
      </c>
      <c r="I1970" s="19" t="n">
        <f aca="false">ROUND(F1970*G1970,2)</f>
        <v>122.8</v>
      </c>
      <c r="J1970" s="19" t="n">
        <f aca="false">ROUND(F1970*H1970,2)</f>
        <v>74.92</v>
      </c>
      <c r="K1970" s="19" t="n">
        <f aca="false">INDEX(Pricebook!$L$2:$L$1401,MATCH(D1970,Pricebook!$A$2:$A$1401,0))</f>
        <v>31.4</v>
      </c>
      <c r="L1970" s="19" t="n">
        <f aca="false">ROUND(F1970*K1970,2)</f>
        <v>125.6</v>
      </c>
      <c r="M1970" s="24" t="n">
        <f aca="false">DATE(YEAR(C1970),MONTH(C1970),1)</f>
        <v>46143</v>
      </c>
    </row>
    <row r="1971" customFormat="false" ht="15" hidden="false" customHeight="false" outlineLevel="0" collapsed="false">
      <c r="A1971" s="21" t="s">
        <v>3301</v>
      </c>
      <c r="B1971" s="21" t="s">
        <v>3302</v>
      </c>
      <c r="C1971" s="23" t="n">
        <v>46143</v>
      </c>
      <c r="D1971" s="21" t="s">
        <v>258</v>
      </c>
      <c r="E1971" s="21" t="s">
        <v>108</v>
      </c>
      <c r="F1971" s="12" t="n">
        <v>1</v>
      </c>
      <c r="G1971" s="19" t="n">
        <v>36.45</v>
      </c>
      <c r="H1971" s="19" t="n">
        <v>27.22</v>
      </c>
      <c r="I1971" s="19" t="n">
        <f aca="false">ROUND(F1971*G1971,2)</f>
        <v>36.45</v>
      </c>
      <c r="J1971" s="19" t="n">
        <f aca="false">ROUND(F1971*H1971,2)</f>
        <v>27.22</v>
      </c>
      <c r="K1971" s="19" t="n">
        <f aca="false">INDEX(Pricebook!$L$2:$L$1401,MATCH(D1971,Pricebook!$A$2:$A$1401,0))</f>
        <v>39.9</v>
      </c>
      <c r="L1971" s="19" t="n">
        <f aca="false">ROUND(F1971*K1971,2)</f>
        <v>39.9</v>
      </c>
      <c r="M1971" s="24" t="n">
        <f aca="false">DATE(YEAR(C1971),MONTH(C1971),1)</f>
        <v>46143</v>
      </c>
    </row>
    <row r="1972" customFormat="false" ht="15" hidden="false" customHeight="false" outlineLevel="0" collapsed="false">
      <c r="A1972" s="21" t="s">
        <v>3301</v>
      </c>
      <c r="B1972" s="21" t="s">
        <v>3302</v>
      </c>
      <c r="C1972" s="23" t="n">
        <v>46143</v>
      </c>
      <c r="D1972" s="21" t="s">
        <v>268</v>
      </c>
      <c r="E1972" s="21" t="s">
        <v>108</v>
      </c>
      <c r="F1972" s="12" t="n">
        <v>1</v>
      </c>
      <c r="G1972" s="19" t="n">
        <v>97.15</v>
      </c>
      <c r="H1972" s="19" t="n">
        <v>73.26</v>
      </c>
      <c r="I1972" s="19" t="n">
        <f aca="false">ROUND(F1972*G1972,2)</f>
        <v>97.15</v>
      </c>
      <c r="J1972" s="19" t="n">
        <f aca="false">ROUND(F1972*H1972,2)</f>
        <v>73.26</v>
      </c>
      <c r="K1972" s="19" t="n">
        <f aca="false">INDEX(Pricebook!$L$2:$L$1401,MATCH(D1972,Pricebook!$A$2:$A$1401,0))</f>
        <v>107.3</v>
      </c>
      <c r="L1972" s="19" t="n">
        <f aca="false">ROUND(F1972*K1972,2)</f>
        <v>107.3</v>
      </c>
      <c r="M1972" s="24" t="n">
        <f aca="false">DATE(YEAR(C1972),MONTH(C1972),1)</f>
        <v>46143</v>
      </c>
    </row>
    <row r="1973" customFormat="false" ht="15" hidden="false" customHeight="false" outlineLevel="0" collapsed="false">
      <c r="A1973" s="21" t="s">
        <v>3301</v>
      </c>
      <c r="B1973" s="21" t="s">
        <v>3302</v>
      </c>
      <c r="C1973" s="23" t="n">
        <v>46143</v>
      </c>
      <c r="D1973" s="21" t="s">
        <v>197</v>
      </c>
      <c r="E1973" s="21" t="s">
        <v>108</v>
      </c>
      <c r="F1973" s="12" t="n">
        <v>1</v>
      </c>
      <c r="G1973" s="19" t="n">
        <v>110.55</v>
      </c>
      <c r="H1973" s="19" t="n">
        <v>91.63</v>
      </c>
      <c r="I1973" s="19" t="n">
        <f aca="false">ROUND(F1973*G1973,2)</f>
        <v>110.55</v>
      </c>
      <c r="J1973" s="19" t="n">
        <f aca="false">ROUND(F1973*H1973,2)</f>
        <v>91.63</v>
      </c>
      <c r="K1973" s="19" t="n">
        <f aca="false">INDEX(Pricebook!$L$2:$L$1401,MATCH(D1973,Pricebook!$A$2:$A$1401,0))</f>
        <v>122</v>
      </c>
      <c r="L1973" s="19" t="n">
        <f aca="false">ROUND(F1973*K1973,2)</f>
        <v>122</v>
      </c>
      <c r="M1973" s="24" t="n">
        <f aca="false">DATE(YEAR(C1973),MONTH(C1973),1)</f>
        <v>46143</v>
      </c>
    </row>
    <row r="1974" customFormat="false" ht="15" hidden="false" customHeight="false" outlineLevel="0" collapsed="false">
      <c r="A1974" s="21" t="s">
        <v>3301</v>
      </c>
      <c r="B1974" s="21" t="s">
        <v>3302</v>
      </c>
      <c r="C1974" s="23" t="n">
        <v>46143</v>
      </c>
      <c r="D1974" s="21" t="s">
        <v>2804</v>
      </c>
      <c r="E1974" s="21" t="s">
        <v>2748</v>
      </c>
      <c r="F1974" s="12" t="n">
        <v>6</v>
      </c>
      <c r="G1974" s="19" t="n">
        <v>12.4</v>
      </c>
      <c r="H1974" s="19" t="n">
        <v>7.21</v>
      </c>
      <c r="I1974" s="19" t="n">
        <f aca="false">ROUND(F1974*G1974,2)</f>
        <v>74.4</v>
      </c>
      <c r="J1974" s="19" t="n">
        <f aca="false">ROUND(F1974*H1974,2)</f>
        <v>43.26</v>
      </c>
      <c r="K1974" s="19" t="n">
        <f aca="false">INDEX(Pricebook!$L$2:$L$1401,MATCH(D1974,Pricebook!$A$2:$A$1401,0))</f>
        <v>13.55</v>
      </c>
      <c r="L1974" s="19" t="n">
        <f aca="false">ROUND(F1974*K1974,2)</f>
        <v>81.3</v>
      </c>
      <c r="M1974" s="24" t="n">
        <f aca="false">DATE(YEAR(C1974),MONTH(C1974),1)</f>
        <v>46143</v>
      </c>
    </row>
    <row r="1975" customFormat="false" ht="15" hidden="false" customHeight="false" outlineLevel="0" collapsed="false">
      <c r="A1975" s="21" t="s">
        <v>3301</v>
      </c>
      <c r="B1975" s="21" t="s">
        <v>3302</v>
      </c>
      <c r="C1975" s="23" t="n">
        <v>46143</v>
      </c>
      <c r="D1975" s="21" t="s">
        <v>203</v>
      </c>
      <c r="E1975" s="21" t="s">
        <v>108</v>
      </c>
      <c r="F1975" s="12" t="n">
        <v>2</v>
      </c>
      <c r="G1975" s="19" t="n">
        <v>276</v>
      </c>
      <c r="H1975" s="19" t="n">
        <v>208.23</v>
      </c>
      <c r="I1975" s="19" t="n">
        <f aca="false">ROUND(F1975*G1975,2)</f>
        <v>552</v>
      </c>
      <c r="J1975" s="19" t="n">
        <f aca="false">ROUND(F1975*H1975,2)</f>
        <v>416.46</v>
      </c>
      <c r="K1975" s="19" t="n">
        <f aca="false">INDEX(Pricebook!$L$2:$L$1401,MATCH(D1975,Pricebook!$A$2:$A$1401,0))</f>
        <v>304.95</v>
      </c>
      <c r="L1975" s="19" t="n">
        <f aca="false">ROUND(F1975*K1975,2)</f>
        <v>609.9</v>
      </c>
      <c r="M1975" s="24" t="n">
        <f aca="false">DATE(YEAR(C1975),MONTH(C1975),1)</f>
        <v>46143</v>
      </c>
    </row>
    <row r="1976" customFormat="false" ht="15" hidden="false" customHeight="false" outlineLevel="0" collapsed="false">
      <c r="A1976" s="21" t="s">
        <v>3303</v>
      </c>
      <c r="B1976" s="21" t="s">
        <v>3076</v>
      </c>
      <c r="C1976" s="23" t="n">
        <v>46143</v>
      </c>
      <c r="D1976" s="21" t="s">
        <v>2746</v>
      </c>
      <c r="E1976" s="21" t="s">
        <v>2748</v>
      </c>
      <c r="F1976" s="12" t="n">
        <v>3</v>
      </c>
      <c r="G1976" s="19" t="n">
        <v>29.5</v>
      </c>
      <c r="H1976" s="19" t="n">
        <v>17.29</v>
      </c>
      <c r="I1976" s="19" t="n">
        <f aca="false">ROUND(F1976*G1976,2)</f>
        <v>88.5</v>
      </c>
      <c r="J1976" s="19" t="n">
        <f aca="false">ROUND(F1976*H1976,2)</f>
        <v>51.87</v>
      </c>
      <c r="K1976" s="19" t="n">
        <f aca="false">INDEX(Pricebook!$L$2:$L$1401,MATCH(D1976,Pricebook!$A$2:$A$1401,0))</f>
        <v>32.4</v>
      </c>
      <c r="L1976" s="19" t="n">
        <f aca="false">ROUND(F1976*K1976,2)</f>
        <v>97.2</v>
      </c>
      <c r="M1976" s="24" t="n">
        <f aca="false">DATE(YEAR(C1976),MONTH(C1976),1)</f>
        <v>46143</v>
      </c>
    </row>
    <row r="1977" customFormat="false" ht="15" hidden="false" customHeight="false" outlineLevel="0" collapsed="false">
      <c r="A1977" s="21" t="s">
        <v>3303</v>
      </c>
      <c r="B1977" s="21" t="s">
        <v>3076</v>
      </c>
      <c r="C1977" s="23" t="n">
        <v>46143</v>
      </c>
      <c r="D1977" s="21" t="s">
        <v>2942</v>
      </c>
      <c r="E1977" s="21" t="s">
        <v>2748</v>
      </c>
      <c r="F1977" s="12" t="n">
        <v>4</v>
      </c>
      <c r="G1977" s="19" t="n">
        <v>8.1</v>
      </c>
      <c r="H1977" s="19" t="n">
        <v>5.35</v>
      </c>
      <c r="I1977" s="19" t="n">
        <f aca="false">ROUND(F1977*G1977,2)</f>
        <v>32.4</v>
      </c>
      <c r="J1977" s="19" t="n">
        <f aca="false">ROUND(F1977*H1977,2)</f>
        <v>21.4</v>
      </c>
      <c r="K1977" s="19" t="n">
        <f aca="false">INDEX(Pricebook!$L$2:$L$1401,MATCH(D1977,Pricebook!$A$2:$A$1401,0))</f>
        <v>8.9</v>
      </c>
      <c r="L1977" s="19" t="n">
        <f aca="false">ROUND(F1977*K1977,2)</f>
        <v>35.6</v>
      </c>
      <c r="M1977" s="24" t="n">
        <f aca="false">DATE(YEAR(C1977),MONTH(C1977),1)</f>
        <v>46143</v>
      </c>
    </row>
    <row r="1978" customFormat="false" ht="15" hidden="false" customHeight="false" outlineLevel="0" collapsed="false">
      <c r="A1978" s="21" t="s">
        <v>3303</v>
      </c>
      <c r="B1978" s="21" t="s">
        <v>3076</v>
      </c>
      <c r="C1978" s="23" t="n">
        <v>46143</v>
      </c>
      <c r="D1978" s="21" t="s">
        <v>2876</v>
      </c>
      <c r="E1978" s="21" t="s">
        <v>2748</v>
      </c>
      <c r="F1978" s="12" t="n">
        <v>2</v>
      </c>
      <c r="G1978" s="19" t="n">
        <v>3.4</v>
      </c>
      <c r="H1978" s="19" t="n">
        <v>1.97</v>
      </c>
      <c r="I1978" s="19" t="n">
        <f aca="false">ROUND(F1978*G1978,2)</f>
        <v>6.8</v>
      </c>
      <c r="J1978" s="19" t="n">
        <f aca="false">ROUND(F1978*H1978,2)</f>
        <v>3.94</v>
      </c>
      <c r="K1978" s="19" t="n">
        <f aca="false">INDEX(Pricebook!$L$2:$L$1401,MATCH(D1978,Pricebook!$A$2:$A$1401,0))</f>
        <v>3.7</v>
      </c>
      <c r="L1978" s="19" t="n">
        <f aca="false">ROUND(F1978*K1978,2)</f>
        <v>7.4</v>
      </c>
      <c r="M1978" s="24" t="n">
        <f aca="false">DATE(YEAR(C1978),MONTH(C1978),1)</f>
        <v>46143</v>
      </c>
    </row>
    <row r="1979" customFormat="false" ht="15" hidden="false" customHeight="false" outlineLevel="0" collapsed="false">
      <c r="A1979" s="21" t="s">
        <v>3303</v>
      </c>
      <c r="B1979" s="21" t="s">
        <v>3076</v>
      </c>
      <c r="C1979" s="23" t="n">
        <v>46143</v>
      </c>
      <c r="D1979" s="21" t="s">
        <v>773</v>
      </c>
      <c r="E1979" s="21" t="s">
        <v>366</v>
      </c>
      <c r="F1979" s="12" t="n">
        <v>1</v>
      </c>
      <c r="G1979" s="19" t="n">
        <v>78.4</v>
      </c>
      <c r="H1979" s="19" t="n">
        <v>61.57</v>
      </c>
      <c r="I1979" s="19" t="n">
        <f aca="false">ROUND(F1979*G1979,2)</f>
        <v>78.4</v>
      </c>
      <c r="J1979" s="19" t="n">
        <f aca="false">ROUND(F1979*H1979,2)</f>
        <v>61.57</v>
      </c>
      <c r="K1979" s="19" t="n">
        <f aca="false">INDEX(Pricebook!$L$2:$L$1401,MATCH(D1979,Pricebook!$A$2:$A$1401,0))</f>
        <v>84.9</v>
      </c>
      <c r="L1979" s="19" t="n">
        <f aca="false">ROUND(F1979*K1979,2)</f>
        <v>84.9</v>
      </c>
      <c r="M1979" s="24" t="n">
        <f aca="false">DATE(YEAR(C1979),MONTH(C1979),1)</f>
        <v>46143</v>
      </c>
    </row>
    <row r="1980" customFormat="false" ht="15" hidden="false" customHeight="false" outlineLevel="0" collapsed="false">
      <c r="A1980" s="21" t="s">
        <v>3303</v>
      </c>
      <c r="B1980" s="21" t="s">
        <v>3076</v>
      </c>
      <c r="C1980" s="23" t="n">
        <v>46143</v>
      </c>
      <c r="D1980" s="21" t="s">
        <v>2483</v>
      </c>
      <c r="E1980" s="21" t="s">
        <v>2466</v>
      </c>
      <c r="F1980" s="12" t="n">
        <v>2</v>
      </c>
      <c r="G1980" s="19" t="n">
        <v>220.5</v>
      </c>
      <c r="H1980" s="19" t="n">
        <v>135.17</v>
      </c>
      <c r="I1980" s="19" t="n">
        <f aca="false">ROUND(F1980*G1980,2)</f>
        <v>441</v>
      </c>
      <c r="J1980" s="19" t="n">
        <f aca="false">ROUND(F1980*H1980,2)</f>
        <v>270.34</v>
      </c>
      <c r="K1980" s="19" t="n">
        <f aca="false">INDEX(Pricebook!$L$2:$L$1401,MATCH(D1980,Pricebook!$A$2:$A$1401,0))</f>
        <v>227.55</v>
      </c>
      <c r="L1980" s="19" t="n">
        <f aca="false">ROUND(F1980*K1980,2)</f>
        <v>455.1</v>
      </c>
      <c r="M1980" s="24" t="n">
        <f aca="false">DATE(YEAR(C1980),MONTH(C1980),1)</f>
        <v>46143</v>
      </c>
    </row>
    <row r="1981" customFormat="false" ht="15" hidden="false" customHeight="false" outlineLevel="0" collapsed="false">
      <c r="A1981" s="21" t="s">
        <v>3303</v>
      </c>
      <c r="B1981" s="21" t="s">
        <v>3076</v>
      </c>
      <c r="C1981" s="23" t="n">
        <v>46143</v>
      </c>
      <c r="D1981" s="21" t="s">
        <v>693</v>
      </c>
      <c r="E1981" s="21" t="s">
        <v>366</v>
      </c>
      <c r="F1981" s="12" t="n">
        <v>3</v>
      </c>
      <c r="G1981" s="19" t="n">
        <v>8.9</v>
      </c>
      <c r="H1981" s="19" t="n">
        <v>6.51</v>
      </c>
      <c r="I1981" s="19" t="n">
        <f aca="false">ROUND(F1981*G1981,2)</f>
        <v>26.7</v>
      </c>
      <c r="J1981" s="19" t="n">
        <f aca="false">ROUND(F1981*H1981,2)</f>
        <v>19.53</v>
      </c>
      <c r="K1981" s="19" t="n">
        <f aca="false">INDEX(Pricebook!$L$2:$L$1401,MATCH(D1981,Pricebook!$A$2:$A$1401,0))</f>
        <v>9.5</v>
      </c>
      <c r="L1981" s="19" t="n">
        <f aca="false">ROUND(F1981*K1981,2)</f>
        <v>28.5</v>
      </c>
      <c r="M1981" s="24" t="n">
        <f aca="false">DATE(YEAR(C1981),MONTH(C1981),1)</f>
        <v>46143</v>
      </c>
    </row>
    <row r="1982" customFormat="false" ht="15" hidden="false" customHeight="false" outlineLevel="0" collapsed="false">
      <c r="A1982" s="21" t="s">
        <v>3303</v>
      </c>
      <c r="B1982" s="21" t="s">
        <v>3076</v>
      </c>
      <c r="C1982" s="23" t="n">
        <v>46143</v>
      </c>
      <c r="D1982" s="21" t="s">
        <v>729</v>
      </c>
      <c r="E1982" s="21" t="s">
        <v>366</v>
      </c>
      <c r="F1982" s="12" t="n">
        <v>1</v>
      </c>
      <c r="G1982" s="19" t="n">
        <v>11.95</v>
      </c>
      <c r="H1982" s="19" t="n">
        <v>8.52</v>
      </c>
      <c r="I1982" s="19" t="n">
        <f aca="false">ROUND(F1982*G1982,2)</f>
        <v>11.95</v>
      </c>
      <c r="J1982" s="19" t="n">
        <f aca="false">ROUND(F1982*H1982,2)</f>
        <v>8.52</v>
      </c>
      <c r="K1982" s="19" t="n">
        <f aca="false">INDEX(Pricebook!$L$2:$L$1401,MATCH(D1982,Pricebook!$A$2:$A$1401,0))</f>
        <v>13</v>
      </c>
      <c r="L1982" s="19" t="n">
        <f aca="false">ROUND(F1982*K1982,2)</f>
        <v>13</v>
      </c>
      <c r="M1982" s="24" t="n">
        <f aca="false">DATE(YEAR(C1982),MONTH(C1982),1)</f>
        <v>46143</v>
      </c>
    </row>
    <row r="1983" customFormat="false" ht="15" hidden="false" customHeight="false" outlineLevel="0" collapsed="false">
      <c r="A1983" s="21" t="s">
        <v>3303</v>
      </c>
      <c r="B1983" s="21" t="s">
        <v>3076</v>
      </c>
      <c r="C1983" s="23" t="n">
        <v>46143</v>
      </c>
      <c r="D1983" s="21" t="s">
        <v>2854</v>
      </c>
      <c r="E1983" s="21" t="s">
        <v>2748</v>
      </c>
      <c r="F1983" s="12" t="n">
        <v>1</v>
      </c>
      <c r="G1983" s="19" t="n">
        <v>15.1</v>
      </c>
      <c r="H1983" s="19" t="n">
        <v>9.71</v>
      </c>
      <c r="I1983" s="19" t="n">
        <f aca="false">ROUND(F1983*G1983,2)</f>
        <v>15.1</v>
      </c>
      <c r="J1983" s="19" t="n">
        <f aca="false">ROUND(F1983*H1983,2)</f>
        <v>9.71</v>
      </c>
      <c r="K1983" s="19" t="n">
        <f aca="false">INDEX(Pricebook!$L$2:$L$1401,MATCH(D1983,Pricebook!$A$2:$A$1401,0))</f>
        <v>16.4</v>
      </c>
      <c r="L1983" s="19" t="n">
        <f aca="false">ROUND(F1983*K1983,2)</f>
        <v>16.4</v>
      </c>
      <c r="M1983" s="24" t="n">
        <f aca="false">DATE(YEAR(C1983),MONTH(C1983),1)</f>
        <v>46143</v>
      </c>
    </row>
    <row r="1984" customFormat="false" ht="15" hidden="false" customHeight="false" outlineLevel="0" collapsed="false">
      <c r="A1984" s="21" t="s">
        <v>3303</v>
      </c>
      <c r="B1984" s="21" t="s">
        <v>3076</v>
      </c>
      <c r="C1984" s="23" t="n">
        <v>46143</v>
      </c>
      <c r="D1984" s="21" t="s">
        <v>2938</v>
      </c>
      <c r="E1984" s="21" t="s">
        <v>2748</v>
      </c>
      <c r="F1984" s="12" t="n">
        <v>10</v>
      </c>
      <c r="G1984" s="19" t="n">
        <v>5.9</v>
      </c>
      <c r="H1984" s="19" t="n">
        <v>3.42</v>
      </c>
      <c r="I1984" s="19" t="n">
        <f aca="false">ROUND(F1984*G1984,2)</f>
        <v>59</v>
      </c>
      <c r="J1984" s="19" t="n">
        <f aca="false">ROUND(F1984*H1984,2)</f>
        <v>34.2</v>
      </c>
      <c r="K1984" s="19" t="n">
        <f aca="false">INDEX(Pricebook!$L$2:$L$1401,MATCH(D1984,Pricebook!$A$2:$A$1401,0))</f>
        <v>6.4</v>
      </c>
      <c r="L1984" s="19" t="n">
        <f aca="false">ROUND(F1984*K1984,2)</f>
        <v>64</v>
      </c>
      <c r="M1984" s="24" t="n">
        <f aca="false">DATE(YEAR(C1984),MONTH(C1984),1)</f>
        <v>46143</v>
      </c>
    </row>
    <row r="1985" customFormat="false" ht="15" hidden="false" customHeight="false" outlineLevel="0" collapsed="false">
      <c r="A1985" s="21" t="s">
        <v>3303</v>
      </c>
      <c r="B1985" s="21" t="s">
        <v>3076</v>
      </c>
      <c r="C1985" s="23" t="n">
        <v>46143</v>
      </c>
      <c r="D1985" s="21" t="s">
        <v>2505</v>
      </c>
      <c r="E1985" s="21" t="s">
        <v>2466</v>
      </c>
      <c r="F1985" s="12" t="n">
        <v>2</v>
      </c>
      <c r="G1985" s="19" t="n">
        <v>64.8</v>
      </c>
      <c r="H1985" s="19" t="n">
        <v>41.92</v>
      </c>
      <c r="I1985" s="19" t="n">
        <f aca="false">ROUND(F1985*G1985,2)</f>
        <v>129.6</v>
      </c>
      <c r="J1985" s="19" t="n">
        <f aca="false">ROUND(F1985*H1985,2)</f>
        <v>83.84</v>
      </c>
      <c r="K1985" s="19" t="n">
        <f aca="false">INDEX(Pricebook!$L$2:$L$1401,MATCH(D1985,Pricebook!$A$2:$A$1401,0))</f>
        <v>67.25</v>
      </c>
      <c r="L1985" s="19" t="n">
        <f aca="false">ROUND(F1985*K1985,2)</f>
        <v>134.5</v>
      </c>
      <c r="M1985" s="24" t="n">
        <f aca="false">DATE(YEAR(C1985),MONTH(C1985),1)</f>
        <v>46143</v>
      </c>
    </row>
    <row r="1986" customFormat="false" ht="15" hidden="false" customHeight="false" outlineLevel="0" collapsed="false">
      <c r="A1986" s="21" t="s">
        <v>3303</v>
      </c>
      <c r="B1986" s="21" t="s">
        <v>3076</v>
      </c>
      <c r="C1986" s="23" t="n">
        <v>46143</v>
      </c>
      <c r="D1986" s="21" t="s">
        <v>386</v>
      </c>
      <c r="E1986" s="21" t="s">
        <v>366</v>
      </c>
      <c r="F1986" s="12" t="n">
        <v>5</v>
      </c>
      <c r="G1986" s="19" t="n">
        <v>6.6</v>
      </c>
      <c r="H1986" s="19" t="n">
        <v>4.72</v>
      </c>
      <c r="I1986" s="19" t="n">
        <f aca="false">ROUND(F1986*G1986,2)</f>
        <v>33</v>
      </c>
      <c r="J1986" s="19" t="n">
        <f aca="false">ROUND(F1986*H1986,2)</f>
        <v>23.6</v>
      </c>
      <c r="K1986" s="19" t="n">
        <f aca="false">INDEX(Pricebook!$L$2:$L$1401,MATCH(D1986,Pricebook!$A$2:$A$1401,0))</f>
        <v>7.2</v>
      </c>
      <c r="L1986" s="19" t="n">
        <f aca="false">ROUND(F1986*K1986,2)</f>
        <v>36</v>
      </c>
      <c r="M1986" s="24" t="n">
        <f aca="false">DATE(YEAR(C1986),MONTH(C1986),1)</f>
        <v>46143</v>
      </c>
    </row>
    <row r="1987" customFormat="false" ht="15" hidden="false" customHeight="false" outlineLevel="0" collapsed="false">
      <c r="A1987" s="21" t="s">
        <v>3303</v>
      </c>
      <c r="B1987" s="21" t="s">
        <v>3076</v>
      </c>
      <c r="C1987" s="23" t="n">
        <v>46143</v>
      </c>
      <c r="D1987" s="21" t="s">
        <v>2910</v>
      </c>
      <c r="E1987" s="21" t="s">
        <v>2748</v>
      </c>
      <c r="F1987" s="12" t="n">
        <v>1</v>
      </c>
      <c r="G1987" s="19" t="n">
        <v>24.55</v>
      </c>
      <c r="H1987" s="19" t="n">
        <v>14.49</v>
      </c>
      <c r="I1987" s="19" t="n">
        <f aca="false">ROUND(F1987*G1987,2)</f>
        <v>24.55</v>
      </c>
      <c r="J1987" s="19" t="n">
        <f aca="false">ROUND(F1987*H1987,2)</f>
        <v>14.49</v>
      </c>
      <c r="K1987" s="19" t="n">
        <f aca="false">INDEX(Pricebook!$L$2:$L$1401,MATCH(D1987,Pricebook!$A$2:$A$1401,0))</f>
        <v>27.05</v>
      </c>
      <c r="L1987" s="19" t="n">
        <f aca="false">ROUND(F1987*K1987,2)</f>
        <v>27.05</v>
      </c>
      <c r="M1987" s="24" t="n">
        <f aca="false">DATE(YEAR(C1987),MONTH(C1987),1)</f>
        <v>46143</v>
      </c>
    </row>
    <row r="1988" customFormat="false" ht="15" hidden="false" customHeight="false" outlineLevel="0" collapsed="false">
      <c r="A1988" s="21" t="s">
        <v>3304</v>
      </c>
      <c r="B1988" s="21" t="s">
        <v>3305</v>
      </c>
      <c r="C1988" s="23" t="n">
        <v>46143</v>
      </c>
      <c r="D1988" s="21" t="s">
        <v>665</v>
      </c>
      <c r="E1988" s="21" t="s">
        <v>366</v>
      </c>
      <c r="F1988" s="12" t="n">
        <v>2</v>
      </c>
      <c r="G1988" s="19" t="n">
        <v>28.25</v>
      </c>
      <c r="H1988" s="19" t="n">
        <v>20.17</v>
      </c>
      <c r="I1988" s="19" t="n">
        <f aca="false">ROUND(F1988*G1988,2)</f>
        <v>56.5</v>
      </c>
      <c r="J1988" s="19" t="n">
        <f aca="false">ROUND(F1988*H1988,2)</f>
        <v>40.34</v>
      </c>
      <c r="K1988" s="19" t="n">
        <f aca="false">INDEX(Pricebook!$L$2:$L$1401,MATCH(D1988,Pricebook!$A$2:$A$1401,0))</f>
        <v>30.75</v>
      </c>
      <c r="L1988" s="19" t="n">
        <f aca="false">ROUND(F1988*K1988,2)</f>
        <v>61.5</v>
      </c>
      <c r="M1988" s="24" t="n">
        <f aca="false">DATE(YEAR(C1988),MONTH(C1988),1)</f>
        <v>46143</v>
      </c>
    </row>
    <row r="1989" customFormat="false" ht="15" hidden="false" customHeight="false" outlineLevel="0" collapsed="false">
      <c r="A1989" s="21" t="s">
        <v>3304</v>
      </c>
      <c r="B1989" s="21" t="s">
        <v>3305</v>
      </c>
      <c r="C1989" s="23" t="n">
        <v>46143</v>
      </c>
      <c r="D1989" s="21" t="s">
        <v>801</v>
      </c>
      <c r="E1989" s="21" t="s">
        <v>366</v>
      </c>
      <c r="F1989" s="12" t="n">
        <v>5</v>
      </c>
      <c r="G1989" s="19" t="n">
        <v>10.9</v>
      </c>
      <c r="H1989" s="19" t="n">
        <v>7.67</v>
      </c>
      <c r="I1989" s="19" t="n">
        <f aca="false">ROUND(F1989*G1989,2)</f>
        <v>54.5</v>
      </c>
      <c r="J1989" s="19" t="n">
        <f aca="false">ROUND(F1989*H1989,2)</f>
        <v>38.35</v>
      </c>
      <c r="K1989" s="19" t="n">
        <f aca="false">INDEX(Pricebook!$L$2:$L$1401,MATCH(D1989,Pricebook!$A$2:$A$1401,0))</f>
        <v>11.7</v>
      </c>
      <c r="L1989" s="19" t="n">
        <f aca="false">ROUND(F1989*K1989,2)</f>
        <v>58.5</v>
      </c>
      <c r="M1989" s="24" t="n">
        <f aca="false">DATE(YEAR(C1989),MONTH(C1989),1)</f>
        <v>46143</v>
      </c>
    </row>
    <row r="1990" customFormat="false" ht="15" hidden="false" customHeight="false" outlineLevel="0" collapsed="false">
      <c r="A1990" s="21" t="s">
        <v>3304</v>
      </c>
      <c r="B1990" s="21" t="s">
        <v>3305</v>
      </c>
      <c r="C1990" s="23" t="n">
        <v>46143</v>
      </c>
      <c r="D1990" s="21" t="s">
        <v>567</v>
      </c>
      <c r="E1990" s="21" t="s">
        <v>366</v>
      </c>
      <c r="F1990" s="12" t="n">
        <v>4</v>
      </c>
      <c r="G1990" s="19" t="n">
        <v>7.35</v>
      </c>
      <c r="H1990" s="19" t="n">
        <v>5.45</v>
      </c>
      <c r="I1990" s="19" t="n">
        <f aca="false">ROUND(F1990*G1990,2)</f>
        <v>29.4</v>
      </c>
      <c r="J1990" s="19" t="n">
        <f aca="false">ROUND(F1990*H1990,2)</f>
        <v>21.8</v>
      </c>
      <c r="K1990" s="19" t="n">
        <f aca="false">INDEX(Pricebook!$L$2:$L$1401,MATCH(D1990,Pricebook!$A$2:$A$1401,0))</f>
        <v>7.85</v>
      </c>
      <c r="L1990" s="19" t="n">
        <f aca="false">ROUND(F1990*K1990,2)</f>
        <v>31.4</v>
      </c>
      <c r="M1990" s="24" t="n">
        <f aca="false">DATE(YEAR(C1990),MONTH(C1990),1)</f>
        <v>46143</v>
      </c>
    </row>
    <row r="1991" customFormat="false" ht="15" hidden="false" customHeight="false" outlineLevel="0" collapsed="false">
      <c r="A1991" s="21" t="s">
        <v>3304</v>
      </c>
      <c r="B1991" s="21" t="s">
        <v>3305</v>
      </c>
      <c r="C1991" s="23" t="n">
        <v>46143</v>
      </c>
      <c r="D1991" s="21" t="s">
        <v>685</v>
      </c>
      <c r="E1991" s="21" t="s">
        <v>366</v>
      </c>
      <c r="F1991" s="12" t="n">
        <v>2</v>
      </c>
      <c r="G1991" s="19" t="n">
        <v>53.3</v>
      </c>
      <c r="H1991" s="19" t="n">
        <v>37.88</v>
      </c>
      <c r="I1991" s="19" t="n">
        <f aca="false">ROUND(F1991*G1991,2)</f>
        <v>106.6</v>
      </c>
      <c r="J1991" s="19" t="n">
        <f aca="false">ROUND(F1991*H1991,2)</f>
        <v>75.76</v>
      </c>
      <c r="K1991" s="19" t="n">
        <f aca="false">INDEX(Pricebook!$L$2:$L$1401,MATCH(D1991,Pricebook!$A$2:$A$1401,0))</f>
        <v>57.7</v>
      </c>
      <c r="L1991" s="19" t="n">
        <f aca="false">ROUND(F1991*K1991,2)</f>
        <v>115.4</v>
      </c>
      <c r="M1991" s="24" t="n">
        <f aca="false">DATE(YEAR(C1991),MONTH(C1991),1)</f>
        <v>46143</v>
      </c>
    </row>
    <row r="1992" customFormat="false" ht="15" hidden="false" customHeight="false" outlineLevel="0" collapsed="false">
      <c r="A1992" s="21" t="s">
        <v>3304</v>
      </c>
      <c r="B1992" s="21" t="s">
        <v>3305</v>
      </c>
      <c r="C1992" s="23" t="n">
        <v>46143</v>
      </c>
      <c r="D1992" s="21" t="s">
        <v>749</v>
      </c>
      <c r="E1992" s="21" t="s">
        <v>366</v>
      </c>
      <c r="F1992" s="12" t="n">
        <v>1</v>
      </c>
      <c r="G1992" s="19" t="n">
        <v>197.5</v>
      </c>
      <c r="H1992" s="19" t="n">
        <v>139.26</v>
      </c>
      <c r="I1992" s="19" t="n">
        <f aca="false">ROUND(F1992*G1992,2)</f>
        <v>197.5</v>
      </c>
      <c r="J1992" s="19" t="n">
        <f aca="false">ROUND(F1992*H1992,2)</f>
        <v>139.26</v>
      </c>
      <c r="K1992" s="19" t="n">
        <f aca="false">INDEX(Pricebook!$L$2:$L$1401,MATCH(D1992,Pricebook!$A$2:$A$1401,0))</f>
        <v>212.05</v>
      </c>
      <c r="L1992" s="19" t="n">
        <f aca="false">ROUND(F1992*K1992,2)</f>
        <v>212.05</v>
      </c>
      <c r="M1992" s="24" t="n">
        <f aca="false">DATE(YEAR(C1992),MONTH(C1992),1)</f>
        <v>46143</v>
      </c>
    </row>
    <row r="1993" customFormat="false" ht="15" hidden="false" customHeight="false" outlineLevel="0" collapsed="false">
      <c r="A1993" s="21" t="s">
        <v>3304</v>
      </c>
      <c r="B1993" s="21" t="s">
        <v>3305</v>
      </c>
      <c r="C1993" s="23" t="n">
        <v>46143</v>
      </c>
      <c r="D1993" s="21" t="s">
        <v>2489</v>
      </c>
      <c r="E1993" s="21" t="s">
        <v>2466</v>
      </c>
      <c r="F1993" s="12" t="n">
        <v>2</v>
      </c>
      <c r="G1993" s="19" t="n">
        <v>101.75</v>
      </c>
      <c r="H1993" s="19" t="n">
        <v>73.05</v>
      </c>
      <c r="I1993" s="19" t="n">
        <f aca="false">ROUND(F1993*G1993,2)</f>
        <v>203.5</v>
      </c>
      <c r="J1993" s="19" t="n">
        <f aca="false">ROUND(F1993*H1993,2)</f>
        <v>146.1</v>
      </c>
      <c r="K1993" s="19" t="n">
        <f aca="false">INDEX(Pricebook!$L$2:$L$1401,MATCH(D1993,Pricebook!$A$2:$A$1401,0))</f>
        <v>106.95</v>
      </c>
      <c r="L1993" s="19" t="n">
        <f aca="false">ROUND(F1993*K1993,2)</f>
        <v>213.9</v>
      </c>
      <c r="M1993" s="24" t="n">
        <f aca="false">DATE(YEAR(C1993),MONTH(C1993),1)</f>
        <v>46143</v>
      </c>
    </row>
    <row r="1994" customFormat="false" ht="15" hidden="false" customHeight="false" outlineLevel="0" collapsed="false">
      <c r="A1994" s="21" t="s">
        <v>3304</v>
      </c>
      <c r="B1994" s="21" t="s">
        <v>3305</v>
      </c>
      <c r="C1994" s="23" t="n">
        <v>46143</v>
      </c>
      <c r="D1994" s="21" t="s">
        <v>147</v>
      </c>
      <c r="E1994" s="21" t="s">
        <v>108</v>
      </c>
      <c r="F1994" s="12" t="n">
        <v>1</v>
      </c>
      <c r="G1994" s="19" t="n">
        <v>82.6</v>
      </c>
      <c r="H1994" s="19" t="n">
        <v>61.4</v>
      </c>
      <c r="I1994" s="19" t="n">
        <f aca="false">ROUND(F1994*G1994,2)</f>
        <v>82.6</v>
      </c>
      <c r="J1994" s="19" t="n">
        <f aca="false">ROUND(F1994*H1994,2)</f>
        <v>61.4</v>
      </c>
      <c r="K1994" s="19" t="n">
        <f aca="false">INDEX(Pricebook!$L$2:$L$1401,MATCH(D1994,Pricebook!$A$2:$A$1401,0))</f>
        <v>89.95</v>
      </c>
      <c r="L1994" s="19" t="n">
        <f aca="false">ROUND(F1994*K1994,2)</f>
        <v>89.95</v>
      </c>
      <c r="M1994" s="24" t="n">
        <f aca="false">DATE(YEAR(C1994),MONTH(C1994),1)</f>
        <v>46143</v>
      </c>
    </row>
    <row r="1995" customFormat="false" ht="15" hidden="false" customHeight="false" outlineLevel="0" collapsed="false">
      <c r="A1995" s="21" t="s">
        <v>3304</v>
      </c>
      <c r="B1995" s="21" t="s">
        <v>3305</v>
      </c>
      <c r="C1995" s="23" t="n">
        <v>46143</v>
      </c>
      <c r="D1995" s="21" t="s">
        <v>2483</v>
      </c>
      <c r="E1995" s="21" t="s">
        <v>2466</v>
      </c>
      <c r="F1995" s="12" t="n">
        <v>2</v>
      </c>
      <c r="G1995" s="19" t="n">
        <v>220.5</v>
      </c>
      <c r="H1995" s="19" t="n">
        <v>135.17</v>
      </c>
      <c r="I1995" s="19" t="n">
        <f aca="false">ROUND(F1995*G1995,2)</f>
        <v>441</v>
      </c>
      <c r="J1995" s="19" t="n">
        <f aca="false">ROUND(F1995*H1995,2)</f>
        <v>270.34</v>
      </c>
      <c r="K1995" s="19" t="n">
        <f aca="false">INDEX(Pricebook!$L$2:$L$1401,MATCH(D1995,Pricebook!$A$2:$A$1401,0))</f>
        <v>227.55</v>
      </c>
      <c r="L1995" s="19" t="n">
        <f aca="false">ROUND(F1995*K1995,2)</f>
        <v>455.1</v>
      </c>
      <c r="M1995" s="24" t="n">
        <f aca="false">DATE(YEAR(C1995),MONTH(C1995),1)</f>
        <v>46143</v>
      </c>
    </row>
    <row r="1996" customFormat="false" ht="15" hidden="false" customHeight="false" outlineLevel="0" collapsed="false">
      <c r="A1996" s="21" t="s">
        <v>3304</v>
      </c>
      <c r="B1996" s="21" t="s">
        <v>3305</v>
      </c>
      <c r="C1996" s="23" t="n">
        <v>46143</v>
      </c>
      <c r="D1996" s="21" t="s">
        <v>1192</v>
      </c>
      <c r="E1996" s="21" t="s">
        <v>971</v>
      </c>
      <c r="F1996" s="12" t="n">
        <v>4</v>
      </c>
      <c r="G1996" s="19" t="n">
        <v>3.6</v>
      </c>
      <c r="H1996" s="19" t="n">
        <v>2.76</v>
      </c>
      <c r="I1996" s="19" t="n">
        <f aca="false">ROUND(F1996*G1996,2)</f>
        <v>14.4</v>
      </c>
      <c r="J1996" s="19" t="n">
        <f aca="false">ROUND(F1996*H1996,2)</f>
        <v>11.04</v>
      </c>
      <c r="K1996" s="19" t="n">
        <f aca="false">INDEX(Pricebook!$L$2:$L$1401,MATCH(D1996,Pricebook!$A$2:$A$1401,0))</f>
        <v>4.2</v>
      </c>
      <c r="L1996" s="19" t="n">
        <f aca="false">ROUND(F1996*K1996,2)</f>
        <v>16.8</v>
      </c>
      <c r="M1996" s="24" t="n">
        <f aca="false">DATE(YEAR(C1996),MONTH(C1996),1)</f>
        <v>46143</v>
      </c>
    </row>
    <row r="1997" customFormat="false" ht="15" hidden="false" customHeight="false" outlineLevel="0" collapsed="false">
      <c r="A1997" s="21" t="s">
        <v>3304</v>
      </c>
      <c r="B1997" s="21" t="s">
        <v>3305</v>
      </c>
      <c r="C1997" s="23" t="n">
        <v>46143</v>
      </c>
      <c r="D1997" s="21" t="s">
        <v>322</v>
      </c>
      <c r="E1997" s="21" t="s">
        <v>108</v>
      </c>
      <c r="F1997" s="12" t="n">
        <v>1</v>
      </c>
      <c r="G1997" s="19" t="n">
        <v>9.05</v>
      </c>
      <c r="H1997" s="19" t="n">
        <v>6.67</v>
      </c>
      <c r="I1997" s="19" t="n">
        <f aca="false">ROUND(F1997*G1997,2)</f>
        <v>9.05</v>
      </c>
      <c r="J1997" s="19" t="n">
        <f aca="false">ROUND(F1997*H1997,2)</f>
        <v>6.67</v>
      </c>
      <c r="K1997" s="19" t="n">
        <f aca="false">INDEX(Pricebook!$L$2:$L$1401,MATCH(D1997,Pricebook!$A$2:$A$1401,0))</f>
        <v>9.8</v>
      </c>
      <c r="L1997" s="19" t="n">
        <f aca="false">ROUND(F1997*K1997,2)</f>
        <v>9.8</v>
      </c>
      <c r="M1997" s="24" t="n">
        <f aca="false">DATE(YEAR(C1997),MONTH(C1997),1)</f>
        <v>46143</v>
      </c>
    </row>
    <row r="1998" customFormat="false" ht="15" hidden="false" customHeight="false" outlineLevel="0" collapsed="false">
      <c r="A1998" s="21" t="s">
        <v>3304</v>
      </c>
      <c r="B1998" s="21" t="s">
        <v>3305</v>
      </c>
      <c r="C1998" s="23" t="n">
        <v>46143</v>
      </c>
      <c r="D1998" s="21" t="s">
        <v>2521</v>
      </c>
      <c r="E1998" s="21" t="s">
        <v>2466</v>
      </c>
      <c r="F1998" s="12" t="n">
        <v>2</v>
      </c>
      <c r="G1998" s="19" t="n">
        <v>70</v>
      </c>
      <c r="H1998" s="19" t="n">
        <v>42.76</v>
      </c>
      <c r="I1998" s="19" t="n">
        <f aca="false">ROUND(F1998*G1998,2)</f>
        <v>140</v>
      </c>
      <c r="J1998" s="19" t="n">
        <f aca="false">ROUND(F1998*H1998,2)</f>
        <v>85.52</v>
      </c>
      <c r="K1998" s="19" t="n">
        <f aca="false">INDEX(Pricebook!$L$2:$L$1401,MATCH(D1998,Pricebook!$A$2:$A$1401,0))</f>
        <v>72</v>
      </c>
      <c r="L1998" s="19" t="n">
        <f aca="false">ROUND(F1998*K1998,2)</f>
        <v>144</v>
      </c>
      <c r="M1998" s="24" t="n">
        <f aca="false">DATE(YEAR(C1998),MONTH(C1998),1)</f>
        <v>46143</v>
      </c>
    </row>
    <row r="1999" customFormat="false" ht="15" hidden="false" customHeight="false" outlineLevel="0" collapsed="false">
      <c r="A1999" s="21" t="s">
        <v>3304</v>
      </c>
      <c r="B1999" s="21" t="s">
        <v>3305</v>
      </c>
      <c r="C1999" s="23" t="n">
        <v>46143</v>
      </c>
      <c r="D1999" s="21" t="s">
        <v>2573</v>
      </c>
      <c r="E1999" s="21" t="s">
        <v>2466</v>
      </c>
      <c r="F1999" s="12" t="n">
        <v>1</v>
      </c>
      <c r="G1999" s="19" t="n">
        <v>32.4</v>
      </c>
      <c r="H1999" s="19" t="n">
        <v>22.54</v>
      </c>
      <c r="I1999" s="19" t="n">
        <f aca="false">ROUND(F1999*G1999,2)</f>
        <v>32.4</v>
      </c>
      <c r="J1999" s="19" t="n">
        <f aca="false">ROUND(F1999*H1999,2)</f>
        <v>22.54</v>
      </c>
      <c r="K1999" s="19" t="n">
        <f aca="false">INDEX(Pricebook!$L$2:$L$1401,MATCH(D1999,Pricebook!$A$2:$A$1401,0))</f>
        <v>33.5</v>
      </c>
      <c r="L1999" s="19" t="n">
        <f aca="false">ROUND(F1999*K1999,2)</f>
        <v>33.5</v>
      </c>
      <c r="M1999" s="24" t="n">
        <f aca="false">DATE(YEAR(C1999),MONTH(C1999),1)</f>
        <v>46143</v>
      </c>
    </row>
    <row r="2000" customFormat="false" ht="15" hidden="false" customHeight="false" outlineLevel="0" collapsed="false">
      <c r="A2000" s="21" t="s">
        <v>3304</v>
      </c>
      <c r="B2000" s="21" t="s">
        <v>3305</v>
      </c>
      <c r="C2000" s="23" t="n">
        <v>46143</v>
      </c>
      <c r="D2000" s="21" t="s">
        <v>1424</v>
      </c>
      <c r="E2000" s="21" t="s">
        <v>971</v>
      </c>
      <c r="F2000" s="12" t="n">
        <v>20</v>
      </c>
      <c r="G2000" s="19" t="n">
        <v>12.3</v>
      </c>
      <c r="H2000" s="19" t="n">
        <v>9.33</v>
      </c>
      <c r="I2000" s="19" t="n">
        <f aca="false">ROUND(F2000*G2000,2)</f>
        <v>246</v>
      </c>
      <c r="J2000" s="19" t="n">
        <f aca="false">ROUND(F2000*H2000,2)</f>
        <v>186.6</v>
      </c>
      <c r="K2000" s="19" t="n">
        <f aca="false">INDEX(Pricebook!$L$2:$L$1401,MATCH(D2000,Pricebook!$A$2:$A$1401,0))</f>
        <v>14.15</v>
      </c>
      <c r="L2000" s="19" t="n">
        <f aca="false">ROUND(F2000*K2000,2)</f>
        <v>283</v>
      </c>
      <c r="M2000" s="24" t="n">
        <f aca="false">DATE(YEAR(C2000),MONTH(C2000),1)</f>
        <v>46143</v>
      </c>
    </row>
    <row r="2001" customFormat="false" ht="15" hidden="false" customHeight="false" outlineLevel="0" collapsed="false">
      <c r="A2001" s="21" t="s">
        <v>3304</v>
      </c>
      <c r="B2001" s="21" t="s">
        <v>3305</v>
      </c>
      <c r="C2001" s="23" t="n">
        <v>46143</v>
      </c>
      <c r="D2001" s="21" t="s">
        <v>899</v>
      </c>
      <c r="E2001" s="21" t="s">
        <v>366</v>
      </c>
      <c r="F2001" s="12" t="n">
        <v>4</v>
      </c>
      <c r="G2001" s="19" t="n">
        <v>12.2</v>
      </c>
      <c r="H2001" s="19" t="n">
        <v>8.65</v>
      </c>
      <c r="I2001" s="19" t="n">
        <f aca="false">ROUND(F2001*G2001,2)</f>
        <v>48.8</v>
      </c>
      <c r="J2001" s="19" t="n">
        <f aca="false">ROUND(F2001*H2001,2)</f>
        <v>34.6</v>
      </c>
      <c r="K2001" s="19" t="n">
        <f aca="false">INDEX(Pricebook!$L$2:$L$1401,MATCH(D2001,Pricebook!$A$2:$A$1401,0))</f>
        <v>13.2</v>
      </c>
      <c r="L2001" s="19" t="n">
        <f aca="false">ROUND(F2001*K2001,2)</f>
        <v>52.8</v>
      </c>
      <c r="M2001" s="24" t="n">
        <f aca="false">DATE(YEAR(C2001),MONTH(C2001),1)</f>
        <v>46143</v>
      </c>
    </row>
    <row r="2002" customFormat="false" ht="15" hidden="false" customHeight="false" outlineLevel="0" collapsed="false">
      <c r="A2002" s="21" t="s">
        <v>3304</v>
      </c>
      <c r="B2002" s="21" t="s">
        <v>3305</v>
      </c>
      <c r="C2002" s="23" t="n">
        <v>46143</v>
      </c>
      <c r="D2002" s="21" t="s">
        <v>757</v>
      </c>
      <c r="E2002" s="21" t="s">
        <v>366</v>
      </c>
      <c r="F2002" s="12" t="n">
        <v>4</v>
      </c>
      <c r="G2002" s="19" t="n">
        <v>11.7</v>
      </c>
      <c r="H2002" s="19" t="n">
        <v>8.29</v>
      </c>
      <c r="I2002" s="19" t="n">
        <f aca="false">ROUND(F2002*G2002,2)</f>
        <v>46.8</v>
      </c>
      <c r="J2002" s="19" t="n">
        <f aca="false">ROUND(F2002*H2002,2)</f>
        <v>33.16</v>
      </c>
      <c r="K2002" s="19" t="n">
        <f aca="false">INDEX(Pricebook!$L$2:$L$1401,MATCH(D2002,Pricebook!$A$2:$A$1401,0))</f>
        <v>12.65</v>
      </c>
      <c r="L2002" s="19" t="n">
        <f aca="false">ROUND(F2002*K2002,2)</f>
        <v>50.6</v>
      </c>
      <c r="M2002" s="24" t="n">
        <f aca="false">DATE(YEAR(C2002),MONTH(C2002),1)</f>
        <v>46143</v>
      </c>
    </row>
    <row r="2003" customFormat="false" ht="15" hidden="false" customHeight="false" outlineLevel="0" collapsed="false">
      <c r="A2003" s="21" t="s">
        <v>3304</v>
      </c>
      <c r="B2003" s="21" t="s">
        <v>3305</v>
      </c>
      <c r="C2003" s="23" t="n">
        <v>46143</v>
      </c>
      <c r="D2003" s="21" t="s">
        <v>2545</v>
      </c>
      <c r="E2003" s="21" t="s">
        <v>2466</v>
      </c>
      <c r="F2003" s="12" t="n">
        <v>5</v>
      </c>
      <c r="G2003" s="19" t="n">
        <v>62.35</v>
      </c>
      <c r="H2003" s="19" t="n">
        <v>38.35</v>
      </c>
      <c r="I2003" s="19" t="n">
        <f aca="false">ROUND(F2003*G2003,2)</f>
        <v>311.75</v>
      </c>
      <c r="J2003" s="19" t="n">
        <f aca="false">ROUND(F2003*H2003,2)</f>
        <v>191.75</v>
      </c>
      <c r="K2003" s="19" t="n">
        <f aca="false">INDEX(Pricebook!$L$2:$L$1401,MATCH(D2003,Pricebook!$A$2:$A$1401,0))</f>
        <v>64.6</v>
      </c>
      <c r="L2003" s="19" t="n">
        <f aca="false">ROUND(F2003*K2003,2)</f>
        <v>323</v>
      </c>
      <c r="M2003" s="24" t="n">
        <f aca="false">DATE(YEAR(C2003),MONTH(C2003),1)</f>
        <v>46143</v>
      </c>
    </row>
    <row r="2004" customFormat="false" ht="15" hidden="false" customHeight="false" outlineLevel="0" collapsed="false">
      <c r="A2004" s="21" t="s">
        <v>3306</v>
      </c>
      <c r="B2004" s="21" t="s">
        <v>3009</v>
      </c>
      <c r="C2004" s="23" t="n">
        <v>46143</v>
      </c>
      <c r="D2004" s="21" t="s">
        <v>707</v>
      </c>
      <c r="E2004" s="21" t="s">
        <v>366</v>
      </c>
      <c r="F2004" s="12" t="n">
        <v>3</v>
      </c>
      <c r="G2004" s="19" t="n">
        <v>36.3</v>
      </c>
      <c r="H2004" s="19" t="n">
        <v>25.89</v>
      </c>
      <c r="I2004" s="19" t="n">
        <f aca="false">ROUND(F2004*G2004,2)</f>
        <v>108.9</v>
      </c>
      <c r="J2004" s="19" t="n">
        <f aca="false">ROUND(F2004*H2004,2)</f>
        <v>77.67</v>
      </c>
      <c r="K2004" s="19" t="n">
        <f aca="false">INDEX(Pricebook!$L$2:$L$1401,MATCH(D2004,Pricebook!$A$2:$A$1401,0))</f>
        <v>39.45</v>
      </c>
      <c r="L2004" s="19" t="n">
        <f aca="false">ROUND(F2004*K2004,2)</f>
        <v>118.35</v>
      </c>
      <c r="M2004" s="24" t="n">
        <f aca="false">DATE(YEAR(C2004),MONTH(C2004),1)</f>
        <v>46143</v>
      </c>
    </row>
    <row r="2005" customFormat="false" ht="15" hidden="false" customHeight="false" outlineLevel="0" collapsed="false">
      <c r="A2005" s="21" t="s">
        <v>3306</v>
      </c>
      <c r="B2005" s="21" t="s">
        <v>3009</v>
      </c>
      <c r="C2005" s="23" t="n">
        <v>46143</v>
      </c>
      <c r="D2005" s="21" t="s">
        <v>2882</v>
      </c>
      <c r="E2005" s="21" t="s">
        <v>2748</v>
      </c>
      <c r="F2005" s="12" t="n">
        <v>2</v>
      </c>
      <c r="G2005" s="19" t="n">
        <v>4</v>
      </c>
      <c r="H2005" s="19" t="n">
        <v>2.32</v>
      </c>
      <c r="I2005" s="19" t="n">
        <f aca="false">ROUND(F2005*G2005,2)</f>
        <v>8</v>
      </c>
      <c r="J2005" s="19" t="n">
        <f aca="false">ROUND(F2005*H2005,2)</f>
        <v>4.64</v>
      </c>
      <c r="K2005" s="19" t="n">
        <f aca="false">INDEX(Pricebook!$L$2:$L$1401,MATCH(D2005,Pricebook!$A$2:$A$1401,0))</f>
        <v>4.35</v>
      </c>
      <c r="L2005" s="19" t="n">
        <f aca="false">ROUND(F2005*K2005,2)</f>
        <v>8.7</v>
      </c>
      <c r="M2005" s="24" t="n">
        <f aca="false">DATE(YEAR(C2005),MONTH(C2005),1)</f>
        <v>46143</v>
      </c>
    </row>
    <row r="2006" customFormat="false" ht="15" hidden="false" customHeight="false" outlineLevel="0" collapsed="false">
      <c r="A2006" s="21" t="s">
        <v>3306</v>
      </c>
      <c r="B2006" s="21" t="s">
        <v>3009</v>
      </c>
      <c r="C2006" s="23" t="n">
        <v>46143</v>
      </c>
      <c r="D2006" s="21" t="s">
        <v>2882</v>
      </c>
      <c r="E2006" s="21" t="s">
        <v>2748</v>
      </c>
      <c r="F2006" s="12" t="n">
        <v>10</v>
      </c>
      <c r="G2006" s="19" t="n">
        <v>4</v>
      </c>
      <c r="H2006" s="19" t="n">
        <v>2.32</v>
      </c>
      <c r="I2006" s="19" t="n">
        <f aca="false">ROUND(F2006*G2006,2)</f>
        <v>40</v>
      </c>
      <c r="J2006" s="19" t="n">
        <f aca="false">ROUND(F2006*H2006,2)</f>
        <v>23.2</v>
      </c>
      <c r="K2006" s="19" t="n">
        <f aca="false">INDEX(Pricebook!$L$2:$L$1401,MATCH(D2006,Pricebook!$A$2:$A$1401,0))</f>
        <v>4.35</v>
      </c>
      <c r="L2006" s="19" t="n">
        <f aca="false">ROUND(F2006*K2006,2)</f>
        <v>43.5</v>
      </c>
      <c r="M2006" s="24" t="n">
        <f aca="false">DATE(YEAR(C2006),MONTH(C2006),1)</f>
        <v>46143</v>
      </c>
    </row>
    <row r="2007" customFormat="false" ht="15" hidden="false" customHeight="false" outlineLevel="0" collapsed="false">
      <c r="A2007" s="21" t="s">
        <v>3306</v>
      </c>
      <c r="B2007" s="21" t="s">
        <v>3009</v>
      </c>
      <c r="C2007" s="23" t="n">
        <v>46143</v>
      </c>
      <c r="D2007" s="21" t="s">
        <v>2258</v>
      </c>
      <c r="E2007" s="21" t="s">
        <v>2202</v>
      </c>
      <c r="F2007" s="12" t="n">
        <v>1</v>
      </c>
      <c r="G2007" s="19" t="n">
        <v>62.1</v>
      </c>
      <c r="H2007" s="19" t="n">
        <v>37.71</v>
      </c>
      <c r="I2007" s="19" t="n">
        <f aca="false">ROUND(F2007*G2007,2)</f>
        <v>62.1</v>
      </c>
      <c r="J2007" s="19" t="n">
        <f aca="false">ROUND(F2007*H2007,2)</f>
        <v>37.71</v>
      </c>
      <c r="K2007" s="19" t="n">
        <f aca="false">INDEX(Pricebook!$L$2:$L$1401,MATCH(D2007,Pricebook!$A$2:$A$1401,0))</f>
        <v>66.35</v>
      </c>
      <c r="L2007" s="19" t="n">
        <f aca="false">ROUND(F2007*K2007,2)</f>
        <v>66.35</v>
      </c>
      <c r="M2007" s="24" t="n">
        <f aca="false">DATE(YEAR(C2007),MONTH(C2007),1)</f>
        <v>46143</v>
      </c>
    </row>
    <row r="2008" customFormat="false" ht="15" hidden="false" customHeight="false" outlineLevel="0" collapsed="false">
      <c r="A2008" s="21" t="s">
        <v>3306</v>
      </c>
      <c r="B2008" s="21" t="s">
        <v>3009</v>
      </c>
      <c r="C2008" s="23" t="n">
        <v>46143</v>
      </c>
      <c r="D2008" s="21" t="s">
        <v>1426</v>
      </c>
      <c r="E2008" s="21" t="s">
        <v>971</v>
      </c>
      <c r="F2008" s="12" t="n">
        <v>11</v>
      </c>
      <c r="G2008" s="19" t="n">
        <v>1</v>
      </c>
      <c r="H2008" s="19" t="n">
        <v>0.77</v>
      </c>
      <c r="I2008" s="19" t="n">
        <f aca="false">ROUND(F2008*G2008,2)</f>
        <v>11</v>
      </c>
      <c r="J2008" s="19" t="n">
        <f aca="false">ROUND(F2008*H2008,2)</f>
        <v>8.47</v>
      </c>
      <c r="K2008" s="19" t="n">
        <f aca="false">INDEX(Pricebook!$L$2:$L$1401,MATCH(D2008,Pricebook!$A$2:$A$1401,0))</f>
        <v>1.2</v>
      </c>
      <c r="L2008" s="19" t="n">
        <f aca="false">ROUND(F2008*K2008,2)</f>
        <v>13.2</v>
      </c>
      <c r="M2008" s="24" t="n">
        <f aca="false">DATE(YEAR(C2008),MONTH(C2008),1)</f>
        <v>46143</v>
      </c>
    </row>
    <row r="2009" customFormat="false" ht="15" hidden="false" customHeight="false" outlineLevel="0" collapsed="false">
      <c r="A2009" s="21" t="s">
        <v>3306</v>
      </c>
      <c r="B2009" s="21" t="s">
        <v>3009</v>
      </c>
      <c r="C2009" s="23" t="n">
        <v>46143</v>
      </c>
      <c r="D2009" s="21" t="s">
        <v>2746</v>
      </c>
      <c r="E2009" s="21" t="s">
        <v>2748</v>
      </c>
      <c r="F2009" s="12" t="n">
        <v>5</v>
      </c>
      <c r="G2009" s="19" t="n">
        <v>29.5</v>
      </c>
      <c r="H2009" s="19" t="n">
        <v>17.29</v>
      </c>
      <c r="I2009" s="19" t="n">
        <f aca="false">ROUND(F2009*G2009,2)</f>
        <v>147.5</v>
      </c>
      <c r="J2009" s="19" t="n">
        <f aca="false">ROUND(F2009*H2009,2)</f>
        <v>86.45</v>
      </c>
      <c r="K2009" s="19" t="n">
        <f aca="false">INDEX(Pricebook!$L$2:$L$1401,MATCH(D2009,Pricebook!$A$2:$A$1401,0))</f>
        <v>32.4</v>
      </c>
      <c r="L2009" s="19" t="n">
        <f aca="false">ROUND(F2009*K2009,2)</f>
        <v>162</v>
      </c>
      <c r="M2009" s="24" t="n">
        <f aca="false">DATE(YEAR(C2009),MONTH(C2009),1)</f>
        <v>46143</v>
      </c>
    </row>
    <row r="2010" customFormat="false" ht="15" hidden="false" customHeight="false" outlineLevel="0" collapsed="false">
      <c r="A2010" s="21" t="s">
        <v>3306</v>
      </c>
      <c r="B2010" s="21" t="s">
        <v>3009</v>
      </c>
      <c r="C2010" s="23" t="n">
        <v>46143</v>
      </c>
      <c r="D2010" s="21" t="s">
        <v>1088</v>
      </c>
      <c r="E2010" s="21" t="s">
        <v>971</v>
      </c>
      <c r="F2010" s="12" t="n">
        <v>1</v>
      </c>
      <c r="G2010" s="19" t="n">
        <v>72.65</v>
      </c>
      <c r="H2010" s="19" t="n">
        <v>56.17</v>
      </c>
      <c r="I2010" s="19" t="n">
        <f aca="false">ROUND(F2010*G2010,2)</f>
        <v>72.65</v>
      </c>
      <c r="J2010" s="19" t="n">
        <f aca="false">ROUND(F2010*H2010,2)</f>
        <v>56.17</v>
      </c>
      <c r="K2010" s="19" t="n">
        <f aca="false">INDEX(Pricebook!$L$2:$L$1401,MATCH(D2010,Pricebook!$A$2:$A$1401,0))</f>
        <v>79.95</v>
      </c>
      <c r="L2010" s="19" t="n">
        <f aca="false">ROUND(F2010*K2010,2)</f>
        <v>79.95</v>
      </c>
      <c r="M2010" s="24" t="n">
        <f aca="false">DATE(YEAR(C2010),MONTH(C2010),1)</f>
        <v>46143</v>
      </c>
    </row>
    <row r="2011" customFormat="false" ht="15" hidden="false" customHeight="false" outlineLevel="0" collapsed="false">
      <c r="A2011" s="21" t="s">
        <v>3307</v>
      </c>
      <c r="B2011" s="21" t="s">
        <v>3241</v>
      </c>
      <c r="C2011" s="23" t="n">
        <v>46144</v>
      </c>
      <c r="D2011" s="21" t="s">
        <v>2357</v>
      </c>
      <c r="E2011" s="21" t="s">
        <v>2202</v>
      </c>
      <c r="F2011" s="12" t="n">
        <v>12</v>
      </c>
      <c r="G2011" s="19" t="n">
        <v>7.9</v>
      </c>
      <c r="H2011" s="19" t="n">
        <v>5.57</v>
      </c>
      <c r="I2011" s="19" t="n">
        <f aca="false">ROUND(F2011*G2011,2)</f>
        <v>94.8</v>
      </c>
      <c r="J2011" s="19" t="n">
        <f aca="false">ROUND(F2011*H2011,2)</f>
        <v>66.84</v>
      </c>
      <c r="K2011" s="19" t="n">
        <f aca="false">INDEX(Pricebook!$L$2:$L$1401,MATCH(D2011,Pricebook!$A$2:$A$1401,0))</f>
        <v>8.5</v>
      </c>
      <c r="L2011" s="19" t="n">
        <f aca="false">ROUND(F2011*K2011,2)</f>
        <v>102</v>
      </c>
      <c r="M2011" s="24" t="n">
        <f aca="false">DATE(YEAR(C2011),MONTH(C2011),1)</f>
        <v>46143</v>
      </c>
    </row>
    <row r="2012" customFormat="false" ht="15" hidden="false" customHeight="false" outlineLevel="0" collapsed="false">
      <c r="A2012" s="21" t="s">
        <v>3307</v>
      </c>
      <c r="B2012" s="21" t="s">
        <v>3241</v>
      </c>
      <c r="C2012" s="23" t="n">
        <v>46144</v>
      </c>
      <c r="D2012" s="21" t="s">
        <v>2674</v>
      </c>
      <c r="E2012" s="21" t="s">
        <v>2587</v>
      </c>
      <c r="F2012" s="12" t="n">
        <v>1</v>
      </c>
      <c r="G2012" s="19" t="n">
        <v>511.7</v>
      </c>
      <c r="H2012" s="19" t="n">
        <v>332.74</v>
      </c>
      <c r="I2012" s="19" t="n">
        <f aca="false">ROUND(F2012*G2012,2)</f>
        <v>511.7</v>
      </c>
      <c r="J2012" s="19" t="n">
        <f aca="false">ROUND(F2012*H2012,2)</f>
        <v>332.74</v>
      </c>
      <c r="K2012" s="19" t="n">
        <f aca="false">INDEX(Pricebook!$L$2:$L$1401,MATCH(D2012,Pricebook!$A$2:$A$1401,0))</f>
        <v>552.8</v>
      </c>
      <c r="L2012" s="19" t="n">
        <f aca="false">ROUND(F2012*K2012,2)</f>
        <v>552.8</v>
      </c>
      <c r="M2012" s="24" t="n">
        <f aca="false">DATE(YEAR(C2012),MONTH(C2012),1)</f>
        <v>46143</v>
      </c>
    </row>
    <row r="2013" customFormat="false" ht="15" hidden="false" customHeight="false" outlineLevel="0" collapsed="false">
      <c r="A2013" s="21" t="s">
        <v>3307</v>
      </c>
      <c r="B2013" s="21" t="s">
        <v>3241</v>
      </c>
      <c r="C2013" s="23" t="n">
        <v>46144</v>
      </c>
      <c r="D2013" s="21" t="s">
        <v>2708</v>
      </c>
      <c r="E2013" s="21" t="s">
        <v>2587</v>
      </c>
      <c r="F2013" s="12" t="n">
        <v>5</v>
      </c>
      <c r="G2013" s="19" t="n">
        <v>2.9</v>
      </c>
      <c r="H2013" s="19" t="n">
        <v>1.86</v>
      </c>
      <c r="I2013" s="19" t="n">
        <f aca="false">ROUND(F2013*G2013,2)</f>
        <v>14.5</v>
      </c>
      <c r="J2013" s="19" t="n">
        <f aca="false">ROUND(F2013*H2013,2)</f>
        <v>9.3</v>
      </c>
      <c r="K2013" s="19" t="n">
        <f aca="false">INDEX(Pricebook!$L$2:$L$1401,MATCH(D2013,Pricebook!$A$2:$A$1401,0))</f>
        <v>3.1</v>
      </c>
      <c r="L2013" s="19" t="n">
        <f aca="false">ROUND(F2013*K2013,2)</f>
        <v>15.5</v>
      </c>
      <c r="M2013" s="24" t="n">
        <f aca="false">DATE(YEAR(C2013),MONTH(C2013),1)</f>
        <v>46143</v>
      </c>
    </row>
    <row r="2014" customFormat="false" ht="15" hidden="false" customHeight="false" outlineLevel="0" collapsed="false">
      <c r="A2014" s="21" t="s">
        <v>3307</v>
      </c>
      <c r="B2014" s="21" t="s">
        <v>3241</v>
      </c>
      <c r="C2014" s="23" t="n">
        <v>46144</v>
      </c>
      <c r="D2014" s="21" t="s">
        <v>2686</v>
      </c>
      <c r="E2014" s="21" t="s">
        <v>2587</v>
      </c>
      <c r="F2014" s="12" t="n">
        <v>1</v>
      </c>
      <c r="G2014" s="19" t="n">
        <v>395.2</v>
      </c>
      <c r="H2014" s="19" t="n">
        <v>258.46</v>
      </c>
      <c r="I2014" s="19" t="n">
        <f aca="false">ROUND(F2014*G2014,2)</f>
        <v>395.2</v>
      </c>
      <c r="J2014" s="19" t="n">
        <f aca="false">ROUND(F2014*H2014,2)</f>
        <v>258.46</v>
      </c>
      <c r="K2014" s="19" t="n">
        <f aca="false">INDEX(Pricebook!$L$2:$L$1401,MATCH(D2014,Pricebook!$A$2:$A$1401,0))</f>
        <v>429.4</v>
      </c>
      <c r="L2014" s="19" t="n">
        <f aca="false">ROUND(F2014*K2014,2)</f>
        <v>429.4</v>
      </c>
      <c r="M2014" s="24" t="n">
        <f aca="false">DATE(YEAR(C2014),MONTH(C2014),1)</f>
        <v>46143</v>
      </c>
    </row>
    <row r="2015" customFormat="false" ht="15" hidden="false" customHeight="false" outlineLevel="0" collapsed="false">
      <c r="A2015" s="21" t="s">
        <v>3307</v>
      </c>
      <c r="B2015" s="21" t="s">
        <v>3241</v>
      </c>
      <c r="C2015" s="23" t="n">
        <v>46144</v>
      </c>
      <c r="D2015" s="21" t="s">
        <v>829</v>
      </c>
      <c r="E2015" s="21" t="s">
        <v>366</v>
      </c>
      <c r="F2015" s="12" t="n">
        <v>2</v>
      </c>
      <c r="G2015" s="19" t="n">
        <v>18.55</v>
      </c>
      <c r="H2015" s="19" t="n">
        <v>13.12</v>
      </c>
      <c r="I2015" s="19" t="n">
        <f aca="false">ROUND(F2015*G2015,2)</f>
        <v>37.1</v>
      </c>
      <c r="J2015" s="19" t="n">
        <f aca="false">ROUND(F2015*H2015,2)</f>
        <v>26.24</v>
      </c>
      <c r="K2015" s="19" t="n">
        <f aca="false">INDEX(Pricebook!$L$2:$L$1401,MATCH(D2015,Pricebook!$A$2:$A$1401,0))</f>
        <v>20</v>
      </c>
      <c r="L2015" s="19" t="n">
        <f aca="false">ROUND(F2015*K2015,2)</f>
        <v>40</v>
      </c>
      <c r="M2015" s="24" t="n">
        <f aca="false">DATE(YEAR(C2015),MONTH(C2015),1)</f>
        <v>46143</v>
      </c>
    </row>
    <row r="2016" customFormat="false" ht="15" hidden="false" customHeight="false" outlineLevel="0" collapsed="false">
      <c r="A2016" s="21" t="s">
        <v>3307</v>
      </c>
      <c r="B2016" s="21" t="s">
        <v>3241</v>
      </c>
      <c r="C2016" s="23" t="n">
        <v>46144</v>
      </c>
      <c r="D2016" s="21" t="s">
        <v>2680</v>
      </c>
      <c r="E2016" s="21" t="s">
        <v>2587</v>
      </c>
      <c r="F2016" s="12" t="n">
        <v>3</v>
      </c>
      <c r="G2016" s="19" t="n">
        <v>8.35</v>
      </c>
      <c r="H2016" s="19" t="n">
        <v>5.42</v>
      </c>
      <c r="I2016" s="19" t="n">
        <f aca="false">ROUND(F2016*G2016,2)</f>
        <v>25.05</v>
      </c>
      <c r="J2016" s="19" t="n">
        <f aca="false">ROUND(F2016*H2016,2)</f>
        <v>16.26</v>
      </c>
      <c r="K2016" s="19" t="n">
        <f aca="false">INDEX(Pricebook!$L$2:$L$1401,MATCH(D2016,Pricebook!$A$2:$A$1401,0))</f>
        <v>9.05</v>
      </c>
      <c r="L2016" s="19" t="n">
        <f aca="false">ROUND(F2016*K2016,2)</f>
        <v>27.15</v>
      </c>
      <c r="M2016" s="24" t="n">
        <f aca="false">DATE(YEAR(C2016),MONTH(C2016),1)</f>
        <v>46143</v>
      </c>
    </row>
    <row r="2017" customFormat="false" ht="15" hidden="false" customHeight="false" outlineLevel="0" collapsed="false">
      <c r="A2017" s="21" t="s">
        <v>3307</v>
      </c>
      <c r="B2017" s="21" t="s">
        <v>3241</v>
      </c>
      <c r="C2017" s="23" t="n">
        <v>46144</v>
      </c>
      <c r="D2017" s="21" t="s">
        <v>2598</v>
      </c>
      <c r="E2017" s="21" t="s">
        <v>2587</v>
      </c>
      <c r="F2017" s="12" t="n">
        <v>7</v>
      </c>
      <c r="G2017" s="19" t="n">
        <v>9.85</v>
      </c>
      <c r="H2017" s="19" t="n">
        <v>6.32</v>
      </c>
      <c r="I2017" s="19" t="n">
        <f aca="false">ROUND(F2017*G2017,2)</f>
        <v>68.95</v>
      </c>
      <c r="J2017" s="19" t="n">
        <f aca="false">ROUND(F2017*H2017,2)</f>
        <v>44.24</v>
      </c>
      <c r="K2017" s="19" t="n">
        <f aca="false">INDEX(Pricebook!$L$2:$L$1401,MATCH(D2017,Pricebook!$A$2:$A$1401,0))</f>
        <v>10.5</v>
      </c>
      <c r="L2017" s="19" t="n">
        <f aca="false">ROUND(F2017*K2017,2)</f>
        <v>73.5</v>
      </c>
      <c r="M2017" s="24" t="n">
        <f aca="false">DATE(YEAR(C2017),MONTH(C2017),1)</f>
        <v>46143</v>
      </c>
    </row>
    <row r="2018" customFormat="false" ht="15" hidden="false" customHeight="false" outlineLevel="0" collapsed="false">
      <c r="A2018" s="21" t="s">
        <v>3308</v>
      </c>
      <c r="B2018" s="21" t="s">
        <v>3188</v>
      </c>
      <c r="C2018" s="23" t="n">
        <v>46144</v>
      </c>
      <c r="D2018" s="21" t="s">
        <v>721</v>
      </c>
      <c r="E2018" s="21" t="s">
        <v>366</v>
      </c>
      <c r="F2018" s="12" t="n">
        <v>1</v>
      </c>
      <c r="G2018" s="19" t="n">
        <v>30.45</v>
      </c>
      <c r="H2018" s="19" t="n">
        <v>21.61</v>
      </c>
      <c r="I2018" s="19" t="n">
        <f aca="false">ROUND(F2018*G2018,2)</f>
        <v>30.45</v>
      </c>
      <c r="J2018" s="19" t="n">
        <f aca="false">ROUND(F2018*H2018,2)</f>
        <v>21.61</v>
      </c>
      <c r="K2018" s="19" t="n">
        <f aca="false">INDEX(Pricebook!$L$2:$L$1401,MATCH(D2018,Pricebook!$A$2:$A$1401,0))</f>
        <v>32.9</v>
      </c>
      <c r="L2018" s="19" t="n">
        <f aca="false">ROUND(F2018*K2018,2)</f>
        <v>32.9</v>
      </c>
      <c r="M2018" s="24" t="n">
        <f aca="false">DATE(YEAR(C2018),MONTH(C2018),1)</f>
        <v>46143</v>
      </c>
    </row>
    <row r="2019" customFormat="false" ht="15" hidden="false" customHeight="false" outlineLevel="0" collapsed="false">
      <c r="A2019" s="21" t="s">
        <v>3308</v>
      </c>
      <c r="B2019" s="21" t="s">
        <v>3188</v>
      </c>
      <c r="C2019" s="23" t="n">
        <v>46144</v>
      </c>
      <c r="D2019" s="21" t="s">
        <v>2714</v>
      </c>
      <c r="E2019" s="21" t="s">
        <v>2587</v>
      </c>
      <c r="F2019" s="12" t="n">
        <v>11</v>
      </c>
      <c r="G2019" s="19" t="n">
        <v>9.85</v>
      </c>
      <c r="H2019" s="19" t="n">
        <v>6.42</v>
      </c>
      <c r="I2019" s="19" t="n">
        <f aca="false">ROUND(F2019*G2019,2)</f>
        <v>108.35</v>
      </c>
      <c r="J2019" s="19" t="n">
        <f aca="false">ROUND(F2019*H2019,2)</f>
        <v>70.62</v>
      </c>
      <c r="K2019" s="19" t="n">
        <f aca="false">INDEX(Pricebook!$L$2:$L$1401,MATCH(D2019,Pricebook!$A$2:$A$1401,0))</f>
        <v>10.7</v>
      </c>
      <c r="L2019" s="19" t="n">
        <f aca="false">ROUND(F2019*K2019,2)</f>
        <v>117.7</v>
      </c>
      <c r="M2019" s="24" t="n">
        <f aca="false">DATE(YEAR(C2019),MONTH(C2019),1)</f>
        <v>46143</v>
      </c>
    </row>
    <row r="2020" customFormat="false" ht="15" hidden="false" customHeight="false" outlineLevel="0" collapsed="false">
      <c r="A2020" s="21" t="s">
        <v>3308</v>
      </c>
      <c r="B2020" s="21" t="s">
        <v>3188</v>
      </c>
      <c r="C2020" s="23" t="n">
        <v>46144</v>
      </c>
      <c r="D2020" s="21" t="s">
        <v>2281</v>
      </c>
      <c r="E2020" s="21" t="s">
        <v>2202</v>
      </c>
      <c r="F2020" s="12" t="n">
        <v>3</v>
      </c>
      <c r="G2020" s="19" t="n">
        <v>89.7</v>
      </c>
      <c r="H2020" s="19" t="n">
        <v>54.72</v>
      </c>
      <c r="I2020" s="19" t="n">
        <f aca="false">ROUND(F2020*G2020,2)</f>
        <v>269.1</v>
      </c>
      <c r="J2020" s="19" t="n">
        <f aca="false">ROUND(F2020*H2020,2)</f>
        <v>164.16</v>
      </c>
      <c r="K2020" s="19" t="n">
        <f aca="false">INDEX(Pricebook!$L$2:$L$1401,MATCH(D2020,Pricebook!$A$2:$A$1401,0))</f>
        <v>96.25</v>
      </c>
      <c r="L2020" s="19" t="n">
        <f aca="false">ROUND(F2020*K2020,2)</f>
        <v>288.75</v>
      </c>
      <c r="M2020" s="24" t="n">
        <f aca="false">DATE(YEAR(C2020),MONTH(C2020),1)</f>
        <v>46143</v>
      </c>
    </row>
    <row r="2021" customFormat="false" ht="15" hidden="false" customHeight="false" outlineLevel="0" collapsed="false">
      <c r="A2021" s="21" t="s">
        <v>3308</v>
      </c>
      <c r="B2021" s="21" t="s">
        <v>3188</v>
      </c>
      <c r="C2021" s="23" t="n">
        <v>46144</v>
      </c>
      <c r="D2021" s="21" t="s">
        <v>2240</v>
      </c>
      <c r="E2021" s="21" t="s">
        <v>2202</v>
      </c>
      <c r="F2021" s="12" t="n">
        <v>2</v>
      </c>
      <c r="G2021" s="19" t="n">
        <v>55.9</v>
      </c>
      <c r="H2021" s="19" t="n">
        <v>33.72</v>
      </c>
      <c r="I2021" s="19" t="n">
        <f aca="false">ROUND(F2021*G2021,2)</f>
        <v>111.8</v>
      </c>
      <c r="J2021" s="19" t="n">
        <f aca="false">ROUND(F2021*H2021,2)</f>
        <v>67.44</v>
      </c>
      <c r="K2021" s="19" t="n">
        <f aca="false">INDEX(Pricebook!$L$2:$L$1401,MATCH(D2021,Pricebook!$A$2:$A$1401,0))</f>
        <v>59.3</v>
      </c>
      <c r="L2021" s="19" t="n">
        <f aca="false">ROUND(F2021*K2021,2)</f>
        <v>118.6</v>
      </c>
      <c r="M2021" s="24" t="n">
        <f aca="false">DATE(YEAR(C2021),MONTH(C2021),1)</f>
        <v>46143</v>
      </c>
    </row>
    <row r="2022" customFormat="false" ht="15" hidden="false" customHeight="false" outlineLevel="0" collapsed="false">
      <c r="A2022" s="21" t="s">
        <v>3308</v>
      </c>
      <c r="B2022" s="21" t="s">
        <v>3188</v>
      </c>
      <c r="C2022" s="23" t="n">
        <v>46144</v>
      </c>
      <c r="D2022" s="21" t="s">
        <v>2680</v>
      </c>
      <c r="E2022" s="21" t="s">
        <v>2587</v>
      </c>
      <c r="F2022" s="12" t="n">
        <v>5</v>
      </c>
      <c r="G2022" s="19" t="n">
        <v>8.35</v>
      </c>
      <c r="H2022" s="19" t="n">
        <v>5.42</v>
      </c>
      <c r="I2022" s="19" t="n">
        <f aca="false">ROUND(F2022*G2022,2)</f>
        <v>41.75</v>
      </c>
      <c r="J2022" s="19" t="n">
        <f aca="false">ROUND(F2022*H2022,2)</f>
        <v>27.1</v>
      </c>
      <c r="K2022" s="19" t="n">
        <f aca="false">INDEX(Pricebook!$L$2:$L$1401,MATCH(D2022,Pricebook!$A$2:$A$1401,0))</f>
        <v>9.05</v>
      </c>
      <c r="L2022" s="19" t="n">
        <f aca="false">ROUND(F2022*K2022,2)</f>
        <v>45.25</v>
      </c>
      <c r="M2022" s="24" t="n">
        <f aca="false">DATE(YEAR(C2022),MONTH(C2022),1)</f>
        <v>46143</v>
      </c>
    </row>
    <row r="2023" customFormat="false" ht="15" hidden="false" customHeight="false" outlineLevel="0" collapsed="false">
      <c r="A2023" s="21" t="s">
        <v>3308</v>
      </c>
      <c r="B2023" s="21" t="s">
        <v>3188</v>
      </c>
      <c r="C2023" s="23" t="n">
        <v>46144</v>
      </c>
      <c r="D2023" s="21" t="s">
        <v>1562</v>
      </c>
      <c r="E2023" s="21" t="s">
        <v>1452</v>
      </c>
      <c r="F2023" s="12" t="n">
        <v>1</v>
      </c>
      <c r="G2023" s="19" t="n">
        <v>80.5</v>
      </c>
      <c r="H2023" s="19" t="n">
        <v>50</v>
      </c>
      <c r="I2023" s="19" t="n">
        <f aca="false">ROUND(F2023*G2023,2)</f>
        <v>80.5</v>
      </c>
      <c r="J2023" s="19" t="n">
        <f aca="false">ROUND(F2023*H2023,2)</f>
        <v>50</v>
      </c>
      <c r="K2023" s="19" t="n">
        <f aca="false">INDEX(Pricebook!$L$2:$L$1401,MATCH(D2023,Pricebook!$A$2:$A$1401,0))</f>
        <v>83.75</v>
      </c>
      <c r="L2023" s="19" t="n">
        <f aca="false">ROUND(F2023*K2023,2)</f>
        <v>83.75</v>
      </c>
      <c r="M2023" s="24" t="n">
        <f aca="false">DATE(YEAR(C2023),MONTH(C2023),1)</f>
        <v>46143</v>
      </c>
    </row>
    <row r="2024" customFormat="false" ht="15" hidden="false" customHeight="false" outlineLevel="0" collapsed="false">
      <c r="A2024" s="21" t="s">
        <v>3309</v>
      </c>
      <c r="B2024" s="21" t="s">
        <v>3310</v>
      </c>
      <c r="C2024" s="23" t="n">
        <v>46145</v>
      </c>
      <c r="D2024" s="21" t="s">
        <v>861</v>
      </c>
      <c r="E2024" s="21" t="s">
        <v>366</v>
      </c>
      <c r="F2024" s="12" t="n">
        <v>1</v>
      </c>
      <c r="G2024" s="19" t="n">
        <v>13.15</v>
      </c>
      <c r="H2024" s="19" t="n">
        <v>9.23</v>
      </c>
      <c r="I2024" s="19" t="n">
        <f aca="false">ROUND(F2024*G2024,2)</f>
        <v>13.15</v>
      </c>
      <c r="J2024" s="19" t="n">
        <f aca="false">ROUND(F2024*H2024,2)</f>
        <v>9.23</v>
      </c>
      <c r="K2024" s="19" t="n">
        <f aca="false">INDEX(Pricebook!$L$2:$L$1401,MATCH(D2024,Pricebook!$A$2:$A$1401,0))</f>
        <v>14.05</v>
      </c>
      <c r="L2024" s="19" t="n">
        <f aca="false">ROUND(F2024*K2024,2)</f>
        <v>14.05</v>
      </c>
      <c r="M2024" s="24" t="n">
        <f aca="false">DATE(YEAR(C2024),MONTH(C2024),1)</f>
        <v>46143</v>
      </c>
    </row>
    <row r="2025" customFormat="false" ht="15" hidden="false" customHeight="false" outlineLevel="0" collapsed="false">
      <c r="A2025" s="21" t="s">
        <v>3309</v>
      </c>
      <c r="B2025" s="21" t="s">
        <v>3310</v>
      </c>
      <c r="C2025" s="23" t="n">
        <v>46145</v>
      </c>
      <c r="D2025" s="21" t="s">
        <v>889</v>
      </c>
      <c r="E2025" s="21" t="s">
        <v>366</v>
      </c>
      <c r="F2025" s="12" t="n">
        <v>3</v>
      </c>
      <c r="G2025" s="19" t="n">
        <v>100.75</v>
      </c>
      <c r="H2025" s="19" t="n">
        <v>70.51</v>
      </c>
      <c r="I2025" s="19" t="n">
        <f aca="false">ROUND(F2025*G2025,2)</f>
        <v>302.25</v>
      </c>
      <c r="J2025" s="19" t="n">
        <f aca="false">ROUND(F2025*H2025,2)</f>
        <v>211.53</v>
      </c>
      <c r="K2025" s="19" t="n">
        <f aca="false">INDEX(Pricebook!$L$2:$L$1401,MATCH(D2025,Pricebook!$A$2:$A$1401,0))</f>
        <v>107.35</v>
      </c>
      <c r="L2025" s="19" t="n">
        <f aca="false">ROUND(F2025*K2025,2)</f>
        <v>322.05</v>
      </c>
      <c r="M2025" s="24" t="n">
        <f aca="false">DATE(YEAR(C2025),MONTH(C2025),1)</f>
        <v>46143</v>
      </c>
    </row>
    <row r="2026" customFormat="false" ht="15" hidden="false" customHeight="false" outlineLevel="0" collapsed="false">
      <c r="A2026" s="21" t="s">
        <v>3309</v>
      </c>
      <c r="B2026" s="21" t="s">
        <v>3310</v>
      </c>
      <c r="C2026" s="23" t="n">
        <v>46145</v>
      </c>
      <c r="D2026" s="21" t="s">
        <v>601</v>
      </c>
      <c r="E2026" s="21" t="s">
        <v>366</v>
      </c>
      <c r="F2026" s="12" t="n">
        <v>2</v>
      </c>
      <c r="G2026" s="19" t="n">
        <v>8.15</v>
      </c>
      <c r="H2026" s="19" t="n">
        <v>5.75</v>
      </c>
      <c r="I2026" s="19" t="n">
        <f aca="false">ROUND(F2026*G2026,2)</f>
        <v>16.3</v>
      </c>
      <c r="J2026" s="19" t="n">
        <f aca="false">ROUND(F2026*H2026,2)</f>
        <v>11.5</v>
      </c>
      <c r="K2026" s="19" t="n">
        <f aca="false">INDEX(Pricebook!$L$2:$L$1401,MATCH(D2026,Pricebook!$A$2:$A$1401,0))</f>
        <v>8.75</v>
      </c>
      <c r="L2026" s="19" t="n">
        <f aca="false">ROUND(F2026*K2026,2)</f>
        <v>17.5</v>
      </c>
      <c r="M2026" s="24" t="n">
        <f aca="false">DATE(YEAR(C2026),MONTH(C2026),1)</f>
        <v>46143</v>
      </c>
    </row>
    <row r="2027" customFormat="false" ht="15" hidden="false" customHeight="false" outlineLevel="0" collapsed="false">
      <c r="A2027" s="21" t="s">
        <v>3309</v>
      </c>
      <c r="B2027" s="21" t="s">
        <v>3310</v>
      </c>
      <c r="C2027" s="23" t="n">
        <v>46145</v>
      </c>
      <c r="D2027" s="21" t="s">
        <v>2751</v>
      </c>
      <c r="E2027" s="21" t="s">
        <v>2748</v>
      </c>
      <c r="F2027" s="12" t="n">
        <v>6</v>
      </c>
      <c r="G2027" s="19" t="n">
        <v>34.45</v>
      </c>
      <c r="H2027" s="19" t="n">
        <v>22.15</v>
      </c>
      <c r="I2027" s="19" t="n">
        <f aca="false">ROUND(F2027*G2027,2)</f>
        <v>206.7</v>
      </c>
      <c r="J2027" s="19" t="n">
        <f aca="false">ROUND(F2027*H2027,2)</f>
        <v>132.9</v>
      </c>
      <c r="K2027" s="19" t="n">
        <f aca="false">INDEX(Pricebook!$L$2:$L$1401,MATCH(D2027,Pricebook!$A$2:$A$1401,0))</f>
        <v>37.45</v>
      </c>
      <c r="L2027" s="19" t="n">
        <f aca="false">ROUND(F2027*K2027,2)</f>
        <v>224.7</v>
      </c>
      <c r="M2027" s="24" t="n">
        <f aca="false">DATE(YEAR(C2027),MONTH(C2027),1)</f>
        <v>46143</v>
      </c>
    </row>
    <row r="2028" customFormat="false" ht="15" hidden="false" customHeight="false" outlineLevel="0" collapsed="false">
      <c r="A2028" s="21" t="s">
        <v>3309</v>
      </c>
      <c r="B2028" s="21" t="s">
        <v>3310</v>
      </c>
      <c r="C2028" s="23" t="n">
        <v>46145</v>
      </c>
      <c r="D2028" s="21" t="s">
        <v>775</v>
      </c>
      <c r="E2028" s="21" t="s">
        <v>366</v>
      </c>
      <c r="F2028" s="12" t="n">
        <v>1</v>
      </c>
      <c r="G2028" s="19" t="n">
        <v>221.65</v>
      </c>
      <c r="H2028" s="19" t="n">
        <v>156.94</v>
      </c>
      <c r="I2028" s="19" t="n">
        <f aca="false">ROUND(F2028*G2028,2)</f>
        <v>221.65</v>
      </c>
      <c r="J2028" s="19" t="n">
        <f aca="false">ROUND(F2028*H2028,2)</f>
        <v>156.94</v>
      </c>
      <c r="K2028" s="19" t="n">
        <f aca="false">INDEX(Pricebook!$L$2:$L$1401,MATCH(D2028,Pricebook!$A$2:$A$1401,0))</f>
        <v>238.95</v>
      </c>
      <c r="L2028" s="19" t="n">
        <f aca="false">ROUND(F2028*K2028,2)</f>
        <v>238.95</v>
      </c>
      <c r="M2028" s="24" t="n">
        <f aca="false">DATE(YEAR(C2028),MONTH(C2028),1)</f>
        <v>46143</v>
      </c>
    </row>
    <row r="2029" customFormat="false" ht="15" hidden="false" customHeight="false" outlineLevel="0" collapsed="false">
      <c r="A2029" s="21" t="s">
        <v>3309</v>
      </c>
      <c r="B2029" s="21" t="s">
        <v>3310</v>
      </c>
      <c r="C2029" s="23" t="n">
        <v>46145</v>
      </c>
      <c r="D2029" s="21" t="s">
        <v>757</v>
      </c>
      <c r="E2029" s="21" t="s">
        <v>366</v>
      </c>
      <c r="F2029" s="12" t="n">
        <v>5</v>
      </c>
      <c r="G2029" s="19" t="n">
        <v>11.7</v>
      </c>
      <c r="H2029" s="19" t="n">
        <v>8.29</v>
      </c>
      <c r="I2029" s="19" t="n">
        <f aca="false">ROUND(F2029*G2029,2)</f>
        <v>58.5</v>
      </c>
      <c r="J2029" s="19" t="n">
        <f aca="false">ROUND(F2029*H2029,2)</f>
        <v>41.45</v>
      </c>
      <c r="K2029" s="19" t="n">
        <f aca="false">INDEX(Pricebook!$L$2:$L$1401,MATCH(D2029,Pricebook!$A$2:$A$1401,0))</f>
        <v>12.65</v>
      </c>
      <c r="L2029" s="19" t="n">
        <f aca="false">ROUND(F2029*K2029,2)</f>
        <v>63.25</v>
      </c>
      <c r="M2029" s="24" t="n">
        <f aca="false">DATE(YEAR(C2029),MONTH(C2029),1)</f>
        <v>46143</v>
      </c>
    </row>
    <row r="2030" customFormat="false" ht="15" hidden="false" customHeight="false" outlineLevel="0" collapsed="false">
      <c r="A2030" s="21" t="s">
        <v>3309</v>
      </c>
      <c r="B2030" s="21" t="s">
        <v>3310</v>
      </c>
      <c r="C2030" s="23" t="n">
        <v>46145</v>
      </c>
      <c r="D2030" s="21" t="s">
        <v>2359</v>
      </c>
      <c r="E2030" s="21" t="s">
        <v>2202</v>
      </c>
      <c r="F2030" s="12" t="n">
        <v>10</v>
      </c>
      <c r="G2030" s="19" t="n">
        <v>6.35</v>
      </c>
      <c r="H2030" s="19" t="n">
        <v>3.81</v>
      </c>
      <c r="I2030" s="19" t="n">
        <f aca="false">ROUND(F2030*G2030,2)</f>
        <v>63.5</v>
      </c>
      <c r="J2030" s="19" t="n">
        <f aca="false">ROUND(F2030*H2030,2)</f>
        <v>38.1</v>
      </c>
      <c r="K2030" s="19" t="n">
        <f aca="false">INDEX(Pricebook!$L$2:$L$1401,MATCH(D2030,Pricebook!$A$2:$A$1401,0))</f>
        <v>6.7</v>
      </c>
      <c r="L2030" s="19" t="n">
        <f aca="false">ROUND(F2030*K2030,2)</f>
        <v>67</v>
      </c>
      <c r="M2030" s="24" t="n">
        <f aca="false">DATE(YEAR(C2030),MONTH(C2030),1)</f>
        <v>46143</v>
      </c>
    </row>
    <row r="2031" customFormat="false" ht="15" hidden="false" customHeight="false" outlineLevel="0" collapsed="false">
      <c r="A2031" s="21" t="s">
        <v>3309</v>
      </c>
      <c r="B2031" s="21" t="s">
        <v>3310</v>
      </c>
      <c r="C2031" s="23" t="n">
        <v>46145</v>
      </c>
      <c r="D2031" s="21" t="s">
        <v>581</v>
      </c>
      <c r="E2031" s="21" t="s">
        <v>366</v>
      </c>
      <c r="F2031" s="12" t="n">
        <v>3</v>
      </c>
      <c r="G2031" s="19" t="n">
        <v>56.75</v>
      </c>
      <c r="H2031" s="19" t="n">
        <v>40.05</v>
      </c>
      <c r="I2031" s="19" t="n">
        <f aca="false">ROUND(F2031*G2031,2)</f>
        <v>170.25</v>
      </c>
      <c r="J2031" s="19" t="n">
        <f aca="false">ROUND(F2031*H2031,2)</f>
        <v>120.15</v>
      </c>
      <c r="K2031" s="19" t="n">
        <f aca="false">INDEX(Pricebook!$L$2:$L$1401,MATCH(D2031,Pricebook!$A$2:$A$1401,0))</f>
        <v>61</v>
      </c>
      <c r="L2031" s="19" t="n">
        <f aca="false">ROUND(F2031*K2031,2)</f>
        <v>183</v>
      </c>
      <c r="M2031" s="24" t="n">
        <f aca="false">DATE(YEAR(C2031),MONTH(C2031),1)</f>
        <v>46143</v>
      </c>
    </row>
    <row r="2032" customFormat="false" ht="15" hidden="false" customHeight="false" outlineLevel="0" collapsed="false">
      <c r="A2032" s="21" t="s">
        <v>3309</v>
      </c>
      <c r="B2032" s="21" t="s">
        <v>3310</v>
      </c>
      <c r="C2032" s="23" t="n">
        <v>46145</v>
      </c>
      <c r="D2032" s="21" t="s">
        <v>229</v>
      </c>
      <c r="E2032" s="21" t="s">
        <v>108</v>
      </c>
      <c r="F2032" s="12" t="n">
        <v>2</v>
      </c>
      <c r="G2032" s="19" t="n">
        <v>40.4</v>
      </c>
      <c r="H2032" s="19" t="n">
        <v>34.64</v>
      </c>
      <c r="I2032" s="19" t="n">
        <f aca="false">ROUND(F2032*G2032,2)</f>
        <v>80.8</v>
      </c>
      <c r="J2032" s="19" t="n">
        <f aca="false">ROUND(F2032*H2032,2)</f>
        <v>69.28</v>
      </c>
      <c r="K2032" s="19" t="n">
        <f aca="false">INDEX(Pricebook!$L$2:$L$1401,MATCH(D2032,Pricebook!$A$2:$A$1401,0))</f>
        <v>44.4</v>
      </c>
      <c r="L2032" s="19" t="n">
        <f aca="false">ROUND(F2032*K2032,2)</f>
        <v>88.8</v>
      </c>
      <c r="M2032" s="24" t="n">
        <f aca="false">DATE(YEAR(C2032),MONTH(C2032),1)</f>
        <v>46143</v>
      </c>
    </row>
    <row r="2033" customFormat="false" ht="15" hidden="false" customHeight="false" outlineLevel="0" collapsed="false">
      <c r="A2033" s="21" t="s">
        <v>3309</v>
      </c>
      <c r="B2033" s="21" t="s">
        <v>3310</v>
      </c>
      <c r="C2033" s="23" t="n">
        <v>46145</v>
      </c>
      <c r="D2033" s="21" t="s">
        <v>258</v>
      </c>
      <c r="E2033" s="21" t="s">
        <v>108</v>
      </c>
      <c r="F2033" s="12" t="n">
        <v>1</v>
      </c>
      <c r="G2033" s="19" t="n">
        <v>36.45</v>
      </c>
      <c r="H2033" s="19" t="n">
        <v>27.22</v>
      </c>
      <c r="I2033" s="19" t="n">
        <f aca="false">ROUND(F2033*G2033,2)</f>
        <v>36.45</v>
      </c>
      <c r="J2033" s="19" t="n">
        <f aca="false">ROUND(F2033*H2033,2)</f>
        <v>27.22</v>
      </c>
      <c r="K2033" s="19" t="n">
        <f aca="false">INDEX(Pricebook!$L$2:$L$1401,MATCH(D2033,Pricebook!$A$2:$A$1401,0))</f>
        <v>39.9</v>
      </c>
      <c r="L2033" s="19" t="n">
        <f aca="false">ROUND(F2033*K2033,2)</f>
        <v>39.9</v>
      </c>
      <c r="M2033" s="24" t="n">
        <f aca="false">DATE(YEAR(C2033),MONTH(C2033),1)</f>
        <v>46143</v>
      </c>
    </row>
    <row r="2034" customFormat="false" ht="15" hidden="false" customHeight="false" outlineLevel="0" collapsed="false">
      <c r="A2034" s="21" t="s">
        <v>3309</v>
      </c>
      <c r="B2034" s="21" t="s">
        <v>3310</v>
      </c>
      <c r="C2034" s="23" t="n">
        <v>46145</v>
      </c>
      <c r="D2034" s="21" t="s">
        <v>1386</v>
      </c>
      <c r="E2034" s="21" t="s">
        <v>971</v>
      </c>
      <c r="F2034" s="12" t="n">
        <v>1</v>
      </c>
      <c r="G2034" s="19" t="n">
        <v>240</v>
      </c>
      <c r="H2034" s="19" t="n">
        <v>185.07</v>
      </c>
      <c r="I2034" s="19" t="n">
        <f aca="false">ROUND(F2034*G2034,2)</f>
        <v>240</v>
      </c>
      <c r="J2034" s="19" t="n">
        <f aca="false">ROUND(F2034*H2034,2)</f>
        <v>185.07</v>
      </c>
      <c r="K2034" s="19" t="n">
        <f aca="false">INDEX(Pricebook!$L$2:$L$1401,MATCH(D2034,Pricebook!$A$2:$A$1401,0))</f>
        <v>280.3</v>
      </c>
      <c r="L2034" s="19" t="n">
        <f aca="false">ROUND(F2034*K2034,2)</f>
        <v>280.3</v>
      </c>
      <c r="M2034" s="24" t="n">
        <f aca="false">DATE(YEAR(C2034),MONTH(C2034),1)</f>
        <v>46143</v>
      </c>
    </row>
    <row r="2035" customFormat="false" ht="15" hidden="false" customHeight="false" outlineLevel="0" collapsed="false">
      <c r="A2035" s="21" t="s">
        <v>3309</v>
      </c>
      <c r="B2035" s="21" t="s">
        <v>3310</v>
      </c>
      <c r="C2035" s="23" t="n">
        <v>46145</v>
      </c>
      <c r="D2035" s="21" t="s">
        <v>348</v>
      </c>
      <c r="E2035" s="21" t="s">
        <v>108</v>
      </c>
      <c r="F2035" s="12" t="n">
        <v>2</v>
      </c>
      <c r="G2035" s="19" t="n">
        <v>57.9</v>
      </c>
      <c r="H2035" s="19" t="n">
        <v>43.39</v>
      </c>
      <c r="I2035" s="19" t="n">
        <f aca="false">ROUND(F2035*G2035,2)</f>
        <v>115.8</v>
      </c>
      <c r="J2035" s="19" t="n">
        <f aca="false">ROUND(F2035*H2035,2)</f>
        <v>86.78</v>
      </c>
      <c r="K2035" s="19" t="n">
        <f aca="false">INDEX(Pricebook!$L$2:$L$1401,MATCH(D2035,Pricebook!$A$2:$A$1401,0))</f>
        <v>63.55</v>
      </c>
      <c r="L2035" s="19" t="n">
        <f aca="false">ROUND(F2035*K2035,2)</f>
        <v>127.1</v>
      </c>
      <c r="M2035" s="24" t="n">
        <f aca="false">DATE(YEAR(C2035),MONTH(C2035),1)</f>
        <v>46143</v>
      </c>
    </row>
    <row r="2036" customFormat="false" ht="15" hidden="false" customHeight="false" outlineLevel="0" collapsed="false">
      <c r="A2036" s="21" t="s">
        <v>3311</v>
      </c>
      <c r="B2036" s="21" t="s">
        <v>3113</v>
      </c>
      <c r="C2036" s="23" t="n">
        <v>46145</v>
      </c>
      <c r="D2036" s="21" t="s">
        <v>2918</v>
      </c>
      <c r="E2036" s="21" t="s">
        <v>2748</v>
      </c>
      <c r="F2036" s="12" t="n">
        <v>3</v>
      </c>
      <c r="G2036" s="19" t="n">
        <v>68.75</v>
      </c>
      <c r="H2036" s="19" t="n">
        <v>40.1</v>
      </c>
      <c r="I2036" s="19" t="n">
        <f aca="false">ROUND(F2036*G2036,2)</f>
        <v>206.25</v>
      </c>
      <c r="J2036" s="19" t="n">
        <f aca="false">ROUND(F2036*H2036,2)</f>
        <v>120.3</v>
      </c>
      <c r="K2036" s="19" t="n">
        <f aca="false">INDEX(Pricebook!$L$2:$L$1401,MATCH(D2036,Pricebook!$A$2:$A$1401,0))</f>
        <v>75.15</v>
      </c>
      <c r="L2036" s="19" t="n">
        <f aca="false">ROUND(F2036*K2036,2)</f>
        <v>225.45</v>
      </c>
      <c r="M2036" s="24" t="n">
        <f aca="false">DATE(YEAR(C2036),MONTH(C2036),1)</f>
        <v>46143</v>
      </c>
    </row>
    <row r="2037" customFormat="false" ht="15" hidden="false" customHeight="false" outlineLevel="0" collapsed="false">
      <c r="A2037" s="21" t="s">
        <v>3311</v>
      </c>
      <c r="B2037" s="21" t="s">
        <v>3113</v>
      </c>
      <c r="C2037" s="23" t="n">
        <v>46145</v>
      </c>
      <c r="D2037" s="21" t="s">
        <v>2824</v>
      </c>
      <c r="E2037" s="21" t="s">
        <v>2748</v>
      </c>
      <c r="F2037" s="12" t="n">
        <v>4</v>
      </c>
      <c r="G2037" s="19" t="n">
        <v>10.95</v>
      </c>
      <c r="H2037" s="19" t="n">
        <v>6.44</v>
      </c>
      <c r="I2037" s="19" t="n">
        <f aca="false">ROUND(F2037*G2037,2)</f>
        <v>43.8</v>
      </c>
      <c r="J2037" s="19" t="n">
        <f aca="false">ROUND(F2037*H2037,2)</f>
        <v>25.76</v>
      </c>
      <c r="K2037" s="19" t="n">
        <f aca="false">INDEX(Pricebook!$L$2:$L$1401,MATCH(D2037,Pricebook!$A$2:$A$1401,0))</f>
        <v>12.05</v>
      </c>
      <c r="L2037" s="19" t="n">
        <f aca="false">ROUND(F2037*K2037,2)</f>
        <v>48.2</v>
      </c>
      <c r="M2037" s="24" t="n">
        <f aca="false">DATE(YEAR(C2037),MONTH(C2037),1)</f>
        <v>46143</v>
      </c>
    </row>
    <row r="2038" customFormat="false" ht="15" hidden="false" customHeight="false" outlineLevel="0" collapsed="false">
      <c r="A2038" s="21" t="s">
        <v>3311</v>
      </c>
      <c r="B2038" s="21" t="s">
        <v>3113</v>
      </c>
      <c r="C2038" s="23" t="n">
        <v>46145</v>
      </c>
      <c r="D2038" s="21" t="s">
        <v>2898</v>
      </c>
      <c r="E2038" s="21" t="s">
        <v>2748</v>
      </c>
      <c r="F2038" s="12" t="n">
        <v>3</v>
      </c>
      <c r="G2038" s="19" t="n">
        <v>11.1</v>
      </c>
      <c r="H2038" s="19" t="n">
        <v>6.44</v>
      </c>
      <c r="I2038" s="19" t="n">
        <f aca="false">ROUND(F2038*G2038,2)</f>
        <v>33.3</v>
      </c>
      <c r="J2038" s="19" t="n">
        <f aca="false">ROUND(F2038*H2038,2)</f>
        <v>19.32</v>
      </c>
      <c r="K2038" s="19" t="n">
        <f aca="false">INDEX(Pricebook!$L$2:$L$1401,MATCH(D2038,Pricebook!$A$2:$A$1401,0))</f>
        <v>12.1</v>
      </c>
      <c r="L2038" s="19" t="n">
        <f aca="false">ROUND(F2038*K2038,2)</f>
        <v>36.3</v>
      </c>
      <c r="M2038" s="24" t="n">
        <f aca="false">DATE(YEAR(C2038),MONTH(C2038),1)</f>
        <v>46143</v>
      </c>
    </row>
    <row r="2039" customFormat="false" ht="15" hidden="false" customHeight="false" outlineLevel="0" collapsed="false">
      <c r="A2039" s="21" t="s">
        <v>3311</v>
      </c>
      <c r="B2039" s="21" t="s">
        <v>3113</v>
      </c>
      <c r="C2039" s="23" t="n">
        <v>46145</v>
      </c>
      <c r="D2039" s="21" t="s">
        <v>2759</v>
      </c>
      <c r="E2039" s="21" t="s">
        <v>2748</v>
      </c>
      <c r="F2039" s="12" t="n">
        <v>4</v>
      </c>
      <c r="G2039" s="19" t="n">
        <v>14.7</v>
      </c>
      <c r="H2039" s="19" t="n">
        <v>8.52</v>
      </c>
      <c r="I2039" s="19" t="n">
        <f aca="false">ROUND(F2039*G2039,2)</f>
        <v>58.8</v>
      </c>
      <c r="J2039" s="19" t="n">
        <f aca="false">ROUND(F2039*H2039,2)</f>
        <v>34.08</v>
      </c>
      <c r="K2039" s="19" t="n">
        <f aca="false">INDEX(Pricebook!$L$2:$L$1401,MATCH(D2039,Pricebook!$A$2:$A$1401,0))</f>
        <v>16</v>
      </c>
      <c r="L2039" s="19" t="n">
        <f aca="false">ROUND(F2039*K2039,2)</f>
        <v>64</v>
      </c>
      <c r="M2039" s="24" t="n">
        <f aca="false">DATE(YEAR(C2039),MONTH(C2039),1)</f>
        <v>46143</v>
      </c>
    </row>
    <row r="2040" customFormat="false" ht="15" hidden="false" customHeight="false" outlineLevel="0" collapsed="false">
      <c r="A2040" s="21" t="s">
        <v>3311</v>
      </c>
      <c r="B2040" s="21" t="s">
        <v>3113</v>
      </c>
      <c r="C2040" s="23" t="n">
        <v>46145</v>
      </c>
      <c r="D2040" s="21" t="s">
        <v>1218</v>
      </c>
      <c r="E2040" s="21" t="s">
        <v>971</v>
      </c>
      <c r="F2040" s="12" t="n">
        <v>9</v>
      </c>
      <c r="G2040" s="19" t="n">
        <v>3.65</v>
      </c>
      <c r="H2040" s="19" t="n">
        <v>3.13</v>
      </c>
      <c r="I2040" s="19" t="n">
        <f aca="false">ROUND(F2040*G2040,2)</f>
        <v>32.85</v>
      </c>
      <c r="J2040" s="19" t="n">
        <f aca="false">ROUND(F2040*H2040,2)</f>
        <v>28.17</v>
      </c>
      <c r="K2040" s="19" t="n">
        <f aca="false">INDEX(Pricebook!$L$2:$L$1401,MATCH(D2040,Pricebook!$A$2:$A$1401,0))</f>
        <v>4.3</v>
      </c>
      <c r="L2040" s="19" t="n">
        <f aca="false">ROUND(F2040*K2040,2)</f>
        <v>38.7</v>
      </c>
      <c r="M2040" s="24" t="n">
        <f aca="false">DATE(YEAR(C2040),MONTH(C2040),1)</f>
        <v>46143</v>
      </c>
    </row>
    <row r="2041" customFormat="false" ht="15" hidden="false" customHeight="false" outlineLevel="0" collapsed="false">
      <c r="A2041" s="21" t="s">
        <v>3312</v>
      </c>
      <c r="B2041" s="21" t="s">
        <v>3251</v>
      </c>
      <c r="C2041" s="23" t="n">
        <v>46146</v>
      </c>
      <c r="D2041" s="21" t="s">
        <v>2541</v>
      </c>
      <c r="E2041" s="21" t="s">
        <v>2466</v>
      </c>
      <c r="F2041" s="12" t="n">
        <v>3</v>
      </c>
      <c r="G2041" s="19" t="n">
        <v>113.35</v>
      </c>
      <c r="H2041" s="19" t="n">
        <v>69.69</v>
      </c>
      <c r="I2041" s="19" t="n">
        <f aca="false">ROUND(F2041*G2041,2)</f>
        <v>340.05</v>
      </c>
      <c r="J2041" s="19" t="n">
        <f aca="false">ROUND(F2041*H2041,2)</f>
        <v>209.07</v>
      </c>
      <c r="K2041" s="19" t="n">
        <f aca="false">INDEX(Pricebook!$L$2:$L$1401,MATCH(D2041,Pricebook!$A$2:$A$1401,0))</f>
        <v>117.3</v>
      </c>
      <c r="L2041" s="19" t="n">
        <f aca="false">ROUND(F2041*K2041,2)</f>
        <v>351.9</v>
      </c>
      <c r="M2041" s="24" t="n">
        <f aca="false">DATE(YEAR(C2041),MONTH(C2041),1)</f>
        <v>46143</v>
      </c>
    </row>
    <row r="2042" customFormat="false" ht="15" hidden="false" customHeight="false" outlineLevel="0" collapsed="false">
      <c r="A2042" s="21" t="s">
        <v>3312</v>
      </c>
      <c r="B2042" s="21" t="s">
        <v>3251</v>
      </c>
      <c r="C2042" s="23" t="n">
        <v>46146</v>
      </c>
      <c r="D2042" s="21" t="s">
        <v>2545</v>
      </c>
      <c r="E2042" s="21" t="s">
        <v>2466</v>
      </c>
      <c r="F2042" s="12" t="n">
        <v>3</v>
      </c>
      <c r="G2042" s="19" t="n">
        <v>62.35</v>
      </c>
      <c r="H2042" s="19" t="n">
        <v>38.35</v>
      </c>
      <c r="I2042" s="19" t="n">
        <f aca="false">ROUND(F2042*G2042,2)</f>
        <v>187.05</v>
      </c>
      <c r="J2042" s="19" t="n">
        <f aca="false">ROUND(F2042*H2042,2)</f>
        <v>115.05</v>
      </c>
      <c r="K2042" s="19" t="n">
        <f aca="false">INDEX(Pricebook!$L$2:$L$1401,MATCH(D2042,Pricebook!$A$2:$A$1401,0))</f>
        <v>64.6</v>
      </c>
      <c r="L2042" s="19" t="n">
        <f aca="false">ROUND(F2042*K2042,2)</f>
        <v>193.8</v>
      </c>
      <c r="M2042" s="24" t="n">
        <f aca="false">DATE(YEAR(C2042),MONTH(C2042),1)</f>
        <v>46143</v>
      </c>
    </row>
    <row r="2043" customFormat="false" ht="15" hidden="false" customHeight="false" outlineLevel="0" collapsed="false">
      <c r="A2043" s="21" t="s">
        <v>3312</v>
      </c>
      <c r="B2043" s="21" t="s">
        <v>3251</v>
      </c>
      <c r="C2043" s="23" t="n">
        <v>46146</v>
      </c>
      <c r="D2043" s="21" t="s">
        <v>384</v>
      </c>
      <c r="E2043" s="21" t="s">
        <v>366</v>
      </c>
      <c r="F2043" s="12" t="n">
        <v>2</v>
      </c>
      <c r="G2043" s="19" t="n">
        <v>99.6</v>
      </c>
      <c r="H2043" s="19" t="n">
        <v>70.41</v>
      </c>
      <c r="I2043" s="19" t="n">
        <f aca="false">ROUND(F2043*G2043,2)</f>
        <v>199.2</v>
      </c>
      <c r="J2043" s="19" t="n">
        <f aca="false">ROUND(F2043*H2043,2)</f>
        <v>140.82</v>
      </c>
      <c r="K2043" s="19" t="n">
        <f aca="false">INDEX(Pricebook!$L$2:$L$1401,MATCH(D2043,Pricebook!$A$2:$A$1401,0))</f>
        <v>107.2</v>
      </c>
      <c r="L2043" s="19" t="n">
        <f aca="false">ROUND(F2043*K2043,2)</f>
        <v>214.4</v>
      </c>
      <c r="M2043" s="24" t="n">
        <f aca="false">DATE(YEAR(C2043),MONTH(C2043),1)</f>
        <v>46143</v>
      </c>
    </row>
    <row r="2044" customFormat="false" ht="15" hidden="false" customHeight="false" outlineLevel="0" collapsed="false">
      <c r="A2044" s="21" t="s">
        <v>3312</v>
      </c>
      <c r="B2044" s="21" t="s">
        <v>3251</v>
      </c>
      <c r="C2044" s="23" t="n">
        <v>46146</v>
      </c>
      <c r="D2044" s="21" t="s">
        <v>2549</v>
      </c>
      <c r="E2044" s="21" t="s">
        <v>2466</v>
      </c>
      <c r="F2044" s="12" t="n">
        <v>3</v>
      </c>
      <c r="G2044" s="19" t="n">
        <v>18.9</v>
      </c>
      <c r="H2044" s="19" t="n">
        <v>12.28</v>
      </c>
      <c r="I2044" s="19" t="n">
        <f aca="false">ROUND(F2044*G2044,2)</f>
        <v>56.7</v>
      </c>
      <c r="J2044" s="19" t="n">
        <f aca="false">ROUND(F2044*H2044,2)</f>
        <v>36.84</v>
      </c>
      <c r="K2044" s="19" t="n">
        <f aca="false">INDEX(Pricebook!$L$2:$L$1401,MATCH(D2044,Pricebook!$A$2:$A$1401,0))</f>
        <v>19.7</v>
      </c>
      <c r="L2044" s="19" t="n">
        <f aca="false">ROUND(F2044*K2044,2)</f>
        <v>59.1</v>
      </c>
      <c r="M2044" s="24" t="n">
        <f aca="false">DATE(YEAR(C2044),MONTH(C2044),1)</f>
        <v>46143</v>
      </c>
    </row>
    <row r="2045" customFormat="false" ht="15" hidden="false" customHeight="false" outlineLevel="0" collapsed="false">
      <c r="A2045" s="21" t="s">
        <v>3312</v>
      </c>
      <c r="B2045" s="21" t="s">
        <v>3251</v>
      </c>
      <c r="C2045" s="23" t="n">
        <v>46146</v>
      </c>
      <c r="D2045" s="21" t="s">
        <v>2533</v>
      </c>
      <c r="E2045" s="21" t="s">
        <v>2466</v>
      </c>
      <c r="F2045" s="12" t="n">
        <v>1</v>
      </c>
      <c r="G2045" s="19" t="n">
        <v>31.2</v>
      </c>
      <c r="H2045" s="19" t="n">
        <v>19.24</v>
      </c>
      <c r="I2045" s="19" t="n">
        <f aca="false">ROUND(F2045*G2045,2)</f>
        <v>31.2</v>
      </c>
      <c r="J2045" s="19" t="n">
        <f aca="false">ROUND(F2045*H2045,2)</f>
        <v>19.24</v>
      </c>
      <c r="K2045" s="19" t="n">
        <f aca="false">INDEX(Pricebook!$L$2:$L$1401,MATCH(D2045,Pricebook!$A$2:$A$1401,0))</f>
        <v>32.4</v>
      </c>
      <c r="L2045" s="19" t="n">
        <f aca="false">ROUND(F2045*K2045,2)</f>
        <v>32.4</v>
      </c>
      <c r="M2045" s="24" t="n">
        <f aca="false">DATE(YEAR(C2045),MONTH(C2045),1)</f>
        <v>46143</v>
      </c>
    </row>
    <row r="2046" customFormat="false" ht="15" hidden="false" customHeight="false" outlineLevel="0" collapsed="false">
      <c r="A2046" s="21" t="s">
        <v>3312</v>
      </c>
      <c r="B2046" s="21" t="s">
        <v>3251</v>
      </c>
      <c r="C2046" s="23" t="n">
        <v>46146</v>
      </c>
      <c r="D2046" s="21" t="s">
        <v>717</v>
      </c>
      <c r="E2046" s="21" t="s">
        <v>366</v>
      </c>
      <c r="F2046" s="12" t="n">
        <v>6</v>
      </c>
      <c r="G2046" s="19" t="n">
        <v>12.05</v>
      </c>
      <c r="H2046" s="19" t="n">
        <v>8.5</v>
      </c>
      <c r="I2046" s="19" t="n">
        <f aca="false">ROUND(F2046*G2046,2)</f>
        <v>72.3</v>
      </c>
      <c r="J2046" s="19" t="n">
        <f aca="false">ROUND(F2046*H2046,2)</f>
        <v>51</v>
      </c>
      <c r="K2046" s="19" t="n">
        <f aca="false">INDEX(Pricebook!$L$2:$L$1401,MATCH(D2046,Pricebook!$A$2:$A$1401,0))</f>
        <v>12.95</v>
      </c>
      <c r="L2046" s="19" t="n">
        <f aca="false">ROUND(F2046*K2046,2)</f>
        <v>77.7</v>
      </c>
      <c r="M2046" s="24" t="n">
        <f aca="false">DATE(YEAR(C2046),MONTH(C2046),1)</f>
        <v>46143</v>
      </c>
    </row>
    <row r="2047" customFormat="false" ht="15" hidden="false" customHeight="false" outlineLevel="0" collapsed="false">
      <c r="A2047" s="21" t="s">
        <v>3312</v>
      </c>
      <c r="B2047" s="21" t="s">
        <v>3251</v>
      </c>
      <c r="C2047" s="23" t="n">
        <v>46146</v>
      </c>
      <c r="D2047" s="21" t="s">
        <v>2946</v>
      </c>
      <c r="E2047" s="21" t="s">
        <v>2748</v>
      </c>
      <c r="F2047" s="12" t="n">
        <v>6</v>
      </c>
      <c r="G2047" s="19" t="n">
        <v>9.3</v>
      </c>
      <c r="H2047" s="19" t="n">
        <v>5.37</v>
      </c>
      <c r="I2047" s="19" t="n">
        <f aca="false">ROUND(F2047*G2047,2)</f>
        <v>55.8</v>
      </c>
      <c r="J2047" s="19" t="n">
        <f aca="false">ROUND(F2047*H2047,2)</f>
        <v>32.22</v>
      </c>
      <c r="K2047" s="19" t="n">
        <f aca="false">INDEX(Pricebook!$L$2:$L$1401,MATCH(D2047,Pricebook!$A$2:$A$1401,0))</f>
        <v>10.1</v>
      </c>
      <c r="L2047" s="19" t="n">
        <f aca="false">ROUND(F2047*K2047,2)</f>
        <v>60.6</v>
      </c>
      <c r="M2047" s="24" t="n">
        <f aca="false">DATE(YEAR(C2047),MONTH(C2047),1)</f>
        <v>46143</v>
      </c>
    </row>
    <row r="2048" customFormat="false" ht="15" hidden="false" customHeight="false" outlineLevel="0" collapsed="false">
      <c r="A2048" s="21" t="s">
        <v>3312</v>
      </c>
      <c r="B2048" s="21" t="s">
        <v>3251</v>
      </c>
      <c r="C2048" s="23" t="n">
        <v>46146</v>
      </c>
      <c r="D2048" s="21" t="s">
        <v>2746</v>
      </c>
      <c r="E2048" s="21" t="s">
        <v>2748</v>
      </c>
      <c r="F2048" s="12" t="n">
        <v>2</v>
      </c>
      <c r="G2048" s="19" t="n">
        <v>29.5</v>
      </c>
      <c r="H2048" s="19" t="n">
        <v>17.29</v>
      </c>
      <c r="I2048" s="19" t="n">
        <f aca="false">ROUND(F2048*G2048,2)</f>
        <v>59</v>
      </c>
      <c r="J2048" s="19" t="n">
        <f aca="false">ROUND(F2048*H2048,2)</f>
        <v>34.58</v>
      </c>
      <c r="K2048" s="19" t="n">
        <f aca="false">INDEX(Pricebook!$L$2:$L$1401,MATCH(D2048,Pricebook!$A$2:$A$1401,0))</f>
        <v>32.4</v>
      </c>
      <c r="L2048" s="19" t="n">
        <f aca="false">ROUND(F2048*K2048,2)</f>
        <v>64.8</v>
      </c>
      <c r="M2048" s="24" t="n">
        <f aca="false">DATE(YEAR(C2048),MONTH(C2048),1)</f>
        <v>46143</v>
      </c>
    </row>
    <row r="2049" customFormat="false" ht="15" hidden="false" customHeight="false" outlineLevel="0" collapsed="false">
      <c r="A2049" s="21" t="s">
        <v>3312</v>
      </c>
      <c r="B2049" s="21" t="s">
        <v>3251</v>
      </c>
      <c r="C2049" s="23" t="n">
        <v>46146</v>
      </c>
      <c r="D2049" s="21" t="s">
        <v>2846</v>
      </c>
      <c r="E2049" s="21" t="s">
        <v>2748</v>
      </c>
      <c r="F2049" s="12" t="n">
        <v>5</v>
      </c>
      <c r="G2049" s="19" t="n">
        <v>20</v>
      </c>
      <c r="H2049" s="19" t="n">
        <v>11.63</v>
      </c>
      <c r="I2049" s="19" t="n">
        <f aca="false">ROUND(F2049*G2049,2)</f>
        <v>100</v>
      </c>
      <c r="J2049" s="19" t="n">
        <f aca="false">ROUND(F2049*H2049,2)</f>
        <v>58.15</v>
      </c>
      <c r="K2049" s="19" t="n">
        <f aca="false">INDEX(Pricebook!$L$2:$L$1401,MATCH(D2049,Pricebook!$A$2:$A$1401,0))</f>
        <v>21.8</v>
      </c>
      <c r="L2049" s="19" t="n">
        <f aca="false">ROUND(F2049*K2049,2)</f>
        <v>109</v>
      </c>
      <c r="M2049" s="24" t="n">
        <f aca="false">DATE(YEAR(C2049),MONTH(C2049),1)</f>
        <v>46143</v>
      </c>
    </row>
    <row r="2050" customFormat="false" ht="15" hidden="false" customHeight="false" outlineLevel="0" collapsed="false">
      <c r="A2050" s="21" t="s">
        <v>3312</v>
      </c>
      <c r="B2050" s="21" t="s">
        <v>3251</v>
      </c>
      <c r="C2050" s="23" t="n">
        <v>46146</v>
      </c>
      <c r="D2050" s="21" t="s">
        <v>2776</v>
      </c>
      <c r="E2050" s="21" t="s">
        <v>2748</v>
      </c>
      <c r="F2050" s="12" t="n">
        <v>3</v>
      </c>
      <c r="G2050" s="19" t="n">
        <v>43.95</v>
      </c>
      <c r="H2050" s="19" t="n">
        <v>25.93</v>
      </c>
      <c r="I2050" s="19" t="n">
        <f aca="false">ROUND(F2050*G2050,2)</f>
        <v>131.85</v>
      </c>
      <c r="J2050" s="19" t="n">
        <f aca="false">ROUND(F2050*H2050,2)</f>
        <v>77.79</v>
      </c>
      <c r="K2050" s="19" t="n">
        <f aca="false">INDEX(Pricebook!$L$2:$L$1401,MATCH(D2050,Pricebook!$A$2:$A$1401,0))</f>
        <v>48.55</v>
      </c>
      <c r="L2050" s="19" t="n">
        <f aca="false">ROUND(F2050*K2050,2)</f>
        <v>145.65</v>
      </c>
      <c r="M2050" s="24" t="n">
        <f aca="false">DATE(YEAR(C2050),MONTH(C2050),1)</f>
        <v>46143</v>
      </c>
    </row>
    <row r="2051" customFormat="false" ht="15" hidden="false" customHeight="false" outlineLevel="0" collapsed="false">
      <c r="A2051" s="21" t="s">
        <v>3312</v>
      </c>
      <c r="B2051" s="21" t="s">
        <v>3251</v>
      </c>
      <c r="C2051" s="23" t="n">
        <v>46146</v>
      </c>
      <c r="D2051" s="21" t="s">
        <v>843</v>
      </c>
      <c r="E2051" s="21" t="s">
        <v>366</v>
      </c>
      <c r="F2051" s="12" t="n">
        <v>2</v>
      </c>
      <c r="G2051" s="19" t="n">
        <v>299.65</v>
      </c>
      <c r="H2051" s="19" t="n">
        <v>224.43</v>
      </c>
      <c r="I2051" s="19" t="n">
        <f aca="false">ROUND(F2051*G2051,2)</f>
        <v>599.3</v>
      </c>
      <c r="J2051" s="19" t="n">
        <f aca="false">ROUND(F2051*H2051,2)</f>
        <v>448.86</v>
      </c>
      <c r="K2051" s="19" t="n">
        <f aca="false">INDEX(Pricebook!$L$2:$L$1401,MATCH(D2051,Pricebook!$A$2:$A$1401,0))</f>
        <v>322.45</v>
      </c>
      <c r="L2051" s="19" t="n">
        <f aca="false">ROUND(F2051*K2051,2)</f>
        <v>644.9</v>
      </c>
      <c r="M2051" s="24" t="n">
        <f aca="false">DATE(YEAR(C2051),MONTH(C2051),1)</f>
        <v>46143</v>
      </c>
    </row>
    <row r="2052" customFormat="false" ht="15" hidden="false" customHeight="false" outlineLevel="0" collapsed="false">
      <c r="A2052" s="21" t="s">
        <v>3312</v>
      </c>
      <c r="B2052" s="21" t="s">
        <v>3251</v>
      </c>
      <c r="C2052" s="23" t="n">
        <v>46146</v>
      </c>
      <c r="D2052" s="21" t="s">
        <v>378</v>
      </c>
      <c r="E2052" s="21" t="s">
        <v>366</v>
      </c>
      <c r="F2052" s="12" t="n">
        <v>4</v>
      </c>
      <c r="G2052" s="19" t="n">
        <v>10</v>
      </c>
      <c r="H2052" s="19" t="n">
        <v>6.98</v>
      </c>
      <c r="I2052" s="19" t="n">
        <f aca="false">ROUND(F2052*G2052,2)</f>
        <v>40</v>
      </c>
      <c r="J2052" s="19" t="n">
        <f aca="false">ROUND(F2052*H2052,2)</f>
        <v>27.92</v>
      </c>
      <c r="K2052" s="19" t="n">
        <f aca="false">INDEX(Pricebook!$L$2:$L$1401,MATCH(D2052,Pricebook!$A$2:$A$1401,0))</f>
        <v>10.65</v>
      </c>
      <c r="L2052" s="19" t="n">
        <f aca="false">ROUND(F2052*K2052,2)</f>
        <v>42.6</v>
      </c>
      <c r="M2052" s="24" t="n">
        <f aca="false">DATE(YEAR(C2052),MONTH(C2052),1)</f>
        <v>46143</v>
      </c>
    </row>
    <row r="2053" customFormat="false" ht="15" hidden="false" customHeight="false" outlineLevel="0" collapsed="false">
      <c r="A2053" s="21" t="s">
        <v>3312</v>
      </c>
      <c r="B2053" s="21" t="s">
        <v>3251</v>
      </c>
      <c r="C2053" s="23" t="n">
        <v>46146</v>
      </c>
      <c r="D2053" s="21" t="s">
        <v>2527</v>
      </c>
      <c r="E2053" s="21" t="s">
        <v>2466</v>
      </c>
      <c r="F2053" s="12" t="n">
        <v>2</v>
      </c>
      <c r="G2053" s="19" t="n">
        <v>111.2</v>
      </c>
      <c r="H2053" s="19" t="n">
        <v>69.2</v>
      </c>
      <c r="I2053" s="19" t="n">
        <f aca="false">ROUND(F2053*G2053,2)</f>
        <v>222.4</v>
      </c>
      <c r="J2053" s="19" t="n">
        <f aca="false">ROUND(F2053*H2053,2)</f>
        <v>138.4</v>
      </c>
      <c r="K2053" s="19" t="n">
        <f aca="false">INDEX(Pricebook!$L$2:$L$1401,MATCH(D2053,Pricebook!$A$2:$A$1401,0))</f>
        <v>116.5</v>
      </c>
      <c r="L2053" s="19" t="n">
        <f aca="false">ROUND(F2053*K2053,2)</f>
        <v>233</v>
      </c>
      <c r="M2053" s="24" t="n">
        <f aca="false">DATE(YEAR(C2053),MONTH(C2053),1)</f>
        <v>46143</v>
      </c>
    </row>
    <row r="2054" customFormat="false" ht="15" hidden="false" customHeight="false" outlineLevel="0" collapsed="false">
      <c r="A2054" s="21" t="s">
        <v>3312</v>
      </c>
      <c r="B2054" s="21" t="s">
        <v>3251</v>
      </c>
      <c r="C2054" s="23" t="n">
        <v>46146</v>
      </c>
      <c r="D2054" s="21" t="s">
        <v>2493</v>
      </c>
      <c r="E2054" s="21" t="s">
        <v>2466</v>
      </c>
      <c r="F2054" s="12" t="n">
        <v>2</v>
      </c>
      <c r="G2054" s="19" t="n">
        <v>180</v>
      </c>
      <c r="H2054" s="19" t="n">
        <v>110.4</v>
      </c>
      <c r="I2054" s="19" t="n">
        <f aca="false">ROUND(F2054*G2054,2)</f>
        <v>360</v>
      </c>
      <c r="J2054" s="19" t="n">
        <f aca="false">ROUND(F2054*H2054,2)</f>
        <v>220.8</v>
      </c>
      <c r="K2054" s="19" t="n">
        <f aca="false">INDEX(Pricebook!$L$2:$L$1401,MATCH(D2054,Pricebook!$A$2:$A$1401,0))</f>
        <v>185.85</v>
      </c>
      <c r="L2054" s="19" t="n">
        <f aca="false">ROUND(F2054*K2054,2)</f>
        <v>371.7</v>
      </c>
      <c r="M2054" s="24" t="n">
        <f aca="false">DATE(YEAR(C2054),MONTH(C2054),1)</f>
        <v>46143</v>
      </c>
    </row>
    <row r="2055" customFormat="false" ht="15" hidden="false" customHeight="false" outlineLevel="0" collapsed="false">
      <c r="A2055" s="21" t="s">
        <v>3312</v>
      </c>
      <c r="B2055" s="21" t="s">
        <v>3251</v>
      </c>
      <c r="C2055" s="23" t="n">
        <v>46146</v>
      </c>
      <c r="D2055" s="21" t="s">
        <v>2567</v>
      </c>
      <c r="E2055" s="21" t="s">
        <v>2466</v>
      </c>
      <c r="F2055" s="12" t="n">
        <v>1</v>
      </c>
      <c r="G2055" s="19" t="n">
        <v>92</v>
      </c>
      <c r="H2055" s="19" t="n">
        <v>57.44</v>
      </c>
      <c r="I2055" s="19" t="n">
        <f aca="false">ROUND(F2055*G2055,2)</f>
        <v>92</v>
      </c>
      <c r="J2055" s="19" t="n">
        <f aca="false">ROUND(F2055*H2055,2)</f>
        <v>57.44</v>
      </c>
      <c r="K2055" s="19" t="n">
        <f aca="false">INDEX(Pricebook!$L$2:$L$1401,MATCH(D2055,Pricebook!$A$2:$A$1401,0))</f>
        <v>96.7</v>
      </c>
      <c r="L2055" s="19" t="n">
        <f aca="false">ROUND(F2055*K2055,2)</f>
        <v>96.7</v>
      </c>
      <c r="M2055" s="24" t="n">
        <f aca="false">DATE(YEAR(C2055),MONTH(C2055),1)</f>
        <v>46143</v>
      </c>
    </row>
    <row r="2056" customFormat="false" ht="15" hidden="false" customHeight="false" outlineLevel="0" collapsed="false">
      <c r="A2056" s="21" t="s">
        <v>3312</v>
      </c>
      <c r="B2056" s="21" t="s">
        <v>3251</v>
      </c>
      <c r="C2056" s="23" t="n">
        <v>46146</v>
      </c>
      <c r="D2056" s="21" t="s">
        <v>775</v>
      </c>
      <c r="E2056" s="21" t="s">
        <v>366</v>
      </c>
      <c r="F2056" s="12" t="n">
        <v>1</v>
      </c>
      <c r="G2056" s="19" t="n">
        <v>221.65</v>
      </c>
      <c r="H2056" s="19" t="n">
        <v>156.94</v>
      </c>
      <c r="I2056" s="19" t="n">
        <f aca="false">ROUND(F2056*G2056,2)</f>
        <v>221.65</v>
      </c>
      <c r="J2056" s="19" t="n">
        <f aca="false">ROUND(F2056*H2056,2)</f>
        <v>156.94</v>
      </c>
      <c r="K2056" s="19" t="n">
        <f aca="false">INDEX(Pricebook!$L$2:$L$1401,MATCH(D2056,Pricebook!$A$2:$A$1401,0))</f>
        <v>238.95</v>
      </c>
      <c r="L2056" s="19" t="n">
        <f aca="false">ROUND(F2056*K2056,2)</f>
        <v>238.95</v>
      </c>
      <c r="M2056" s="24" t="n">
        <f aca="false">DATE(YEAR(C2056),MONTH(C2056),1)</f>
        <v>46143</v>
      </c>
    </row>
    <row r="2057" customFormat="false" ht="15" hidden="false" customHeight="false" outlineLevel="0" collapsed="false">
      <c r="A2057" s="21" t="s">
        <v>3313</v>
      </c>
      <c r="B2057" s="21" t="s">
        <v>3314</v>
      </c>
      <c r="C2057" s="23" t="n">
        <v>46146</v>
      </c>
      <c r="D2057" s="21" t="s">
        <v>795</v>
      </c>
      <c r="E2057" s="21" t="s">
        <v>366</v>
      </c>
      <c r="F2057" s="12" t="n">
        <v>1</v>
      </c>
      <c r="G2057" s="19" t="n">
        <v>47.8</v>
      </c>
      <c r="H2057" s="19" t="n">
        <v>33.47</v>
      </c>
      <c r="I2057" s="19" t="n">
        <f aca="false">ROUND(F2057*G2057,2)</f>
        <v>47.8</v>
      </c>
      <c r="J2057" s="19" t="n">
        <f aca="false">ROUND(F2057*H2057,2)</f>
        <v>33.47</v>
      </c>
      <c r="K2057" s="19" t="n">
        <f aca="false">INDEX(Pricebook!$L$2:$L$1401,MATCH(D2057,Pricebook!$A$2:$A$1401,0))</f>
        <v>51</v>
      </c>
      <c r="L2057" s="19" t="n">
        <f aca="false">ROUND(F2057*K2057,2)</f>
        <v>51</v>
      </c>
      <c r="M2057" s="24" t="n">
        <f aca="false">DATE(YEAR(C2057),MONTH(C2057),1)</f>
        <v>46143</v>
      </c>
    </row>
    <row r="2058" customFormat="false" ht="15" hidden="false" customHeight="false" outlineLevel="0" collapsed="false">
      <c r="A2058" s="21" t="s">
        <v>3313</v>
      </c>
      <c r="B2058" s="21" t="s">
        <v>3314</v>
      </c>
      <c r="C2058" s="23" t="n">
        <v>46146</v>
      </c>
      <c r="D2058" s="21" t="s">
        <v>2763</v>
      </c>
      <c r="E2058" s="21" t="s">
        <v>2748</v>
      </c>
      <c r="F2058" s="12" t="n">
        <v>4</v>
      </c>
      <c r="G2058" s="19" t="n">
        <v>27.15</v>
      </c>
      <c r="H2058" s="19" t="n">
        <v>17.03</v>
      </c>
      <c r="I2058" s="19" t="n">
        <f aca="false">ROUND(F2058*G2058,2)</f>
        <v>108.6</v>
      </c>
      <c r="J2058" s="19" t="n">
        <f aca="false">ROUND(F2058*H2058,2)</f>
        <v>68.12</v>
      </c>
      <c r="K2058" s="19" t="n">
        <f aca="false">INDEX(Pricebook!$L$2:$L$1401,MATCH(D2058,Pricebook!$A$2:$A$1401,0))</f>
        <v>29.75</v>
      </c>
      <c r="L2058" s="19" t="n">
        <f aca="false">ROUND(F2058*K2058,2)</f>
        <v>119</v>
      </c>
      <c r="M2058" s="24" t="n">
        <f aca="false">DATE(YEAR(C2058),MONTH(C2058),1)</f>
        <v>46143</v>
      </c>
    </row>
    <row r="2059" customFormat="false" ht="15" hidden="false" customHeight="false" outlineLevel="0" collapsed="false">
      <c r="A2059" s="21" t="s">
        <v>3313</v>
      </c>
      <c r="B2059" s="21" t="s">
        <v>3314</v>
      </c>
      <c r="C2059" s="23" t="n">
        <v>46146</v>
      </c>
      <c r="D2059" s="21" t="s">
        <v>320</v>
      </c>
      <c r="E2059" s="21" t="s">
        <v>108</v>
      </c>
      <c r="F2059" s="12" t="n">
        <v>1</v>
      </c>
      <c r="G2059" s="19" t="n">
        <v>85.45</v>
      </c>
      <c r="H2059" s="19" t="n">
        <v>63.2</v>
      </c>
      <c r="I2059" s="19" t="n">
        <f aca="false">ROUND(F2059*G2059,2)</f>
        <v>85.45</v>
      </c>
      <c r="J2059" s="19" t="n">
        <f aca="false">ROUND(F2059*H2059,2)</f>
        <v>63.2</v>
      </c>
      <c r="K2059" s="19" t="n">
        <f aca="false">INDEX(Pricebook!$L$2:$L$1401,MATCH(D2059,Pricebook!$A$2:$A$1401,0))</f>
        <v>92.55</v>
      </c>
      <c r="L2059" s="19" t="n">
        <f aca="false">ROUND(F2059*K2059,2)</f>
        <v>92.55</v>
      </c>
      <c r="M2059" s="24" t="n">
        <f aca="false">DATE(YEAR(C2059),MONTH(C2059),1)</f>
        <v>46143</v>
      </c>
    </row>
    <row r="2060" customFormat="false" ht="15" hidden="false" customHeight="false" outlineLevel="0" collapsed="false">
      <c r="A2060" s="21" t="s">
        <v>3313</v>
      </c>
      <c r="B2060" s="21" t="s">
        <v>3314</v>
      </c>
      <c r="C2060" s="23" t="n">
        <v>46146</v>
      </c>
      <c r="D2060" s="21" t="s">
        <v>1210</v>
      </c>
      <c r="E2060" s="21" t="s">
        <v>971</v>
      </c>
      <c r="F2060" s="12" t="n">
        <v>5</v>
      </c>
      <c r="G2060" s="19" t="n">
        <v>47.35</v>
      </c>
      <c r="H2060" s="19" t="n">
        <v>41.04</v>
      </c>
      <c r="I2060" s="19" t="n">
        <f aca="false">ROUND(F2060*G2060,2)</f>
        <v>236.75</v>
      </c>
      <c r="J2060" s="19" t="n">
        <f aca="false">ROUND(F2060*H2060,2)</f>
        <v>205.2</v>
      </c>
      <c r="K2060" s="19" t="n">
        <f aca="false">INDEX(Pricebook!$L$2:$L$1401,MATCH(D2060,Pricebook!$A$2:$A$1401,0))</f>
        <v>55.1</v>
      </c>
      <c r="L2060" s="19" t="n">
        <f aca="false">ROUND(F2060*K2060,2)</f>
        <v>275.5</v>
      </c>
      <c r="M2060" s="24" t="n">
        <f aca="false">DATE(YEAR(C2060),MONTH(C2060),1)</f>
        <v>46143</v>
      </c>
    </row>
    <row r="2061" customFormat="false" ht="15" hidden="false" customHeight="false" outlineLevel="0" collapsed="false">
      <c r="A2061" s="21" t="s">
        <v>3313</v>
      </c>
      <c r="B2061" s="21" t="s">
        <v>3314</v>
      </c>
      <c r="C2061" s="23" t="n">
        <v>46146</v>
      </c>
      <c r="D2061" s="21" t="s">
        <v>2870</v>
      </c>
      <c r="E2061" s="21" t="s">
        <v>2748</v>
      </c>
      <c r="F2061" s="12" t="n">
        <v>2</v>
      </c>
      <c r="G2061" s="19" t="n">
        <v>94.55</v>
      </c>
      <c r="H2061" s="19" t="n">
        <v>55.1</v>
      </c>
      <c r="I2061" s="19" t="n">
        <f aca="false">ROUND(F2061*G2061,2)</f>
        <v>189.1</v>
      </c>
      <c r="J2061" s="19" t="n">
        <f aca="false">ROUND(F2061*H2061,2)</f>
        <v>110.2</v>
      </c>
      <c r="K2061" s="19" t="n">
        <f aca="false">INDEX(Pricebook!$L$2:$L$1401,MATCH(D2061,Pricebook!$A$2:$A$1401,0))</f>
        <v>103.2</v>
      </c>
      <c r="L2061" s="19" t="n">
        <f aca="false">ROUND(F2061*K2061,2)</f>
        <v>206.4</v>
      </c>
      <c r="M2061" s="24" t="n">
        <f aca="false">DATE(YEAR(C2061),MONTH(C2061),1)</f>
        <v>46143</v>
      </c>
    </row>
    <row r="2062" customFormat="false" ht="15" hidden="false" customHeight="false" outlineLevel="0" collapsed="false">
      <c r="A2062" s="21" t="s">
        <v>3313</v>
      </c>
      <c r="B2062" s="21" t="s">
        <v>3314</v>
      </c>
      <c r="C2062" s="23" t="n">
        <v>46146</v>
      </c>
      <c r="D2062" s="21" t="s">
        <v>917</v>
      </c>
      <c r="E2062" s="21" t="s">
        <v>366</v>
      </c>
      <c r="F2062" s="12" t="n">
        <v>1</v>
      </c>
      <c r="G2062" s="19" t="n">
        <v>45.7</v>
      </c>
      <c r="H2062" s="19" t="n">
        <v>32.6</v>
      </c>
      <c r="I2062" s="19" t="n">
        <f aca="false">ROUND(F2062*G2062,2)</f>
        <v>45.7</v>
      </c>
      <c r="J2062" s="19" t="n">
        <f aca="false">ROUND(F2062*H2062,2)</f>
        <v>32.6</v>
      </c>
      <c r="K2062" s="19" t="n">
        <f aca="false">INDEX(Pricebook!$L$2:$L$1401,MATCH(D2062,Pricebook!$A$2:$A$1401,0))</f>
        <v>49.65</v>
      </c>
      <c r="L2062" s="19" t="n">
        <f aca="false">ROUND(F2062*K2062,2)</f>
        <v>49.65</v>
      </c>
      <c r="M2062" s="24" t="n">
        <f aca="false">DATE(YEAR(C2062),MONTH(C2062),1)</f>
        <v>46143</v>
      </c>
    </row>
    <row r="2063" customFormat="false" ht="15" hidden="false" customHeight="false" outlineLevel="0" collapsed="false">
      <c r="A2063" s="21" t="s">
        <v>3313</v>
      </c>
      <c r="B2063" s="21" t="s">
        <v>3314</v>
      </c>
      <c r="C2063" s="23" t="n">
        <v>46146</v>
      </c>
      <c r="D2063" s="21" t="s">
        <v>2906</v>
      </c>
      <c r="E2063" s="21" t="s">
        <v>2748</v>
      </c>
      <c r="F2063" s="12" t="n">
        <v>1</v>
      </c>
      <c r="G2063" s="19" t="n">
        <v>2.95</v>
      </c>
      <c r="H2063" s="19" t="n">
        <v>1.72</v>
      </c>
      <c r="I2063" s="19" t="n">
        <f aca="false">ROUND(F2063*G2063,2)</f>
        <v>2.95</v>
      </c>
      <c r="J2063" s="19" t="n">
        <f aca="false">ROUND(F2063*H2063,2)</f>
        <v>1.72</v>
      </c>
      <c r="K2063" s="19" t="n">
        <f aca="false">INDEX(Pricebook!$L$2:$L$1401,MATCH(D2063,Pricebook!$A$2:$A$1401,0))</f>
        <v>3.25</v>
      </c>
      <c r="L2063" s="19" t="n">
        <f aca="false">ROUND(F2063*K2063,2)</f>
        <v>3.25</v>
      </c>
      <c r="M2063" s="24" t="n">
        <f aca="false">DATE(YEAR(C2063),MONTH(C2063),1)</f>
        <v>46143</v>
      </c>
    </row>
    <row r="2064" customFormat="false" ht="15" hidden="false" customHeight="false" outlineLevel="0" collapsed="false">
      <c r="A2064" s="21" t="s">
        <v>3313</v>
      </c>
      <c r="B2064" s="21" t="s">
        <v>3314</v>
      </c>
      <c r="C2064" s="23" t="n">
        <v>46146</v>
      </c>
      <c r="D2064" s="21" t="s">
        <v>2876</v>
      </c>
      <c r="E2064" s="21" t="s">
        <v>2748</v>
      </c>
      <c r="F2064" s="12" t="n">
        <v>7</v>
      </c>
      <c r="G2064" s="19" t="n">
        <v>3.4</v>
      </c>
      <c r="H2064" s="19" t="n">
        <v>1.97</v>
      </c>
      <c r="I2064" s="19" t="n">
        <f aca="false">ROUND(F2064*G2064,2)</f>
        <v>23.8</v>
      </c>
      <c r="J2064" s="19" t="n">
        <f aca="false">ROUND(F2064*H2064,2)</f>
        <v>13.79</v>
      </c>
      <c r="K2064" s="19" t="n">
        <f aca="false">INDEX(Pricebook!$L$2:$L$1401,MATCH(D2064,Pricebook!$A$2:$A$1401,0))</f>
        <v>3.7</v>
      </c>
      <c r="L2064" s="19" t="n">
        <f aca="false">ROUND(F2064*K2064,2)</f>
        <v>25.9</v>
      </c>
      <c r="M2064" s="24" t="n">
        <f aca="false">DATE(YEAR(C2064),MONTH(C2064),1)</f>
        <v>46143</v>
      </c>
    </row>
    <row r="2065" customFormat="false" ht="15" hidden="false" customHeight="false" outlineLevel="0" collapsed="false">
      <c r="A2065" s="21" t="s">
        <v>3313</v>
      </c>
      <c r="B2065" s="21" t="s">
        <v>3314</v>
      </c>
      <c r="C2065" s="23" t="n">
        <v>46146</v>
      </c>
      <c r="D2065" s="21" t="s">
        <v>171</v>
      </c>
      <c r="E2065" s="21" t="s">
        <v>108</v>
      </c>
      <c r="F2065" s="12" t="n">
        <v>1</v>
      </c>
      <c r="G2065" s="19" t="n">
        <v>80</v>
      </c>
      <c r="H2065" s="19" t="n">
        <v>59.26</v>
      </c>
      <c r="I2065" s="19" t="n">
        <f aca="false">ROUND(F2065*G2065,2)</f>
        <v>80</v>
      </c>
      <c r="J2065" s="19" t="n">
        <f aca="false">ROUND(F2065*H2065,2)</f>
        <v>59.26</v>
      </c>
      <c r="K2065" s="19" t="n">
        <f aca="false">INDEX(Pricebook!$L$2:$L$1401,MATCH(D2065,Pricebook!$A$2:$A$1401,0))</f>
        <v>86.8</v>
      </c>
      <c r="L2065" s="19" t="n">
        <f aca="false">ROUND(F2065*K2065,2)</f>
        <v>86.8</v>
      </c>
      <c r="M2065" s="24" t="n">
        <f aca="false">DATE(YEAR(C2065),MONTH(C2065),1)</f>
        <v>46143</v>
      </c>
    </row>
    <row r="2066" customFormat="false" ht="15" hidden="false" customHeight="false" outlineLevel="0" collapsed="false">
      <c r="A2066" s="21" t="s">
        <v>3313</v>
      </c>
      <c r="B2066" s="21" t="s">
        <v>3314</v>
      </c>
      <c r="C2066" s="23" t="n">
        <v>46146</v>
      </c>
      <c r="D2066" s="21" t="s">
        <v>967</v>
      </c>
      <c r="E2066" s="21" t="s">
        <v>366</v>
      </c>
      <c r="F2066" s="12" t="n">
        <v>1</v>
      </c>
      <c r="G2066" s="19" t="n">
        <v>14.45</v>
      </c>
      <c r="H2066" s="19" t="n">
        <v>10.18</v>
      </c>
      <c r="I2066" s="19" t="n">
        <f aca="false">ROUND(F2066*G2066,2)</f>
        <v>14.45</v>
      </c>
      <c r="J2066" s="19" t="n">
        <f aca="false">ROUND(F2066*H2066,2)</f>
        <v>10.18</v>
      </c>
      <c r="K2066" s="19" t="n">
        <f aca="false">INDEX(Pricebook!$L$2:$L$1401,MATCH(D2066,Pricebook!$A$2:$A$1401,0))</f>
        <v>15.5</v>
      </c>
      <c r="L2066" s="19" t="n">
        <f aca="false">ROUND(F2066*K2066,2)</f>
        <v>15.5</v>
      </c>
      <c r="M2066" s="24" t="n">
        <f aca="false">DATE(YEAR(C2066),MONTH(C2066),1)</f>
        <v>46143</v>
      </c>
    </row>
    <row r="2067" customFormat="false" ht="15" hidden="false" customHeight="false" outlineLevel="0" collapsed="false">
      <c r="A2067" s="21" t="s">
        <v>3313</v>
      </c>
      <c r="B2067" s="21" t="s">
        <v>3314</v>
      </c>
      <c r="C2067" s="23" t="n">
        <v>46146</v>
      </c>
      <c r="D2067" s="21" t="s">
        <v>312</v>
      </c>
      <c r="E2067" s="21" t="s">
        <v>108</v>
      </c>
      <c r="F2067" s="12" t="n">
        <v>2</v>
      </c>
      <c r="G2067" s="19" t="n">
        <v>26.3</v>
      </c>
      <c r="H2067" s="19" t="n">
        <v>19.5</v>
      </c>
      <c r="I2067" s="19" t="n">
        <f aca="false">ROUND(F2067*G2067,2)</f>
        <v>52.6</v>
      </c>
      <c r="J2067" s="19" t="n">
        <f aca="false">ROUND(F2067*H2067,2)</f>
        <v>39</v>
      </c>
      <c r="K2067" s="19" t="n">
        <f aca="false">INDEX(Pricebook!$L$2:$L$1401,MATCH(D2067,Pricebook!$A$2:$A$1401,0))</f>
        <v>28.6</v>
      </c>
      <c r="L2067" s="19" t="n">
        <f aca="false">ROUND(F2067*K2067,2)</f>
        <v>57.2</v>
      </c>
      <c r="M2067" s="24" t="n">
        <f aca="false">DATE(YEAR(C2067),MONTH(C2067),1)</f>
        <v>46143</v>
      </c>
    </row>
    <row r="2068" customFormat="false" ht="15" hidden="false" customHeight="false" outlineLevel="0" collapsed="false">
      <c r="A2068" s="21" t="s">
        <v>3313</v>
      </c>
      <c r="B2068" s="21" t="s">
        <v>3314</v>
      </c>
      <c r="C2068" s="23" t="n">
        <v>46146</v>
      </c>
      <c r="D2068" s="21" t="s">
        <v>2357</v>
      </c>
      <c r="E2068" s="21" t="s">
        <v>2202</v>
      </c>
      <c r="F2068" s="12" t="n">
        <v>11</v>
      </c>
      <c r="G2068" s="19" t="n">
        <v>7.9</v>
      </c>
      <c r="H2068" s="19" t="n">
        <v>5.57</v>
      </c>
      <c r="I2068" s="19" t="n">
        <f aca="false">ROUND(F2068*G2068,2)</f>
        <v>86.9</v>
      </c>
      <c r="J2068" s="19" t="n">
        <f aca="false">ROUND(F2068*H2068,2)</f>
        <v>61.27</v>
      </c>
      <c r="K2068" s="19" t="n">
        <f aca="false">INDEX(Pricebook!$L$2:$L$1401,MATCH(D2068,Pricebook!$A$2:$A$1401,0))</f>
        <v>8.5</v>
      </c>
      <c r="L2068" s="19" t="n">
        <f aca="false">ROUND(F2068*K2068,2)</f>
        <v>93.5</v>
      </c>
      <c r="M2068" s="24" t="n">
        <f aca="false">DATE(YEAR(C2068),MONTH(C2068),1)</f>
        <v>46143</v>
      </c>
    </row>
    <row r="2069" customFormat="false" ht="15" hidden="false" customHeight="false" outlineLevel="0" collapsed="false">
      <c r="A2069" s="21" t="s">
        <v>3313</v>
      </c>
      <c r="B2069" s="21" t="s">
        <v>3314</v>
      </c>
      <c r="C2069" s="23" t="n">
        <v>46146</v>
      </c>
      <c r="D2069" s="21" t="s">
        <v>1274</v>
      </c>
      <c r="E2069" s="21" t="s">
        <v>971</v>
      </c>
      <c r="F2069" s="12" t="n">
        <v>1</v>
      </c>
      <c r="G2069" s="19" t="n">
        <v>70</v>
      </c>
      <c r="H2069" s="19" t="n">
        <v>54.35</v>
      </c>
      <c r="I2069" s="19" t="n">
        <f aca="false">ROUND(F2069*G2069,2)</f>
        <v>70</v>
      </c>
      <c r="J2069" s="19" t="n">
        <f aca="false">ROUND(F2069*H2069,2)</f>
        <v>54.35</v>
      </c>
      <c r="K2069" s="19" t="n">
        <f aca="false">INDEX(Pricebook!$L$2:$L$1401,MATCH(D2069,Pricebook!$A$2:$A$1401,0))</f>
        <v>82.3</v>
      </c>
      <c r="L2069" s="19" t="n">
        <f aca="false">ROUND(F2069*K2069,2)</f>
        <v>82.3</v>
      </c>
      <c r="M2069" s="24" t="n">
        <f aca="false">DATE(YEAR(C2069),MONTH(C2069),1)</f>
        <v>46143</v>
      </c>
    </row>
    <row r="2070" customFormat="false" ht="15" hidden="false" customHeight="false" outlineLevel="0" collapsed="false">
      <c r="A2070" s="21" t="s">
        <v>3315</v>
      </c>
      <c r="B2070" s="21" t="s">
        <v>3316</v>
      </c>
      <c r="C2070" s="23" t="n">
        <v>46146</v>
      </c>
      <c r="D2070" s="21" t="s">
        <v>871</v>
      </c>
      <c r="E2070" s="21" t="s">
        <v>366</v>
      </c>
      <c r="F2070" s="12" t="n">
        <v>3</v>
      </c>
      <c r="G2070" s="19" t="n">
        <v>28.55</v>
      </c>
      <c r="H2070" s="19" t="n">
        <v>21.47</v>
      </c>
      <c r="I2070" s="19" t="n">
        <f aca="false">ROUND(F2070*G2070,2)</f>
        <v>85.65</v>
      </c>
      <c r="J2070" s="19" t="n">
        <f aca="false">ROUND(F2070*H2070,2)</f>
        <v>64.41</v>
      </c>
      <c r="K2070" s="19" t="n">
        <f aca="false">INDEX(Pricebook!$L$2:$L$1401,MATCH(D2070,Pricebook!$A$2:$A$1401,0))</f>
        <v>30.85</v>
      </c>
      <c r="L2070" s="19" t="n">
        <f aca="false">ROUND(F2070*K2070,2)</f>
        <v>92.55</v>
      </c>
      <c r="M2070" s="24" t="n">
        <f aca="false">DATE(YEAR(C2070),MONTH(C2070),1)</f>
        <v>46143</v>
      </c>
    </row>
    <row r="2071" customFormat="false" ht="15" hidden="false" customHeight="false" outlineLevel="0" collapsed="false">
      <c r="A2071" s="21" t="s">
        <v>3315</v>
      </c>
      <c r="B2071" s="21" t="s">
        <v>3316</v>
      </c>
      <c r="C2071" s="23" t="n">
        <v>46146</v>
      </c>
      <c r="D2071" s="21" t="s">
        <v>1817</v>
      </c>
      <c r="E2071" s="21" t="s">
        <v>1452</v>
      </c>
      <c r="F2071" s="12" t="n">
        <v>6</v>
      </c>
      <c r="G2071" s="19" t="n">
        <v>27</v>
      </c>
      <c r="H2071" s="19" t="n">
        <v>19.25</v>
      </c>
      <c r="I2071" s="19" t="n">
        <f aca="false">ROUND(F2071*G2071,2)</f>
        <v>162</v>
      </c>
      <c r="J2071" s="19" t="n">
        <f aca="false">ROUND(F2071*H2071,2)</f>
        <v>115.5</v>
      </c>
      <c r="K2071" s="19" t="n">
        <f aca="false">INDEX(Pricebook!$L$2:$L$1401,MATCH(D2071,Pricebook!$A$2:$A$1401,0))</f>
        <v>27.65</v>
      </c>
      <c r="L2071" s="19" t="n">
        <f aca="false">ROUND(F2071*K2071,2)</f>
        <v>165.9</v>
      </c>
      <c r="M2071" s="24" t="n">
        <f aca="false">DATE(YEAR(C2071),MONTH(C2071),1)</f>
        <v>46143</v>
      </c>
    </row>
    <row r="2072" customFormat="false" ht="15" hidden="false" customHeight="false" outlineLevel="0" collapsed="false">
      <c r="A2072" s="21" t="s">
        <v>3315</v>
      </c>
      <c r="B2072" s="21" t="s">
        <v>3316</v>
      </c>
      <c r="C2072" s="23" t="n">
        <v>46146</v>
      </c>
      <c r="D2072" s="21" t="s">
        <v>2351</v>
      </c>
      <c r="E2072" s="21" t="s">
        <v>2202</v>
      </c>
      <c r="F2072" s="12" t="n">
        <v>14</v>
      </c>
      <c r="G2072" s="19" t="n">
        <v>12.3</v>
      </c>
      <c r="H2072" s="19" t="n">
        <v>7.38</v>
      </c>
      <c r="I2072" s="19" t="n">
        <f aca="false">ROUND(F2072*G2072,2)</f>
        <v>172.2</v>
      </c>
      <c r="J2072" s="19" t="n">
        <f aca="false">ROUND(F2072*H2072,2)</f>
        <v>103.32</v>
      </c>
      <c r="K2072" s="19" t="n">
        <f aca="false">INDEX(Pricebook!$L$2:$L$1401,MATCH(D2072,Pricebook!$A$2:$A$1401,0))</f>
        <v>13</v>
      </c>
      <c r="L2072" s="19" t="n">
        <f aca="false">ROUND(F2072*K2072,2)</f>
        <v>182</v>
      </c>
      <c r="M2072" s="24" t="n">
        <f aca="false">DATE(YEAR(C2072),MONTH(C2072),1)</f>
        <v>46143</v>
      </c>
    </row>
    <row r="2073" customFormat="false" ht="15" hidden="false" customHeight="false" outlineLevel="0" collapsed="false">
      <c r="A2073" s="21" t="s">
        <v>3315</v>
      </c>
      <c r="B2073" s="21" t="s">
        <v>3316</v>
      </c>
      <c r="C2073" s="23" t="n">
        <v>46146</v>
      </c>
      <c r="D2073" s="21" t="s">
        <v>2688</v>
      </c>
      <c r="E2073" s="21" t="s">
        <v>2587</v>
      </c>
      <c r="F2073" s="12" t="n">
        <v>4</v>
      </c>
      <c r="G2073" s="19" t="n">
        <v>8.8</v>
      </c>
      <c r="H2073" s="19" t="n">
        <v>5.68</v>
      </c>
      <c r="I2073" s="19" t="n">
        <f aca="false">ROUND(F2073*G2073,2)</f>
        <v>35.2</v>
      </c>
      <c r="J2073" s="19" t="n">
        <f aca="false">ROUND(F2073*H2073,2)</f>
        <v>22.72</v>
      </c>
      <c r="K2073" s="19" t="n">
        <f aca="false">INDEX(Pricebook!$L$2:$L$1401,MATCH(D2073,Pricebook!$A$2:$A$1401,0))</f>
        <v>9.45</v>
      </c>
      <c r="L2073" s="19" t="n">
        <f aca="false">ROUND(F2073*K2073,2)</f>
        <v>37.8</v>
      </c>
      <c r="M2073" s="24" t="n">
        <f aca="false">DATE(YEAR(C2073),MONTH(C2073),1)</f>
        <v>46143</v>
      </c>
    </row>
    <row r="2074" customFormat="false" ht="15" hidden="false" customHeight="false" outlineLevel="0" collapsed="false">
      <c r="A2074" s="21" t="s">
        <v>3315</v>
      </c>
      <c r="B2074" s="21" t="s">
        <v>3316</v>
      </c>
      <c r="C2074" s="23" t="n">
        <v>46146</v>
      </c>
      <c r="D2074" s="21" t="s">
        <v>1731</v>
      </c>
      <c r="E2074" s="21" t="s">
        <v>1452</v>
      </c>
      <c r="F2074" s="12" t="n">
        <v>7</v>
      </c>
      <c r="G2074" s="19" t="n">
        <v>80.5</v>
      </c>
      <c r="H2074" s="19" t="n">
        <v>50.05</v>
      </c>
      <c r="I2074" s="19" t="n">
        <f aca="false">ROUND(F2074*G2074,2)</f>
        <v>563.5</v>
      </c>
      <c r="J2074" s="19" t="n">
        <f aca="false">ROUND(F2074*H2074,2)</f>
        <v>350.35</v>
      </c>
      <c r="K2074" s="19" t="n">
        <f aca="false">INDEX(Pricebook!$L$2:$L$1401,MATCH(D2074,Pricebook!$A$2:$A$1401,0))</f>
        <v>83.85</v>
      </c>
      <c r="L2074" s="19" t="n">
        <f aca="false">ROUND(F2074*K2074,2)</f>
        <v>586.95</v>
      </c>
      <c r="M2074" s="24" t="n">
        <f aca="false">DATE(YEAR(C2074),MONTH(C2074),1)</f>
        <v>46143</v>
      </c>
    </row>
    <row r="2075" customFormat="false" ht="15" hidden="false" customHeight="false" outlineLevel="0" collapsed="false">
      <c r="A2075" s="21" t="s">
        <v>3315</v>
      </c>
      <c r="B2075" s="21" t="s">
        <v>3316</v>
      </c>
      <c r="C2075" s="23" t="n">
        <v>46146</v>
      </c>
      <c r="D2075" s="21" t="s">
        <v>1550</v>
      </c>
      <c r="E2075" s="21" t="s">
        <v>1452</v>
      </c>
      <c r="F2075" s="12" t="n">
        <v>1</v>
      </c>
      <c r="G2075" s="19" t="n">
        <v>53.7</v>
      </c>
      <c r="H2075" s="19" t="n">
        <v>33.05</v>
      </c>
      <c r="I2075" s="19" t="n">
        <f aca="false">ROUND(F2075*G2075,2)</f>
        <v>53.7</v>
      </c>
      <c r="J2075" s="19" t="n">
        <f aca="false">ROUND(F2075*H2075,2)</f>
        <v>33.05</v>
      </c>
      <c r="K2075" s="19" t="n">
        <f aca="false">INDEX(Pricebook!$L$2:$L$1401,MATCH(D2075,Pricebook!$A$2:$A$1401,0))</f>
        <v>55.4</v>
      </c>
      <c r="L2075" s="19" t="n">
        <f aca="false">ROUND(F2075*K2075,2)</f>
        <v>55.4</v>
      </c>
      <c r="M2075" s="24" t="n">
        <f aca="false">DATE(YEAR(C2075),MONTH(C2075),1)</f>
        <v>46143</v>
      </c>
    </row>
    <row r="2076" customFormat="false" ht="15" hidden="false" customHeight="false" outlineLevel="0" collapsed="false">
      <c r="A2076" s="21" t="s">
        <v>3317</v>
      </c>
      <c r="B2076" s="21" t="s">
        <v>3202</v>
      </c>
      <c r="C2076" s="23" t="n">
        <v>46146</v>
      </c>
      <c r="D2076" s="21" t="s">
        <v>1739</v>
      </c>
      <c r="E2076" s="21" t="s">
        <v>1452</v>
      </c>
      <c r="F2076" s="12" t="n">
        <v>1</v>
      </c>
      <c r="G2076" s="19" t="n">
        <v>36</v>
      </c>
      <c r="H2076" s="19" t="n">
        <v>22.33</v>
      </c>
      <c r="I2076" s="19" t="n">
        <f aca="false">ROUND(F2076*G2076,2)</f>
        <v>36</v>
      </c>
      <c r="J2076" s="19" t="n">
        <f aca="false">ROUND(F2076*H2076,2)</f>
        <v>22.33</v>
      </c>
      <c r="K2076" s="19" t="n">
        <f aca="false">INDEX(Pricebook!$L$2:$L$1401,MATCH(D2076,Pricebook!$A$2:$A$1401,0))</f>
        <v>37.4</v>
      </c>
      <c r="L2076" s="19" t="n">
        <f aca="false">ROUND(F2076*K2076,2)</f>
        <v>37.4</v>
      </c>
      <c r="M2076" s="24" t="n">
        <f aca="false">DATE(YEAR(C2076),MONTH(C2076),1)</f>
        <v>46143</v>
      </c>
    </row>
    <row r="2077" customFormat="false" ht="15" hidden="false" customHeight="false" outlineLevel="0" collapsed="false">
      <c r="A2077" s="21" t="s">
        <v>3317</v>
      </c>
      <c r="B2077" s="21" t="s">
        <v>3202</v>
      </c>
      <c r="C2077" s="23" t="n">
        <v>46146</v>
      </c>
      <c r="D2077" s="21" t="s">
        <v>386</v>
      </c>
      <c r="E2077" s="21" t="s">
        <v>366</v>
      </c>
      <c r="F2077" s="12" t="n">
        <v>4</v>
      </c>
      <c r="G2077" s="19" t="n">
        <v>6.6</v>
      </c>
      <c r="H2077" s="19" t="n">
        <v>4.72</v>
      </c>
      <c r="I2077" s="19" t="n">
        <f aca="false">ROUND(F2077*G2077,2)</f>
        <v>26.4</v>
      </c>
      <c r="J2077" s="19" t="n">
        <f aca="false">ROUND(F2077*H2077,2)</f>
        <v>18.88</v>
      </c>
      <c r="K2077" s="19" t="n">
        <f aca="false">INDEX(Pricebook!$L$2:$L$1401,MATCH(D2077,Pricebook!$A$2:$A$1401,0))</f>
        <v>7.2</v>
      </c>
      <c r="L2077" s="19" t="n">
        <f aca="false">ROUND(F2077*K2077,2)</f>
        <v>28.8</v>
      </c>
      <c r="M2077" s="24" t="n">
        <f aca="false">DATE(YEAR(C2077),MONTH(C2077),1)</f>
        <v>46143</v>
      </c>
    </row>
    <row r="2078" customFormat="false" ht="15" hidden="false" customHeight="false" outlineLevel="0" collapsed="false">
      <c r="A2078" s="21" t="s">
        <v>3317</v>
      </c>
      <c r="B2078" s="21" t="s">
        <v>3202</v>
      </c>
      <c r="C2078" s="23" t="n">
        <v>46146</v>
      </c>
      <c r="D2078" s="21" t="s">
        <v>559</v>
      </c>
      <c r="E2078" s="21" t="s">
        <v>366</v>
      </c>
      <c r="F2078" s="12" t="n">
        <v>1</v>
      </c>
      <c r="G2078" s="19" t="n">
        <v>84.65</v>
      </c>
      <c r="H2078" s="19" t="n">
        <v>60.44</v>
      </c>
      <c r="I2078" s="19" t="n">
        <f aca="false">ROUND(F2078*G2078,2)</f>
        <v>84.65</v>
      </c>
      <c r="J2078" s="19" t="n">
        <f aca="false">ROUND(F2078*H2078,2)</f>
        <v>60.44</v>
      </c>
      <c r="K2078" s="19" t="n">
        <f aca="false">INDEX(Pricebook!$L$2:$L$1401,MATCH(D2078,Pricebook!$A$2:$A$1401,0))</f>
        <v>92.05</v>
      </c>
      <c r="L2078" s="19" t="n">
        <f aca="false">ROUND(F2078*K2078,2)</f>
        <v>92.05</v>
      </c>
      <c r="M2078" s="24" t="n">
        <f aca="false">DATE(YEAR(C2078),MONTH(C2078),1)</f>
        <v>46143</v>
      </c>
    </row>
    <row r="2079" customFormat="false" ht="15" hidden="false" customHeight="false" outlineLevel="0" collapsed="false">
      <c r="A2079" s="21" t="s">
        <v>3317</v>
      </c>
      <c r="B2079" s="21" t="s">
        <v>3202</v>
      </c>
      <c r="C2079" s="23" t="n">
        <v>46146</v>
      </c>
      <c r="D2079" s="21" t="s">
        <v>1911</v>
      </c>
      <c r="E2079" s="21" t="s">
        <v>1452</v>
      </c>
      <c r="F2079" s="12" t="n">
        <v>4</v>
      </c>
      <c r="G2079" s="19" t="n">
        <v>41.2</v>
      </c>
      <c r="H2079" s="19" t="n">
        <v>25.39</v>
      </c>
      <c r="I2079" s="19" t="n">
        <f aca="false">ROUND(F2079*G2079,2)</f>
        <v>164.8</v>
      </c>
      <c r="J2079" s="19" t="n">
        <f aca="false">ROUND(F2079*H2079,2)</f>
        <v>101.56</v>
      </c>
      <c r="K2079" s="19" t="n">
        <f aca="false">INDEX(Pricebook!$L$2:$L$1401,MATCH(D2079,Pricebook!$A$2:$A$1401,0))</f>
        <v>42.55</v>
      </c>
      <c r="L2079" s="19" t="n">
        <f aca="false">ROUND(F2079*K2079,2)</f>
        <v>170.2</v>
      </c>
      <c r="M2079" s="24" t="n">
        <f aca="false">DATE(YEAR(C2079),MONTH(C2079),1)</f>
        <v>46143</v>
      </c>
    </row>
    <row r="2080" customFormat="false" ht="15" hidden="false" customHeight="false" outlineLevel="0" collapsed="false">
      <c r="A2080" s="21" t="s">
        <v>3317</v>
      </c>
      <c r="B2080" s="21" t="s">
        <v>3202</v>
      </c>
      <c r="C2080" s="23" t="n">
        <v>46146</v>
      </c>
      <c r="D2080" s="21" t="s">
        <v>2208</v>
      </c>
      <c r="E2080" s="21" t="s">
        <v>2202</v>
      </c>
      <c r="F2080" s="12" t="n">
        <v>2</v>
      </c>
      <c r="G2080" s="19" t="n">
        <v>35.2</v>
      </c>
      <c r="H2080" s="19" t="n">
        <v>21.31</v>
      </c>
      <c r="I2080" s="19" t="n">
        <f aca="false">ROUND(F2080*G2080,2)</f>
        <v>70.4</v>
      </c>
      <c r="J2080" s="19" t="n">
        <f aca="false">ROUND(F2080*H2080,2)</f>
        <v>42.62</v>
      </c>
      <c r="K2080" s="19" t="n">
        <f aca="false">INDEX(Pricebook!$L$2:$L$1401,MATCH(D2080,Pricebook!$A$2:$A$1401,0))</f>
        <v>37.5</v>
      </c>
      <c r="L2080" s="19" t="n">
        <f aca="false">ROUND(F2080*K2080,2)</f>
        <v>75</v>
      </c>
      <c r="M2080" s="24" t="n">
        <f aca="false">DATE(YEAR(C2080),MONTH(C2080),1)</f>
        <v>46143</v>
      </c>
    </row>
    <row r="2081" customFormat="false" ht="15" hidden="false" customHeight="false" outlineLevel="0" collapsed="false">
      <c r="A2081" s="21" t="s">
        <v>3317</v>
      </c>
      <c r="B2081" s="21" t="s">
        <v>3202</v>
      </c>
      <c r="C2081" s="23" t="n">
        <v>46146</v>
      </c>
      <c r="D2081" s="21" t="s">
        <v>430</v>
      </c>
      <c r="E2081" s="21" t="s">
        <v>366</v>
      </c>
      <c r="F2081" s="12" t="n">
        <v>1</v>
      </c>
      <c r="G2081" s="19" t="n">
        <v>121.8</v>
      </c>
      <c r="H2081" s="19" t="n">
        <v>86.38</v>
      </c>
      <c r="I2081" s="19" t="n">
        <f aca="false">ROUND(F2081*G2081,2)</f>
        <v>121.8</v>
      </c>
      <c r="J2081" s="19" t="n">
        <f aca="false">ROUND(F2081*H2081,2)</f>
        <v>86.38</v>
      </c>
      <c r="K2081" s="19" t="n">
        <f aca="false">INDEX(Pricebook!$L$2:$L$1401,MATCH(D2081,Pricebook!$A$2:$A$1401,0))</f>
        <v>131.55</v>
      </c>
      <c r="L2081" s="19" t="n">
        <f aca="false">ROUND(F2081*K2081,2)</f>
        <v>131.55</v>
      </c>
      <c r="M2081" s="24" t="n">
        <f aca="false">DATE(YEAR(C2081),MONTH(C2081),1)</f>
        <v>46143</v>
      </c>
    </row>
    <row r="2082" customFormat="false" ht="15" hidden="false" customHeight="false" outlineLevel="0" collapsed="false">
      <c r="A2082" s="21" t="s">
        <v>3317</v>
      </c>
      <c r="B2082" s="21" t="s">
        <v>3202</v>
      </c>
      <c r="C2082" s="23" t="n">
        <v>46146</v>
      </c>
      <c r="D2082" s="21" t="s">
        <v>505</v>
      </c>
      <c r="E2082" s="21" t="s">
        <v>366</v>
      </c>
      <c r="F2082" s="12" t="n">
        <v>3</v>
      </c>
      <c r="G2082" s="19" t="n">
        <v>84.65</v>
      </c>
      <c r="H2082" s="19" t="n">
        <v>60.21</v>
      </c>
      <c r="I2082" s="19" t="n">
        <f aca="false">ROUND(F2082*G2082,2)</f>
        <v>253.95</v>
      </c>
      <c r="J2082" s="19" t="n">
        <f aca="false">ROUND(F2082*H2082,2)</f>
        <v>180.63</v>
      </c>
      <c r="K2082" s="19" t="n">
        <f aca="false">INDEX(Pricebook!$L$2:$L$1401,MATCH(D2082,Pricebook!$A$2:$A$1401,0))</f>
        <v>91.7</v>
      </c>
      <c r="L2082" s="19" t="n">
        <f aca="false">ROUND(F2082*K2082,2)</f>
        <v>275.1</v>
      </c>
      <c r="M2082" s="24" t="n">
        <f aca="false">DATE(YEAR(C2082),MONTH(C2082),1)</f>
        <v>46143</v>
      </c>
    </row>
    <row r="2083" customFormat="false" ht="15" hidden="false" customHeight="false" outlineLevel="0" collapsed="false">
      <c r="A2083" s="21" t="s">
        <v>3317</v>
      </c>
      <c r="B2083" s="21" t="s">
        <v>3202</v>
      </c>
      <c r="C2083" s="23" t="n">
        <v>46146</v>
      </c>
      <c r="D2083" s="21" t="s">
        <v>2424</v>
      </c>
      <c r="E2083" s="21" t="s">
        <v>2202</v>
      </c>
      <c r="F2083" s="12" t="n">
        <v>5</v>
      </c>
      <c r="G2083" s="19" t="n">
        <v>51.6</v>
      </c>
      <c r="H2083" s="19" t="n">
        <v>31.04</v>
      </c>
      <c r="I2083" s="19" t="n">
        <f aca="false">ROUND(F2083*G2083,2)</f>
        <v>258</v>
      </c>
      <c r="J2083" s="19" t="n">
        <f aca="false">ROUND(F2083*H2083,2)</f>
        <v>155.2</v>
      </c>
      <c r="K2083" s="19" t="n">
        <f aca="false">INDEX(Pricebook!$L$2:$L$1401,MATCH(D2083,Pricebook!$A$2:$A$1401,0))</f>
        <v>54.6</v>
      </c>
      <c r="L2083" s="19" t="n">
        <f aca="false">ROUND(F2083*K2083,2)</f>
        <v>273</v>
      </c>
      <c r="M2083" s="24" t="n">
        <f aca="false">DATE(YEAR(C2083),MONTH(C2083),1)</f>
        <v>46143</v>
      </c>
    </row>
    <row r="2084" customFormat="false" ht="15" hidden="false" customHeight="false" outlineLevel="0" collapsed="false">
      <c r="A2084" s="21" t="s">
        <v>3317</v>
      </c>
      <c r="B2084" s="21" t="s">
        <v>3202</v>
      </c>
      <c r="C2084" s="23" t="n">
        <v>46146</v>
      </c>
      <c r="D2084" s="21" t="s">
        <v>2347</v>
      </c>
      <c r="E2084" s="21" t="s">
        <v>2202</v>
      </c>
      <c r="F2084" s="12" t="n">
        <v>2</v>
      </c>
      <c r="G2084" s="19" t="n">
        <v>4.7</v>
      </c>
      <c r="H2084" s="19" t="n">
        <v>2.84</v>
      </c>
      <c r="I2084" s="19" t="n">
        <f aca="false">ROUND(F2084*G2084,2)</f>
        <v>9.4</v>
      </c>
      <c r="J2084" s="19" t="n">
        <f aca="false">ROUND(F2084*H2084,2)</f>
        <v>5.68</v>
      </c>
      <c r="K2084" s="19" t="n">
        <f aca="false">INDEX(Pricebook!$L$2:$L$1401,MATCH(D2084,Pricebook!$A$2:$A$1401,0))</f>
        <v>5</v>
      </c>
      <c r="L2084" s="19" t="n">
        <f aca="false">ROUND(F2084*K2084,2)</f>
        <v>10</v>
      </c>
      <c r="M2084" s="24" t="n">
        <f aca="false">DATE(YEAR(C2084),MONTH(C2084),1)</f>
        <v>46143</v>
      </c>
    </row>
    <row r="2085" customFormat="false" ht="15" hidden="false" customHeight="false" outlineLevel="0" collapsed="false">
      <c r="A2085" s="21" t="s">
        <v>3317</v>
      </c>
      <c r="B2085" s="21" t="s">
        <v>3202</v>
      </c>
      <c r="C2085" s="23" t="n">
        <v>46146</v>
      </c>
      <c r="D2085" s="21" t="s">
        <v>2220</v>
      </c>
      <c r="E2085" s="21" t="s">
        <v>2202</v>
      </c>
      <c r="F2085" s="12" t="n">
        <v>3</v>
      </c>
      <c r="G2085" s="19" t="n">
        <v>8.15</v>
      </c>
      <c r="H2085" s="19" t="n">
        <v>5.45</v>
      </c>
      <c r="I2085" s="19" t="n">
        <f aca="false">ROUND(F2085*G2085,2)</f>
        <v>24.45</v>
      </c>
      <c r="J2085" s="19" t="n">
        <f aca="false">ROUND(F2085*H2085,2)</f>
        <v>16.35</v>
      </c>
      <c r="K2085" s="19" t="n">
        <f aca="false">INDEX(Pricebook!$L$2:$L$1401,MATCH(D2085,Pricebook!$A$2:$A$1401,0))</f>
        <v>8.6</v>
      </c>
      <c r="L2085" s="19" t="n">
        <f aca="false">ROUND(F2085*K2085,2)</f>
        <v>25.8</v>
      </c>
      <c r="M2085" s="24" t="n">
        <f aca="false">DATE(YEAR(C2085),MONTH(C2085),1)</f>
        <v>46143</v>
      </c>
    </row>
    <row r="2086" customFormat="false" ht="15" hidden="false" customHeight="false" outlineLevel="0" collapsed="false">
      <c r="A2086" s="21" t="s">
        <v>3318</v>
      </c>
      <c r="B2086" s="21" t="s">
        <v>3319</v>
      </c>
      <c r="C2086" s="23" t="n">
        <v>46146</v>
      </c>
      <c r="D2086" s="21" t="s">
        <v>685</v>
      </c>
      <c r="E2086" s="21" t="s">
        <v>366</v>
      </c>
      <c r="F2086" s="12" t="n">
        <v>2</v>
      </c>
      <c r="G2086" s="19" t="n">
        <v>53.3</v>
      </c>
      <c r="H2086" s="19" t="n">
        <v>37.88</v>
      </c>
      <c r="I2086" s="19" t="n">
        <f aca="false">ROUND(F2086*G2086,2)</f>
        <v>106.6</v>
      </c>
      <c r="J2086" s="19" t="n">
        <f aca="false">ROUND(F2086*H2086,2)</f>
        <v>75.76</v>
      </c>
      <c r="K2086" s="19" t="n">
        <f aca="false">INDEX(Pricebook!$L$2:$L$1401,MATCH(D2086,Pricebook!$A$2:$A$1401,0))</f>
        <v>57.7</v>
      </c>
      <c r="L2086" s="19" t="n">
        <f aca="false">ROUND(F2086*K2086,2)</f>
        <v>115.4</v>
      </c>
      <c r="M2086" s="24" t="n">
        <f aca="false">DATE(YEAR(C2086),MONTH(C2086),1)</f>
        <v>46143</v>
      </c>
    </row>
    <row r="2087" customFormat="false" ht="15" hidden="false" customHeight="false" outlineLevel="0" collapsed="false">
      <c r="A2087" s="21" t="s">
        <v>3318</v>
      </c>
      <c r="B2087" s="21" t="s">
        <v>3319</v>
      </c>
      <c r="C2087" s="23" t="n">
        <v>46146</v>
      </c>
      <c r="D2087" s="21" t="s">
        <v>1018</v>
      </c>
      <c r="E2087" s="21" t="s">
        <v>971</v>
      </c>
      <c r="F2087" s="12" t="n">
        <v>1</v>
      </c>
      <c r="G2087" s="19" t="n">
        <v>63.15</v>
      </c>
      <c r="H2087" s="19" t="n">
        <v>48.26</v>
      </c>
      <c r="I2087" s="19" t="n">
        <f aca="false">ROUND(F2087*G2087,2)</f>
        <v>63.15</v>
      </c>
      <c r="J2087" s="19" t="n">
        <f aca="false">ROUND(F2087*H2087,2)</f>
        <v>48.26</v>
      </c>
      <c r="K2087" s="19" t="n">
        <f aca="false">INDEX(Pricebook!$L$2:$L$1401,MATCH(D2087,Pricebook!$A$2:$A$1401,0))</f>
        <v>73.1</v>
      </c>
      <c r="L2087" s="19" t="n">
        <f aca="false">ROUND(F2087*K2087,2)</f>
        <v>73.1</v>
      </c>
      <c r="M2087" s="24" t="n">
        <f aca="false">DATE(YEAR(C2087),MONTH(C2087),1)</f>
        <v>46143</v>
      </c>
    </row>
    <row r="2088" customFormat="false" ht="15" hidden="false" customHeight="false" outlineLevel="0" collapsed="false">
      <c r="A2088" s="21" t="s">
        <v>3318</v>
      </c>
      <c r="B2088" s="21" t="s">
        <v>3319</v>
      </c>
      <c r="C2088" s="23" t="n">
        <v>46146</v>
      </c>
      <c r="D2088" s="21" t="s">
        <v>1264</v>
      </c>
      <c r="E2088" s="21" t="s">
        <v>971</v>
      </c>
      <c r="F2088" s="12" t="n">
        <v>5</v>
      </c>
      <c r="G2088" s="19" t="n">
        <v>2.35</v>
      </c>
      <c r="H2088" s="19" t="n">
        <v>1.98</v>
      </c>
      <c r="I2088" s="19" t="n">
        <f aca="false">ROUND(F2088*G2088,2)</f>
        <v>11.75</v>
      </c>
      <c r="J2088" s="19" t="n">
        <f aca="false">ROUND(F2088*H2088,2)</f>
        <v>9.9</v>
      </c>
      <c r="K2088" s="19" t="n">
        <f aca="false">INDEX(Pricebook!$L$2:$L$1401,MATCH(D2088,Pricebook!$A$2:$A$1401,0))</f>
        <v>2.75</v>
      </c>
      <c r="L2088" s="19" t="n">
        <f aca="false">ROUND(F2088*K2088,2)</f>
        <v>13.75</v>
      </c>
      <c r="M2088" s="24" t="n">
        <f aca="false">DATE(YEAR(C2088),MONTH(C2088),1)</f>
        <v>46143</v>
      </c>
    </row>
    <row r="2089" customFormat="false" ht="15" hidden="false" customHeight="false" outlineLevel="0" collapsed="false">
      <c r="A2089" s="21" t="s">
        <v>3318</v>
      </c>
      <c r="B2089" s="21" t="s">
        <v>3319</v>
      </c>
      <c r="C2089" s="23" t="n">
        <v>46146</v>
      </c>
      <c r="D2089" s="21" t="s">
        <v>2894</v>
      </c>
      <c r="E2089" s="21" t="s">
        <v>2748</v>
      </c>
      <c r="F2089" s="12" t="n">
        <v>4</v>
      </c>
      <c r="G2089" s="19" t="n">
        <v>14.4</v>
      </c>
      <c r="H2089" s="19" t="n">
        <v>9.85</v>
      </c>
      <c r="I2089" s="19" t="n">
        <f aca="false">ROUND(F2089*G2089,2)</f>
        <v>57.6</v>
      </c>
      <c r="J2089" s="19" t="n">
        <f aca="false">ROUND(F2089*H2089,2)</f>
        <v>39.4</v>
      </c>
      <c r="K2089" s="19" t="n">
        <f aca="false">INDEX(Pricebook!$L$2:$L$1401,MATCH(D2089,Pricebook!$A$2:$A$1401,0))</f>
        <v>15.85</v>
      </c>
      <c r="L2089" s="19" t="n">
        <f aca="false">ROUND(F2089*K2089,2)</f>
        <v>63.4</v>
      </c>
      <c r="M2089" s="24" t="n">
        <f aca="false">DATE(YEAR(C2089),MONTH(C2089),1)</f>
        <v>46143</v>
      </c>
    </row>
    <row r="2090" customFormat="false" ht="15" hidden="false" customHeight="false" outlineLevel="0" collapsed="false">
      <c r="A2090" s="21" t="s">
        <v>3318</v>
      </c>
      <c r="B2090" s="21" t="s">
        <v>3319</v>
      </c>
      <c r="C2090" s="23" t="n">
        <v>46146</v>
      </c>
      <c r="D2090" s="21" t="s">
        <v>2428</v>
      </c>
      <c r="E2090" s="21" t="s">
        <v>2202</v>
      </c>
      <c r="F2090" s="12" t="n">
        <v>6</v>
      </c>
      <c r="G2090" s="19" t="n">
        <v>14.45</v>
      </c>
      <c r="H2090" s="19" t="n">
        <v>8.73</v>
      </c>
      <c r="I2090" s="19" t="n">
        <f aca="false">ROUND(F2090*G2090,2)</f>
        <v>86.7</v>
      </c>
      <c r="J2090" s="19" t="n">
        <f aca="false">ROUND(F2090*H2090,2)</f>
        <v>52.38</v>
      </c>
      <c r="K2090" s="19" t="n">
        <f aca="false">INDEX(Pricebook!$L$2:$L$1401,MATCH(D2090,Pricebook!$A$2:$A$1401,0))</f>
        <v>15.4</v>
      </c>
      <c r="L2090" s="19" t="n">
        <f aca="false">ROUND(F2090*K2090,2)</f>
        <v>92.4</v>
      </c>
      <c r="M2090" s="24" t="n">
        <f aca="false">DATE(YEAR(C2090),MONTH(C2090),1)</f>
        <v>46143</v>
      </c>
    </row>
    <row r="2091" customFormat="false" ht="15" hidden="false" customHeight="false" outlineLevel="0" collapsed="false">
      <c r="A2091" s="21" t="s">
        <v>3318</v>
      </c>
      <c r="B2091" s="21" t="s">
        <v>3319</v>
      </c>
      <c r="C2091" s="23" t="n">
        <v>46146</v>
      </c>
      <c r="D2091" s="21" t="s">
        <v>2363</v>
      </c>
      <c r="E2091" s="21" t="s">
        <v>2202</v>
      </c>
      <c r="F2091" s="12" t="n">
        <v>2</v>
      </c>
      <c r="G2091" s="19" t="n">
        <v>52.8</v>
      </c>
      <c r="H2091" s="19" t="n">
        <v>31.64</v>
      </c>
      <c r="I2091" s="19" t="n">
        <f aca="false">ROUND(F2091*G2091,2)</f>
        <v>105.6</v>
      </c>
      <c r="J2091" s="19" t="n">
        <f aca="false">ROUND(F2091*H2091,2)</f>
        <v>63.28</v>
      </c>
      <c r="K2091" s="19" t="n">
        <f aca="false">INDEX(Pricebook!$L$2:$L$1401,MATCH(D2091,Pricebook!$A$2:$A$1401,0))</f>
        <v>55.7</v>
      </c>
      <c r="L2091" s="19" t="n">
        <f aca="false">ROUND(F2091*K2091,2)</f>
        <v>111.4</v>
      </c>
      <c r="M2091" s="24" t="n">
        <f aca="false">DATE(YEAR(C2091),MONTH(C2091),1)</f>
        <v>46143</v>
      </c>
    </row>
    <row r="2092" customFormat="false" ht="15" hidden="false" customHeight="false" outlineLevel="0" collapsed="false">
      <c r="A2092" s="21" t="s">
        <v>3318</v>
      </c>
      <c r="B2092" s="21" t="s">
        <v>3319</v>
      </c>
      <c r="C2092" s="23" t="n">
        <v>46146</v>
      </c>
      <c r="D2092" s="21" t="s">
        <v>2357</v>
      </c>
      <c r="E2092" s="21" t="s">
        <v>2202</v>
      </c>
      <c r="F2092" s="12" t="n">
        <v>9</v>
      </c>
      <c r="G2092" s="19" t="n">
        <v>7.9</v>
      </c>
      <c r="H2092" s="19" t="n">
        <v>5.57</v>
      </c>
      <c r="I2092" s="19" t="n">
        <f aca="false">ROUND(F2092*G2092,2)</f>
        <v>71.1</v>
      </c>
      <c r="J2092" s="19" t="n">
        <f aca="false">ROUND(F2092*H2092,2)</f>
        <v>50.13</v>
      </c>
      <c r="K2092" s="19" t="n">
        <f aca="false">INDEX(Pricebook!$L$2:$L$1401,MATCH(D2092,Pricebook!$A$2:$A$1401,0))</f>
        <v>8.5</v>
      </c>
      <c r="L2092" s="19" t="n">
        <f aca="false">ROUND(F2092*K2092,2)</f>
        <v>76.5</v>
      </c>
      <c r="M2092" s="24" t="n">
        <f aca="false">DATE(YEAR(C2092),MONTH(C2092),1)</f>
        <v>46143</v>
      </c>
    </row>
    <row r="2093" customFormat="false" ht="15" hidden="false" customHeight="false" outlineLevel="0" collapsed="false">
      <c r="A2093" s="21" t="s">
        <v>3320</v>
      </c>
      <c r="B2093" s="21" t="s">
        <v>3040</v>
      </c>
      <c r="C2093" s="23" t="n">
        <v>46146</v>
      </c>
      <c r="D2093" s="21" t="s">
        <v>1290</v>
      </c>
      <c r="E2093" s="21" t="s">
        <v>971</v>
      </c>
      <c r="F2093" s="12" t="n">
        <v>3</v>
      </c>
      <c r="G2093" s="19" t="n">
        <v>62.05</v>
      </c>
      <c r="H2093" s="19" t="n">
        <v>54.15</v>
      </c>
      <c r="I2093" s="19" t="n">
        <f aca="false">ROUND(F2093*G2093,2)</f>
        <v>186.15</v>
      </c>
      <c r="J2093" s="19" t="n">
        <f aca="false">ROUND(F2093*H2093,2)</f>
        <v>162.45</v>
      </c>
      <c r="K2093" s="19" t="n">
        <f aca="false">INDEX(Pricebook!$L$2:$L$1401,MATCH(D2093,Pricebook!$A$2:$A$1401,0))</f>
        <v>68.3</v>
      </c>
      <c r="L2093" s="19" t="n">
        <f aca="false">ROUND(F2093*K2093,2)</f>
        <v>204.9</v>
      </c>
      <c r="M2093" s="24" t="n">
        <f aca="false">DATE(YEAR(C2093),MONTH(C2093),1)</f>
        <v>46143</v>
      </c>
    </row>
    <row r="2094" customFormat="false" ht="15" hidden="false" customHeight="false" outlineLevel="0" collapsed="false">
      <c r="A2094" s="21" t="s">
        <v>3320</v>
      </c>
      <c r="B2094" s="21" t="s">
        <v>3040</v>
      </c>
      <c r="C2094" s="23" t="n">
        <v>46146</v>
      </c>
      <c r="D2094" s="21" t="s">
        <v>1432</v>
      </c>
      <c r="E2094" s="21" t="s">
        <v>971</v>
      </c>
      <c r="F2094" s="12" t="n">
        <v>1</v>
      </c>
      <c r="G2094" s="19" t="n">
        <v>1442.9</v>
      </c>
      <c r="H2094" s="19" t="n">
        <v>1113.94</v>
      </c>
      <c r="I2094" s="19" t="n">
        <f aca="false">ROUND(F2094*G2094,2)</f>
        <v>1442.9</v>
      </c>
      <c r="J2094" s="19" t="n">
        <f aca="false">ROUND(F2094*H2094,2)</f>
        <v>1113.94</v>
      </c>
      <c r="K2094" s="19" t="n">
        <f aca="false">INDEX(Pricebook!$L$2:$L$1401,MATCH(D2094,Pricebook!$A$2:$A$1401,0))</f>
        <v>1686.85</v>
      </c>
      <c r="L2094" s="19" t="n">
        <f aca="false">ROUND(F2094*K2094,2)</f>
        <v>1686.85</v>
      </c>
      <c r="M2094" s="24" t="n">
        <f aca="false">DATE(YEAR(C2094),MONTH(C2094),1)</f>
        <v>46143</v>
      </c>
    </row>
    <row r="2095" customFormat="false" ht="15" hidden="false" customHeight="false" outlineLevel="0" collapsed="false">
      <c r="A2095" s="21" t="s">
        <v>3320</v>
      </c>
      <c r="B2095" s="21" t="s">
        <v>3040</v>
      </c>
      <c r="C2095" s="23" t="n">
        <v>46146</v>
      </c>
      <c r="D2095" s="21" t="s">
        <v>1262</v>
      </c>
      <c r="E2095" s="21" t="s">
        <v>971</v>
      </c>
      <c r="F2095" s="12" t="n">
        <v>2</v>
      </c>
      <c r="G2095" s="19" t="n">
        <v>514.3</v>
      </c>
      <c r="H2095" s="19" t="n">
        <v>393.73</v>
      </c>
      <c r="I2095" s="19" t="n">
        <f aca="false">ROUND(F2095*G2095,2)</f>
        <v>1028.6</v>
      </c>
      <c r="J2095" s="19" t="n">
        <f aca="false">ROUND(F2095*H2095,2)</f>
        <v>787.46</v>
      </c>
      <c r="K2095" s="19" t="n">
        <f aca="false">INDEX(Pricebook!$L$2:$L$1401,MATCH(D2095,Pricebook!$A$2:$A$1401,0))</f>
        <v>596.25</v>
      </c>
      <c r="L2095" s="19" t="n">
        <f aca="false">ROUND(F2095*K2095,2)</f>
        <v>1192.5</v>
      </c>
      <c r="M2095" s="24" t="n">
        <f aca="false">DATE(YEAR(C2095),MONTH(C2095),1)</f>
        <v>46143</v>
      </c>
    </row>
    <row r="2096" customFormat="false" ht="15" hidden="false" customHeight="false" outlineLevel="0" collapsed="false">
      <c r="A2096" s="21" t="s">
        <v>3320</v>
      </c>
      <c r="B2096" s="21" t="s">
        <v>3040</v>
      </c>
      <c r="C2096" s="23" t="n">
        <v>46146</v>
      </c>
      <c r="D2096" s="21" t="s">
        <v>757</v>
      </c>
      <c r="E2096" s="21" t="s">
        <v>366</v>
      </c>
      <c r="F2096" s="12" t="n">
        <v>6</v>
      </c>
      <c r="G2096" s="19" t="n">
        <v>11.7</v>
      </c>
      <c r="H2096" s="19" t="n">
        <v>8.29</v>
      </c>
      <c r="I2096" s="19" t="n">
        <f aca="false">ROUND(F2096*G2096,2)</f>
        <v>70.2</v>
      </c>
      <c r="J2096" s="19" t="n">
        <f aca="false">ROUND(F2096*H2096,2)</f>
        <v>49.74</v>
      </c>
      <c r="K2096" s="19" t="n">
        <f aca="false">INDEX(Pricebook!$L$2:$L$1401,MATCH(D2096,Pricebook!$A$2:$A$1401,0))</f>
        <v>12.65</v>
      </c>
      <c r="L2096" s="19" t="n">
        <f aca="false">ROUND(F2096*K2096,2)</f>
        <v>75.9</v>
      </c>
      <c r="M2096" s="24" t="n">
        <f aca="false">DATE(YEAR(C2096),MONTH(C2096),1)</f>
        <v>46143</v>
      </c>
    </row>
    <row r="2097" customFormat="false" ht="15" hidden="false" customHeight="false" outlineLevel="0" collapsed="false">
      <c r="A2097" s="21" t="s">
        <v>3320</v>
      </c>
      <c r="B2097" s="21" t="s">
        <v>3040</v>
      </c>
      <c r="C2097" s="23" t="n">
        <v>46146</v>
      </c>
      <c r="D2097" s="21" t="s">
        <v>1158</v>
      </c>
      <c r="E2097" s="21" t="s">
        <v>971</v>
      </c>
      <c r="F2097" s="12" t="n">
        <v>48</v>
      </c>
      <c r="G2097" s="19" t="n">
        <v>1.25</v>
      </c>
      <c r="H2097" s="19" t="n">
        <v>1.05</v>
      </c>
      <c r="I2097" s="19" t="n">
        <f aca="false">ROUND(F2097*G2097,2)</f>
        <v>60</v>
      </c>
      <c r="J2097" s="19" t="n">
        <f aca="false">ROUND(F2097*H2097,2)</f>
        <v>50.4</v>
      </c>
      <c r="K2097" s="19" t="n">
        <f aca="false">INDEX(Pricebook!$L$2:$L$1401,MATCH(D2097,Pricebook!$A$2:$A$1401,0))</f>
        <v>1.5</v>
      </c>
      <c r="L2097" s="19" t="n">
        <f aca="false">ROUND(F2097*K2097,2)</f>
        <v>72</v>
      </c>
      <c r="M2097" s="24" t="n">
        <f aca="false">DATE(YEAR(C2097),MONTH(C2097),1)</f>
        <v>46143</v>
      </c>
    </row>
    <row r="2098" customFormat="false" ht="15" hidden="false" customHeight="false" outlineLevel="0" collapsed="false">
      <c r="A2098" s="21" t="s">
        <v>3320</v>
      </c>
      <c r="B2098" s="21" t="s">
        <v>3040</v>
      </c>
      <c r="C2098" s="23" t="n">
        <v>46146</v>
      </c>
      <c r="D2098" s="21" t="s">
        <v>2078</v>
      </c>
      <c r="E2098" s="21" t="s">
        <v>1941</v>
      </c>
      <c r="F2098" s="12" t="n">
        <v>4</v>
      </c>
      <c r="G2098" s="19" t="n">
        <v>58.35</v>
      </c>
      <c r="H2098" s="19" t="n">
        <v>43.31</v>
      </c>
      <c r="I2098" s="19" t="n">
        <f aca="false">ROUND(F2098*G2098,2)</f>
        <v>233.4</v>
      </c>
      <c r="J2098" s="19" t="n">
        <f aca="false">ROUND(F2098*H2098,2)</f>
        <v>173.24</v>
      </c>
      <c r="K2098" s="19" t="n">
        <f aca="false">INDEX(Pricebook!$L$2:$L$1401,MATCH(D2098,Pricebook!$A$2:$A$1401,0))</f>
        <v>60.8</v>
      </c>
      <c r="L2098" s="19" t="n">
        <f aca="false">ROUND(F2098*K2098,2)</f>
        <v>243.2</v>
      </c>
      <c r="M2098" s="24" t="n">
        <f aca="false">DATE(YEAR(C2098),MONTH(C2098),1)</f>
        <v>46143</v>
      </c>
    </row>
    <row r="2099" customFormat="false" ht="15" hidden="false" customHeight="false" outlineLevel="0" collapsed="false">
      <c r="A2099" s="21" t="s">
        <v>3320</v>
      </c>
      <c r="B2099" s="21" t="s">
        <v>3040</v>
      </c>
      <c r="C2099" s="23" t="n">
        <v>46146</v>
      </c>
      <c r="D2099" s="21" t="s">
        <v>1272</v>
      </c>
      <c r="E2099" s="21" t="s">
        <v>971</v>
      </c>
      <c r="F2099" s="12" t="n">
        <v>1</v>
      </c>
      <c r="G2099" s="19" t="n">
        <v>107.15</v>
      </c>
      <c r="H2099" s="19" t="n">
        <v>82.22</v>
      </c>
      <c r="I2099" s="19" t="n">
        <f aca="false">ROUND(F2099*G2099,2)</f>
        <v>107.15</v>
      </c>
      <c r="J2099" s="19" t="n">
        <f aca="false">ROUND(F2099*H2099,2)</f>
        <v>82.22</v>
      </c>
      <c r="K2099" s="19" t="n">
        <f aca="false">INDEX(Pricebook!$L$2:$L$1401,MATCH(D2099,Pricebook!$A$2:$A$1401,0))</f>
        <v>124.55</v>
      </c>
      <c r="L2099" s="19" t="n">
        <f aca="false">ROUND(F2099*K2099,2)</f>
        <v>124.55</v>
      </c>
      <c r="M2099" s="24" t="n">
        <f aca="false">DATE(YEAR(C2099),MONTH(C2099),1)</f>
        <v>46143</v>
      </c>
    </row>
    <row r="2100" customFormat="false" ht="15" hidden="false" customHeight="false" outlineLevel="0" collapsed="false">
      <c r="A2100" s="21" t="s">
        <v>3321</v>
      </c>
      <c r="B2100" s="21" t="s">
        <v>3130</v>
      </c>
      <c r="C2100" s="23" t="n">
        <v>46146</v>
      </c>
      <c r="D2100" s="21" t="s">
        <v>2214</v>
      </c>
      <c r="E2100" s="21" t="s">
        <v>2202</v>
      </c>
      <c r="F2100" s="12" t="n">
        <v>1</v>
      </c>
      <c r="G2100" s="19" t="n">
        <v>60.55</v>
      </c>
      <c r="H2100" s="19" t="n">
        <v>36.6</v>
      </c>
      <c r="I2100" s="19" t="n">
        <f aca="false">ROUND(F2100*G2100,2)</f>
        <v>60.55</v>
      </c>
      <c r="J2100" s="19" t="n">
        <f aca="false">ROUND(F2100*H2100,2)</f>
        <v>36.6</v>
      </c>
      <c r="K2100" s="19" t="n">
        <f aca="false">INDEX(Pricebook!$L$2:$L$1401,MATCH(D2100,Pricebook!$A$2:$A$1401,0))</f>
        <v>64.4</v>
      </c>
      <c r="L2100" s="19" t="n">
        <f aca="false">ROUND(F2100*K2100,2)</f>
        <v>64.4</v>
      </c>
      <c r="M2100" s="24" t="n">
        <f aca="false">DATE(YEAR(C2100),MONTH(C2100),1)</f>
        <v>46143</v>
      </c>
    </row>
    <row r="2101" customFormat="false" ht="15" hidden="false" customHeight="false" outlineLevel="0" collapsed="false">
      <c r="A2101" s="21" t="s">
        <v>3321</v>
      </c>
      <c r="B2101" s="21" t="s">
        <v>3130</v>
      </c>
      <c r="C2101" s="23" t="n">
        <v>46146</v>
      </c>
      <c r="D2101" s="21" t="s">
        <v>2299</v>
      </c>
      <c r="E2101" s="21" t="s">
        <v>2202</v>
      </c>
      <c r="F2101" s="12" t="n">
        <v>20</v>
      </c>
      <c r="G2101" s="19" t="n">
        <v>7.65</v>
      </c>
      <c r="H2101" s="19" t="n">
        <v>4.58</v>
      </c>
      <c r="I2101" s="19" t="n">
        <f aca="false">ROUND(F2101*G2101,2)</f>
        <v>153</v>
      </c>
      <c r="J2101" s="19" t="n">
        <f aca="false">ROUND(F2101*H2101,2)</f>
        <v>91.6</v>
      </c>
      <c r="K2101" s="19" t="n">
        <f aca="false">INDEX(Pricebook!$L$2:$L$1401,MATCH(D2101,Pricebook!$A$2:$A$1401,0))</f>
        <v>8.1</v>
      </c>
      <c r="L2101" s="19" t="n">
        <f aca="false">ROUND(F2101*K2101,2)</f>
        <v>162</v>
      </c>
      <c r="M2101" s="24" t="n">
        <f aca="false">DATE(YEAR(C2101),MONTH(C2101),1)</f>
        <v>46143</v>
      </c>
    </row>
    <row r="2102" customFormat="false" ht="15" hidden="false" customHeight="false" outlineLevel="0" collapsed="false">
      <c r="A2102" s="21" t="s">
        <v>3321</v>
      </c>
      <c r="B2102" s="21" t="s">
        <v>3130</v>
      </c>
      <c r="C2102" s="23" t="n">
        <v>46146</v>
      </c>
      <c r="D2102" s="21" t="s">
        <v>923</v>
      </c>
      <c r="E2102" s="21" t="s">
        <v>366</v>
      </c>
      <c r="F2102" s="12" t="n">
        <v>1</v>
      </c>
      <c r="G2102" s="19" t="n">
        <v>278.1</v>
      </c>
      <c r="H2102" s="19" t="n">
        <v>198.86</v>
      </c>
      <c r="I2102" s="19" t="n">
        <f aca="false">ROUND(F2102*G2102,2)</f>
        <v>278.1</v>
      </c>
      <c r="J2102" s="19" t="n">
        <f aca="false">ROUND(F2102*H2102,2)</f>
        <v>198.86</v>
      </c>
      <c r="K2102" s="19" t="n">
        <f aca="false">INDEX(Pricebook!$L$2:$L$1401,MATCH(D2102,Pricebook!$A$2:$A$1401,0))</f>
        <v>302.75</v>
      </c>
      <c r="L2102" s="19" t="n">
        <f aca="false">ROUND(F2102*K2102,2)</f>
        <v>302.75</v>
      </c>
      <c r="M2102" s="24" t="n">
        <f aca="false">DATE(YEAR(C2102),MONTH(C2102),1)</f>
        <v>46143</v>
      </c>
    </row>
    <row r="2103" customFormat="false" ht="15" hidden="false" customHeight="false" outlineLevel="0" collapsed="false">
      <c r="A2103" s="21" t="s">
        <v>3321</v>
      </c>
      <c r="B2103" s="21" t="s">
        <v>3130</v>
      </c>
      <c r="C2103" s="23" t="n">
        <v>46146</v>
      </c>
      <c r="D2103" s="21" t="s">
        <v>773</v>
      </c>
      <c r="E2103" s="21" t="s">
        <v>366</v>
      </c>
      <c r="F2103" s="12" t="n">
        <v>1</v>
      </c>
      <c r="G2103" s="19" t="n">
        <v>78.4</v>
      </c>
      <c r="H2103" s="19" t="n">
        <v>61.57</v>
      </c>
      <c r="I2103" s="19" t="n">
        <f aca="false">ROUND(F2103*G2103,2)</f>
        <v>78.4</v>
      </c>
      <c r="J2103" s="19" t="n">
        <f aca="false">ROUND(F2103*H2103,2)</f>
        <v>61.57</v>
      </c>
      <c r="K2103" s="19" t="n">
        <f aca="false">INDEX(Pricebook!$L$2:$L$1401,MATCH(D2103,Pricebook!$A$2:$A$1401,0))</f>
        <v>84.9</v>
      </c>
      <c r="L2103" s="19" t="n">
        <f aca="false">ROUND(F2103*K2103,2)</f>
        <v>84.9</v>
      </c>
      <c r="M2103" s="24" t="n">
        <f aca="false">DATE(YEAR(C2103),MONTH(C2103),1)</f>
        <v>46143</v>
      </c>
    </row>
    <row r="2104" customFormat="false" ht="15" hidden="false" customHeight="false" outlineLevel="0" collapsed="false">
      <c r="A2104" s="21" t="s">
        <v>3321</v>
      </c>
      <c r="B2104" s="21" t="s">
        <v>3130</v>
      </c>
      <c r="C2104" s="23" t="n">
        <v>46146</v>
      </c>
      <c r="D2104" s="21" t="s">
        <v>1927</v>
      </c>
      <c r="E2104" s="21" t="s">
        <v>1452</v>
      </c>
      <c r="F2104" s="12" t="n">
        <v>2</v>
      </c>
      <c r="G2104" s="19" t="n">
        <v>77.9</v>
      </c>
      <c r="H2104" s="19" t="n">
        <v>52.3</v>
      </c>
      <c r="I2104" s="19" t="n">
        <f aca="false">ROUND(F2104*G2104,2)</f>
        <v>155.8</v>
      </c>
      <c r="J2104" s="19" t="n">
        <f aca="false">ROUND(F2104*H2104,2)</f>
        <v>104.6</v>
      </c>
      <c r="K2104" s="19" t="n">
        <f aca="false">INDEX(Pricebook!$L$2:$L$1401,MATCH(D2104,Pricebook!$A$2:$A$1401,0))</f>
        <v>80.9</v>
      </c>
      <c r="L2104" s="19" t="n">
        <f aca="false">ROUND(F2104*K2104,2)</f>
        <v>161.8</v>
      </c>
      <c r="M2104" s="24" t="n">
        <f aca="false">DATE(YEAR(C2104),MONTH(C2104),1)</f>
        <v>46143</v>
      </c>
    </row>
    <row r="2105" customFormat="false" ht="15" hidden="false" customHeight="false" outlineLevel="0" collapsed="false">
      <c r="A2105" s="21" t="s">
        <v>3321</v>
      </c>
      <c r="B2105" s="21" t="s">
        <v>3130</v>
      </c>
      <c r="C2105" s="23" t="n">
        <v>46146</v>
      </c>
      <c r="D2105" s="21" t="s">
        <v>2414</v>
      </c>
      <c r="E2105" s="21" t="s">
        <v>2202</v>
      </c>
      <c r="F2105" s="12" t="n">
        <v>4</v>
      </c>
      <c r="G2105" s="19" t="n">
        <v>6.75</v>
      </c>
      <c r="H2105" s="19" t="n">
        <v>4.08</v>
      </c>
      <c r="I2105" s="19" t="n">
        <f aca="false">ROUND(F2105*G2105,2)</f>
        <v>27</v>
      </c>
      <c r="J2105" s="19" t="n">
        <f aca="false">ROUND(F2105*H2105,2)</f>
        <v>16.32</v>
      </c>
      <c r="K2105" s="19" t="n">
        <f aca="false">INDEX(Pricebook!$L$2:$L$1401,MATCH(D2105,Pricebook!$A$2:$A$1401,0))</f>
        <v>7.2</v>
      </c>
      <c r="L2105" s="19" t="n">
        <f aca="false">ROUND(F2105*K2105,2)</f>
        <v>28.8</v>
      </c>
      <c r="M2105" s="24" t="n">
        <f aca="false">DATE(YEAR(C2105),MONTH(C2105),1)</f>
        <v>46143</v>
      </c>
    </row>
    <row r="2106" customFormat="false" ht="15" hidden="false" customHeight="false" outlineLevel="0" collapsed="false">
      <c r="A2106" s="21" t="s">
        <v>3321</v>
      </c>
      <c r="B2106" s="21" t="s">
        <v>3130</v>
      </c>
      <c r="C2106" s="23" t="n">
        <v>46146</v>
      </c>
      <c r="D2106" s="21" t="s">
        <v>1739</v>
      </c>
      <c r="E2106" s="21" t="s">
        <v>1452</v>
      </c>
      <c r="F2106" s="12" t="n">
        <v>5</v>
      </c>
      <c r="G2106" s="19" t="n">
        <v>36</v>
      </c>
      <c r="H2106" s="19" t="n">
        <v>22.33</v>
      </c>
      <c r="I2106" s="19" t="n">
        <f aca="false">ROUND(F2106*G2106,2)</f>
        <v>180</v>
      </c>
      <c r="J2106" s="19" t="n">
        <f aca="false">ROUND(F2106*H2106,2)</f>
        <v>111.65</v>
      </c>
      <c r="K2106" s="19" t="n">
        <f aca="false">INDEX(Pricebook!$L$2:$L$1401,MATCH(D2106,Pricebook!$A$2:$A$1401,0))</f>
        <v>37.4</v>
      </c>
      <c r="L2106" s="19" t="n">
        <f aca="false">ROUND(F2106*K2106,2)</f>
        <v>187</v>
      </c>
      <c r="M2106" s="24" t="n">
        <f aca="false">DATE(YEAR(C2106),MONTH(C2106),1)</f>
        <v>46143</v>
      </c>
    </row>
    <row r="2107" customFormat="false" ht="15" hidden="false" customHeight="false" outlineLevel="0" collapsed="false">
      <c r="A2107" s="21" t="s">
        <v>3321</v>
      </c>
      <c r="B2107" s="21" t="s">
        <v>3130</v>
      </c>
      <c r="C2107" s="23" t="n">
        <v>46146</v>
      </c>
      <c r="D2107" s="21" t="s">
        <v>853</v>
      </c>
      <c r="E2107" s="21" t="s">
        <v>366</v>
      </c>
      <c r="F2107" s="12" t="n">
        <v>2</v>
      </c>
      <c r="G2107" s="19" t="n">
        <v>89.6</v>
      </c>
      <c r="H2107" s="19" t="n">
        <v>63</v>
      </c>
      <c r="I2107" s="19" t="n">
        <f aca="false">ROUND(F2107*G2107,2)</f>
        <v>179.2</v>
      </c>
      <c r="J2107" s="19" t="n">
        <f aca="false">ROUND(F2107*H2107,2)</f>
        <v>126</v>
      </c>
      <c r="K2107" s="19" t="n">
        <f aca="false">INDEX(Pricebook!$L$2:$L$1401,MATCH(D2107,Pricebook!$A$2:$A$1401,0))</f>
        <v>95.95</v>
      </c>
      <c r="L2107" s="19" t="n">
        <f aca="false">ROUND(F2107*K2107,2)</f>
        <v>191.9</v>
      </c>
      <c r="M2107" s="24" t="n">
        <f aca="false">DATE(YEAR(C2107),MONTH(C2107),1)</f>
        <v>46143</v>
      </c>
    </row>
    <row r="2108" customFormat="false" ht="15" hidden="false" customHeight="false" outlineLevel="0" collapsed="false">
      <c r="A2108" s="21" t="s">
        <v>3321</v>
      </c>
      <c r="B2108" s="21" t="s">
        <v>3130</v>
      </c>
      <c r="C2108" s="23" t="n">
        <v>46146</v>
      </c>
      <c r="D2108" s="21" t="s">
        <v>1516</v>
      </c>
      <c r="E2108" s="21" t="s">
        <v>1452</v>
      </c>
      <c r="F2108" s="12" t="n">
        <v>4</v>
      </c>
      <c r="G2108" s="19" t="n">
        <v>26.85</v>
      </c>
      <c r="H2108" s="19" t="n">
        <v>16.33</v>
      </c>
      <c r="I2108" s="19" t="n">
        <f aca="false">ROUND(F2108*G2108,2)</f>
        <v>107.4</v>
      </c>
      <c r="J2108" s="19" t="n">
        <f aca="false">ROUND(F2108*H2108,2)</f>
        <v>65.32</v>
      </c>
      <c r="K2108" s="19" t="n">
        <f aca="false">INDEX(Pricebook!$L$2:$L$1401,MATCH(D2108,Pricebook!$A$2:$A$1401,0))</f>
        <v>27.35</v>
      </c>
      <c r="L2108" s="19" t="n">
        <f aca="false">ROUND(F2108*K2108,2)</f>
        <v>109.4</v>
      </c>
      <c r="M2108" s="24" t="n">
        <f aca="false">DATE(YEAR(C2108),MONTH(C2108),1)</f>
        <v>46143</v>
      </c>
    </row>
    <row r="2109" customFormat="false" ht="15" hidden="false" customHeight="false" outlineLevel="0" collapsed="false">
      <c r="A2109" s="21" t="s">
        <v>3321</v>
      </c>
      <c r="B2109" s="21" t="s">
        <v>3130</v>
      </c>
      <c r="C2109" s="23" t="n">
        <v>46146</v>
      </c>
      <c r="D2109" s="21" t="s">
        <v>919</v>
      </c>
      <c r="E2109" s="21" t="s">
        <v>366</v>
      </c>
      <c r="F2109" s="12" t="n">
        <v>1</v>
      </c>
      <c r="G2109" s="19" t="n">
        <v>99</v>
      </c>
      <c r="H2109" s="19" t="n">
        <v>70.39</v>
      </c>
      <c r="I2109" s="19" t="n">
        <f aca="false">ROUND(F2109*G2109,2)</f>
        <v>99</v>
      </c>
      <c r="J2109" s="19" t="n">
        <f aca="false">ROUND(F2109*H2109,2)</f>
        <v>70.39</v>
      </c>
      <c r="K2109" s="19" t="n">
        <f aca="false">INDEX(Pricebook!$L$2:$L$1401,MATCH(D2109,Pricebook!$A$2:$A$1401,0))</f>
        <v>107.2</v>
      </c>
      <c r="L2109" s="19" t="n">
        <f aca="false">ROUND(F2109*K2109,2)</f>
        <v>107.2</v>
      </c>
      <c r="M2109" s="24" t="n">
        <f aca="false">DATE(YEAR(C2109),MONTH(C2109),1)</f>
        <v>46143</v>
      </c>
    </row>
    <row r="2110" customFormat="false" ht="15" hidden="false" customHeight="false" outlineLevel="0" collapsed="false">
      <c r="A2110" s="21" t="s">
        <v>3321</v>
      </c>
      <c r="B2110" s="21" t="s">
        <v>3130</v>
      </c>
      <c r="C2110" s="23" t="n">
        <v>46146</v>
      </c>
      <c r="D2110" s="21" t="s">
        <v>386</v>
      </c>
      <c r="E2110" s="21" t="s">
        <v>366</v>
      </c>
      <c r="F2110" s="12" t="n">
        <v>5</v>
      </c>
      <c r="G2110" s="19" t="n">
        <v>6.6</v>
      </c>
      <c r="H2110" s="19" t="n">
        <v>4.72</v>
      </c>
      <c r="I2110" s="19" t="n">
        <f aca="false">ROUND(F2110*G2110,2)</f>
        <v>33</v>
      </c>
      <c r="J2110" s="19" t="n">
        <f aca="false">ROUND(F2110*H2110,2)</f>
        <v>23.6</v>
      </c>
      <c r="K2110" s="19" t="n">
        <f aca="false">INDEX(Pricebook!$L$2:$L$1401,MATCH(D2110,Pricebook!$A$2:$A$1401,0))</f>
        <v>7.2</v>
      </c>
      <c r="L2110" s="19" t="n">
        <f aca="false">ROUND(F2110*K2110,2)</f>
        <v>36</v>
      </c>
      <c r="M2110" s="24" t="n">
        <f aca="false">DATE(YEAR(C2110),MONTH(C2110),1)</f>
        <v>46143</v>
      </c>
    </row>
    <row r="2111" customFormat="false" ht="15" hidden="false" customHeight="false" outlineLevel="0" collapsed="false">
      <c r="A2111" s="21" t="s">
        <v>3321</v>
      </c>
      <c r="B2111" s="21" t="s">
        <v>3130</v>
      </c>
      <c r="C2111" s="23" t="n">
        <v>46146</v>
      </c>
      <c r="D2111" s="21" t="s">
        <v>2444</v>
      </c>
      <c r="E2111" s="21" t="s">
        <v>2202</v>
      </c>
      <c r="F2111" s="12" t="n">
        <v>10</v>
      </c>
      <c r="G2111" s="19" t="n">
        <v>9</v>
      </c>
      <c r="H2111" s="19" t="n">
        <v>5.47</v>
      </c>
      <c r="I2111" s="19" t="n">
        <f aca="false">ROUND(F2111*G2111,2)</f>
        <v>90</v>
      </c>
      <c r="J2111" s="19" t="n">
        <f aca="false">ROUND(F2111*H2111,2)</f>
        <v>54.7</v>
      </c>
      <c r="K2111" s="19" t="n">
        <f aca="false">INDEX(Pricebook!$L$2:$L$1401,MATCH(D2111,Pricebook!$A$2:$A$1401,0))</f>
        <v>9.65</v>
      </c>
      <c r="L2111" s="19" t="n">
        <f aca="false">ROUND(F2111*K2111,2)</f>
        <v>96.5</v>
      </c>
      <c r="M2111" s="24" t="n">
        <f aca="false">DATE(YEAR(C2111),MONTH(C2111),1)</f>
        <v>46143</v>
      </c>
    </row>
    <row r="2112" customFormat="false" ht="15" hidden="false" customHeight="false" outlineLevel="0" collapsed="false">
      <c r="A2112" s="21" t="s">
        <v>3321</v>
      </c>
      <c r="B2112" s="21" t="s">
        <v>3130</v>
      </c>
      <c r="C2112" s="23" t="n">
        <v>46146</v>
      </c>
      <c r="D2112" s="21" t="s">
        <v>2424</v>
      </c>
      <c r="E2112" s="21" t="s">
        <v>2202</v>
      </c>
      <c r="F2112" s="12" t="n">
        <v>2</v>
      </c>
      <c r="G2112" s="19" t="n">
        <v>51.6</v>
      </c>
      <c r="H2112" s="19" t="n">
        <v>31.04</v>
      </c>
      <c r="I2112" s="19" t="n">
        <f aca="false">ROUND(F2112*G2112,2)</f>
        <v>103.2</v>
      </c>
      <c r="J2112" s="19" t="n">
        <f aca="false">ROUND(F2112*H2112,2)</f>
        <v>62.08</v>
      </c>
      <c r="K2112" s="19" t="n">
        <f aca="false">INDEX(Pricebook!$L$2:$L$1401,MATCH(D2112,Pricebook!$A$2:$A$1401,0))</f>
        <v>54.6</v>
      </c>
      <c r="L2112" s="19" t="n">
        <f aca="false">ROUND(F2112*K2112,2)</f>
        <v>109.2</v>
      </c>
      <c r="M2112" s="24" t="n">
        <f aca="false">DATE(YEAR(C2112),MONTH(C2112),1)</f>
        <v>46143</v>
      </c>
    </row>
    <row r="2113" customFormat="false" ht="15" hidden="false" customHeight="false" outlineLevel="0" collapsed="false">
      <c r="A2113" s="21" t="s">
        <v>3321</v>
      </c>
      <c r="B2113" s="21" t="s">
        <v>3130</v>
      </c>
      <c r="C2113" s="23" t="n">
        <v>46146</v>
      </c>
      <c r="D2113" s="21" t="s">
        <v>2299</v>
      </c>
      <c r="E2113" s="21" t="s">
        <v>2202</v>
      </c>
      <c r="F2113" s="12" t="n">
        <v>10</v>
      </c>
      <c r="G2113" s="19" t="n">
        <v>7.65</v>
      </c>
      <c r="H2113" s="19" t="n">
        <v>4.58</v>
      </c>
      <c r="I2113" s="19" t="n">
        <f aca="false">ROUND(F2113*G2113,2)</f>
        <v>76.5</v>
      </c>
      <c r="J2113" s="19" t="n">
        <f aca="false">ROUND(F2113*H2113,2)</f>
        <v>45.8</v>
      </c>
      <c r="K2113" s="19" t="n">
        <f aca="false">INDEX(Pricebook!$L$2:$L$1401,MATCH(D2113,Pricebook!$A$2:$A$1401,0))</f>
        <v>8.1</v>
      </c>
      <c r="L2113" s="19" t="n">
        <f aca="false">ROUND(F2113*K2113,2)</f>
        <v>81</v>
      </c>
      <c r="M2113" s="24" t="n">
        <f aca="false">DATE(YEAR(C2113),MONTH(C2113),1)</f>
        <v>46143</v>
      </c>
    </row>
    <row r="2114" customFormat="false" ht="15" hidden="false" customHeight="false" outlineLevel="0" collapsed="false">
      <c r="A2114" s="21" t="s">
        <v>3321</v>
      </c>
      <c r="B2114" s="21" t="s">
        <v>3130</v>
      </c>
      <c r="C2114" s="23" t="n">
        <v>46146</v>
      </c>
      <c r="D2114" s="21" t="s">
        <v>2416</v>
      </c>
      <c r="E2114" s="21" t="s">
        <v>2202</v>
      </c>
      <c r="F2114" s="12" t="n">
        <v>2</v>
      </c>
      <c r="G2114" s="19" t="n">
        <v>39.55</v>
      </c>
      <c r="H2114" s="19" t="n">
        <v>26.29</v>
      </c>
      <c r="I2114" s="19" t="n">
        <f aca="false">ROUND(F2114*G2114,2)</f>
        <v>79.1</v>
      </c>
      <c r="J2114" s="19" t="n">
        <f aca="false">ROUND(F2114*H2114,2)</f>
        <v>52.58</v>
      </c>
      <c r="K2114" s="19" t="n">
        <f aca="false">INDEX(Pricebook!$L$2:$L$1401,MATCH(D2114,Pricebook!$A$2:$A$1401,0))</f>
        <v>41.9</v>
      </c>
      <c r="L2114" s="19" t="n">
        <f aca="false">ROUND(F2114*K2114,2)</f>
        <v>83.8</v>
      </c>
      <c r="M2114" s="24" t="n">
        <f aca="false">DATE(YEAR(C2114),MONTH(C2114),1)</f>
        <v>46143</v>
      </c>
    </row>
    <row r="2115" customFormat="false" ht="15" hidden="false" customHeight="false" outlineLevel="0" collapsed="false">
      <c r="A2115" s="21" t="s">
        <v>3321</v>
      </c>
      <c r="B2115" s="21" t="s">
        <v>3130</v>
      </c>
      <c r="C2115" s="23" t="n">
        <v>46146</v>
      </c>
      <c r="D2115" s="21" t="s">
        <v>1865</v>
      </c>
      <c r="E2115" s="21" t="s">
        <v>1452</v>
      </c>
      <c r="F2115" s="12" t="n">
        <v>5</v>
      </c>
      <c r="G2115" s="19" t="n">
        <v>63</v>
      </c>
      <c r="H2115" s="19" t="n">
        <v>38.56</v>
      </c>
      <c r="I2115" s="19" t="n">
        <f aca="false">ROUND(F2115*G2115,2)</f>
        <v>315</v>
      </c>
      <c r="J2115" s="19" t="n">
        <f aca="false">ROUND(F2115*H2115,2)</f>
        <v>192.8</v>
      </c>
      <c r="K2115" s="19" t="n">
        <f aca="false">INDEX(Pricebook!$L$2:$L$1401,MATCH(D2115,Pricebook!$A$2:$A$1401,0))</f>
        <v>64.6</v>
      </c>
      <c r="L2115" s="19" t="n">
        <f aca="false">ROUND(F2115*K2115,2)</f>
        <v>323</v>
      </c>
      <c r="M2115" s="24" t="n">
        <f aca="false">DATE(YEAR(C2115),MONTH(C2115),1)</f>
        <v>46143</v>
      </c>
    </row>
    <row r="2116" customFormat="false" ht="15" hidden="false" customHeight="false" outlineLevel="0" collapsed="false">
      <c r="A2116" s="21" t="s">
        <v>3321</v>
      </c>
      <c r="B2116" s="21" t="s">
        <v>3130</v>
      </c>
      <c r="C2116" s="23" t="n">
        <v>46146</v>
      </c>
      <c r="D2116" s="21" t="s">
        <v>845</v>
      </c>
      <c r="E2116" s="21" t="s">
        <v>366</v>
      </c>
      <c r="F2116" s="12" t="n">
        <v>2</v>
      </c>
      <c r="G2116" s="19" t="n">
        <v>48.25</v>
      </c>
      <c r="H2116" s="19" t="n">
        <v>33.99</v>
      </c>
      <c r="I2116" s="19" t="n">
        <f aca="false">ROUND(F2116*G2116,2)</f>
        <v>96.5</v>
      </c>
      <c r="J2116" s="19" t="n">
        <f aca="false">ROUND(F2116*H2116,2)</f>
        <v>67.98</v>
      </c>
      <c r="K2116" s="19" t="n">
        <f aca="false">INDEX(Pricebook!$L$2:$L$1401,MATCH(D2116,Pricebook!$A$2:$A$1401,0))</f>
        <v>51.75</v>
      </c>
      <c r="L2116" s="19" t="n">
        <f aca="false">ROUND(F2116*K2116,2)</f>
        <v>103.5</v>
      </c>
      <c r="M2116" s="24" t="n">
        <f aca="false">DATE(YEAR(C2116),MONTH(C2116),1)</f>
        <v>46143</v>
      </c>
    </row>
    <row r="2117" customFormat="false" ht="15" hidden="false" customHeight="false" outlineLevel="0" collapsed="false">
      <c r="A2117" s="21" t="s">
        <v>3321</v>
      </c>
      <c r="B2117" s="21" t="s">
        <v>3130</v>
      </c>
      <c r="C2117" s="23" t="n">
        <v>46146</v>
      </c>
      <c r="D2117" s="21" t="s">
        <v>2428</v>
      </c>
      <c r="E2117" s="21" t="s">
        <v>2202</v>
      </c>
      <c r="F2117" s="12" t="n">
        <v>15</v>
      </c>
      <c r="G2117" s="19" t="n">
        <v>14.45</v>
      </c>
      <c r="H2117" s="19" t="n">
        <v>8.73</v>
      </c>
      <c r="I2117" s="19" t="n">
        <f aca="false">ROUND(F2117*G2117,2)</f>
        <v>216.75</v>
      </c>
      <c r="J2117" s="19" t="n">
        <f aca="false">ROUND(F2117*H2117,2)</f>
        <v>130.95</v>
      </c>
      <c r="K2117" s="19" t="n">
        <f aca="false">INDEX(Pricebook!$L$2:$L$1401,MATCH(D2117,Pricebook!$A$2:$A$1401,0))</f>
        <v>15.4</v>
      </c>
      <c r="L2117" s="19" t="n">
        <f aca="false">ROUND(F2117*K2117,2)</f>
        <v>231</v>
      </c>
      <c r="M2117" s="24" t="n">
        <f aca="false">DATE(YEAR(C2117),MONTH(C2117),1)</f>
        <v>46143</v>
      </c>
    </row>
    <row r="2118" customFormat="false" ht="15" hidden="false" customHeight="false" outlineLevel="0" collapsed="false">
      <c r="A2118" s="21" t="s">
        <v>3322</v>
      </c>
      <c r="B2118" s="21" t="s">
        <v>3323</v>
      </c>
      <c r="C2118" s="23" t="n">
        <v>46147</v>
      </c>
      <c r="D2118" s="21" t="s">
        <v>1823</v>
      </c>
      <c r="E2118" s="21" t="s">
        <v>1452</v>
      </c>
      <c r="F2118" s="12" t="n">
        <v>2</v>
      </c>
      <c r="G2118" s="19" t="n">
        <v>94.5</v>
      </c>
      <c r="H2118" s="19" t="n">
        <v>57.54</v>
      </c>
      <c r="I2118" s="19" t="n">
        <f aca="false">ROUND(F2118*G2118,2)</f>
        <v>189</v>
      </c>
      <c r="J2118" s="19" t="n">
        <f aca="false">ROUND(F2118*H2118,2)</f>
        <v>115.08</v>
      </c>
      <c r="K2118" s="19" t="n">
        <f aca="false">INDEX(Pricebook!$L$2:$L$1401,MATCH(D2118,Pricebook!$A$2:$A$1401,0))</f>
        <v>96.4</v>
      </c>
      <c r="L2118" s="19" t="n">
        <f aca="false">ROUND(F2118*K2118,2)</f>
        <v>192.8</v>
      </c>
      <c r="M2118" s="24" t="n">
        <f aca="false">DATE(YEAR(C2118),MONTH(C2118),1)</f>
        <v>46143</v>
      </c>
    </row>
    <row r="2119" customFormat="false" ht="15" hidden="false" customHeight="false" outlineLevel="0" collapsed="false">
      <c r="A2119" s="21" t="s">
        <v>3322</v>
      </c>
      <c r="B2119" s="21" t="s">
        <v>3323</v>
      </c>
      <c r="C2119" s="23" t="n">
        <v>46147</v>
      </c>
      <c r="D2119" s="21" t="s">
        <v>917</v>
      </c>
      <c r="E2119" s="21" t="s">
        <v>366</v>
      </c>
      <c r="F2119" s="12" t="n">
        <v>1</v>
      </c>
      <c r="G2119" s="19" t="n">
        <v>45.7</v>
      </c>
      <c r="H2119" s="19" t="n">
        <v>32.6</v>
      </c>
      <c r="I2119" s="19" t="n">
        <f aca="false">ROUND(F2119*G2119,2)</f>
        <v>45.7</v>
      </c>
      <c r="J2119" s="19" t="n">
        <f aca="false">ROUND(F2119*H2119,2)</f>
        <v>32.6</v>
      </c>
      <c r="K2119" s="19" t="n">
        <f aca="false">INDEX(Pricebook!$L$2:$L$1401,MATCH(D2119,Pricebook!$A$2:$A$1401,0))</f>
        <v>49.65</v>
      </c>
      <c r="L2119" s="19" t="n">
        <f aca="false">ROUND(F2119*K2119,2)</f>
        <v>49.65</v>
      </c>
      <c r="M2119" s="24" t="n">
        <f aca="false">DATE(YEAR(C2119),MONTH(C2119),1)</f>
        <v>46143</v>
      </c>
    </row>
    <row r="2120" customFormat="false" ht="15" hidden="false" customHeight="false" outlineLevel="0" collapsed="false">
      <c r="A2120" s="21" t="s">
        <v>3322</v>
      </c>
      <c r="B2120" s="21" t="s">
        <v>3323</v>
      </c>
      <c r="C2120" s="23" t="n">
        <v>46147</v>
      </c>
      <c r="D2120" s="21" t="s">
        <v>2226</v>
      </c>
      <c r="E2120" s="21" t="s">
        <v>2202</v>
      </c>
      <c r="F2120" s="12" t="n">
        <v>3</v>
      </c>
      <c r="G2120" s="19" t="n">
        <v>51.6</v>
      </c>
      <c r="H2120" s="19" t="n">
        <v>31.07</v>
      </c>
      <c r="I2120" s="19" t="n">
        <f aca="false">ROUND(F2120*G2120,2)</f>
        <v>154.8</v>
      </c>
      <c r="J2120" s="19" t="n">
        <f aca="false">ROUND(F2120*H2120,2)</f>
        <v>93.21</v>
      </c>
      <c r="K2120" s="19" t="n">
        <f aca="false">INDEX(Pricebook!$L$2:$L$1401,MATCH(D2120,Pricebook!$A$2:$A$1401,0))</f>
        <v>54.65</v>
      </c>
      <c r="L2120" s="19" t="n">
        <f aca="false">ROUND(F2120*K2120,2)</f>
        <v>163.95</v>
      </c>
      <c r="M2120" s="24" t="n">
        <f aca="false">DATE(YEAR(C2120),MONTH(C2120),1)</f>
        <v>46143</v>
      </c>
    </row>
    <row r="2121" customFormat="false" ht="15" hidden="false" customHeight="false" outlineLevel="0" collapsed="false">
      <c r="A2121" s="21" t="s">
        <v>3322</v>
      </c>
      <c r="B2121" s="21" t="s">
        <v>3323</v>
      </c>
      <c r="C2121" s="23" t="n">
        <v>46147</v>
      </c>
      <c r="D2121" s="21" t="s">
        <v>1865</v>
      </c>
      <c r="E2121" s="21" t="s">
        <v>1452</v>
      </c>
      <c r="F2121" s="12" t="n">
        <v>3</v>
      </c>
      <c r="G2121" s="19" t="n">
        <v>63</v>
      </c>
      <c r="H2121" s="19" t="n">
        <v>38.56</v>
      </c>
      <c r="I2121" s="19" t="n">
        <f aca="false">ROUND(F2121*G2121,2)</f>
        <v>189</v>
      </c>
      <c r="J2121" s="19" t="n">
        <f aca="false">ROUND(F2121*H2121,2)</f>
        <v>115.68</v>
      </c>
      <c r="K2121" s="19" t="n">
        <f aca="false">INDEX(Pricebook!$L$2:$L$1401,MATCH(D2121,Pricebook!$A$2:$A$1401,0))</f>
        <v>64.6</v>
      </c>
      <c r="L2121" s="19" t="n">
        <f aca="false">ROUND(F2121*K2121,2)</f>
        <v>193.8</v>
      </c>
      <c r="M2121" s="24" t="n">
        <f aca="false">DATE(YEAR(C2121),MONTH(C2121),1)</f>
        <v>46143</v>
      </c>
    </row>
    <row r="2122" customFormat="false" ht="15" hidden="false" customHeight="false" outlineLevel="0" collapsed="false">
      <c r="A2122" s="21" t="s">
        <v>3322</v>
      </c>
      <c r="B2122" s="21" t="s">
        <v>3323</v>
      </c>
      <c r="C2122" s="23" t="n">
        <v>46147</v>
      </c>
      <c r="D2122" s="21" t="s">
        <v>1495</v>
      </c>
      <c r="E2122" s="21" t="s">
        <v>1452</v>
      </c>
      <c r="F2122" s="12" t="n">
        <v>6</v>
      </c>
      <c r="G2122" s="19" t="n">
        <v>30.5</v>
      </c>
      <c r="H2122" s="19" t="n">
        <v>18.73</v>
      </c>
      <c r="I2122" s="19" t="n">
        <f aca="false">ROUND(F2122*G2122,2)</f>
        <v>183</v>
      </c>
      <c r="J2122" s="19" t="n">
        <f aca="false">ROUND(F2122*H2122,2)</f>
        <v>112.38</v>
      </c>
      <c r="K2122" s="19" t="n">
        <f aca="false">INDEX(Pricebook!$L$2:$L$1401,MATCH(D2122,Pricebook!$A$2:$A$1401,0))</f>
        <v>31.4</v>
      </c>
      <c r="L2122" s="19" t="n">
        <f aca="false">ROUND(F2122*K2122,2)</f>
        <v>188.4</v>
      </c>
      <c r="M2122" s="24" t="n">
        <f aca="false">DATE(YEAR(C2122),MONTH(C2122),1)</f>
        <v>46143</v>
      </c>
    </row>
    <row r="2123" customFormat="false" ht="15" hidden="false" customHeight="false" outlineLevel="0" collapsed="false">
      <c r="A2123" s="21" t="s">
        <v>3322</v>
      </c>
      <c r="B2123" s="21" t="s">
        <v>3323</v>
      </c>
      <c r="C2123" s="23" t="n">
        <v>46147</v>
      </c>
      <c r="D2123" s="21" t="s">
        <v>795</v>
      </c>
      <c r="E2123" s="21" t="s">
        <v>366</v>
      </c>
      <c r="F2123" s="12" t="n">
        <v>3</v>
      </c>
      <c r="G2123" s="19" t="n">
        <v>47.8</v>
      </c>
      <c r="H2123" s="19" t="n">
        <v>33.47</v>
      </c>
      <c r="I2123" s="19" t="n">
        <f aca="false">ROUND(F2123*G2123,2)</f>
        <v>143.4</v>
      </c>
      <c r="J2123" s="19" t="n">
        <f aca="false">ROUND(F2123*H2123,2)</f>
        <v>100.41</v>
      </c>
      <c r="K2123" s="19" t="n">
        <f aca="false">INDEX(Pricebook!$L$2:$L$1401,MATCH(D2123,Pricebook!$A$2:$A$1401,0))</f>
        <v>51</v>
      </c>
      <c r="L2123" s="19" t="n">
        <f aca="false">ROUND(F2123*K2123,2)</f>
        <v>153</v>
      </c>
      <c r="M2123" s="24" t="n">
        <f aca="false">DATE(YEAR(C2123),MONTH(C2123),1)</f>
        <v>46143</v>
      </c>
    </row>
    <row r="2124" customFormat="false" ht="15" hidden="false" customHeight="false" outlineLevel="0" collapsed="false">
      <c r="A2124" s="21" t="s">
        <v>3322</v>
      </c>
      <c r="B2124" s="21" t="s">
        <v>3323</v>
      </c>
      <c r="C2124" s="23" t="n">
        <v>46147</v>
      </c>
      <c r="D2124" s="21" t="s">
        <v>843</v>
      </c>
      <c r="E2124" s="21" t="s">
        <v>366</v>
      </c>
      <c r="F2124" s="12" t="n">
        <v>1</v>
      </c>
      <c r="G2124" s="19" t="n">
        <v>299.65</v>
      </c>
      <c r="H2124" s="19" t="n">
        <v>224.43</v>
      </c>
      <c r="I2124" s="19" t="n">
        <f aca="false">ROUND(F2124*G2124,2)</f>
        <v>299.65</v>
      </c>
      <c r="J2124" s="19" t="n">
        <f aca="false">ROUND(F2124*H2124,2)</f>
        <v>224.43</v>
      </c>
      <c r="K2124" s="19" t="n">
        <f aca="false">INDEX(Pricebook!$L$2:$L$1401,MATCH(D2124,Pricebook!$A$2:$A$1401,0))</f>
        <v>322.45</v>
      </c>
      <c r="L2124" s="19" t="n">
        <f aca="false">ROUND(F2124*K2124,2)</f>
        <v>322.45</v>
      </c>
      <c r="M2124" s="24" t="n">
        <f aca="false">DATE(YEAR(C2124),MONTH(C2124),1)</f>
        <v>46143</v>
      </c>
    </row>
    <row r="2125" customFormat="false" ht="15" hidden="false" customHeight="false" outlineLevel="0" collapsed="false">
      <c r="A2125" s="21" t="s">
        <v>3322</v>
      </c>
      <c r="B2125" s="21" t="s">
        <v>3323</v>
      </c>
      <c r="C2125" s="23" t="n">
        <v>46147</v>
      </c>
      <c r="D2125" s="21" t="s">
        <v>1477</v>
      </c>
      <c r="E2125" s="21" t="s">
        <v>1452</v>
      </c>
      <c r="F2125" s="12" t="n">
        <v>5</v>
      </c>
      <c r="G2125" s="19" t="n">
        <v>40.5</v>
      </c>
      <c r="H2125" s="19" t="n">
        <v>24.92</v>
      </c>
      <c r="I2125" s="19" t="n">
        <f aca="false">ROUND(F2125*G2125,2)</f>
        <v>202.5</v>
      </c>
      <c r="J2125" s="19" t="n">
        <f aca="false">ROUND(F2125*H2125,2)</f>
        <v>124.6</v>
      </c>
      <c r="K2125" s="19" t="n">
        <f aca="false">INDEX(Pricebook!$L$2:$L$1401,MATCH(D2125,Pricebook!$A$2:$A$1401,0))</f>
        <v>41.75</v>
      </c>
      <c r="L2125" s="19" t="n">
        <f aca="false">ROUND(F2125*K2125,2)</f>
        <v>208.75</v>
      </c>
      <c r="M2125" s="24" t="n">
        <f aca="false">DATE(YEAR(C2125),MONTH(C2125),1)</f>
        <v>46143</v>
      </c>
    </row>
    <row r="2126" customFormat="false" ht="15" hidden="false" customHeight="false" outlineLevel="0" collapsed="false">
      <c r="A2126" s="21" t="s">
        <v>3322</v>
      </c>
      <c r="B2126" s="21" t="s">
        <v>3323</v>
      </c>
      <c r="C2126" s="23" t="n">
        <v>46147</v>
      </c>
      <c r="D2126" s="21" t="s">
        <v>2218</v>
      </c>
      <c r="E2126" s="21" t="s">
        <v>2202</v>
      </c>
      <c r="F2126" s="12" t="n">
        <v>9</v>
      </c>
      <c r="G2126" s="19" t="n">
        <v>6.05</v>
      </c>
      <c r="H2126" s="19" t="n">
        <v>4.08</v>
      </c>
      <c r="I2126" s="19" t="n">
        <f aca="false">ROUND(F2126*G2126,2)</f>
        <v>54.45</v>
      </c>
      <c r="J2126" s="19" t="n">
        <f aca="false">ROUND(F2126*H2126,2)</f>
        <v>36.72</v>
      </c>
      <c r="K2126" s="19" t="n">
        <f aca="false">INDEX(Pricebook!$L$2:$L$1401,MATCH(D2126,Pricebook!$A$2:$A$1401,0))</f>
        <v>6.4</v>
      </c>
      <c r="L2126" s="19" t="n">
        <f aca="false">ROUND(F2126*K2126,2)</f>
        <v>57.6</v>
      </c>
      <c r="M2126" s="24" t="n">
        <f aca="false">DATE(YEAR(C2126),MONTH(C2126),1)</f>
        <v>46143</v>
      </c>
    </row>
    <row r="2127" customFormat="false" ht="15" hidden="false" customHeight="false" outlineLevel="0" collapsed="false">
      <c r="A2127" s="21" t="s">
        <v>3322</v>
      </c>
      <c r="B2127" s="21" t="s">
        <v>3323</v>
      </c>
      <c r="C2127" s="23" t="n">
        <v>46147</v>
      </c>
      <c r="D2127" s="21" t="s">
        <v>2448</v>
      </c>
      <c r="E2127" s="21" t="s">
        <v>2202</v>
      </c>
      <c r="F2127" s="12" t="n">
        <v>5</v>
      </c>
      <c r="G2127" s="19" t="n">
        <v>10.75</v>
      </c>
      <c r="H2127" s="19" t="n">
        <v>6.43</v>
      </c>
      <c r="I2127" s="19" t="n">
        <f aca="false">ROUND(F2127*G2127,2)</f>
        <v>53.75</v>
      </c>
      <c r="J2127" s="19" t="n">
        <f aca="false">ROUND(F2127*H2127,2)</f>
        <v>32.15</v>
      </c>
      <c r="K2127" s="19" t="n">
        <f aca="false">INDEX(Pricebook!$L$2:$L$1401,MATCH(D2127,Pricebook!$A$2:$A$1401,0))</f>
        <v>11.35</v>
      </c>
      <c r="L2127" s="19" t="n">
        <f aca="false">ROUND(F2127*K2127,2)</f>
        <v>56.75</v>
      </c>
      <c r="M2127" s="24" t="n">
        <f aca="false">DATE(YEAR(C2127),MONTH(C2127),1)</f>
        <v>46143</v>
      </c>
    </row>
    <row r="2128" customFormat="false" ht="15" hidden="false" customHeight="false" outlineLevel="0" collapsed="false">
      <c r="A2128" s="21" t="s">
        <v>3322</v>
      </c>
      <c r="B2128" s="21" t="s">
        <v>3323</v>
      </c>
      <c r="C2128" s="23" t="n">
        <v>46147</v>
      </c>
      <c r="D2128" s="21" t="s">
        <v>2246</v>
      </c>
      <c r="E2128" s="21" t="s">
        <v>2202</v>
      </c>
      <c r="F2128" s="12" t="n">
        <v>14</v>
      </c>
      <c r="G2128" s="19" t="n">
        <v>9</v>
      </c>
      <c r="H2128" s="19" t="n">
        <v>5.45</v>
      </c>
      <c r="I2128" s="19" t="n">
        <f aca="false">ROUND(F2128*G2128,2)</f>
        <v>126</v>
      </c>
      <c r="J2128" s="19" t="n">
        <f aca="false">ROUND(F2128*H2128,2)</f>
        <v>76.3</v>
      </c>
      <c r="K2128" s="19" t="n">
        <f aca="false">INDEX(Pricebook!$L$2:$L$1401,MATCH(D2128,Pricebook!$A$2:$A$1401,0))</f>
        <v>9.6</v>
      </c>
      <c r="L2128" s="19" t="n">
        <f aca="false">ROUND(F2128*K2128,2)</f>
        <v>134.4</v>
      </c>
      <c r="M2128" s="24" t="n">
        <f aca="false">DATE(YEAR(C2128),MONTH(C2128),1)</f>
        <v>46143</v>
      </c>
    </row>
    <row r="2129" customFormat="false" ht="15" hidden="false" customHeight="false" outlineLevel="0" collapsed="false">
      <c r="A2129" s="21" t="s">
        <v>3324</v>
      </c>
      <c r="B2129" s="21" t="s">
        <v>3078</v>
      </c>
      <c r="C2129" s="23" t="n">
        <v>46147</v>
      </c>
      <c r="D2129" s="21" t="s">
        <v>1857</v>
      </c>
      <c r="E2129" s="21" t="s">
        <v>1452</v>
      </c>
      <c r="F2129" s="12" t="n">
        <v>5</v>
      </c>
      <c r="G2129" s="19" t="n">
        <v>23</v>
      </c>
      <c r="H2129" s="19" t="n">
        <v>14.18</v>
      </c>
      <c r="I2129" s="19" t="n">
        <f aca="false">ROUND(F2129*G2129,2)</f>
        <v>115</v>
      </c>
      <c r="J2129" s="19" t="n">
        <f aca="false">ROUND(F2129*H2129,2)</f>
        <v>70.9</v>
      </c>
      <c r="K2129" s="19" t="n">
        <f aca="false">INDEX(Pricebook!$L$2:$L$1401,MATCH(D2129,Pricebook!$A$2:$A$1401,0))</f>
        <v>23.75</v>
      </c>
      <c r="L2129" s="19" t="n">
        <f aca="false">ROUND(F2129*K2129,2)</f>
        <v>118.75</v>
      </c>
      <c r="M2129" s="24" t="n">
        <f aca="false">DATE(YEAR(C2129),MONTH(C2129),1)</f>
        <v>46143</v>
      </c>
    </row>
    <row r="2130" customFormat="false" ht="15" hidden="false" customHeight="false" outlineLevel="0" collapsed="false">
      <c r="A2130" s="21" t="s">
        <v>3324</v>
      </c>
      <c r="B2130" s="21" t="s">
        <v>3078</v>
      </c>
      <c r="C2130" s="23" t="n">
        <v>46147</v>
      </c>
      <c r="D2130" s="21" t="s">
        <v>1849</v>
      </c>
      <c r="E2130" s="21" t="s">
        <v>1452</v>
      </c>
      <c r="F2130" s="12" t="n">
        <v>4</v>
      </c>
      <c r="G2130" s="19" t="n">
        <v>19</v>
      </c>
      <c r="H2130" s="19" t="n">
        <v>11.59</v>
      </c>
      <c r="I2130" s="19" t="n">
        <f aca="false">ROUND(F2130*G2130,2)</f>
        <v>76</v>
      </c>
      <c r="J2130" s="19" t="n">
        <f aca="false">ROUND(F2130*H2130,2)</f>
        <v>46.36</v>
      </c>
      <c r="K2130" s="19" t="n">
        <f aca="false">INDEX(Pricebook!$L$2:$L$1401,MATCH(D2130,Pricebook!$A$2:$A$1401,0))</f>
        <v>19.45</v>
      </c>
      <c r="L2130" s="19" t="n">
        <f aca="false">ROUND(F2130*K2130,2)</f>
        <v>77.8</v>
      </c>
      <c r="M2130" s="24" t="n">
        <f aca="false">DATE(YEAR(C2130),MONTH(C2130),1)</f>
        <v>46143</v>
      </c>
    </row>
    <row r="2131" customFormat="false" ht="15" hidden="false" customHeight="false" outlineLevel="0" collapsed="false">
      <c r="A2131" s="21" t="s">
        <v>3324</v>
      </c>
      <c r="B2131" s="21" t="s">
        <v>3078</v>
      </c>
      <c r="C2131" s="23" t="n">
        <v>46147</v>
      </c>
      <c r="D2131" s="21" t="s">
        <v>793</v>
      </c>
      <c r="E2131" s="21" t="s">
        <v>366</v>
      </c>
      <c r="F2131" s="12" t="n">
        <v>1</v>
      </c>
      <c r="G2131" s="19" t="n">
        <v>17.75</v>
      </c>
      <c r="H2131" s="19" t="n">
        <v>12.56</v>
      </c>
      <c r="I2131" s="19" t="n">
        <f aca="false">ROUND(F2131*G2131,2)</f>
        <v>17.75</v>
      </c>
      <c r="J2131" s="19" t="n">
        <f aca="false">ROUND(F2131*H2131,2)</f>
        <v>12.56</v>
      </c>
      <c r="K2131" s="19" t="n">
        <f aca="false">INDEX(Pricebook!$L$2:$L$1401,MATCH(D2131,Pricebook!$A$2:$A$1401,0))</f>
        <v>19.15</v>
      </c>
      <c r="L2131" s="19" t="n">
        <f aca="false">ROUND(F2131*K2131,2)</f>
        <v>19.15</v>
      </c>
      <c r="M2131" s="24" t="n">
        <f aca="false">DATE(YEAR(C2131),MONTH(C2131),1)</f>
        <v>46143</v>
      </c>
    </row>
    <row r="2132" customFormat="false" ht="15" hidden="false" customHeight="false" outlineLevel="0" collapsed="false">
      <c r="A2132" s="21" t="s">
        <v>3324</v>
      </c>
      <c r="B2132" s="21" t="s">
        <v>3078</v>
      </c>
      <c r="C2132" s="23" t="n">
        <v>46147</v>
      </c>
      <c r="D2132" s="21" t="s">
        <v>759</v>
      </c>
      <c r="E2132" s="21" t="s">
        <v>366</v>
      </c>
      <c r="F2132" s="12" t="n">
        <v>1</v>
      </c>
      <c r="G2132" s="19" t="n">
        <v>41.2</v>
      </c>
      <c r="H2132" s="19" t="n">
        <v>29.1</v>
      </c>
      <c r="I2132" s="19" t="n">
        <f aca="false">ROUND(F2132*G2132,2)</f>
        <v>41.2</v>
      </c>
      <c r="J2132" s="19" t="n">
        <f aca="false">ROUND(F2132*H2132,2)</f>
        <v>29.1</v>
      </c>
      <c r="K2132" s="19" t="n">
        <f aca="false">INDEX(Pricebook!$L$2:$L$1401,MATCH(D2132,Pricebook!$A$2:$A$1401,0))</f>
        <v>44.3</v>
      </c>
      <c r="L2132" s="19" t="n">
        <f aca="false">ROUND(F2132*K2132,2)</f>
        <v>44.3</v>
      </c>
      <c r="M2132" s="24" t="n">
        <f aca="false">DATE(YEAR(C2132),MONTH(C2132),1)</f>
        <v>46143</v>
      </c>
    </row>
    <row r="2133" customFormat="false" ht="15" hidden="false" customHeight="false" outlineLevel="0" collapsed="false">
      <c r="A2133" s="21" t="s">
        <v>3324</v>
      </c>
      <c r="B2133" s="21" t="s">
        <v>3078</v>
      </c>
      <c r="C2133" s="23" t="n">
        <v>46147</v>
      </c>
      <c r="D2133" s="21" t="s">
        <v>1897</v>
      </c>
      <c r="E2133" s="21" t="s">
        <v>1452</v>
      </c>
      <c r="F2133" s="12" t="n">
        <v>5</v>
      </c>
      <c r="G2133" s="19" t="n">
        <v>31.45</v>
      </c>
      <c r="H2133" s="19" t="n">
        <v>22.34</v>
      </c>
      <c r="I2133" s="19" t="n">
        <f aca="false">ROUND(F2133*G2133,2)</f>
        <v>157.25</v>
      </c>
      <c r="J2133" s="19" t="n">
        <f aca="false">ROUND(F2133*H2133,2)</f>
        <v>111.7</v>
      </c>
      <c r="K2133" s="19" t="n">
        <f aca="false">INDEX(Pricebook!$L$2:$L$1401,MATCH(D2133,Pricebook!$A$2:$A$1401,0))</f>
        <v>32.1</v>
      </c>
      <c r="L2133" s="19" t="n">
        <f aca="false">ROUND(F2133*K2133,2)</f>
        <v>160.5</v>
      </c>
      <c r="M2133" s="24" t="n">
        <f aca="false">DATE(YEAR(C2133),MONTH(C2133),1)</f>
        <v>46143</v>
      </c>
    </row>
    <row r="2134" customFormat="false" ht="15" hidden="false" customHeight="false" outlineLevel="0" collapsed="false">
      <c r="A2134" s="21" t="s">
        <v>3324</v>
      </c>
      <c r="B2134" s="21" t="s">
        <v>3078</v>
      </c>
      <c r="C2134" s="23" t="n">
        <v>46147</v>
      </c>
      <c r="D2134" s="21" t="s">
        <v>1729</v>
      </c>
      <c r="E2134" s="21" t="s">
        <v>1452</v>
      </c>
      <c r="F2134" s="12" t="n">
        <v>6</v>
      </c>
      <c r="G2134" s="19" t="n">
        <v>53.15</v>
      </c>
      <c r="H2134" s="19" t="n">
        <v>32.64</v>
      </c>
      <c r="I2134" s="19" t="n">
        <f aca="false">ROUND(F2134*G2134,2)</f>
        <v>318.9</v>
      </c>
      <c r="J2134" s="19" t="n">
        <f aca="false">ROUND(F2134*H2134,2)</f>
        <v>195.84</v>
      </c>
      <c r="K2134" s="19" t="n">
        <f aca="false">INDEX(Pricebook!$L$2:$L$1401,MATCH(D2134,Pricebook!$A$2:$A$1401,0))</f>
        <v>54.7</v>
      </c>
      <c r="L2134" s="19" t="n">
        <f aca="false">ROUND(F2134*K2134,2)</f>
        <v>328.2</v>
      </c>
      <c r="M2134" s="24" t="n">
        <f aca="false">DATE(YEAR(C2134),MONTH(C2134),1)</f>
        <v>46143</v>
      </c>
    </row>
    <row r="2135" customFormat="false" ht="15" hidden="false" customHeight="false" outlineLevel="0" collapsed="false">
      <c r="A2135" s="21" t="s">
        <v>3324</v>
      </c>
      <c r="B2135" s="21" t="s">
        <v>3078</v>
      </c>
      <c r="C2135" s="23" t="n">
        <v>46147</v>
      </c>
      <c r="D2135" s="21" t="s">
        <v>779</v>
      </c>
      <c r="E2135" s="21" t="s">
        <v>366</v>
      </c>
      <c r="F2135" s="12" t="n">
        <v>2</v>
      </c>
      <c r="G2135" s="19" t="n">
        <v>141.8</v>
      </c>
      <c r="H2135" s="19" t="n">
        <v>100.01</v>
      </c>
      <c r="I2135" s="19" t="n">
        <f aca="false">ROUND(F2135*G2135,2)</f>
        <v>283.6</v>
      </c>
      <c r="J2135" s="19" t="n">
        <f aca="false">ROUND(F2135*H2135,2)</f>
        <v>200.02</v>
      </c>
      <c r="K2135" s="19" t="n">
        <f aca="false">INDEX(Pricebook!$L$2:$L$1401,MATCH(D2135,Pricebook!$A$2:$A$1401,0))</f>
        <v>152.3</v>
      </c>
      <c r="L2135" s="19" t="n">
        <f aca="false">ROUND(F2135*K2135,2)</f>
        <v>304.6</v>
      </c>
      <c r="M2135" s="24" t="n">
        <f aca="false">DATE(YEAR(C2135),MONTH(C2135),1)</f>
        <v>46143</v>
      </c>
    </row>
    <row r="2136" customFormat="false" ht="15" hidden="false" customHeight="false" outlineLevel="0" collapsed="false">
      <c r="A2136" s="21" t="s">
        <v>3324</v>
      </c>
      <c r="B2136" s="21" t="s">
        <v>3078</v>
      </c>
      <c r="C2136" s="23" t="n">
        <v>46147</v>
      </c>
      <c r="D2136" s="21" t="s">
        <v>2327</v>
      </c>
      <c r="E2136" s="21" t="s">
        <v>2202</v>
      </c>
      <c r="F2136" s="12" t="n">
        <v>7</v>
      </c>
      <c r="G2136" s="19" t="n">
        <v>10.75</v>
      </c>
      <c r="H2136" s="19" t="n">
        <v>6.54</v>
      </c>
      <c r="I2136" s="19" t="n">
        <f aca="false">ROUND(F2136*G2136,2)</f>
        <v>75.25</v>
      </c>
      <c r="J2136" s="19" t="n">
        <f aca="false">ROUND(F2136*H2136,2)</f>
        <v>45.78</v>
      </c>
      <c r="K2136" s="19" t="n">
        <f aca="false">INDEX(Pricebook!$L$2:$L$1401,MATCH(D2136,Pricebook!$A$2:$A$1401,0))</f>
        <v>11.5</v>
      </c>
      <c r="L2136" s="19" t="n">
        <f aca="false">ROUND(F2136*K2136,2)</f>
        <v>80.5</v>
      </c>
      <c r="M2136" s="24" t="n">
        <f aca="false">DATE(YEAR(C2136),MONTH(C2136),1)</f>
        <v>46143</v>
      </c>
    </row>
    <row r="2137" customFormat="false" ht="15" hidden="false" customHeight="false" outlineLevel="0" collapsed="false">
      <c r="A2137" s="21" t="s">
        <v>3324</v>
      </c>
      <c r="B2137" s="21" t="s">
        <v>3078</v>
      </c>
      <c r="C2137" s="23" t="n">
        <v>46147</v>
      </c>
      <c r="D2137" s="21" t="s">
        <v>2390</v>
      </c>
      <c r="E2137" s="21" t="s">
        <v>2202</v>
      </c>
      <c r="F2137" s="12" t="n">
        <v>2</v>
      </c>
      <c r="G2137" s="19" t="n">
        <v>62.1</v>
      </c>
      <c r="H2137" s="19" t="n">
        <v>37.53</v>
      </c>
      <c r="I2137" s="19" t="n">
        <f aca="false">ROUND(F2137*G2137,2)</f>
        <v>124.2</v>
      </c>
      <c r="J2137" s="19" t="n">
        <f aca="false">ROUND(F2137*H2137,2)</f>
        <v>75.06</v>
      </c>
      <c r="K2137" s="19" t="n">
        <f aca="false">INDEX(Pricebook!$L$2:$L$1401,MATCH(D2137,Pricebook!$A$2:$A$1401,0))</f>
        <v>66</v>
      </c>
      <c r="L2137" s="19" t="n">
        <f aca="false">ROUND(F2137*K2137,2)</f>
        <v>132</v>
      </c>
      <c r="M2137" s="24" t="n">
        <f aca="false">DATE(YEAR(C2137),MONTH(C2137),1)</f>
        <v>46143</v>
      </c>
    </row>
    <row r="2138" customFormat="false" ht="15" hidden="false" customHeight="false" outlineLevel="0" collapsed="false">
      <c r="A2138" s="21" t="s">
        <v>3325</v>
      </c>
      <c r="B2138" s="21" t="s">
        <v>3326</v>
      </c>
      <c r="C2138" s="23" t="n">
        <v>46147</v>
      </c>
      <c r="D2138" s="21" t="s">
        <v>1488</v>
      </c>
      <c r="E2138" s="21" t="s">
        <v>1452</v>
      </c>
      <c r="F2138" s="12" t="n">
        <v>4</v>
      </c>
      <c r="G2138" s="19" t="n">
        <v>30.7</v>
      </c>
      <c r="H2138" s="19" t="n">
        <v>18.66</v>
      </c>
      <c r="I2138" s="19" t="n">
        <f aca="false">ROUND(F2138*G2138,2)</f>
        <v>122.8</v>
      </c>
      <c r="J2138" s="19" t="n">
        <f aca="false">ROUND(F2138*H2138,2)</f>
        <v>74.64</v>
      </c>
      <c r="K2138" s="19" t="n">
        <f aca="false">INDEX(Pricebook!$L$2:$L$1401,MATCH(D2138,Pricebook!$A$2:$A$1401,0))</f>
        <v>31.3</v>
      </c>
      <c r="L2138" s="19" t="n">
        <f aca="false">ROUND(F2138*K2138,2)</f>
        <v>125.2</v>
      </c>
      <c r="M2138" s="24" t="n">
        <f aca="false">DATE(YEAR(C2138),MONTH(C2138),1)</f>
        <v>46143</v>
      </c>
    </row>
    <row r="2139" customFormat="false" ht="15" hidden="false" customHeight="false" outlineLevel="0" collapsed="false">
      <c r="A2139" s="21" t="s">
        <v>3325</v>
      </c>
      <c r="B2139" s="21" t="s">
        <v>3326</v>
      </c>
      <c r="C2139" s="23" t="n">
        <v>46147</v>
      </c>
      <c r="D2139" s="21" t="s">
        <v>1877</v>
      </c>
      <c r="E2139" s="21" t="s">
        <v>1452</v>
      </c>
      <c r="F2139" s="12" t="n">
        <v>10</v>
      </c>
      <c r="G2139" s="19" t="n">
        <v>43.35</v>
      </c>
      <c r="H2139" s="19" t="n">
        <v>26.72</v>
      </c>
      <c r="I2139" s="19" t="n">
        <f aca="false">ROUND(F2139*G2139,2)</f>
        <v>433.5</v>
      </c>
      <c r="J2139" s="19" t="n">
        <f aca="false">ROUND(F2139*H2139,2)</f>
        <v>267.2</v>
      </c>
      <c r="K2139" s="19" t="n">
        <f aca="false">INDEX(Pricebook!$L$2:$L$1401,MATCH(D2139,Pricebook!$A$2:$A$1401,0))</f>
        <v>44.75</v>
      </c>
      <c r="L2139" s="19" t="n">
        <f aca="false">ROUND(F2139*K2139,2)</f>
        <v>447.5</v>
      </c>
      <c r="M2139" s="24" t="n">
        <f aca="false">DATE(YEAR(C2139),MONTH(C2139),1)</f>
        <v>46143</v>
      </c>
    </row>
    <row r="2140" customFormat="false" ht="15" hidden="false" customHeight="false" outlineLevel="0" collapsed="false">
      <c r="A2140" s="21" t="s">
        <v>3325</v>
      </c>
      <c r="B2140" s="21" t="s">
        <v>3326</v>
      </c>
      <c r="C2140" s="23" t="n">
        <v>46147</v>
      </c>
      <c r="D2140" s="21" t="s">
        <v>641</v>
      </c>
      <c r="E2140" s="21" t="s">
        <v>366</v>
      </c>
      <c r="F2140" s="12" t="n">
        <v>1</v>
      </c>
      <c r="G2140" s="19" t="n">
        <v>24.05</v>
      </c>
      <c r="H2140" s="19" t="n">
        <v>17.08</v>
      </c>
      <c r="I2140" s="19" t="n">
        <f aca="false">ROUND(F2140*G2140,2)</f>
        <v>24.05</v>
      </c>
      <c r="J2140" s="19" t="n">
        <f aca="false">ROUND(F2140*H2140,2)</f>
        <v>17.08</v>
      </c>
      <c r="K2140" s="19" t="n">
        <f aca="false">INDEX(Pricebook!$L$2:$L$1401,MATCH(D2140,Pricebook!$A$2:$A$1401,0))</f>
        <v>26</v>
      </c>
      <c r="L2140" s="19" t="n">
        <f aca="false">ROUND(F2140*K2140,2)</f>
        <v>26</v>
      </c>
      <c r="M2140" s="24" t="n">
        <f aca="false">DATE(YEAR(C2140),MONTH(C2140),1)</f>
        <v>46143</v>
      </c>
    </row>
    <row r="2141" customFormat="false" ht="15" hidden="false" customHeight="false" outlineLevel="0" collapsed="false">
      <c r="A2141" s="21" t="s">
        <v>3325</v>
      </c>
      <c r="B2141" s="21" t="s">
        <v>3326</v>
      </c>
      <c r="C2141" s="23" t="n">
        <v>46147</v>
      </c>
      <c r="D2141" s="21" t="s">
        <v>2444</v>
      </c>
      <c r="E2141" s="21" t="s">
        <v>2202</v>
      </c>
      <c r="F2141" s="12" t="n">
        <v>13</v>
      </c>
      <c r="G2141" s="19" t="n">
        <v>9</v>
      </c>
      <c r="H2141" s="19" t="n">
        <v>5.47</v>
      </c>
      <c r="I2141" s="19" t="n">
        <f aca="false">ROUND(F2141*G2141,2)</f>
        <v>117</v>
      </c>
      <c r="J2141" s="19" t="n">
        <f aca="false">ROUND(F2141*H2141,2)</f>
        <v>71.11</v>
      </c>
      <c r="K2141" s="19" t="n">
        <f aca="false">INDEX(Pricebook!$L$2:$L$1401,MATCH(D2141,Pricebook!$A$2:$A$1401,0))</f>
        <v>9.65</v>
      </c>
      <c r="L2141" s="19" t="n">
        <f aca="false">ROUND(F2141*K2141,2)</f>
        <v>125.45</v>
      </c>
      <c r="M2141" s="24" t="n">
        <f aca="false">DATE(YEAR(C2141),MONTH(C2141),1)</f>
        <v>46143</v>
      </c>
    </row>
    <row r="2142" customFormat="false" ht="15" hidden="false" customHeight="false" outlineLevel="0" collapsed="false">
      <c r="A2142" s="21" t="s">
        <v>3325</v>
      </c>
      <c r="B2142" s="21" t="s">
        <v>3326</v>
      </c>
      <c r="C2142" s="23" t="n">
        <v>46147</v>
      </c>
      <c r="D2142" s="21" t="s">
        <v>369</v>
      </c>
      <c r="E2142" s="21" t="s">
        <v>366</v>
      </c>
      <c r="F2142" s="12" t="n">
        <v>2</v>
      </c>
      <c r="G2142" s="19" t="n">
        <v>16.3</v>
      </c>
      <c r="H2142" s="19" t="n">
        <v>11.47</v>
      </c>
      <c r="I2142" s="19" t="n">
        <f aca="false">ROUND(F2142*G2142,2)</f>
        <v>32.6</v>
      </c>
      <c r="J2142" s="19" t="n">
        <f aca="false">ROUND(F2142*H2142,2)</f>
        <v>22.94</v>
      </c>
      <c r="K2142" s="19" t="n">
        <f aca="false">INDEX(Pricebook!$L$2:$L$1401,MATCH(D2142,Pricebook!$A$2:$A$1401,0))</f>
        <v>17.5</v>
      </c>
      <c r="L2142" s="19" t="n">
        <f aca="false">ROUND(F2142*K2142,2)</f>
        <v>35</v>
      </c>
      <c r="M2142" s="24" t="n">
        <f aca="false">DATE(YEAR(C2142),MONTH(C2142),1)</f>
        <v>46143</v>
      </c>
    </row>
    <row r="2143" customFormat="false" ht="15" hidden="false" customHeight="false" outlineLevel="0" collapsed="false">
      <c r="A2143" s="21" t="s">
        <v>3325</v>
      </c>
      <c r="B2143" s="21" t="s">
        <v>3326</v>
      </c>
      <c r="C2143" s="23" t="n">
        <v>46147</v>
      </c>
      <c r="D2143" s="21" t="s">
        <v>2315</v>
      </c>
      <c r="E2143" s="21" t="s">
        <v>2202</v>
      </c>
      <c r="F2143" s="12" t="n">
        <v>2</v>
      </c>
      <c r="G2143" s="19" t="n">
        <v>35.7</v>
      </c>
      <c r="H2143" s="19" t="n">
        <v>21.89</v>
      </c>
      <c r="I2143" s="19" t="n">
        <f aca="false">ROUND(F2143*G2143,2)</f>
        <v>71.4</v>
      </c>
      <c r="J2143" s="19" t="n">
        <f aca="false">ROUND(F2143*H2143,2)</f>
        <v>43.78</v>
      </c>
      <c r="K2143" s="19" t="n">
        <f aca="false">INDEX(Pricebook!$L$2:$L$1401,MATCH(D2143,Pricebook!$A$2:$A$1401,0))</f>
        <v>38.5</v>
      </c>
      <c r="L2143" s="19" t="n">
        <f aca="false">ROUND(F2143*K2143,2)</f>
        <v>77</v>
      </c>
      <c r="M2143" s="24" t="n">
        <f aca="false">DATE(YEAR(C2143),MONTH(C2143),1)</f>
        <v>46143</v>
      </c>
    </row>
    <row r="2144" customFormat="false" ht="15" hidden="false" customHeight="false" outlineLevel="0" collapsed="false">
      <c r="A2144" s="21" t="s">
        <v>3325</v>
      </c>
      <c r="B2144" s="21" t="s">
        <v>3326</v>
      </c>
      <c r="C2144" s="23" t="n">
        <v>46147</v>
      </c>
      <c r="D2144" s="21" t="s">
        <v>1608</v>
      </c>
      <c r="E2144" s="21" t="s">
        <v>1452</v>
      </c>
      <c r="F2144" s="12" t="n">
        <v>2</v>
      </c>
      <c r="G2144" s="19" t="n">
        <v>63</v>
      </c>
      <c r="H2144" s="19" t="n">
        <v>38.39</v>
      </c>
      <c r="I2144" s="19" t="n">
        <f aca="false">ROUND(F2144*G2144,2)</f>
        <v>126</v>
      </c>
      <c r="J2144" s="19" t="n">
        <f aca="false">ROUND(F2144*H2144,2)</f>
        <v>76.78</v>
      </c>
      <c r="K2144" s="19" t="n">
        <f aca="false">INDEX(Pricebook!$L$2:$L$1401,MATCH(D2144,Pricebook!$A$2:$A$1401,0))</f>
        <v>64.3</v>
      </c>
      <c r="L2144" s="19" t="n">
        <f aca="false">ROUND(F2144*K2144,2)</f>
        <v>128.6</v>
      </c>
      <c r="M2144" s="24" t="n">
        <f aca="false">DATE(YEAR(C2144),MONTH(C2144),1)</f>
        <v>46143</v>
      </c>
    </row>
    <row r="2145" customFormat="false" ht="15" hidden="false" customHeight="false" outlineLevel="0" collapsed="false">
      <c r="A2145" s="21" t="s">
        <v>3325</v>
      </c>
      <c r="B2145" s="21" t="s">
        <v>3326</v>
      </c>
      <c r="C2145" s="23" t="n">
        <v>46147</v>
      </c>
      <c r="D2145" s="21" t="s">
        <v>1454</v>
      </c>
      <c r="E2145" s="21" t="s">
        <v>1452</v>
      </c>
      <c r="F2145" s="12" t="n">
        <v>12</v>
      </c>
      <c r="G2145" s="19" t="n">
        <v>65.2</v>
      </c>
      <c r="H2145" s="19" t="n">
        <v>40.47</v>
      </c>
      <c r="I2145" s="19" t="n">
        <f aca="false">ROUND(F2145*G2145,2)</f>
        <v>782.4</v>
      </c>
      <c r="J2145" s="19" t="n">
        <f aca="false">ROUND(F2145*H2145,2)</f>
        <v>485.64</v>
      </c>
      <c r="K2145" s="19" t="n">
        <f aca="false">INDEX(Pricebook!$L$2:$L$1401,MATCH(D2145,Pricebook!$A$2:$A$1401,0))</f>
        <v>67.8</v>
      </c>
      <c r="L2145" s="19" t="n">
        <f aca="false">ROUND(F2145*K2145,2)</f>
        <v>813.6</v>
      </c>
      <c r="M2145" s="24" t="n">
        <f aca="false">DATE(YEAR(C2145),MONTH(C2145),1)</f>
        <v>46143</v>
      </c>
    </row>
    <row r="2146" customFormat="false" ht="15" hidden="false" customHeight="false" outlineLevel="0" collapsed="false">
      <c r="A2146" s="21" t="s">
        <v>3325</v>
      </c>
      <c r="B2146" s="21" t="s">
        <v>3326</v>
      </c>
      <c r="C2146" s="23" t="n">
        <v>46147</v>
      </c>
      <c r="D2146" s="21" t="s">
        <v>631</v>
      </c>
      <c r="E2146" s="21" t="s">
        <v>366</v>
      </c>
      <c r="F2146" s="12" t="n">
        <v>2</v>
      </c>
      <c r="G2146" s="19" t="n">
        <v>53.3</v>
      </c>
      <c r="H2146" s="19" t="n">
        <v>37.9</v>
      </c>
      <c r="I2146" s="19" t="n">
        <f aca="false">ROUND(F2146*G2146,2)</f>
        <v>106.6</v>
      </c>
      <c r="J2146" s="19" t="n">
        <f aca="false">ROUND(F2146*H2146,2)</f>
        <v>75.8</v>
      </c>
      <c r="K2146" s="19" t="n">
        <f aca="false">INDEX(Pricebook!$L$2:$L$1401,MATCH(D2146,Pricebook!$A$2:$A$1401,0))</f>
        <v>57.75</v>
      </c>
      <c r="L2146" s="19" t="n">
        <f aca="false">ROUND(F2146*K2146,2)</f>
        <v>115.5</v>
      </c>
      <c r="M2146" s="24" t="n">
        <f aca="false">DATE(YEAR(C2146),MONTH(C2146),1)</f>
        <v>46143</v>
      </c>
    </row>
    <row r="2147" customFormat="false" ht="15" hidden="false" customHeight="false" outlineLevel="0" collapsed="false">
      <c r="A2147" s="21" t="s">
        <v>3327</v>
      </c>
      <c r="B2147" s="21" t="s">
        <v>3286</v>
      </c>
      <c r="C2147" s="23" t="n">
        <v>46147</v>
      </c>
      <c r="D2147" s="21" t="s">
        <v>523</v>
      </c>
      <c r="E2147" s="21" t="s">
        <v>366</v>
      </c>
      <c r="F2147" s="12" t="n">
        <v>2</v>
      </c>
      <c r="G2147" s="19" t="n">
        <v>16.3</v>
      </c>
      <c r="H2147" s="19" t="n">
        <v>11.44</v>
      </c>
      <c r="I2147" s="19" t="n">
        <f aca="false">ROUND(F2147*G2147,2)</f>
        <v>32.6</v>
      </c>
      <c r="J2147" s="19" t="n">
        <f aca="false">ROUND(F2147*H2147,2)</f>
        <v>22.88</v>
      </c>
      <c r="K2147" s="19" t="n">
        <f aca="false">INDEX(Pricebook!$L$2:$L$1401,MATCH(D2147,Pricebook!$A$2:$A$1401,0))</f>
        <v>17.45</v>
      </c>
      <c r="L2147" s="19" t="n">
        <f aca="false">ROUND(F2147*K2147,2)</f>
        <v>34.9</v>
      </c>
      <c r="M2147" s="24" t="n">
        <f aca="false">DATE(YEAR(C2147),MONTH(C2147),1)</f>
        <v>46143</v>
      </c>
    </row>
    <row r="2148" customFormat="false" ht="15" hidden="false" customHeight="false" outlineLevel="0" collapsed="false">
      <c r="A2148" s="21" t="s">
        <v>3327</v>
      </c>
      <c r="B2148" s="21" t="s">
        <v>3286</v>
      </c>
      <c r="C2148" s="23" t="n">
        <v>46147</v>
      </c>
      <c r="D2148" s="21" t="s">
        <v>773</v>
      </c>
      <c r="E2148" s="21" t="s">
        <v>366</v>
      </c>
      <c r="F2148" s="12" t="n">
        <v>1</v>
      </c>
      <c r="G2148" s="19" t="n">
        <v>78.4</v>
      </c>
      <c r="H2148" s="19" t="n">
        <v>61.57</v>
      </c>
      <c r="I2148" s="19" t="n">
        <f aca="false">ROUND(F2148*G2148,2)</f>
        <v>78.4</v>
      </c>
      <c r="J2148" s="19" t="n">
        <f aca="false">ROUND(F2148*H2148,2)</f>
        <v>61.57</v>
      </c>
      <c r="K2148" s="19" t="n">
        <f aca="false">INDEX(Pricebook!$L$2:$L$1401,MATCH(D2148,Pricebook!$A$2:$A$1401,0))</f>
        <v>84.9</v>
      </c>
      <c r="L2148" s="19" t="n">
        <f aca="false">ROUND(F2148*K2148,2)</f>
        <v>84.9</v>
      </c>
      <c r="M2148" s="24" t="n">
        <f aca="false">DATE(YEAR(C2148),MONTH(C2148),1)</f>
        <v>46143</v>
      </c>
    </row>
    <row r="2149" customFormat="false" ht="15" hidden="false" customHeight="false" outlineLevel="0" collapsed="false">
      <c r="A2149" s="21" t="s">
        <v>3327</v>
      </c>
      <c r="B2149" s="21" t="s">
        <v>3286</v>
      </c>
      <c r="C2149" s="23" t="n">
        <v>46147</v>
      </c>
      <c r="D2149" s="21" t="s">
        <v>193</v>
      </c>
      <c r="E2149" s="21" t="s">
        <v>108</v>
      </c>
      <c r="F2149" s="12" t="n">
        <v>2</v>
      </c>
      <c r="G2149" s="19" t="n">
        <v>18.25</v>
      </c>
      <c r="H2149" s="19" t="n">
        <v>13.73</v>
      </c>
      <c r="I2149" s="19" t="n">
        <f aca="false">ROUND(F2149*G2149,2)</f>
        <v>36.5</v>
      </c>
      <c r="J2149" s="19" t="n">
        <f aca="false">ROUND(F2149*H2149,2)</f>
        <v>27.46</v>
      </c>
      <c r="K2149" s="19" t="n">
        <f aca="false">INDEX(Pricebook!$L$2:$L$1401,MATCH(D2149,Pricebook!$A$2:$A$1401,0))</f>
        <v>20.1</v>
      </c>
      <c r="L2149" s="19" t="n">
        <f aca="false">ROUND(F2149*K2149,2)</f>
        <v>40.2</v>
      </c>
      <c r="M2149" s="24" t="n">
        <f aca="false">DATE(YEAR(C2149),MONTH(C2149),1)</f>
        <v>46143</v>
      </c>
    </row>
    <row r="2150" customFormat="false" ht="15" hidden="false" customHeight="false" outlineLevel="0" collapsed="false">
      <c r="A2150" s="21" t="s">
        <v>3327</v>
      </c>
      <c r="B2150" s="21" t="s">
        <v>3286</v>
      </c>
      <c r="C2150" s="23" t="n">
        <v>46147</v>
      </c>
      <c r="D2150" s="21" t="s">
        <v>2908</v>
      </c>
      <c r="E2150" s="21" t="s">
        <v>2748</v>
      </c>
      <c r="F2150" s="12" t="n">
        <v>2</v>
      </c>
      <c r="G2150" s="19" t="n">
        <v>32.5</v>
      </c>
      <c r="H2150" s="19" t="n">
        <v>18.99</v>
      </c>
      <c r="I2150" s="19" t="n">
        <f aca="false">ROUND(F2150*G2150,2)</f>
        <v>65</v>
      </c>
      <c r="J2150" s="19" t="n">
        <f aca="false">ROUND(F2150*H2150,2)</f>
        <v>37.98</v>
      </c>
      <c r="K2150" s="19" t="n">
        <f aca="false">INDEX(Pricebook!$L$2:$L$1401,MATCH(D2150,Pricebook!$A$2:$A$1401,0))</f>
        <v>35.6</v>
      </c>
      <c r="L2150" s="19" t="n">
        <f aca="false">ROUND(F2150*K2150,2)</f>
        <v>71.2</v>
      </c>
      <c r="M2150" s="24" t="n">
        <f aca="false">DATE(YEAR(C2150),MONTH(C2150),1)</f>
        <v>46143</v>
      </c>
    </row>
    <row r="2151" customFormat="false" ht="15" hidden="false" customHeight="false" outlineLevel="0" collapsed="false">
      <c r="A2151" s="21" t="s">
        <v>3327</v>
      </c>
      <c r="B2151" s="21" t="s">
        <v>3286</v>
      </c>
      <c r="C2151" s="23" t="n">
        <v>46147</v>
      </c>
      <c r="D2151" s="21" t="s">
        <v>187</v>
      </c>
      <c r="E2151" s="21" t="s">
        <v>108</v>
      </c>
      <c r="F2151" s="12" t="n">
        <v>1</v>
      </c>
      <c r="G2151" s="19" t="n">
        <v>185.15</v>
      </c>
      <c r="H2151" s="19" t="n">
        <v>136.68</v>
      </c>
      <c r="I2151" s="19" t="n">
        <f aca="false">ROUND(F2151*G2151,2)</f>
        <v>185.15</v>
      </c>
      <c r="J2151" s="19" t="n">
        <f aca="false">ROUND(F2151*H2151,2)</f>
        <v>136.68</v>
      </c>
      <c r="K2151" s="19" t="n">
        <f aca="false">INDEX(Pricebook!$L$2:$L$1401,MATCH(D2151,Pricebook!$A$2:$A$1401,0))</f>
        <v>200.15</v>
      </c>
      <c r="L2151" s="19" t="n">
        <f aca="false">ROUND(F2151*K2151,2)</f>
        <v>200.15</v>
      </c>
      <c r="M2151" s="24" t="n">
        <f aca="false">DATE(YEAR(C2151),MONTH(C2151),1)</f>
        <v>46143</v>
      </c>
    </row>
    <row r="2152" customFormat="false" ht="15" hidden="false" customHeight="false" outlineLevel="0" collapsed="false">
      <c r="A2152" s="21" t="s">
        <v>3327</v>
      </c>
      <c r="B2152" s="21" t="s">
        <v>3286</v>
      </c>
      <c r="C2152" s="23" t="n">
        <v>46147</v>
      </c>
      <c r="D2152" s="21" t="s">
        <v>831</v>
      </c>
      <c r="E2152" s="21" t="s">
        <v>366</v>
      </c>
      <c r="F2152" s="12" t="n">
        <v>1</v>
      </c>
      <c r="G2152" s="19" t="n">
        <v>68.55</v>
      </c>
      <c r="H2152" s="19" t="n">
        <v>48.83</v>
      </c>
      <c r="I2152" s="19" t="n">
        <f aca="false">ROUND(F2152*G2152,2)</f>
        <v>68.55</v>
      </c>
      <c r="J2152" s="19" t="n">
        <f aca="false">ROUND(F2152*H2152,2)</f>
        <v>48.83</v>
      </c>
      <c r="K2152" s="19" t="n">
        <f aca="false">INDEX(Pricebook!$L$2:$L$1401,MATCH(D2152,Pricebook!$A$2:$A$1401,0))</f>
        <v>74.35</v>
      </c>
      <c r="L2152" s="19" t="n">
        <f aca="false">ROUND(F2152*K2152,2)</f>
        <v>74.35</v>
      </c>
      <c r="M2152" s="24" t="n">
        <f aca="false">DATE(YEAR(C2152),MONTH(C2152),1)</f>
        <v>46143</v>
      </c>
    </row>
    <row r="2153" customFormat="false" ht="15" hidden="false" customHeight="false" outlineLevel="0" collapsed="false">
      <c r="A2153" s="21" t="s">
        <v>3327</v>
      </c>
      <c r="B2153" s="21" t="s">
        <v>3286</v>
      </c>
      <c r="C2153" s="23" t="n">
        <v>46147</v>
      </c>
      <c r="D2153" s="21" t="s">
        <v>340</v>
      </c>
      <c r="E2153" s="21" t="s">
        <v>108</v>
      </c>
      <c r="F2153" s="12" t="n">
        <v>1</v>
      </c>
      <c r="G2153" s="19" t="n">
        <v>30</v>
      </c>
      <c r="H2153" s="19" t="n">
        <v>22.54</v>
      </c>
      <c r="I2153" s="19" t="n">
        <f aca="false">ROUND(F2153*G2153,2)</f>
        <v>30</v>
      </c>
      <c r="J2153" s="19" t="n">
        <f aca="false">ROUND(F2153*H2153,2)</f>
        <v>22.54</v>
      </c>
      <c r="K2153" s="19" t="n">
        <f aca="false">INDEX(Pricebook!$L$2:$L$1401,MATCH(D2153,Pricebook!$A$2:$A$1401,0))</f>
        <v>33</v>
      </c>
      <c r="L2153" s="19" t="n">
        <f aca="false">ROUND(F2153*K2153,2)</f>
        <v>33</v>
      </c>
      <c r="M2153" s="24" t="n">
        <f aca="false">DATE(YEAR(C2153),MONTH(C2153),1)</f>
        <v>46143</v>
      </c>
    </row>
    <row r="2154" customFormat="false" ht="15" hidden="false" customHeight="false" outlineLevel="0" collapsed="false">
      <c r="A2154" s="21" t="s">
        <v>3327</v>
      </c>
      <c r="B2154" s="21" t="s">
        <v>3286</v>
      </c>
      <c r="C2154" s="23" t="n">
        <v>46147</v>
      </c>
      <c r="D2154" s="21" t="s">
        <v>523</v>
      </c>
      <c r="E2154" s="21" t="s">
        <v>366</v>
      </c>
      <c r="F2154" s="12" t="n">
        <v>3</v>
      </c>
      <c r="G2154" s="19" t="n">
        <v>16.3</v>
      </c>
      <c r="H2154" s="19" t="n">
        <v>11.44</v>
      </c>
      <c r="I2154" s="19" t="n">
        <f aca="false">ROUND(F2154*G2154,2)</f>
        <v>48.9</v>
      </c>
      <c r="J2154" s="19" t="n">
        <f aca="false">ROUND(F2154*H2154,2)</f>
        <v>34.32</v>
      </c>
      <c r="K2154" s="19" t="n">
        <f aca="false">INDEX(Pricebook!$L$2:$L$1401,MATCH(D2154,Pricebook!$A$2:$A$1401,0))</f>
        <v>17.45</v>
      </c>
      <c r="L2154" s="19" t="n">
        <f aca="false">ROUND(F2154*K2154,2)</f>
        <v>52.35</v>
      </c>
      <c r="M2154" s="24" t="n">
        <f aca="false">DATE(YEAR(C2154),MONTH(C2154),1)</f>
        <v>46143</v>
      </c>
    </row>
    <row r="2155" customFormat="false" ht="15" hidden="false" customHeight="false" outlineLevel="0" collapsed="false">
      <c r="A2155" s="21" t="s">
        <v>3327</v>
      </c>
      <c r="B2155" s="21" t="s">
        <v>3286</v>
      </c>
      <c r="C2155" s="23" t="n">
        <v>46147</v>
      </c>
      <c r="D2155" s="21" t="s">
        <v>2820</v>
      </c>
      <c r="E2155" s="21" t="s">
        <v>2748</v>
      </c>
      <c r="F2155" s="12" t="n">
        <v>5</v>
      </c>
      <c r="G2155" s="19" t="n">
        <v>34.4</v>
      </c>
      <c r="H2155" s="19" t="n">
        <v>20.14</v>
      </c>
      <c r="I2155" s="19" t="n">
        <f aca="false">ROUND(F2155*G2155,2)</f>
        <v>172</v>
      </c>
      <c r="J2155" s="19" t="n">
        <f aca="false">ROUND(F2155*H2155,2)</f>
        <v>100.7</v>
      </c>
      <c r="K2155" s="19" t="n">
        <f aca="false">INDEX(Pricebook!$L$2:$L$1401,MATCH(D2155,Pricebook!$A$2:$A$1401,0))</f>
        <v>37.75</v>
      </c>
      <c r="L2155" s="19" t="n">
        <f aca="false">ROUND(F2155*K2155,2)</f>
        <v>188.75</v>
      </c>
      <c r="M2155" s="24" t="n">
        <f aca="false">DATE(YEAR(C2155),MONTH(C2155),1)</f>
        <v>46143</v>
      </c>
    </row>
    <row r="2156" customFormat="false" ht="15" hidden="false" customHeight="false" outlineLevel="0" collapsed="false">
      <c r="A2156" s="21" t="s">
        <v>3327</v>
      </c>
      <c r="B2156" s="21" t="s">
        <v>3286</v>
      </c>
      <c r="C2156" s="23" t="n">
        <v>46147</v>
      </c>
      <c r="D2156" s="21" t="s">
        <v>214</v>
      </c>
      <c r="E2156" s="21" t="s">
        <v>108</v>
      </c>
      <c r="F2156" s="12" t="n">
        <v>2</v>
      </c>
      <c r="G2156" s="19" t="n">
        <v>111.75</v>
      </c>
      <c r="H2156" s="19" t="n">
        <v>83.48</v>
      </c>
      <c r="I2156" s="19" t="n">
        <f aca="false">ROUND(F2156*G2156,2)</f>
        <v>223.5</v>
      </c>
      <c r="J2156" s="19" t="n">
        <f aca="false">ROUND(F2156*H2156,2)</f>
        <v>166.96</v>
      </c>
      <c r="K2156" s="19" t="n">
        <f aca="false">INDEX(Pricebook!$L$2:$L$1401,MATCH(D2156,Pricebook!$A$2:$A$1401,0))</f>
        <v>122.25</v>
      </c>
      <c r="L2156" s="19" t="n">
        <f aca="false">ROUND(F2156*K2156,2)</f>
        <v>244.5</v>
      </c>
      <c r="M2156" s="24" t="n">
        <f aca="false">DATE(YEAR(C2156),MONTH(C2156),1)</f>
        <v>46143</v>
      </c>
    </row>
    <row r="2157" customFormat="false" ht="15" hidden="false" customHeight="false" outlineLevel="0" collapsed="false">
      <c r="A2157" s="21" t="s">
        <v>3327</v>
      </c>
      <c r="B2157" s="21" t="s">
        <v>3286</v>
      </c>
      <c r="C2157" s="23" t="n">
        <v>46147</v>
      </c>
      <c r="D2157" s="21" t="s">
        <v>1036</v>
      </c>
      <c r="E2157" s="21" t="s">
        <v>971</v>
      </c>
      <c r="F2157" s="12" t="n">
        <v>5</v>
      </c>
      <c r="G2157" s="19" t="n">
        <v>8.3</v>
      </c>
      <c r="H2157" s="19" t="n">
        <v>6.36</v>
      </c>
      <c r="I2157" s="19" t="n">
        <f aca="false">ROUND(F2157*G2157,2)</f>
        <v>41.5</v>
      </c>
      <c r="J2157" s="19" t="n">
        <f aca="false">ROUND(F2157*H2157,2)</f>
        <v>31.8</v>
      </c>
      <c r="K2157" s="19" t="n">
        <f aca="false">INDEX(Pricebook!$L$2:$L$1401,MATCH(D2157,Pricebook!$A$2:$A$1401,0))</f>
        <v>8.3</v>
      </c>
      <c r="L2157" s="19" t="n">
        <f aca="false">ROUND(F2157*K2157,2)</f>
        <v>41.5</v>
      </c>
      <c r="M2157" s="24" t="n">
        <f aca="false">DATE(YEAR(C2157),MONTH(C2157),1)</f>
        <v>46143</v>
      </c>
    </row>
    <row r="2158" customFormat="false" ht="15" hidden="false" customHeight="false" outlineLevel="0" collapsed="false">
      <c r="A2158" s="21" t="s">
        <v>3327</v>
      </c>
      <c r="B2158" s="21" t="s">
        <v>3286</v>
      </c>
      <c r="C2158" s="23" t="n">
        <v>46147</v>
      </c>
      <c r="D2158" s="21" t="s">
        <v>1062</v>
      </c>
      <c r="E2158" s="21" t="s">
        <v>971</v>
      </c>
      <c r="F2158" s="12" t="n">
        <v>1</v>
      </c>
      <c r="G2158" s="19" t="n">
        <v>78</v>
      </c>
      <c r="H2158" s="19" t="n">
        <v>60.14</v>
      </c>
      <c r="I2158" s="19" t="n">
        <f aca="false">ROUND(F2158*G2158,2)</f>
        <v>78</v>
      </c>
      <c r="J2158" s="19" t="n">
        <f aca="false">ROUND(F2158*H2158,2)</f>
        <v>60.14</v>
      </c>
      <c r="K2158" s="19" t="n">
        <f aca="false">INDEX(Pricebook!$L$2:$L$1401,MATCH(D2158,Pricebook!$A$2:$A$1401,0))</f>
        <v>91.1</v>
      </c>
      <c r="L2158" s="19" t="n">
        <f aca="false">ROUND(F2158*K2158,2)</f>
        <v>91.1</v>
      </c>
      <c r="M2158" s="24" t="n">
        <f aca="false">DATE(YEAR(C2158),MONTH(C2158),1)</f>
        <v>46143</v>
      </c>
    </row>
    <row r="2159" customFormat="false" ht="15" hidden="false" customHeight="false" outlineLevel="0" collapsed="false">
      <c r="A2159" s="21" t="s">
        <v>3327</v>
      </c>
      <c r="B2159" s="21" t="s">
        <v>3286</v>
      </c>
      <c r="C2159" s="23" t="n">
        <v>46147</v>
      </c>
      <c r="D2159" s="21" t="s">
        <v>2846</v>
      </c>
      <c r="E2159" s="21" t="s">
        <v>2748</v>
      </c>
      <c r="F2159" s="12" t="n">
        <v>4</v>
      </c>
      <c r="G2159" s="19" t="n">
        <v>20</v>
      </c>
      <c r="H2159" s="19" t="n">
        <v>11.63</v>
      </c>
      <c r="I2159" s="19" t="n">
        <f aca="false">ROUND(F2159*G2159,2)</f>
        <v>80</v>
      </c>
      <c r="J2159" s="19" t="n">
        <f aca="false">ROUND(F2159*H2159,2)</f>
        <v>46.52</v>
      </c>
      <c r="K2159" s="19" t="n">
        <f aca="false">INDEX(Pricebook!$L$2:$L$1401,MATCH(D2159,Pricebook!$A$2:$A$1401,0))</f>
        <v>21.8</v>
      </c>
      <c r="L2159" s="19" t="n">
        <f aca="false">ROUND(F2159*K2159,2)</f>
        <v>87.2</v>
      </c>
      <c r="M2159" s="24" t="n">
        <f aca="false">DATE(YEAR(C2159),MONTH(C2159),1)</f>
        <v>46143</v>
      </c>
    </row>
    <row r="2160" customFormat="false" ht="15" hidden="false" customHeight="false" outlineLevel="0" collapsed="false">
      <c r="A2160" s="21" t="s">
        <v>3327</v>
      </c>
      <c r="B2160" s="21" t="s">
        <v>3286</v>
      </c>
      <c r="C2160" s="23" t="n">
        <v>46147</v>
      </c>
      <c r="D2160" s="21" t="s">
        <v>260</v>
      </c>
      <c r="E2160" s="21" t="s">
        <v>108</v>
      </c>
      <c r="F2160" s="12" t="n">
        <v>1</v>
      </c>
      <c r="G2160" s="19" t="n">
        <v>63.95</v>
      </c>
      <c r="H2160" s="19" t="n">
        <v>52.15</v>
      </c>
      <c r="I2160" s="19" t="n">
        <f aca="false">ROUND(F2160*G2160,2)</f>
        <v>63.95</v>
      </c>
      <c r="J2160" s="19" t="n">
        <f aca="false">ROUND(F2160*H2160,2)</f>
        <v>52.15</v>
      </c>
      <c r="K2160" s="19" t="n">
        <f aca="false">INDEX(Pricebook!$L$2:$L$1401,MATCH(D2160,Pricebook!$A$2:$A$1401,0))</f>
        <v>70.35</v>
      </c>
      <c r="L2160" s="19" t="n">
        <f aca="false">ROUND(F2160*K2160,2)</f>
        <v>70.35</v>
      </c>
      <c r="M2160" s="24" t="n">
        <f aca="false">DATE(YEAR(C2160),MONTH(C2160),1)</f>
        <v>46143</v>
      </c>
    </row>
    <row r="2161" customFormat="false" ht="15" hidden="false" customHeight="false" outlineLevel="0" collapsed="false">
      <c r="A2161" s="21" t="s">
        <v>3327</v>
      </c>
      <c r="B2161" s="21" t="s">
        <v>3286</v>
      </c>
      <c r="C2161" s="23" t="n">
        <v>46147</v>
      </c>
      <c r="D2161" s="21" t="s">
        <v>169</v>
      </c>
      <c r="E2161" s="21" t="s">
        <v>108</v>
      </c>
      <c r="F2161" s="12" t="n">
        <v>1</v>
      </c>
      <c r="G2161" s="19" t="n">
        <v>68</v>
      </c>
      <c r="H2161" s="19" t="n">
        <v>50.42</v>
      </c>
      <c r="I2161" s="19" t="n">
        <f aca="false">ROUND(F2161*G2161,2)</f>
        <v>68</v>
      </c>
      <c r="J2161" s="19" t="n">
        <f aca="false">ROUND(F2161*H2161,2)</f>
        <v>50.42</v>
      </c>
      <c r="K2161" s="19" t="n">
        <f aca="false">INDEX(Pricebook!$L$2:$L$1401,MATCH(D2161,Pricebook!$A$2:$A$1401,0))</f>
        <v>73.85</v>
      </c>
      <c r="L2161" s="19" t="n">
        <f aca="false">ROUND(F2161*K2161,2)</f>
        <v>73.85</v>
      </c>
      <c r="M2161" s="24" t="n">
        <f aca="false">DATE(YEAR(C2161),MONTH(C2161),1)</f>
        <v>46143</v>
      </c>
    </row>
    <row r="2162" customFormat="false" ht="15" hidden="false" customHeight="false" outlineLevel="0" collapsed="false">
      <c r="A2162" s="21" t="s">
        <v>3327</v>
      </c>
      <c r="B2162" s="21" t="s">
        <v>3286</v>
      </c>
      <c r="C2162" s="23" t="n">
        <v>46147</v>
      </c>
      <c r="D2162" s="21" t="s">
        <v>1110</v>
      </c>
      <c r="E2162" s="21" t="s">
        <v>971</v>
      </c>
      <c r="F2162" s="12" t="n">
        <v>1</v>
      </c>
      <c r="G2162" s="19" t="n">
        <v>267.45</v>
      </c>
      <c r="H2162" s="19" t="n">
        <v>206.25</v>
      </c>
      <c r="I2162" s="19" t="n">
        <f aca="false">ROUND(F2162*G2162,2)</f>
        <v>267.45</v>
      </c>
      <c r="J2162" s="19" t="n">
        <f aca="false">ROUND(F2162*H2162,2)</f>
        <v>206.25</v>
      </c>
      <c r="K2162" s="19" t="n">
        <f aca="false">INDEX(Pricebook!$L$2:$L$1401,MATCH(D2162,Pricebook!$A$2:$A$1401,0))</f>
        <v>312.35</v>
      </c>
      <c r="L2162" s="19" t="n">
        <f aca="false">ROUND(F2162*K2162,2)</f>
        <v>312.35</v>
      </c>
      <c r="M2162" s="24" t="n">
        <f aca="false">DATE(YEAR(C2162),MONTH(C2162),1)</f>
        <v>46143</v>
      </c>
    </row>
    <row r="2163" customFormat="false" ht="15" hidden="false" customHeight="false" outlineLevel="0" collapsed="false">
      <c r="A2163" s="21" t="s">
        <v>3328</v>
      </c>
      <c r="B2163" s="21" t="s">
        <v>3329</v>
      </c>
      <c r="C2163" s="23" t="n">
        <v>46147</v>
      </c>
      <c r="D2163" s="21" t="s">
        <v>986</v>
      </c>
      <c r="E2163" s="21" t="s">
        <v>971</v>
      </c>
      <c r="F2163" s="12" t="n">
        <v>9</v>
      </c>
      <c r="G2163" s="19" t="n">
        <v>3.35</v>
      </c>
      <c r="H2163" s="19" t="n">
        <v>2.92</v>
      </c>
      <c r="I2163" s="19" t="n">
        <f aca="false">ROUND(F2163*G2163,2)</f>
        <v>30.15</v>
      </c>
      <c r="J2163" s="19" t="n">
        <f aca="false">ROUND(F2163*H2163,2)</f>
        <v>26.28</v>
      </c>
      <c r="K2163" s="19" t="n">
        <f aca="false">INDEX(Pricebook!$L$2:$L$1401,MATCH(D2163,Pricebook!$A$2:$A$1401,0))</f>
        <v>3.9</v>
      </c>
      <c r="L2163" s="19" t="n">
        <f aca="false">ROUND(F2163*K2163,2)</f>
        <v>35.1</v>
      </c>
      <c r="M2163" s="24" t="n">
        <f aca="false">DATE(YEAR(C2163),MONTH(C2163),1)</f>
        <v>46143</v>
      </c>
    </row>
    <row r="2164" customFormat="false" ht="15" hidden="false" customHeight="false" outlineLevel="0" collapsed="false">
      <c r="A2164" s="21" t="s">
        <v>3328</v>
      </c>
      <c r="B2164" s="21" t="s">
        <v>3329</v>
      </c>
      <c r="C2164" s="23" t="n">
        <v>46147</v>
      </c>
      <c r="D2164" s="21" t="s">
        <v>2410</v>
      </c>
      <c r="E2164" s="21" t="s">
        <v>2202</v>
      </c>
      <c r="F2164" s="12" t="n">
        <v>4</v>
      </c>
      <c r="G2164" s="19" t="n">
        <v>37.95</v>
      </c>
      <c r="H2164" s="19" t="n">
        <v>23.27</v>
      </c>
      <c r="I2164" s="19" t="n">
        <f aca="false">ROUND(F2164*G2164,2)</f>
        <v>151.8</v>
      </c>
      <c r="J2164" s="19" t="n">
        <f aca="false">ROUND(F2164*H2164,2)</f>
        <v>93.08</v>
      </c>
      <c r="K2164" s="19" t="n">
        <f aca="false">INDEX(Pricebook!$L$2:$L$1401,MATCH(D2164,Pricebook!$A$2:$A$1401,0))</f>
        <v>40.95</v>
      </c>
      <c r="L2164" s="19" t="n">
        <f aca="false">ROUND(F2164*K2164,2)</f>
        <v>163.8</v>
      </c>
      <c r="M2164" s="24" t="n">
        <f aca="false">DATE(YEAR(C2164),MONTH(C2164),1)</f>
        <v>46143</v>
      </c>
    </row>
    <row r="2165" customFormat="false" ht="15" hidden="false" customHeight="false" outlineLevel="0" collapsed="false">
      <c r="A2165" s="21" t="s">
        <v>3328</v>
      </c>
      <c r="B2165" s="21" t="s">
        <v>3329</v>
      </c>
      <c r="C2165" s="23" t="n">
        <v>46147</v>
      </c>
      <c r="D2165" s="21" t="s">
        <v>2378</v>
      </c>
      <c r="E2165" s="21" t="s">
        <v>2202</v>
      </c>
      <c r="F2165" s="12" t="n">
        <v>2</v>
      </c>
      <c r="G2165" s="19" t="n">
        <v>18.85</v>
      </c>
      <c r="H2165" s="19" t="n">
        <v>11.51</v>
      </c>
      <c r="I2165" s="19" t="n">
        <f aca="false">ROUND(F2165*G2165,2)</f>
        <v>37.7</v>
      </c>
      <c r="J2165" s="19" t="n">
        <f aca="false">ROUND(F2165*H2165,2)</f>
        <v>23.02</v>
      </c>
      <c r="K2165" s="19" t="n">
        <f aca="false">INDEX(Pricebook!$L$2:$L$1401,MATCH(D2165,Pricebook!$A$2:$A$1401,0))</f>
        <v>20.25</v>
      </c>
      <c r="L2165" s="19" t="n">
        <f aca="false">ROUND(F2165*K2165,2)</f>
        <v>40.5</v>
      </c>
      <c r="M2165" s="24" t="n">
        <f aca="false">DATE(YEAR(C2165),MONTH(C2165),1)</f>
        <v>46143</v>
      </c>
    </row>
    <row r="2166" customFormat="false" ht="15" hidden="false" customHeight="false" outlineLevel="0" collapsed="false">
      <c r="A2166" s="21" t="s">
        <v>3328</v>
      </c>
      <c r="B2166" s="21" t="s">
        <v>3329</v>
      </c>
      <c r="C2166" s="23" t="n">
        <v>46147</v>
      </c>
      <c r="D2166" s="21" t="s">
        <v>120</v>
      </c>
      <c r="E2166" s="21" t="s">
        <v>108</v>
      </c>
      <c r="F2166" s="12" t="n">
        <v>1</v>
      </c>
      <c r="G2166" s="19" t="n">
        <v>360.8</v>
      </c>
      <c r="H2166" s="19" t="n">
        <v>306.26</v>
      </c>
      <c r="I2166" s="19" t="n">
        <f aca="false">ROUND(F2166*G2166,2)</f>
        <v>360.8</v>
      </c>
      <c r="J2166" s="19" t="n">
        <f aca="false">ROUND(F2166*H2166,2)</f>
        <v>306.26</v>
      </c>
      <c r="K2166" s="19" t="n">
        <f aca="false">INDEX(Pricebook!$L$2:$L$1401,MATCH(D2166,Pricebook!$A$2:$A$1401,0))</f>
        <v>360.8</v>
      </c>
      <c r="L2166" s="19" t="n">
        <f aca="false">ROUND(F2166*K2166,2)</f>
        <v>360.8</v>
      </c>
      <c r="M2166" s="24" t="n">
        <f aca="false">DATE(YEAR(C2166),MONTH(C2166),1)</f>
        <v>46143</v>
      </c>
    </row>
    <row r="2167" customFormat="false" ht="15" hidden="false" customHeight="false" outlineLevel="0" collapsed="false">
      <c r="A2167" s="21" t="s">
        <v>3328</v>
      </c>
      <c r="B2167" s="21" t="s">
        <v>3329</v>
      </c>
      <c r="C2167" s="23" t="n">
        <v>46147</v>
      </c>
      <c r="D2167" s="21" t="s">
        <v>2355</v>
      </c>
      <c r="E2167" s="21" t="s">
        <v>2202</v>
      </c>
      <c r="F2167" s="12" t="n">
        <v>1</v>
      </c>
      <c r="G2167" s="19" t="n">
        <v>60.55</v>
      </c>
      <c r="H2167" s="19" t="n">
        <v>37.09</v>
      </c>
      <c r="I2167" s="19" t="n">
        <f aca="false">ROUND(F2167*G2167,2)</f>
        <v>60.55</v>
      </c>
      <c r="J2167" s="19" t="n">
        <f aca="false">ROUND(F2167*H2167,2)</f>
        <v>37.09</v>
      </c>
      <c r="K2167" s="19" t="n">
        <f aca="false">INDEX(Pricebook!$L$2:$L$1401,MATCH(D2167,Pricebook!$A$2:$A$1401,0))</f>
        <v>65.25</v>
      </c>
      <c r="L2167" s="19" t="n">
        <f aca="false">ROUND(F2167*K2167,2)</f>
        <v>65.25</v>
      </c>
      <c r="M2167" s="24" t="n">
        <f aca="false">DATE(YEAR(C2167),MONTH(C2167),1)</f>
        <v>46143</v>
      </c>
    </row>
    <row r="2168" customFormat="false" ht="15" hidden="false" customHeight="false" outlineLevel="0" collapsed="false">
      <c r="A2168" s="21" t="s">
        <v>3328</v>
      </c>
      <c r="B2168" s="21" t="s">
        <v>3329</v>
      </c>
      <c r="C2168" s="23" t="n">
        <v>46147</v>
      </c>
      <c r="D2168" s="21" t="s">
        <v>1188</v>
      </c>
      <c r="E2168" s="21" t="s">
        <v>971</v>
      </c>
      <c r="F2168" s="12" t="n">
        <v>50</v>
      </c>
      <c r="G2168" s="19" t="n">
        <v>0.9</v>
      </c>
      <c r="H2168" s="19" t="n">
        <v>0.66</v>
      </c>
      <c r="I2168" s="19" t="n">
        <f aca="false">ROUND(F2168*G2168,2)</f>
        <v>45</v>
      </c>
      <c r="J2168" s="19" t="n">
        <f aca="false">ROUND(F2168*H2168,2)</f>
        <v>33</v>
      </c>
      <c r="K2168" s="19" t="n">
        <f aca="false">INDEX(Pricebook!$L$2:$L$1401,MATCH(D2168,Pricebook!$A$2:$A$1401,0))</f>
        <v>1</v>
      </c>
      <c r="L2168" s="19" t="n">
        <f aca="false">ROUND(F2168*K2168,2)</f>
        <v>50</v>
      </c>
      <c r="M2168" s="24" t="n">
        <f aca="false">DATE(YEAR(C2168),MONTH(C2168),1)</f>
        <v>46143</v>
      </c>
    </row>
    <row r="2169" customFormat="false" ht="15" hidden="false" customHeight="false" outlineLevel="0" collapsed="false">
      <c r="A2169" s="21" t="s">
        <v>3330</v>
      </c>
      <c r="B2169" s="21" t="s">
        <v>3197</v>
      </c>
      <c r="C2169" s="23" t="n">
        <v>46147</v>
      </c>
      <c r="D2169" s="21" t="s">
        <v>829</v>
      </c>
      <c r="E2169" s="21" t="s">
        <v>366</v>
      </c>
      <c r="F2169" s="12" t="n">
        <v>4</v>
      </c>
      <c r="G2169" s="19" t="n">
        <v>18.55</v>
      </c>
      <c r="H2169" s="19" t="n">
        <v>13.12</v>
      </c>
      <c r="I2169" s="19" t="n">
        <f aca="false">ROUND(F2169*G2169,2)</f>
        <v>74.2</v>
      </c>
      <c r="J2169" s="19" t="n">
        <f aca="false">ROUND(F2169*H2169,2)</f>
        <v>52.48</v>
      </c>
      <c r="K2169" s="19" t="n">
        <f aca="false">INDEX(Pricebook!$L$2:$L$1401,MATCH(D2169,Pricebook!$A$2:$A$1401,0))</f>
        <v>20</v>
      </c>
      <c r="L2169" s="19" t="n">
        <f aca="false">ROUND(F2169*K2169,2)</f>
        <v>80</v>
      </c>
      <c r="M2169" s="24" t="n">
        <f aca="false">DATE(YEAR(C2169),MONTH(C2169),1)</f>
        <v>46143</v>
      </c>
    </row>
    <row r="2170" customFormat="false" ht="15" hidden="false" customHeight="false" outlineLevel="0" collapsed="false">
      <c r="A2170" s="21" t="s">
        <v>3330</v>
      </c>
      <c r="B2170" s="21" t="s">
        <v>3197</v>
      </c>
      <c r="C2170" s="23" t="n">
        <v>46147</v>
      </c>
      <c r="D2170" s="21" t="s">
        <v>1204</v>
      </c>
      <c r="E2170" s="21" t="s">
        <v>971</v>
      </c>
      <c r="F2170" s="12" t="n">
        <v>9</v>
      </c>
      <c r="G2170" s="19" t="n">
        <v>16.6</v>
      </c>
      <c r="H2170" s="19" t="n">
        <v>12.7</v>
      </c>
      <c r="I2170" s="19" t="n">
        <f aca="false">ROUND(F2170*G2170,2)</f>
        <v>149.4</v>
      </c>
      <c r="J2170" s="19" t="n">
        <f aca="false">ROUND(F2170*H2170,2)</f>
        <v>114.3</v>
      </c>
      <c r="K2170" s="19" t="n">
        <f aca="false">INDEX(Pricebook!$L$2:$L$1401,MATCH(D2170,Pricebook!$A$2:$A$1401,0))</f>
        <v>19.25</v>
      </c>
      <c r="L2170" s="19" t="n">
        <f aca="false">ROUND(F2170*K2170,2)</f>
        <v>173.25</v>
      </c>
      <c r="M2170" s="24" t="n">
        <f aca="false">DATE(YEAR(C2170),MONTH(C2170),1)</f>
        <v>46143</v>
      </c>
    </row>
    <row r="2171" customFormat="false" ht="15" hidden="false" customHeight="false" outlineLevel="0" collapsed="false">
      <c r="A2171" s="21" t="s">
        <v>3330</v>
      </c>
      <c r="B2171" s="21" t="s">
        <v>3197</v>
      </c>
      <c r="C2171" s="23" t="n">
        <v>46147</v>
      </c>
      <c r="D2171" s="21" t="s">
        <v>959</v>
      </c>
      <c r="E2171" s="21" t="s">
        <v>366</v>
      </c>
      <c r="F2171" s="12" t="n">
        <v>4</v>
      </c>
      <c r="G2171" s="19" t="n">
        <v>12.15</v>
      </c>
      <c r="H2171" s="19" t="n">
        <v>9.73</v>
      </c>
      <c r="I2171" s="19" t="n">
        <f aca="false">ROUND(F2171*G2171,2)</f>
        <v>48.6</v>
      </c>
      <c r="J2171" s="19" t="n">
        <f aca="false">ROUND(F2171*H2171,2)</f>
        <v>38.92</v>
      </c>
      <c r="K2171" s="19" t="n">
        <f aca="false">INDEX(Pricebook!$L$2:$L$1401,MATCH(D2171,Pricebook!$A$2:$A$1401,0))</f>
        <v>13.1</v>
      </c>
      <c r="L2171" s="19" t="n">
        <f aca="false">ROUND(F2171*K2171,2)</f>
        <v>52.4</v>
      </c>
      <c r="M2171" s="24" t="n">
        <f aca="false">DATE(YEAR(C2171),MONTH(C2171),1)</f>
        <v>46143</v>
      </c>
    </row>
    <row r="2172" customFormat="false" ht="15" hidden="false" customHeight="false" outlineLevel="0" collapsed="false">
      <c r="A2172" s="21" t="s">
        <v>3330</v>
      </c>
      <c r="B2172" s="21" t="s">
        <v>3197</v>
      </c>
      <c r="C2172" s="23" t="n">
        <v>46147</v>
      </c>
      <c r="D2172" s="21" t="s">
        <v>1424</v>
      </c>
      <c r="E2172" s="21" t="s">
        <v>971</v>
      </c>
      <c r="F2172" s="12" t="n">
        <v>14</v>
      </c>
      <c r="G2172" s="19" t="n">
        <v>12.3</v>
      </c>
      <c r="H2172" s="19" t="n">
        <v>9.33</v>
      </c>
      <c r="I2172" s="19" t="n">
        <f aca="false">ROUND(F2172*G2172,2)</f>
        <v>172.2</v>
      </c>
      <c r="J2172" s="19" t="n">
        <f aca="false">ROUND(F2172*H2172,2)</f>
        <v>130.62</v>
      </c>
      <c r="K2172" s="19" t="n">
        <f aca="false">INDEX(Pricebook!$L$2:$L$1401,MATCH(D2172,Pricebook!$A$2:$A$1401,0))</f>
        <v>14.15</v>
      </c>
      <c r="L2172" s="19" t="n">
        <f aca="false">ROUND(F2172*K2172,2)</f>
        <v>198.1</v>
      </c>
      <c r="M2172" s="24" t="n">
        <f aca="false">DATE(YEAR(C2172),MONTH(C2172),1)</f>
        <v>46143</v>
      </c>
    </row>
    <row r="2173" customFormat="false" ht="15" hidden="false" customHeight="false" outlineLevel="0" collapsed="false">
      <c r="A2173" s="21" t="s">
        <v>3330</v>
      </c>
      <c r="B2173" s="21" t="s">
        <v>3197</v>
      </c>
      <c r="C2173" s="23" t="n">
        <v>46147</v>
      </c>
      <c r="D2173" s="21" t="s">
        <v>1974</v>
      </c>
      <c r="E2173" s="21" t="s">
        <v>1941</v>
      </c>
      <c r="F2173" s="12" t="n">
        <v>3</v>
      </c>
      <c r="G2173" s="19" t="n">
        <v>213.35</v>
      </c>
      <c r="H2173" s="19" t="n">
        <v>137.29</v>
      </c>
      <c r="I2173" s="19" t="n">
        <f aca="false">ROUND(F2173*G2173,2)</f>
        <v>640.05</v>
      </c>
      <c r="J2173" s="19" t="n">
        <f aca="false">ROUND(F2173*H2173,2)</f>
        <v>411.87</v>
      </c>
      <c r="K2173" s="19" t="n">
        <f aca="false">INDEX(Pricebook!$L$2:$L$1401,MATCH(D2173,Pricebook!$A$2:$A$1401,0))</f>
        <v>223.7</v>
      </c>
      <c r="L2173" s="19" t="n">
        <f aca="false">ROUND(F2173*K2173,2)</f>
        <v>671.1</v>
      </c>
      <c r="M2173" s="24" t="n">
        <f aca="false">DATE(YEAR(C2173),MONTH(C2173),1)</f>
        <v>46143</v>
      </c>
    </row>
    <row r="2174" customFormat="false" ht="15" hidden="false" customHeight="false" outlineLevel="0" collapsed="false">
      <c r="A2174" s="21" t="s">
        <v>3330</v>
      </c>
      <c r="B2174" s="21" t="s">
        <v>3197</v>
      </c>
      <c r="C2174" s="23" t="n">
        <v>46147</v>
      </c>
      <c r="D2174" s="21" t="s">
        <v>1064</v>
      </c>
      <c r="E2174" s="21" t="s">
        <v>971</v>
      </c>
      <c r="F2174" s="12" t="n">
        <v>5</v>
      </c>
      <c r="G2174" s="19" t="n">
        <v>5.7</v>
      </c>
      <c r="H2174" s="19" t="n">
        <v>4.35</v>
      </c>
      <c r="I2174" s="19" t="n">
        <f aca="false">ROUND(F2174*G2174,2)</f>
        <v>28.5</v>
      </c>
      <c r="J2174" s="19" t="n">
        <f aca="false">ROUND(F2174*H2174,2)</f>
        <v>21.75</v>
      </c>
      <c r="K2174" s="19" t="n">
        <f aca="false">INDEX(Pricebook!$L$2:$L$1401,MATCH(D2174,Pricebook!$A$2:$A$1401,0))</f>
        <v>6.3</v>
      </c>
      <c r="L2174" s="19" t="n">
        <f aca="false">ROUND(F2174*K2174,2)</f>
        <v>31.5</v>
      </c>
      <c r="M2174" s="24" t="n">
        <f aca="false">DATE(YEAR(C2174),MONTH(C2174),1)</f>
        <v>46143</v>
      </c>
    </row>
    <row r="2175" customFormat="false" ht="15" hidden="false" customHeight="false" outlineLevel="0" collapsed="false">
      <c r="A2175" s="21" t="s">
        <v>3330</v>
      </c>
      <c r="B2175" s="21" t="s">
        <v>3197</v>
      </c>
      <c r="C2175" s="23" t="n">
        <v>46147</v>
      </c>
      <c r="D2175" s="21" t="s">
        <v>2746</v>
      </c>
      <c r="E2175" s="21" t="s">
        <v>2748</v>
      </c>
      <c r="F2175" s="12" t="n">
        <v>2</v>
      </c>
      <c r="G2175" s="19" t="n">
        <v>29.5</v>
      </c>
      <c r="H2175" s="19" t="n">
        <v>17.29</v>
      </c>
      <c r="I2175" s="19" t="n">
        <f aca="false">ROUND(F2175*G2175,2)</f>
        <v>59</v>
      </c>
      <c r="J2175" s="19" t="n">
        <f aca="false">ROUND(F2175*H2175,2)</f>
        <v>34.58</v>
      </c>
      <c r="K2175" s="19" t="n">
        <f aca="false">INDEX(Pricebook!$L$2:$L$1401,MATCH(D2175,Pricebook!$A$2:$A$1401,0))</f>
        <v>32.4</v>
      </c>
      <c r="L2175" s="19" t="n">
        <f aca="false">ROUND(F2175*K2175,2)</f>
        <v>64.8</v>
      </c>
      <c r="M2175" s="24" t="n">
        <f aca="false">DATE(YEAR(C2175),MONTH(C2175),1)</f>
        <v>46143</v>
      </c>
    </row>
    <row r="2176" customFormat="false" ht="15" hidden="false" customHeight="false" outlineLevel="0" collapsed="false">
      <c r="A2176" s="21" t="s">
        <v>3330</v>
      </c>
      <c r="B2176" s="21" t="s">
        <v>3197</v>
      </c>
      <c r="C2176" s="23" t="n">
        <v>46147</v>
      </c>
      <c r="D2176" s="21" t="s">
        <v>2924</v>
      </c>
      <c r="E2176" s="21" t="s">
        <v>2748</v>
      </c>
      <c r="F2176" s="12" t="n">
        <v>8</v>
      </c>
      <c r="G2176" s="19" t="n">
        <v>7.15</v>
      </c>
      <c r="H2176" s="19" t="n">
        <v>4.15</v>
      </c>
      <c r="I2176" s="19" t="n">
        <f aca="false">ROUND(F2176*G2176,2)</f>
        <v>57.2</v>
      </c>
      <c r="J2176" s="19" t="n">
        <f aca="false">ROUND(F2176*H2176,2)</f>
        <v>33.2</v>
      </c>
      <c r="K2176" s="19" t="n">
        <f aca="false">INDEX(Pricebook!$L$2:$L$1401,MATCH(D2176,Pricebook!$A$2:$A$1401,0))</f>
        <v>7.8</v>
      </c>
      <c r="L2176" s="19" t="n">
        <f aca="false">ROUND(F2176*K2176,2)</f>
        <v>62.4</v>
      </c>
      <c r="M2176" s="24" t="n">
        <f aca="false">DATE(YEAR(C2176),MONTH(C2176),1)</f>
        <v>46143</v>
      </c>
    </row>
    <row r="2177" customFormat="false" ht="15" hidden="false" customHeight="false" outlineLevel="0" collapsed="false">
      <c r="A2177" s="21" t="s">
        <v>3330</v>
      </c>
      <c r="B2177" s="21" t="s">
        <v>3197</v>
      </c>
      <c r="C2177" s="23" t="n">
        <v>46147</v>
      </c>
      <c r="D2177" s="21" t="s">
        <v>2064</v>
      </c>
      <c r="E2177" s="21" t="s">
        <v>1941</v>
      </c>
      <c r="F2177" s="12" t="n">
        <v>1</v>
      </c>
      <c r="G2177" s="19" t="n">
        <v>79.55</v>
      </c>
      <c r="H2177" s="19" t="n">
        <v>51.15</v>
      </c>
      <c r="I2177" s="19" t="n">
        <f aca="false">ROUND(F2177*G2177,2)</f>
        <v>79.55</v>
      </c>
      <c r="J2177" s="19" t="n">
        <f aca="false">ROUND(F2177*H2177,2)</f>
        <v>51.15</v>
      </c>
      <c r="K2177" s="19" t="n">
        <f aca="false">INDEX(Pricebook!$L$2:$L$1401,MATCH(D2177,Pricebook!$A$2:$A$1401,0))</f>
        <v>83.35</v>
      </c>
      <c r="L2177" s="19" t="n">
        <f aca="false">ROUND(F2177*K2177,2)</f>
        <v>83.35</v>
      </c>
      <c r="M2177" s="24" t="n">
        <f aca="false">DATE(YEAR(C2177),MONTH(C2177),1)</f>
        <v>46143</v>
      </c>
    </row>
    <row r="2178" customFormat="false" ht="15" hidden="false" customHeight="false" outlineLevel="0" collapsed="false">
      <c r="A2178" s="21" t="s">
        <v>3331</v>
      </c>
      <c r="B2178" s="21" t="s">
        <v>3245</v>
      </c>
      <c r="C2178" s="23" t="n">
        <v>46147</v>
      </c>
      <c r="D2178" s="21" t="s">
        <v>318</v>
      </c>
      <c r="E2178" s="21" t="s">
        <v>108</v>
      </c>
      <c r="F2178" s="12" t="n">
        <v>2</v>
      </c>
      <c r="G2178" s="19" t="n">
        <v>10.95</v>
      </c>
      <c r="H2178" s="19" t="n">
        <v>8.07</v>
      </c>
      <c r="I2178" s="19" t="n">
        <f aca="false">ROUND(F2178*G2178,2)</f>
        <v>21.9</v>
      </c>
      <c r="J2178" s="19" t="n">
        <f aca="false">ROUND(F2178*H2178,2)</f>
        <v>16.14</v>
      </c>
      <c r="K2178" s="19" t="n">
        <f aca="false">INDEX(Pricebook!$L$2:$L$1401,MATCH(D2178,Pricebook!$A$2:$A$1401,0))</f>
        <v>11.85</v>
      </c>
      <c r="L2178" s="19" t="n">
        <f aca="false">ROUND(F2178*K2178,2)</f>
        <v>23.7</v>
      </c>
      <c r="M2178" s="24" t="n">
        <f aca="false">DATE(YEAR(C2178),MONTH(C2178),1)</f>
        <v>46143</v>
      </c>
    </row>
    <row r="2179" customFormat="false" ht="15" hidden="false" customHeight="false" outlineLevel="0" collapsed="false">
      <c r="A2179" s="21" t="s">
        <v>3331</v>
      </c>
      <c r="B2179" s="21" t="s">
        <v>3245</v>
      </c>
      <c r="C2179" s="23" t="n">
        <v>46147</v>
      </c>
      <c r="D2179" s="21" t="s">
        <v>233</v>
      </c>
      <c r="E2179" s="21" t="s">
        <v>108</v>
      </c>
      <c r="F2179" s="12" t="n">
        <v>1</v>
      </c>
      <c r="G2179" s="19" t="n">
        <v>59.15</v>
      </c>
      <c r="H2179" s="19" t="n">
        <v>44.44</v>
      </c>
      <c r="I2179" s="19" t="n">
        <f aca="false">ROUND(F2179*G2179,2)</f>
        <v>59.15</v>
      </c>
      <c r="J2179" s="19" t="n">
        <f aca="false">ROUND(F2179*H2179,2)</f>
        <v>44.44</v>
      </c>
      <c r="K2179" s="19" t="n">
        <f aca="false">INDEX(Pricebook!$L$2:$L$1401,MATCH(D2179,Pricebook!$A$2:$A$1401,0))</f>
        <v>65.1</v>
      </c>
      <c r="L2179" s="19" t="n">
        <f aca="false">ROUND(F2179*K2179,2)</f>
        <v>65.1</v>
      </c>
      <c r="M2179" s="24" t="n">
        <f aca="false">DATE(YEAR(C2179),MONTH(C2179),1)</f>
        <v>46143</v>
      </c>
    </row>
    <row r="2180" customFormat="false" ht="15" hidden="false" customHeight="false" outlineLevel="0" collapsed="false">
      <c r="A2180" s="21" t="s">
        <v>3331</v>
      </c>
      <c r="B2180" s="21" t="s">
        <v>3245</v>
      </c>
      <c r="C2180" s="23" t="n">
        <v>46147</v>
      </c>
      <c r="D2180" s="21" t="s">
        <v>210</v>
      </c>
      <c r="E2180" s="21" t="s">
        <v>108</v>
      </c>
      <c r="F2180" s="12" t="n">
        <v>1</v>
      </c>
      <c r="G2180" s="19" t="n">
        <v>197.15</v>
      </c>
      <c r="H2180" s="19" t="n">
        <v>147.31</v>
      </c>
      <c r="I2180" s="19" t="n">
        <f aca="false">ROUND(F2180*G2180,2)</f>
        <v>197.15</v>
      </c>
      <c r="J2180" s="19" t="n">
        <f aca="false">ROUND(F2180*H2180,2)</f>
        <v>147.31</v>
      </c>
      <c r="K2180" s="19" t="n">
        <f aca="false">INDEX(Pricebook!$L$2:$L$1401,MATCH(D2180,Pricebook!$A$2:$A$1401,0))</f>
        <v>215.75</v>
      </c>
      <c r="L2180" s="19" t="n">
        <f aca="false">ROUND(F2180*K2180,2)</f>
        <v>215.75</v>
      </c>
      <c r="M2180" s="24" t="n">
        <f aca="false">DATE(YEAR(C2180),MONTH(C2180),1)</f>
        <v>46143</v>
      </c>
    </row>
    <row r="2181" customFormat="false" ht="15" hidden="false" customHeight="false" outlineLevel="0" collapsed="false">
      <c r="A2181" s="21" t="s">
        <v>3331</v>
      </c>
      <c r="B2181" s="21" t="s">
        <v>3245</v>
      </c>
      <c r="C2181" s="23" t="n">
        <v>46147</v>
      </c>
      <c r="D2181" s="21" t="s">
        <v>2886</v>
      </c>
      <c r="E2181" s="21" t="s">
        <v>2748</v>
      </c>
      <c r="F2181" s="12" t="n">
        <v>3</v>
      </c>
      <c r="G2181" s="19" t="n">
        <v>12.3</v>
      </c>
      <c r="H2181" s="19" t="n">
        <v>7.12</v>
      </c>
      <c r="I2181" s="19" t="n">
        <f aca="false">ROUND(F2181*G2181,2)</f>
        <v>36.9</v>
      </c>
      <c r="J2181" s="19" t="n">
        <f aca="false">ROUND(F2181*H2181,2)</f>
        <v>21.36</v>
      </c>
      <c r="K2181" s="19" t="n">
        <f aca="false">INDEX(Pricebook!$L$2:$L$1401,MATCH(D2181,Pricebook!$A$2:$A$1401,0))</f>
        <v>13.35</v>
      </c>
      <c r="L2181" s="19" t="n">
        <f aca="false">ROUND(F2181*K2181,2)</f>
        <v>40.05</v>
      </c>
      <c r="M2181" s="24" t="n">
        <f aca="false">DATE(YEAR(C2181),MONTH(C2181),1)</f>
        <v>46143</v>
      </c>
    </row>
    <row r="2182" customFormat="false" ht="15" hidden="false" customHeight="false" outlineLevel="0" collapsed="false">
      <c r="A2182" s="21" t="s">
        <v>3331</v>
      </c>
      <c r="B2182" s="21" t="s">
        <v>3245</v>
      </c>
      <c r="C2182" s="23" t="n">
        <v>46147</v>
      </c>
      <c r="D2182" s="21" t="s">
        <v>239</v>
      </c>
      <c r="E2182" s="21" t="s">
        <v>108</v>
      </c>
      <c r="F2182" s="12" t="n">
        <v>1</v>
      </c>
      <c r="G2182" s="19" t="n">
        <v>204.8</v>
      </c>
      <c r="H2182" s="19" t="n">
        <v>151.64</v>
      </c>
      <c r="I2182" s="19" t="n">
        <f aca="false">ROUND(F2182*G2182,2)</f>
        <v>204.8</v>
      </c>
      <c r="J2182" s="19" t="n">
        <f aca="false">ROUND(F2182*H2182,2)</f>
        <v>151.64</v>
      </c>
      <c r="K2182" s="19" t="n">
        <f aca="false">INDEX(Pricebook!$L$2:$L$1401,MATCH(D2182,Pricebook!$A$2:$A$1401,0))</f>
        <v>222.05</v>
      </c>
      <c r="L2182" s="19" t="n">
        <f aca="false">ROUND(F2182*K2182,2)</f>
        <v>222.05</v>
      </c>
      <c r="M2182" s="24" t="n">
        <f aca="false">DATE(YEAR(C2182),MONTH(C2182),1)</f>
        <v>46143</v>
      </c>
    </row>
    <row r="2183" customFormat="false" ht="15" hidden="false" customHeight="false" outlineLevel="0" collapsed="false">
      <c r="A2183" s="21" t="s">
        <v>3331</v>
      </c>
      <c r="B2183" s="21" t="s">
        <v>3245</v>
      </c>
      <c r="C2183" s="23" t="n">
        <v>46147</v>
      </c>
      <c r="D2183" s="21" t="s">
        <v>2838</v>
      </c>
      <c r="E2183" s="21" t="s">
        <v>2748</v>
      </c>
      <c r="F2183" s="12" t="n">
        <v>3</v>
      </c>
      <c r="G2183" s="19" t="n">
        <v>11.1</v>
      </c>
      <c r="H2183" s="19" t="n">
        <v>6.43</v>
      </c>
      <c r="I2183" s="19" t="n">
        <f aca="false">ROUND(F2183*G2183,2)</f>
        <v>33.3</v>
      </c>
      <c r="J2183" s="19" t="n">
        <f aca="false">ROUND(F2183*H2183,2)</f>
        <v>19.29</v>
      </c>
      <c r="K2183" s="19" t="n">
        <f aca="false">INDEX(Pricebook!$L$2:$L$1401,MATCH(D2183,Pricebook!$A$2:$A$1401,0))</f>
        <v>12.05</v>
      </c>
      <c r="L2183" s="19" t="n">
        <f aca="false">ROUND(F2183*K2183,2)</f>
        <v>36.15</v>
      </c>
      <c r="M2183" s="24" t="n">
        <f aca="false">DATE(YEAR(C2183),MONTH(C2183),1)</f>
        <v>46143</v>
      </c>
    </row>
    <row r="2184" customFormat="false" ht="15" hidden="false" customHeight="false" outlineLevel="0" collapsed="false">
      <c r="A2184" s="21" t="s">
        <v>3331</v>
      </c>
      <c r="B2184" s="21" t="s">
        <v>3245</v>
      </c>
      <c r="C2184" s="23" t="n">
        <v>46147</v>
      </c>
      <c r="D2184" s="21" t="s">
        <v>2932</v>
      </c>
      <c r="E2184" s="21" t="s">
        <v>2748</v>
      </c>
      <c r="F2184" s="12" t="n">
        <v>3</v>
      </c>
      <c r="G2184" s="19" t="n">
        <v>101.4</v>
      </c>
      <c r="H2184" s="19" t="n">
        <v>62.96</v>
      </c>
      <c r="I2184" s="19" t="n">
        <f aca="false">ROUND(F2184*G2184,2)</f>
        <v>304.2</v>
      </c>
      <c r="J2184" s="19" t="n">
        <f aca="false">ROUND(F2184*H2184,2)</f>
        <v>188.88</v>
      </c>
      <c r="K2184" s="19" t="n">
        <f aca="false">INDEX(Pricebook!$L$2:$L$1401,MATCH(D2184,Pricebook!$A$2:$A$1401,0))</f>
        <v>109.95</v>
      </c>
      <c r="L2184" s="19" t="n">
        <f aca="false">ROUND(F2184*K2184,2)</f>
        <v>329.85</v>
      </c>
      <c r="M2184" s="24" t="n">
        <f aca="false">DATE(YEAR(C2184),MONTH(C2184),1)</f>
        <v>46143</v>
      </c>
    </row>
    <row r="2185" customFormat="false" ht="15" hidden="false" customHeight="false" outlineLevel="0" collapsed="false">
      <c r="A2185" s="21" t="s">
        <v>3331</v>
      </c>
      <c r="B2185" s="21" t="s">
        <v>3245</v>
      </c>
      <c r="C2185" s="23" t="n">
        <v>46147</v>
      </c>
      <c r="D2185" s="21" t="s">
        <v>503</v>
      </c>
      <c r="E2185" s="21" t="s">
        <v>366</v>
      </c>
      <c r="F2185" s="12" t="n">
        <v>2</v>
      </c>
      <c r="G2185" s="19" t="n">
        <v>11.2</v>
      </c>
      <c r="H2185" s="19" t="n">
        <v>7.91</v>
      </c>
      <c r="I2185" s="19" t="n">
        <f aca="false">ROUND(F2185*G2185,2)</f>
        <v>22.4</v>
      </c>
      <c r="J2185" s="19" t="n">
        <f aca="false">ROUND(F2185*H2185,2)</f>
        <v>15.82</v>
      </c>
      <c r="K2185" s="19" t="n">
        <f aca="false">INDEX(Pricebook!$L$2:$L$1401,MATCH(D2185,Pricebook!$A$2:$A$1401,0))</f>
        <v>12.05</v>
      </c>
      <c r="L2185" s="19" t="n">
        <f aca="false">ROUND(F2185*K2185,2)</f>
        <v>24.1</v>
      </c>
      <c r="M2185" s="24" t="n">
        <f aca="false">DATE(YEAR(C2185),MONTH(C2185),1)</f>
        <v>46143</v>
      </c>
    </row>
    <row r="2186" customFormat="false" ht="15" hidden="false" customHeight="false" outlineLevel="0" collapsed="false">
      <c r="A2186" s="21" t="s">
        <v>3331</v>
      </c>
      <c r="B2186" s="21" t="s">
        <v>3245</v>
      </c>
      <c r="C2186" s="23" t="n">
        <v>46147</v>
      </c>
      <c r="D2186" s="21" t="s">
        <v>2914</v>
      </c>
      <c r="E2186" s="21" t="s">
        <v>2748</v>
      </c>
      <c r="F2186" s="12" t="n">
        <v>4</v>
      </c>
      <c r="G2186" s="19" t="n">
        <v>21.85</v>
      </c>
      <c r="H2186" s="19" t="n">
        <v>12.69</v>
      </c>
      <c r="I2186" s="19" t="n">
        <f aca="false">ROUND(F2186*G2186,2)</f>
        <v>87.4</v>
      </c>
      <c r="J2186" s="19" t="n">
        <f aca="false">ROUND(F2186*H2186,2)</f>
        <v>50.76</v>
      </c>
      <c r="K2186" s="19" t="n">
        <f aca="false">INDEX(Pricebook!$L$2:$L$1401,MATCH(D2186,Pricebook!$A$2:$A$1401,0))</f>
        <v>23.8</v>
      </c>
      <c r="L2186" s="19" t="n">
        <f aca="false">ROUND(F2186*K2186,2)</f>
        <v>95.2</v>
      </c>
      <c r="M2186" s="24" t="n">
        <f aca="false">DATE(YEAR(C2186),MONTH(C2186),1)</f>
        <v>46143</v>
      </c>
    </row>
    <row r="2187" customFormat="false" ht="15" hidden="false" customHeight="false" outlineLevel="0" collapsed="false">
      <c r="A2187" s="21" t="s">
        <v>3332</v>
      </c>
      <c r="B2187" s="21" t="s">
        <v>3333</v>
      </c>
      <c r="C2187" s="23" t="n">
        <v>46148</v>
      </c>
      <c r="D2187" s="21" t="s">
        <v>386</v>
      </c>
      <c r="E2187" s="21" t="s">
        <v>366</v>
      </c>
      <c r="F2187" s="12" t="n">
        <v>3</v>
      </c>
      <c r="G2187" s="19" t="n">
        <v>6.6</v>
      </c>
      <c r="H2187" s="19" t="n">
        <v>4.72</v>
      </c>
      <c r="I2187" s="19" t="n">
        <f aca="false">ROUND(F2187*G2187,2)</f>
        <v>19.8</v>
      </c>
      <c r="J2187" s="19" t="n">
        <f aca="false">ROUND(F2187*H2187,2)</f>
        <v>14.16</v>
      </c>
      <c r="K2187" s="19" t="n">
        <f aca="false">INDEX(Pricebook!$L$2:$L$1401,MATCH(D2187,Pricebook!$A$2:$A$1401,0))</f>
        <v>7.2</v>
      </c>
      <c r="L2187" s="19" t="n">
        <f aca="false">ROUND(F2187*K2187,2)</f>
        <v>21.6</v>
      </c>
      <c r="M2187" s="24" t="n">
        <f aca="false">DATE(YEAR(C2187),MONTH(C2187),1)</f>
        <v>46143</v>
      </c>
    </row>
    <row r="2188" customFormat="false" ht="15" hidden="false" customHeight="false" outlineLevel="0" collapsed="false">
      <c r="A2188" s="21" t="s">
        <v>3332</v>
      </c>
      <c r="B2188" s="21" t="s">
        <v>3333</v>
      </c>
      <c r="C2188" s="23" t="n">
        <v>46148</v>
      </c>
      <c r="D2188" s="21" t="s">
        <v>2390</v>
      </c>
      <c r="E2188" s="21" t="s">
        <v>2202</v>
      </c>
      <c r="F2188" s="12" t="n">
        <v>6</v>
      </c>
      <c r="G2188" s="19" t="n">
        <v>62.1</v>
      </c>
      <c r="H2188" s="19" t="n">
        <v>37.53</v>
      </c>
      <c r="I2188" s="19" t="n">
        <f aca="false">ROUND(F2188*G2188,2)</f>
        <v>372.6</v>
      </c>
      <c r="J2188" s="19" t="n">
        <f aca="false">ROUND(F2188*H2188,2)</f>
        <v>225.18</v>
      </c>
      <c r="K2188" s="19" t="n">
        <f aca="false">INDEX(Pricebook!$L$2:$L$1401,MATCH(D2188,Pricebook!$A$2:$A$1401,0))</f>
        <v>66</v>
      </c>
      <c r="L2188" s="19" t="n">
        <f aca="false">ROUND(F2188*K2188,2)</f>
        <v>396</v>
      </c>
      <c r="M2188" s="24" t="n">
        <f aca="false">DATE(YEAR(C2188),MONTH(C2188),1)</f>
        <v>46143</v>
      </c>
    </row>
    <row r="2189" customFormat="false" ht="15" hidden="false" customHeight="false" outlineLevel="0" collapsed="false">
      <c r="A2189" s="21" t="s">
        <v>3332</v>
      </c>
      <c r="B2189" s="21" t="s">
        <v>3333</v>
      </c>
      <c r="C2189" s="23" t="n">
        <v>46148</v>
      </c>
      <c r="D2189" s="21" t="s">
        <v>1857</v>
      </c>
      <c r="E2189" s="21" t="s">
        <v>1452</v>
      </c>
      <c r="F2189" s="12" t="n">
        <v>11</v>
      </c>
      <c r="G2189" s="19" t="n">
        <v>23</v>
      </c>
      <c r="H2189" s="19" t="n">
        <v>14.18</v>
      </c>
      <c r="I2189" s="19" t="n">
        <f aca="false">ROUND(F2189*G2189,2)</f>
        <v>253</v>
      </c>
      <c r="J2189" s="19" t="n">
        <f aca="false">ROUND(F2189*H2189,2)</f>
        <v>155.98</v>
      </c>
      <c r="K2189" s="19" t="n">
        <f aca="false">INDEX(Pricebook!$L$2:$L$1401,MATCH(D2189,Pricebook!$A$2:$A$1401,0))</f>
        <v>23.75</v>
      </c>
      <c r="L2189" s="19" t="n">
        <f aca="false">ROUND(F2189*K2189,2)</f>
        <v>261.25</v>
      </c>
      <c r="M2189" s="24" t="n">
        <f aca="false">DATE(YEAR(C2189),MONTH(C2189),1)</f>
        <v>46143</v>
      </c>
    </row>
    <row r="2190" customFormat="false" ht="15" hidden="false" customHeight="false" outlineLevel="0" collapsed="false">
      <c r="A2190" s="21" t="s">
        <v>3332</v>
      </c>
      <c r="B2190" s="21" t="s">
        <v>3333</v>
      </c>
      <c r="C2190" s="23" t="n">
        <v>46148</v>
      </c>
      <c r="D2190" s="21" t="s">
        <v>2299</v>
      </c>
      <c r="E2190" s="21" t="s">
        <v>2202</v>
      </c>
      <c r="F2190" s="12" t="n">
        <v>17</v>
      </c>
      <c r="G2190" s="19" t="n">
        <v>7.65</v>
      </c>
      <c r="H2190" s="19" t="n">
        <v>4.58</v>
      </c>
      <c r="I2190" s="19" t="n">
        <f aca="false">ROUND(F2190*G2190,2)</f>
        <v>130.05</v>
      </c>
      <c r="J2190" s="19" t="n">
        <f aca="false">ROUND(F2190*H2190,2)</f>
        <v>77.86</v>
      </c>
      <c r="K2190" s="19" t="n">
        <f aca="false">INDEX(Pricebook!$L$2:$L$1401,MATCH(D2190,Pricebook!$A$2:$A$1401,0))</f>
        <v>8.1</v>
      </c>
      <c r="L2190" s="19" t="n">
        <f aca="false">ROUND(F2190*K2190,2)</f>
        <v>137.7</v>
      </c>
      <c r="M2190" s="24" t="n">
        <f aca="false">DATE(YEAR(C2190),MONTH(C2190),1)</f>
        <v>46143</v>
      </c>
    </row>
    <row r="2191" customFormat="false" ht="15" hidden="false" customHeight="false" outlineLevel="0" collapsed="false">
      <c r="A2191" s="21" t="s">
        <v>3332</v>
      </c>
      <c r="B2191" s="21" t="s">
        <v>3333</v>
      </c>
      <c r="C2191" s="23" t="n">
        <v>46148</v>
      </c>
      <c r="D2191" s="21" t="s">
        <v>1532</v>
      </c>
      <c r="E2191" s="21" t="s">
        <v>1452</v>
      </c>
      <c r="F2191" s="12" t="n">
        <v>7</v>
      </c>
      <c r="G2191" s="19" t="n">
        <v>25.5</v>
      </c>
      <c r="H2191" s="19" t="n">
        <v>15.69</v>
      </c>
      <c r="I2191" s="19" t="n">
        <f aca="false">ROUND(F2191*G2191,2)</f>
        <v>178.5</v>
      </c>
      <c r="J2191" s="19" t="n">
        <f aca="false">ROUND(F2191*H2191,2)</f>
        <v>109.83</v>
      </c>
      <c r="K2191" s="19" t="n">
        <f aca="false">INDEX(Pricebook!$L$2:$L$1401,MATCH(D2191,Pricebook!$A$2:$A$1401,0))</f>
        <v>26.3</v>
      </c>
      <c r="L2191" s="19" t="n">
        <f aca="false">ROUND(F2191*K2191,2)</f>
        <v>184.1</v>
      </c>
      <c r="M2191" s="24" t="n">
        <f aca="false">DATE(YEAR(C2191),MONTH(C2191),1)</f>
        <v>46143</v>
      </c>
    </row>
    <row r="2192" customFormat="false" ht="15" hidden="false" customHeight="false" outlineLevel="0" collapsed="false">
      <c r="A2192" s="21" t="s">
        <v>3332</v>
      </c>
      <c r="B2192" s="21" t="s">
        <v>3333</v>
      </c>
      <c r="C2192" s="23" t="n">
        <v>46148</v>
      </c>
      <c r="D2192" s="21" t="s">
        <v>2293</v>
      </c>
      <c r="E2192" s="21" t="s">
        <v>2202</v>
      </c>
      <c r="F2192" s="12" t="n">
        <v>2</v>
      </c>
      <c r="G2192" s="19" t="n">
        <v>7.95</v>
      </c>
      <c r="H2192" s="19" t="n">
        <v>4.76</v>
      </c>
      <c r="I2192" s="19" t="n">
        <f aca="false">ROUND(F2192*G2192,2)</f>
        <v>15.9</v>
      </c>
      <c r="J2192" s="19" t="n">
        <f aca="false">ROUND(F2192*H2192,2)</f>
        <v>9.52</v>
      </c>
      <c r="K2192" s="19" t="n">
        <f aca="false">INDEX(Pricebook!$L$2:$L$1401,MATCH(D2192,Pricebook!$A$2:$A$1401,0))</f>
        <v>8.4</v>
      </c>
      <c r="L2192" s="19" t="n">
        <f aca="false">ROUND(F2192*K2192,2)</f>
        <v>16.8</v>
      </c>
      <c r="M2192" s="24" t="n">
        <f aca="false">DATE(YEAR(C2192),MONTH(C2192),1)</f>
        <v>46143</v>
      </c>
    </row>
    <row r="2193" customFormat="false" ht="15" hidden="false" customHeight="false" outlineLevel="0" collapsed="false">
      <c r="A2193" s="21" t="s">
        <v>3332</v>
      </c>
      <c r="B2193" s="21" t="s">
        <v>3333</v>
      </c>
      <c r="C2193" s="23" t="n">
        <v>46148</v>
      </c>
      <c r="D2193" s="21" t="s">
        <v>685</v>
      </c>
      <c r="E2193" s="21" t="s">
        <v>366</v>
      </c>
      <c r="F2193" s="12" t="n">
        <v>3</v>
      </c>
      <c r="G2193" s="19" t="n">
        <v>53.3</v>
      </c>
      <c r="H2193" s="19" t="n">
        <v>37.88</v>
      </c>
      <c r="I2193" s="19" t="n">
        <f aca="false">ROUND(F2193*G2193,2)</f>
        <v>159.9</v>
      </c>
      <c r="J2193" s="19" t="n">
        <f aca="false">ROUND(F2193*H2193,2)</f>
        <v>113.64</v>
      </c>
      <c r="K2193" s="19" t="n">
        <f aca="false">INDEX(Pricebook!$L$2:$L$1401,MATCH(D2193,Pricebook!$A$2:$A$1401,0))</f>
        <v>57.7</v>
      </c>
      <c r="L2193" s="19" t="n">
        <f aca="false">ROUND(F2193*K2193,2)</f>
        <v>173.1</v>
      </c>
      <c r="M2193" s="24" t="n">
        <f aca="false">DATE(YEAR(C2193),MONTH(C2193),1)</f>
        <v>46143</v>
      </c>
    </row>
    <row r="2194" customFormat="false" ht="15" hidden="false" customHeight="false" outlineLevel="0" collapsed="false">
      <c r="A2194" s="21" t="s">
        <v>3332</v>
      </c>
      <c r="B2194" s="21" t="s">
        <v>3333</v>
      </c>
      <c r="C2194" s="23" t="n">
        <v>46148</v>
      </c>
      <c r="D2194" s="21" t="s">
        <v>2404</v>
      </c>
      <c r="E2194" s="21" t="s">
        <v>2202</v>
      </c>
      <c r="F2194" s="12" t="n">
        <v>2</v>
      </c>
      <c r="G2194" s="19" t="n">
        <v>7.45</v>
      </c>
      <c r="H2194" s="19" t="n">
        <v>4.55</v>
      </c>
      <c r="I2194" s="19" t="n">
        <f aca="false">ROUND(F2194*G2194,2)</f>
        <v>14.9</v>
      </c>
      <c r="J2194" s="19" t="n">
        <f aca="false">ROUND(F2194*H2194,2)</f>
        <v>9.1</v>
      </c>
      <c r="K2194" s="19" t="n">
        <f aca="false">INDEX(Pricebook!$L$2:$L$1401,MATCH(D2194,Pricebook!$A$2:$A$1401,0))</f>
        <v>8</v>
      </c>
      <c r="L2194" s="19" t="n">
        <f aca="false">ROUND(F2194*K2194,2)</f>
        <v>16</v>
      </c>
      <c r="M2194" s="24" t="n">
        <f aca="false">DATE(YEAR(C2194),MONTH(C2194),1)</f>
        <v>46143</v>
      </c>
    </row>
    <row r="2195" customFormat="false" ht="15" hidden="false" customHeight="false" outlineLevel="0" collapsed="false">
      <c r="A2195" s="21" t="s">
        <v>3332</v>
      </c>
      <c r="B2195" s="21" t="s">
        <v>3333</v>
      </c>
      <c r="C2195" s="23" t="n">
        <v>46148</v>
      </c>
      <c r="D2195" s="21" t="s">
        <v>1510</v>
      </c>
      <c r="E2195" s="21" t="s">
        <v>1452</v>
      </c>
      <c r="F2195" s="12" t="n">
        <v>8</v>
      </c>
      <c r="G2195" s="19" t="n">
        <v>78.2</v>
      </c>
      <c r="H2195" s="19" t="n">
        <v>48.33</v>
      </c>
      <c r="I2195" s="19" t="n">
        <f aca="false">ROUND(F2195*G2195,2)</f>
        <v>625.6</v>
      </c>
      <c r="J2195" s="19" t="n">
        <f aca="false">ROUND(F2195*H2195,2)</f>
        <v>386.64</v>
      </c>
      <c r="K2195" s="19" t="n">
        <f aca="false">INDEX(Pricebook!$L$2:$L$1401,MATCH(D2195,Pricebook!$A$2:$A$1401,0))</f>
        <v>80.95</v>
      </c>
      <c r="L2195" s="19" t="n">
        <f aca="false">ROUND(F2195*K2195,2)</f>
        <v>647.6</v>
      </c>
      <c r="M2195" s="24" t="n">
        <f aca="false">DATE(YEAR(C2195),MONTH(C2195),1)</f>
        <v>46143</v>
      </c>
    </row>
    <row r="2196" customFormat="false" ht="15" hidden="false" customHeight="false" outlineLevel="0" collapsed="false">
      <c r="A2196" s="21" t="s">
        <v>3332</v>
      </c>
      <c r="B2196" s="21" t="s">
        <v>3333</v>
      </c>
      <c r="C2196" s="23" t="n">
        <v>46148</v>
      </c>
      <c r="D2196" s="21" t="s">
        <v>436</v>
      </c>
      <c r="E2196" s="21" t="s">
        <v>366</v>
      </c>
      <c r="F2196" s="12" t="n">
        <v>1</v>
      </c>
      <c r="G2196" s="19" t="n">
        <v>71.05</v>
      </c>
      <c r="H2196" s="19" t="n">
        <v>50.84</v>
      </c>
      <c r="I2196" s="19" t="n">
        <f aca="false">ROUND(F2196*G2196,2)</f>
        <v>71.05</v>
      </c>
      <c r="J2196" s="19" t="n">
        <f aca="false">ROUND(F2196*H2196,2)</f>
        <v>50.84</v>
      </c>
      <c r="K2196" s="19" t="n">
        <f aca="false">INDEX(Pricebook!$L$2:$L$1401,MATCH(D2196,Pricebook!$A$2:$A$1401,0))</f>
        <v>77.4</v>
      </c>
      <c r="L2196" s="19" t="n">
        <f aca="false">ROUND(F2196*K2196,2)</f>
        <v>77.4</v>
      </c>
      <c r="M2196" s="24" t="n">
        <f aca="false">DATE(YEAR(C2196),MONTH(C2196),1)</f>
        <v>46143</v>
      </c>
    </row>
    <row r="2197" customFormat="false" ht="15" hidden="false" customHeight="false" outlineLevel="0" collapsed="false">
      <c r="A2197" s="21" t="s">
        <v>3332</v>
      </c>
      <c r="B2197" s="21" t="s">
        <v>3333</v>
      </c>
      <c r="C2197" s="23" t="n">
        <v>46148</v>
      </c>
      <c r="D2197" s="21" t="s">
        <v>1867</v>
      </c>
      <c r="E2197" s="21" t="s">
        <v>1452</v>
      </c>
      <c r="F2197" s="12" t="n">
        <v>7</v>
      </c>
      <c r="G2197" s="19" t="n">
        <v>30</v>
      </c>
      <c r="H2197" s="19" t="n">
        <v>18.57</v>
      </c>
      <c r="I2197" s="19" t="n">
        <f aca="false">ROUND(F2197*G2197,2)</f>
        <v>210</v>
      </c>
      <c r="J2197" s="19" t="n">
        <f aca="false">ROUND(F2197*H2197,2)</f>
        <v>129.99</v>
      </c>
      <c r="K2197" s="19" t="n">
        <f aca="false">INDEX(Pricebook!$L$2:$L$1401,MATCH(D2197,Pricebook!$A$2:$A$1401,0))</f>
        <v>31.1</v>
      </c>
      <c r="L2197" s="19" t="n">
        <f aca="false">ROUND(F2197*K2197,2)</f>
        <v>217.7</v>
      </c>
      <c r="M2197" s="24" t="n">
        <f aca="false">DATE(YEAR(C2197),MONTH(C2197),1)</f>
        <v>46143</v>
      </c>
    </row>
    <row r="2198" customFormat="false" ht="15" hidden="false" customHeight="false" outlineLevel="0" collapsed="false">
      <c r="A2198" s="21" t="s">
        <v>3332</v>
      </c>
      <c r="B2198" s="21" t="s">
        <v>3333</v>
      </c>
      <c r="C2198" s="23" t="n">
        <v>46148</v>
      </c>
      <c r="D2198" s="21" t="s">
        <v>2214</v>
      </c>
      <c r="E2198" s="21" t="s">
        <v>2202</v>
      </c>
      <c r="F2198" s="12" t="n">
        <v>4</v>
      </c>
      <c r="G2198" s="19" t="n">
        <v>60.55</v>
      </c>
      <c r="H2198" s="19" t="n">
        <v>36.6</v>
      </c>
      <c r="I2198" s="19" t="n">
        <f aca="false">ROUND(F2198*G2198,2)</f>
        <v>242.2</v>
      </c>
      <c r="J2198" s="19" t="n">
        <f aca="false">ROUND(F2198*H2198,2)</f>
        <v>146.4</v>
      </c>
      <c r="K2198" s="19" t="n">
        <f aca="false">INDEX(Pricebook!$L$2:$L$1401,MATCH(D2198,Pricebook!$A$2:$A$1401,0))</f>
        <v>64.4</v>
      </c>
      <c r="L2198" s="19" t="n">
        <f aca="false">ROUND(F2198*K2198,2)</f>
        <v>257.6</v>
      </c>
      <c r="M2198" s="24" t="n">
        <f aca="false">DATE(YEAR(C2198),MONTH(C2198),1)</f>
        <v>46143</v>
      </c>
    </row>
    <row r="2199" customFormat="false" ht="15" hidden="false" customHeight="false" outlineLevel="0" collapsed="false">
      <c r="A2199" s="21" t="s">
        <v>3334</v>
      </c>
      <c r="B2199" s="21" t="s">
        <v>3192</v>
      </c>
      <c r="C2199" s="23" t="n">
        <v>46148</v>
      </c>
      <c r="D2199" s="21" t="s">
        <v>140</v>
      </c>
      <c r="E2199" s="21" t="s">
        <v>108</v>
      </c>
      <c r="F2199" s="12" t="n">
        <v>1</v>
      </c>
      <c r="G2199" s="19" t="n">
        <v>394.3</v>
      </c>
      <c r="H2199" s="19" t="n">
        <v>296.68</v>
      </c>
      <c r="I2199" s="19" t="n">
        <f aca="false">ROUND(F2199*G2199,2)</f>
        <v>394.3</v>
      </c>
      <c r="J2199" s="19" t="n">
        <f aca="false">ROUND(F2199*H2199,2)</f>
        <v>296.68</v>
      </c>
      <c r="K2199" s="19" t="n">
        <f aca="false">INDEX(Pricebook!$L$2:$L$1401,MATCH(D2199,Pricebook!$A$2:$A$1401,0))</f>
        <v>434.45</v>
      </c>
      <c r="L2199" s="19" t="n">
        <f aca="false">ROUND(F2199*K2199,2)</f>
        <v>434.45</v>
      </c>
      <c r="M2199" s="24" t="n">
        <f aca="false">DATE(YEAR(C2199),MONTH(C2199),1)</f>
        <v>46143</v>
      </c>
    </row>
    <row r="2200" customFormat="false" ht="15" hidden="false" customHeight="false" outlineLevel="0" collapsed="false">
      <c r="A2200" s="21" t="s">
        <v>3334</v>
      </c>
      <c r="B2200" s="21" t="s">
        <v>3192</v>
      </c>
      <c r="C2200" s="23" t="n">
        <v>46148</v>
      </c>
      <c r="D2200" s="21" t="s">
        <v>126</v>
      </c>
      <c r="E2200" s="21" t="s">
        <v>108</v>
      </c>
      <c r="F2200" s="12" t="n">
        <v>1</v>
      </c>
      <c r="G2200" s="19" t="n">
        <v>43.05</v>
      </c>
      <c r="H2200" s="19" t="n">
        <v>36.36</v>
      </c>
      <c r="I2200" s="19" t="n">
        <f aca="false">ROUND(F2200*G2200,2)</f>
        <v>43.05</v>
      </c>
      <c r="J2200" s="19" t="n">
        <f aca="false">ROUND(F2200*H2200,2)</f>
        <v>36.36</v>
      </c>
      <c r="K2200" s="19" t="n">
        <f aca="false">INDEX(Pricebook!$L$2:$L$1401,MATCH(D2200,Pricebook!$A$2:$A$1401,0))</f>
        <v>47.2</v>
      </c>
      <c r="L2200" s="19" t="n">
        <f aca="false">ROUND(F2200*K2200,2)</f>
        <v>47.2</v>
      </c>
      <c r="M2200" s="24" t="n">
        <f aca="false">DATE(YEAR(C2200),MONTH(C2200),1)</f>
        <v>46143</v>
      </c>
    </row>
    <row r="2201" customFormat="false" ht="15" hidden="false" customHeight="false" outlineLevel="0" collapsed="false">
      <c r="A2201" s="21" t="s">
        <v>3334</v>
      </c>
      <c r="B2201" s="21" t="s">
        <v>3192</v>
      </c>
      <c r="C2201" s="23" t="n">
        <v>46148</v>
      </c>
      <c r="D2201" s="21" t="s">
        <v>2551</v>
      </c>
      <c r="E2201" s="21" t="s">
        <v>2466</v>
      </c>
      <c r="F2201" s="12" t="n">
        <v>2</v>
      </c>
      <c r="G2201" s="19" t="n">
        <v>133.35</v>
      </c>
      <c r="H2201" s="19" t="n">
        <v>83.2</v>
      </c>
      <c r="I2201" s="19" t="n">
        <f aca="false">ROUND(F2201*G2201,2)</f>
        <v>266.7</v>
      </c>
      <c r="J2201" s="19" t="n">
        <f aca="false">ROUND(F2201*H2201,2)</f>
        <v>166.4</v>
      </c>
      <c r="K2201" s="19" t="n">
        <f aca="false">INDEX(Pricebook!$L$2:$L$1401,MATCH(D2201,Pricebook!$A$2:$A$1401,0))</f>
        <v>140.05</v>
      </c>
      <c r="L2201" s="19" t="n">
        <f aca="false">ROUND(F2201*K2201,2)</f>
        <v>280.1</v>
      </c>
      <c r="M2201" s="24" t="n">
        <f aca="false">DATE(YEAR(C2201),MONTH(C2201),1)</f>
        <v>46143</v>
      </c>
    </row>
    <row r="2202" customFormat="false" ht="15" hidden="false" customHeight="false" outlineLevel="0" collapsed="false">
      <c r="A2202" s="21" t="s">
        <v>3334</v>
      </c>
      <c r="B2202" s="21" t="s">
        <v>3192</v>
      </c>
      <c r="C2202" s="23" t="n">
        <v>46148</v>
      </c>
      <c r="D2202" s="21" t="s">
        <v>765</v>
      </c>
      <c r="E2202" s="21" t="s">
        <v>366</v>
      </c>
      <c r="F2202" s="12" t="n">
        <v>1</v>
      </c>
      <c r="G2202" s="19" t="n">
        <v>19.45</v>
      </c>
      <c r="H2202" s="19" t="n">
        <v>14.78</v>
      </c>
      <c r="I2202" s="19" t="n">
        <f aca="false">ROUND(F2202*G2202,2)</f>
        <v>19.45</v>
      </c>
      <c r="J2202" s="19" t="n">
        <f aca="false">ROUND(F2202*H2202,2)</f>
        <v>14.78</v>
      </c>
      <c r="K2202" s="19" t="n">
        <f aca="false">INDEX(Pricebook!$L$2:$L$1401,MATCH(D2202,Pricebook!$A$2:$A$1401,0))</f>
        <v>20.95</v>
      </c>
      <c r="L2202" s="19" t="n">
        <f aca="false">ROUND(F2202*K2202,2)</f>
        <v>20.95</v>
      </c>
      <c r="M2202" s="24" t="n">
        <f aca="false">DATE(YEAR(C2202),MONTH(C2202),1)</f>
        <v>46143</v>
      </c>
    </row>
    <row r="2203" customFormat="false" ht="15" hidden="false" customHeight="false" outlineLevel="0" collapsed="false">
      <c r="A2203" s="21" t="s">
        <v>3334</v>
      </c>
      <c r="B2203" s="21" t="s">
        <v>3192</v>
      </c>
      <c r="C2203" s="23" t="n">
        <v>46148</v>
      </c>
      <c r="D2203" s="21" t="s">
        <v>221</v>
      </c>
      <c r="E2203" s="21" t="s">
        <v>108</v>
      </c>
      <c r="F2203" s="12" t="n">
        <v>1</v>
      </c>
      <c r="G2203" s="19" t="n">
        <v>462.9</v>
      </c>
      <c r="H2203" s="19" t="n">
        <v>348.68</v>
      </c>
      <c r="I2203" s="19" t="n">
        <f aca="false">ROUND(F2203*G2203,2)</f>
        <v>462.9</v>
      </c>
      <c r="J2203" s="19" t="n">
        <f aca="false">ROUND(F2203*H2203,2)</f>
        <v>348.68</v>
      </c>
      <c r="K2203" s="19" t="n">
        <f aca="false">INDEX(Pricebook!$L$2:$L$1401,MATCH(D2203,Pricebook!$A$2:$A$1401,0))</f>
        <v>510.6</v>
      </c>
      <c r="L2203" s="19" t="n">
        <f aca="false">ROUND(F2203*K2203,2)</f>
        <v>510.6</v>
      </c>
      <c r="M2203" s="24" t="n">
        <f aca="false">DATE(YEAR(C2203),MONTH(C2203),1)</f>
        <v>46143</v>
      </c>
    </row>
    <row r="2204" customFormat="false" ht="15" hidden="false" customHeight="false" outlineLevel="0" collapsed="false">
      <c r="A2204" s="21" t="s">
        <v>3334</v>
      </c>
      <c r="B2204" s="21" t="s">
        <v>3192</v>
      </c>
      <c r="C2204" s="23" t="n">
        <v>46148</v>
      </c>
      <c r="D2204" s="21" t="s">
        <v>304</v>
      </c>
      <c r="E2204" s="21" t="s">
        <v>108</v>
      </c>
      <c r="F2204" s="12" t="n">
        <v>2</v>
      </c>
      <c r="G2204" s="19" t="n">
        <v>37.8</v>
      </c>
      <c r="H2204" s="19" t="n">
        <v>30.01</v>
      </c>
      <c r="I2204" s="19" t="n">
        <f aca="false">ROUND(F2204*G2204,2)</f>
        <v>75.6</v>
      </c>
      <c r="J2204" s="19" t="n">
        <f aca="false">ROUND(F2204*H2204,2)</f>
        <v>60.02</v>
      </c>
      <c r="K2204" s="19" t="n">
        <f aca="false">INDEX(Pricebook!$L$2:$L$1401,MATCH(D2204,Pricebook!$A$2:$A$1401,0))</f>
        <v>41.05</v>
      </c>
      <c r="L2204" s="19" t="n">
        <f aca="false">ROUND(F2204*K2204,2)</f>
        <v>82.1</v>
      </c>
      <c r="M2204" s="24" t="n">
        <f aca="false">DATE(YEAR(C2204),MONTH(C2204),1)</f>
        <v>46143</v>
      </c>
    </row>
    <row r="2205" customFormat="false" ht="15" hidden="false" customHeight="false" outlineLevel="0" collapsed="false">
      <c r="A2205" s="21" t="s">
        <v>3334</v>
      </c>
      <c r="B2205" s="21" t="s">
        <v>3192</v>
      </c>
      <c r="C2205" s="23" t="n">
        <v>46148</v>
      </c>
      <c r="D2205" s="21" t="s">
        <v>124</v>
      </c>
      <c r="E2205" s="21" t="s">
        <v>108</v>
      </c>
      <c r="F2205" s="12" t="n">
        <v>1</v>
      </c>
      <c r="G2205" s="19" t="n">
        <v>62.45</v>
      </c>
      <c r="H2205" s="19" t="n">
        <v>46.06</v>
      </c>
      <c r="I2205" s="19" t="n">
        <f aca="false">ROUND(F2205*G2205,2)</f>
        <v>62.45</v>
      </c>
      <c r="J2205" s="19" t="n">
        <f aca="false">ROUND(F2205*H2205,2)</f>
        <v>46.06</v>
      </c>
      <c r="K2205" s="19" t="n">
        <f aca="false">INDEX(Pricebook!$L$2:$L$1401,MATCH(D2205,Pricebook!$A$2:$A$1401,0))</f>
        <v>67.5</v>
      </c>
      <c r="L2205" s="19" t="n">
        <f aca="false">ROUND(F2205*K2205,2)</f>
        <v>67.5</v>
      </c>
      <c r="M2205" s="24" t="n">
        <f aca="false">DATE(YEAR(C2205),MONTH(C2205),1)</f>
        <v>46143</v>
      </c>
    </row>
    <row r="2206" customFormat="false" ht="15" hidden="false" customHeight="false" outlineLevel="0" collapsed="false">
      <c r="A2206" s="21" t="s">
        <v>3335</v>
      </c>
      <c r="B2206" s="21" t="s">
        <v>3300</v>
      </c>
      <c r="C2206" s="23" t="n">
        <v>46148</v>
      </c>
      <c r="D2206" s="21" t="s">
        <v>1627</v>
      </c>
      <c r="E2206" s="21" t="s">
        <v>1452</v>
      </c>
      <c r="F2206" s="12" t="n">
        <v>4</v>
      </c>
      <c r="G2206" s="19" t="n">
        <v>36.85</v>
      </c>
      <c r="H2206" s="19" t="n">
        <v>22.8</v>
      </c>
      <c r="I2206" s="19" t="n">
        <f aca="false">ROUND(F2206*G2206,2)</f>
        <v>147.4</v>
      </c>
      <c r="J2206" s="19" t="n">
        <f aca="false">ROUND(F2206*H2206,2)</f>
        <v>91.2</v>
      </c>
      <c r="K2206" s="19" t="n">
        <f aca="false">INDEX(Pricebook!$L$2:$L$1401,MATCH(D2206,Pricebook!$A$2:$A$1401,0))</f>
        <v>38.2</v>
      </c>
      <c r="L2206" s="19" t="n">
        <f aca="false">ROUND(F2206*K2206,2)</f>
        <v>152.8</v>
      </c>
      <c r="M2206" s="24" t="n">
        <f aca="false">DATE(YEAR(C2206),MONTH(C2206),1)</f>
        <v>46143</v>
      </c>
    </row>
    <row r="2207" customFormat="false" ht="15" hidden="false" customHeight="false" outlineLevel="0" collapsed="false">
      <c r="A2207" s="21" t="s">
        <v>3335</v>
      </c>
      <c r="B2207" s="21" t="s">
        <v>3300</v>
      </c>
      <c r="C2207" s="23" t="n">
        <v>46148</v>
      </c>
      <c r="D2207" s="21" t="s">
        <v>2400</v>
      </c>
      <c r="E2207" s="21" t="s">
        <v>2202</v>
      </c>
      <c r="F2207" s="12" t="n">
        <v>7</v>
      </c>
      <c r="G2207" s="19" t="n">
        <v>5.85</v>
      </c>
      <c r="H2207" s="19" t="n">
        <v>3.77</v>
      </c>
      <c r="I2207" s="19" t="n">
        <f aca="false">ROUND(F2207*G2207,2)</f>
        <v>40.95</v>
      </c>
      <c r="J2207" s="19" t="n">
        <f aca="false">ROUND(F2207*H2207,2)</f>
        <v>26.39</v>
      </c>
      <c r="K2207" s="19" t="n">
        <f aca="false">INDEX(Pricebook!$L$2:$L$1401,MATCH(D2207,Pricebook!$A$2:$A$1401,0))</f>
        <v>6.25</v>
      </c>
      <c r="L2207" s="19" t="n">
        <f aca="false">ROUND(F2207*K2207,2)</f>
        <v>43.75</v>
      </c>
      <c r="M2207" s="24" t="n">
        <f aca="false">DATE(YEAR(C2207),MONTH(C2207),1)</f>
        <v>46143</v>
      </c>
    </row>
    <row r="2208" customFormat="false" ht="15" hidden="false" customHeight="false" outlineLevel="0" collapsed="false">
      <c r="A2208" s="21" t="s">
        <v>3335</v>
      </c>
      <c r="B2208" s="21" t="s">
        <v>3300</v>
      </c>
      <c r="C2208" s="23" t="n">
        <v>46148</v>
      </c>
      <c r="D2208" s="21" t="s">
        <v>1685</v>
      </c>
      <c r="E2208" s="21" t="s">
        <v>1452</v>
      </c>
      <c r="F2208" s="12" t="n">
        <v>3</v>
      </c>
      <c r="G2208" s="19" t="n">
        <v>170</v>
      </c>
      <c r="H2208" s="19" t="n">
        <v>104.76</v>
      </c>
      <c r="I2208" s="19" t="n">
        <f aca="false">ROUND(F2208*G2208,2)</f>
        <v>510</v>
      </c>
      <c r="J2208" s="19" t="n">
        <f aca="false">ROUND(F2208*H2208,2)</f>
        <v>314.28</v>
      </c>
      <c r="K2208" s="19" t="n">
        <f aca="false">INDEX(Pricebook!$L$2:$L$1401,MATCH(D2208,Pricebook!$A$2:$A$1401,0))</f>
        <v>175.5</v>
      </c>
      <c r="L2208" s="19" t="n">
        <f aca="false">ROUND(F2208*K2208,2)</f>
        <v>526.5</v>
      </c>
      <c r="M2208" s="24" t="n">
        <f aca="false">DATE(YEAR(C2208),MONTH(C2208),1)</f>
        <v>46143</v>
      </c>
    </row>
    <row r="2209" customFormat="false" ht="15" hidden="false" customHeight="false" outlineLevel="0" collapsed="false">
      <c r="A2209" s="21" t="s">
        <v>3335</v>
      </c>
      <c r="B2209" s="21" t="s">
        <v>3300</v>
      </c>
      <c r="C2209" s="23" t="n">
        <v>46148</v>
      </c>
      <c r="D2209" s="21" t="s">
        <v>1479</v>
      </c>
      <c r="E2209" s="21" t="s">
        <v>1452</v>
      </c>
      <c r="F2209" s="12" t="n">
        <v>5</v>
      </c>
      <c r="G2209" s="19" t="n">
        <v>23.9</v>
      </c>
      <c r="H2209" s="19" t="n">
        <v>16.28</v>
      </c>
      <c r="I2209" s="19" t="n">
        <f aca="false">ROUND(F2209*G2209,2)</f>
        <v>119.5</v>
      </c>
      <c r="J2209" s="19" t="n">
        <f aca="false">ROUND(F2209*H2209,2)</f>
        <v>81.4</v>
      </c>
      <c r="K2209" s="19" t="n">
        <f aca="false">INDEX(Pricebook!$L$2:$L$1401,MATCH(D2209,Pricebook!$A$2:$A$1401,0))</f>
        <v>24.45</v>
      </c>
      <c r="L2209" s="19" t="n">
        <f aca="false">ROUND(F2209*K2209,2)</f>
        <v>122.25</v>
      </c>
      <c r="M2209" s="24" t="n">
        <f aca="false">DATE(YEAR(C2209),MONTH(C2209),1)</f>
        <v>46143</v>
      </c>
    </row>
    <row r="2210" customFormat="false" ht="15" hidden="false" customHeight="false" outlineLevel="0" collapsed="false">
      <c r="A2210" s="21" t="s">
        <v>3335</v>
      </c>
      <c r="B2210" s="21" t="s">
        <v>3300</v>
      </c>
      <c r="C2210" s="23" t="n">
        <v>46148</v>
      </c>
      <c r="D2210" s="21" t="s">
        <v>1905</v>
      </c>
      <c r="E2210" s="21" t="s">
        <v>1452</v>
      </c>
      <c r="F2210" s="12" t="n">
        <v>12</v>
      </c>
      <c r="G2210" s="19" t="n">
        <v>29.9</v>
      </c>
      <c r="H2210" s="19" t="n">
        <v>18.32</v>
      </c>
      <c r="I2210" s="19" t="n">
        <f aca="false">ROUND(F2210*G2210,2)</f>
        <v>358.8</v>
      </c>
      <c r="J2210" s="19" t="n">
        <f aca="false">ROUND(F2210*H2210,2)</f>
        <v>219.84</v>
      </c>
      <c r="K2210" s="19" t="n">
        <f aca="false">INDEX(Pricebook!$L$2:$L$1401,MATCH(D2210,Pricebook!$A$2:$A$1401,0))</f>
        <v>30.7</v>
      </c>
      <c r="L2210" s="19" t="n">
        <f aca="false">ROUND(F2210*K2210,2)</f>
        <v>368.4</v>
      </c>
      <c r="M2210" s="24" t="n">
        <f aca="false">DATE(YEAR(C2210),MONTH(C2210),1)</f>
        <v>46143</v>
      </c>
    </row>
    <row r="2211" customFormat="false" ht="15" hidden="false" customHeight="false" outlineLevel="0" collapsed="false">
      <c r="A2211" s="21" t="s">
        <v>3335</v>
      </c>
      <c r="B2211" s="21" t="s">
        <v>3300</v>
      </c>
      <c r="C2211" s="23" t="n">
        <v>46148</v>
      </c>
      <c r="D2211" s="21" t="s">
        <v>1586</v>
      </c>
      <c r="E2211" s="21" t="s">
        <v>1452</v>
      </c>
      <c r="F2211" s="12" t="n">
        <v>3</v>
      </c>
      <c r="G2211" s="19" t="n">
        <v>59.5</v>
      </c>
      <c r="H2211" s="19" t="n">
        <v>36.45</v>
      </c>
      <c r="I2211" s="19" t="n">
        <f aca="false">ROUND(F2211*G2211,2)</f>
        <v>178.5</v>
      </c>
      <c r="J2211" s="19" t="n">
        <f aca="false">ROUND(F2211*H2211,2)</f>
        <v>109.35</v>
      </c>
      <c r="K2211" s="19" t="n">
        <f aca="false">INDEX(Pricebook!$L$2:$L$1401,MATCH(D2211,Pricebook!$A$2:$A$1401,0))</f>
        <v>61.05</v>
      </c>
      <c r="L2211" s="19" t="n">
        <f aca="false">ROUND(F2211*K2211,2)</f>
        <v>183.15</v>
      </c>
      <c r="M2211" s="24" t="n">
        <f aca="false">DATE(YEAR(C2211),MONTH(C2211),1)</f>
        <v>46143</v>
      </c>
    </row>
    <row r="2212" customFormat="false" ht="15" hidden="false" customHeight="false" outlineLevel="0" collapsed="false">
      <c r="A2212" s="21" t="s">
        <v>3335</v>
      </c>
      <c r="B2212" s="21" t="s">
        <v>3300</v>
      </c>
      <c r="C2212" s="23" t="n">
        <v>46148</v>
      </c>
      <c r="D2212" s="21" t="s">
        <v>2374</v>
      </c>
      <c r="E2212" s="21" t="s">
        <v>2202</v>
      </c>
      <c r="F2212" s="12" t="n">
        <v>1</v>
      </c>
      <c r="G2212" s="19" t="n">
        <v>25.65</v>
      </c>
      <c r="H2212" s="19" t="n">
        <v>15.49</v>
      </c>
      <c r="I2212" s="19" t="n">
        <f aca="false">ROUND(F2212*G2212,2)</f>
        <v>25.65</v>
      </c>
      <c r="J2212" s="19" t="n">
        <f aca="false">ROUND(F2212*H2212,2)</f>
        <v>15.49</v>
      </c>
      <c r="K2212" s="19" t="n">
        <f aca="false">INDEX(Pricebook!$L$2:$L$1401,MATCH(D2212,Pricebook!$A$2:$A$1401,0))</f>
        <v>27.25</v>
      </c>
      <c r="L2212" s="19" t="n">
        <f aca="false">ROUND(F2212*K2212,2)</f>
        <v>27.25</v>
      </c>
      <c r="M2212" s="24" t="n">
        <f aca="false">DATE(YEAR(C2212),MONTH(C2212),1)</f>
        <v>46143</v>
      </c>
    </row>
    <row r="2213" customFormat="false" ht="15" hidden="false" customHeight="false" outlineLevel="0" collapsed="false">
      <c r="A2213" s="21" t="s">
        <v>3335</v>
      </c>
      <c r="B2213" s="21" t="s">
        <v>3300</v>
      </c>
      <c r="C2213" s="23" t="n">
        <v>46148</v>
      </c>
      <c r="D2213" s="21" t="s">
        <v>2674</v>
      </c>
      <c r="E2213" s="21" t="s">
        <v>2587</v>
      </c>
      <c r="F2213" s="12" t="n">
        <v>1</v>
      </c>
      <c r="G2213" s="19" t="n">
        <v>511.7</v>
      </c>
      <c r="H2213" s="19" t="n">
        <v>332.74</v>
      </c>
      <c r="I2213" s="19" t="n">
        <f aca="false">ROUND(F2213*G2213,2)</f>
        <v>511.7</v>
      </c>
      <c r="J2213" s="19" t="n">
        <f aca="false">ROUND(F2213*H2213,2)</f>
        <v>332.74</v>
      </c>
      <c r="K2213" s="19" t="n">
        <f aca="false">INDEX(Pricebook!$L$2:$L$1401,MATCH(D2213,Pricebook!$A$2:$A$1401,0))</f>
        <v>552.8</v>
      </c>
      <c r="L2213" s="19" t="n">
        <f aca="false">ROUND(F2213*K2213,2)</f>
        <v>552.8</v>
      </c>
      <c r="M2213" s="24" t="n">
        <f aca="false">DATE(YEAR(C2213),MONTH(C2213),1)</f>
        <v>46143</v>
      </c>
    </row>
    <row r="2214" customFormat="false" ht="15" hidden="false" customHeight="false" outlineLevel="0" collapsed="false">
      <c r="A2214" s="21" t="s">
        <v>3335</v>
      </c>
      <c r="B2214" s="21" t="s">
        <v>3300</v>
      </c>
      <c r="C2214" s="23" t="n">
        <v>46148</v>
      </c>
      <c r="D2214" s="21" t="s">
        <v>2214</v>
      </c>
      <c r="E2214" s="21" t="s">
        <v>2202</v>
      </c>
      <c r="F2214" s="12" t="n">
        <v>1</v>
      </c>
      <c r="G2214" s="19" t="n">
        <v>60.55</v>
      </c>
      <c r="H2214" s="19" t="n">
        <v>36.6</v>
      </c>
      <c r="I2214" s="19" t="n">
        <f aca="false">ROUND(F2214*G2214,2)</f>
        <v>60.55</v>
      </c>
      <c r="J2214" s="19" t="n">
        <f aca="false">ROUND(F2214*H2214,2)</f>
        <v>36.6</v>
      </c>
      <c r="K2214" s="19" t="n">
        <f aca="false">INDEX(Pricebook!$L$2:$L$1401,MATCH(D2214,Pricebook!$A$2:$A$1401,0))</f>
        <v>64.4</v>
      </c>
      <c r="L2214" s="19" t="n">
        <f aca="false">ROUND(F2214*K2214,2)</f>
        <v>64.4</v>
      </c>
      <c r="M2214" s="24" t="n">
        <f aca="false">DATE(YEAR(C2214),MONTH(C2214),1)</f>
        <v>46143</v>
      </c>
    </row>
    <row r="2215" customFormat="false" ht="15" hidden="false" customHeight="false" outlineLevel="0" collapsed="false">
      <c r="A2215" s="21" t="s">
        <v>3335</v>
      </c>
      <c r="B2215" s="21" t="s">
        <v>3300</v>
      </c>
      <c r="C2215" s="23" t="n">
        <v>46148</v>
      </c>
      <c r="D2215" s="21" t="s">
        <v>749</v>
      </c>
      <c r="E2215" s="21" t="s">
        <v>366</v>
      </c>
      <c r="F2215" s="12" t="n">
        <v>1</v>
      </c>
      <c r="G2215" s="19" t="n">
        <v>197.5</v>
      </c>
      <c r="H2215" s="19" t="n">
        <v>139.26</v>
      </c>
      <c r="I2215" s="19" t="n">
        <f aca="false">ROUND(F2215*G2215,2)</f>
        <v>197.5</v>
      </c>
      <c r="J2215" s="19" t="n">
        <f aca="false">ROUND(F2215*H2215,2)</f>
        <v>139.26</v>
      </c>
      <c r="K2215" s="19" t="n">
        <f aca="false">INDEX(Pricebook!$L$2:$L$1401,MATCH(D2215,Pricebook!$A$2:$A$1401,0))</f>
        <v>212.05</v>
      </c>
      <c r="L2215" s="19" t="n">
        <f aca="false">ROUND(F2215*K2215,2)</f>
        <v>212.05</v>
      </c>
      <c r="M2215" s="24" t="n">
        <f aca="false">DATE(YEAR(C2215),MONTH(C2215),1)</f>
        <v>46143</v>
      </c>
    </row>
    <row r="2216" customFormat="false" ht="15" hidden="false" customHeight="false" outlineLevel="0" collapsed="false">
      <c r="A2216" s="21" t="s">
        <v>3335</v>
      </c>
      <c r="B2216" s="21" t="s">
        <v>3300</v>
      </c>
      <c r="C2216" s="23" t="n">
        <v>46148</v>
      </c>
      <c r="D2216" s="21" t="s">
        <v>371</v>
      </c>
      <c r="E2216" s="21" t="s">
        <v>366</v>
      </c>
      <c r="F2216" s="12" t="n">
        <v>5</v>
      </c>
      <c r="G2216" s="19" t="n">
        <v>9.75</v>
      </c>
      <c r="H2216" s="19" t="n">
        <v>7.45</v>
      </c>
      <c r="I2216" s="19" t="n">
        <f aca="false">ROUND(F2216*G2216,2)</f>
        <v>48.75</v>
      </c>
      <c r="J2216" s="19" t="n">
        <f aca="false">ROUND(F2216*H2216,2)</f>
        <v>37.25</v>
      </c>
      <c r="K2216" s="19" t="n">
        <f aca="false">INDEX(Pricebook!$L$2:$L$1401,MATCH(D2216,Pricebook!$A$2:$A$1401,0))</f>
        <v>10.6</v>
      </c>
      <c r="L2216" s="19" t="n">
        <f aca="false">ROUND(F2216*K2216,2)</f>
        <v>53</v>
      </c>
      <c r="M2216" s="24" t="n">
        <f aca="false">DATE(YEAR(C2216),MONTH(C2216),1)</f>
        <v>46143</v>
      </c>
    </row>
    <row r="2217" customFormat="false" ht="15" hidden="false" customHeight="false" outlineLevel="0" collapsed="false">
      <c r="A2217" s="21" t="s">
        <v>3335</v>
      </c>
      <c r="B2217" s="21" t="s">
        <v>3300</v>
      </c>
      <c r="C2217" s="23" t="n">
        <v>46148</v>
      </c>
      <c r="D2217" s="21" t="s">
        <v>2301</v>
      </c>
      <c r="E2217" s="21" t="s">
        <v>2202</v>
      </c>
      <c r="F2217" s="12" t="n">
        <v>4</v>
      </c>
      <c r="G2217" s="19" t="n">
        <v>38.15</v>
      </c>
      <c r="H2217" s="19" t="n">
        <v>22.92</v>
      </c>
      <c r="I2217" s="19" t="n">
        <f aca="false">ROUND(F2217*G2217,2)</f>
        <v>152.6</v>
      </c>
      <c r="J2217" s="19" t="n">
        <f aca="false">ROUND(F2217*H2217,2)</f>
        <v>91.68</v>
      </c>
      <c r="K2217" s="19" t="n">
        <f aca="false">INDEX(Pricebook!$L$2:$L$1401,MATCH(D2217,Pricebook!$A$2:$A$1401,0))</f>
        <v>40.3</v>
      </c>
      <c r="L2217" s="19" t="n">
        <f aca="false">ROUND(F2217*K2217,2)</f>
        <v>161.2</v>
      </c>
      <c r="M2217" s="24" t="n">
        <f aca="false">DATE(YEAR(C2217),MONTH(C2217),1)</f>
        <v>46143</v>
      </c>
    </row>
    <row r="2218" customFormat="false" ht="15" hidden="false" customHeight="false" outlineLevel="0" collapsed="false">
      <c r="A2218" s="21" t="s">
        <v>3335</v>
      </c>
      <c r="B2218" s="21" t="s">
        <v>3300</v>
      </c>
      <c r="C2218" s="23" t="n">
        <v>46148</v>
      </c>
      <c r="D2218" s="21" t="s">
        <v>1666</v>
      </c>
      <c r="E2218" s="21" t="s">
        <v>1452</v>
      </c>
      <c r="F2218" s="12" t="n">
        <v>5</v>
      </c>
      <c r="G2218" s="19" t="n">
        <v>184.5</v>
      </c>
      <c r="H2218" s="19" t="n">
        <v>113.32</v>
      </c>
      <c r="I2218" s="19" t="n">
        <f aca="false">ROUND(F2218*G2218,2)</f>
        <v>922.5</v>
      </c>
      <c r="J2218" s="19" t="n">
        <f aca="false">ROUND(F2218*H2218,2)</f>
        <v>566.6</v>
      </c>
      <c r="K2218" s="19" t="n">
        <f aca="false">INDEX(Pricebook!$L$2:$L$1401,MATCH(D2218,Pricebook!$A$2:$A$1401,0))</f>
        <v>189.8</v>
      </c>
      <c r="L2218" s="19" t="n">
        <f aca="false">ROUND(F2218*K2218,2)</f>
        <v>949</v>
      </c>
      <c r="M2218" s="24" t="n">
        <f aca="false">DATE(YEAR(C2218),MONTH(C2218),1)</f>
        <v>46143</v>
      </c>
    </row>
    <row r="2219" customFormat="false" ht="15" hidden="false" customHeight="false" outlineLevel="0" collapsed="false">
      <c r="A2219" s="21" t="s">
        <v>3335</v>
      </c>
      <c r="B2219" s="21" t="s">
        <v>3300</v>
      </c>
      <c r="C2219" s="23" t="n">
        <v>46148</v>
      </c>
      <c r="D2219" s="21" t="s">
        <v>2716</v>
      </c>
      <c r="E2219" s="21" t="s">
        <v>2587</v>
      </c>
      <c r="F2219" s="12" t="n">
        <v>8</v>
      </c>
      <c r="G2219" s="19" t="n">
        <v>5.5</v>
      </c>
      <c r="H2219" s="19" t="n">
        <v>3.56</v>
      </c>
      <c r="I2219" s="19" t="n">
        <f aca="false">ROUND(F2219*G2219,2)</f>
        <v>44</v>
      </c>
      <c r="J2219" s="19" t="n">
        <f aca="false">ROUND(F2219*H2219,2)</f>
        <v>28.48</v>
      </c>
      <c r="K2219" s="19" t="n">
        <f aca="false">INDEX(Pricebook!$L$2:$L$1401,MATCH(D2219,Pricebook!$A$2:$A$1401,0))</f>
        <v>5.95</v>
      </c>
      <c r="L2219" s="19" t="n">
        <f aca="false">ROUND(F2219*K2219,2)</f>
        <v>47.6</v>
      </c>
      <c r="M2219" s="24" t="n">
        <f aca="false">DATE(YEAR(C2219),MONTH(C2219),1)</f>
        <v>46143</v>
      </c>
    </row>
    <row r="2220" customFormat="false" ht="15" hidden="false" customHeight="false" outlineLevel="0" collapsed="false">
      <c r="A2220" s="21" t="s">
        <v>3335</v>
      </c>
      <c r="B2220" s="21" t="s">
        <v>3300</v>
      </c>
      <c r="C2220" s="23" t="n">
        <v>46148</v>
      </c>
      <c r="D2220" s="21" t="s">
        <v>2656</v>
      </c>
      <c r="E2220" s="21" t="s">
        <v>2587</v>
      </c>
      <c r="F2220" s="12" t="n">
        <v>4</v>
      </c>
      <c r="G2220" s="19" t="n">
        <v>10.5</v>
      </c>
      <c r="H2220" s="19" t="n">
        <v>6.82</v>
      </c>
      <c r="I2220" s="19" t="n">
        <f aca="false">ROUND(F2220*G2220,2)</f>
        <v>42</v>
      </c>
      <c r="J2220" s="19" t="n">
        <f aca="false">ROUND(F2220*H2220,2)</f>
        <v>27.28</v>
      </c>
      <c r="K2220" s="19" t="n">
        <f aca="false">INDEX(Pricebook!$L$2:$L$1401,MATCH(D2220,Pricebook!$A$2:$A$1401,0))</f>
        <v>11.35</v>
      </c>
      <c r="L2220" s="19" t="n">
        <f aca="false">ROUND(F2220*K2220,2)</f>
        <v>45.4</v>
      </c>
      <c r="M2220" s="24" t="n">
        <f aca="false">DATE(YEAR(C2220),MONTH(C2220),1)</f>
        <v>46143</v>
      </c>
    </row>
    <row r="2221" customFormat="false" ht="15" hidden="false" customHeight="false" outlineLevel="0" collapsed="false">
      <c r="A2221" s="21" t="s">
        <v>3335</v>
      </c>
      <c r="B2221" s="21" t="s">
        <v>3300</v>
      </c>
      <c r="C2221" s="23" t="n">
        <v>46148</v>
      </c>
      <c r="D2221" s="21" t="s">
        <v>2618</v>
      </c>
      <c r="E2221" s="21" t="s">
        <v>2587</v>
      </c>
      <c r="F2221" s="12" t="n">
        <v>1</v>
      </c>
      <c r="G2221" s="19" t="n">
        <v>136.55</v>
      </c>
      <c r="H2221" s="19" t="n">
        <v>87.73</v>
      </c>
      <c r="I2221" s="19" t="n">
        <f aca="false">ROUND(F2221*G2221,2)</f>
        <v>136.55</v>
      </c>
      <c r="J2221" s="19" t="n">
        <f aca="false">ROUND(F2221*H2221,2)</f>
        <v>87.73</v>
      </c>
      <c r="K2221" s="19" t="n">
        <f aca="false">INDEX(Pricebook!$L$2:$L$1401,MATCH(D2221,Pricebook!$A$2:$A$1401,0))</f>
        <v>145.8</v>
      </c>
      <c r="L2221" s="19" t="n">
        <f aca="false">ROUND(F2221*K2221,2)</f>
        <v>145.8</v>
      </c>
      <c r="M2221" s="24" t="n">
        <f aca="false">DATE(YEAR(C2221),MONTH(C2221),1)</f>
        <v>46143</v>
      </c>
    </row>
    <row r="2222" customFormat="false" ht="15" hidden="false" customHeight="false" outlineLevel="0" collapsed="false">
      <c r="A2222" s="21" t="s">
        <v>3335</v>
      </c>
      <c r="B2222" s="21" t="s">
        <v>3300</v>
      </c>
      <c r="C2222" s="23" t="n">
        <v>46148</v>
      </c>
      <c r="D2222" s="21" t="s">
        <v>2618</v>
      </c>
      <c r="E2222" s="21" t="s">
        <v>2587</v>
      </c>
      <c r="F2222" s="12" t="n">
        <v>1</v>
      </c>
      <c r="G2222" s="19" t="n">
        <v>136.55</v>
      </c>
      <c r="H2222" s="19" t="n">
        <v>87.73</v>
      </c>
      <c r="I2222" s="19" t="n">
        <f aca="false">ROUND(F2222*G2222,2)</f>
        <v>136.55</v>
      </c>
      <c r="J2222" s="19" t="n">
        <f aca="false">ROUND(F2222*H2222,2)</f>
        <v>87.73</v>
      </c>
      <c r="K2222" s="19" t="n">
        <f aca="false">INDEX(Pricebook!$L$2:$L$1401,MATCH(D2222,Pricebook!$A$2:$A$1401,0))</f>
        <v>145.8</v>
      </c>
      <c r="L2222" s="19" t="n">
        <f aca="false">ROUND(F2222*K2222,2)</f>
        <v>145.8</v>
      </c>
      <c r="M2222" s="24" t="n">
        <f aca="false">DATE(YEAR(C2222),MONTH(C2222),1)</f>
        <v>46143</v>
      </c>
    </row>
    <row r="2223" customFormat="false" ht="15" hidden="false" customHeight="false" outlineLevel="0" collapsed="false">
      <c r="A2223" s="21" t="s">
        <v>3336</v>
      </c>
      <c r="B2223" s="21" t="s">
        <v>3056</v>
      </c>
      <c r="C2223" s="23" t="n">
        <v>46149</v>
      </c>
      <c r="D2223" s="21" t="s">
        <v>907</v>
      </c>
      <c r="E2223" s="21" t="s">
        <v>366</v>
      </c>
      <c r="F2223" s="12" t="n">
        <v>2</v>
      </c>
      <c r="G2223" s="19" t="n">
        <v>141.05</v>
      </c>
      <c r="H2223" s="19" t="n">
        <v>98.64</v>
      </c>
      <c r="I2223" s="19" t="n">
        <f aca="false">ROUND(F2223*G2223,2)</f>
        <v>282.1</v>
      </c>
      <c r="J2223" s="19" t="n">
        <f aca="false">ROUND(F2223*H2223,2)</f>
        <v>197.28</v>
      </c>
      <c r="K2223" s="19" t="n">
        <f aca="false">INDEX(Pricebook!$L$2:$L$1401,MATCH(D2223,Pricebook!$A$2:$A$1401,0))</f>
        <v>150.2</v>
      </c>
      <c r="L2223" s="19" t="n">
        <f aca="false">ROUND(F2223*K2223,2)</f>
        <v>300.4</v>
      </c>
      <c r="M2223" s="24" t="n">
        <f aca="false">DATE(YEAR(C2223),MONTH(C2223),1)</f>
        <v>46143</v>
      </c>
    </row>
    <row r="2224" customFormat="false" ht="15" hidden="false" customHeight="false" outlineLevel="0" collapsed="false">
      <c r="A2224" s="21" t="s">
        <v>3336</v>
      </c>
      <c r="B2224" s="21" t="s">
        <v>3056</v>
      </c>
      <c r="C2224" s="23" t="n">
        <v>46149</v>
      </c>
      <c r="D2224" s="21" t="s">
        <v>959</v>
      </c>
      <c r="E2224" s="21" t="s">
        <v>366</v>
      </c>
      <c r="F2224" s="12" t="n">
        <v>2</v>
      </c>
      <c r="G2224" s="19" t="n">
        <v>12.15</v>
      </c>
      <c r="H2224" s="19" t="n">
        <v>9.73</v>
      </c>
      <c r="I2224" s="19" t="n">
        <f aca="false">ROUND(F2224*G2224,2)</f>
        <v>24.3</v>
      </c>
      <c r="J2224" s="19" t="n">
        <f aca="false">ROUND(F2224*H2224,2)</f>
        <v>19.46</v>
      </c>
      <c r="K2224" s="19" t="n">
        <f aca="false">INDEX(Pricebook!$L$2:$L$1401,MATCH(D2224,Pricebook!$A$2:$A$1401,0))</f>
        <v>13.1</v>
      </c>
      <c r="L2224" s="19" t="n">
        <f aca="false">ROUND(F2224*K2224,2)</f>
        <v>26.2</v>
      </c>
      <c r="M2224" s="24" t="n">
        <f aca="false">DATE(YEAR(C2224),MONTH(C2224),1)</f>
        <v>46143</v>
      </c>
    </row>
    <row r="2225" customFormat="false" ht="15" hidden="false" customHeight="false" outlineLevel="0" collapsed="false">
      <c r="A2225" s="21" t="s">
        <v>3336</v>
      </c>
      <c r="B2225" s="21" t="s">
        <v>3056</v>
      </c>
      <c r="C2225" s="23" t="n">
        <v>46149</v>
      </c>
      <c r="D2225" s="21" t="s">
        <v>773</v>
      </c>
      <c r="E2225" s="21" t="s">
        <v>366</v>
      </c>
      <c r="F2225" s="12" t="n">
        <v>2</v>
      </c>
      <c r="G2225" s="19" t="n">
        <v>78.4</v>
      </c>
      <c r="H2225" s="19" t="n">
        <v>61.57</v>
      </c>
      <c r="I2225" s="19" t="n">
        <f aca="false">ROUND(F2225*G2225,2)</f>
        <v>156.8</v>
      </c>
      <c r="J2225" s="19" t="n">
        <f aca="false">ROUND(F2225*H2225,2)</f>
        <v>123.14</v>
      </c>
      <c r="K2225" s="19" t="n">
        <f aca="false">INDEX(Pricebook!$L$2:$L$1401,MATCH(D2225,Pricebook!$A$2:$A$1401,0))</f>
        <v>84.9</v>
      </c>
      <c r="L2225" s="19" t="n">
        <f aca="false">ROUND(F2225*K2225,2)</f>
        <v>169.8</v>
      </c>
      <c r="M2225" s="24" t="n">
        <f aca="false">DATE(YEAR(C2225),MONTH(C2225),1)</f>
        <v>46143</v>
      </c>
    </row>
    <row r="2226" customFormat="false" ht="15" hidden="false" customHeight="false" outlineLevel="0" collapsed="false">
      <c r="A2226" s="21" t="s">
        <v>3336</v>
      </c>
      <c r="B2226" s="21" t="s">
        <v>3056</v>
      </c>
      <c r="C2226" s="23" t="n">
        <v>46149</v>
      </c>
      <c r="D2226" s="21" t="s">
        <v>631</v>
      </c>
      <c r="E2226" s="21" t="s">
        <v>366</v>
      </c>
      <c r="F2226" s="12" t="n">
        <v>1</v>
      </c>
      <c r="G2226" s="19" t="n">
        <v>53.3</v>
      </c>
      <c r="H2226" s="19" t="n">
        <v>37.9</v>
      </c>
      <c r="I2226" s="19" t="n">
        <f aca="false">ROUND(F2226*G2226,2)</f>
        <v>53.3</v>
      </c>
      <c r="J2226" s="19" t="n">
        <f aca="false">ROUND(F2226*H2226,2)</f>
        <v>37.9</v>
      </c>
      <c r="K2226" s="19" t="n">
        <f aca="false">INDEX(Pricebook!$L$2:$L$1401,MATCH(D2226,Pricebook!$A$2:$A$1401,0))</f>
        <v>57.75</v>
      </c>
      <c r="L2226" s="19" t="n">
        <f aca="false">ROUND(F2226*K2226,2)</f>
        <v>57.75</v>
      </c>
      <c r="M2226" s="24" t="n">
        <f aca="false">DATE(YEAR(C2226),MONTH(C2226),1)</f>
        <v>46143</v>
      </c>
    </row>
    <row r="2227" customFormat="false" ht="15" hidden="false" customHeight="false" outlineLevel="0" collapsed="false">
      <c r="A2227" s="21" t="s">
        <v>3336</v>
      </c>
      <c r="B2227" s="21" t="s">
        <v>3056</v>
      </c>
      <c r="C2227" s="23" t="n">
        <v>46149</v>
      </c>
      <c r="D2227" s="21" t="s">
        <v>2317</v>
      </c>
      <c r="E2227" s="21" t="s">
        <v>2202</v>
      </c>
      <c r="F2227" s="12" t="n">
        <v>13</v>
      </c>
      <c r="G2227" s="19" t="n">
        <v>7.45</v>
      </c>
      <c r="H2227" s="19" t="n">
        <v>4.53</v>
      </c>
      <c r="I2227" s="19" t="n">
        <f aca="false">ROUND(F2227*G2227,2)</f>
        <v>96.85</v>
      </c>
      <c r="J2227" s="19" t="n">
        <f aca="false">ROUND(F2227*H2227,2)</f>
        <v>58.89</v>
      </c>
      <c r="K2227" s="19" t="n">
        <f aca="false">INDEX(Pricebook!$L$2:$L$1401,MATCH(D2227,Pricebook!$A$2:$A$1401,0))</f>
        <v>8</v>
      </c>
      <c r="L2227" s="19" t="n">
        <f aca="false">ROUND(F2227*K2227,2)</f>
        <v>104</v>
      </c>
      <c r="M2227" s="24" t="n">
        <f aca="false">DATE(YEAR(C2227),MONTH(C2227),1)</f>
        <v>46143</v>
      </c>
    </row>
    <row r="2228" customFormat="false" ht="15" hidden="false" customHeight="false" outlineLevel="0" collapsed="false">
      <c r="A2228" s="21" t="s">
        <v>3336</v>
      </c>
      <c r="B2228" s="21" t="s">
        <v>3056</v>
      </c>
      <c r="C2228" s="23" t="n">
        <v>46149</v>
      </c>
      <c r="D2228" s="21" t="s">
        <v>393</v>
      </c>
      <c r="E2228" s="21" t="s">
        <v>366</v>
      </c>
      <c r="F2228" s="12" t="n">
        <v>2</v>
      </c>
      <c r="G2228" s="19" t="n">
        <v>100</v>
      </c>
      <c r="H2228" s="19" t="n">
        <v>74.67</v>
      </c>
      <c r="I2228" s="19" t="n">
        <f aca="false">ROUND(F2228*G2228,2)</f>
        <v>200</v>
      </c>
      <c r="J2228" s="19" t="n">
        <f aca="false">ROUND(F2228*H2228,2)</f>
        <v>149.34</v>
      </c>
      <c r="K2228" s="19" t="n">
        <f aca="false">INDEX(Pricebook!$L$2:$L$1401,MATCH(D2228,Pricebook!$A$2:$A$1401,0))</f>
        <v>108.85</v>
      </c>
      <c r="L2228" s="19" t="n">
        <f aca="false">ROUND(F2228*K2228,2)</f>
        <v>217.7</v>
      </c>
      <c r="M2228" s="24" t="n">
        <f aca="false">DATE(YEAR(C2228),MONTH(C2228),1)</f>
        <v>46143</v>
      </c>
    </row>
    <row r="2229" customFormat="false" ht="15" hidden="false" customHeight="false" outlineLevel="0" collapsed="false">
      <c r="A2229" s="21" t="s">
        <v>3336</v>
      </c>
      <c r="B2229" s="21" t="s">
        <v>3056</v>
      </c>
      <c r="C2229" s="23" t="n">
        <v>46149</v>
      </c>
      <c r="D2229" s="21" t="s">
        <v>2311</v>
      </c>
      <c r="E2229" s="21" t="s">
        <v>2202</v>
      </c>
      <c r="F2229" s="12" t="n">
        <v>10</v>
      </c>
      <c r="G2229" s="19" t="n">
        <v>9</v>
      </c>
      <c r="H2229" s="19" t="n">
        <v>5.43</v>
      </c>
      <c r="I2229" s="19" t="n">
        <f aca="false">ROUND(F2229*G2229,2)</f>
        <v>90</v>
      </c>
      <c r="J2229" s="19" t="n">
        <f aca="false">ROUND(F2229*H2229,2)</f>
        <v>54.3</v>
      </c>
      <c r="K2229" s="19" t="n">
        <f aca="false">INDEX(Pricebook!$L$2:$L$1401,MATCH(D2229,Pricebook!$A$2:$A$1401,0))</f>
        <v>9.6</v>
      </c>
      <c r="L2229" s="19" t="n">
        <f aca="false">ROUND(F2229*K2229,2)</f>
        <v>96</v>
      </c>
      <c r="M2229" s="24" t="n">
        <f aca="false">DATE(YEAR(C2229),MONTH(C2229),1)</f>
        <v>46143</v>
      </c>
    </row>
    <row r="2230" customFormat="false" ht="15" hidden="false" customHeight="false" outlineLevel="0" collapsed="false">
      <c r="A2230" s="21" t="s">
        <v>3336</v>
      </c>
      <c r="B2230" s="21" t="s">
        <v>3056</v>
      </c>
      <c r="C2230" s="23" t="n">
        <v>46149</v>
      </c>
      <c r="D2230" s="21" t="s">
        <v>1562</v>
      </c>
      <c r="E2230" s="21" t="s">
        <v>1452</v>
      </c>
      <c r="F2230" s="12" t="n">
        <v>4</v>
      </c>
      <c r="G2230" s="19" t="n">
        <v>80.5</v>
      </c>
      <c r="H2230" s="19" t="n">
        <v>50</v>
      </c>
      <c r="I2230" s="19" t="n">
        <f aca="false">ROUND(F2230*G2230,2)</f>
        <v>322</v>
      </c>
      <c r="J2230" s="19" t="n">
        <f aca="false">ROUND(F2230*H2230,2)</f>
        <v>200</v>
      </c>
      <c r="K2230" s="19" t="n">
        <f aca="false">INDEX(Pricebook!$L$2:$L$1401,MATCH(D2230,Pricebook!$A$2:$A$1401,0))</f>
        <v>83.75</v>
      </c>
      <c r="L2230" s="19" t="n">
        <f aca="false">ROUND(F2230*K2230,2)</f>
        <v>335</v>
      </c>
      <c r="M2230" s="24" t="n">
        <f aca="false">DATE(YEAR(C2230),MONTH(C2230),1)</f>
        <v>46143</v>
      </c>
    </row>
    <row r="2231" customFormat="false" ht="15" hidden="false" customHeight="false" outlineLevel="0" collapsed="false">
      <c r="A2231" s="21" t="s">
        <v>3336</v>
      </c>
      <c r="B2231" s="21" t="s">
        <v>3056</v>
      </c>
      <c r="C2231" s="23" t="n">
        <v>46149</v>
      </c>
      <c r="D2231" s="21" t="s">
        <v>1879</v>
      </c>
      <c r="E2231" s="21" t="s">
        <v>1452</v>
      </c>
      <c r="F2231" s="12" t="n">
        <v>3</v>
      </c>
      <c r="G2231" s="19" t="n">
        <v>18.05</v>
      </c>
      <c r="H2231" s="19" t="n">
        <v>12.33</v>
      </c>
      <c r="I2231" s="19" t="n">
        <f aca="false">ROUND(F2231*G2231,2)</f>
        <v>54.15</v>
      </c>
      <c r="J2231" s="19" t="n">
        <f aca="false">ROUND(F2231*H2231,2)</f>
        <v>36.99</v>
      </c>
      <c r="K2231" s="19" t="n">
        <f aca="false">INDEX(Pricebook!$L$2:$L$1401,MATCH(D2231,Pricebook!$A$2:$A$1401,0))</f>
        <v>18.8</v>
      </c>
      <c r="L2231" s="19" t="n">
        <f aca="false">ROUND(F2231*K2231,2)</f>
        <v>56.4</v>
      </c>
      <c r="M2231" s="24" t="n">
        <f aca="false">DATE(YEAR(C2231),MONTH(C2231),1)</f>
        <v>46143</v>
      </c>
    </row>
    <row r="2232" customFormat="false" ht="15" hidden="false" customHeight="false" outlineLevel="0" collapsed="false">
      <c r="A2232" s="21" t="s">
        <v>3336</v>
      </c>
      <c r="B2232" s="21" t="s">
        <v>3056</v>
      </c>
      <c r="C2232" s="23" t="n">
        <v>46149</v>
      </c>
      <c r="D2232" s="21" t="s">
        <v>521</v>
      </c>
      <c r="E2232" s="21" t="s">
        <v>366</v>
      </c>
      <c r="F2232" s="12" t="n">
        <v>1</v>
      </c>
      <c r="G2232" s="19" t="n">
        <v>12.55</v>
      </c>
      <c r="H2232" s="19" t="n">
        <v>8.96</v>
      </c>
      <c r="I2232" s="19" t="n">
        <f aca="false">ROUND(F2232*G2232,2)</f>
        <v>12.55</v>
      </c>
      <c r="J2232" s="19" t="n">
        <f aca="false">ROUND(F2232*H2232,2)</f>
        <v>8.96</v>
      </c>
      <c r="K2232" s="19" t="n">
        <f aca="false">INDEX(Pricebook!$L$2:$L$1401,MATCH(D2232,Pricebook!$A$2:$A$1401,0))</f>
        <v>13.65</v>
      </c>
      <c r="L2232" s="19" t="n">
        <f aca="false">ROUND(F2232*K2232,2)</f>
        <v>13.65</v>
      </c>
      <c r="M2232" s="24" t="n">
        <f aca="false">DATE(YEAR(C2232),MONTH(C2232),1)</f>
        <v>46143</v>
      </c>
    </row>
    <row r="2233" customFormat="false" ht="15" hidden="false" customHeight="false" outlineLevel="0" collapsed="false">
      <c r="A2233" s="21" t="s">
        <v>3336</v>
      </c>
      <c r="B2233" s="21" t="s">
        <v>3056</v>
      </c>
      <c r="C2233" s="23" t="n">
        <v>46149</v>
      </c>
      <c r="D2233" s="21" t="s">
        <v>521</v>
      </c>
      <c r="E2233" s="21" t="s">
        <v>366</v>
      </c>
      <c r="F2233" s="12" t="n">
        <v>2</v>
      </c>
      <c r="G2233" s="19" t="n">
        <v>12.55</v>
      </c>
      <c r="H2233" s="19" t="n">
        <v>8.96</v>
      </c>
      <c r="I2233" s="19" t="n">
        <f aca="false">ROUND(F2233*G2233,2)</f>
        <v>25.1</v>
      </c>
      <c r="J2233" s="19" t="n">
        <f aca="false">ROUND(F2233*H2233,2)</f>
        <v>17.92</v>
      </c>
      <c r="K2233" s="19" t="n">
        <f aca="false">INDEX(Pricebook!$L$2:$L$1401,MATCH(D2233,Pricebook!$A$2:$A$1401,0))</f>
        <v>13.65</v>
      </c>
      <c r="L2233" s="19" t="n">
        <f aca="false">ROUND(F2233*K2233,2)</f>
        <v>27.3</v>
      </c>
      <c r="M2233" s="24" t="n">
        <f aca="false">DATE(YEAR(C2233),MONTH(C2233),1)</f>
        <v>46143</v>
      </c>
    </row>
    <row r="2234" customFormat="false" ht="15" hidden="false" customHeight="false" outlineLevel="0" collapsed="false">
      <c r="A2234" s="21" t="s">
        <v>3336</v>
      </c>
      <c r="B2234" s="21" t="s">
        <v>3056</v>
      </c>
      <c r="C2234" s="23" t="n">
        <v>46149</v>
      </c>
      <c r="D2234" s="21" t="s">
        <v>831</v>
      </c>
      <c r="E2234" s="21" t="s">
        <v>366</v>
      </c>
      <c r="F2234" s="12" t="n">
        <v>1</v>
      </c>
      <c r="G2234" s="19" t="n">
        <v>68.55</v>
      </c>
      <c r="H2234" s="19" t="n">
        <v>48.83</v>
      </c>
      <c r="I2234" s="19" t="n">
        <f aca="false">ROUND(F2234*G2234,2)</f>
        <v>68.55</v>
      </c>
      <c r="J2234" s="19" t="n">
        <f aca="false">ROUND(F2234*H2234,2)</f>
        <v>48.83</v>
      </c>
      <c r="K2234" s="19" t="n">
        <f aca="false">INDEX(Pricebook!$L$2:$L$1401,MATCH(D2234,Pricebook!$A$2:$A$1401,0))</f>
        <v>74.35</v>
      </c>
      <c r="L2234" s="19" t="n">
        <f aca="false">ROUND(F2234*K2234,2)</f>
        <v>74.35</v>
      </c>
      <c r="M2234" s="24" t="n">
        <f aca="false">DATE(YEAR(C2234),MONTH(C2234),1)</f>
        <v>46143</v>
      </c>
    </row>
    <row r="2235" customFormat="false" ht="15" hidden="false" customHeight="false" outlineLevel="0" collapsed="false">
      <c r="A2235" s="21" t="s">
        <v>3336</v>
      </c>
      <c r="B2235" s="21" t="s">
        <v>3056</v>
      </c>
      <c r="C2235" s="23" t="n">
        <v>46149</v>
      </c>
      <c r="D2235" s="21" t="s">
        <v>473</v>
      </c>
      <c r="E2235" s="21" t="s">
        <v>366</v>
      </c>
      <c r="F2235" s="12" t="n">
        <v>4</v>
      </c>
      <c r="G2235" s="19" t="n">
        <v>9.65</v>
      </c>
      <c r="H2235" s="19" t="n">
        <v>6.74</v>
      </c>
      <c r="I2235" s="19" t="n">
        <f aca="false">ROUND(F2235*G2235,2)</f>
        <v>38.6</v>
      </c>
      <c r="J2235" s="19" t="n">
        <f aca="false">ROUND(F2235*H2235,2)</f>
        <v>26.96</v>
      </c>
      <c r="K2235" s="19" t="n">
        <f aca="false">INDEX(Pricebook!$L$2:$L$1401,MATCH(D2235,Pricebook!$A$2:$A$1401,0))</f>
        <v>10.3</v>
      </c>
      <c r="L2235" s="19" t="n">
        <f aca="false">ROUND(F2235*K2235,2)</f>
        <v>41.2</v>
      </c>
      <c r="M2235" s="24" t="n">
        <f aca="false">DATE(YEAR(C2235),MONTH(C2235),1)</f>
        <v>46143</v>
      </c>
    </row>
    <row r="2236" customFormat="false" ht="15" hidden="false" customHeight="false" outlineLevel="0" collapsed="false">
      <c r="A2236" s="21" t="s">
        <v>3336</v>
      </c>
      <c r="B2236" s="21" t="s">
        <v>3056</v>
      </c>
      <c r="C2236" s="23" t="n">
        <v>46149</v>
      </c>
      <c r="D2236" s="21" t="s">
        <v>1849</v>
      </c>
      <c r="E2236" s="21" t="s">
        <v>1452</v>
      </c>
      <c r="F2236" s="12" t="n">
        <v>14</v>
      </c>
      <c r="G2236" s="19" t="n">
        <v>19</v>
      </c>
      <c r="H2236" s="19" t="n">
        <v>11.59</v>
      </c>
      <c r="I2236" s="19" t="n">
        <f aca="false">ROUND(F2236*G2236,2)</f>
        <v>266</v>
      </c>
      <c r="J2236" s="19" t="n">
        <f aca="false">ROUND(F2236*H2236,2)</f>
        <v>162.26</v>
      </c>
      <c r="K2236" s="19" t="n">
        <f aca="false">INDEX(Pricebook!$L$2:$L$1401,MATCH(D2236,Pricebook!$A$2:$A$1401,0))</f>
        <v>19.45</v>
      </c>
      <c r="L2236" s="19" t="n">
        <f aca="false">ROUND(F2236*K2236,2)</f>
        <v>272.3</v>
      </c>
      <c r="M2236" s="24" t="n">
        <f aca="false">DATE(YEAR(C2236),MONTH(C2236),1)</f>
        <v>46143</v>
      </c>
    </row>
    <row r="2237" customFormat="false" ht="15" hidden="false" customHeight="false" outlineLevel="0" collapsed="false">
      <c r="A2237" s="21" t="s">
        <v>3336</v>
      </c>
      <c r="B2237" s="21" t="s">
        <v>3056</v>
      </c>
      <c r="C2237" s="23" t="n">
        <v>46149</v>
      </c>
      <c r="D2237" s="21" t="s">
        <v>420</v>
      </c>
      <c r="E2237" s="21" t="s">
        <v>366</v>
      </c>
      <c r="F2237" s="12" t="n">
        <v>1</v>
      </c>
      <c r="G2237" s="19" t="n">
        <v>8.75</v>
      </c>
      <c r="H2237" s="19" t="n">
        <v>6.77</v>
      </c>
      <c r="I2237" s="19" t="n">
        <f aca="false">ROUND(F2237*G2237,2)</f>
        <v>8.75</v>
      </c>
      <c r="J2237" s="19" t="n">
        <f aca="false">ROUND(F2237*H2237,2)</f>
        <v>6.77</v>
      </c>
      <c r="K2237" s="19" t="n">
        <f aca="false">INDEX(Pricebook!$L$2:$L$1401,MATCH(D2237,Pricebook!$A$2:$A$1401,0))</f>
        <v>9.35</v>
      </c>
      <c r="L2237" s="19" t="n">
        <f aca="false">ROUND(F2237*K2237,2)</f>
        <v>9.35</v>
      </c>
      <c r="M2237" s="24" t="n">
        <f aca="false">DATE(YEAR(C2237),MONTH(C2237),1)</f>
        <v>46143</v>
      </c>
    </row>
    <row r="2238" customFormat="false" ht="15" hidden="false" customHeight="false" outlineLevel="0" collapsed="false">
      <c r="A2238" s="21" t="s">
        <v>3336</v>
      </c>
      <c r="B2238" s="21" t="s">
        <v>3056</v>
      </c>
      <c r="C2238" s="23" t="n">
        <v>46149</v>
      </c>
      <c r="D2238" s="21" t="s">
        <v>2456</v>
      </c>
      <c r="E2238" s="21" t="s">
        <v>2202</v>
      </c>
      <c r="F2238" s="12" t="n">
        <v>3</v>
      </c>
      <c r="G2238" s="19" t="n">
        <v>44.85</v>
      </c>
      <c r="H2238" s="19" t="n">
        <v>27</v>
      </c>
      <c r="I2238" s="19" t="n">
        <f aca="false">ROUND(F2238*G2238,2)</f>
        <v>134.55</v>
      </c>
      <c r="J2238" s="19" t="n">
        <f aca="false">ROUND(F2238*H2238,2)</f>
        <v>81</v>
      </c>
      <c r="K2238" s="19" t="n">
        <f aca="false">INDEX(Pricebook!$L$2:$L$1401,MATCH(D2238,Pricebook!$A$2:$A$1401,0))</f>
        <v>47.5</v>
      </c>
      <c r="L2238" s="19" t="n">
        <f aca="false">ROUND(F2238*K2238,2)</f>
        <v>142.5</v>
      </c>
      <c r="M2238" s="24" t="n">
        <f aca="false">DATE(YEAR(C2238),MONTH(C2238),1)</f>
        <v>46143</v>
      </c>
    </row>
    <row r="2239" customFormat="false" ht="15" hidden="false" customHeight="false" outlineLevel="0" collapsed="false">
      <c r="A2239" s="21" t="s">
        <v>3336</v>
      </c>
      <c r="B2239" s="21" t="s">
        <v>3056</v>
      </c>
      <c r="C2239" s="23" t="n">
        <v>46149</v>
      </c>
      <c r="D2239" s="21" t="s">
        <v>414</v>
      </c>
      <c r="E2239" s="21" t="s">
        <v>366</v>
      </c>
      <c r="F2239" s="12" t="n">
        <v>3</v>
      </c>
      <c r="G2239" s="19" t="n">
        <v>10.7</v>
      </c>
      <c r="H2239" s="19" t="n">
        <v>7.58</v>
      </c>
      <c r="I2239" s="19" t="n">
        <f aca="false">ROUND(F2239*G2239,2)</f>
        <v>32.1</v>
      </c>
      <c r="J2239" s="19" t="n">
        <f aca="false">ROUND(F2239*H2239,2)</f>
        <v>22.74</v>
      </c>
      <c r="K2239" s="19" t="n">
        <f aca="false">INDEX(Pricebook!$L$2:$L$1401,MATCH(D2239,Pricebook!$A$2:$A$1401,0))</f>
        <v>11.55</v>
      </c>
      <c r="L2239" s="19" t="n">
        <f aca="false">ROUND(F2239*K2239,2)</f>
        <v>34.65</v>
      </c>
      <c r="M2239" s="24" t="n">
        <f aca="false">DATE(YEAR(C2239),MONTH(C2239),1)</f>
        <v>46143</v>
      </c>
    </row>
    <row r="2240" customFormat="false" ht="15" hidden="false" customHeight="false" outlineLevel="0" collapsed="false">
      <c r="A2240" s="21" t="s">
        <v>3337</v>
      </c>
      <c r="B2240" s="21" t="s">
        <v>3021</v>
      </c>
      <c r="C2240" s="23" t="n">
        <v>46149</v>
      </c>
      <c r="D2240" s="21" t="s">
        <v>611</v>
      </c>
      <c r="E2240" s="21" t="s">
        <v>366</v>
      </c>
      <c r="F2240" s="12" t="n">
        <v>1</v>
      </c>
      <c r="G2240" s="19" t="n">
        <v>124.35</v>
      </c>
      <c r="H2240" s="19" t="n">
        <v>87.19</v>
      </c>
      <c r="I2240" s="19" t="n">
        <f aca="false">ROUND(F2240*G2240,2)</f>
        <v>124.35</v>
      </c>
      <c r="J2240" s="19" t="n">
        <f aca="false">ROUND(F2240*H2240,2)</f>
        <v>87.19</v>
      </c>
      <c r="K2240" s="19" t="n">
        <f aca="false">INDEX(Pricebook!$L$2:$L$1401,MATCH(D2240,Pricebook!$A$2:$A$1401,0))</f>
        <v>132.75</v>
      </c>
      <c r="L2240" s="19" t="n">
        <f aca="false">ROUND(F2240*K2240,2)</f>
        <v>132.75</v>
      </c>
      <c r="M2240" s="24" t="n">
        <f aca="false">DATE(YEAR(C2240),MONTH(C2240),1)</f>
        <v>46143</v>
      </c>
    </row>
    <row r="2241" customFormat="false" ht="15" hidden="false" customHeight="false" outlineLevel="0" collapsed="false">
      <c r="A2241" s="21" t="s">
        <v>3337</v>
      </c>
      <c r="B2241" s="21" t="s">
        <v>3021</v>
      </c>
      <c r="C2241" s="23" t="n">
        <v>46149</v>
      </c>
      <c r="D2241" s="21" t="s">
        <v>567</v>
      </c>
      <c r="E2241" s="21" t="s">
        <v>366</v>
      </c>
      <c r="F2241" s="12" t="n">
        <v>2</v>
      </c>
      <c r="G2241" s="19" t="n">
        <v>7.35</v>
      </c>
      <c r="H2241" s="19" t="n">
        <v>5.45</v>
      </c>
      <c r="I2241" s="19" t="n">
        <f aca="false">ROUND(F2241*G2241,2)</f>
        <v>14.7</v>
      </c>
      <c r="J2241" s="19" t="n">
        <f aca="false">ROUND(F2241*H2241,2)</f>
        <v>10.9</v>
      </c>
      <c r="K2241" s="19" t="n">
        <f aca="false">INDEX(Pricebook!$L$2:$L$1401,MATCH(D2241,Pricebook!$A$2:$A$1401,0))</f>
        <v>7.85</v>
      </c>
      <c r="L2241" s="19" t="n">
        <f aca="false">ROUND(F2241*K2241,2)</f>
        <v>15.7</v>
      </c>
      <c r="M2241" s="24" t="n">
        <f aca="false">DATE(YEAR(C2241),MONTH(C2241),1)</f>
        <v>46143</v>
      </c>
    </row>
    <row r="2242" customFormat="false" ht="15" hidden="false" customHeight="false" outlineLevel="0" collapsed="false">
      <c r="A2242" s="21" t="s">
        <v>3337</v>
      </c>
      <c r="B2242" s="21" t="s">
        <v>3021</v>
      </c>
      <c r="C2242" s="23" t="n">
        <v>46149</v>
      </c>
      <c r="D2242" s="21" t="s">
        <v>328</v>
      </c>
      <c r="E2242" s="21" t="s">
        <v>108</v>
      </c>
      <c r="F2242" s="12" t="n">
        <v>1</v>
      </c>
      <c r="G2242" s="19" t="n">
        <v>105.6</v>
      </c>
      <c r="H2242" s="19" t="n">
        <v>78.85</v>
      </c>
      <c r="I2242" s="19" t="n">
        <f aca="false">ROUND(F2242*G2242,2)</f>
        <v>105.6</v>
      </c>
      <c r="J2242" s="19" t="n">
        <f aca="false">ROUND(F2242*H2242,2)</f>
        <v>78.85</v>
      </c>
      <c r="K2242" s="19" t="n">
        <f aca="false">INDEX(Pricebook!$L$2:$L$1401,MATCH(D2242,Pricebook!$A$2:$A$1401,0))</f>
        <v>115.5</v>
      </c>
      <c r="L2242" s="19" t="n">
        <f aca="false">ROUND(F2242*K2242,2)</f>
        <v>115.5</v>
      </c>
      <c r="M2242" s="24" t="n">
        <f aca="false">DATE(YEAR(C2242),MONTH(C2242),1)</f>
        <v>46143</v>
      </c>
    </row>
    <row r="2243" customFormat="false" ht="15" hidden="false" customHeight="false" outlineLevel="0" collapsed="false">
      <c r="A2243" s="21" t="s">
        <v>3337</v>
      </c>
      <c r="B2243" s="21" t="s">
        <v>3021</v>
      </c>
      <c r="C2243" s="23" t="n">
        <v>46149</v>
      </c>
      <c r="D2243" s="21" t="s">
        <v>298</v>
      </c>
      <c r="E2243" s="21" t="s">
        <v>108</v>
      </c>
      <c r="F2243" s="12" t="n">
        <v>1</v>
      </c>
      <c r="G2243" s="19" t="n">
        <v>82.5</v>
      </c>
      <c r="H2243" s="19" t="n">
        <v>70.11</v>
      </c>
      <c r="I2243" s="19" t="n">
        <f aca="false">ROUND(F2243*G2243,2)</f>
        <v>82.5</v>
      </c>
      <c r="J2243" s="19" t="n">
        <f aca="false">ROUND(F2243*H2243,2)</f>
        <v>70.11</v>
      </c>
      <c r="K2243" s="19" t="n">
        <f aca="false">INDEX(Pricebook!$L$2:$L$1401,MATCH(D2243,Pricebook!$A$2:$A$1401,0))</f>
        <v>89.85</v>
      </c>
      <c r="L2243" s="19" t="n">
        <f aca="false">ROUND(F2243*K2243,2)</f>
        <v>89.85</v>
      </c>
      <c r="M2243" s="24" t="n">
        <f aca="false">DATE(YEAR(C2243),MONTH(C2243),1)</f>
        <v>46143</v>
      </c>
    </row>
    <row r="2244" customFormat="false" ht="15" hidden="false" customHeight="false" outlineLevel="0" collapsed="false">
      <c r="A2244" s="21" t="s">
        <v>3337</v>
      </c>
      <c r="B2244" s="21" t="s">
        <v>3021</v>
      </c>
      <c r="C2244" s="23" t="n">
        <v>46149</v>
      </c>
      <c r="D2244" s="21" t="s">
        <v>124</v>
      </c>
      <c r="E2244" s="21" t="s">
        <v>108</v>
      </c>
      <c r="F2244" s="12" t="n">
        <v>1</v>
      </c>
      <c r="G2244" s="19" t="n">
        <v>62.45</v>
      </c>
      <c r="H2244" s="19" t="n">
        <v>46.06</v>
      </c>
      <c r="I2244" s="19" t="n">
        <f aca="false">ROUND(F2244*G2244,2)</f>
        <v>62.45</v>
      </c>
      <c r="J2244" s="19" t="n">
        <f aca="false">ROUND(F2244*H2244,2)</f>
        <v>46.06</v>
      </c>
      <c r="K2244" s="19" t="n">
        <f aca="false">INDEX(Pricebook!$L$2:$L$1401,MATCH(D2244,Pricebook!$A$2:$A$1401,0))</f>
        <v>67.5</v>
      </c>
      <c r="L2244" s="19" t="n">
        <f aca="false">ROUND(F2244*K2244,2)</f>
        <v>67.5</v>
      </c>
      <c r="M2244" s="24" t="n">
        <f aca="false">DATE(YEAR(C2244),MONTH(C2244),1)</f>
        <v>46143</v>
      </c>
    </row>
    <row r="2245" customFormat="false" ht="15" hidden="false" customHeight="false" outlineLevel="0" collapsed="false">
      <c r="A2245" s="21" t="s">
        <v>3337</v>
      </c>
      <c r="B2245" s="21" t="s">
        <v>3021</v>
      </c>
      <c r="C2245" s="23" t="n">
        <v>46149</v>
      </c>
      <c r="D2245" s="21" t="s">
        <v>1292</v>
      </c>
      <c r="E2245" s="21" t="s">
        <v>971</v>
      </c>
      <c r="F2245" s="12" t="n">
        <v>11</v>
      </c>
      <c r="G2245" s="19" t="n">
        <v>2.8</v>
      </c>
      <c r="H2245" s="19" t="n">
        <v>2.16</v>
      </c>
      <c r="I2245" s="19" t="n">
        <f aca="false">ROUND(F2245*G2245,2)</f>
        <v>30.8</v>
      </c>
      <c r="J2245" s="19" t="n">
        <f aca="false">ROUND(F2245*H2245,2)</f>
        <v>23.76</v>
      </c>
      <c r="K2245" s="19" t="n">
        <f aca="false">INDEX(Pricebook!$L$2:$L$1401,MATCH(D2245,Pricebook!$A$2:$A$1401,0))</f>
        <v>3.3</v>
      </c>
      <c r="L2245" s="19" t="n">
        <f aca="false">ROUND(F2245*K2245,2)</f>
        <v>36.3</v>
      </c>
      <c r="M2245" s="24" t="n">
        <f aca="false">DATE(YEAR(C2245),MONTH(C2245),1)</f>
        <v>46143</v>
      </c>
    </row>
    <row r="2246" customFormat="false" ht="15" hidden="false" customHeight="false" outlineLevel="0" collapsed="false">
      <c r="A2246" s="21" t="s">
        <v>3338</v>
      </c>
      <c r="B2246" s="21" t="s">
        <v>3339</v>
      </c>
      <c r="C2246" s="23" t="n">
        <v>46149</v>
      </c>
      <c r="D2246" s="21" t="s">
        <v>2406</v>
      </c>
      <c r="E2246" s="21" t="s">
        <v>2202</v>
      </c>
      <c r="F2246" s="12" t="n">
        <v>7</v>
      </c>
      <c r="G2246" s="19" t="n">
        <v>9.1</v>
      </c>
      <c r="H2246" s="19" t="n">
        <v>5.57</v>
      </c>
      <c r="I2246" s="19" t="n">
        <f aca="false">ROUND(F2246*G2246,2)</f>
        <v>63.7</v>
      </c>
      <c r="J2246" s="19" t="n">
        <f aca="false">ROUND(F2246*H2246,2)</f>
        <v>38.99</v>
      </c>
      <c r="K2246" s="19" t="n">
        <f aca="false">INDEX(Pricebook!$L$2:$L$1401,MATCH(D2246,Pricebook!$A$2:$A$1401,0))</f>
        <v>9.8</v>
      </c>
      <c r="L2246" s="19" t="n">
        <f aca="false">ROUND(F2246*K2246,2)</f>
        <v>68.6</v>
      </c>
      <c r="M2246" s="24" t="n">
        <f aca="false">DATE(YEAR(C2246),MONTH(C2246),1)</f>
        <v>46143</v>
      </c>
    </row>
    <row r="2247" customFormat="false" ht="15" hidden="false" customHeight="false" outlineLevel="0" collapsed="false">
      <c r="A2247" s="21" t="s">
        <v>3338</v>
      </c>
      <c r="B2247" s="21" t="s">
        <v>3339</v>
      </c>
      <c r="C2247" s="23" t="n">
        <v>46149</v>
      </c>
      <c r="D2247" s="21" t="s">
        <v>1907</v>
      </c>
      <c r="E2247" s="21" t="s">
        <v>1452</v>
      </c>
      <c r="F2247" s="12" t="n">
        <v>4</v>
      </c>
      <c r="G2247" s="19" t="n">
        <v>46.7</v>
      </c>
      <c r="H2247" s="19" t="n">
        <v>28.62</v>
      </c>
      <c r="I2247" s="19" t="n">
        <f aca="false">ROUND(F2247*G2247,2)</f>
        <v>186.8</v>
      </c>
      <c r="J2247" s="19" t="n">
        <f aca="false">ROUND(F2247*H2247,2)</f>
        <v>114.48</v>
      </c>
      <c r="K2247" s="19" t="n">
        <f aca="false">INDEX(Pricebook!$L$2:$L$1401,MATCH(D2247,Pricebook!$A$2:$A$1401,0))</f>
        <v>47.95</v>
      </c>
      <c r="L2247" s="19" t="n">
        <f aca="false">ROUND(F2247*K2247,2)</f>
        <v>191.8</v>
      </c>
      <c r="M2247" s="24" t="n">
        <f aca="false">DATE(YEAR(C2247),MONTH(C2247),1)</f>
        <v>46143</v>
      </c>
    </row>
    <row r="2248" customFormat="false" ht="15" hidden="false" customHeight="false" outlineLevel="0" collapsed="false">
      <c r="A2248" s="21" t="s">
        <v>3338</v>
      </c>
      <c r="B2248" s="21" t="s">
        <v>3339</v>
      </c>
      <c r="C2248" s="23" t="n">
        <v>46149</v>
      </c>
      <c r="D2248" s="21" t="s">
        <v>2303</v>
      </c>
      <c r="E2248" s="21" t="s">
        <v>2202</v>
      </c>
      <c r="F2248" s="12" t="n">
        <v>5</v>
      </c>
      <c r="G2248" s="19" t="n">
        <v>38.15</v>
      </c>
      <c r="H2248" s="19" t="n">
        <v>22.87</v>
      </c>
      <c r="I2248" s="19" t="n">
        <f aca="false">ROUND(F2248*G2248,2)</f>
        <v>190.75</v>
      </c>
      <c r="J2248" s="19" t="n">
        <f aca="false">ROUND(F2248*H2248,2)</f>
        <v>114.35</v>
      </c>
      <c r="K2248" s="19" t="n">
        <f aca="false">INDEX(Pricebook!$L$2:$L$1401,MATCH(D2248,Pricebook!$A$2:$A$1401,0))</f>
        <v>40.25</v>
      </c>
      <c r="L2248" s="19" t="n">
        <f aca="false">ROUND(F2248*K2248,2)</f>
        <v>201.25</v>
      </c>
      <c r="M2248" s="24" t="n">
        <f aca="false">DATE(YEAR(C2248),MONTH(C2248),1)</f>
        <v>46143</v>
      </c>
    </row>
    <row r="2249" customFormat="false" ht="15" hidden="false" customHeight="false" outlineLevel="0" collapsed="false">
      <c r="A2249" s="21" t="s">
        <v>3338</v>
      </c>
      <c r="B2249" s="21" t="s">
        <v>3339</v>
      </c>
      <c r="C2249" s="23" t="n">
        <v>46149</v>
      </c>
      <c r="D2249" s="21" t="s">
        <v>1867</v>
      </c>
      <c r="E2249" s="21" t="s">
        <v>1452</v>
      </c>
      <c r="F2249" s="12" t="n">
        <v>4</v>
      </c>
      <c r="G2249" s="19" t="n">
        <v>30</v>
      </c>
      <c r="H2249" s="19" t="n">
        <v>18.57</v>
      </c>
      <c r="I2249" s="19" t="n">
        <f aca="false">ROUND(F2249*G2249,2)</f>
        <v>120</v>
      </c>
      <c r="J2249" s="19" t="n">
        <f aca="false">ROUND(F2249*H2249,2)</f>
        <v>74.28</v>
      </c>
      <c r="K2249" s="19" t="n">
        <f aca="false">INDEX(Pricebook!$L$2:$L$1401,MATCH(D2249,Pricebook!$A$2:$A$1401,0))</f>
        <v>31.1</v>
      </c>
      <c r="L2249" s="19" t="n">
        <f aca="false">ROUND(F2249*K2249,2)</f>
        <v>124.4</v>
      </c>
      <c r="M2249" s="24" t="n">
        <f aca="false">DATE(YEAR(C2249),MONTH(C2249),1)</f>
        <v>46143</v>
      </c>
    </row>
    <row r="2250" customFormat="false" ht="15" hidden="false" customHeight="false" outlineLevel="0" collapsed="false">
      <c r="A2250" s="21" t="s">
        <v>3338</v>
      </c>
      <c r="B2250" s="21" t="s">
        <v>3339</v>
      </c>
      <c r="C2250" s="23" t="n">
        <v>46149</v>
      </c>
      <c r="D2250" s="21" t="s">
        <v>374</v>
      </c>
      <c r="E2250" s="21" t="s">
        <v>366</v>
      </c>
      <c r="F2250" s="12" t="n">
        <v>3</v>
      </c>
      <c r="G2250" s="19" t="n">
        <v>30.45</v>
      </c>
      <c r="H2250" s="19" t="n">
        <v>21.41</v>
      </c>
      <c r="I2250" s="19" t="n">
        <f aca="false">ROUND(F2250*G2250,2)</f>
        <v>91.35</v>
      </c>
      <c r="J2250" s="19" t="n">
        <f aca="false">ROUND(F2250*H2250,2)</f>
        <v>64.23</v>
      </c>
      <c r="K2250" s="19" t="n">
        <f aca="false">INDEX(Pricebook!$L$2:$L$1401,MATCH(D2250,Pricebook!$A$2:$A$1401,0))</f>
        <v>32.6</v>
      </c>
      <c r="L2250" s="19" t="n">
        <f aca="false">ROUND(F2250*K2250,2)</f>
        <v>97.8</v>
      </c>
      <c r="M2250" s="24" t="n">
        <f aca="false">DATE(YEAR(C2250),MONTH(C2250),1)</f>
        <v>46143</v>
      </c>
    </row>
    <row r="2251" customFormat="false" ht="15" hidden="false" customHeight="false" outlineLevel="0" collapsed="false">
      <c r="A2251" s="21" t="s">
        <v>3338</v>
      </c>
      <c r="B2251" s="21" t="s">
        <v>3339</v>
      </c>
      <c r="C2251" s="23" t="n">
        <v>46149</v>
      </c>
      <c r="D2251" s="21" t="s">
        <v>1841</v>
      </c>
      <c r="E2251" s="21" t="s">
        <v>1452</v>
      </c>
      <c r="F2251" s="12" t="n">
        <v>2</v>
      </c>
      <c r="G2251" s="19" t="n">
        <v>22.7</v>
      </c>
      <c r="H2251" s="19" t="n">
        <v>14.04</v>
      </c>
      <c r="I2251" s="19" t="n">
        <f aca="false">ROUND(F2251*G2251,2)</f>
        <v>45.4</v>
      </c>
      <c r="J2251" s="19" t="n">
        <f aca="false">ROUND(F2251*H2251,2)</f>
        <v>28.08</v>
      </c>
      <c r="K2251" s="19" t="n">
        <f aca="false">INDEX(Pricebook!$L$2:$L$1401,MATCH(D2251,Pricebook!$A$2:$A$1401,0))</f>
        <v>23.55</v>
      </c>
      <c r="L2251" s="19" t="n">
        <f aca="false">ROUND(F2251*K2251,2)</f>
        <v>47.1</v>
      </c>
      <c r="M2251" s="24" t="n">
        <f aca="false">DATE(YEAR(C2251),MONTH(C2251),1)</f>
        <v>46143</v>
      </c>
    </row>
    <row r="2252" customFormat="false" ht="15" hidden="false" customHeight="false" outlineLevel="0" collapsed="false">
      <c r="A2252" s="21" t="s">
        <v>3338</v>
      </c>
      <c r="B2252" s="21" t="s">
        <v>3339</v>
      </c>
      <c r="C2252" s="23" t="n">
        <v>46149</v>
      </c>
      <c r="D2252" s="21" t="s">
        <v>1879</v>
      </c>
      <c r="E2252" s="21" t="s">
        <v>1452</v>
      </c>
      <c r="F2252" s="12" t="n">
        <v>2</v>
      </c>
      <c r="G2252" s="19" t="n">
        <v>18.05</v>
      </c>
      <c r="H2252" s="19" t="n">
        <v>12.33</v>
      </c>
      <c r="I2252" s="19" t="n">
        <f aca="false">ROUND(F2252*G2252,2)</f>
        <v>36.1</v>
      </c>
      <c r="J2252" s="19" t="n">
        <f aca="false">ROUND(F2252*H2252,2)</f>
        <v>24.66</v>
      </c>
      <c r="K2252" s="19" t="n">
        <f aca="false">INDEX(Pricebook!$L$2:$L$1401,MATCH(D2252,Pricebook!$A$2:$A$1401,0))</f>
        <v>18.8</v>
      </c>
      <c r="L2252" s="19" t="n">
        <f aca="false">ROUND(F2252*K2252,2)</f>
        <v>37.6</v>
      </c>
      <c r="M2252" s="24" t="n">
        <f aca="false">DATE(YEAR(C2252),MONTH(C2252),1)</f>
        <v>46143</v>
      </c>
    </row>
    <row r="2253" customFormat="false" ht="15" hidden="false" customHeight="false" outlineLevel="0" collapsed="false">
      <c r="A2253" s="21" t="s">
        <v>3338</v>
      </c>
      <c r="B2253" s="21" t="s">
        <v>3339</v>
      </c>
      <c r="C2253" s="23" t="n">
        <v>46149</v>
      </c>
      <c r="D2253" s="21" t="s">
        <v>817</v>
      </c>
      <c r="E2253" s="21" t="s">
        <v>366</v>
      </c>
      <c r="F2253" s="12" t="n">
        <v>3</v>
      </c>
      <c r="G2253" s="19" t="n">
        <v>11.25</v>
      </c>
      <c r="H2253" s="19" t="n">
        <v>9.15</v>
      </c>
      <c r="I2253" s="19" t="n">
        <f aca="false">ROUND(F2253*G2253,2)</f>
        <v>33.75</v>
      </c>
      <c r="J2253" s="19" t="n">
        <f aca="false">ROUND(F2253*H2253,2)</f>
        <v>27.45</v>
      </c>
      <c r="K2253" s="19" t="n">
        <f aca="false">INDEX(Pricebook!$L$2:$L$1401,MATCH(D2253,Pricebook!$A$2:$A$1401,0))</f>
        <v>12.15</v>
      </c>
      <c r="L2253" s="19" t="n">
        <f aca="false">ROUND(F2253*K2253,2)</f>
        <v>36.45</v>
      </c>
      <c r="M2253" s="24" t="n">
        <f aca="false">DATE(YEAR(C2253),MONTH(C2253),1)</f>
        <v>46143</v>
      </c>
    </row>
    <row r="2254" customFormat="false" ht="15" hidden="false" customHeight="false" outlineLevel="0" collapsed="false">
      <c r="A2254" s="21" t="s">
        <v>3338</v>
      </c>
      <c r="B2254" s="21" t="s">
        <v>3339</v>
      </c>
      <c r="C2254" s="23" t="n">
        <v>46149</v>
      </c>
      <c r="D2254" s="21" t="s">
        <v>2442</v>
      </c>
      <c r="E2254" s="21" t="s">
        <v>2202</v>
      </c>
      <c r="F2254" s="12" t="n">
        <v>4</v>
      </c>
      <c r="G2254" s="19" t="n">
        <v>44.85</v>
      </c>
      <c r="H2254" s="19" t="n">
        <v>27.31</v>
      </c>
      <c r="I2254" s="19" t="n">
        <f aca="false">ROUND(F2254*G2254,2)</f>
        <v>179.4</v>
      </c>
      <c r="J2254" s="19" t="n">
        <f aca="false">ROUND(F2254*H2254,2)</f>
        <v>109.24</v>
      </c>
      <c r="K2254" s="19" t="n">
        <f aca="false">INDEX(Pricebook!$L$2:$L$1401,MATCH(D2254,Pricebook!$A$2:$A$1401,0))</f>
        <v>48.05</v>
      </c>
      <c r="L2254" s="19" t="n">
        <f aca="false">ROUND(F2254*K2254,2)</f>
        <v>192.2</v>
      </c>
      <c r="M2254" s="24" t="n">
        <f aca="false">DATE(YEAR(C2254),MONTH(C2254),1)</f>
        <v>46143</v>
      </c>
    </row>
    <row r="2255" customFormat="false" ht="15" hidden="false" customHeight="false" outlineLevel="0" collapsed="false">
      <c r="A2255" s="21" t="s">
        <v>3338</v>
      </c>
      <c r="B2255" s="21" t="s">
        <v>3339</v>
      </c>
      <c r="C2255" s="23" t="n">
        <v>46149</v>
      </c>
      <c r="D2255" s="21" t="s">
        <v>589</v>
      </c>
      <c r="E2255" s="21" t="s">
        <v>366</v>
      </c>
      <c r="F2255" s="12" t="n">
        <v>2</v>
      </c>
      <c r="G2255" s="19" t="n">
        <v>24.05</v>
      </c>
      <c r="H2255" s="19" t="n">
        <v>17.06</v>
      </c>
      <c r="I2255" s="19" t="n">
        <f aca="false">ROUND(F2255*G2255,2)</f>
        <v>48.1</v>
      </c>
      <c r="J2255" s="19" t="n">
        <f aca="false">ROUND(F2255*H2255,2)</f>
        <v>34.12</v>
      </c>
      <c r="K2255" s="19" t="n">
        <f aca="false">INDEX(Pricebook!$L$2:$L$1401,MATCH(D2255,Pricebook!$A$2:$A$1401,0))</f>
        <v>26</v>
      </c>
      <c r="L2255" s="19" t="n">
        <f aca="false">ROUND(F2255*K2255,2)</f>
        <v>52</v>
      </c>
      <c r="M2255" s="24" t="n">
        <f aca="false">DATE(YEAR(C2255),MONTH(C2255),1)</f>
        <v>46143</v>
      </c>
    </row>
    <row r="2256" customFormat="false" ht="15" hidden="false" customHeight="false" outlineLevel="0" collapsed="false">
      <c r="A2256" s="21" t="s">
        <v>3340</v>
      </c>
      <c r="B2256" s="21" t="s">
        <v>3341</v>
      </c>
      <c r="C2256" s="23" t="n">
        <v>46150</v>
      </c>
      <c r="D2256" s="21" t="s">
        <v>471</v>
      </c>
      <c r="E2256" s="21" t="s">
        <v>366</v>
      </c>
      <c r="F2256" s="12" t="n">
        <v>2</v>
      </c>
      <c r="G2256" s="19" t="n">
        <v>41.8</v>
      </c>
      <c r="H2256" s="19" t="n">
        <v>29.42</v>
      </c>
      <c r="I2256" s="19" t="n">
        <f aca="false">ROUND(F2256*G2256,2)</f>
        <v>83.6</v>
      </c>
      <c r="J2256" s="19" t="n">
        <f aca="false">ROUND(F2256*H2256,2)</f>
        <v>58.84</v>
      </c>
      <c r="K2256" s="19" t="n">
        <f aca="false">INDEX(Pricebook!$L$2:$L$1401,MATCH(D2256,Pricebook!$A$2:$A$1401,0))</f>
        <v>44.8</v>
      </c>
      <c r="L2256" s="19" t="n">
        <f aca="false">ROUND(F2256*K2256,2)</f>
        <v>89.6</v>
      </c>
      <c r="M2256" s="24" t="n">
        <f aca="false">DATE(YEAR(C2256),MONTH(C2256),1)</f>
        <v>46143</v>
      </c>
    </row>
    <row r="2257" customFormat="false" ht="15" hidden="false" customHeight="false" outlineLevel="0" collapsed="false">
      <c r="A2257" s="21" t="s">
        <v>3340</v>
      </c>
      <c r="B2257" s="21" t="s">
        <v>3341</v>
      </c>
      <c r="C2257" s="23" t="n">
        <v>46150</v>
      </c>
      <c r="D2257" s="21" t="s">
        <v>2325</v>
      </c>
      <c r="E2257" s="21" t="s">
        <v>2202</v>
      </c>
      <c r="F2257" s="12" t="n">
        <v>5</v>
      </c>
      <c r="G2257" s="19" t="n">
        <v>34.4</v>
      </c>
      <c r="H2257" s="19" t="n">
        <v>23.25</v>
      </c>
      <c r="I2257" s="19" t="n">
        <f aca="false">ROUND(F2257*G2257,2)</f>
        <v>172</v>
      </c>
      <c r="J2257" s="19" t="n">
        <f aca="false">ROUND(F2257*H2257,2)</f>
        <v>116.25</v>
      </c>
      <c r="K2257" s="19" t="n">
        <f aca="false">INDEX(Pricebook!$L$2:$L$1401,MATCH(D2257,Pricebook!$A$2:$A$1401,0))</f>
        <v>37.05</v>
      </c>
      <c r="L2257" s="19" t="n">
        <f aca="false">ROUND(F2257*K2257,2)</f>
        <v>185.25</v>
      </c>
      <c r="M2257" s="24" t="n">
        <f aca="false">DATE(YEAR(C2257),MONTH(C2257),1)</f>
        <v>46143</v>
      </c>
    </row>
    <row r="2258" customFormat="false" ht="15" hidden="false" customHeight="false" outlineLevel="0" collapsed="false">
      <c r="A2258" s="21" t="s">
        <v>3340</v>
      </c>
      <c r="B2258" s="21" t="s">
        <v>3341</v>
      </c>
      <c r="C2258" s="23" t="n">
        <v>46150</v>
      </c>
      <c r="D2258" s="21" t="s">
        <v>2341</v>
      </c>
      <c r="E2258" s="21" t="s">
        <v>2202</v>
      </c>
      <c r="F2258" s="12" t="n">
        <v>12</v>
      </c>
      <c r="G2258" s="19" t="n">
        <v>7.15</v>
      </c>
      <c r="H2258" s="19" t="n">
        <v>4.29</v>
      </c>
      <c r="I2258" s="19" t="n">
        <f aca="false">ROUND(F2258*G2258,2)</f>
        <v>85.8</v>
      </c>
      <c r="J2258" s="19" t="n">
        <f aca="false">ROUND(F2258*H2258,2)</f>
        <v>51.48</v>
      </c>
      <c r="K2258" s="19" t="n">
        <f aca="false">INDEX(Pricebook!$L$2:$L$1401,MATCH(D2258,Pricebook!$A$2:$A$1401,0))</f>
        <v>7.6</v>
      </c>
      <c r="L2258" s="19" t="n">
        <f aca="false">ROUND(F2258*K2258,2)</f>
        <v>91.2</v>
      </c>
      <c r="M2258" s="24" t="n">
        <f aca="false">DATE(YEAR(C2258),MONTH(C2258),1)</f>
        <v>46143</v>
      </c>
    </row>
    <row r="2259" customFormat="false" ht="15" hidden="false" customHeight="false" outlineLevel="0" collapsed="false">
      <c r="A2259" s="21" t="s">
        <v>3340</v>
      </c>
      <c r="B2259" s="21" t="s">
        <v>3341</v>
      </c>
      <c r="C2259" s="23" t="n">
        <v>46150</v>
      </c>
      <c r="D2259" s="21" t="s">
        <v>2240</v>
      </c>
      <c r="E2259" s="21" t="s">
        <v>2202</v>
      </c>
      <c r="F2259" s="12" t="n">
        <v>2</v>
      </c>
      <c r="G2259" s="19" t="n">
        <v>55.9</v>
      </c>
      <c r="H2259" s="19" t="n">
        <v>33.72</v>
      </c>
      <c r="I2259" s="19" t="n">
        <f aca="false">ROUND(F2259*G2259,2)</f>
        <v>111.8</v>
      </c>
      <c r="J2259" s="19" t="n">
        <f aca="false">ROUND(F2259*H2259,2)</f>
        <v>67.44</v>
      </c>
      <c r="K2259" s="19" t="n">
        <f aca="false">INDEX(Pricebook!$L$2:$L$1401,MATCH(D2259,Pricebook!$A$2:$A$1401,0))</f>
        <v>59.3</v>
      </c>
      <c r="L2259" s="19" t="n">
        <f aca="false">ROUND(F2259*K2259,2)</f>
        <v>118.6</v>
      </c>
      <c r="M2259" s="24" t="n">
        <f aca="false">DATE(YEAR(C2259),MONTH(C2259),1)</f>
        <v>46143</v>
      </c>
    </row>
    <row r="2260" customFormat="false" ht="15" hidden="false" customHeight="false" outlineLevel="0" collapsed="false">
      <c r="A2260" s="21" t="s">
        <v>3340</v>
      </c>
      <c r="B2260" s="21" t="s">
        <v>3341</v>
      </c>
      <c r="C2260" s="23" t="n">
        <v>46150</v>
      </c>
      <c r="D2260" s="21" t="s">
        <v>789</v>
      </c>
      <c r="E2260" s="21" t="s">
        <v>366</v>
      </c>
      <c r="F2260" s="12" t="n">
        <v>2</v>
      </c>
      <c r="G2260" s="19" t="n">
        <v>7.15</v>
      </c>
      <c r="H2260" s="19" t="n">
        <v>4.99</v>
      </c>
      <c r="I2260" s="19" t="n">
        <f aca="false">ROUND(F2260*G2260,2)</f>
        <v>14.3</v>
      </c>
      <c r="J2260" s="19" t="n">
        <f aca="false">ROUND(F2260*H2260,2)</f>
        <v>9.98</v>
      </c>
      <c r="K2260" s="19" t="n">
        <f aca="false">INDEX(Pricebook!$L$2:$L$1401,MATCH(D2260,Pricebook!$A$2:$A$1401,0))</f>
        <v>7.6</v>
      </c>
      <c r="L2260" s="19" t="n">
        <f aca="false">ROUND(F2260*K2260,2)</f>
        <v>15.2</v>
      </c>
      <c r="M2260" s="24" t="n">
        <f aca="false">DATE(YEAR(C2260),MONTH(C2260),1)</f>
        <v>46143</v>
      </c>
    </row>
    <row r="2261" customFormat="false" ht="15" hidden="false" customHeight="false" outlineLevel="0" collapsed="false">
      <c r="A2261" s="21" t="s">
        <v>3340</v>
      </c>
      <c r="B2261" s="21" t="s">
        <v>3341</v>
      </c>
      <c r="C2261" s="23" t="n">
        <v>46150</v>
      </c>
      <c r="D2261" s="21" t="s">
        <v>1604</v>
      </c>
      <c r="E2261" s="21" t="s">
        <v>1452</v>
      </c>
      <c r="F2261" s="12" t="n">
        <v>11</v>
      </c>
      <c r="G2261" s="19" t="n">
        <v>212.2</v>
      </c>
      <c r="H2261" s="19" t="n">
        <v>130.95</v>
      </c>
      <c r="I2261" s="19" t="n">
        <f aca="false">ROUND(F2261*G2261,2)</f>
        <v>2334.2</v>
      </c>
      <c r="J2261" s="19" t="n">
        <f aca="false">ROUND(F2261*H2261,2)</f>
        <v>1440.45</v>
      </c>
      <c r="K2261" s="19" t="n">
        <f aca="false">INDEX(Pricebook!$L$2:$L$1401,MATCH(D2261,Pricebook!$A$2:$A$1401,0))</f>
        <v>219.35</v>
      </c>
      <c r="L2261" s="19" t="n">
        <f aca="false">ROUND(F2261*K2261,2)</f>
        <v>2412.85</v>
      </c>
      <c r="M2261" s="24" t="n">
        <f aca="false">DATE(YEAR(C2261),MONTH(C2261),1)</f>
        <v>46143</v>
      </c>
    </row>
    <row r="2262" customFormat="false" ht="15" hidden="false" customHeight="false" outlineLevel="0" collapsed="false">
      <c r="A2262" s="21" t="s">
        <v>3340</v>
      </c>
      <c r="B2262" s="21" t="s">
        <v>3341</v>
      </c>
      <c r="C2262" s="23" t="n">
        <v>46150</v>
      </c>
      <c r="D2262" s="21" t="s">
        <v>1793</v>
      </c>
      <c r="E2262" s="21" t="s">
        <v>1452</v>
      </c>
      <c r="F2262" s="12" t="n">
        <v>4</v>
      </c>
      <c r="G2262" s="19" t="n">
        <v>184.5</v>
      </c>
      <c r="H2262" s="19" t="n">
        <v>113</v>
      </c>
      <c r="I2262" s="19" t="n">
        <f aca="false">ROUND(F2262*G2262,2)</f>
        <v>738</v>
      </c>
      <c r="J2262" s="19" t="n">
        <f aca="false">ROUND(F2262*H2262,2)</f>
        <v>452</v>
      </c>
      <c r="K2262" s="19" t="n">
        <f aca="false">INDEX(Pricebook!$L$2:$L$1401,MATCH(D2262,Pricebook!$A$2:$A$1401,0))</f>
        <v>189.3</v>
      </c>
      <c r="L2262" s="19" t="n">
        <f aca="false">ROUND(F2262*K2262,2)</f>
        <v>757.2</v>
      </c>
      <c r="M2262" s="24" t="n">
        <f aca="false">DATE(YEAR(C2262),MONTH(C2262),1)</f>
        <v>46143</v>
      </c>
    </row>
    <row r="2263" customFormat="false" ht="15" hidden="false" customHeight="false" outlineLevel="0" collapsed="false">
      <c r="A2263" s="21" t="s">
        <v>3340</v>
      </c>
      <c r="B2263" s="21" t="s">
        <v>3341</v>
      </c>
      <c r="C2263" s="23" t="n">
        <v>46150</v>
      </c>
      <c r="D2263" s="21" t="s">
        <v>551</v>
      </c>
      <c r="E2263" s="21" t="s">
        <v>366</v>
      </c>
      <c r="F2263" s="12" t="n">
        <v>1</v>
      </c>
      <c r="G2263" s="19" t="n">
        <v>138.65</v>
      </c>
      <c r="H2263" s="19" t="n">
        <v>109.3</v>
      </c>
      <c r="I2263" s="19" t="n">
        <f aca="false">ROUND(F2263*G2263,2)</f>
        <v>138.65</v>
      </c>
      <c r="J2263" s="19" t="n">
        <f aca="false">ROUND(F2263*H2263,2)</f>
        <v>109.3</v>
      </c>
      <c r="K2263" s="19" t="n">
        <f aca="false">INDEX(Pricebook!$L$2:$L$1401,MATCH(D2263,Pricebook!$A$2:$A$1401,0))</f>
        <v>150.7</v>
      </c>
      <c r="L2263" s="19" t="n">
        <f aca="false">ROUND(F2263*K2263,2)</f>
        <v>150.7</v>
      </c>
      <c r="M2263" s="24" t="n">
        <f aca="false">DATE(YEAR(C2263),MONTH(C2263),1)</f>
        <v>46143</v>
      </c>
    </row>
    <row r="2264" customFormat="false" ht="15" hidden="false" customHeight="false" outlineLevel="0" collapsed="false">
      <c r="A2264" s="21" t="s">
        <v>3342</v>
      </c>
      <c r="B2264" s="21" t="s">
        <v>3343</v>
      </c>
      <c r="C2264" s="23" t="n">
        <v>46150</v>
      </c>
      <c r="D2264" s="21" t="s">
        <v>521</v>
      </c>
      <c r="E2264" s="21" t="s">
        <v>366</v>
      </c>
      <c r="F2264" s="12" t="n">
        <v>2</v>
      </c>
      <c r="G2264" s="19" t="n">
        <v>12.55</v>
      </c>
      <c r="H2264" s="19" t="n">
        <v>8.96</v>
      </c>
      <c r="I2264" s="19" t="n">
        <f aca="false">ROUND(F2264*G2264,2)</f>
        <v>25.1</v>
      </c>
      <c r="J2264" s="19" t="n">
        <f aca="false">ROUND(F2264*H2264,2)</f>
        <v>17.92</v>
      </c>
      <c r="K2264" s="19" t="n">
        <f aca="false">INDEX(Pricebook!$L$2:$L$1401,MATCH(D2264,Pricebook!$A$2:$A$1401,0))</f>
        <v>13.65</v>
      </c>
      <c r="L2264" s="19" t="n">
        <f aca="false">ROUND(F2264*K2264,2)</f>
        <v>27.3</v>
      </c>
      <c r="M2264" s="24" t="n">
        <f aca="false">DATE(YEAR(C2264),MONTH(C2264),1)</f>
        <v>46143</v>
      </c>
    </row>
    <row r="2265" customFormat="false" ht="15" hidden="false" customHeight="false" outlineLevel="0" collapsed="false">
      <c r="A2265" s="21" t="s">
        <v>3342</v>
      </c>
      <c r="B2265" s="21" t="s">
        <v>3343</v>
      </c>
      <c r="C2265" s="23" t="n">
        <v>46150</v>
      </c>
      <c r="D2265" s="21" t="s">
        <v>1374</v>
      </c>
      <c r="E2265" s="21" t="s">
        <v>971</v>
      </c>
      <c r="F2265" s="12" t="n">
        <v>39</v>
      </c>
      <c r="G2265" s="19" t="n">
        <v>1.9</v>
      </c>
      <c r="H2265" s="19" t="n">
        <v>1.58</v>
      </c>
      <c r="I2265" s="19" t="n">
        <f aca="false">ROUND(F2265*G2265,2)</f>
        <v>74.1</v>
      </c>
      <c r="J2265" s="19" t="n">
        <f aca="false">ROUND(F2265*H2265,2)</f>
        <v>61.62</v>
      </c>
      <c r="K2265" s="19" t="n">
        <f aca="false">INDEX(Pricebook!$L$2:$L$1401,MATCH(D2265,Pricebook!$A$2:$A$1401,0))</f>
        <v>2.2</v>
      </c>
      <c r="L2265" s="19" t="n">
        <f aca="false">ROUND(F2265*K2265,2)</f>
        <v>85.8</v>
      </c>
      <c r="M2265" s="24" t="n">
        <f aca="false">DATE(YEAR(C2265),MONTH(C2265),1)</f>
        <v>46143</v>
      </c>
    </row>
    <row r="2266" customFormat="false" ht="15" hidden="false" customHeight="false" outlineLevel="0" collapsed="false">
      <c r="A2266" s="21" t="s">
        <v>3342</v>
      </c>
      <c r="B2266" s="21" t="s">
        <v>3343</v>
      </c>
      <c r="C2266" s="23" t="n">
        <v>46150</v>
      </c>
      <c r="D2266" s="21" t="s">
        <v>2908</v>
      </c>
      <c r="E2266" s="21" t="s">
        <v>2748</v>
      </c>
      <c r="F2266" s="12" t="n">
        <v>2</v>
      </c>
      <c r="G2266" s="19" t="n">
        <v>32.5</v>
      </c>
      <c r="H2266" s="19" t="n">
        <v>18.99</v>
      </c>
      <c r="I2266" s="19" t="n">
        <f aca="false">ROUND(F2266*G2266,2)</f>
        <v>65</v>
      </c>
      <c r="J2266" s="19" t="n">
        <f aca="false">ROUND(F2266*H2266,2)</f>
        <v>37.98</v>
      </c>
      <c r="K2266" s="19" t="n">
        <f aca="false">INDEX(Pricebook!$L$2:$L$1401,MATCH(D2266,Pricebook!$A$2:$A$1401,0))</f>
        <v>35.6</v>
      </c>
      <c r="L2266" s="19" t="n">
        <f aca="false">ROUND(F2266*K2266,2)</f>
        <v>71.2</v>
      </c>
      <c r="M2266" s="24" t="n">
        <f aca="false">DATE(YEAR(C2266),MONTH(C2266),1)</f>
        <v>46143</v>
      </c>
    </row>
    <row r="2267" customFormat="false" ht="15" hidden="false" customHeight="false" outlineLevel="0" collapsed="false">
      <c r="A2267" s="21" t="s">
        <v>3342</v>
      </c>
      <c r="B2267" s="21" t="s">
        <v>3343</v>
      </c>
      <c r="C2267" s="23" t="n">
        <v>46150</v>
      </c>
      <c r="D2267" s="21" t="s">
        <v>1310</v>
      </c>
      <c r="E2267" s="21" t="s">
        <v>971</v>
      </c>
      <c r="F2267" s="12" t="n">
        <v>2</v>
      </c>
      <c r="G2267" s="19" t="n">
        <v>59.5</v>
      </c>
      <c r="H2267" s="19" t="n">
        <v>45.62</v>
      </c>
      <c r="I2267" s="19" t="n">
        <f aca="false">ROUND(F2267*G2267,2)</f>
        <v>119</v>
      </c>
      <c r="J2267" s="19" t="n">
        <f aca="false">ROUND(F2267*H2267,2)</f>
        <v>91.24</v>
      </c>
      <c r="K2267" s="19" t="n">
        <f aca="false">INDEX(Pricebook!$L$2:$L$1401,MATCH(D2267,Pricebook!$A$2:$A$1401,0))</f>
        <v>69.1</v>
      </c>
      <c r="L2267" s="19" t="n">
        <f aca="false">ROUND(F2267*K2267,2)</f>
        <v>138.2</v>
      </c>
      <c r="M2267" s="24" t="n">
        <f aca="false">DATE(YEAR(C2267),MONTH(C2267),1)</f>
        <v>46143</v>
      </c>
    </row>
    <row r="2268" customFormat="false" ht="15" hidden="false" customHeight="false" outlineLevel="0" collapsed="false">
      <c r="A2268" s="21" t="s">
        <v>3342</v>
      </c>
      <c r="B2268" s="21" t="s">
        <v>3343</v>
      </c>
      <c r="C2268" s="23" t="n">
        <v>46150</v>
      </c>
      <c r="D2268" s="21" t="s">
        <v>1416</v>
      </c>
      <c r="E2268" s="21" t="s">
        <v>971</v>
      </c>
      <c r="F2268" s="12" t="n">
        <v>1</v>
      </c>
      <c r="G2268" s="19" t="n">
        <v>1971.45</v>
      </c>
      <c r="H2268" s="19" t="n">
        <v>1506.48</v>
      </c>
      <c r="I2268" s="19" t="n">
        <f aca="false">ROUND(F2268*G2268,2)</f>
        <v>1971.45</v>
      </c>
      <c r="J2268" s="19" t="n">
        <f aca="false">ROUND(F2268*H2268,2)</f>
        <v>1506.48</v>
      </c>
      <c r="K2268" s="19" t="n">
        <f aca="false">INDEX(Pricebook!$L$2:$L$1401,MATCH(D2268,Pricebook!$A$2:$A$1401,0))</f>
        <v>2281.25</v>
      </c>
      <c r="L2268" s="19" t="n">
        <f aca="false">ROUND(F2268*K2268,2)</f>
        <v>2281.25</v>
      </c>
      <c r="M2268" s="24" t="n">
        <f aca="false">DATE(YEAR(C2268),MONTH(C2268),1)</f>
        <v>46143</v>
      </c>
    </row>
    <row r="2269" customFormat="false" ht="15" hidden="false" customHeight="false" outlineLevel="0" collapsed="false">
      <c r="A2269" s="21" t="s">
        <v>3342</v>
      </c>
      <c r="B2269" s="21" t="s">
        <v>3343</v>
      </c>
      <c r="C2269" s="23" t="n">
        <v>46150</v>
      </c>
      <c r="D2269" s="21" t="s">
        <v>290</v>
      </c>
      <c r="E2269" s="21" t="s">
        <v>108</v>
      </c>
      <c r="F2269" s="12" t="n">
        <v>3</v>
      </c>
      <c r="G2269" s="19" t="n">
        <v>21.45</v>
      </c>
      <c r="H2269" s="19" t="n">
        <v>15.89</v>
      </c>
      <c r="I2269" s="19" t="n">
        <f aca="false">ROUND(F2269*G2269,2)</f>
        <v>64.35</v>
      </c>
      <c r="J2269" s="19" t="n">
        <f aca="false">ROUND(F2269*H2269,2)</f>
        <v>47.67</v>
      </c>
      <c r="K2269" s="19" t="n">
        <f aca="false">INDEX(Pricebook!$L$2:$L$1401,MATCH(D2269,Pricebook!$A$2:$A$1401,0))</f>
        <v>23.3</v>
      </c>
      <c r="L2269" s="19" t="n">
        <f aca="false">ROUND(F2269*K2269,2)</f>
        <v>69.9</v>
      </c>
      <c r="M2269" s="24" t="n">
        <f aca="false">DATE(YEAR(C2269),MONTH(C2269),1)</f>
        <v>46143</v>
      </c>
    </row>
    <row r="2270" customFormat="false" ht="15" hidden="false" customHeight="false" outlineLevel="0" collapsed="false">
      <c r="A2270" s="21" t="s">
        <v>3342</v>
      </c>
      <c r="B2270" s="21" t="s">
        <v>3343</v>
      </c>
      <c r="C2270" s="23" t="n">
        <v>46150</v>
      </c>
      <c r="D2270" s="21" t="s">
        <v>1238</v>
      </c>
      <c r="E2270" s="21" t="s">
        <v>971</v>
      </c>
      <c r="F2270" s="12" t="n">
        <v>1</v>
      </c>
      <c r="G2270" s="19" t="n">
        <v>107.15</v>
      </c>
      <c r="H2270" s="19" t="n">
        <v>83.07</v>
      </c>
      <c r="I2270" s="19" t="n">
        <f aca="false">ROUND(F2270*G2270,2)</f>
        <v>107.15</v>
      </c>
      <c r="J2270" s="19" t="n">
        <f aca="false">ROUND(F2270*H2270,2)</f>
        <v>83.07</v>
      </c>
      <c r="K2270" s="19" t="n">
        <f aca="false">INDEX(Pricebook!$L$2:$L$1401,MATCH(D2270,Pricebook!$A$2:$A$1401,0))</f>
        <v>125.8</v>
      </c>
      <c r="L2270" s="19" t="n">
        <f aca="false">ROUND(F2270*K2270,2)</f>
        <v>125.8</v>
      </c>
      <c r="M2270" s="24" t="n">
        <f aca="false">DATE(YEAR(C2270),MONTH(C2270),1)</f>
        <v>46143</v>
      </c>
    </row>
    <row r="2271" customFormat="false" ht="15" hidden="false" customHeight="false" outlineLevel="0" collapsed="false">
      <c r="A2271" s="21" t="s">
        <v>3344</v>
      </c>
      <c r="B2271" s="21" t="s">
        <v>3345</v>
      </c>
      <c r="C2271" s="23" t="n">
        <v>46150</v>
      </c>
      <c r="D2271" s="21" t="s">
        <v>1863</v>
      </c>
      <c r="E2271" s="21" t="s">
        <v>1452</v>
      </c>
      <c r="F2271" s="12" t="n">
        <v>10</v>
      </c>
      <c r="G2271" s="19" t="n">
        <v>98.35</v>
      </c>
      <c r="H2271" s="19" t="n">
        <v>60.12</v>
      </c>
      <c r="I2271" s="19" t="n">
        <f aca="false">ROUND(F2271*G2271,2)</f>
        <v>983.5</v>
      </c>
      <c r="J2271" s="19" t="n">
        <f aca="false">ROUND(F2271*H2271,2)</f>
        <v>601.2</v>
      </c>
      <c r="K2271" s="19" t="n">
        <f aca="false">INDEX(Pricebook!$L$2:$L$1401,MATCH(D2271,Pricebook!$A$2:$A$1401,0))</f>
        <v>100.7</v>
      </c>
      <c r="L2271" s="19" t="n">
        <f aca="false">ROUND(F2271*K2271,2)</f>
        <v>1007</v>
      </c>
      <c r="M2271" s="24" t="n">
        <f aca="false">DATE(YEAR(C2271),MONTH(C2271),1)</f>
        <v>46143</v>
      </c>
    </row>
    <row r="2272" customFormat="false" ht="15" hidden="false" customHeight="false" outlineLevel="0" collapsed="false">
      <c r="A2272" s="21" t="s">
        <v>3344</v>
      </c>
      <c r="B2272" s="21" t="s">
        <v>3345</v>
      </c>
      <c r="C2272" s="23" t="n">
        <v>46150</v>
      </c>
      <c r="D2272" s="21" t="s">
        <v>1495</v>
      </c>
      <c r="E2272" s="21" t="s">
        <v>1452</v>
      </c>
      <c r="F2272" s="12" t="n">
        <v>11</v>
      </c>
      <c r="G2272" s="19" t="n">
        <v>30.5</v>
      </c>
      <c r="H2272" s="19" t="n">
        <v>18.73</v>
      </c>
      <c r="I2272" s="19" t="n">
        <f aca="false">ROUND(F2272*G2272,2)</f>
        <v>335.5</v>
      </c>
      <c r="J2272" s="19" t="n">
        <f aca="false">ROUND(F2272*H2272,2)</f>
        <v>206.03</v>
      </c>
      <c r="K2272" s="19" t="n">
        <f aca="false">INDEX(Pricebook!$L$2:$L$1401,MATCH(D2272,Pricebook!$A$2:$A$1401,0))</f>
        <v>31.4</v>
      </c>
      <c r="L2272" s="19" t="n">
        <f aca="false">ROUND(F2272*K2272,2)</f>
        <v>345.4</v>
      </c>
      <c r="M2272" s="24" t="n">
        <f aca="false">DATE(YEAR(C2272),MONTH(C2272),1)</f>
        <v>46143</v>
      </c>
    </row>
    <row r="2273" customFormat="false" ht="15" hidden="false" customHeight="false" outlineLevel="0" collapsed="false">
      <c r="A2273" s="21" t="s">
        <v>3344</v>
      </c>
      <c r="B2273" s="21" t="s">
        <v>3345</v>
      </c>
      <c r="C2273" s="23" t="n">
        <v>46150</v>
      </c>
      <c r="D2273" s="21" t="s">
        <v>1703</v>
      </c>
      <c r="E2273" s="21" t="s">
        <v>1452</v>
      </c>
      <c r="F2273" s="12" t="n">
        <v>2</v>
      </c>
      <c r="G2273" s="19" t="n">
        <v>92</v>
      </c>
      <c r="H2273" s="19" t="n">
        <v>55.93</v>
      </c>
      <c r="I2273" s="19" t="n">
        <f aca="false">ROUND(F2273*G2273,2)</f>
        <v>184</v>
      </c>
      <c r="J2273" s="19" t="n">
        <f aca="false">ROUND(F2273*H2273,2)</f>
        <v>111.86</v>
      </c>
      <c r="K2273" s="19" t="n">
        <f aca="false">INDEX(Pricebook!$L$2:$L$1401,MATCH(D2273,Pricebook!$A$2:$A$1401,0))</f>
        <v>93.7</v>
      </c>
      <c r="L2273" s="19" t="n">
        <f aca="false">ROUND(F2273*K2273,2)</f>
        <v>187.4</v>
      </c>
      <c r="M2273" s="24" t="n">
        <f aca="false">DATE(YEAR(C2273),MONTH(C2273),1)</f>
        <v>46143</v>
      </c>
    </row>
    <row r="2274" customFormat="false" ht="15" hidden="false" customHeight="false" outlineLevel="0" collapsed="false">
      <c r="A2274" s="21" t="s">
        <v>3344</v>
      </c>
      <c r="B2274" s="21" t="s">
        <v>3345</v>
      </c>
      <c r="C2274" s="23" t="n">
        <v>46150</v>
      </c>
      <c r="D2274" s="21" t="s">
        <v>955</v>
      </c>
      <c r="E2274" s="21" t="s">
        <v>366</v>
      </c>
      <c r="F2274" s="12" t="n">
        <v>4</v>
      </c>
      <c r="G2274" s="19" t="n">
        <v>16.95</v>
      </c>
      <c r="H2274" s="19" t="n">
        <v>11.9</v>
      </c>
      <c r="I2274" s="19" t="n">
        <f aca="false">ROUND(F2274*G2274,2)</f>
        <v>67.8</v>
      </c>
      <c r="J2274" s="19" t="n">
        <f aca="false">ROUND(F2274*H2274,2)</f>
        <v>47.6</v>
      </c>
      <c r="K2274" s="19" t="n">
        <f aca="false">INDEX(Pricebook!$L$2:$L$1401,MATCH(D2274,Pricebook!$A$2:$A$1401,0))</f>
        <v>18.15</v>
      </c>
      <c r="L2274" s="19" t="n">
        <f aca="false">ROUND(F2274*K2274,2)</f>
        <v>72.6</v>
      </c>
      <c r="M2274" s="24" t="n">
        <f aca="false">DATE(YEAR(C2274),MONTH(C2274),1)</f>
        <v>46143</v>
      </c>
    </row>
    <row r="2275" customFormat="false" ht="15" hidden="false" customHeight="false" outlineLevel="0" collapsed="false">
      <c r="A2275" s="21" t="s">
        <v>3344</v>
      </c>
      <c r="B2275" s="21" t="s">
        <v>3345</v>
      </c>
      <c r="C2275" s="23" t="n">
        <v>46150</v>
      </c>
      <c r="D2275" s="21" t="s">
        <v>1477</v>
      </c>
      <c r="E2275" s="21" t="s">
        <v>1452</v>
      </c>
      <c r="F2275" s="12" t="n">
        <v>8</v>
      </c>
      <c r="G2275" s="19" t="n">
        <v>40.5</v>
      </c>
      <c r="H2275" s="19" t="n">
        <v>24.92</v>
      </c>
      <c r="I2275" s="19" t="n">
        <f aca="false">ROUND(F2275*G2275,2)</f>
        <v>324</v>
      </c>
      <c r="J2275" s="19" t="n">
        <f aca="false">ROUND(F2275*H2275,2)</f>
        <v>199.36</v>
      </c>
      <c r="K2275" s="19" t="n">
        <f aca="false">INDEX(Pricebook!$L$2:$L$1401,MATCH(D2275,Pricebook!$A$2:$A$1401,0))</f>
        <v>41.75</v>
      </c>
      <c r="L2275" s="19" t="n">
        <f aca="false">ROUND(F2275*K2275,2)</f>
        <v>334</v>
      </c>
      <c r="M2275" s="24" t="n">
        <f aca="false">DATE(YEAR(C2275),MONTH(C2275),1)</f>
        <v>46143</v>
      </c>
    </row>
    <row r="2276" customFormat="false" ht="15" hidden="false" customHeight="false" outlineLevel="0" collapsed="false">
      <c r="A2276" s="21" t="s">
        <v>3344</v>
      </c>
      <c r="B2276" s="21" t="s">
        <v>3345</v>
      </c>
      <c r="C2276" s="23" t="n">
        <v>46150</v>
      </c>
      <c r="D2276" s="21" t="s">
        <v>1885</v>
      </c>
      <c r="E2276" s="21" t="s">
        <v>1452</v>
      </c>
      <c r="F2276" s="12" t="n">
        <v>12</v>
      </c>
      <c r="G2276" s="19" t="n">
        <v>35</v>
      </c>
      <c r="H2276" s="19" t="n">
        <v>21.49</v>
      </c>
      <c r="I2276" s="19" t="n">
        <f aca="false">ROUND(F2276*G2276,2)</f>
        <v>420</v>
      </c>
      <c r="J2276" s="19" t="n">
        <f aca="false">ROUND(F2276*H2276,2)</f>
        <v>257.88</v>
      </c>
      <c r="K2276" s="19" t="n">
        <f aca="false">INDEX(Pricebook!$L$2:$L$1401,MATCH(D2276,Pricebook!$A$2:$A$1401,0))</f>
        <v>36</v>
      </c>
      <c r="L2276" s="19" t="n">
        <f aca="false">ROUND(F2276*K2276,2)</f>
        <v>432</v>
      </c>
      <c r="M2276" s="24" t="n">
        <f aca="false">DATE(YEAR(C2276),MONTH(C2276),1)</f>
        <v>46143</v>
      </c>
    </row>
    <row r="2277" customFormat="false" ht="15" hidden="false" customHeight="false" outlineLevel="0" collapsed="false">
      <c r="A2277" s="21" t="s">
        <v>3344</v>
      </c>
      <c r="B2277" s="21" t="s">
        <v>3345</v>
      </c>
      <c r="C2277" s="23" t="n">
        <v>46150</v>
      </c>
      <c r="D2277" s="21" t="s">
        <v>463</v>
      </c>
      <c r="E2277" s="21" t="s">
        <v>366</v>
      </c>
      <c r="F2277" s="12" t="n">
        <v>3</v>
      </c>
      <c r="G2277" s="19" t="n">
        <v>10.5</v>
      </c>
      <c r="H2277" s="19" t="n">
        <v>7.4</v>
      </c>
      <c r="I2277" s="19" t="n">
        <f aca="false">ROUND(F2277*G2277,2)</f>
        <v>31.5</v>
      </c>
      <c r="J2277" s="19" t="n">
        <f aca="false">ROUND(F2277*H2277,2)</f>
        <v>22.2</v>
      </c>
      <c r="K2277" s="19" t="n">
        <f aca="false">INDEX(Pricebook!$L$2:$L$1401,MATCH(D2277,Pricebook!$A$2:$A$1401,0))</f>
        <v>11.3</v>
      </c>
      <c r="L2277" s="19" t="n">
        <f aca="false">ROUND(F2277*K2277,2)</f>
        <v>33.9</v>
      </c>
      <c r="M2277" s="24" t="n">
        <f aca="false">DATE(YEAR(C2277),MONTH(C2277),1)</f>
        <v>46143</v>
      </c>
    </row>
    <row r="2278" customFormat="false" ht="15" hidden="false" customHeight="false" outlineLevel="0" collapsed="false">
      <c r="A2278" s="21" t="s">
        <v>3344</v>
      </c>
      <c r="B2278" s="21" t="s">
        <v>3345</v>
      </c>
      <c r="C2278" s="23" t="n">
        <v>46150</v>
      </c>
      <c r="D2278" s="21" t="s">
        <v>1823</v>
      </c>
      <c r="E2278" s="21" t="s">
        <v>1452</v>
      </c>
      <c r="F2278" s="12" t="n">
        <v>3</v>
      </c>
      <c r="G2278" s="19" t="n">
        <v>94.5</v>
      </c>
      <c r="H2278" s="19" t="n">
        <v>57.54</v>
      </c>
      <c r="I2278" s="19" t="n">
        <f aca="false">ROUND(F2278*G2278,2)</f>
        <v>283.5</v>
      </c>
      <c r="J2278" s="19" t="n">
        <f aca="false">ROUND(F2278*H2278,2)</f>
        <v>172.62</v>
      </c>
      <c r="K2278" s="19" t="n">
        <f aca="false">INDEX(Pricebook!$L$2:$L$1401,MATCH(D2278,Pricebook!$A$2:$A$1401,0))</f>
        <v>96.4</v>
      </c>
      <c r="L2278" s="19" t="n">
        <f aca="false">ROUND(F2278*K2278,2)</f>
        <v>289.2</v>
      </c>
      <c r="M2278" s="24" t="n">
        <f aca="false">DATE(YEAR(C2278),MONTH(C2278),1)</f>
        <v>46143</v>
      </c>
    </row>
    <row r="2279" customFormat="false" ht="15" hidden="false" customHeight="false" outlineLevel="0" collapsed="false">
      <c r="A2279" s="21" t="s">
        <v>3344</v>
      </c>
      <c r="B2279" s="21" t="s">
        <v>3345</v>
      </c>
      <c r="C2279" s="23" t="n">
        <v>46150</v>
      </c>
      <c r="D2279" s="21" t="s">
        <v>2351</v>
      </c>
      <c r="E2279" s="21" t="s">
        <v>2202</v>
      </c>
      <c r="F2279" s="12" t="n">
        <v>9</v>
      </c>
      <c r="G2279" s="19" t="n">
        <v>12.3</v>
      </c>
      <c r="H2279" s="19" t="n">
        <v>7.38</v>
      </c>
      <c r="I2279" s="19" t="n">
        <f aca="false">ROUND(F2279*G2279,2)</f>
        <v>110.7</v>
      </c>
      <c r="J2279" s="19" t="n">
        <f aca="false">ROUND(F2279*H2279,2)</f>
        <v>66.42</v>
      </c>
      <c r="K2279" s="19" t="n">
        <f aca="false">INDEX(Pricebook!$L$2:$L$1401,MATCH(D2279,Pricebook!$A$2:$A$1401,0))</f>
        <v>13</v>
      </c>
      <c r="L2279" s="19" t="n">
        <f aca="false">ROUND(F2279*K2279,2)</f>
        <v>117</v>
      </c>
      <c r="M2279" s="24" t="n">
        <f aca="false">DATE(YEAR(C2279),MONTH(C2279),1)</f>
        <v>46143</v>
      </c>
    </row>
    <row r="2280" customFormat="false" ht="15" hidden="false" customHeight="false" outlineLevel="0" collapsed="false">
      <c r="A2280" s="21" t="s">
        <v>3346</v>
      </c>
      <c r="B2280" s="21" t="s">
        <v>3258</v>
      </c>
      <c r="C2280" s="23" t="n">
        <v>46150</v>
      </c>
      <c r="D2280" s="21" t="s">
        <v>2906</v>
      </c>
      <c r="E2280" s="21" t="s">
        <v>2748</v>
      </c>
      <c r="F2280" s="12" t="n">
        <v>5</v>
      </c>
      <c r="G2280" s="19" t="n">
        <v>2.95</v>
      </c>
      <c r="H2280" s="19" t="n">
        <v>1.72</v>
      </c>
      <c r="I2280" s="19" t="n">
        <f aca="false">ROUND(F2280*G2280,2)</f>
        <v>14.75</v>
      </c>
      <c r="J2280" s="19" t="n">
        <f aca="false">ROUND(F2280*H2280,2)</f>
        <v>8.6</v>
      </c>
      <c r="K2280" s="19" t="n">
        <f aca="false">INDEX(Pricebook!$L$2:$L$1401,MATCH(D2280,Pricebook!$A$2:$A$1401,0))</f>
        <v>3.25</v>
      </c>
      <c r="L2280" s="19" t="n">
        <f aca="false">ROUND(F2280*K2280,2)</f>
        <v>16.25</v>
      </c>
      <c r="M2280" s="24" t="n">
        <f aca="false">DATE(YEAR(C2280),MONTH(C2280),1)</f>
        <v>46143</v>
      </c>
    </row>
    <row r="2281" customFormat="false" ht="15" hidden="false" customHeight="false" outlineLevel="0" collapsed="false">
      <c r="A2281" s="21" t="s">
        <v>3346</v>
      </c>
      <c r="B2281" s="21" t="s">
        <v>3258</v>
      </c>
      <c r="C2281" s="23" t="n">
        <v>46150</v>
      </c>
      <c r="D2281" s="21" t="s">
        <v>1426</v>
      </c>
      <c r="E2281" s="21" t="s">
        <v>971</v>
      </c>
      <c r="F2281" s="12" t="n">
        <v>11</v>
      </c>
      <c r="G2281" s="19" t="n">
        <v>1</v>
      </c>
      <c r="H2281" s="19" t="n">
        <v>0.77</v>
      </c>
      <c r="I2281" s="19" t="n">
        <f aca="false">ROUND(F2281*G2281,2)</f>
        <v>11</v>
      </c>
      <c r="J2281" s="19" t="n">
        <f aca="false">ROUND(F2281*H2281,2)</f>
        <v>8.47</v>
      </c>
      <c r="K2281" s="19" t="n">
        <f aca="false">INDEX(Pricebook!$L$2:$L$1401,MATCH(D2281,Pricebook!$A$2:$A$1401,0))</f>
        <v>1.2</v>
      </c>
      <c r="L2281" s="19" t="n">
        <f aca="false">ROUND(F2281*K2281,2)</f>
        <v>13.2</v>
      </c>
      <c r="M2281" s="24" t="n">
        <f aca="false">DATE(YEAR(C2281),MONTH(C2281),1)</f>
        <v>46143</v>
      </c>
    </row>
    <row r="2282" customFormat="false" ht="15" hidden="false" customHeight="false" outlineLevel="0" collapsed="false">
      <c r="A2282" s="21" t="s">
        <v>3346</v>
      </c>
      <c r="B2282" s="21" t="s">
        <v>3258</v>
      </c>
      <c r="C2282" s="23" t="n">
        <v>46150</v>
      </c>
      <c r="D2282" s="21" t="s">
        <v>328</v>
      </c>
      <c r="E2282" s="21" t="s">
        <v>108</v>
      </c>
      <c r="F2282" s="12" t="n">
        <v>1</v>
      </c>
      <c r="G2282" s="19" t="n">
        <v>105.6</v>
      </c>
      <c r="H2282" s="19" t="n">
        <v>78.85</v>
      </c>
      <c r="I2282" s="19" t="n">
        <f aca="false">ROUND(F2282*G2282,2)</f>
        <v>105.6</v>
      </c>
      <c r="J2282" s="19" t="n">
        <f aca="false">ROUND(F2282*H2282,2)</f>
        <v>78.85</v>
      </c>
      <c r="K2282" s="19" t="n">
        <f aca="false">INDEX(Pricebook!$L$2:$L$1401,MATCH(D2282,Pricebook!$A$2:$A$1401,0))</f>
        <v>115.5</v>
      </c>
      <c r="L2282" s="19" t="n">
        <f aca="false">ROUND(F2282*K2282,2)</f>
        <v>115.5</v>
      </c>
      <c r="M2282" s="24" t="n">
        <f aca="false">DATE(YEAR(C2282),MONTH(C2282),1)</f>
        <v>46143</v>
      </c>
    </row>
    <row r="2283" customFormat="false" ht="15" hidden="false" customHeight="false" outlineLevel="0" collapsed="false">
      <c r="A2283" s="21" t="s">
        <v>3346</v>
      </c>
      <c r="B2283" s="21" t="s">
        <v>3258</v>
      </c>
      <c r="C2283" s="23" t="n">
        <v>46150</v>
      </c>
      <c r="D2283" s="21" t="s">
        <v>393</v>
      </c>
      <c r="E2283" s="21" t="s">
        <v>366</v>
      </c>
      <c r="F2283" s="12" t="n">
        <v>2</v>
      </c>
      <c r="G2283" s="19" t="n">
        <v>100</v>
      </c>
      <c r="H2283" s="19" t="n">
        <v>74.67</v>
      </c>
      <c r="I2283" s="19" t="n">
        <f aca="false">ROUND(F2283*G2283,2)</f>
        <v>200</v>
      </c>
      <c r="J2283" s="19" t="n">
        <f aca="false">ROUND(F2283*H2283,2)</f>
        <v>149.34</v>
      </c>
      <c r="K2283" s="19" t="n">
        <f aca="false">INDEX(Pricebook!$L$2:$L$1401,MATCH(D2283,Pricebook!$A$2:$A$1401,0))</f>
        <v>108.85</v>
      </c>
      <c r="L2283" s="19" t="n">
        <f aca="false">ROUND(F2283*K2283,2)</f>
        <v>217.7</v>
      </c>
      <c r="M2283" s="24" t="n">
        <f aca="false">DATE(YEAR(C2283),MONTH(C2283),1)</f>
        <v>46143</v>
      </c>
    </row>
    <row r="2284" customFormat="false" ht="15" hidden="false" customHeight="false" outlineLevel="0" collapsed="false">
      <c r="A2284" s="21" t="s">
        <v>3346</v>
      </c>
      <c r="B2284" s="21" t="s">
        <v>3258</v>
      </c>
      <c r="C2284" s="23" t="n">
        <v>46150</v>
      </c>
      <c r="D2284" s="21" t="s">
        <v>270</v>
      </c>
      <c r="E2284" s="21" t="s">
        <v>108</v>
      </c>
      <c r="F2284" s="12" t="n">
        <v>1</v>
      </c>
      <c r="G2284" s="19" t="n">
        <v>131.15</v>
      </c>
      <c r="H2284" s="19" t="n">
        <v>98.35</v>
      </c>
      <c r="I2284" s="19" t="n">
        <f aca="false">ROUND(F2284*G2284,2)</f>
        <v>131.15</v>
      </c>
      <c r="J2284" s="19" t="n">
        <f aca="false">ROUND(F2284*H2284,2)</f>
        <v>98.35</v>
      </c>
      <c r="K2284" s="19" t="n">
        <f aca="false">INDEX(Pricebook!$L$2:$L$1401,MATCH(D2284,Pricebook!$A$2:$A$1401,0))</f>
        <v>144.05</v>
      </c>
      <c r="L2284" s="19" t="n">
        <f aca="false">ROUND(F2284*K2284,2)</f>
        <v>144.05</v>
      </c>
      <c r="M2284" s="24" t="n">
        <f aca="false">DATE(YEAR(C2284),MONTH(C2284),1)</f>
        <v>46143</v>
      </c>
    </row>
    <row r="2285" customFormat="false" ht="15" hidden="false" customHeight="false" outlineLevel="0" collapsed="false">
      <c r="A2285" s="21" t="s">
        <v>3346</v>
      </c>
      <c r="B2285" s="21" t="s">
        <v>3258</v>
      </c>
      <c r="C2285" s="23" t="n">
        <v>46150</v>
      </c>
      <c r="D2285" s="21" t="s">
        <v>268</v>
      </c>
      <c r="E2285" s="21" t="s">
        <v>108</v>
      </c>
      <c r="F2285" s="12" t="n">
        <v>1</v>
      </c>
      <c r="G2285" s="19" t="n">
        <v>97.15</v>
      </c>
      <c r="H2285" s="19" t="n">
        <v>73.26</v>
      </c>
      <c r="I2285" s="19" t="n">
        <f aca="false">ROUND(F2285*G2285,2)</f>
        <v>97.15</v>
      </c>
      <c r="J2285" s="19" t="n">
        <f aca="false">ROUND(F2285*H2285,2)</f>
        <v>73.26</v>
      </c>
      <c r="K2285" s="19" t="n">
        <f aca="false">INDEX(Pricebook!$L$2:$L$1401,MATCH(D2285,Pricebook!$A$2:$A$1401,0))</f>
        <v>107.3</v>
      </c>
      <c r="L2285" s="19" t="n">
        <f aca="false">ROUND(F2285*K2285,2)</f>
        <v>107.3</v>
      </c>
      <c r="M2285" s="24" t="n">
        <f aca="false">DATE(YEAR(C2285),MONTH(C2285),1)</f>
        <v>46143</v>
      </c>
    </row>
    <row r="2286" customFormat="false" ht="15" hidden="false" customHeight="false" outlineLevel="0" collapsed="false">
      <c r="A2286" s="21" t="s">
        <v>3346</v>
      </c>
      <c r="B2286" s="21" t="s">
        <v>3258</v>
      </c>
      <c r="C2286" s="23" t="n">
        <v>46150</v>
      </c>
      <c r="D2286" s="21" t="s">
        <v>1268</v>
      </c>
      <c r="E2286" s="21" t="s">
        <v>971</v>
      </c>
      <c r="F2286" s="12" t="n">
        <v>24</v>
      </c>
      <c r="G2286" s="19" t="n">
        <v>12.35</v>
      </c>
      <c r="H2286" s="19" t="n">
        <v>9.43</v>
      </c>
      <c r="I2286" s="19" t="n">
        <f aca="false">ROUND(F2286*G2286,2)</f>
        <v>296.4</v>
      </c>
      <c r="J2286" s="19" t="n">
        <f aca="false">ROUND(F2286*H2286,2)</f>
        <v>226.32</v>
      </c>
      <c r="K2286" s="19" t="n">
        <f aca="false">INDEX(Pricebook!$L$2:$L$1401,MATCH(D2286,Pricebook!$A$2:$A$1401,0))</f>
        <v>14.3</v>
      </c>
      <c r="L2286" s="19" t="n">
        <f aca="false">ROUND(F2286*K2286,2)</f>
        <v>343.2</v>
      </c>
      <c r="M2286" s="24" t="n">
        <f aca="false">DATE(YEAR(C2286),MONTH(C2286),1)</f>
        <v>46143</v>
      </c>
    </row>
    <row r="2287" customFormat="false" ht="15" hidden="false" customHeight="false" outlineLevel="0" collapsed="false">
      <c r="A2287" s="21" t="s">
        <v>3346</v>
      </c>
      <c r="B2287" s="21" t="s">
        <v>3258</v>
      </c>
      <c r="C2287" s="23" t="n">
        <v>46150</v>
      </c>
      <c r="D2287" s="21" t="s">
        <v>342</v>
      </c>
      <c r="E2287" s="21" t="s">
        <v>108</v>
      </c>
      <c r="F2287" s="12" t="n">
        <v>1</v>
      </c>
      <c r="G2287" s="19" t="n">
        <v>30.9</v>
      </c>
      <c r="H2287" s="19" t="n">
        <v>22.99</v>
      </c>
      <c r="I2287" s="19" t="n">
        <f aca="false">ROUND(F2287*G2287,2)</f>
        <v>30.9</v>
      </c>
      <c r="J2287" s="19" t="n">
        <f aca="false">ROUND(F2287*H2287,2)</f>
        <v>22.99</v>
      </c>
      <c r="K2287" s="19" t="n">
        <f aca="false">INDEX(Pricebook!$L$2:$L$1401,MATCH(D2287,Pricebook!$A$2:$A$1401,0))</f>
        <v>33.7</v>
      </c>
      <c r="L2287" s="19" t="n">
        <f aca="false">ROUND(F2287*K2287,2)</f>
        <v>33.7</v>
      </c>
      <c r="M2287" s="24" t="n">
        <f aca="false">DATE(YEAR(C2287),MONTH(C2287),1)</f>
        <v>46143</v>
      </c>
    </row>
    <row r="2288" customFormat="false" ht="15" hidden="false" customHeight="false" outlineLevel="0" collapsed="false">
      <c r="A2288" s="21" t="s">
        <v>3346</v>
      </c>
      <c r="B2288" s="21" t="s">
        <v>3258</v>
      </c>
      <c r="C2288" s="23" t="n">
        <v>46150</v>
      </c>
      <c r="D2288" s="21" t="s">
        <v>1030</v>
      </c>
      <c r="E2288" s="21" t="s">
        <v>971</v>
      </c>
      <c r="F2288" s="12" t="n">
        <v>12</v>
      </c>
      <c r="G2288" s="19" t="n">
        <v>2.3</v>
      </c>
      <c r="H2288" s="19" t="n">
        <v>1.77</v>
      </c>
      <c r="I2288" s="19" t="n">
        <f aca="false">ROUND(F2288*G2288,2)</f>
        <v>27.6</v>
      </c>
      <c r="J2288" s="19" t="n">
        <f aca="false">ROUND(F2288*H2288,2)</f>
        <v>21.24</v>
      </c>
      <c r="K2288" s="19" t="n">
        <f aca="false">INDEX(Pricebook!$L$2:$L$1401,MATCH(D2288,Pricebook!$A$2:$A$1401,0))</f>
        <v>2.7</v>
      </c>
      <c r="L2288" s="19" t="n">
        <f aca="false">ROUND(F2288*K2288,2)</f>
        <v>32.4</v>
      </c>
      <c r="M2288" s="24" t="n">
        <f aca="false">DATE(YEAR(C2288),MONTH(C2288),1)</f>
        <v>46143</v>
      </c>
    </row>
    <row r="2289" customFormat="false" ht="15" hidden="false" customHeight="false" outlineLevel="0" collapsed="false">
      <c r="A2289" s="21" t="s">
        <v>3346</v>
      </c>
      <c r="B2289" s="21" t="s">
        <v>3258</v>
      </c>
      <c r="C2289" s="23" t="n">
        <v>46150</v>
      </c>
      <c r="D2289" s="21" t="s">
        <v>1256</v>
      </c>
      <c r="E2289" s="21" t="s">
        <v>971</v>
      </c>
      <c r="F2289" s="12" t="n">
        <v>9</v>
      </c>
      <c r="G2289" s="19" t="n">
        <v>3</v>
      </c>
      <c r="H2289" s="19" t="n">
        <v>2.3</v>
      </c>
      <c r="I2289" s="19" t="n">
        <f aca="false">ROUND(F2289*G2289,2)</f>
        <v>27</v>
      </c>
      <c r="J2289" s="19" t="n">
        <f aca="false">ROUND(F2289*H2289,2)</f>
        <v>20.7</v>
      </c>
      <c r="K2289" s="19" t="n">
        <f aca="false">INDEX(Pricebook!$L$2:$L$1401,MATCH(D2289,Pricebook!$A$2:$A$1401,0))</f>
        <v>3.5</v>
      </c>
      <c r="L2289" s="19" t="n">
        <f aca="false">ROUND(F2289*K2289,2)</f>
        <v>31.5</v>
      </c>
      <c r="M2289" s="24" t="n">
        <f aca="false">DATE(YEAR(C2289),MONTH(C2289),1)</f>
        <v>46143</v>
      </c>
    </row>
    <row r="2290" customFormat="false" ht="15" hidden="false" customHeight="false" outlineLevel="0" collapsed="false">
      <c r="A2290" s="21" t="s">
        <v>3346</v>
      </c>
      <c r="B2290" s="21" t="s">
        <v>3258</v>
      </c>
      <c r="C2290" s="23" t="n">
        <v>46150</v>
      </c>
      <c r="D2290" s="21" t="s">
        <v>978</v>
      </c>
      <c r="E2290" s="21" t="s">
        <v>971</v>
      </c>
      <c r="F2290" s="12" t="n">
        <v>12</v>
      </c>
      <c r="G2290" s="19" t="n">
        <v>5.95</v>
      </c>
      <c r="H2290" s="19" t="n">
        <v>4.51</v>
      </c>
      <c r="I2290" s="19" t="n">
        <f aca="false">ROUND(F2290*G2290,2)</f>
        <v>71.4</v>
      </c>
      <c r="J2290" s="19" t="n">
        <f aca="false">ROUND(F2290*H2290,2)</f>
        <v>54.12</v>
      </c>
      <c r="K2290" s="19" t="n">
        <f aca="false">INDEX(Pricebook!$L$2:$L$1401,MATCH(D2290,Pricebook!$A$2:$A$1401,0))</f>
        <v>6.85</v>
      </c>
      <c r="L2290" s="19" t="n">
        <f aca="false">ROUND(F2290*K2290,2)</f>
        <v>82.2</v>
      </c>
      <c r="M2290" s="24" t="n">
        <f aca="false">DATE(YEAR(C2290),MONTH(C2290),1)</f>
        <v>46143</v>
      </c>
    </row>
    <row r="2291" customFormat="false" ht="15" hidden="false" customHeight="false" outlineLevel="0" collapsed="false">
      <c r="A2291" s="21" t="s">
        <v>3346</v>
      </c>
      <c r="B2291" s="21" t="s">
        <v>3258</v>
      </c>
      <c r="C2291" s="23" t="n">
        <v>46150</v>
      </c>
      <c r="D2291" s="21" t="s">
        <v>2918</v>
      </c>
      <c r="E2291" s="21" t="s">
        <v>2748</v>
      </c>
      <c r="F2291" s="12" t="n">
        <v>4</v>
      </c>
      <c r="G2291" s="19" t="n">
        <v>68.75</v>
      </c>
      <c r="H2291" s="19" t="n">
        <v>40.1</v>
      </c>
      <c r="I2291" s="19" t="n">
        <f aca="false">ROUND(F2291*G2291,2)</f>
        <v>275</v>
      </c>
      <c r="J2291" s="19" t="n">
        <f aca="false">ROUND(F2291*H2291,2)</f>
        <v>160.4</v>
      </c>
      <c r="K2291" s="19" t="n">
        <f aca="false">INDEX(Pricebook!$L$2:$L$1401,MATCH(D2291,Pricebook!$A$2:$A$1401,0))</f>
        <v>75.15</v>
      </c>
      <c r="L2291" s="19" t="n">
        <f aca="false">ROUND(F2291*K2291,2)</f>
        <v>300.6</v>
      </c>
      <c r="M2291" s="24" t="n">
        <f aca="false">DATE(YEAR(C2291),MONTH(C2291),1)</f>
        <v>46143</v>
      </c>
    </row>
    <row r="2292" customFormat="false" ht="15" hidden="false" customHeight="false" outlineLevel="0" collapsed="false">
      <c r="A2292" s="21" t="s">
        <v>3346</v>
      </c>
      <c r="B2292" s="21" t="s">
        <v>3258</v>
      </c>
      <c r="C2292" s="23" t="n">
        <v>46150</v>
      </c>
      <c r="D2292" s="21" t="s">
        <v>841</v>
      </c>
      <c r="E2292" s="21" t="s">
        <v>366</v>
      </c>
      <c r="F2292" s="12" t="n">
        <v>3</v>
      </c>
      <c r="G2292" s="19" t="n">
        <v>84.65</v>
      </c>
      <c r="H2292" s="19" t="n">
        <v>59.97</v>
      </c>
      <c r="I2292" s="19" t="n">
        <f aca="false">ROUND(F2292*G2292,2)</f>
        <v>253.95</v>
      </c>
      <c r="J2292" s="19" t="n">
        <f aca="false">ROUND(F2292*H2292,2)</f>
        <v>179.91</v>
      </c>
      <c r="K2292" s="19" t="n">
        <f aca="false">INDEX(Pricebook!$L$2:$L$1401,MATCH(D2292,Pricebook!$A$2:$A$1401,0))</f>
        <v>91.3</v>
      </c>
      <c r="L2292" s="19" t="n">
        <f aca="false">ROUND(F2292*K2292,2)</f>
        <v>273.9</v>
      </c>
      <c r="M2292" s="24" t="n">
        <f aca="false">DATE(YEAR(C2292),MONTH(C2292),1)</f>
        <v>46143</v>
      </c>
    </row>
    <row r="2293" customFormat="false" ht="15" hidden="false" customHeight="false" outlineLevel="0" collapsed="false">
      <c r="A2293" s="21" t="s">
        <v>3346</v>
      </c>
      <c r="B2293" s="21" t="s">
        <v>3258</v>
      </c>
      <c r="C2293" s="23" t="n">
        <v>46150</v>
      </c>
      <c r="D2293" s="21" t="s">
        <v>1018</v>
      </c>
      <c r="E2293" s="21" t="s">
        <v>971</v>
      </c>
      <c r="F2293" s="12" t="n">
        <v>3</v>
      </c>
      <c r="G2293" s="19" t="n">
        <v>63.15</v>
      </c>
      <c r="H2293" s="19" t="n">
        <v>48.26</v>
      </c>
      <c r="I2293" s="19" t="n">
        <f aca="false">ROUND(F2293*G2293,2)</f>
        <v>189.45</v>
      </c>
      <c r="J2293" s="19" t="n">
        <f aca="false">ROUND(F2293*H2293,2)</f>
        <v>144.78</v>
      </c>
      <c r="K2293" s="19" t="n">
        <f aca="false">INDEX(Pricebook!$L$2:$L$1401,MATCH(D2293,Pricebook!$A$2:$A$1401,0))</f>
        <v>73.1</v>
      </c>
      <c r="L2293" s="19" t="n">
        <f aca="false">ROUND(F2293*K2293,2)</f>
        <v>219.3</v>
      </c>
      <c r="M2293" s="24" t="n">
        <f aca="false">DATE(YEAR(C2293),MONTH(C2293),1)</f>
        <v>46143</v>
      </c>
    </row>
    <row r="2294" customFormat="false" ht="15" hidden="false" customHeight="false" outlineLevel="0" collapsed="false">
      <c r="A2294" s="21" t="s">
        <v>3346</v>
      </c>
      <c r="B2294" s="21" t="s">
        <v>3258</v>
      </c>
      <c r="C2294" s="23" t="n">
        <v>46150</v>
      </c>
      <c r="D2294" s="21" t="s">
        <v>235</v>
      </c>
      <c r="E2294" s="21" t="s">
        <v>108</v>
      </c>
      <c r="F2294" s="12" t="n">
        <v>1</v>
      </c>
      <c r="G2294" s="19" t="n">
        <v>111.75</v>
      </c>
      <c r="H2294" s="19" t="n">
        <v>83.74</v>
      </c>
      <c r="I2294" s="19" t="n">
        <f aca="false">ROUND(F2294*G2294,2)</f>
        <v>111.75</v>
      </c>
      <c r="J2294" s="19" t="n">
        <f aca="false">ROUND(F2294*H2294,2)</f>
        <v>83.74</v>
      </c>
      <c r="K2294" s="19" t="n">
        <f aca="false">INDEX(Pricebook!$L$2:$L$1401,MATCH(D2294,Pricebook!$A$2:$A$1401,0))</f>
        <v>122.65</v>
      </c>
      <c r="L2294" s="19" t="n">
        <f aca="false">ROUND(F2294*K2294,2)</f>
        <v>122.65</v>
      </c>
      <c r="M2294" s="24" t="n">
        <f aca="false">DATE(YEAR(C2294),MONTH(C2294),1)</f>
        <v>46143</v>
      </c>
    </row>
    <row r="2295" customFormat="false" ht="15" hidden="false" customHeight="false" outlineLevel="0" collapsed="false">
      <c r="A2295" s="21" t="s">
        <v>3347</v>
      </c>
      <c r="B2295" s="21" t="s">
        <v>3107</v>
      </c>
      <c r="C2295" s="23" t="n">
        <v>46150</v>
      </c>
      <c r="D2295" s="21" t="s">
        <v>371</v>
      </c>
      <c r="E2295" s="21" t="s">
        <v>366</v>
      </c>
      <c r="F2295" s="12" t="n">
        <v>1</v>
      </c>
      <c r="G2295" s="19" t="n">
        <v>9.75</v>
      </c>
      <c r="H2295" s="19" t="n">
        <v>7.45</v>
      </c>
      <c r="I2295" s="19" t="n">
        <f aca="false">ROUND(F2295*G2295,2)</f>
        <v>9.75</v>
      </c>
      <c r="J2295" s="19" t="n">
        <f aca="false">ROUND(F2295*H2295,2)</f>
        <v>7.45</v>
      </c>
      <c r="K2295" s="19" t="n">
        <f aca="false">INDEX(Pricebook!$L$2:$L$1401,MATCH(D2295,Pricebook!$A$2:$A$1401,0))</f>
        <v>10.6</v>
      </c>
      <c r="L2295" s="19" t="n">
        <f aca="false">ROUND(F2295*K2295,2)</f>
        <v>10.6</v>
      </c>
      <c r="M2295" s="24" t="n">
        <f aca="false">DATE(YEAR(C2295),MONTH(C2295),1)</f>
        <v>46143</v>
      </c>
    </row>
    <row r="2296" customFormat="false" ht="15" hidden="false" customHeight="false" outlineLevel="0" collapsed="false">
      <c r="A2296" s="21" t="s">
        <v>3347</v>
      </c>
      <c r="B2296" s="21" t="s">
        <v>3107</v>
      </c>
      <c r="C2296" s="23" t="n">
        <v>46150</v>
      </c>
      <c r="D2296" s="21" t="s">
        <v>2481</v>
      </c>
      <c r="E2296" s="21" t="s">
        <v>2466</v>
      </c>
      <c r="F2296" s="12" t="n">
        <v>4</v>
      </c>
      <c r="G2296" s="19" t="n">
        <v>69.6</v>
      </c>
      <c r="H2296" s="19" t="n">
        <v>49.85</v>
      </c>
      <c r="I2296" s="19" t="n">
        <f aca="false">ROUND(F2296*G2296,2)</f>
        <v>278.4</v>
      </c>
      <c r="J2296" s="19" t="n">
        <f aca="false">ROUND(F2296*H2296,2)</f>
        <v>199.4</v>
      </c>
      <c r="K2296" s="19" t="n">
        <f aca="false">INDEX(Pricebook!$L$2:$L$1401,MATCH(D2296,Pricebook!$A$2:$A$1401,0))</f>
        <v>73</v>
      </c>
      <c r="L2296" s="19" t="n">
        <f aca="false">ROUND(F2296*K2296,2)</f>
        <v>292</v>
      </c>
      <c r="M2296" s="24" t="n">
        <f aca="false">DATE(YEAR(C2296),MONTH(C2296),1)</f>
        <v>46143</v>
      </c>
    </row>
    <row r="2297" customFormat="false" ht="15" hidden="false" customHeight="false" outlineLevel="0" collapsed="false">
      <c r="A2297" s="21" t="s">
        <v>3347</v>
      </c>
      <c r="B2297" s="21" t="s">
        <v>3107</v>
      </c>
      <c r="C2297" s="23" t="n">
        <v>46150</v>
      </c>
      <c r="D2297" s="21" t="s">
        <v>2549</v>
      </c>
      <c r="E2297" s="21" t="s">
        <v>2466</v>
      </c>
      <c r="F2297" s="12" t="n">
        <v>4</v>
      </c>
      <c r="G2297" s="19" t="n">
        <v>18.9</v>
      </c>
      <c r="H2297" s="19" t="n">
        <v>12.28</v>
      </c>
      <c r="I2297" s="19" t="n">
        <f aca="false">ROUND(F2297*G2297,2)</f>
        <v>75.6</v>
      </c>
      <c r="J2297" s="19" t="n">
        <f aca="false">ROUND(F2297*H2297,2)</f>
        <v>49.12</v>
      </c>
      <c r="K2297" s="19" t="n">
        <f aca="false">INDEX(Pricebook!$L$2:$L$1401,MATCH(D2297,Pricebook!$A$2:$A$1401,0))</f>
        <v>19.7</v>
      </c>
      <c r="L2297" s="19" t="n">
        <f aca="false">ROUND(F2297*K2297,2)</f>
        <v>78.8</v>
      </c>
      <c r="M2297" s="24" t="n">
        <f aca="false">DATE(YEAR(C2297),MONTH(C2297),1)</f>
        <v>46143</v>
      </c>
    </row>
    <row r="2298" customFormat="false" ht="15" hidden="false" customHeight="false" outlineLevel="0" collapsed="false">
      <c r="A2298" s="21" t="s">
        <v>3347</v>
      </c>
      <c r="B2298" s="21" t="s">
        <v>3107</v>
      </c>
      <c r="C2298" s="23" t="n">
        <v>46150</v>
      </c>
      <c r="D2298" s="21" t="s">
        <v>803</v>
      </c>
      <c r="E2298" s="21" t="s">
        <v>366</v>
      </c>
      <c r="F2298" s="12" t="n">
        <v>2</v>
      </c>
      <c r="G2298" s="19" t="n">
        <v>164.8</v>
      </c>
      <c r="H2298" s="19" t="n">
        <v>115.5</v>
      </c>
      <c r="I2298" s="19" t="n">
        <f aca="false">ROUND(F2298*G2298,2)</f>
        <v>329.6</v>
      </c>
      <c r="J2298" s="19" t="n">
        <f aca="false">ROUND(F2298*H2298,2)</f>
        <v>231</v>
      </c>
      <c r="K2298" s="19" t="n">
        <f aca="false">INDEX(Pricebook!$L$2:$L$1401,MATCH(D2298,Pricebook!$A$2:$A$1401,0))</f>
        <v>175.85</v>
      </c>
      <c r="L2298" s="19" t="n">
        <f aca="false">ROUND(F2298*K2298,2)</f>
        <v>351.7</v>
      </c>
      <c r="M2298" s="24" t="n">
        <f aca="false">DATE(YEAR(C2298),MONTH(C2298),1)</f>
        <v>46143</v>
      </c>
    </row>
    <row r="2299" customFormat="false" ht="15" hidden="false" customHeight="false" outlineLevel="0" collapsed="false">
      <c r="A2299" s="21" t="s">
        <v>3347</v>
      </c>
      <c r="B2299" s="21" t="s">
        <v>3107</v>
      </c>
      <c r="C2299" s="23" t="n">
        <v>46150</v>
      </c>
      <c r="D2299" s="21" t="s">
        <v>2938</v>
      </c>
      <c r="E2299" s="21" t="s">
        <v>2748</v>
      </c>
      <c r="F2299" s="12" t="n">
        <v>3</v>
      </c>
      <c r="G2299" s="19" t="n">
        <v>5.9</v>
      </c>
      <c r="H2299" s="19" t="n">
        <v>3.42</v>
      </c>
      <c r="I2299" s="19" t="n">
        <f aca="false">ROUND(F2299*G2299,2)</f>
        <v>17.7</v>
      </c>
      <c r="J2299" s="19" t="n">
        <f aca="false">ROUND(F2299*H2299,2)</f>
        <v>10.26</v>
      </c>
      <c r="K2299" s="19" t="n">
        <f aca="false">INDEX(Pricebook!$L$2:$L$1401,MATCH(D2299,Pricebook!$A$2:$A$1401,0))</f>
        <v>6.4</v>
      </c>
      <c r="L2299" s="19" t="n">
        <f aca="false">ROUND(F2299*K2299,2)</f>
        <v>19.2</v>
      </c>
      <c r="M2299" s="24" t="n">
        <f aca="false">DATE(YEAR(C2299),MONTH(C2299),1)</f>
        <v>46143</v>
      </c>
    </row>
    <row r="2300" customFormat="false" ht="15" hidden="false" customHeight="false" outlineLevel="0" collapsed="false">
      <c r="A2300" s="21" t="s">
        <v>3347</v>
      </c>
      <c r="B2300" s="21" t="s">
        <v>3107</v>
      </c>
      <c r="C2300" s="23" t="n">
        <v>46150</v>
      </c>
      <c r="D2300" s="21" t="s">
        <v>386</v>
      </c>
      <c r="E2300" s="21" t="s">
        <v>366</v>
      </c>
      <c r="F2300" s="12" t="n">
        <v>5</v>
      </c>
      <c r="G2300" s="19" t="n">
        <v>6.6</v>
      </c>
      <c r="H2300" s="19" t="n">
        <v>4.72</v>
      </c>
      <c r="I2300" s="19" t="n">
        <f aca="false">ROUND(F2300*G2300,2)</f>
        <v>33</v>
      </c>
      <c r="J2300" s="19" t="n">
        <f aca="false">ROUND(F2300*H2300,2)</f>
        <v>23.6</v>
      </c>
      <c r="K2300" s="19" t="n">
        <f aca="false">INDEX(Pricebook!$L$2:$L$1401,MATCH(D2300,Pricebook!$A$2:$A$1401,0))</f>
        <v>7.2</v>
      </c>
      <c r="L2300" s="19" t="n">
        <f aca="false">ROUND(F2300*K2300,2)</f>
        <v>36</v>
      </c>
      <c r="M2300" s="24" t="n">
        <f aca="false">DATE(YEAR(C2300),MONTH(C2300),1)</f>
        <v>46143</v>
      </c>
    </row>
    <row r="2301" customFormat="false" ht="15" hidden="false" customHeight="false" outlineLevel="0" collapsed="false">
      <c r="A2301" s="21" t="s">
        <v>3347</v>
      </c>
      <c r="B2301" s="21" t="s">
        <v>3107</v>
      </c>
      <c r="C2301" s="23" t="n">
        <v>46150</v>
      </c>
      <c r="D2301" s="21" t="s">
        <v>685</v>
      </c>
      <c r="E2301" s="21" t="s">
        <v>366</v>
      </c>
      <c r="F2301" s="12" t="n">
        <v>1</v>
      </c>
      <c r="G2301" s="19" t="n">
        <v>53.3</v>
      </c>
      <c r="H2301" s="19" t="n">
        <v>37.88</v>
      </c>
      <c r="I2301" s="19" t="n">
        <f aca="false">ROUND(F2301*G2301,2)</f>
        <v>53.3</v>
      </c>
      <c r="J2301" s="19" t="n">
        <f aca="false">ROUND(F2301*H2301,2)</f>
        <v>37.88</v>
      </c>
      <c r="K2301" s="19" t="n">
        <f aca="false">INDEX(Pricebook!$L$2:$L$1401,MATCH(D2301,Pricebook!$A$2:$A$1401,0))</f>
        <v>57.7</v>
      </c>
      <c r="L2301" s="19" t="n">
        <f aca="false">ROUND(F2301*K2301,2)</f>
        <v>57.7</v>
      </c>
      <c r="M2301" s="24" t="n">
        <f aca="false">DATE(YEAR(C2301),MONTH(C2301),1)</f>
        <v>46143</v>
      </c>
    </row>
    <row r="2302" customFormat="false" ht="15" hidden="false" customHeight="false" outlineLevel="0" collapsed="false">
      <c r="A2302" s="21" t="s">
        <v>3347</v>
      </c>
      <c r="B2302" s="21" t="s">
        <v>3107</v>
      </c>
      <c r="C2302" s="23" t="n">
        <v>46150</v>
      </c>
      <c r="D2302" s="21" t="s">
        <v>2545</v>
      </c>
      <c r="E2302" s="21" t="s">
        <v>2466</v>
      </c>
      <c r="F2302" s="12" t="n">
        <v>3</v>
      </c>
      <c r="G2302" s="19" t="n">
        <v>62.35</v>
      </c>
      <c r="H2302" s="19" t="n">
        <v>38.35</v>
      </c>
      <c r="I2302" s="19" t="n">
        <f aca="false">ROUND(F2302*G2302,2)</f>
        <v>187.05</v>
      </c>
      <c r="J2302" s="19" t="n">
        <f aca="false">ROUND(F2302*H2302,2)</f>
        <v>115.05</v>
      </c>
      <c r="K2302" s="19" t="n">
        <f aca="false">INDEX(Pricebook!$L$2:$L$1401,MATCH(D2302,Pricebook!$A$2:$A$1401,0))</f>
        <v>64.6</v>
      </c>
      <c r="L2302" s="19" t="n">
        <f aca="false">ROUND(F2302*K2302,2)</f>
        <v>193.8</v>
      </c>
      <c r="M2302" s="24" t="n">
        <f aca="false">DATE(YEAR(C2302),MONTH(C2302),1)</f>
        <v>46143</v>
      </c>
    </row>
    <row r="2303" customFormat="false" ht="15" hidden="false" customHeight="false" outlineLevel="0" collapsed="false">
      <c r="A2303" s="21" t="s">
        <v>3347</v>
      </c>
      <c r="B2303" s="21" t="s">
        <v>3107</v>
      </c>
      <c r="C2303" s="23" t="n">
        <v>46150</v>
      </c>
      <c r="D2303" s="21" t="s">
        <v>2531</v>
      </c>
      <c r="E2303" s="21" t="s">
        <v>2466</v>
      </c>
      <c r="F2303" s="12" t="n">
        <v>1</v>
      </c>
      <c r="G2303" s="19" t="n">
        <v>31.5</v>
      </c>
      <c r="H2303" s="19" t="n">
        <v>19.27</v>
      </c>
      <c r="I2303" s="19" t="n">
        <f aca="false">ROUND(F2303*G2303,2)</f>
        <v>31.5</v>
      </c>
      <c r="J2303" s="19" t="n">
        <f aca="false">ROUND(F2303*H2303,2)</f>
        <v>19.27</v>
      </c>
      <c r="K2303" s="19" t="n">
        <f aca="false">INDEX(Pricebook!$L$2:$L$1401,MATCH(D2303,Pricebook!$A$2:$A$1401,0))</f>
        <v>32.45</v>
      </c>
      <c r="L2303" s="19" t="n">
        <f aca="false">ROUND(F2303*K2303,2)</f>
        <v>32.45</v>
      </c>
      <c r="M2303" s="24" t="n">
        <f aca="false">DATE(YEAR(C2303),MONTH(C2303),1)</f>
        <v>46143</v>
      </c>
    </row>
    <row r="2304" customFormat="false" ht="15" hidden="false" customHeight="false" outlineLevel="0" collapsed="false">
      <c r="A2304" s="21" t="s">
        <v>3347</v>
      </c>
      <c r="B2304" s="21" t="s">
        <v>3107</v>
      </c>
      <c r="C2304" s="23" t="n">
        <v>46150</v>
      </c>
      <c r="D2304" s="21" t="s">
        <v>537</v>
      </c>
      <c r="E2304" s="21" t="s">
        <v>366</v>
      </c>
      <c r="F2304" s="12" t="n">
        <v>3</v>
      </c>
      <c r="G2304" s="19" t="n">
        <v>15.15</v>
      </c>
      <c r="H2304" s="19" t="n">
        <v>10.7</v>
      </c>
      <c r="I2304" s="19" t="n">
        <f aca="false">ROUND(F2304*G2304,2)</f>
        <v>45.45</v>
      </c>
      <c r="J2304" s="19" t="n">
        <f aca="false">ROUND(F2304*H2304,2)</f>
        <v>32.1</v>
      </c>
      <c r="K2304" s="19" t="n">
        <f aca="false">INDEX(Pricebook!$L$2:$L$1401,MATCH(D2304,Pricebook!$A$2:$A$1401,0))</f>
        <v>16.3</v>
      </c>
      <c r="L2304" s="19" t="n">
        <f aca="false">ROUND(F2304*K2304,2)</f>
        <v>48.9</v>
      </c>
      <c r="M2304" s="24" t="n">
        <f aca="false">DATE(YEAR(C2304),MONTH(C2304),1)</f>
        <v>46143</v>
      </c>
    </row>
    <row r="2305" customFormat="false" ht="15" hidden="false" customHeight="false" outlineLevel="0" collapsed="false">
      <c r="A2305" s="21" t="s">
        <v>3347</v>
      </c>
      <c r="B2305" s="21" t="s">
        <v>3107</v>
      </c>
      <c r="C2305" s="23" t="n">
        <v>46150</v>
      </c>
      <c r="D2305" s="21" t="s">
        <v>2487</v>
      </c>
      <c r="E2305" s="21" t="s">
        <v>2466</v>
      </c>
      <c r="F2305" s="12" t="n">
        <v>3</v>
      </c>
      <c r="G2305" s="19" t="n">
        <v>67.5</v>
      </c>
      <c r="H2305" s="19" t="n">
        <v>42.22</v>
      </c>
      <c r="I2305" s="19" t="n">
        <f aca="false">ROUND(F2305*G2305,2)</f>
        <v>202.5</v>
      </c>
      <c r="J2305" s="19" t="n">
        <f aca="false">ROUND(F2305*H2305,2)</f>
        <v>126.66</v>
      </c>
      <c r="K2305" s="19" t="n">
        <f aca="false">INDEX(Pricebook!$L$2:$L$1401,MATCH(D2305,Pricebook!$A$2:$A$1401,0))</f>
        <v>71.1</v>
      </c>
      <c r="L2305" s="19" t="n">
        <f aca="false">ROUND(F2305*K2305,2)</f>
        <v>213.3</v>
      </c>
      <c r="M2305" s="24" t="n">
        <f aca="false">DATE(YEAR(C2305),MONTH(C2305),1)</f>
        <v>46143</v>
      </c>
    </row>
    <row r="2306" customFormat="false" ht="15" hidden="false" customHeight="false" outlineLevel="0" collapsed="false">
      <c r="A2306" s="21" t="s">
        <v>3347</v>
      </c>
      <c r="B2306" s="21" t="s">
        <v>3107</v>
      </c>
      <c r="C2306" s="23" t="n">
        <v>46150</v>
      </c>
      <c r="D2306" s="21" t="s">
        <v>2772</v>
      </c>
      <c r="E2306" s="21" t="s">
        <v>2748</v>
      </c>
      <c r="F2306" s="12" t="n">
        <v>1</v>
      </c>
      <c r="G2306" s="19" t="n">
        <v>21.75</v>
      </c>
      <c r="H2306" s="19" t="n">
        <v>13.66</v>
      </c>
      <c r="I2306" s="19" t="n">
        <f aca="false">ROUND(F2306*G2306,2)</f>
        <v>21.75</v>
      </c>
      <c r="J2306" s="19" t="n">
        <f aca="false">ROUND(F2306*H2306,2)</f>
        <v>13.66</v>
      </c>
      <c r="K2306" s="19" t="n">
        <f aca="false">INDEX(Pricebook!$L$2:$L$1401,MATCH(D2306,Pricebook!$A$2:$A$1401,0))</f>
        <v>23.85</v>
      </c>
      <c r="L2306" s="19" t="n">
        <f aca="false">ROUND(F2306*K2306,2)</f>
        <v>23.85</v>
      </c>
      <c r="M2306" s="24" t="n">
        <f aca="false">DATE(YEAR(C2306),MONTH(C2306),1)</f>
        <v>46143</v>
      </c>
    </row>
    <row r="2307" customFormat="false" ht="15" hidden="false" customHeight="false" outlineLevel="0" collapsed="false">
      <c r="A2307" s="21" t="s">
        <v>3348</v>
      </c>
      <c r="B2307" s="21" t="s">
        <v>3349</v>
      </c>
      <c r="C2307" s="23" t="n">
        <v>46151</v>
      </c>
      <c r="D2307" s="21" t="s">
        <v>1256</v>
      </c>
      <c r="E2307" s="21" t="s">
        <v>971</v>
      </c>
      <c r="F2307" s="12" t="n">
        <v>7</v>
      </c>
      <c r="G2307" s="19" t="n">
        <v>3</v>
      </c>
      <c r="H2307" s="19" t="n">
        <v>2.3</v>
      </c>
      <c r="I2307" s="19" t="n">
        <f aca="false">ROUND(F2307*G2307,2)</f>
        <v>21</v>
      </c>
      <c r="J2307" s="19" t="n">
        <f aca="false">ROUND(F2307*H2307,2)</f>
        <v>16.1</v>
      </c>
      <c r="K2307" s="19" t="n">
        <f aca="false">INDEX(Pricebook!$L$2:$L$1401,MATCH(D2307,Pricebook!$A$2:$A$1401,0))</f>
        <v>3.5</v>
      </c>
      <c r="L2307" s="19" t="n">
        <f aca="false">ROUND(F2307*K2307,2)</f>
        <v>24.5</v>
      </c>
      <c r="M2307" s="24" t="n">
        <f aca="false">DATE(YEAR(C2307),MONTH(C2307),1)</f>
        <v>46143</v>
      </c>
    </row>
    <row r="2308" customFormat="false" ht="15" hidden="false" customHeight="false" outlineLevel="0" collapsed="false">
      <c r="A2308" s="21" t="s">
        <v>3348</v>
      </c>
      <c r="B2308" s="21" t="s">
        <v>3349</v>
      </c>
      <c r="C2308" s="23" t="n">
        <v>46151</v>
      </c>
      <c r="D2308" s="21" t="s">
        <v>2146</v>
      </c>
      <c r="E2308" s="21" t="s">
        <v>1941</v>
      </c>
      <c r="F2308" s="12" t="n">
        <v>6</v>
      </c>
      <c r="G2308" s="19" t="n">
        <v>76.8</v>
      </c>
      <c r="H2308" s="19" t="n">
        <v>49.05</v>
      </c>
      <c r="I2308" s="19" t="n">
        <f aca="false">ROUND(F2308*G2308,2)</f>
        <v>460.8</v>
      </c>
      <c r="J2308" s="19" t="n">
        <f aca="false">ROUND(F2308*H2308,2)</f>
        <v>294.3</v>
      </c>
      <c r="K2308" s="19" t="n">
        <f aca="false">INDEX(Pricebook!$L$2:$L$1401,MATCH(D2308,Pricebook!$A$2:$A$1401,0))</f>
        <v>79.95</v>
      </c>
      <c r="L2308" s="19" t="n">
        <f aca="false">ROUND(F2308*K2308,2)</f>
        <v>479.7</v>
      </c>
      <c r="M2308" s="24" t="n">
        <f aca="false">DATE(YEAR(C2308),MONTH(C2308),1)</f>
        <v>46143</v>
      </c>
    </row>
    <row r="2309" customFormat="false" ht="15" hidden="false" customHeight="false" outlineLevel="0" collapsed="false">
      <c r="A2309" s="21" t="s">
        <v>3348</v>
      </c>
      <c r="B2309" s="21" t="s">
        <v>3349</v>
      </c>
      <c r="C2309" s="23" t="n">
        <v>46151</v>
      </c>
      <c r="D2309" s="21" t="s">
        <v>2124</v>
      </c>
      <c r="E2309" s="21" t="s">
        <v>1941</v>
      </c>
      <c r="F2309" s="12" t="n">
        <v>2</v>
      </c>
      <c r="G2309" s="19" t="n">
        <v>101.75</v>
      </c>
      <c r="H2309" s="19" t="n">
        <v>73.12</v>
      </c>
      <c r="I2309" s="19" t="n">
        <f aca="false">ROUND(F2309*G2309,2)</f>
        <v>203.5</v>
      </c>
      <c r="J2309" s="19" t="n">
        <f aca="false">ROUND(F2309*H2309,2)</f>
        <v>146.24</v>
      </c>
      <c r="K2309" s="19" t="n">
        <f aca="false">INDEX(Pricebook!$L$2:$L$1401,MATCH(D2309,Pricebook!$A$2:$A$1401,0))</f>
        <v>107.05</v>
      </c>
      <c r="L2309" s="19" t="n">
        <f aca="false">ROUND(F2309*K2309,2)</f>
        <v>214.1</v>
      </c>
      <c r="M2309" s="24" t="n">
        <f aca="false">DATE(YEAR(C2309),MONTH(C2309),1)</f>
        <v>46143</v>
      </c>
    </row>
    <row r="2310" customFormat="false" ht="15" hidden="false" customHeight="false" outlineLevel="0" collapsed="false">
      <c r="A2310" s="21" t="s">
        <v>3348</v>
      </c>
      <c r="B2310" s="21" t="s">
        <v>3349</v>
      </c>
      <c r="C2310" s="23" t="n">
        <v>46151</v>
      </c>
      <c r="D2310" s="21" t="s">
        <v>2008</v>
      </c>
      <c r="E2310" s="21" t="s">
        <v>1941</v>
      </c>
      <c r="F2310" s="12" t="n">
        <v>6</v>
      </c>
      <c r="G2310" s="19" t="n">
        <v>52.1</v>
      </c>
      <c r="H2310" s="19" t="n">
        <v>33.19</v>
      </c>
      <c r="I2310" s="19" t="n">
        <f aca="false">ROUND(F2310*G2310,2)</f>
        <v>312.6</v>
      </c>
      <c r="J2310" s="19" t="n">
        <f aca="false">ROUND(F2310*H2310,2)</f>
        <v>199.14</v>
      </c>
      <c r="K2310" s="19" t="n">
        <f aca="false">INDEX(Pricebook!$L$2:$L$1401,MATCH(D2310,Pricebook!$A$2:$A$1401,0))</f>
        <v>54.1</v>
      </c>
      <c r="L2310" s="19" t="n">
        <f aca="false">ROUND(F2310*K2310,2)</f>
        <v>324.6</v>
      </c>
      <c r="M2310" s="24" t="n">
        <f aca="false">DATE(YEAR(C2310),MONTH(C2310),1)</f>
        <v>46143</v>
      </c>
    </row>
    <row r="2311" customFormat="false" ht="15" hidden="false" customHeight="false" outlineLevel="0" collapsed="false">
      <c r="A2311" s="21" t="s">
        <v>3348</v>
      </c>
      <c r="B2311" s="21" t="s">
        <v>3349</v>
      </c>
      <c r="C2311" s="23" t="n">
        <v>46151</v>
      </c>
      <c r="D2311" s="21" t="s">
        <v>2064</v>
      </c>
      <c r="E2311" s="21" t="s">
        <v>1941</v>
      </c>
      <c r="F2311" s="12" t="n">
        <v>4</v>
      </c>
      <c r="G2311" s="19" t="n">
        <v>79.55</v>
      </c>
      <c r="H2311" s="19" t="n">
        <v>51.15</v>
      </c>
      <c r="I2311" s="19" t="n">
        <f aca="false">ROUND(F2311*G2311,2)</f>
        <v>318.2</v>
      </c>
      <c r="J2311" s="19" t="n">
        <f aca="false">ROUND(F2311*H2311,2)</f>
        <v>204.6</v>
      </c>
      <c r="K2311" s="19" t="n">
        <f aca="false">INDEX(Pricebook!$L$2:$L$1401,MATCH(D2311,Pricebook!$A$2:$A$1401,0))</f>
        <v>83.35</v>
      </c>
      <c r="L2311" s="19" t="n">
        <f aca="false">ROUND(F2311*K2311,2)</f>
        <v>333.4</v>
      </c>
      <c r="M2311" s="24" t="n">
        <f aca="false">DATE(YEAR(C2311),MONTH(C2311),1)</f>
        <v>46143</v>
      </c>
    </row>
    <row r="2312" customFormat="false" ht="15" hidden="false" customHeight="false" outlineLevel="0" collapsed="false">
      <c r="A2312" s="21" t="s">
        <v>3348</v>
      </c>
      <c r="B2312" s="21" t="s">
        <v>3349</v>
      </c>
      <c r="C2312" s="23" t="n">
        <v>46151</v>
      </c>
      <c r="D2312" s="21" t="s">
        <v>1998</v>
      </c>
      <c r="E2312" s="21" t="s">
        <v>1941</v>
      </c>
      <c r="F2312" s="12" t="n">
        <v>5</v>
      </c>
      <c r="G2312" s="19" t="n">
        <v>97.75</v>
      </c>
      <c r="H2312" s="19" t="n">
        <v>62.74</v>
      </c>
      <c r="I2312" s="19" t="n">
        <f aca="false">ROUND(F2312*G2312,2)</f>
        <v>488.75</v>
      </c>
      <c r="J2312" s="19" t="n">
        <f aca="false">ROUND(F2312*H2312,2)</f>
        <v>313.7</v>
      </c>
      <c r="K2312" s="19" t="n">
        <f aca="false">INDEX(Pricebook!$L$2:$L$1401,MATCH(D2312,Pricebook!$A$2:$A$1401,0))</f>
        <v>102.25</v>
      </c>
      <c r="L2312" s="19" t="n">
        <f aca="false">ROUND(F2312*K2312,2)</f>
        <v>511.25</v>
      </c>
      <c r="M2312" s="24" t="n">
        <f aca="false">DATE(YEAR(C2312),MONTH(C2312),1)</f>
        <v>46143</v>
      </c>
    </row>
    <row r="2313" customFormat="false" ht="15" hidden="false" customHeight="false" outlineLevel="0" collapsed="false">
      <c r="A2313" s="21" t="s">
        <v>3348</v>
      </c>
      <c r="B2313" s="21" t="s">
        <v>3349</v>
      </c>
      <c r="C2313" s="23" t="n">
        <v>46151</v>
      </c>
      <c r="D2313" s="21" t="s">
        <v>1198</v>
      </c>
      <c r="E2313" s="21" t="s">
        <v>971</v>
      </c>
      <c r="F2313" s="12" t="n">
        <v>7</v>
      </c>
      <c r="G2313" s="19" t="n">
        <v>2.4</v>
      </c>
      <c r="H2313" s="19" t="n">
        <v>2.09</v>
      </c>
      <c r="I2313" s="19" t="n">
        <f aca="false">ROUND(F2313*G2313,2)</f>
        <v>16.8</v>
      </c>
      <c r="J2313" s="19" t="n">
        <f aca="false">ROUND(F2313*H2313,2)</f>
        <v>14.63</v>
      </c>
      <c r="K2313" s="19" t="n">
        <f aca="false">INDEX(Pricebook!$L$2:$L$1401,MATCH(D2313,Pricebook!$A$2:$A$1401,0))</f>
        <v>2.4</v>
      </c>
      <c r="L2313" s="19" t="n">
        <f aca="false">ROUND(F2313*K2313,2)</f>
        <v>16.8</v>
      </c>
      <c r="M2313" s="24" t="n">
        <f aca="false">DATE(YEAR(C2313),MONTH(C2313),1)</f>
        <v>46143</v>
      </c>
    </row>
    <row r="2314" customFormat="false" ht="15" hidden="false" customHeight="false" outlineLevel="0" collapsed="false">
      <c r="A2314" s="21" t="s">
        <v>3348</v>
      </c>
      <c r="B2314" s="21" t="s">
        <v>3349</v>
      </c>
      <c r="C2314" s="23" t="n">
        <v>46151</v>
      </c>
      <c r="D2314" s="21" t="s">
        <v>2190</v>
      </c>
      <c r="E2314" s="21" t="s">
        <v>1941</v>
      </c>
      <c r="F2314" s="12" t="n">
        <v>1</v>
      </c>
      <c r="G2314" s="19" t="n">
        <v>82.75</v>
      </c>
      <c r="H2314" s="19" t="n">
        <v>53.47</v>
      </c>
      <c r="I2314" s="19" t="n">
        <f aca="false">ROUND(F2314*G2314,2)</f>
        <v>82.75</v>
      </c>
      <c r="J2314" s="19" t="n">
        <f aca="false">ROUND(F2314*H2314,2)</f>
        <v>53.47</v>
      </c>
      <c r="K2314" s="19" t="n">
        <f aca="false">INDEX(Pricebook!$L$2:$L$1401,MATCH(D2314,Pricebook!$A$2:$A$1401,0))</f>
        <v>87.15</v>
      </c>
      <c r="L2314" s="19" t="n">
        <f aca="false">ROUND(F2314*K2314,2)</f>
        <v>87.15</v>
      </c>
      <c r="M2314" s="24" t="n">
        <f aca="false">DATE(YEAR(C2314),MONTH(C2314),1)</f>
        <v>46143</v>
      </c>
    </row>
    <row r="2315" customFormat="false" ht="15" hidden="false" customHeight="false" outlineLevel="0" collapsed="false">
      <c r="A2315" s="21" t="s">
        <v>3348</v>
      </c>
      <c r="B2315" s="21" t="s">
        <v>3349</v>
      </c>
      <c r="C2315" s="23" t="n">
        <v>46151</v>
      </c>
      <c r="D2315" s="21" t="s">
        <v>879</v>
      </c>
      <c r="E2315" s="21" t="s">
        <v>366</v>
      </c>
      <c r="F2315" s="12" t="n">
        <v>2</v>
      </c>
      <c r="G2315" s="19" t="n">
        <v>61.8</v>
      </c>
      <c r="H2315" s="19" t="n">
        <v>43.36</v>
      </c>
      <c r="I2315" s="19" t="n">
        <f aca="false">ROUND(F2315*G2315,2)</f>
        <v>123.6</v>
      </c>
      <c r="J2315" s="19" t="n">
        <f aca="false">ROUND(F2315*H2315,2)</f>
        <v>86.72</v>
      </c>
      <c r="K2315" s="19" t="n">
        <f aca="false">INDEX(Pricebook!$L$2:$L$1401,MATCH(D2315,Pricebook!$A$2:$A$1401,0))</f>
        <v>66.05</v>
      </c>
      <c r="L2315" s="19" t="n">
        <f aca="false">ROUND(F2315*K2315,2)</f>
        <v>132.1</v>
      </c>
      <c r="M2315" s="24" t="n">
        <f aca="false">DATE(YEAR(C2315),MONTH(C2315),1)</f>
        <v>46143</v>
      </c>
    </row>
    <row r="2316" customFormat="false" ht="15" hidden="false" customHeight="false" outlineLevel="0" collapsed="false">
      <c r="A2316" s="21" t="s">
        <v>3348</v>
      </c>
      <c r="B2316" s="21" t="s">
        <v>3349</v>
      </c>
      <c r="C2316" s="23" t="n">
        <v>46151</v>
      </c>
      <c r="D2316" s="21" t="s">
        <v>725</v>
      </c>
      <c r="E2316" s="21" t="s">
        <v>366</v>
      </c>
      <c r="F2316" s="12" t="n">
        <v>1</v>
      </c>
      <c r="G2316" s="19" t="n">
        <v>53.3</v>
      </c>
      <c r="H2316" s="19" t="n">
        <v>37.69</v>
      </c>
      <c r="I2316" s="19" t="n">
        <f aca="false">ROUND(F2316*G2316,2)</f>
        <v>53.3</v>
      </c>
      <c r="J2316" s="19" t="n">
        <f aca="false">ROUND(F2316*H2316,2)</f>
        <v>37.69</v>
      </c>
      <c r="K2316" s="19" t="n">
        <f aca="false">INDEX(Pricebook!$L$2:$L$1401,MATCH(D2316,Pricebook!$A$2:$A$1401,0))</f>
        <v>57.4</v>
      </c>
      <c r="L2316" s="19" t="n">
        <f aca="false">ROUND(F2316*K2316,2)</f>
        <v>57.4</v>
      </c>
      <c r="M2316" s="24" t="n">
        <f aca="false">DATE(YEAR(C2316),MONTH(C2316),1)</f>
        <v>46143</v>
      </c>
    </row>
    <row r="2317" customFormat="false" ht="15" hidden="false" customHeight="false" outlineLevel="0" collapsed="false">
      <c r="A2317" s="21" t="s">
        <v>3348</v>
      </c>
      <c r="B2317" s="21" t="s">
        <v>3349</v>
      </c>
      <c r="C2317" s="23" t="n">
        <v>46151</v>
      </c>
      <c r="D2317" s="21" t="s">
        <v>1248</v>
      </c>
      <c r="E2317" s="21" t="s">
        <v>971</v>
      </c>
      <c r="F2317" s="12" t="n">
        <v>6</v>
      </c>
      <c r="G2317" s="19" t="n">
        <v>1.55</v>
      </c>
      <c r="H2317" s="19" t="n">
        <v>1.23</v>
      </c>
      <c r="I2317" s="19" t="n">
        <f aca="false">ROUND(F2317*G2317,2)</f>
        <v>9.3</v>
      </c>
      <c r="J2317" s="19" t="n">
        <f aca="false">ROUND(F2317*H2317,2)</f>
        <v>7.38</v>
      </c>
      <c r="K2317" s="19" t="n">
        <f aca="false">INDEX(Pricebook!$L$2:$L$1401,MATCH(D2317,Pricebook!$A$2:$A$1401,0))</f>
        <v>1.75</v>
      </c>
      <c r="L2317" s="19" t="n">
        <f aca="false">ROUND(F2317*K2317,2)</f>
        <v>10.5</v>
      </c>
      <c r="M2317" s="24" t="n">
        <f aca="false">DATE(YEAR(C2317),MONTH(C2317),1)</f>
        <v>46143</v>
      </c>
    </row>
    <row r="2318" customFormat="false" ht="15" hidden="false" customHeight="false" outlineLevel="0" collapsed="false">
      <c r="A2318" s="21" t="s">
        <v>3350</v>
      </c>
      <c r="B2318" s="21" t="s">
        <v>3319</v>
      </c>
      <c r="C2318" s="23" t="n">
        <v>46151</v>
      </c>
      <c r="D2318" s="21" t="s">
        <v>2858</v>
      </c>
      <c r="E2318" s="21" t="s">
        <v>2748</v>
      </c>
      <c r="F2318" s="12" t="n">
        <v>6</v>
      </c>
      <c r="G2318" s="19" t="n">
        <v>3.45</v>
      </c>
      <c r="H2318" s="19" t="n">
        <v>2.36</v>
      </c>
      <c r="I2318" s="19" t="n">
        <f aca="false">ROUND(F2318*G2318,2)</f>
        <v>20.7</v>
      </c>
      <c r="J2318" s="19" t="n">
        <f aca="false">ROUND(F2318*H2318,2)</f>
        <v>14.16</v>
      </c>
      <c r="K2318" s="19" t="n">
        <f aca="false">INDEX(Pricebook!$L$2:$L$1401,MATCH(D2318,Pricebook!$A$2:$A$1401,0))</f>
        <v>3.8</v>
      </c>
      <c r="L2318" s="19" t="n">
        <f aca="false">ROUND(F2318*K2318,2)</f>
        <v>22.8</v>
      </c>
      <c r="M2318" s="24" t="n">
        <f aca="false">DATE(YEAR(C2318),MONTH(C2318),1)</f>
        <v>46143</v>
      </c>
    </row>
    <row r="2319" customFormat="false" ht="15" hidden="false" customHeight="false" outlineLevel="0" collapsed="false">
      <c r="A2319" s="21" t="s">
        <v>3350</v>
      </c>
      <c r="B2319" s="21" t="s">
        <v>3319</v>
      </c>
      <c r="C2319" s="23" t="n">
        <v>46151</v>
      </c>
      <c r="D2319" s="21" t="s">
        <v>304</v>
      </c>
      <c r="E2319" s="21" t="s">
        <v>108</v>
      </c>
      <c r="F2319" s="12" t="n">
        <v>2</v>
      </c>
      <c r="G2319" s="19" t="n">
        <v>37.8</v>
      </c>
      <c r="H2319" s="19" t="n">
        <v>30.01</v>
      </c>
      <c r="I2319" s="19" t="n">
        <f aca="false">ROUND(F2319*G2319,2)</f>
        <v>75.6</v>
      </c>
      <c r="J2319" s="19" t="n">
        <f aca="false">ROUND(F2319*H2319,2)</f>
        <v>60.02</v>
      </c>
      <c r="K2319" s="19" t="n">
        <f aca="false">INDEX(Pricebook!$L$2:$L$1401,MATCH(D2319,Pricebook!$A$2:$A$1401,0))</f>
        <v>41.05</v>
      </c>
      <c r="L2319" s="19" t="n">
        <f aca="false">ROUND(F2319*K2319,2)</f>
        <v>82.1</v>
      </c>
      <c r="M2319" s="24" t="n">
        <f aca="false">DATE(YEAR(C2319),MONTH(C2319),1)</f>
        <v>46143</v>
      </c>
    </row>
    <row r="2320" customFormat="false" ht="15" hidden="false" customHeight="false" outlineLevel="0" collapsed="false">
      <c r="A2320" s="21" t="s">
        <v>3350</v>
      </c>
      <c r="B2320" s="21" t="s">
        <v>3319</v>
      </c>
      <c r="C2320" s="23" t="n">
        <v>46151</v>
      </c>
      <c r="D2320" s="21" t="s">
        <v>753</v>
      </c>
      <c r="E2320" s="21" t="s">
        <v>366</v>
      </c>
      <c r="F2320" s="12" t="n">
        <v>4</v>
      </c>
      <c r="G2320" s="19" t="n">
        <v>88.7</v>
      </c>
      <c r="H2320" s="19" t="n">
        <v>62.91</v>
      </c>
      <c r="I2320" s="19" t="n">
        <f aca="false">ROUND(F2320*G2320,2)</f>
        <v>354.8</v>
      </c>
      <c r="J2320" s="19" t="n">
        <f aca="false">ROUND(F2320*H2320,2)</f>
        <v>251.64</v>
      </c>
      <c r="K2320" s="19" t="n">
        <f aca="false">INDEX(Pricebook!$L$2:$L$1401,MATCH(D2320,Pricebook!$A$2:$A$1401,0))</f>
        <v>95.8</v>
      </c>
      <c r="L2320" s="19" t="n">
        <f aca="false">ROUND(F2320*K2320,2)</f>
        <v>383.2</v>
      </c>
      <c r="M2320" s="24" t="n">
        <f aca="false">DATE(YEAR(C2320),MONTH(C2320),1)</f>
        <v>46143</v>
      </c>
    </row>
    <row r="2321" customFormat="false" ht="15" hidden="false" customHeight="false" outlineLevel="0" collapsed="false">
      <c r="A2321" s="21" t="s">
        <v>3350</v>
      </c>
      <c r="B2321" s="21" t="s">
        <v>3319</v>
      </c>
      <c r="C2321" s="23" t="n">
        <v>46151</v>
      </c>
      <c r="D2321" s="21" t="s">
        <v>203</v>
      </c>
      <c r="E2321" s="21" t="s">
        <v>108</v>
      </c>
      <c r="F2321" s="12" t="n">
        <v>1</v>
      </c>
      <c r="G2321" s="19" t="n">
        <v>276</v>
      </c>
      <c r="H2321" s="19" t="n">
        <v>208.23</v>
      </c>
      <c r="I2321" s="19" t="n">
        <f aca="false">ROUND(F2321*G2321,2)</f>
        <v>276</v>
      </c>
      <c r="J2321" s="19" t="n">
        <f aca="false">ROUND(F2321*H2321,2)</f>
        <v>208.23</v>
      </c>
      <c r="K2321" s="19" t="n">
        <f aca="false">INDEX(Pricebook!$L$2:$L$1401,MATCH(D2321,Pricebook!$A$2:$A$1401,0))</f>
        <v>304.95</v>
      </c>
      <c r="L2321" s="19" t="n">
        <f aca="false">ROUND(F2321*K2321,2)</f>
        <v>304.95</v>
      </c>
      <c r="M2321" s="24" t="n">
        <f aca="false">DATE(YEAR(C2321),MONTH(C2321),1)</f>
        <v>46143</v>
      </c>
    </row>
    <row r="2322" customFormat="false" ht="15" hidden="false" customHeight="false" outlineLevel="0" collapsed="false">
      <c r="A2322" s="21" t="s">
        <v>3350</v>
      </c>
      <c r="B2322" s="21" t="s">
        <v>3319</v>
      </c>
      <c r="C2322" s="23" t="n">
        <v>46151</v>
      </c>
      <c r="D2322" s="21" t="s">
        <v>214</v>
      </c>
      <c r="E2322" s="21" t="s">
        <v>108</v>
      </c>
      <c r="F2322" s="12" t="n">
        <v>2</v>
      </c>
      <c r="G2322" s="19" t="n">
        <v>111.75</v>
      </c>
      <c r="H2322" s="19" t="n">
        <v>83.48</v>
      </c>
      <c r="I2322" s="19" t="n">
        <f aca="false">ROUND(F2322*G2322,2)</f>
        <v>223.5</v>
      </c>
      <c r="J2322" s="19" t="n">
        <f aca="false">ROUND(F2322*H2322,2)</f>
        <v>166.96</v>
      </c>
      <c r="K2322" s="19" t="n">
        <f aca="false">INDEX(Pricebook!$L$2:$L$1401,MATCH(D2322,Pricebook!$A$2:$A$1401,0))</f>
        <v>122.25</v>
      </c>
      <c r="L2322" s="19" t="n">
        <f aca="false">ROUND(F2322*K2322,2)</f>
        <v>244.5</v>
      </c>
      <c r="M2322" s="24" t="n">
        <f aca="false">DATE(YEAR(C2322),MONTH(C2322),1)</f>
        <v>46143</v>
      </c>
    </row>
    <row r="2323" customFormat="false" ht="15" hidden="false" customHeight="false" outlineLevel="0" collapsed="false">
      <c r="A2323" s="21" t="s">
        <v>3350</v>
      </c>
      <c r="B2323" s="21" t="s">
        <v>3319</v>
      </c>
      <c r="C2323" s="23" t="n">
        <v>46151</v>
      </c>
      <c r="D2323" s="21" t="s">
        <v>283</v>
      </c>
      <c r="E2323" s="21" t="s">
        <v>108</v>
      </c>
      <c r="F2323" s="12" t="n">
        <v>2</v>
      </c>
      <c r="G2323" s="19" t="n">
        <v>204</v>
      </c>
      <c r="H2323" s="19" t="n">
        <v>150.66</v>
      </c>
      <c r="I2323" s="19" t="n">
        <f aca="false">ROUND(F2323*G2323,2)</f>
        <v>408</v>
      </c>
      <c r="J2323" s="19" t="n">
        <f aca="false">ROUND(F2323*H2323,2)</f>
        <v>301.32</v>
      </c>
      <c r="K2323" s="19" t="n">
        <f aca="false">INDEX(Pricebook!$L$2:$L$1401,MATCH(D2323,Pricebook!$A$2:$A$1401,0))</f>
        <v>220.65</v>
      </c>
      <c r="L2323" s="19" t="n">
        <f aca="false">ROUND(F2323*K2323,2)</f>
        <v>441.3</v>
      </c>
      <c r="M2323" s="24" t="n">
        <f aca="false">DATE(YEAR(C2323),MONTH(C2323),1)</f>
        <v>46143</v>
      </c>
    </row>
    <row r="2324" customFormat="false" ht="15" hidden="false" customHeight="false" outlineLevel="0" collapsed="false">
      <c r="A2324" s="21" t="s">
        <v>3350</v>
      </c>
      <c r="B2324" s="21" t="s">
        <v>3319</v>
      </c>
      <c r="C2324" s="23" t="n">
        <v>46151</v>
      </c>
      <c r="D2324" s="21" t="s">
        <v>1274</v>
      </c>
      <c r="E2324" s="21" t="s">
        <v>971</v>
      </c>
      <c r="F2324" s="12" t="n">
        <v>2</v>
      </c>
      <c r="G2324" s="19" t="n">
        <v>70</v>
      </c>
      <c r="H2324" s="19" t="n">
        <v>54.35</v>
      </c>
      <c r="I2324" s="19" t="n">
        <f aca="false">ROUND(F2324*G2324,2)</f>
        <v>140</v>
      </c>
      <c r="J2324" s="19" t="n">
        <f aca="false">ROUND(F2324*H2324,2)</f>
        <v>108.7</v>
      </c>
      <c r="K2324" s="19" t="n">
        <f aca="false">INDEX(Pricebook!$L$2:$L$1401,MATCH(D2324,Pricebook!$A$2:$A$1401,0))</f>
        <v>82.3</v>
      </c>
      <c r="L2324" s="19" t="n">
        <f aca="false">ROUND(F2324*K2324,2)</f>
        <v>164.6</v>
      </c>
      <c r="M2324" s="24" t="n">
        <f aca="false">DATE(YEAR(C2324),MONTH(C2324),1)</f>
        <v>46143</v>
      </c>
    </row>
    <row r="2325" customFormat="false" ht="15" hidden="false" customHeight="false" outlineLevel="0" collapsed="false">
      <c r="A2325" s="21" t="s">
        <v>3350</v>
      </c>
      <c r="B2325" s="21" t="s">
        <v>3319</v>
      </c>
      <c r="C2325" s="23" t="n">
        <v>46151</v>
      </c>
      <c r="D2325" s="21" t="s">
        <v>2351</v>
      </c>
      <c r="E2325" s="21" t="s">
        <v>2202</v>
      </c>
      <c r="F2325" s="12" t="n">
        <v>4</v>
      </c>
      <c r="G2325" s="19" t="n">
        <v>12.3</v>
      </c>
      <c r="H2325" s="19" t="n">
        <v>7.38</v>
      </c>
      <c r="I2325" s="19" t="n">
        <f aca="false">ROUND(F2325*G2325,2)</f>
        <v>49.2</v>
      </c>
      <c r="J2325" s="19" t="n">
        <f aca="false">ROUND(F2325*H2325,2)</f>
        <v>29.52</v>
      </c>
      <c r="K2325" s="19" t="n">
        <f aca="false">INDEX(Pricebook!$L$2:$L$1401,MATCH(D2325,Pricebook!$A$2:$A$1401,0))</f>
        <v>13</v>
      </c>
      <c r="L2325" s="19" t="n">
        <f aca="false">ROUND(F2325*K2325,2)</f>
        <v>52</v>
      </c>
      <c r="M2325" s="24" t="n">
        <f aca="false">DATE(YEAR(C2325),MONTH(C2325),1)</f>
        <v>46143</v>
      </c>
    </row>
    <row r="2326" customFormat="false" ht="15" hidden="false" customHeight="false" outlineLevel="0" collapsed="false">
      <c r="A2326" s="21" t="s">
        <v>3350</v>
      </c>
      <c r="B2326" s="21" t="s">
        <v>3319</v>
      </c>
      <c r="C2326" s="23" t="n">
        <v>46151</v>
      </c>
      <c r="D2326" s="21" t="s">
        <v>153</v>
      </c>
      <c r="E2326" s="21" t="s">
        <v>108</v>
      </c>
      <c r="F2326" s="12" t="n">
        <v>2</v>
      </c>
      <c r="G2326" s="19" t="n">
        <v>92</v>
      </c>
      <c r="H2326" s="19" t="n">
        <v>68.74</v>
      </c>
      <c r="I2326" s="19" t="n">
        <f aca="false">ROUND(F2326*G2326,2)</f>
        <v>184</v>
      </c>
      <c r="J2326" s="19" t="n">
        <f aca="false">ROUND(F2326*H2326,2)</f>
        <v>137.48</v>
      </c>
      <c r="K2326" s="19" t="n">
        <f aca="false">INDEX(Pricebook!$L$2:$L$1401,MATCH(D2326,Pricebook!$A$2:$A$1401,0))</f>
        <v>100.7</v>
      </c>
      <c r="L2326" s="19" t="n">
        <f aca="false">ROUND(F2326*K2326,2)</f>
        <v>201.4</v>
      </c>
      <c r="M2326" s="24" t="n">
        <f aca="false">DATE(YEAR(C2326),MONTH(C2326),1)</f>
        <v>46143</v>
      </c>
    </row>
    <row r="2327" customFormat="false" ht="15" hidden="false" customHeight="false" outlineLevel="0" collapsed="false">
      <c r="A2327" s="21" t="s">
        <v>3350</v>
      </c>
      <c r="B2327" s="21" t="s">
        <v>3319</v>
      </c>
      <c r="C2327" s="23" t="n">
        <v>46151</v>
      </c>
      <c r="D2327" s="21" t="s">
        <v>2258</v>
      </c>
      <c r="E2327" s="21" t="s">
        <v>2202</v>
      </c>
      <c r="F2327" s="12" t="n">
        <v>1</v>
      </c>
      <c r="G2327" s="19" t="n">
        <v>62.1</v>
      </c>
      <c r="H2327" s="19" t="n">
        <v>37.71</v>
      </c>
      <c r="I2327" s="19" t="n">
        <f aca="false">ROUND(F2327*G2327,2)</f>
        <v>62.1</v>
      </c>
      <c r="J2327" s="19" t="n">
        <f aca="false">ROUND(F2327*H2327,2)</f>
        <v>37.71</v>
      </c>
      <c r="K2327" s="19" t="n">
        <f aca="false">INDEX(Pricebook!$L$2:$L$1401,MATCH(D2327,Pricebook!$A$2:$A$1401,0))</f>
        <v>66.35</v>
      </c>
      <c r="L2327" s="19" t="n">
        <f aca="false">ROUND(F2327*K2327,2)</f>
        <v>66.35</v>
      </c>
      <c r="M2327" s="24" t="n">
        <f aca="false">DATE(YEAR(C2327),MONTH(C2327),1)</f>
        <v>46143</v>
      </c>
    </row>
    <row r="2328" customFormat="false" ht="15" hidden="false" customHeight="false" outlineLevel="0" collapsed="false">
      <c r="A2328" s="21" t="s">
        <v>3350</v>
      </c>
      <c r="B2328" s="21" t="s">
        <v>3319</v>
      </c>
      <c r="C2328" s="23" t="n">
        <v>46151</v>
      </c>
      <c r="D2328" s="21" t="s">
        <v>2755</v>
      </c>
      <c r="E2328" s="21" t="s">
        <v>2748</v>
      </c>
      <c r="F2328" s="12" t="n">
        <v>4</v>
      </c>
      <c r="G2328" s="19" t="n">
        <v>2.8</v>
      </c>
      <c r="H2328" s="19" t="n">
        <v>1.62</v>
      </c>
      <c r="I2328" s="19" t="n">
        <f aca="false">ROUND(F2328*G2328,2)</f>
        <v>11.2</v>
      </c>
      <c r="J2328" s="19" t="n">
        <f aca="false">ROUND(F2328*H2328,2)</f>
        <v>6.48</v>
      </c>
      <c r="K2328" s="19" t="n">
        <f aca="false">INDEX(Pricebook!$L$2:$L$1401,MATCH(D2328,Pricebook!$A$2:$A$1401,0))</f>
        <v>3.05</v>
      </c>
      <c r="L2328" s="19" t="n">
        <f aca="false">ROUND(F2328*K2328,2)</f>
        <v>12.2</v>
      </c>
      <c r="M2328" s="24" t="n">
        <f aca="false">DATE(YEAR(C2328),MONTH(C2328),1)</f>
        <v>46143</v>
      </c>
    </row>
    <row r="2329" customFormat="false" ht="15" hidden="false" customHeight="false" outlineLevel="0" collapsed="false">
      <c r="A2329" s="21" t="s">
        <v>3351</v>
      </c>
      <c r="B2329" s="21" t="s">
        <v>2999</v>
      </c>
      <c r="C2329" s="23" t="n">
        <v>46152</v>
      </c>
      <c r="D2329" s="21" t="s">
        <v>629</v>
      </c>
      <c r="E2329" s="21" t="s">
        <v>366</v>
      </c>
      <c r="F2329" s="12" t="n">
        <v>2</v>
      </c>
      <c r="G2329" s="19" t="n">
        <v>24.2</v>
      </c>
      <c r="H2329" s="19" t="n">
        <v>17.18</v>
      </c>
      <c r="I2329" s="19" t="n">
        <f aca="false">ROUND(F2329*G2329,2)</f>
        <v>48.4</v>
      </c>
      <c r="J2329" s="19" t="n">
        <f aca="false">ROUND(F2329*H2329,2)</f>
        <v>34.36</v>
      </c>
      <c r="K2329" s="19" t="n">
        <f aca="false">INDEX(Pricebook!$L$2:$L$1401,MATCH(D2329,Pricebook!$A$2:$A$1401,0))</f>
        <v>26.15</v>
      </c>
      <c r="L2329" s="19" t="n">
        <f aca="false">ROUND(F2329*K2329,2)</f>
        <v>52.3</v>
      </c>
      <c r="M2329" s="24" t="n">
        <f aca="false">DATE(YEAR(C2329),MONTH(C2329),1)</f>
        <v>46143</v>
      </c>
    </row>
    <row r="2330" customFormat="false" ht="15" hidden="false" customHeight="false" outlineLevel="0" collapsed="false">
      <c r="A2330" s="21" t="s">
        <v>3351</v>
      </c>
      <c r="B2330" s="21" t="s">
        <v>2999</v>
      </c>
      <c r="C2330" s="23" t="n">
        <v>46152</v>
      </c>
      <c r="D2330" s="21" t="s">
        <v>2438</v>
      </c>
      <c r="E2330" s="21" t="s">
        <v>2202</v>
      </c>
      <c r="F2330" s="12" t="n">
        <v>3</v>
      </c>
      <c r="G2330" s="19" t="n">
        <v>8.4</v>
      </c>
      <c r="H2330" s="19" t="n">
        <v>5.1</v>
      </c>
      <c r="I2330" s="19" t="n">
        <f aca="false">ROUND(F2330*G2330,2)</f>
        <v>25.2</v>
      </c>
      <c r="J2330" s="19" t="n">
        <f aca="false">ROUND(F2330*H2330,2)</f>
        <v>15.3</v>
      </c>
      <c r="K2330" s="19" t="n">
        <f aca="false">INDEX(Pricebook!$L$2:$L$1401,MATCH(D2330,Pricebook!$A$2:$A$1401,0))</f>
        <v>9</v>
      </c>
      <c r="L2330" s="19" t="n">
        <f aca="false">ROUND(F2330*K2330,2)</f>
        <v>27</v>
      </c>
      <c r="M2330" s="24" t="n">
        <f aca="false">DATE(YEAR(C2330),MONTH(C2330),1)</f>
        <v>46143</v>
      </c>
    </row>
    <row r="2331" customFormat="false" ht="15" hidden="false" customHeight="false" outlineLevel="0" collapsed="false">
      <c r="A2331" s="21" t="s">
        <v>3351</v>
      </c>
      <c r="B2331" s="21" t="s">
        <v>2999</v>
      </c>
      <c r="C2331" s="23" t="n">
        <v>46152</v>
      </c>
      <c r="D2331" s="21" t="s">
        <v>2260</v>
      </c>
      <c r="E2331" s="21" t="s">
        <v>2202</v>
      </c>
      <c r="F2331" s="12" t="n">
        <v>4</v>
      </c>
      <c r="G2331" s="19" t="n">
        <v>14.4</v>
      </c>
      <c r="H2331" s="19" t="n">
        <v>9.91</v>
      </c>
      <c r="I2331" s="19" t="n">
        <f aca="false">ROUND(F2331*G2331,2)</f>
        <v>57.6</v>
      </c>
      <c r="J2331" s="19" t="n">
        <f aca="false">ROUND(F2331*H2331,2)</f>
        <v>39.64</v>
      </c>
      <c r="K2331" s="19" t="n">
        <f aca="false">INDEX(Pricebook!$L$2:$L$1401,MATCH(D2331,Pricebook!$A$2:$A$1401,0))</f>
        <v>15.35</v>
      </c>
      <c r="L2331" s="19" t="n">
        <f aca="false">ROUND(F2331*K2331,2)</f>
        <v>61.4</v>
      </c>
      <c r="M2331" s="24" t="n">
        <f aca="false">DATE(YEAR(C2331),MONTH(C2331),1)</f>
        <v>46143</v>
      </c>
    </row>
    <row r="2332" customFormat="false" ht="15" hidden="false" customHeight="false" outlineLevel="0" collapsed="false">
      <c r="A2332" s="21" t="s">
        <v>3351</v>
      </c>
      <c r="B2332" s="21" t="s">
        <v>2999</v>
      </c>
      <c r="C2332" s="23" t="n">
        <v>46152</v>
      </c>
      <c r="D2332" s="21" t="s">
        <v>2271</v>
      </c>
      <c r="E2332" s="21" t="s">
        <v>2202</v>
      </c>
      <c r="F2332" s="12" t="n">
        <v>4</v>
      </c>
      <c r="G2332" s="19" t="n">
        <v>89.7</v>
      </c>
      <c r="H2332" s="19" t="n">
        <v>54.23</v>
      </c>
      <c r="I2332" s="19" t="n">
        <f aca="false">ROUND(F2332*G2332,2)</f>
        <v>358.8</v>
      </c>
      <c r="J2332" s="19" t="n">
        <f aca="false">ROUND(F2332*H2332,2)</f>
        <v>216.92</v>
      </c>
      <c r="K2332" s="19" t="n">
        <f aca="false">INDEX(Pricebook!$L$2:$L$1401,MATCH(D2332,Pricebook!$A$2:$A$1401,0))</f>
        <v>95.4</v>
      </c>
      <c r="L2332" s="19" t="n">
        <f aca="false">ROUND(F2332*K2332,2)</f>
        <v>381.6</v>
      </c>
      <c r="M2332" s="24" t="n">
        <f aca="false">DATE(YEAR(C2332),MONTH(C2332),1)</f>
        <v>46143</v>
      </c>
    </row>
    <row r="2333" customFormat="false" ht="15" hidden="false" customHeight="false" outlineLevel="0" collapsed="false">
      <c r="A2333" s="21" t="s">
        <v>3351</v>
      </c>
      <c r="B2333" s="21" t="s">
        <v>2999</v>
      </c>
      <c r="C2333" s="23" t="n">
        <v>46152</v>
      </c>
      <c r="D2333" s="21" t="s">
        <v>623</v>
      </c>
      <c r="E2333" s="21" t="s">
        <v>366</v>
      </c>
      <c r="F2333" s="12" t="n">
        <v>3</v>
      </c>
      <c r="G2333" s="19" t="n">
        <v>15.25</v>
      </c>
      <c r="H2333" s="19" t="n">
        <v>10.77</v>
      </c>
      <c r="I2333" s="19" t="n">
        <f aca="false">ROUND(F2333*G2333,2)</f>
        <v>45.75</v>
      </c>
      <c r="J2333" s="19" t="n">
        <f aca="false">ROUND(F2333*H2333,2)</f>
        <v>32.31</v>
      </c>
      <c r="K2333" s="19" t="n">
        <f aca="false">INDEX(Pricebook!$L$2:$L$1401,MATCH(D2333,Pricebook!$A$2:$A$1401,0))</f>
        <v>16.4</v>
      </c>
      <c r="L2333" s="19" t="n">
        <f aca="false">ROUND(F2333*K2333,2)</f>
        <v>49.2</v>
      </c>
      <c r="M2333" s="24" t="n">
        <f aca="false">DATE(YEAR(C2333),MONTH(C2333),1)</f>
        <v>46143</v>
      </c>
    </row>
    <row r="2334" customFormat="false" ht="15" hidden="false" customHeight="false" outlineLevel="0" collapsed="false">
      <c r="A2334" s="21" t="s">
        <v>3351</v>
      </c>
      <c r="B2334" s="21" t="s">
        <v>2999</v>
      </c>
      <c r="C2334" s="23" t="n">
        <v>46152</v>
      </c>
      <c r="D2334" s="21" t="s">
        <v>2444</v>
      </c>
      <c r="E2334" s="21" t="s">
        <v>2202</v>
      </c>
      <c r="F2334" s="12" t="n">
        <v>4</v>
      </c>
      <c r="G2334" s="19" t="n">
        <v>9</v>
      </c>
      <c r="H2334" s="19" t="n">
        <v>5.47</v>
      </c>
      <c r="I2334" s="19" t="n">
        <f aca="false">ROUND(F2334*G2334,2)</f>
        <v>36</v>
      </c>
      <c r="J2334" s="19" t="n">
        <f aca="false">ROUND(F2334*H2334,2)</f>
        <v>21.88</v>
      </c>
      <c r="K2334" s="19" t="n">
        <f aca="false">INDEX(Pricebook!$L$2:$L$1401,MATCH(D2334,Pricebook!$A$2:$A$1401,0))</f>
        <v>9.65</v>
      </c>
      <c r="L2334" s="19" t="n">
        <f aca="false">ROUND(F2334*K2334,2)</f>
        <v>38.6</v>
      </c>
      <c r="M2334" s="24" t="n">
        <f aca="false">DATE(YEAR(C2334),MONTH(C2334),1)</f>
        <v>46143</v>
      </c>
    </row>
    <row r="2335" customFormat="false" ht="15" hidden="false" customHeight="false" outlineLevel="0" collapsed="false">
      <c r="A2335" s="21" t="s">
        <v>3351</v>
      </c>
      <c r="B2335" s="21" t="s">
        <v>2999</v>
      </c>
      <c r="C2335" s="23" t="n">
        <v>46152</v>
      </c>
      <c r="D2335" s="21" t="s">
        <v>1915</v>
      </c>
      <c r="E2335" s="21" t="s">
        <v>1452</v>
      </c>
      <c r="F2335" s="12" t="n">
        <v>6</v>
      </c>
      <c r="G2335" s="19" t="n">
        <v>31.85</v>
      </c>
      <c r="H2335" s="19" t="n">
        <v>21.19</v>
      </c>
      <c r="I2335" s="19" t="n">
        <f aca="false">ROUND(F2335*G2335,2)</f>
        <v>191.1</v>
      </c>
      <c r="J2335" s="19" t="n">
        <f aca="false">ROUND(F2335*H2335,2)</f>
        <v>127.14</v>
      </c>
      <c r="K2335" s="19" t="n">
        <f aca="false">INDEX(Pricebook!$L$2:$L$1401,MATCH(D2335,Pricebook!$A$2:$A$1401,0))</f>
        <v>32.8</v>
      </c>
      <c r="L2335" s="19" t="n">
        <f aca="false">ROUND(F2335*K2335,2)</f>
        <v>196.8</v>
      </c>
      <c r="M2335" s="24" t="n">
        <f aca="false">DATE(YEAR(C2335),MONTH(C2335),1)</f>
        <v>46143</v>
      </c>
    </row>
    <row r="2336" customFormat="false" ht="15" hidden="false" customHeight="false" outlineLevel="0" collapsed="false">
      <c r="A2336" s="21" t="s">
        <v>3351</v>
      </c>
      <c r="B2336" s="21" t="s">
        <v>2999</v>
      </c>
      <c r="C2336" s="23" t="n">
        <v>46152</v>
      </c>
      <c r="D2336" s="21" t="s">
        <v>1647</v>
      </c>
      <c r="E2336" s="21" t="s">
        <v>1452</v>
      </c>
      <c r="F2336" s="12" t="n">
        <v>3</v>
      </c>
      <c r="G2336" s="19" t="n">
        <v>59.1</v>
      </c>
      <c r="H2336" s="19" t="n">
        <v>38.85</v>
      </c>
      <c r="I2336" s="19" t="n">
        <f aca="false">ROUND(F2336*G2336,2)</f>
        <v>177.3</v>
      </c>
      <c r="J2336" s="19" t="n">
        <f aca="false">ROUND(F2336*H2336,2)</f>
        <v>116.55</v>
      </c>
      <c r="K2336" s="19" t="n">
        <f aca="false">INDEX(Pricebook!$L$2:$L$1401,MATCH(D2336,Pricebook!$A$2:$A$1401,0))</f>
        <v>61</v>
      </c>
      <c r="L2336" s="19" t="n">
        <f aca="false">ROUND(F2336*K2336,2)</f>
        <v>183</v>
      </c>
      <c r="M2336" s="24" t="n">
        <f aca="false">DATE(YEAR(C2336),MONTH(C2336),1)</f>
        <v>46143</v>
      </c>
    </row>
    <row r="2337" customFormat="false" ht="15" hidden="false" customHeight="false" outlineLevel="0" collapsed="false">
      <c r="A2337" s="21" t="s">
        <v>3351</v>
      </c>
      <c r="B2337" s="21" t="s">
        <v>2999</v>
      </c>
      <c r="C2337" s="23" t="n">
        <v>46152</v>
      </c>
      <c r="D2337" s="21" t="s">
        <v>2430</v>
      </c>
      <c r="E2337" s="21" t="s">
        <v>2202</v>
      </c>
      <c r="F2337" s="12" t="n">
        <v>8</v>
      </c>
      <c r="G2337" s="19" t="n">
        <v>5.5</v>
      </c>
      <c r="H2337" s="19" t="n">
        <v>3.83</v>
      </c>
      <c r="I2337" s="19" t="n">
        <f aca="false">ROUND(F2337*G2337,2)</f>
        <v>44</v>
      </c>
      <c r="J2337" s="19" t="n">
        <f aca="false">ROUND(F2337*H2337,2)</f>
        <v>30.64</v>
      </c>
      <c r="K2337" s="19" t="n">
        <f aca="false">INDEX(Pricebook!$L$2:$L$1401,MATCH(D2337,Pricebook!$A$2:$A$1401,0))</f>
        <v>5.85</v>
      </c>
      <c r="L2337" s="19" t="n">
        <f aca="false">ROUND(F2337*K2337,2)</f>
        <v>46.8</v>
      </c>
      <c r="M2337" s="24" t="n">
        <f aca="false">DATE(YEAR(C2337),MONTH(C2337),1)</f>
        <v>46143</v>
      </c>
    </row>
    <row r="2338" customFormat="false" ht="15" hidden="false" customHeight="false" outlineLevel="0" collapsed="false">
      <c r="A2338" s="21" t="s">
        <v>3351</v>
      </c>
      <c r="B2338" s="21" t="s">
        <v>2999</v>
      </c>
      <c r="C2338" s="23" t="n">
        <v>46152</v>
      </c>
      <c r="D2338" s="21" t="s">
        <v>2450</v>
      </c>
      <c r="E2338" s="21" t="s">
        <v>2202</v>
      </c>
      <c r="F2338" s="12" t="n">
        <v>3</v>
      </c>
      <c r="G2338" s="19" t="n">
        <v>26.4</v>
      </c>
      <c r="H2338" s="19" t="n">
        <v>16.09</v>
      </c>
      <c r="I2338" s="19" t="n">
        <f aca="false">ROUND(F2338*G2338,2)</f>
        <v>79.2</v>
      </c>
      <c r="J2338" s="19" t="n">
        <f aca="false">ROUND(F2338*H2338,2)</f>
        <v>48.27</v>
      </c>
      <c r="K2338" s="19" t="n">
        <f aca="false">INDEX(Pricebook!$L$2:$L$1401,MATCH(D2338,Pricebook!$A$2:$A$1401,0))</f>
        <v>28.35</v>
      </c>
      <c r="L2338" s="19" t="n">
        <f aca="false">ROUND(F2338*K2338,2)</f>
        <v>85.05</v>
      </c>
      <c r="M2338" s="24" t="n">
        <f aca="false">DATE(YEAR(C2338),MONTH(C2338),1)</f>
        <v>46143</v>
      </c>
    </row>
    <row r="2339" customFormat="false" ht="15" hidden="false" customHeight="false" outlineLevel="0" collapsed="false">
      <c r="A2339" s="21" t="s">
        <v>3352</v>
      </c>
      <c r="B2339" s="21" t="s">
        <v>3062</v>
      </c>
      <c r="C2339" s="23" t="n">
        <v>46152</v>
      </c>
      <c r="D2339" s="21" t="s">
        <v>1853</v>
      </c>
      <c r="E2339" s="21" t="s">
        <v>1452</v>
      </c>
      <c r="F2339" s="12" t="n">
        <v>5</v>
      </c>
      <c r="G2339" s="19" t="n">
        <v>21.6</v>
      </c>
      <c r="H2339" s="19" t="n">
        <v>14.09</v>
      </c>
      <c r="I2339" s="19" t="n">
        <f aca="false">ROUND(F2339*G2339,2)</f>
        <v>108</v>
      </c>
      <c r="J2339" s="19" t="n">
        <f aca="false">ROUND(F2339*H2339,2)</f>
        <v>70.45</v>
      </c>
      <c r="K2339" s="19" t="n">
        <f aca="false">INDEX(Pricebook!$L$2:$L$1401,MATCH(D2339,Pricebook!$A$2:$A$1401,0))</f>
        <v>22.5</v>
      </c>
      <c r="L2339" s="19" t="n">
        <f aca="false">ROUND(F2339*K2339,2)</f>
        <v>112.5</v>
      </c>
      <c r="M2339" s="24" t="n">
        <f aca="false">DATE(YEAR(C2339),MONTH(C2339),1)</f>
        <v>46143</v>
      </c>
    </row>
    <row r="2340" customFormat="false" ht="15" hidden="false" customHeight="false" outlineLevel="0" collapsed="false">
      <c r="A2340" s="21" t="s">
        <v>3352</v>
      </c>
      <c r="B2340" s="21" t="s">
        <v>3062</v>
      </c>
      <c r="C2340" s="23" t="n">
        <v>46152</v>
      </c>
      <c r="D2340" s="21" t="s">
        <v>459</v>
      </c>
      <c r="E2340" s="21" t="s">
        <v>366</v>
      </c>
      <c r="F2340" s="12" t="n">
        <v>2</v>
      </c>
      <c r="G2340" s="19" t="n">
        <v>35.85</v>
      </c>
      <c r="H2340" s="19" t="n">
        <v>25.62</v>
      </c>
      <c r="I2340" s="19" t="n">
        <f aca="false">ROUND(F2340*G2340,2)</f>
        <v>71.7</v>
      </c>
      <c r="J2340" s="19" t="n">
        <f aca="false">ROUND(F2340*H2340,2)</f>
        <v>51.24</v>
      </c>
      <c r="K2340" s="19" t="n">
        <f aca="false">INDEX(Pricebook!$L$2:$L$1401,MATCH(D2340,Pricebook!$A$2:$A$1401,0))</f>
        <v>39</v>
      </c>
      <c r="L2340" s="19" t="n">
        <f aca="false">ROUND(F2340*K2340,2)</f>
        <v>78</v>
      </c>
      <c r="M2340" s="24" t="n">
        <f aca="false">DATE(YEAR(C2340),MONTH(C2340),1)</f>
        <v>46143</v>
      </c>
    </row>
    <row r="2341" customFormat="false" ht="15" hidden="false" customHeight="false" outlineLevel="0" collapsed="false">
      <c r="A2341" s="21" t="s">
        <v>3352</v>
      </c>
      <c r="B2341" s="21" t="s">
        <v>3062</v>
      </c>
      <c r="C2341" s="23" t="n">
        <v>46152</v>
      </c>
      <c r="D2341" s="21" t="s">
        <v>1921</v>
      </c>
      <c r="E2341" s="21" t="s">
        <v>1452</v>
      </c>
      <c r="F2341" s="12" t="n">
        <v>9</v>
      </c>
      <c r="G2341" s="19" t="n">
        <v>35.1</v>
      </c>
      <c r="H2341" s="19" t="n">
        <v>21.82</v>
      </c>
      <c r="I2341" s="19" t="n">
        <f aca="false">ROUND(F2341*G2341,2)</f>
        <v>315.9</v>
      </c>
      <c r="J2341" s="19" t="n">
        <f aca="false">ROUND(F2341*H2341,2)</f>
        <v>196.38</v>
      </c>
      <c r="K2341" s="19" t="n">
        <f aca="false">INDEX(Pricebook!$L$2:$L$1401,MATCH(D2341,Pricebook!$A$2:$A$1401,0))</f>
        <v>36.55</v>
      </c>
      <c r="L2341" s="19" t="n">
        <f aca="false">ROUND(F2341*K2341,2)</f>
        <v>328.95</v>
      </c>
      <c r="M2341" s="24" t="n">
        <f aca="false">DATE(YEAR(C2341),MONTH(C2341),1)</f>
        <v>46143</v>
      </c>
    </row>
    <row r="2342" customFormat="false" ht="15" hidden="false" customHeight="false" outlineLevel="0" collapsed="false">
      <c r="A2342" s="21" t="s">
        <v>3352</v>
      </c>
      <c r="B2342" s="21" t="s">
        <v>3062</v>
      </c>
      <c r="C2342" s="23" t="n">
        <v>46152</v>
      </c>
      <c r="D2342" s="21" t="s">
        <v>1843</v>
      </c>
      <c r="E2342" s="21" t="s">
        <v>1452</v>
      </c>
      <c r="F2342" s="12" t="n">
        <v>4</v>
      </c>
      <c r="G2342" s="19" t="n">
        <v>88.2</v>
      </c>
      <c r="H2342" s="19" t="n">
        <v>54.21</v>
      </c>
      <c r="I2342" s="19" t="n">
        <f aca="false">ROUND(F2342*G2342,2)</f>
        <v>352.8</v>
      </c>
      <c r="J2342" s="19" t="n">
        <f aca="false">ROUND(F2342*H2342,2)</f>
        <v>216.84</v>
      </c>
      <c r="K2342" s="19" t="n">
        <f aca="false">INDEX(Pricebook!$L$2:$L$1401,MATCH(D2342,Pricebook!$A$2:$A$1401,0))</f>
        <v>90.8</v>
      </c>
      <c r="L2342" s="19" t="n">
        <f aca="false">ROUND(F2342*K2342,2)</f>
        <v>363.2</v>
      </c>
      <c r="M2342" s="24" t="n">
        <f aca="false">DATE(YEAR(C2342),MONTH(C2342),1)</f>
        <v>46143</v>
      </c>
    </row>
    <row r="2343" customFormat="false" ht="15" hidden="false" customHeight="false" outlineLevel="0" collapsed="false">
      <c r="A2343" s="21" t="s">
        <v>3352</v>
      </c>
      <c r="B2343" s="21" t="s">
        <v>3062</v>
      </c>
      <c r="C2343" s="23" t="n">
        <v>46152</v>
      </c>
      <c r="D2343" s="21" t="s">
        <v>406</v>
      </c>
      <c r="E2343" s="21" t="s">
        <v>366</v>
      </c>
      <c r="F2343" s="12" t="n">
        <v>1</v>
      </c>
      <c r="G2343" s="19" t="n">
        <v>108.85</v>
      </c>
      <c r="H2343" s="19" t="n">
        <v>76.17</v>
      </c>
      <c r="I2343" s="19" t="n">
        <f aca="false">ROUND(F2343*G2343,2)</f>
        <v>108.85</v>
      </c>
      <c r="J2343" s="19" t="n">
        <f aca="false">ROUND(F2343*H2343,2)</f>
        <v>76.17</v>
      </c>
      <c r="K2343" s="19" t="n">
        <f aca="false">INDEX(Pricebook!$L$2:$L$1401,MATCH(D2343,Pricebook!$A$2:$A$1401,0))</f>
        <v>116</v>
      </c>
      <c r="L2343" s="19" t="n">
        <f aca="false">ROUND(F2343*K2343,2)</f>
        <v>116</v>
      </c>
      <c r="M2343" s="24" t="n">
        <f aca="false">DATE(YEAR(C2343),MONTH(C2343),1)</f>
        <v>46143</v>
      </c>
    </row>
    <row r="2344" customFormat="false" ht="15" hidden="false" customHeight="false" outlineLevel="0" collapsed="false">
      <c r="A2344" s="21" t="s">
        <v>3352</v>
      </c>
      <c r="B2344" s="21" t="s">
        <v>3062</v>
      </c>
      <c r="C2344" s="23" t="n">
        <v>46152</v>
      </c>
      <c r="D2344" s="21" t="s">
        <v>1705</v>
      </c>
      <c r="E2344" s="21" t="s">
        <v>1452</v>
      </c>
      <c r="F2344" s="12" t="n">
        <v>4</v>
      </c>
      <c r="G2344" s="19" t="n">
        <v>94.5</v>
      </c>
      <c r="H2344" s="19" t="n">
        <v>57.71</v>
      </c>
      <c r="I2344" s="19" t="n">
        <f aca="false">ROUND(F2344*G2344,2)</f>
        <v>378</v>
      </c>
      <c r="J2344" s="19" t="n">
        <f aca="false">ROUND(F2344*H2344,2)</f>
        <v>230.84</v>
      </c>
      <c r="K2344" s="19" t="n">
        <f aca="false">INDEX(Pricebook!$L$2:$L$1401,MATCH(D2344,Pricebook!$A$2:$A$1401,0))</f>
        <v>96.7</v>
      </c>
      <c r="L2344" s="19" t="n">
        <f aca="false">ROUND(F2344*K2344,2)</f>
        <v>386.8</v>
      </c>
      <c r="M2344" s="24" t="n">
        <f aca="false">DATE(YEAR(C2344),MONTH(C2344),1)</f>
        <v>46143</v>
      </c>
    </row>
    <row r="2345" customFormat="false" ht="15" hidden="false" customHeight="false" outlineLevel="0" collapsed="false">
      <c r="A2345" s="21" t="s">
        <v>3352</v>
      </c>
      <c r="B2345" s="21" t="s">
        <v>3062</v>
      </c>
      <c r="C2345" s="23" t="n">
        <v>46152</v>
      </c>
      <c r="D2345" s="21" t="s">
        <v>1510</v>
      </c>
      <c r="E2345" s="21" t="s">
        <v>1452</v>
      </c>
      <c r="F2345" s="12" t="n">
        <v>4</v>
      </c>
      <c r="G2345" s="19" t="n">
        <v>78.2</v>
      </c>
      <c r="H2345" s="19" t="n">
        <v>48.33</v>
      </c>
      <c r="I2345" s="19" t="n">
        <f aca="false">ROUND(F2345*G2345,2)</f>
        <v>312.8</v>
      </c>
      <c r="J2345" s="19" t="n">
        <f aca="false">ROUND(F2345*H2345,2)</f>
        <v>193.32</v>
      </c>
      <c r="K2345" s="19" t="n">
        <f aca="false">INDEX(Pricebook!$L$2:$L$1401,MATCH(D2345,Pricebook!$A$2:$A$1401,0))</f>
        <v>80.95</v>
      </c>
      <c r="L2345" s="19" t="n">
        <f aca="false">ROUND(F2345*K2345,2)</f>
        <v>323.8</v>
      </c>
      <c r="M2345" s="24" t="n">
        <f aca="false">DATE(YEAR(C2345),MONTH(C2345),1)</f>
        <v>46143</v>
      </c>
    </row>
    <row r="2346" customFormat="false" ht="15" hidden="false" customHeight="false" outlineLevel="0" collapsed="false">
      <c r="A2346" s="21" t="s">
        <v>3352</v>
      </c>
      <c r="B2346" s="21" t="s">
        <v>3062</v>
      </c>
      <c r="C2346" s="23" t="n">
        <v>46152</v>
      </c>
      <c r="D2346" s="21" t="s">
        <v>1495</v>
      </c>
      <c r="E2346" s="21" t="s">
        <v>1452</v>
      </c>
      <c r="F2346" s="12" t="n">
        <v>5</v>
      </c>
      <c r="G2346" s="19" t="n">
        <v>30.5</v>
      </c>
      <c r="H2346" s="19" t="n">
        <v>18.73</v>
      </c>
      <c r="I2346" s="19" t="n">
        <f aca="false">ROUND(F2346*G2346,2)</f>
        <v>152.5</v>
      </c>
      <c r="J2346" s="19" t="n">
        <f aca="false">ROUND(F2346*H2346,2)</f>
        <v>93.65</v>
      </c>
      <c r="K2346" s="19" t="n">
        <f aca="false">INDEX(Pricebook!$L$2:$L$1401,MATCH(D2346,Pricebook!$A$2:$A$1401,0))</f>
        <v>31.4</v>
      </c>
      <c r="L2346" s="19" t="n">
        <f aca="false">ROUND(F2346*K2346,2)</f>
        <v>157</v>
      </c>
      <c r="M2346" s="24" t="n">
        <f aca="false">DATE(YEAR(C2346),MONTH(C2346),1)</f>
        <v>46143</v>
      </c>
    </row>
    <row r="2347" customFormat="false" ht="15" hidden="false" customHeight="false" outlineLevel="0" collapsed="false">
      <c r="A2347" s="21" t="s">
        <v>3352</v>
      </c>
      <c r="B2347" s="21" t="s">
        <v>3062</v>
      </c>
      <c r="C2347" s="23" t="n">
        <v>46152</v>
      </c>
      <c r="D2347" s="21" t="s">
        <v>1639</v>
      </c>
      <c r="E2347" s="21" t="s">
        <v>1452</v>
      </c>
      <c r="F2347" s="12" t="n">
        <v>4</v>
      </c>
      <c r="G2347" s="19" t="n">
        <v>200</v>
      </c>
      <c r="H2347" s="19" t="n">
        <v>122.8</v>
      </c>
      <c r="I2347" s="19" t="n">
        <f aca="false">ROUND(F2347*G2347,2)</f>
        <v>800</v>
      </c>
      <c r="J2347" s="19" t="n">
        <f aca="false">ROUND(F2347*H2347,2)</f>
        <v>491.2</v>
      </c>
      <c r="K2347" s="19" t="n">
        <f aca="false">INDEX(Pricebook!$L$2:$L$1401,MATCH(D2347,Pricebook!$A$2:$A$1401,0))</f>
        <v>205.7</v>
      </c>
      <c r="L2347" s="19" t="n">
        <f aca="false">ROUND(F2347*K2347,2)</f>
        <v>822.8</v>
      </c>
      <c r="M2347" s="24" t="n">
        <f aca="false">DATE(YEAR(C2347),MONTH(C2347),1)</f>
        <v>46143</v>
      </c>
    </row>
    <row r="2348" customFormat="false" ht="15" hidden="false" customHeight="false" outlineLevel="0" collapsed="false">
      <c r="A2348" s="21" t="s">
        <v>3352</v>
      </c>
      <c r="B2348" s="21" t="s">
        <v>3062</v>
      </c>
      <c r="C2348" s="23" t="n">
        <v>46152</v>
      </c>
      <c r="D2348" s="21" t="s">
        <v>424</v>
      </c>
      <c r="E2348" s="21" t="s">
        <v>366</v>
      </c>
      <c r="F2348" s="12" t="n">
        <v>2</v>
      </c>
      <c r="G2348" s="19" t="n">
        <v>10.15</v>
      </c>
      <c r="H2348" s="19" t="n">
        <v>7.17</v>
      </c>
      <c r="I2348" s="19" t="n">
        <f aca="false">ROUND(F2348*G2348,2)</f>
        <v>20.3</v>
      </c>
      <c r="J2348" s="19" t="n">
        <f aca="false">ROUND(F2348*H2348,2)</f>
        <v>14.34</v>
      </c>
      <c r="K2348" s="19" t="n">
        <f aca="false">INDEX(Pricebook!$L$2:$L$1401,MATCH(D2348,Pricebook!$A$2:$A$1401,0))</f>
        <v>10.95</v>
      </c>
      <c r="L2348" s="19" t="n">
        <f aca="false">ROUND(F2348*K2348,2)</f>
        <v>21.9</v>
      </c>
      <c r="M2348" s="24" t="n">
        <f aca="false">DATE(YEAR(C2348),MONTH(C2348),1)</f>
        <v>46143</v>
      </c>
    </row>
    <row r="2349" customFormat="false" ht="15" hidden="false" customHeight="false" outlineLevel="0" collapsed="false">
      <c r="A2349" s="21" t="s">
        <v>3352</v>
      </c>
      <c r="B2349" s="21" t="s">
        <v>3062</v>
      </c>
      <c r="C2349" s="23" t="n">
        <v>46152</v>
      </c>
      <c r="D2349" s="21" t="s">
        <v>573</v>
      </c>
      <c r="E2349" s="21" t="s">
        <v>366</v>
      </c>
      <c r="F2349" s="12" t="n">
        <v>1</v>
      </c>
      <c r="G2349" s="19" t="n">
        <v>74.65</v>
      </c>
      <c r="H2349" s="19" t="n">
        <v>52.7</v>
      </c>
      <c r="I2349" s="19" t="n">
        <f aca="false">ROUND(F2349*G2349,2)</f>
        <v>74.65</v>
      </c>
      <c r="J2349" s="19" t="n">
        <f aca="false">ROUND(F2349*H2349,2)</f>
        <v>52.7</v>
      </c>
      <c r="K2349" s="19" t="n">
        <f aca="false">INDEX(Pricebook!$L$2:$L$1401,MATCH(D2349,Pricebook!$A$2:$A$1401,0))</f>
        <v>80.25</v>
      </c>
      <c r="L2349" s="19" t="n">
        <f aca="false">ROUND(F2349*K2349,2)</f>
        <v>80.25</v>
      </c>
      <c r="M2349" s="24" t="n">
        <f aca="false">DATE(YEAR(C2349),MONTH(C2349),1)</f>
        <v>46143</v>
      </c>
    </row>
    <row r="2350" customFormat="false" ht="15" hidden="false" customHeight="false" outlineLevel="0" collapsed="false">
      <c r="A2350" s="21" t="s">
        <v>3352</v>
      </c>
      <c r="B2350" s="21" t="s">
        <v>3062</v>
      </c>
      <c r="C2350" s="23" t="n">
        <v>46152</v>
      </c>
      <c r="D2350" s="21" t="s">
        <v>521</v>
      </c>
      <c r="E2350" s="21" t="s">
        <v>366</v>
      </c>
      <c r="F2350" s="12" t="n">
        <v>4</v>
      </c>
      <c r="G2350" s="19" t="n">
        <v>12.55</v>
      </c>
      <c r="H2350" s="19" t="n">
        <v>8.96</v>
      </c>
      <c r="I2350" s="19" t="n">
        <f aca="false">ROUND(F2350*G2350,2)</f>
        <v>50.2</v>
      </c>
      <c r="J2350" s="19" t="n">
        <f aca="false">ROUND(F2350*H2350,2)</f>
        <v>35.84</v>
      </c>
      <c r="K2350" s="19" t="n">
        <f aca="false">INDEX(Pricebook!$L$2:$L$1401,MATCH(D2350,Pricebook!$A$2:$A$1401,0))</f>
        <v>13.65</v>
      </c>
      <c r="L2350" s="19" t="n">
        <f aca="false">ROUND(F2350*K2350,2)</f>
        <v>54.6</v>
      </c>
      <c r="M2350" s="24" t="n">
        <f aca="false">DATE(YEAR(C2350),MONTH(C2350),1)</f>
        <v>46143</v>
      </c>
    </row>
    <row r="2351" customFormat="false" ht="15" hidden="false" customHeight="false" outlineLevel="0" collapsed="false">
      <c r="A2351" s="21" t="s">
        <v>3352</v>
      </c>
      <c r="B2351" s="21" t="s">
        <v>3062</v>
      </c>
      <c r="C2351" s="23" t="n">
        <v>46152</v>
      </c>
      <c r="D2351" s="21" t="s">
        <v>1917</v>
      </c>
      <c r="E2351" s="21" t="s">
        <v>1452</v>
      </c>
      <c r="F2351" s="12" t="n">
        <v>4</v>
      </c>
      <c r="G2351" s="19" t="n">
        <v>49.5</v>
      </c>
      <c r="H2351" s="19" t="n">
        <v>30.56</v>
      </c>
      <c r="I2351" s="19" t="n">
        <f aca="false">ROUND(F2351*G2351,2)</f>
        <v>198</v>
      </c>
      <c r="J2351" s="19" t="n">
        <f aca="false">ROUND(F2351*H2351,2)</f>
        <v>122.24</v>
      </c>
      <c r="K2351" s="19" t="n">
        <f aca="false">INDEX(Pricebook!$L$2:$L$1401,MATCH(D2351,Pricebook!$A$2:$A$1401,0))</f>
        <v>51.2</v>
      </c>
      <c r="L2351" s="19" t="n">
        <f aca="false">ROUND(F2351*K2351,2)</f>
        <v>204.8</v>
      </c>
      <c r="M2351" s="24" t="n">
        <f aca="false">DATE(YEAR(C2351),MONTH(C2351),1)</f>
        <v>46143</v>
      </c>
    </row>
    <row r="2352" customFormat="false" ht="15" hidden="false" customHeight="false" outlineLevel="0" collapsed="false">
      <c r="A2352" s="21" t="s">
        <v>3352</v>
      </c>
      <c r="B2352" s="21" t="s">
        <v>3062</v>
      </c>
      <c r="C2352" s="23" t="n">
        <v>46152</v>
      </c>
      <c r="D2352" s="21" t="s">
        <v>2450</v>
      </c>
      <c r="E2352" s="21" t="s">
        <v>2202</v>
      </c>
      <c r="F2352" s="12" t="n">
        <v>1</v>
      </c>
      <c r="G2352" s="19" t="n">
        <v>26.4</v>
      </c>
      <c r="H2352" s="19" t="n">
        <v>16.09</v>
      </c>
      <c r="I2352" s="19" t="n">
        <f aca="false">ROUND(F2352*G2352,2)</f>
        <v>26.4</v>
      </c>
      <c r="J2352" s="19" t="n">
        <f aca="false">ROUND(F2352*H2352,2)</f>
        <v>16.09</v>
      </c>
      <c r="K2352" s="19" t="n">
        <f aca="false">INDEX(Pricebook!$L$2:$L$1401,MATCH(D2352,Pricebook!$A$2:$A$1401,0))</f>
        <v>28.35</v>
      </c>
      <c r="L2352" s="19" t="n">
        <f aca="false">ROUND(F2352*K2352,2)</f>
        <v>28.35</v>
      </c>
      <c r="M2352" s="24" t="n">
        <f aca="false">DATE(YEAR(C2352),MONTH(C2352),1)</f>
        <v>46143</v>
      </c>
    </row>
    <row r="2353" customFormat="false" ht="15" hidden="false" customHeight="false" outlineLevel="0" collapsed="false">
      <c r="A2353" s="21" t="s">
        <v>3353</v>
      </c>
      <c r="B2353" s="21" t="s">
        <v>3354</v>
      </c>
      <c r="C2353" s="23" t="n">
        <v>46152</v>
      </c>
      <c r="D2353" s="21" t="s">
        <v>2868</v>
      </c>
      <c r="E2353" s="21" t="s">
        <v>2748</v>
      </c>
      <c r="F2353" s="12" t="n">
        <v>6</v>
      </c>
      <c r="G2353" s="19" t="n">
        <v>48.1</v>
      </c>
      <c r="H2353" s="19" t="n">
        <v>30.05</v>
      </c>
      <c r="I2353" s="19" t="n">
        <f aca="false">ROUND(F2353*G2353,2)</f>
        <v>288.6</v>
      </c>
      <c r="J2353" s="19" t="n">
        <f aca="false">ROUND(F2353*H2353,2)</f>
        <v>180.3</v>
      </c>
      <c r="K2353" s="19" t="n">
        <f aca="false">INDEX(Pricebook!$L$2:$L$1401,MATCH(D2353,Pricebook!$A$2:$A$1401,0))</f>
        <v>52.5</v>
      </c>
      <c r="L2353" s="19" t="n">
        <f aca="false">ROUND(F2353*K2353,2)</f>
        <v>315</v>
      </c>
      <c r="M2353" s="24" t="n">
        <f aca="false">DATE(YEAR(C2353),MONTH(C2353),1)</f>
        <v>46143</v>
      </c>
    </row>
    <row r="2354" customFormat="false" ht="15" hidden="false" customHeight="false" outlineLevel="0" collapsed="false">
      <c r="A2354" s="21" t="s">
        <v>3353</v>
      </c>
      <c r="B2354" s="21" t="s">
        <v>3354</v>
      </c>
      <c r="C2354" s="23" t="n">
        <v>46152</v>
      </c>
      <c r="D2354" s="21" t="s">
        <v>2924</v>
      </c>
      <c r="E2354" s="21" t="s">
        <v>2748</v>
      </c>
      <c r="F2354" s="12" t="n">
        <v>10</v>
      </c>
      <c r="G2354" s="19" t="n">
        <v>7.15</v>
      </c>
      <c r="H2354" s="19" t="n">
        <v>4.15</v>
      </c>
      <c r="I2354" s="19" t="n">
        <f aca="false">ROUND(F2354*G2354,2)</f>
        <v>71.5</v>
      </c>
      <c r="J2354" s="19" t="n">
        <f aca="false">ROUND(F2354*H2354,2)</f>
        <v>41.5</v>
      </c>
      <c r="K2354" s="19" t="n">
        <f aca="false">INDEX(Pricebook!$L$2:$L$1401,MATCH(D2354,Pricebook!$A$2:$A$1401,0))</f>
        <v>7.8</v>
      </c>
      <c r="L2354" s="19" t="n">
        <f aca="false">ROUND(F2354*K2354,2)</f>
        <v>78</v>
      </c>
      <c r="M2354" s="24" t="n">
        <f aca="false">DATE(YEAR(C2354),MONTH(C2354),1)</f>
        <v>46143</v>
      </c>
    </row>
    <row r="2355" customFormat="false" ht="15" hidden="false" customHeight="false" outlineLevel="0" collapsed="false">
      <c r="A2355" s="21" t="s">
        <v>3353</v>
      </c>
      <c r="B2355" s="21" t="s">
        <v>3354</v>
      </c>
      <c r="C2355" s="23" t="n">
        <v>46152</v>
      </c>
      <c r="D2355" s="21" t="s">
        <v>2832</v>
      </c>
      <c r="E2355" s="21" t="s">
        <v>2748</v>
      </c>
      <c r="F2355" s="12" t="n">
        <v>3</v>
      </c>
      <c r="G2355" s="19" t="n">
        <v>19.65</v>
      </c>
      <c r="H2355" s="19" t="n">
        <v>11.56</v>
      </c>
      <c r="I2355" s="19" t="n">
        <f aca="false">ROUND(F2355*G2355,2)</f>
        <v>58.95</v>
      </c>
      <c r="J2355" s="19" t="n">
        <f aca="false">ROUND(F2355*H2355,2)</f>
        <v>34.68</v>
      </c>
      <c r="K2355" s="19" t="n">
        <f aca="false">INDEX(Pricebook!$L$2:$L$1401,MATCH(D2355,Pricebook!$A$2:$A$1401,0))</f>
        <v>21.7</v>
      </c>
      <c r="L2355" s="19" t="n">
        <f aca="false">ROUND(F2355*K2355,2)</f>
        <v>65.1</v>
      </c>
      <c r="M2355" s="24" t="n">
        <f aca="false">DATE(YEAR(C2355),MONTH(C2355),1)</f>
        <v>46143</v>
      </c>
    </row>
    <row r="2356" customFormat="false" ht="15" hidden="false" customHeight="false" outlineLevel="0" collapsed="false">
      <c r="A2356" s="21" t="s">
        <v>3353</v>
      </c>
      <c r="B2356" s="21" t="s">
        <v>3354</v>
      </c>
      <c r="C2356" s="23" t="n">
        <v>46152</v>
      </c>
      <c r="D2356" s="21" t="s">
        <v>2749</v>
      </c>
      <c r="E2356" s="21" t="s">
        <v>2748</v>
      </c>
      <c r="F2356" s="12" t="n">
        <v>4</v>
      </c>
      <c r="G2356" s="19" t="n">
        <v>29.1</v>
      </c>
      <c r="H2356" s="19" t="n">
        <v>16.94</v>
      </c>
      <c r="I2356" s="19" t="n">
        <f aca="false">ROUND(F2356*G2356,2)</f>
        <v>116.4</v>
      </c>
      <c r="J2356" s="19" t="n">
        <f aca="false">ROUND(F2356*H2356,2)</f>
        <v>67.76</v>
      </c>
      <c r="K2356" s="19" t="n">
        <f aca="false">INDEX(Pricebook!$L$2:$L$1401,MATCH(D2356,Pricebook!$A$2:$A$1401,0))</f>
        <v>31.75</v>
      </c>
      <c r="L2356" s="19" t="n">
        <f aca="false">ROUND(F2356*K2356,2)</f>
        <v>127</v>
      </c>
      <c r="M2356" s="24" t="n">
        <f aca="false">DATE(YEAR(C2356),MONTH(C2356),1)</f>
        <v>46143</v>
      </c>
    </row>
    <row r="2357" customFormat="false" ht="15" hidden="false" customHeight="false" outlineLevel="0" collapsed="false">
      <c r="A2357" s="21" t="s">
        <v>3353</v>
      </c>
      <c r="B2357" s="21" t="s">
        <v>3354</v>
      </c>
      <c r="C2357" s="23" t="n">
        <v>46152</v>
      </c>
      <c r="D2357" s="21" t="s">
        <v>1210</v>
      </c>
      <c r="E2357" s="21" t="s">
        <v>971</v>
      </c>
      <c r="F2357" s="12" t="n">
        <v>4</v>
      </c>
      <c r="G2357" s="19" t="n">
        <v>47.35</v>
      </c>
      <c r="H2357" s="19" t="n">
        <v>41.04</v>
      </c>
      <c r="I2357" s="19" t="n">
        <f aca="false">ROUND(F2357*G2357,2)</f>
        <v>189.4</v>
      </c>
      <c r="J2357" s="19" t="n">
        <f aca="false">ROUND(F2357*H2357,2)</f>
        <v>164.16</v>
      </c>
      <c r="K2357" s="19" t="n">
        <f aca="false">INDEX(Pricebook!$L$2:$L$1401,MATCH(D2357,Pricebook!$A$2:$A$1401,0))</f>
        <v>55.1</v>
      </c>
      <c r="L2357" s="19" t="n">
        <f aca="false">ROUND(F2357*K2357,2)</f>
        <v>220.4</v>
      </c>
      <c r="M2357" s="24" t="n">
        <f aca="false">DATE(YEAR(C2357),MONTH(C2357),1)</f>
        <v>46143</v>
      </c>
    </row>
    <row r="2358" customFormat="false" ht="15" hidden="false" customHeight="false" outlineLevel="0" collapsed="false">
      <c r="A2358" s="21" t="s">
        <v>3353</v>
      </c>
      <c r="B2358" s="21" t="s">
        <v>3354</v>
      </c>
      <c r="C2358" s="23" t="n">
        <v>46152</v>
      </c>
      <c r="D2358" s="21" t="s">
        <v>1130</v>
      </c>
      <c r="E2358" s="21" t="s">
        <v>971</v>
      </c>
      <c r="F2358" s="12" t="n">
        <v>8</v>
      </c>
      <c r="G2358" s="19" t="n">
        <v>1.7</v>
      </c>
      <c r="H2358" s="19" t="n">
        <v>1.31</v>
      </c>
      <c r="I2358" s="19" t="n">
        <f aca="false">ROUND(F2358*G2358,2)</f>
        <v>13.6</v>
      </c>
      <c r="J2358" s="19" t="n">
        <f aca="false">ROUND(F2358*H2358,2)</f>
        <v>10.48</v>
      </c>
      <c r="K2358" s="19" t="n">
        <f aca="false">INDEX(Pricebook!$L$2:$L$1401,MATCH(D2358,Pricebook!$A$2:$A$1401,0))</f>
        <v>2</v>
      </c>
      <c r="L2358" s="19" t="n">
        <f aca="false">ROUND(F2358*K2358,2)</f>
        <v>16</v>
      </c>
      <c r="M2358" s="24" t="n">
        <f aca="false">DATE(YEAR(C2358),MONTH(C2358),1)</f>
        <v>46143</v>
      </c>
    </row>
    <row r="2359" customFormat="false" ht="15" hidden="false" customHeight="false" outlineLevel="0" collapsed="false">
      <c r="A2359" s="21" t="s">
        <v>3353</v>
      </c>
      <c r="B2359" s="21" t="s">
        <v>3354</v>
      </c>
      <c r="C2359" s="23" t="n">
        <v>46152</v>
      </c>
      <c r="D2359" s="21" t="s">
        <v>1236</v>
      </c>
      <c r="E2359" s="21" t="s">
        <v>971</v>
      </c>
      <c r="F2359" s="12" t="n">
        <v>1</v>
      </c>
      <c r="G2359" s="19" t="n">
        <v>64</v>
      </c>
      <c r="H2359" s="19" t="n">
        <v>52.78</v>
      </c>
      <c r="I2359" s="19" t="n">
        <f aca="false">ROUND(F2359*G2359,2)</f>
        <v>64</v>
      </c>
      <c r="J2359" s="19" t="n">
        <f aca="false">ROUND(F2359*H2359,2)</f>
        <v>52.78</v>
      </c>
      <c r="K2359" s="19" t="n">
        <f aca="false">INDEX(Pricebook!$L$2:$L$1401,MATCH(D2359,Pricebook!$A$2:$A$1401,0))</f>
        <v>70.4</v>
      </c>
      <c r="L2359" s="19" t="n">
        <f aca="false">ROUND(F2359*K2359,2)</f>
        <v>70.4</v>
      </c>
      <c r="M2359" s="24" t="n">
        <f aca="false">DATE(YEAR(C2359),MONTH(C2359),1)</f>
        <v>46143</v>
      </c>
    </row>
    <row r="2360" customFormat="false" ht="15" hidden="false" customHeight="false" outlineLevel="0" collapsed="false">
      <c r="A2360" s="21" t="s">
        <v>3353</v>
      </c>
      <c r="B2360" s="21" t="s">
        <v>3354</v>
      </c>
      <c r="C2360" s="23" t="n">
        <v>46152</v>
      </c>
      <c r="D2360" s="21" t="s">
        <v>1416</v>
      </c>
      <c r="E2360" s="21" t="s">
        <v>971</v>
      </c>
      <c r="F2360" s="12" t="n">
        <v>1</v>
      </c>
      <c r="G2360" s="19" t="n">
        <v>1971.45</v>
      </c>
      <c r="H2360" s="19" t="n">
        <v>1506.48</v>
      </c>
      <c r="I2360" s="19" t="n">
        <f aca="false">ROUND(F2360*G2360,2)</f>
        <v>1971.45</v>
      </c>
      <c r="J2360" s="19" t="n">
        <f aca="false">ROUND(F2360*H2360,2)</f>
        <v>1506.48</v>
      </c>
      <c r="K2360" s="19" t="n">
        <f aca="false">INDEX(Pricebook!$L$2:$L$1401,MATCH(D2360,Pricebook!$A$2:$A$1401,0))</f>
        <v>2281.25</v>
      </c>
      <c r="L2360" s="19" t="n">
        <f aca="false">ROUND(F2360*K2360,2)</f>
        <v>2281.25</v>
      </c>
      <c r="M2360" s="24" t="n">
        <f aca="false">DATE(YEAR(C2360),MONTH(C2360),1)</f>
        <v>46143</v>
      </c>
    </row>
    <row r="2361" customFormat="false" ht="15" hidden="false" customHeight="false" outlineLevel="0" collapsed="false">
      <c r="A2361" s="21" t="s">
        <v>3355</v>
      </c>
      <c r="B2361" s="21" t="s">
        <v>3356</v>
      </c>
      <c r="C2361" s="23" t="n">
        <v>46152</v>
      </c>
      <c r="D2361" s="21" t="s">
        <v>521</v>
      </c>
      <c r="E2361" s="21" t="s">
        <v>366</v>
      </c>
      <c r="F2361" s="12" t="n">
        <v>2</v>
      </c>
      <c r="G2361" s="19" t="n">
        <v>12.55</v>
      </c>
      <c r="H2361" s="19" t="n">
        <v>8.96</v>
      </c>
      <c r="I2361" s="19" t="n">
        <f aca="false">ROUND(F2361*G2361,2)</f>
        <v>25.1</v>
      </c>
      <c r="J2361" s="19" t="n">
        <f aca="false">ROUND(F2361*H2361,2)</f>
        <v>17.92</v>
      </c>
      <c r="K2361" s="19" t="n">
        <f aca="false">INDEX(Pricebook!$L$2:$L$1401,MATCH(D2361,Pricebook!$A$2:$A$1401,0))</f>
        <v>13.65</v>
      </c>
      <c r="L2361" s="19" t="n">
        <f aca="false">ROUND(F2361*K2361,2)</f>
        <v>27.3</v>
      </c>
      <c r="M2361" s="24" t="n">
        <f aca="false">DATE(YEAR(C2361),MONTH(C2361),1)</f>
        <v>46143</v>
      </c>
    </row>
    <row r="2362" customFormat="false" ht="15" hidden="false" customHeight="false" outlineLevel="0" collapsed="false">
      <c r="A2362" s="21" t="s">
        <v>3355</v>
      </c>
      <c r="B2362" s="21" t="s">
        <v>3356</v>
      </c>
      <c r="C2362" s="23" t="n">
        <v>46152</v>
      </c>
      <c r="D2362" s="21" t="s">
        <v>2473</v>
      </c>
      <c r="E2362" s="21" t="s">
        <v>2466</v>
      </c>
      <c r="F2362" s="12" t="n">
        <v>1</v>
      </c>
      <c r="G2362" s="19" t="n">
        <v>146.25</v>
      </c>
      <c r="H2362" s="19" t="n">
        <v>89.56</v>
      </c>
      <c r="I2362" s="19" t="n">
        <f aca="false">ROUND(F2362*G2362,2)</f>
        <v>146.25</v>
      </c>
      <c r="J2362" s="19" t="n">
        <f aca="false">ROUND(F2362*H2362,2)</f>
        <v>89.56</v>
      </c>
      <c r="K2362" s="19" t="n">
        <f aca="false">INDEX(Pricebook!$L$2:$L$1401,MATCH(D2362,Pricebook!$A$2:$A$1401,0))</f>
        <v>150.8</v>
      </c>
      <c r="L2362" s="19" t="n">
        <f aca="false">ROUND(F2362*K2362,2)</f>
        <v>150.8</v>
      </c>
      <c r="M2362" s="24" t="n">
        <f aca="false">DATE(YEAR(C2362),MONTH(C2362),1)</f>
        <v>46143</v>
      </c>
    </row>
    <row r="2363" customFormat="false" ht="15" hidden="false" customHeight="false" outlineLevel="0" collapsed="false">
      <c r="A2363" s="21" t="s">
        <v>3355</v>
      </c>
      <c r="B2363" s="21" t="s">
        <v>3356</v>
      </c>
      <c r="C2363" s="23" t="n">
        <v>46152</v>
      </c>
      <c r="D2363" s="21" t="s">
        <v>169</v>
      </c>
      <c r="E2363" s="21" t="s">
        <v>108</v>
      </c>
      <c r="F2363" s="12" t="n">
        <v>1</v>
      </c>
      <c r="G2363" s="19" t="n">
        <v>68</v>
      </c>
      <c r="H2363" s="19" t="n">
        <v>50.42</v>
      </c>
      <c r="I2363" s="19" t="n">
        <f aca="false">ROUND(F2363*G2363,2)</f>
        <v>68</v>
      </c>
      <c r="J2363" s="19" t="n">
        <f aca="false">ROUND(F2363*H2363,2)</f>
        <v>50.42</v>
      </c>
      <c r="K2363" s="19" t="n">
        <f aca="false">INDEX(Pricebook!$L$2:$L$1401,MATCH(D2363,Pricebook!$A$2:$A$1401,0))</f>
        <v>73.85</v>
      </c>
      <c r="L2363" s="19" t="n">
        <f aca="false">ROUND(F2363*K2363,2)</f>
        <v>73.85</v>
      </c>
      <c r="M2363" s="24" t="n">
        <f aca="false">DATE(YEAR(C2363),MONTH(C2363),1)</f>
        <v>46143</v>
      </c>
    </row>
    <row r="2364" customFormat="false" ht="15" hidden="false" customHeight="false" outlineLevel="0" collapsed="false">
      <c r="A2364" s="21" t="s">
        <v>3355</v>
      </c>
      <c r="B2364" s="21" t="s">
        <v>3356</v>
      </c>
      <c r="C2364" s="23" t="n">
        <v>46152</v>
      </c>
      <c r="D2364" s="21" t="s">
        <v>982</v>
      </c>
      <c r="E2364" s="21" t="s">
        <v>971</v>
      </c>
      <c r="F2364" s="12" t="n">
        <v>3</v>
      </c>
      <c r="G2364" s="19" t="n">
        <v>40.1</v>
      </c>
      <c r="H2364" s="19" t="n">
        <v>30.71</v>
      </c>
      <c r="I2364" s="19" t="n">
        <f aca="false">ROUND(F2364*G2364,2)</f>
        <v>120.3</v>
      </c>
      <c r="J2364" s="19" t="n">
        <f aca="false">ROUND(F2364*H2364,2)</f>
        <v>92.13</v>
      </c>
      <c r="K2364" s="19" t="n">
        <f aca="false">INDEX(Pricebook!$L$2:$L$1401,MATCH(D2364,Pricebook!$A$2:$A$1401,0))</f>
        <v>46.55</v>
      </c>
      <c r="L2364" s="19" t="n">
        <f aca="false">ROUND(F2364*K2364,2)</f>
        <v>139.65</v>
      </c>
      <c r="M2364" s="24" t="n">
        <f aca="false">DATE(YEAR(C2364),MONTH(C2364),1)</f>
        <v>46143</v>
      </c>
    </row>
    <row r="2365" customFormat="false" ht="15" hidden="false" customHeight="false" outlineLevel="0" collapsed="false">
      <c r="A2365" s="21" t="s">
        <v>3355</v>
      </c>
      <c r="B2365" s="21" t="s">
        <v>3356</v>
      </c>
      <c r="C2365" s="23" t="n">
        <v>46152</v>
      </c>
      <c r="D2365" s="21" t="s">
        <v>324</v>
      </c>
      <c r="E2365" s="21" t="s">
        <v>108</v>
      </c>
      <c r="F2365" s="12" t="n">
        <v>1</v>
      </c>
      <c r="G2365" s="19" t="n">
        <v>95.3</v>
      </c>
      <c r="H2365" s="19" t="n">
        <v>71.54</v>
      </c>
      <c r="I2365" s="19" t="n">
        <f aca="false">ROUND(F2365*G2365,2)</f>
        <v>95.3</v>
      </c>
      <c r="J2365" s="19" t="n">
        <f aca="false">ROUND(F2365*H2365,2)</f>
        <v>71.54</v>
      </c>
      <c r="K2365" s="19" t="n">
        <f aca="false">INDEX(Pricebook!$L$2:$L$1401,MATCH(D2365,Pricebook!$A$2:$A$1401,0))</f>
        <v>104.8</v>
      </c>
      <c r="L2365" s="19" t="n">
        <f aca="false">ROUND(F2365*K2365,2)</f>
        <v>104.8</v>
      </c>
      <c r="M2365" s="24" t="n">
        <f aca="false">DATE(YEAR(C2365),MONTH(C2365),1)</f>
        <v>46143</v>
      </c>
    </row>
    <row r="2366" customFormat="false" ht="15" hidden="false" customHeight="false" outlineLevel="0" collapsed="false">
      <c r="A2366" s="21" t="s">
        <v>3355</v>
      </c>
      <c r="B2366" s="21" t="s">
        <v>3356</v>
      </c>
      <c r="C2366" s="23" t="n">
        <v>46152</v>
      </c>
      <c r="D2366" s="21" t="s">
        <v>1276</v>
      </c>
      <c r="E2366" s="21" t="s">
        <v>971</v>
      </c>
      <c r="F2366" s="12" t="n">
        <v>20</v>
      </c>
      <c r="G2366" s="19" t="n">
        <v>2</v>
      </c>
      <c r="H2366" s="19" t="n">
        <v>1.59</v>
      </c>
      <c r="I2366" s="19" t="n">
        <f aca="false">ROUND(F2366*G2366,2)</f>
        <v>40</v>
      </c>
      <c r="J2366" s="19" t="n">
        <f aca="false">ROUND(F2366*H2366,2)</f>
        <v>31.8</v>
      </c>
      <c r="K2366" s="19" t="n">
        <f aca="false">INDEX(Pricebook!$L$2:$L$1401,MATCH(D2366,Pricebook!$A$2:$A$1401,0))</f>
        <v>2.2</v>
      </c>
      <c r="L2366" s="19" t="n">
        <f aca="false">ROUND(F2366*K2366,2)</f>
        <v>44</v>
      </c>
      <c r="M2366" s="24" t="n">
        <f aca="false">DATE(YEAR(C2366),MONTH(C2366),1)</f>
        <v>46143</v>
      </c>
    </row>
    <row r="2367" customFormat="false" ht="15" hidden="false" customHeight="false" outlineLevel="0" collapsed="false">
      <c r="A2367" s="21" t="s">
        <v>3357</v>
      </c>
      <c r="B2367" s="21" t="s">
        <v>3358</v>
      </c>
      <c r="C2367" s="23" t="n">
        <v>46152</v>
      </c>
      <c r="D2367" s="21" t="s">
        <v>2410</v>
      </c>
      <c r="E2367" s="21" t="s">
        <v>2202</v>
      </c>
      <c r="F2367" s="12" t="n">
        <v>6</v>
      </c>
      <c r="G2367" s="19" t="n">
        <v>37.95</v>
      </c>
      <c r="H2367" s="19" t="n">
        <v>23.27</v>
      </c>
      <c r="I2367" s="19" t="n">
        <f aca="false">ROUND(F2367*G2367,2)</f>
        <v>227.7</v>
      </c>
      <c r="J2367" s="19" t="n">
        <f aca="false">ROUND(F2367*H2367,2)</f>
        <v>139.62</v>
      </c>
      <c r="K2367" s="19" t="n">
        <f aca="false">INDEX(Pricebook!$L$2:$L$1401,MATCH(D2367,Pricebook!$A$2:$A$1401,0))</f>
        <v>40.95</v>
      </c>
      <c r="L2367" s="19" t="n">
        <f aca="false">ROUND(F2367*K2367,2)</f>
        <v>245.7</v>
      </c>
      <c r="M2367" s="24" t="n">
        <f aca="false">DATE(YEAR(C2367),MONTH(C2367),1)</f>
        <v>46143</v>
      </c>
    </row>
    <row r="2368" customFormat="false" ht="15" hidden="false" customHeight="false" outlineLevel="0" collapsed="false">
      <c r="A2368" s="21" t="s">
        <v>3357</v>
      </c>
      <c r="B2368" s="21" t="s">
        <v>3358</v>
      </c>
      <c r="C2368" s="23" t="n">
        <v>46152</v>
      </c>
      <c r="D2368" s="21" t="s">
        <v>729</v>
      </c>
      <c r="E2368" s="21" t="s">
        <v>366</v>
      </c>
      <c r="F2368" s="12" t="n">
        <v>3</v>
      </c>
      <c r="G2368" s="19" t="n">
        <v>11.95</v>
      </c>
      <c r="H2368" s="19" t="n">
        <v>8.52</v>
      </c>
      <c r="I2368" s="19" t="n">
        <f aca="false">ROUND(F2368*G2368,2)</f>
        <v>35.85</v>
      </c>
      <c r="J2368" s="19" t="n">
        <f aca="false">ROUND(F2368*H2368,2)</f>
        <v>25.56</v>
      </c>
      <c r="K2368" s="19" t="n">
        <f aca="false">INDEX(Pricebook!$L$2:$L$1401,MATCH(D2368,Pricebook!$A$2:$A$1401,0))</f>
        <v>13</v>
      </c>
      <c r="L2368" s="19" t="n">
        <f aca="false">ROUND(F2368*K2368,2)</f>
        <v>39</v>
      </c>
      <c r="M2368" s="24" t="n">
        <f aca="false">DATE(YEAR(C2368),MONTH(C2368),1)</f>
        <v>46143</v>
      </c>
    </row>
    <row r="2369" customFormat="false" ht="15" hidden="false" customHeight="false" outlineLevel="0" collapsed="false">
      <c r="A2369" s="21" t="s">
        <v>3357</v>
      </c>
      <c r="B2369" s="21" t="s">
        <v>3358</v>
      </c>
      <c r="C2369" s="23" t="n">
        <v>46152</v>
      </c>
      <c r="D2369" s="21" t="s">
        <v>1144</v>
      </c>
      <c r="E2369" s="21" t="s">
        <v>971</v>
      </c>
      <c r="F2369" s="12" t="n">
        <v>8</v>
      </c>
      <c r="G2369" s="19" t="n">
        <v>3.5</v>
      </c>
      <c r="H2369" s="19" t="n">
        <v>2.66</v>
      </c>
      <c r="I2369" s="19" t="n">
        <f aca="false">ROUND(F2369*G2369,2)</f>
        <v>28</v>
      </c>
      <c r="J2369" s="19" t="n">
        <f aca="false">ROUND(F2369*H2369,2)</f>
        <v>21.28</v>
      </c>
      <c r="K2369" s="19" t="n">
        <f aca="false">INDEX(Pricebook!$L$2:$L$1401,MATCH(D2369,Pricebook!$A$2:$A$1401,0))</f>
        <v>3.85</v>
      </c>
      <c r="L2369" s="19" t="n">
        <f aca="false">ROUND(F2369*K2369,2)</f>
        <v>30.8</v>
      </c>
      <c r="M2369" s="24" t="n">
        <f aca="false">DATE(YEAR(C2369),MONTH(C2369),1)</f>
        <v>46143</v>
      </c>
    </row>
    <row r="2370" customFormat="false" ht="15" hidden="false" customHeight="false" outlineLevel="0" collapsed="false">
      <c r="A2370" s="21" t="s">
        <v>3357</v>
      </c>
      <c r="B2370" s="21" t="s">
        <v>3358</v>
      </c>
      <c r="C2370" s="23" t="n">
        <v>46152</v>
      </c>
      <c r="D2370" s="21" t="s">
        <v>837</v>
      </c>
      <c r="E2370" s="21" t="s">
        <v>366</v>
      </c>
      <c r="F2370" s="12" t="n">
        <v>1</v>
      </c>
      <c r="G2370" s="19" t="n">
        <v>116.45</v>
      </c>
      <c r="H2370" s="19" t="n">
        <v>83.03</v>
      </c>
      <c r="I2370" s="19" t="n">
        <f aca="false">ROUND(F2370*G2370,2)</f>
        <v>116.45</v>
      </c>
      <c r="J2370" s="19" t="n">
        <f aca="false">ROUND(F2370*H2370,2)</f>
        <v>83.03</v>
      </c>
      <c r="K2370" s="19" t="n">
        <f aca="false">INDEX(Pricebook!$L$2:$L$1401,MATCH(D2370,Pricebook!$A$2:$A$1401,0))</f>
        <v>126.45</v>
      </c>
      <c r="L2370" s="19" t="n">
        <f aca="false">ROUND(F2370*K2370,2)</f>
        <v>126.45</v>
      </c>
      <c r="M2370" s="24" t="n">
        <f aca="false">DATE(YEAR(C2370),MONTH(C2370),1)</f>
        <v>46143</v>
      </c>
    </row>
    <row r="2371" customFormat="false" ht="15" hidden="false" customHeight="false" outlineLevel="0" collapsed="false">
      <c r="A2371" s="21" t="s">
        <v>3357</v>
      </c>
      <c r="B2371" s="21" t="s">
        <v>3358</v>
      </c>
      <c r="C2371" s="23" t="n">
        <v>46152</v>
      </c>
      <c r="D2371" s="21" t="s">
        <v>2770</v>
      </c>
      <c r="E2371" s="21" t="s">
        <v>2748</v>
      </c>
      <c r="F2371" s="12" t="n">
        <v>2</v>
      </c>
      <c r="G2371" s="19" t="n">
        <v>3.4</v>
      </c>
      <c r="H2371" s="19" t="n">
        <v>2.31</v>
      </c>
      <c r="I2371" s="19" t="n">
        <f aca="false">ROUND(F2371*G2371,2)</f>
        <v>6.8</v>
      </c>
      <c r="J2371" s="19" t="n">
        <f aca="false">ROUND(F2371*H2371,2)</f>
        <v>4.62</v>
      </c>
      <c r="K2371" s="19" t="n">
        <f aca="false">INDEX(Pricebook!$L$2:$L$1401,MATCH(D2371,Pricebook!$A$2:$A$1401,0))</f>
        <v>3.7</v>
      </c>
      <c r="L2371" s="19" t="n">
        <f aca="false">ROUND(F2371*K2371,2)</f>
        <v>7.4</v>
      </c>
      <c r="M2371" s="24" t="n">
        <f aca="false">DATE(YEAR(C2371),MONTH(C2371),1)</f>
        <v>46143</v>
      </c>
    </row>
    <row r="2372" customFormat="false" ht="15" hidden="false" customHeight="false" outlineLevel="0" collapsed="false">
      <c r="A2372" s="21" t="s">
        <v>3357</v>
      </c>
      <c r="B2372" s="21" t="s">
        <v>3358</v>
      </c>
      <c r="C2372" s="23" t="n">
        <v>46152</v>
      </c>
      <c r="D2372" s="21" t="s">
        <v>982</v>
      </c>
      <c r="E2372" s="21" t="s">
        <v>971</v>
      </c>
      <c r="F2372" s="12" t="n">
        <v>1</v>
      </c>
      <c r="G2372" s="19" t="n">
        <v>40.1</v>
      </c>
      <c r="H2372" s="19" t="n">
        <v>30.71</v>
      </c>
      <c r="I2372" s="19" t="n">
        <f aca="false">ROUND(F2372*G2372,2)</f>
        <v>40.1</v>
      </c>
      <c r="J2372" s="19" t="n">
        <f aca="false">ROUND(F2372*H2372,2)</f>
        <v>30.71</v>
      </c>
      <c r="K2372" s="19" t="n">
        <f aca="false">INDEX(Pricebook!$L$2:$L$1401,MATCH(D2372,Pricebook!$A$2:$A$1401,0))</f>
        <v>46.55</v>
      </c>
      <c r="L2372" s="19" t="n">
        <f aca="false">ROUND(F2372*K2372,2)</f>
        <v>46.55</v>
      </c>
      <c r="M2372" s="24" t="n">
        <f aca="false">DATE(YEAR(C2372),MONTH(C2372),1)</f>
        <v>46143</v>
      </c>
    </row>
    <row r="2373" customFormat="false" ht="15" hidden="false" customHeight="false" outlineLevel="0" collapsed="false">
      <c r="A2373" s="21" t="s">
        <v>3357</v>
      </c>
      <c r="B2373" s="21" t="s">
        <v>3358</v>
      </c>
      <c r="C2373" s="23" t="n">
        <v>46152</v>
      </c>
      <c r="D2373" s="21" t="s">
        <v>2874</v>
      </c>
      <c r="E2373" s="21" t="s">
        <v>2748</v>
      </c>
      <c r="F2373" s="12" t="n">
        <v>5</v>
      </c>
      <c r="G2373" s="19" t="n">
        <v>23</v>
      </c>
      <c r="H2373" s="19" t="n">
        <v>13.26</v>
      </c>
      <c r="I2373" s="19" t="n">
        <f aca="false">ROUND(F2373*G2373,2)</f>
        <v>115</v>
      </c>
      <c r="J2373" s="19" t="n">
        <f aca="false">ROUND(F2373*H2373,2)</f>
        <v>66.3</v>
      </c>
      <c r="K2373" s="19" t="n">
        <f aca="false">INDEX(Pricebook!$L$2:$L$1401,MATCH(D2373,Pricebook!$A$2:$A$1401,0))</f>
        <v>24.85</v>
      </c>
      <c r="L2373" s="19" t="n">
        <f aca="false">ROUND(F2373*K2373,2)</f>
        <v>124.25</v>
      </c>
      <c r="M2373" s="24" t="n">
        <f aca="false">DATE(YEAR(C2373),MONTH(C2373),1)</f>
        <v>46143</v>
      </c>
    </row>
    <row r="2374" customFormat="false" ht="15" hidden="false" customHeight="false" outlineLevel="0" collapsed="false">
      <c r="A2374" s="21" t="s">
        <v>3357</v>
      </c>
      <c r="B2374" s="21" t="s">
        <v>3358</v>
      </c>
      <c r="C2374" s="23" t="n">
        <v>46152</v>
      </c>
      <c r="D2374" s="21" t="s">
        <v>219</v>
      </c>
      <c r="E2374" s="21" t="s">
        <v>108</v>
      </c>
      <c r="F2374" s="12" t="n">
        <v>1</v>
      </c>
      <c r="G2374" s="19" t="n">
        <v>92</v>
      </c>
      <c r="H2374" s="19" t="n">
        <v>68.46</v>
      </c>
      <c r="I2374" s="19" t="n">
        <f aca="false">ROUND(F2374*G2374,2)</f>
        <v>92</v>
      </c>
      <c r="J2374" s="19" t="n">
        <f aca="false">ROUND(F2374*H2374,2)</f>
        <v>68.46</v>
      </c>
      <c r="K2374" s="19" t="n">
        <f aca="false">INDEX(Pricebook!$L$2:$L$1401,MATCH(D2374,Pricebook!$A$2:$A$1401,0))</f>
        <v>100.25</v>
      </c>
      <c r="L2374" s="19" t="n">
        <f aca="false">ROUND(F2374*K2374,2)</f>
        <v>100.25</v>
      </c>
      <c r="M2374" s="24" t="n">
        <f aca="false">DATE(YEAR(C2374),MONTH(C2374),1)</f>
        <v>46143</v>
      </c>
    </row>
    <row r="2375" customFormat="false" ht="15" hidden="false" customHeight="false" outlineLevel="0" collapsed="false">
      <c r="A2375" s="21" t="s">
        <v>3357</v>
      </c>
      <c r="B2375" s="21" t="s">
        <v>3358</v>
      </c>
      <c r="C2375" s="23" t="n">
        <v>46152</v>
      </c>
      <c r="D2375" s="21" t="s">
        <v>835</v>
      </c>
      <c r="E2375" s="21" t="s">
        <v>366</v>
      </c>
      <c r="F2375" s="12" t="n">
        <v>2</v>
      </c>
      <c r="G2375" s="19" t="n">
        <v>8.1</v>
      </c>
      <c r="H2375" s="19" t="n">
        <v>5.77</v>
      </c>
      <c r="I2375" s="19" t="n">
        <f aca="false">ROUND(F2375*G2375,2)</f>
        <v>16.2</v>
      </c>
      <c r="J2375" s="19" t="n">
        <f aca="false">ROUND(F2375*H2375,2)</f>
        <v>11.54</v>
      </c>
      <c r="K2375" s="19" t="n">
        <f aca="false">INDEX(Pricebook!$L$2:$L$1401,MATCH(D2375,Pricebook!$A$2:$A$1401,0))</f>
        <v>8.8</v>
      </c>
      <c r="L2375" s="19" t="n">
        <f aca="false">ROUND(F2375*K2375,2)</f>
        <v>17.6</v>
      </c>
      <c r="M2375" s="24" t="n">
        <f aca="false">DATE(YEAR(C2375),MONTH(C2375),1)</f>
        <v>46143</v>
      </c>
    </row>
    <row r="2376" customFormat="false" ht="15" hidden="false" customHeight="false" outlineLevel="0" collapsed="false">
      <c r="A2376" s="21" t="s">
        <v>3357</v>
      </c>
      <c r="B2376" s="21" t="s">
        <v>3358</v>
      </c>
      <c r="C2376" s="23" t="n">
        <v>46152</v>
      </c>
      <c r="D2376" s="21" t="s">
        <v>112</v>
      </c>
      <c r="E2376" s="21" t="s">
        <v>108</v>
      </c>
      <c r="F2376" s="12" t="n">
        <v>1</v>
      </c>
      <c r="G2376" s="19" t="n">
        <v>13.4</v>
      </c>
      <c r="H2376" s="19" t="n">
        <v>9.91</v>
      </c>
      <c r="I2376" s="19" t="n">
        <f aca="false">ROUND(F2376*G2376,2)</f>
        <v>13.4</v>
      </c>
      <c r="J2376" s="19" t="n">
        <f aca="false">ROUND(F2376*H2376,2)</f>
        <v>9.91</v>
      </c>
      <c r="K2376" s="19" t="n">
        <f aca="false">INDEX(Pricebook!$L$2:$L$1401,MATCH(D2376,Pricebook!$A$2:$A$1401,0))</f>
        <v>14.55</v>
      </c>
      <c r="L2376" s="19" t="n">
        <f aca="false">ROUND(F2376*K2376,2)</f>
        <v>14.55</v>
      </c>
      <c r="M2376" s="24" t="n">
        <f aca="false">DATE(YEAR(C2376),MONTH(C2376),1)</f>
        <v>46143</v>
      </c>
    </row>
    <row r="2377" customFormat="false" ht="15" hidden="false" customHeight="false" outlineLevel="0" collapsed="false">
      <c r="A2377" s="21" t="s">
        <v>3357</v>
      </c>
      <c r="B2377" s="21" t="s">
        <v>3358</v>
      </c>
      <c r="C2377" s="23" t="n">
        <v>46152</v>
      </c>
      <c r="D2377" s="21" t="s">
        <v>907</v>
      </c>
      <c r="E2377" s="21" t="s">
        <v>366</v>
      </c>
      <c r="F2377" s="12" t="n">
        <v>1</v>
      </c>
      <c r="G2377" s="19" t="n">
        <v>141.05</v>
      </c>
      <c r="H2377" s="19" t="n">
        <v>98.64</v>
      </c>
      <c r="I2377" s="19" t="n">
        <f aca="false">ROUND(F2377*G2377,2)</f>
        <v>141.05</v>
      </c>
      <c r="J2377" s="19" t="n">
        <f aca="false">ROUND(F2377*H2377,2)</f>
        <v>98.64</v>
      </c>
      <c r="K2377" s="19" t="n">
        <f aca="false">INDEX(Pricebook!$L$2:$L$1401,MATCH(D2377,Pricebook!$A$2:$A$1401,0))</f>
        <v>150.2</v>
      </c>
      <c r="L2377" s="19" t="n">
        <f aca="false">ROUND(F2377*K2377,2)</f>
        <v>150.2</v>
      </c>
      <c r="M2377" s="24" t="n">
        <f aca="false">DATE(YEAR(C2377),MONTH(C2377),1)</f>
        <v>46143</v>
      </c>
    </row>
    <row r="2378" customFormat="false" ht="15" hidden="false" customHeight="false" outlineLevel="0" collapsed="false">
      <c r="A2378" s="21" t="s">
        <v>3357</v>
      </c>
      <c r="B2378" s="21" t="s">
        <v>3358</v>
      </c>
      <c r="C2378" s="23" t="n">
        <v>46152</v>
      </c>
      <c r="D2378" s="21" t="s">
        <v>1226</v>
      </c>
      <c r="E2378" s="21" t="s">
        <v>971</v>
      </c>
      <c r="F2378" s="12" t="n">
        <v>41</v>
      </c>
      <c r="G2378" s="19" t="n">
        <v>0.9</v>
      </c>
      <c r="H2378" s="19" t="n">
        <v>0.66</v>
      </c>
      <c r="I2378" s="19" t="n">
        <f aca="false">ROUND(F2378*G2378,2)</f>
        <v>36.9</v>
      </c>
      <c r="J2378" s="19" t="n">
        <f aca="false">ROUND(F2378*H2378,2)</f>
        <v>27.06</v>
      </c>
      <c r="K2378" s="19" t="n">
        <f aca="false">INDEX(Pricebook!$L$2:$L$1401,MATCH(D2378,Pricebook!$A$2:$A$1401,0))</f>
        <v>1</v>
      </c>
      <c r="L2378" s="19" t="n">
        <f aca="false">ROUND(F2378*K2378,2)</f>
        <v>41</v>
      </c>
      <c r="M2378" s="24" t="n">
        <f aca="false">DATE(YEAR(C2378),MONTH(C2378),1)</f>
        <v>46143</v>
      </c>
    </row>
    <row r="2379" customFormat="false" ht="15" hidden="false" customHeight="false" outlineLevel="0" collapsed="false">
      <c r="A2379" s="21" t="s">
        <v>3357</v>
      </c>
      <c r="B2379" s="21" t="s">
        <v>3358</v>
      </c>
      <c r="C2379" s="23" t="n">
        <v>46152</v>
      </c>
      <c r="D2379" s="21" t="s">
        <v>2772</v>
      </c>
      <c r="E2379" s="21" t="s">
        <v>2748</v>
      </c>
      <c r="F2379" s="12" t="n">
        <v>1</v>
      </c>
      <c r="G2379" s="19" t="n">
        <v>21.75</v>
      </c>
      <c r="H2379" s="19" t="n">
        <v>13.66</v>
      </c>
      <c r="I2379" s="19" t="n">
        <f aca="false">ROUND(F2379*G2379,2)</f>
        <v>21.75</v>
      </c>
      <c r="J2379" s="19" t="n">
        <f aca="false">ROUND(F2379*H2379,2)</f>
        <v>13.66</v>
      </c>
      <c r="K2379" s="19" t="n">
        <f aca="false">INDEX(Pricebook!$L$2:$L$1401,MATCH(D2379,Pricebook!$A$2:$A$1401,0))</f>
        <v>23.85</v>
      </c>
      <c r="L2379" s="19" t="n">
        <f aca="false">ROUND(F2379*K2379,2)</f>
        <v>23.85</v>
      </c>
      <c r="M2379" s="24" t="n">
        <f aca="false">DATE(YEAR(C2379),MONTH(C2379),1)</f>
        <v>46143</v>
      </c>
    </row>
    <row r="2380" customFormat="false" ht="15" hidden="false" customHeight="false" outlineLevel="0" collapsed="false">
      <c r="A2380" s="21" t="s">
        <v>3359</v>
      </c>
      <c r="B2380" s="21" t="s">
        <v>3300</v>
      </c>
      <c r="C2380" s="23" t="n">
        <v>46153</v>
      </c>
      <c r="D2380" s="21" t="s">
        <v>2742</v>
      </c>
      <c r="E2380" s="21" t="s">
        <v>2587</v>
      </c>
      <c r="F2380" s="12" t="n">
        <v>1</v>
      </c>
      <c r="G2380" s="19" t="n">
        <v>74.2</v>
      </c>
      <c r="H2380" s="19" t="n">
        <v>48.64</v>
      </c>
      <c r="I2380" s="19" t="n">
        <f aca="false">ROUND(F2380*G2380,2)</f>
        <v>74.2</v>
      </c>
      <c r="J2380" s="19" t="n">
        <f aca="false">ROUND(F2380*H2380,2)</f>
        <v>48.64</v>
      </c>
      <c r="K2380" s="19" t="n">
        <f aca="false">INDEX(Pricebook!$L$2:$L$1401,MATCH(D2380,Pricebook!$A$2:$A$1401,0))</f>
        <v>80.85</v>
      </c>
      <c r="L2380" s="19" t="n">
        <f aca="false">ROUND(F2380*K2380,2)</f>
        <v>80.85</v>
      </c>
      <c r="M2380" s="24" t="n">
        <f aca="false">DATE(YEAR(C2380),MONTH(C2380),1)</f>
        <v>46143</v>
      </c>
    </row>
    <row r="2381" customFormat="false" ht="15" hidden="false" customHeight="false" outlineLevel="0" collapsed="false">
      <c r="A2381" s="21" t="s">
        <v>3359</v>
      </c>
      <c r="B2381" s="21" t="s">
        <v>3300</v>
      </c>
      <c r="C2381" s="23" t="n">
        <v>46153</v>
      </c>
      <c r="D2381" s="21" t="s">
        <v>2347</v>
      </c>
      <c r="E2381" s="21" t="s">
        <v>2202</v>
      </c>
      <c r="F2381" s="12" t="n">
        <v>9</v>
      </c>
      <c r="G2381" s="19" t="n">
        <v>4.7</v>
      </c>
      <c r="H2381" s="19" t="n">
        <v>2.84</v>
      </c>
      <c r="I2381" s="19" t="n">
        <f aca="false">ROUND(F2381*G2381,2)</f>
        <v>42.3</v>
      </c>
      <c r="J2381" s="19" t="n">
        <f aca="false">ROUND(F2381*H2381,2)</f>
        <v>25.56</v>
      </c>
      <c r="K2381" s="19" t="n">
        <f aca="false">INDEX(Pricebook!$L$2:$L$1401,MATCH(D2381,Pricebook!$A$2:$A$1401,0))</f>
        <v>5</v>
      </c>
      <c r="L2381" s="19" t="n">
        <f aca="false">ROUND(F2381*K2381,2)</f>
        <v>45</v>
      </c>
      <c r="M2381" s="24" t="n">
        <f aca="false">DATE(YEAR(C2381),MONTH(C2381),1)</f>
        <v>46143</v>
      </c>
    </row>
    <row r="2382" customFormat="false" ht="15" hidden="false" customHeight="false" outlineLevel="0" collapsed="false">
      <c r="A2382" s="21" t="s">
        <v>3359</v>
      </c>
      <c r="B2382" s="21" t="s">
        <v>3300</v>
      </c>
      <c r="C2382" s="23" t="n">
        <v>46153</v>
      </c>
      <c r="D2382" s="21" t="s">
        <v>729</v>
      </c>
      <c r="E2382" s="21" t="s">
        <v>366</v>
      </c>
      <c r="F2382" s="12" t="n">
        <v>2</v>
      </c>
      <c r="G2382" s="19" t="n">
        <v>11.95</v>
      </c>
      <c r="H2382" s="19" t="n">
        <v>8.52</v>
      </c>
      <c r="I2382" s="19" t="n">
        <f aca="false">ROUND(F2382*G2382,2)</f>
        <v>23.9</v>
      </c>
      <c r="J2382" s="19" t="n">
        <f aca="false">ROUND(F2382*H2382,2)</f>
        <v>17.04</v>
      </c>
      <c r="K2382" s="19" t="n">
        <f aca="false">INDEX(Pricebook!$L$2:$L$1401,MATCH(D2382,Pricebook!$A$2:$A$1401,0))</f>
        <v>13</v>
      </c>
      <c r="L2382" s="19" t="n">
        <f aca="false">ROUND(F2382*K2382,2)</f>
        <v>26</v>
      </c>
      <c r="M2382" s="24" t="n">
        <f aca="false">DATE(YEAR(C2382),MONTH(C2382),1)</f>
        <v>46143</v>
      </c>
    </row>
    <row r="2383" customFormat="false" ht="15" hidden="false" customHeight="false" outlineLevel="0" collapsed="false">
      <c r="A2383" s="21" t="s">
        <v>3359</v>
      </c>
      <c r="B2383" s="21" t="s">
        <v>3300</v>
      </c>
      <c r="C2383" s="23" t="n">
        <v>46153</v>
      </c>
      <c r="D2383" s="21" t="s">
        <v>521</v>
      </c>
      <c r="E2383" s="21" t="s">
        <v>366</v>
      </c>
      <c r="F2383" s="12" t="n">
        <v>1</v>
      </c>
      <c r="G2383" s="19" t="n">
        <v>12.55</v>
      </c>
      <c r="H2383" s="19" t="n">
        <v>8.96</v>
      </c>
      <c r="I2383" s="19" t="n">
        <f aca="false">ROUND(F2383*G2383,2)</f>
        <v>12.55</v>
      </c>
      <c r="J2383" s="19" t="n">
        <f aca="false">ROUND(F2383*H2383,2)</f>
        <v>8.96</v>
      </c>
      <c r="K2383" s="19" t="n">
        <f aca="false">INDEX(Pricebook!$L$2:$L$1401,MATCH(D2383,Pricebook!$A$2:$A$1401,0))</f>
        <v>13.65</v>
      </c>
      <c r="L2383" s="19" t="n">
        <f aca="false">ROUND(F2383*K2383,2)</f>
        <v>13.65</v>
      </c>
      <c r="M2383" s="24" t="n">
        <f aca="false">DATE(YEAR(C2383),MONTH(C2383),1)</f>
        <v>46143</v>
      </c>
    </row>
    <row r="2384" customFormat="false" ht="15" hidden="false" customHeight="false" outlineLevel="0" collapsed="false">
      <c r="A2384" s="21" t="s">
        <v>3359</v>
      </c>
      <c r="B2384" s="21" t="s">
        <v>3300</v>
      </c>
      <c r="C2384" s="23" t="n">
        <v>46153</v>
      </c>
      <c r="D2384" s="21" t="s">
        <v>869</v>
      </c>
      <c r="E2384" s="21" t="s">
        <v>366</v>
      </c>
      <c r="F2384" s="12" t="n">
        <v>2</v>
      </c>
      <c r="G2384" s="19" t="n">
        <v>27.95</v>
      </c>
      <c r="H2384" s="19" t="n">
        <v>19.7</v>
      </c>
      <c r="I2384" s="19" t="n">
        <f aca="false">ROUND(F2384*G2384,2)</f>
        <v>55.9</v>
      </c>
      <c r="J2384" s="19" t="n">
        <f aca="false">ROUND(F2384*H2384,2)</f>
        <v>39.4</v>
      </c>
      <c r="K2384" s="19" t="n">
        <f aca="false">INDEX(Pricebook!$L$2:$L$1401,MATCH(D2384,Pricebook!$A$2:$A$1401,0))</f>
        <v>30</v>
      </c>
      <c r="L2384" s="19" t="n">
        <f aca="false">ROUND(F2384*K2384,2)</f>
        <v>60</v>
      </c>
      <c r="M2384" s="24" t="n">
        <f aca="false">DATE(YEAR(C2384),MONTH(C2384),1)</f>
        <v>46143</v>
      </c>
    </row>
    <row r="2385" customFormat="false" ht="15" hidden="false" customHeight="false" outlineLevel="0" collapsed="false">
      <c r="A2385" s="21" t="s">
        <v>3360</v>
      </c>
      <c r="B2385" s="21" t="s">
        <v>3284</v>
      </c>
      <c r="C2385" s="23" t="n">
        <v>46153</v>
      </c>
      <c r="D2385" s="21" t="s">
        <v>2674</v>
      </c>
      <c r="E2385" s="21" t="s">
        <v>2587</v>
      </c>
      <c r="F2385" s="12" t="n">
        <v>1</v>
      </c>
      <c r="G2385" s="19" t="n">
        <v>511.7</v>
      </c>
      <c r="H2385" s="19" t="n">
        <v>332.74</v>
      </c>
      <c r="I2385" s="19" t="n">
        <f aca="false">ROUND(F2385*G2385,2)</f>
        <v>511.7</v>
      </c>
      <c r="J2385" s="19" t="n">
        <f aca="false">ROUND(F2385*H2385,2)</f>
        <v>332.74</v>
      </c>
      <c r="K2385" s="19" t="n">
        <f aca="false">INDEX(Pricebook!$L$2:$L$1401,MATCH(D2385,Pricebook!$A$2:$A$1401,0))</f>
        <v>552.8</v>
      </c>
      <c r="L2385" s="19" t="n">
        <f aca="false">ROUND(F2385*K2385,2)</f>
        <v>552.8</v>
      </c>
      <c r="M2385" s="24" t="n">
        <f aca="false">DATE(YEAR(C2385),MONTH(C2385),1)</f>
        <v>46143</v>
      </c>
    </row>
    <row r="2386" customFormat="false" ht="15" hidden="false" customHeight="false" outlineLevel="0" collapsed="false">
      <c r="A2386" s="21" t="s">
        <v>3360</v>
      </c>
      <c r="B2386" s="21" t="s">
        <v>3284</v>
      </c>
      <c r="C2386" s="23" t="n">
        <v>46153</v>
      </c>
      <c r="D2386" s="21" t="s">
        <v>457</v>
      </c>
      <c r="E2386" s="21" t="s">
        <v>366</v>
      </c>
      <c r="F2386" s="12" t="n">
        <v>2</v>
      </c>
      <c r="G2386" s="19" t="n">
        <v>32.85</v>
      </c>
      <c r="H2386" s="19" t="n">
        <v>22.95</v>
      </c>
      <c r="I2386" s="19" t="n">
        <f aca="false">ROUND(F2386*G2386,2)</f>
        <v>65.7</v>
      </c>
      <c r="J2386" s="19" t="n">
        <f aca="false">ROUND(F2386*H2386,2)</f>
        <v>45.9</v>
      </c>
      <c r="K2386" s="19" t="n">
        <f aca="false">INDEX(Pricebook!$L$2:$L$1401,MATCH(D2386,Pricebook!$A$2:$A$1401,0))</f>
        <v>34.95</v>
      </c>
      <c r="L2386" s="19" t="n">
        <f aca="false">ROUND(F2386*K2386,2)</f>
        <v>69.9</v>
      </c>
      <c r="M2386" s="24" t="n">
        <f aca="false">DATE(YEAR(C2386),MONTH(C2386),1)</f>
        <v>46143</v>
      </c>
    </row>
    <row r="2387" customFormat="false" ht="15" hidden="false" customHeight="false" outlineLevel="0" collapsed="false">
      <c r="A2387" s="21" t="s">
        <v>3360</v>
      </c>
      <c r="B2387" s="21" t="s">
        <v>3284</v>
      </c>
      <c r="C2387" s="23" t="n">
        <v>46153</v>
      </c>
      <c r="D2387" s="21" t="s">
        <v>2702</v>
      </c>
      <c r="E2387" s="21" t="s">
        <v>2587</v>
      </c>
      <c r="F2387" s="12" t="n">
        <v>3</v>
      </c>
      <c r="G2387" s="19" t="n">
        <v>5.7</v>
      </c>
      <c r="H2387" s="19" t="n">
        <v>3.63</v>
      </c>
      <c r="I2387" s="19" t="n">
        <f aca="false">ROUND(F2387*G2387,2)</f>
        <v>17.1</v>
      </c>
      <c r="J2387" s="19" t="n">
        <f aca="false">ROUND(F2387*H2387,2)</f>
        <v>10.89</v>
      </c>
      <c r="K2387" s="19" t="n">
        <f aca="false">INDEX(Pricebook!$L$2:$L$1401,MATCH(D2387,Pricebook!$A$2:$A$1401,0))</f>
        <v>6.05</v>
      </c>
      <c r="L2387" s="19" t="n">
        <f aca="false">ROUND(F2387*K2387,2)</f>
        <v>18.15</v>
      </c>
      <c r="M2387" s="24" t="n">
        <f aca="false">DATE(YEAR(C2387),MONTH(C2387),1)</f>
        <v>46143</v>
      </c>
    </row>
    <row r="2388" customFormat="false" ht="15" hidden="false" customHeight="false" outlineLevel="0" collapsed="false">
      <c r="A2388" s="21" t="s">
        <v>3360</v>
      </c>
      <c r="B2388" s="21" t="s">
        <v>3284</v>
      </c>
      <c r="C2388" s="23" t="n">
        <v>46153</v>
      </c>
      <c r="D2388" s="21" t="s">
        <v>1666</v>
      </c>
      <c r="E2388" s="21" t="s">
        <v>1452</v>
      </c>
      <c r="F2388" s="12" t="n">
        <v>6</v>
      </c>
      <c r="G2388" s="19" t="n">
        <v>184.5</v>
      </c>
      <c r="H2388" s="19" t="n">
        <v>113.32</v>
      </c>
      <c r="I2388" s="19" t="n">
        <f aca="false">ROUND(F2388*G2388,2)</f>
        <v>1107</v>
      </c>
      <c r="J2388" s="19" t="n">
        <f aca="false">ROUND(F2388*H2388,2)</f>
        <v>679.92</v>
      </c>
      <c r="K2388" s="19" t="n">
        <f aca="false">INDEX(Pricebook!$L$2:$L$1401,MATCH(D2388,Pricebook!$A$2:$A$1401,0))</f>
        <v>189.8</v>
      </c>
      <c r="L2388" s="19" t="n">
        <f aca="false">ROUND(F2388*K2388,2)</f>
        <v>1138.8</v>
      </c>
      <c r="M2388" s="24" t="n">
        <f aca="false">DATE(YEAR(C2388),MONTH(C2388),1)</f>
        <v>46143</v>
      </c>
    </row>
    <row r="2389" customFormat="false" ht="15" hidden="false" customHeight="false" outlineLevel="0" collapsed="false">
      <c r="A2389" s="21" t="s">
        <v>3360</v>
      </c>
      <c r="B2389" s="21" t="s">
        <v>3284</v>
      </c>
      <c r="C2389" s="23" t="n">
        <v>46153</v>
      </c>
      <c r="D2389" s="21" t="s">
        <v>2424</v>
      </c>
      <c r="E2389" s="21" t="s">
        <v>2202</v>
      </c>
      <c r="F2389" s="12" t="n">
        <v>6</v>
      </c>
      <c r="G2389" s="19" t="n">
        <v>51.6</v>
      </c>
      <c r="H2389" s="19" t="n">
        <v>31.04</v>
      </c>
      <c r="I2389" s="19" t="n">
        <f aca="false">ROUND(F2389*G2389,2)</f>
        <v>309.6</v>
      </c>
      <c r="J2389" s="19" t="n">
        <f aca="false">ROUND(F2389*H2389,2)</f>
        <v>186.24</v>
      </c>
      <c r="K2389" s="19" t="n">
        <f aca="false">INDEX(Pricebook!$L$2:$L$1401,MATCH(D2389,Pricebook!$A$2:$A$1401,0))</f>
        <v>54.6</v>
      </c>
      <c r="L2389" s="19" t="n">
        <f aca="false">ROUND(F2389*K2389,2)</f>
        <v>327.6</v>
      </c>
      <c r="M2389" s="24" t="n">
        <f aca="false">DATE(YEAR(C2389),MONTH(C2389),1)</f>
        <v>46143</v>
      </c>
    </row>
    <row r="2390" customFormat="false" ht="15" hidden="false" customHeight="false" outlineLevel="0" collapsed="false">
      <c r="A2390" s="21" t="s">
        <v>3360</v>
      </c>
      <c r="B2390" s="21" t="s">
        <v>3284</v>
      </c>
      <c r="C2390" s="23" t="n">
        <v>46153</v>
      </c>
      <c r="D2390" s="21" t="s">
        <v>2438</v>
      </c>
      <c r="E2390" s="21" t="s">
        <v>2202</v>
      </c>
      <c r="F2390" s="12" t="n">
        <v>8</v>
      </c>
      <c r="G2390" s="19" t="n">
        <v>8.4</v>
      </c>
      <c r="H2390" s="19" t="n">
        <v>5.1</v>
      </c>
      <c r="I2390" s="19" t="n">
        <f aca="false">ROUND(F2390*G2390,2)</f>
        <v>67.2</v>
      </c>
      <c r="J2390" s="19" t="n">
        <f aca="false">ROUND(F2390*H2390,2)</f>
        <v>40.8</v>
      </c>
      <c r="K2390" s="19" t="n">
        <f aca="false">INDEX(Pricebook!$L$2:$L$1401,MATCH(D2390,Pricebook!$A$2:$A$1401,0))</f>
        <v>9</v>
      </c>
      <c r="L2390" s="19" t="n">
        <f aca="false">ROUND(F2390*K2390,2)</f>
        <v>72</v>
      </c>
      <c r="M2390" s="24" t="n">
        <f aca="false">DATE(YEAR(C2390),MONTH(C2390),1)</f>
        <v>46143</v>
      </c>
    </row>
    <row r="2391" customFormat="false" ht="15" hidden="false" customHeight="false" outlineLevel="0" collapsed="false">
      <c r="A2391" s="21" t="s">
        <v>3360</v>
      </c>
      <c r="B2391" s="21" t="s">
        <v>3284</v>
      </c>
      <c r="C2391" s="23" t="n">
        <v>46153</v>
      </c>
      <c r="D2391" s="21" t="s">
        <v>2728</v>
      </c>
      <c r="E2391" s="21" t="s">
        <v>2587</v>
      </c>
      <c r="F2391" s="12" t="n">
        <v>7</v>
      </c>
      <c r="G2391" s="19" t="n">
        <v>5.5</v>
      </c>
      <c r="H2391" s="19" t="n">
        <v>3.55</v>
      </c>
      <c r="I2391" s="19" t="n">
        <f aca="false">ROUND(F2391*G2391,2)</f>
        <v>38.5</v>
      </c>
      <c r="J2391" s="19" t="n">
        <f aca="false">ROUND(F2391*H2391,2)</f>
        <v>24.85</v>
      </c>
      <c r="K2391" s="19" t="n">
        <f aca="false">INDEX(Pricebook!$L$2:$L$1401,MATCH(D2391,Pricebook!$A$2:$A$1401,0))</f>
        <v>5.9</v>
      </c>
      <c r="L2391" s="19" t="n">
        <f aca="false">ROUND(F2391*K2391,2)</f>
        <v>41.3</v>
      </c>
      <c r="M2391" s="24" t="n">
        <f aca="false">DATE(YEAR(C2391),MONTH(C2391),1)</f>
        <v>46143</v>
      </c>
    </row>
    <row r="2392" customFormat="false" ht="15" hidden="false" customHeight="false" outlineLevel="0" collapsed="false">
      <c r="A2392" s="21" t="s">
        <v>3361</v>
      </c>
      <c r="B2392" s="21" t="s">
        <v>3087</v>
      </c>
      <c r="C2392" s="23" t="n">
        <v>46153</v>
      </c>
      <c r="D2392" s="21" t="s">
        <v>709</v>
      </c>
      <c r="E2392" s="21" t="s">
        <v>366</v>
      </c>
      <c r="F2392" s="12" t="n">
        <v>2</v>
      </c>
      <c r="G2392" s="19" t="n">
        <v>62.5</v>
      </c>
      <c r="H2392" s="19" t="n">
        <v>44.34</v>
      </c>
      <c r="I2392" s="19" t="n">
        <f aca="false">ROUND(F2392*G2392,2)</f>
        <v>125</v>
      </c>
      <c r="J2392" s="19" t="n">
        <f aca="false">ROUND(F2392*H2392,2)</f>
        <v>88.68</v>
      </c>
      <c r="K2392" s="19" t="n">
        <f aca="false">INDEX(Pricebook!$L$2:$L$1401,MATCH(D2392,Pricebook!$A$2:$A$1401,0))</f>
        <v>67.55</v>
      </c>
      <c r="L2392" s="19" t="n">
        <f aca="false">ROUND(F2392*K2392,2)</f>
        <v>135.1</v>
      </c>
      <c r="M2392" s="24" t="n">
        <f aca="false">DATE(YEAR(C2392),MONTH(C2392),1)</f>
        <v>46143</v>
      </c>
    </row>
    <row r="2393" customFormat="false" ht="15" hidden="false" customHeight="false" outlineLevel="0" collapsed="false">
      <c r="A2393" s="21" t="s">
        <v>3361</v>
      </c>
      <c r="B2393" s="21" t="s">
        <v>3087</v>
      </c>
      <c r="C2393" s="23" t="n">
        <v>46153</v>
      </c>
      <c r="D2393" s="21" t="s">
        <v>2521</v>
      </c>
      <c r="E2393" s="21" t="s">
        <v>2466</v>
      </c>
      <c r="F2393" s="12" t="n">
        <v>6</v>
      </c>
      <c r="G2393" s="19" t="n">
        <v>70</v>
      </c>
      <c r="H2393" s="19" t="n">
        <v>42.76</v>
      </c>
      <c r="I2393" s="19" t="n">
        <f aca="false">ROUND(F2393*G2393,2)</f>
        <v>420</v>
      </c>
      <c r="J2393" s="19" t="n">
        <f aca="false">ROUND(F2393*H2393,2)</f>
        <v>256.56</v>
      </c>
      <c r="K2393" s="19" t="n">
        <f aca="false">INDEX(Pricebook!$L$2:$L$1401,MATCH(D2393,Pricebook!$A$2:$A$1401,0))</f>
        <v>72</v>
      </c>
      <c r="L2393" s="19" t="n">
        <f aca="false">ROUND(F2393*K2393,2)</f>
        <v>432</v>
      </c>
      <c r="M2393" s="24" t="n">
        <f aca="false">DATE(YEAR(C2393),MONTH(C2393),1)</f>
        <v>46143</v>
      </c>
    </row>
    <row r="2394" customFormat="false" ht="15" hidden="false" customHeight="false" outlineLevel="0" collapsed="false">
      <c r="A2394" s="21" t="s">
        <v>3361</v>
      </c>
      <c r="B2394" s="21" t="s">
        <v>3087</v>
      </c>
      <c r="C2394" s="23" t="n">
        <v>46153</v>
      </c>
      <c r="D2394" s="21" t="s">
        <v>197</v>
      </c>
      <c r="E2394" s="21" t="s">
        <v>108</v>
      </c>
      <c r="F2394" s="12" t="n">
        <v>1</v>
      </c>
      <c r="G2394" s="19" t="n">
        <v>110.55</v>
      </c>
      <c r="H2394" s="19" t="n">
        <v>91.63</v>
      </c>
      <c r="I2394" s="19" t="n">
        <f aca="false">ROUND(F2394*G2394,2)</f>
        <v>110.55</v>
      </c>
      <c r="J2394" s="19" t="n">
        <f aca="false">ROUND(F2394*H2394,2)</f>
        <v>91.63</v>
      </c>
      <c r="K2394" s="19" t="n">
        <f aca="false">INDEX(Pricebook!$L$2:$L$1401,MATCH(D2394,Pricebook!$A$2:$A$1401,0))</f>
        <v>122</v>
      </c>
      <c r="L2394" s="19" t="n">
        <f aca="false">ROUND(F2394*K2394,2)</f>
        <v>122</v>
      </c>
      <c r="M2394" s="24" t="n">
        <f aca="false">DATE(YEAR(C2394),MONTH(C2394),1)</f>
        <v>46143</v>
      </c>
    </row>
    <row r="2395" customFormat="false" ht="15" hidden="false" customHeight="false" outlineLevel="0" collapsed="false">
      <c r="A2395" s="21" t="s">
        <v>3361</v>
      </c>
      <c r="B2395" s="21" t="s">
        <v>3087</v>
      </c>
      <c r="C2395" s="23" t="n">
        <v>46153</v>
      </c>
      <c r="D2395" s="21" t="s">
        <v>132</v>
      </c>
      <c r="E2395" s="21" t="s">
        <v>108</v>
      </c>
      <c r="F2395" s="12" t="n">
        <v>1</v>
      </c>
      <c r="G2395" s="19" t="n">
        <v>67.5</v>
      </c>
      <c r="H2395" s="19" t="n">
        <v>53.64</v>
      </c>
      <c r="I2395" s="19" t="n">
        <f aca="false">ROUND(F2395*G2395,2)</f>
        <v>67.5</v>
      </c>
      <c r="J2395" s="19" t="n">
        <f aca="false">ROUND(F2395*H2395,2)</f>
        <v>53.64</v>
      </c>
      <c r="K2395" s="19" t="n">
        <f aca="false">INDEX(Pricebook!$L$2:$L$1401,MATCH(D2395,Pricebook!$A$2:$A$1401,0))</f>
        <v>73.35</v>
      </c>
      <c r="L2395" s="19" t="n">
        <f aca="false">ROUND(F2395*K2395,2)</f>
        <v>73.35</v>
      </c>
      <c r="M2395" s="24" t="n">
        <f aca="false">DATE(YEAR(C2395),MONTH(C2395),1)</f>
        <v>46143</v>
      </c>
    </row>
    <row r="2396" customFormat="false" ht="15" hidden="false" customHeight="false" outlineLevel="0" collapsed="false">
      <c r="A2396" s="21" t="s">
        <v>3361</v>
      </c>
      <c r="B2396" s="21" t="s">
        <v>3087</v>
      </c>
      <c r="C2396" s="23" t="n">
        <v>46153</v>
      </c>
      <c r="D2396" s="21" t="s">
        <v>755</v>
      </c>
      <c r="E2396" s="21" t="s">
        <v>366</v>
      </c>
      <c r="F2396" s="12" t="n">
        <v>1</v>
      </c>
      <c r="G2396" s="19" t="n">
        <v>13.75</v>
      </c>
      <c r="H2396" s="19" t="n">
        <v>9.66</v>
      </c>
      <c r="I2396" s="19" t="n">
        <f aca="false">ROUND(F2396*G2396,2)</f>
        <v>13.75</v>
      </c>
      <c r="J2396" s="19" t="n">
        <f aca="false">ROUND(F2396*H2396,2)</f>
        <v>9.66</v>
      </c>
      <c r="K2396" s="19" t="n">
        <f aca="false">INDEX(Pricebook!$L$2:$L$1401,MATCH(D2396,Pricebook!$A$2:$A$1401,0))</f>
        <v>14.75</v>
      </c>
      <c r="L2396" s="19" t="n">
        <f aca="false">ROUND(F2396*K2396,2)</f>
        <v>14.75</v>
      </c>
      <c r="M2396" s="24" t="n">
        <f aca="false">DATE(YEAR(C2396),MONTH(C2396),1)</f>
        <v>46143</v>
      </c>
    </row>
    <row r="2397" customFormat="false" ht="15" hidden="false" customHeight="false" outlineLevel="0" collapsed="false">
      <c r="A2397" s="21" t="s">
        <v>3361</v>
      </c>
      <c r="B2397" s="21" t="s">
        <v>3087</v>
      </c>
      <c r="C2397" s="23" t="n">
        <v>46153</v>
      </c>
      <c r="D2397" s="21" t="s">
        <v>2537</v>
      </c>
      <c r="E2397" s="21" t="s">
        <v>2466</v>
      </c>
      <c r="F2397" s="12" t="n">
        <v>1</v>
      </c>
      <c r="G2397" s="19" t="n">
        <v>38.35</v>
      </c>
      <c r="H2397" s="19" t="n">
        <v>26.13</v>
      </c>
      <c r="I2397" s="19" t="n">
        <f aca="false">ROUND(F2397*G2397,2)</f>
        <v>38.35</v>
      </c>
      <c r="J2397" s="19" t="n">
        <f aca="false">ROUND(F2397*H2397,2)</f>
        <v>26.13</v>
      </c>
      <c r="K2397" s="19" t="n">
        <f aca="false">INDEX(Pricebook!$L$2:$L$1401,MATCH(D2397,Pricebook!$A$2:$A$1401,0))</f>
        <v>40</v>
      </c>
      <c r="L2397" s="19" t="n">
        <f aca="false">ROUND(F2397*K2397,2)</f>
        <v>40</v>
      </c>
      <c r="M2397" s="24" t="n">
        <f aca="false">DATE(YEAR(C2397),MONTH(C2397),1)</f>
        <v>46143</v>
      </c>
    </row>
    <row r="2398" customFormat="false" ht="15" hidden="false" customHeight="false" outlineLevel="0" collapsed="false">
      <c r="A2398" s="21" t="s">
        <v>3361</v>
      </c>
      <c r="B2398" s="21" t="s">
        <v>3087</v>
      </c>
      <c r="C2398" s="23" t="n">
        <v>46153</v>
      </c>
      <c r="D2398" s="21" t="s">
        <v>1070</v>
      </c>
      <c r="E2398" s="21" t="s">
        <v>971</v>
      </c>
      <c r="F2398" s="12" t="n">
        <v>14</v>
      </c>
      <c r="G2398" s="19" t="n">
        <v>4.3</v>
      </c>
      <c r="H2398" s="19" t="n">
        <v>3.79</v>
      </c>
      <c r="I2398" s="19" t="n">
        <f aca="false">ROUND(F2398*G2398,2)</f>
        <v>60.2</v>
      </c>
      <c r="J2398" s="19" t="n">
        <f aca="false">ROUND(F2398*H2398,2)</f>
        <v>53.06</v>
      </c>
      <c r="K2398" s="19" t="n">
        <f aca="false">INDEX(Pricebook!$L$2:$L$1401,MATCH(D2398,Pricebook!$A$2:$A$1401,0))</f>
        <v>5.05</v>
      </c>
      <c r="L2398" s="19" t="n">
        <f aca="false">ROUND(F2398*K2398,2)</f>
        <v>70.7</v>
      </c>
      <c r="M2398" s="24" t="n">
        <f aca="false">DATE(YEAR(C2398),MONTH(C2398),1)</f>
        <v>46143</v>
      </c>
    </row>
    <row r="2399" customFormat="false" ht="15" hidden="false" customHeight="false" outlineLevel="0" collapsed="false">
      <c r="A2399" s="21" t="s">
        <v>3361</v>
      </c>
      <c r="B2399" s="21" t="s">
        <v>3087</v>
      </c>
      <c r="C2399" s="23" t="n">
        <v>46153</v>
      </c>
      <c r="D2399" s="21" t="s">
        <v>2555</v>
      </c>
      <c r="E2399" s="21" t="s">
        <v>2466</v>
      </c>
      <c r="F2399" s="12" t="n">
        <v>4</v>
      </c>
      <c r="G2399" s="19" t="n">
        <v>23.35</v>
      </c>
      <c r="H2399" s="19" t="n">
        <v>14.59</v>
      </c>
      <c r="I2399" s="19" t="n">
        <f aca="false">ROUND(F2399*G2399,2)</f>
        <v>93.4</v>
      </c>
      <c r="J2399" s="19" t="n">
        <f aca="false">ROUND(F2399*H2399,2)</f>
        <v>58.36</v>
      </c>
      <c r="K2399" s="19" t="n">
        <f aca="false">INDEX(Pricebook!$L$2:$L$1401,MATCH(D2399,Pricebook!$A$2:$A$1401,0))</f>
        <v>24.6</v>
      </c>
      <c r="L2399" s="19" t="n">
        <f aca="false">ROUND(F2399*K2399,2)</f>
        <v>98.4</v>
      </c>
      <c r="M2399" s="24" t="n">
        <f aca="false">DATE(YEAR(C2399),MONTH(C2399),1)</f>
        <v>46143</v>
      </c>
    </row>
    <row r="2400" customFormat="false" ht="15" hidden="false" customHeight="false" outlineLevel="0" collapsed="false">
      <c r="A2400" s="21" t="s">
        <v>3361</v>
      </c>
      <c r="B2400" s="21" t="s">
        <v>3087</v>
      </c>
      <c r="C2400" s="23" t="n">
        <v>46153</v>
      </c>
      <c r="D2400" s="21" t="s">
        <v>1186</v>
      </c>
      <c r="E2400" s="21" t="s">
        <v>971</v>
      </c>
      <c r="F2400" s="12" t="n">
        <v>1</v>
      </c>
      <c r="G2400" s="19" t="n">
        <v>491.8</v>
      </c>
      <c r="H2400" s="19" t="n">
        <v>376.66</v>
      </c>
      <c r="I2400" s="19" t="n">
        <f aca="false">ROUND(F2400*G2400,2)</f>
        <v>491.8</v>
      </c>
      <c r="J2400" s="19" t="n">
        <f aca="false">ROUND(F2400*H2400,2)</f>
        <v>376.66</v>
      </c>
      <c r="K2400" s="19" t="n">
        <f aca="false">INDEX(Pricebook!$L$2:$L$1401,MATCH(D2400,Pricebook!$A$2:$A$1401,0))</f>
        <v>570.4</v>
      </c>
      <c r="L2400" s="19" t="n">
        <f aca="false">ROUND(F2400*K2400,2)</f>
        <v>570.4</v>
      </c>
      <c r="M2400" s="24" t="n">
        <f aca="false">DATE(YEAR(C2400),MONTH(C2400),1)</f>
        <v>46143</v>
      </c>
    </row>
    <row r="2401" customFormat="false" ht="15" hidden="false" customHeight="false" outlineLevel="0" collapsed="false">
      <c r="A2401" s="21" t="s">
        <v>3361</v>
      </c>
      <c r="B2401" s="21" t="s">
        <v>3087</v>
      </c>
      <c r="C2401" s="23" t="n">
        <v>46153</v>
      </c>
      <c r="D2401" s="21" t="s">
        <v>1268</v>
      </c>
      <c r="E2401" s="21" t="s">
        <v>971</v>
      </c>
      <c r="F2401" s="12" t="n">
        <v>20</v>
      </c>
      <c r="G2401" s="19" t="n">
        <v>12.35</v>
      </c>
      <c r="H2401" s="19" t="n">
        <v>9.43</v>
      </c>
      <c r="I2401" s="19" t="n">
        <f aca="false">ROUND(F2401*G2401,2)</f>
        <v>247</v>
      </c>
      <c r="J2401" s="19" t="n">
        <f aca="false">ROUND(F2401*H2401,2)</f>
        <v>188.6</v>
      </c>
      <c r="K2401" s="19" t="n">
        <f aca="false">INDEX(Pricebook!$L$2:$L$1401,MATCH(D2401,Pricebook!$A$2:$A$1401,0))</f>
        <v>14.3</v>
      </c>
      <c r="L2401" s="19" t="n">
        <f aca="false">ROUND(F2401*K2401,2)</f>
        <v>286</v>
      </c>
      <c r="M2401" s="24" t="n">
        <f aca="false">DATE(YEAR(C2401),MONTH(C2401),1)</f>
        <v>46143</v>
      </c>
    </row>
    <row r="2402" customFormat="false" ht="15" hidden="false" customHeight="false" outlineLevel="0" collapsed="false">
      <c r="A2402" s="21" t="s">
        <v>3361</v>
      </c>
      <c r="B2402" s="21" t="s">
        <v>3087</v>
      </c>
      <c r="C2402" s="23" t="n">
        <v>46153</v>
      </c>
      <c r="D2402" s="21" t="s">
        <v>1322</v>
      </c>
      <c r="E2402" s="21" t="s">
        <v>971</v>
      </c>
      <c r="F2402" s="12" t="n">
        <v>1</v>
      </c>
      <c r="G2402" s="19" t="n">
        <v>65.6</v>
      </c>
      <c r="H2402" s="19" t="n">
        <v>49.89</v>
      </c>
      <c r="I2402" s="19" t="n">
        <f aca="false">ROUND(F2402*G2402,2)</f>
        <v>65.6</v>
      </c>
      <c r="J2402" s="19" t="n">
        <f aca="false">ROUND(F2402*H2402,2)</f>
        <v>49.89</v>
      </c>
      <c r="K2402" s="19" t="n">
        <f aca="false">INDEX(Pricebook!$L$2:$L$1401,MATCH(D2402,Pricebook!$A$2:$A$1401,0))</f>
        <v>75.55</v>
      </c>
      <c r="L2402" s="19" t="n">
        <f aca="false">ROUND(F2402*K2402,2)</f>
        <v>75.55</v>
      </c>
      <c r="M2402" s="24" t="n">
        <f aca="false">DATE(YEAR(C2402),MONTH(C2402),1)</f>
        <v>46143</v>
      </c>
    </row>
    <row r="2403" customFormat="false" ht="15" hidden="false" customHeight="false" outlineLevel="0" collapsed="false">
      <c r="A2403" s="21" t="s">
        <v>3361</v>
      </c>
      <c r="B2403" s="21" t="s">
        <v>3087</v>
      </c>
      <c r="C2403" s="23" t="n">
        <v>46153</v>
      </c>
      <c r="D2403" s="21" t="s">
        <v>374</v>
      </c>
      <c r="E2403" s="21" t="s">
        <v>366</v>
      </c>
      <c r="F2403" s="12" t="n">
        <v>2</v>
      </c>
      <c r="G2403" s="19" t="n">
        <v>30.45</v>
      </c>
      <c r="H2403" s="19" t="n">
        <v>21.41</v>
      </c>
      <c r="I2403" s="19" t="n">
        <f aca="false">ROUND(F2403*G2403,2)</f>
        <v>60.9</v>
      </c>
      <c r="J2403" s="19" t="n">
        <f aca="false">ROUND(F2403*H2403,2)</f>
        <v>42.82</v>
      </c>
      <c r="K2403" s="19" t="n">
        <f aca="false">INDEX(Pricebook!$L$2:$L$1401,MATCH(D2403,Pricebook!$A$2:$A$1401,0))</f>
        <v>32.6</v>
      </c>
      <c r="L2403" s="19" t="n">
        <f aca="false">ROUND(F2403*K2403,2)</f>
        <v>65.2</v>
      </c>
      <c r="M2403" s="24" t="n">
        <f aca="false">DATE(YEAR(C2403),MONTH(C2403),1)</f>
        <v>46143</v>
      </c>
    </row>
    <row r="2404" customFormat="false" ht="15" hidden="false" customHeight="false" outlineLevel="0" collapsed="false">
      <c r="A2404" s="21" t="s">
        <v>3361</v>
      </c>
      <c r="B2404" s="21" t="s">
        <v>3087</v>
      </c>
      <c r="C2404" s="23" t="n">
        <v>46153</v>
      </c>
      <c r="D2404" s="21" t="s">
        <v>1210</v>
      </c>
      <c r="E2404" s="21" t="s">
        <v>971</v>
      </c>
      <c r="F2404" s="12" t="n">
        <v>1</v>
      </c>
      <c r="G2404" s="19" t="n">
        <v>47.35</v>
      </c>
      <c r="H2404" s="19" t="n">
        <v>41.04</v>
      </c>
      <c r="I2404" s="19" t="n">
        <f aca="false">ROUND(F2404*G2404,2)</f>
        <v>47.35</v>
      </c>
      <c r="J2404" s="19" t="n">
        <f aca="false">ROUND(F2404*H2404,2)</f>
        <v>41.04</v>
      </c>
      <c r="K2404" s="19" t="n">
        <f aca="false">INDEX(Pricebook!$L$2:$L$1401,MATCH(D2404,Pricebook!$A$2:$A$1401,0))</f>
        <v>55.1</v>
      </c>
      <c r="L2404" s="19" t="n">
        <f aca="false">ROUND(F2404*K2404,2)</f>
        <v>55.1</v>
      </c>
      <c r="M2404" s="24" t="n">
        <f aca="false">DATE(YEAR(C2404),MONTH(C2404),1)</f>
        <v>46143</v>
      </c>
    </row>
    <row r="2405" customFormat="false" ht="15" hidden="false" customHeight="false" outlineLevel="0" collapsed="false">
      <c r="A2405" s="21" t="s">
        <v>3361</v>
      </c>
      <c r="B2405" s="21" t="s">
        <v>3087</v>
      </c>
      <c r="C2405" s="23" t="n">
        <v>46153</v>
      </c>
      <c r="D2405" s="21" t="s">
        <v>659</v>
      </c>
      <c r="E2405" s="21" t="s">
        <v>366</v>
      </c>
      <c r="F2405" s="12" t="n">
        <v>2</v>
      </c>
      <c r="G2405" s="19" t="n">
        <v>16.5</v>
      </c>
      <c r="H2405" s="19" t="n">
        <v>11.6</v>
      </c>
      <c r="I2405" s="19" t="n">
        <f aca="false">ROUND(F2405*G2405,2)</f>
        <v>33</v>
      </c>
      <c r="J2405" s="19" t="n">
        <f aca="false">ROUND(F2405*H2405,2)</f>
        <v>23.2</v>
      </c>
      <c r="K2405" s="19" t="n">
        <f aca="false">INDEX(Pricebook!$L$2:$L$1401,MATCH(D2405,Pricebook!$A$2:$A$1401,0))</f>
        <v>17.7</v>
      </c>
      <c r="L2405" s="19" t="n">
        <f aca="false">ROUND(F2405*K2405,2)</f>
        <v>35.4</v>
      </c>
      <c r="M2405" s="24" t="n">
        <f aca="false">DATE(YEAR(C2405),MONTH(C2405),1)</f>
        <v>46143</v>
      </c>
    </row>
    <row r="2406" customFormat="false" ht="15" hidden="false" customHeight="false" outlineLevel="0" collapsed="false">
      <c r="A2406" s="21" t="s">
        <v>3361</v>
      </c>
      <c r="B2406" s="21" t="s">
        <v>3087</v>
      </c>
      <c r="C2406" s="23" t="n">
        <v>46153</v>
      </c>
      <c r="D2406" s="21" t="s">
        <v>1048</v>
      </c>
      <c r="E2406" s="21" t="s">
        <v>971</v>
      </c>
      <c r="F2406" s="12" t="n">
        <v>9</v>
      </c>
      <c r="G2406" s="19" t="n">
        <v>20</v>
      </c>
      <c r="H2406" s="19" t="n">
        <v>15.22</v>
      </c>
      <c r="I2406" s="19" t="n">
        <f aca="false">ROUND(F2406*G2406,2)</f>
        <v>180</v>
      </c>
      <c r="J2406" s="19" t="n">
        <f aca="false">ROUND(F2406*H2406,2)</f>
        <v>136.98</v>
      </c>
      <c r="K2406" s="19" t="n">
        <f aca="false">INDEX(Pricebook!$L$2:$L$1401,MATCH(D2406,Pricebook!$A$2:$A$1401,0))</f>
        <v>23.05</v>
      </c>
      <c r="L2406" s="19" t="n">
        <f aca="false">ROUND(F2406*K2406,2)</f>
        <v>207.45</v>
      </c>
      <c r="M2406" s="24" t="n">
        <f aca="false">DATE(YEAR(C2406),MONTH(C2406),1)</f>
        <v>46143</v>
      </c>
    </row>
    <row r="2407" customFormat="false" ht="15" hidden="false" customHeight="false" outlineLevel="0" collapsed="false">
      <c r="A2407" s="21" t="s">
        <v>3362</v>
      </c>
      <c r="B2407" s="21" t="s">
        <v>3363</v>
      </c>
      <c r="C2407" s="23" t="n">
        <v>46154</v>
      </c>
      <c r="D2407" s="21" t="s">
        <v>1931</v>
      </c>
      <c r="E2407" s="21" t="s">
        <v>1452</v>
      </c>
      <c r="F2407" s="12" t="n">
        <v>9</v>
      </c>
      <c r="G2407" s="19" t="n">
        <v>157.2</v>
      </c>
      <c r="H2407" s="19" t="n">
        <v>96.74</v>
      </c>
      <c r="I2407" s="19" t="n">
        <f aca="false">ROUND(F2407*G2407,2)</f>
        <v>1414.8</v>
      </c>
      <c r="J2407" s="19" t="n">
        <f aca="false">ROUND(F2407*H2407,2)</f>
        <v>870.66</v>
      </c>
      <c r="K2407" s="19" t="n">
        <f aca="false">INDEX(Pricebook!$L$2:$L$1401,MATCH(D2407,Pricebook!$A$2:$A$1401,0))</f>
        <v>162.05</v>
      </c>
      <c r="L2407" s="19" t="n">
        <f aca="false">ROUND(F2407*K2407,2)</f>
        <v>1458.45</v>
      </c>
      <c r="M2407" s="24" t="n">
        <f aca="false">DATE(YEAR(C2407),MONTH(C2407),1)</f>
        <v>46143</v>
      </c>
    </row>
    <row r="2408" customFormat="false" ht="15" hidden="false" customHeight="false" outlineLevel="0" collapsed="false">
      <c r="A2408" s="21" t="s">
        <v>3362</v>
      </c>
      <c r="B2408" s="21" t="s">
        <v>3363</v>
      </c>
      <c r="C2408" s="23" t="n">
        <v>46154</v>
      </c>
      <c r="D2408" s="21" t="s">
        <v>414</v>
      </c>
      <c r="E2408" s="21" t="s">
        <v>366</v>
      </c>
      <c r="F2408" s="12" t="n">
        <v>4</v>
      </c>
      <c r="G2408" s="19" t="n">
        <v>10.7</v>
      </c>
      <c r="H2408" s="19" t="n">
        <v>7.58</v>
      </c>
      <c r="I2408" s="19" t="n">
        <f aca="false">ROUND(F2408*G2408,2)</f>
        <v>42.8</v>
      </c>
      <c r="J2408" s="19" t="n">
        <f aca="false">ROUND(F2408*H2408,2)</f>
        <v>30.32</v>
      </c>
      <c r="K2408" s="19" t="n">
        <f aca="false">INDEX(Pricebook!$L$2:$L$1401,MATCH(D2408,Pricebook!$A$2:$A$1401,0))</f>
        <v>11.55</v>
      </c>
      <c r="L2408" s="19" t="n">
        <f aca="false">ROUND(F2408*K2408,2)</f>
        <v>46.2</v>
      </c>
      <c r="M2408" s="24" t="n">
        <f aca="false">DATE(YEAR(C2408),MONTH(C2408),1)</f>
        <v>46143</v>
      </c>
    </row>
    <row r="2409" customFormat="false" ht="15" hidden="false" customHeight="false" outlineLevel="0" collapsed="false">
      <c r="A2409" s="21" t="s">
        <v>3362</v>
      </c>
      <c r="B2409" s="21" t="s">
        <v>3363</v>
      </c>
      <c r="C2409" s="23" t="n">
        <v>46154</v>
      </c>
      <c r="D2409" s="21" t="s">
        <v>2460</v>
      </c>
      <c r="E2409" s="21" t="s">
        <v>2202</v>
      </c>
      <c r="F2409" s="12" t="n">
        <v>10</v>
      </c>
      <c r="G2409" s="19" t="n">
        <v>5.3</v>
      </c>
      <c r="H2409" s="19" t="n">
        <v>3.18</v>
      </c>
      <c r="I2409" s="19" t="n">
        <f aca="false">ROUND(F2409*G2409,2)</f>
        <v>53</v>
      </c>
      <c r="J2409" s="19" t="n">
        <f aca="false">ROUND(F2409*H2409,2)</f>
        <v>31.8</v>
      </c>
      <c r="K2409" s="19" t="n">
        <f aca="false">INDEX(Pricebook!$L$2:$L$1401,MATCH(D2409,Pricebook!$A$2:$A$1401,0))</f>
        <v>5.65</v>
      </c>
      <c r="L2409" s="19" t="n">
        <f aca="false">ROUND(F2409*K2409,2)</f>
        <v>56.5</v>
      </c>
      <c r="M2409" s="24" t="n">
        <f aca="false">DATE(YEAR(C2409),MONTH(C2409),1)</f>
        <v>46143</v>
      </c>
    </row>
    <row r="2410" customFormat="false" ht="15" hidden="false" customHeight="false" outlineLevel="0" collapsed="false">
      <c r="A2410" s="21" t="s">
        <v>3362</v>
      </c>
      <c r="B2410" s="21" t="s">
        <v>3363</v>
      </c>
      <c r="C2410" s="23" t="n">
        <v>46154</v>
      </c>
      <c r="D2410" s="21" t="s">
        <v>388</v>
      </c>
      <c r="E2410" s="21" t="s">
        <v>366</v>
      </c>
      <c r="F2410" s="12" t="n">
        <v>5</v>
      </c>
      <c r="G2410" s="19" t="n">
        <v>9.6</v>
      </c>
      <c r="H2410" s="19" t="n">
        <v>6.83</v>
      </c>
      <c r="I2410" s="19" t="n">
        <f aca="false">ROUND(F2410*G2410,2)</f>
        <v>48</v>
      </c>
      <c r="J2410" s="19" t="n">
        <f aca="false">ROUND(F2410*H2410,2)</f>
        <v>34.15</v>
      </c>
      <c r="K2410" s="19" t="n">
        <f aca="false">INDEX(Pricebook!$L$2:$L$1401,MATCH(D2410,Pricebook!$A$2:$A$1401,0))</f>
        <v>10.4</v>
      </c>
      <c r="L2410" s="19" t="n">
        <f aca="false">ROUND(F2410*K2410,2)</f>
        <v>52</v>
      </c>
      <c r="M2410" s="24" t="n">
        <f aca="false">DATE(YEAR(C2410),MONTH(C2410),1)</f>
        <v>46143</v>
      </c>
    </row>
    <row r="2411" customFormat="false" ht="15" hidden="false" customHeight="false" outlineLevel="0" collapsed="false">
      <c r="A2411" s="21" t="s">
        <v>3362</v>
      </c>
      <c r="B2411" s="21" t="s">
        <v>3363</v>
      </c>
      <c r="C2411" s="23" t="n">
        <v>46154</v>
      </c>
      <c r="D2411" s="21" t="s">
        <v>2424</v>
      </c>
      <c r="E2411" s="21" t="s">
        <v>2202</v>
      </c>
      <c r="F2411" s="12" t="n">
        <v>3</v>
      </c>
      <c r="G2411" s="19" t="n">
        <v>51.6</v>
      </c>
      <c r="H2411" s="19" t="n">
        <v>31.04</v>
      </c>
      <c r="I2411" s="19" t="n">
        <f aca="false">ROUND(F2411*G2411,2)</f>
        <v>154.8</v>
      </c>
      <c r="J2411" s="19" t="n">
        <f aca="false">ROUND(F2411*H2411,2)</f>
        <v>93.12</v>
      </c>
      <c r="K2411" s="19" t="n">
        <f aca="false">INDEX(Pricebook!$L$2:$L$1401,MATCH(D2411,Pricebook!$A$2:$A$1401,0))</f>
        <v>54.6</v>
      </c>
      <c r="L2411" s="19" t="n">
        <f aca="false">ROUND(F2411*K2411,2)</f>
        <v>163.8</v>
      </c>
      <c r="M2411" s="24" t="n">
        <f aca="false">DATE(YEAR(C2411),MONTH(C2411),1)</f>
        <v>46143</v>
      </c>
    </row>
    <row r="2412" customFormat="false" ht="15" hidden="false" customHeight="false" outlineLevel="0" collapsed="false">
      <c r="A2412" s="21" t="s">
        <v>3362</v>
      </c>
      <c r="B2412" s="21" t="s">
        <v>3363</v>
      </c>
      <c r="C2412" s="23" t="n">
        <v>46154</v>
      </c>
      <c r="D2412" s="21" t="s">
        <v>1554</v>
      </c>
      <c r="E2412" s="21" t="s">
        <v>1452</v>
      </c>
      <c r="F2412" s="12" t="n">
        <v>6</v>
      </c>
      <c r="G2412" s="19" t="n">
        <v>27.8</v>
      </c>
      <c r="H2412" s="19" t="n">
        <v>19.2</v>
      </c>
      <c r="I2412" s="19" t="n">
        <f aca="false">ROUND(F2412*G2412,2)</f>
        <v>166.8</v>
      </c>
      <c r="J2412" s="19" t="n">
        <f aca="false">ROUND(F2412*H2412,2)</f>
        <v>115.2</v>
      </c>
      <c r="K2412" s="19" t="n">
        <f aca="false">INDEX(Pricebook!$L$2:$L$1401,MATCH(D2412,Pricebook!$A$2:$A$1401,0))</f>
        <v>28.4</v>
      </c>
      <c r="L2412" s="19" t="n">
        <f aca="false">ROUND(F2412*K2412,2)</f>
        <v>170.4</v>
      </c>
      <c r="M2412" s="24" t="n">
        <f aca="false">DATE(YEAR(C2412),MONTH(C2412),1)</f>
        <v>46143</v>
      </c>
    </row>
    <row r="2413" customFormat="false" ht="15" hidden="false" customHeight="false" outlineLevel="0" collapsed="false">
      <c r="A2413" s="21" t="s">
        <v>3362</v>
      </c>
      <c r="B2413" s="21" t="s">
        <v>3363</v>
      </c>
      <c r="C2413" s="23" t="n">
        <v>46154</v>
      </c>
      <c r="D2413" s="21" t="s">
        <v>623</v>
      </c>
      <c r="E2413" s="21" t="s">
        <v>366</v>
      </c>
      <c r="F2413" s="12" t="n">
        <v>1</v>
      </c>
      <c r="G2413" s="19" t="n">
        <v>15.25</v>
      </c>
      <c r="H2413" s="19" t="n">
        <v>10.77</v>
      </c>
      <c r="I2413" s="19" t="n">
        <f aca="false">ROUND(F2413*G2413,2)</f>
        <v>15.25</v>
      </c>
      <c r="J2413" s="19" t="n">
        <f aca="false">ROUND(F2413*H2413,2)</f>
        <v>10.77</v>
      </c>
      <c r="K2413" s="19" t="n">
        <f aca="false">INDEX(Pricebook!$L$2:$L$1401,MATCH(D2413,Pricebook!$A$2:$A$1401,0))</f>
        <v>16.4</v>
      </c>
      <c r="L2413" s="19" t="n">
        <f aca="false">ROUND(F2413*K2413,2)</f>
        <v>16.4</v>
      </c>
      <c r="M2413" s="24" t="n">
        <f aca="false">DATE(YEAR(C2413),MONTH(C2413),1)</f>
        <v>46143</v>
      </c>
    </row>
    <row r="2414" customFormat="false" ht="15" hidden="false" customHeight="false" outlineLevel="0" collapsed="false">
      <c r="A2414" s="21" t="s">
        <v>3362</v>
      </c>
      <c r="B2414" s="21" t="s">
        <v>3363</v>
      </c>
      <c r="C2414" s="23" t="n">
        <v>46154</v>
      </c>
      <c r="D2414" s="21" t="s">
        <v>1450</v>
      </c>
      <c r="E2414" s="21" t="s">
        <v>1452</v>
      </c>
      <c r="F2414" s="12" t="n">
        <v>3</v>
      </c>
      <c r="G2414" s="19" t="n">
        <v>100</v>
      </c>
      <c r="H2414" s="19" t="n">
        <v>61.31</v>
      </c>
      <c r="I2414" s="19" t="n">
        <f aca="false">ROUND(F2414*G2414,2)</f>
        <v>300</v>
      </c>
      <c r="J2414" s="19" t="n">
        <f aca="false">ROUND(F2414*H2414,2)</f>
        <v>183.93</v>
      </c>
      <c r="K2414" s="19" t="n">
        <f aca="false">INDEX(Pricebook!$L$2:$L$1401,MATCH(D2414,Pricebook!$A$2:$A$1401,0))</f>
        <v>102.7</v>
      </c>
      <c r="L2414" s="19" t="n">
        <f aca="false">ROUND(F2414*K2414,2)</f>
        <v>308.1</v>
      </c>
      <c r="M2414" s="24" t="n">
        <f aca="false">DATE(YEAR(C2414),MONTH(C2414),1)</f>
        <v>46143</v>
      </c>
    </row>
    <row r="2415" customFormat="false" ht="15" hidden="false" customHeight="false" outlineLevel="0" collapsed="false">
      <c r="A2415" s="21" t="s">
        <v>3362</v>
      </c>
      <c r="B2415" s="21" t="s">
        <v>3363</v>
      </c>
      <c r="C2415" s="23" t="n">
        <v>46154</v>
      </c>
      <c r="D2415" s="21" t="s">
        <v>701</v>
      </c>
      <c r="E2415" s="21" t="s">
        <v>366</v>
      </c>
      <c r="F2415" s="12" t="n">
        <v>6</v>
      </c>
      <c r="G2415" s="19" t="n">
        <v>8.95</v>
      </c>
      <c r="H2415" s="19" t="n">
        <v>6.32</v>
      </c>
      <c r="I2415" s="19" t="n">
        <f aca="false">ROUND(F2415*G2415,2)</f>
        <v>53.7</v>
      </c>
      <c r="J2415" s="19" t="n">
        <f aca="false">ROUND(F2415*H2415,2)</f>
        <v>37.92</v>
      </c>
      <c r="K2415" s="19" t="n">
        <f aca="false">INDEX(Pricebook!$L$2:$L$1401,MATCH(D2415,Pricebook!$A$2:$A$1401,0))</f>
        <v>9.65</v>
      </c>
      <c r="L2415" s="19" t="n">
        <f aca="false">ROUND(F2415*K2415,2)</f>
        <v>57.9</v>
      </c>
      <c r="M2415" s="24" t="n">
        <f aca="false">DATE(YEAR(C2415),MONTH(C2415),1)</f>
        <v>46143</v>
      </c>
    </row>
    <row r="2416" customFormat="false" ht="15" hidden="false" customHeight="false" outlineLevel="0" collapsed="false">
      <c r="A2416" s="21" t="s">
        <v>3362</v>
      </c>
      <c r="B2416" s="21" t="s">
        <v>3363</v>
      </c>
      <c r="C2416" s="23" t="n">
        <v>46154</v>
      </c>
      <c r="D2416" s="21" t="s">
        <v>459</v>
      </c>
      <c r="E2416" s="21" t="s">
        <v>366</v>
      </c>
      <c r="F2416" s="12" t="n">
        <v>1</v>
      </c>
      <c r="G2416" s="19" t="n">
        <v>35.85</v>
      </c>
      <c r="H2416" s="19" t="n">
        <v>25.62</v>
      </c>
      <c r="I2416" s="19" t="n">
        <f aca="false">ROUND(F2416*G2416,2)</f>
        <v>35.85</v>
      </c>
      <c r="J2416" s="19" t="n">
        <f aca="false">ROUND(F2416*H2416,2)</f>
        <v>25.62</v>
      </c>
      <c r="K2416" s="19" t="n">
        <f aca="false">INDEX(Pricebook!$L$2:$L$1401,MATCH(D2416,Pricebook!$A$2:$A$1401,0))</f>
        <v>39</v>
      </c>
      <c r="L2416" s="19" t="n">
        <f aca="false">ROUND(F2416*K2416,2)</f>
        <v>39</v>
      </c>
      <c r="M2416" s="24" t="n">
        <f aca="false">DATE(YEAR(C2416),MONTH(C2416),1)</f>
        <v>46143</v>
      </c>
    </row>
    <row r="2417" customFormat="false" ht="15" hidden="false" customHeight="false" outlineLevel="0" collapsed="false">
      <c r="A2417" s="21" t="s">
        <v>3362</v>
      </c>
      <c r="B2417" s="21" t="s">
        <v>3363</v>
      </c>
      <c r="C2417" s="23" t="n">
        <v>46154</v>
      </c>
      <c r="D2417" s="21" t="s">
        <v>2246</v>
      </c>
      <c r="E2417" s="21" t="s">
        <v>2202</v>
      </c>
      <c r="F2417" s="12" t="n">
        <v>17</v>
      </c>
      <c r="G2417" s="19" t="n">
        <v>9</v>
      </c>
      <c r="H2417" s="19" t="n">
        <v>5.45</v>
      </c>
      <c r="I2417" s="19" t="n">
        <f aca="false">ROUND(F2417*G2417,2)</f>
        <v>153</v>
      </c>
      <c r="J2417" s="19" t="n">
        <f aca="false">ROUND(F2417*H2417,2)</f>
        <v>92.65</v>
      </c>
      <c r="K2417" s="19" t="n">
        <f aca="false">INDEX(Pricebook!$L$2:$L$1401,MATCH(D2417,Pricebook!$A$2:$A$1401,0))</f>
        <v>9.6</v>
      </c>
      <c r="L2417" s="19" t="n">
        <f aca="false">ROUND(F2417*K2417,2)</f>
        <v>163.2</v>
      </c>
      <c r="M2417" s="24" t="n">
        <f aca="false">DATE(YEAR(C2417),MONTH(C2417),1)</f>
        <v>46143</v>
      </c>
    </row>
    <row r="2418" customFormat="false" ht="15" hidden="false" customHeight="false" outlineLevel="0" collapsed="false">
      <c r="A2418" s="21" t="s">
        <v>3362</v>
      </c>
      <c r="B2418" s="21" t="s">
        <v>3363</v>
      </c>
      <c r="C2418" s="23" t="n">
        <v>46154</v>
      </c>
      <c r="D2418" s="21" t="s">
        <v>941</v>
      </c>
      <c r="E2418" s="21" t="s">
        <v>366</v>
      </c>
      <c r="F2418" s="12" t="n">
        <v>2</v>
      </c>
      <c r="G2418" s="19" t="n">
        <v>113.45</v>
      </c>
      <c r="H2418" s="19" t="n">
        <v>80.17</v>
      </c>
      <c r="I2418" s="19" t="n">
        <f aca="false">ROUND(F2418*G2418,2)</f>
        <v>226.9</v>
      </c>
      <c r="J2418" s="19" t="n">
        <f aca="false">ROUND(F2418*H2418,2)</f>
        <v>160.34</v>
      </c>
      <c r="K2418" s="19" t="n">
        <f aca="false">INDEX(Pricebook!$L$2:$L$1401,MATCH(D2418,Pricebook!$A$2:$A$1401,0))</f>
        <v>122.1</v>
      </c>
      <c r="L2418" s="19" t="n">
        <f aca="false">ROUND(F2418*K2418,2)</f>
        <v>244.2</v>
      </c>
      <c r="M2418" s="24" t="n">
        <f aca="false">DATE(YEAR(C2418),MONTH(C2418),1)</f>
        <v>46143</v>
      </c>
    </row>
    <row r="2419" customFormat="false" ht="15" hidden="false" customHeight="false" outlineLevel="0" collapsed="false">
      <c r="A2419" s="21" t="s">
        <v>3362</v>
      </c>
      <c r="B2419" s="21" t="s">
        <v>3363</v>
      </c>
      <c r="C2419" s="23" t="n">
        <v>46154</v>
      </c>
      <c r="D2419" s="21" t="s">
        <v>637</v>
      </c>
      <c r="E2419" s="21" t="s">
        <v>366</v>
      </c>
      <c r="F2419" s="12" t="n">
        <v>2</v>
      </c>
      <c r="G2419" s="19" t="n">
        <v>16.5</v>
      </c>
      <c r="H2419" s="19" t="n">
        <v>11.76</v>
      </c>
      <c r="I2419" s="19" t="n">
        <f aca="false">ROUND(F2419*G2419,2)</f>
        <v>33</v>
      </c>
      <c r="J2419" s="19" t="n">
        <f aca="false">ROUND(F2419*H2419,2)</f>
        <v>23.52</v>
      </c>
      <c r="K2419" s="19" t="n">
        <f aca="false">INDEX(Pricebook!$L$2:$L$1401,MATCH(D2419,Pricebook!$A$2:$A$1401,0))</f>
        <v>17.9</v>
      </c>
      <c r="L2419" s="19" t="n">
        <f aca="false">ROUND(F2419*K2419,2)</f>
        <v>35.8</v>
      </c>
      <c r="M2419" s="24" t="n">
        <f aca="false">DATE(YEAR(C2419),MONTH(C2419),1)</f>
        <v>46143</v>
      </c>
    </row>
    <row r="2420" customFormat="false" ht="15" hidden="false" customHeight="false" outlineLevel="0" collapsed="false">
      <c r="A2420" s="21" t="s">
        <v>3362</v>
      </c>
      <c r="B2420" s="21" t="s">
        <v>3363</v>
      </c>
      <c r="C2420" s="23" t="n">
        <v>46154</v>
      </c>
      <c r="D2420" s="21" t="s">
        <v>1450</v>
      </c>
      <c r="E2420" s="21" t="s">
        <v>1452</v>
      </c>
      <c r="F2420" s="12" t="n">
        <v>1</v>
      </c>
      <c r="G2420" s="19" t="n">
        <v>100</v>
      </c>
      <c r="H2420" s="19" t="n">
        <v>61.31</v>
      </c>
      <c r="I2420" s="19" t="n">
        <f aca="false">ROUND(F2420*G2420,2)</f>
        <v>100</v>
      </c>
      <c r="J2420" s="19" t="n">
        <f aca="false">ROUND(F2420*H2420,2)</f>
        <v>61.31</v>
      </c>
      <c r="K2420" s="19" t="n">
        <f aca="false">INDEX(Pricebook!$L$2:$L$1401,MATCH(D2420,Pricebook!$A$2:$A$1401,0))</f>
        <v>102.7</v>
      </c>
      <c r="L2420" s="19" t="n">
        <f aca="false">ROUND(F2420*K2420,2)</f>
        <v>102.7</v>
      </c>
      <c r="M2420" s="24" t="n">
        <f aca="false">DATE(YEAR(C2420),MONTH(C2420),1)</f>
        <v>46143</v>
      </c>
    </row>
    <row r="2421" customFormat="false" ht="15" hidden="false" customHeight="false" outlineLevel="0" collapsed="false">
      <c r="A2421" s="21" t="s">
        <v>3362</v>
      </c>
      <c r="B2421" s="21" t="s">
        <v>3363</v>
      </c>
      <c r="C2421" s="23" t="n">
        <v>46154</v>
      </c>
      <c r="D2421" s="21" t="s">
        <v>1619</v>
      </c>
      <c r="E2421" s="21" t="s">
        <v>1452</v>
      </c>
      <c r="F2421" s="12" t="n">
        <v>2</v>
      </c>
      <c r="G2421" s="19" t="n">
        <v>28.35</v>
      </c>
      <c r="H2421" s="19" t="n">
        <v>19.1</v>
      </c>
      <c r="I2421" s="19" t="n">
        <f aca="false">ROUND(F2421*G2421,2)</f>
        <v>56.7</v>
      </c>
      <c r="J2421" s="19" t="n">
        <f aca="false">ROUND(F2421*H2421,2)</f>
        <v>38.2</v>
      </c>
      <c r="K2421" s="19" t="n">
        <f aca="false">INDEX(Pricebook!$L$2:$L$1401,MATCH(D2421,Pricebook!$A$2:$A$1401,0))</f>
        <v>29.1</v>
      </c>
      <c r="L2421" s="19" t="n">
        <f aca="false">ROUND(F2421*K2421,2)</f>
        <v>58.2</v>
      </c>
      <c r="M2421" s="24" t="n">
        <f aca="false">DATE(YEAR(C2421),MONTH(C2421),1)</f>
        <v>46143</v>
      </c>
    </row>
    <row r="2422" customFormat="false" ht="15" hidden="false" customHeight="false" outlineLevel="0" collapsed="false">
      <c r="A2422" s="21" t="s">
        <v>3364</v>
      </c>
      <c r="B2422" s="21" t="s">
        <v>3056</v>
      </c>
      <c r="C2422" s="23" t="n">
        <v>46154</v>
      </c>
      <c r="D2422" s="21" t="s">
        <v>1542</v>
      </c>
      <c r="E2422" s="21" t="s">
        <v>1452</v>
      </c>
      <c r="F2422" s="12" t="n">
        <v>1</v>
      </c>
      <c r="G2422" s="19" t="n">
        <v>34</v>
      </c>
      <c r="H2422" s="19" t="n">
        <v>24.53</v>
      </c>
      <c r="I2422" s="19" t="n">
        <f aca="false">ROUND(F2422*G2422,2)</f>
        <v>34</v>
      </c>
      <c r="J2422" s="19" t="n">
        <f aca="false">ROUND(F2422*H2422,2)</f>
        <v>24.53</v>
      </c>
      <c r="K2422" s="19" t="n">
        <f aca="false">INDEX(Pricebook!$L$2:$L$1401,MATCH(D2422,Pricebook!$A$2:$A$1401,0))</f>
        <v>35.25</v>
      </c>
      <c r="L2422" s="19" t="n">
        <f aca="false">ROUND(F2422*K2422,2)</f>
        <v>35.25</v>
      </c>
      <c r="M2422" s="24" t="n">
        <f aca="false">DATE(YEAR(C2422),MONTH(C2422),1)</f>
        <v>46143</v>
      </c>
    </row>
    <row r="2423" customFormat="false" ht="15" hidden="false" customHeight="false" outlineLevel="0" collapsed="false">
      <c r="A2423" s="21" t="s">
        <v>3364</v>
      </c>
      <c r="B2423" s="21" t="s">
        <v>3056</v>
      </c>
      <c r="C2423" s="23" t="n">
        <v>46154</v>
      </c>
      <c r="D2423" s="21" t="s">
        <v>1482</v>
      </c>
      <c r="E2423" s="21" t="s">
        <v>1452</v>
      </c>
      <c r="F2423" s="12" t="n">
        <v>2</v>
      </c>
      <c r="G2423" s="19" t="n">
        <v>81</v>
      </c>
      <c r="H2423" s="19" t="n">
        <v>58.81</v>
      </c>
      <c r="I2423" s="19" t="n">
        <f aca="false">ROUND(F2423*G2423,2)</f>
        <v>162</v>
      </c>
      <c r="J2423" s="19" t="n">
        <f aca="false">ROUND(F2423*H2423,2)</f>
        <v>117.62</v>
      </c>
      <c r="K2423" s="19" t="n">
        <f aca="false">INDEX(Pricebook!$L$2:$L$1401,MATCH(D2423,Pricebook!$A$2:$A$1401,0))</f>
        <v>84.45</v>
      </c>
      <c r="L2423" s="19" t="n">
        <f aca="false">ROUND(F2423*K2423,2)</f>
        <v>168.9</v>
      </c>
      <c r="M2423" s="24" t="n">
        <f aca="false">DATE(YEAR(C2423),MONTH(C2423),1)</f>
        <v>46143</v>
      </c>
    </row>
    <row r="2424" customFormat="false" ht="15" hidden="false" customHeight="false" outlineLevel="0" collapsed="false">
      <c r="A2424" s="21" t="s">
        <v>3364</v>
      </c>
      <c r="B2424" s="21" t="s">
        <v>3056</v>
      </c>
      <c r="C2424" s="23" t="n">
        <v>46154</v>
      </c>
      <c r="D2424" s="21" t="s">
        <v>955</v>
      </c>
      <c r="E2424" s="21" t="s">
        <v>366</v>
      </c>
      <c r="F2424" s="12" t="n">
        <v>3</v>
      </c>
      <c r="G2424" s="19" t="n">
        <v>16.95</v>
      </c>
      <c r="H2424" s="19" t="n">
        <v>11.9</v>
      </c>
      <c r="I2424" s="19" t="n">
        <f aca="false">ROUND(F2424*G2424,2)</f>
        <v>50.85</v>
      </c>
      <c r="J2424" s="19" t="n">
        <f aca="false">ROUND(F2424*H2424,2)</f>
        <v>35.7</v>
      </c>
      <c r="K2424" s="19" t="n">
        <f aca="false">INDEX(Pricebook!$L$2:$L$1401,MATCH(D2424,Pricebook!$A$2:$A$1401,0))</f>
        <v>18.15</v>
      </c>
      <c r="L2424" s="19" t="n">
        <f aca="false">ROUND(F2424*K2424,2)</f>
        <v>54.45</v>
      </c>
      <c r="M2424" s="24" t="n">
        <f aca="false">DATE(YEAR(C2424),MONTH(C2424),1)</f>
        <v>46143</v>
      </c>
    </row>
    <row r="2425" customFormat="false" ht="15" hidden="false" customHeight="false" outlineLevel="0" collapsed="false">
      <c r="A2425" s="21" t="s">
        <v>3364</v>
      </c>
      <c r="B2425" s="21" t="s">
        <v>3056</v>
      </c>
      <c r="C2425" s="23" t="n">
        <v>46154</v>
      </c>
      <c r="D2425" s="21" t="s">
        <v>2402</v>
      </c>
      <c r="E2425" s="21" t="s">
        <v>2202</v>
      </c>
      <c r="F2425" s="12" t="n">
        <v>5</v>
      </c>
      <c r="G2425" s="19" t="n">
        <v>67</v>
      </c>
      <c r="H2425" s="19" t="n">
        <v>45.86</v>
      </c>
      <c r="I2425" s="19" t="n">
        <f aca="false">ROUND(F2425*G2425,2)</f>
        <v>335</v>
      </c>
      <c r="J2425" s="19" t="n">
        <f aca="false">ROUND(F2425*H2425,2)</f>
        <v>229.3</v>
      </c>
      <c r="K2425" s="19" t="n">
        <f aca="false">INDEX(Pricebook!$L$2:$L$1401,MATCH(D2425,Pricebook!$A$2:$A$1401,0))</f>
        <v>70.9</v>
      </c>
      <c r="L2425" s="19" t="n">
        <f aca="false">ROUND(F2425*K2425,2)</f>
        <v>354.5</v>
      </c>
      <c r="M2425" s="24" t="n">
        <f aca="false">DATE(YEAR(C2425),MONTH(C2425),1)</f>
        <v>46143</v>
      </c>
    </row>
    <row r="2426" customFormat="false" ht="15" hidden="false" customHeight="false" outlineLevel="0" collapsed="false">
      <c r="A2426" s="21" t="s">
        <v>3364</v>
      </c>
      <c r="B2426" s="21" t="s">
        <v>3056</v>
      </c>
      <c r="C2426" s="23" t="n">
        <v>46154</v>
      </c>
      <c r="D2426" s="21" t="s">
        <v>2424</v>
      </c>
      <c r="E2426" s="21" t="s">
        <v>2202</v>
      </c>
      <c r="F2426" s="12" t="n">
        <v>4</v>
      </c>
      <c r="G2426" s="19" t="n">
        <v>51.6</v>
      </c>
      <c r="H2426" s="19" t="n">
        <v>31.04</v>
      </c>
      <c r="I2426" s="19" t="n">
        <f aca="false">ROUND(F2426*G2426,2)</f>
        <v>206.4</v>
      </c>
      <c r="J2426" s="19" t="n">
        <f aca="false">ROUND(F2426*H2426,2)</f>
        <v>124.16</v>
      </c>
      <c r="K2426" s="19" t="n">
        <f aca="false">INDEX(Pricebook!$L$2:$L$1401,MATCH(D2426,Pricebook!$A$2:$A$1401,0))</f>
        <v>54.6</v>
      </c>
      <c r="L2426" s="19" t="n">
        <f aca="false">ROUND(F2426*K2426,2)</f>
        <v>218.4</v>
      </c>
      <c r="M2426" s="24" t="n">
        <f aca="false">DATE(YEAR(C2426),MONTH(C2426),1)</f>
        <v>46143</v>
      </c>
    </row>
    <row r="2427" customFormat="false" ht="15" hidden="false" customHeight="false" outlineLevel="0" collapsed="false">
      <c r="A2427" s="21" t="s">
        <v>3364</v>
      </c>
      <c r="B2427" s="21" t="s">
        <v>3056</v>
      </c>
      <c r="C2427" s="23" t="n">
        <v>46154</v>
      </c>
      <c r="D2427" s="21" t="s">
        <v>1608</v>
      </c>
      <c r="E2427" s="21" t="s">
        <v>1452</v>
      </c>
      <c r="F2427" s="12" t="n">
        <v>4</v>
      </c>
      <c r="G2427" s="19" t="n">
        <v>63</v>
      </c>
      <c r="H2427" s="19" t="n">
        <v>38.39</v>
      </c>
      <c r="I2427" s="19" t="n">
        <f aca="false">ROUND(F2427*G2427,2)</f>
        <v>252</v>
      </c>
      <c r="J2427" s="19" t="n">
        <f aca="false">ROUND(F2427*H2427,2)</f>
        <v>153.56</v>
      </c>
      <c r="K2427" s="19" t="n">
        <f aca="false">INDEX(Pricebook!$L$2:$L$1401,MATCH(D2427,Pricebook!$A$2:$A$1401,0))</f>
        <v>64.3</v>
      </c>
      <c r="L2427" s="19" t="n">
        <f aca="false">ROUND(F2427*K2427,2)</f>
        <v>257.2</v>
      </c>
      <c r="M2427" s="24" t="n">
        <f aca="false">DATE(YEAR(C2427),MONTH(C2427),1)</f>
        <v>46143</v>
      </c>
    </row>
    <row r="2428" customFormat="false" ht="15" hidden="false" customHeight="false" outlineLevel="0" collapsed="false">
      <c r="A2428" s="21" t="s">
        <v>3364</v>
      </c>
      <c r="B2428" s="21" t="s">
        <v>3056</v>
      </c>
      <c r="C2428" s="23" t="n">
        <v>46154</v>
      </c>
      <c r="D2428" s="21" t="s">
        <v>2424</v>
      </c>
      <c r="E2428" s="21" t="s">
        <v>2202</v>
      </c>
      <c r="F2428" s="12" t="n">
        <v>5</v>
      </c>
      <c r="G2428" s="19" t="n">
        <v>51.6</v>
      </c>
      <c r="H2428" s="19" t="n">
        <v>31.04</v>
      </c>
      <c r="I2428" s="19" t="n">
        <f aca="false">ROUND(F2428*G2428,2)</f>
        <v>258</v>
      </c>
      <c r="J2428" s="19" t="n">
        <f aca="false">ROUND(F2428*H2428,2)</f>
        <v>155.2</v>
      </c>
      <c r="K2428" s="19" t="n">
        <f aca="false">INDEX(Pricebook!$L$2:$L$1401,MATCH(D2428,Pricebook!$A$2:$A$1401,0))</f>
        <v>54.6</v>
      </c>
      <c r="L2428" s="19" t="n">
        <f aca="false">ROUND(F2428*K2428,2)</f>
        <v>273</v>
      </c>
      <c r="M2428" s="24" t="n">
        <f aca="false">DATE(YEAR(C2428),MONTH(C2428),1)</f>
        <v>46143</v>
      </c>
    </row>
    <row r="2429" customFormat="false" ht="15" hidden="false" customHeight="false" outlineLevel="0" collapsed="false">
      <c r="A2429" s="21" t="s">
        <v>3364</v>
      </c>
      <c r="B2429" s="21" t="s">
        <v>3056</v>
      </c>
      <c r="C2429" s="23" t="n">
        <v>46154</v>
      </c>
      <c r="D2429" s="21" t="s">
        <v>1608</v>
      </c>
      <c r="E2429" s="21" t="s">
        <v>1452</v>
      </c>
      <c r="F2429" s="12" t="n">
        <v>3</v>
      </c>
      <c r="G2429" s="19" t="n">
        <v>63</v>
      </c>
      <c r="H2429" s="19" t="n">
        <v>38.39</v>
      </c>
      <c r="I2429" s="19" t="n">
        <f aca="false">ROUND(F2429*G2429,2)</f>
        <v>189</v>
      </c>
      <c r="J2429" s="19" t="n">
        <f aca="false">ROUND(F2429*H2429,2)</f>
        <v>115.17</v>
      </c>
      <c r="K2429" s="19" t="n">
        <f aca="false">INDEX(Pricebook!$L$2:$L$1401,MATCH(D2429,Pricebook!$A$2:$A$1401,0))</f>
        <v>64.3</v>
      </c>
      <c r="L2429" s="19" t="n">
        <f aca="false">ROUND(F2429*K2429,2)</f>
        <v>192.9</v>
      </c>
      <c r="M2429" s="24" t="n">
        <f aca="false">DATE(YEAR(C2429),MONTH(C2429),1)</f>
        <v>46143</v>
      </c>
    </row>
    <row r="2430" customFormat="false" ht="15" hidden="false" customHeight="false" outlineLevel="0" collapsed="false">
      <c r="A2430" s="21" t="s">
        <v>3365</v>
      </c>
      <c r="B2430" s="21" t="s">
        <v>3366</v>
      </c>
      <c r="C2430" s="23" t="n">
        <v>46154</v>
      </c>
      <c r="D2430" s="21" t="s">
        <v>745</v>
      </c>
      <c r="E2430" s="21" t="s">
        <v>366</v>
      </c>
      <c r="F2430" s="12" t="n">
        <v>1</v>
      </c>
      <c r="G2430" s="19" t="n">
        <v>146.3</v>
      </c>
      <c r="H2430" s="19" t="n">
        <v>102.22</v>
      </c>
      <c r="I2430" s="19" t="n">
        <f aca="false">ROUND(F2430*G2430,2)</f>
        <v>146.3</v>
      </c>
      <c r="J2430" s="19" t="n">
        <f aca="false">ROUND(F2430*H2430,2)</f>
        <v>102.22</v>
      </c>
      <c r="K2430" s="19" t="n">
        <f aca="false">INDEX(Pricebook!$L$2:$L$1401,MATCH(D2430,Pricebook!$A$2:$A$1401,0))</f>
        <v>155.65</v>
      </c>
      <c r="L2430" s="19" t="n">
        <f aca="false">ROUND(F2430*K2430,2)</f>
        <v>155.65</v>
      </c>
      <c r="M2430" s="24" t="n">
        <f aca="false">DATE(YEAR(C2430),MONTH(C2430),1)</f>
        <v>46143</v>
      </c>
    </row>
    <row r="2431" customFormat="false" ht="15" hidden="false" customHeight="false" outlineLevel="0" collapsed="false">
      <c r="A2431" s="21" t="s">
        <v>3365</v>
      </c>
      <c r="B2431" s="21" t="s">
        <v>3366</v>
      </c>
      <c r="C2431" s="23" t="n">
        <v>46154</v>
      </c>
      <c r="D2431" s="21" t="s">
        <v>2374</v>
      </c>
      <c r="E2431" s="21" t="s">
        <v>2202</v>
      </c>
      <c r="F2431" s="12" t="n">
        <v>1</v>
      </c>
      <c r="G2431" s="19" t="n">
        <v>25.65</v>
      </c>
      <c r="H2431" s="19" t="n">
        <v>15.49</v>
      </c>
      <c r="I2431" s="19" t="n">
        <f aca="false">ROUND(F2431*G2431,2)</f>
        <v>25.65</v>
      </c>
      <c r="J2431" s="19" t="n">
        <f aca="false">ROUND(F2431*H2431,2)</f>
        <v>15.49</v>
      </c>
      <c r="K2431" s="19" t="n">
        <f aca="false">INDEX(Pricebook!$L$2:$L$1401,MATCH(D2431,Pricebook!$A$2:$A$1401,0))</f>
        <v>27.25</v>
      </c>
      <c r="L2431" s="19" t="n">
        <f aca="false">ROUND(F2431*K2431,2)</f>
        <v>27.25</v>
      </c>
      <c r="M2431" s="24" t="n">
        <f aca="false">DATE(YEAR(C2431),MONTH(C2431),1)</f>
        <v>46143</v>
      </c>
    </row>
    <row r="2432" customFormat="false" ht="15" hidden="false" customHeight="false" outlineLevel="0" collapsed="false">
      <c r="A2432" s="21" t="s">
        <v>3365</v>
      </c>
      <c r="B2432" s="21" t="s">
        <v>3366</v>
      </c>
      <c r="C2432" s="23" t="n">
        <v>46154</v>
      </c>
      <c r="D2432" s="21" t="s">
        <v>2592</v>
      </c>
      <c r="E2432" s="21" t="s">
        <v>2587</v>
      </c>
      <c r="F2432" s="12" t="n">
        <v>1</v>
      </c>
      <c r="G2432" s="19" t="n">
        <v>107.6</v>
      </c>
      <c r="H2432" s="19" t="n">
        <v>69.97</v>
      </c>
      <c r="I2432" s="19" t="n">
        <f aca="false">ROUND(F2432*G2432,2)</f>
        <v>107.6</v>
      </c>
      <c r="J2432" s="19" t="n">
        <f aca="false">ROUND(F2432*H2432,2)</f>
        <v>69.97</v>
      </c>
      <c r="K2432" s="19" t="n">
        <f aca="false">INDEX(Pricebook!$L$2:$L$1401,MATCH(D2432,Pricebook!$A$2:$A$1401,0))</f>
        <v>116.25</v>
      </c>
      <c r="L2432" s="19" t="n">
        <f aca="false">ROUND(F2432*K2432,2)</f>
        <v>116.25</v>
      </c>
      <c r="M2432" s="24" t="n">
        <f aca="false">DATE(YEAR(C2432),MONTH(C2432),1)</f>
        <v>46143</v>
      </c>
    </row>
    <row r="2433" customFormat="false" ht="15" hidden="false" customHeight="false" outlineLevel="0" collapsed="false">
      <c r="A2433" s="21" t="s">
        <v>3365</v>
      </c>
      <c r="B2433" s="21" t="s">
        <v>3366</v>
      </c>
      <c r="C2433" s="23" t="n">
        <v>46154</v>
      </c>
      <c r="D2433" s="21" t="s">
        <v>1849</v>
      </c>
      <c r="E2433" s="21" t="s">
        <v>1452</v>
      </c>
      <c r="F2433" s="12" t="n">
        <v>7</v>
      </c>
      <c r="G2433" s="19" t="n">
        <v>19</v>
      </c>
      <c r="H2433" s="19" t="n">
        <v>11.59</v>
      </c>
      <c r="I2433" s="19" t="n">
        <f aca="false">ROUND(F2433*G2433,2)</f>
        <v>133</v>
      </c>
      <c r="J2433" s="19" t="n">
        <f aca="false">ROUND(F2433*H2433,2)</f>
        <v>81.13</v>
      </c>
      <c r="K2433" s="19" t="n">
        <f aca="false">INDEX(Pricebook!$L$2:$L$1401,MATCH(D2433,Pricebook!$A$2:$A$1401,0))</f>
        <v>19.45</v>
      </c>
      <c r="L2433" s="19" t="n">
        <f aca="false">ROUND(F2433*K2433,2)</f>
        <v>136.15</v>
      </c>
      <c r="M2433" s="24" t="n">
        <f aca="false">DATE(YEAR(C2433),MONTH(C2433),1)</f>
        <v>46143</v>
      </c>
    </row>
    <row r="2434" customFormat="false" ht="15" hidden="false" customHeight="false" outlineLevel="0" collapsed="false">
      <c r="A2434" s="21" t="s">
        <v>3365</v>
      </c>
      <c r="B2434" s="21" t="s">
        <v>3366</v>
      </c>
      <c r="C2434" s="23" t="n">
        <v>46154</v>
      </c>
      <c r="D2434" s="21" t="s">
        <v>741</v>
      </c>
      <c r="E2434" s="21" t="s">
        <v>366</v>
      </c>
      <c r="F2434" s="12" t="n">
        <v>1</v>
      </c>
      <c r="G2434" s="19" t="n">
        <v>7.8</v>
      </c>
      <c r="H2434" s="19" t="n">
        <v>5.5</v>
      </c>
      <c r="I2434" s="19" t="n">
        <f aca="false">ROUND(F2434*G2434,2)</f>
        <v>7.8</v>
      </c>
      <c r="J2434" s="19" t="n">
        <f aca="false">ROUND(F2434*H2434,2)</f>
        <v>5.5</v>
      </c>
      <c r="K2434" s="19" t="n">
        <f aca="false">INDEX(Pricebook!$L$2:$L$1401,MATCH(D2434,Pricebook!$A$2:$A$1401,0))</f>
        <v>8.4</v>
      </c>
      <c r="L2434" s="19" t="n">
        <f aca="false">ROUND(F2434*K2434,2)</f>
        <v>8.4</v>
      </c>
      <c r="M2434" s="24" t="n">
        <f aca="false">DATE(YEAR(C2434),MONTH(C2434),1)</f>
        <v>46143</v>
      </c>
    </row>
    <row r="2435" customFormat="false" ht="15" hidden="false" customHeight="false" outlineLevel="0" collapsed="false">
      <c r="A2435" s="21" t="s">
        <v>3365</v>
      </c>
      <c r="B2435" s="21" t="s">
        <v>3366</v>
      </c>
      <c r="C2435" s="23" t="n">
        <v>46154</v>
      </c>
      <c r="D2435" s="21" t="s">
        <v>1687</v>
      </c>
      <c r="E2435" s="21" t="s">
        <v>1452</v>
      </c>
      <c r="F2435" s="12" t="n">
        <v>9</v>
      </c>
      <c r="G2435" s="19" t="n">
        <v>39.5</v>
      </c>
      <c r="H2435" s="19" t="n">
        <v>24.03</v>
      </c>
      <c r="I2435" s="19" t="n">
        <f aca="false">ROUND(F2435*G2435,2)</f>
        <v>355.5</v>
      </c>
      <c r="J2435" s="19" t="n">
        <f aca="false">ROUND(F2435*H2435,2)</f>
        <v>216.27</v>
      </c>
      <c r="K2435" s="19" t="n">
        <f aca="false">INDEX(Pricebook!$L$2:$L$1401,MATCH(D2435,Pricebook!$A$2:$A$1401,0))</f>
        <v>40.25</v>
      </c>
      <c r="L2435" s="19" t="n">
        <f aca="false">ROUND(F2435*K2435,2)</f>
        <v>362.25</v>
      </c>
      <c r="M2435" s="24" t="n">
        <f aca="false">DATE(YEAR(C2435),MONTH(C2435),1)</f>
        <v>46143</v>
      </c>
    </row>
    <row r="2436" customFormat="false" ht="15" hidden="false" customHeight="false" outlineLevel="0" collapsed="false">
      <c r="A2436" s="21" t="s">
        <v>3365</v>
      </c>
      <c r="B2436" s="21" t="s">
        <v>3366</v>
      </c>
      <c r="C2436" s="23" t="n">
        <v>46154</v>
      </c>
      <c r="D2436" s="21" t="s">
        <v>2428</v>
      </c>
      <c r="E2436" s="21" t="s">
        <v>2202</v>
      </c>
      <c r="F2436" s="12" t="n">
        <v>10</v>
      </c>
      <c r="G2436" s="19" t="n">
        <v>14.45</v>
      </c>
      <c r="H2436" s="19" t="n">
        <v>8.73</v>
      </c>
      <c r="I2436" s="19" t="n">
        <f aca="false">ROUND(F2436*G2436,2)</f>
        <v>144.5</v>
      </c>
      <c r="J2436" s="19" t="n">
        <f aca="false">ROUND(F2436*H2436,2)</f>
        <v>87.3</v>
      </c>
      <c r="K2436" s="19" t="n">
        <f aca="false">INDEX(Pricebook!$L$2:$L$1401,MATCH(D2436,Pricebook!$A$2:$A$1401,0))</f>
        <v>15.4</v>
      </c>
      <c r="L2436" s="19" t="n">
        <f aca="false">ROUND(F2436*K2436,2)</f>
        <v>154</v>
      </c>
      <c r="M2436" s="24" t="n">
        <f aca="false">DATE(YEAR(C2436),MONTH(C2436),1)</f>
        <v>46143</v>
      </c>
    </row>
    <row r="2437" customFormat="false" ht="15" hidden="false" customHeight="false" outlineLevel="0" collapsed="false">
      <c r="A2437" s="21" t="s">
        <v>3365</v>
      </c>
      <c r="B2437" s="21" t="s">
        <v>3366</v>
      </c>
      <c r="C2437" s="23" t="n">
        <v>46154</v>
      </c>
      <c r="D2437" s="21" t="s">
        <v>747</v>
      </c>
      <c r="E2437" s="21" t="s">
        <v>366</v>
      </c>
      <c r="F2437" s="12" t="n">
        <v>2</v>
      </c>
      <c r="G2437" s="19" t="n">
        <v>21</v>
      </c>
      <c r="H2437" s="19" t="n">
        <v>15</v>
      </c>
      <c r="I2437" s="19" t="n">
        <f aca="false">ROUND(F2437*G2437,2)</f>
        <v>42</v>
      </c>
      <c r="J2437" s="19" t="n">
        <f aca="false">ROUND(F2437*H2437,2)</f>
        <v>30</v>
      </c>
      <c r="K2437" s="19" t="n">
        <f aca="false">INDEX(Pricebook!$L$2:$L$1401,MATCH(D2437,Pricebook!$A$2:$A$1401,0))</f>
        <v>22.85</v>
      </c>
      <c r="L2437" s="19" t="n">
        <f aca="false">ROUND(F2437*K2437,2)</f>
        <v>45.7</v>
      </c>
      <c r="M2437" s="24" t="n">
        <f aca="false">DATE(YEAR(C2437),MONTH(C2437),1)</f>
        <v>46143</v>
      </c>
    </row>
    <row r="2438" customFormat="false" ht="15" hidden="false" customHeight="false" outlineLevel="0" collapsed="false">
      <c r="A2438" s="21" t="s">
        <v>3365</v>
      </c>
      <c r="B2438" s="21" t="s">
        <v>3366</v>
      </c>
      <c r="C2438" s="23" t="n">
        <v>46154</v>
      </c>
      <c r="D2438" s="21" t="s">
        <v>495</v>
      </c>
      <c r="E2438" s="21" t="s">
        <v>366</v>
      </c>
      <c r="F2438" s="12" t="n">
        <v>1</v>
      </c>
      <c r="G2438" s="19" t="n">
        <v>213.15</v>
      </c>
      <c r="H2438" s="19" t="n">
        <v>149.7</v>
      </c>
      <c r="I2438" s="19" t="n">
        <f aca="false">ROUND(F2438*G2438,2)</f>
        <v>213.15</v>
      </c>
      <c r="J2438" s="19" t="n">
        <f aca="false">ROUND(F2438*H2438,2)</f>
        <v>149.7</v>
      </c>
      <c r="K2438" s="19" t="n">
        <f aca="false">INDEX(Pricebook!$L$2:$L$1401,MATCH(D2438,Pricebook!$A$2:$A$1401,0))</f>
        <v>227.95</v>
      </c>
      <c r="L2438" s="19" t="n">
        <f aca="false">ROUND(F2438*K2438,2)</f>
        <v>227.95</v>
      </c>
      <c r="M2438" s="24" t="n">
        <f aca="false">DATE(YEAR(C2438),MONTH(C2438),1)</f>
        <v>46143</v>
      </c>
    </row>
    <row r="2439" customFormat="false" ht="15" hidden="false" customHeight="false" outlineLevel="0" collapsed="false">
      <c r="A2439" s="21" t="s">
        <v>3367</v>
      </c>
      <c r="B2439" s="21" t="s">
        <v>3234</v>
      </c>
      <c r="C2439" s="23" t="n">
        <v>46154</v>
      </c>
      <c r="D2439" s="21" t="s">
        <v>374</v>
      </c>
      <c r="E2439" s="21" t="s">
        <v>366</v>
      </c>
      <c r="F2439" s="12" t="n">
        <v>3</v>
      </c>
      <c r="G2439" s="19" t="n">
        <v>30.45</v>
      </c>
      <c r="H2439" s="19" t="n">
        <v>21.41</v>
      </c>
      <c r="I2439" s="19" t="n">
        <f aca="false">ROUND(F2439*G2439,2)</f>
        <v>91.35</v>
      </c>
      <c r="J2439" s="19" t="n">
        <f aca="false">ROUND(F2439*H2439,2)</f>
        <v>64.23</v>
      </c>
      <c r="K2439" s="19" t="n">
        <f aca="false">INDEX(Pricebook!$L$2:$L$1401,MATCH(D2439,Pricebook!$A$2:$A$1401,0))</f>
        <v>32.6</v>
      </c>
      <c r="L2439" s="19" t="n">
        <f aca="false">ROUND(F2439*K2439,2)</f>
        <v>97.8</v>
      </c>
      <c r="M2439" s="24" t="n">
        <f aca="false">DATE(YEAR(C2439),MONTH(C2439),1)</f>
        <v>46143</v>
      </c>
    </row>
    <row r="2440" customFormat="false" ht="15" hidden="false" customHeight="false" outlineLevel="0" collapsed="false">
      <c r="A2440" s="21" t="s">
        <v>3367</v>
      </c>
      <c r="B2440" s="21" t="s">
        <v>3234</v>
      </c>
      <c r="C2440" s="23" t="n">
        <v>46154</v>
      </c>
      <c r="D2440" s="21" t="s">
        <v>2493</v>
      </c>
      <c r="E2440" s="21" t="s">
        <v>2466</v>
      </c>
      <c r="F2440" s="12" t="n">
        <v>1</v>
      </c>
      <c r="G2440" s="19" t="n">
        <v>180</v>
      </c>
      <c r="H2440" s="19" t="n">
        <v>110.4</v>
      </c>
      <c r="I2440" s="19" t="n">
        <f aca="false">ROUND(F2440*G2440,2)</f>
        <v>180</v>
      </c>
      <c r="J2440" s="19" t="n">
        <f aca="false">ROUND(F2440*H2440,2)</f>
        <v>110.4</v>
      </c>
      <c r="K2440" s="19" t="n">
        <f aca="false">INDEX(Pricebook!$L$2:$L$1401,MATCH(D2440,Pricebook!$A$2:$A$1401,0))</f>
        <v>185.85</v>
      </c>
      <c r="L2440" s="19" t="n">
        <f aca="false">ROUND(F2440*K2440,2)</f>
        <v>185.85</v>
      </c>
      <c r="M2440" s="24" t="n">
        <f aca="false">DATE(YEAR(C2440),MONTH(C2440),1)</f>
        <v>46143</v>
      </c>
    </row>
    <row r="2441" customFormat="false" ht="15" hidden="false" customHeight="false" outlineLevel="0" collapsed="false">
      <c r="A2441" s="21" t="s">
        <v>3367</v>
      </c>
      <c r="B2441" s="21" t="s">
        <v>3234</v>
      </c>
      <c r="C2441" s="23" t="n">
        <v>46154</v>
      </c>
      <c r="D2441" s="21" t="s">
        <v>2485</v>
      </c>
      <c r="E2441" s="21" t="s">
        <v>2466</v>
      </c>
      <c r="F2441" s="12" t="n">
        <v>3</v>
      </c>
      <c r="G2441" s="19" t="n">
        <v>99.7</v>
      </c>
      <c r="H2441" s="19" t="n">
        <v>66.1</v>
      </c>
      <c r="I2441" s="19" t="n">
        <f aca="false">ROUND(F2441*G2441,2)</f>
        <v>299.1</v>
      </c>
      <c r="J2441" s="19" t="n">
        <f aca="false">ROUND(F2441*H2441,2)</f>
        <v>198.3</v>
      </c>
      <c r="K2441" s="19" t="n">
        <f aca="false">INDEX(Pricebook!$L$2:$L$1401,MATCH(D2441,Pricebook!$A$2:$A$1401,0))</f>
        <v>102.75</v>
      </c>
      <c r="L2441" s="19" t="n">
        <f aca="false">ROUND(F2441*K2441,2)</f>
        <v>308.25</v>
      </c>
      <c r="M2441" s="24" t="n">
        <f aca="false">DATE(YEAR(C2441),MONTH(C2441),1)</f>
        <v>46143</v>
      </c>
    </row>
    <row r="2442" customFormat="false" ht="15" hidden="false" customHeight="false" outlineLevel="0" collapsed="false">
      <c r="A2442" s="21" t="s">
        <v>3367</v>
      </c>
      <c r="B2442" s="21" t="s">
        <v>3234</v>
      </c>
      <c r="C2442" s="23" t="n">
        <v>46154</v>
      </c>
      <c r="D2442" s="21" t="s">
        <v>2868</v>
      </c>
      <c r="E2442" s="21" t="s">
        <v>2748</v>
      </c>
      <c r="F2442" s="12" t="n">
        <v>1</v>
      </c>
      <c r="G2442" s="19" t="n">
        <v>48.1</v>
      </c>
      <c r="H2442" s="19" t="n">
        <v>30.05</v>
      </c>
      <c r="I2442" s="19" t="n">
        <f aca="false">ROUND(F2442*G2442,2)</f>
        <v>48.1</v>
      </c>
      <c r="J2442" s="19" t="n">
        <f aca="false">ROUND(F2442*H2442,2)</f>
        <v>30.05</v>
      </c>
      <c r="K2442" s="19" t="n">
        <f aca="false">INDEX(Pricebook!$L$2:$L$1401,MATCH(D2442,Pricebook!$A$2:$A$1401,0))</f>
        <v>52.5</v>
      </c>
      <c r="L2442" s="19" t="n">
        <f aca="false">ROUND(F2442*K2442,2)</f>
        <v>52.5</v>
      </c>
      <c r="M2442" s="24" t="n">
        <f aca="false">DATE(YEAR(C2442),MONTH(C2442),1)</f>
        <v>46143</v>
      </c>
    </row>
    <row r="2443" customFormat="false" ht="15" hidden="false" customHeight="false" outlineLevel="0" collapsed="false">
      <c r="A2443" s="21" t="s">
        <v>3367</v>
      </c>
      <c r="B2443" s="21" t="s">
        <v>3234</v>
      </c>
      <c r="C2443" s="23" t="n">
        <v>46154</v>
      </c>
      <c r="D2443" s="21" t="s">
        <v>2942</v>
      </c>
      <c r="E2443" s="21" t="s">
        <v>2748</v>
      </c>
      <c r="F2443" s="12" t="n">
        <v>2</v>
      </c>
      <c r="G2443" s="19" t="n">
        <v>8.1</v>
      </c>
      <c r="H2443" s="19" t="n">
        <v>5.35</v>
      </c>
      <c r="I2443" s="19" t="n">
        <f aca="false">ROUND(F2443*G2443,2)</f>
        <v>16.2</v>
      </c>
      <c r="J2443" s="19" t="n">
        <f aca="false">ROUND(F2443*H2443,2)</f>
        <v>10.7</v>
      </c>
      <c r="K2443" s="19" t="n">
        <f aca="false">INDEX(Pricebook!$L$2:$L$1401,MATCH(D2443,Pricebook!$A$2:$A$1401,0))</f>
        <v>8.9</v>
      </c>
      <c r="L2443" s="19" t="n">
        <f aca="false">ROUND(F2443*K2443,2)</f>
        <v>17.8</v>
      </c>
      <c r="M2443" s="24" t="n">
        <f aca="false">DATE(YEAR(C2443),MONTH(C2443),1)</f>
        <v>46143</v>
      </c>
    </row>
    <row r="2444" customFormat="false" ht="15" hidden="false" customHeight="false" outlineLevel="0" collapsed="false">
      <c r="A2444" s="21" t="s">
        <v>3367</v>
      </c>
      <c r="B2444" s="21" t="s">
        <v>3234</v>
      </c>
      <c r="C2444" s="23" t="n">
        <v>46154</v>
      </c>
      <c r="D2444" s="21" t="s">
        <v>2830</v>
      </c>
      <c r="E2444" s="21" t="s">
        <v>2748</v>
      </c>
      <c r="F2444" s="12" t="n">
        <v>4</v>
      </c>
      <c r="G2444" s="19" t="n">
        <v>21.85</v>
      </c>
      <c r="H2444" s="19" t="n">
        <v>12.8</v>
      </c>
      <c r="I2444" s="19" t="n">
        <f aca="false">ROUND(F2444*G2444,2)</f>
        <v>87.4</v>
      </c>
      <c r="J2444" s="19" t="n">
        <f aca="false">ROUND(F2444*H2444,2)</f>
        <v>51.2</v>
      </c>
      <c r="K2444" s="19" t="n">
        <f aca="false">INDEX(Pricebook!$L$2:$L$1401,MATCH(D2444,Pricebook!$A$2:$A$1401,0))</f>
        <v>24</v>
      </c>
      <c r="L2444" s="19" t="n">
        <f aca="false">ROUND(F2444*K2444,2)</f>
        <v>96</v>
      </c>
      <c r="M2444" s="24" t="n">
        <f aca="false">DATE(YEAR(C2444),MONTH(C2444),1)</f>
        <v>46143</v>
      </c>
    </row>
    <row r="2445" customFormat="false" ht="15" hidden="false" customHeight="false" outlineLevel="0" collapsed="false">
      <c r="A2445" s="21" t="s">
        <v>3368</v>
      </c>
      <c r="B2445" s="21" t="s">
        <v>3076</v>
      </c>
      <c r="C2445" s="23" t="n">
        <v>46154</v>
      </c>
      <c r="D2445" s="21" t="s">
        <v>2549</v>
      </c>
      <c r="E2445" s="21" t="s">
        <v>2466</v>
      </c>
      <c r="F2445" s="12" t="n">
        <v>6</v>
      </c>
      <c r="G2445" s="19" t="n">
        <v>18.9</v>
      </c>
      <c r="H2445" s="19" t="n">
        <v>12.28</v>
      </c>
      <c r="I2445" s="19" t="n">
        <f aca="false">ROUND(F2445*G2445,2)</f>
        <v>113.4</v>
      </c>
      <c r="J2445" s="19" t="n">
        <f aca="false">ROUND(F2445*H2445,2)</f>
        <v>73.68</v>
      </c>
      <c r="K2445" s="19" t="n">
        <f aca="false">INDEX(Pricebook!$L$2:$L$1401,MATCH(D2445,Pricebook!$A$2:$A$1401,0))</f>
        <v>19.7</v>
      </c>
      <c r="L2445" s="19" t="n">
        <f aca="false">ROUND(F2445*K2445,2)</f>
        <v>118.2</v>
      </c>
      <c r="M2445" s="24" t="n">
        <f aca="false">DATE(YEAR(C2445),MONTH(C2445),1)</f>
        <v>46143</v>
      </c>
    </row>
    <row r="2446" customFormat="false" ht="15" hidden="false" customHeight="false" outlineLevel="0" collapsed="false">
      <c r="A2446" s="21" t="s">
        <v>3368</v>
      </c>
      <c r="B2446" s="21" t="s">
        <v>3076</v>
      </c>
      <c r="C2446" s="23" t="n">
        <v>46154</v>
      </c>
      <c r="D2446" s="21" t="s">
        <v>2567</v>
      </c>
      <c r="E2446" s="21" t="s">
        <v>2466</v>
      </c>
      <c r="F2446" s="12" t="n">
        <v>4</v>
      </c>
      <c r="G2446" s="19" t="n">
        <v>92</v>
      </c>
      <c r="H2446" s="19" t="n">
        <v>57.44</v>
      </c>
      <c r="I2446" s="19" t="n">
        <f aca="false">ROUND(F2446*G2446,2)</f>
        <v>368</v>
      </c>
      <c r="J2446" s="19" t="n">
        <f aca="false">ROUND(F2446*H2446,2)</f>
        <v>229.76</v>
      </c>
      <c r="K2446" s="19" t="n">
        <f aca="false">INDEX(Pricebook!$L$2:$L$1401,MATCH(D2446,Pricebook!$A$2:$A$1401,0))</f>
        <v>96.7</v>
      </c>
      <c r="L2446" s="19" t="n">
        <f aca="false">ROUND(F2446*K2446,2)</f>
        <v>386.8</v>
      </c>
      <c r="M2446" s="24" t="n">
        <f aca="false">DATE(YEAR(C2446),MONTH(C2446),1)</f>
        <v>46143</v>
      </c>
    </row>
    <row r="2447" customFormat="false" ht="15" hidden="false" customHeight="false" outlineLevel="0" collapsed="false">
      <c r="A2447" s="21" t="s">
        <v>3368</v>
      </c>
      <c r="B2447" s="21" t="s">
        <v>3076</v>
      </c>
      <c r="C2447" s="23" t="n">
        <v>46154</v>
      </c>
      <c r="D2447" s="21" t="s">
        <v>2772</v>
      </c>
      <c r="E2447" s="21" t="s">
        <v>2748</v>
      </c>
      <c r="F2447" s="12" t="n">
        <v>6</v>
      </c>
      <c r="G2447" s="19" t="n">
        <v>21.75</v>
      </c>
      <c r="H2447" s="19" t="n">
        <v>13.66</v>
      </c>
      <c r="I2447" s="19" t="n">
        <f aca="false">ROUND(F2447*G2447,2)</f>
        <v>130.5</v>
      </c>
      <c r="J2447" s="19" t="n">
        <f aca="false">ROUND(F2447*H2447,2)</f>
        <v>81.96</v>
      </c>
      <c r="K2447" s="19" t="n">
        <f aca="false">INDEX(Pricebook!$L$2:$L$1401,MATCH(D2447,Pricebook!$A$2:$A$1401,0))</f>
        <v>23.85</v>
      </c>
      <c r="L2447" s="19" t="n">
        <f aca="false">ROUND(F2447*K2447,2)</f>
        <v>143.1</v>
      </c>
      <c r="M2447" s="24" t="n">
        <f aca="false">DATE(YEAR(C2447),MONTH(C2447),1)</f>
        <v>46143</v>
      </c>
    </row>
    <row r="2448" customFormat="false" ht="15" hidden="false" customHeight="false" outlineLevel="0" collapsed="false">
      <c r="A2448" s="21" t="s">
        <v>3368</v>
      </c>
      <c r="B2448" s="21" t="s">
        <v>3076</v>
      </c>
      <c r="C2448" s="23" t="n">
        <v>46154</v>
      </c>
      <c r="D2448" s="21" t="s">
        <v>2577</v>
      </c>
      <c r="E2448" s="21" t="s">
        <v>2466</v>
      </c>
      <c r="F2448" s="12" t="n">
        <v>3</v>
      </c>
      <c r="G2448" s="19" t="n">
        <v>153.35</v>
      </c>
      <c r="H2448" s="19" t="n">
        <v>93.83</v>
      </c>
      <c r="I2448" s="19" t="n">
        <f aca="false">ROUND(F2448*G2448,2)</f>
        <v>460.05</v>
      </c>
      <c r="J2448" s="19" t="n">
        <f aca="false">ROUND(F2448*H2448,2)</f>
        <v>281.49</v>
      </c>
      <c r="K2448" s="19" t="n">
        <f aca="false">INDEX(Pricebook!$L$2:$L$1401,MATCH(D2448,Pricebook!$A$2:$A$1401,0))</f>
        <v>157.95</v>
      </c>
      <c r="L2448" s="19" t="n">
        <f aca="false">ROUND(F2448*K2448,2)</f>
        <v>473.85</v>
      </c>
      <c r="M2448" s="24" t="n">
        <f aca="false">DATE(YEAR(C2448),MONTH(C2448),1)</f>
        <v>46143</v>
      </c>
    </row>
    <row r="2449" customFormat="false" ht="15" hidden="false" customHeight="false" outlineLevel="0" collapsed="false">
      <c r="A2449" s="21" t="s">
        <v>3368</v>
      </c>
      <c r="B2449" s="21" t="s">
        <v>3076</v>
      </c>
      <c r="C2449" s="23" t="n">
        <v>46154</v>
      </c>
      <c r="D2449" s="21" t="s">
        <v>2828</v>
      </c>
      <c r="E2449" s="21" t="s">
        <v>2748</v>
      </c>
      <c r="F2449" s="12" t="n">
        <v>10</v>
      </c>
      <c r="G2449" s="19" t="n">
        <v>8.35</v>
      </c>
      <c r="H2449" s="19" t="n">
        <v>4.91</v>
      </c>
      <c r="I2449" s="19" t="n">
        <f aca="false">ROUND(F2449*G2449,2)</f>
        <v>83.5</v>
      </c>
      <c r="J2449" s="19" t="n">
        <f aca="false">ROUND(F2449*H2449,2)</f>
        <v>49.1</v>
      </c>
      <c r="K2449" s="19" t="n">
        <f aca="false">INDEX(Pricebook!$L$2:$L$1401,MATCH(D2449,Pricebook!$A$2:$A$1401,0))</f>
        <v>9.2</v>
      </c>
      <c r="L2449" s="19" t="n">
        <f aca="false">ROUND(F2449*K2449,2)</f>
        <v>92</v>
      </c>
      <c r="M2449" s="24" t="n">
        <f aca="false">DATE(YEAR(C2449),MONTH(C2449),1)</f>
        <v>46143</v>
      </c>
    </row>
    <row r="2450" customFormat="false" ht="15" hidden="false" customHeight="false" outlineLevel="0" collapsed="false">
      <c r="A2450" s="21" t="s">
        <v>3368</v>
      </c>
      <c r="B2450" s="21" t="s">
        <v>3076</v>
      </c>
      <c r="C2450" s="23" t="n">
        <v>46154</v>
      </c>
      <c r="D2450" s="21" t="s">
        <v>2924</v>
      </c>
      <c r="E2450" s="21" t="s">
        <v>2748</v>
      </c>
      <c r="F2450" s="12" t="n">
        <v>2</v>
      </c>
      <c r="G2450" s="19" t="n">
        <v>7.15</v>
      </c>
      <c r="H2450" s="19" t="n">
        <v>4.15</v>
      </c>
      <c r="I2450" s="19" t="n">
        <f aca="false">ROUND(F2450*G2450,2)</f>
        <v>14.3</v>
      </c>
      <c r="J2450" s="19" t="n">
        <f aca="false">ROUND(F2450*H2450,2)</f>
        <v>8.3</v>
      </c>
      <c r="K2450" s="19" t="n">
        <f aca="false">INDEX(Pricebook!$L$2:$L$1401,MATCH(D2450,Pricebook!$A$2:$A$1401,0))</f>
        <v>7.8</v>
      </c>
      <c r="L2450" s="19" t="n">
        <f aca="false">ROUND(F2450*K2450,2)</f>
        <v>15.6</v>
      </c>
      <c r="M2450" s="24" t="n">
        <f aca="false">DATE(YEAR(C2450),MONTH(C2450),1)</f>
        <v>46143</v>
      </c>
    </row>
    <row r="2451" customFormat="false" ht="15" hidden="false" customHeight="false" outlineLevel="0" collapsed="false">
      <c r="A2451" s="21" t="s">
        <v>3368</v>
      </c>
      <c r="B2451" s="21" t="s">
        <v>3076</v>
      </c>
      <c r="C2451" s="23" t="n">
        <v>46154</v>
      </c>
      <c r="D2451" s="21" t="s">
        <v>2529</v>
      </c>
      <c r="E2451" s="21" t="s">
        <v>2466</v>
      </c>
      <c r="F2451" s="12" t="n">
        <v>2</v>
      </c>
      <c r="G2451" s="19" t="n">
        <v>99.7</v>
      </c>
      <c r="H2451" s="19" t="n">
        <v>61.67</v>
      </c>
      <c r="I2451" s="19" t="n">
        <f aca="false">ROUND(F2451*G2451,2)</f>
        <v>199.4</v>
      </c>
      <c r="J2451" s="19" t="n">
        <f aca="false">ROUND(F2451*H2451,2)</f>
        <v>123.34</v>
      </c>
      <c r="K2451" s="19" t="n">
        <f aca="false">INDEX(Pricebook!$L$2:$L$1401,MATCH(D2451,Pricebook!$A$2:$A$1401,0))</f>
        <v>103.85</v>
      </c>
      <c r="L2451" s="19" t="n">
        <f aca="false">ROUND(F2451*K2451,2)</f>
        <v>207.7</v>
      </c>
      <c r="M2451" s="24" t="n">
        <f aca="false">DATE(YEAR(C2451),MONTH(C2451),1)</f>
        <v>46143</v>
      </c>
    </row>
    <row r="2452" customFormat="false" ht="15" hidden="false" customHeight="false" outlineLevel="0" collapsed="false">
      <c r="A2452" s="21" t="s">
        <v>3368</v>
      </c>
      <c r="B2452" s="21" t="s">
        <v>3076</v>
      </c>
      <c r="C2452" s="23" t="n">
        <v>46154</v>
      </c>
      <c r="D2452" s="21" t="s">
        <v>2464</v>
      </c>
      <c r="E2452" s="21" t="s">
        <v>2466</v>
      </c>
      <c r="F2452" s="12" t="n">
        <v>1</v>
      </c>
      <c r="G2452" s="19" t="n">
        <v>31.2</v>
      </c>
      <c r="H2452" s="19" t="n">
        <v>19.29</v>
      </c>
      <c r="I2452" s="19" t="n">
        <f aca="false">ROUND(F2452*G2452,2)</f>
        <v>31.2</v>
      </c>
      <c r="J2452" s="19" t="n">
        <f aca="false">ROUND(F2452*H2452,2)</f>
        <v>19.29</v>
      </c>
      <c r="K2452" s="19" t="n">
        <f aca="false">INDEX(Pricebook!$L$2:$L$1401,MATCH(D2452,Pricebook!$A$2:$A$1401,0))</f>
        <v>32.5</v>
      </c>
      <c r="L2452" s="19" t="n">
        <f aca="false">ROUND(F2452*K2452,2)</f>
        <v>32.5</v>
      </c>
      <c r="M2452" s="24" t="n">
        <f aca="false">DATE(YEAR(C2452),MONTH(C2452),1)</f>
        <v>46143</v>
      </c>
    </row>
    <row r="2453" customFormat="false" ht="15" hidden="false" customHeight="false" outlineLevel="0" collapsed="false">
      <c r="A2453" s="21" t="s">
        <v>3368</v>
      </c>
      <c r="B2453" s="21" t="s">
        <v>3076</v>
      </c>
      <c r="C2453" s="23" t="n">
        <v>46154</v>
      </c>
      <c r="D2453" s="21" t="s">
        <v>2563</v>
      </c>
      <c r="E2453" s="21" t="s">
        <v>2466</v>
      </c>
      <c r="F2453" s="12" t="n">
        <v>4</v>
      </c>
      <c r="G2453" s="19" t="n">
        <v>51</v>
      </c>
      <c r="H2453" s="19" t="n">
        <v>31.31</v>
      </c>
      <c r="I2453" s="19" t="n">
        <f aca="false">ROUND(F2453*G2453,2)</f>
        <v>204</v>
      </c>
      <c r="J2453" s="19" t="n">
        <f aca="false">ROUND(F2453*H2453,2)</f>
        <v>125.24</v>
      </c>
      <c r="K2453" s="19" t="n">
        <f aca="false">INDEX(Pricebook!$L$2:$L$1401,MATCH(D2453,Pricebook!$A$2:$A$1401,0))</f>
        <v>52.7</v>
      </c>
      <c r="L2453" s="19" t="n">
        <f aca="false">ROUND(F2453*K2453,2)</f>
        <v>210.8</v>
      </c>
      <c r="M2453" s="24" t="n">
        <f aca="false">DATE(YEAR(C2453),MONTH(C2453),1)</f>
        <v>46143</v>
      </c>
    </row>
    <row r="2454" customFormat="false" ht="15" hidden="false" customHeight="false" outlineLevel="0" collapsed="false">
      <c r="A2454" s="21" t="s">
        <v>3369</v>
      </c>
      <c r="B2454" s="21" t="s">
        <v>3261</v>
      </c>
      <c r="C2454" s="23" t="n">
        <v>46154</v>
      </c>
      <c r="D2454" s="21" t="s">
        <v>851</v>
      </c>
      <c r="E2454" s="21" t="s">
        <v>366</v>
      </c>
      <c r="F2454" s="12" t="n">
        <v>2</v>
      </c>
      <c r="G2454" s="19" t="n">
        <v>46.3</v>
      </c>
      <c r="H2454" s="19" t="n">
        <v>32.55</v>
      </c>
      <c r="I2454" s="19" t="n">
        <f aca="false">ROUND(F2454*G2454,2)</f>
        <v>92.6</v>
      </c>
      <c r="J2454" s="19" t="n">
        <f aca="false">ROUND(F2454*H2454,2)</f>
        <v>65.1</v>
      </c>
      <c r="K2454" s="19" t="n">
        <f aca="false">INDEX(Pricebook!$L$2:$L$1401,MATCH(D2454,Pricebook!$A$2:$A$1401,0))</f>
        <v>49.6</v>
      </c>
      <c r="L2454" s="19" t="n">
        <f aca="false">ROUND(F2454*K2454,2)</f>
        <v>99.2</v>
      </c>
      <c r="M2454" s="24" t="n">
        <f aca="false">DATE(YEAR(C2454),MONTH(C2454),1)</f>
        <v>46143</v>
      </c>
    </row>
    <row r="2455" customFormat="false" ht="15" hidden="false" customHeight="false" outlineLevel="0" collapsed="false">
      <c r="A2455" s="21" t="s">
        <v>3369</v>
      </c>
      <c r="B2455" s="21" t="s">
        <v>3261</v>
      </c>
      <c r="C2455" s="23" t="n">
        <v>46154</v>
      </c>
      <c r="D2455" s="21" t="s">
        <v>2483</v>
      </c>
      <c r="E2455" s="21" t="s">
        <v>2466</v>
      </c>
      <c r="F2455" s="12" t="n">
        <v>2</v>
      </c>
      <c r="G2455" s="19" t="n">
        <v>220.5</v>
      </c>
      <c r="H2455" s="19" t="n">
        <v>135.17</v>
      </c>
      <c r="I2455" s="19" t="n">
        <f aca="false">ROUND(F2455*G2455,2)</f>
        <v>441</v>
      </c>
      <c r="J2455" s="19" t="n">
        <f aca="false">ROUND(F2455*H2455,2)</f>
        <v>270.34</v>
      </c>
      <c r="K2455" s="19" t="n">
        <f aca="false">INDEX(Pricebook!$L$2:$L$1401,MATCH(D2455,Pricebook!$A$2:$A$1401,0))</f>
        <v>227.55</v>
      </c>
      <c r="L2455" s="19" t="n">
        <f aca="false">ROUND(F2455*K2455,2)</f>
        <v>455.1</v>
      </c>
      <c r="M2455" s="24" t="n">
        <f aca="false">DATE(YEAR(C2455),MONTH(C2455),1)</f>
        <v>46143</v>
      </c>
    </row>
    <row r="2456" customFormat="false" ht="15" hidden="false" customHeight="false" outlineLevel="0" collapsed="false">
      <c r="A2456" s="21" t="s">
        <v>3369</v>
      </c>
      <c r="B2456" s="21" t="s">
        <v>3261</v>
      </c>
      <c r="C2456" s="23" t="n">
        <v>46154</v>
      </c>
      <c r="D2456" s="21" t="s">
        <v>2519</v>
      </c>
      <c r="E2456" s="21" t="s">
        <v>2466</v>
      </c>
      <c r="F2456" s="12" t="n">
        <v>4</v>
      </c>
      <c r="G2456" s="19" t="n">
        <v>36.7</v>
      </c>
      <c r="H2456" s="19" t="n">
        <v>22.53</v>
      </c>
      <c r="I2456" s="19" t="n">
        <f aca="false">ROUND(F2456*G2456,2)</f>
        <v>146.8</v>
      </c>
      <c r="J2456" s="19" t="n">
        <f aca="false">ROUND(F2456*H2456,2)</f>
        <v>90.12</v>
      </c>
      <c r="K2456" s="19" t="n">
        <f aca="false">INDEX(Pricebook!$L$2:$L$1401,MATCH(D2456,Pricebook!$A$2:$A$1401,0))</f>
        <v>37.95</v>
      </c>
      <c r="L2456" s="19" t="n">
        <f aca="false">ROUND(F2456*K2456,2)</f>
        <v>151.8</v>
      </c>
      <c r="M2456" s="24" t="n">
        <f aca="false">DATE(YEAR(C2456),MONTH(C2456),1)</f>
        <v>46143</v>
      </c>
    </row>
    <row r="2457" customFormat="false" ht="15" hidden="false" customHeight="false" outlineLevel="0" collapsed="false">
      <c r="A2457" s="21" t="s">
        <v>3369</v>
      </c>
      <c r="B2457" s="21" t="s">
        <v>3261</v>
      </c>
      <c r="C2457" s="23" t="n">
        <v>46154</v>
      </c>
      <c r="D2457" s="21" t="s">
        <v>2787</v>
      </c>
      <c r="E2457" s="21" t="s">
        <v>2748</v>
      </c>
      <c r="F2457" s="12" t="n">
        <v>4</v>
      </c>
      <c r="G2457" s="19" t="n">
        <v>18.55</v>
      </c>
      <c r="H2457" s="19" t="n">
        <v>10.72</v>
      </c>
      <c r="I2457" s="19" t="n">
        <f aca="false">ROUND(F2457*G2457,2)</f>
        <v>74.2</v>
      </c>
      <c r="J2457" s="19" t="n">
        <f aca="false">ROUND(F2457*H2457,2)</f>
        <v>42.88</v>
      </c>
      <c r="K2457" s="19" t="n">
        <f aca="false">INDEX(Pricebook!$L$2:$L$1401,MATCH(D2457,Pricebook!$A$2:$A$1401,0))</f>
        <v>20.1</v>
      </c>
      <c r="L2457" s="19" t="n">
        <f aca="false">ROUND(F2457*K2457,2)</f>
        <v>80.4</v>
      </c>
      <c r="M2457" s="24" t="n">
        <f aca="false">DATE(YEAR(C2457),MONTH(C2457),1)</f>
        <v>46143</v>
      </c>
    </row>
    <row r="2458" customFormat="false" ht="15" hidden="false" customHeight="false" outlineLevel="0" collapsed="false">
      <c r="A2458" s="21" t="s">
        <v>3369</v>
      </c>
      <c r="B2458" s="21" t="s">
        <v>3261</v>
      </c>
      <c r="C2458" s="23" t="n">
        <v>46154</v>
      </c>
      <c r="D2458" s="21" t="s">
        <v>2529</v>
      </c>
      <c r="E2458" s="21" t="s">
        <v>2466</v>
      </c>
      <c r="F2458" s="12" t="n">
        <v>3</v>
      </c>
      <c r="G2458" s="19" t="n">
        <v>99.7</v>
      </c>
      <c r="H2458" s="19" t="n">
        <v>61.67</v>
      </c>
      <c r="I2458" s="19" t="n">
        <f aca="false">ROUND(F2458*G2458,2)</f>
        <v>299.1</v>
      </c>
      <c r="J2458" s="19" t="n">
        <f aca="false">ROUND(F2458*H2458,2)</f>
        <v>185.01</v>
      </c>
      <c r="K2458" s="19" t="n">
        <f aca="false">INDEX(Pricebook!$L$2:$L$1401,MATCH(D2458,Pricebook!$A$2:$A$1401,0))</f>
        <v>103.85</v>
      </c>
      <c r="L2458" s="19" t="n">
        <f aca="false">ROUND(F2458*K2458,2)</f>
        <v>311.55</v>
      </c>
      <c r="M2458" s="24" t="n">
        <f aca="false">DATE(YEAR(C2458),MONTH(C2458),1)</f>
        <v>46143</v>
      </c>
    </row>
    <row r="2459" customFormat="false" ht="15" hidden="false" customHeight="false" outlineLevel="0" collapsed="false">
      <c r="A2459" s="21" t="s">
        <v>3370</v>
      </c>
      <c r="B2459" s="21" t="s">
        <v>3225</v>
      </c>
      <c r="C2459" s="23" t="n">
        <v>46154</v>
      </c>
      <c r="D2459" s="21" t="s">
        <v>515</v>
      </c>
      <c r="E2459" s="21" t="s">
        <v>366</v>
      </c>
      <c r="F2459" s="12" t="n">
        <v>2</v>
      </c>
      <c r="G2459" s="19" t="n">
        <v>24.05</v>
      </c>
      <c r="H2459" s="19" t="n">
        <v>17.09</v>
      </c>
      <c r="I2459" s="19" t="n">
        <f aca="false">ROUND(F2459*G2459,2)</f>
        <v>48.1</v>
      </c>
      <c r="J2459" s="19" t="n">
        <f aca="false">ROUND(F2459*H2459,2)</f>
        <v>34.18</v>
      </c>
      <c r="K2459" s="19" t="n">
        <f aca="false">INDEX(Pricebook!$L$2:$L$1401,MATCH(D2459,Pricebook!$A$2:$A$1401,0))</f>
        <v>26.05</v>
      </c>
      <c r="L2459" s="19" t="n">
        <f aca="false">ROUND(F2459*K2459,2)</f>
        <v>52.1</v>
      </c>
      <c r="M2459" s="24" t="n">
        <f aca="false">DATE(YEAR(C2459),MONTH(C2459),1)</f>
        <v>46143</v>
      </c>
    </row>
    <row r="2460" customFormat="false" ht="15" hidden="false" customHeight="false" outlineLevel="0" collapsed="false">
      <c r="A2460" s="21" t="s">
        <v>3370</v>
      </c>
      <c r="B2460" s="21" t="s">
        <v>3225</v>
      </c>
      <c r="C2460" s="23" t="n">
        <v>46154</v>
      </c>
      <c r="D2460" s="21" t="s">
        <v>757</v>
      </c>
      <c r="E2460" s="21" t="s">
        <v>366</v>
      </c>
      <c r="F2460" s="12" t="n">
        <v>4</v>
      </c>
      <c r="G2460" s="19" t="n">
        <v>11.7</v>
      </c>
      <c r="H2460" s="19" t="n">
        <v>8.29</v>
      </c>
      <c r="I2460" s="19" t="n">
        <f aca="false">ROUND(F2460*G2460,2)</f>
        <v>46.8</v>
      </c>
      <c r="J2460" s="19" t="n">
        <f aca="false">ROUND(F2460*H2460,2)</f>
        <v>33.16</v>
      </c>
      <c r="K2460" s="19" t="n">
        <f aca="false">INDEX(Pricebook!$L$2:$L$1401,MATCH(D2460,Pricebook!$A$2:$A$1401,0))</f>
        <v>12.65</v>
      </c>
      <c r="L2460" s="19" t="n">
        <f aca="false">ROUND(F2460*K2460,2)</f>
        <v>50.6</v>
      </c>
      <c r="M2460" s="24" t="n">
        <f aca="false">DATE(YEAR(C2460),MONTH(C2460),1)</f>
        <v>46143</v>
      </c>
    </row>
    <row r="2461" customFormat="false" ht="15" hidden="false" customHeight="false" outlineLevel="0" collapsed="false">
      <c r="A2461" s="21" t="s">
        <v>3370</v>
      </c>
      <c r="B2461" s="21" t="s">
        <v>3225</v>
      </c>
      <c r="C2461" s="23" t="n">
        <v>46154</v>
      </c>
      <c r="D2461" s="21" t="s">
        <v>2543</v>
      </c>
      <c r="E2461" s="21" t="s">
        <v>2466</v>
      </c>
      <c r="F2461" s="12" t="n">
        <v>6</v>
      </c>
      <c r="G2461" s="19" t="n">
        <v>26.85</v>
      </c>
      <c r="H2461" s="19" t="n">
        <v>16.4</v>
      </c>
      <c r="I2461" s="19" t="n">
        <f aca="false">ROUND(F2461*G2461,2)</f>
        <v>161.1</v>
      </c>
      <c r="J2461" s="19" t="n">
        <f aca="false">ROUND(F2461*H2461,2)</f>
        <v>98.4</v>
      </c>
      <c r="K2461" s="19" t="n">
        <f aca="false">INDEX(Pricebook!$L$2:$L$1401,MATCH(D2461,Pricebook!$A$2:$A$1401,0))</f>
        <v>27.6</v>
      </c>
      <c r="L2461" s="19" t="n">
        <f aca="false">ROUND(F2461*K2461,2)</f>
        <v>165.6</v>
      </c>
      <c r="M2461" s="24" t="n">
        <f aca="false">DATE(YEAR(C2461),MONTH(C2461),1)</f>
        <v>46143</v>
      </c>
    </row>
    <row r="2462" customFormat="false" ht="15" hidden="false" customHeight="false" outlineLevel="0" collapsed="false">
      <c r="A2462" s="21" t="s">
        <v>3370</v>
      </c>
      <c r="B2462" s="21" t="s">
        <v>3225</v>
      </c>
      <c r="C2462" s="23" t="n">
        <v>46154</v>
      </c>
      <c r="D2462" s="21" t="s">
        <v>903</v>
      </c>
      <c r="E2462" s="21" t="s">
        <v>366</v>
      </c>
      <c r="F2462" s="12" t="n">
        <v>2</v>
      </c>
      <c r="G2462" s="19" t="n">
        <v>12.2</v>
      </c>
      <c r="H2462" s="19" t="n">
        <v>8.62</v>
      </c>
      <c r="I2462" s="19" t="n">
        <f aca="false">ROUND(F2462*G2462,2)</f>
        <v>24.4</v>
      </c>
      <c r="J2462" s="19" t="n">
        <f aca="false">ROUND(F2462*H2462,2)</f>
        <v>17.24</v>
      </c>
      <c r="K2462" s="19" t="n">
        <f aca="false">INDEX(Pricebook!$L$2:$L$1401,MATCH(D2462,Pricebook!$A$2:$A$1401,0))</f>
        <v>13.15</v>
      </c>
      <c r="L2462" s="19" t="n">
        <f aca="false">ROUND(F2462*K2462,2)</f>
        <v>26.3</v>
      </c>
      <c r="M2462" s="24" t="n">
        <f aca="false">DATE(YEAR(C2462),MONTH(C2462),1)</f>
        <v>46143</v>
      </c>
    </row>
    <row r="2463" customFormat="false" ht="15" hidden="false" customHeight="false" outlineLevel="0" collapsed="false">
      <c r="A2463" s="21" t="s">
        <v>3370</v>
      </c>
      <c r="B2463" s="21" t="s">
        <v>3225</v>
      </c>
      <c r="C2463" s="23" t="n">
        <v>46154</v>
      </c>
      <c r="D2463" s="21" t="s">
        <v>2555</v>
      </c>
      <c r="E2463" s="21" t="s">
        <v>2466</v>
      </c>
      <c r="F2463" s="12" t="n">
        <v>5</v>
      </c>
      <c r="G2463" s="19" t="n">
        <v>23.35</v>
      </c>
      <c r="H2463" s="19" t="n">
        <v>14.59</v>
      </c>
      <c r="I2463" s="19" t="n">
        <f aca="false">ROUND(F2463*G2463,2)</f>
        <v>116.75</v>
      </c>
      <c r="J2463" s="19" t="n">
        <f aca="false">ROUND(F2463*H2463,2)</f>
        <v>72.95</v>
      </c>
      <c r="K2463" s="19" t="n">
        <f aca="false">INDEX(Pricebook!$L$2:$L$1401,MATCH(D2463,Pricebook!$A$2:$A$1401,0))</f>
        <v>24.6</v>
      </c>
      <c r="L2463" s="19" t="n">
        <f aca="false">ROUND(F2463*K2463,2)</f>
        <v>123</v>
      </c>
      <c r="M2463" s="24" t="n">
        <f aca="false">DATE(YEAR(C2463),MONTH(C2463),1)</f>
        <v>46143</v>
      </c>
    </row>
    <row r="2464" customFormat="false" ht="15" hidden="false" customHeight="false" outlineLevel="0" collapsed="false">
      <c r="A2464" s="21" t="s">
        <v>3370</v>
      </c>
      <c r="B2464" s="21" t="s">
        <v>3225</v>
      </c>
      <c r="C2464" s="23" t="n">
        <v>46154</v>
      </c>
      <c r="D2464" s="21" t="s">
        <v>252</v>
      </c>
      <c r="E2464" s="21" t="s">
        <v>108</v>
      </c>
      <c r="F2464" s="12" t="n">
        <v>1</v>
      </c>
      <c r="G2464" s="19" t="n">
        <v>68.6</v>
      </c>
      <c r="H2464" s="19" t="n">
        <v>51.24</v>
      </c>
      <c r="I2464" s="19" t="n">
        <f aca="false">ROUND(F2464*G2464,2)</f>
        <v>68.6</v>
      </c>
      <c r="J2464" s="19" t="n">
        <f aca="false">ROUND(F2464*H2464,2)</f>
        <v>51.24</v>
      </c>
      <c r="K2464" s="19" t="n">
        <f aca="false">INDEX(Pricebook!$L$2:$L$1401,MATCH(D2464,Pricebook!$A$2:$A$1401,0))</f>
        <v>75.05</v>
      </c>
      <c r="L2464" s="19" t="n">
        <f aca="false">ROUND(F2464*K2464,2)</f>
        <v>75.05</v>
      </c>
      <c r="M2464" s="24" t="n">
        <f aca="false">DATE(YEAR(C2464),MONTH(C2464),1)</f>
        <v>46143</v>
      </c>
    </row>
    <row r="2465" customFormat="false" ht="15" hidden="false" customHeight="false" outlineLevel="0" collapsed="false">
      <c r="A2465" s="21" t="s">
        <v>3370</v>
      </c>
      <c r="B2465" s="21" t="s">
        <v>3225</v>
      </c>
      <c r="C2465" s="23" t="n">
        <v>46154</v>
      </c>
      <c r="D2465" s="21" t="s">
        <v>2539</v>
      </c>
      <c r="E2465" s="21" t="s">
        <v>2466</v>
      </c>
      <c r="F2465" s="12" t="n">
        <v>1</v>
      </c>
      <c r="G2465" s="19" t="n">
        <v>92.1</v>
      </c>
      <c r="H2465" s="19" t="n">
        <v>56.57</v>
      </c>
      <c r="I2465" s="19" t="n">
        <f aca="false">ROUND(F2465*G2465,2)</f>
        <v>92.1</v>
      </c>
      <c r="J2465" s="19" t="n">
        <f aca="false">ROUND(F2465*H2465,2)</f>
        <v>56.57</v>
      </c>
      <c r="K2465" s="19" t="n">
        <f aca="false">INDEX(Pricebook!$L$2:$L$1401,MATCH(D2465,Pricebook!$A$2:$A$1401,0))</f>
        <v>95.25</v>
      </c>
      <c r="L2465" s="19" t="n">
        <f aca="false">ROUND(F2465*K2465,2)</f>
        <v>95.25</v>
      </c>
      <c r="M2465" s="24" t="n">
        <f aca="false">DATE(YEAR(C2465),MONTH(C2465),1)</f>
        <v>46143</v>
      </c>
    </row>
    <row r="2466" customFormat="false" ht="15" hidden="false" customHeight="false" outlineLevel="0" collapsed="false">
      <c r="A2466" s="21" t="s">
        <v>3370</v>
      </c>
      <c r="B2466" s="21" t="s">
        <v>3225</v>
      </c>
      <c r="C2466" s="23" t="n">
        <v>46154</v>
      </c>
      <c r="D2466" s="21" t="s">
        <v>757</v>
      </c>
      <c r="E2466" s="21" t="s">
        <v>366</v>
      </c>
      <c r="F2466" s="12" t="n">
        <v>6</v>
      </c>
      <c r="G2466" s="19" t="n">
        <v>11.7</v>
      </c>
      <c r="H2466" s="19" t="n">
        <v>8.29</v>
      </c>
      <c r="I2466" s="19" t="n">
        <f aca="false">ROUND(F2466*G2466,2)</f>
        <v>70.2</v>
      </c>
      <c r="J2466" s="19" t="n">
        <f aca="false">ROUND(F2466*H2466,2)</f>
        <v>49.74</v>
      </c>
      <c r="K2466" s="19" t="n">
        <f aca="false">INDEX(Pricebook!$L$2:$L$1401,MATCH(D2466,Pricebook!$A$2:$A$1401,0))</f>
        <v>12.65</v>
      </c>
      <c r="L2466" s="19" t="n">
        <f aca="false">ROUND(F2466*K2466,2)</f>
        <v>75.9</v>
      </c>
      <c r="M2466" s="24" t="n">
        <f aca="false">DATE(YEAR(C2466),MONTH(C2466),1)</f>
        <v>46143</v>
      </c>
    </row>
    <row r="2467" customFormat="false" ht="15" hidden="false" customHeight="false" outlineLevel="0" collapsed="false">
      <c r="A2467" s="21" t="s">
        <v>3370</v>
      </c>
      <c r="B2467" s="21" t="s">
        <v>3225</v>
      </c>
      <c r="C2467" s="23" t="n">
        <v>46154</v>
      </c>
      <c r="D2467" s="21" t="s">
        <v>1218</v>
      </c>
      <c r="E2467" s="21" t="s">
        <v>971</v>
      </c>
      <c r="F2467" s="12" t="n">
        <v>11</v>
      </c>
      <c r="G2467" s="19" t="n">
        <v>3.65</v>
      </c>
      <c r="H2467" s="19" t="n">
        <v>3.13</v>
      </c>
      <c r="I2467" s="19" t="n">
        <f aca="false">ROUND(F2467*G2467,2)</f>
        <v>40.15</v>
      </c>
      <c r="J2467" s="19" t="n">
        <f aca="false">ROUND(F2467*H2467,2)</f>
        <v>34.43</v>
      </c>
      <c r="K2467" s="19" t="n">
        <f aca="false">INDEX(Pricebook!$L$2:$L$1401,MATCH(D2467,Pricebook!$A$2:$A$1401,0))</f>
        <v>4.3</v>
      </c>
      <c r="L2467" s="19" t="n">
        <f aca="false">ROUND(F2467*K2467,2)</f>
        <v>47.3</v>
      </c>
      <c r="M2467" s="24" t="n">
        <f aca="false">DATE(YEAR(C2467),MONTH(C2467),1)</f>
        <v>46143</v>
      </c>
    </row>
    <row r="2468" customFormat="false" ht="15" hidden="false" customHeight="false" outlineLevel="0" collapsed="false">
      <c r="A2468" s="21" t="s">
        <v>3370</v>
      </c>
      <c r="B2468" s="21" t="s">
        <v>3225</v>
      </c>
      <c r="C2468" s="23" t="n">
        <v>46154</v>
      </c>
      <c r="D2468" s="21" t="s">
        <v>493</v>
      </c>
      <c r="E2468" s="21" t="s">
        <v>366</v>
      </c>
      <c r="F2468" s="12" t="n">
        <v>1</v>
      </c>
      <c r="G2468" s="19" t="n">
        <v>13.7</v>
      </c>
      <c r="H2468" s="19" t="n">
        <v>10.58</v>
      </c>
      <c r="I2468" s="19" t="n">
        <f aca="false">ROUND(F2468*G2468,2)</f>
        <v>13.7</v>
      </c>
      <c r="J2468" s="19" t="n">
        <f aca="false">ROUND(F2468*H2468,2)</f>
        <v>10.58</v>
      </c>
      <c r="K2468" s="19" t="n">
        <f aca="false">INDEX(Pricebook!$L$2:$L$1401,MATCH(D2468,Pricebook!$A$2:$A$1401,0))</f>
        <v>14.6</v>
      </c>
      <c r="L2468" s="19" t="n">
        <f aca="false">ROUND(F2468*K2468,2)</f>
        <v>14.6</v>
      </c>
      <c r="M2468" s="24" t="n">
        <f aca="false">DATE(YEAR(C2468),MONTH(C2468),1)</f>
        <v>46143</v>
      </c>
    </row>
    <row r="2469" customFormat="false" ht="15" hidden="false" customHeight="false" outlineLevel="0" collapsed="false">
      <c r="A2469" s="21" t="s">
        <v>3370</v>
      </c>
      <c r="B2469" s="21" t="s">
        <v>3225</v>
      </c>
      <c r="C2469" s="23" t="n">
        <v>46154</v>
      </c>
      <c r="D2469" s="21" t="s">
        <v>2509</v>
      </c>
      <c r="E2469" s="21" t="s">
        <v>2466</v>
      </c>
      <c r="F2469" s="12" t="n">
        <v>6</v>
      </c>
      <c r="G2469" s="19" t="n">
        <v>7.3</v>
      </c>
      <c r="H2469" s="19" t="n">
        <v>4.53</v>
      </c>
      <c r="I2469" s="19" t="n">
        <f aca="false">ROUND(F2469*G2469,2)</f>
        <v>43.8</v>
      </c>
      <c r="J2469" s="19" t="n">
        <f aca="false">ROUND(F2469*H2469,2)</f>
        <v>27.18</v>
      </c>
      <c r="K2469" s="19" t="n">
        <f aca="false">INDEX(Pricebook!$L$2:$L$1401,MATCH(D2469,Pricebook!$A$2:$A$1401,0))</f>
        <v>7.65</v>
      </c>
      <c r="L2469" s="19" t="n">
        <f aca="false">ROUND(F2469*K2469,2)</f>
        <v>45.9</v>
      </c>
      <c r="M2469" s="24" t="n">
        <f aca="false">DATE(YEAR(C2469),MONTH(C2469),1)</f>
        <v>46143</v>
      </c>
    </row>
    <row r="2470" customFormat="false" ht="15" hidden="false" customHeight="false" outlineLevel="0" collapsed="false">
      <c r="A2470" s="21" t="s">
        <v>3370</v>
      </c>
      <c r="B2470" s="21" t="s">
        <v>3225</v>
      </c>
      <c r="C2470" s="23" t="n">
        <v>46154</v>
      </c>
      <c r="D2470" s="21" t="s">
        <v>2549</v>
      </c>
      <c r="E2470" s="21" t="s">
        <v>2466</v>
      </c>
      <c r="F2470" s="12" t="n">
        <v>5</v>
      </c>
      <c r="G2470" s="19" t="n">
        <v>18.9</v>
      </c>
      <c r="H2470" s="19" t="n">
        <v>12.28</v>
      </c>
      <c r="I2470" s="19" t="n">
        <f aca="false">ROUND(F2470*G2470,2)</f>
        <v>94.5</v>
      </c>
      <c r="J2470" s="19" t="n">
        <f aca="false">ROUND(F2470*H2470,2)</f>
        <v>61.4</v>
      </c>
      <c r="K2470" s="19" t="n">
        <f aca="false">INDEX(Pricebook!$L$2:$L$1401,MATCH(D2470,Pricebook!$A$2:$A$1401,0))</f>
        <v>19.7</v>
      </c>
      <c r="L2470" s="19" t="n">
        <f aca="false">ROUND(F2470*K2470,2)</f>
        <v>98.5</v>
      </c>
      <c r="M2470" s="24" t="n">
        <f aca="false">DATE(YEAR(C2470),MONTH(C2470),1)</f>
        <v>46143</v>
      </c>
    </row>
    <row r="2471" customFormat="false" ht="15" hidden="false" customHeight="false" outlineLevel="0" collapsed="false">
      <c r="A2471" s="21" t="s">
        <v>3370</v>
      </c>
      <c r="B2471" s="21" t="s">
        <v>3225</v>
      </c>
      <c r="C2471" s="23" t="n">
        <v>46154</v>
      </c>
      <c r="D2471" s="21" t="s">
        <v>827</v>
      </c>
      <c r="E2471" s="21" t="s">
        <v>366</v>
      </c>
      <c r="F2471" s="12" t="n">
        <v>4</v>
      </c>
      <c r="G2471" s="19" t="n">
        <v>58.4</v>
      </c>
      <c r="H2471" s="19" t="n">
        <v>41.2</v>
      </c>
      <c r="I2471" s="19" t="n">
        <f aca="false">ROUND(F2471*G2471,2)</f>
        <v>233.6</v>
      </c>
      <c r="J2471" s="19" t="n">
        <f aca="false">ROUND(F2471*H2471,2)</f>
        <v>164.8</v>
      </c>
      <c r="K2471" s="19" t="n">
        <f aca="false">INDEX(Pricebook!$L$2:$L$1401,MATCH(D2471,Pricebook!$A$2:$A$1401,0))</f>
        <v>62.75</v>
      </c>
      <c r="L2471" s="19" t="n">
        <f aca="false">ROUND(F2471*K2471,2)</f>
        <v>251</v>
      </c>
      <c r="M2471" s="24" t="n">
        <f aca="false">DATE(YEAR(C2471),MONTH(C2471),1)</f>
        <v>46143</v>
      </c>
    </row>
    <row r="2472" customFormat="false" ht="15" hidden="false" customHeight="false" outlineLevel="0" collapsed="false">
      <c r="A2472" s="21" t="s">
        <v>3371</v>
      </c>
      <c r="B2472" s="21" t="s">
        <v>3145</v>
      </c>
      <c r="C2472" s="23" t="n">
        <v>46154</v>
      </c>
      <c r="D2472" s="21" t="s">
        <v>2450</v>
      </c>
      <c r="E2472" s="21" t="s">
        <v>2202</v>
      </c>
      <c r="F2472" s="12" t="n">
        <v>1</v>
      </c>
      <c r="G2472" s="19" t="n">
        <v>26.4</v>
      </c>
      <c r="H2472" s="19" t="n">
        <v>16.09</v>
      </c>
      <c r="I2472" s="19" t="n">
        <f aca="false">ROUND(F2472*G2472,2)</f>
        <v>26.4</v>
      </c>
      <c r="J2472" s="19" t="n">
        <f aca="false">ROUND(F2472*H2472,2)</f>
        <v>16.09</v>
      </c>
      <c r="K2472" s="19" t="n">
        <f aca="false">INDEX(Pricebook!$L$2:$L$1401,MATCH(D2472,Pricebook!$A$2:$A$1401,0))</f>
        <v>28.35</v>
      </c>
      <c r="L2472" s="19" t="n">
        <f aca="false">ROUND(F2472*K2472,2)</f>
        <v>28.35</v>
      </c>
      <c r="M2472" s="24" t="n">
        <f aca="false">DATE(YEAR(C2472),MONTH(C2472),1)</f>
        <v>46143</v>
      </c>
    </row>
    <row r="2473" customFormat="false" ht="15" hidden="false" customHeight="false" outlineLevel="0" collapsed="false">
      <c r="A2473" s="21" t="s">
        <v>3371</v>
      </c>
      <c r="B2473" s="21" t="s">
        <v>3145</v>
      </c>
      <c r="C2473" s="23" t="n">
        <v>46154</v>
      </c>
      <c r="D2473" s="21" t="s">
        <v>575</v>
      </c>
      <c r="E2473" s="21" t="s">
        <v>366</v>
      </c>
      <c r="F2473" s="12" t="n">
        <v>2</v>
      </c>
      <c r="G2473" s="19" t="n">
        <v>85.85</v>
      </c>
      <c r="H2473" s="19" t="n">
        <v>60.33</v>
      </c>
      <c r="I2473" s="19" t="n">
        <f aca="false">ROUND(F2473*G2473,2)</f>
        <v>171.7</v>
      </c>
      <c r="J2473" s="19" t="n">
        <f aca="false">ROUND(F2473*H2473,2)</f>
        <v>120.66</v>
      </c>
      <c r="K2473" s="19" t="n">
        <f aca="false">INDEX(Pricebook!$L$2:$L$1401,MATCH(D2473,Pricebook!$A$2:$A$1401,0))</f>
        <v>91.9</v>
      </c>
      <c r="L2473" s="19" t="n">
        <f aca="false">ROUND(F2473*K2473,2)</f>
        <v>183.8</v>
      </c>
      <c r="M2473" s="24" t="n">
        <f aca="false">DATE(YEAR(C2473),MONTH(C2473),1)</f>
        <v>46143</v>
      </c>
    </row>
    <row r="2474" customFormat="false" ht="15" hidden="false" customHeight="false" outlineLevel="0" collapsed="false">
      <c r="A2474" s="21" t="s">
        <v>3371</v>
      </c>
      <c r="B2474" s="21" t="s">
        <v>3145</v>
      </c>
      <c r="C2474" s="23" t="n">
        <v>46154</v>
      </c>
      <c r="D2474" s="21" t="s">
        <v>2424</v>
      </c>
      <c r="E2474" s="21" t="s">
        <v>2202</v>
      </c>
      <c r="F2474" s="12" t="n">
        <v>3</v>
      </c>
      <c r="G2474" s="19" t="n">
        <v>51.6</v>
      </c>
      <c r="H2474" s="19" t="n">
        <v>31.04</v>
      </c>
      <c r="I2474" s="19" t="n">
        <f aca="false">ROUND(F2474*G2474,2)</f>
        <v>154.8</v>
      </c>
      <c r="J2474" s="19" t="n">
        <f aca="false">ROUND(F2474*H2474,2)</f>
        <v>93.12</v>
      </c>
      <c r="K2474" s="19" t="n">
        <f aca="false">INDEX(Pricebook!$L$2:$L$1401,MATCH(D2474,Pricebook!$A$2:$A$1401,0))</f>
        <v>54.6</v>
      </c>
      <c r="L2474" s="19" t="n">
        <f aca="false">ROUND(F2474*K2474,2)</f>
        <v>163.8</v>
      </c>
      <c r="M2474" s="24" t="n">
        <f aca="false">DATE(YEAR(C2474),MONTH(C2474),1)</f>
        <v>46143</v>
      </c>
    </row>
    <row r="2475" customFormat="false" ht="15" hidden="false" customHeight="false" outlineLevel="0" collapsed="false">
      <c r="A2475" s="21" t="s">
        <v>3371</v>
      </c>
      <c r="B2475" s="21" t="s">
        <v>3145</v>
      </c>
      <c r="C2475" s="23" t="n">
        <v>46154</v>
      </c>
      <c r="D2475" s="21" t="s">
        <v>2319</v>
      </c>
      <c r="E2475" s="21" t="s">
        <v>2202</v>
      </c>
      <c r="F2475" s="12" t="n">
        <v>2</v>
      </c>
      <c r="G2475" s="19" t="n">
        <v>51.25</v>
      </c>
      <c r="H2475" s="19" t="n">
        <v>30.94</v>
      </c>
      <c r="I2475" s="19" t="n">
        <f aca="false">ROUND(F2475*G2475,2)</f>
        <v>102.5</v>
      </c>
      <c r="J2475" s="19" t="n">
        <f aca="false">ROUND(F2475*H2475,2)</f>
        <v>61.88</v>
      </c>
      <c r="K2475" s="19" t="n">
        <f aca="false">INDEX(Pricebook!$L$2:$L$1401,MATCH(D2475,Pricebook!$A$2:$A$1401,0))</f>
        <v>54.4</v>
      </c>
      <c r="L2475" s="19" t="n">
        <f aca="false">ROUND(F2475*K2475,2)</f>
        <v>108.8</v>
      </c>
      <c r="M2475" s="24" t="n">
        <f aca="false">DATE(YEAR(C2475),MONTH(C2475),1)</f>
        <v>46143</v>
      </c>
    </row>
    <row r="2476" customFormat="false" ht="15" hidden="false" customHeight="false" outlineLevel="0" collapsed="false">
      <c r="A2476" s="21" t="s">
        <v>3371</v>
      </c>
      <c r="B2476" s="21" t="s">
        <v>3145</v>
      </c>
      <c r="C2476" s="23" t="n">
        <v>46154</v>
      </c>
      <c r="D2476" s="21" t="s">
        <v>2638</v>
      </c>
      <c r="E2476" s="21" t="s">
        <v>2587</v>
      </c>
      <c r="F2476" s="12" t="n">
        <v>3</v>
      </c>
      <c r="G2476" s="19" t="n">
        <v>8.4</v>
      </c>
      <c r="H2476" s="19" t="n">
        <v>5.41</v>
      </c>
      <c r="I2476" s="19" t="n">
        <f aca="false">ROUND(F2476*G2476,2)</f>
        <v>25.2</v>
      </c>
      <c r="J2476" s="19" t="n">
        <f aca="false">ROUND(F2476*H2476,2)</f>
        <v>16.23</v>
      </c>
      <c r="K2476" s="19" t="n">
        <f aca="false">INDEX(Pricebook!$L$2:$L$1401,MATCH(D2476,Pricebook!$A$2:$A$1401,0))</f>
        <v>9</v>
      </c>
      <c r="L2476" s="19" t="n">
        <f aca="false">ROUND(F2476*K2476,2)</f>
        <v>27</v>
      </c>
      <c r="M2476" s="24" t="n">
        <f aca="false">DATE(YEAR(C2476),MONTH(C2476),1)</f>
        <v>46143</v>
      </c>
    </row>
    <row r="2477" customFormat="false" ht="15" hidden="false" customHeight="false" outlineLevel="0" collapsed="false">
      <c r="A2477" s="21" t="s">
        <v>3371</v>
      </c>
      <c r="B2477" s="21" t="s">
        <v>3145</v>
      </c>
      <c r="C2477" s="23" t="n">
        <v>46154</v>
      </c>
      <c r="D2477" s="21" t="s">
        <v>2218</v>
      </c>
      <c r="E2477" s="21" t="s">
        <v>2202</v>
      </c>
      <c r="F2477" s="12" t="n">
        <v>9</v>
      </c>
      <c r="G2477" s="19" t="n">
        <v>6.05</v>
      </c>
      <c r="H2477" s="19" t="n">
        <v>4.08</v>
      </c>
      <c r="I2477" s="19" t="n">
        <f aca="false">ROUND(F2477*G2477,2)</f>
        <v>54.45</v>
      </c>
      <c r="J2477" s="19" t="n">
        <f aca="false">ROUND(F2477*H2477,2)</f>
        <v>36.72</v>
      </c>
      <c r="K2477" s="19" t="n">
        <f aca="false">INDEX(Pricebook!$L$2:$L$1401,MATCH(D2477,Pricebook!$A$2:$A$1401,0))</f>
        <v>6.4</v>
      </c>
      <c r="L2477" s="19" t="n">
        <f aca="false">ROUND(F2477*K2477,2)</f>
        <v>57.6</v>
      </c>
      <c r="M2477" s="24" t="n">
        <f aca="false">DATE(YEAR(C2477),MONTH(C2477),1)</f>
        <v>46143</v>
      </c>
    </row>
    <row r="2478" customFormat="false" ht="15" hidden="false" customHeight="false" outlineLevel="0" collapsed="false">
      <c r="A2478" s="21" t="s">
        <v>3371</v>
      </c>
      <c r="B2478" s="21" t="s">
        <v>3145</v>
      </c>
      <c r="C2478" s="23" t="n">
        <v>46154</v>
      </c>
      <c r="D2478" s="21" t="s">
        <v>2424</v>
      </c>
      <c r="E2478" s="21" t="s">
        <v>2202</v>
      </c>
      <c r="F2478" s="12" t="n">
        <v>5</v>
      </c>
      <c r="G2478" s="19" t="n">
        <v>51.6</v>
      </c>
      <c r="H2478" s="19" t="n">
        <v>31.04</v>
      </c>
      <c r="I2478" s="19" t="n">
        <f aca="false">ROUND(F2478*G2478,2)</f>
        <v>258</v>
      </c>
      <c r="J2478" s="19" t="n">
        <f aca="false">ROUND(F2478*H2478,2)</f>
        <v>155.2</v>
      </c>
      <c r="K2478" s="19" t="n">
        <f aca="false">INDEX(Pricebook!$L$2:$L$1401,MATCH(D2478,Pricebook!$A$2:$A$1401,0))</f>
        <v>54.6</v>
      </c>
      <c r="L2478" s="19" t="n">
        <f aca="false">ROUND(F2478*K2478,2)</f>
        <v>273</v>
      </c>
      <c r="M2478" s="24" t="n">
        <f aca="false">DATE(YEAR(C2478),MONTH(C2478),1)</f>
        <v>46143</v>
      </c>
    </row>
    <row r="2479" customFormat="false" ht="15" hidden="false" customHeight="false" outlineLevel="0" collapsed="false">
      <c r="A2479" s="21" t="s">
        <v>3371</v>
      </c>
      <c r="B2479" s="21" t="s">
        <v>3145</v>
      </c>
      <c r="C2479" s="23" t="n">
        <v>46154</v>
      </c>
      <c r="D2479" s="21" t="s">
        <v>1761</v>
      </c>
      <c r="E2479" s="21" t="s">
        <v>1452</v>
      </c>
      <c r="F2479" s="12" t="n">
        <v>11</v>
      </c>
      <c r="G2479" s="19" t="n">
        <v>85.5</v>
      </c>
      <c r="H2479" s="19" t="n">
        <v>53.13</v>
      </c>
      <c r="I2479" s="19" t="n">
        <f aca="false">ROUND(F2479*G2479,2)</f>
        <v>940.5</v>
      </c>
      <c r="J2479" s="19" t="n">
        <f aca="false">ROUND(F2479*H2479,2)</f>
        <v>584.43</v>
      </c>
      <c r="K2479" s="19" t="n">
        <f aca="false">INDEX(Pricebook!$L$2:$L$1401,MATCH(D2479,Pricebook!$A$2:$A$1401,0))</f>
        <v>89</v>
      </c>
      <c r="L2479" s="19" t="n">
        <f aca="false">ROUND(F2479*K2479,2)</f>
        <v>979</v>
      </c>
      <c r="M2479" s="24" t="n">
        <f aca="false">DATE(YEAR(C2479),MONTH(C2479),1)</f>
        <v>46143</v>
      </c>
    </row>
    <row r="2480" customFormat="false" ht="15" hidden="false" customHeight="false" outlineLevel="0" collapsed="false">
      <c r="A2480" s="21" t="s">
        <v>3371</v>
      </c>
      <c r="B2480" s="21" t="s">
        <v>3145</v>
      </c>
      <c r="C2480" s="23" t="n">
        <v>46154</v>
      </c>
      <c r="D2480" s="21" t="s">
        <v>2690</v>
      </c>
      <c r="E2480" s="21" t="s">
        <v>2587</v>
      </c>
      <c r="F2480" s="12" t="n">
        <v>10</v>
      </c>
      <c r="G2480" s="19" t="n">
        <v>6.35</v>
      </c>
      <c r="H2480" s="19" t="n">
        <v>4.04</v>
      </c>
      <c r="I2480" s="19" t="n">
        <f aca="false">ROUND(F2480*G2480,2)</f>
        <v>63.5</v>
      </c>
      <c r="J2480" s="19" t="n">
        <f aca="false">ROUND(F2480*H2480,2)</f>
        <v>40.4</v>
      </c>
      <c r="K2480" s="19" t="n">
        <f aca="false">INDEX(Pricebook!$L$2:$L$1401,MATCH(D2480,Pricebook!$A$2:$A$1401,0))</f>
        <v>6.75</v>
      </c>
      <c r="L2480" s="19" t="n">
        <f aca="false">ROUND(F2480*K2480,2)</f>
        <v>67.5</v>
      </c>
      <c r="M2480" s="24" t="n">
        <f aca="false">DATE(YEAR(C2480),MONTH(C2480),1)</f>
        <v>46143</v>
      </c>
    </row>
    <row r="2481" customFormat="false" ht="15" hidden="false" customHeight="false" outlineLevel="0" collapsed="false">
      <c r="A2481" s="21" t="s">
        <v>3371</v>
      </c>
      <c r="B2481" s="21" t="s">
        <v>3145</v>
      </c>
      <c r="C2481" s="23" t="n">
        <v>46154</v>
      </c>
      <c r="D2481" s="21" t="s">
        <v>1883</v>
      </c>
      <c r="E2481" s="21" t="s">
        <v>1452</v>
      </c>
      <c r="F2481" s="12" t="n">
        <v>4</v>
      </c>
      <c r="G2481" s="19" t="n">
        <v>30.7</v>
      </c>
      <c r="H2481" s="19" t="n">
        <v>18.73</v>
      </c>
      <c r="I2481" s="19" t="n">
        <f aca="false">ROUND(F2481*G2481,2)</f>
        <v>122.8</v>
      </c>
      <c r="J2481" s="19" t="n">
        <f aca="false">ROUND(F2481*H2481,2)</f>
        <v>74.92</v>
      </c>
      <c r="K2481" s="19" t="n">
        <f aca="false">INDEX(Pricebook!$L$2:$L$1401,MATCH(D2481,Pricebook!$A$2:$A$1401,0))</f>
        <v>31.4</v>
      </c>
      <c r="L2481" s="19" t="n">
        <f aca="false">ROUND(F2481*K2481,2)</f>
        <v>125.6</v>
      </c>
      <c r="M2481" s="24" t="n">
        <f aca="false">DATE(YEAR(C2481),MONTH(C2481),1)</f>
        <v>46143</v>
      </c>
    </row>
    <row r="2482" customFormat="false" ht="15" hidden="false" customHeight="false" outlineLevel="0" collapsed="false">
      <c r="A2482" s="21" t="s">
        <v>3371</v>
      </c>
      <c r="B2482" s="21" t="s">
        <v>3145</v>
      </c>
      <c r="C2482" s="23" t="n">
        <v>46154</v>
      </c>
      <c r="D2482" s="21" t="s">
        <v>2734</v>
      </c>
      <c r="E2482" s="21" t="s">
        <v>2587</v>
      </c>
      <c r="F2482" s="12" t="n">
        <v>4</v>
      </c>
      <c r="G2482" s="19" t="n">
        <v>3.6</v>
      </c>
      <c r="H2482" s="19" t="n">
        <v>2.31</v>
      </c>
      <c r="I2482" s="19" t="n">
        <f aca="false">ROUND(F2482*G2482,2)</f>
        <v>14.4</v>
      </c>
      <c r="J2482" s="19" t="n">
        <f aca="false">ROUND(F2482*H2482,2)</f>
        <v>9.24</v>
      </c>
      <c r="K2482" s="19" t="n">
        <f aca="false">INDEX(Pricebook!$L$2:$L$1401,MATCH(D2482,Pricebook!$A$2:$A$1401,0))</f>
        <v>3.85</v>
      </c>
      <c r="L2482" s="19" t="n">
        <f aca="false">ROUND(F2482*K2482,2)</f>
        <v>15.4</v>
      </c>
      <c r="M2482" s="24" t="n">
        <f aca="false">DATE(YEAR(C2482),MONTH(C2482),1)</f>
        <v>46143</v>
      </c>
    </row>
    <row r="2483" customFormat="false" ht="15" hidden="false" customHeight="false" outlineLevel="0" collapsed="false">
      <c r="A2483" s="21" t="s">
        <v>3371</v>
      </c>
      <c r="B2483" s="21" t="s">
        <v>3145</v>
      </c>
      <c r="C2483" s="23" t="n">
        <v>46154</v>
      </c>
      <c r="D2483" s="21" t="s">
        <v>1596</v>
      </c>
      <c r="E2483" s="21" t="s">
        <v>1452</v>
      </c>
      <c r="F2483" s="12" t="n">
        <v>5</v>
      </c>
      <c r="G2483" s="19" t="n">
        <v>31.5</v>
      </c>
      <c r="H2483" s="19" t="n">
        <v>19.34</v>
      </c>
      <c r="I2483" s="19" t="n">
        <f aca="false">ROUND(F2483*G2483,2)</f>
        <v>157.5</v>
      </c>
      <c r="J2483" s="19" t="n">
        <f aca="false">ROUND(F2483*H2483,2)</f>
        <v>96.7</v>
      </c>
      <c r="K2483" s="19" t="n">
        <f aca="false">INDEX(Pricebook!$L$2:$L$1401,MATCH(D2483,Pricebook!$A$2:$A$1401,0))</f>
        <v>32.4</v>
      </c>
      <c r="L2483" s="19" t="n">
        <f aca="false">ROUND(F2483*K2483,2)</f>
        <v>162</v>
      </c>
      <c r="M2483" s="24" t="n">
        <f aca="false">DATE(YEAR(C2483),MONTH(C2483),1)</f>
        <v>46143</v>
      </c>
    </row>
    <row r="2484" customFormat="false" ht="15" hidden="false" customHeight="false" outlineLevel="0" collapsed="false">
      <c r="A2484" s="21" t="s">
        <v>3371</v>
      </c>
      <c r="B2484" s="21" t="s">
        <v>3145</v>
      </c>
      <c r="C2484" s="23" t="n">
        <v>46154</v>
      </c>
      <c r="D2484" s="21" t="s">
        <v>2640</v>
      </c>
      <c r="E2484" s="21" t="s">
        <v>2587</v>
      </c>
      <c r="F2484" s="12" t="n">
        <v>9</v>
      </c>
      <c r="G2484" s="19" t="n">
        <v>6.2</v>
      </c>
      <c r="H2484" s="19" t="n">
        <v>4.03</v>
      </c>
      <c r="I2484" s="19" t="n">
        <f aca="false">ROUND(F2484*G2484,2)</f>
        <v>55.8</v>
      </c>
      <c r="J2484" s="19" t="n">
        <f aca="false">ROUND(F2484*H2484,2)</f>
        <v>36.27</v>
      </c>
      <c r="K2484" s="19" t="n">
        <f aca="false">INDEX(Pricebook!$L$2:$L$1401,MATCH(D2484,Pricebook!$A$2:$A$1401,0))</f>
        <v>6.7</v>
      </c>
      <c r="L2484" s="19" t="n">
        <f aca="false">ROUND(F2484*K2484,2)</f>
        <v>60.3</v>
      </c>
      <c r="M2484" s="24" t="n">
        <f aca="false">DATE(YEAR(C2484),MONTH(C2484),1)</f>
        <v>46143</v>
      </c>
    </row>
    <row r="2485" customFormat="false" ht="15" hidden="false" customHeight="false" outlineLevel="0" collapsed="false">
      <c r="A2485" s="21" t="s">
        <v>3371</v>
      </c>
      <c r="B2485" s="21" t="s">
        <v>3145</v>
      </c>
      <c r="C2485" s="23" t="n">
        <v>46154</v>
      </c>
      <c r="D2485" s="21" t="s">
        <v>1654</v>
      </c>
      <c r="E2485" s="21" t="s">
        <v>1452</v>
      </c>
      <c r="F2485" s="12" t="n">
        <v>2</v>
      </c>
      <c r="G2485" s="19" t="n">
        <v>98.6</v>
      </c>
      <c r="H2485" s="19" t="n">
        <v>71.02</v>
      </c>
      <c r="I2485" s="19" t="n">
        <f aca="false">ROUND(F2485*G2485,2)</f>
        <v>197.2</v>
      </c>
      <c r="J2485" s="19" t="n">
        <f aca="false">ROUND(F2485*H2485,2)</f>
        <v>142.04</v>
      </c>
      <c r="K2485" s="19" t="n">
        <f aca="false">INDEX(Pricebook!$L$2:$L$1401,MATCH(D2485,Pricebook!$A$2:$A$1401,0))</f>
        <v>102</v>
      </c>
      <c r="L2485" s="19" t="n">
        <f aca="false">ROUND(F2485*K2485,2)</f>
        <v>204</v>
      </c>
      <c r="M2485" s="24" t="n">
        <f aca="false">DATE(YEAR(C2485),MONTH(C2485),1)</f>
        <v>46143</v>
      </c>
    </row>
    <row r="2486" customFormat="false" ht="15" hidden="false" customHeight="false" outlineLevel="0" collapsed="false">
      <c r="A2486" s="21" t="s">
        <v>3371</v>
      </c>
      <c r="B2486" s="21" t="s">
        <v>3145</v>
      </c>
      <c r="C2486" s="23" t="n">
        <v>46154</v>
      </c>
      <c r="D2486" s="21" t="s">
        <v>1879</v>
      </c>
      <c r="E2486" s="21" t="s">
        <v>1452</v>
      </c>
      <c r="F2486" s="12" t="n">
        <v>3</v>
      </c>
      <c r="G2486" s="19" t="n">
        <v>18.05</v>
      </c>
      <c r="H2486" s="19" t="n">
        <v>12.33</v>
      </c>
      <c r="I2486" s="19" t="n">
        <f aca="false">ROUND(F2486*G2486,2)</f>
        <v>54.15</v>
      </c>
      <c r="J2486" s="19" t="n">
        <f aca="false">ROUND(F2486*H2486,2)</f>
        <v>36.99</v>
      </c>
      <c r="K2486" s="19" t="n">
        <f aca="false">INDEX(Pricebook!$L$2:$L$1401,MATCH(D2486,Pricebook!$A$2:$A$1401,0))</f>
        <v>18.8</v>
      </c>
      <c r="L2486" s="19" t="n">
        <f aca="false">ROUND(F2486*K2486,2)</f>
        <v>56.4</v>
      </c>
      <c r="M2486" s="24" t="n">
        <f aca="false">DATE(YEAR(C2486),MONTH(C2486),1)</f>
        <v>46143</v>
      </c>
    </row>
    <row r="2487" customFormat="false" ht="15" hidden="false" customHeight="false" outlineLevel="0" collapsed="false">
      <c r="A2487" s="21" t="s">
        <v>3371</v>
      </c>
      <c r="B2487" s="21" t="s">
        <v>3145</v>
      </c>
      <c r="C2487" s="23" t="n">
        <v>46154</v>
      </c>
      <c r="D2487" s="21" t="s">
        <v>789</v>
      </c>
      <c r="E2487" s="21" t="s">
        <v>366</v>
      </c>
      <c r="F2487" s="12" t="n">
        <v>6</v>
      </c>
      <c r="G2487" s="19" t="n">
        <v>7.15</v>
      </c>
      <c r="H2487" s="19" t="n">
        <v>4.99</v>
      </c>
      <c r="I2487" s="19" t="n">
        <f aca="false">ROUND(F2487*G2487,2)</f>
        <v>42.9</v>
      </c>
      <c r="J2487" s="19" t="n">
        <f aca="false">ROUND(F2487*H2487,2)</f>
        <v>29.94</v>
      </c>
      <c r="K2487" s="19" t="n">
        <f aca="false">INDEX(Pricebook!$L$2:$L$1401,MATCH(D2487,Pricebook!$A$2:$A$1401,0))</f>
        <v>7.6</v>
      </c>
      <c r="L2487" s="19" t="n">
        <f aca="false">ROUND(F2487*K2487,2)</f>
        <v>45.6</v>
      </c>
      <c r="M2487" s="24" t="n">
        <f aca="false">DATE(YEAR(C2487),MONTH(C2487),1)</f>
        <v>46143</v>
      </c>
    </row>
    <row r="2488" customFormat="false" ht="15" hidden="false" customHeight="false" outlineLevel="0" collapsed="false">
      <c r="A2488" s="21" t="s">
        <v>3372</v>
      </c>
      <c r="B2488" s="21" t="s">
        <v>3168</v>
      </c>
      <c r="C2488" s="23" t="n">
        <v>46154</v>
      </c>
      <c r="D2488" s="21" t="s">
        <v>1837</v>
      </c>
      <c r="E2488" s="21" t="s">
        <v>1452</v>
      </c>
      <c r="F2488" s="12" t="n">
        <v>6</v>
      </c>
      <c r="G2488" s="19" t="n">
        <v>158.7</v>
      </c>
      <c r="H2488" s="19" t="n">
        <v>97.64</v>
      </c>
      <c r="I2488" s="19" t="n">
        <f aca="false">ROUND(F2488*G2488,2)</f>
        <v>952.2</v>
      </c>
      <c r="J2488" s="19" t="n">
        <f aca="false">ROUND(F2488*H2488,2)</f>
        <v>585.84</v>
      </c>
      <c r="K2488" s="19" t="n">
        <f aca="false">INDEX(Pricebook!$L$2:$L$1401,MATCH(D2488,Pricebook!$A$2:$A$1401,0))</f>
        <v>163.55</v>
      </c>
      <c r="L2488" s="19" t="n">
        <f aca="false">ROUND(F2488*K2488,2)</f>
        <v>981.3</v>
      </c>
      <c r="M2488" s="24" t="n">
        <f aca="false">DATE(YEAR(C2488),MONTH(C2488),1)</f>
        <v>46143</v>
      </c>
    </row>
    <row r="2489" customFormat="false" ht="15" hidden="false" customHeight="false" outlineLevel="0" collapsed="false">
      <c r="A2489" s="21" t="s">
        <v>3372</v>
      </c>
      <c r="B2489" s="21" t="s">
        <v>3168</v>
      </c>
      <c r="C2489" s="23" t="n">
        <v>46154</v>
      </c>
      <c r="D2489" s="21" t="s">
        <v>2357</v>
      </c>
      <c r="E2489" s="21" t="s">
        <v>2202</v>
      </c>
      <c r="F2489" s="12" t="n">
        <v>14</v>
      </c>
      <c r="G2489" s="19" t="n">
        <v>7.9</v>
      </c>
      <c r="H2489" s="19" t="n">
        <v>5.57</v>
      </c>
      <c r="I2489" s="19" t="n">
        <f aca="false">ROUND(F2489*G2489,2)</f>
        <v>110.6</v>
      </c>
      <c r="J2489" s="19" t="n">
        <f aca="false">ROUND(F2489*H2489,2)</f>
        <v>77.98</v>
      </c>
      <c r="K2489" s="19" t="n">
        <f aca="false">INDEX(Pricebook!$L$2:$L$1401,MATCH(D2489,Pricebook!$A$2:$A$1401,0))</f>
        <v>8.5</v>
      </c>
      <c r="L2489" s="19" t="n">
        <f aca="false">ROUND(F2489*K2489,2)</f>
        <v>119</v>
      </c>
      <c r="M2489" s="24" t="n">
        <f aca="false">DATE(YEAR(C2489),MONTH(C2489),1)</f>
        <v>46143</v>
      </c>
    </row>
    <row r="2490" customFormat="false" ht="15" hidden="false" customHeight="false" outlineLevel="0" collapsed="false">
      <c r="A2490" s="21" t="s">
        <v>3372</v>
      </c>
      <c r="B2490" s="21" t="s">
        <v>3168</v>
      </c>
      <c r="C2490" s="23" t="n">
        <v>46154</v>
      </c>
      <c r="D2490" s="21" t="s">
        <v>2412</v>
      </c>
      <c r="E2490" s="21" t="s">
        <v>2202</v>
      </c>
      <c r="F2490" s="12" t="n">
        <v>6</v>
      </c>
      <c r="G2490" s="19" t="n">
        <v>10.35</v>
      </c>
      <c r="H2490" s="19" t="n">
        <v>6.22</v>
      </c>
      <c r="I2490" s="19" t="n">
        <f aca="false">ROUND(F2490*G2490,2)</f>
        <v>62.1</v>
      </c>
      <c r="J2490" s="19" t="n">
        <f aca="false">ROUND(F2490*H2490,2)</f>
        <v>37.32</v>
      </c>
      <c r="K2490" s="19" t="n">
        <f aca="false">INDEX(Pricebook!$L$2:$L$1401,MATCH(D2490,Pricebook!$A$2:$A$1401,0))</f>
        <v>10.95</v>
      </c>
      <c r="L2490" s="19" t="n">
        <f aca="false">ROUND(F2490*K2490,2)</f>
        <v>65.7</v>
      </c>
      <c r="M2490" s="24" t="n">
        <f aca="false">DATE(YEAR(C2490),MONTH(C2490),1)</f>
        <v>46143</v>
      </c>
    </row>
    <row r="2491" customFormat="false" ht="15" hidden="false" customHeight="false" outlineLevel="0" collapsed="false">
      <c r="A2491" s="21" t="s">
        <v>3372</v>
      </c>
      <c r="B2491" s="21" t="s">
        <v>3168</v>
      </c>
      <c r="C2491" s="23" t="n">
        <v>46154</v>
      </c>
      <c r="D2491" s="21" t="s">
        <v>2428</v>
      </c>
      <c r="E2491" s="21" t="s">
        <v>2202</v>
      </c>
      <c r="F2491" s="12" t="n">
        <v>5</v>
      </c>
      <c r="G2491" s="19" t="n">
        <v>14.45</v>
      </c>
      <c r="H2491" s="19" t="n">
        <v>8.73</v>
      </c>
      <c r="I2491" s="19" t="n">
        <f aca="false">ROUND(F2491*G2491,2)</f>
        <v>72.25</v>
      </c>
      <c r="J2491" s="19" t="n">
        <f aca="false">ROUND(F2491*H2491,2)</f>
        <v>43.65</v>
      </c>
      <c r="K2491" s="19" t="n">
        <f aca="false">INDEX(Pricebook!$L$2:$L$1401,MATCH(D2491,Pricebook!$A$2:$A$1401,0))</f>
        <v>15.4</v>
      </c>
      <c r="L2491" s="19" t="n">
        <f aca="false">ROUND(F2491*K2491,2)</f>
        <v>77</v>
      </c>
      <c r="M2491" s="24" t="n">
        <f aca="false">DATE(YEAR(C2491),MONTH(C2491),1)</f>
        <v>46143</v>
      </c>
    </row>
    <row r="2492" customFormat="false" ht="15" hidden="false" customHeight="false" outlineLevel="0" collapsed="false">
      <c r="A2492" s="21" t="s">
        <v>3372</v>
      </c>
      <c r="B2492" s="21" t="s">
        <v>3168</v>
      </c>
      <c r="C2492" s="23" t="n">
        <v>46154</v>
      </c>
      <c r="D2492" s="21" t="s">
        <v>593</v>
      </c>
      <c r="E2492" s="21" t="s">
        <v>366</v>
      </c>
      <c r="F2492" s="12" t="n">
        <v>2</v>
      </c>
      <c r="G2492" s="19" t="n">
        <v>140.75</v>
      </c>
      <c r="H2492" s="19" t="n">
        <v>99.47</v>
      </c>
      <c r="I2492" s="19" t="n">
        <f aca="false">ROUND(F2492*G2492,2)</f>
        <v>281.5</v>
      </c>
      <c r="J2492" s="19" t="n">
        <f aca="false">ROUND(F2492*H2492,2)</f>
        <v>198.94</v>
      </c>
      <c r="K2492" s="19" t="n">
        <f aca="false">INDEX(Pricebook!$L$2:$L$1401,MATCH(D2492,Pricebook!$A$2:$A$1401,0))</f>
        <v>151.45</v>
      </c>
      <c r="L2492" s="19" t="n">
        <f aca="false">ROUND(F2492*K2492,2)</f>
        <v>302.9</v>
      </c>
      <c r="M2492" s="24" t="n">
        <f aca="false">DATE(YEAR(C2492),MONTH(C2492),1)</f>
        <v>46143</v>
      </c>
    </row>
    <row r="2493" customFormat="false" ht="15" hidden="false" customHeight="false" outlineLevel="0" collapsed="false">
      <c r="A2493" s="21" t="s">
        <v>3372</v>
      </c>
      <c r="B2493" s="21" t="s">
        <v>3168</v>
      </c>
      <c r="C2493" s="23" t="n">
        <v>46154</v>
      </c>
      <c r="D2493" s="21" t="s">
        <v>1843</v>
      </c>
      <c r="E2493" s="21" t="s">
        <v>1452</v>
      </c>
      <c r="F2493" s="12" t="n">
        <v>4</v>
      </c>
      <c r="G2493" s="19" t="n">
        <v>88.2</v>
      </c>
      <c r="H2493" s="19" t="n">
        <v>54.21</v>
      </c>
      <c r="I2493" s="19" t="n">
        <f aca="false">ROUND(F2493*G2493,2)</f>
        <v>352.8</v>
      </c>
      <c r="J2493" s="19" t="n">
        <f aca="false">ROUND(F2493*H2493,2)</f>
        <v>216.84</v>
      </c>
      <c r="K2493" s="19" t="n">
        <f aca="false">INDEX(Pricebook!$L$2:$L$1401,MATCH(D2493,Pricebook!$A$2:$A$1401,0))</f>
        <v>90.8</v>
      </c>
      <c r="L2493" s="19" t="n">
        <f aca="false">ROUND(F2493*K2493,2)</f>
        <v>363.2</v>
      </c>
      <c r="M2493" s="24" t="n">
        <f aca="false">DATE(YEAR(C2493),MONTH(C2493),1)</f>
        <v>46143</v>
      </c>
    </row>
    <row r="2494" customFormat="false" ht="15" hidden="false" customHeight="false" outlineLevel="0" collapsed="false">
      <c r="A2494" s="21" t="s">
        <v>3372</v>
      </c>
      <c r="B2494" s="21" t="s">
        <v>3168</v>
      </c>
      <c r="C2494" s="23" t="n">
        <v>46154</v>
      </c>
      <c r="D2494" s="21" t="s">
        <v>667</v>
      </c>
      <c r="E2494" s="21" t="s">
        <v>366</v>
      </c>
      <c r="F2494" s="12" t="n">
        <v>2</v>
      </c>
      <c r="G2494" s="19" t="n">
        <v>197.5</v>
      </c>
      <c r="H2494" s="19" t="n">
        <v>138.28</v>
      </c>
      <c r="I2494" s="19" t="n">
        <f aca="false">ROUND(F2494*G2494,2)</f>
        <v>395</v>
      </c>
      <c r="J2494" s="19" t="n">
        <f aca="false">ROUND(F2494*H2494,2)</f>
        <v>276.56</v>
      </c>
      <c r="K2494" s="19" t="n">
        <f aca="false">INDEX(Pricebook!$L$2:$L$1401,MATCH(D2494,Pricebook!$A$2:$A$1401,0))</f>
        <v>210.55</v>
      </c>
      <c r="L2494" s="19" t="n">
        <f aca="false">ROUND(F2494*K2494,2)</f>
        <v>421.1</v>
      </c>
      <c r="M2494" s="24" t="n">
        <f aca="false">DATE(YEAR(C2494),MONTH(C2494),1)</f>
        <v>46143</v>
      </c>
    </row>
    <row r="2495" customFormat="false" ht="15" hidden="false" customHeight="false" outlineLevel="0" collapsed="false">
      <c r="A2495" s="21" t="s">
        <v>3373</v>
      </c>
      <c r="B2495" s="21" t="s">
        <v>3374</v>
      </c>
      <c r="C2495" s="23" t="n">
        <v>46154</v>
      </c>
      <c r="D2495" s="21" t="s">
        <v>721</v>
      </c>
      <c r="E2495" s="21" t="s">
        <v>366</v>
      </c>
      <c r="F2495" s="12" t="n">
        <v>3</v>
      </c>
      <c r="G2495" s="19" t="n">
        <v>30.45</v>
      </c>
      <c r="H2495" s="19" t="n">
        <v>21.61</v>
      </c>
      <c r="I2495" s="19" t="n">
        <f aca="false">ROUND(F2495*G2495,2)</f>
        <v>91.35</v>
      </c>
      <c r="J2495" s="19" t="n">
        <f aca="false">ROUND(F2495*H2495,2)</f>
        <v>64.83</v>
      </c>
      <c r="K2495" s="19" t="n">
        <f aca="false">INDEX(Pricebook!$L$2:$L$1401,MATCH(D2495,Pricebook!$A$2:$A$1401,0))</f>
        <v>32.9</v>
      </c>
      <c r="L2495" s="19" t="n">
        <f aca="false">ROUND(F2495*K2495,2)</f>
        <v>98.7</v>
      </c>
      <c r="M2495" s="24" t="n">
        <f aca="false">DATE(YEAR(C2495),MONTH(C2495),1)</f>
        <v>46143</v>
      </c>
    </row>
    <row r="2496" customFormat="false" ht="15" hidden="false" customHeight="false" outlineLevel="0" collapsed="false">
      <c r="A2496" s="21" t="s">
        <v>3373</v>
      </c>
      <c r="B2496" s="21" t="s">
        <v>3374</v>
      </c>
      <c r="C2496" s="23" t="n">
        <v>46154</v>
      </c>
      <c r="D2496" s="21" t="s">
        <v>685</v>
      </c>
      <c r="E2496" s="21" t="s">
        <v>366</v>
      </c>
      <c r="F2496" s="12" t="n">
        <v>2</v>
      </c>
      <c r="G2496" s="19" t="n">
        <v>53.3</v>
      </c>
      <c r="H2496" s="19" t="n">
        <v>37.88</v>
      </c>
      <c r="I2496" s="19" t="n">
        <f aca="false">ROUND(F2496*G2496,2)</f>
        <v>106.6</v>
      </c>
      <c r="J2496" s="19" t="n">
        <f aca="false">ROUND(F2496*H2496,2)</f>
        <v>75.76</v>
      </c>
      <c r="K2496" s="19" t="n">
        <f aca="false">INDEX(Pricebook!$L$2:$L$1401,MATCH(D2496,Pricebook!$A$2:$A$1401,0))</f>
        <v>57.7</v>
      </c>
      <c r="L2496" s="19" t="n">
        <f aca="false">ROUND(F2496*K2496,2)</f>
        <v>115.4</v>
      </c>
      <c r="M2496" s="24" t="n">
        <f aca="false">DATE(YEAR(C2496),MONTH(C2496),1)</f>
        <v>46143</v>
      </c>
    </row>
    <row r="2497" customFormat="false" ht="15" hidden="false" customHeight="false" outlineLevel="0" collapsed="false">
      <c r="A2497" s="21" t="s">
        <v>3373</v>
      </c>
      <c r="B2497" s="21" t="s">
        <v>3374</v>
      </c>
      <c r="C2497" s="23" t="n">
        <v>46154</v>
      </c>
      <c r="D2497" s="21" t="s">
        <v>2535</v>
      </c>
      <c r="E2497" s="21" t="s">
        <v>2466</v>
      </c>
      <c r="F2497" s="12" t="n">
        <v>6</v>
      </c>
      <c r="G2497" s="19" t="n">
        <v>36.7</v>
      </c>
      <c r="H2497" s="19" t="n">
        <v>22.44</v>
      </c>
      <c r="I2497" s="19" t="n">
        <f aca="false">ROUND(F2497*G2497,2)</f>
        <v>220.2</v>
      </c>
      <c r="J2497" s="19" t="n">
        <f aca="false">ROUND(F2497*H2497,2)</f>
        <v>134.64</v>
      </c>
      <c r="K2497" s="19" t="n">
        <f aca="false">INDEX(Pricebook!$L$2:$L$1401,MATCH(D2497,Pricebook!$A$2:$A$1401,0))</f>
        <v>37.8</v>
      </c>
      <c r="L2497" s="19" t="n">
        <f aca="false">ROUND(F2497*K2497,2)</f>
        <v>226.8</v>
      </c>
      <c r="M2497" s="24" t="n">
        <f aca="false">DATE(YEAR(C2497),MONTH(C2497),1)</f>
        <v>46143</v>
      </c>
    </row>
    <row r="2498" customFormat="false" ht="15" hidden="false" customHeight="false" outlineLevel="0" collapsed="false">
      <c r="A2498" s="21" t="s">
        <v>3373</v>
      </c>
      <c r="B2498" s="21" t="s">
        <v>3374</v>
      </c>
      <c r="C2498" s="23" t="n">
        <v>46154</v>
      </c>
      <c r="D2498" s="21" t="s">
        <v>2545</v>
      </c>
      <c r="E2498" s="21" t="s">
        <v>2466</v>
      </c>
      <c r="F2498" s="12" t="n">
        <v>5</v>
      </c>
      <c r="G2498" s="19" t="n">
        <v>62.35</v>
      </c>
      <c r="H2498" s="19" t="n">
        <v>38.35</v>
      </c>
      <c r="I2498" s="19" t="n">
        <f aca="false">ROUND(F2498*G2498,2)</f>
        <v>311.75</v>
      </c>
      <c r="J2498" s="19" t="n">
        <f aca="false">ROUND(F2498*H2498,2)</f>
        <v>191.75</v>
      </c>
      <c r="K2498" s="19" t="n">
        <f aca="false">INDEX(Pricebook!$L$2:$L$1401,MATCH(D2498,Pricebook!$A$2:$A$1401,0))</f>
        <v>64.6</v>
      </c>
      <c r="L2498" s="19" t="n">
        <f aca="false">ROUND(F2498*K2498,2)</f>
        <v>323</v>
      </c>
      <c r="M2498" s="24" t="n">
        <f aca="false">DATE(YEAR(C2498),MONTH(C2498),1)</f>
        <v>46143</v>
      </c>
    </row>
    <row r="2499" customFormat="false" ht="15" hidden="false" customHeight="false" outlineLevel="0" collapsed="false">
      <c r="A2499" s="21" t="s">
        <v>3373</v>
      </c>
      <c r="B2499" s="21" t="s">
        <v>3374</v>
      </c>
      <c r="C2499" s="23" t="n">
        <v>46154</v>
      </c>
      <c r="D2499" s="21" t="s">
        <v>2583</v>
      </c>
      <c r="E2499" s="21" t="s">
        <v>2466</v>
      </c>
      <c r="F2499" s="12" t="n">
        <v>3</v>
      </c>
      <c r="G2499" s="19" t="n">
        <v>124.3</v>
      </c>
      <c r="H2499" s="19" t="n">
        <v>80.61</v>
      </c>
      <c r="I2499" s="19" t="n">
        <f aca="false">ROUND(F2499*G2499,2)</f>
        <v>372.9</v>
      </c>
      <c r="J2499" s="19" t="n">
        <f aca="false">ROUND(F2499*H2499,2)</f>
        <v>241.83</v>
      </c>
      <c r="K2499" s="19" t="n">
        <f aca="false">INDEX(Pricebook!$L$2:$L$1401,MATCH(D2499,Pricebook!$A$2:$A$1401,0))</f>
        <v>129.25</v>
      </c>
      <c r="L2499" s="19" t="n">
        <f aca="false">ROUND(F2499*K2499,2)</f>
        <v>387.75</v>
      </c>
      <c r="M2499" s="24" t="n">
        <f aca="false">DATE(YEAR(C2499),MONTH(C2499),1)</f>
        <v>46143</v>
      </c>
    </row>
    <row r="2500" customFormat="false" ht="15" hidden="false" customHeight="false" outlineLevel="0" collapsed="false">
      <c r="A2500" s="21" t="s">
        <v>3373</v>
      </c>
      <c r="B2500" s="21" t="s">
        <v>3374</v>
      </c>
      <c r="C2500" s="23" t="n">
        <v>46154</v>
      </c>
      <c r="D2500" s="21" t="s">
        <v>210</v>
      </c>
      <c r="E2500" s="21" t="s">
        <v>108</v>
      </c>
      <c r="F2500" s="12" t="n">
        <v>1</v>
      </c>
      <c r="G2500" s="19" t="n">
        <v>197.15</v>
      </c>
      <c r="H2500" s="19" t="n">
        <v>147.31</v>
      </c>
      <c r="I2500" s="19" t="n">
        <f aca="false">ROUND(F2500*G2500,2)</f>
        <v>197.15</v>
      </c>
      <c r="J2500" s="19" t="n">
        <f aca="false">ROUND(F2500*H2500,2)</f>
        <v>147.31</v>
      </c>
      <c r="K2500" s="19" t="n">
        <f aca="false">INDEX(Pricebook!$L$2:$L$1401,MATCH(D2500,Pricebook!$A$2:$A$1401,0))</f>
        <v>215.75</v>
      </c>
      <c r="L2500" s="19" t="n">
        <f aca="false">ROUND(F2500*K2500,2)</f>
        <v>215.75</v>
      </c>
      <c r="M2500" s="24" t="n">
        <f aca="false">DATE(YEAR(C2500),MONTH(C2500),1)</f>
        <v>46143</v>
      </c>
    </row>
    <row r="2501" customFormat="false" ht="15" hidden="false" customHeight="false" outlineLevel="0" collapsed="false">
      <c r="A2501" s="21" t="s">
        <v>3373</v>
      </c>
      <c r="B2501" s="21" t="s">
        <v>3374</v>
      </c>
      <c r="C2501" s="23" t="n">
        <v>46154</v>
      </c>
      <c r="D2501" s="21" t="s">
        <v>306</v>
      </c>
      <c r="E2501" s="21" t="s">
        <v>108</v>
      </c>
      <c r="F2501" s="12" t="n">
        <v>3</v>
      </c>
      <c r="G2501" s="19" t="n">
        <v>21.6</v>
      </c>
      <c r="H2501" s="19" t="n">
        <v>18.61</v>
      </c>
      <c r="I2501" s="19" t="n">
        <f aca="false">ROUND(F2501*G2501,2)</f>
        <v>64.8</v>
      </c>
      <c r="J2501" s="19" t="n">
        <f aca="false">ROUND(F2501*H2501,2)</f>
        <v>55.83</v>
      </c>
      <c r="K2501" s="19" t="n">
        <f aca="false">INDEX(Pricebook!$L$2:$L$1401,MATCH(D2501,Pricebook!$A$2:$A$1401,0))</f>
        <v>23.85</v>
      </c>
      <c r="L2501" s="19" t="n">
        <f aca="false">ROUND(F2501*K2501,2)</f>
        <v>71.55</v>
      </c>
      <c r="M2501" s="24" t="n">
        <f aca="false">DATE(YEAR(C2501),MONTH(C2501),1)</f>
        <v>46143</v>
      </c>
    </row>
    <row r="2502" customFormat="false" ht="15" hidden="false" customHeight="false" outlineLevel="0" collapsed="false">
      <c r="A2502" s="21" t="s">
        <v>3373</v>
      </c>
      <c r="B2502" s="21" t="s">
        <v>3374</v>
      </c>
      <c r="C2502" s="23" t="n">
        <v>46154</v>
      </c>
      <c r="D2502" s="21" t="s">
        <v>173</v>
      </c>
      <c r="E2502" s="21" t="s">
        <v>108</v>
      </c>
      <c r="F2502" s="12" t="n">
        <v>1</v>
      </c>
      <c r="G2502" s="19" t="n">
        <v>62.9</v>
      </c>
      <c r="H2502" s="19" t="n">
        <v>46.34</v>
      </c>
      <c r="I2502" s="19" t="n">
        <f aca="false">ROUND(F2502*G2502,2)</f>
        <v>62.9</v>
      </c>
      <c r="J2502" s="19" t="n">
        <f aca="false">ROUND(F2502*H2502,2)</f>
        <v>46.34</v>
      </c>
      <c r="K2502" s="19" t="n">
        <f aca="false">INDEX(Pricebook!$L$2:$L$1401,MATCH(D2502,Pricebook!$A$2:$A$1401,0))</f>
        <v>67.9</v>
      </c>
      <c r="L2502" s="19" t="n">
        <f aca="false">ROUND(F2502*K2502,2)</f>
        <v>67.9</v>
      </c>
      <c r="M2502" s="24" t="n">
        <f aca="false">DATE(YEAR(C2502),MONTH(C2502),1)</f>
        <v>46143</v>
      </c>
    </row>
    <row r="2503" customFormat="false" ht="15" hidden="false" customHeight="false" outlineLevel="0" collapsed="false">
      <c r="A2503" s="21" t="s">
        <v>3373</v>
      </c>
      <c r="B2503" s="21" t="s">
        <v>3374</v>
      </c>
      <c r="C2503" s="23" t="n">
        <v>46154</v>
      </c>
      <c r="D2503" s="21" t="s">
        <v>1262</v>
      </c>
      <c r="E2503" s="21" t="s">
        <v>971</v>
      </c>
      <c r="F2503" s="12" t="n">
        <v>1</v>
      </c>
      <c r="G2503" s="19" t="n">
        <v>514.3</v>
      </c>
      <c r="H2503" s="19" t="n">
        <v>393.73</v>
      </c>
      <c r="I2503" s="19" t="n">
        <f aca="false">ROUND(F2503*G2503,2)</f>
        <v>514.3</v>
      </c>
      <c r="J2503" s="19" t="n">
        <f aca="false">ROUND(F2503*H2503,2)</f>
        <v>393.73</v>
      </c>
      <c r="K2503" s="19" t="n">
        <f aca="false">INDEX(Pricebook!$L$2:$L$1401,MATCH(D2503,Pricebook!$A$2:$A$1401,0))</f>
        <v>596.25</v>
      </c>
      <c r="L2503" s="19" t="n">
        <f aca="false">ROUND(F2503*K2503,2)</f>
        <v>596.25</v>
      </c>
      <c r="M2503" s="24" t="n">
        <f aca="false">DATE(YEAR(C2503),MONTH(C2503),1)</f>
        <v>46143</v>
      </c>
    </row>
    <row r="2504" customFormat="false" ht="15" hidden="false" customHeight="false" outlineLevel="0" collapsed="false">
      <c r="A2504" s="21" t="s">
        <v>3373</v>
      </c>
      <c r="B2504" s="21" t="s">
        <v>3374</v>
      </c>
      <c r="C2504" s="23" t="n">
        <v>46154</v>
      </c>
      <c r="D2504" s="21" t="s">
        <v>2519</v>
      </c>
      <c r="E2504" s="21" t="s">
        <v>2466</v>
      </c>
      <c r="F2504" s="12" t="n">
        <v>1</v>
      </c>
      <c r="G2504" s="19" t="n">
        <v>36.7</v>
      </c>
      <c r="H2504" s="19" t="n">
        <v>22.53</v>
      </c>
      <c r="I2504" s="19" t="n">
        <f aca="false">ROUND(F2504*G2504,2)</f>
        <v>36.7</v>
      </c>
      <c r="J2504" s="19" t="n">
        <f aca="false">ROUND(F2504*H2504,2)</f>
        <v>22.53</v>
      </c>
      <c r="K2504" s="19" t="n">
        <f aca="false">INDEX(Pricebook!$L$2:$L$1401,MATCH(D2504,Pricebook!$A$2:$A$1401,0))</f>
        <v>37.95</v>
      </c>
      <c r="L2504" s="19" t="n">
        <f aca="false">ROUND(F2504*K2504,2)</f>
        <v>37.95</v>
      </c>
      <c r="M2504" s="24" t="n">
        <f aca="false">DATE(YEAR(C2504),MONTH(C2504),1)</f>
        <v>46143</v>
      </c>
    </row>
    <row r="2505" customFormat="false" ht="15" hidden="false" customHeight="false" outlineLevel="0" collapsed="false">
      <c r="A2505" s="21" t="s">
        <v>3373</v>
      </c>
      <c r="B2505" s="21" t="s">
        <v>3374</v>
      </c>
      <c r="C2505" s="23" t="n">
        <v>46154</v>
      </c>
      <c r="D2505" s="21" t="s">
        <v>2549</v>
      </c>
      <c r="E2505" s="21" t="s">
        <v>2466</v>
      </c>
      <c r="F2505" s="12" t="n">
        <v>2</v>
      </c>
      <c r="G2505" s="19" t="n">
        <v>18.9</v>
      </c>
      <c r="H2505" s="19" t="n">
        <v>12.28</v>
      </c>
      <c r="I2505" s="19" t="n">
        <f aca="false">ROUND(F2505*G2505,2)</f>
        <v>37.8</v>
      </c>
      <c r="J2505" s="19" t="n">
        <f aca="false">ROUND(F2505*H2505,2)</f>
        <v>24.56</v>
      </c>
      <c r="K2505" s="19" t="n">
        <f aca="false">INDEX(Pricebook!$L$2:$L$1401,MATCH(D2505,Pricebook!$A$2:$A$1401,0))</f>
        <v>19.7</v>
      </c>
      <c r="L2505" s="19" t="n">
        <f aca="false">ROUND(F2505*K2505,2)</f>
        <v>39.4</v>
      </c>
      <c r="M2505" s="24" t="n">
        <f aca="false">DATE(YEAR(C2505),MONTH(C2505),1)</f>
        <v>46143</v>
      </c>
    </row>
    <row r="2506" customFormat="false" ht="15" hidden="false" customHeight="false" outlineLevel="0" collapsed="false">
      <c r="A2506" s="21" t="s">
        <v>3373</v>
      </c>
      <c r="B2506" s="21" t="s">
        <v>3374</v>
      </c>
      <c r="C2506" s="23" t="n">
        <v>46154</v>
      </c>
      <c r="D2506" s="21" t="s">
        <v>1280</v>
      </c>
      <c r="E2506" s="21" t="s">
        <v>971</v>
      </c>
      <c r="F2506" s="12" t="n">
        <v>3</v>
      </c>
      <c r="G2506" s="19" t="n">
        <v>47.15</v>
      </c>
      <c r="H2506" s="19" t="n">
        <v>36.28</v>
      </c>
      <c r="I2506" s="19" t="n">
        <f aca="false">ROUND(F2506*G2506,2)</f>
        <v>141.45</v>
      </c>
      <c r="J2506" s="19" t="n">
        <f aca="false">ROUND(F2506*H2506,2)</f>
        <v>108.84</v>
      </c>
      <c r="K2506" s="19" t="n">
        <f aca="false">INDEX(Pricebook!$L$2:$L$1401,MATCH(D2506,Pricebook!$A$2:$A$1401,0))</f>
        <v>54.95</v>
      </c>
      <c r="L2506" s="19" t="n">
        <f aca="false">ROUND(F2506*K2506,2)</f>
        <v>164.85</v>
      </c>
      <c r="M2506" s="24" t="n">
        <f aca="false">DATE(YEAR(C2506),MONTH(C2506),1)</f>
        <v>46143</v>
      </c>
    </row>
    <row r="2507" customFormat="false" ht="15" hidden="false" customHeight="false" outlineLevel="0" collapsed="false">
      <c r="A2507" s="21" t="s">
        <v>3375</v>
      </c>
      <c r="B2507" s="21" t="s">
        <v>3345</v>
      </c>
      <c r="C2507" s="23" t="n">
        <v>46155</v>
      </c>
      <c r="D2507" s="21" t="s">
        <v>1501</v>
      </c>
      <c r="E2507" s="21" t="s">
        <v>1452</v>
      </c>
      <c r="F2507" s="12" t="n">
        <v>4</v>
      </c>
      <c r="G2507" s="19" t="n">
        <v>61.4</v>
      </c>
      <c r="H2507" s="19" t="n">
        <v>41.7</v>
      </c>
      <c r="I2507" s="19" t="n">
        <f aca="false">ROUND(F2507*G2507,2)</f>
        <v>245.6</v>
      </c>
      <c r="J2507" s="19" t="n">
        <f aca="false">ROUND(F2507*H2507,2)</f>
        <v>166.8</v>
      </c>
      <c r="K2507" s="19" t="n">
        <f aca="false">INDEX(Pricebook!$L$2:$L$1401,MATCH(D2507,Pricebook!$A$2:$A$1401,0))</f>
        <v>63.5</v>
      </c>
      <c r="L2507" s="19" t="n">
        <f aca="false">ROUND(F2507*K2507,2)</f>
        <v>254</v>
      </c>
      <c r="M2507" s="24" t="n">
        <f aca="false">DATE(YEAR(C2507),MONTH(C2507),1)</f>
        <v>46143</v>
      </c>
    </row>
    <row r="2508" customFormat="false" ht="15" hidden="false" customHeight="false" outlineLevel="0" collapsed="false">
      <c r="A2508" s="21" t="s">
        <v>3375</v>
      </c>
      <c r="B2508" s="21" t="s">
        <v>3345</v>
      </c>
      <c r="C2508" s="23" t="n">
        <v>46155</v>
      </c>
      <c r="D2508" s="21" t="s">
        <v>1456</v>
      </c>
      <c r="E2508" s="21" t="s">
        <v>1452</v>
      </c>
      <c r="F2508" s="12" t="n">
        <v>1</v>
      </c>
      <c r="G2508" s="19" t="n">
        <v>200</v>
      </c>
      <c r="H2508" s="19" t="n">
        <v>123.87</v>
      </c>
      <c r="I2508" s="19" t="n">
        <f aca="false">ROUND(F2508*G2508,2)</f>
        <v>200</v>
      </c>
      <c r="J2508" s="19" t="n">
        <f aca="false">ROUND(F2508*H2508,2)</f>
        <v>123.87</v>
      </c>
      <c r="K2508" s="19" t="n">
        <f aca="false">INDEX(Pricebook!$L$2:$L$1401,MATCH(D2508,Pricebook!$A$2:$A$1401,0))</f>
        <v>207.5</v>
      </c>
      <c r="L2508" s="19" t="n">
        <f aca="false">ROUND(F2508*K2508,2)</f>
        <v>207.5</v>
      </c>
      <c r="M2508" s="24" t="n">
        <f aca="false">DATE(YEAR(C2508),MONTH(C2508),1)</f>
        <v>46143</v>
      </c>
    </row>
    <row r="2509" customFormat="false" ht="15" hidden="false" customHeight="false" outlineLevel="0" collapsed="false">
      <c r="A2509" s="21" t="s">
        <v>3375</v>
      </c>
      <c r="B2509" s="21" t="s">
        <v>3345</v>
      </c>
      <c r="C2509" s="23" t="n">
        <v>46155</v>
      </c>
      <c r="D2509" s="21" t="s">
        <v>1863</v>
      </c>
      <c r="E2509" s="21" t="s">
        <v>1452</v>
      </c>
      <c r="F2509" s="12" t="n">
        <v>5</v>
      </c>
      <c r="G2509" s="19" t="n">
        <v>98.35</v>
      </c>
      <c r="H2509" s="19" t="n">
        <v>60.12</v>
      </c>
      <c r="I2509" s="19" t="n">
        <f aca="false">ROUND(F2509*G2509,2)</f>
        <v>491.75</v>
      </c>
      <c r="J2509" s="19" t="n">
        <f aca="false">ROUND(F2509*H2509,2)</f>
        <v>300.6</v>
      </c>
      <c r="K2509" s="19" t="n">
        <f aca="false">INDEX(Pricebook!$L$2:$L$1401,MATCH(D2509,Pricebook!$A$2:$A$1401,0))</f>
        <v>100.7</v>
      </c>
      <c r="L2509" s="19" t="n">
        <f aca="false">ROUND(F2509*K2509,2)</f>
        <v>503.5</v>
      </c>
      <c r="M2509" s="24" t="n">
        <f aca="false">DATE(YEAR(C2509),MONTH(C2509),1)</f>
        <v>46143</v>
      </c>
    </row>
    <row r="2510" customFormat="false" ht="15" hidden="false" customHeight="false" outlineLevel="0" collapsed="false">
      <c r="A2510" s="21" t="s">
        <v>3375</v>
      </c>
      <c r="B2510" s="21" t="s">
        <v>3345</v>
      </c>
      <c r="C2510" s="23" t="n">
        <v>46155</v>
      </c>
      <c r="D2510" s="21" t="s">
        <v>1691</v>
      </c>
      <c r="E2510" s="21" t="s">
        <v>1452</v>
      </c>
      <c r="F2510" s="12" t="n">
        <v>8</v>
      </c>
      <c r="G2510" s="19" t="n">
        <v>83.75</v>
      </c>
      <c r="H2510" s="19" t="n">
        <v>52.1</v>
      </c>
      <c r="I2510" s="19" t="n">
        <f aca="false">ROUND(F2510*G2510,2)</f>
        <v>670</v>
      </c>
      <c r="J2510" s="19" t="n">
        <f aca="false">ROUND(F2510*H2510,2)</f>
        <v>416.8</v>
      </c>
      <c r="K2510" s="19" t="n">
        <f aca="false">INDEX(Pricebook!$L$2:$L$1401,MATCH(D2510,Pricebook!$A$2:$A$1401,0))</f>
        <v>87.3</v>
      </c>
      <c r="L2510" s="19" t="n">
        <f aca="false">ROUND(F2510*K2510,2)</f>
        <v>698.4</v>
      </c>
      <c r="M2510" s="24" t="n">
        <f aca="false">DATE(YEAR(C2510),MONTH(C2510),1)</f>
        <v>46143</v>
      </c>
    </row>
    <row r="2511" customFormat="false" ht="15" hidden="false" customHeight="false" outlineLevel="0" collapsed="false">
      <c r="A2511" s="21" t="s">
        <v>3375</v>
      </c>
      <c r="B2511" s="21" t="s">
        <v>3345</v>
      </c>
      <c r="C2511" s="23" t="n">
        <v>46155</v>
      </c>
      <c r="D2511" s="21" t="s">
        <v>1572</v>
      </c>
      <c r="E2511" s="21" t="s">
        <v>1452</v>
      </c>
      <c r="F2511" s="12" t="n">
        <v>2</v>
      </c>
      <c r="G2511" s="19" t="n">
        <v>270</v>
      </c>
      <c r="H2511" s="19" t="n">
        <v>165.23</v>
      </c>
      <c r="I2511" s="19" t="n">
        <f aca="false">ROUND(F2511*G2511,2)</f>
        <v>540</v>
      </c>
      <c r="J2511" s="19" t="n">
        <f aca="false">ROUND(F2511*H2511,2)</f>
        <v>330.46</v>
      </c>
      <c r="K2511" s="19" t="n">
        <f aca="false">INDEX(Pricebook!$L$2:$L$1401,MATCH(D2511,Pricebook!$A$2:$A$1401,0))</f>
        <v>276.8</v>
      </c>
      <c r="L2511" s="19" t="n">
        <f aca="false">ROUND(F2511*K2511,2)</f>
        <v>553.6</v>
      </c>
      <c r="M2511" s="24" t="n">
        <f aca="false">DATE(YEAR(C2511),MONTH(C2511),1)</f>
        <v>46143</v>
      </c>
    </row>
    <row r="2512" customFormat="false" ht="15" hidden="false" customHeight="false" outlineLevel="0" collapsed="false">
      <c r="A2512" s="21" t="s">
        <v>3375</v>
      </c>
      <c r="B2512" s="21" t="s">
        <v>3345</v>
      </c>
      <c r="C2512" s="23" t="n">
        <v>46155</v>
      </c>
      <c r="D2512" s="21" t="s">
        <v>1534</v>
      </c>
      <c r="E2512" s="21" t="s">
        <v>1452</v>
      </c>
      <c r="F2512" s="12" t="n">
        <v>6</v>
      </c>
      <c r="G2512" s="19" t="n">
        <v>87.5</v>
      </c>
      <c r="H2512" s="19" t="n">
        <v>53.54</v>
      </c>
      <c r="I2512" s="19" t="n">
        <f aca="false">ROUND(F2512*G2512,2)</f>
        <v>525</v>
      </c>
      <c r="J2512" s="19" t="n">
        <f aca="false">ROUND(F2512*H2512,2)</f>
        <v>321.24</v>
      </c>
      <c r="K2512" s="19" t="n">
        <f aca="false">INDEX(Pricebook!$L$2:$L$1401,MATCH(D2512,Pricebook!$A$2:$A$1401,0))</f>
        <v>89.7</v>
      </c>
      <c r="L2512" s="19" t="n">
        <f aca="false">ROUND(F2512*K2512,2)</f>
        <v>538.2</v>
      </c>
      <c r="M2512" s="24" t="n">
        <f aca="false">DATE(YEAR(C2512),MONTH(C2512),1)</f>
        <v>46143</v>
      </c>
    </row>
    <row r="2513" customFormat="false" ht="15" hidden="false" customHeight="false" outlineLevel="0" collapsed="false">
      <c r="A2513" s="21" t="s">
        <v>3375</v>
      </c>
      <c r="B2513" s="21" t="s">
        <v>3345</v>
      </c>
      <c r="C2513" s="23" t="n">
        <v>46155</v>
      </c>
      <c r="D2513" s="21" t="s">
        <v>1769</v>
      </c>
      <c r="E2513" s="21" t="s">
        <v>1452</v>
      </c>
      <c r="F2513" s="12" t="n">
        <v>7</v>
      </c>
      <c r="G2513" s="19" t="n">
        <v>26.45</v>
      </c>
      <c r="H2513" s="19" t="n">
        <v>16.18</v>
      </c>
      <c r="I2513" s="19" t="n">
        <f aca="false">ROUND(F2513*G2513,2)</f>
        <v>185.15</v>
      </c>
      <c r="J2513" s="19" t="n">
        <f aca="false">ROUND(F2513*H2513,2)</f>
        <v>113.26</v>
      </c>
      <c r="K2513" s="19" t="n">
        <f aca="false">INDEX(Pricebook!$L$2:$L$1401,MATCH(D2513,Pricebook!$A$2:$A$1401,0))</f>
        <v>26.45</v>
      </c>
      <c r="L2513" s="19" t="n">
        <f aca="false">ROUND(F2513*K2513,2)</f>
        <v>185.15</v>
      </c>
      <c r="M2513" s="24" t="n">
        <f aca="false">DATE(YEAR(C2513),MONTH(C2513),1)</f>
        <v>46143</v>
      </c>
    </row>
    <row r="2514" customFormat="false" ht="15" hidden="false" customHeight="false" outlineLevel="0" collapsed="false">
      <c r="A2514" s="21" t="s">
        <v>3375</v>
      </c>
      <c r="B2514" s="21" t="s">
        <v>3345</v>
      </c>
      <c r="C2514" s="23" t="n">
        <v>46155</v>
      </c>
      <c r="D2514" s="21" t="s">
        <v>2444</v>
      </c>
      <c r="E2514" s="21" t="s">
        <v>2202</v>
      </c>
      <c r="F2514" s="12" t="n">
        <v>4</v>
      </c>
      <c r="G2514" s="19" t="n">
        <v>9</v>
      </c>
      <c r="H2514" s="19" t="n">
        <v>5.47</v>
      </c>
      <c r="I2514" s="19" t="n">
        <f aca="false">ROUND(F2514*G2514,2)</f>
        <v>36</v>
      </c>
      <c r="J2514" s="19" t="n">
        <f aca="false">ROUND(F2514*H2514,2)</f>
        <v>21.88</v>
      </c>
      <c r="K2514" s="19" t="n">
        <f aca="false">INDEX(Pricebook!$L$2:$L$1401,MATCH(D2514,Pricebook!$A$2:$A$1401,0))</f>
        <v>9.65</v>
      </c>
      <c r="L2514" s="19" t="n">
        <f aca="false">ROUND(F2514*K2514,2)</f>
        <v>38.6</v>
      </c>
      <c r="M2514" s="24" t="n">
        <f aca="false">DATE(YEAR(C2514),MONTH(C2514),1)</f>
        <v>46143</v>
      </c>
    </row>
    <row r="2515" customFormat="false" ht="15" hidden="false" customHeight="false" outlineLevel="0" collapsed="false">
      <c r="A2515" s="21" t="s">
        <v>3375</v>
      </c>
      <c r="B2515" s="21" t="s">
        <v>3345</v>
      </c>
      <c r="C2515" s="23" t="n">
        <v>46155</v>
      </c>
      <c r="D2515" s="21" t="s">
        <v>757</v>
      </c>
      <c r="E2515" s="21" t="s">
        <v>366</v>
      </c>
      <c r="F2515" s="12" t="n">
        <v>2</v>
      </c>
      <c r="G2515" s="19" t="n">
        <v>11.7</v>
      </c>
      <c r="H2515" s="19" t="n">
        <v>8.29</v>
      </c>
      <c r="I2515" s="19" t="n">
        <f aca="false">ROUND(F2515*G2515,2)</f>
        <v>23.4</v>
      </c>
      <c r="J2515" s="19" t="n">
        <f aca="false">ROUND(F2515*H2515,2)</f>
        <v>16.58</v>
      </c>
      <c r="K2515" s="19" t="n">
        <f aca="false">INDEX(Pricebook!$L$2:$L$1401,MATCH(D2515,Pricebook!$A$2:$A$1401,0))</f>
        <v>12.65</v>
      </c>
      <c r="L2515" s="19" t="n">
        <f aca="false">ROUND(F2515*K2515,2)</f>
        <v>25.3</v>
      </c>
      <c r="M2515" s="24" t="n">
        <f aca="false">DATE(YEAR(C2515),MONTH(C2515),1)</f>
        <v>46143</v>
      </c>
    </row>
    <row r="2516" customFormat="false" ht="15" hidden="false" customHeight="false" outlineLevel="0" collapsed="false">
      <c r="A2516" s="21" t="s">
        <v>3376</v>
      </c>
      <c r="B2516" s="21" t="s">
        <v>3177</v>
      </c>
      <c r="C2516" s="23" t="n">
        <v>46155</v>
      </c>
      <c r="D2516" s="21" t="s">
        <v>1390</v>
      </c>
      <c r="E2516" s="21" t="s">
        <v>971</v>
      </c>
      <c r="F2516" s="12" t="n">
        <v>19</v>
      </c>
      <c r="G2516" s="19" t="n">
        <v>40.5</v>
      </c>
      <c r="H2516" s="19" t="n">
        <v>30.95</v>
      </c>
      <c r="I2516" s="19" t="n">
        <f aca="false">ROUND(F2516*G2516,2)</f>
        <v>769.5</v>
      </c>
      <c r="J2516" s="19" t="n">
        <f aca="false">ROUND(F2516*H2516,2)</f>
        <v>588.05</v>
      </c>
      <c r="K2516" s="19" t="n">
        <f aca="false">INDEX(Pricebook!$L$2:$L$1401,MATCH(D2516,Pricebook!$A$2:$A$1401,0))</f>
        <v>46.9</v>
      </c>
      <c r="L2516" s="19" t="n">
        <f aca="false">ROUND(F2516*K2516,2)</f>
        <v>891.1</v>
      </c>
      <c r="M2516" s="24" t="n">
        <f aca="false">DATE(YEAR(C2516),MONTH(C2516),1)</f>
        <v>46143</v>
      </c>
    </row>
    <row r="2517" customFormat="false" ht="15" hidden="false" customHeight="false" outlineLevel="0" collapsed="false">
      <c r="A2517" s="21" t="s">
        <v>3376</v>
      </c>
      <c r="B2517" s="21" t="s">
        <v>3177</v>
      </c>
      <c r="C2517" s="23" t="n">
        <v>46155</v>
      </c>
      <c r="D2517" s="21" t="s">
        <v>891</v>
      </c>
      <c r="E2517" s="21" t="s">
        <v>366</v>
      </c>
      <c r="F2517" s="12" t="n">
        <v>3</v>
      </c>
      <c r="G2517" s="19" t="n">
        <v>75.6</v>
      </c>
      <c r="H2517" s="19" t="n">
        <v>55.33</v>
      </c>
      <c r="I2517" s="19" t="n">
        <f aca="false">ROUND(F2517*G2517,2)</f>
        <v>226.8</v>
      </c>
      <c r="J2517" s="19" t="n">
        <f aca="false">ROUND(F2517*H2517,2)</f>
        <v>165.99</v>
      </c>
      <c r="K2517" s="19" t="n">
        <f aca="false">INDEX(Pricebook!$L$2:$L$1401,MATCH(D2517,Pricebook!$A$2:$A$1401,0))</f>
        <v>80.65</v>
      </c>
      <c r="L2517" s="19" t="n">
        <f aca="false">ROUND(F2517*K2517,2)</f>
        <v>241.95</v>
      </c>
      <c r="M2517" s="24" t="n">
        <f aca="false">DATE(YEAR(C2517),MONTH(C2517),1)</f>
        <v>46143</v>
      </c>
    </row>
    <row r="2518" customFormat="false" ht="15" hidden="false" customHeight="false" outlineLevel="0" collapsed="false">
      <c r="A2518" s="21" t="s">
        <v>3376</v>
      </c>
      <c r="B2518" s="21" t="s">
        <v>3177</v>
      </c>
      <c r="C2518" s="23" t="n">
        <v>46155</v>
      </c>
      <c r="D2518" s="21" t="s">
        <v>2872</v>
      </c>
      <c r="E2518" s="21" t="s">
        <v>2748</v>
      </c>
      <c r="F2518" s="12" t="n">
        <v>5</v>
      </c>
      <c r="G2518" s="19" t="n">
        <v>4.75</v>
      </c>
      <c r="H2518" s="19" t="n">
        <v>2.74</v>
      </c>
      <c r="I2518" s="19" t="n">
        <f aca="false">ROUND(F2518*G2518,2)</f>
        <v>23.75</v>
      </c>
      <c r="J2518" s="19" t="n">
        <f aca="false">ROUND(F2518*H2518,2)</f>
        <v>13.7</v>
      </c>
      <c r="K2518" s="19" t="n">
        <f aca="false">INDEX(Pricebook!$L$2:$L$1401,MATCH(D2518,Pricebook!$A$2:$A$1401,0))</f>
        <v>5.15</v>
      </c>
      <c r="L2518" s="19" t="n">
        <f aca="false">ROUND(F2518*K2518,2)</f>
        <v>25.75</v>
      </c>
      <c r="M2518" s="24" t="n">
        <f aca="false">DATE(YEAR(C2518),MONTH(C2518),1)</f>
        <v>46143</v>
      </c>
    </row>
    <row r="2519" customFormat="false" ht="15" hidden="false" customHeight="false" outlineLevel="0" collapsed="false">
      <c r="A2519" s="21" t="s">
        <v>3376</v>
      </c>
      <c r="B2519" s="21" t="s">
        <v>3177</v>
      </c>
      <c r="C2519" s="23" t="n">
        <v>46155</v>
      </c>
      <c r="D2519" s="21" t="s">
        <v>2112</v>
      </c>
      <c r="E2519" s="21" t="s">
        <v>1941</v>
      </c>
      <c r="F2519" s="12" t="n">
        <v>1</v>
      </c>
      <c r="G2519" s="19" t="n">
        <v>181.8</v>
      </c>
      <c r="H2519" s="19" t="n">
        <v>117.2</v>
      </c>
      <c r="I2519" s="19" t="n">
        <f aca="false">ROUND(F2519*G2519,2)</f>
        <v>181.8</v>
      </c>
      <c r="J2519" s="19" t="n">
        <f aca="false">ROUND(F2519*H2519,2)</f>
        <v>117.2</v>
      </c>
      <c r="K2519" s="19" t="n">
        <f aca="false">INDEX(Pricebook!$L$2:$L$1401,MATCH(D2519,Pricebook!$A$2:$A$1401,0))</f>
        <v>190.95</v>
      </c>
      <c r="L2519" s="19" t="n">
        <f aca="false">ROUND(F2519*K2519,2)</f>
        <v>190.95</v>
      </c>
      <c r="M2519" s="24" t="n">
        <f aca="false">DATE(YEAR(C2519),MONTH(C2519),1)</f>
        <v>46143</v>
      </c>
    </row>
    <row r="2520" customFormat="false" ht="15" hidden="false" customHeight="false" outlineLevel="0" collapsed="false">
      <c r="A2520" s="21" t="s">
        <v>3376</v>
      </c>
      <c r="B2520" s="21" t="s">
        <v>3177</v>
      </c>
      <c r="C2520" s="23" t="n">
        <v>46155</v>
      </c>
      <c r="D2520" s="21" t="s">
        <v>633</v>
      </c>
      <c r="E2520" s="21" t="s">
        <v>366</v>
      </c>
      <c r="F2520" s="12" t="n">
        <v>3</v>
      </c>
      <c r="G2520" s="19" t="n">
        <v>19.05</v>
      </c>
      <c r="H2520" s="19" t="n">
        <v>13.31</v>
      </c>
      <c r="I2520" s="19" t="n">
        <f aca="false">ROUND(F2520*G2520,2)</f>
        <v>57.15</v>
      </c>
      <c r="J2520" s="19" t="n">
        <f aca="false">ROUND(F2520*H2520,2)</f>
        <v>39.93</v>
      </c>
      <c r="K2520" s="19" t="n">
        <f aca="false">INDEX(Pricebook!$L$2:$L$1401,MATCH(D2520,Pricebook!$A$2:$A$1401,0))</f>
        <v>20.3</v>
      </c>
      <c r="L2520" s="19" t="n">
        <f aca="false">ROUND(F2520*K2520,2)</f>
        <v>60.9</v>
      </c>
      <c r="M2520" s="24" t="n">
        <f aca="false">DATE(YEAR(C2520),MONTH(C2520),1)</f>
        <v>46143</v>
      </c>
    </row>
    <row r="2521" customFormat="false" ht="15" hidden="false" customHeight="false" outlineLevel="0" collapsed="false">
      <c r="A2521" s="21" t="s">
        <v>3376</v>
      </c>
      <c r="B2521" s="21" t="s">
        <v>3177</v>
      </c>
      <c r="C2521" s="23" t="n">
        <v>46155</v>
      </c>
      <c r="D2521" s="21" t="s">
        <v>1226</v>
      </c>
      <c r="E2521" s="21" t="s">
        <v>971</v>
      </c>
      <c r="F2521" s="12" t="n">
        <v>46</v>
      </c>
      <c r="G2521" s="19" t="n">
        <v>0.9</v>
      </c>
      <c r="H2521" s="19" t="n">
        <v>0.66</v>
      </c>
      <c r="I2521" s="19" t="n">
        <f aca="false">ROUND(F2521*G2521,2)</f>
        <v>41.4</v>
      </c>
      <c r="J2521" s="19" t="n">
        <f aca="false">ROUND(F2521*H2521,2)</f>
        <v>30.36</v>
      </c>
      <c r="K2521" s="19" t="n">
        <f aca="false">INDEX(Pricebook!$L$2:$L$1401,MATCH(D2521,Pricebook!$A$2:$A$1401,0))</f>
        <v>1</v>
      </c>
      <c r="L2521" s="19" t="n">
        <f aca="false">ROUND(F2521*K2521,2)</f>
        <v>46</v>
      </c>
      <c r="M2521" s="24" t="n">
        <f aca="false">DATE(YEAR(C2521),MONTH(C2521),1)</f>
        <v>46143</v>
      </c>
    </row>
    <row r="2522" customFormat="false" ht="15" hidden="false" customHeight="false" outlineLevel="0" collapsed="false">
      <c r="A2522" s="21" t="s">
        <v>3376</v>
      </c>
      <c r="B2522" s="21" t="s">
        <v>3177</v>
      </c>
      <c r="C2522" s="23" t="n">
        <v>46155</v>
      </c>
      <c r="D2522" s="21" t="s">
        <v>1016</v>
      </c>
      <c r="E2522" s="21" t="s">
        <v>971</v>
      </c>
      <c r="F2522" s="12" t="n">
        <v>8</v>
      </c>
      <c r="G2522" s="19" t="n">
        <v>2.85</v>
      </c>
      <c r="H2522" s="19" t="n">
        <v>2.15</v>
      </c>
      <c r="I2522" s="19" t="n">
        <f aca="false">ROUND(F2522*G2522,2)</f>
        <v>22.8</v>
      </c>
      <c r="J2522" s="19" t="n">
        <f aca="false">ROUND(F2522*H2522,2)</f>
        <v>17.2</v>
      </c>
      <c r="K2522" s="19" t="n">
        <f aca="false">INDEX(Pricebook!$L$2:$L$1401,MATCH(D2522,Pricebook!$A$2:$A$1401,0))</f>
        <v>3.3</v>
      </c>
      <c r="L2522" s="19" t="n">
        <f aca="false">ROUND(F2522*K2522,2)</f>
        <v>26.4</v>
      </c>
      <c r="M2522" s="24" t="n">
        <f aca="false">DATE(YEAR(C2522),MONTH(C2522),1)</f>
        <v>46143</v>
      </c>
    </row>
    <row r="2523" customFormat="false" ht="15" hidden="false" customHeight="false" outlineLevel="0" collapsed="false">
      <c r="A2523" s="21" t="s">
        <v>3376</v>
      </c>
      <c r="B2523" s="21" t="s">
        <v>3177</v>
      </c>
      <c r="C2523" s="23" t="n">
        <v>46155</v>
      </c>
      <c r="D2523" s="21" t="s">
        <v>1192</v>
      </c>
      <c r="E2523" s="21" t="s">
        <v>971</v>
      </c>
      <c r="F2523" s="12" t="n">
        <v>9</v>
      </c>
      <c r="G2523" s="19" t="n">
        <v>3.6</v>
      </c>
      <c r="H2523" s="19" t="n">
        <v>2.76</v>
      </c>
      <c r="I2523" s="19" t="n">
        <f aca="false">ROUND(F2523*G2523,2)</f>
        <v>32.4</v>
      </c>
      <c r="J2523" s="19" t="n">
        <f aca="false">ROUND(F2523*H2523,2)</f>
        <v>24.84</v>
      </c>
      <c r="K2523" s="19" t="n">
        <f aca="false">INDEX(Pricebook!$L$2:$L$1401,MATCH(D2523,Pricebook!$A$2:$A$1401,0))</f>
        <v>4.2</v>
      </c>
      <c r="L2523" s="19" t="n">
        <f aca="false">ROUND(F2523*K2523,2)</f>
        <v>37.8</v>
      </c>
      <c r="M2523" s="24" t="n">
        <f aca="false">DATE(YEAR(C2523),MONTH(C2523),1)</f>
        <v>46143</v>
      </c>
    </row>
    <row r="2524" customFormat="false" ht="15" hidden="false" customHeight="false" outlineLevel="0" collapsed="false">
      <c r="A2524" s="21" t="s">
        <v>3376</v>
      </c>
      <c r="B2524" s="21" t="s">
        <v>3177</v>
      </c>
      <c r="C2524" s="23" t="n">
        <v>46155</v>
      </c>
      <c r="D2524" s="21" t="s">
        <v>817</v>
      </c>
      <c r="E2524" s="21" t="s">
        <v>366</v>
      </c>
      <c r="F2524" s="12" t="n">
        <v>1</v>
      </c>
      <c r="G2524" s="19" t="n">
        <v>11.25</v>
      </c>
      <c r="H2524" s="19" t="n">
        <v>9.15</v>
      </c>
      <c r="I2524" s="19" t="n">
        <f aca="false">ROUND(F2524*G2524,2)</f>
        <v>11.25</v>
      </c>
      <c r="J2524" s="19" t="n">
        <f aca="false">ROUND(F2524*H2524,2)</f>
        <v>9.15</v>
      </c>
      <c r="K2524" s="19" t="n">
        <f aca="false">INDEX(Pricebook!$L$2:$L$1401,MATCH(D2524,Pricebook!$A$2:$A$1401,0))</f>
        <v>12.15</v>
      </c>
      <c r="L2524" s="19" t="n">
        <f aca="false">ROUND(F2524*K2524,2)</f>
        <v>12.15</v>
      </c>
      <c r="M2524" s="24" t="n">
        <f aca="false">DATE(YEAR(C2524),MONTH(C2524),1)</f>
        <v>46143</v>
      </c>
    </row>
    <row r="2525" customFormat="false" ht="15" hidden="false" customHeight="false" outlineLevel="0" collapsed="false">
      <c r="A2525" s="21" t="s">
        <v>3376</v>
      </c>
      <c r="B2525" s="21" t="s">
        <v>3177</v>
      </c>
      <c r="C2525" s="23" t="n">
        <v>46155</v>
      </c>
      <c r="D2525" s="21" t="s">
        <v>471</v>
      </c>
      <c r="E2525" s="21" t="s">
        <v>366</v>
      </c>
      <c r="F2525" s="12" t="n">
        <v>1</v>
      </c>
      <c r="G2525" s="19" t="n">
        <v>41.8</v>
      </c>
      <c r="H2525" s="19" t="n">
        <v>29.42</v>
      </c>
      <c r="I2525" s="19" t="n">
        <f aca="false">ROUND(F2525*G2525,2)</f>
        <v>41.8</v>
      </c>
      <c r="J2525" s="19" t="n">
        <f aca="false">ROUND(F2525*H2525,2)</f>
        <v>29.42</v>
      </c>
      <c r="K2525" s="19" t="n">
        <f aca="false">INDEX(Pricebook!$L$2:$L$1401,MATCH(D2525,Pricebook!$A$2:$A$1401,0))</f>
        <v>44.8</v>
      </c>
      <c r="L2525" s="19" t="n">
        <f aca="false">ROUND(F2525*K2525,2)</f>
        <v>44.8</v>
      </c>
      <c r="M2525" s="24" t="n">
        <f aca="false">DATE(YEAR(C2525),MONTH(C2525),1)</f>
        <v>46143</v>
      </c>
    </row>
    <row r="2526" customFormat="false" ht="15" hidden="false" customHeight="false" outlineLevel="0" collapsed="false">
      <c r="A2526" s="21" t="s">
        <v>3376</v>
      </c>
      <c r="B2526" s="21" t="s">
        <v>3177</v>
      </c>
      <c r="C2526" s="23" t="n">
        <v>46155</v>
      </c>
      <c r="D2526" s="21" t="s">
        <v>2761</v>
      </c>
      <c r="E2526" s="21" t="s">
        <v>2748</v>
      </c>
      <c r="F2526" s="12" t="n">
        <v>3</v>
      </c>
      <c r="G2526" s="19" t="n">
        <v>34.4</v>
      </c>
      <c r="H2526" s="19" t="n">
        <v>20.14</v>
      </c>
      <c r="I2526" s="19" t="n">
        <f aca="false">ROUND(F2526*G2526,2)</f>
        <v>103.2</v>
      </c>
      <c r="J2526" s="19" t="n">
        <f aca="false">ROUND(F2526*H2526,2)</f>
        <v>60.42</v>
      </c>
      <c r="K2526" s="19" t="n">
        <f aca="false">INDEX(Pricebook!$L$2:$L$1401,MATCH(D2526,Pricebook!$A$2:$A$1401,0))</f>
        <v>37.75</v>
      </c>
      <c r="L2526" s="19" t="n">
        <f aca="false">ROUND(F2526*K2526,2)</f>
        <v>113.25</v>
      </c>
      <c r="M2526" s="24" t="n">
        <f aca="false">DATE(YEAR(C2526),MONTH(C2526),1)</f>
        <v>46143</v>
      </c>
    </row>
    <row r="2527" customFormat="false" ht="15" hidden="false" customHeight="false" outlineLevel="0" collapsed="false">
      <c r="A2527" s="21" t="s">
        <v>3376</v>
      </c>
      <c r="B2527" s="21" t="s">
        <v>3177</v>
      </c>
      <c r="C2527" s="23" t="n">
        <v>46155</v>
      </c>
      <c r="D2527" s="21" t="s">
        <v>1000</v>
      </c>
      <c r="E2527" s="21" t="s">
        <v>971</v>
      </c>
      <c r="F2527" s="12" t="n">
        <v>44</v>
      </c>
      <c r="G2527" s="19" t="n">
        <v>2.55</v>
      </c>
      <c r="H2527" s="19" t="n">
        <v>2.15</v>
      </c>
      <c r="I2527" s="19" t="n">
        <f aca="false">ROUND(F2527*G2527,2)</f>
        <v>112.2</v>
      </c>
      <c r="J2527" s="19" t="n">
        <f aca="false">ROUND(F2527*H2527,2)</f>
        <v>94.6</v>
      </c>
      <c r="K2527" s="19" t="n">
        <f aca="false">INDEX(Pricebook!$L$2:$L$1401,MATCH(D2527,Pricebook!$A$2:$A$1401,0))</f>
        <v>2.85</v>
      </c>
      <c r="L2527" s="19" t="n">
        <f aca="false">ROUND(F2527*K2527,2)</f>
        <v>125.4</v>
      </c>
      <c r="M2527" s="24" t="n">
        <f aca="false">DATE(YEAR(C2527),MONTH(C2527),1)</f>
        <v>46143</v>
      </c>
    </row>
    <row r="2528" customFormat="false" ht="15" hidden="false" customHeight="false" outlineLevel="0" collapsed="false">
      <c r="A2528" s="21" t="s">
        <v>3376</v>
      </c>
      <c r="B2528" s="21" t="s">
        <v>3177</v>
      </c>
      <c r="C2528" s="23" t="n">
        <v>46155</v>
      </c>
      <c r="D2528" s="21" t="s">
        <v>2132</v>
      </c>
      <c r="E2528" s="21" t="s">
        <v>1941</v>
      </c>
      <c r="F2528" s="12" t="n">
        <v>2</v>
      </c>
      <c r="G2528" s="19" t="n">
        <v>105</v>
      </c>
      <c r="H2528" s="19" t="n">
        <v>67.87</v>
      </c>
      <c r="I2528" s="19" t="n">
        <f aca="false">ROUND(F2528*G2528,2)</f>
        <v>210</v>
      </c>
      <c r="J2528" s="19" t="n">
        <f aca="false">ROUND(F2528*H2528,2)</f>
        <v>135.74</v>
      </c>
      <c r="K2528" s="19" t="n">
        <f aca="false">INDEX(Pricebook!$L$2:$L$1401,MATCH(D2528,Pricebook!$A$2:$A$1401,0))</f>
        <v>110.6</v>
      </c>
      <c r="L2528" s="19" t="n">
        <f aca="false">ROUND(F2528*K2528,2)</f>
        <v>221.2</v>
      </c>
      <c r="M2528" s="24" t="n">
        <f aca="false">DATE(YEAR(C2528),MONTH(C2528),1)</f>
        <v>46143</v>
      </c>
    </row>
    <row r="2529" customFormat="false" ht="15" hidden="false" customHeight="false" outlineLevel="0" collapsed="false">
      <c r="A2529" s="21" t="s">
        <v>3376</v>
      </c>
      <c r="B2529" s="21" t="s">
        <v>3177</v>
      </c>
      <c r="C2529" s="23" t="n">
        <v>46155</v>
      </c>
      <c r="D2529" s="21" t="s">
        <v>2768</v>
      </c>
      <c r="E2529" s="21" t="s">
        <v>2748</v>
      </c>
      <c r="F2529" s="12" t="n">
        <v>4</v>
      </c>
      <c r="G2529" s="19" t="n">
        <v>15.5</v>
      </c>
      <c r="H2529" s="19" t="n">
        <v>9</v>
      </c>
      <c r="I2529" s="19" t="n">
        <f aca="false">ROUND(F2529*G2529,2)</f>
        <v>62</v>
      </c>
      <c r="J2529" s="19" t="n">
        <f aca="false">ROUND(F2529*H2529,2)</f>
        <v>36</v>
      </c>
      <c r="K2529" s="19" t="n">
        <f aca="false">INDEX(Pricebook!$L$2:$L$1401,MATCH(D2529,Pricebook!$A$2:$A$1401,0))</f>
        <v>16.9</v>
      </c>
      <c r="L2529" s="19" t="n">
        <f aca="false">ROUND(F2529*K2529,2)</f>
        <v>67.6</v>
      </c>
      <c r="M2529" s="24" t="n">
        <f aca="false">DATE(YEAR(C2529),MONTH(C2529),1)</f>
        <v>46143</v>
      </c>
    </row>
    <row r="2530" customFormat="false" ht="15" hidden="false" customHeight="false" outlineLevel="0" collapsed="false">
      <c r="A2530" s="21" t="s">
        <v>3376</v>
      </c>
      <c r="B2530" s="21" t="s">
        <v>3177</v>
      </c>
      <c r="C2530" s="23" t="n">
        <v>46155</v>
      </c>
      <c r="D2530" s="21" t="s">
        <v>2787</v>
      </c>
      <c r="E2530" s="21" t="s">
        <v>2748</v>
      </c>
      <c r="F2530" s="12" t="n">
        <v>10</v>
      </c>
      <c r="G2530" s="19" t="n">
        <v>18.55</v>
      </c>
      <c r="H2530" s="19" t="n">
        <v>10.72</v>
      </c>
      <c r="I2530" s="19" t="n">
        <f aca="false">ROUND(F2530*G2530,2)</f>
        <v>185.5</v>
      </c>
      <c r="J2530" s="19" t="n">
        <f aca="false">ROUND(F2530*H2530,2)</f>
        <v>107.2</v>
      </c>
      <c r="K2530" s="19" t="n">
        <f aca="false">INDEX(Pricebook!$L$2:$L$1401,MATCH(D2530,Pricebook!$A$2:$A$1401,0))</f>
        <v>20.1</v>
      </c>
      <c r="L2530" s="19" t="n">
        <f aca="false">ROUND(F2530*K2530,2)</f>
        <v>201</v>
      </c>
      <c r="M2530" s="24" t="n">
        <f aca="false">DATE(YEAR(C2530),MONTH(C2530),1)</f>
        <v>46143</v>
      </c>
    </row>
    <row r="2531" customFormat="false" ht="15" hidden="false" customHeight="false" outlineLevel="0" collapsed="false">
      <c r="A2531" s="21" t="s">
        <v>3377</v>
      </c>
      <c r="B2531" s="21" t="s">
        <v>3378</v>
      </c>
      <c r="C2531" s="23" t="n">
        <v>46155</v>
      </c>
      <c r="D2531" s="21" t="s">
        <v>787</v>
      </c>
      <c r="E2531" s="21" t="s">
        <v>366</v>
      </c>
      <c r="F2531" s="12" t="n">
        <v>3</v>
      </c>
      <c r="G2531" s="19" t="n">
        <v>11.95</v>
      </c>
      <c r="H2531" s="19" t="n">
        <v>8.48</v>
      </c>
      <c r="I2531" s="19" t="n">
        <f aca="false">ROUND(F2531*G2531,2)</f>
        <v>35.85</v>
      </c>
      <c r="J2531" s="19" t="n">
        <f aca="false">ROUND(F2531*H2531,2)</f>
        <v>25.44</v>
      </c>
      <c r="K2531" s="19" t="n">
        <f aca="false">INDEX(Pricebook!$L$2:$L$1401,MATCH(D2531,Pricebook!$A$2:$A$1401,0))</f>
        <v>12.95</v>
      </c>
      <c r="L2531" s="19" t="n">
        <f aca="false">ROUND(F2531*K2531,2)</f>
        <v>38.85</v>
      </c>
      <c r="M2531" s="24" t="n">
        <f aca="false">DATE(YEAR(C2531),MONTH(C2531),1)</f>
        <v>46143</v>
      </c>
    </row>
    <row r="2532" customFormat="false" ht="15" hidden="false" customHeight="false" outlineLevel="0" collapsed="false">
      <c r="A2532" s="21" t="s">
        <v>3377</v>
      </c>
      <c r="B2532" s="21" t="s">
        <v>3378</v>
      </c>
      <c r="C2532" s="23" t="n">
        <v>46155</v>
      </c>
      <c r="D2532" s="21" t="s">
        <v>1140</v>
      </c>
      <c r="E2532" s="21" t="s">
        <v>971</v>
      </c>
      <c r="F2532" s="12" t="n">
        <v>2</v>
      </c>
      <c r="G2532" s="19" t="n">
        <v>4.4</v>
      </c>
      <c r="H2532" s="19" t="n">
        <v>3.39</v>
      </c>
      <c r="I2532" s="19" t="n">
        <f aca="false">ROUND(F2532*G2532,2)</f>
        <v>8.8</v>
      </c>
      <c r="J2532" s="19" t="n">
        <f aca="false">ROUND(F2532*H2532,2)</f>
        <v>6.78</v>
      </c>
      <c r="K2532" s="19" t="n">
        <f aca="false">INDEX(Pricebook!$L$2:$L$1401,MATCH(D2532,Pricebook!$A$2:$A$1401,0))</f>
        <v>5.15</v>
      </c>
      <c r="L2532" s="19" t="n">
        <f aca="false">ROUND(F2532*K2532,2)</f>
        <v>10.3</v>
      </c>
      <c r="M2532" s="24" t="n">
        <f aca="false">DATE(YEAR(C2532),MONTH(C2532),1)</f>
        <v>46143</v>
      </c>
    </row>
    <row r="2533" customFormat="false" ht="15" hidden="false" customHeight="false" outlineLevel="0" collapsed="false">
      <c r="A2533" s="21" t="s">
        <v>3377</v>
      </c>
      <c r="B2533" s="21" t="s">
        <v>3378</v>
      </c>
      <c r="C2533" s="23" t="n">
        <v>46155</v>
      </c>
      <c r="D2533" s="21" t="s">
        <v>1190</v>
      </c>
      <c r="E2533" s="21" t="s">
        <v>971</v>
      </c>
      <c r="F2533" s="12" t="n">
        <v>1</v>
      </c>
      <c r="G2533" s="19" t="n">
        <v>862.5</v>
      </c>
      <c r="H2533" s="19" t="n">
        <v>762.99</v>
      </c>
      <c r="I2533" s="19" t="n">
        <f aca="false">ROUND(F2533*G2533,2)</f>
        <v>862.5</v>
      </c>
      <c r="J2533" s="19" t="n">
        <f aca="false">ROUND(F2533*H2533,2)</f>
        <v>762.99</v>
      </c>
      <c r="K2533" s="19" t="n">
        <f aca="false">INDEX(Pricebook!$L$2:$L$1401,MATCH(D2533,Pricebook!$A$2:$A$1401,0))</f>
        <v>1011</v>
      </c>
      <c r="L2533" s="19" t="n">
        <f aca="false">ROUND(F2533*K2533,2)</f>
        <v>1011</v>
      </c>
      <c r="M2533" s="24" t="n">
        <f aca="false">DATE(YEAR(C2533),MONTH(C2533),1)</f>
        <v>46143</v>
      </c>
    </row>
    <row r="2534" customFormat="false" ht="15" hidden="false" customHeight="false" outlineLevel="0" collapsed="false">
      <c r="A2534" s="21" t="s">
        <v>3377</v>
      </c>
      <c r="B2534" s="21" t="s">
        <v>3378</v>
      </c>
      <c r="C2534" s="23" t="n">
        <v>46155</v>
      </c>
      <c r="D2534" s="21" t="s">
        <v>254</v>
      </c>
      <c r="E2534" s="21" t="s">
        <v>108</v>
      </c>
      <c r="F2534" s="12" t="n">
        <v>1</v>
      </c>
      <c r="G2534" s="19" t="n">
        <v>10.1</v>
      </c>
      <c r="H2534" s="19" t="n">
        <v>8.25</v>
      </c>
      <c r="I2534" s="19" t="n">
        <f aca="false">ROUND(F2534*G2534,2)</f>
        <v>10.1</v>
      </c>
      <c r="J2534" s="19" t="n">
        <f aca="false">ROUND(F2534*H2534,2)</f>
        <v>8.25</v>
      </c>
      <c r="K2534" s="19" t="n">
        <f aca="false">INDEX(Pricebook!$L$2:$L$1401,MATCH(D2534,Pricebook!$A$2:$A$1401,0))</f>
        <v>11.15</v>
      </c>
      <c r="L2534" s="19" t="n">
        <f aca="false">ROUND(F2534*K2534,2)</f>
        <v>11.15</v>
      </c>
      <c r="M2534" s="24" t="n">
        <f aca="false">DATE(YEAR(C2534),MONTH(C2534),1)</f>
        <v>46143</v>
      </c>
    </row>
    <row r="2535" customFormat="false" ht="15" hidden="false" customHeight="false" outlineLevel="0" collapsed="false">
      <c r="A2535" s="21" t="s">
        <v>3377</v>
      </c>
      <c r="B2535" s="21" t="s">
        <v>3378</v>
      </c>
      <c r="C2535" s="23" t="n">
        <v>46155</v>
      </c>
      <c r="D2535" s="21" t="s">
        <v>1308</v>
      </c>
      <c r="E2535" s="21" t="s">
        <v>971</v>
      </c>
      <c r="F2535" s="12" t="n">
        <v>3</v>
      </c>
      <c r="G2535" s="19" t="n">
        <v>166.6</v>
      </c>
      <c r="H2535" s="19" t="n">
        <v>127.03</v>
      </c>
      <c r="I2535" s="19" t="n">
        <f aca="false">ROUND(F2535*G2535,2)</f>
        <v>499.8</v>
      </c>
      <c r="J2535" s="19" t="n">
        <f aca="false">ROUND(F2535*H2535,2)</f>
        <v>381.09</v>
      </c>
      <c r="K2535" s="19" t="n">
        <f aca="false">INDEX(Pricebook!$L$2:$L$1401,MATCH(D2535,Pricebook!$A$2:$A$1401,0))</f>
        <v>183.3</v>
      </c>
      <c r="L2535" s="19" t="n">
        <f aca="false">ROUND(F2535*K2535,2)</f>
        <v>549.9</v>
      </c>
      <c r="M2535" s="24" t="n">
        <f aca="false">DATE(YEAR(C2535),MONTH(C2535),1)</f>
        <v>46143</v>
      </c>
    </row>
    <row r="2536" customFormat="false" ht="15" hidden="false" customHeight="false" outlineLevel="0" collapsed="false">
      <c r="A2536" s="21" t="s">
        <v>3377</v>
      </c>
      <c r="B2536" s="21" t="s">
        <v>3378</v>
      </c>
      <c r="C2536" s="23" t="n">
        <v>46155</v>
      </c>
      <c r="D2536" s="21" t="s">
        <v>523</v>
      </c>
      <c r="E2536" s="21" t="s">
        <v>366</v>
      </c>
      <c r="F2536" s="12" t="n">
        <v>6</v>
      </c>
      <c r="G2536" s="19" t="n">
        <v>16.3</v>
      </c>
      <c r="H2536" s="19" t="n">
        <v>11.44</v>
      </c>
      <c r="I2536" s="19" t="n">
        <f aca="false">ROUND(F2536*G2536,2)</f>
        <v>97.8</v>
      </c>
      <c r="J2536" s="19" t="n">
        <f aca="false">ROUND(F2536*H2536,2)</f>
        <v>68.64</v>
      </c>
      <c r="K2536" s="19" t="n">
        <f aca="false">INDEX(Pricebook!$L$2:$L$1401,MATCH(D2536,Pricebook!$A$2:$A$1401,0))</f>
        <v>17.45</v>
      </c>
      <c r="L2536" s="19" t="n">
        <f aca="false">ROUND(F2536*K2536,2)</f>
        <v>104.7</v>
      </c>
      <c r="M2536" s="24" t="n">
        <f aca="false">DATE(YEAR(C2536),MONTH(C2536),1)</f>
        <v>46143</v>
      </c>
    </row>
    <row r="2537" customFormat="false" ht="15" hidden="false" customHeight="false" outlineLevel="0" collapsed="false">
      <c r="A2537" s="21" t="s">
        <v>3377</v>
      </c>
      <c r="B2537" s="21" t="s">
        <v>3378</v>
      </c>
      <c r="C2537" s="23" t="n">
        <v>46155</v>
      </c>
      <c r="D2537" s="21" t="s">
        <v>2573</v>
      </c>
      <c r="E2537" s="21" t="s">
        <v>2466</v>
      </c>
      <c r="F2537" s="12" t="n">
        <v>2</v>
      </c>
      <c r="G2537" s="19" t="n">
        <v>32.4</v>
      </c>
      <c r="H2537" s="19" t="n">
        <v>22.54</v>
      </c>
      <c r="I2537" s="19" t="n">
        <f aca="false">ROUND(F2537*G2537,2)</f>
        <v>64.8</v>
      </c>
      <c r="J2537" s="19" t="n">
        <f aca="false">ROUND(F2537*H2537,2)</f>
        <v>45.08</v>
      </c>
      <c r="K2537" s="19" t="n">
        <f aca="false">INDEX(Pricebook!$L$2:$L$1401,MATCH(D2537,Pricebook!$A$2:$A$1401,0))</f>
        <v>33.5</v>
      </c>
      <c r="L2537" s="19" t="n">
        <f aca="false">ROUND(F2537*K2537,2)</f>
        <v>67</v>
      </c>
      <c r="M2537" s="24" t="n">
        <f aca="false">DATE(YEAR(C2537),MONTH(C2537),1)</f>
        <v>46143</v>
      </c>
    </row>
    <row r="2538" customFormat="false" ht="15" hidden="false" customHeight="false" outlineLevel="0" collapsed="false">
      <c r="A2538" s="21" t="s">
        <v>3377</v>
      </c>
      <c r="B2538" s="21" t="s">
        <v>3378</v>
      </c>
      <c r="C2538" s="23" t="n">
        <v>46155</v>
      </c>
      <c r="D2538" s="21" t="s">
        <v>248</v>
      </c>
      <c r="E2538" s="21" t="s">
        <v>108</v>
      </c>
      <c r="F2538" s="12" t="n">
        <v>1</v>
      </c>
      <c r="G2538" s="19" t="n">
        <v>291.45</v>
      </c>
      <c r="H2538" s="19" t="n">
        <v>216.04</v>
      </c>
      <c r="I2538" s="19" t="n">
        <f aca="false">ROUND(F2538*G2538,2)</f>
        <v>291.45</v>
      </c>
      <c r="J2538" s="19" t="n">
        <f aca="false">ROUND(F2538*H2538,2)</f>
        <v>216.04</v>
      </c>
      <c r="K2538" s="19" t="n">
        <f aca="false">INDEX(Pricebook!$L$2:$L$1401,MATCH(D2538,Pricebook!$A$2:$A$1401,0))</f>
        <v>316.35</v>
      </c>
      <c r="L2538" s="19" t="n">
        <f aca="false">ROUND(F2538*K2538,2)</f>
        <v>316.35</v>
      </c>
      <c r="M2538" s="24" t="n">
        <f aca="false">DATE(YEAR(C2538),MONTH(C2538),1)</f>
        <v>46143</v>
      </c>
    </row>
    <row r="2539" customFormat="false" ht="15" hidden="false" customHeight="false" outlineLevel="0" collapsed="false">
      <c r="A2539" s="21" t="s">
        <v>3377</v>
      </c>
      <c r="B2539" s="21" t="s">
        <v>3378</v>
      </c>
      <c r="C2539" s="23" t="n">
        <v>46155</v>
      </c>
      <c r="D2539" s="21" t="s">
        <v>298</v>
      </c>
      <c r="E2539" s="21" t="s">
        <v>108</v>
      </c>
      <c r="F2539" s="12" t="n">
        <v>1</v>
      </c>
      <c r="G2539" s="19" t="n">
        <v>82.5</v>
      </c>
      <c r="H2539" s="19" t="n">
        <v>70.11</v>
      </c>
      <c r="I2539" s="19" t="n">
        <f aca="false">ROUND(F2539*G2539,2)</f>
        <v>82.5</v>
      </c>
      <c r="J2539" s="19" t="n">
        <f aca="false">ROUND(F2539*H2539,2)</f>
        <v>70.11</v>
      </c>
      <c r="K2539" s="19" t="n">
        <f aca="false">INDEX(Pricebook!$L$2:$L$1401,MATCH(D2539,Pricebook!$A$2:$A$1401,0))</f>
        <v>89.85</v>
      </c>
      <c r="L2539" s="19" t="n">
        <f aca="false">ROUND(F2539*K2539,2)</f>
        <v>89.85</v>
      </c>
      <c r="M2539" s="24" t="n">
        <f aca="false">DATE(YEAR(C2539),MONTH(C2539),1)</f>
        <v>46143</v>
      </c>
    </row>
    <row r="2540" customFormat="false" ht="15" hidden="false" customHeight="false" outlineLevel="0" collapsed="false">
      <c r="A2540" s="21" t="s">
        <v>3377</v>
      </c>
      <c r="B2540" s="21" t="s">
        <v>3378</v>
      </c>
      <c r="C2540" s="23" t="n">
        <v>46155</v>
      </c>
      <c r="D2540" s="21" t="s">
        <v>272</v>
      </c>
      <c r="E2540" s="21" t="s">
        <v>108</v>
      </c>
      <c r="F2540" s="12" t="n">
        <v>1</v>
      </c>
      <c r="G2540" s="19" t="n">
        <v>273.55</v>
      </c>
      <c r="H2540" s="19" t="n">
        <v>215.65</v>
      </c>
      <c r="I2540" s="19" t="n">
        <f aca="false">ROUND(F2540*G2540,2)</f>
        <v>273.55</v>
      </c>
      <c r="J2540" s="19" t="n">
        <f aca="false">ROUND(F2540*H2540,2)</f>
        <v>215.65</v>
      </c>
      <c r="K2540" s="19" t="n">
        <f aca="false">INDEX(Pricebook!$L$2:$L$1401,MATCH(D2540,Pricebook!$A$2:$A$1401,0))</f>
        <v>298.75</v>
      </c>
      <c r="L2540" s="19" t="n">
        <f aca="false">ROUND(F2540*K2540,2)</f>
        <v>298.75</v>
      </c>
      <c r="M2540" s="24" t="n">
        <f aca="false">DATE(YEAR(C2540),MONTH(C2540),1)</f>
        <v>46143</v>
      </c>
    </row>
    <row r="2541" customFormat="false" ht="15" hidden="false" customHeight="false" outlineLevel="0" collapsed="false">
      <c r="A2541" s="21" t="s">
        <v>3377</v>
      </c>
      <c r="B2541" s="21" t="s">
        <v>3378</v>
      </c>
      <c r="C2541" s="23" t="n">
        <v>46155</v>
      </c>
      <c r="D2541" s="21" t="s">
        <v>685</v>
      </c>
      <c r="E2541" s="21" t="s">
        <v>366</v>
      </c>
      <c r="F2541" s="12" t="n">
        <v>3</v>
      </c>
      <c r="G2541" s="19" t="n">
        <v>53.3</v>
      </c>
      <c r="H2541" s="19" t="n">
        <v>37.88</v>
      </c>
      <c r="I2541" s="19" t="n">
        <f aca="false">ROUND(F2541*G2541,2)</f>
        <v>159.9</v>
      </c>
      <c r="J2541" s="19" t="n">
        <f aca="false">ROUND(F2541*H2541,2)</f>
        <v>113.64</v>
      </c>
      <c r="K2541" s="19" t="n">
        <f aca="false">INDEX(Pricebook!$L$2:$L$1401,MATCH(D2541,Pricebook!$A$2:$A$1401,0))</f>
        <v>57.7</v>
      </c>
      <c r="L2541" s="19" t="n">
        <f aca="false">ROUND(F2541*K2541,2)</f>
        <v>173.1</v>
      </c>
      <c r="M2541" s="24" t="n">
        <f aca="false">DATE(YEAR(C2541),MONTH(C2541),1)</f>
        <v>46143</v>
      </c>
    </row>
    <row r="2542" customFormat="false" ht="15" hidden="false" customHeight="false" outlineLevel="0" collapsed="false">
      <c r="A2542" s="21" t="s">
        <v>3377</v>
      </c>
      <c r="B2542" s="21" t="s">
        <v>3378</v>
      </c>
      <c r="C2542" s="23" t="n">
        <v>46155</v>
      </c>
      <c r="D2542" s="21" t="s">
        <v>205</v>
      </c>
      <c r="E2542" s="21" t="s">
        <v>108</v>
      </c>
      <c r="F2542" s="12" t="n">
        <v>1</v>
      </c>
      <c r="G2542" s="19" t="n">
        <v>73.3</v>
      </c>
      <c r="H2542" s="19" t="n">
        <v>54.64</v>
      </c>
      <c r="I2542" s="19" t="n">
        <f aca="false">ROUND(F2542*G2542,2)</f>
        <v>73.3</v>
      </c>
      <c r="J2542" s="19" t="n">
        <f aca="false">ROUND(F2542*H2542,2)</f>
        <v>54.64</v>
      </c>
      <c r="K2542" s="19" t="n">
        <f aca="false">INDEX(Pricebook!$L$2:$L$1401,MATCH(D2542,Pricebook!$A$2:$A$1401,0))</f>
        <v>80.05</v>
      </c>
      <c r="L2542" s="19" t="n">
        <f aca="false">ROUND(F2542*K2542,2)</f>
        <v>80.05</v>
      </c>
      <c r="M2542" s="24" t="n">
        <f aca="false">DATE(YEAR(C2542),MONTH(C2542),1)</f>
        <v>46143</v>
      </c>
    </row>
    <row r="2543" customFormat="false" ht="15" hidden="false" customHeight="false" outlineLevel="0" collapsed="false">
      <c r="A2543" s="21" t="s">
        <v>3379</v>
      </c>
      <c r="B2543" s="21" t="s">
        <v>3380</v>
      </c>
      <c r="C2543" s="23" t="n">
        <v>46155</v>
      </c>
      <c r="D2543" s="21" t="s">
        <v>2351</v>
      </c>
      <c r="E2543" s="21" t="s">
        <v>2202</v>
      </c>
      <c r="F2543" s="12" t="n">
        <v>2</v>
      </c>
      <c r="G2543" s="19" t="n">
        <v>12.3</v>
      </c>
      <c r="H2543" s="19" t="n">
        <v>7.38</v>
      </c>
      <c r="I2543" s="19" t="n">
        <f aca="false">ROUND(F2543*G2543,2)</f>
        <v>24.6</v>
      </c>
      <c r="J2543" s="19" t="n">
        <f aca="false">ROUND(F2543*H2543,2)</f>
        <v>14.76</v>
      </c>
      <c r="K2543" s="19" t="n">
        <f aca="false">INDEX(Pricebook!$L$2:$L$1401,MATCH(D2543,Pricebook!$A$2:$A$1401,0))</f>
        <v>13</v>
      </c>
      <c r="L2543" s="19" t="n">
        <f aca="false">ROUND(F2543*K2543,2)</f>
        <v>26</v>
      </c>
      <c r="M2543" s="24" t="n">
        <f aca="false">DATE(YEAR(C2543),MONTH(C2543),1)</f>
        <v>46143</v>
      </c>
    </row>
    <row r="2544" customFormat="false" ht="15" hidden="false" customHeight="false" outlineLevel="0" collapsed="false">
      <c r="A2544" s="21" t="s">
        <v>3379</v>
      </c>
      <c r="B2544" s="21" t="s">
        <v>3380</v>
      </c>
      <c r="C2544" s="23" t="n">
        <v>46155</v>
      </c>
      <c r="D2544" s="21" t="s">
        <v>2838</v>
      </c>
      <c r="E2544" s="21" t="s">
        <v>2748</v>
      </c>
      <c r="F2544" s="12" t="n">
        <v>7</v>
      </c>
      <c r="G2544" s="19" t="n">
        <v>11.1</v>
      </c>
      <c r="H2544" s="19" t="n">
        <v>6.43</v>
      </c>
      <c r="I2544" s="19" t="n">
        <f aca="false">ROUND(F2544*G2544,2)</f>
        <v>77.7</v>
      </c>
      <c r="J2544" s="19" t="n">
        <f aca="false">ROUND(F2544*H2544,2)</f>
        <v>45.01</v>
      </c>
      <c r="K2544" s="19" t="n">
        <f aca="false">INDEX(Pricebook!$L$2:$L$1401,MATCH(D2544,Pricebook!$A$2:$A$1401,0))</f>
        <v>12.05</v>
      </c>
      <c r="L2544" s="19" t="n">
        <f aca="false">ROUND(F2544*K2544,2)</f>
        <v>84.35</v>
      </c>
      <c r="M2544" s="24" t="n">
        <f aca="false">DATE(YEAR(C2544),MONTH(C2544),1)</f>
        <v>46143</v>
      </c>
    </row>
    <row r="2545" customFormat="false" ht="15" hidden="false" customHeight="false" outlineLevel="0" collapsed="false">
      <c r="A2545" s="21" t="s">
        <v>3379</v>
      </c>
      <c r="B2545" s="21" t="s">
        <v>3380</v>
      </c>
      <c r="C2545" s="23" t="n">
        <v>46155</v>
      </c>
      <c r="D2545" s="21" t="s">
        <v>1186</v>
      </c>
      <c r="E2545" s="21" t="s">
        <v>971</v>
      </c>
      <c r="F2545" s="12" t="n">
        <v>2</v>
      </c>
      <c r="G2545" s="19" t="n">
        <v>491.8</v>
      </c>
      <c r="H2545" s="19" t="n">
        <v>376.66</v>
      </c>
      <c r="I2545" s="19" t="n">
        <f aca="false">ROUND(F2545*G2545,2)</f>
        <v>983.6</v>
      </c>
      <c r="J2545" s="19" t="n">
        <f aca="false">ROUND(F2545*H2545,2)</f>
        <v>753.32</v>
      </c>
      <c r="K2545" s="19" t="n">
        <f aca="false">INDEX(Pricebook!$L$2:$L$1401,MATCH(D2545,Pricebook!$A$2:$A$1401,0))</f>
        <v>570.4</v>
      </c>
      <c r="L2545" s="19" t="n">
        <f aca="false">ROUND(F2545*K2545,2)</f>
        <v>1140.8</v>
      </c>
      <c r="M2545" s="24" t="n">
        <f aca="false">DATE(YEAR(C2545),MONTH(C2545),1)</f>
        <v>46143</v>
      </c>
    </row>
    <row r="2546" customFormat="false" ht="15" hidden="false" customHeight="false" outlineLevel="0" collapsed="false">
      <c r="A2546" s="21" t="s">
        <v>3379</v>
      </c>
      <c r="B2546" s="21" t="s">
        <v>3380</v>
      </c>
      <c r="C2546" s="23" t="n">
        <v>46155</v>
      </c>
      <c r="D2546" s="21" t="s">
        <v>1342</v>
      </c>
      <c r="E2546" s="21" t="s">
        <v>971</v>
      </c>
      <c r="F2546" s="12" t="n">
        <v>24</v>
      </c>
      <c r="G2546" s="19" t="n">
        <v>3</v>
      </c>
      <c r="H2546" s="19" t="n">
        <v>2.33</v>
      </c>
      <c r="I2546" s="19" t="n">
        <f aca="false">ROUND(F2546*G2546,2)</f>
        <v>72</v>
      </c>
      <c r="J2546" s="19" t="n">
        <f aca="false">ROUND(F2546*H2546,2)</f>
        <v>55.92</v>
      </c>
      <c r="K2546" s="19" t="n">
        <f aca="false">INDEX(Pricebook!$L$2:$L$1401,MATCH(D2546,Pricebook!$A$2:$A$1401,0))</f>
        <v>3.55</v>
      </c>
      <c r="L2546" s="19" t="n">
        <f aca="false">ROUND(F2546*K2546,2)</f>
        <v>85.2</v>
      </c>
      <c r="M2546" s="24" t="n">
        <f aca="false">DATE(YEAR(C2546),MONTH(C2546),1)</f>
        <v>46143</v>
      </c>
    </row>
    <row r="2547" customFormat="false" ht="15" hidden="false" customHeight="false" outlineLevel="0" collapsed="false">
      <c r="A2547" s="21" t="s">
        <v>3379</v>
      </c>
      <c r="B2547" s="21" t="s">
        <v>3380</v>
      </c>
      <c r="C2547" s="23" t="n">
        <v>46155</v>
      </c>
      <c r="D2547" s="21" t="s">
        <v>216</v>
      </c>
      <c r="E2547" s="21" t="s">
        <v>108</v>
      </c>
      <c r="F2547" s="12" t="n">
        <v>1</v>
      </c>
      <c r="G2547" s="19" t="n">
        <v>92.35</v>
      </c>
      <c r="H2547" s="19" t="n">
        <v>76.76</v>
      </c>
      <c r="I2547" s="19" t="n">
        <f aca="false">ROUND(F2547*G2547,2)</f>
        <v>92.35</v>
      </c>
      <c r="J2547" s="19" t="n">
        <f aca="false">ROUND(F2547*H2547,2)</f>
        <v>76.76</v>
      </c>
      <c r="K2547" s="19" t="n">
        <f aca="false">INDEX(Pricebook!$L$2:$L$1401,MATCH(D2547,Pricebook!$A$2:$A$1401,0))</f>
        <v>100.9</v>
      </c>
      <c r="L2547" s="19" t="n">
        <f aca="false">ROUND(F2547*K2547,2)</f>
        <v>100.9</v>
      </c>
      <c r="M2547" s="24" t="n">
        <f aca="false">DATE(YEAR(C2547),MONTH(C2547),1)</f>
        <v>46143</v>
      </c>
    </row>
    <row r="2548" customFormat="false" ht="15" hidden="false" customHeight="false" outlineLevel="0" collapsed="false">
      <c r="A2548" s="21" t="s">
        <v>3379</v>
      </c>
      <c r="B2548" s="21" t="s">
        <v>3380</v>
      </c>
      <c r="C2548" s="23" t="n">
        <v>46155</v>
      </c>
      <c r="D2548" s="21" t="s">
        <v>2942</v>
      </c>
      <c r="E2548" s="21" t="s">
        <v>2748</v>
      </c>
      <c r="F2548" s="12" t="n">
        <v>4</v>
      </c>
      <c r="G2548" s="19" t="n">
        <v>8.1</v>
      </c>
      <c r="H2548" s="19" t="n">
        <v>5.35</v>
      </c>
      <c r="I2548" s="19" t="n">
        <f aca="false">ROUND(F2548*G2548,2)</f>
        <v>32.4</v>
      </c>
      <c r="J2548" s="19" t="n">
        <f aca="false">ROUND(F2548*H2548,2)</f>
        <v>21.4</v>
      </c>
      <c r="K2548" s="19" t="n">
        <f aca="false">INDEX(Pricebook!$L$2:$L$1401,MATCH(D2548,Pricebook!$A$2:$A$1401,0))</f>
        <v>8.9</v>
      </c>
      <c r="L2548" s="19" t="n">
        <f aca="false">ROUND(F2548*K2548,2)</f>
        <v>35.6</v>
      </c>
      <c r="M2548" s="24" t="n">
        <f aca="false">DATE(YEAR(C2548),MONTH(C2548),1)</f>
        <v>46143</v>
      </c>
    </row>
    <row r="2549" customFormat="false" ht="15" hidden="false" customHeight="false" outlineLevel="0" collapsed="false">
      <c r="A2549" s="21" t="s">
        <v>3379</v>
      </c>
      <c r="B2549" s="21" t="s">
        <v>3380</v>
      </c>
      <c r="C2549" s="23" t="n">
        <v>46155</v>
      </c>
      <c r="D2549" s="21" t="s">
        <v>322</v>
      </c>
      <c r="E2549" s="21" t="s">
        <v>108</v>
      </c>
      <c r="F2549" s="12" t="n">
        <v>1</v>
      </c>
      <c r="G2549" s="19" t="n">
        <v>9.05</v>
      </c>
      <c r="H2549" s="19" t="n">
        <v>6.67</v>
      </c>
      <c r="I2549" s="19" t="n">
        <f aca="false">ROUND(F2549*G2549,2)</f>
        <v>9.05</v>
      </c>
      <c r="J2549" s="19" t="n">
        <f aca="false">ROUND(F2549*H2549,2)</f>
        <v>6.67</v>
      </c>
      <c r="K2549" s="19" t="n">
        <f aca="false">INDEX(Pricebook!$L$2:$L$1401,MATCH(D2549,Pricebook!$A$2:$A$1401,0))</f>
        <v>9.8</v>
      </c>
      <c r="L2549" s="19" t="n">
        <f aca="false">ROUND(F2549*K2549,2)</f>
        <v>9.8</v>
      </c>
      <c r="M2549" s="24" t="n">
        <f aca="false">DATE(YEAR(C2549),MONTH(C2549),1)</f>
        <v>46143</v>
      </c>
    </row>
    <row r="2550" customFormat="false" ht="15" hidden="false" customHeight="false" outlineLevel="0" collapsed="false">
      <c r="A2550" s="21" t="s">
        <v>3379</v>
      </c>
      <c r="B2550" s="21" t="s">
        <v>3380</v>
      </c>
      <c r="C2550" s="23" t="n">
        <v>46155</v>
      </c>
      <c r="D2550" s="21" t="s">
        <v>2886</v>
      </c>
      <c r="E2550" s="21" t="s">
        <v>2748</v>
      </c>
      <c r="F2550" s="12" t="n">
        <v>6</v>
      </c>
      <c r="G2550" s="19" t="n">
        <v>12.3</v>
      </c>
      <c r="H2550" s="19" t="n">
        <v>7.12</v>
      </c>
      <c r="I2550" s="19" t="n">
        <f aca="false">ROUND(F2550*G2550,2)</f>
        <v>73.8</v>
      </c>
      <c r="J2550" s="19" t="n">
        <f aca="false">ROUND(F2550*H2550,2)</f>
        <v>42.72</v>
      </c>
      <c r="K2550" s="19" t="n">
        <f aca="false">INDEX(Pricebook!$L$2:$L$1401,MATCH(D2550,Pricebook!$A$2:$A$1401,0))</f>
        <v>13.35</v>
      </c>
      <c r="L2550" s="19" t="n">
        <f aca="false">ROUND(F2550*K2550,2)</f>
        <v>80.1</v>
      </c>
      <c r="M2550" s="24" t="n">
        <f aca="false">DATE(YEAR(C2550),MONTH(C2550),1)</f>
        <v>46143</v>
      </c>
    </row>
    <row r="2551" customFormat="false" ht="15" hidden="false" customHeight="false" outlineLevel="0" collapsed="false">
      <c r="A2551" s="21" t="s">
        <v>3379</v>
      </c>
      <c r="B2551" s="21" t="s">
        <v>3380</v>
      </c>
      <c r="C2551" s="23" t="n">
        <v>46155</v>
      </c>
      <c r="D2551" s="21" t="s">
        <v>171</v>
      </c>
      <c r="E2551" s="21" t="s">
        <v>108</v>
      </c>
      <c r="F2551" s="12" t="n">
        <v>1</v>
      </c>
      <c r="G2551" s="19" t="n">
        <v>80</v>
      </c>
      <c r="H2551" s="19" t="n">
        <v>59.26</v>
      </c>
      <c r="I2551" s="19" t="n">
        <f aca="false">ROUND(F2551*G2551,2)</f>
        <v>80</v>
      </c>
      <c r="J2551" s="19" t="n">
        <f aca="false">ROUND(F2551*H2551,2)</f>
        <v>59.26</v>
      </c>
      <c r="K2551" s="19" t="n">
        <f aca="false">INDEX(Pricebook!$L$2:$L$1401,MATCH(D2551,Pricebook!$A$2:$A$1401,0))</f>
        <v>86.8</v>
      </c>
      <c r="L2551" s="19" t="n">
        <f aca="false">ROUND(F2551*K2551,2)</f>
        <v>86.8</v>
      </c>
      <c r="M2551" s="24" t="n">
        <f aca="false">DATE(YEAR(C2551),MONTH(C2551),1)</f>
        <v>46143</v>
      </c>
    </row>
    <row r="2552" customFormat="false" ht="15" hidden="false" customHeight="false" outlineLevel="0" collapsed="false">
      <c r="A2552" s="21" t="s">
        <v>3379</v>
      </c>
      <c r="B2552" s="21" t="s">
        <v>3380</v>
      </c>
      <c r="C2552" s="23" t="n">
        <v>46155</v>
      </c>
      <c r="D2552" s="21" t="s">
        <v>2946</v>
      </c>
      <c r="E2552" s="21" t="s">
        <v>2748</v>
      </c>
      <c r="F2552" s="12" t="n">
        <v>4</v>
      </c>
      <c r="G2552" s="19" t="n">
        <v>9.3</v>
      </c>
      <c r="H2552" s="19" t="n">
        <v>5.37</v>
      </c>
      <c r="I2552" s="19" t="n">
        <f aca="false">ROUND(F2552*G2552,2)</f>
        <v>37.2</v>
      </c>
      <c r="J2552" s="19" t="n">
        <f aca="false">ROUND(F2552*H2552,2)</f>
        <v>21.48</v>
      </c>
      <c r="K2552" s="19" t="n">
        <f aca="false">INDEX(Pricebook!$L$2:$L$1401,MATCH(D2552,Pricebook!$A$2:$A$1401,0))</f>
        <v>10.1</v>
      </c>
      <c r="L2552" s="19" t="n">
        <f aca="false">ROUND(F2552*K2552,2)</f>
        <v>40.4</v>
      </c>
      <c r="M2552" s="24" t="n">
        <f aca="false">DATE(YEAR(C2552),MONTH(C2552),1)</f>
        <v>46143</v>
      </c>
    </row>
    <row r="2553" customFormat="false" ht="15" hidden="false" customHeight="false" outlineLevel="0" collapsed="false">
      <c r="A2553" s="21" t="s">
        <v>3379</v>
      </c>
      <c r="B2553" s="21" t="s">
        <v>3380</v>
      </c>
      <c r="C2553" s="23" t="n">
        <v>46155</v>
      </c>
      <c r="D2553" s="21" t="s">
        <v>2321</v>
      </c>
      <c r="E2553" s="21" t="s">
        <v>2202</v>
      </c>
      <c r="F2553" s="12" t="n">
        <v>11</v>
      </c>
      <c r="G2553" s="19" t="n">
        <v>9.7</v>
      </c>
      <c r="H2553" s="19" t="n">
        <v>6.54</v>
      </c>
      <c r="I2553" s="19" t="n">
        <f aca="false">ROUND(F2553*G2553,2)</f>
        <v>106.7</v>
      </c>
      <c r="J2553" s="19" t="n">
        <f aca="false">ROUND(F2553*H2553,2)</f>
        <v>71.94</v>
      </c>
      <c r="K2553" s="19" t="n">
        <f aca="false">INDEX(Pricebook!$L$2:$L$1401,MATCH(D2553,Pricebook!$A$2:$A$1401,0))</f>
        <v>10.45</v>
      </c>
      <c r="L2553" s="19" t="n">
        <f aca="false">ROUND(F2553*K2553,2)</f>
        <v>114.95</v>
      </c>
      <c r="M2553" s="24" t="n">
        <f aca="false">DATE(YEAR(C2553),MONTH(C2553),1)</f>
        <v>46143</v>
      </c>
    </row>
    <row r="2554" customFormat="false" ht="15" hidden="false" customHeight="false" outlineLevel="0" collapsed="false">
      <c r="A2554" s="21" t="s">
        <v>3381</v>
      </c>
      <c r="B2554" s="21" t="s">
        <v>3382</v>
      </c>
      <c r="C2554" s="23" t="n">
        <v>46155</v>
      </c>
      <c r="D2554" s="21" t="s">
        <v>1066</v>
      </c>
      <c r="E2554" s="21" t="s">
        <v>971</v>
      </c>
      <c r="F2554" s="12" t="n">
        <v>1</v>
      </c>
      <c r="G2554" s="19" t="n">
        <v>392.9</v>
      </c>
      <c r="H2554" s="19" t="n">
        <v>299.96</v>
      </c>
      <c r="I2554" s="19" t="n">
        <f aca="false">ROUND(F2554*G2554,2)</f>
        <v>392.9</v>
      </c>
      <c r="J2554" s="19" t="n">
        <f aca="false">ROUND(F2554*H2554,2)</f>
        <v>299.96</v>
      </c>
      <c r="K2554" s="19" t="n">
        <f aca="false">INDEX(Pricebook!$L$2:$L$1401,MATCH(D2554,Pricebook!$A$2:$A$1401,0))</f>
        <v>454.25</v>
      </c>
      <c r="L2554" s="19" t="n">
        <f aca="false">ROUND(F2554*K2554,2)</f>
        <v>454.25</v>
      </c>
      <c r="M2554" s="24" t="n">
        <f aca="false">DATE(YEAR(C2554),MONTH(C2554),1)</f>
        <v>46143</v>
      </c>
    </row>
    <row r="2555" customFormat="false" ht="15" hidden="false" customHeight="false" outlineLevel="0" collapsed="false">
      <c r="A2555" s="21" t="s">
        <v>3381</v>
      </c>
      <c r="B2555" s="21" t="s">
        <v>3382</v>
      </c>
      <c r="C2555" s="23" t="n">
        <v>46155</v>
      </c>
      <c r="D2555" s="21" t="s">
        <v>2477</v>
      </c>
      <c r="E2555" s="21" t="s">
        <v>2466</v>
      </c>
      <c r="F2555" s="12" t="n">
        <v>2</v>
      </c>
      <c r="G2555" s="19" t="n">
        <v>187.85</v>
      </c>
      <c r="H2555" s="19" t="n">
        <v>115.89</v>
      </c>
      <c r="I2555" s="19" t="n">
        <f aca="false">ROUND(F2555*G2555,2)</f>
        <v>375.7</v>
      </c>
      <c r="J2555" s="19" t="n">
        <f aca="false">ROUND(F2555*H2555,2)</f>
        <v>231.78</v>
      </c>
      <c r="K2555" s="19" t="n">
        <f aca="false">INDEX(Pricebook!$L$2:$L$1401,MATCH(D2555,Pricebook!$A$2:$A$1401,0))</f>
        <v>195.1</v>
      </c>
      <c r="L2555" s="19" t="n">
        <f aca="false">ROUND(F2555*K2555,2)</f>
        <v>390.2</v>
      </c>
      <c r="M2555" s="24" t="n">
        <f aca="false">DATE(YEAR(C2555),MONTH(C2555),1)</f>
        <v>46143</v>
      </c>
    </row>
    <row r="2556" customFormat="false" ht="15" hidden="false" customHeight="false" outlineLevel="0" collapsed="false">
      <c r="A2556" s="21" t="s">
        <v>3381</v>
      </c>
      <c r="B2556" s="21" t="s">
        <v>3382</v>
      </c>
      <c r="C2556" s="23" t="n">
        <v>46155</v>
      </c>
      <c r="D2556" s="21" t="s">
        <v>2471</v>
      </c>
      <c r="E2556" s="21" t="s">
        <v>2466</v>
      </c>
      <c r="F2556" s="12" t="n">
        <v>3</v>
      </c>
      <c r="G2556" s="19" t="n">
        <v>81</v>
      </c>
      <c r="H2556" s="19" t="n">
        <v>49.69</v>
      </c>
      <c r="I2556" s="19" t="n">
        <f aca="false">ROUND(F2556*G2556,2)</f>
        <v>243</v>
      </c>
      <c r="J2556" s="19" t="n">
        <f aca="false">ROUND(F2556*H2556,2)</f>
        <v>149.07</v>
      </c>
      <c r="K2556" s="19" t="n">
        <f aca="false">INDEX(Pricebook!$L$2:$L$1401,MATCH(D2556,Pricebook!$A$2:$A$1401,0))</f>
        <v>83.65</v>
      </c>
      <c r="L2556" s="19" t="n">
        <f aca="false">ROUND(F2556*K2556,2)</f>
        <v>250.95</v>
      </c>
      <c r="M2556" s="24" t="n">
        <f aca="false">DATE(YEAR(C2556),MONTH(C2556),1)</f>
        <v>46143</v>
      </c>
    </row>
    <row r="2557" customFormat="false" ht="15" hidden="false" customHeight="false" outlineLevel="0" collapsed="false">
      <c r="A2557" s="21" t="s">
        <v>3381</v>
      </c>
      <c r="B2557" s="21" t="s">
        <v>3382</v>
      </c>
      <c r="C2557" s="23" t="n">
        <v>46155</v>
      </c>
      <c r="D2557" s="21" t="s">
        <v>304</v>
      </c>
      <c r="E2557" s="21" t="s">
        <v>108</v>
      </c>
      <c r="F2557" s="12" t="n">
        <v>2</v>
      </c>
      <c r="G2557" s="19" t="n">
        <v>37.8</v>
      </c>
      <c r="H2557" s="19" t="n">
        <v>30.01</v>
      </c>
      <c r="I2557" s="19" t="n">
        <f aca="false">ROUND(F2557*G2557,2)</f>
        <v>75.6</v>
      </c>
      <c r="J2557" s="19" t="n">
        <f aca="false">ROUND(F2557*H2557,2)</f>
        <v>60.02</v>
      </c>
      <c r="K2557" s="19" t="n">
        <f aca="false">INDEX(Pricebook!$L$2:$L$1401,MATCH(D2557,Pricebook!$A$2:$A$1401,0))</f>
        <v>41.05</v>
      </c>
      <c r="L2557" s="19" t="n">
        <f aca="false">ROUND(F2557*K2557,2)</f>
        <v>82.1</v>
      </c>
      <c r="M2557" s="24" t="n">
        <f aca="false">DATE(YEAR(C2557),MONTH(C2557),1)</f>
        <v>46143</v>
      </c>
    </row>
    <row r="2558" customFormat="false" ht="15" hidden="false" customHeight="false" outlineLevel="0" collapsed="false">
      <c r="A2558" s="21" t="s">
        <v>3381</v>
      </c>
      <c r="B2558" s="21" t="s">
        <v>3382</v>
      </c>
      <c r="C2558" s="23" t="n">
        <v>46155</v>
      </c>
      <c r="D2558" s="21" t="s">
        <v>978</v>
      </c>
      <c r="E2558" s="21" t="s">
        <v>971</v>
      </c>
      <c r="F2558" s="12" t="n">
        <v>11</v>
      </c>
      <c r="G2558" s="19" t="n">
        <v>5.95</v>
      </c>
      <c r="H2558" s="19" t="n">
        <v>4.51</v>
      </c>
      <c r="I2558" s="19" t="n">
        <f aca="false">ROUND(F2558*G2558,2)</f>
        <v>65.45</v>
      </c>
      <c r="J2558" s="19" t="n">
        <f aca="false">ROUND(F2558*H2558,2)</f>
        <v>49.61</v>
      </c>
      <c r="K2558" s="19" t="n">
        <f aca="false">INDEX(Pricebook!$L$2:$L$1401,MATCH(D2558,Pricebook!$A$2:$A$1401,0))</f>
        <v>6.85</v>
      </c>
      <c r="L2558" s="19" t="n">
        <f aca="false">ROUND(F2558*K2558,2)</f>
        <v>75.35</v>
      </c>
      <c r="M2558" s="24" t="n">
        <f aca="false">DATE(YEAR(C2558),MONTH(C2558),1)</f>
        <v>46143</v>
      </c>
    </row>
    <row r="2559" customFormat="false" ht="15" hidden="false" customHeight="false" outlineLevel="0" collapsed="false">
      <c r="A2559" s="21" t="s">
        <v>3381</v>
      </c>
      <c r="B2559" s="21" t="s">
        <v>3382</v>
      </c>
      <c r="C2559" s="23" t="n">
        <v>46155</v>
      </c>
      <c r="D2559" s="21" t="s">
        <v>2499</v>
      </c>
      <c r="E2559" s="21" t="s">
        <v>2466</v>
      </c>
      <c r="F2559" s="12" t="n">
        <v>2</v>
      </c>
      <c r="G2559" s="19" t="n">
        <v>49.5</v>
      </c>
      <c r="H2559" s="19" t="n">
        <v>30.39</v>
      </c>
      <c r="I2559" s="19" t="n">
        <f aca="false">ROUND(F2559*G2559,2)</f>
        <v>99</v>
      </c>
      <c r="J2559" s="19" t="n">
        <f aca="false">ROUND(F2559*H2559,2)</f>
        <v>60.78</v>
      </c>
      <c r="K2559" s="19" t="n">
        <f aca="false">INDEX(Pricebook!$L$2:$L$1401,MATCH(D2559,Pricebook!$A$2:$A$1401,0))</f>
        <v>51.15</v>
      </c>
      <c r="L2559" s="19" t="n">
        <f aca="false">ROUND(F2559*K2559,2)</f>
        <v>102.3</v>
      </c>
      <c r="M2559" s="24" t="n">
        <f aca="false">DATE(YEAR(C2559),MONTH(C2559),1)</f>
        <v>46143</v>
      </c>
    </row>
    <row r="2560" customFormat="false" ht="15" hidden="false" customHeight="false" outlineLevel="0" collapsed="false">
      <c r="A2560" s="21" t="s">
        <v>3381</v>
      </c>
      <c r="B2560" s="21" t="s">
        <v>3382</v>
      </c>
      <c r="C2560" s="23" t="n">
        <v>46155</v>
      </c>
      <c r="D2560" s="21" t="s">
        <v>1066</v>
      </c>
      <c r="E2560" s="21" t="s">
        <v>971</v>
      </c>
      <c r="F2560" s="12" t="n">
        <v>1</v>
      </c>
      <c r="G2560" s="19" t="n">
        <v>392.9</v>
      </c>
      <c r="H2560" s="19" t="n">
        <v>299.96</v>
      </c>
      <c r="I2560" s="19" t="n">
        <f aca="false">ROUND(F2560*G2560,2)</f>
        <v>392.9</v>
      </c>
      <c r="J2560" s="19" t="n">
        <f aca="false">ROUND(F2560*H2560,2)</f>
        <v>299.96</v>
      </c>
      <c r="K2560" s="19" t="n">
        <f aca="false">INDEX(Pricebook!$L$2:$L$1401,MATCH(D2560,Pricebook!$A$2:$A$1401,0))</f>
        <v>454.25</v>
      </c>
      <c r="L2560" s="19" t="n">
        <f aca="false">ROUND(F2560*K2560,2)</f>
        <v>454.25</v>
      </c>
      <c r="M2560" s="24" t="n">
        <f aca="false">DATE(YEAR(C2560),MONTH(C2560),1)</f>
        <v>46143</v>
      </c>
    </row>
    <row r="2561" customFormat="false" ht="15" hidden="false" customHeight="false" outlineLevel="0" collapsed="false">
      <c r="A2561" s="21" t="s">
        <v>3381</v>
      </c>
      <c r="B2561" s="21" t="s">
        <v>3382</v>
      </c>
      <c r="C2561" s="23" t="n">
        <v>46155</v>
      </c>
      <c r="D2561" s="21" t="s">
        <v>214</v>
      </c>
      <c r="E2561" s="21" t="s">
        <v>108</v>
      </c>
      <c r="F2561" s="12" t="n">
        <v>2</v>
      </c>
      <c r="G2561" s="19" t="n">
        <v>111.75</v>
      </c>
      <c r="H2561" s="19" t="n">
        <v>83.48</v>
      </c>
      <c r="I2561" s="19" t="n">
        <f aca="false">ROUND(F2561*G2561,2)</f>
        <v>223.5</v>
      </c>
      <c r="J2561" s="19" t="n">
        <f aca="false">ROUND(F2561*H2561,2)</f>
        <v>166.96</v>
      </c>
      <c r="K2561" s="19" t="n">
        <f aca="false">INDEX(Pricebook!$L$2:$L$1401,MATCH(D2561,Pricebook!$A$2:$A$1401,0))</f>
        <v>122.25</v>
      </c>
      <c r="L2561" s="19" t="n">
        <f aca="false">ROUND(F2561*K2561,2)</f>
        <v>244.5</v>
      </c>
      <c r="M2561" s="24" t="n">
        <f aca="false">DATE(YEAR(C2561),MONTH(C2561),1)</f>
        <v>46143</v>
      </c>
    </row>
    <row r="2562" customFormat="false" ht="15" hidden="false" customHeight="false" outlineLevel="0" collapsed="false">
      <c r="A2562" s="21" t="s">
        <v>3381</v>
      </c>
      <c r="B2562" s="21" t="s">
        <v>3382</v>
      </c>
      <c r="C2562" s="23" t="n">
        <v>46155</v>
      </c>
      <c r="D2562" s="21" t="s">
        <v>2487</v>
      </c>
      <c r="E2562" s="21" t="s">
        <v>2466</v>
      </c>
      <c r="F2562" s="12" t="n">
        <v>3</v>
      </c>
      <c r="G2562" s="19" t="n">
        <v>67.5</v>
      </c>
      <c r="H2562" s="19" t="n">
        <v>42.22</v>
      </c>
      <c r="I2562" s="19" t="n">
        <f aca="false">ROUND(F2562*G2562,2)</f>
        <v>202.5</v>
      </c>
      <c r="J2562" s="19" t="n">
        <f aca="false">ROUND(F2562*H2562,2)</f>
        <v>126.66</v>
      </c>
      <c r="K2562" s="19" t="n">
        <f aca="false">INDEX(Pricebook!$L$2:$L$1401,MATCH(D2562,Pricebook!$A$2:$A$1401,0))</f>
        <v>71.1</v>
      </c>
      <c r="L2562" s="19" t="n">
        <f aca="false">ROUND(F2562*K2562,2)</f>
        <v>213.3</v>
      </c>
      <c r="M2562" s="24" t="n">
        <f aca="false">DATE(YEAR(C2562),MONTH(C2562),1)</f>
        <v>46143</v>
      </c>
    </row>
    <row r="2563" customFormat="false" ht="15" hidden="false" customHeight="false" outlineLevel="0" collapsed="false">
      <c r="A2563" s="21" t="s">
        <v>3381</v>
      </c>
      <c r="B2563" s="21" t="s">
        <v>3382</v>
      </c>
      <c r="C2563" s="23" t="n">
        <v>46155</v>
      </c>
      <c r="D2563" s="21" t="s">
        <v>547</v>
      </c>
      <c r="E2563" s="21" t="s">
        <v>366</v>
      </c>
      <c r="F2563" s="12" t="n">
        <v>1</v>
      </c>
      <c r="G2563" s="19" t="n">
        <v>98.55</v>
      </c>
      <c r="H2563" s="19" t="n">
        <v>70.18</v>
      </c>
      <c r="I2563" s="19" t="n">
        <f aca="false">ROUND(F2563*G2563,2)</f>
        <v>98.55</v>
      </c>
      <c r="J2563" s="19" t="n">
        <f aca="false">ROUND(F2563*H2563,2)</f>
        <v>70.18</v>
      </c>
      <c r="K2563" s="19" t="n">
        <f aca="false">INDEX(Pricebook!$L$2:$L$1401,MATCH(D2563,Pricebook!$A$2:$A$1401,0))</f>
        <v>106.85</v>
      </c>
      <c r="L2563" s="19" t="n">
        <f aca="false">ROUND(F2563*K2563,2)</f>
        <v>106.85</v>
      </c>
      <c r="M2563" s="24" t="n">
        <f aca="false">DATE(YEAR(C2563),MONTH(C2563),1)</f>
        <v>46143</v>
      </c>
    </row>
    <row r="2564" customFormat="false" ht="15" hidden="false" customHeight="false" outlineLevel="0" collapsed="false">
      <c r="A2564" s="21" t="s">
        <v>3381</v>
      </c>
      <c r="B2564" s="21" t="s">
        <v>3382</v>
      </c>
      <c r="C2564" s="23" t="n">
        <v>46155</v>
      </c>
      <c r="D2564" s="21" t="s">
        <v>2479</v>
      </c>
      <c r="E2564" s="21" t="s">
        <v>2466</v>
      </c>
      <c r="F2564" s="12" t="n">
        <v>4</v>
      </c>
      <c r="G2564" s="19" t="n">
        <v>73.7</v>
      </c>
      <c r="H2564" s="19" t="n">
        <v>46.05</v>
      </c>
      <c r="I2564" s="19" t="n">
        <f aca="false">ROUND(F2564*G2564,2)</f>
        <v>294.8</v>
      </c>
      <c r="J2564" s="19" t="n">
        <f aca="false">ROUND(F2564*H2564,2)</f>
        <v>184.2</v>
      </c>
      <c r="K2564" s="19" t="n">
        <f aca="false">INDEX(Pricebook!$L$2:$L$1401,MATCH(D2564,Pricebook!$A$2:$A$1401,0))</f>
        <v>77.55</v>
      </c>
      <c r="L2564" s="19" t="n">
        <f aca="false">ROUND(F2564*K2564,2)</f>
        <v>310.2</v>
      </c>
      <c r="M2564" s="24" t="n">
        <f aca="false">DATE(YEAR(C2564),MONTH(C2564),1)</f>
        <v>46143</v>
      </c>
    </row>
    <row r="2565" customFormat="false" ht="15" hidden="false" customHeight="false" outlineLevel="0" collapsed="false">
      <c r="A2565" s="21" t="s">
        <v>3381</v>
      </c>
      <c r="B2565" s="21" t="s">
        <v>3382</v>
      </c>
      <c r="C2565" s="23" t="n">
        <v>46155</v>
      </c>
      <c r="D2565" s="21" t="s">
        <v>843</v>
      </c>
      <c r="E2565" s="21" t="s">
        <v>366</v>
      </c>
      <c r="F2565" s="12" t="n">
        <v>2</v>
      </c>
      <c r="G2565" s="19" t="n">
        <v>299.65</v>
      </c>
      <c r="H2565" s="19" t="n">
        <v>224.43</v>
      </c>
      <c r="I2565" s="19" t="n">
        <f aca="false">ROUND(F2565*G2565,2)</f>
        <v>599.3</v>
      </c>
      <c r="J2565" s="19" t="n">
        <f aca="false">ROUND(F2565*H2565,2)</f>
        <v>448.86</v>
      </c>
      <c r="K2565" s="19" t="n">
        <f aca="false">INDEX(Pricebook!$L$2:$L$1401,MATCH(D2565,Pricebook!$A$2:$A$1401,0))</f>
        <v>322.45</v>
      </c>
      <c r="L2565" s="19" t="n">
        <f aca="false">ROUND(F2565*K2565,2)</f>
        <v>644.9</v>
      </c>
      <c r="M2565" s="24" t="n">
        <f aca="false">DATE(YEAR(C2565),MONTH(C2565),1)</f>
        <v>46143</v>
      </c>
    </row>
    <row r="2566" customFormat="false" ht="15" hidden="false" customHeight="false" outlineLevel="0" collapsed="false">
      <c r="A2566" s="21" t="s">
        <v>3381</v>
      </c>
      <c r="B2566" s="21" t="s">
        <v>3382</v>
      </c>
      <c r="C2566" s="23" t="n">
        <v>46155</v>
      </c>
      <c r="D2566" s="21" t="s">
        <v>1244</v>
      </c>
      <c r="E2566" s="21" t="s">
        <v>971</v>
      </c>
      <c r="F2566" s="12" t="n">
        <v>1</v>
      </c>
      <c r="G2566" s="19" t="n">
        <v>352.6</v>
      </c>
      <c r="H2566" s="19" t="n">
        <v>302.64</v>
      </c>
      <c r="I2566" s="19" t="n">
        <f aca="false">ROUND(F2566*G2566,2)</f>
        <v>352.6</v>
      </c>
      <c r="J2566" s="19" t="n">
        <f aca="false">ROUND(F2566*H2566,2)</f>
        <v>302.64</v>
      </c>
      <c r="K2566" s="19" t="n">
        <f aca="false">INDEX(Pricebook!$L$2:$L$1401,MATCH(D2566,Pricebook!$A$2:$A$1401,0))</f>
        <v>411.3</v>
      </c>
      <c r="L2566" s="19" t="n">
        <f aca="false">ROUND(F2566*K2566,2)</f>
        <v>411.3</v>
      </c>
      <c r="M2566" s="24" t="n">
        <f aca="false">DATE(YEAR(C2566),MONTH(C2566),1)</f>
        <v>46143</v>
      </c>
    </row>
    <row r="2567" customFormat="false" ht="15" hidden="false" customHeight="false" outlineLevel="0" collapsed="false">
      <c r="A2567" s="21" t="s">
        <v>3381</v>
      </c>
      <c r="B2567" s="21" t="s">
        <v>3382</v>
      </c>
      <c r="C2567" s="23" t="n">
        <v>46155</v>
      </c>
      <c r="D2567" s="21" t="s">
        <v>1134</v>
      </c>
      <c r="E2567" s="21" t="s">
        <v>971</v>
      </c>
      <c r="F2567" s="12" t="n">
        <v>7</v>
      </c>
      <c r="G2567" s="19" t="n">
        <v>26.95</v>
      </c>
      <c r="H2567" s="19" t="n">
        <v>23.13</v>
      </c>
      <c r="I2567" s="19" t="n">
        <f aca="false">ROUND(F2567*G2567,2)</f>
        <v>188.65</v>
      </c>
      <c r="J2567" s="19" t="n">
        <f aca="false">ROUND(F2567*H2567,2)</f>
        <v>161.91</v>
      </c>
      <c r="K2567" s="19" t="n">
        <f aca="false">INDEX(Pricebook!$L$2:$L$1401,MATCH(D2567,Pricebook!$A$2:$A$1401,0))</f>
        <v>26.95</v>
      </c>
      <c r="L2567" s="19" t="n">
        <f aca="false">ROUND(F2567*K2567,2)</f>
        <v>188.65</v>
      </c>
      <c r="M2567" s="24" t="n">
        <f aca="false">DATE(YEAR(C2567),MONTH(C2567),1)</f>
        <v>46143</v>
      </c>
    </row>
    <row r="2568" customFormat="false" ht="15" hidden="false" customHeight="false" outlineLevel="0" collapsed="false">
      <c r="A2568" s="21" t="s">
        <v>3381</v>
      </c>
      <c r="B2568" s="21" t="s">
        <v>3382</v>
      </c>
      <c r="C2568" s="23" t="n">
        <v>46155</v>
      </c>
      <c r="D2568" s="21" t="s">
        <v>2573</v>
      </c>
      <c r="E2568" s="21" t="s">
        <v>2466</v>
      </c>
      <c r="F2568" s="12" t="n">
        <v>1</v>
      </c>
      <c r="G2568" s="19" t="n">
        <v>32.4</v>
      </c>
      <c r="H2568" s="19" t="n">
        <v>22.54</v>
      </c>
      <c r="I2568" s="19" t="n">
        <f aca="false">ROUND(F2568*G2568,2)</f>
        <v>32.4</v>
      </c>
      <c r="J2568" s="19" t="n">
        <f aca="false">ROUND(F2568*H2568,2)</f>
        <v>22.54</v>
      </c>
      <c r="K2568" s="19" t="n">
        <f aca="false">INDEX(Pricebook!$L$2:$L$1401,MATCH(D2568,Pricebook!$A$2:$A$1401,0))</f>
        <v>33.5</v>
      </c>
      <c r="L2568" s="19" t="n">
        <f aca="false">ROUND(F2568*K2568,2)</f>
        <v>33.5</v>
      </c>
      <c r="M2568" s="24" t="n">
        <f aca="false">DATE(YEAR(C2568),MONTH(C2568),1)</f>
        <v>46143</v>
      </c>
    </row>
    <row r="2569" customFormat="false" ht="15" hidden="false" customHeight="false" outlineLevel="0" collapsed="false">
      <c r="A2569" s="21" t="s">
        <v>3381</v>
      </c>
      <c r="B2569" s="21" t="s">
        <v>3382</v>
      </c>
      <c r="C2569" s="23" t="n">
        <v>46155</v>
      </c>
      <c r="D2569" s="21" t="s">
        <v>179</v>
      </c>
      <c r="E2569" s="21" t="s">
        <v>108</v>
      </c>
      <c r="F2569" s="12" t="n">
        <v>1</v>
      </c>
      <c r="G2569" s="19" t="n">
        <v>54</v>
      </c>
      <c r="H2569" s="19" t="n">
        <v>40.36</v>
      </c>
      <c r="I2569" s="19" t="n">
        <f aca="false">ROUND(F2569*G2569,2)</f>
        <v>54</v>
      </c>
      <c r="J2569" s="19" t="n">
        <f aca="false">ROUND(F2569*H2569,2)</f>
        <v>40.36</v>
      </c>
      <c r="K2569" s="19" t="n">
        <f aca="false">INDEX(Pricebook!$L$2:$L$1401,MATCH(D2569,Pricebook!$A$2:$A$1401,0))</f>
        <v>59.1</v>
      </c>
      <c r="L2569" s="19" t="n">
        <f aca="false">ROUND(F2569*K2569,2)</f>
        <v>59.1</v>
      </c>
      <c r="M2569" s="24" t="n">
        <f aca="false">DATE(YEAR(C2569),MONTH(C2569),1)</f>
        <v>46143</v>
      </c>
    </row>
    <row r="2570" customFormat="false" ht="15" hidden="false" customHeight="false" outlineLevel="0" collapsed="false">
      <c r="A2570" s="21" t="s">
        <v>3381</v>
      </c>
      <c r="B2570" s="21" t="s">
        <v>3382</v>
      </c>
      <c r="C2570" s="23" t="n">
        <v>46155</v>
      </c>
      <c r="D2570" s="21" t="s">
        <v>2487</v>
      </c>
      <c r="E2570" s="21" t="s">
        <v>2466</v>
      </c>
      <c r="F2570" s="12" t="n">
        <v>1</v>
      </c>
      <c r="G2570" s="19" t="n">
        <v>67.5</v>
      </c>
      <c r="H2570" s="19" t="n">
        <v>42.22</v>
      </c>
      <c r="I2570" s="19" t="n">
        <f aca="false">ROUND(F2570*G2570,2)</f>
        <v>67.5</v>
      </c>
      <c r="J2570" s="19" t="n">
        <f aca="false">ROUND(F2570*H2570,2)</f>
        <v>42.22</v>
      </c>
      <c r="K2570" s="19" t="n">
        <f aca="false">INDEX(Pricebook!$L$2:$L$1401,MATCH(D2570,Pricebook!$A$2:$A$1401,0))</f>
        <v>71.1</v>
      </c>
      <c r="L2570" s="19" t="n">
        <f aca="false">ROUND(F2570*K2570,2)</f>
        <v>71.1</v>
      </c>
      <c r="M2570" s="24" t="n">
        <f aca="false">DATE(YEAR(C2570),MONTH(C2570),1)</f>
        <v>46143</v>
      </c>
    </row>
    <row r="2571" customFormat="false" ht="15" hidden="false" customHeight="false" outlineLevel="0" collapsed="false">
      <c r="A2571" s="21" t="s">
        <v>3383</v>
      </c>
      <c r="B2571" s="21" t="s">
        <v>3164</v>
      </c>
      <c r="C2571" s="23" t="n">
        <v>46155</v>
      </c>
      <c r="D2571" s="21" t="s">
        <v>521</v>
      </c>
      <c r="E2571" s="21" t="s">
        <v>366</v>
      </c>
      <c r="F2571" s="12" t="n">
        <v>1</v>
      </c>
      <c r="G2571" s="19" t="n">
        <v>12.55</v>
      </c>
      <c r="H2571" s="19" t="n">
        <v>8.96</v>
      </c>
      <c r="I2571" s="19" t="n">
        <f aca="false">ROUND(F2571*G2571,2)</f>
        <v>12.55</v>
      </c>
      <c r="J2571" s="19" t="n">
        <f aca="false">ROUND(F2571*H2571,2)</f>
        <v>8.96</v>
      </c>
      <c r="K2571" s="19" t="n">
        <f aca="false">INDEX(Pricebook!$L$2:$L$1401,MATCH(D2571,Pricebook!$A$2:$A$1401,0))</f>
        <v>13.65</v>
      </c>
      <c r="L2571" s="19" t="n">
        <f aca="false">ROUND(F2571*K2571,2)</f>
        <v>13.65</v>
      </c>
      <c r="M2571" s="24" t="n">
        <f aca="false">DATE(YEAR(C2571),MONTH(C2571),1)</f>
        <v>46143</v>
      </c>
    </row>
    <row r="2572" customFormat="false" ht="15" hidden="false" customHeight="false" outlineLevel="0" collapsed="false">
      <c r="A2572" s="21" t="s">
        <v>3383</v>
      </c>
      <c r="B2572" s="21" t="s">
        <v>3164</v>
      </c>
      <c r="C2572" s="23" t="n">
        <v>46155</v>
      </c>
      <c r="D2572" s="21" t="s">
        <v>523</v>
      </c>
      <c r="E2572" s="21" t="s">
        <v>366</v>
      </c>
      <c r="F2572" s="12" t="n">
        <v>5</v>
      </c>
      <c r="G2572" s="19" t="n">
        <v>16.3</v>
      </c>
      <c r="H2572" s="19" t="n">
        <v>11.44</v>
      </c>
      <c r="I2572" s="19" t="n">
        <f aca="false">ROUND(F2572*G2572,2)</f>
        <v>81.5</v>
      </c>
      <c r="J2572" s="19" t="n">
        <f aca="false">ROUND(F2572*H2572,2)</f>
        <v>57.2</v>
      </c>
      <c r="K2572" s="19" t="n">
        <f aca="false">INDEX(Pricebook!$L$2:$L$1401,MATCH(D2572,Pricebook!$A$2:$A$1401,0))</f>
        <v>17.45</v>
      </c>
      <c r="L2572" s="19" t="n">
        <f aca="false">ROUND(F2572*K2572,2)</f>
        <v>87.25</v>
      </c>
      <c r="M2572" s="24" t="n">
        <f aca="false">DATE(YEAR(C2572),MONTH(C2572),1)</f>
        <v>46143</v>
      </c>
    </row>
    <row r="2573" customFormat="false" ht="15" hidden="false" customHeight="false" outlineLevel="0" collapsed="false">
      <c r="A2573" s="21" t="s">
        <v>3383</v>
      </c>
      <c r="B2573" s="21" t="s">
        <v>3164</v>
      </c>
      <c r="C2573" s="23" t="n">
        <v>46155</v>
      </c>
      <c r="D2573" s="21" t="s">
        <v>2828</v>
      </c>
      <c r="E2573" s="21" t="s">
        <v>2748</v>
      </c>
      <c r="F2573" s="12" t="n">
        <v>8</v>
      </c>
      <c r="G2573" s="19" t="n">
        <v>8.35</v>
      </c>
      <c r="H2573" s="19" t="n">
        <v>4.91</v>
      </c>
      <c r="I2573" s="19" t="n">
        <f aca="false">ROUND(F2573*G2573,2)</f>
        <v>66.8</v>
      </c>
      <c r="J2573" s="19" t="n">
        <f aca="false">ROUND(F2573*H2573,2)</f>
        <v>39.28</v>
      </c>
      <c r="K2573" s="19" t="n">
        <f aca="false">INDEX(Pricebook!$L$2:$L$1401,MATCH(D2573,Pricebook!$A$2:$A$1401,0))</f>
        <v>9.2</v>
      </c>
      <c r="L2573" s="19" t="n">
        <f aca="false">ROUND(F2573*K2573,2)</f>
        <v>73.6</v>
      </c>
      <c r="M2573" s="24" t="n">
        <f aca="false">DATE(YEAR(C2573),MONTH(C2573),1)</f>
        <v>46143</v>
      </c>
    </row>
    <row r="2574" customFormat="false" ht="15" hidden="false" customHeight="false" outlineLevel="0" collapsed="false">
      <c r="A2574" s="21" t="s">
        <v>3383</v>
      </c>
      <c r="B2574" s="21" t="s">
        <v>3164</v>
      </c>
      <c r="C2574" s="23" t="n">
        <v>46155</v>
      </c>
      <c r="D2574" s="21" t="s">
        <v>887</v>
      </c>
      <c r="E2574" s="21" t="s">
        <v>366</v>
      </c>
      <c r="F2574" s="12" t="n">
        <v>1</v>
      </c>
      <c r="G2574" s="19" t="n">
        <v>65.25</v>
      </c>
      <c r="H2574" s="19" t="n">
        <v>45.8</v>
      </c>
      <c r="I2574" s="19" t="n">
        <f aca="false">ROUND(F2574*G2574,2)</f>
        <v>65.25</v>
      </c>
      <c r="J2574" s="19" t="n">
        <f aca="false">ROUND(F2574*H2574,2)</f>
        <v>45.8</v>
      </c>
      <c r="K2574" s="19" t="n">
        <f aca="false">INDEX(Pricebook!$L$2:$L$1401,MATCH(D2574,Pricebook!$A$2:$A$1401,0))</f>
        <v>69.75</v>
      </c>
      <c r="L2574" s="19" t="n">
        <f aca="false">ROUND(F2574*K2574,2)</f>
        <v>69.75</v>
      </c>
      <c r="M2574" s="24" t="n">
        <f aca="false">DATE(YEAR(C2574),MONTH(C2574),1)</f>
        <v>46143</v>
      </c>
    </row>
    <row r="2575" customFormat="false" ht="15" hidden="false" customHeight="false" outlineLevel="0" collapsed="false">
      <c r="A2575" s="21" t="s">
        <v>3383</v>
      </c>
      <c r="B2575" s="21" t="s">
        <v>3164</v>
      </c>
      <c r="C2575" s="23" t="n">
        <v>46155</v>
      </c>
      <c r="D2575" s="21" t="s">
        <v>2464</v>
      </c>
      <c r="E2575" s="21" t="s">
        <v>2466</v>
      </c>
      <c r="F2575" s="12" t="n">
        <v>6</v>
      </c>
      <c r="G2575" s="19" t="n">
        <v>31.2</v>
      </c>
      <c r="H2575" s="19" t="n">
        <v>19.29</v>
      </c>
      <c r="I2575" s="19" t="n">
        <f aca="false">ROUND(F2575*G2575,2)</f>
        <v>187.2</v>
      </c>
      <c r="J2575" s="19" t="n">
        <f aca="false">ROUND(F2575*H2575,2)</f>
        <v>115.74</v>
      </c>
      <c r="K2575" s="19" t="n">
        <f aca="false">INDEX(Pricebook!$L$2:$L$1401,MATCH(D2575,Pricebook!$A$2:$A$1401,0))</f>
        <v>32.5</v>
      </c>
      <c r="L2575" s="19" t="n">
        <f aca="false">ROUND(F2575*K2575,2)</f>
        <v>195</v>
      </c>
      <c r="M2575" s="24" t="n">
        <f aca="false">DATE(YEAR(C2575),MONTH(C2575),1)</f>
        <v>46143</v>
      </c>
    </row>
    <row r="2576" customFormat="false" ht="15" hidden="false" customHeight="false" outlineLevel="0" collapsed="false">
      <c r="A2576" s="21" t="s">
        <v>3383</v>
      </c>
      <c r="B2576" s="21" t="s">
        <v>3164</v>
      </c>
      <c r="C2576" s="23" t="n">
        <v>46155</v>
      </c>
      <c r="D2576" s="21" t="s">
        <v>2535</v>
      </c>
      <c r="E2576" s="21" t="s">
        <v>2466</v>
      </c>
      <c r="F2576" s="12" t="n">
        <v>3</v>
      </c>
      <c r="G2576" s="19" t="n">
        <v>36.7</v>
      </c>
      <c r="H2576" s="19" t="n">
        <v>22.44</v>
      </c>
      <c r="I2576" s="19" t="n">
        <f aca="false">ROUND(F2576*G2576,2)</f>
        <v>110.1</v>
      </c>
      <c r="J2576" s="19" t="n">
        <f aca="false">ROUND(F2576*H2576,2)</f>
        <v>67.32</v>
      </c>
      <c r="K2576" s="19" t="n">
        <f aca="false">INDEX(Pricebook!$L$2:$L$1401,MATCH(D2576,Pricebook!$A$2:$A$1401,0))</f>
        <v>37.8</v>
      </c>
      <c r="L2576" s="19" t="n">
        <f aca="false">ROUND(F2576*K2576,2)</f>
        <v>113.4</v>
      </c>
      <c r="M2576" s="24" t="n">
        <f aca="false">DATE(YEAR(C2576),MONTH(C2576),1)</f>
        <v>46143</v>
      </c>
    </row>
    <row r="2577" customFormat="false" ht="15" hidden="false" customHeight="false" outlineLevel="0" collapsed="false">
      <c r="A2577" s="21" t="s">
        <v>3383</v>
      </c>
      <c r="B2577" s="21" t="s">
        <v>3164</v>
      </c>
      <c r="C2577" s="23" t="n">
        <v>46155</v>
      </c>
      <c r="D2577" s="21" t="s">
        <v>2517</v>
      </c>
      <c r="E2577" s="21" t="s">
        <v>2466</v>
      </c>
      <c r="F2577" s="12" t="n">
        <v>1</v>
      </c>
      <c r="G2577" s="19" t="n">
        <v>262.1</v>
      </c>
      <c r="H2577" s="19" t="n">
        <v>162.65</v>
      </c>
      <c r="I2577" s="19" t="n">
        <f aca="false">ROUND(F2577*G2577,2)</f>
        <v>262.1</v>
      </c>
      <c r="J2577" s="19" t="n">
        <f aca="false">ROUND(F2577*H2577,2)</f>
        <v>162.65</v>
      </c>
      <c r="K2577" s="19" t="n">
        <f aca="false">INDEX(Pricebook!$L$2:$L$1401,MATCH(D2577,Pricebook!$A$2:$A$1401,0))</f>
        <v>273.8</v>
      </c>
      <c r="L2577" s="19" t="n">
        <f aca="false">ROUND(F2577*K2577,2)</f>
        <v>273.8</v>
      </c>
      <c r="M2577" s="24" t="n">
        <f aca="false">DATE(YEAR(C2577),MONTH(C2577),1)</f>
        <v>46143</v>
      </c>
    </row>
    <row r="2578" customFormat="false" ht="15" hidden="false" customHeight="false" outlineLevel="0" collapsed="false">
      <c r="A2578" s="21" t="s">
        <v>3383</v>
      </c>
      <c r="B2578" s="21" t="s">
        <v>3164</v>
      </c>
      <c r="C2578" s="23" t="n">
        <v>46155</v>
      </c>
      <c r="D2578" s="21" t="s">
        <v>2573</v>
      </c>
      <c r="E2578" s="21" t="s">
        <v>2466</v>
      </c>
      <c r="F2578" s="12" t="n">
        <v>2</v>
      </c>
      <c r="G2578" s="19" t="n">
        <v>32.4</v>
      </c>
      <c r="H2578" s="19" t="n">
        <v>22.54</v>
      </c>
      <c r="I2578" s="19" t="n">
        <f aca="false">ROUND(F2578*G2578,2)</f>
        <v>64.8</v>
      </c>
      <c r="J2578" s="19" t="n">
        <f aca="false">ROUND(F2578*H2578,2)</f>
        <v>45.08</v>
      </c>
      <c r="K2578" s="19" t="n">
        <f aca="false">INDEX(Pricebook!$L$2:$L$1401,MATCH(D2578,Pricebook!$A$2:$A$1401,0))</f>
        <v>33.5</v>
      </c>
      <c r="L2578" s="19" t="n">
        <f aca="false">ROUND(F2578*K2578,2)</f>
        <v>67</v>
      </c>
      <c r="M2578" s="24" t="n">
        <f aca="false">DATE(YEAR(C2578),MONTH(C2578),1)</f>
        <v>46143</v>
      </c>
    </row>
    <row r="2579" customFormat="false" ht="15" hidden="false" customHeight="false" outlineLevel="0" collapsed="false">
      <c r="A2579" s="21" t="s">
        <v>3383</v>
      </c>
      <c r="B2579" s="21" t="s">
        <v>3164</v>
      </c>
      <c r="C2579" s="23" t="n">
        <v>46155</v>
      </c>
      <c r="D2579" s="21" t="s">
        <v>479</v>
      </c>
      <c r="E2579" s="21" t="s">
        <v>366</v>
      </c>
      <c r="F2579" s="12" t="n">
        <v>1</v>
      </c>
      <c r="G2579" s="19" t="n">
        <v>214.3</v>
      </c>
      <c r="H2579" s="19" t="n">
        <v>159.88</v>
      </c>
      <c r="I2579" s="19" t="n">
        <f aca="false">ROUND(F2579*G2579,2)</f>
        <v>214.3</v>
      </c>
      <c r="J2579" s="19" t="n">
        <f aca="false">ROUND(F2579*H2579,2)</f>
        <v>159.88</v>
      </c>
      <c r="K2579" s="19" t="n">
        <f aca="false">INDEX(Pricebook!$L$2:$L$1401,MATCH(D2579,Pricebook!$A$2:$A$1401,0))</f>
        <v>233</v>
      </c>
      <c r="L2579" s="19" t="n">
        <f aca="false">ROUND(F2579*K2579,2)</f>
        <v>233</v>
      </c>
      <c r="M2579" s="24" t="n">
        <f aca="false">DATE(YEAR(C2579),MONTH(C2579),1)</f>
        <v>46143</v>
      </c>
    </row>
    <row r="2580" customFormat="false" ht="15" hidden="false" customHeight="false" outlineLevel="0" collapsed="false">
      <c r="A2580" s="21" t="s">
        <v>3383</v>
      </c>
      <c r="B2580" s="21" t="s">
        <v>3164</v>
      </c>
      <c r="C2580" s="23" t="n">
        <v>46155</v>
      </c>
      <c r="D2580" s="21" t="s">
        <v>463</v>
      </c>
      <c r="E2580" s="21" t="s">
        <v>366</v>
      </c>
      <c r="F2580" s="12" t="n">
        <v>3</v>
      </c>
      <c r="G2580" s="19" t="n">
        <v>10.5</v>
      </c>
      <c r="H2580" s="19" t="n">
        <v>7.4</v>
      </c>
      <c r="I2580" s="19" t="n">
        <f aca="false">ROUND(F2580*G2580,2)</f>
        <v>31.5</v>
      </c>
      <c r="J2580" s="19" t="n">
        <f aca="false">ROUND(F2580*H2580,2)</f>
        <v>22.2</v>
      </c>
      <c r="K2580" s="19" t="n">
        <f aca="false">INDEX(Pricebook!$L$2:$L$1401,MATCH(D2580,Pricebook!$A$2:$A$1401,0))</f>
        <v>11.3</v>
      </c>
      <c r="L2580" s="19" t="n">
        <f aca="false">ROUND(F2580*K2580,2)</f>
        <v>33.9</v>
      </c>
      <c r="M2580" s="24" t="n">
        <f aca="false">DATE(YEAR(C2580),MONTH(C2580),1)</f>
        <v>46143</v>
      </c>
    </row>
    <row r="2581" customFormat="false" ht="15" hidden="false" customHeight="false" outlineLevel="0" collapsed="false">
      <c r="A2581" s="21" t="s">
        <v>3383</v>
      </c>
      <c r="B2581" s="21" t="s">
        <v>3164</v>
      </c>
      <c r="C2581" s="23" t="n">
        <v>46155</v>
      </c>
      <c r="D2581" s="21" t="s">
        <v>757</v>
      </c>
      <c r="E2581" s="21" t="s">
        <v>366</v>
      </c>
      <c r="F2581" s="12" t="n">
        <v>5</v>
      </c>
      <c r="G2581" s="19" t="n">
        <v>11.7</v>
      </c>
      <c r="H2581" s="19" t="n">
        <v>8.29</v>
      </c>
      <c r="I2581" s="19" t="n">
        <f aca="false">ROUND(F2581*G2581,2)</f>
        <v>58.5</v>
      </c>
      <c r="J2581" s="19" t="n">
        <f aca="false">ROUND(F2581*H2581,2)</f>
        <v>41.45</v>
      </c>
      <c r="K2581" s="19" t="n">
        <f aca="false">INDEX(Pricebook!$L$2:$L$1401,MATCH(D2581,Pricebook!$A$2:$A$1401,0))</f>
        <v>12.65</v>
      </c>
      <c r="L2581" s="19" t="n">
        <f aca="false">ROUND(F2581*K2581,2)</f>
        <v>63.25</v>
      </c>
      <c r="M2581" s="24" t="n">
        <f aca="false">DATE(YEAR(C2581),MONTH(C2581),1)</f>
        <v>46143</v>
      </c>
    </row>
    <row r="2582" customFormat="false" ht="15" hidden="false" customHeight="false" outlineLevel="0" collapsed="false">
      <c r="A2582" s="21" t="s">
        <v>3383</v>
      </c>
      <c r="B2582" s="21" t="s">
        <v>3164</v>
      </c>
      <c r="C2582" s="23" t="n">
        <v>46155</v>
      </c>
      <c r="D2582" s="21" t="s">
        <v>721</v>
      </c>
      <c r="E2582" s="21" t="s">
        <v>366</v>
      </c>
      <c r="F2582" s="12" t="n">
        <v>3</v>
      </c>
      <c r="G2582" s="19" t="n">
        <v>30.45</v>
      </c>
      <c r="H2582" s="19" t="n">
        <v>21.61</v>
      </c>
      <c r="I2582" s="19" t="n">
        <f aca="false">ROUND(F2582*G2582,2)</f>
        <v>91.35</v>
      </c>
      <c r="J2582" s="19" t="n">
        <f aca="false">ROUND(F2582*H2582,2)</f>
        <v>64.83</v>
      </c>
      <c r="K2582" s="19" t="n">
        <f aca="false">INDEX(Pricebook!$L$2:$L$1401,MATCH(D2582,Pricebook!$A$2:$A$1401,0))</f>
        <v>32.9</v>
      </c>
      <c r="L2582" s="19" t="n">
        <f aca="false">ROUND(F2582*K2582,2)</f>
        <v>98.7</v>
      </c>
      <c r="M2582" s="24" t="n">
        <f aca="false">DATE(YEAR(C2582),MONTH(C2582),1)</f>
        <v>46143</v>
      </c>
    </row>
    <row r="2583" customFormat="false" ht="15" hidden="false" customHeight="false" outlineLevel="0" collapsed="false">
      <c r="A2583" s="21" t="s">
        <v>3383</v>
      </c>
      <c r="B2583" s="21" t="s">
        <v>3164</v>
      </c>
      <c r="C2583" s="23" t="n">
        <v>46155</v>
      </c>
      <c r="D2583" s="21" t="s">
        <v>2533</v>
      </c>
      <c r="E2583" s="21" t="s">
        <v>2466</v>
      </c>
      <c r="F2583" s="12" t="n">
        <v>3</v>
      </c>
      <c r="G2583" s="19" t="n">
        <v>31.2</v>
      </c>
      <c r="H2583" s="19" t="n">
        <v>19.24</v>
      </c>
      <c r="I2583" s="19" t="n">
        <f aca="false">ROUND(F2583*G2583,2)</f>
        <v>93.6</v>
      </c>
      <c r="J2583" s="19" t="n">
        <f aca="false">ROUND(F2583*H2583,2)</f>
        <v>57.72</v>
      </c>
      <c r="K2583" s="19" t="n">
        <f aca="false">INDEX(Pricebook!$L$2:$L$1401,MATCH(D2583,Pricebook!$A$2:$A$1401,0))</f>
        <v>32.4</v>
      </c>
      <c r="L2583" s="19" t="n">
        <f aca="false">ROUND(F2583*K2583,2)</f>
        <v>97.2</v>
      </c>
      <c r="M2583" s="24" t="n">
        <f aca="false">DATE(YEAR(C2583),MONTH(C2583),1)</f>
        <v>46143</v>
      </c>
    </row>
    <row r="2584" customFormat="false" ht="15" hidden="false" customHeight="false" outlineLevel="0" collapsed="false">
      <c r="A2584" s="21" t="s">
        <v>3383</v>
      </c>
      <c r="B2584" s="21" t="s">
        <v>3164</v>
      </c>
      <c r="C2584" s="23" t="n">
        <v>46155</v>
      </c>
      <c r="D2584" s="21" t="s">
        <v>2761</v>
      </c>
      <c r="E2584" s="21" t="s">
        <v>2748</v>
      </c>
      <c r="F2584" s="12" t="n">
        <v>4</v>
      </c>
      <c r="G2584" s="19" t="n">
        <v>34.4</v>
      </c>
      <c r="H2584" s="19" t="n">
        <v>20.14</v>
      </c>
      <c r="I2584" s="19" t="n">
        <f aca="false">ROUND(F2584*G2584,2)</f>
        <v>137.6</v>
      </c>
      <c r="J2584" s="19" t="n">
        <f aca="false">ROUND(F2584*H2584,2)</f>
        <v>80.56</v>
      </c>
      <c r="K2584" s="19" t="n">
        <f aca="false">INDEX(Pricebook!$L$2:$L$1401,MATCH(D2584,Pricebook!$A$2:$A$1401,0))</f>
        <v>37.75</v>
      </c>
      <c r="L2584" s="19" t="n">
        <f aca="false">ROUND(F2584*K2584,2)</f>
        <v>151</v>
      </c>
      <c r="M2584" s="24" t="n">
        <f aca="false">DATE(YEAR(C2584),MONTH(C2584),1)</f>
        <v>46143</v>
      </c>
    </row>
    <row r="2585" customFormat="false" ht="15" hidden="false" customHeight="false" outlineLevel="0" collapsed="false">
      <c r="A2585" s="21" t="s">
        <v>3383</v>
      </c>
      <c r="B2585" s="21" t="s">
        <v>3164</v>
      </c>
      <c r="C2585" s="23" t="n">
        <v>46155</v>
      </c>
      <c r="D2585" s="21" t="s">
        <v>2755</v>
      </c>
      <c r="E2585" s="21" t="s">
        <v>2748</v>
      </c>
      <c r="F2585" s="12" t="n">
        <v>10</v>
      </c>
      <c r="G2585" s="19" t="n">
        <v>2.8</v>
      </c>
      <c r="H2585" s="19" t="n">
        <v>1.62</v>
      </c>
      <c r="I2585" s="19" t="n">
        <f aca="false">ROUND(F2585*G2585,2)</f>
        <v>28</v>
      </c>
      <c r="J2585" s="19" t="n">
        <f aca="false">ROUND(F2585*H2585,2)</f>
        <v>16.2</v>
      </c>
      <c r="K2585" s="19" t="n">
        <f aca="false">INDEX(Pricebook!$L$2:$L$1401,MATCH(D2585,Pricebook!$A$2:$A$1401,0))</f>
        <v>3.05</v>
      </c>
      <c r="L2585" s="19" t="n">
        <f aca="false">ROUND(F2585*K2585,2)</f>
        <v>30.5</v>
      </c>
      <c r="M2585" s="24" t="n">
        <f aca="false">DATE(YEAR(C2585),MONTH(C2585),1)</f>
        <v>46143</v>
      </c>
    </row>
    <row r="2586" customFormat="false" ht="15" hidden="false" customHeight="false" outlineLevel="0" collapsed="false">
      <c r="A2586" s="21" t="s">
        <v>3383</v>
      </c>
      <c r="B2586" s="21" t="s">
        <v>3164</v>
      </c>
      <c r="C2586" s="23" t="n">
        <v>46155</v>
      </c>
      <c r="D2586" s="21" t="s">
        <v>949</v>
      </c>
      <c r="E2586" s="21" t="s">
        <v>366</v>
      </c>
      <c r="F2586" s="12" t="n">
        <v>3</v>
      </c>
      <c r="G2586" s="19" t="n">
        <v>17.75</v>
      </c>
      <c r="H2586" s="19" t="n">
        <v>12.4</v>
      </c>
      <c r="I2586" s="19" t="n">
        <f aca="false">ROUND(F2586*G2586,2)</f>
        <v>53.25</v>
      </c>
      <c r="J2586" s="19" t="n">
        <f aca="false">ROUND(F2586*H2586,2)</f>
        <v>37.2</v>
      </c>
      <c r="K2586" s="19" t="n">
        <f aca="false">INDEX(Pricebook!$L$2:$L$1401,MATCH(D2586,Pricebook!$A$2:$A$1401,0))</f>
        <v>18.9</v>
      </c>
      <c r="L2586" s="19" t="n">
        <f aca="false">ROUND(F2586*K2586,2)</f>
        <v>56.7</v>
      </c>
      <c r="M2586" s="24" t="n">
        <f aca="false">DATE(YEAR(C2586),MONTH(C2586),1)</f>
        <v>46143</v>
      </c>
    </row>
    <row r="2587" customFormat="false" ht="15" hidden="false" customHeight="false" outlineLevel="0" collapsed="false">
      <c r="A2587" s="21" t="s">
        <v>3383</v>
      </c>
      <c r="B2587" s="21" t="s">
        <v>3164</v>
      </c>
      <c r="C2587" s="23" t="n">
        <v>46155</v>
      </c>
      <c r="D2587" s="21" t="s">
        <v>2908</v>
      </c>
      <c r="E2587" s="21" t="s">
        <v>2748</v>
      </c>
      <c r="F2587" s="12" t="n">
        <v>6</v>
      </c>
      <c r="G2587" s="19" t="n">
        <v>32.5</v>
      </c>
      <c r="H2587" s="19" t="n">
        <v>18.99</v>
      </c>
      <c r="I2587" s="19" t="n">
        <f aca="false">ROUND(F2587*G2587,2)</f>
        <v>195</v>
      </c>
      <c r="J2587" s="19" t="n">
        <f aca="false">ROUND(F2587*H2587,2)</f>
        <v>113.94</v>
      </c>
      <c r="K2587" s="19" t="n">
        <f aca="false">INDEX(Pricebook!$L$2:$L$1401,MATCH(D2587,Pricebook!$A$2:$A$1401,0))</f>
        <v>35.6</v>
      </c>
      <c r="L2587" s="19" t="n">
        <f aca="false">ROUND(F2587*K2587,2)</f>
        <v>213.6</v>
      </c>
      <c r="M2587" s="24" t="n">
        <f aca="false">DATE(YEAR(C2587),MONTH(C2587),1)</f>
        <v>46143</v>
      </c>
    </row>
    <row r="2588" customFormat="false" ht="15" hidden="false" customHeight="false" outlineLevel="0" collapsed="false">
      <c r="A2588" s="21" t="s">
        <v>3384</v>
      </c>
      <c r="B2588" s="21" t="s">
        <v>3385</v>
      </c>
      <c r="C2588" s="23" t="n">
        <v>46155</v>
      </c>
      <c r="D2588" s="21" t="s">
        <v>2700</v>
      </c>
      <c r="E2588" s="21" t="s">
        <v>2587</v>
      </c>
      <c r="F2588" s="12" t="n">
        <v>3</v>
      </c>
      <c r="G2588" s="19" t="n">
        <v>3.95</v>
      </c>
      <c r="H2588" s="19" t="n">
        <v>2.53</v>
      </c>
      <c r="I2588" s="19" t="n">
        <f aca="false">ROUND(F2588*G2588,2)</f>
        <v>11.85</v>
      </c>
      <c r="J2588" s="19" t="n">
        <f aca="false">ROUND(F2588*H2588,2)</f>
        <v>7.59</v>
      </c>
      <c r="K2588" s="19" t="n">
        <f aca="false">INDEX(Pricebook!$L$2:$L$1401,MATCH(D2588,Pricebook!$A$2:$A$1401,0))</f>
        <v>3.95</v>
      </c>
      <c r="L2588" s="19" t="n">
        <f aca="false">ROUND(F2588*K2588,2)</f>
        <v>11.85</v>
      </c>
      <c r="M2588" s="24" t="n">
        <f aca="false">DATE(YEAR(C2588),MONTH(C2588),1)</f>
        <v>46143</v>
      </c>
    </row>
    <row r="2589" customFormat="false" ht="15" hidden="false" customHeight="false" outlineLevel="0" collapsed="false">
      <c r="A2589" s="21" t="s">
        <v>3384</v>
      </c>
      <c r="B2589" s="21" t="s">
        <v>3385</v>
      </c>
      <c r="C2589" s="23" t="n">
        <v>46155</v>
      </c>
      <c r="D2589" s="21" t="s">
        <v>1608</v>
      </c>
      <c r="E2589" s="21" t="s">
        <v>1452</v>
      </c>
      <c r="F2589" s="12" t="n">
        <v>1</v>
      </c>
      <c r="G2589" s="19" t="n">
        <v>63</v>
      </c>
      <c r="H2589" s="19" t="n">
        <v>38.39</v>
      </c>
      <c r="I2589" s="19" t="n">
        <f aca="false">ROUND(F2589*G2589,2)</f>
        <v>63</v>
      </c>
      <c r="J2589" s="19" t="n">
        <f aca="false">ROUND(F2589*H2589,2)</f>
        <v>38.39</v>
      </c>
      <c r="K2589" s="19" t="n">
        <f aca="false">INDEX(Pricebook!$L$2:$L$1401,MATCH(D2589,Pricebook!$A$2:$A$1401,0))</f>
        <v>64.3</v>
      </c>
      <c r="L2589" s="19" t="n">
        <f aca="false">ROUND(F2589*K2589,2)</f>
        <v>64.3</v>
      </c>
      <c r="M2589" s="24" t="n">
        <f aca="false">DATE(YEAR(C2589),MONTH(C2589),1)</f>
        <v>46143</v>
      </c>
    </row>
    <row r="2590" customFormat="false" ht="15" hidden="false" customHeight="false" outlineLevel="0" collapsed="false">
      <c r="A2590" s="21" t="s">
        <v>3384</v>
      </c>
      <c r="B2590" s="21" t="s">
        <v>3385</v>
      </c>
      <c r="C2590" s="23" t="n">
        <v>46155</v>
      </c>
      <c r="D2590" s="21" t="s">
        <v>695</v>
      </c>
      <c r="E2590" s="21" t="s">
        <v>366</v>
      </c>
      <c r="F2590" s="12" t="n">
        <v>6</v>
      </c>
      <c r="G2590" s="19" t="n">
        <v>12.05</v>
      </c>
      <c r="H2590" s="19" t="n">
        <v>8.54</v>
      </c>
      <c r="I2590" s="19" t="n">
        <f aca="false">ROUND(F2590*G2590,2)</f>
        <v>72.3</v>
      </c>
      <c r="J2590" s="19" t="n">
        <f aca="false">ROUND(F2590*H2590,2)</f>
        <v>51.24</v>
      </c>
      <c r="K2590" s="19" t="n">
        <f aca="false">INDEX(Pricebook!$L$2:$L$1401,MATCH(D2590,Pricebook!$A$2:$A$1401,0))</f>
        <v>13</v>
      </c>
      <c r="L2590" s="19" t="n">
        <f aca="false">ROUND(F2590*K2590,2)</f>
        <v>78</v>
      </c>
      <c r="M2590" s="24" t="n">
        <f aca="false">DATE(YEAR(C2590),MONTH(C2590),1)</f>
        <v>46143</v>
      </c>
    </row>
    <row r="2591" customFormat="false" ht="15" hidden="false" customHeight="false" outlineLevel="0" collapsed="false">
      <c r="A2591" s="21" t="s">
        <v>3384</v>
      </c>
      <c r="B2591" s="21" t="s">
        <v>3385</v>
      </c>
      <c r="C2591" s="23" t="n">
        <v>46155</v>
      </c>
      <c r="D2591" s="21" t="s">
        <v>2281</v>
      </c>
      <c r="E2591" s="21" t="s">
        <v>2202</v>
      </c>
      <c r="F2591" s="12" t="n">
        <v>1</v>
      </c>
      <c r="G2591" s="19" t="n">
        <v>89.7</v>
      </c>
      <c r="H2591" s="19" t="n">
        <v>54.72</v>
      </c>
      <c r="I2591" s="19" t="n">
        <f aca="false">ROUND(F2591*G2591,2)</f>
        <v>89.7</v>
      </c>
      <c r="J2591" s="19" t="n">
        <f aca="false">ROUND(F2591*H2591,2)</f>
        <v>54.72</v>
      </c>
      <c r="K2591" s="19" t="n">
        <f aca="false">INDEX(Pricebook!$L$2:$L$1401,MATCH(D2591,Pricebook!$A$2:$A$1401,0))</f>
        <v>96.25</v>
      </c>
      <c r="L2591" s="19" t="n">
        <f aca="false">ROUND(F2591*K2591,2)</f>
        <v>96.25</v>
      </c>
      <c r="M2591" s="24" t="n">
        <f aca="false">DATE(YEAR(C2591),MONTH(C2591),1)</f>
        <v>46143</v>
      </c>
    </row>
    <row r="2592" customFormat="false" ht="15" hidden="false" customHeight="false" outlineLevel="0" collapsed="false">
      <c r="A2592" s="21" t="s">
        <v>3384</v>
      </c>
      <c r="B2592" s="21" t="s">
        <v>3385</v>
      </c>
      <c r="C2592" s="23" t="n">
        <v>46155</v>
      </c>
      <c r="D2592" s="21" t="s">
        <v>2638</v>
      </c>
      <c r="E2592" s="21" t="s">
        <v>2587</v>
      </c>
      <c r="F2592" s="12" t="n">
        <v>6</v>
      </c>
      <c r="G2592" s="19" t="n">
        <v>8.4</v>
      </c>
      <c r="H2592" s="19" t="n">
        <v>5.41</v>
      </c>
      <c r="I2592" s="19" t="n">
        <f aca="false">ROUND(F2592*G2592,2)</f>
        <v>50.4</v>
      </c>
      <c r="J2592" s="19" t="n">
        <f aca="false">ROUND(F2592*H2592,2)</f>
        <v>32.46</v>
      </c>
      <c r="K2592" s="19" t="n">
        <f aca="false">INDEX(Pricebook!$L$2:$L$1401,MATCH(D2592,Pricebook!$A$2:$A$1401,0))</f>
        <v>9</v>
      </c>
      <c r="L2592" s="19" t="n">
        <f aca="false">ROUND(F2592*K2592,2)</f>
        <v>54</v>
      </c>
      <c r="M2592" s="24" t="n">
        <f aca="false">DATE(YEAR(C2592),MONTH(C2592),1)</f>
        <v>46143</v>
      </c>
    </row>
    <row r="2593" customFormat="false" ht="15" hidden="false" customHeight="false" outlineLevel="0" collapsed="false">
      <c r="A2593" s="21" t="s">
        <v>3384</v>
      </c>
      <c r="B2593" s="21" t="s">
        <v>3385</v>
      </c>
      <c r="C2593" s="23" t="n">
        <v>46155</v>
      </c>
      <c r="D2593" s="21" t="s">
        <v>899</v>
      </c>
      <c r="E2593" s="21" t="s">
        <v>366</v>
      </c>
      <c r="F2593" s="12" t="n">
        <v>4</v>
      </c>
      <c r="G2593" s="19" t="n">
        <v>12.2</v>
      </c>
      <c r="H2593" s="19" t="n">
        <v>8.65</v>
      </c>
      <c r="I2593" s="19" t="n">
        <f aca="false">ROUND(F2593*G2593,2)</f>
        <v>48.8</v>
      </c>
      <c r="J2593" s="19" t="n">
        <f aca="false">ROUND(F2593*H2593,2)</f>
        <v>34.6</v>
      </c>
      <c r="K2593" s="19" t="n">
        <f aca="false">INDEX(Pricebook!$L$2:$L$1401,MATCH(D2593,Pricebook!$A$2:$A$1401,0))</f>
        <v>13.2</v>
      </c>
      <c r="L2593" s="19" t="n">
        <f aca="false">ROUND(F2593*K2593,2)</f>
        <v>52.8</v>
      </c>
      <c r="M2593" s="24" t="n">
        <f aca="false">DATE(YEAR(C2593),MONTH(C2593),1)</f>
        <v>46143</v>
      </c>
    </row>
    <row r="2594" customFormat="false" ht="15" hidden="false" customHeight="false" outlineLevel="0" collapsed="false">
      <c r="A2594" s="21" t="s">
        <v>3384</v>
      </c>
      <c r="B2594" s="21" t="s">
        <v>3385</v>
      </c>
      <c r="C2594" s="23" t="n">
        <v>46155</v>
      </c>
      <c r="D2594" s="21" t="s">
        <v>2620</v>
      </c>
      <c r="E2594" s="21" t="s">
        <v>2587</v>
      </c>
      <c r="F2594" s="12" t="n">
        <v>1</v>
      </c>
      <c r="G2594" s="19" t="n">
        <v>482.3</v>
      </c>
      <c r="H2594" s="19" t="n">
        <v>313.86</v>
      </c>
      <c r="I2594" s="19" t="n">
        <f aca="false">ROUND(F2594*G2594,2)</f>
        <v>482.3</v>
      </c>
      <c r="J2594" s="19" t="n">
        <f aca="false">ROUND(F2594*H2594,2)</f>
        <v>313.86</v>
      </c>
      <c r="K2594" s="19" t="n">
        <f aca="false">INDEX(Pricebook!$L$2:$L$1401,MATCH(D2594,Pricebook!$A$2:$A$1401,0))</f>
        <v>521.45</v>
      </c>
      <c r="L2594" s="19" t="n">
        <f aca="false">ROUND(F2594*K2594,2)</f>
        <v>521.45</v>
      </c>
      <c r="M2594" s="24" t="n">
        <f aca="false">DATE(YEAR(C2594),MONTH(C2594),1)</f>
        <v>46143</v>
      </c>
    </row>
    <row r="2595" customFormat="false" ht="15" hidden="false" customHeight="false" outlineLevel="0" collapsed="false">
      <c r="A2595" s="21" t="s">
        <v>3384</v>
      </c>
      <c r="B2595" s="21" t="s">
        <v>3385</v>
      </c>
      <c r="C2595" s="23" t="n">
        <v>46155</v>
      </c>
      <c r="D2595" s="21" t="s">
        <v>2365</v>
      </c>
      <c r="E2595" s="21" t="s">
        <v>2202</v>
      </c>
      <c r="F2595" s="12" t="n">
        <v>1</v>
      </c>
      <c r="G2595" s="19" t="n">
        <v>103.15</v>
      </c>
      <c r="H2595" s="19" t="n">
        <v>63.01</v>
      </c>
      <c r="I2595" s="19" t="n">
        <f aca="false">ROUND(F2595*G2595,2)</f>
        <v>103.15</v>
      </c>
      <c r="J2595" s="19" t="n">
        <f aca="false">ROUND(F2595*H2595,2)</f>
        <v>63.01</v>
      </c>
      <c r="K2595" s="19" t="n">
        <f aca="false">INDEX(Pricebook!$L$2:$L$1401,MATCH(D2595,Pricebook!$A$2:$A$1401,0))</f>
        <v>110.85</v>
      </c>
      <c r="L2595" s="19" t="n">
        <f aca="false">ROUND(F2595*K2595,2)</f>
        <v>110.85</v>
      </c>
      <c r="M2595" s="24" t="n">
        <f aca="false">DATE(YEAR(C2595),MONTH(C2595),1)</f>
        <v>46143</v>
      </c>
    </row>
    <row r="2596" customFormat="false" ht="15" hidden="false" customHeight="false" outlineLevel="0" collapsed="false">
      <c r="A2596" s="21" t="s">
        <v>3384</v>
      </c>
      <c r="B2596" s="21" t="s">
        <v>3385</v>
      </c>
      <c r="C2596" s="23" t="n">
        <v>46155</v>
      </c>
      <c r="D2596" s="21" t="s">
        <v>559</v>
      </c>
      <c r="E2596" s="21" t="s">
        <v>366</v>
      </c>
      <c r="F2596" s="12" t="n">
        <v>2</v>
      </c>
      <c r="G2596" s="19" t="n">
        <v>84.65</v>
      </c>
      <c r="H2596" s="19" t="n">
        <v>60.44</v>
      </c>
      <c r="I2596" s="19" t="n">
        <f aca="false">ROUND(F2596*G2596,2)</f>
        <v>169.3</v>
      </c>
      <c r="J2596" s="19" t="n">
        <f aca="false">ROUND(F2596*H2596,2)</f>
        <v>120.88</v>
      </c>
      <c r="K2596" s="19" t="n">
        <f aca="false">INDEX(Pricebook!$L$2:$L$1401,MATCH(D2596,Pricebook!$A$2:$A$1401,0))</f>
        <v>92.05</v>
      </c>
      <c r="L2596" s="19" t="n">
        <f aca="false">ROUND(F2596*K2596,2)</f>
        <v>184.1</v>
      </c>
      <c r="M2596" s="24" t="n">
        <f aca="false">DATE(YEAR(C2596),MONTH(C2596),1)</f>
        <v>46143</v>
      </c>
    </row>
    <row r="2597" customFormat="false" ht="15" hidden="false" customHeight="false" outlineLevel="0" collapsed="false">
      <c r="A2597" s="21" t="s">
        <v>3384</v>
      </c>
      <c r="B2597" s="21" t="s">
        <v>3385</v>
      </c>
      <c r="C2597" s="23" t="n">
        <v>46155</v>
      </c>
      <c r="D2597" s="21" t="s">
        <v>2351</v>
      </c>
      <c r="E2597" s="21" t="s">
        <v>2202</v>
      </c>
      <c r="F2597" s="12" t="n">
        <v>6</v>
      </c>
      <c r="G2597" s="19" t="n">
        <v>12.3</v>
      </c>
      <c r="H2597" s="19" t="n">
        <v>7.38</v>
      </c>
      <c r="I2597" s="19" t="n">
        <f aca="false">ROUND(F2597*G2597,2)</f>
        <v>73.8</v>
      </c>
      <c r="J2597" s="19" t="n">
        <f aca="false">ROUND(F2597*H2597,2)</f>
        <v>44.28</v>
      </c>
      <c r="K2597" s="19" t="n">
        <f aca="false">INDEX(Pricebook!$L$2:$L$1401,MATCH(D2597,Pricebook!$A$2:$A$1401,0))</f>
        <v>13</v>
      </c>
      <c r="L2597" s="19" t="n">
        <f aca="false">ROUND(F2597*K2597,2)</f>
        <v>78</v>
      </c>
      <c r="M2597" s="24" t="n">
        <f aca="false">DATE(YEAR(C2597),MONTH(C2597),1)</f>
        <v>46143</v>
      </c>
    </row>
    <row r="2598" customFormat="false" ht="15" hidden="false" customHeight="false" outlineLevel="0" collapsed="false">
      <c r="A2598" s="21" t="s">
        <v>3384</v>
      </c>
      <c r="B2598" s="21" t="s">
        <v>3385</v>
      </c>
      <c r="C2598" s="23" t="n">
        <v>46155</v>
      </c>
      <c r="D2598" s="21" t="s">
        <v>1699</v>
      </c>
      <c r="E2598" s="21" t="s">
        <v>1452</v>
      </c>
      <c r="F2598" s="12" t="n">
        <v>4</v>
      </c>
      <c r="G2598" s="19" t="n">
        <v>186.7</v>
      </c>
      <c r="H2598" s="19" t="n">
        <v>113.5</v>
      </c>
      <c r="I2598" s="19" t="n">
        <f aca="false">ROUND(F2598*G2598,2)</f>
        <v>746.8</v>
      </c>
      <c r="J2598" s="19" t="n">
        <f aca="false">ROUND(F2598*H2598,2)</f>
        <v>454</v>
      </c>
      <c r="K2598" s="19" t="n">
        <f aca="false">INDEX(Pricebook!$L$2:$L$1401,MATCH(D2598,Pricebook!$A$2:$A$1401,0))</f>
        <v>190.15</v>
      </c>
      <c r="L2598" s="19" t="n">
        <f aca="false">ROUND(F2598*K2598,2)</f>
        <v>760.6</v>
      </c>
      <c r="M2598" s="24" t="n">
        <f aca="false">DATE(YEAR(C2598),MONTH(C2598),1)</f>
        <v>46143</v>
      </c>
    </row>
    <row r="2599" customFormat="false" ht="15" hidden="false" customHeight="false" outlineLevel="0" collapsed="false">
      <c r="A2599" s="21" t="s">
        <v>3384</v>
      </c>
      <c r="B2599" s="21" t="s">
        <v>3385</v>
      </c>
      <c r="C2599" s="23" t="n">
        <v>46155</v>
      </c>
      <c r="D2599" s="21" t="s">
        <v>2295</v>
      </c>
      <c r="E2599" s="21" t="s">
        <v>2202</v>
      </c>
      <c r="F2599" s="12" t="n">
        <v>7</v>
      </c>
      <c r="G2599" s="19" t="n">
        <v>10.35</v>
      </c>
      <c r="H2599" s="19" t="n">
        <v>6.28</v>
      </c>
      <c r="I2599" s="19" t="n">
        <f aca="false">ROUND(F2599*G2599,2)</f>
        <v>72.45</v>
      </c>
      <c r="J2599" s="19" t="n">
        <f aca="false">ROUND(F2599*H2599,2)</f>
        <v>43.96</v>
      </c>
      <c r="K2599" s="19" t="n">
        <f aca="false">INDEX(Pricebook!$L$2:$L$1401,MATCH(D2599,Pricebook!$A$2:$A$1401,0))</f>
        <v>11.1</v>
      </c>
      <c r="L2599" s="19" t="n">
        <f aca="false">ROUND(F2599*K2599,2)</f>
        <v>77.7</v>
      </c>
      <c r="M2599" s="24" t="n">
        <f aca="false">DATE(YEAR(C2599),MONTH(C2599),1)</f>
        <v>46143</v>
      </c>
    </row>
    <row r="2600" customFormat="false" ht="15" hidden="false" customHeight="false" outlineLevel="0" collapsed="false">
      <c r="A2600" s="21" t="s">
        <v>3384</v>
      </c>
      <c r="B2600" s="21" t="s">
        <v>3385</v>
      </c>
      <c r="C2600" s="23" t="n">
        <v>46155</v>
      </c>
      <c r="D2600" s="21" t="s">
        <v>2680</v>
      </c>
      <c r="E2600" s="21" t="s">
        <v>2587</v>
      </c>
      <c r="F2600" s="12" t="n">
        <v>3</v>
      </c>
      <c r="G2600" s="19" t="n">
        <v>8.35</v>
      </c>
      <c r="H2600" s="19" t="n">
        <v>5.42</v>
      </c>
      <c r="I2600" s="19" t="n">
        <f aca="false">ROUND(F2600*G2600,2)</f>
        <v>25.05</v>
      </c>
      <c r="J2600" s="19" t="n">
        <f aca="false">ROUND(F2600*H2600,2)</f>
        <v>16.26</v>
      </c>
      <c r="K2600" s="19" t="n">
        <f aca="false">INDEX(Pricebook!$L$2:$L$1401,MATCH(D2600,Pricebook!$A$2:$A$1401,0))</f>
        <v>9.05</v>
      </c>
      <c r="L2600" s="19" t="n">
        <f aca="false">ROUND(F2600*K2600,2)</f>
        <v>27.15</v>
      </c>
      <c r="M2600" s="24" t="n">
        <f aca="false">DATE(YEAR(C2600),MONTH(C2600),1)</f>
        <v>46143</v>
      </c>
    </row>
    <row r="2601" customFormat="false" ht="15" hidden="false" customHeight="false" outlineLevel="0" collapsed="false">
      <c r="A2601" s="21" t="s">
        <v>3384</v>
      </c>
      <c r="B2601" s="21" t="s">
        <v>3385</v>
      </c>
      <c r="C2601" s="23" t="n">
        <v>46155</v>
      </c>
      <c r="D2601" s="21" t="s">
        <v>891</v>
      </c>
      <c r="E2601" s="21" t="s">
        <v>366</v>
      </c>
      <c r="F2601" s="12" t="n">
        <v>3</v>
      </c>
      <c r="G2601" s="19" t="n">
        <v>75.6</v>
      </c>
      <c r="H2601" s="19" t="n">
        <v>55.33</v>
      </c>
      <c r="I2601" s="19" t="n">
        <f aca="false">ROUND(F2601*G2601,2)</f>
        <v>226.8</v>
      </c>
      <c r="J2601" s="19" t="n">
        <f aca="false">ROUND(F2601*H2601,2)</f>
        <v>165.99</v>
      </c>
      <c r="K2601" s="19" t="n">
        <f aca="false">INDEX(Pricebook!$L$2:$L$1401,MATCH(D2601,Pricebook!$A$2:$A$1401,0))</f>
        <v>80.65</v>
      </c>
      <c r="L2601" s="19" t="n">
        <f aca="false">ROUND(F2601*K2601,2)</f>
        <v>241.95</v>
      </c>
      <c r="M2601" s="24" t="n">
        <f aca="false">DATE(YEAR(C2601),MONTH(C2601),1)</f>
        <v>46143</v>
      </c>
    </row>
    <row r="2602" customFormat="false" ht="15" hidden="false" customHeight="false" outlineLevel="0" collapsed="false">
      <c r="A2602" s="21" t="s">
        <v>3386</v>
      </c>
      <c r="B2602" s="21" t="s">
        <v>3270</v>
      </c>
      <c r="C2602" s="23" t="n">
        <v>46155</v>
      </c>
      <c r="D2602" s="21" t="s">
        <v>2244</v>
      </c>
      <c r="E2602" s="21" t="s">
        <v>2202</v>
      </c>
      <c r="F2602" s="12" t="n">
        <v>6</v>
      </c>
      <c r="G2602" s="19" t="n">
        <v>5.3</v>
      </c>
      <c r="H2602" s="19" t="n">
        <v>3.22</v>
      </c>
      <c r="I2602" s="19" t="n">
        <f aca="false">ROUND(F2602*G2602,2)</f>
        <v>31.8</v>
      </c>
      <c r="J2602" s="19" t="n">
        <f aca="false">ROUND(F2602*H2602,2)</f>
        <v>19.32</v>
      </c>
      <c r="K2602" s="19" t="n">
        <f aca="false">INDEX(Pricebook!$L$2:$L$1401,MATCH(D2602,Pricebook!$A$2:$A$1401,0))</f>
        <v>5.7</v>
      </c>
      <c r="L2602" s="19" t="n">
        <f aca="false">ROUND(F2602*K2602,2)</f>
        <v>34.2</v>
      </c>
      <c r="M2602" s="24" t="n">
        <f aca="false">DATE(YEAR(C2602),MONTH(C2602),1)</f>
        <v>46143</v>
      </c>
    </row>
    <row r="2603" customFormat="false" ht="15" hidden="false" customHeight="false" outlineLevel="0" collapsed="false">
      <c r="A2603" s="21" t="s">
        <v>3386</v>
      </c>
      <c r="B2603" s="21" t="s">
        <v>3270</v>
      </c>
      <c r="C2603" s="23" t="n">
        <v>46155</v>
      </c>
      <c r="D2603" s="21" t="s">
        <v>521</v>
      </c>
      <c r="E2603" s="21" t="s">
        <v>366</v>
      </c>
      <c r="F2603" s="12" t="n">
        <v>1</v>
      </c>
      <c r="G2603" s="19" t="n">
        <v>12.55</v>
      </c>
      <c r="H2603" s="19" t="n">
        <v>8.96</v>
      </c>
      <c r="I2603" s="19" t="n">
        <f aca="false">ROUND(F2603*G2603,2)</f>
        <v>12.55</v>
      </c>
      <c r="J2603" s="19" t="n">
        <f aca="false">ROUND(F2603*H2603,2)</f>
        <v>8.96</v>
      </c>
      <c r="K2603" s="19" t="n">
        <f aca="false">INDEX(Pricebook!$L$2:$L$1401,MATCH(D2603,Pricebook!$A$2:$A$1401,0))</f>
        <v>13.65</v>
      </c>
      <c r="L2603" s="19" t="n">
        <f aca="false">ROUND(F2603*K2603,2)</f>
        <v>13.65</v>
      </c>
      <c r="M2603" s="24" t="n">
        <f aca="false">DATE(YEAR(C2603),MONTH(C2603),1)</f>
        <v>46143</v>
      </c>
    </row>
    <row r="2604" customFormat="false" ht="15" hidden="false" customHeight="false" outlineLevel="0" collapsed="false">
      <c r="A2604" s="21" t="s">
        <v>3386</v>
      </c>
      <c r="B2604" s="21" t="s">
        <v>3270</v>
      </c>
      <c r="C2604" s="23" t="n">
        <v>46155</v>
      </c>
      <c r="D2604" s="21" t="s">
        <v>2275</v>
      </c>
      <c r="E2604" s="21" t="s">
        <v>2202</v>
      </c>
      <c r="F2604" s="12" t="n">
        <v>10</v>
      </c>
      <c r="G2604" s="19" t="n">
        <v>9.15</v>
      </c>
      <c r="H2604" s="19" t="n">
        <v>5.54</v>
      </c>
      <c r="I2604" s="19" t="n">
        <f aca="false">ROUND(F2604*G2604,2)</f>
        <v>91.5</v>
      </c>
      <c r="J2604" s="19" t="n">
        <f aca="false">ROUND(F2604*H2604,2)</f>
        <v>55.4</v>
      </c>
      <c r="K2604" s="19" t="n">
        <f aca="false">INDEX(Pricebook!$L$2:$L$1401,MATCH(D2604,Pricebook!$A$2:$A$1401,0))</f>
        <v>9.75</v>
      </c>
      <c r="L2604" s="19" t="n">
        <f aca="false">ROUND(F2604*K2604,2)</f>
        <v>97.5</v>
      </c>
      <c r="M2604" s="24" t="n">
        <f aca="false">DATE(YEAR(C2604),MONTH(C2604),1)</f>
        <v>46143</v>
      </c>
    </row>
    <row r="2605" customFormat="false" ht="15" hidden="false" customHeight="false" outlineLevel="0" collapsed="false">
      <c r="A2605" s="21" t="s">
        <v>3386</v>
      </c>
      <c r="B2605" s="21" t="s">
        <v>3270</v>
      </c>
      <c r="C2605" s="23" t="n">
        <v>46155</v>
      </c>
      <c r="D2605" s="21" t="s">
        <v>567</v>
      </c>
      <c r="E2605" s="21" t="s">
        <v>366</v>
      </c>
      <c r="F2605" s="12" t="n">
        <v>1</v>
      </c>
      <c r="G2605" s="19" t="n">
        <v>7.35</v>
      </c>
      <c r="H2605" s="19" t="n">
        <v>5.45</v>
      </c>
      <c r="I2605" s="19" t="n">
        <f aca="false">ROUND(F2605*G2605,2)</f>
        <v>7.35</v>
      </c>
      <c r="J2605" s="19" t="n">
        <f aca="false">ROUND(F2605*H2605,2)</f>
        <v>5.45</v>
      </c>
      <c r="K2605" s="19" t="n">
        <f aca="false">INDEX(Pricebook!$L$2:$L$1401,MATCH(D2605,Pricebook!$A$2:$A$1401,0))</f>
        <v>7.85</v>
      </c>
      <c r="L2605" s="19" t="n">
        <f aca="false">ROUND(F2605*K2605,2)</f>
        <v>7.85</v>
      </c>
      <c r="M2605" s="24" t="n">
        <f aca="false">DATE(YEAR(C2605),MONTH(C2605),1)</f>
        <v>46143</v>
      </c>
    </row>
    <row r="2606" customFormat="false" ht="15" hidden="false" customHeight="false" outlineLevel="0" collapsed="false">
      <c r="A2606" s="21" t="s">
        <v>3386</v>
      </c>
      <c r="B2606" s="21" t="s">
        <v>3270</v>
      </c>
      <c r="C2606" s="23" t="n">
        <v>46155</v>
      </c>
      <c r="D2606" s="21" t="s">
        <v>1270</v>
      </c>
      <c r="E2606" s="21" t="s">
        <v>971</v>
      </c>
      <c r="F2606" s="12" t="n">
        <v>16</v>
      </c>
      <c r="G2606" s="19" t="n">
        <v>17</v>
      </c>
      <c r="H2606" s="19" t="n">
        <v>13.11</v>
      </c>
      <c r="I2606" s="19" t="n">
        <f aca="false">ROUND(F2606*G2606,2)</f>
        <v>272</v>
      </c>
      <c r="J2606" s="19" t="n">
        <f aca="false">ROUND(F2606*H2606,2)</f>
        <v>209.76</v>
      </c>
      <c r="K2606" s="19" t="n">
        <f aca="false">INDEX(Pricebook!$L$2:$L$1401,MATCH(D2606,Pricebook!$A$2:$A$1401,0))</f>
        <v>18.7</v>
      </c>
      <c r="L2606" s="19" t="n">
        <f aca="false">ROUND(F2606*K2606,2)</f>
        <v>299.2</v>
      </c>
      <c r="M2606" s="24" t="n">
        <f aca="false">DATE(YEAR(C2606),MONTH(C2606),1)</f>
        <v>46143</v>
      </c>
    </row>
    <row r="2607" customFormat="false" ht="15" hidden="false" customHeight="false" outlineLevel="0" collapsed="false">
      <c r="A2607" s="21" t="s">
        <v>3386</v>
      </c>
      <c r="B2607" s="21" t="s">
        <v>3270</v>
      </c>
      <c r="C2607" s="23" t="n">
        <v>46155</v>
      </c>
      <c r="D2607" s="21" t="s">
        <v>1054</v>
      </c>
      <c r="E2607" s="21" t="s">
        <v>971</v>
      </c>
      <c r="F2607" s="12" t="n">
        <v>57</v>
      </c>
      <c r="G2607" s="19" t="n">
        <v>18.05</v>
      </c>
      <c r="H2607" s="19" t="n">
        <v>13.78</v>
      </c>
      <c r="I2607" s="19" t="n">
        <f aca="false">ROUND(F2607*G2607,2)</f>
        <v>1028.85</v>
      </c>
      <c r="J2607" s="19" t="n">
        <f aca="false">ROUND(F2607*H2607,2)</f>
        <v>785.46</v>
      </c>
      <c r="K2607" s="19" t="n">
        <f aca="false">INDEX(Pricebook!$L$2:$L$1401,MATCH(D2607,Pricebook!$A$2:$A$1401,0))</f>
        <v>18.05</v>
      </c>
      <c r="L2607" s="19" t="n">
        <f aca="false">ROUND(F2607*K2607,2)</f>
        <v>1028.85</v>
      </c>
      <c r="M2607" s="24" t="n">
        <f aca="false">DATE(YEAR(C2607),MONTH(C2607),1)</f>
        <v>46143</v>
      </c>
    </row>
    <row r="2608" customFormat="false" ht="15" hidden="false" customHeight="false" outlineLevel="0" collapsed="false">
      <c r="A2608" s="21" t="s">
        <v>3386</v>
      </c>
      <c r="B2608" s="21" t="s">
        <v>3270</v>
      </c>
      <c r="C2608" s="23" t="n">
        <v>46155</v>
      </c>
      <c r="D2608" s="21" t="s">
        <v>277</v>
      </c>
      <c r="E2608" s="21" t="s">
        <v>108</v>
      </c>
      <c r="F2608" s="12" t="n">
        <v>1</v>
      </c>
      <c r="G2608" s="19" t="n">
        <v>274.3</v>
      </c>
      <c r="H2608" s="19" t="n">
        <v>204.87</v>
      </c>
      <c r="I2608" s="19" t="n">
        <f aca="false">ROUND(F2608*G2608,2)</f>
        <v>274.3</v>
      </c>
      <c r="J2608" s="19" t="n">
        <f aca="false">ROUND(F2608*H2608,2)</f>
        <v>204.87</v>
      </c>
      <c r="K2608" s="19" t="n">
        <f aca="false">INDEX(Pricebook!$L$2:$L$1401,MATCH(D2608,Pricebook!$A$2:$A$1401,0))</f>
        <v>300</v>
      </c>
      <c r="L2608" s="19" t="n">
        <f aca="false">ROUND(F2608*K2608,2)</f>
        <v>300</v>
      </c>
      <c r="M2608" s="24" t="n">
        <f aca="false">DATE(YEAR(C2608),MONTH(C2608),1)</f>
        <v>46143</v>
      </c>
    </row>
    <row r="2609" customFormat="false" ht="15" hidden="false" customHeight="false" outlineLevel="0" collapsed="false">
      <c r="A2609" s="21" t="s">
        <v>3386</v>
      </c>
      <c r="B2609" s="21" t="s">
        <v>3270</v>
      </c>
      <c r="C2609" s="23" t="n">
        <v>46155</v>
      </c>
      <c r="D2609" s="21" t="s">
        <v>310</v>
      </c>
      <c r="E2609" s="21" t="s">
        <v>108</v>
      </c>
      <c r="F2609" s="12" t="n">
        <v>1</v>
      </c>
      <c r="G2609" s="19" t="n">
        <v>59.5</v>
      </c>
      <c r="H2609" s="19" t="n">
        <v>46.61</v>
      </c>
      <c r="I2609" s="19" t="n">
        <f aca="false">ROUND(F2609*G2609,2)</f>
        <v>59.5</v>
      </c>
      <c r="J2609" s="19" t="n">
        <f aca="false">ROUND(F2609*H2609,2)</f>
        <v>46.61</v>
      </c>
      <c r="K2609" s="19" t="n">
        <f aca="false">INDEX(Pricebook!$L$2:$L$1401,MATCH(D2609,Pricebook!$A$2:$A$1401,0))</f>
        <v>64.6</v>
      </c>
      <c r="L2609" s="19" t="n">
        <f aca="false">ROUND(F2609*K2609,2)</f>
        <v>64.6</v>
      </c>
      <c r="M2609" s="24" t="n">
        <f aca="false">DATE(YEAR(C2609),MONTH(C2609),1)</f>
        <v>46143</v>
      </c>
    </row>
    <row r="2610" customFormat="false" ht="15" hidden="false" customHeight="false" outlineLevel="0" collapsed="false">
      <c r="A2610" s="21" t="s">
        <v>3386</v>
      </c>
      <c r="B2610" s="21" t="s">
        <v>3270</v>
      </c>
      <c r="C2610" s="23" t="n">
        <v>46155</v>
      </c>
      <c r="D2610" s="21" t="s">
        <v>1006</v>
      </c>
      <c r="E2610" s="21" t="s">
        <v>971</v>
      </c>
      <c r="F2610" s="12" t="n">
        <v>49</v>
      </c>
      <c r="G2610" s="19" t="n">
        <v>4.6</v>
      </c>
      <c r="H2610" s="19" t="n">
        <v>3.76</v>
      </c>
      <c r="I2610" s="19" t="n">
        <f aca="false">ROUND(F2610*G2610,2)</f>
        <v>225.4</v>
      </c>
      <c r="J2610" s="19" t="n">
        <f aca="false">ROUND(F2610*H2610,2)</f>
        <v>184.24</v>
      </c>
      <c r="K2610" s="19" t="n">
        <f aca="false">INDEX(Pricebook!$L$2:$L$1401,MATCH(D2610,Pricebook!$A$2:$A$1401,0))</f>
        <v>5.35</v>
      </c>
      <c r="L2610" s="19" t="n">
        <f aca="false">ROUND(F2610*K2610,2)</f>
        <v>262.15</v>
      </c>
      <c r="M2610" s="24" t="n">
        <f aca="false">DATE(YEAR(C2610),MONTH(C2610),1)</f>
        <v>46143</v>
      </c>
    </row>
    <row r="2611" customFormat="false" ht="15" hidden="false" customHeight="false" outlineLevel="0" collapsed="false">
      <c r="A2611" s="21" t="s">
        <v>3386</v>
      </c>
      <c r="B2611" s="21" t="s">
        <v>3270</v>
      </c>
      <c r="C2611" s="23" t="n">
        <v>46155</v>
      </c>
      <c r="D2611" s="21" t="s">
        <v>328</v>
      </c>
      <c r="E2611" s="21" t="s">
        <v>108</v>
      </c>
      <c r="F2611" s="12" t="n">
        <v>1</v>
      </c>
      <c r="G2611" s="19" t="n">
        <v>105.6</v>
      </c>
      <c r="H2611" s="19" t="n">
        <v>78.85</v>
      </c>
      <c r="I2611" s="19" t="n">
        <f aca="false">ROUND(F2611*G2611,2)</f>
        <v>105.6</v>
      </c>
      <c r="J2611" s="19" t="n">
        <f aca="false">ROUND(F2611*H2611,2)</f>
        <v>78.85</v>
      </c>
      <c r="K2611" s="19" t="n">
        <f aca="false">INDEX(Pricebook!$L$2:$L$1401,MATCH(D2611,Pricebook!$A$2:$A$1401,0))</f>
        <v>115.5</v>
      </c>
      <c r="L2611" s="19" t="n">
        <f aca="false">ROUND(F2611*K2611,2)</f>
        <v>115.5</v>
      </c>
      <c r="M2611" s="24" t="n">
        <f aca="false">DATE(YEAR(C2611),MONTH(C2611),1)</f>
        <v>46143</v>
      </c>
    </row>
    <row r="2612" customFormat="false" ht="15" hidden="false" customHeight="false" outlineLevel="0" collapsed="false">
      <c r="A2612" s="21" t="s">
        <v>3386</v>
      </c>
      <c r="B2612" s="21" t="s">
        <v>3270</v>
      </c>
      <c r="C2612" s="23" t="n">
        <v>46155</v>
      </c>
      <c r="D2612" s="21" t="s">
        <v>322</v>
      </c>
      <c r="E2612" s="21" t="s">
        <v>108</v>
      </c>
      <c r="F2612" s="12" t="n">
        <v>3</v>
      </c>
      <c r="G2612" s="19" t="n">
        <v>9.05</v>
      </c>
      <c r="H2612" s="19" t="n">
        <v>6.67</v>
      </c>
      <c r="I2612" s="19" t="n">
        <f aca="false">ROUND(F2612*G2612,2)</f>
        <v>27.15</v>
      </c>
      <c r="J2612" s="19" t="n">
        <f aca="false">ROUND(F2612*H2612,2)</f>
        <v>20.01</v>
      </c>
      <c r="K2612" s="19" t="n">
        <f aca="false">INDEX(Pricebook!$L$2:$L$1401,MATCH(D2612,Pricebook!$A$2:$A$1401,0))</f>
        <v>9.8</v>
      </c>
      <c r="L2612" s="19" t="n">
        <f aca="false">ROUND(F2612*K2612,2)</f>
        <v>29.4</v>
      </c>
      <c r="M2612" s="24" t="n">
        <f aca="false">DATE(YEAR(C2612),MONTH(C2612),1)</f>
        <v>46143</v>
      </c>
    </row>
    <row r="2613" customFormat="false" ht="15" hidden="false" customHeight="false" outlineLevel="0" collapsed="false">
      <c r="A2613" s="21" t="s">
        <v>3386</v>
      </c>
      <c r="B2613" s="21" t="s">
        <v>3270</v>
      </c>
      <c r="C2613" s="23" t="n">
        <v>46155</v>
      </c>
      <c r="D2613" s="21" t="s">
        <v>304</v>
      </c>
      <c r="E2613" s="21" t="s">
        <v>108</v>
      </c>
      <c r="F2613" s="12" t="n">
        <v>1</v>
      </c>
      <c r="G2613" s="19" t="n">
        <v>37.8</v>
      </c>
      <c r="H2613" s="19" t="n">
        <v>30.01</v>
      </c>
      <c r="I2613" s="19" t="n">
        <f aca="false">ROUND(F2613*G2613,2)</f>
        <v>37.8</v>
      </c>
      <c r="J2613" s="19" t="n">
        <f aca="false">ROUND(F2613*H2613,2)</f>
        <v>30.01</v>
      </c>
      <c r="K2613" s="19" t="n">
        <f aca="false">INDEX(Pricebook!$L$2:$L$1401,MATCH(D2613,Pricebook!$A$2:$A$1401,0))</f>
        <v>41.05</v>
      </c>
      <c r="L2613" s="19" t="n">
        <f aca="false">ROUND(F2613*K2613,2)</f>
        <v>41.05</v>
      </c>
      <c r="M2613" s="24" t="n">
        <f aca="false">DATE(YEAR(C2613),MONTH(C2613),1)</f>
        <v>46143</v>
      </c>
    </row>
    <row r="2614" customFormat="false" ht="15" hidden="false" customHeight="false" outlineLevel="0" collapsed="false">
      <c r="A2614" s="21" t="s">
        <v>3386</v>
      </c>
      <c r="B2614" s="21" t="s">
        <v>3270</v>
      </c>
      <c r="C2614" s="23" t="n">
        <v>46155</v>
      </c>
      <c r="D2614" s="21" t="s">
        <v>835</v>
      </c>
      <c r="E2614" s="21" t="s">
        <v>366</v>
      </c>
      <c r="F2614" s="12" t="n">
        <v>2</v>
      </c>
      <c r="G2614" s="19" t="n">
        <v>8.1</v>
      </c>
      <c r="H2614" s="19" t="n">
        <v>5.77</v>
      </c>
      <c r="I2614" s="19" t="n">
        <f aca="false">ROUND(F2614*G2614,2)</f>
        <v>16.2</v>
      </c>
      <c r="J2614" s="19" t="n">
        <f aca="false">ROUND(F2614*H2614,2)</f>
        <v>11.54</v>
      </c>
      <c r="K2614" s="19" t="n">
        <f aca="false">INDEX(Pricebook!$L$2:$L$1401,MATCH(D2614,Pricebook!$A$2:$A$1401,0))</f>
        <v>8.8</v>
      </c>
      <c r="L2614" s="19" t="n">
        <f aca="false">ROUND(F2614*K2614,2)</f>
        <v>17.6</v>
      </c>
      <c r="M2614" s="24" t="n">
        <f aca="false">DATE(YEAR(C2614),MONTH(C2614),1)</f>
        <v>46143</v>
      </c>
    </row>
    <row r="2615" customFormat="false" ht="15" hidden="false" customHeight="false" outlineLevel="0" collapsed="false">
      <c r="A2615" s="21" t="s">
        <v>3386</v>
      </c>
      <c r="B2615" s="21" t="s">
        <v>3270</v>
      </c>
      <c r="C2615" s="23" t="n">
        <v>46155</v>
      </c>
      <c r="D2615" s="21" t="s">
        <v>165</v>
      </c>
      <c r="E2615" s="21" t="s">
        <v>108</v>
      </c>
      <c r="F2615" s="12" t="n">
        <v>2</v>
      </c>
      <c r="G2615" s="19" t="n">
        <v>46</v>
      </c>
      <c r="H2615" s="19" t="n">
        <v>34.23</v>
      </c>
      <c r="I2615" s="19" t="n">
        <f aca="false">ROUND(F2615*G2615,2)</f>
        <v>92</v>
      </c>
      <c r="J2615" s="19" t="n">
        <f aca="false">ROUND(F2615*H2615,2)</f>
        <v>68.46</v>
      </c>
      <c r="K2615" s="19" t="n">
        <f aca="false">INDEX(Pricebook!$L$2:$L$1401,MATCH(D2615,Pricebook!$A$2:$A$1401,0))</f>
        <v>50.15</v>
      </c>
      <c r="L2615" s="19" t="n">
        <f aca="false">ROUND(F2615*K2615,2)</f>
        <v>100.3</v>
      </c>
      <c r="M2615" s="24" t="n">
        <f aca="false">DATE(YEAR(C2615),MONTH(C2615),1)</f>
        <v>46143</v>
      </c>
    </row>
    <row r="2616" customFormat="false" ht="15" hidden="false" customHeight="false" outlineLevel="0" collapsed="false">
      <c r="A2616" s="21" t="s">
        <v>3387</v>
      </c>
      <c r="B2616" s="21" t="s">
        <v>3388</v>
      </c>
      <c r="C2616" s="23" t="n">
        <v>46155</v>
      </c>
      <c r="D2616" s="21" t="s">
        <v>2862</v>
      </c>
      <c r="E2616" s="21" t="s">
        <v>2748</v>
      </c>
      <c r="F2616" s="12" t="n">
        <v>1</v>
      </c>
      <c r="G2616" s="19" t="n">
        <v>16.2</v>
      </c>
      <c r="H2616" s="19" t="n">
        <v>10.73</v>
      </c>
      <c r="I2616" s="19" t="n">
        <f aca="false">ROUND(F2616*G2616,2)</f>
        <v>16.2</v>
      </c>
      <c r="J2616" s="19" t="n">
        <f aca="false">ROUND(F2616*H2616,2)</f>
        <v>10.73</v>
      </c>
      <c r="K2616" s="19" t="n">
        <f aca="false">INDEX(Pricebook!$L$2:$L$1401,MATCH(D2616,Pricebook!$A$2:$A$1401,0))</f>
        <v>17.55</v>
      </c>
      <c r="L2616" s="19" t="n">
        <f aca="false">ROUND(F2616*K2616,2)</f>
        <v>17.55</v>
      </c>
      <c r="M2616" s="24" t="n">
        <f aca="false">DATE(YEAR(C2616),MONTH(C2616),1)</f>
        <v>46143</v>
      </c>
    </row>
    <row r="2617" customFormat="false" ht="15" hidden="false" customHeight="false" outlineLevel="0" collapsed="false">
      <c r="A2617" s="21" t="s">
        <v>3387</v>
      </c>
      <c r="B2617" s="21" t="s">
        <v>3388</v>
      </c>
      <c r="C2617" s="23" t="n">
        <v>46155</v>
      </c>
      <c r="D2617" s="21" t="s">
        <v>296</v>
      </c>
      <c r="E2617" s="21" t="s">
        <v>108</v>
      </c>
      <c r="F2617" s="12" t="n">
        <v>1</v>
      </c>
      <c r="G2617" s="19" t="n">
        <v>72.9</v>
      </c>
      <c r="H2617" s="19" t="n">
        <v>54.38</v>
      </c>
      <c r="I2617" s="19" t="n">
        <f aca="false">ROUND(F2617*G2617,2)</f>
        <v>72.9</v>
      </c>
      <c r="J2617" s="19" t="n">
        <f aca="false">ROUND(F2617*H2617,2)</f>
        <v>54.38</v>
      </c>
      <c r="K2617" s="19" t="n">
        <f aca="false">INDEX(Pricebook!$L$2:$L$1401,MATCH(D2617,Pricebook!$A$2:$A$1401,0))</f>
        <v>79.65</v>
      </c>
      <c r="L2617" s="19" t="n">
        <f aca="false">ROUND(F2617*K2617,2)</f>
        <v>79.65</v>
      </c>
      <c r="M2617" s="24" t="n">
        <f aca="false">DATE(YEAR(C2617),MONTH(C2617),1)</f>
        <v>46143</v>
      </c>
    </row>
    <row r="2618" customFormat="false" ht="15" hidden="false" customHeight="false" outlineLevel="0" collapsed="false">
      <c r="A2618" s="21" t="s">
        <v>3387</v>
      </c>
      <c r="B2618" s="21" t="s">
        <v>3388</v>
      </c>
      <c r="C2618" s="23" t="n">
        <v>46155</v>
      </c>
      <c r="D2618" s="21" t="s">
        <v>177</v>
      </c>
      <c r="E2618" s="21" t="s">
        <v>108</v>
      </c>
      <c r="F2618" s="12" t="n">
        <v>1</v>
      </c>
      <c r="G2618" s="19" t="n">
        <v>55.9</v>
      </c>
      <c r="H2618" s="19" t="n">
        <v>41.99</v>
      </c>
      <c r="I2618" s="19" t="n">
        <f aca="false">ROUND(F2618*G2618,2)</f>
        <v>55.9</v>
      </c>
      <c r="J2618" s="19" t="n">
        <f aca="false">ROUND(F2618*H2618,2)</f>
        <v>41.99</v>
      </c>
      <c r="K2618" s="19" t="n">
        <f aca="false">INDEX(Pricebook!$L$2:$L$1401,MATCH(D2618,Pricebook!$A$2:$A$1401,0))</f>
        <v>61.5</v>
      </c>
      <c r="L2618" s="19" t="n">
        <f aca="false">ROUND(F2618*K2618,2)</f>
        <v>61.5</v>
      </c>
      <c r="M2618" s="24" t="n">
        <f aca="false">DATE(YEAR(C2618),MONTH(C2618),1)</f>
        <v>46143</v>
      </c>
    </row>
    <row r="2619" customFormat="false" ht="15" hidden="false" customHeight="false" outlineLevel="0" collapsed="false">
      <c r="A2619" s="21" t="s">
        <v>3387</v>
      </c>
      <c r="B2619" s="21" t="s">
        <v>3388</v>
      </c>
      <c r="C2619" s="23" t="n">
        <v>46155</v>
      </c>
      <c r="D2619" s="21" t="s">
        <v>346</v>
      </c>
      <c r="E2619" s="21" t="s">
        <v>108</v>
      </c>
      <c r="F2619" s="12" t="n">
        <v>1</v>
      </c>
      <c r="G2619" s="19" t="n">
        <v>177.45</v>
      </c>
      <c r="H2619" s="19" t="n">
        <v>133.72</v>
      </c>
      <c r="I2619" s="19" t="n">
        <f aca="false">ROUND(F2619*G2619,2)</f>
        <v>177.45</v>
      </c>
      <c r="J2619" s="19" t="n">
        <f aca="false">ROUND(F2619*H2619,2)</f>
        <v>133.72</v>
      </c>
      <c r="K2619" s="19" t="n">
        <f aca="false">INDEX(Pricebook!$L$2:$L$1401,MATCH(D2619,Pricebook!$A$2:$A$1401,0))</f>
        <v>195.8</v>
      </c>
      <c r="L2619" s="19" t="n">
        <f aca="false">ROUND(F2619*K2619,2)</f>
        <v>195.8</v>
      </c>
      <c r="M2619" s="24" t="n">
        <f aca="false">DATE(YEAR(C2619),MONTH(C2619),1)</f>
        <v>46143</v>
      </c>
    </row>
    <row r="2620" customFormat="false" ht="15" hidden="false" customHeight="false" outlineLevel="0" collapsed="false">
      <c r="A2620" s="21" t="s">
        <v>3387</v>
      </c>
      <c r="B2620" s="21" t="s">
        <v>3388</v>
      </c>
      <c r="C2620" s="23" t="n">
        <v>46155</v>
      </c>
      <c r="D2620" s="21" t="s">
        <v>1436</v>
      </c>
      <c r="E2620" s="21" t="s">
        <v>971</v>
      </c>
      <c r="F2620" s="12" t="n">
        <v>41</v>
      </c>
      <c r="G2620" s="19" t="n">
        <v>2.1</v>
      </c>
      <c r="H2620" s="19" t="n">
        <v>1.6</v>
      </c>
      <c r="I2620" s="19" t="n">
        <f aca="false">ROUND(F2620*G2620,2)</f>
        <v>86.1</v>
      </c>
      <c r="J2620" s="19" t="n">
        <f aca="false">ROUND(F2620*H2620,2)</f>
        <v>65.6</v>
      </c>
      <c r="K2620" s="19" t="n">
        <f aca="false">INDEX(Pricebook!$L$2:$L$1401,MATCH(D2620,Pricebook!$A$2:$A$1401,0))</f>
        <v>2.45</v>
      </c>
      <c r="L2620" s="19" t="n">
        <f aca="false">ROUND(F2620*K2620,2)</f>
        <v>100.45</v>
      </c>
      <c r="M2620" s="24" t="n">
        <f aca="false">DATE(YEAR(C2620),MONTH(C2620),1)</f>
        <v>46143</v>
      </c>
    </row>
    <row r="2621" customFormat="false" ht="15" hidden="false" customHeight="false" outlineLevel="0" collapsed="false">
      <c r="A2621" s="21" t="s">
        <v>3387</v>
      </c>
      <c r="B2621" s="21" t="s">
        <v>3388</v>
      </c>
      <c r="C2621" s="23" t="n">
        <v>46155</v>
      </c>
      <c r="D2621" s="21" t="s">
        <v>871</v>
      </c>
      <c r="E2621" s="21" t="s">
        <v>366</v>
      </c>
      <c r="F2621" s="12" t="n">
        <v>2</v>
      </c>
      <c r="G2621" s="19" t="n">
        <v>28.55</v>
      </c>
      <c r="H2621" s="19" t="n">
        <v>21.47</v>
      </c>
      <c r="I2621" s="19" t="n">
        <f aca="false">ROUND(F2621*G2621,2)</f>
        <v>57.1</v>
      </c>
      <c r="J2621" s="19" t="n">
        <f aca="false">ROUND(F2621*H2621,2)</f>
        <v>42.94</v>
      </c>
      <c r="K2621" s="19" t="n">
        <f aca="false">INDEX(Pricebook!$L$2:$L$1401,MATCH(D2621,Pricebook!$A$2:$A$1401,0))</f>
        <v>30.85</v>
      </c>
      <c r="L2621" s="19" t="n">
        <f aca="false">ROUND(F2621*K2621,2)</f>
        <v>61.7</v>
      </c>
      <c r="M2621" s="24" t="n">
        <f aca="false">DATE(YEAR(C2621),MONTH(C2621),1)</f>
        <v>46143</v>
      </c>
    </row>
    <row r="2622" customFormat="false" ht="15" hidden="false" customHeight="false" outlineLevel="0" collapsed="false">
      <c r="A2622" s="21" t="s">
        <v>3387</v>
      </c>
      <c r="B2622" s="21" t="s">
        <v>3388</v>
      </c>
      <c r="C2622" s="23" t="n">
        <v>46155</v>
      </c>
      <c r="D2622" s="21" t="s">
        <v>1390</v>
      </c>
      <c r="E2622" s="21" t="s">
        <v>971</v>
      </c>
      <c r="F2622" s="12" t="n">
        <v>4</v>
      </c>
      <c r="G2622" s="19" t="n">
        <v>40.5</v>
      </c>
      <c r="H2622" s="19" t="n">
        <v>30.95</v>
      </c>
      <c r="I2622" s="19" t="n">
        <f aca="false">ROUND(F2622*G2622,2)</f>
        <v>162</v>
      </c>
      <c r="J2622" s="19" t="n">
        <f aca="false">ROUND(F2622*H2622,2)</f>
        <v>123.8</v>
      </c>
      <c r="K2622" s="19" t="n">
        <f aca="false">INDEX(Pricebook!$L$2:$L$1401,MATCH(D2622,Pricebook!$A$2:$A$1401,0))</f>
        <v>46.9</v>
      </c>
      <c r="L2622" s="19" t="n">
        <f aca="false">ROUND(F2622*K2622,2)</f>
        <v>187.6</v>
      </c>
      <c r="M2622" s="24" t="n">
        <f aca="false">DATE(YEAR(C2622),MONTH(C2622),1)</f>
        <v>46143</v>
      </c>
    </row>
    <row r="2623" customFormat="false" ht="15" hidden="false" customHeight="false" outlineLevel="0" collapsed="false">
      <c r="A2623" s="21" t="s">
        <v>3387</v>
      </c>
      <c r="B2623" s="21" t="s">
        <v>3388</v>
      </c>
      <c r="C2623" s="23" t="n">
        <v>46155</v>
      </c>
      <c r="D2623" s="21" t="s">
        <v>2886</v>
      </c>
      <c r="E2623" s="21" t="s">
        <v>2748</v>
      </c>
      <c r="F2623" s="12" t="n">
        <v>2</v>
      </c>
      <c r="G2623" s="19" t="n">
        <v>12.3</v>
      </c>
      <c r="H2623" s="19" t="n">
        <v>7.12</v>
      </c>
      <c r="I2623" s="19" t="n">
        <f aca="false">ROUND(F2623*G2623,2)</f>
        <v>24.6</v>
      </c>
      <c r="J2623" s="19" t="n">
        <f aca="false">ROUND(F2623*H2623,2)</f>
        <v>14.24</v>
      </c>
      <c r="K2623" s="19" t="n">
        <f aca="false">INDEX(Pricebook!$L$2:$L$1401,MATCH(D2623,Pricebook!$A$2:$A$1401,0))</f>
        <v>13.35</v>
      </c>
      <c r="L2623" s="19" t="n">
        <f aca="false">ROUND(F2623*K2623,2)</f>
        <v>26.7</v>
      </c>
      <c r="M2623" s="24" t="n">
        <f aca="false">DATE(YEAR(C2623),MONTH(C2623),1)</f>
        <v>46143</v>
      </c>
    </row>
    <row r="2624" customFormat="false" ht="15" hidden="false" customHeight="false" outlineLevel="0" collapsed="false">
      <c r="A2624" s="21" t="s">
        <v>3387</v>
      </c>
      <c r="B2624" s="21" t="s">
        <v>3388</v>
      </c>
      <c r="C2624" s="23" t="n">
        <v>46155</v>
      </c>
      <c r="D2624" s="21" t="s">
        <v>923</v>
      </c>
      <c r="E2624" s="21" t="s">
        <v>366</v>
      </c>
      <c r="F2624" s="12" t="n">
        <v>1</v>
      </c>
      <c r="G2624" s="19" t="n">
        <v>278.1</v>
      </c>
      <c r="H2624" s="19" t="n">
        <v>198.86</v>
      </c>
      <c r="I2624" s="19" t="n">
        <f aca="false">ROUND(F2624*G2624,2)</f>
        <v>278.1</v>
      </c>
      <c r="J2624" s="19" t="n">
        <f aca="false">ROUND(F2624*H2624,2)</f>
        <v>198.86</v>
      </c>
      <c r="K2624" s="19" t="n">
        <f aca="false">INDEX(Pricebook!$L$2:$L$1401,MATCH(D2624,Pricebook!$A$2:$A$1401,0))</f>
        <v>302.75</v>
      </c>
      <c r="L2624" s="19" t="n">
        <f aca="false">ROUND(F2624*K2624,2)</f>
        <v>302.75</v>
      </c>
      <c r="M2624" s="24" t="n">
        <f aca="false">DATE(YEAR(C2624),MONTH(C2624),1)</f>
        <v>46143</v>
      </c>
    </row>
    <row r="2625" customFormat="false" ht="15" hidden="false" customHeight="false" outlineLevel="0" collapsed="false">
      <c r="A2625" s="21" t="s">
        <v>3387</v>
      </c>
      <c r="B2625" s="21" t="s">
        <v>3388</v>
      </c>
      <c r="C2625" s="23" t="n">
        <v>46155</v>
      </c>
      <c r="D2625" s="21" t="s">
        <v>1084</v>
      </c>
      <c r="E2625" s="21" t="s">
        <v>971</v>
      </c>
      <c r="F2625" s="12" t="n">
        <v>46</v>
      </c>
      <c r="G2625" s="19" t="n">
        <v>7.7</v>
      </c>
      <c r="H2625" s="19" t="n">
        <v>5.94</v>
      </c>
      <c r="I2625" s="19" t="n">
        <f aca="false">ROUND(F2625*G2625,2)</f>
        <v>354.2</v>
      </c>
      <c r="J2625" s="19" t="n">
        <f aca="false">ROUND(F2625*H2625,2)</f>
        <v>273.24</v>
      </c>
      <c r="K2625" s="19" t="n">
        <f aca="false">INDEX(Pricebook!$L$2:$L$1401,MATCH(D2625,Pricebook!$A$2:$A$1401,0))</f>
        <v>9</v>
      </c>
      <c r="L2625" s="19" t="n">
        <f aca="false">ROUND(F2625*K2625,2)</f>
        <v>414</v>
      </c>
      <c r="M2625" s="24" t="n">
        <f aca="false">DATE(YEAR(C2625),MONTH(C2625),1)</f>
        <v>46143</v>
      </c>
    </row>
    <row r="2626" customFormat="false" ht="15" hidden="false" customHeight="false" outlineLevel="0" collapsed="false">
      <c r="A2626" s="21" t="s">
        <v>3387</v>
      </c>
      <c r="B2626" s="21" t="s">
        <v>3388</v>
      </c>
      <c r="C2626" s="23" t="n">
        <v>46155</v>
      </c>
      <c r="D2626" s="21" t="s">
        <v>2230</v>
      </c>
      <c r="E2626" s="21" t="s">
        <v>2202</v>
      </c>
      <c r="F2626" s="12" t="n">
        <v>5</v>
      </c>
      <c r="G2626" s="19" t="n">
        <v>4.25</v>
      </c>
      <c r="H2626" s="19" t="n">
        <v>2.87</v>
      </c>
      <c r="I2626" s="19" t="n">
        <f aca="false">ROUND(F2626*G2626,2)</f>
        <v>21.25</v>
      </c>
      <c r="J2626" s="19" t="n">
        <f aca="false">ROUND(F2626*H2626,2)</f>
        <v>14.35</v>
      </c>
      <c r="K2626" s="19" t="n">
        <f aca="false">INDEX(Pricebook!$L$2:$L$1401,MATCH(D2626,Pricebook!$A$2:$A$1401,0))</f>
        <v>4.6</v>
      </c>
      <c r="L2626" s="19" t="n">
        <f aca="false">ROUND(F2626*K2626,2)</f>
        <v>23</v>
      </c>
      <c r="M2626" s="24" t="n">
        <f aca="false">DATE(YEAR(C2626),MONTH(C2626),1)</f>
        <v>46143</v>
      </c>
    </row>
    <row r="2627" customFormat="false" ht="15" hidden="false" customHeight="false" outlineLevel="0" collapsed="false">
      <c r="A2627" s="21" t="s">
        <v>3387</v>
      </c>
      <c r="B2627" s="21" t="s">
        <v>3388</v>
      </c>
      <c r="C2627" s="23" t="n">
        <v>46155</v>
      </c>
      <c r="D2627" s="21" t="s">
        <v>2414</v>
      </c>
      <c r="E2627" s="21" t="s">
        <v>2202</v>
      </c>
      <c r="F2627" s="12" t="n">
        <v>6</v>
      </c>
      <c r="G2627" s="19" t="n">
        <v>6.75</v>
      </c>
      <c r="H2627" s="19" t="n">
        <v>4.08</v>
      </c>
      <c r="I2627" s="19" t="n">
        <f aca="false">ROUND(F2627*G2627,2)</f>
        <v>40.5</v>
      </c>
      <c r="J2627" s="19" t="n">
        <f aca="false">ROUND(F2627*H2627,2)</f>
        <v>24.48</v>
      </c>
      <c r="K2627" s="19" t="n">
        <f aca="false">INDEX(Pricebook!$L$2:$L$1401,MATCH(D2627,Pricebook!$A$2:$A$1401,0))</f>
        <v>7.2</v>
      </c>
      <c r="L2627" s="19" t="n">
        <f aca="false">ROUND(F2627*K2627,2)</f>
        <v>43.2</v>
      </c>
      <c r="M2627" s="24" t="n">
        <f aca="false">DATE(YEAR(C2627),MONTH(C2627),1)</f>
        <v>46143</v>
      </c>
    </row>
    <row r="2628" customFormat="false" ht="15" hidden="false" customHeight="false" outlineLevel="0" collapsed="false">
      <c r="A2628" s="21" t="s">
        <v>3387</v>
      </c>
      <c r="B2628" s="21" t="s">
        <v>3388</v>
      </c>
      <c r="C2628" s="23" t="n">
        <v>46155</v>
      </c>
      <c r="D2628" s="21" t="s">
        <v>216</v>
      </c>
      <c r="E2628" s="21" t="s">
        <v>108</v>
      </c>
      <c r="F2628" s="12" t="n">
        <v>1</v>
      </c>
      <c r="G2628" s="19" t="n">
        <v>92.35</v>
      </c>
      <c r="H2628" s="19" t="n">
        <v>76.76</v>
      </c>
      <c r="I2628" s="19" t="n">
        <f aca="false">ROUND(F2628*G2628,2)</f>
        <v>92.35</v>
      </c>
      <c r="J2628" s="19" t="n">
        <f aca="false">ROUND(F2628*H2628,2)</f>
        <v>76.76</v>
      </c>
      <c r="K2628" s="19" t="n">
        <f aca="false">INDEX(Pricebook!$L$2:$L$1401,MATCH(D2628,Pricebook!$A$2:$A$1401,0))</f>
        <v>100.9</v>
      </c>
      <c r="L2628" s="19" t="n">
        <f aca="false">ROUND(F2628*K2628,2)</f>
        <v>100.9</v>
      </c>
      <c r="M2628" s="24" t="n">
        <f aca="false">DATE(YEAR(C2628),MONTH(C2628),1)</f>
        <v>46143</v>
      </c>
    </row>
    <row r="2629" customFormat="false" ht="15" hidden="false" customHeight="false" outlineLevel="0" collapsed="false">
      <c r="A2629" s="21" t="s">
        <v>3387</v>
      </c>
      <c r="B2629" s="21" t="s">
        <v>3388</v>
      </c>
      <c r="C2629" s="23" t="n">
        <v>46155</v>
      </c>
      <c r="D2629" s="21" t="s">
        <v>214</v>
      </c>
      <c r="E2629" s="21" t="s">
        <v>108</v>
      </c>
      <c r="F2629" s="12" t="n">
        <v>2</v>
      </c>
      <c r="G2629" s="19" t="n">
        <v>111.75</v>
      </c>
      <c r="H2629" s="19" t="n">
        <v>83.48</v>
      </c>
      <c r="I2629" s="19" t="n">
        <f aca="false">ROUND(F2629*G2629,2)</f>
        <v>223.5</v>
      </c>
      <c r="J2629" s="19" t="n">
        <f aca="false">ROUND(F2629*H2629,2)</f>
        <v>166.96</v>
      </c>
      <c r="K2629" s="19" t="n">
        <f aca="false">INDEX(Pricebook!$L$2:$L$1401,MATCH(D2629,Pricebook!$A$2:$A$1401,0))</f>
        <v>122.25</v>
      </c>
      <c r="L2629" s="19" t="n">
        <f aca="false">ROUND(F2629*K2629,2)</f>
        <v>244.5</v>
      </c>
      <c r="M2629" s="24" t="n">
        <f aca="false">DATE(YEAR(C2629),MONTH(C2629),1)</f>
        <v>46143</v>
      </c>
    </row>
    <row r="2630" customFormat="false" ht="15" hidden="false" customHeight="false" outlineLevel="0" collapsed="false">
      <c r="A2630" s="21" t="s">
        <v>3387</v>
      </c>
      <c r="B2630" s="21" t="s">
        <v>3388</v>
      </c>
      <c r="C2630" s="23" t="n">
        <v>46155</v>
      </c>
      <c r="D2630" s="21" t="s">
        <v>2224</v>
      </c>
      <c r="E2630" s="21" t="s">
        <v>2202</v>
      </c>
      <c r="F2630" s="12" t="n">
        <v>5</v>
      </c>
      <c r="G2630" s="19" t="n">
        <v>6.1</v>
      </c>
      <c r="H2630" s="19" t="n">
        <v>4.35</v>
      </c>
      <c r="I2630" s="19" t="n">
        <f aca="false">ROUND(F2630*G2630,2)</f>
        <v>30.5</v>
      </c>
      <c r="J2630" s="19" t="n">
        <f aca="false">ROUND(F2630*H2630,2)</f>
        <v>21.75</v>
      </c>
      <c r="K2630" s="19" t="n">
        <f aca="false">INDEX(Pricebook!$L$2:$L$1401,MATCH(D2630,Pricebook!$A$2:$A$1401,0))</f>
        <v>6.55</v>
      </c>
      <c r="L2630" s="19" t="n">
        <f aca="false">ROUND(F2630*K2630,2)</f>
        <v>32.75</v>
      </c>
      <c r="M2630" s="24" t="n">
        <f aca="false">DATE(YEAR(C2630),MONTH(C2630),1)</f>
        <v>46143</v>
      </c>
    </row>
    <row r="2631" customFormat="false" ht="15" hidden="false" customHeight="false" outlineLevel="0" collapsed="false">
      <c r="A2631" s="21" t="s">
        <v>3387</v>
      </c>
      <c r="B2631" s="21" t="s">
        <v>3388</v>
      </c>
      <c r="C2631" s="23" t="n">
        <v>46155</v>
      </c>
      <c r="D2631" s="21" t="s">
        <v>334</v>
      </c>
      <c r="E2631" s="21" t="s">
        <v>108</v>
      </c>
      <c r="F2631" s="12" t="n">
        <v>1</v>
      </c>
      <c r="G2631" s="19" t="n">
        <v>42.9</v>
      </c>
      <c r="H2631" s="19" t="n">
        <v>31.69</v>
      </c>
      <c r="I2631" s="19" t="n">
        <f aca="false">ROUND(F2631*G2631,2)</f>
        <v>42.9</v>
      </c>
      <c r="J2631" s="19" t="n">
        <f aca="false">ROUND(F2631*H2631,2)</f>
        <v>31.69</v>
      </c>
      <c r="K2631" s="19" t="n">
        <f aca="false">INDEX(Pricebook!$L$2:$L$1401,MATCH(D2631,Pricebook!$A$2:$A$1401,0))</f>
        <v>46.4</v>
      </c>
      <c r="L2631" s="19" t="n">
        <f aca="false">ROUND(F2631*K2631,2)</f>
        <v>46.4</v>
      </c>
      <c r="M2631" s="24" t="n">
        <f aca="false">DATE(YEAR(C2631),MONTH(C2631),1)</f>
        <v>46143</v>
      </c>
    </row>
    <row r="2632" customFormat="false" ht="15" hidden="false" customHeight="false" outlineLevel="0" collapsed="false">
      <c r="A2632" s="21" t="s">
        <v>3387</v>
      </c>
      <c r="B2632" s="21" t="s">
        <v>3388</v>
      </c>
      <c r="C2632" s="23" t="n">
        <v>46155</v>
      </c>
      <c r="D2632" s="21" t="s">
        <v>2406</v>
      </c>
      <c r="E2632" s="21" t="s">
        <v>2202</v>
      </c>
      <c r="F2632" s="12" t="n">
        <v>3</v>
      </c>
      <c r="G2632" s="19" t="n">
        <v>9.1</v>
      </c>
      <c r="H2632" s="19" t="n">
        <v>5.57</v>
      </c>
      <c r="I2632" s="19" t="n">
        <f aca="false">ROUND(F2632*G2632,2)</f>
        <v>27.3</v>
      </c>
      <c r="J2632" s="19" t="n">
        <f aca="false">ROUND(F2632*H2632,2)</f>
        <v>16.71</v>
      </c>
      <c r="K2632" s="19" t="n">
        <f aca="false">INDEX(Pricebook!$L$2:$L$1401,MATCH(D2632,Pricebook!$A$2:$A$1401,0))</f>
        <v>9.8</v>
      </c>
      <c r="L2632" s="19" t="n">
        <f aca="false">ROUND(F2632*K2632,2)</f>
        <v>29.4</v>
      </c>
      <c r="M2632" s="24" t="n">
        <f aca="false">DATE(YEAR(C2632),MONTH(C2632),1)</f>
        <v>46143</v>
      </c>
    </row>
    <row r="2633" customFormat="false" ht="15" hidden="false" customHeight="false" outlineLevel="0" collapsed="false">
      <c r="A2633" s="21" t="s">
        <v>3389</v>
      </c>
      <c r="B2633" s="21" t="s">
        <v>3380</v>
      </c>
      <c r="C2633" s="23" t="n">
        <v>46156</v>
      </c>
      <c r="D2633" s="21" t="s">
        <v>1088</v>
      </c>
      <c r="E2633" s="21" t="s">
        <v>971</v>
      </c>
      <c r="F2633" s="12" t="n">
        <v>1</v>
      </c>
      <c r="G2633" s="19" t="n">
        <v>72.65</v>
      </c>
      <c r="H2633" s="19" t="n">
        <v>56.17</v>
      </c>
      <c r="I2633" s="19" t="n">
        <f aca="false">ROUND(F2633*G2633,2)</f>
        <v>72.65</v>
      </c>
      <c r="J2633" s="19" t="n">
        <f aca="false">ROUND(F2633*H2633,2)</f>
        <v>56.17</v>
      </c>
      <c r="K2633" s="19" t="n">
        <f aca="false">INDEX(Pricebook!$L$2:$L$1401,MATCH(D2633,Pricebook!$A$2:$A$1401,0))</f>
        <v>79.95</v>
      </c>
      <c r="L2633" s="19" t="n">
        <f aca="false">ROUND(F2633*K2633,2)</f>
        <v>79.95</v>
      </c>
      <c r="M2633" s="24" t="n">
        <f aca="false">DATE(YEAR(C2633),MONTH(C2633),1)</f>
        <v>46143</v>
      </c>
    </row>
    <row r="2634" customFormat="false" ht="15" hidden="false" customHeight="false" outlineLevel="0" collapsed="false">
      <c r="A2634" s="21" t="s">
        <v>3389</v>
      </c>
      <c r="B2634" s="21" t="s">
        <v>3380</v>
      </c>
      <c r="C2634" s="23" t="n">
        <v>46156</v>
      </c>
      <c r="D2634" s="21" t="s">
        <v>2230</v>
      </c>
      <c r="E2634" s="21" t="s">
        <v>2202</v>
      </c>
      <c r="F2634" s="12" t="n">
        <v>13</v>
      </c>
      <c r="G2634" s="19" t="n">
        <v>4.25</v>
      </c>
      <c r="H2634" s="19" t="n">
        <v>2.87</v>
      </c>
      <c r="I2634" s="19" t="n">
        <f aca="false">ROUND(F2634*G2634,2)</f>
        <v>55.25</v>
      </c>
      <c r="J2634" s="19" t="n">
        <f aca="false">ROUND(F2634*H2634,2)</f>
        <v>37.31</v>
      </c>
      <c r="K2634" s="19" t="n">
        <f aca="false">INDEX(Pricebook!$L$2:$L$1401,MATCH(D2634,Pricebook!$A$2:$A$1401,0))</f>
        <v>4.6</v>
      </c>
      <c r="L2634" s="19" t="n">
        <f aca="false">ROUND(F2634*K2634,2)</f>
        <v>59.8</v>
      </c>
      <c r="M2634" s="24" t="n">
        <f aca="false">DATE(YEAR(C2634),MONTH(C2634),1)</f>
        <v>46143</v>
      </c>
    </row>
    <row r="2635" customFormat="false" ht="15" hidden="false" customHeight="false" outlineLevel="0" collapsed="false">
      <c r="A2635" s="21" t="s">
        <v>3389</v>
      </c>
      <c r="B2635" s="21" t="s">
        <v>3380</v>
      </c>
      <c r="C2635" s="23" t="n">
        <v>46156</v>
      </c>
      <c r="D2635" s="21" t="s">
        <v>338</v>
      </c>
      <c r="E2635" s="21" t="s">
        <v>108</v>
      </c>
      <c r="F2635" s="12" t="n">
        <v>2</v>
      </c>
      <c r="G2635" s="19" t="n">
        <v>17.4</v>
      </c>
      <c r="H2635" s="19" t="n">
        <v>12.85</v>
      </c>
      <c r="I2635" s="19" t="n">
        <f aca="false">ROUND(F2635*G2635,2)</f>
        <v>34.8</v>
      </c>
      <c r="J2635" s="19" t="n">
        <f aca="false">ROUND(F2635*H2635,2)</f>
        <v>25.7</v>
      </c>
      <c r="K2635" s="19" t="n">
        <f aca="false">INDEX(Pricebook!$L$2:$L$1401,MATCH(D2635,Pricebook!$A$2:$A$1401,0))</f>
        <v>18.85</v>
      </c>
      <c r="L2635" s="19" t="n">
        <f aca="false">ROUND(F2635*K2635,2)</f>
        <v>37.7</v>
      </c>
      <c r="M2635" s="24" t="n">
        <f aca="false">DATE(YEAR(C2635),MONTH(C2635),1)</f>
        <v>46143</v>
      </c>
    </row>
    <row r="2636" customFormat="false" ht="15" hidden="false" customHeight="false" outlineLevel="0" collapsed="false">
      <c r="A2636" s="21" t="s">
        <v>3389</v>
      </c>
      <c r="B2636" s="21" t="s">
        <v>3380</v>
      </c>
      <c r="C2636" s="23" t="n">
        <v>46156</v>
      </c>
      <c r="D2636" s="21" t="s">
        <v>2299</v>
      </c>
      <c r="E2636" s="21" t="s">
        <v>2202</v>
      </c>
      <c r="F2636" s="12" t="n">
        <v>11</v>
      </c>
      <c r="G2636" s="19" t="n">
        <v>7.65</v>
      </c>
      <c r="H2636" s="19" t="n">
        <v>4.58</v>
      </c>
      <c r="I2636" s="19" t="n">
        <f aca="false">ROUND(F2636*G2636,2)</f>
        <v>84.15</v>
      </c>
      <c r="J2636" s="19" t="n">
        <f aca="false">ROUND(F2636*H2636,2)</f>
        <v>50.38</v>
      </c>
      <c r="K2636" s="19" t="n">
        <f aca="false">INDEX(Pricebook!$L$2:$L$1401,MATCH(D2636,Pricebook!$A$2:$A$1401,0))</f>
        <v>8.1</v>
      </c>
      <c r="L2636" s="19" t="n">
        <f aca="false">ROUND(F2636*K2636,2)</f>
        <v>89.1</v>
      </c>
      <c r="M2636" s="24" t="n">
        <f aca="false">DATE(YEAR(C2636),MONTH(C2636),1)</f>
        <v>46143</v>
      </c>
    </row>
    <row r="2637" customFormat="false" ht="15" hidden="false" customHeight="false" outlineLevel="0" collapsed="false">
      <c r="A2637" s="21" t="s">
        <v>3389</v>
      </c>
      <c r="B2637" s="21" t="s">
        <v>3380</v>
      </c>
      <c r="C2637" s="23" t="n">
        <v>46156</v>
      </c>
      <c r="D2637" s="21" t="s">
        <v>322</v>
      </c>
      <c r="E2637" s="21" t="s">
        <v>108</v>
      </c>
      <c r="F2637" s="12" t="n">
        <v>2</v>
      </c>
      <c r="G2637" s="19" t="n">
        <v>9.05</v>
      </c>
      <c r="H2637" s="19" t="n">
        <v>6.67</v>
      </c>
      <c r="I2637" s="19" t="n">
        <f aca="false">ROUND(F2637*G2637,2)</f>
        <v>18.1</v>
      </c>
      <c r="J2637" s="19" t="n">
        <f aca="false">ROUND(F2637*H2637,2)</f>
        <v>13.34</v>
      </c>
      <c r="K2637" s="19" t="n">
        <f aca="false">INDEX(Pricebook!$L$2:$L$1401,MATCH(D2637,Pricebook!$A$2:$A$1401,0))</f>
        <v>9.8</v>
      </c>
      <c r="L2637" s="19" t="n">
        <f aca="false">ROUND(F2637*K2637,2)</f>
        <v>19.6</v>
      </c>
      <c r="M2637" s="24" t="n">
        <f aca="false">DATE(YEAR(C2637),MONTH(C2637),1)</f>
        <v>46143</v>
      </c>
    </row>
    <row r="2638" customFormat="false" ht="15" hidden="false" customHeight="false" outlineLevel="0" collapsed="false">
      <c r="A2638" s="21" t="s">
        <v>3389</v>
      </c>
      <c r="B2638" s="21" t="s">
        <v>3380</v>
      </c>
      <c r="C2638" s="23" t="n">
        <v>46156</v>
      </c>
      <c r="D2638" s="21" t="s">
        <v>835</v>
      </c>
      <c r="E2638" s="21" t="s">
        <v>366</v>
      </c>
      <c r="F2638" s="12" t="n">
        <v>3</v>
      </c>
      <c r="G2638" s="19" t="n">
        <v>8.1</v>
      </c>
      <c r="H2638" s="19" t="n">
        <v>5.77</v>
      </c>
      <c r="I2638" s="19" t="n">
        <f aca="false">ROUND(F2638*G2638,2)</f>
        <v>24.3</v>
      </c>
      <c r="J2638" s="19" t="n">
        <f aca="false">ROUND(F2638*H2638,2)</f>
        <v>17.31</v>
      </c>
      <c r="K2638" s="19" t="n">
        <f aca="false">INDEX(Pricebook!$L$2:$L$1401,MATCH(D2638,Pricebook!$A$2:$A$1401,0))</f>
        <v>8.8</v>
      </c>
      <c r="L2638" s="19" t="n">
        <f aca="false">ROUND(F2638*K2638,2)</f>
        <v>26.4</v>
      </c>
      <c r="M2638" s="24" t="n">
        <f aca="false">DATE(YEAR(C2638),MONTH(C2638),1)</f>
        <v>46143</v>
      </c>
    </row>
    <row r="2639" customFormat="false" ht="15" hidden="false" customHeight="false" outlineLevel="0" collapsed="false">
      <c r="A2639" s="21" t="s">
        <v>3389</v>
      </c>
      <c r="B2639" s="21" t="s">
        <v>3380</v>
      </c>
      <c r="C2639" s="23" t="n">
        <v>46156</v>
      </c>
      <c r="D2639" s="21" t="s">
        <v>2359</v>
      </c>
      <c r="E2639" s="21" t="s">
        <v>2202</v>
      </c>
      <c r="F2639" s="12" t="n">
        <v>14</v>
      </c>
      <c r="G2639" s="19" t="n">
        <v>6.35</v>
      </c>
      <c r="H2639" s="19" t="n">
        <v>3.81</v>
      </c>
      <c r="I2639" s="19" t="n">
        <f aca="false">ROUND(F2639*G2639,2)</f>
        <v>88.9</v>
      </c>
      <c r="J2639" s="19" t="n">
        <f aca="false">ROUND(F2639*H2639,2)</f>
        <v>53.34</v>
      </c>
      <c r="K2639" s="19" t="n">
        <f aca="false">INDEX(Pricebook!$L$2:$L$1401,MATCH(D2639,Pricebook!$A$2:$A$1401,0))</f>
        <v>6.7</v>
      </c>
      <c r="L2639" s="19" t="n">
        <f aca="false">ROUND(F2639*K2639,2)</f>
        <v>93.8</v>
      </c>
      <c r="M2639" s="24" t="n">
        <f aca="false">DATE(YEAR(C2639),MONTH(C2639),1)</f>
        <v>46143</v>
      </c>
    </row>
    <row r="2640" customFormat="false" ht="15" hidden="false" customHeight="false" outlineLevel="0" collapsed="false">
      <c r="A2640" s="21" t="s">
        <v>3389</v>
      </c>
      <c r="B2640" s="21" t="s">
        <v>3380</v>
      </c>
      <c r="C2640" s="23" t="n">
        <v>46156</v>
      </c>
      <c r="D2640" s="21" t="s">
        <v>1204</v>
      </c>
      <c r="E2640" s="21" t="s">
        <v>971</v>
      </c>
      <c r="F2640" s="12" t="n">
        <v>13</v>
      </c>
      <c r="G2640" s="19" t="n">
        <v>16.6</v>
      </c>
      <c r="H2640" s="19" t="n">
        <v>12.7</v>
      </c>
      <c r="I2640" s="19" t="n">
        <f aca="false">ROUND(F2640*G2640,2)</f>
        <v>215.8</v>
      </c>
      <c r="J2640" s="19" t="n">
        <f aca="false">ROUND(F2640*H2640,2)</f>
        <v>165.1</v>
      </c>
      <c r="K2640" s="19" t="n">
        <f aca="false">INDEX(Pricebook!$L$2:$L$1401,MATCH(D2640,Pricebook!$A$2:$A$1401,0))</f>
        <v>19.25</v>
      </c>
      <c r="L2640" s="19" t="n">
        <f aca="false">ROUND(F2640*K2640,2)</f>
        <v>250.25</v>
      </c>
      <c r="M2640" s="24" t="n">
        <f aca="false">DATE(YEAR(C2640),MONTH(C2640),1)</f>
        <v>46143</v>
      </c>
    </row>
    <row r="2641" customFormat="false" ht="15" hidden="false" customHeight="false" outlineLevel="0" collapsed="false">
      <c r="A2641" s="21" t="s">
        <v>3389</v>
      </c>
      <c r="B2641" s="21" t="s">
        <v>3380</v>
      </c>
      <c r="C2641" s="23" t="n">
        <v>46156</v>
      </c>
      <c r="D2641" s="21" t="s">
        <v>322</v>
      </c>
      <c r="E2641" s="21" t="s">
        <v>108</v>
      </c>
      <c r="F2641" s="12" t="n">
        <v>2</v>
      </c>
      <c r="G2641" s="19" t="n">
        <v>9.05</v>
      </c>
      <c r="H2641" s="19" t="n">
        <v>6.67</v>
      </c>
      <c r="I2641" s="19" t="n">
        <f aca="false">ROUND(F2641*G2641,2)</f>
        <v>18.1</v>
      </c>
      <c r="J2641" s="19" t="n">
        <f aca="false">ROUND(F2641*H2641,2)</f>
        <v>13.34</v>
      </c>
      <c r="K2641" s="19" t="n">
        <f aca="false">INDEX(Pricebook!$L$2:$L$1401,MATCH(D2641,Pricebook!$A$2:$A$1401,0))</f>
        <v>9.8</v>
      </c>
      <c r="L2641" s="19" t="n">
        <f aca="false">ROUND(F2641*K2641,2)</f>
        <v>19.6</v>
      </c>
      <c r="M2641" s="24" t="n">
        <f aca="false">DATE(YEAR(C2641),MONTH(C2641),1)</f>
        <v>46143</v>
      </c>
    </row>
    <row r="2642" customFormat="false" ht="15" hidden="false" customHeight="false" outlineLevel="0" collapsed="false">
      <c r="A2642" s="21" t="s">
        <v>3389</v>
      </c>
      <c r="B2642" s="21" t="s">
        <v>3380</v>
      </c>
      <c r="C2642" s="23" t="n">
        <v>46156</v>
      </c>
      <c r="D2642" s="21" t="s">
        <v>1054</v>
      </c>
      <c r="E2642" s="21" t="s">
        <v>971</v>
      </c>
      <c r="F2642" s="12" t="n">
        <v>54</v>
      </c>
      <c r="G2642" s="19" t="n">
        <v>18.05</v>
      </c>
      <c r="H2642" s="19" t="n">
        <v>13.78</v>
      </c>
      <c r="I2642" s="19" t="n">
        <f aca="false">ROUND(F2642*G2642,2)</f>
        <v>974.7</v>
      </c>
      <c r="J2642" s="19" t="n">
        <f aca="false">ROUND(F2642*H2642,2)</f>
        <v>744.12</v>
      </c>
      <c r="K2642" s="19" t="n">
        <f aca="false">INDEX(Pricebook!$L$2:$L$1401,MATCH(D2642,Pricebook!$A$2:$A$1401,0))</f>
        <v>18.05</v>
      </c>
      <c r="L2642" s="19" t="n">
        <f aca="false">ROUND(F2642*K2642,2)</f>
        <v>974.7</v>
      </c>
      <c r="M2642" s="24" t="n">
        <f aca="false">DATE(YEAR(C2642),MONTH(C2642),1)</f>
        <v>46143</v>
      </c>
    </row>
    <row r="2643" customFormat="false" ht="15" hidden="false" customHeight="false" outlineLevel="0" collapsed="false">
      <c r="A2643" s="21" t="s">
        <v>3389</v>
      </c>
      <c r="B2643" s="21" t="s">
        <v>3380</v>
      </c>
      <c r="C2643" s="23" t="n">
        <v>46156</v>
      </c>
      <c r="D2643" s="21" t="s">
        <v>216</v>
      </c>
      <c r="E2643" s="21" t="s">
        <v>108</v>
      </c>
      <c r="F2643" s="12" t="n">
        <v>1</v>
      </c>
      <c r="G2643" s="19" t="n">
        <v>92.35</v>
      </c>
      <c r="H2643" s="19" t="n">
        <v>76.76</v>
      </c>
      <c r="I2643" s="19" t="n">
        <f aca="false">ROUND(F2643*G2643,2)</f>
        <v>92.35</v>
      </c>
      <c r="J2643" s="19" t="n">
        <f aca="false">ROUND(F2643*H2643,2)</f>
        <v>76.76</v>
      </c>
      <c r="K2643" s="19" t="n">
        <f aca="false">INDEX(Pricebook!$L$2:$L$1401,MATCH(D2643,Pricebook!$A$2:$A$1401,0))</f>
        <v>100.9</v>
      </c>
      <c r="L2643" s="19" t="n">
        <f aca="false">ROUND(F2643*K2643,2)</f>
        <v>100.9</v>
      </c>
      <c r="M2643" s="24" t="n">
        <f aca="false">DATE(YEAR(C2643),MONTH(C2643),1)</f>
        <v>46143</v>
      </c>
    </row>
    <row r="2644" customFormat="false" ht="15" hidden="false" customHeight="false" outlineLevel="0" collapsed="false">
      <c r="A2644" s="21" t="s">
        <v>3390</v>
      </c>
      <c r="B2644" s="21" t="s">
        <v>3186</v>
      </c>
      <c r="C2644" s="23" t="n">
        <v>46156</v>
      </c>
      <c r="D2644" s="21" t="s">
        <v>1342</v>
      </c>
      <c r="E2644" s="21" t="s">
        <v>971</v>
      </c>
      <c r="F2644" s="12" t="n">
        <v>40</v>
      </c>
      <c r="G2644" s="19" t="n">
        <v>3</v>
      </c>
      <c r="H2644" s="19" t="n">
        <v>2.33</v>
      </c>
      <c r="I2644" s="19" t="n">
        <f aca="false">ROUND(F2644*G2644,2)</f>
        <v>120</v>
      </c>
      <c r="J2644" s="19" t="n">
        <f aca="false">ROUND(F2644*H2644,2)</f>
        <v>93.2</v>
      </c>
      <c r="K2644" s="19" t="n">
        <f aca="false">INDEX(Pricebook!$L$2:$L$1401,MATCH(D2644,Pricebook!$A$2:$A$1401,0))</f>
        <v>3.55</v>
      </c>
      <c r="L2644" s="19" t="n">
        <f aca="false">ROUND(F2644*K2644,2)</f>
        <v>142</v>
      </c>
      <c r="M2644" s="24" t="n">
        <f aca="false">DATE(YEAR(C2644),MONTH(C2644),1)</f>
        <v>46143</v>
      </c>
    </row>
    <row r="2645" customFormat="false" ht="15" hidden="false" customHeight="false" outlineLevel="0" collapsed="false">
      <c r="A2645" s="21" t="s">
        <v>3390</v>
      </c>
      <c r="B2645" s="21" t="s">
        <v>3186</v>
      </c>
      <c r="C2645" s="23" t="n">
        <v>46156</v>
      </c>
      <c r="D2645" s="21" t="s">
        <v>1262</v>
      </c>
      <c r="E2645" s="21" t="s">
        <v>971</v>
      </c>
      <c r="F2645" s="12" t="n">
        <v>2</v>
      </c>
      <c r="G2645" s="19" t="n">
        <v>514.3</v>
      </c>
      <c r="H2645" s="19" t="n">
        <v>393.73</v>
      </c>
      <c r="I2645" s="19" t="n">
        <f aca="false">ROUND(F2645*G2645,2)</f>
        <v>1028.6</v>
      </c>
      <c r="J2645" s="19" t="n">
        <f aca="false">ROUND(F2645*H2645,2)</f>
        <v>787.46</v>
      </c>
      <c r="K2645" s="19" t="n">
        <f aca="false">INDEX(Pricebook!$L$2:$L$1401,MATCH(D2645,Pricebook!$A$2:$A$1401,0))</f>
        <v>596.25</v>
      </c>
      <c r="L2645" s="19" t="n">
        <f aca="false">ROUND(F2645*K2645,2)</f>
        <v>1192.5</v>
      </c>
      <c r="M2645" s="24" t="n">
        <f aca="false">DATE(YEAR(C2645),MONTH(C2645),1)</f>
        <v>46143</v>
      </c>
    </row>
    <row r="2646" customFormat="false" ht="15" hidden="false" customHeight="false" outlineLevel="0" collapsed="false">
      <c r="A2646" s="21" t="s">
        <v>3390</v>
      </c>
      <c r="B2646" s="21" t="s">
        <v>3186</v>
      </c>
      <c r="C2646" s="23" t="n">
        <v>46156</v>
      </c>
      <c r="D2646" s="21" t="s">
        <v>120</v>
      </c>
      <c r="E2646" s="21" t="s">
        <v>108</v>
      </c>
      <c r="F2646" s="12" t="n">
        <v>1</v>
      </c>
      <c r="G2646" s="19" t="n">
        <v>360.8</v>
      </c>
      <c r="H2646" s="19" t="n">
        <v>306.26</v>
      </c>
      <c r="I2646" s="19" t="n">
        <f aca="false">ROUND(F2646*G2646,2)</f>
        <v>360.8</v>
      </c>
      <c r="J2646" s="19" t="n">
        <f aca="false">ROUND(F2646*H2646,2)</f>
        <v>306.26</v>
      </c>
      <c r="K2646" s="19" t="n">
        <f aca="false">INDEX(Pricebook!$L$2:$L$1401,MATCH(D2646,Pricebook!$A$2:$A$1401,0))</f>
        <v>360.8</v>
      </c>
      <c r="L2646" s="19" t="n">
        <f aca="false">ROUND(F2646*K2646,2)</f>
        <v>360.8</v>
      </c>
      <c r="M2646" s="24" t="n">
        <f aca="false">DATE(YEAR(C2646),MONTH(C2646),1)</f>
        <v>46143</v>
      </c>
    </row>
    <row r="2647" customFormat="false" ht="15" hidden="false" customHeight="false" outlineLevel="0" collapsed="false">
      <c r="A2647" s="21" t="s">
        <v>3390</v>
      </c>
      <c r="B2647" s="21" t="s">
        <v>3186</v>
      </c>
      <c r="C2647" s="23" t="n">
        <v>46156</v>
      </c>
      <c r="D2647" s="21" t="s">
        <v>551</v>
      </c>
      <c r="E2647" s="21" t="s">
        <v>366</v>
      </c>
      <c r="F2647" s="12" t="n">
        <v>2</v>
      </c>
      <c r="G2647" s="19" t="n">
        <v>138.65</v>
      </c>
      <c r="H2647" s="19" t="n">
        <v>109.3</v>
      </c>
      <c r="I2647" s="19" t="n">
        <f aca="false">ROUND(F2647*G2647,2)</f>
        <v>277.3</v>
      </c>
      <c r="J2647" s="19" t="n">
        <f aca="false">ROUND(F2647*H2647,2)</f>
        <v>218.6</v>
      </c>
      <c r="K2647" s="19" t="n">
        <f aca="false">INDEX(Pricebook!$L$2:$L$1401,MATCH(D2647,Pricebook!$A$2:$A$1401,0))</f>
        <v>150.7</v>
      </c>
      <c r="L2647" s="19" t="n">
        <f aca="false">ROUND(F2647*K2647,2)</f>
        <v>301.4</v>
      </c>
      <c r="M2647" s="24" t="n">
        <f aca="false">DATE(YEAR(C2647),MONTH(C2647),1)</f>
        <v>46143</v>
      </c>
    </row>
    <row r="2648" customFormat="false" ht="15" hidden="false" customHeight="false" outlineLevel="0" collapsed="false">
      <c r="A2648" s="21" t="s">
        <v>3390</v>
      </c>
      <c r="B2648" s="21" t="s">
        <v>3186</v>
      </c>
      <c r="C2648" s="23" t="n">
        <v>46156</v>
      </c>
      <c r="D2648" s="21" t="s">
        <v>2812</v>
      </c>
      <c r="E2648" s="21" t="s">
        <v>2748</v>
      </c>
      <c r="F2648" s="12" t="n">
        <v>9</v>
      </c>
      <c r="G2648" s="19" t="n">
        <v>5.4</v>
      </c>
      <c r="H2648" s="19" t="n">
        <v>3.19</v>
      </c>
      <c r="I2648" s="19" t="n">
        <f aca="false">ROUND(F2648*G2648,2)</f>
        <v>48.6</v>
      </c>
      <c r="J2648" s="19" t="n">
        <f aca="false">ROUND(F2648*H2648,2)</f>
        <v>28.71</v>
      </c>
      <c r="K2648" s="19" t="n">
        <f aca="false">INDEX(Pricebook!$L$2:$L$1401,MATCH(D2648,Pricebook!$A$2:$A$1401,0))</f>
        <v>5.4</v>
      </c>
      <c r="L2648" s="19" t="n">
        <f aca="false">ROUND(F2648*K2648,2)</f>
        <v>48.6</v>
      </c>
      <c r="M2648" s="24" t="n">
        <f aca="false">DATE(YEAR(C2648),MONTH(C2648),1)</f>
        <v>46143</v>
      </c>
    </row>
    <row r="2649" customFormat="false" ht="15" hidden="false" customHeight="false" outlineLevel="0" collapsed="false">
      <c r="A2649" s="21" t="s">
        <v>3390</v>
      </c>
      <c r="B2649" s="21" t="s">
        <v>3186</v>
      </c>
      <c r="C2649" s="23" t="n">
        <v>46156</v>
      </c>
      <c r="D2649" s="21" t="s">
        <v>1242</v>
      </c>
      <c r="E2649" s="21" t="s">
        <v>971</v>
      </c>
      <c r="F2649" s="12" t="n">
        <v>1</v>
      </c>
      <c r="G2649" s="19" t="n">
        <v>36.15</v>
      </c>
      <c r="H2649" s="19" t="n">
        <v>31.93</v>
      </c>
      <c r="I2649" s="19" t="n">
        <f aca="false">ROUND(F2649*G2649,2)</f>
        <v>36.15</v>
      </c>
      <c r="J2649" s="19" t="n">
        <f aca="false">ROUND(F2649*H2649,2)</f>
        <v>31.93</v>
      </c>
      <c r="K2649" s="19" t="n">
        <f aca="false">INDEX(Pricebook!$L$2:$L$1401,MATCH(D2649,Pricebook!$A$2:$A$1401,0))</f>
        <v>42.3</v>
      </c>
      <c r="L2649" s="19" t="n">
        <f aca="false">ROUND(F2649*K2649,2)</f>
        <v>42.3</v>
      </c>
      <c r="M2649" s="24" t="n">
        <f aca="false">DATE(YEAR(C2649),MONTH(C2649),1)</f>
        <v>46143</v>
      </c>
    </row>
    <row r="2650" customFormat="false" ht="15" hidden="false" customHeight="false" outlineLevel="0" collapsed="false">
      <c r="A2650" s="21" t="s">
        <v>3390</v>
      </c>
      <c r="B2650" s="21" t="s">
        <v>3186</v>
      </c>
      <c r="C2650" s="23" t="n">
        <v>46156</v>
      </c>
      <c r="D2650" s="21" t="s">
        <v>2446</v>
      </c>
      <c r="E2650" s="21" t="s">
        <v>2202</v>
      </c>
      <c r="F2650" s="12" t="n">
        <v>1</v>
      </c>
      <c r="G2650" s="19" t="n">
        <v>19</v>
      </c>
      <c r="H2650" s="19" t="n">
        <v>11.54</v>
      </c>
      <c r="I2650" s="19" t="n">
        <f aca="false">ROUND(F2650*G2650,2)</f>
        <v>19</v>
      </c>
      <c r="J2650" s="19" t="n">
        <f aca="false">ROUND(F2650*H2650,2)</f>
        <v>11.54</v>
      </c>
      <c r="K2650" s="19" t="n">
        <f aca="false">INDEX(Pricebook!$L$2:$L$1401,MATCH(D2650,Pricebook!$A$2:$A$1401,0))</f>
        <v>20.3</v>
      </c>
      <c r="L2650" s="19" t="n">
        <f aca="false">ROUND(F2650*K2650,2)</f>
        <v>20.3</v>
      </c>
      <c r="M2650" s="24" t="n">
        <f aca="false">DATE(YEAR(C2650),MONTH(C2650),1)</f>
        <v>46143</v>
      </c>
    </row>
    <row r="2651" customFormat="false" ht="15" hidden="false" customHeight="false" outlineLevel="0" collapsed="false">
      <c r="A2651" s="21" t="s">
        <v>3390</v>
      </c>
      <c r="B2651" s="21" t="s">
        <v>3186</v>
      </c>
      <c r="C2651" s="23" t="n">
        <v>46156</v>
      </c>
      <c r="D2651" s="21" t="s">
        <v>575</v>
      </c>
      <c r="E2651" s="21" t="s">
        <v>366</v>
      </c>
      <c r="F2651" s="12" t="n">
        <v>3</v>
      </c>
      <c r="G2651" s="19" t="n">
        <v>85.85</v>
      </c>
      <c r="H2651" s="19" t="n">
        <v>60.33</v>
      </c>
      <c r="I2651" s="19" t="n">
        <f aca="false">ROUND(F2651*G2651,2)</f>
        <v>257.55</v>
      </c>
      <c r="J2651" s="19" t="n">
        <f aca="false">ROUND(F2651*H2651,2)</f>
        <v>180.99</v>
      </c>
      <c r="K2651" s="19" t="n">
        <f aca="false">INDEX(Pricebook!$L$2:$L$1401,MATCH(D2651,Pricebook!$A$2:$A$1401,0))</f>
        <v>91.9</v>
      </c>
      <c r="L2651" s="19" t="n">
        <f aca="false">ROUND(F2651*K2651,2)</f>
        <v>275.7</v>
      </c>
      <c r="M2651" s="24" t="n">
        <f aca="false">DATE(YEAR(C2651),MONTH(C2651),1)</f>
        <v>46143</v>
      </c>
    </row>
    <row r="2652" customFormat="false" ht="15" hidden="false" customHeight="false" outlineLevel="0" collapsed="false">
      <c r="A2652" s="21" t="s">
        <v>3390</v>
      </c>
      <c r="B2652" s="21" t="s">
        <v>3186</v>
      </c>
      <c r="C2652" s="23" t="n">
        <v>46156</v>
      </c>
      <c r="D2652" s="21" t="s">
        <v>199</v>
      </c>
      <c r="E2652" s="21" t="s">
        <v>108</v>
      </c>
      <c r="F2652" s="12" t="n">
        <v>1</v>
      </c>
      <c r="G2652" s="19" t="n">
        <v>8.25</v>
      </c>
      <c r="H2652" s="19" t="n">
        <v>6.91</v>
      </c>
      <c r="I2652" s="19" t="n">
        <f aca="false">ROUND(F2652*G2652,2)</f>
        <v>8.25</v>
      </c>
      <c r="J2652" s="19" t="n">
        <f aca="false">ROUND(F2652*H2652,2)</f>
        <v>6.91</v>
      </c>
      <c r="K2652" s="19" t="n">
        <f aca="false">INDEX(Pricebook!$L$2:$L$1401,MATCH(D2652,Pricebook!$A$2:$A$1401,0))</f>
        <v>9</v>
      </c>
      <c r="L2652" s="19" t="n">
        <f aca="false">ROUND(F2652*K2652,2)</f>
        <v>9</v>
      </c>
      <c r="M2652" s="24" t="n">
        <f aca="false">DATE(YEAR(C2652),MONTH(C2652),1)</f>
        <v>46143</v>
      </c>
    </row>
    <row r="2653" customFormat="false" ht="15" hidden="false" customHeight="false" outlineLevel="0" collapsed="false">
      <c r="A2653" s="21" t="s">
        <v>3390</v>
      </c>
      <c r="B2653" s="21" t="s">
        <v>3186</v>
      </c>
      <c r="C2653" s="23" t="n">
        <v>46156</v>
      </c>
      <c r="D2653" s="21" t="s">
        <v>2924</v>
      </c>
      <c r="E2653" s="21" t="s">
        <v>2748</v>
      </c>
      <c r="F2653" s="12" t="n">
        <v>6</v>
      </c>
      <c r="G2653" s="19" t="n">
        <v>7.15</v>
      </c>
      <c r="H2653" s="19" t="n">
        <v>4.15</v>
      </c>
      <c r="I2653" s="19" t="n">
        <f aca="false">ROUND(F2653*G2653,2)</f>
        <v>42.9</v>
      </c>
      <c r="J2653" s="19" t="n">
        <f aca="false">ROUND(F2653*H2653,2)</f>
        <v>24.9</v>
      </c>
      <c r="K2653" s="19" t="n">
        <f aca="false">INDEX(Pricebook!$L$2:$L$1401,MATCH(D2653,Pricebook!$A$2:$A$1401,0))</f>
        <v>7.8</v>
      </c>
      <c r="L2653" s="19" t="n">
        <f aca="false">ROUND(F2653*K2653,2)</f>
        <v>46.8</v>
      </c>
      <c r="M2653" s="24" t="n">
        <f aca="false">DATE(YEAR(C2653),MONTH(C2653),1)</f>
        <v>46143</v>
      </c>
    </row>
    <row r="2654" customFormat="false" ht="15" hidden="false" customHeight="false" outlineLevel="0" collapsed="false">
      <c r="A2654" s="21" t="s">
        <v>3390</v>
      </c>
      <c r="B2654" s="21" t="s">
        <v>3186</v>
      </c>
      <c r="C2654" s="23" t="n">
        <v>46156</v>
      </c>
      <c r="D2654" s="21" t="s">
        <v>254</v>
      </c>
      <c r="E2654" s="21" t="s">
        <v>108</v>
      </c>
      <c r="F2654" s="12" t="n">
        <v>4</v>
      </c>
      <c r="G2654" s="19" t="n">
        <v>10.1</v>
      </c>
      <c r="H2654" s="19" t="n">
        <v>8.25</v>
      </c>
      <c r="I2654" s="19" t="n">
        <f aca="false">ROUND(F2654*G2654,2)</f>
        <v>40.4</v>
      </c>
      <c r="J2654" s="19" t="n">
        <f aca="false">ROUND(F2654*H2654,2)</f>
        <v>33</v>
      </c>
      <c r="K2654" s="19" t="n">
        <f aca="false">INDEX(Pricebook!$L$2:$L$1401,MATCH(D2654,Pricebook!$A$2:$A$1401,0))</f>
        <v>11.15</v>
      </c>
      <c r="L2654" s="19" t="n">
        <f aca="false">ROUND(F2654*K2654,2)</f>
        <v>44.6</v>
      </c>
      <c r="M2654" s="24" t="n">
        <f aca="false">DATE(YEAR(C2654),MONTH(C2654),1)</f>
        <v>46143</v>
      </c>
    </row>
    <row r="2655" customFormat="false" ht="15" hidden="false" customHeight="false" outlineLevel="0" collapsed="false">
      <c r="A2655" s="21" t="s">
        <v>3390</v>
      </c>
      <c r="B2655" s="21" t="s">
        <v>3186</v>
      </c>
      <c r="C2655" s="23" t="n">
        <v>46156</v>
      </c>
      <c r="D2655" s="21" t="s">
        <v>426</v>
      </c>
      <c r="E2655" s="21" t="s">
        <v>366</v>
      </c>
      <c r="F2655" s="12" t="n">
        <v>1</v>
      </c>
      <c r="G2655" s="19" t="n">
        <v>168.25</v>
      </c>
      <c r="H2655" s="19" t="n">
        <v>119.2</v>
      </c>
      <c r="I2655" s="19" t="n">
        <f aca="false">ROUND(F2655*G2655,2)</f>
        <v>168.25</v>
      </c>
      <c r="J2655" s="19" t="n">
        <f aca="false">ROUND(F2655*H2655,2)</f>
        <v>119.2</v>
      </c>
      <c r="K2655" s="19" t="n">
        <f aca="false">INDEX(Pricebook!$L$2:$L$1401,MATCH(D2655,Pricebook!$A$2:$A$1401,0))</f>
        <v>181.5</v>
      </c>
      <c r="L2655" s="19" t="n">
        <f aca="false">ROUND(F2655*K2655,2)</f>
        <v>181.5</v>
      </c>
      <c r="M2655" s="24" t="n">
        <f aca="false">DATE(YEAR(C2655),MONTH(C2655),1)</f>
        <v>46143</v>
      </c>
    </row>
    <row r="2656" customFormat="false" ht="15" hidden="false" customHeight="false" outlineLevel="0" collapsed="false">
      <c r="A2656" s="21" t="s">
        <v>3390</v>
      </c>
      <c r="B2656" s="21" t="s">
        <v>3186</v>
      </c>
      <c r="C2656" s="23" t="n">
        <v>46156</v>
      </c>
      <c r="D2656" s="21" t="s">
        <v>1188</v>
      </c>
      <c r="E2656" s="21" t="s">
        <v>971</v>
      </c>
      <c r="F2656" s="12" t="n">
        <v>49</v>
      </c>
      <c r="G2656" s="19" t="n">
        <v>0.9</v>
      </c>
      <c r="H2656" s="19" t="n">
        <v>0.66</v>
      </c>
      <c r="I2656" s="19" t="n">
        <f aca="false">ROUND(F2656*G2656,2)</f>
        <v>44.1</v>
      </c>
      <c r="J2656" s="19" t="n">
        <f aca="false">ROUND(F2656*H2656,2)</f>
        <v>32.34</v>
      </c>
      <c r="K2656" s="19" t="n">
        <f aca="false">INDEX(Pricebook!$L$2:$L$1401,MATCH(D2656,Pricebook!$A$2:$A$1401,0))</f>
        <v>1</v>
      </c>
      <c r="L2656" s="19" t="n">
        <f aca="false">ROUND(F2656*K2656,2)</f>
        <v>49</v>
      </c>
      <c r="M2656" s="24" t="n">
        <f aca="false">DATE(YEAR(C2656),MONTH(C2656),1)</f>
        <v>46143</v>
      </c>
    </row>
    <row r="2657" customFormat="false" ht="15" hidden="false" customHeight="false" outlineLevel="0" collapsed="false">
      <c r="A2657" s="21" t="s">
        <v>3391</v>
      </c>
      <c r="B2657" s="21" t="s">
        <v>3392</v>
      </c>
      <c r="C2657" s="23" t="n">
        <v>46156</v>
      </c>
      <c r="D2657" s="21" t="s">
        <v>2446</v>
      </c>
      <c r="E2657" s="21" t="s">
        <v>2202</v>
      </c>
      <c r="F2657" s="12" t="n">
        <v>2</v>
      </c>
      <c r="G2657" s="19" t="n">
        <v>19</v>
      </c>
      <c r="H2657" s="19" t="n">
        <v>11.54</v>
      </c>
      <c r="I2657" s="19" t="n">
        <f aca="false">ROUND(F2657*G2657,2)</f>
        <v>38</v>
      </c>
      <c r="J2657" s="19" t="n">
        <f aca="false">ROUND(F2657*H2657,2)</f>
        <v>23.08</v>
      </c>
      <c r="K2657" s="19" t="n">
        <f aca="false">INDEX(Pricebook!$L$2:$L$1401,MATCH(D2657,Pricebook!$A$2:$A$1401,0))</f>
        <v>20.3</v>
      </c>
      <c r="L2657" s="19" t="n">
        <f aca="false">ROUND(F2657*K2657,2)</f>
        <v>40.6</v>
      </c>
      <c r="M2657" s="24" t="n">
        <f aca="false">DATE(YEAR(C2657),MONTH(C2657),1)</f>
        <v>46143</v>
      </c>
    </row>
    <row r="2658" customFormat="false" ht="15" hidden="false" customHeight="false" outlineLevel="0" collapsed="false">
      <c r="A2658" s="21" t="s">
        <v>3391</v>
      </c>
      <c r="B2658" s="21" t="s">
        <v>3392</v>
      </c>
      <c r="C2658" s="23" t="n">
        <v>46156</v>
      </c>
      <c r="D2658" s="21" t="s">
        <v>2444</v>
      </c>
      <c r="E2658" s="21" t="s">
        <v>2202</v>
      </c>
      <c r="F2658" s="12" t="n">
        <v>14</v>
      </c>
      <c r="G2658" s="19" t="n">
        <v>9</v>
      </c>
      <c r="H2658" s="19" t="n">
        <v>5.47</v>
      </c>
      <c r="I2658" s="19" t="n">
        <f aca="false">ROUND(F2658*G2658,2)</f>
        <v>126</v>
      </c>
      <c r="J2658" s="19" t="n">
        <f aca="false">ROUND(F2658*H2658,2)</f>
        <v>76.58</v>
      </c>
      <c r="K2658" s="19" t="n">
        <f aca="false">INDEX(Pricebook!$L$2:$L$1401,MATCH(D2658,Pricebook!$A$2:$A$1401,0))</f>
        <v>9.65</v>
      </c>
      <c r="L2658" s="19" t="n">
        <f aca="false">ROUND(F2658*K2658,2)</f>
        <v>135.1</v>
      </c>
      <c r="M2658" s="24" t="n">
        <f aca="false">DATE(YEAR(C2658),MONTH(C2658),1)</f>
        <v>46143</v>
      </c>
    </row>
    <row r="2659" customFormat="false" ht="15" hidden="false" customHeight="false" outlineLevel="0" collapsed="false">
      <c r="A2659" s="21" t="s">
        <v>3391</v>
      </c>
      <c r="B2659" s="21" t="s">
        <v>3392</v>
      </c>
      <c r="C2659" s="23" t="n">
        <v>46156</v>
      </c>
      <c r="D2659" s="21" t="s">
        <v>481</v>
      </c>
      <c r="E2659" s="21" t="s">
        <v>366</v>
      </c>
      <c r="F2659" s="12" t="n">
        <v>1</v>
      </c>
      <c r="G2659" s="19" t="n">
        <v>127.3</v>
      </c>
      <c r="H2659" s="19" t="n">
        <v>103.54</v>
      </c>
      <c r="I2659" s="19" t="n">
        <f aca="false">ROUND(F2659*G2659,2)</f>
        <v>127.3</v>
      </c>
      <c r="J2659" s="19" t="n">
        <f aca="false">ROUND(F2659*H2659,2)</f>
        <v>103.54</v>
      </c>
      <c r="K2659" s="19" t="n">
        <f aca="false">INDEX(Pricebook!$L$2:$L$1401,MATCH(D2659,Pricebook!$A$2:$A$1401,0))</f>
        <v>137.2</v>
      </c>
      <c r="L2659" s="19" t="n">
        <f aca="false">ROUND(F2659*K2659,2)</f>
        <v>137.2</v>
      </c>
      <c r="M2659" s="24" t="n">
        <f aca="false">DATE(YEAR(C2659),MONTH(C2659),1)</f>
        <v>46143</v>
      </c>
    </row>
    <row r="2660" customFormat="false" ht="15" hidden="false" customHeight="false" outlineLevel="0" collapsed="false">
      <c r="A2660" s="21" t="s">
        <v>3391</v>
      </c>
      <c r="B2660" s="21" t="s">
        <v>3392</v>
      </c>
      <c r="C2660" s="23" t="n">
        <v>46156</v>
      </c>
      <c r="D2660" s="21" t="s">
        <v>939</v>
      </c>
      <c r="E2660" s="21" t="s">
        <v>366</v>
      </c>
      <c r="F2660" s="12" t="n">
        <v>1</v>
      </c>
      <c r="G2660" s="19" t="n">
        <v>40.3</v>
      </c>
      <c r="H2660" s="19" t="n">
        <v>32.1</v>
      </c>
      <c r="I2660" s="19" t="n">
        <f aca="false">ROUND(F2660*G2660,2)</f>
        <v>40.3</v>
      </c>
      <c r="J2660" s="19" t="n">
        <f aca="false">ROUND(F2660*H2660,2)</f>
        <v>32.1</v>
      </c>
      <c r="K2660" s="19" t="n">
        <f aca="false">INDEX(Pricebook!$L$2:$L$1401,MATCH(D2660,Pricebook!$A$2:$A$1401,0))</f>
        <v>43.1</v>
      </c>
      <c r="L2660" s="19" t="n">
        <f aca="false">ROUND(F2660*K2660,2)</f>
        <v>43.1</v>
      </c>
      <c r="M2660" s="24" t="n">
        <f aca="false">DATE(YEAR(C2660),MONTH(C2660),1)</f>
        <v>46143</v>
      </c>
    </row>
    <row r="2661" customFormat="false" ht="15" hidden="false" customHeight="false" outlineLevel="0" collapsed="false">
      <c r="A2661" s="21" t="s">
        <v>3391</v>
      </c>
      <c r="B2661" s="21" t="s">
        <v>3392</v>
      </c>
      <c r="C2661" s="23" t="n">
        <v>46156</v>
      </c>
      <c r="D2661" s="21" t="s">
        <v>1881</v>
      </c>
      <c r="E2661" s="21" t="s">
        <v>1452</v>
      </c>
      <c r="F2661" s="12" t="n">
        <v>2</v>
      </c>
      <c r="G2661" s="19" t="n">
        <v>41.9</v>
      </c>
      <c r="H2661" s="19" t="n">
        <v>29.38</v>
      </c>
      <c r="I2661" s="19" t="n">
        <f aca="false">ROUND(F2661*G2661,2)</f>
        <v>83.8</v>
      </c>
      <c r="J2661" s="19" t="n">
        <f aca="false">ROUND(F2661*H2661,2)</f>
        <v>58.76</v>
      </c>
      <c r="K2661" s="19" t="n">
        <f aca="false">INDEX(Pricebook!$L$2:$L$1401,MATCH(D2661,Pricebook!$A$2:$A$1401,0))</f>
        <v>42.8</v>
      </c>
      <c r="L2661" s="19" t="n">
        <f aca="false">ROUND(F2661*K2661,2)</f>
        <v>85.6</v>
      </c>
      <c r="M2661" s="24" t="n">
        <f aca="false">DATE(YEAR(C2661),MONTH(C2661),1)</f>
        <v>46143</v>
      </c>
    </row>
    <row r="2662" customFormat="false" ht="15" hidden="false" customHeight="false" outlineLevel="0" collapsed="false">
      <c r="A2662" s="21" t="s">
        <v>3391</v>
      </c>
      <c r="B2662" s="21" t="s">
        <v>3392</v>
      </c>
      <c r="C2662" s="23" t="n">
        <v>46156</v>
      </c>
      <c r="D2662" s="21" t="s">
        <v>1493</v>
      </c>
      <c r="E2662" s="21" t="s">
        <v>1452</v>
      </c>
      <c r="F2662" s="12" t="n">
        <v>2</v>
      </c>
      <c r="G2662" s="19" t="n">
        <v>49.5</v>
      </c>
      <c r="H2662" s="19" t="n">
        <v>30.71</v>
      </c>
      <c r="I2662" s="19" t="n">
        <f aca="false">ROUND(F2662*G2662,2)</f>
        <v>99</v>
      </c>
      <c r="J2662" s="19" t="n">
        <f aca="false">ROUND(F2662*H2662,2)</f>
        <v>61.42</v>
      </c>
      <c r="K2662" s="19" t="n">
        <f aca="false">INDEX(Pricebook!$L$2:$L$1401,MATCH(D2662,Pricebook!$A$2:$A$1401,0))</f>
        <v>51.45</v>
      </c>
      <c r="L2662" s="19" t="n">
        <f aca="false">ROUND(F2662*K2662,2)</f>
        <v>102.9</v>
      </c>
      <c r="M2662" s="24" t="n">
        <f aca="false">DATE(YEAR(C2662),MONTH(C2662),1)</f>
        <v>46143</v>
      </c>
    </row>
    <row r="2663" customFormat="false" ht="15" hidden="false" customHeight="false" outlineLevel="0" collapsed="false">
      <c r="A2663" s="21" t="s">
        <v>3391</v>
      </c>
      <c r="B2663" s="21" t="s">
        <v>3392</v>
      </c>
      <c r="C2663" s="23" t="n">
        <v>46156</v>
      </c>
      <c r="D2663" s="21" t="s">
        <v>2594</v>
      </c>
      <c r="E2663" s="21" t="s">
        <v>2587</v>
      </c>
      <c r="F2663" s="12" t="n">
        <v>1</v>
      </c>
      <c r="G2663" s="19" t="n">
        <v>365.85</v>
      </c>
      <c r="H2663" s="19" t="n">
        <v>236.01</v>
      </c>
      <c r="I2663" s="19" t="n">
        <f aca="false">ROUND(F2663*G2663,2)</f>
        <v>365.85</v>
      </c>
      <c r="J2663" s="19" t="n">
        <f aca="false">ROUND(F2663*H2663,2)</f>
        <v>236.01</v>
      </c>
      <c r="K2663" s="19" t="n">
        <f aca="false">INDEX(Pricebook!$L$2:$L$1401,MATCH(D2663,Pricebook!$A$2:$A$1401,0))</f>
        <v>392.1</v>
      </c>
      <c r="L2663" s="19" t="n">
        <f aca="false">ROUND(F2663*K2663,2)</f>
        <v>392.1</v>
      </c>
      <c r="M2663" s="24" t="n">
        <f aca="false">DATE(YEAR(C2663),MONTH(C2663),1)</f>
        <v>46143</v>
      </c>
    </row>
    <row r="2664" customFormat="false" ht="15" hidden="false" customHeight="false" outlineLevel="0" collapsed="false">
      <c r="A2664" s="21" t="s">
        <v>3391</v>
      </c>
      <c r="B2664" s="21" t="s">
        <v>3392</v>
      </c>
      <c r="C2664" s="23" t="n">
        <v>46156</v>
      </c>
      <c r="D2664" s="21" t="s">
        <v>2692</v>
      </c>
      <c r="E2664" s="21" t="s">
        <v>2587</v>
      </c>
      <c r="F2664" s="12" t="n">
        <v>1</v>
      </c>
      <c r="G2664" s="19" t="n">
        <v>85.35</v>
      </c>
      <c r="H2664" s="19" t="n">
        <v>55.67</v>
      </c>
      <c r="I2664" s="19" t="n">
        <f aca="false">ROUND(F2664*G2664,2)</f>
        <v>85.35</v>
      </c>
      <c r="J2664" s="19" t="n">
        <f aca="false">ROUND(F2664*H2664,2)</f>
        <v>55.67</v>
      </c>
      <c r="K2664" s="19" t="n">
        <f aca="false">INDEX(Pricebook!$L$2:$L$1401,MATCH(D2664,Pricebook!$A$2:$A$1401,0))</f>
        <v>92.5</v>
      </c>
      <c r="L2664" s="19" t="n">
        <f aca="false">ROUND(F2664*K2664,2)</f>
        <v>92.5</v>
      </c>
      <c r="M2664" s="24" t="n">
        <f aca="false">DATE(YEAR(C2664),MONTH(C2664),1)</f>
        <v>46143</v>
      </c>
    </row>
    <row r="2665" customFormat="false" ht="15" hidden="false" customHeight="false" outlineLevel="0" collapsed="false">
      <c r="A2665" s="21" t="s">
        <v>3391</v>
      </c>
      <c r="B2665" s="21" t="s">
        <v>3392</v>
      </c>
      <c r="C2665" s="23" t="n">
        <v>46156</v>
      </c>
      <c r="D2665" s="21" t="s">
        <v>2718</v>
      </c>
      <c r="E2665" s="21" t="s">
        <v>2587</v>
      </c>
      <c r="F2665" s="12" t="n">
        <v>5</v>
      </c>
      <c r="G2665" s="19" t="n">
        <v>3.95</v>
      </c>
      <c r="H2665" s="19" t="n">
        <v>2.55</v>
      </c>
      <c r="I2665" s="19" t="n">
        <f aca="false">ROUND(F2665*G2665,2)</f>
        <v>19.75</v>
      </c>
      <c r="J2665" s="19" t="n">
        <f aca="false">ROUND(F2665*H2665,2)</f>
        <v>12.75</v>
      </c>
      <c r="K2665" s="19" t="n">
        <f aca="false">INDEX(Pricebook!$L$2:$L$1401,MATCH(D2665,Pricebook!$A$2:$A$1401,0))</f>
        <v>4.25</v>
      </c>
      <c r="L2665" s="19" t="n">
        <f aca="false">ROUND(F2665*K2665,2)</f>
        <v>21.25</v>
      </c>
      <c r="M2665" s="24" t="n">
        <f aca="false">DATE(YEAR(C2665),MONTH(C2665),1)</f>
        <v>46143</v>
      </c>
    </row>
    <row r="2666" customFormat="false" ht="15" hidden="false" customHeight="false" outlineLevel="0" collapsed="false">
      <c r="A2666" s="21" t="s">
        <v>3391</v>
      </c>
      <c r="B2666" s="21" t="s">
        <v>3392</v>
      </c>
      <c r="C2666" s="23" t="n">
        <v>46156</v>
      </c>
      <c r="D2666" s="21" t="s">
        <v>2694</v>
      </c>
      <c r="E2666" s="21" t="s">
        <v>2587</v>
      </c>
      <c r="F2666" s="12" t="n">
        <v>6</v>
      </c>
      <c r="G2666" s="19" t="n">
        <v>6.2</v>
      </c>
      <c r="H2666" s="19" t="n">
        <v>3.96</v>
      </c>
      <c r="I2666" s="19" t="n">
        <f aca="false">ROUND(F2666*G2666,2)</f>
        <v>37.2</v>
      </c>
      <c r="J2666" s="19" t="n">
        <f aca="false">ROUND(F2666*H2666,2)</f>
        <v>23.76</v>
      </c>
      <c r="K2666" s="19" t="n">
        <f aca="false">INDEX(Pricebook!$L$2:$L$1401,MATCH(D2666,Pricebook!$A$2:$A$1401,0))</f>
        <v>6.6</v>
      </c>
      <c r="L2666" s="19" t="n">
        <f aca="false">ROUND(F2666*K2666,2)</f>
        <v>39.6</v>
      </c>
      <c r="M2666" s="24" t="n">
        <f aca="false">DATE(YEAR(C2666),MONTH(C2666),1)</f>
        <v>46143</v>
      </c>
    </row>
    <row r="2667" customFormat="false" ht="15" hidden="false" customHeight="false" outlineLevel="0" collapsed="false">
      <c r="A2667" s="21" t="s">
        <v>3391</v>
      </c>
      <c r="B2667" s="21" t="s">
        <v>3392</v>
      </c>
      <c r="C2667" s="23" t="n">
        <v>46156</v>
      </c>
      <c r="D2667" s="21" t="s">
        <v>2742</v>
      </c>
      <c r="E2667" s="21" t="s">
        <v>2587</v>
      </c>
      <c r="F2667" s="12" t="n">
        <v>1</v>
      </c>
      <c r="G2667" s="19" t="n">
        <v>74.2</v>
      </c>
      <c r="H2667" s="19" t="n">
        <v>48.64</v>
      </c>
      <c r="I2667" s="19" t="n">
        <f aca="false">ROUND(F2667*G2667,2)</f>
        <v>74.2</v>
      </c>
      <c r="J2667" s="19" t="n">
        <f aca="false">ROUND(F2667*H2667,2)</f>
        <v>48.64</v>
      </c>
      <c r="K2667" s="19" t="n">
        <f aca="false">INDEX(Pricebook!$L$2:$L$1401,MATCH(D2667,Pricebook!$A$2:$A$1401,0))</f>
        <v>80.85</v>
      </c>
      <c r="L2667" s="19" t="n">
        <f aca="false">ROUND(F2667*K2667,2)</f>
        <v>80.85</v>
      </c>
      <c r="M2667" s="24" t="n">
        <f aca="false">DATE(YEAR(C2667),MONTH(C2667),1)</f>
        <v>46143</v>
      </c>
    </row>
    <row r="2668" customFormat="false" ht="15" hidden="false" customHeight="false" outlineLevel="0" collapsed="false">
      <c r="A2668" s="21" t="s">
        <v>3393</v>
      </c>
      <c r="B2668" s="21" t="s">
        <v>3168</v>
      </c>
      <c r="C2668" s="23" t="n">
        <v>46156</v>
      </c>
      <c r="D2668" s="21" t="s">
        <v>1608</v>
      </c>
      <c r="E2668" s="21" t="s">
        <v>1452</v>
      </c>
      <c r="F2668" s="12" t="n">
        <v>4</v>
      </c>
      <c r="G2668" s="19" t="n">
        <v>63</v>
      </c>
      <c r="H2668" s="19" t="n">
        <v>38.39</v>
      </c>
      <c r="I2668" s="19" t="n">
        <f aca="false">ROUND(F2668*G2668,2)</f>
        <v>252</v>
      </c>
      <c r="J2668" s="19" t="n">
        <f aca="false">ROUND(F2668*H2668,2)</f>
        <v>153.56</v>
      </c>
      <c r="K2668" s="19" t="n">
        <f aca="false">INDEX(Pricebook!$L$2:$L$1401,MATCH(D2668,Pricebook!$A$2:$A$1401,0))</f>
        <v>64.3</v>
      </c>
      <c r="L2668" s="19" t="n">
        <f aca="false">ROUND(F2668*K2668,2)</f>
        <v>257.2</v>
      </c>
      <c r="M2668" s="24" t="n">
        <f aca="false">DATE(YEAR(C2668),MONTH(C2668),1)</f>
        <v>46143</v>
      </c>
    </row>
    <row r="2669" customFormat="false" ht="15" hidden="false" customHeight="false" outlineLevel="0" collapsed="false">
      <c r="A2669" s="21" t="s">
        <v>3393</v>
      </c>
      <c r="B2669" s="21" t="s">
        <v>3168</v>
      </c>
      <c r="C2669" s="23" t="n">
        <v>46156</v>
      </c>
      <c r="D2669" s="21" t="s">
        <v>1767</v>
      </c>
      <c r="E2669" s="21" t="s">
        <v>1452</v>
      </c>
      <c r="F2669" s="12" t="n">
        <v>3</v>
      </c>
      <c r="G2669" s="19" t="n">
        <v>39.7</v>
      </c>
      <c r="H2669" s="19" t="n">
        <v>24.59</v>
      </c>
      <c r="I2669" s="19" t="n">
        <f aca="false">ROUND(F2669*G2669,2)</f>
        <v>119.1</v>
      </c>
      <c r="J2669" s="19" t="n">
        <f aca="false">ROUND(F2669*H2669,2)</f>
        <v>73.77</v>
      </c>
      <c r="K2669" s="19" t="n">
        <f aca="false">INDEX(Pricebook!$L$2:$L$1401,MATCH(D2669,Pricebook!$A$2:$A$1401,0))</f>
        <v>41.2</v>
      </c>
      <c r="L2669" s="19" t="n">
        <f aca="false">ROUND(F2669*K2669,2)</f>
        <v>123.6</v>
      </c>
      <c r="M2669" s="24" t="n">
        <f aca="false">DATE(YEAR(C2669),MONTH(C2669),1)</f>
        <v>46143</v>
      </c>
    </row>
    <row r="2670" customFormat="false" ht="15" hidden="false" customHeight="false" outlineLevel="0" collapsed="false">
      <c r="A2670" s="21" t="s">
        <v>3393</v>
      </c>
      <c r="B2670" s="21" t="s">
        <v>3168</v>
      </c>
      <c r="C2670" s="23" t="n">
        <v>46156</v>
      </c>
      <c r="D2670" s="21" t="s">
        <v>2361</v>
      </c>
      <c r="E2670" s="21" t="s">
        <v>2202</v>
      </c>
      <c r="F2670" s="12" t="n">
        <v>6</v>
      </c>
      <c r="G2670" s="19" t="n">
        <v>48.7</v>
      </c>
      <c r="H2670" s="19" t="n">
        <v>30.85</v>
      </c>
      <c r="I2670" s="19" t="n">
        <f aca="false">ROUND(F2670*G2670,2)</f>
        <v>292.2</v>
      </c>
      <c r="J2670" s="19" t="n">
        <f aca="false">ROUND(F2670*H2670,2)</f>
        <v>185.1</v>
      </c>
      <c r="K2670" s="19" t="n">
        <f aca="false">INDEX(Pricebook!$L$2:$L$1401,MATCH(D2670,Pricebook!$A$2:$A$1401,0))</f>
        <v>51.6</v>
      </c>
      <c r="L2670" s="19" t="n">
        <f aca="false">ROUND(F2670*K2670,2)</f>
        <v>309.6</v>
      </c>
      <c r="M2670" s="24" t="n">
        <f aca="false">DATE(YEAR(C2670),MONTH(C2670),1)</f>
        <v>46143</v>
      </c>
    </row>
    <row r="2671" customFormat="false" ht="15" hidden="false" customHeight="false" outlineLevel="0" collapsed="false">
      <c r="A2671" s="21" t="s">
        <v>3393</v>
      </c>
      <c r="B2671" s="21" t="s">
        <v>3168</v>
      </c>
      <c r="C2671" s="23" t="n">
        <v>46156</v>
      </c>
      <c r="D2671" s="21" t="s">
        <v>597</v>
      </c>
      <c r="E2671" s="21" t="s">
        <v>366</v>
      </c>
      <c r="F2671" s="12" t="n">
        <v>1</v>
      </c>
      <c r="G2671" s="19" t="n">
        <v>24</v>
      </c>
      <c r="H2671" s="19" t="n">
        <v>18.81</v>
      </c>
      <c r="I2671" s="19" t="n">
        <f aca="false">ROUND(F2671*G2671,2)</f>
        <v>24</v>
      </c>
      <c r="J2671" s="19" t="n">
        <f aca="false">ROUND(F2671*H2671,2)</f>
        <v>18.81</v>
      </c>
      <c r="K2671" s="19" t="n">
        <f aca="false">INDEX(Pricebook!$L$2:$L$1401,MATCH(D2671,Pricebook!$A$2:$A$1401,0))</f>
        <v>25.6</v>
      </c>
      <c r="L2671" s="19" t="n">
        <f aca="false">ROUND(F2671*K2671,2)</f>
        <v>25.6</v>
      </c>
      <c r="M2671" s="24" t="n">
        <f aca="false">DATE(YEAR(C2671),MONTH(C2671),1)</f>
        <v>46143</v>
      </c>
    </row>
    <row r="2672" customFormat="false" ht="15" hidden="false" customHeight="false" outlineLevel="0" collapsed="false">
      <c r="A2672" s="21" t="s">
        <v>3393</v>
      </c>
      <c r="B2672" s="21" t="s">
        <v>3168</v>
      </c>
      <c r="C2672" s="23" t="n">
        <v>46156</v>
      </c>
      <c r="D2672" s="21" t="s">
        <v>2301</v>
      </c>
      <c r="E2672" s="21" t="s">
        <v>2202</v>
      </c>
      <c r="F2672" s="12" t="n">
        <v>2</v>
      </c>
      <c r="G2672" s="19" t="n">
        <v>38.15</v>
      </c>
      <c r="H2672" s="19" t="n">
        <v>22.92</v>
      </c>
      <c r="I2672" s="19" t="n">
        <f aca="false">ROUND(F2672*G2672,2)</f>
        <v>76.3</v>
      </c>
      <c r="J2672" s="19" t="n">
        <f aca="false">ROUND(F2672*H2672,2)</f>
        <v>45.84</v>
      </c>
      <c r="K2672" s="19" t="n">
        <f aca="false">INDEX(Pricebook!$L$2:$L$1401,MATCH(D2672,Pricebook!$A$2:$A$1401,0))</f>
        <v>40.3</v>
      </c>
      <c r="L2672" s="19" t="n">
        <f aca="false">ROUND(F2672*K2672,2)</f>
        <v>80.6</v>
      </c>
      <c r="M2672" s="24" t="n">
        <f aca="false">DATE(YEAR(C2672),MONTH(C2672),1)</f>
        <v>46143</v>
      </c>
    </row>
    <row r="2673" customFormat="false" ht="15" hidden="false" customHeight="false" outlineLevel="0" collapsed="false">
      <c r="A2673" s="21" t="s">
        <v>3393</v>
      </c>
      <c r="B2673" s="21" t="s">
        <v>3168</v>
      </c>
      <c r="C2673" s="23" t="n">
        <v>46156</v>
      </c>
      <c r="D2673" s="21" t="s">
        <v>2394</v>
      </c>
      <c r="E2673" s="21" t="s">
        <v>2202</v>
      </c>
      <c r="F2673" s="12" t="n">
        <v>1</v>
      </c>
      <c r="G2673" s="19" t="n">
        <v>22.15</v>
      </c>
      <c r="H2673" s="19" t="n">
        <v>13.48</v>
      </c>
      <c r="I2673" s="19" t="n">
        <f aca="false">ROUND(F2673*G2673,2)</f>
        <v>22.15</v>
      </c>
      <c r="J2673" s="19" t="n">
        <f aca="false">ROUND(F2673*H2673,2)</f>
        <v>13.48</v>
      </c>
      <c r="K2673" s="19" t="n">
        <f aca="false">INDEX(Pricebook!$L$2:$L$1401,MATCH(D2673,Pricebook!$A$2:$A$1401,0))</f>
        <v>23.75</v>
      </c>
      <c r="L2673" s="19" t="n">
        <f aca="false">ROUND(F2673*K2673,2)</f>
        <v>23.75</v>
      </c>
      <c r="M2673" s="24" t="n">
        <f aca="false">DATE(YEAR(C2673),MONTH(C2673),1)</f>
        <v>46143</v>
      </c>
    </row>
    <row r="2674" customFormat="false" ht="15" hidden="false" customHeight="false" outlineLevel="0" collapsed="false">
      <c r="A2674" s="21" t="s">
        <v>3393</v>
      </c>
      <c r="B2674" s="21" t="s">
        <v>3168</v>
      </c>
      <c r="C2674" s="23" t="n">
        <v>46156</v>
      </c>
      <c r="D2674" s="21" t="s">
        <v>629</v>
      </c>
      <c r="E2674" s="21" t="s">
        <v>366</v>
      </c>
      <c r="F2674" s="12" t="n">
        <v>2</v>
      </c>
      <c r="G2674" s="19" t="n">
        <v>24.2</v>
      </c>
      <c r="H2674" s="19" t="n">
        <v>17.18</v>
      </c>
      <c r="I2674" s="19" t="n">
        <f aca="false">ROUND(F2674*G2674,2)</f>
        <v>48.4</v>
      </c>
      <c r="J2674" s="19" t="n">
        <f aca="false">ROUND(F2674*H2674,2)</f>
        <v>34.36</v>
      </c>
      <c r="K2674" s="19" t="n">
        <f aca="false">INDEX(Pricebook!$L$2:$L$1401,MATCH(D2674,Pricebook!$A$2:$A$1401,0))</f>
        <v>26.15</v>
      </c>
      <c r="L2674" s="19" t="n">
        <f aca="false">ROUND(F2674*K2674,2)</f>
        <v>52.3</v>
      </c>
      <c r="M2674" s="24" t="n">
        <f aca="false">DATE(YEAR(C2674),MONTH(C2674),1)</f>
        <v>46143</v>
      </c>
    </row>
    <row r="2675" customFormat="false" ht="15" hidden="false" customHeight="false" outlineLevel="0" collapsed="false">
      <c r="A2675" s="21" t="s">
        <v>3393</v>
      </c>
      <c r="B2675" s="21" t="s">
        <v>3168</v>
      </c>
      <c r="C2675" s="23" t="n">
        <v>46156</v>
      </c>
      <c r="D2675" s="21" t="s">
        <v>939</v>
      </c>
      <c r="E2675" s="21" t="s">
        <v>366</v>
      </c>
      <c r="F2675" s="12" t="n">
        <v>2</v>
      </c>
      <c r="G2675" s="19" t="n">
        <v>40.3</v>
      </c>
      <c r="H2675" s="19" t="n">
        <v>32.1</v>
      </c>
      <c r="I2675" s="19" t="n">
        <f aca="false">ROUND(F2675*G2675,2)</f>
        <v>80.6</v>
      </c>
      <c r="J2675" s="19" t="n">
        <f aca="false">ROUND(F2675*H2675,2)</f>
        <v>64.2</v>
      </c>
      <c r="K2675" s="19" t="n">
        <f aca="false">INDEX(Pricebook!$L$2:$L$1401,MATCH(D2675,Pricebook!$A$2:$A$1401,0))</f>
        <v>43.1</v>
      </c>
      <c r="L2675" s="19" t="n">
        <f aca="false">ROUND(F2675*K2675,2)</f>
        <v>86.2</v>
      </c>
      <c r="M2675" s="24" t="n">
        <f aca="false">DATE(YEAR(C2675),MONTH(C2675),1)</f>
        <v>46143</v>
      </c>
    </row>
    <row r="2676" customFormat="false" ht="15" hidden="false" customHeight="false" outlineLevel="0" collapsed="false">
      <c r="A2676" s="21" t="s">
        <v>3393</v>
      </c>
      <c r="B2676" s="21" t="s">
        <v>3168</v>
      </c>
      <c r="C2676" s="23" t="n">
        <v>46156</v>
      </c>
      <c r="D2676" s="21" t="s">
        <v>681</v>
      </c>
      <c r="E2676" s="21" t="s">
        <v>366</v>
      </c>
      <c r="F2676" s="12" t="n">
        <v>3</v>
      </c>
      <c r="G2676" s="19" t="n">
        <v>39.35</v>
      </c>
      <c r="H2676" s="19" t="n">
        <v>27.95</v>
      </c>
      <c r="I2676" s="19" t="n">
        <f aca="false">ROUND(F2676*G2676,2)</f>
        <v>118.05</v>
      </c>
      <c r="J2676" s="19" t="n">
        <f aca="false">ROUND(F2676*H2676,2)</f>
        <v>83.85</v>
      </c>
      <c r="K2676" s="19" t="n">
        <f aca="false">INDEX(Pricebook!$L$2:$L$1401,MATCH(D2676,Pricebook!$A$2:$A$1401,0))</f>
        <v>42.6</v>
      </c>
      <c r="L2676" s="19" t="n">
        <f aca="false">ROUND(F2676*K2676,2)</f>
        <v>127.8</v>
      </c>
      <c r="M2676" s="24" t="n">
        <f aca="false">DATE(YEAR(C2676),MONTH(C2676),1)</f>
        <v>46143</v>
      </c>
    </row>
    <row r="2677" customFormat="false" ht="15" hidden="false" customHeight="false" outlineLevel="0" collapsed="false">
      <c r="A2677" s="21" t="s">
        <v>3393</v>
      </c>
      <c r="B2677" s="21" t="s">
        <v>3168</v>
      </c>
      <c r="C2677" s="23" t="n">
        <v>46156</v>
      </c>
      <c r="D2677" s="21" t="s">
        <v>1767</v>
      </c>
      <c r="E2677" s="21" t="s">
        <v>1452</v>
      </c>
      <c r="F2677" s="12" t="n">
        <v>3</v>
      </c>
      <c r="G2677" s="19" t="n">
        <v>39.7</v>
      </c>
      <c r="H2677" s="19" t="n">
        <v>24.59</v>
      </c>
      <c r="I2677" s="19" t="n">
        <f aca="false">ROUND(F2677*G2677,2)</f>
        <v>119.1</v>
      </c>
      <c r="J2677" s="19" t="n">
        <f aca="false">ROUND(F2677*H2677,2)</f>
        <v>73.77</v>
      </c>
      <c r="K2677" s="19" t="n">
        <f aca="false">INDEX(Pricebook!$L$2:$L$1401,MATCH(D2677,Pricebook!$A$2:$A$1401,0))</f>
        <v>41.2</v>
      </c>
      <c r="L2677" s="19" t="n">
        <f aca="false">ROUND(F2677*K2677,2)</f>
        <v>123.6</v>
      </c>
      <c r="M2677" s="24" t="n">
        <f aca="false">DATE(YEAR(C2677),MONTH(C2677),1)</f>
        <v>46143</v>
      </c>
    </row>
    <row r="2678" customFormat="false" ht="15" hidden="false" customHeight="false" outlineLevel="0" collapsed="false">
      <c r="A2678" s="21" t="s">
        <v>3393</v>
      </c>
      <c r="B2678" s="21" t="s">
        <v>3168</v>
      </c>
      <c r="C2678" s="23" t="n">
        <v>46156</v>
      </c>
      <c r="D2678" s="21" t="s">
        <v>2390</v>
      </c>
      <c r="E2678" s="21" t="s">
        <v>2202</v>
      </c>
      <c r="F2678" s="12" t="n">
        <v>3</v>
      </c>
      <c r="G2678" s="19" t="n">
        <v>62.1</v>
      </c>
      <c r="H2678" s="19" t="n">
        <v>37.53</v>
      </c>
      <c r="I2678" s="19" t="n">
        <f aca="false">ROUND(F2678*G2678,2)</f>
        <v>186.3</v>
      </c>
      <c r="J2678" s="19" t="n">
        <f aca="false">ROUND(F2678*H2678,2)</f>
        <v>112.59</v>
      </c>
      <c r="K2678" s="19" t="n">
        <f aca="false">INDEX(Pricebook!$L$2:$L$1401,MATCH(D2678,Pricebook!$A$2:$A$1401,0))</f>
        <v>66</v>
      </c>
      <c r="L2678" s="19" t="n">
        <f aca="false">ROUND(F2678*K2678,2)</f>
        <v>198</v>
      </c>
      <c r="M2678" s="24" t="n">
        <f aca="false">DATE(YEAR(C2678),MONTH(C2678),1)</f>
        <v>46143</v>
      </c>
    </row>
    <row r="2679" customFormat="false" ht="15" hidden="false" customHeight="false" outlineLevel="0" collapsed="false">
      <c r="A2679" s="21" t="s">
        <v>3393</v>
      </c>
      <c r="B2679" s="21" t="s">
        <v>3168</v>
      </c>
      <c r="C2679" s="23" t="n">
        <v>46156</v>
      </c>
      <c r="D2679" s="21" t="s">
        <v>1619</v>
      </c>
      <c r="E2679" s="21" t="s">
        <v>1452</v>
      </c>
      <c r="F2679" s="12" t="n">
        <v>6</v>
      </c>
      <c r="G2679" s="19" t="n">
        <v>28.35</v>
      </c>
      <c r="H2679" s="19" t="n">
        <v>19.1</v>
      </c>
      <c r="I2679" s="19" t="n">
        <f aca="false">ROUND(F2679*G2679,2)</f>
        <v>170.1</v>
      </c>
      <c r="J2679" s="19" t="n">
        <f aca="false">ROUND(F2679*H2679,2)</f>
        <v>114.6</v>
      </c>
      <c r="K2679" s="19" t="n">
        <f aca="false">INDEX(Pricebook!$L$2:$L$1401,MATCH(D2679,Pricebook!$A$2:$A$1401,0))</f>
        <v>29.1</v>
      </c>
      <c r="L2679" s="19" t="n">
        <f aca="false">ROUND(F2679*K2679,2)</f>
        <v>174.6</v>
      </c>
      <c r="M2679" s="24" t="n">
        <f aca="false">DATE(YEAR(C2679),MONTH(C2679),1)</f>
        <v>46143</v>
      </c>
    </row>
    <row r="2680" customFormat="false" ht="15" hidden="false" customHeight="false" outlineLevel="0" collapsed="false">
      <c r="A2680" s="21" t="s">
        <v>3394</v>
      </c>
      <c r="B2680" s="21" t="s">
        <v>3256</v>
      </c>
      <c r="C2680" s="23" t="n">
        <v>46156</v>
      </c>
      <c r="D2680" s="21" t="s">
        <v>2826</v>
      </c>
      <c r="E2680" s="21" t="s">
        <v>2748</v>
      </c>
      <c r="F2680" s="12" t="n">
        <v>4</v>
      </c>
      <c r="G2680" s="19" t="n">
        <v>25.5</v>
      </c>
      <c r="H2680" s="19" t="n">
        <v>14.86</v>
      </c>
      <c r="I2680" s="19" t="n">
        <f aca="false">ROUND(F2680*G2680,2)</f>
        <v>102</v>
      </c>
      <c r="J2680" s="19" t="n">
        <f aca="false">ROUND(F2680*H2680,2)</f>
        <v>59.44</v>
      </c>
      <c r="K2680" s="19" t="n">
        <f aca="false">INDEX(Pricebook!$L$2:$L$1401,MATCH(D2680,Pricebook!$A$2:$A$1401,0))</f>
        <v>27.85</v>
      </c>
      <c r="L2680" s="19" t="n">
        <f aca="false">ROUND(F2680*K2680,2)</f>
        <v>111.4</v>
      </c>
      <c r="M2680" s="24" t="n">
        <f aca="false">DATE(YEAR(C2680),MONTH(C2680),1)</f>
        <v>46143</v>
      </c>
    </row>
    <row r="2681" customFormat="false" ht="15" hidden="false" customHeight="false" outlineLevel="0" collapsed="false">
      <c r="A2681" s="21" t="s">
        <v>3394</v>
      </c>
      <c r="B2681" s="21" t="s">
        <v>3256</v>
      </c>
      <c r="C2681" s="23" t="n">
        <v>46156</v>
      </c>
      <c r="D2681" s="21" t="s">
        <v>2942</v>
      </c>
      <c r="E2681" s="21" t="s">
        <v>2748</v>
      </c>
      <c r="F2681" s="12" t="n">
        <v>4</v>
      </c>
      <c r="G2681" s="19" t="n">
        <v>8.1</v>
      </c>
      <c r="H2681" s="19" t="n">
        <v>5.35</v>
      </c>
      <c r="I2681" s="19" t="n">
        <f aca="false">ROUND(F2681*G2681,2)</f>
        <v>32.4</v>
      </c>
      <c r="J2681" s="19" t="n">
        <f aca="false">ROUND(F2681*H2681,2)</f>
        <v>21.4</v>
      </c>
      <c r="K2681" s="19" t="n">
        <f aca="false">INDEX(Pricebook!$L$2:$L$1401,MATCH(D2681,Pricebook!$A$2:$A$1401,0))</f>
        <v>8.9</v>
      </c>
      <c r="L2681" s="19" t="n">
        <f aca="false">ROUND(F2681*K2681,2)</f>
        <v>35.6</v>
      </c>
      <c r="M2681" s="24" t="n">
        <f aca="false">DATE(YEAR(C2681),MONTH(C2681),1)</f>
        <v>46143</v>
      </c>
    </row>
    <row r="2682" customFormat="false" ht="15" hidden="false" customHeight="false" outlineLevel="0" collapsed="false">
      <c r="A2682" s="21" t="s">
        <v>3394</v>
      </c>
      <c r="B2682" s="21" t="s">
        <v>3256</v>
      </c>
      <c r="C2682" s="23" t="n">
        <v>46156</v>
      </c>
      <c r="D2682" s="21" t="s">
        <v>607</v>
      </c>
      <c r="E2682" s="21" t="s">
        <v>366</v>
      </c>
      <c r="F2682" s="12" t="n">
        <v>3</v>
      </c>
      <c r="G2682" s="19" t="n">
        <v>24.05</v>
      </c>
      <c r="H2682" s="19" t="n">
        <v>16.9</v>
      </c>
      <c r="I2682" s="19" t="n">
        <f aca="false">ROUND(F2682*G2682,2)</f>
        <v>72.15</v>
      </c>
      <c r="J2682" s="19" t="n">
        <f aca="false">ROUND(F2682*H2682,2)</f>
        <v>50.7</v>
      </c>
      <c r="K2682" s="19" t="n">
        <f aca="false">INDEX(Pricebook!$L$2:$L$1401,MATCH(D2682,Pricebook!$A$2:$A$1401,0))</f>
        <v>25.75</v>
      </c>
      <c r="L2682" s="19" t="n">
        <f aca="false">ROUND(F2682*K2682,2)</f>
        <v>77.25</v>
      </c>
      <c r="M2682" s="24" t="n">
        <f aca="false">DATE(YEAR(C2682),MONTH(C2682),1)</f>
        <v>46143</v>
      </c>
    </row>
    <row r="2683" customFormat="false" ht="15" hidden="false" customHeight="false" outlineLevel="0" collapsed="false">
      <c r="A2683" s="21" t="s">
        <v>3394</v>
      </c>
      <c r="B2683" s="21" t="s">
        <v>3256</v>
      </c>
      <c r="C2683" s="23" t="n">
        <v>46156</v>
      </c>
      <c r="D2683" s="21" t="s">
        <v>1404</v>
      </c>
      <c r="E2683" s="21" t="s">
        <v>971</v>
      </c>
      <c r="F2683" s="12" t="n">
        <v>2</v>
      </c>
      <c r="G2683" s="19" t="n">
        <v>144.9</v>
      </c>
      <c r="H2683" s="19" t="n">
        <v>111.05</v>
      </c>
      <c r="I2683" s="19" t="n">
        <f aca="false">ROUND(F2683*G2683,2)</f>
        <v>289.8</v>
      </c>
      <c r="J2683" s="19" t="n">
        <f aca="false">ROUND(F2683*H2683,2)</f>
        <v>222.1</v>
      </c>
      <c r="K2683" s="19" t="n">
        <f aca="false">INDEX(Pricebook!$L$2:$L$1401,MATCH(D2683,Pricebook!$A$2:$A$1401,0))</f>
        <v>168.2</v>
      </c>
      <c r="L2683" s="19" t="n">
        <f aca="false">ROUND(F2683*K2683,2)</f>
        <v>336.4</v>
      </c>
      <c r="M2683" s="24" t="n">
        <f aca="false">DATE(YEAR(C2683),MONTH(C2683),1)</f>
        <v>46143</v>
      </c>
    </row>
    <row r="2684" customFormat="false" ht="15" hidden="false" customHeight="false" outlineLevel="0" collapsed="false">
      <c r="A2684" s="21" t="s">
        <v>3394</v>
      </c>
      <c r="B2684" s="21" t="s">
        <v>3256</v>
      </c>
      <c r="C2684" s="23" t="n">
        <v>46156</v>
      </c>
      <c r="D2684" s="21" t="s">
        <v>2898</v>
      </c>
      <c r="E2684" s="21" t="s">
        <v>2748</v>
      </c>
      <c r="F2684" s="12" t="n">
        <v>8</v>
      </c>
      <c r="G2684" s="19" t="n">
        <v>11.1</v>
      </c>
      <c r="H2684" s="19" t="n">
        <v>6.44</v>
      </c>
      <c r="I2684" s="19" t="n">
        <f aca="false">ROUND(F2684*G2684,2)</f>
        <v>88.8</v>
      </c>
      <c r="J2684" s="19" t="n">
        <f aca="false">ROUND(F2684*H2684,2)</f>
        <v>51.52</v>
      </c>
      <c r="K2684" s="19" t="n">
        <f aca="false">INDEX(Pricebook!$L$2:$L$1401,MATCH(D2684,Pricebook!$A$2:$A$1401,0))</f>
        <v>12.1</v>
      </c>
      <c r="L2684" s="19" t="n">
        <f aca="false">ROUND(F2684*K2684,2)</f>
        <v>96.8</v>
      </c>
      <c r="M2684" s="24" t="n">
        <f aca="false">DATE(YEAR(C2684),MONTH(C2684),1)</f>
        <v>46143</v>
      </c>
    </row>
    <row r="2685" customFormat="false" ht="15" hidden="false" customHeight="false" outlineLevel="0" collapsed="false">
      <c r="A2685" s="21" t="s">
        <v>3394</v>
      </c>
      <c r="B2685" s="21" t="s">
        <v>3256</v>
      </c>
      <c r="C2685" s="23" t="n">
        <v>46156</v>
      </c>
      <c r="D2685" s="21" t="s">
        <v>324</v>
      </c>
      <c r="E2685" s="21" t="s">
        <v>108</v>
      </c>
      <c r="F2685" s="12" t="n">
        <v>1</v>
      </c>
      <c r="G2685" s="19" t="n">
        <v>95.3</v>
      </c>
      <c r="H2685" s="19" t="n">
        <v>71.54</v>
      </c>
      <c r="I2685" s="19" t="n">
        <f aca="false">ROUND(F2685*G2685,2)</f>
        <v>95.3</v>
      </c>
      <c r="J2685" s="19" t="n">
        <f aca="false">ROUND(F2685*H2685,2)</f>
        <v>71.54</v>
      </c>
      <c r="K2685" s="19" t="n">
        <f aca="false">INDEX(Pricebook!$L$2:$L$1401,MATCH(D2685,Pricebook!$A$2:$A$1401,0))</f>
        <v>104.8</v>
      </c>
      <c r="L2685" s="19" t="n">
        <f aca="false">ROUND(F2685*K2685,2)</f>
        <v>104.8</v>
      </c>
      <c r="M2685" s="24" t="n">
        <f aca="false">DATE(YEAR(C2685),MONTH(C2685),1)</f>
        <v>46143</v>
      </c>
    </row>
    <row r="2686" customFormat="false" ht="15" hidden="false" customHeight="false" outlineLevel="0" collapsed="false">
      <c r="A2686" s="21" t="s">
        <v>3394</v>
      </c>
      <c r="B2686" s="21" t="s">
        <v>3256</v>
      </c>
      <c r="C2686" s="23" t="n">
        <v>46156</v>
      </c>
      <c r="D2686" s="21" t="s">
        <v>281</v>
      </c>
      <c r="E2686" s="21" t="s">
        <v>108</v>
      </c>
      <c r="F2686" s="12" t="n">
        <v>1</v>
      </c>
      <c r="G2686" s="19" t="n">
        <v>16.1</v>
      </c>
      <c r="H2686" s="19" t="n">
        <v>12.8</v>
      </c>
      <c r="I2686" s="19" t="n">
        <f aca="false">ROUND(F2686*G2686,2)</f>
        <v>16.1</v>
      </c>
      <c r="J2686" s="19" t="n">
        <f aca="false">ROUND(F2686*H2686,2)</f>
        <v>12.8</v>
      </c>
      <c r="K2686" s="19" t="n">
        <f aca="false">INDEX(Pricebook!$L$2:$L$1401,MATCH(D2686,Pricebook!$A$2:$A$1401,0))</f>
        <v>16.1</v>
      </c>
      <c r="L2686" s="19" t="n">
        <f aca="false">ROUND(F2686*K2686,2)</f>
        <v>16.1</v>
      </c>
      <c r="M2686" s="24" t="n">
        <f aca="false">DATE(YEAR(C2686),MONTH(C2686),1)</f>
        <v>46143</v>
      </c>
    </row>
    <row r="2687" customFormat="false" ht="15" hidden="false" customHeight="false" outlineLevel="0" collapsed="false">
      <c r="A2687" s="21" t="s">
        <v>3394</v>
      </c>
      <c r="B2687" s="21" t="s">
        <v>3256</v>
      </c>
      <c r="C2687" s="23" t="n">
        <v>46156</v>
      </c>
      <c r="D2687" s="21" t="s">
        <v>2850</v>
      </c>
      <c r="E2687" s="21" t="s">
        <v>2748</v>
      </c>
      <c r="F2687" s="12" t="n">
        <v>4</v>
      </c>
      <c r="G2687" s="19" t="n">
        <v>4</v>
      </c>
      <c r="H2687" s="19" t="n">
        <v>2.35</v>
      </c>
      <c r="I2687" s="19" t="n">
        <f aca="false">ROUND(F2687*G2687,2)</f>
        <v>16</v>
      </c>
      <c r="J2687" s="19" t="n">
        <f aca="false">ROUND(F2687*H2687,2)</f>
        <v>9.4</v>
      </c>
      <c r="K2687" s="19" t="n">
        <f aca="false">INDEX(Pricebook!$L$2:$L$1401,MATCH(D2687,Pricebook!$A$2:$A$1401,0))</f>
        <v>4.4</v>
      </c>
      <c r="L2687" s="19" t="n">
        <f aca="false">ROUND(F2687*K2687,2)</f>
        <v>17.6</v>
      </c>
      <c r="M2687" s="24" t="n">
        <f aca="false">DATE(YEAR(C2687),MONTH(C2687),1)</f>
        <v>46143</v>
      </c>
    </row>
    <row r="2688" customFormat="false" ht="15" hidden="false" customHeight="false" outlineLevel="0" collapsed="false">
      <c r="A2688" s="21" t="s">
        <v>3394</v>
      </c>
      <c r="B2688" s="21" t="s">
        <v>3256</v>
      </c>
      <c r="C2688" s="23" t="n">
        <v>46156</v>
      </c>
      <c r="D2688" s="21" t="s">
        <v>254</v>
      </c>
      <c r="E2688" s="21" t="s">
        <v>108</v>
      </c>
      <c r="F2688" s="12" t="n">
        <v>1</v>
      </c>
      <c r="G2688" s="19" t="n">
        <v>10.1</v>
      </c>
      <c r="H2688" s="19" t="n">
        <v>8.25</v>
      </c>
      <c r="I2688" s="19" t="n">
        <f aca="false">ROUND(F2688*G2688,2)</f>
        <v>10.1</v>
      </c>
      <c r="J2688" s="19" t="n">
        <f aca="false">ROUND(F2688*H2688,2)</f>
        <v>8.25</v>
      </c>
      <c r="K2688" s="19" t="n">
        <f aca="false">INDEX(Pricebook!$L$2:$L$1401,MATCH(D2688,Pricebook!$A$2:$A$1401,0))</f>
        <v>11.15</v>
      </c>
      <c r="L2688" s="19" t="n">
        <f aca="false">ROUND(F2688*K2688,2)</f>
        <v>11.15</v>
      </c>
      <c r="M2688" s="24" t="n">
        <f aca="false">DATE(YEAR(C2688),MONTH(C2688),1)</f>
        <v>46143</v>
      </c>
    </row>
    <row r="2689" customFormat="false" ht="15" hidden="false" customHeight="false" outlineLevel="0" collapsed="false">
      <c r="A2689" s="21" t="s">
        <v>3394</v>
      </c>
      <c r="B2689" s="21" t="s">
        <v>3256</v>
      </c>
      <c r="C2689" s="23" t="n">
        <v>46156</v>
      </c>
      <c r="D2689" s="21" t="s">
        <v>1050</v>
      </c>
      <c r="E2689" s="21" t="s">
        <v>971</v>
      </c>
      <c r="F2689" s="12" t="n">
        <v>11</v>
      </c>
      <c r="G2689" s="19" t="n">
        <v>7.2</v>
      </c>
      <c r="H2689" s="19" t="n">
        <v>5.5</v>
      </c>
      <c r="I2689" s="19" t="n">
        <f aca="false">ROUND(F2689*G2689,2)</f>
        <v>79.2</v>
      </c>
      <c r="J2689" s="19" t="n">
        <f aca="false">ROUND(F2689*H2689,2)</f>
        <v>60.5</v>
      </c>
      <c r="K2689" s="19" t="n">
        <f aca="false">INDEX(Pricebook!$L$2:$L$1401,MATCH(D2689,Pricebook!$A$2:$A$1401,0))</f>
        <v>8.35</v>
      </c>
      <c r="L2689" s="19" t="n">
        <f aca="false">ROUND(F2689*K2689,2)</f>
        <v>91.85</v>
      </c>
      <c r="M2689" s="24" t="n">
        <f aca="false">DATE(YEAR(C2689),MONTH(C2689),1)</f>
        <v>46143</v>
      </c>
    </row>
    <row r="2690" customFormat="false" ht="15" hidden="false" customHeight="false" outlineLevel="0" collapsed="false">
      <c r="A2690" s="21" t="s">
        <v>3394</v>
      </c>
      <c r="B2690" s="21" t="s">
        <v>3256</v>
      </c>
      <c r="C2690" s="23" t="n">
        <v>46156</v>
      </c>
      <c r="D2690" s="21" t="s">
        <v>2749</v>
      </c>
      <c r="E2690" s="21" t="s">
        <v>2748</v>
      </c>
      <c r="F2690" s="12" t="n">
        <v>2</v>
      </c>
      <c r="G2690" s="19" t="n">
        <v>29.1</v>
      </c>
      <c r="H2690" s="19" t="n">
        <v>16.94</v>
      </c>
      <c r="I2690" s="19" t="n">
        <f aca="false">ROUND(F2690*G2690,2)</f>
        <v>58.2</v>
      </c>
      <c r="J2690" s="19" t="n">
        <f aca="false">ROUND(F2690*H2690,2)</f>
        <v>33.88</v>
      </c>
      <c r="K2690" s="19" t="n">
        <f aca="false">INDEX(Pricebook!$L$2:$L$1401,MATCH(D2690,Pricebook!$A$2:$A$1401,0))</f>
        <v>31.75</v>
      </c>
      <c r="L2690" s="19" t="n">
        <f aca="false">ROUND(F2690*K2690,2)</f>
        <v>63.5</v>
      </c>
      <c r="M2690" s="24" t="n">
        <f aca="false">DATE(YEAR(C2690),MONTH(C2690),1)</f>
        <v>46143</v>
      </c>
    </row>
    <row r="2691" customFormat="false" ht="15" hidden="false" customHeight="false" outlineLevel="0" collapsed="false">
      <c r="A2691" s="21" t="s">
        <v>3394</v>
      </c>
      <c r="B2691" s="21" t="s">
        <v>3256</v>
      </c>
      <c r="C2691" s="23" t="n">
        <v>46156</v>
      </c>
      <c r="D2691" s="21" t="s">
        <v>290</v>
      </c>
      <c r="E2691" s="21" t="s">
        <v>108</v>
      </c>
      <c r="F2691" s="12" t="n">
        <v>1</v>
      </c>
      <c r="G2691" s="19" t="n">
        <v>21.45</v>
      </c>
      <c r="H2691" s="19" t="n">
        <v>15.89</v>
      </c>
      <c r="I2691" s="19" t="n">
        <f aca="false">ROUND(F2691*G2691,2)</f>
        <v>21.45</v>
      </c>
      <c r="J2691" s="19" t="n">
        <f aca="false">ROUND(F2691*H2691,2)</f>
        <v>15.89</v>
      </c>
      <c r="K2691" s="19" t="n">
        <f aca="false">INDEX(Pricebook!$L$2:$L$1401,MATCH(D2691,Pricebook!$A$2:$A$1401,0))</f>
        <v>23.3</v>
      </c>
      <c r="L2691" s="19" t="n">
        <f aca="false">ROUND(F2691*K2691,2)</f>
        <v>23.3</v>
      </c>
      <c r="M2691" s="24" t="n">
        <f aca="false">DATE(YEAR(C2691),MONTH(C2691),1)</f>
        <v>46143</v>
      </c>
    </row>
    <row r="2692" customFormat="false" ht="15" hidden="false" customHeight="false" outlineLevel="0" collapsed="false">
      <c r="A2692" s="21" t="s">
        <v>3394</v>
      </c>
      <c r="B2692" s="21" t="s">
        <v>3256</v>
      </c>
      <c r="C2692" s="23" t="n">
        <v>46156</v>
      </c>
      <c r="D2692" s="21" t="s">
        <v>1222</v>
      </c>
      <c r="E2692" s="21" t="s">
        <v>971</v>
      </c>
      <c r="F2692" s="12" t="n">
        <v>40</v>
      </c>
      <c r="G2692" s="19" t="n">
        <v>4.4</v>
      </c>
      <c r="H2692" s="19" t="n">
        <v>3.35</v>
      </c>
      <c r="I2692" s="19" t="n">
        <f aca="false">ROUND(F2692*G2692,2)</f>
        <v>176</v>
      </c>
      <c r="J2692" s="19" t="n">
        <f aca="false">ROUND(F2692*H2692,2)</f>
        <v>134</v>
      </c>
      <c r="K2692" s="19" t="n">
        <f aca="false">INDEX(Pricebook!$L$2:$L$1401,MATCH(D2692,Pricebook!$A$2:$A$1401,0))</f>
        <v>5.1</v>
      </c>
      <c r="L2692" s="19" t="n">
        <f aca="false">ROUND(F2692*K2692,2)</f>
        <v>204</v>
      </c>
      <c r="M2692" s="24" t="n">
        <f aca="false">DATE(YEAR(C2692),MONTH(C2692),1)</f>
        <v>46143</v>
      </c>
    </row>
    <row r="2693" customFormat="false" ht="15" hidden="false" customHeight="false" outlineLevel="0" collapsed="false">
      <c r="A2693" s="21" t="s">
        <v>3395</v>
      </c>
      <c r="B2693" s="21" t="s">
        <v>3396</v>
      </c>
      <c r="C2693" s="23" t="n">
        <v>46156</v>
      </c>
      <c r="D2693" s="21" t="s">
        <v>1004</v>
      </c>
      <c r="E2693" s="21" t="s">
        <v>971</v>
      </c>
      <c r="F2693" s="12" t="n">
        <v>6</v>
      </c>
      <c r="G2693" s="19" t="n">
        <v>111.45</v>
      </c>
      <c r="H2693" s="19" t="n">
        <v>86.47</v>
      </c>
      <c r="I2693" s="19" t="n">
        <f aca="false">ROUND(F2693*G2693,2)</f>
        <v>668.7</v>
      </c>
      <c r="J2693" s="19" t="n">
        <f aca="false">ROUND(F2693*H2693,2)</f>
        <v>518.82</v>
      </c>
      <c r="K2693" s="19" t="n">
        <f aca="false">INDEX(Pricebook!$L$2:$L$1401,MATCH(D2693,Pricebook!$A$2:$A$1401,0))</f>
        <v>130.95</v>
      </c>
      <c r="L2693" s="19" t="n">
        <f aca="false">ROUND(F2693*K2693,2)</f>
        <v>785.7</v>
      </c>
      <c r="M2693" s="24" t="n">
        <f aca="false">DATE(YEAR(C2693),MONTH(C2693),1)</f>
        <v>46143</v>
      </c>
    </row>
    <row r="2694" customFormat="false" ht="15" hidden="false" customHeight="false" outlineLevel="0" collapsed="false">
      <c r="A2694" s="21" t="s">
        <v>3395</v>
      </c>
      <c r="B2694" s="21" t="s">
        <v>3396</v>
      </c>
      <c r="C2694" s="23" t="n">
        <v>46156</v>
      </c>
      <c r="D2694" s="21" t="s">
        <v>547</v>
      </c>
      <c r="E2694" s="21" t="s">
        <v>366</v>
      </c>
      <c r="F2694" s="12" t="n">
        <v>2</v>
      </c>
      <c r="G2694" s="19" t="n">
        <v>98.55</v>
      </c>
      <c r="H2694" s="19" t="n">
        <v>70.18</v>
      </c>
      <c r="I2694" s="19" t="n">
        <f aca="false">ROUND(F2694*G2694,2)</f>
        <v>197.1</v>
      </c>
      <c r="J2694" s="19" t="n">
        <f aca="false">ROUND(F2694*H2694,2)</f>
        <v>140.36</v>
      </c>
      <c r="K2694" s="19" t="n">
        <f aca="false">INDEX(Pricebook!$L$2:$L$1401,MATCH(D2694,Pricebook!$A$2:$A$1401,0))</f>
        <v>106.85</v>
      </c>
      <c r="L2694" s="19" t="n">
        <f aca="false">ROUND(F2694*K2694,2)</f>
        <v>213.7</v>
      </c>
      <c r="M2694" s="24" t="n">
        <f aca="false">DATE(YEAR(C2694),MONTH(C2694),1)</f>
        <v>46143</v>
      </c>
    </row>
    <row r="2695" customFormat="false" ht="15" hidden="false" customHeight="false" outlineLevel="0" collapsed="false">
      <c r="A2695" s="21" t="s">
        <v>3395</v>
      </c>
      <c r="B2695" s="21" t="s">
        <v>3396</v>
      </c>
      <c r="C2695" s="23" t="n">
        <v>46156</v>
      </c>
      <c r="D2695" s="21" t="s">
        <v>713</v>
      </c>
      <c r="E2695" s="21" t="s">
        <v>366</v>
      </c>
      <c r="F2695" s="12" t="n">
        <v>3</v>
      </c>
      <c r="G2695" s="19" t="n">
        <v>22.4</v>
      </c>
      <c r="H2695" s="19" t="n">
        <v>15.77</v>
      </c>
      <c r="I2695" s="19" t="n">
        <f aca="false">ROUND(F2695*G2695,2)</f>
        <v>67.2</v>
      </c>
      <c r="J2695" s="19" t="n">
        <f aca="false">ROUND(F2695*H2695,2)</f>
        <v>47.31</v>
      </c>
      <c r="K2695" s="19" t="n">
        <f aca="false">INDEX(Pricebook!$L$2:$L$1401,MATCH(D2695,Pricebook!$A$2:$A$1401,0))</f>
        <v>24.05</v>
      </c>
      <c r="L2695" s="19" t="n">
        <f aca="false">ROUND(F2695*K2695,2)</f>
        <v>72.15</v>
      </c>
      <c r="M2695" s="24" t="n">
        <f aca="false">DATE(YEAR(C2695),MONTH(C2695),1)</f>
        <v>46143</v>
      </c>
    </row>
    <row r="2696" customFormat="false" ht="15" hidden="false" customHeight="false" outlineLevel="0" collapsed="false">
      <c r="A2696" s="21" t="s">
        <v>3395</v>
      </c>
      <c r="B2696" s="21" t="s">
        <v>3396</v>
      </c>
      <c r="C2696" s="23" t="n">
        <v>46156</v>
      </c>
      <c r="D2696" s="21" t="s">
        <v>1066</v>
      </c>
      <c r="E2696" s="21" t="s">
        <v>971</v>
      </c>
      <c r="F2696" s="12" t="n">
        <v>1</v>
      </c>
      <c r="G2696" s="19" t="n">
        <v>392.9</v>
      </c>
      <c r="H2696" s="19" t="n">
        <v>299.96</v>
      </c>
      <c r="I2696" s="19" t="n">
        <f aca="false">ROUND(F2696*G2696,2)</f>
        <v>392.9</v>
      </c>
      <c r="J2696" s="19" t="n">
        <f aca="false">ROUND(F2696*H2696,2)</f>
        <v>299.96</v>
      </c>
      <c r="K2696" s="19" t="n">
        <f aca="false">INDEX(Pricebook!$L$2:$L$1401,MATCH(D2696,Pricebook!$A$2:$A$1401,0))</f>
        <v>454.25</v>
      </c>
      <c r="L2696" s="19" t="n">
        <f aca="false">ROUND(F2696*K2696,2)</f>
        <v>454.25</v>
      </c>
      <c r="M2696" s="24" t="n">
        <f aca="false">DATE(YEAR(C2696),MONTH(C2696),1)</f>
        <v>46143</v>
      </c>
    </row>
    <row r="2697" customFormat="false" ht="15" hidden="false" customHeight="false" outlineLevel="0" collapsed="false">
      <c r="A2697" s="21" t="s">
        <v>3395</v>
      </c>
      <c r="B2697" s="21" t="s">
        <v>3396</v>
      </c>
      <c r="C2697" s="23" t="n">
        <v>46156</v>
      </c>
      <c r="D2697" s="21" t="s">
        <v>2780</v>
      </c>
      <c r="E2697" s="21" t="s">
        <v>2748</v>
      </c>
      <c r="F2697" s="12" t="n">
        <v>9</v>
      </c>
      <c r="G2697" s="19" t="n">
        <v>4.05</v>
      </c>
      <c r="H2697" s="19" t="n">
        <v>2.33</v>
      </c>
      <c r="I2697" s="19" t="n">
        <f aca="false">ROUND(F2697*G2697,2)</f>
        <v>36.45</v>
      </c>
      <c r="J2697" s="19" t="n">
        <f aca="false">ROUND(F2697*H2697,2)</f>
        <v>20.97</v>
      </c>
      <c r="K2697" s="19" t="n">
        <f aca="false">INDEX(Pricebook!$L$2:$L$1401,MATCH(D2697,Pricebook!$A$2:$A$1401,0))</f>
        <v>4.4</v>
      </c>
      <c r="L2697" s="19" t="n">
        <f aca="false">ROUND(F2697*K2697,2)</f>
        <v>39.6</v>
      </c>
      <c r="M2697" s="24" t="n">
        <f aca="false">DATE(YEAR(C2697),MONTH(C2697),1)</f>
        <v>46143</v>
      </c>
    </row>
    <row r="2698" customFormat="false" ht="15" hidden="false" customHeight="false" outlineLevel="0" collapsed="false">
      <c r="A2698" s="21" t="s">
        <v>3395</v>
      </c>
      <c r="B2698" s="21" t="s">
        <v>3396</v>
      </c>
      <c r="C2698" s="23" t="n">
        <v>46156</v>
      </c>
      <c r="D2698" s="21" t="s">
        <v>1066</v>
      </c>
      <c r="E2698" s="21" t="s">
        <v>971</v>
      </c>
      <c r="F2698" s="12" t="n">
        <v>1</v>
      </c>
      <c r="G2698" s="19" t="n">
        <v>392.9</v>
      </c>
      <c r="H2698" s="19" t="n">
        <v>299.96</v>
      </c>
      <c r="I2698" s="19" t="n">
        <f aca="false">ROUND(F2698*G2698,2)</f>
        <v>392.9</v>
      </c>
      <c r="J2698" s="19" t="n">
        <f aca="false">ROUND(F2698*H2698,2)</f>
        <v>299.96</v>
      </c>
      <c r="K2698" s="19" t="n">
        <f aca="false">INDEX(Pricebook!$L$2:$L$1401,MATCH(D2698,Pricebook!$A$2:$A$1401,0))</f>
        <v>454.25</v>
      </c>
      <c r="L2698" s="19" t="n">
        <f aca="false">ROUND(F2698*K2698,2)</f>
        <v>454.25</v>
      </c>
      <c r="M2698" s="24" t="n">
        <f aca="false">DATE(YEAR(C2698),MONTH(C2698),1)</f>
        <v>46143</v>
      </c>
    </row>
    <row r="2699" customFormat="false" ht="15" hidden="false" customHeight="false" outlineLevel="0" collapsed="false">
      <c r="A2699" s="21" t="s">
        <v>3395</v>
      </c>
      <c r="B2699" s="21" t="s">
        <v>3396</v>
      </c>
      <c r="C2699" s="23" t="n">
        <v>46156</v>
      </c>
      <c r="D2699" s="21" t="s">
        <v>1290</v>
      </c>
      <c r="E2699" s="21" t="s">
        <v>971</v>
      </c>
      <c r="F2699" s="12" t="n">
        <v>1</v>
      </c>
      <c r="G2699" s="19" t="n">
        <v>62.05</v>
      </c>
      <c r="H2699" s="19" t="n">
        <v>54.15</v>
      </c>
      <c r="I2699" s="19" t="n">
        <f aca="false">ROUND(F2699*G2699,2)</f>
        <v>62.05</v>
      </c>
      <c r="J2699" s="19" t="n">
        <f aca="false">ROUND(F2699*H2699,2)</f>
        <v>54.15</v>
      </c>
      <c r="K2699" s="19" t="n">
        <f aca="false">INDEX(Pricebook!$L$2:$L$1401,MATCH(D2699,Pricebook!$A$2:$A$1401,0))</f>
        <v>68.3</v>
      </c>
      <c r="L2699" s="19" t="n">
        <f aca="false">ROUND(F2699*K2699,2)</f>
        <v>68.3</v>
      </c>
      <c r="M2699" s="24" t="n">
        <f aca="false">DATE(YEAR(C2699),MONTH(C2699),1)</f>
        <v>46143</v>
      </c>
    </row>
    <row r="2700" customFormat="false" ht="15" hidden="false" customHeight="false" outlineLevel="0" collapsed="false">
      <c r="A2700" s="21" t="s">
        <v>3395</v>
      </c>
      <c r="B2700" s="21" t="s">
        <v>3396</v>
      </c>
      <c r="C2700" s="23" t="n">
        <v>46156</v>
      </c>
      <c r="D2700" s="21" t="s">
        <v>1228</v>
      </c>
      <c r="E2700" s="21" t="s">
        <v>971</v>
      </c>
      <c r="F2700" s="12" t="n">
        <v>4</v>
      </c>
      <c r="G2700" s="19" t="n">
        <v>88.9</v>
      </c>
      <c r="H2700" s="19" t="n">
        <v>72.04</v>
      </c>
      <c r="I2700" s="19" t="n">
        <f aca="false">ROUND(F2700*G2700,2)</f>
        <v>355.6</v>
      </c>
      <c r="J2700" s="19" t="n">
        <f aca="false">ROUND(F2700*H2700,2)</f>
        <v>288.16</v>
      </c>
      <c r="K2700" s="19" t="n">
        <f aca="false">INDEX(Pricebook!$L$2:$L$1401,MATCH(D2700,Pricebook!$A$2:$A$1401,0))</f>
        <v>103.2</v>
      </c>
      <c r="L2700" s="19" t="n">
        <f aca="false">ROUND(F2700*K2700,2)</f>
        <v>412.8</v>
      </c>
      <c r="M2700" s="24" t="n">
        <f aca="false">DATE(YEAR(C2700),MONTH(C2700),1)</f>
        <v>46143</v>
      </c>
    </row>
    <row r="2701" customFormat="false" ht="15" hidden="false" customHeight="false" outlineLevel="0" collapsed="false">
      <c r="A2701" s="21" t="s">
        <v>3397</v>
      </c>
      <c r="B2701" s="21" t="s">
        <v>3398</v>
      </c>
      <c r="C2701" s="23" t="n">
        <v>46156</v>
      </c>
      <c r="D2701" s="21" t="s">
        <v>1608</v>
      </c>
      <c r="E2701" s="21" t="s">
        <v>1452</v>
      </c>
      <c r="F2701" s="12" t="n">
        <v>3</v>
      </c>
      <c r="G2701" s="19" t="n">
        <v>63</v>
      </c>
      <c r="H2701" s="19" t="n">
        <v>38.39</v>
      </c>
      <c r="I2701" s="19" t="n">
        <f aca="false">ROUND(F2701*G2701,2)</f>
        <v>189</v>
      </c>
      <c r="J2701" s="19" t="n">
        <f aca="false">ROUND(F2701*H2701,2)</f>
        <v>115.17</v>
      </c>
      <c r="K2701" s="19" t="n">
        <f aca="false">INDEX(Pricebook!$L$2:$L$1401,MATCH(D2701,Pricebook!$A$2:$A$1401,0))</f>
        <v>64.3</v>
      </c>
      <c r="L2701" s="19" t="n">
        <f aca="false">ROUND(F2701*K2701,2)</f>
        <v>192.9</v>
      </c>
      <c r="M2701" s="24" t="n">
        <f aca="false">DATE(YEAR(C2701),MONTH(C2701),1)</f>
        <v>46143</v>
      </c>
    </row>
    <row r="2702" customFormat="false" ht="15" hidden="false" customHeight="false" outlineLevel="0" collapsed="false">
      <c r="A2702" s="21" t="s">
        <v>3397</v>
      </c>
      <c r="B2702" s="21" t="s">
        <v>3398</v>
      </c>
      <c r="C2702" s="23" t="n">
        <v>46156</v>
      </c>
      <c r="D2702" s="21" t="s">
        <v>2269</v>
      </c>
      <c r="E2702" s="21" t="s">
        <v>2202</v>
      </c>
      <c r="F2702" s="12" t="n">
        <v>3</v>
      </c>
      <c r="G2702" s="19" t="n">
        <v>31.05</v>
      </c>
      <c r="H2702" s="19" t="n">
        <v>19.01</v>
      </c>
      <c r="I2702" s="19" t="n">
        <f aca="false">ROUND(F2702*G2702,2)</f>
        <v>93.15</v>
      </c>
      <c r="J2702" s="19" t="n">
        <f aca="false">ROUND(F2702*H2702,2)</f>
        <v>57.03</v>
      </c>
      <c r="K2702" s="19" t="n">
        <f aca="false">INDEX(Pricebook!$L$2:$L$1401,MATCH(D2702,Pricebook!$A$2:$A$1401,0))</f>
        <v>33.45</v>
      </c>
      <c r="L2702" s="19" t="n">
        <f aca="false">ROUND(F2702*K2702,2)</f>
        <v>100.35</v>
      </c>
      <c r="M2702" s="24" t="n">
        <f aca="false">DATE(YEAR(C2702),MONTH(C2702),1)</f>
        <v>46143</v>
      </c>
    </row>
    <row r="2703" customFormat="false" ht="15" hidden="false" customHeight="false" outlineLevel="0" collapsed="false">
      <c r="A2703" s="21" t="s">
        <v>3397</v>
      </c>
      <c r="B2703" s="21" t="s">
        <v>3398</v>
      </c>
      <c r="C2703" s="23" t="n">
        <v>46156</v>
      </c>
      <c r="D2703" s="21" t="s">
        <v>1805</v>
      </c>
      <c r="E2703" s="21" t="s">
        <v>1452</v>
      </c>
      <c r="F2703" s="12" t="n">
        <v>3</v>
      </c>
      <c r="G2703" s="19" t="n">
        <v>80.5</v>
      </c>
      <c r="H2703" s="19" t="n">
        <v>48.94</v>
      </c>
      <c r="I2703" s="19" t="n">
        <f aca="false">ROUND(F2703*G2703,2)</f>
        <v>241.5</v>
      </c>
      <c r="J2703" s="19" t="n">
        <f aca="false">ROUND(F2703*H2703,2)</f>
        <v>146.82</v>
      </c>
      <c r="K2703" s="19" t="n">
        <f aca="false">INDEX(Pricebook!$L$2:$L$1401,MATCH(D2703,Pricebook!$A$2:$A$1401,0))</f>
        <v>82</v>
      </c>
      <c r="L2703" s="19" t="n">
        <f aca="false">ROUND(F2703*K2703,2)</f>
        <v>246</v>
      </c>
      <c r="M2703" s="24" t="n">
        <f aca="false">DATE(YEAR(C2703),MONTH(C2703),1)</f>
        <v>46143</v>
      </c>
    </row>
    <row r="2704" customFormat="false" ht="15" hidden="false" customHeight="false" outlineLevel="0" collapsed="false">
      <c r="A2704" s="21" t="s">
        <v>3397</v>
      </c>
      <c r="B2704" s="21" t="s">
        <v>3398</v>
      </c>
      <c r="C2704" s="23" t="n">
        <v>46156</v>
      </c>
      <c r="D2704" s="21" t="s">
        <v>1727</v>
      </c>
      <c r="E2704" s="21" t="s">
        <v>1452</v>
      </c>
      <c r="F2704" s="12" t="n">
        <v>9</v>
      </c>
      <c r="G2704" s="19" t="n">
        <v>95.9</v>
      </c>
      <c r="H2704" s="19" t="n">
        <v>66.69</v>
      </c>
      <c r="I2704" s="19" t="n">
        <f aca="false">ROUND(F2704*G2704,2)</f>
        <v>863.1</v>
      </c>
      <c r="J2704" s="19" t="n">
        <f aca="false">ROUND(F2704*H2704,2)</f>
        <v>600.21</v>
      </c>
      <c r="K2704" s="19" t="n">
        <f aca="false">INDEX(Pricebook!$L$2:$L$1401,MATCH(D2704,Pricebook!$A$2:$A$1401,0))</f>
        <v>98.6</v>
      </c>
      <c r="L2704" s="19" t="n">
        <f aca="false">ROUND(F2704*K2704,2)</f>
        <v>887.4</v>
      </c>
      <c r="M2704" s="24" t="n">
        <f aca="false">DATE(YEAR(C2704),MONTH(C2704),1)</f>
        <v>46143</v>
      </c>
    </row>
    <row r="2705" customFormat="false" ht="15" hidden="false" customHeight="false" outlineLevel="0" collapsed="false">
      <c r="A2705" s="21" t="s">
        <v>3397</v>
      </c>
      <c r="B2705" s="21" t="s">
        <v>3398</v>
      </c>
      <c r="C2705" s="23" t="n">
        <v>46156</v>
      </c>
      <c r="D2705" s="21" t="s">
        <v>420</v>
      </c>
      <c r="E2705" s="21" t="s">
        <v>366</v>
      </c>
      <c r="F2705" s="12" t="n">
        <v>6</v>
      </c>
      <c r="G2705" s="19" t="n">
        <v>8.75</v>
      </c>
      <c r="H2705" s="19" t="n">
        <v>6.77</v>
      </c>
      <c r="I2705" s="19" t="n">
        <f aca="false">ROUND(F2705*G2705,2)</f>
        <v>52.5</v>
      </c>
      <c r="J2705" s="19" t="n">
        <f aca="false">ROUND(F2705*H2705,2)</f>
        <v>40.62</v>
      </c>
      <c r="K2705" s="19" t="n">
        <f aca="false">INDEX(Pricebook!$L$2:$L$1401,MATCH(D2705,Pricebook!$A$2:$A$1401,0))</f>
        <v>9.35</v>
      </c>
      <c r="L2705" s="19" t="n">
        <f aca="false">ROUND(F2705*K2705,2)</f>
        <v>56.1</v>
      </c>
      <c r="M2705" s="24" t="n">
        <f aca="false">DATE(YEAR(C2705),MONTH(C2705),1)</f>
        <v>46143</v>
      </c>
    </row>
    <row r="2706" customFormat="false" ht="15" hidden="false" customHeight="false" outlineLevel="0" collapsed="false">
      <c r="A2706" s="21" t="s">
        <v>3397</v>
      </c>
      <c r="B2706" s="21" t="s">
        <v>3398</v>
      </c>
      <c r="C2706" s="23" t="n">
        <v>46156</v>
      </c>
      <c r="D2706" s="21" t="s">
        <v>2315</v>
      </c>
      <c r="E2706" s="21" t="s">
        <v>2202</v>
      </c>
      <c r="F2706" s="12" t="n">
        <v>4</v>
      </c>
      <c r="G2706" s="19" t="n">
        <v>35.7</v>
      </c>
      <c r="H2706" s="19" t="n">
        <v>21.89</v>
      </c>
      <c r="I2706" s="19" t="n">
        <f aca="false">ROUND(F2706*G2706,2)</f>
        <v>142.8</v>
      </c>
      <c r="J2706" s="19" t="n">
        <f aca="false">ROUND(F2706*H2706,2)</f>
        <v>87.56</v>
      </c>
      <c r="K2706" s="19" t="n">
        <f aca="false">INDEX(Pricebook!$L$2:$L$1401,MATCH(D2706,Pricebook!$A$2:$A$1401,0))</f>
        <v>38.5</v>
      </c>
      <c r="L2706" s="19" t="n">
        <f aca="false">ROUND(F2706*K2706,2)</f>
        <v>154</v>
      </c>
      <c r="M2706" s="24" t="n">
        <f aca="false">DATE(YEAR(C2706),MONTH(C2706),1)</f>
        <v>46143</v>
      </c>
    </row>
    <row r="2707" customFormat="false" ht="15" hidden="false" customHeight="false" outlineLevel="0" collapsed="false">
      <c r="A2707" s="21" t="s">
        <v>3397</v>
      </c>
      <c r="B2707" s="21" t="s">
        <v>3398</v>
      </c>
      <c r="C2707" s="23" t="n">
        <v>46156</v>
      </c>
      <c r="D2707" s="21" t="s">
        <v>565</v>
      </c>
      <c r="E2707" s="21" t="s">
        <v>366</v>
      </c>
      <c r="F2707" s="12" t="n">
        <v>3</v>
      </c>
      <c r="G2707" s="19" t="n">
        <v>43.2</v>
      </c>
      <c r="H2707" s="19" t="n">
        <v>34.35</v>
      </c>
      <c r="I2707" s="19" t="n">
        <f aca="false">ROUND(F2707*G2707,2)</f>
        <v>129.6</v>
      </c>
      <c r="J2707" s="19" t="n">
        <f aca="false">ROUND(F2707*H2707,2)</f>
        <v>103.05</v>
      </c>
      <c r="K2707" s="19" t="n">
        <f aca="false">INDEX(Pricebook!$L$2:$L$1401,MATCH(D2707,Pricebook!$A$2:$A$1401,0))</f>
        <v>46.75</v>
      </c>
      <c r="L2707" s="19" t="n">
        <f aca="false">ROUND(F2707*K2707,2)</f>
        <v>140.25</v>
      </c>
      <c r="M2707" s="24" t="n">
        <f aca="false">DATE(YEAR(C2707),MONTH(C2707),1)</f>
        <v>46143</v>
      </c>
    </row>
    <row r="2708" customFormat="false" ht="15" hidden="false" customHeight="false" outlineLevel="0" collapsed="false">
      <c r="A2708" s="21" t="s">
        <v>3397</v>
      </c>
      <c r="B2708" s="21" t="s">
        <v>3398</v>
      </c>
      <c r="C2708" s="23" t="n">
        <v>46156</v>
      </c>
      <c r="D2708" s="21" t="s">
        <v>623</v>
      </c>
      <c r="E2708" s="21" t="s">
        <v>366</v>
      </c>
      <c r="F2708" s="12" t="n">
        <v>1</v>
      </c>
      <c r="G2708" s="19" t="n">
        <v>15.25</v>
      </c>
      <c r="H2708" s="19" t="n">
        <v>10.77</v>
      </c>
      <c r="I2708" s="19" t="n">
        <f aca="false">ROUND(F2708*G2708,2)</f>
        <v>15.25</v>
      </c>
      <c r="J2708" s="19" t="n">
        <f aca="false">ROUND(F2708*H2708,2)</f>
        <v>10.77</v>
      </c>
      <c r="K2708" s="19" t="n">
        <f aca="false">INDEX(Pricebook!$L$2:$L$1401,MATCH(D2708,Pricebook!$A$2:$A$1401,0))</f>
        <v>16.4</v>
      </c>
      <c r="L2708" s="19" t="n">
        <f aca="false">ROUND(F2708*K2708,2)</f>
        <v>16.4</v>
      </c>
      <c r="M2708" s="24" t="n">
        <f aca="false">DATE(YEAR(C2708),MONTH(C2708),1)</f>
        <v>46143</v>
      </c>
    </row>
    <row r="2709" customFormat="false" ht="15" hidden="false" customHeight="false" outlineLevel="0" collapsed="false">
      <c r="A2709" s="21" t="s">
        <v>3397</v>
      </c>
      <c r="B2709" s="21" t="s">
        <v>3398</v>
      </c>
      <c r="C2709" s="23" t="n">
        <v>46156</v>
      </c>
      <c r="D2709" s="21" t="s">
        <v>1897</v>
      </c>
      <c r="E2709" s="21" t="s">
        <v>1452</v>
      </c>
      <c r="F2709" s="12" t="n">
        <v>1</v>
      </c>
      <c r="G2709" s="19" t="n">
        <v>31.45</v>
      </c>
      <c r="H2709" s="19" t="n">
        <v>22.34</v>
      </c>
      <c r="I2709" s="19" t="n">
        <f aca="false">ROUND(F2709*G2709,2)</f>
        <v>31.45</v>
      </c>
      <c r="J2709" s="19" t="n">
        <f aca="false">ROUND(F2709*H2709,2)</f>
        <v>22.34</v>
      </c>
      <c r="K2709" s="19" t="n">
        <f aca="false">INDEX(Pricebook!$L$2:$L$1401,MATCH(D2709,Pricebook!$A$2:$A$1401,0))</f>
        <v>32.1</v>
      </c>
      <c r="L2709" s="19" t="n">
        <f aca="false">ROUND(F2709*K2709,2)</f>
        <v>32.1</v>
      </c>
      <c r="M2709" s="24" t="n">
        <f aca="false">DATE(YEAR(C2709),MONTH(C2709),1)</f>
        <v>46143</v>
      </c>
    </row>
    <row r="2710" customFormat="false" ht="15" hidden="false" customHeight="false" outlineLevel="0" collapsed="false">
      <c r="A2710" s="21" t="s">
        <v>3397</v>
      </c>
      <c r="B2710" s="21" t="s">
        <v>3398</v>
      </c>
      <c r="C2710" s="23" t="n">
        <v>46156</v>
      </c>
      <c r="D2710" s="21" t="s">
        <v>2424</v>
      </c>
      <c r="E2710" s="21" t="s">
        <v>2202</v>
      </c>
      <c r="F2710" s="12" t="n">
        <v>3</v>
      </c>
      <c r="G2710" s="19" t="n">
        <v>51.6</v>
      </c>
      <c r="H2710" s="19" t="n">
        <v>31.04</v>
      </c>
      <c r="I2710" s="19" t="n">
        <f aca="false">ROUND(F2710*G2710,2)</f>
        <v>154.8</v>
      </c>
      <c r="J2710" s="19" t="n">
        <f aca="false">ROUND(F2710*H2710,2)</f>
        <v>93.12</v>
      </c>
      <c r="K2710" s="19" t="n">
        <f aca="false">INDEX(Pricebook!$L$2:$L$1401,MATCH(D2710,Pricebook!$A$2:$A$1401,0))</f>
        <v>54.6</v>
      </c>
      <c r="L2710" s="19" t="n">
        <f aca="false">ROUND(F2710*K2710,2)</f>
        <v>163.8</v>
      </c>
      <c r="M2710" s="24" t="n">
        <f aca="false">DATE(YEAR(C2710),MONTH(C2710),1)</f>
        <v>46143</v>
      </c>
    </row>
    <row r="2711" customFormat="false" ht="15" hidden="false" customHeight="false" outlineLevel="0" collapsed="false">
      <c r="A2711" s="21" t="s">
        <v>3397</v>
      </c>
      <c r="B2711" s="21" t="s">
        <v>3398</v>
      </c>
      <c r="C2711" s="23" t="n">
        <v>46156</v>
      </c>
      <c r="D2711" s="21" t="s">
        <v>835</v>
      </c>
      <c r="E2711" s="21" t="s">
        <v>366</v>
      </c>
      <c r="F2711" s="12" t="n">
        <v>1</v>
      </c>
      <c r="G2711" s="19" t="n">
        <v>8.1</v>
      </c>
      <c r="H2711" s="19" t="n">
        <v>5.77</v>
      </c>
      <c r="I2711" s="19" t="n">
        <f aca="false">ROUND(F2711*G2711,2)</f>
        <v>8.1</v>
      </c>
      <c r="J2711" s="19" t="n">
        <f aca="false">ROUND(F2711*H2711,2)</f>
        <v>5.77</v>
      </c>
      <c r="K2711" s="19" t="n">
        <f aca="false">INDEX(Pricebook!$L$2:$L$1401,MATCH(D2711,Pricebook!$A$2:$A$1401,0))</f>
        <v>8.8</v>
      </c>
      <c r="L2711" s="19" t="n">
        <f aca="false">ROUND(F2711*K2711,2)</f>
        <v>8.8</v>
      </c>
      <c r="M2711" s="24" t="n">
        <f aca="false">DATE(YEAR(C2711),MONTH(C2711),1)</f>
        <v>46143</v>
      </c>
    </row>
    <row r="2712" customFormat="false" ht="15" hidden="false" customHeight="false" outlineLevel="0" collapsed="false">
      <c r="A2712" s="21" t="s">
        <v>3397</v>
      </c>
      <c r="B2712" s="21" t="s">
        <v>3398</v>
      </c>
      <c r="C2712" s="23" t="n">
        <v>46156</v>
      </c>
      <c r="D2712" s="21" t="s">
        <v>2289</v>
      </c>
      <c r="E2712" s="21" t="s">
        <v>2202</v>
      </c>
      <c r="F2712" s="12" t="n">
        <v>4</v>
      </c>
      <c r="G2712" s="19" t="n">
        <v>60.55</v>
      </c>
      <c r="H2712" s="19" t="n">
        <v>36.33</v>
      </c>
      <c r="I2712" s="19" t="n">
        <f aca="false">ROUND(F2712*G2712,2)</f>
        <v>242.2</v>
      </c>
      <c r="J2712" s="19" t="n">
        <f aca="false">ROUND(F2712*H2712,2)</f>
        <v>145.32</v>
      </c>
      <c r="K2712" s="19" t="n">
        <f aca="false">INDEX(Pricebook!$L$2:$L$1401,MATCH(D2712,Pricebook!$A$2:$A$1401,0))</f>
        <v>63.9</v>
      </c>
      <c r="L2712" s="19" t="n">
        <f aca="false">ROUND(F2712*K2712,2)</f>
        <v>255.6</v>
      </c>
      <c r="M2712" s="24" t="n">
        <f aca="false">DATE(YEAR(C2712),MONTH(C2712),1)</f>
        <v>46143</v>
      </c>
    </row>
    <row r="2713" customFormat="false" ht="15" hidden="false" customHeight="false" outlineLevel="0" collapsed="false">
      <c r="A2713" s="21" t="s">
        <v>3399</v>
      </c>
      <c r="B2713" s="21" t="s">
        <v>3378</v>
      </c>
      <c r="C2713" s="23" t="n">
        <v>46156</v>
      </c>
      <c r="D2713" s="21" t="s">
        <v>1276</v>
      </c>
      <c r="E2713" s="21" t="s">
        <v>971</v>
      </c>
      <c r="F2713" s="12" t="n">
        <v>50</v>
      </c>
      <c r="G2713" s="19" t="n">
        <v>2</v>
      </c>
      <c r="H2713" s="19" t="n">
        <v>1.59</v>
      </c>
      <c r="I2713" s="19" t="n">
        <f aca="false">ROUND(F2713*G2713,2)</f>
        <v>100</v>
      </c>
      <c r="J2713" s="19" t="n">
        <f aca="false">ROUND(F2713*H2713,2)</f>
        <v>79.5</v>
      </c>
      <c r="K2713" s="19" t="n">
        <f aca="false">INDEX(Pricebook!$L$2:$L$1401,MATCH(D2713,Pricebook!$A$2:$A$1401,0))</f>
        <v>2.2</v>
      </c>
      <c r="L2713" s="19" t="n">
        <f aca="false">ROUND(F2713*K2713,2)</f>
        <v>110</v>
      </c>
      <c r="M2713" s="24" t="n">
        <f aca="false">DATE(YEAR(C2713),MONTH(C2713),1)</f>
        <v>46143</v>
      </c>
    </row>
    <row r="2714" customFormat="false" ht="15" hidden="false" customHeight="false" outlineLevel="0" collapsed="false">
      <c r="A2714" s="21" t="s">
        <v>3399</v>
      </c>
      <c r="B2714" s="21" t="s">
        <v>3378</v>
      </c>
      <c r="C2714" s="23" t="n">
        <v>46156</v>
      </c>
      <c r="D2714" s="21" t="s">
        <v>2464</v>
      </c>
      <c r="E2714" s="21" t="s">
        <v>2466</v>
      </c>
      <c r="F2714" s="12" t="n">
        <v>3</v>
      </c>
      <c r="G2714" s="19" t="n">
        <v>31.2</v>
      </c>
      <c r="H2714" s="19" t="n">
        <v>19.29</v>
      </c>
      <c r="I2714" s="19" t="n">
        <f aca="false">ROUND(F2714*G2714,2)</f>
        <v>93.6</v>
      </c>
      <c r="J2714" s="19" t="n">
        <f aca="false">ROUND(F2714*H2714,2)</f>
        <v>57.87</v>
      </c>
      <c r="K2714" s="19" t="n">
        <f aca="false">INDEX(Pricebook!$L$2:$L$1401,MATCH(D2714,Pricebook!$A$2:$A$1401,0))</f>
        <v>32.5</v>
      </c>
      <c r="L2714" s="19" t="n">
        <f aca="false">ROUND(F2714*K2714,2)</f>
        <v>97.5</v>
      </c>
      <c r="M2714" s="24" t="n">
        <f aca="false">DATE(YEAR(C2714),MONTH(C2714),1)</f>
        <v>46143</v>
      </c>
    </row>
    <row r="2715" customFormat="false" ht="15" hidden="false" customHeight="false" outlineLevel="0" collapsed="false">
      <c r="A2715" s="21" t="s">
        <v>3399</v>
      </c>
      <c r="B2715" s="21" t="s">
        <v>3378</v>
      </c>
      <c r="C2715" s="23" t="n">
        <v>46156</v>
      </c>
      <c r="D2715" s="21" t="s">
        <v>2541</v>
      </c>
      <c r="E2715" s="21" t="s">
        <v>2466</v>
      </c>
      <c r="F2715" s="12" t="n">
        <v>3</v>
      </c>
      <c r="G2715" s="19" t="n">
        <v>113.35</v>
      </c>
      <c r="H2715" s="19" t="n">
        <v>69.69</v>
      </c>
      <c r="I2715" s="19" t="n">
        <f aca="false">ROUND(F2715*G2715,2)</f>
        <v>340.05</v>
      </c>
      <c r="J2715" s="19" t="n">
        <f aca="false">ROUND(F2715*H2715,2)</f>
        <v>209.07</v>
      </c>
      <c r="K2715" s="19" t="n">
        <f aca="false">INDEX(Pricebook!$L$2:$L$1401,MATCH(D2715,Pricebook!$A$2:$A$1401,0))</f>
        <v>117.3</v>
      </c>
      <c r="L2715" s="19" t="n">
        <f aca="false">ROUND(F2715*K2715,2)</f>
        <v>351.9</v>
      </c>
      <c r="M2715" s="24" t="n">
        <f aca="false">DATE(YEAR(C2715),MONTH(C2715),1)</f>
        <v>46143</v>
      </c>
    </row>
    <row r="2716" customFormat="false" ht="15" hidden="false" customHeight="false" outlineLevel="0" collapsed="false">
      <c r="A2716" s="21" t="s">
        <v>3399</v>
      </c>
      <c r="B2716" s="21" t="s">
        <v>3378</v>
      </c>
      <c r="C2716" s="23" t="n">
        <v>46156</v>
      </c>
      <c r="D2716" s="21" t="s">
        <v>1008</v>
      </c>
      <c r="E2716" s="21" t="s">
        <v>971</v>
      </c>
      <c r="F2716" s="12" t="n">
        <v>1</v>
      </c>
      <c r="G2716" s="19" t="n">
        <v>107.15</v>
      </c>
      <c r="H2716" s="19" t="n">
        <v>82.25</v>
      </c>
      <c r="I2716" s="19" t="n">
        <f aca="false">ROUND(F2716*G2716,2)</f>
        <v>107.15</v>
      </c>
      <c r="J2716" s="19" t="n">
        <f aca="false">ROUND(F2716*H2716,2)</f>
        <v>82.25</v>
      </c>
      <c r="K2716" s="19" t="n">
        <f aca="false">INDEX(Pricebook!$L$2:$L$1401,MATCH(D2716,Pricebook!$A$2:$A$1401,0))</f>
        <v>124.55</v>
      </c>
      <c r="L2716" s="19" t="n">
        <f aca="false">ROUND(F2716*K2716,2)</f>
        <v>124.55</v>
      </c>
      <c r="M2716" s="24" t="n">
        <f aca="false">DATE(YEAR(C2716),MONTH(C2716),1)</f>
        <v>46143</v>
      </c>
    </row>
    <row r="2717" customFormat="false" ht="15" hidden="false" customHeight="false" outlineLevel="0" collapsed="false">
      <c r="A2717" s="21" t="s">
        <v>3399</v>
      </c>
      <c r="B2717" s="21" t="s">
        <v>3378</v>
      </c>
      <c r="C2717" s="23" t="n">
        <v>46156</v>
      </c>
      <c r="D2717" s="21" t="s">
        <v>1174</v>
      </c>
      <c r="E2717" s="21" t="s">
        <v>971</v>
      </c>
      <c r="F2717" s="12" t="n">
        <v>2</v>
      </c>
      <c r="G2717" s="19" t="n">
        <v>694.3</v>
      </c>
      <c r="H2717" s="19" t="n">
        <v>534.96</v>
      </c>
      <c r="I2717" s="19" t="n">
        <f aca="false">ROUND(F2717*G2717,2)</f>
        <v>1388.6</v>
      </c>
      <c r="J2717" s="19" t="n">
        <f aca="false">ROUND(F2717*H2717,2)</f>
        <v>1069.92</v>
      </c>
      <c r="K2717" s="19" t="n">
        <f aca="false">INDEX(Pricebook!$L$2:$L$1401,MATCH(D2717,Pricebook!$A$2:$A$1401,0))</f>
        <v>810.1</v>
      </c>
      <c r="L2717" s="19" t="n">
        <f aca="false">ROUND(F2717*K2717,2)</f>
        <v>1620.2</v>
      </c>
      <c r="M2717" s="24" t="n">
        <f aca="false">DATE(YEAR(C2717),MONTH(C2717),1)</f>
        <v>46143</v>
      </c>
    </row>
    <row r="2718" customFormat="false" ht="15" hidden="false" customHeight="false" outlineLevel="0" collapsed="false">
      <c r="A2718" s="21" t="s">
        <v>3399</v>
      </c>
      <c r="B2718" s="21" t="s">
        <v>3378</v>
      </c>
      <c r="C2718" s="23" t="n">
        <v>46156</v>
      </c>
      <c r="D2718" s="21" t="s">
        <v>1374</v>
      </c>
      <c r="E2718" s="21" t="s">
        <v>971</v>
      </c>
      <c r="F2718" s="12" t="n">
        <v>19</v>
      </c>
      <c r="G2718" s="19" t="n">
        <v>1.9</v>
      </c>
      <c r="H2718" s="19" t="n">
        <v>1.58</v>
      </c>
      <c r="I2718" s="19" t="n">
        <f aca="false">ROUND(F2718*G2718,2)</f>
        <v>36.1</v>
      </c>
      <c r="J2718" s="19" t="n">
        <f aca="false">ROUND(F2718*H2718,2)</f>
        <v>30.02</v>
      </c>
      <c r="K2718" s="19" t="n">
        <f aca="false">INDEX(Pricebook!$L$2:$L$1401,MATCH(D2718,Pricebook!$A$2:$A$1401,0))</f>
        <v>2.2</v>
      </c>
      <c r="L2718" s="19" t="n">
        <f aca="false">ROUND(F2718*K2718,2)</f>
        <v>41.8</v>
      </c>
      <c r="M2718" s="24" t="n">
        <f aca="false">DATE(YEAR(C2718),MONTH(C2718),1)</f>
        <v>46143</v>
      </c>
    </row>
    <row r="2719" customFormat="false" ht="15" hidden="false" customHeight="false" outlineLevel="0" collapsed="false">
      <c r="A2719" s="21" t="s">
        <v>3399</v>
      </c>
      <c r="B2719" s="21" t="s">
        <v>3378</v>
      </c>
      <c r="C2719" s="23" t="n">
        <v>46156</v>
      </c>
      <c r="D2719" s="21" t="s">
        <v>845</v>
      </c>
      <c r="E2719" s="21" t="s">
        <v>366</v>
      </c>
      <c r="F2719" s="12" t="n">
        <v>2</v>
      </c>
      <c r="G2719" s="19" t="n">
        <v>48.25</v>
      </c>
      <c r="H2719" s="19" t="n">
        <v>33.99</v>
      </c>
      <c r="I2719" s="19" t="n">
        <f aca="false">ROUND(F2719*G2719,2)</f>
        <v>96.5</v>
      </c>
      <c r="J2719" s="19" t="n">
        <f aca="false">ROUND(F2719*H2719,2)</f>
        <v>67.98</v>
      </c>
      <c r="K2719" s="19" t="n">
        <f aca="false">INDEX(Pricebook!$L$2:$L$1401,MATCH(D2719,Pricebook!$A$2:$A$1401,0))</f>
        <v>51.75</v>
      </c>
      <c r="L2719" s="19" t="n">
        <f aca="false">ROUND(F2719*K2719,2)</f>
        <v>103.5</v>
      </c>
      <c r="M2719" s="24" t="n">
        <f aca="false">DATE(YEAR(C2719),MONTH(C2719),1)</f>
        <v>46143</v>
      </c>
    </row>
    <row r="2720" customFormat="false" ht="15" hidden="false" customHeight="false" outlineLevel="0" collapsed="false">
      <c r="A2720" s="21" t="s">
        <v>3399</v>
      </c>
      <c r="B2720" s="21" t="s">
        <v>3378</v>
      </c>
      <c r="C2720" s="23" t="n">
        <v>46156</v>
      </c>
      <c r="D2720" s="21" t="s">
        <v>2547</v>
      </c>
      <c r="E2720" s="21" t="s">
        <v>2466</v>
      </c>
      <c r="F2720" s="12" t="n">
        <v>3</v>
      </c>
      <c r="G2720" s="19" t="n">
        <v>57.5</v>
      </c>
      <c r="H2720" s="19" t="n">
        <v>35.14</v>
      </c>
      <c r="I2720" s="19" t="n">
        <f aca="false">ROUND(F2720*G2720,2)</f>
        <v>172.5</v>
      </c>
      <c r="J2720" s="19" t="n">
        <f aca="false">ROUND(F2720*H2720,2)</f>
        <v>105.42</v>
      </c>
      <c r="K2720" s="19" t="n">
        <f aca="false">INDEX(Pricebook!$L$2:$L$1401,MATCH(D2720,Pricebook!$A$2:$A$1401,0))</f>
        <v>59.2</v>
      </c>
      <c r="L2720" s="19" t="n">
        <f aca="false">ROUND(F2720*K2720,2)</f>
        <v>177.6</v>
      </c>
      <c r="M2720" s="24" t="n">
        <f aca="false">DATE(YEAR(C2720),MONTH(C2720),1)</f>
        <v>46143</v>
      </c>
    </row>
    <row r="2721" customFormat="false" ht="15" hidden="false" customHeight="false" outlineLevel="0" collapsed="false">
      <c r="A2721" s="21" t="s">
        <v>3400</v>
      </c>
      <c r="B2721" s="21" t="s">
        <v>3401</v>
      </c>
      <c r="C2721" s="23" t="n">
        <v>46157</v>
      </c>
      <c r="D2721" s="21" t="s">
        <v>539</v>
      </c>
      <c r="E2721" s="21" t="s">
        <v>366</v>
      </c>
      <c r="F2721" s="12" t="n">
        <v>3</v>
      </c>
      <c r="G2721" s="19" t="n">
        <v>41.8</v>
      </c>
      <c r="H2721" s="19" t="n">
        <v>29.78</v>
      </c>
      <c r="I2721" s="19" t="n">
        <f aca="false">ROUND(F2721*G2721,2)</f>
        <v>125.4</v>
      </c>
      <c r="J2721" s="19" t="n">
        <f aca="false">ROUND(F2721*H2721,2)</f>
        <v>89.34</v>
      </c>
      <c r="K2721" s="19" t="n">
        <f aca="false">INDEX(Pricebook!$L$2:$L$1401,MATCH(D2721,Pricebook!$A$2:$A$1401,0))</f>
        <v>45.35</v>
      </c>
      <c r="L2721" s="19" t="n">
        <f aca="false">ROUND(F2721*K2721,2)</f>
        <v>136.05</v>
      </c>
      <c r="M2721" s="24" t="n">
        <f aca="false">DATE(YEAR(C2721),MONTH(C2721),1)</f>
        <v>46143</v>
      </c>
    </row>
    <row r="2722" customFormat="false" ht="15" hidden="false" customHeight="false" outlineLevel="0" collapsed="false">
      <c r="A2722" s="21" t="s">
        <v>3400</v>
      </c>
      <c r="B2722" s="21" t="s">
        <v>3401</v>
      </c>
      <c r="C2722" s="23" t="n">
        <v>46157</v>
      </c>
      <c r="D2722" s="21" t="s">
        <v>577</v>
      </c>
      <c r="E2722" s="21" t="s">
        <v>366</v>
      </c>
      <c r="F2722" s="12" t="n">
        <v>2</v>
      </c>
      <c r="G2722" s="19" t="n">
        <v>42.4</v>
      </c>
      <c r="H2722" s="19" t="n">
        <v>34.23</v>
      </c>
      <c r="I2722" s="19" t="n">
        <f aca="false">ROUND(F2722*G2722,2)</f>
        <v>84.8</v>
      </c>
      <c r="J2722" s="19" t="n">
        <f aca="false">ROUND(F2722*H2722,2)</f>
        <v>68.46</v>
      </c>
      <c r="K2722" s="19" t="n">
        <f aca="false">INDEX(Pricebook!$L$2:$L$1401,MATCH(D2722,Pricebook!$A$2:$A$1401,0))</f>
        <v>45.95</v>
      </c>
      <c r="L2722" s="19" t="n">
        <f aca="false">ROUND(F2722*K2722,2)</f>
        <v>91.9</v>
      </c>
      <c r="M2722" s="24" t="n">
        <f aca="false">DATE(YEAR(C2722),MONTH(C2722),1)</f>
        <v>46143</v>
      </c>
    </row>
    <row r="2723" customFormat="false" ht="15" hidden="false" customHeight="false" outlineLevel="0" collapsed="false">
      <c r="A2723" s="21" t="s">
        <v>3400</v>
      </c>
      <c r="B2723" s="21" t="s">
        <v>3401</v>
      </c>
      <c r="C2723" s="23" t="n">
        <v>46157</v>
      </c>
      <c r="D2723" s="21" t="s">
        <v>795</v>
      </c>
      <c r="E2723" s="21" t="s">
        <v>366</v>
      </c>
      <c r="F2723" s="12" t="n">
        <v>1</v>
      </c>
      <c r="G2723" s="19" t="n">
        <v>47.8</v>
      </c>
      <c r="H2723" s="19" t="n">
        <v>33.47</v>
      </c>
      <c r="I2723" s="19" t="n">
        <f aca="false">ROUND(F2723*G2723,2)</f>
        <v>47.8</v>
      </c>
      <c r="J2723" s="19" t="n">
        <f aca="false">ROUND(F2723*H2723,2)</f>
        <v>33.47</v>
      </c>
      <c r="K2723" s="19" t="n">
        <f aca="false">INDEX(Pricebook!$L$2:$L$1401,MATCH(D2723,Pricebook!$A$2:$A$1401,0))</f>
        <v>51</v>
      </c>
      <c r="L2723" s="19" t="n">
        <f aca="false">ROUND(F2723*K2723,2)</f>
        <v>51</v>
      </c>
      <c r="M2723" s="24" t="n">
        <f aca="false">DATE(YEAR(C2723),MONTH(C2723),1)</f>
        <v>46143</v>
      </c>
    </row>
    <row r="2724" customFormat="false" ht="15" hidden="false" customHeight="false" outlineLevel="0" collapsed="false">
      <c r="A2724" s="21" t="s">
        <v>3400</v>
      </c>
      <c r="B2724" s="21" t="s">
        <v>3401</v>
      </c>
      <c r="C2724" s="23" t="n">
        <v>46157</v>
      </c>
      <c r="D2724" s="21" t="s">
        <v>779</v>
      </c>
      <c r="E2724" s="21" t="s">
        <v>366</v>
      </c>
      <c r="F2724" s="12" t="n">
        <v>2</v>
      </c>
      <c r="G2724" s="19" t="n">
        <v>141.8</v>
      </c>
      <c r="H2724" s="19" t="n">
        <v>100.01</v>
      </c>
      <c r="I2724" s="19" t="n">
        <f aca="false">ROUND(F2724*G2724,2)</f>
        <v>283.6</v>
      </c>
      <c r="J2724" s="19" t="n">
        <f aca="false">ROUND(F2724*H2724,2)</f>
        <v>200.02</v>
      </c>
      <c r="K2724" s="19" t="n">
        <f aca="false">INDEX(Pricebook!$L$2:$L$1401,MATCH(D2724,Pricebook!$A$2:$A$1401,0))</f>
        <v>152.3</v>
      </c>
      <c r="L2724" s="19" t="n">
        <f aca="false">ROUND(F2724*K2724,2)</f>
        <v>304.6</v>
      </c>
      <c r="M2724" s="24" t="n">
        <f aca="false">DATE(YEAR(C2724),MONTH(C2724),1)</f>
        <v>46143</v>
      </c>
    </row>
    <row r="2725" customFormat="false" ht="15" hidden="false" customHeight="false" outlineLevel="0" collapsed="false">
      <c r="A2725" s="21" t="s">
        <v>3400</v>
      </c>
      <c r="B2725" s="21" t="s">
        <v>3401</v>
      </c>
      <c r="C2725" s="23" t="n">
        <v>46157</v>
      </c>
      <c r="D2725" s="21" t="s">
        <v>401</v>
      </c>
      <c r="E2725" s="21" t="s">
        <v>366</v>
      </c>
      <c r="F2725" s="12" t="n">
        <v>4</v>
      </c>
      <c r="G2725" s="19" t="n">
        <v>50.55</v>
      </c>
      <c r="H2725" s="19" t="n">
        <v>39.82</v>
      </c>
      <c r="I2725" s="19" t="n">
        <f aca="false">ROUND(F2725*G2725,2)</f>
        <v>202.2</v>
      </c>
      <c r="J2725" s="19" t="n">
        <f aca="false">ROUND(F2725*H2725,2)</f>
        <v>159.28</v>
      </c>
      <c r="K2725" s="19" t="n">
        <f aca="false">INDEX(Pricebook!$L$2:$L$1401,MATCH(D2725,Pricebook!$A$2:$A$1401,0))</f>
        <v>54.9</v>
      </c>
      <c r="L2725" s="19" t="n">
        <f aca="false">ROUND(F2725*K2725,2)</f>
        <v>219.6</v>
      </c>
      <c r="M2725" s="24" t="n">
        <f aca="false">DATE(YEAR(C2725),MONTH(C2725),1)</f>
        <v>46143</v>
      </c>
    </row>
    <row r="2726" customFormat="false" ht="15" hidden="false" customHeight="false" outlineLevel="0" collapsed="false">
      <c r="A2726" s="21" t="s">
        <v>3400</v>
      </c>
      <c r="B2726" s="21" t="s">
        <v>3401</v>
      </c>
      <c r="C2726" s="23" t="n">
        <v>46157</v>
      </c>
      <c r="D2726" s="21" t="s">
        <v>567</v>
      </c>
      <c r="E2726" s="21" t="s">
        <v>366</v>
      </c>
      <c r="F2726" s="12" t="n">
        <v>2</v>
      </c>
      <c r="G2726" s="19" t="n">
        <v>7.35</v>
      </c>
      <c r="H2726" s="19" t="n">
        <v>5.45</v>
      </c>
      <c r="I2726" s="19" t="n">
        <f aca="false">ROUND(F2726*G2726,2)</f>
        <v>14.7</v>
      </c>
      <c r="J2726" s="19" t="n">
        <f aca="false">ROUND(F2726*H2726,2)</f>
        <v>10.9</v>
      </c>
      <c r="K2726" s="19" t="n">
        <f aca="false">INDEX(Pricebook!$L$2:$L$1401,MATCH(D2726,Pricebook!$A$2:$A$1401,0))</f>
        <v>7.85</v>
      </c>
      <c r="L2726" s="19" t="n">
        <f aca="false">ROUND(F2726*K2726,2)</f>
        <v>15.7</v>
      </c>
      <c r="M2726" s="24" t="n">
        <f aca="false">DATE(YEAR(C2726),MONTH(C2726),1)</f>
        <v>46143</v>
      </c>
    </row>
    <row r="2727" customFormat="false" ht="15" hidden="false" customHeight="false" outlineLevel="0" collapsed="false">
      <c r="A2727" s="21" t="s">
        <v>3400</v>
      </c>
      <c r="B2727" s="21" t="s">
        <v>3401</v>
      </c>
      <c r="C2727" s="23" t="n">
        <v>46157</v>
      </c>
      <c r="D2727" s="21" t="s">
        <v>775</v>
      </c>
      <c r="E2727" s="21" t="s">
        <v>366</v>
      </c>
      <c r="F2727" s="12" t="n">
        <v>2</v>
      </c>
      <c r="G2727" s="19" t="n">
        <v>221.65</v>
      </c>
      <c r="H2727" s="19" t="n">
        <v>156.94</v>
      </c>
      <c r="I2727" s="19" t="n">
        <f aca="false">ROUND(F2727*G2727,2)</f>
        <v>443.3</v>
      </c>
      <c r="J2727" s="19" t="n">
        <f aca="false">ROUND(F2727*H2727,2)</f>
        <v>313.88</v>
      </c>
      <c r="K2727" s="19" t="n">
        <f aca="false">INDEX(Pricebook!$L$2:$L$1401,MATCH(D2727,Pricebook!$A$2:$A$1401,0))</f>
        <v>238.95</v>
      </c>
      <c r="L2727" s="19" t="n">
        <f aca="false">ROUND(F2727*K2727,2)</f>
        <v>477.9</v>
      </c>
      <c r="M2727" s="24" t="n">
        <f aca="false">DATE(YEAR(C2727),MONTH(C2727),1)</f>
        <v>46143</v>
      </c>
    </row>
    <row r="2728" customFormat="false" ht="15" hidden="false" customHeight="false" outlineLevel="0" collapsed="false">
      <c r="A2728" s="21" t="s">
        <v>3400</v>
      </c>
      <c r="B2728" s="21" t="s">
        <v>3401</v>
      </c>
      <c r="C2728" s="23" t="n">
        <v>46157</v>
      </c>
      <c r="D2728" s="21" t="s">
        <v>1612</v>
      </c>
      <c r="E2728" s="21" t="s">
        <v>1452</v>
      </c>
      <c r="F2728" s="12" t="n">
        <v>6</v>
      </c>
      <c r="G2728" s="19" t="n">
        <v>45.85</v>
      </c>
      <c r="H2728" s="19" t="n">
        <v>28.49</v>
      </c>
      <c r="I2728" s="19" t="n">
        <f aca="false">ROUND(F2728*G2728,2)</f>
        <v>275.1</v>
      </c>
      <c r="J2728" s="19" t="n">
        <f aca="false">ROUND(F2728*H2728,2)</f>
        <v>170.94</v>
      </c>
      <c r="K2728" s="19" t="n">
        <f aca="false">INDEX(Pricebook!$L$2:$L$1401,MATCH(D2728,Pricebook!$A$2:$A$1401,0))</f>
        <v>47.75</v>
      </c>
      <c r="L2728" s="19" t="n">
        <f aca="false">ROUND(F2728*K2728,2)</f>
        <v>286.5</v>
      </c>
      <c r="M2728" s="24" t="n">
        <f aca="false">DATE(YEAR(C2728),MONTH(C2728),1)</f>
        <v>46143</v>
      </c>
    </row>
    <row r="2729" customFormat="false" ht="15" hidden="false" customHeight="false" outlineLevel="0" collapsed="false">
      <c r="A2729" s="21" t="s">
        <v>3400</v>
      </c>
      <c r="B2729" s="21" t="s">
        <v>3401</v>
      </c>
      <c r="C2729" s="23" t="n">
        <v>46157</v>
      </c>
      <c r="D2729" s="21" t="s">
        <v>1666</v>
      </c>
      <c r="E2729" s="21" t="s">
        <v>1452</v>
      </c>
      <c r="F2729" s="12" t="n">
        <v>11</v>
      </c>
      <c r="G2729" s="19" t="n">
        <v>184.5</v>
      </c>
      <c r="H2729" s="19" t="n">
        <v>113.32</v>
      </c>
      <c r="I2729" s="19" t="n">
        <f aca="false">ROUND(F2729*G2729,2)</f>
        <v>2029.5</v>
      </c>
      <c r="J2729" s="19" t="n">
        <f aca="false">ROUND(F2729*H2729,2)</f>
        <v>1246.52</v>
      </c>
      <c r="K2729" s="19" t="n">
        <f aca="false">INDEX(Pricebook!$L$2:$L$1401,MATCH(D2729,Pricebook!$A$2:$A$1401,0))</f>
        <v>189.8</v>
      </c>
      <c r="L2729" s="19" t="n">
        <f aca="false">ROUND(F2729*K2729,2)</f>
        <v>2087.8</v>
      </c>
      <c r="M2729" s="24" t="n">
        <f aca="false">DATE(YEAR(C2729),MONTH(C2729),1)</f>
        <v>46143</v>
      </c>
    </row>
    <row r="2730" customFormat="false" ht="15" hidden="false" customHeight="false" outlineLevel="0" collapsed="false">
      <c r="A2730" s="21" t="s">
        <v>3400</v>
      </c>
      <c r="B2730" s="21" t="s">
        <v>3401</v>
      </c>
      <c r="C2730" s="23" t="n">
        <v>46157</v>
      </c>
      <c r="D2730" s="21" t="s">
        <v>2688</v>
      </c>
      <c r="E2730" s="21" t="s">
        <v>2587</v>
      </c>
      <c r="F2730" s="12" t="n">
        <v>12</v>
      </c>
      <c r="G2730" s="19" t="n">
        <v>8.8</v>
      </c>
      <c r="H2730" s="19" t="n">
        <v>5.68</v>
      </c>
      <c r="I2730" s="19" t="n">
        <f aca="false">ROUND(F2730*G2730,2)</f>
        <v>105.6</v>
      </c>
      <c r="J2730" s="19" t="n">
        <f aca="false">ROUND(F2730*H2730,2)</f>
        <v>68.16</v>
      </c>
      <c r="K2730" s="19" t="n">
        <f aca="false">INDEX(Pricebook!$L$2:$L$1401,MATCH(D2730,Pricebook!$A$2:$A$1401,0))</f>
        <v>9.45</v>
      </c>
      <c r="L2730" s="19" t="n">
        <f aca="false">ROUND(F2730*K2730,2)</f>
        <v>113.4</v>
      </c>
      <c r="M2730" s="24" t="n">
        <f aca="false">DATE(YEAR(C2730),MONTH(C2730),1)</f>
        <v>46143</v>
      </c>
    </row>
    <row r="2731" customFormat="false" ht="15" hidden="false" customHeight="false" outlineLevel="0" collapsed="false">
      <c r="A2731" s="21" t="s">
        <v>3400</v>
      </c>
      <c r="B2731" s="21" t="s">
        <v>3401</v>
      </c>
      <c r="C2731" s="23" t="n">
        <v>46157</v>
      </c>
      <c r="D2731" s="21" t="s">
        <v>1501</v>
      </c>
      <c r="E2731" s="21" t="s">
        <v>1452</v>
      </c>
      <c r="F2731" s="12" t="n">
        <v>1</v>
      </c>
      <c r="G2731" s="19" t="n">
        <v>61.4</v>
      </c>
      <c r="H2731" s="19" t="n">
        <v>41.7</v>
      </c>
      <c r="I2731" s="19" t="n">
        <f aca="false">ROUND(F2731*G2731,2)</f>
        <v>61.4</v>
      </c>
      <c r="J2731" s="19" t="n">
        <f aca="false">ROUND(F2731*H2731,2)</f>
        <v>41.7</v>
      </c>
      <c r="K2731" s="19" t="n">
        <f aca="false">INDEX(Pricebook!$L$2:$L$1401,MATCH(D2731,Pricebook!$A$2:$A$1401,0))</f>
        <v>63.5</v>
      </c>
      <c r="L2731" s="19" t="n">
        <f aca="false">ROUND(F2731*K2731,2)</f>
        <v>63.5</v>
      </c>
      <c r="M2731" s="24" t="n">
        <f aca="false">DATE(YEAR(C2731),MONTH(C2731),1)</f>
        <v>46143</v>
      </c>
    </row>
    <row r="2732" customFormat="false" ht="15" hidden="false" customHeight="false" outlineLevel="0" collapsed="false">
      <c r="A2732" s="21" t="s">
        <v>3400</v>
      </c>
      <c r="B2732" s="21" t="s">
        <v>3401</v>
      </c>
      <c r="C2732" s="23" t="n">
        <v>46157</v>
      </c>
      <c r="D2732" s="21" t="s">
        <v>1903</v>
      </c>
      <c r="E2732" s="21" t="s">
        <v>1452</v>
      </c>
      <c r="F2732" s="12" t="n">
        <v>3</v>
      </c>
      <c r="G2732" s="19" t="n">
        <v>46.75</v>
      </c>
      <c r="H2732" s="19" t="n">
        <v>30.96</v>
      </c>
      <c r="I2732" s="19" t="n">
        <f aca="false">ROUND(F2732*G2732,2)</f>
        <v>140.25</v>
      </c>
      <c r="J2732" s="19" t="n">
        <f aca="false">ROUND(F2732*H2732,2)</f>
        <v>92.88</v>
      </c>
      <c r="K2732" s="19" t="n">
        <f aca="false">INDEX(Pricebook!$L$2:$L$1401,MATCH(D2732,Pricebook!$A$2:$A$1401,0))</f>
        <v>48.65</v>
      </c>
      <c r="L2732" s="19" t="n">
        <f aca="false">ROUND(F2732*K2732,2)</f>
        <v>145.95</v>
      </c>
      <c r="M2732" s="24" t="n">
        <f aca="false">DATE(YEAR(C2732),MONTH(C2732),1)</f>
        <v>46143</v>
      </c>
    </row>
    <row r="2733" customFormat="false" ht="15" hidden="false" customHeight="false" outlineLevel="0" collapsed="false">
      <c r="A2733" s="21" t="s">
        <v>3402</v>
      </c>
      <c r="B2733" s="21" t="s">
        <v>3190</v>
      </c>
      <c r="C2733" s="23" t="n">
        <v>46157</v>
      </c>
      <c r="D2733" s="21" t="s">
        <v>521</v>
      </c>
      <c r="E2733" s="21" t="s">
        <v>366</v>
      </c>
      <c r="F2733" s="12" t="n">
        <v>1</v>
      </c>
      <c r="G2733" s="19" t="n">
        <v>12.55</v>
      </c>
      <c r="H2733" s="19" t="n">
        <v>8.96</v>
      </c>
      <c r="I2733" s="19" t="n">
        <f aca="false">ROUND(F2733*G2733,2)</f>
        <v>12.55</v>
      </c>
      <c r="J2733" s="19" t="n">
        <f aca="false">ROUND(F2733*H2733,2)</f>
        <v>8.96</v>
      </c>
      <c r="K2733" s="19" t="n">
        <f aca="false">INDEX(Pricebook!$L$2:$L$1401,MATCH(D2733,Pricebook!$A$2:$A$1401,0))</f>
        <v>13.65</v>
      </c>
      <c r="L2733" s="19" t="n">
        <f aca="false">ROUND(F2733*K2733,2)</f>
        <v>13.65</v>
      </c>
      <c r="M2733" s="24" t="n">
        <f aca="false">DATE(YEAR(C2733),MONTH(C2733),1)</f>
        <v>46143</v>
      </c>
    </row>
    <row r="2734" customFormat="false" ht="15" hidden="false" customHeight="false" outlineLevel="0" collapsed="false">
      <c r="A2734" s="21" t="s">
        <v>3402</v>
      </c>
      <c r="B2734" s="21" t="s">
        <v>3190</v>
      </c>
      <c r="C2734" s="23" t="n">
        <v>46157</v>
      </c>
      <c r="D2734" s="21" t="s">
        <v>685</v>
      </c>
      <c r="E2734" s="21" t="s">
        <v>366</v>
      </c>
      <c r="F2734" s="12" t="n">
        <v>3</v>
      </c>
      <c r="G2734" s="19" t="n">
        <v>53.3</v>
      </c>
      <c r="H2734" s="19" t="n">
        <v>37.88</v>
      </c>
      <c r="I2734" s="19" t="n">
        <f aca="false">ROUND(F2734*G2734,2)</f>
        <v>159.9</v>
      </c>
      <c r="J2734" s="19" t="n">
        <f aca="false">ROUND(F2734*H2734,2)</f>
        <v>113.64</v>
      </c>
      <c r="K2734" s="19" t="n">
        <f aca="false">INDEX(Pricebook!$L$2:$L$1401,MATCH(D2734,Pricebook!$A$2:$A$1401,0))</f>
        <v>57.7</v>
      </c>
      <c r="L2734" s="19" t="n">
        <f aca="false">ROUND(F2734*K2734,2)</f>
        <v>173.1</v>
      </c>
      <c r="M2734" s="24" t="n">
        <f aca="false">DATE(YEAR(C2734),MONTH(C2734),1)</f>
        <v>46143</v>
      </c>
    </row>
    <row r="2735" customFormat="false" ht="15" hidden="false" customHeight="false" outlineLevel="0" collapsed="false">
      <c r="A2735" s="21" t="s">
        <v>3402</v>
      </c>
      <c r="B2735" s="21" t="s">
        <v>3190</v>
      </c>
      <c r="C2735" s="23" t="n">
        <v>46157</v>
      </c>
      <c r="D2735" s="21" t="s">
        <v>2408</v>
      </c>
      <c r="E2735" s="21" t="s">
        <v>2202</v>
      </c>
      <c r="F2735" s="12" t="n">
        <v>1</v>
      </c>
      <c r="G2735" s="19" t="n">
        <v>83.8</v>
      </c>
      <c r="H2735" s="19" t="n">
        <v>50.82</v>
      </c>
      <c r="I2735" s="19" t="n">
        <f aca="false">ROUND(F2735*G2735,2)</f>
        <v>83.8</v>
      </c>
      <c r="J2735" s="19" t="n">
        <f aca="false">ROUND(F2735*H2735,2)</f>
        <v>50.82</v>
      </c>
      <c r="K2735" s="19" t="n">
        <f aca="false">INDEX(Pricebook!$L$2:$L$1401,MATCH(D2735,Pricebook!$A$2:$A$1401,0))</f>
        <v>89.4</v>
      </c>
      <c r="L2735" s="19" t="n">
        <f aca="false">ROUND(F2735*K2735,2)</f>
        <v>89.4</v>
      </c>
      <c r="M2735" s="24" t="n">
        <f aca="false">DATE(YEAR(C2735),MONTH(C2735),1)</f>
        <v>46143</v>
      </c>
    </row>
    <row r="2736" customFormat="false" ht="15" hidden="false" customHeight="false" outlineLevel="0" collapsed="false">
      <c r="A2736" s="21" t="s">
        <v>3402</v>
      </c>
      <c r="B2736" s="21" t="s">
        <v>3190</v>
      </c>
      <c r="C2736" s="23" t="n">
        <v>46157</v>
      </c>
      <c r="D2736" s="21" t="s">
        <v>523</v>
      </c>
      <c r="E2736" s="21" t="s">
        <v>366</v>
      </c>
      <c r="F2736" s="12" t="n">
        <v>5</v>
      </c>
      <c r="G2736" s="19" t="n">
        <v>16.3</v>
      </c>
      <c r="H2736" s="19" t="n">
        <v>11.44</v>
      </c>
      <c r="I2736" s="19" t="n">
        <f aca="false">ROUND(F2736*G2736,2)</f>
        <v>81.5</v>
      </c>
      <c r="J2736" s="19" t="n">
        <f aca="false">ROUND(F2736*H2736,2)</f>
        <v>57.2</v>
      </c>
      <c r="K2736" s="19" t="n">
        <f aca="false">INDEX(Pricebook!$L$2:$L$1401,MATCH(D2736,Pricebook!$A$2:$A$1401,0))</f>
        <v>17.45</v>
      </c>
      <c r="L2736" s="19" t="n">
        <f aca="false">ROUND(F2736*K2736,2)</f>
        <v>87.25</v>
      </c>
      <c r="M2736" s="24" t="n">
        <f aca="false">DATE(YEAR(C2736),MONTH(C2736),1)</f>
        <v>46143</v>
      </c>
    </row>
    <row r="2737" customFormat="false" ht="15" hidden="false" customHeight="false" outlineLevel="0" collapsed="false">
      <c r="A2737" s="21" t="s">
        <v>3402</v>
      </c>
      <c r="B2737" s="21" t="s">
        <v>3190</v>
      </c>
      <c r="C2737" s="23" t="n">
        <v>46157</v>
      </c>
      <c r="D2737" s="21" t="s">
        <v>2454</v>
      </c>
      <c r="E2737" s="21" t="s">
        <v>2202</v>
      </c>
      <c r="F2737" s="12" t="n">
        <v>8</v>
      </c>
      <c r="G2737" s="19" t="n">
        <v>7.95</v>
      </c>
      <c r="H2737" s="19" t="n">
        <v>4.82</v>
      </c>
      <c r="I2737" s="19" t="n">
        <f aca="false">ROUND(F2737*G2737,2)</f>
        <v>63.6</v>
      </c>
      <c r="J2737" s="19" t="n">
        <f aca="false">ROUND(F2737*H2737,2)</f>
        <v>38.56</v>
      </c>
      <c r="K2737" s="19" t="n">
        <f aca="false">INDEX(Pricebook!$L$2:$L$1401,MATCH(D2737,Pricebook!$A$2:$A$1401,0))</f>
        <v>8.5</v>
      </c>
      <c r="L2737" s="19" t="n">
        <f aca="false">ROUND(F2737*K2737,2)</f>
        <v>68</v>
      </c>
      <c r="M2737" s="24" t="n">
        <f aca="false">DATE(YEAR(C2737),MONTH(C2737),1)</f>
        <v>46143</v>
      </c>
    </row>
    <row r="2738" customFormat="false" ht="15" hidden="false" customHeight="false" outlineLevel="0" collapsed="false">
      <c r="A2738" s="21" t="s">
        <v>3402</v>
      </c>
      <c r="B2738" s="21" t="s">
        <v>3190</v>
      </c>
      <c r="C2738" s="23" t="n">
        <v>46157</v>
      </c>
      <c r="D2738" s="21" t="s">
        <v>1843</v>
      </c>
      <c r="E2738" s="21" t="s">
        <v>1452</v>
      </c>
      <c r="F2738" s="12" t="n">
        <v>1</v>
      </c>
      <c r="G2738" s="19" t="n">
        <v>88.2</v>
      </c>
      <c r="H2738" s="19" t="n">
        <v>54.21</v>
      </c>
      <c r="I2738" s="19" t="n">
        <f aca="false">ROUND(F2738*G2738,2)</f>
        <v>88.2</v>
      </c>
      <c r="J2738" s="19" t="n">
        <f aca="false">ROUND(F2738*H2738,2)</f>
        <v>54.21</v>
      </c>
      <c r="K2738" s="19" t="n">
        <f aca="false">INDEX(Pricebook!$L$2:$L$1401,MATCH(D2738,Pricebook!$A$2:$A$1401,0))</f>
        <v>90.8</v>
      </c>
      <c r="L2738" s="19" t="n">
        <f aca="false">ROUND(F2738*K2738,2)</f>
        <v>90.8</v>
      </c>
      <c r="M2738" s="24" t="n">
        <f aca="false">DATE(YEAR(C2738),MONTH(C2738),1)</f>
        <v>46143</v>
      </c>
    </row>
    <row r="2739" customFormat="false" ht="15" hidden="false" customHeight="false" outlineLevel="0" collapsed="false">
      <c r="A2739" s="21" t="s">
        <v>3402</v>
      </c>
      <c r="B2739" s="21" t="s">
        <v>3190</v>
      </c>
      <c r="C2739" s="23" t="n">
        <v>46157</v>
      </c>
      <c r="D2739" s="21" t="s">
        <v>829</v>
      </c>
      <c r="E2739" s="21" t="s">
        <v>366</v>
      </c>
      <c r="F2739" s="12" t="n">
        <v>2</v>
      </c>
      <c r="G2739" s="19" t="n">
        <v>18.55</v>
      </c>
      <c r="H2739" s="19" t="n">
        <v>13.12</v>
      </c>
      <c r="I2739" s="19" t="n">
        <f aca="false">ROUND(F2739*G2739,2)</f>
        <v>37.1</v>
      </c>
      <c r="J2739" s="19" t="n">
        <f aca="false">ROUND(F2739*H2739,2)</f>
        <v>26.24</v>
      </c>
      <c r="K2739" s="19" t="n">
        <f aca="false">INDEX(Pricebook!$L$2:$L$1401,MATCH(D2739,Pricebook!$A$2:$A$1401,0))</f>
        <v>20</v>
      </c>
      <c r="L2739" s="19" t="n">
        <f aca="false">ROUND(F2739*K2739,2)</f>
        <v>40</v>
      </c>
      <c r="M2739" s="24" t="n">
        <f aca="false">DATE(YEAR(C2739),MONTH(C2739),1)</f>
        <v>46143</v>
      </c>
    </row>
    <row r="2740" customFormat="false" ht="15" hidden="false" customHeight="false" outlineLevel="0" collapsed="false">
      <c r="A2740" s="21" t="s">
        <v>3402</v>
      </c>
      <c r="B2740" s="21" t="s">
        <v>3190</v>
      </c>
      <c r="C2740" s="23" t="n">
        <v>46157</v>
      </c>
      <c r="D2740" s="21" t="s">
        <v>1907</v>
      </c>
      <c r="E2740" s="21" t="s">
        <v>1452</v>
      </c>
      <c r="F2740" s="12" t="n">
        <v>3</v>
      </c>
      <c r="G2740" s="19" t="n">
        <v>46.7</v>
      </c>
      <c r="H2740" s="19" t="n">
        <v>28.62</v>
      </c>
      <c r="I2740" s="19" t="n">
        <f aca="false">ROUND(F2740*G2740,2)</f>
        <v>140.1</v>
      </c>
      <c r="J2740" s="19" t="n">
        <f aca="false">ROUND(F2740*H2740,2)</f>
        <v>85.86</v>
      </c>
      <c r="K2740" s="19" t="n">
        <f aca="false">INDEX(Pricebook!$L$2:$L$1401,MATCH(D2740,Pricebook!$A$2:$A$1401,0))</f>
        <v>47.95</v>
      </c>
      <c r="L2740" s="19" t="n">
        <f aca="false">ROUND(F2740*K2740,2)</f>
        <v>143.85</v>
      </c>
      <c r="M2740" s="24" t="n">
        <f aca="false">DATE(YEAR(C2740),MONTH(C2740),1)</f>
        <v>46143</v>
      </c>
    </row>
    <row r="2741" customFormat="false" ht="15" hidden="false" customHeight="false" outlineLevel="0" collapsed="false">
      <c r="A2741" s="21" t="s">
        <v>3402</v>
      </c>
      <c r="B2741" s="21" t="s">
        <v>3190</v>
      </c>
      <c r="C2741" s="23" t="n">
        <v>46157</v>
      </c>
      <c r="D2741" s="21" t="s">
        <v>2351</v>
      </c>
      <c r="E2741" s="21" t="s">
        <v>2202</v>
      </c>
      <c r="F2741" s="12" t="n">
        <v>7</v>
      </c>
      <c r="G2741" s="19" t="n">
        <v>12.3</v>
      </c>
      <c r="H2741" s="19" t="n">
        <v>7.38</v>
      </c>
      <c r="I2741" s="19" t="n">
        <f aca="false">ROUND(F2741*G2741,2)</f>
        <v>86.1</v>
      </c>
      <c r="J2741" s="19" t="n">
        <f aca="false">ROUND(F2741*H2741,2)</f>
        <v>51.66</v>
      </c>
      <c r="K2741" s="19" t="n">
        <f aca="false">INDEX(Pricebook!$L$2:$L$1401,MATCH(D2741,Pricebook!$A$2:$A$1401,0))</f>
        <v>13</v>
      </c>
      <c r="L2741" s="19" t="n">
        <f aca="false">ROUND(F2741*K2741,2)</f>
        <v>91</v>
      </c>
      <c r="M2741" s="24" t="n">
        <f aca="false">DATE(YEAR(C2741),MONTH(C2741),1)</f>
        <v>46143</v>
      </c>
    </row>
    <row r="2742" customFormat="false" ht="15" hidden="false" customHeight="false" outlineLevel="0" collapsed="false">
      <c r="A2742" s="21" t="s">
        <v>3402</v>
      </c>
      <c r="B2742" s="21" t="s">
        <v>3190</v>
      </c>
      <c r="C2742" s="23" t="n">
        <v>46157</v>
      </c>
      <c r="D2742" s="21" t="s">
        <v>521</v>
      </c>
      <c r="E2742" s="21" t="s">
        <v>366</v>
      </c>
      <c r="F2742" s="12" t="n">
        <v>1</v>
      </c>
      <c r="G2742" s="19" t="n">
        <v>12.55</v>
      </c>
      <c r="H2742" s="19" t="n">
        <v>8.96</v>
      </c>
      <c r="I2742" s="19" t="n">
        <f aca="false">ROUND(F2742*G2742,2)</f>
        <v>12.55</v>
      </c>
      <c r="J2742" s="19" t="n">
        <f aca="false">ROUND(F2742*H2742,2)</f>
        <v>8.96</v>
      </c>
      <c r="K2742" s="19" t="n">
        <f aca="false">INDEX(Pricebook!$L$2:$L$1401,MATCH(D2742,Pricebook!$A$2:$A$1401,0))</f>
        <v>13.65</v>
      </c>
      <c r="L2742" s="19" t="n">
        <f aca="false">ROUND(F2742*K2742,2)</f>
        <v>13.65</v>
      </c>
      <c r="M2742" s="24" t="n">
        <f aca="false">DATE(YEAR(C2742),MONTH(C2742),1)</f>
        <v>46143</v>
      </c>
    </row>
    <row r="2743" customFormat="false" ht="15" hidden="false" customHeight="false" outlineLevel="0" collapsed="false">
      <c r="A2743" s="21" t="s">
        <v>3402</v>
      </c>
      <c r="B2743" s="21" t="s">
        <v>3190</v>
      </c>
      <c r="C2743" s="23" t="n">
        <v>46157</v>
      </c>
      <c r="D2743" s="21" t="s">
        <v>615</v>
      </c>
      <c r="E2743" s="21" t="s">
        <v>366</v>
      </c>
      <c r="F2743" s="12" t="n">
        <v>2</v>
      </c>
      <c r="G2743" s="19" t="n">
        <v>72.55</v>
      </c>
      <c r="H2743" s="19" t="n">
        <v>51.63</v>
      </c>
      <c r="I2743" s="19" t="n">
        <f aca="false">ROUND(F2743*G2743,2)</f>
        <v>145.1</v>
      </c>
      <c r="J2743" s="19" t="n">
        <f aca="false">ROUND(F2743*H2743,2)</f>
        <v>103.26</v>
      </c>
      <c r="K2743" s="19" t="n">
        <f aca="false">INDEX(Pricebook!$L$2:$L$1401,MATCH(D2743,Pricebook!$A$2:$A$1401,0))</f>
        <v>78.6</v>
      </c>
      <c r="L2743" s="19" t="n">
        <f aca="false">ROUND(F2743*K2743,2)</f>
        <v>157.2</v>
      </c>
      <c r="M2743" s="24" t="n">
        <f aca="false">DATE(YEAR(C2743),MONTH(C2743),1)</f>
        <v>46143</v>
      </c>
    </row>
    <row r="2744" customFormat="false" ht="15" hidden="false" customHeight="false" outlineLevel="0" collapsed="false">
      <c r="A2744" s="21" t="s">
        <v>3402</v>
      </c>
      <c r="B2744" s="21" t="s">
        <v>3190</v>
      </c>
      <c r="C2744" s="23" t="n">
        <v>46157</v>
      </c>
      <c r="D2744" s="21" t="s">
        <v>2204</v>
      </c>
      <c r="E2744" s="21" t="s">
        <v>2202</v>
      </c>
      <c r="F2744" s="12" t="n">
        <v>15</v>
      </c>
      <c r="G2744" s="19" t="n">
        <v>5.1</v>
      </c>
      <c r="H2744" s="19" t="n">
        <v>3.32</v>
      </c>
      <c r="I2744" s="19" t="n">
        <f aca="false">ROUND(F2744*G2744,2)</f>
        <v>76.5</v>
      </c>
      <c r="J2744" s="19" t="n">
        <f aca="false">ROUND(F2744*H2744,2)</f>
        <v>49.8</v>
      </c>
      <c r="K2744" s="19" t="n">
        <f aca="false">INDEX(Pricebook!$L$2:$L$1401,MATCH(D2744,Pricebook!$A$2:$A$1401,0))</f>
        <v>5.4</v>
      </c>
      <c r="L2744" s="19" t="n">
        <f aca="false">ROUND(F2744*K2744,2)</f>
        <v>81</v>
      </c>
      <c r="M2744" s="24" t="n">
        <f aca="false">DATE(YEAR(C2744),MONTH(C2744),1)</f>
        <v>46143</v>
      </c>
    </row>
    <row r="2745" customFormat="false" ht="15" hidden="false" customHeight="false" outlineLevel="0" collapsed="false">
      <c r="A2745" s="21" t="s">
        <v>3403</v>
      </c>
      <c r="B2745" s="21" t="s">
        <v>3404</v>
      </c>
      <c r="C2745" s="23" t="n">
        <v>46157</v>
      </c>
      <c r="D2745" s="21" t="s">
        <v>503</v>
      </c>
      <c r="E2745" s="21" t="s">
        <v>366</v>
      </c>
      <c r="F2745" s="12" t="n">
        <v>4</v>
      </c>
      <c r="G2745" s="19" t="n">
        <v>11.2</v>
      </c>
      <c r="H2745" s="19" t="n">
        <v>7.91</v>
      </c>
      <c r="I2745" s="19" t="n">
        <f aca="false">ROUND(F2745*G2745,2)</f>
        <v>44.8</v>
      </c>
      <c r="J2745" s="19" t="n">
        <f aca="false">ROUND(F2745*H2745,2)</f>
        <v>31.64</v>
      </c>
      <c r="K2745" s="19" t="n">
        <f aca="false">INDEX(Pricebook!$L$2:$L$1401,MATCH(D2745,Pricebook!$A$2:$A$1401,0))</f>
        <v>12.05</v>
      </c>
      <c r="L2745" s="19" t="n">
        <f aca="false">ROUND(F2745*K2745,2)</f>
        <v>48.2</v>
      </c>
      <c r="M2745" s="24" t="n">
        <f aca="false">DATE(YEAR(C2745),MONTH(C2745),1)</f>
        <v>46143</v>
      </c>
    </row>
    <row r="2746" customFormat="false" ht="15" hidden="false" customHeight="false" outlineLevel="0" collapsed="false">
      <c r="A2746" s="21" t="s">
        <v>3403</v>
      </c>
      <c r="B2746" s="21" t="s">
        <v>3404</v>
      </c>
      <c r="C2746" s="23" t="n">
        <v>46157</v>
      </c>
      <c r="D2746" s="21" t="s">
        <v>2644</v>
      </c>
      <c r="E2746" s="21" t="s">
        <v>2587</v>
      </c>
      <c r="F2746" s="12" t="n">
        <v>5</v>
      </c>
      <c r="G2746" s="19" t="n">
        <v>17.65</v>
      </c>
      <c r="H2746" s="19" t="n">
        <v>11.39</v>
      </c>
      <c r="I2746" s="19" t="n">
        <f aca="false">ROUND(F2746*G2746,2)</f>
        <v>88.25</v>
      </c>
      <c r="J2746" s="19" t="n">
        <f aca="false">ROUND(F2746*H2746,2)</f>
        <v>56.95</v>
      </c>
      <c r="K2746" s="19" t="n">
        <f aca="false">INDEX(Pricebook!$L$2:$L$1401,MATCH(D2746,Pricebook!$A$2:$A$1401,0))</f>
        <v>18.95</v>
      </c>
      <c r="L2746" s="19" t="n">
        <f aca="false">ROUND(F2746*K2746,2)</f>
        <v>94.75</v>
      </c>
      <c r="M2746" s="24" t="n">
        <f aca="false">DATE(YEAR(C2746),MONTH(C2746),1)</f>
        <v>46143</v>
      </c>
    </row>
    <row r="2747" customFormat="false" ht="15" hidden="false" customHeight="false" outlineLevel="0" collapsed="false">
      <c r="A2747" s="21" t="s">
        <v>3403</v>
      </c>
      <c r="B2747" s="21" t="s">
        <v>3404</v>
      </c>
      <c r="C2747" s="23" t="n">
        <v>46157</v>
      </c>
      <c r="D2747" s="21" t="s">
        <v>757</v>
      </c>
      <c r="E2747" s="21" t="s">
        <v>366</v>
      </c>
      <c r="F2747" s="12" t="n">
        <v>4</v>
      </c>
      <c r="G2747" s="19" t="n">
        <v>11.7</v>
      </c>
      <c r="H2747" s="19" t="n">
        <v>8.29</v>
      </c>
      <c r="I2747" s="19" t="n">
        <f aca="false">ROUND(F2747*G2747,2)</f>
        <v>46.8</v>
      </c>
      <c r="J2747" s="19" t="n">
        <f aca="false">ROUND(F2747*H2747,2)</f>
        <v>33.16</v>
      </c>
      <c r="K2747" s="19" t="n">
        <f aca="false">INDEX(Pricebook!$L$2:$L$1401,MATCH(D2747,Pricebook!$A$2:$A$1401,0))</f>
        <v>12.65</v>
      </c>
      <c r="L2747" s="19" t="n">
        <f aca="false">ROUND(F2747*K2747,2)</f>
        <v>50.6</v>
      </c>
      <c r="M2747" s="24" t="n">
        <f aca="false">DATE(YEAR(C2747),MONTH(C2747),1)</f>
        <v>46143</v>
      </c>
    </row>
    <row r="2748" customFormat="false" ht="15" hidden="false" customHeight="false" outlineLevel="0" collapsed="false">
      <c r="A2748" s="21" t="s">
        <v>3403</v>
      </c>
      <c r="B2748" s="21" t="s">
        <v>3404</v>
      </c>
      <c r="C2748" s="23" t="n">
        <v>46157</v>
      </c>
      <c r="D2748" s="21" t="s">
        <v>791</v>
      </c>
      <c r="E2748" s="21" t="s">
        <v>366</v>
      </c>
      <c r="F2748" s="12" t="n">
        <v>1</v>
      </c>
      <c r="G2748" s="19" t="n">
        <v>99.6</v>
      </c>
      <c r="H2748" s="19" t="n">
        <v>73.04</v>
      </c>
      <c r="I2748" s="19" t="n">
        <f aca="false">ROUND(F2748*G2748,2)</f>
        <v>99.6</v>
      </c>
      <c r="J2748" s="19" t="n">
        <f aca="false">ROUND(F2748*H2748,2)</f>
        <v>73.04</v>
      </c>
      <c r="K2748" s="19" t="n">
        <f aca="false">INDEX(Pricebook!$L$2:$L$1401,MATCH(D2748,Pricebook!$A$2:$A$1401,0))</f>
        <v>106.45</v>
      </c>
      <c r="L2748" s="19" t="n">
        <f aca="false">ROUND(F2748*K2748,2)</f>
        <v>106.45</v>
      </c>
      <c r="M2748" s="24" t="n">
        <f aca="false">DATE(YEAR(C2748),MONTH(C2748),1)</f>
        <v>46143</v>
      </c>
    </row>
    <row r="2749" customFormat="false" ht="15" hidden="false" customHeight="false" outlineLevel="0" collapsed="false">
      <c r="A2749" s="21" t="s">
        <v>3403</v>
      </c>
      <c r="B2749" s="21" t="s">
        <v>3404</v>
      </c>
      <c r="C2749" s="23" t="n">
        <v>46157</v>
      </c>
      <c r="D2749" s="21" t="s">
        <v>2226</v>
      </c>
      <c r="E2749" s="21" t="s">
        <v>2202</v>
      </c>
      <c r="F2749" s="12" t="n">
        <v>2</v>
      </c>
      <c r="G2749" s="19" t="n">
        <v>51.6</v>
      </c>
      <c r="H2749" s="19" t="n">
        <v>31.07</v>
      </c>
      <c r="I2749" s="19" t="n">
        <f aca="false">ROUND(F2749*G2749,2)</f>
        <v>103.2</v>
      </c>
      <c r="J2749" s="19" t="n">
        <f aca="false">ROUND(F2749*H2749,2)</f>
        <v>62.14</v>
      </c>
      <c r="K2749" s="19" t="n">
        <f aca="false">INDEX(Pricebook!$L$2:$L$1401,MATCH(D2749,Pricebook!$A$2:$A$1401,0))</f>
        <v>54.65</v>
      </c>
      <c r="L2749" s="19" t="n">
        <f aca="false">ROUND(F2749*K2749,2)</f>
        <v>109.3</v>
      </c>
      <c r="M2749" s="24" t="n">
        <f aca="false">DATE(YEAR(C2749),MONTH(C2749),1)</f>
        <v>46143</v>
      </c>
    </row>
    <row r="2750" customFormat="false" ht="15" hidden="false" customHeight="false" outlineLevel="0" collapsed="false">
      <c r="A2750" s="21" t="s">
        <v>3403</v>
      </c>
      <c r="B2750" s="21" t="s">
        <v>3404</v>
      </c>
      <c r="C2750" s="23" t="n">
        <v>46157</v>
      </c>
      <c r="D2750" s="21" t="s">
        <v>2287</v>
      </c>
      <c r="E2750" s="21" t="s">
        <v>2202</v>
      </c>
      <c r="F2750" s="12" t="n">
        <v>2</v>
      </c>
      <c r="G2750" s="19" t="n">
        <v>51.6</v>
      </c>
      <c r="H2750" s="19" t="n">
        <v>31.13</v>
      </c>
      <c r="I2750" s="19" t="n">
        <f aca="false">ROUND(F2750*G2750,2)</f>
        <v>103.2</v>
      </c>
      <c r="J2750" s="19" t="n">
        <f aca="false">ROUND(F2750*H2750,2)</f>
        <v>62.26</v>
      </c>
      <c r="K2750" s="19" t="n">
        <f aca="false">INDEX(Pricebook!$L$2:$L$1401,MATCH(D2750,Pricebook!$A$2:$A$1401,0))</f>
        <v>54.75</v>
      </c>
      <c r="L2750" s="19" t="n">
        <f aca="false">ROUND(F2750*K2750,2)</f>
        <v>109.5</v>
      </c>
      <c r="M2750" s="24" t="n">
        <f aca="false">DATE(YEAR(C2750),MONTH(C2750),1)</f>
        <v>46143</v>
      </c>
    </row>
    <row r="2751" customFormat="false" ht="15" hidden="false" customHeight="false" outlineLevel="0" collapsed="false">
      <c r="A2751" s="21" t="s">
        <v>3403</v>
      </c>
      <c r="B2751" s="21" t="s">
        <v>3404</v>
      </c>
      <c r="C2751" s="23" t="n">
        <v>46157</v>
      </c>
      <c r="D2751" s="21" t="s">
        <v>430</v>
      </c>
      <c r="E2751" s="21" t="s">
        <v>366</v>
      </c>
      <c r="F2751" s="12" t="n">
        <v>1</v>
      </c>
      <c r="G2751" s="19" t="n">
        <v>121.8</v>
      </c>
      <c r="H2751" s="19" t="n">
        <v>86.38</v>
      </c>
      <c r="I2751" s="19" t="n">
        <f aca="false">ROUND(F2751*G2751,2)</f>
        <v>121.8</v>
      </c>
      <c r="J2751" s="19" t="n">
        <f aca="false">ROUND(F2751*H2751,2)</f>
        <v>86.38</v>
      </c>
      <c r="K2751" s="19" t="n">
        <f aca="false">INDEX(Pricebook!$L$2:$L$1401,MATCH(D2751,Pricebook!$A$2:$A$1401,0))</f>
        <v>131.55</v>
      </c>
      <c r="L2751" s="19" t="n">
        <f aca="false">ROUND(F2751*K2751,2)</f>
        <v>131.55</v>
      </c>
      <c r="M2751" s="24" t="n">
        <f aca="false">DATE(YEAR(C2751),MONTH(C2751),1)</f>
        <v>46143</v>
      </c>
    </row>
    <row r="2752" customFormat="false" ht="15" hidden="false" customHeight="false" outlineLevel="0" collapsed="false">
      <c r="A2752" s="21" t="s">
        <v>3403</v>
      </c>
      <c r="B2752" s="21" t="s">
        <v>3404</v>
      </c>
      <c r="C2752" s="23" t="n">
        <v>46157</v>
      </c>
      <c r="D2752" s="21" t="s">
        <v>517</v>
      </c>
      <c r="E2752" s="21" t="s">
        <v>366</v>
      </c>
      <c r="F2752" s="12" t="n">
        <v>1</v>
      </c>
      <c r="G2752" s="19" t="n">
        <v>302.25</v>
      </c>
      <c r="H2752" s="19" t="n">
        <v>212.24</v>
      </c>
      <c r="I2752" s="19" t="n">
        <f aca="false">ROUND(F2752*G2752,2)</f>
        <v>302.25</v>
      </c>
      <c r="J2752" s="19" t="n">
        <f aca="false">ROUND(F2752*H2752,2)</f>
        <v>212.24</v>
      </c>
      <c r="K2752" s="19" t="n">
        <f aca="false">INDEX(Pricebook!$L$2:$L$1401,MATCH(D2752,Pricebook!$A$2:$A$1401,0))</f>
        <v>323.15</v>
      </c>
      <c r="L2752" s="19" t="n">
        <f aca="false">ROUND(F2752*K2752,2)</f>
        <v>323.15</v>
      </c>
      <c r="M2752" s="24" t="n">
        <f aca="false">DATE(YEAR(C2752),MONTH(C2752),1)</f>
        <v>46143</v>
      </c>
    </row>
    <row r="2753" customFormat="false" ht="15" hidden="false" customHeight="false" outlineLevel="0" collapsed="false">
      <c r="A2753" s="21" t="s">
        <v>3403</v>
      </c>
      <c r="B2753" s="21" t="s">
        <v>3404</v>
      </c>
      <c r="C2753" s="23" t="n">
        <v>46157</v>
      </c>
      <c r="D2753" s="21" t="s">
        <v>1464</v>
      </c>
      <c r="E2753" s="21" t="s">
        <v>1452</v>
      </c>
      <c r="F2753" s="12" t="n">
        <v>7</v>
      </c>
      <c r="G2753" s="19" t="n">
        <v>24.3</v>
      </c>
      <c r="H2753" s="19" t="n">
        <v>16.82</v>
      </c>
      <c r="I2753" s="19" t="n">
        <f aca="false">ROUND(F2753*G2753,2)</f>
        <v>170.1</v>
      </c>
      <c r="J2753" s="19" t="n">
        <f aca="false">ROUND(F2753*H2753,2)</f>
        <v>117.74</v>
      </c>
      <c r="K2753" s="19" t="n">
        <f aca="false">INDEX(Pricebook!$L$2:$L$1401,MATCH(D2753,Pricebook!$A$2:$A$1401,0))</f>
        <v>24.9</v>
      </c>
      <c r="L2753" s="19" t="n">
        <f aca="false">ROUND(F2753*K2753,2)</f>
        <v>174.3</v>
      </c>
      <c r="M2753" s="24" t="n">
        <f aca="false">DATE(YEAR(C2753),MONTH(C2753),1)</f>
        <v>46143</v>
      </c>
    </row>
    <row r="2754" customFormat="false" ht="15" hidden="false" customHeight="false" outlineLevel="0" collapsed="false">
      <c r="A2754" s="21" t="s">
        <v>3403</v>
      </c>
      <c r="B2754" s="21" t="s">
        <v>3404</v>
      </c>
      <c r="C2754" s="23" t="n">
        <v>46157</v>
      </c>
      <c r="D2754" s="21" t="s">
        <v>631</v>
      </c>
      <c r="E2754" s="21" t="s">
        <v>366</v>
      </c>
      <c r="F2754" s="12" t="n">
        <v>2</v>
      </c>
      <c r="G2754" s="19" t="n">
        <v>53.3</v>
      </c>
      <c r="H2754" s="19" t="n">
        <v>37.9</v>
      </c>
      <c r="I2754" s="19" t="n">
        <f aca="false">ROUND(F2754*G2754,2)</f>
        <v>106.6</v>
      </c>
      <c r="J2754" s="19" t="n">
        <f aca="false">ROUND(F2754*H2754,2)</f>
        <v>75.8</v>
      </c>
      <c r="K2754" s="19" t="n">
        <f aca="false">INDEX(Pricebook!$L$2:$L$1401,MATCH(D2754,Pricebook!$A$2:$A$1401,0))</f>
        <v>57.75</v>
      </c>
      <c r="L2754" s="19" t="n">
        <f aca="false">ROUND(F2754*K2754,2)</f>
        <v>115.5</v>
      </c>
      <c r="M2754" s="24" t="n">
        <f aca="false">DATE(YEAR(C2754),MONTH(C2754),1)</f>
        <v>46143</v>
      </c>
    </row>
    <row r="2755" customFormat="false" ht="15" hidden="false" customHeight="false" outlineLevel="0" collapsed="false">
      <c r="A2755" s="21" t="s">
        <v>3403</v>
      </c>
      <c r="B2755" s="21" t="s">
        <v>3404</v>
      </c>
      <c r="C2755" s="23" t="n">
        <v>46157</v>
      </c>
      <c r="D2755" s="21" t="s">
        <v>2424</v>
      </c>
      <c r="E2755" s="21" t="s">
        <v>2202</v>
      </c>
      <c r="F2755" s="12" t="n">
        <v>1</v>
      </c>
      <c r="G2755" s="19" t="n">
        <v>51.6</v>
      </c>
      <c r="H2755" s="19" t="n">
        <v>31.04</v>
      </c>
      <c r="I2755" s="19" t="n">
        <f aca="false">ROUND(F2755*G2755,2)</f>
        <v>51.6</v>
      </c>
      <c r="J2755" s="19" t="n">
        <f aca="false">ROUND(F2755*H2755,2)</f>
        <v>31.04</v>
      </c>
      <c r="K2755" s="19" t="n">
        <f aca="false">INDEX(Pricebook!$L$2:$L$1401,MATCH(D2755,Pricebook!$A$2:$A$1401,0))</f>
        <v>54.6</v>
      </c>
      <c r="L2755" s="19" t="n">
        <f aca="false">ROUND(F2755*K2755,2)</f>
        <v>54.6</v>
      </c>
      <c r="M2755" s="24" t="n">
        <f aca="false">DATE(YEAR(C2755),MONTH(C2755),1)</f>
        <v>46143</v>
      </c>
    </row>
    <row r="2756" customFormat="false" ht="15" hidden="false" customHeight="false" outlineLevel="0" collapsed="false">
      <c r="A2756" s="21" t="s">
        <v>3405</v>
      </c>
      <c r="B2756" s="21" t="s">
        <v>3406</v>
      </c>
      <c r="C2756" s="23" t="n">
        <v>46157</v>
      </c>
      <c r="D2756" s="21" t="s">
        <v>2688</v>
      </c>
      <c r="E2756" s="21" t="s">
        <v>2587</v>
      </c>
      <c r="F2756" s="12" t="n">
        <v>3</v>
      </c>
      <c r="G2756" s="19" t="n">
        <v>8.8</v>
      </c>
      <c r="H2756" s="19" t="n">
        <v>5.68</v>
      </c>
      <c r="I2756" s="19" t="n">
        <f aca="false">ROUND(F2756*G2756,2)</f>
        <v>26.4</v>
      </c>
      <c r="J2756" s="19" t="n">
        <f aca="false">ROUND(F2756*H2756,2)</f>
        <v>17.04</v>
      </c>
      <c r="K2756" s="19" t="n">
        <f aca="false">INDEX(Pricebook!$L$2:$L$1401,MATCH(D2756,Pricebook!$A$2:$A$1401,0))</f>
        <v>9.45</v>
      </c>
      <c r="L2756" s="19" t="n">
        <f aca="false">ROUND(F2756*K2756,2)</f>
        <v>28.35</v>
      </c>
      <c r="M2756" s="24" t="n">
        <f aca="false">DATE(YEAR(C2756),MONTH(C2756),1)</f>
        <v>46143</v>
      </c>
    </row>
    <row r="2757" customFormat="false" ht="15" hidden="false" customHeight="false" outlineLevel="0" collapsed="false">
      <c r="A2757" s="21" t="s">
        <v>3405</v>
      </c>
      <c r="B2757" s="21" t="s">
        <v>3406</v>
      </c>
      <c r="C2757" s="23" t="n">
        <v>46157</v>
      </c>
      <c r="D2757" s="21" t="s">
        <v>825</v>
      </c>
      <c r="E2757" s="21" t="s">
        <v>366</v>
      </c>
      <c r="F2757" s="12" t="n">
        <v>6</v>
      </c>
      <c r="G2757" s="19" t="n">
        <v>11.2</v>
      </c>
      <c r="H2757" s="19" t="n">
        <v>8.32</v>
      </c>
      <c r="I2757" s="19" t="n">
        <f aca="false">ROUND(F2757*G2757,2)</f>
        <v>67.2</v>
      </c>
      <c r="J2757" s="19" t="n">
        <f aca="false">ROUND(F2757*H2757,2)</f>
        <v>49.92</v>
      </c>
      <c r="K2757" s="19" t="n">
        <f aca="false">INDEX(Pricebook!$L$2:$L$1401,MATCH(D2757,Pricebook!$A$2:$A$1401,0))</f>
        <v>12.15</v>
      </c>
      <c r="L2757" s="19" t="n">
        <f aca="false">ROUND(F2757*K2757,2)</f>
        <v>72.9</v>
      </c>
      <c r="M2757" s="24" t="n">
        <f aca="false">DATE(YEAR(C2757),MONTH(C2757),1)</f>
        <v>46143</v>
      </c>
    </row>
    <row r="2758" customFormat="false" ht="15" hidden="false" customHeight="false" outlineLevel="0" collapsed="false">
      <c r="A2758" s="21" t="s">
        <v>3405</v>
      </c>
      <c r="B2758" s="21" t="s">
        <v>3406</v>
      </c>
      <c r="C2758" s="23" t="n">
        <v>46157</v>
      </c>
      <c r="D2758" s="21" t="s">
        <v>729</v>
      </c>
      <c r="E2758" s="21" t="s">
        <v>366</v>
      </c>
      <c r="F2758" s="12" t="n">
        <v>4</v>
      </c>
      <c r="G2758" s="19" t="n">
        <v>11.95</v>
      </c>
      <c r="H2758" s="19" t="n">
        <v>8.52</v>
      </c>
      <c r="I2758" s="19" t="n">
        <f aca="false">ROUND(F2758*G2758,2)</f>
        <v>47.8</v>
      </c>
      <c r="J2758" s="19" t="n">
        <f aca="false">ROUND(F2758*H2758,2)</f>
        <v>34.08</v>
      </c>
      <c r="K2758" s="19" t="n">
        <f aca="false">INDEX(Pricebook!$L$2:$L$1401,MATCH(D2758,Pricebook!$A$2:$A$1401,0))</f>
        <v>13</v>
      </c>
      <c r="L2758" s="19" t="n">
        <f aca="false">ROUND(F2758*K2758,2)</f>
        <v>52</v>
      </c>
      <c r="M2758" s="24" t="n">
        <f aca="false">DATE(YEAR(C2758),MONTH(C2758),1)</f>
        <v>46143</v>
      </c>
    </row>
    <row r="2759" customFormat="false" ht="15" hidden="false" customHeight="false" outlineLevel="0" collapsed="false">
      <c r="A2759" s="21" t="s">
        <v>3405</v>
      </c>
      <c r="B2759" s="21" t="s">
        <v>3406</v>
      </c>
      <c r="C2759" s="23" t="n">
        <v>46157</v>
      </c>
      <c r="D2759" s="21" t="s">
        <v>1837</v>
      </c>
      <c r="E2759" s="21" t="s">
        <v>1452</v>
      </c>
      <c r="F2759" s="12" t="n">
        <v>5</v>
      </c>
      <c r="G2759" s="19" t="n">
        <v>158.7</v>
      </c>
      <c r="H2759" s="19" t="n">
        <v>97.64</v>
      </c>
      <c r="I2759" s="19" t="n">
        <f aca="false">ROUND(F2759*G2759,2)</f>
        <v>793.5</v>
      </c>
      <c r="J2759" s="19" t="n">
        <f aca="false">ROUND(F2759*H2759,2)</f>
        <v>488.2</v>
      </c>
      <c r="K2759" s="19" t="n">
        <f aca="false">INDEX(Pricebook!$L$2:$L$1401,MATCH(D2759,Pricebook!$A$2:$A$1401,0))</f>
        <v>163.55</v>
      </c>
      <c r="L2759" s="19" t="n">
        <f aca="false">ROUND(F2759*K2759,2)</f>
        <v>817.75</v>
      </c>
      <c r="M2759" s="24" t="n">
        <f aca="false">DATE(YEAR(C2759),MONTH(C2759),1)</f>
        <v>46143</v>
      </c>
    </row>
    <row r="2760" customFormat="false" ht="15" hidden="false" customHeight="false" outlineLevel="0" collapsed="false">
      <c r="A2760" s="21" t="s">
        <v>3405</v>
      </c>
      <c r="B2760" s="21" t="s">
        <v>3406</v>
      </c>
      <c r="C2760" s="23" t="n">
        <v>46157</v>
      </c>
      <c r="D2760" s="21" t="s">
        <v>2716</v>
      </c>
      <c r="E2760" s="21" t="s">
        <v>2587</v>
      </c>
      <c r="F2760" s="12" t="n">
        <v>10</v>
      </c>
      <c r="G2760" s="19" t="n">
        <v>5.5</v>
      </c>
      <c r="H2760" s="19" t="n">
        <v>3.56</v>
      </c>
      <c r="I2760" s="19" t="n">
        <f aca="false">ROUND(F2760*G2760,2)</f>
        <v>55</v>
      </c>
      <c r="J2760" s="19" t="n">
        <f aca="false">ROUND(F2760*H2760,2)</f>
        <v>35.6</v>
      </c>
      <c r="K2760" s="19" t="n">
        <f aca="false">INDEX(Pricebook!$L$2:$L$1401,MATCH(D2760,Pricebook!$A$2:$A$1401,0))</f>
        <v>5.95</v>
      </c>
      <c r="L2760" s="19" t="n">
        <f aca="false">ROUND(F2760*K2760,2)</f>
        <v>59.5</v>
      </c>
      <c r="M2760" s="24" t="n">
        <f aca="false">DATE(YEAR(C2760),MONTH(C2760),1)</f>
        <v>46143</v>
      </c>
    </row>
    <row r="2761" customFormat="false" ht="15" hidden="false" customHeight="false" outlineLevel="0" collapsed="false">
      <c r="A2761" s="21" t="s">
        <v>3405</v>
      </c>
      <c r="B2761" s="21" t="s">
        <v>3406</v>
      </c>
      <c r="C2761" s="23" t="n">
        <v>46157</v>
      </c>
      <c r="D2761" s="21" t="s">
        <v>2454</v>
      </c>
      <c r="E2761" s="21" t="s">
        <v>2202</v>
      </c>
      <c r="F2761" s="12" t="n">
        <v>3</v>
      </c>
      <c r="G2761" s="19" t="n">
        <v>7.95</v>
      </c>
      <c r="H2761" s="19" t="n">
        <v>4.82</v>
      </c>
      <c r="I2761" s="19" t="n">
        <f aca="false">ROUND(F2761*G2761,2)</f>
        <v>23.85</v>
      </c>
      <c r="J2761" s="19" t="n">
        <f aca="false">ROUND(F2761*H2761,2)</f>
        <v>14.46</v>
      </c>
      <c r="K2761" s="19" t="n">
        <f aca="false">INDEX(Pricebook!$L$2:$L$1401,MATCH(D2761,Pricebook!$A$2:$A$1401,0))</f>
        <v>8.5</v>
      </c>
      <c r="L2761" s="19" t="n">
        <f aca="false">ROUND(F2761*K2761,2)</f>
        <v>25.5</v>
      </c>
      <c r="M2761" s="24" t="n">
        <f aca="false">DATE(YEAR(C2761),MONTH(C2761),1)</f>
        <v>46143</v>
      </c>
    </row>
    <row r="2762" customFormat="false" ht="15" hidden="false" customHeight="false" outlineLevel="0" collapsed="false">
      <c r="A2762" s="21" t="s">
        <v>3407</v>
      </c>
      <c r="B2762" s="21" t="s">
        <v>3408</v>
      </c>
      <c r="C2762" s="23" t="n">
        <v>46157</v>
      </c>
      <c r="D2762" s="21" t="s">
        <v>2446</v>
      </c>
      <c r="E2762" s="21" t="s">
        <v>2202</v>
      </c>
      <c r="F2762" s="12" t="n">
        <v>1</v>
      </c>
      <c r="G2762" s="19" t="n">
        <v>19</v>
      </c>
      <c r="H2762" s="19" t="n">
        <v>11.54</v>
      </c>
      <c r="I2762" s="19" t="n">
        <f aca="false">ROUND(F2762*G2762,2)</f>
        <v>19</v>
      </c>
      <c r="J2762" s="19" t="n">
        <f aca="false">ROUND(F2762*H2762,2)</f>
        <v>11.54</v>
      </c>
      <c r="K2762" s="19" t="n">
        <f aca="false">INDEX(Pricebook!$L$2:$L$1401,MATCH(D2762,Pricebook!$A$2:$A$1401,0))</f>
        <v>20.3</v>
      </c>
      <c r="L2762" s="19" t="n">
        <f aca="false">ROUND(F2762*K2762,2)</f>
        <v>20.3</v>
      </c>
      <c r="M2762" s="24" t="n">
        <f aca="false">DATE(YEAR(C2762),MONTH(C2762),1)</f>
        <v>46143</v>
      </c>
    </row>
    <row r="2763" customFormat="false" ht="15" hidden="false" customHeight="false" outlineLevel="0" collapsed="false">
      <c r="A2763" s="21" t="s">
        <v>3407</v>
      </c>
      <c r="B2763" s="21" t="s">
        <v>3408</v>
      </c>
      <c r="C2763" s="23" t="n">
        <v>46157</v>
      </c>
      <c r="D2763" s="21" t="s">
        <v>2351</v>
      </c>
      <c r="E2763" s="21" t="s">
        <v>2202</v>
      </c>
      <c r="F2763" s="12" t="n">
        <v>10</v>
      </c>
      <c r="G2763" s="19" t="n">
        <v>12.3</v>
      </c>
      <c r="H2763" s="19" t="n">
        <v>7.38</v>
      </c>
      <c r="I2763" s="19" t="n">
        <f aca="false">ROUND(F2763*G2763,2)</f>
        <v>123</v>
      </c>
      <c r="J2763" s="19" t="n">
        <f aca="false">ROUND(F2763*H2763,2)</f>
        <v>73.8</v>
      </c>
      <c r="K2763" s="19" t="n">
        <f aca="false">INDEX(Pricebook!$L$2:$L$1401,MATCH(D2763,Pricebook!$A$2:$A$1401,0))</f>
        <v>13</v>
      </c>
      <c r="L2763" s="19" t="n">
        <f aca="false">ROUND(F2763*K2763,2)</f>
        <v>130</v>
      </c>
      <c r="M2763" s="24" t="n">
        <f aca="false">DATE(YEAR(C2763),MONTH(C2763),1)</f>
        <v>46143</v>
      </c>
    </row>
    <row r="2764" customFormat="false" ht="15" hidden="false" customHeight="false" outlineLevel="0" collapsed="false">
      <c r="A2764" s="21" t="s">
        <v>3407</v>
      </c>
      <c r="B2764" s="21" t="s">
        <v>3408</v>
      </c>
      <c r="C2764" s="23" t="n">
        <v>46157</v>
      </c>
      <c r="D2764" s="21" t="s">
        <v>2428</v>
      </c>
      <c r="E2764" s="21" t="s">
        <v>2202</v>
      </c>
      <c r="F2764" s="12" t="n">
        <v>15</v>
      </c>
      <c r="G2764" s="19" t="n">
        <v>14.45</v>
      </c>
      <c r="H2764" s="19" t="n">
        <v>8.73</v>
      </c>
      <c r="I2764" s="19" t="n">
        <f aca="false">ROUND(F2764*G2764,2)</f>
        <v>216.75</v>
      </c>
      <c r="J2764" s="19" t="n">
        <f aca="false">ROUND(F2764*H2764,2)</f>
        <v>130.95</v>
      </c>
      <c r="K2764" s="19" t="n">
        <f aca="false">INDEX(Pricebook!$L$2:$L$1401,MATCH(D2764,Pricebook!$A$2:$A$1401,0))</f>
        <v>15.4</v>
      </c>
      <c r="L2764" s="19" t="n">
        <f aca="false">ROUND(F2764*K2764,2)</f>
        <v>231</v>
      </c>
      <c r="M2764" s="24" t="n">
        <f aca="false">DATE(YEAR(C2764),MONTH(C2764),1)</f>
        <v>46143</v>
      </c>
    </row>
    <row r="2765" customFormat="false" ht="15" hidden="false" customHeight="false" outlineLevel="0" collapsed="false">
      <c r="A2765" s="21" t="s">
        <v>3407</v>
      </c>
      <c r="B2765" s="21" t="s">
        <v>3408</v>
      </c>
      <c r="C2765" s="23" t="n">
        <v>46157</v>
      </c>
      <c r="D2765" s="21" t="s">
        <v>1633</v>
      </c>
      <c r="E2765" s="21" t="s">
        <v>1452</v>
      </c>
      <c r="F2765" s="12" t="n">
        <v>4</v>
      </c>
      <c r="G2765" s="19" t="n">
        <v>88.2</v>
      </c>
      <c r="H2765" s="19" t="n">
        <v>54.54</v>
      </c>
      <c r="I2765" s="19" t="n">
        <f aca="false">ROUND(F2765*G2765,2)</f>
        <v>352.8</v>
      </c>
      <c r="J2765" s="19" t="n">
        <f aca="false">ROUND(F2765*H2765,2)</f>
        <v>218.16</v>
      </c>
      <c r="K2765" s="19" t="n">
        <f aca="false">INDEX(Pricebook!$L$2:$L$1401,MATCH(D2765,Pricebook!$A$2:$A$1401,0))</f>
        <v>91.35</v>
      </c>
      <c r="L2765" s="19" t="n">
        <f aca="false">ROUND(F2765*K2765,2)</f>
        <v>365.4</v>
      </c>
      <c r="M2765" s="24" t="n">
        <f aca="false">DATE(YEAR(C2765),MONTH(C2765),1)</f>
        <v>46143</v>
      </c>
    </row>
    <row r="2766" customFormat="false" ht="15" hidden="false" customHeight="false" outlineLevel="0" collapsed="false">
      <c r="A2766" s="21" t="s">
        <v>3407</v>
      </c>
      <c r="B2766" s="21" t="s">
        <v>3408</v>
      </c>
      <c r="C2766" s="23" t="n">
        <v>46157</v>
      </c>
      <c r="D2766" s="21" t="s">
        <v>2238</v>
      </c>
      <c r="E2766" s="21" t="s">
        <v>2202</v>
      </c>
      <c r="F2766" s="12" t="n">
        <v>4</v>
      </c>
      <c r="G2766" s="19" t="n">
        <v>13.95</v>
      </c>
      <c r="H2766" s="19" t="n">
        <v>8.5</v>
      </c>
      <c r="I2766" s="19" t="n">
        <f aca="false">ROUND(F2766*G2766,2)</f>
        <v>55.8</v>
      </c>
      <c r="J2766" s="19" t="n">
        <f aca="false">ROUND(F2766*H2766,2)</f>
        <v>34</v>
      </c>
      <c r="K2766" s="19" t="n">
        <f aca="false">INDEX(Pricebook!$L$2:$L$1401,MATCH(D2766,Pricebook!$A$2:$A$1401,0))</f>
        <v>14.95</v>
      </c>
      <c r="L2766" s="19" t="n">
        <f aca="false">ROUND(F2766*K2766,2)</f>
        <v>59.8</v>
      </c>
      <c r="M2766" s="24" t="n">
        <f aca="false">DATE(YEAR(C2766),MONTH(C2766),1)</f>
        <v>46143</v>
      </c>
    </row>
    <row r="2767" customFormat="false" ht="15" hidden="false" customHeight="false" outlineLevel="0" collapsed="false">
      <c r="A2767" s="21" t="s">
        <v>3407</v>
      </c>
      <c r="B2767" s="21" t="s">
        <v>3408</v>
      </c>
      <c r="C2767" s="23" t="n">
        <v>46157</v>
      </c>
      <c r="D2767" s="21" t="s">
        <v>1512</v>
      </c>
      <c r="E2767" s="21" t="s">
        <v>1452</v>
      </c>
      <c r="F2767" s="12" t="n">
        <v>12</v>
      </c>
      <c r="G2767" s="19" t="n">
        <v>70</v>
      </c>
      <c r="H2767" s="19" t="n">
        <v>43.14</v>
      </c>
      <c r="I2767" s="19" t="n">
        <f aca="false">ROUND(F2767*G2767,2)</f>
        <v>840</v>
      </c>
      <c r="J2767" s="19" t="n">
        <f aca="false">ROUND(F2767*H2767,2)</f>
        <v>517.68</v>
      </c>
      <c r="K2767" s="19" t="n">
        <f aca="false">INDEX(Pricebook!$L$2:$L$1401,MATCH(D2767,Pricebook!$A$2:$A$1401,0))</f>
        <v>72.25</v>
      </c>
      <c r="L2767" s="19" t="n">
        <f aca="false">ROUND(F2767*K2767,2)</f>
        <v>867</v>
      </c>
      <c r="M2767" s="24" t="n">
        <f aca="false">DATE(YEAR(C2767),MONTH(C2767),1)</f>
        <v>46143</v>
      </c>
    </row>
    <row r="2768" customFormat="false" ht="15" hidden="false" customHeight="false" outlineLevel="0" collapsed="false">
      <c r="A2768" s="21" t="s">
        <v>3409</v>
      </c>
      <c r="B2768" s="21" t="s">
        <v>3410</v>
      </c>
      <c r="C2768" s="23" t="n">
        <v>46158</v>
      </c>
      <c r="D2768" s="21" t="s">
        <v>805</v>
      </c>
      <c r="E2768" s="21" t="s">
        <v>366</v>
      </c>
      <c r="F2768" s="12" t="n">
        <v>3</v>
      </c>
      <c r="G2768" s="19" t="n">
        <v>30.9</v>
      </c>
      <c r="H2768" s="19" t="n">
        <v>21.71</v>
      </c>
      <c r="I2768" s="19" t="n">
        <f aca="false">ROUND(F2768*G2768,2)</f>
        <v>92.7</v>
      </c>
      <c r="J2768" s="19" t="n">
        <f aca="false">ROUND(F2768*H2768,2)</f>
        <v>65.13</v>
      </c>
      <c r="K2768" s="19" t="n">
        <f aca="false">INDEX(Pricebook!$L$2:$L$1401,MATCH(D2768,Pricebook!$A$2:$A$1401,0))</f>
        <v>33.05</v>
      </c>
      <c r="L2768" s="19" t="n">
        <f aca="false">ROUND(F2768*K2768,2)</f>
        <v>99.15</v>
      </c>
      <c r="M2768" s="24" t="n">
        <f aca="false">DATE(YEAR(C2768),MONTH(C2768),1)</f>
        <v>46143</v>
      </c>
    </row>
    <row r="2769" customFormat="false" ht="15" hidden="false" customHeight="false" outlineLevel="0" collapsed="false">
      <c r="A2769" s="21" t="s">
        <v>3409</v>
      </c>
      <c r="B2769" s="21" t="s">
        <v>3410</v>
      </c>
      <c r="C2769" s="23" t="n">
        <v>46158</v>
      </c>
      <c r="D2769" s="21" t="s">
        <v>386</v>
      </c>
      <c r="E2769" s="21" t="s">
        <v>366</v>
      </c>
      <c r="F2769" s="12" t="n">
        <v>6</v>
      </c>
      <c r="G2769" s="19" t="n">
        <v>6.6</v>
      </c>
      <c r="H2769" s="19" t="n">
        <v>4.72</v>
      </c>
      <c r="I2769" s="19" t="n">
        <f aca="false">ROUND(F2769*G2769,2)</f>
        <v>39.6</v>
      </c>
      <c r="J2769" s="19" t="n">
        <f aca="false">ROUND(F2769*H2769,2)</f>
        <v>28.32</v>
      </c>
      <c r="K2769" s="19" t="n">
        <f aca="false">INDEX(Pricebook!$L$2:$L$1401,MATCH(D2769,Pricebook!$A$2:$A$1401,0))</f>
        <v>7.2</v>
      </c>
      <c r="L2769" s="19" t="n">
        <f aca="false">ROUND(F2769*K2769,2)</f>
        <v>43.2</v>
      </c>
      <c r="M2769" s="24" t="n">
        <f aca="false">DATE(YEAR(C2769),MONTH(C2769),1)</f>
        <v>46143</v>
      </c>
    </row>
    <row r="2770" customFormat="false" ht="15" hidden="false" customHeight="false" outlineLevel="0" collapsed="false">
      <c r="A2770" s="21" t="s">
        <v>3409</v>
      </c>
      <c r="B2770" s="21" t="s">
        <v>3410</v>
      </c>
      <c r="C2770" s="23" t="n">
        <v>46158</v>
      </c>
      <c r="D2770" s="21" t="s">
        <v>974</v>
      </c>
      <c r="E2770" s="21" t="s">
        <v>971</v>
      </c>
      <c r="F2770" s="12" t="n">
        <v>55</v>
      </c>
      <c r="G2770" s="19" t="n">
        <v>4.95</v>
      </c>
      <c r="H2770" s="19" t="n">
        <v>3.78</v>
      </c>
      <c r="I2770" s="19" t="n">
        <f aca="false">ROUND(F2770*G2770,2)</f>
        <v>272.25</v>
      </c>
      <c r="J2770" s="19" t="n">
        <f aca="false">ROUND(F2770*H2770,2)</f>
        <v>207.9</v>
      </c>
      <c r="K2770" s="19" t="n">
        <f aca="false">INDEX(Pricebook!$L$2:$L$1401,MATCH(D2770,Pricebook!$A$2:$A$1401,0))</f>
        <v>5.75</v>
      </c>
      <c r="L2770" s="19" t="n">
        <f aca="false">ROUND(F2770*K2770,2)</f>
        <v>316.25</v>
      </c>
      <c r="M2770" s="24" t="n">
        <f aca="false">DATE(YEAR(C2770),MONTH(C2770),1)</f>
        <v>46143</v>
      </c>
    </row>
    <row r="2771" customFormat="false" ht="15" hidden="false" customHeight="false" outlineLevel="0" collapsed="false">
      <c r="A2771" s="21" t="s">
        <v>3409</v>
      </c>
      <c r="B2771" s="21" t="s">
        <v>3410</v>
      </c>
      <c r="C2771" s="23" t="n">
        <v>46158</v>
      </c>
      <c r="D2771" s="21" t="s">
        <v>1374</v>
      </c>
      <c r="E2771" s="21" t="s">
        <v>971</v>
      </c>
      <c r="F2771" s="12" t="n">
        <v>13</v>
      </c>
      <c r="G2771" s="19" t="n">
        <v>1.9</v>
      </c>
      <c r="H2771" s="19" t="n">
        <v>1.58</v>
      </c>
      <c r="I2771" s="19" t="n">
        <f aca="false">ROUND(F2771*G2771,2)</f>
        <v>24.7</v>
      </c>
      <c r="J2771" s="19" t="n">
        <f aca="false">ROUND(F2771*H2771,2)</f>
        <v>20.54</v>
      </c>
      <c r="K2771" s="19" t="n">
        <f aca="false">INDEX(Pricebook!$L$2:$L$1401,MATCH(D2771,Pricebook!$A$2:$A$1401,0))</f>
        <v>2.2</v>
      </c>
      <c r="L2771" s="19" t="n">
        <f aca="false">ROUND(F2771*K2771,2)</f>
        <v>28.6</v>
      </c>
      <c r="M2771" s="24" t="n">
        <f aca="false">DATE(YEAR(C2771),MONTH(C2771),1)</f>
        <v>46143</v>
      </c>
    </row>
    <row r="2772" customFormat="false" ht="15" hidden="false" customHeight="false" outlineLevel="0" collapsed="false">
      <c r="A2772" s="21" t="s">
        <v>3409</v>
      </c>
      <c r="B2772" s="21" t="s">
        <v>3410</v>
      </c>
      <c r="C2772" s="23" t="n">
        <v>46158</v>
      </c>
      <c r="D2772" s="21" t="s">
        <v>1214</v>
      </c>
      <c r="E2772" s="21" t="s">
        <v>971</v>
      </c>
      <c r="F2772" s="12" t="n">
        <v>12</v>
      </c>
      <c r="G2772" s="19" t="n">
        <v>5.35</v>
      </c>
      <c r="H2772" s="19" t="n">
        <v>4.59</v>
      </c>
      <c r="I2772" s="19" t="n">
        <f aca="false">ROUND(F2772*G2772,2)</f>
        <v>64.2</v>
      </c>
      <c r="J2772" s="19" t="n">
        <f aca="false">ROUND(F2772*H2772,2)</f>
        <v>55.08</v>
      </c>
      <c r="K2772" s="19" t="n">
        <f aca="false">INDEX(Pricebook!$L$2:$L$1401,MATCH(D2772,Pricebook!$A$2:$A$1401,0))</f>
        <v>6.25</v>
      </c>
      <c r="L2772" s="19" t="n">
        <f aca="false">ROUND(F2772*K2772,2)</f>
        <v>75</v>
      </c>
      <c r="M2772" s="24" t="n">
        <f aca="false">DATE(YEAR(C2772),MONTH(C2772),1)</f>
        <v>46143</v>
      </c>
    </row>
    <row r="2773" customFormat="false" ht="15" hidden="false" customHeight="false" outlineLevel="0" collapsed="false">
      <c r="A2773" s="21" t="s">
        <v>3409</v>
      </c>
      <c r="B2773" s="21" t="s">
        <v>3410</v>
      </c>
      <c r="C2773" s="23" t="n">
        <v>46158</v>
      </c>
      <c r="D2773" s="21" t="s">
        <v>2772</v>
      </c>
      <c r="E2773" s="21" t="s">
        <v>2748</v>
      </c>
      <c r="F2773" s="12" t="n">
        <v>6</v>
      </c>
      <c r="G2773" s="19" t="n">
        <v>21.75</v>
      </c>
      <c r="H2773" s="19" t="n">
        <v>13.66</v>
      </c>
      <c r="I2773" s="19" t="n">
        <f aca="false">ROUND(F2773*G2773,2)</f>
        <v>130.5</v>
      </c>
      <c r="J2773" s="19" t="n">
        <f aca="false">ROUND(F2773*H2773,2)</f>
        <v>81.96</v>
      </c>
      <c r="K2773" s="19" t="n">
        <f aca="false">INDEX(Pricebook!$L$2:$L$1401,MATCH(D2773,Pricebook!$A$2:$A$1401,0))</f>
        <v>23.85</v>
      </c>
      <c r="L2773" s="19" t="n">
        <f aca="false">ROUND(F2773*K2773,2)</f>
        <v>143.1</v>
      </c>
      <c r="M2773" s="24" t="n">
        <f aca="false">DATE(YEAR(C2773),MONTH(C2773),1)</f>
        <v>46143</v>
      </c>
    </row>
    <row r="2774" customFormat="false" ht="15" hidden="false" customHeight="false" outlineLevel="0" collapsed="false">
      <c r="A2774" s="21" t="s">
        <v>3409</v>
      </c>
      <c r="B2774" s="21" t="s">
        <v>3410</v>
      </c>
      <c r="C2774" s="23" t="n">
        <v>46158</v>
      </c>
      <c r="D2774" s="21" t="s">
        <v>1268</v>
      </c>
      <c r="E2774" s="21" t="s">
        <v>971</v>
      </c>
      <c r="F2774" s="12" t="n">
        <v>36</v>
      </c>
      <c r="G2774" s="19" t="n">
        <v>12.35</v>
      </c>
      <c r="H2774" s="19" t="n">
        <v>9.43</v>
      </c>
      <c r="I2774" s="19" t="n">
        <f aca="false">ROUND(F2774*G2774,2)</f>
        <v>444.6</v>
      </c>
      <c r="J2774" s="19" t="n">
        <f aca="false">ROUND(F2774*H2774,2)</f>
        <v>339.48</v>
      </c>
      <c r="K2774" s="19" t="n">
        <f aca="false">INDEX(Pricebook!$L$2:$L$1401,MATCH(D2774,Pricebook!$A$2:$A$1401,0))</f>
        <v>14.3</v>
      </c>
      <c r="L2774" s="19" t="n">
        <f aca="false">ROUND(F2774*K2774,2)</f>
        <v>514.8</v>
      </c>
      <c r="M2774" s="24" t="n">
        <f aca="false">DATE(YEAR(C2774),MONTH(C2774),1)</f>
        <v>46143</v>
      </c>
    </row>
    <row r="2775" customFormat="false" ht="15" hidden="false" customHeight="false" outlineLevel="0" collapsed="false">
      <c r="A2775" s="21" t="s">
        <v>3409</v>
      </c>
      <c r="B2775" s="21" t="s">
        <v>3410</v>
      </c>
      <c r="C2775" s="23" t="n">
        <v>46158</v>
      </c>
      <c r="D2775" s="21" t="s">
        <v>1964</v>
      </c>
      <c r="E2775" s="21" t="s">
        <v>1941</v>
      </c>
      <c r="F2775" s="12" t="n">
        <v>4</v>
      </c>
      <c r="G2775" s="19" t="n">
        <v>38.75</v>
      </c>
      <c r="H2775" s="19" t="n">
        <v>24.84</v>
      </c>
      <c r="I2775" s="19" t="n">
        <f aca="false">ROUND(F2775*G2775,2)</f>
        <v>155</v>
      </c>
      <c r="J2775" s="19" t="n">
        <f aca="false">ROUND(F2775*H2775,2)</f>
        <v>99.36</v>
      </c>
      <c r="K2775" s="19" t="n">
        <f aca="false">INDEX(Pricebook!$L$2:$L$1401,MATCH(D2775,Pricebook!$A$2:$A$1401,0))</f>
        <v>40.5</v>
      </c>
      <c r="L2775" s="19" t="n">
        <f aca="false">ROUND(F2775*K2775,2)</f>
        <v>162</v>
      </c>
      <c r="M2775" s="24" t="n">
        <f aca="false">DATE(YEAR(C2775),MONTH(C2775),1)</f>
        <v>46143</v>
      </c>
    </row>
    <row r="2776" customFormat="false" ht="15" hidden="false" customHeight="false" outlineLevel="0" collapsed="false">
      <c r="A2776" s="21" t="s">
        <v>3409</v>
      </c>
      <c r="B2776" s="21" t="s">
        <v>3410</v>
      </c>
      <c r="C2776" s="23" t="n">
        <v>46158</v>
      </c>
      <c r="D2776" s="21" t="s">
        <v>853</v>
      </c>
      <c r="E2776" s="21" t="s">
        <v>366</v>
      </c>
      <c r="F2776" s="12" t="n">
        <v>3</v>
      </c>
      <c r="G2776" s="19" t="n">
        <v>89.6</v>
      </c>
      <c r="H2776" s="19" t="n">
        <v>63</v>
      </c>
      <c r="I2776" s="19" t="n">
        <f aca="false">ROUND(F2776*G2776,2)</f>
        <v>268.8</v>
      </c>
      <c r="J2776" s="19" t="n">
        <f aca="false">ROUND(F2776*H2776,2)</f>
        <v>189</v>
      </c>
      <c r="K2776" s="19" t="n">
        <f aca="false">INDEX(Pricebook!$L$2:$L$1401,MATCH(D2776,Pricebook!$A$2:$A$1401,0))</f>
        <v>95.95</v>
      </c>
      <c r="L2776" s="19" t="n">
        <f aca="false">ROUND(F2776*K2776,2)</f>
        <v>287.85</v>
      </c>
      <c r="M2776" s="24" t="n">
        <f aca="false">DATE(YEAR(C2776),MONTH(C2776),1)</f>
        <v>46143</v>
      </c>
    </row>
    <row r="2777" customFormat="false" ht="15" hidden="false" customHeight="false" outlineLevel="0" collapsed="false">
      <c r="A2777" s="21" t="s">
        <v>3411</v>
      </c>
      <c r="B2777" s="21" t="s">
        <v>3412</v>
      </c>
      <c r="C2777" s="23" t="n">
        <v>46158</v>
      </c>
      <c r="D2777" s="21" t="s">
        <v>124</v>
      </c>
      <c r="E2777" s="21" t="s">
        <v>108</v>
      </c>
      <c r="F2777" s="12" t="n">
        <v>2</v>
      </c>
      <c r="G2777" s="19" t="n">
        <v>62.45</v>
      </c>
      <c r="H2777" s="19" t="n">
        <v>46.06</v>
      </c>
      <c r="I2777" s="19" t="n">
        <f aca="false">ROUND(F2777*G2777,2)</f>
        <v>124.9</v>
      </c>
      <c r="J2777" s="19" t="n">
        <f aca="false">ROUND(F2777*H2777,2)</f>
        <v>92.12</v>
      </c>
      <c r="K2777" s="19" t="n">
        <f aca="false">INDEX(Pricebook!$L$2:$L$1401,MATCH(D2777,Pricebook!$A$2:$A$1401,0))</f>
        <v>67.5</v>
      </c>
      <c r="L2777" s="19" t="n">
        <f aca="false">ROUND(F2777*K2777,2)</f>
        <v>135</v>
      </c>
      <c r="M2777" s="24" t="n">
        <f aca="false">DATE(YEAR(C2777),MONTH(C2777),1)</f>
        <v>46143</v>
      </c>
    </row>
    <row r="2778" customFormat="false" ht="15" hidden="false" customHeight="false" outlineLevel="0" collapsed="false">
      <c r="A2778" s="21" t="s">
        <v>3411</v>
      </c>
      <c r="B2778" s="21" t="s">
        <v>3412</v>
      </c>
      <c r="C2778" s="23" t="n">
        <v>46158</v>
      </c>
      <c r="D2778" s="21" t="s">
        <v>2918</v>
      </c>
      <c r="E2778" s="21" t="s">
        <v>2748</v>
      </c>
      <c r="F2778" s="12" t="n">
        <v>1</v>
      </c>
      <c r="G2778" s="19" t="n">
        <v>68.75</v>
      </c>
      <c r="H2778" s="19" t="n">
        <v>40.1</v>
      </c>
      <c r="I2778" s="19" t="n">
        <f aca="false">ROUND(F2778*G2778,2)</f>
        <v>68.75</v>
      </c>
      <c r="J2778" s="19" t="n">
        <f aca="false">ROUND(F2778*H2778,2)</f>
        <v>40.1</v>
      </c>
      <c r="K2778" s="19" t="n">
        <f aca="false">INDEX(Pricebook!$L$2:$L$1401,MATCH(D2778,Pricebook!$A$2:$A$1401,0))</f>
        <v>75.15</v>
      </c>
      <c r="L2778" s="19" t="n">
        <f aca="false">ROUND(F2778*K2778,2)</f>
        <v>75.15</v>
      </c>
      <c r="M2778" s="24" t="n">
        <f aca="false">DATE(YEAR(C2778),MONTH(C2778),1)</f>
        <v>46143</v>
      </c>
    </row>
    <row r="2779" customFormat="false" ht="15" hidden="false" customHeight="false" outlineLevel="0" collapsed="false">
      <c r="A2779" s="21" t="s">
        <v>3411</v>
      </c>
      <c r="B2779" s="21" t="s">
        <v>3412</v>
      </c>
      <c r="C2779" s="23" t="n">
        <v>46158</v>
      </c>
      <c r="D2779" s="21" t="s">
        <v>1144</v>
      </c>
      <c r="E2779" s="21" t="s">
        <v>971</v>
      </c>
      <c r="F2779" s="12" t="n">
        <v>6</v>
      </c>
      <c r="G2779" s="19" t="n">
        <v>3.5</v>
      </c>
      <c r="H2779" s="19" t="n">
        <v>2.66</v>
      </c>
      <c r="I2779" s="19" t="n">
        <f aca="false">ROUND(F2779*G2779,2)</f>
        <v>21</v>
      </c>
      <c r="J2779" s="19" t="n">
        <f aca="false">ROUND(F2779*H2779,2)</f>
        <v>15.96</v>
      </c>
      <c r="K2779" s="19" t="n">
        <f aca="false">INDEX(Pricebook!$L$2:$L$1401,MATCH(D2779,Pricebook!$A$2:$A$1401,0))</f>
        <v>3.85</v>
      </c>
      <c r="L2779" s="19" t="n">
        <f aca="false">ROUND(F2779*K2779,2)</f>
        <v>23.1</v>
      </c>
      <c r="M2779" s="24" t="n">
        <f aca="false">DATE(YEAR(C2779),MONTH(C2779),1)</f>
        <v>46143</v>
      </c>
    </row>
    <row r="2780" customFormat="false" ht="15" hidden="false" customHeight="false" outlineLevel="0" collapsed="false">
      <c r="A2780" s="21" t="s">
        <v>3411</v>
      </c>
      <c r="B2780" s="21" t="s">
        <v>3412</v>
      </c>
      <c r="C2780" s="23" t="n">
        <v>46158</v>
      </c>
      <c r="D2780" s="21" t="s">
        <v>2936</v>
      </c>
      <c r="E2780" s="21" t="s">
        <v>2748</v>
      </c>
      <c r="F2780" s="12" t="n">
        <v>6</v>
      </c>
      <c r="G2780" s="19" t="n">
        <v>7.75</v>
      </c>
      <c r="H2780" s="19" t="n">
        <v>4.54</v>
      </c>
      <c r="I2780" s="19" t="n">
        <f aca="false">ROUND(F2780*G2780,2)</f>
        <v>46.5</v>
      </c>
      <c r="J2780" s="19" t="n">
        <f aca="false">ROUND(F2780*H2780,2)</f>
        <v>27.24</v>
      </c>
      <c r="K2780" s="19" t="n">
        <f aca="false">INDEX(Pricebook!$L$2:$L$1401,MATCH(D2780,Pricebook!$A$2:$A$1401,0))</f>
        <v>8.55</v>
      </c>
      <c r="L2780" s="19" t="n">
        <f aca="false">ROUND(F2780*K2780,2)</f>
        <v>51.3</v>
      </c>
      <c r="M2780" s="24" t="n">
        <f aca="false">DATE(YEAR(C2780),MONTH(C2780),1)</f>
        <v>46143</v>
      </c>
    </row>
    <row r="2781" customFormat="false" ht="15" hidden="false" customHeight="false" outlineLevel="0" collapsed="false">
      <c r="A2781" s="21" t="s">
        <v>3411</v>
      </c>
      <c r="B2781" s="21" t="s">
        <v>3412</v>
      </c>
      <c r="C2781" s="23" t="n">
        <v>46158</v>
      </c>
      <c r="D2781" s="21" t="s">
        <v>2812</v>
      </c>
      <c r="E2781" s="21" t="s">
        <v>2748</v>
      </c>
      <c r="F2781" s="12" t="n">
        <v>7</v>
      </c>
      <c r="G2781" s="19" t="n">
        <v>5.4</v>
      </c>
      <c r="H2781" s="19" t="n">
        <v>3.19</v>
      </c>
      <c r="I2781" s="19" t="n">
        <f aca="false">ROUND(F2781*G2781,2)</f>
        <v>37.8</v>
      </c>
      <c r="J2781" s="19" t="n">
        <f aca="false">ROUND(F2781*H2781,2)</f>
        <v>22.33</v>
      </c>
      <c r="K2781" s="19" t="n">
        <f aca="false">INDEX(Pricebook!$L$2:$L$1401,MATCH(D2781,Pricebook!$A$2:$A$1401,0))</f>
        <v>5.4</v>
      </c>
      <c r="L2781" s="19" t="n">
        <f aca="false">ROUND(F2781*K2781,2)</f>
        <v>37.8</v>
      </c>
      <c r="M2781" s="24" t="n">
        <f aca="false">DATE(YEAR(C2781),MONTH(C2781),1)</f>
        <v>46143</v>
      </c>
    </row>
    <row r="2782" customFormat="false" ht="15" hidden="false" customHeight="false" outlineLevel="0" collapsed="false">
      <c r="A2782" s="21" t="s">
        <v>3411</v>
      </c>
      <c r="B2782" s="21" t="s">
        <v>3412</v>
      </c>
      <c r="C2782" s="23" t="n">
        <v>46158</v>
      </c>
      <c r="D2782" s="21" t="s">
        <v>322</v>
      </c>
      <c r="E2782" s="21" t="s">
        <v>108</v>
      </c>
      <c r="F2782" s="12" t="n">
        <v>2</v>
      </c>
      <c r="G2782" s="19" t="n">
        <v>9.05</v>
      </c>
      <c r="H2782" s="19" t="n">
        <v>6.67</v>
      </c>
      <c r="I2782" s="19" t="n">
        <f aca="false">ROUND(F2782*G2782,2)</f>
        <v>18.1</v>
      </c>
      <c r="J2782" s="19" t="n">
        <f aca="false">ROUND(F2782*H2782,2)</f>
        <v>13.34</v>
      </c>
      <c r="K2782" s="19" t="n">
        <f aca="false">INDEX(Pricebook!$L$2:$L$1401,MATCH(D2782,Pricebook!$A$2:$A$1401,0))</f>
        <v>9.8</v>
      </c>
      <c r="L2782" s="19" t="n">
        <f aca="false">ROUND(F2782*K2782,2)</f>
        <v>19.6</v>
      </c>
      <c r="M2782" s="24" t="n">
        <f aca="false">DATE(YEAR(C2782),MONTH(C2782),1)</f>
        <v>46143</v>
      </c>
    </row>
    <row r="2783" customFormat="false" ht="15" hidden="false" customHeight="false" outlineLevel="0" collapsed="false">
      <c r="A2783" s="21" t="s">
        <v>3411</v>
      </c>
      <c r="B2783" s="21" t="s">
        <v>3412</v>
      </c>
      <c r="C2783" s="23" t="n">
        <v>46158</v>
      </c>
      <c r="D2783" s="21" t="s">
        <v>2802</v>
      </c>
      <c r="E2783" s="21" t="s">
        <v>2748</v>
      </c>
      <c r="F2783" s="12" t="n">
        <v>2</v>
      </c>
      <c r="G2783" s="19" t="n">
        <v>51.55</v>
      </c>
      <c r="H2783" s="19" t="n">
        <v>30.06</v>
      </c>
      <c r="I2783" s="19" t="n">
        <f aca="false">ROUND(F2783*G2783,2)</f>
        <v>103.1</v>
      </c>
      <c r="J2783" s="19" t="n">
        <f aca="false">ROUND(F2783*H2783,2)</f>
        <v>60.12</v>
      </c>
      <c r="K2783" s="19" t="n">
        <f aca="false">INDEX(Pricebook!$L$2:$L$1401,MATCH(D2783,Pricebook!$A$2:$A$1401,0))</f>
        <v>56.3</v>
      </c>
      <c r="L2783" s="19" t="n">
        <f aca="false">ROUND(F2783*K2783,2)</f>
        <v>112.6</v>
      </c>
      <c r="M2783" s="24" t="n">
        <f aca="false">DATE(YEAR(C2783),MONTH(C2783),1)</f>
        <v>46143</v>
      </c>
    </row>
    <row r="2784" customFormat="false" ht="15" hidden="false" customHeight="false" outlineLevel="0" collapsed="false">
      <c r="A2784" s="21" t="s">
        <v>3411</v>
      </c>
      <c r="B2784" s="21" t="s">
        <v>3412</v>
      </c>
      <c r="C2784" s="23" t="n">
        <v>46158</v>
      </c>
      <c r="D2784" s="21" t="s">
        <v>2906</v>
      </c>
      <c r="E2784" s="21" t="s">
        <v>2748</v>
      </c>
      <c r="F2784" s="12" t="n">
        <v>1</v>
      </c>
      <c r="G2784" s="19" t="n">
        <v>2.95</v>
      </c>
      <c r="H2784" s="19" t="n">
        <v>1.72</v>
      </c>
      <c r="I2784" s="19" t="n">
        <f aca="false">ROUND(F2784*G2784,2)</f>
        <v>2.95</v>
      </c>
      <c r="J2784" s="19" t="n">
        <f aca="false">ROUND(F2784*H2784,2)</f>
        <v>1.72</v>
      </c>
      <c r="K2784" s="19" t="n">
        <f aca="false">INDEX(Pricebook!$L$2:$L$1401,MATCH(D2784,Pricebook!$A$2:$A$1401,0))</f>
        <v>3.25</v>
      </c>
      <c r="L2784" s="19" t="n">
        <f aca="false">ROUND(F2784*K2784,2)</f>
        <v>3.25</v>
      </c>
      <c r="M2784" s="24" t="n">
        <f aca="false">DATE(YEAR(C2784),MONTH(C2784),1)</f>
        <v>46143</v>
      </c>
    </row>
    <row r="2785" customFormat="false" ht="15" hidden="false" customHeight="false" outlineLevel="0" collapsed="false">
      <c r="A2785" s="21" t="s">
        <v>3411</v>
      </c>
      <c r="B2785" s="21" t="s">
        <v>3412</v>
      </c>
      <c r="C2785" s="23" t="n">
        <v>46158</v>
      </c>
      <c r="D2785" s="21" t="s">
        <v>579</v>
      </c>
      <c r="E2785" s="21" t="s">
        <v>366</v>
      </c>
      <c r="F2785" s="12" t="n">
        <v>3</v>
      </c>
      <c r="G2785" s="19" t="n">
        <v>25.75</v>
      </c>
      <c r="H2785" s="19" t="n">
        <v>18.39</v>
      </c>
      <c r="I2785" s="19" t="n">
        <f aca="false">ROUND(F2785*G2785,2)</f>
        <v>77.25</v>
      </c>
      <c r="J2785" s="19" t="n">
        <f aca="false">ROUND(F2785*H2785,2)</f>
        <v>55.17</v>
      </c>
      <c r="K2785" s="19" t="n">
        <f aca="false">INDEX(Pricebook!$L$2:$L$1401,MATCH(D2785,Pricebook!$A$2:$A$1401,0))</f>
        <v>28</v>
      </c>
      <c r="L2785" s="19" t="n">
        <f aca="false">ROUND(F2785*K2785,2)</f>
        <v>84</v>
      </c>
      <c r="M2785" s="24" t="n">
        <f aca="false">DATE(YEAR(C2785),MONTH(C2785),1)</f>
        <v>46143</v>
      </c>
    </row>
    <row r="2786" customFormat="false" ht="15" hidden="false" customHeight="false" outlineLevel="0" collapsed="false">
      <c r="A2786" s="21" t="s">
        <v>3411</v>
      </c>
      <c r="B2786" s="21" t="s">
        <v>3412</v>
      </c>
      <c r="C2786" s="23" t="n">
        <v>46158</v>
      </c>
      <c r="D2786" s="21" t="s">
        <v>175</v>
      </c>
      <c r="E2786" s="21" t="s">
        <v>108</v>
      </c>
      <c r="F2786" s="12" t="n">
        <v>2</v>
      </c>
      <c r="G2786" s="19" t="n">
        <v>21.25</v>
      </c>
      <c r="H2786" s="19" t="n">
        <v>15.68</v>
      </c>
      <c r="I2786" s="19" t="n">
        <f aca="false">ROUND(F2786*G2786,2)</f>
        <v>42.5</v>
      </c>
      <c r="J2786" s="19" t="n">
        <f aca="false">ROUND(F2786*H2786,2)</f>
        <v>31.36</v>
      </c>
      <c r="K2786" s="19" t="n">
        <f aca="false">INDEX(Pricebook!$L$2:$L$1401,MATCH(D2786,Pricebook!$A$2:$A$1401,0))</f>
        <v>23</v>
      </c>
      <c r="L2786" s="19" t="n">
        <f aca="false">ROUND(F2786*K2786,2)</f>
        <v>46</v>
      </c>
      <c r="M2786" s="24" t="n">
        <f aca="false">DATE(YEAR(C2786),MONTH(C2786),1)</f>
        <v>46143</v>
      </c>
    </row>
    <row r="2787" customFormat="false" ht="15" hidden="false" customHeight="false" outlineLevel="0" collapsed="false">
      <c r="A2787" s="21" t="s">
        <v>3411</v>
      </c>
      <c r="B2787" s="21" t="s">
        <v>3412</v>
      </c>
      <c r="C2787" s="23" t="n">
        <v>46158</v>
      </c>
      <c r="D2787" s="21" t="s">
        <v>1178</v>
      </c>
      <c r="E2787" s="21" t="s">
        <v>971</v>
      </c>
      <c r="F2787" s="12" t="n">
        <v>18</v>
      </c>
      <c r="G2787" s="19" t="n">
        <v>30</v>
      </c>
      <c r="H2787" s="19" t="n">
        <v>23.29</v>
      </c>
      <c r="I2787" s="19" t="n">
        <f aca="false">ROUND(F2787*G2787,2)</f>
        <v>540</v>
      </c>
      <c r="J2787" s="19" t="n">
        <f aca="false">ROUND(F2787*H2787,2)</f>
        <v>419.22</v>
      </c>
      <c r="K2787" s="19" t="n">
        <f aca="false">INDEX(Pricebook!$L$2:$L$1401,MATCH(D2787,Pricebook!$A$2:$A$1401,0))</f>
        <v>35.3</v>
      </c>
      <c r="L2787" s="19" t="n">
        <f aca="false">ROUND(F2787*K2787,2)</f>
        <v>635.4</v>
      </c>
      <c r="M2787" s="24" t="n">
        <f aca="false">DATE(YEAR(C2787),MONTH(C2787),1)</f>
        <v>46143</v>
      </c>
    </row>
    <row r="2788" customFormat="false" ht="15" hidden="false" customHeight="false" outlineLevel="0" collapsed="false">
      <c r="A2788" s="21" t="s">
        <v>3411</v>
      </c>
      <c r="B2788" s="21" t="s">
        <v>3412</v>
      </c>
      <c r="C2788" s="23" t="n">
        <v>46158</v>
      </c>
      <c r="D2788" s="21" t="s">
        <v>328</v>
      </c>
      <c r="E2788" s="21" t="s">
        <v>108</v>
      </c>
      <c r="F2788" s="12" t="n">
        <v>1</v>
      </c>
      <c r="G2788" s="19" t="n">
        <v>105.6</v>
      </c>
      <c r="H2788" s="19" t="n">
        <v>78.85</v>
      </c>
      <c r="I2788" s="19" t="n">
        <f aca="false">ROUND(F2788*G2788,2)</f>
        <v>105.6</v>
      </c>
      <c r="J2788" s="19" t="n">
        <f aca="false">ROUND(F2788*H2788,2)</f>
        <v>78.85</v>
      </c>
      <c r="K2788" s="19" t="n">
        <f aca="false">INDEX(Pricebook!$L$2:$L$1401,MATCH(D2788,Pricebook!$A$2:$A$1401,0))</f>
        <v>115.5</v>
      </c>
      <c r="L2788" s="19" t="n">
        <f aca="false">ROUND(F2788*K2788,2)</f>
        <v>115.5</v>
      </c>
      <c r="M2788" s="24" t="n">
        <f aca="false">DATE(YEAR(C2788),MONTH(C2788),1)</f>
        <v>46143</v>
      </c>
    </row>
    <row r="2789" customFormat="false" ht="15" hidden="false" customHeight="false" outlineLevel="0" collapsed="false">
      <c r="A2789" s="21" t="s">
        <v>3411</v>
      </c>
      <c r="B2789" s="21" t="s">
        <v>3412</v>
      </c>
      <c r="C2789" s="23" t="n">
        <v>46158</v>
      </c>
      <c r="D2789" s="21" t="s">
        <v>221</v>
      </c>
      <c r="E2789" s="21" t="s">
        <v>108</v>
      </c>
      <c r="F2789" s="12" t="n">
        <v>1</v>
      </c>
      <c r="G2789" s="19" t="n">
        <v>462.9</v>
      </c>
      <c r="H2789" s="19" t="n">
        <v>348.68</v>
      </c>
      <c r="I2789" s="19" t="n">
        <f aca="false">ROUND(F2789*G2789,2)</f>
        <v>462.9</v>
      </c>
      <c r="J2789" s="19" t="n">
        <f aca="false">ROUND(F2789*H2789,2)</f>
        <v>348.68</v>
      </c>
      <c r="K2789" s="19" t="n">
        <f aca="false">INDEX(Pricebook!$L$2:$L$1401,MATCH(D2789,Pricebook!$A$2:$A$1401,0))</f>
        <v>510.6</v>
      </c>
      <c r="L2789" s="19" t="n">
        <f aca="false">ROUND(F2789*K2789,2)</f>
        <v>510.6</v>
      </c>
      <c r="M2789" s="24" t="n">
        <f aca="false">DATE(YEAR(C2789),MONTH(C2789),1)</f>
        <v>46143</v>
      </c>
    </row>
    <row r="2790" customFormat="false" ht="15" hidden="false" customHeight="false" outlineLevel="0" collapsed="false">
      <c r="A2790" s="21" t="s">
        <v>3411</v>
      </c>
      <c r="B2790" s="21" t="s">
        <v>3412</v>
      </c>
      <c r="C2790" s="23" t="n">
        <v>46158</v>
      </c>
      <c r="D2790" s="21" t="s">
        <v>2840</v>
      </c>
      <c r="E2790" s="21" t="s">
        <v>2748</v>
      </c>
      <c r="F2790" s="12" t="n">
        <v>8</v>
      </c>
      <c r="G2790" s="19" t="n">
        <v>4.35</v>
      </c>
      <c r="H2790" s="19" t="n">
        <v>2.5</v>
      </c>
      <c r="I2790" s="19" t="n">
        <f aca="false">ROUND(F2790*G2790,2)</f>
        <v>34.8</v>
      </c>
      <c r="J2790" s="19" t="n">
        <f aca="false">ROUND(F2790*H2790,2)</f>
        <v>20</v>
      </c>
      <c r="K2790" s="19" t="n">
        <f aca="false">INDEX(Pricebook!$L$2:$L$1401,MATCH(D2790,Pricebook!$A$2:$A$1401,0))</f>
        <v>4.7</v>
      </c>
      <c r="L2790" s="19" t="n">
        <f aca="false">ROUND(F2790*K2790,2)</f>
        <v>37.6</v>
      </c>
      <c r="M2790" s="24" t="n">
        <f aca="false">DATE(YEAR(C2790),MONTH(C2790),1)</f>
        <v>46143</v>
      </c>
    </row>
    <row r="2791" customFormat="false" ht="15" hidden="false" customHeight="false" outlineLevel="0" collapsed="false">
      <c r="A2791" s="21" t="s">
        <v>3411</v>
      </c>
      <c r="B2791" s="21" t="s">
        <v>3412</v>
      </c>
      <c r="C2791" s="23" t="n">
        <v>46158</v>
      </c>
      <c r="D2791" s="21" t="s">
        <v>1400</v>
      </c>
      <c r="E2791" s="21" t="s">
        <v>971</v>
      </c>
      <c r="F2791" s="12" t="n">
        <v>3</v>
      </c>
      <c r="G2791" s="19" t="n">
        <v>4.4</v>
      </c>
      <c r="H2791" s="19" t="n">
        <v>3.7</v>
      </c>
      <c r="I2791" s="19" t="n">
        <f aca="false">ROUND(F2791*G2791,2)</f>
        <v>13.2</v>
      </c>
      <c r="J2791" s="19" t="n">
        <f aca="false">ROUND(F2791*H2791,2)</f>
        <v>11.1</v>
      </c>
      <c r="K2791" s="19" t="n">
        <f aca="false">INDEX(Pricebook!$L$2:$L$1401,MATCH(D2791,Pricebook!$A$2:$A$1401,0))</f>
        <v>5.15</v>
      </c>
      <c r="L2791" s="19" t="n">
        <f aca="false">ROUND(F2791*K2791,2)</f>
        <v>15.45</v>
      </c>
      <c r="M2791" s="24" t="n">
        <f aca="false">DATE(YEAR(C2791),MONTH(C2791),1)</f>
        <v>46143</v>
      </c>
    </row>
    <row r="2792" customFormat="false" ht="15" hidden="false" customHeight="false" outlineLevel="0" collapsed="false">
      <c r="A2792" s="21" t="s">
        <v>3411</v>
      </c>
      <c r="B2792" s="21" t="s">
        <v>3412</v>
      </c>
      <c r="C2792" s="23" t="n">
        <v>46158</v>
      </c>
      <c r="D2792" s="21" t="s">
        <v>915</v>
      </c>
      <c r="E2792" s="21" t="s">
        <v>366</v>
      </c>
      <c r="F2792" s="12" t="n">
        <v>2</v>
      </c>
      <c r="G2792" s="19" t="n">
        <v>157.2</v>
      </c>
      <c r="H2792" s="19" t="n">
        <v>110.69</v>
      </c>
      <c r="I2792" s="19" t="n">
        <f aca="false">ROUND(F2792*G2792,2)</f>
        <v>314.4</v>
      </c>
      <c r="J2792" s="19" t="n">
        <f aca="false">ROUND(F2792*H2792,2)</f>
        <v>221.38</v>
      </c>
      <c r="K2792" s="19" t="n">
        <f aca="false">INDEX(Pricebook!$L$2:$L$1401,MATCH(D2792,Pricebook!$A$2:$A$1401,0))</f>
        <v>168.55</v>
      </c>
      <c r="L2792" s="19" t="n">
        <f aca="false">ROUND(F2792*K2792,2)</f>
        <v>337.1</v>
      </c>
      <c r="M2792" s="24" t="n">
        <f aca="false">DATE(YEAR(C2792),MONTH(C2792),1)</f>
        <v>46143</v>
      </c>
    </row>
    <row r="2793" customFormat="false" ht="15" hidden="false" customHeight="false" outlineLevel="0" collapsed="false">
      <c r="A2793" s="21" t="s">
        <v>3413</v>
      </c>
      <c r="B2793" s="21" t="s">
        <v>3323</v>
      </c>
      <c r="C2793" s="23" t="n">
        <v>46158</v>
      </c>
      <c r="D2793" s="21" t="s">
        <v>2226</v>
      </c>
      <c r="E2793" s="21" t="s">
        <v>2202</v>
      </c>
      <c r="F2793" s="12" t="n">
        <v>2</v>
      </c>
      <c r="G2793" s="19" t="n">
        <v>51.6</v>
      </c>
      <c r="H2793" s="19" t="n">
        <v>31.07</v>
      </c>
      <c r="I2793" s="19" t="n">
        <f aca="false">ROUND(F2793*G2793,2)</f>
        <v>103.2</v>
      </c>
      <c r="J2793" s="19" t="n">
        <f aca="false">ROUND(F2793*H2793,2)</f>
        <v>62.14</v>
      </c>
      <c r="K2793" s="19" t="n">
        <f aca="false">INDEX(Pricebook!$L$2:$L$1401,MATCH(D2793,Pricebook!$A$2:$A$1401,0))</f>
        <v>54.65</v>
      </c>
      <c r="L2793" s="19" t="n">
        <f aca="false">ROUND(F2793*K2793,2)</f>
        <v>109.3</v>
      </c>
      <c r="M2793" s="24" t="n">
        <f aca="false">DATE(YEAR(C2793),MONTH(C2793),1)</f>
        <v>46143</v>
      </c>
    </row>
    <row r="2794" customFormat="false" ht="15" hidden="false" customHeight="false" outlineLevel="0" collapsed="false">
      <c r="A2794" s="21" t="s">
        <v>3413</v>
      </c>
      <c r="B2794" s="21" t="s">
        <v>3323</v>
      </c>
      <c r="C2794" s="23" t="n">
        <v>46158</v>
      </c>
      <c r="D2794" s="21" t="s">
        <v>430</v>
      </c>
      <c r="E2794" s="21" t="s">
        <v>366</v>
      </c>
      <c r="F2794" s="12" t="n">
        <v>2</v>
      </c>
      <c r="G2794" s="19" t="n">
        <v>121.8</v>
      </c>
      <c r="H2794" s="19" t="n">
        <v>86.38</v>
      </c>
      <c r="I2794" s="19" t="n">
        <f aca="false">ROUND(F2794*G2794,2)</f>
        <v>243.6</v>
      </c>
      <c r="J2794" s="19" t="n">
        <f aca="false">ROUND(F2794*H2794,2)</f>
        <v>172.76</v>
      </c>
      <c r="K2794" s="19" t="n">
        <f aca="false">INDEX(Pricebook!$L$2:$L$1401,MATCH(D2794,Pricebook!$A$2:$A$1401,0))</f>
        <v>131.55</v>
      </c>
      <c r="L2794" s="19" t="n">
        <f aca="false">ROUND(F2794*K2794,2)</f>
        <v>263.1</v>
      </c>
      <c r="M2794" s="24" t="n">
        <f aca="false">DATE(YEAR(C2794),MONTH(C2794),1)</f>
        <v>46143</v>
      </c>
    </row>
    <row r="2795" customFormat="false" ht="15" hidden="false" customHeight="false" outlineLevel="0" collapsed="false">
      <c r="A2795" s="21" t="s">
        <v>3413</v>
      </c>
      <c r="B2795" s="21" t="s">
        <v>3323</v>
      </c>
      <c r="C2795" s="23" t="n">
        <v>46158</v>
      </c>
      <c r="D2795" s="21" t="s">
        <v>1897</v>
      </c>
      <c r="E2795" s="21" t="s">
        <v>1452</v>
      </c>
      <c r="F2795" s="12" t="n">
        <v>1</v>
      </c>
      <c r="G2795" s="19" t="n">
        <v>31.45</v>
      </c>
      <c r="H2795" s="19" t="n">
        <v>22.34</v>
      </c>
      <c r="I2795" s="19" t="n">
        <f aca="false">ROUND(F2795*G2795,2)</f>
        <v>31.45</v>
      </c>
      <c r="J2795" s="19" t="n">
        <f aca="false">ROUND(F2795*H2795,2)</f>
        <v>22.34</v>
      </c>
      <c r="K2795" s="19" t="n">
        <f aca="false">INDEX(Pricebook!$L$2:$L$1401,MATCH(D2795,Pricebook!$A$2:$A$1401,0))</f>
        <v>32.1</v>
      </c>
      <c r="L2795" s="19" t="n">
        <f aca="false">ROUND(F2795*K2795,2)</f>
        <v>32.1</v>
      </c>
      <c r="M2795" s="24" t="n">
        <f aca="false">DATE(YEAR(C2795),MONTH(C2795),1)</f>
        <v>46143</v>
      </c>
    </row>
    <row r="2796" customFormat="false" ht="15" hidden="false" customHeight="false" outlineLevel="0" collapsed="false">
      <c r="A2796" s="21" t="s">
        <v>3413</v>
      </c>
      <c r="B2796" s="21" t="s">
        <v>3323</v>
      </c>
      <c r="C2796" s="23" t="n">
        <v>46158</v>
      </c>
      <c r="D2796" s="21" t="s">
        <v>813</v>
      </c>
      <c r="E2796" s="21" t="s">
        <v>366</v>
      </c>
      <c r="F2796" s="12" t="n">
        <v>3</v>
      </c>
      <c r="G2796" s="19" t="n">
        <v>17.95</v>
      </c>
      <c r="H2796" s="19" t="n">
        <v>12.62</v>
      </c>
      <c r="I2796" s="19" t="n">
        <f aca="false">ROUND(F2796*G2796,2)</f>
        <v>53.85</v>
      </c>
      <c r="J2796" s="19" t="n">
        <f aca="false">ROUND(F2796*H2796,2)</f>
        <v>37.86</v>
      </c>
      <c r="K2796" s="19" t="n">
        <f aca="false">INDEX(Pricebook!$L$2:$L$1401,MATCH(D2796,Pricebook!$A$2:$A$1401,0))</f>
        <v>19.25</v>
      </c>
      <c r="L2796" s="19" t="n">
        <f aca="false">ROUND(F2796*K2796,2)</f>
        <v>57.75</v>
      </c>
      <c r="M2796" s="24" t="n">
        <f aca="false">DATE(YEAR(C2796),MONTH(C2796),1)</f>
        <v>46143</v>
      </c>
    </row>
    <row r="2797" customFormat="false" ht="15" hidden="false" customHeight="false" outlineLevel="0" collapsed="false">
      <c r="A2797" s="21" t="s">
        <v>3413</v>
      </c>
      <c r="B2797" s="21" t="s">
        <v>3323</v>
      </c>
      <c r="C2797" s="23" t="n">
        <v>46158</v>
      </c>
      <c r="D2797" s="21" t="s">
        <v>2214</v>
      </c>
      <c r="E2797" s="21" t="s">
        <v>2202</v>
      </c>
      <c r="F2797" s="12" t="n">
        <v>4</v>
      </c>
      <c r="G2797" s="19" t="n">
        <v>60.55</v>
      </c>
      <c r="H2797" s="19" t="n">
        <v>36.6</v>
      </c>
      <c r="I2797" s="19" t="n">
        <f aca="false">ROUND(F2797*G2797,2)</f>
        <v>242.2</v>
      </c>
      <c r="J2797" s="19" t="n">
        <f aca="false">ROUND(F2797*H2797,2)</f>
        <v>146.4</v>
      </c>
      <c r="K2797" s="19" t="n">
        <f aca="false">INDEX(Pricebook!$L$2:$L$1401,MATCH(D2797,Pricebook!$A$2:$A$1401,0))</f>
        <v>64.4</v>
      </c>
      <c r="L2797" s="19" t="n">
        <f aca="false">ROUND(F2797*K2797,2)</f>
        <v>257.6</v>
      </c>
      <c r="M2797" s="24" t="n">
        <f aca="false">DATE(YEAR(C2797),MONTH(C2797),1)</f>
        <v>46143</v>
      </c>
    </row>
    <row r="2798" customFormat="false" ht="15" hidden="false" customHeight="false" outlineLevel="0" collapsed="false">
      <c r="A2798" s="21" t="s">
        <v>3413</v>
      </c>
      <c r="B2798" s="21" t="s">
        <v>3323</v>
      </c>
      <c r="C2798" s="23" t="n">
        <v>46158</v>
      </c>
      <c r="D2798" s="21" t="s">
        <v>2337</v>
      </c>
      <c r="E2798" s="21" t="s">
        <v>2202</v>
      </c>
      <c r="F2798" s="12" t="n">
        <v>14</v>
      </c>
      <c r="G2798" s="19" t="n">
        <v>5.55</v>
      </c>
      <c r="H2798" s="19" t="n">
        <v>3.38</v>
      </c>
      <c r="I2798" s="19" t="n">
        <f aca="false">ROUND(F2798*G2798,2)</f>
        <v>77.7</v>
      </c>
      <c r="J2798" s="19" t="n">
        <f aca="false">ROUND(F2798*H2798,2)</f>
        <v>47.32</v>
      </c>
      <c r="K2798" s="19" t="n">
        <f aca="false">INDEX(Pricebook!$L$2:$L$1401,MATCH(D2798,Pricebook!$A$2:$A$1401,0))</f>
        <v>5.95</v>
      </c>
      <c r="L2798" s="19" t="n">
        <f aca="false">ROUND(F2798*K2798,2)</f>
        <v>83.3</v>
      </c>
      <c r="M2798" s="24" t="n">
        <f aca="false">DATE(YEAR(C2798),MONTH(C2798),1)</f>
        <v>46143</v>
      </c>
    </row>
    <row r="2799" customFormat="false" ht="15" hidden="false" customHeight="false" outlineLevel="0" collapsed="false">
      <c r="A2799" s="21" t="s">
        <v>3413</v>
      </c>
      <c r="B2799" s="21" t="s">
        <v>3323</v>
      </c>
      <c r="C2799" s="23" t="n">
        <v>46158</v>
      </c>
      <c r="D2799" s="21" t="s">
        <v>1901</v>
      </c>
      <c r="E2799" s="21" t="s">
        <v>1452</v>
      </c>
      <c r="F2799" s="12" t="n">
        <v>4</v>
      </c>
      <c r="G2799" s="19" t="n">
        <v>59.5</v>
      </c>
      <c r="H2799" s="19" t="n">
        <v>36.64</v>
      </c>
      <c r="I2799" s="19" t="n">
        <f aca="false">ROUND(F2799*G2799,2)</f>
        <v>238</v>
      </c>
      <c r="J2799" s="19" t="n">
        <f aca="false">ROUND(F2799*H2799,2)</f>
        <v>146.56</v>
      </c>
      <c r="K2799" s="19" t="n">
        <f aca="false">INDEX(Pricebook!$L$2:$L$1401,MATCH(D2799,Pricebook!$A$2:$A$1401,0))</f>
        <v>61.4</v>
      </c>
      <c r="L2799" s="19" t="n">
        <f aca="false">ROUND(F2799*K2799,2)</f>
        <v>245.6</v>
      </c>
      <c r="M2799" s="24" t="n">
        <f aca="false">DATE(YEAR(C2799),MONTH(C2799),1)</f>
        <v>46143</v>
      </c>
    </row>
    <row r="2800" customFormat="false" ht="15" hidden="false" customHeight="false" outlineLevel="0" collapsed="false">
      <c r="A2800" s="21" t="s">
        <v>3413</v>
      </c>
      <c r="B2800" s="21" t="s">
        <v>3323</v>
      </c>
      <c r="C2800" s="23" t="n">
        <v>46158</v>
      </c>
      <c r="D2800" s="21" t="s">
        <v>775</v>
      </c>
      <c r="E2800" s="21" t="s">
        <v>366</v>
      </c>
      <c r="F2800" s="12" t="n">
        <v>2</v>
      </c>
      <c r="G2800" s="19" t="n">
        <v>221.65</v>
      </c>
      <c r="H2800" s="19" t="n">
        <v>156.94</v>
      </c>
      <c r="I2800" s="19" t="n">
        <f aca="false">ROUND(F2800*G2800,2)</f>
        <v>443.3</v>
      </c>
      <c r="J2800" s="19" t="n">
        <f aca="false">ROUND(F2800*H2800,2)</f>
        <v>313.88</v>
      </c>
      <c r="K2800" s="19" t="n">
        <f aca="false">INDEX(Pricebook!$L$2:$L$1401,MATCH(D2800,Pricebook!$A$2:$A$1401,0))</f>
        <v>238.95</v>
      </c>
      <c r="L2800" s="19" t="n">
        <f aca="false">ROUND(F2800*K2800,2)</f>
        <v>477.9</v>
      </c>
      <c r="M2800" s="24" t="n">
        <f aca="false">DATE(YEAR(C2800),MONTH(C2800),1)</f>
        <v>46143</v>
      </c>
    </row>
    <row r="2801" customFormat="false" ht="15" hidden="false" customHeight="false" outlineLevel="0" collapsed="false">
      <c r="A2801" s="21" t="s">
        <v>3413</v>
      </c>
      <c r="B2801" s="21" t="s">
        <v>3323</v>
      </c>
      <c r="C2801" s="23" t="n">
        <v>46158</v>
      </c>
      <c r="D2801" s="21" t="s">
        <v>827</v>
      </c>
      <c r="E2801" s="21" t="s">
        <v>366</v>
      </c>
      <c r="F2801" s="12" t="n">
        <v>2</v>
      </c>
      <c r="G2801" s="19" t="n">
        <v>58.4</v>
      </c>
      <c r="H2801" s="19" t="n">
        <v>41.2</v>
      </c>
      <c r="I2801" s="19" t="n">
        <f aca="false">ROUND(F2801*G2801,2)</f>
        <v>116.8</v>
      </c>
      <c r="J2801" s="19" t="n">
        <f aca="false">ROUND(F2801*H2801,2)</f>
        <v>82.4</v>
      </c>
      <c r="K2801" s="19" t="n">
        <f aca="false">INDEX(Pricebook!$L$2:$L$1401,MATCH(D2801,Pricebook!$A$2:$A$1401,0))</f>
        <v>62.75</v>
      </c>
      <c r="L2801" s="19" t="n">
        <f aca="false">ROUND(F2801*K2801,2)</f>
        <v>125.5</v>
      </c>
      <c r="M2801" s="24" t="n">
        <f aca="false">DATE(YEAR(C2801),MONTH(C2801),1)</f>
        <v>46143</v>
      </c>
    </row>
    <row r="2802" customFormat="false" ht="15" hidden="false" customHeight="false" outlineLevel="0" collapsed="false">
      <c r="A2802" s="21" t="s">
        <v>3413</v>
      </c>
      <c r="B2802" s="21" t="s">
        <v>3323</v>
      </c>
      <c r="C2802" s="23" t="n">
        <v>46158</v>
      </c>
      <c r="D2802" s="21" t="s">
        <v>2317</v>
      </c>
      <c r="E2802" s="21" t="s">
        <v>2202</v>
      </c>
      <c r="F2802" s="12" t="n">
        <v>7</v>
      </c>
      <c r="G2802" s="19" t="n">
        <v>7.45</v>
      </c>
      <c r="H2802" s="19" t="n">
        <v>4.53</v>
      </c>
      <c r="I2802" s="19" t="n">
        <f aca="false">ROUND(F2802*G2802,2)</f>
        <v>52.15</v>
      </c>
      <c r="J2802" s="19" t="n">
        <f aca="false">ROUND(F2802*H2802,2)</f>
        <v>31.71</v>
      </c>
      <c r="K2802" s="19" t="n">
        <f aca="false">INDEX(Pricebook!$L$2:$L$1401,MATCH(D2802,Pricebook!$A$2:$A$1401,0))</f>
        <v>8</v>
      </c>
      <c r="L2802" s="19" t="n">
        <f aca="false">ROUND(F2802*K2802,2)</f>
        <v>56</v>
      </c>
      <c r="M2802" s="24" t="n">
        <f aca="false">DATE(YEAR(C2802),MONTH(C2802),1)</f>
        <v>46143</v>
      </c>
    </row>
    <row r="2803" customFormat="false" ht="15" hidden="false" customHeight="false" outlineLevel="0" collapsed="false">
      <c r="A2803" s="21" t="s">
        <v>3413</v>
      </c>
      <c r="B2803" s="21" t="s">
        <v>3323</v>
      </c>
      <c r="C2803" s="23" t="n">
        <v>46158</v>
      </c>
      <c r="D2803" s="21" t="s">
        <v>1526</v>
      </c>
      <c r="E2803" s="21" t="s">
        <v>1452</v>
      </c>
      <c r="F2803" s="12" t="n">
        <v>1</v>
      </c>
      <c r="G2803" s="19" t="n">
        <v>230</v>
      </c>
      <c r="H2803" s="19" t="n">
        <v>141.92</v>
      </c>
      <c r="I2803" s="19" t="n">
        <f aca="false">ROUND(F2803*G2803,2)</f>
        <v>230</v>
      </c>
      <c r="J2803" s="19" t="n">
        <f aca="false">ROUND(F2803*H2803,2)</f>
        <v>141.92</v>
      </c>
      <c r="K2803" s="19" t="n">
        <f aca="false">INDEX(Pricebook!$L$2:$L$1401,MATCH(D2803,Pricebook!$A$2:$A$1401,0))</f>
        <v>237.75</v>
      </c>
      <c r="L2803" s="19" t="n">
        <f aca="false">ROUND(F2803*K2803,2)</f>
        <v>237.75</v>
      </c>
      <c r="M2803" s="24" t="n">
        <f aca="false">DATE(YEAR(C2803),MONTH(C2803),1)</f>
        <v>46143</v>
      </c>
    </row>
    <row r="2804" customFormat="false" ht="15" hidden="false" customHeight="false" outlineLevel="0" collapsed="false">
      <c r="A2804" s="21" t="s">
        <v>3413</v>
      </c>
      <c r="B2804" s="21" t="s">
        <v>3323</v>
      </c>
      <c r="C2804" s="23" t="n">
        <v>46158</v>
      </c>
      <c r="D2804" s="21" t="s">
        <v>487</v>
      </c>
      <c r="E2804" s="21" t="s">
        <v>366</v>
      </c>
      <c r="F2804" s="12" t="n">
        <v>3</v>
      </c>
      <c r="G2804" s="19" t="n">
        <v>6.6</v>
      </c>
      <c r="H2804" s="19" t="n">
        <v>4.63</v>
      </c>
      <c r="I2804" s="19" t="n">
        <f aca="false">ROUND(F2804*G2804,2)</f>
        <v>19.8</v>
      </c>
      <c r="J2804" s="19" t="n">
        <f aca="false">ROUND(F2804*H2804,2)</f>
        <v>13.89</v>
      </c>
      <c r="K2804" s="19" t="n">
        <f aca="false">INDEX(Pricebook!$L$2:$L$1401,MATCH(D2804,Pricebook!$A$2:$A$1401,0))</f>
        <v>7.1</v>
      </c>
      <c r="L2804" s="19" t="n">
        <f aca="false">ROUND(F2804*K2804,2)</f>
        <v>21.3</v>
      </c>
      <c r="M2804" s="24" t="n">
        <f aca="false">DATE(YEAR(C2804),MONTH(C2804),1)</f>
        <v>46143</v>
      </c>
    </row>
    <row r="2805" customFormat="false" ht="15" hidden="false" customHeight="false" outlineLevel="0" collapsed="false">
      <c r="A2805" s="21" t="s">
        <v>3413</v>
      </c>
      <c r="B2805" s="21" t="s">
        <v>3323</v>
      </c>
      <c r="C2805" s="23" t="n">
        <v>46158</v>
      </c>
      <c r="D2805" s="21" t="s">
        <v>371</v>
      </c>
      <c r="E2805" s="21" t="s">
        <v>366</v>
      </c>
      <c r="F2805" s="12" t="n">
        <v>3</v>
      </c>
      <c r="G2805" s="19" t="n">
        <v>9.75</v>
      </c>
      <c r="H2805" s="19" t="n">
        <v>7.45</v>
      </c>
      <c r="I2805" s="19" t="n">
        <f aca="false">ROUND(F2805*G2805,2)</f>
        <v>29.25</v>
      </c>
      <c r="J2805" s="19" t="n">
        <f aca="false">ROUND(F2805*H2805,2)</f>
        <v>22.35</v>
      </c>
      <c r="K2805" s="19" t="n">
        <f aca="false">INDEX(Pricebook!$L$2:$L$1401,MATCH(D2805,Pricebook!$A$2:$A$1401,0))</f>
        <v>10.6</v>
      </c>
      <c r="L2805" s="19" t="n">
        <f aca="false">ROUND(F2805*K2805,2)</f>
        <v>31.8</v>
      </c>
      <c r="M2805" s="24" t="n">
        <f aca="false">DATE(YEAR(C2805),MONTH(C2805),1)</f>
        <v>46143</v>
      </c>
    </row>
    <row r="2806" customFormat="false" ht="15" hidden="false" customHeight="false" outlineLevel="0" collapsed="false">
      <c r="A2806" s="21" t="s">
        <v>3413</v>
      </c>
      <c r="B2806" s="21" t="s">
        <v>3323</v>
      </c>
      <c r="C2806" s="23" t="n">
        <v>46158</v>
      </c>
      <c r="D2806" s="21" t="s">
        <v>1897</v>
      </c>
      <c r="E2806" s="21" t="s">
        <v>1452</v>
      </c>
      <c r="F2806" s="12" t="n">
        <v>5</v>
      </c>
      <c r="G2806" s="19" t="n">
        <v>31.45</v>
      </c>
      <c r="H2806" s="19" t="n">
        <v>22.34</v>
      </c>
      <c r="I2806" s="19" t="n">
        <f aca="false">ROUND(F2806*G2806,2)</f>
        <v>157.25</v>
      </c>
      <c r="J2806" s="19" t="n">
        <f aca="false">ROUND(F2806*H2806,2)</f>
        <v>111.7</v>
      </c>
      <c r="K2806" s="19" t="n">
        <f aca="false">INDEX(Pricebook!$L$2:$L$1401,MATCH(D2806,Pricebook!$A$2:$A$1401,0))</f>
        <v>32.1</v>
      </c>
      <c r="L2806" s="19" t="n">
        <f aca="false">ROUND(F2806*K2806,2)</f>
        <v>160.5</v>
      </c>
      <c r="M2806" s="24" t="n">
        <f aca="false">DATE(YEAR(C2806),MONTH(C2806),1)</f>
        <v>46143</v>
      </c>
    </row>
    <row r="2807" customFormat="false" ht="15" hidden="false" customHeight="false" outlineLevel="0" collapsed="false">
      <c r="A2807" s="21" t="s">
        <v>3413</v>
      </c>
      <c r="B2807" s="21" t="s">
        <v>3323</v>
      </c>
      <c r="C2807" s="23" t="n">
        <v>46158</v>
      </c>
      <c r="D2807" s="21" t="s">
        <v>1889</v>
      </c>
      <c r="E2807" s="21" t="s">
        <v>1452</v>
      </c>
      <c r="F2807" s="12" t="n">
        <v>3</v>
      </c>
      <c r="G2807" s="19" t="n">
        <v>31.2</v>
      </c>
      <c r="H2807" s="19" t="n">
        <v>19.16</v>
      </c>
      <c r="I2807" s="19" t="n">
        <f aca="false">ROUND(F2807*G2807,2)</f>
        <v>93.6</v>
      </c>
      <c r="J2807" s="19" t="n">
        <f aca="false">ROUND(F2807*H2807,2)</f>
        <v>57.48</v>
      </c>
      <c r="K2807" s="19" t="n">
        <f aca="false">INDEX(Pricebook!$L$2:$L$1401,MATCH(D2807,Pricebook!$A$2:$A$1401,0))</f>
        <v>32.1</v>
      </c>
      <c r="L2807" s="19" t="n">
        <f aca="false">ROUND(F2807*K2807,2)</f>
        <v>96.3</v>
      </c>
      <c r="M2807" s="24" t="n">
        <f aca="false">DATE(YEAR(C2807),MONTH(C2807),1)</f>
        <v>46143</v>
      </c>
    </row>
    <row r="2808" customFormat="false" ht="15" hidden="false" customHeight="false" outlineLevel="0" collapsed="false">
      <c r="A2808" s="21" t="s">
        <v>3413</v>
      </c>
      <c r="B2808" s="21" t="s">
        <v>3323</v>
      </c>
      <c r="C2808" s="23" t="n">
        <v>46158</v>
      </c>
      <c r="D2808" s="21" t="s">
        <v>436</v>
      </c>
      <c r="E2808" s="21" t="s">
        <v>366</v>
      </c>
      <c r="F2808" s="12" t="n">
        <v>2</v>
      </c>
      <c r="G2808" s="19" t="n">
        <v>71.05</v>
      </c>
      <c r="H2808" s="19" t="n">
        <v>50.84</v>
      </c>
      <c r="I2808" s="19" t="n">
        <f aca="false">ROUND(F2808*G2808,2)</f>
        <v>142.1</v>
      </c>
      <c r="J2808" s="19" t="n">
        <f aca="false">ROUND(F2808*H2808,2)</f>
        <v>101.68</v>
      </c>
      <c r="K2808" s="19" t="n">
        <f aca="false">INDEX(Pricebook!$L$2:$L$1401,MATCH(D2808,Pricebook!$A$2:$A$1401,0))</f>
        <v>77.4</v>
      </c>
      <c r="L2808" s="19" t="n">
        <f aca="false">ROUND(F2808*K2808,2)</f>
        <v>154.8</v>
      </c>
      <c r="M2808" s="24" t="n">
        <f aca="false">DATE(YEAR(C2808),MONTH(C2808),1)</f>
        <v>46143</v>
      </c>
    </row>
    <row r="2809" customFormat="false" ht="15" hidden="false" customHeight="false" outlineLevel="0" collapsed="false">
      <c r="A2809" s="21" t="s">
        <v>3414</v>
      </c>
      <c r="B2809" s="21" t="s">
        <v>3382</v>
      </c>
      <c r="C2809" s="23" t="n">
        <v>46159</v>
      </c>
      <c r="D2809" s="21" t="s">
        <v>1346</v>
      </c>
      <c r="E2809" s="21" t="s">
        <v>971</v>
      </c>
      <c r="F2809" s="12" t="n">
        <v>51</v>
      </c>
      <c r="G2809" s="19" t="n">
        <v>0.9</v>
      </c>
      <c r="H2809" s="19" t="n">
        <v>0.66</v>
      </c>
      <c r="I2809" s="19" t="n">
        <f aca="false">ROUND(F2809*G2809,2)</f>
        <v>45.9</v>
      </c>
      <c r="J2809" s="19" t="n">
        <f aca="false">ROUND(F2809*H2809,2)</f>
        <v>33.66</v>
      </c>
      <c r="K2809" s="19" t="n">
        <f aca="false">INDEX(Pricebook!$L$2:$L$1401,MATCH(D2809,Pricebook!$A$2:$A$1401,0))</f>
        <v>1</v>
      </c>
      <c r="L2809" s="19" t="n">
        <f aca="false">ROUND(F2809*K2809,2)</f>
        <v>51</v>
      </c>
      <c r="M2809" s="24" t="n">
        <f aca="false">DATE(YEAR(C2809),MONTH(C2809),1)</f>
        <v>46143</v>
      </c>
    </row>
    <row r="2810" customFormat="false" ht="15" hidden="false" customHeight="false" outlineLevel="0" collapsed="false">
      <c r="A2810" s="21" t="s">
        <v>3414</v>
      </c>
      <c r="B2810" s="21" t="s">
        <v>3382</v>
      </c>
      <c r="C2810" s="23" t="n">
        <v>46159</v>
      </c>
      <c r="D2810" s="21" t="s">
        <v>2485</v>
      </c>
      <c r="E2810" s="21" t="s">
        <v>2466</v>
      </c>
      <c r="F2810" s="12" t="n">
        <v>3</v>
      </c>
      <c r="G2810" s="19" t="n">
        <v>99.7</v>
      </c>
      <c r="H2810" s="19" t="n">
        <v>66.1</v>
      </c>
      <c r="I2810" s="19" t="n">
        <f aca="false">ROUND(F2810*G2810,2)</f>
        <v>299.1</v>
      </c>
      <c r="J2810" s="19" t="n">
        <f aca="false">ROUND(F2810*H2810,2)</f>
        <v>198.3</v>
      </c>
      <c r="K2810" s="19" t="n">
        <f aca="false">INDEX(Pricebook!$L$2:$L$1401,MATCH(D2810,Pricebook!$A$2:$A$1401,0))</f>
        <v>102.75</v>
      </c>
      <c r="L2810" s="19" t="n">
        <f aca="false">ROUND(F2810*K2810,2)</f>
        <v>308.25</v>
      </c>
      <c r="M2810" s="24" t="n">
        <f aca="false">DATE(YEAR(C2810),MONTH(C2810),1)</f>
        <v>46143</v>
      </c>
    </row>
    <row r="2811" customFormat="false" ht="15" hidden="false" customHeight="false" outlineLevel="0" collapsed="false">
      <c r="A2811" s="21" t="s">
        <v>3414</v>
      </c>
      <c r="B2811" s="21" t="s">
        <v>3382</v>
      </c>
      <c r="C2811" s="23" t="n">
        <v>46159</v>
      </c>
      <c r="D2811" s="21" t="s">
        <v>1158</v>
      </c>
      <c r="E2811" s="21" t="s">
        <v>971</v>
      </c>
      <c r="F2811" s="12" t="n">
        <v>36</v>
      </c>
      <c r="G2811" s="19" t="n">
        <v>1.25</v>
      </c>
      <c r="H2811" s="19" t="n">
        <v>1.05</v>
      </c>
      <c r="I2811" s="19" t="n">
        <f aca="false">ROUND(F2811*G2811,2)</f>
        <v>45</v>
      </c>
      <c r="J2811" s="19" t="n">
        <f aca="false">ROUND(F2811*H2811,2)</f>
        <v>37.8</v>
      </c>
      <c r="K2811" s="19" t="n">
        <f aca="false">INDEX(Pricebook!$L$2:$L$1401,MATCH(D2811,Pricebook!$A$2:$A$1401,0))</f>
        <v>1.5</v>
      </c>
      <c r="L2811" s="19" t="n">
        <f aca="false">ROUND(F2811*K2811,2)</f>
        <v>54</v>
      </c>
      <c r="M2811" s="24" t="n">
        <f aca="false">DATE(YEAR(C2811),MONTH(C2811),1)</f>
        <v>46143</v>
      </c>
    </row>
    <row r="2812" customFormat="false" ht="15" hidden="false" customHeight="false" outlineLevel="0" collapsed="false">
      <c r="A2812" s="21" t="s">
        <v>3414</v>
      </c>
      <c r="B2812" s="21" t="s">
        <v>3382</v>
      </c>
      <c r="C2812" s="23" t="n">
        <v>46159</v>
      </c>
      <c r="D2812" s="21" t="s">
        <v>665</v>
      </c>
      <c r="E2812" s="21" t="s">
        <v>366</v>
      </c>
      <c r="F2812" s="12" t="n">
        <v>3</v>
      </c>
      <c r="G2812" s="19" t="n">
        <v>28.25</v>
      </c>
      <c r="H2812" s="19" t="n">
        <v>20.17</v>
      </c>
      <c r="I2812" s="19" t="n">
        <f aca="false">ROUND(F2812*G2812,2)</f>
        <v>84.75</v>
      </c>
      <c r="J2812" s="19" t="n">
        <f aca="false">ROUND(F2812*H2812,2)</f>
        <v>60.51</v>
      </c>
      <c r="K2812" s="19" t="n">
        <f aca="false">INDEX(Pricebook!$L$2:$L$1401,MATCH(D2812,Pricebook!$A$2:$A$1401,0))</f>
        <v>30.75</v>
      </c>
      <c r="L2812" s="19" t="n">
        <f aca="false">ROUND(F2812*K2812,2)</f>
        <v>92.25</v>
      </c>
      <c r="M2812" s="24" t="n">
        <f aca="false">DATE(YEAR(C2812),MONTH(C2812),1)</f>
        <v>46143</v>
      </c>
    </row>
    <row r="2813" customFormat="false" ht="15" hidden="false" customHeight="false" outlineLevel="0" collapsed="false">
      <c r="A2813" s="21" t="s">
        <v>3414</v>
      </c>
      <c r="B2813" s="21" t="s">
        <v>3382</v>
      </c>
      <c r="C2813" s="23" t="n">
        <v>46159</v>
      </c>
      <c r="D2813" s="21" t="s">
        <v>294</v>
      </c>
      <c r="E2813" s="21" t="s">
        <v>108</v>
      </c>
      <c r="F2813" s="12" t="n">
        <v>2</v>
      </c>
      <c r="G2813" s="19" t="n">
        <v>26</v>
      </c>
      <c r="H2813" s="19" t="n">
        <v>21.62</v>
      </c>
      <c r="I2813" s="19" t="n">
        <f aca="false">ROUND(F2813*G2813,2)</f>
        <v>52</v>
      </c>
      <c r="J2813" s="19" t="n">
        <f aca="false">ROUND(F2813*H2813,2)</f>
        <v>43.24</v>
      </c>
      <c r="K2813" s="19" t="n">
        <f aca="false">INDEX(Pricebook!$L$2:$L$1401,MATCH(D2813,Pricebook!$A$2:$A$1401,0))</f>
        <v>28.45</v>
      </c>
      <c r="L2813" s="19" t="n">
        <f aca="false">ROUND(F2813*K2813,2)</f>
        <v>56.9</v>
      </c>
      <c r="M2813" s="24" t="n">
        <f aca="false">DATE(YEAR(C2813),MONTH(C2813),1)</f>
        <v>46143</v>
      </c>
    </row>
    <row r="2814" customFormat="false" ht="15" hidden="false" customHeight="false" outlineLevel="0" collapsed="false">
      <c r="A2814" s="21" t="s">
        <v>3414</v>
      </c>
      <c r="B2814" s="21" t="s">
        <v>3382</v>
      </c>
      <c r="C2814" s="23" t="n">
        <v>46159</v>
      </c>
      <c r="D2814" s="21" t="s">
        <v>1318</v>
      </c>
      <c r="E2814" s="21" t="s">
        <v>971</v>
      </c>
      <c r="F2814" s="12" t="n">
        <v>8</v>
      </c>
      <c r="G2814" s="19" t="n">
        <v>2.45</v>
      </c>
      <c r="H2814" s="19" t="n">
        <v>1.85</v>
      </c>
      <c r="I2814" s="19" t="n">
        <f aca="false">ROUND(F2814*G2814,2)</f>
        <v>19.6</v>
      </c>
      <c r="J2814" s="19" t="n">
        <f aca="false">ROUND(F2814*H2814,2)</f>
        <v>14.8</v>
      </c>
      <c r="K2814" s="19" t="n">
        <f aca="false">INDEX(Pricebook!$L$2:$L$1401,MATCH(D2814,Pricebook!$A$2:$A$1401,0))</f>
        <v>2.8</v>
      </c>
      <c r="L2814" s="19" t="n">
        <f aca="false">ROUND(F2814*K2814,2)</f>
        <v>22.4</v>
      </c>
      <c r="M2814" s="24" t="n">
        <f aca="false">DATE(YEAR(C2814),MONTH(C2814),1)</f>
        <v>46143</v>
      </c>
    </row>
    <row r="2815" customFormat="false" ht="15" hidden="false" customHeight="false" outlineLevel="0" collapsed="false">
      <c r="A2815" s="21" t="s">
        <v>3414</v>
      </c>
      <c r="B2815" s="21" t="s">
        <v>3382</v>
      </c>
      <c r="C2815" s="23" t="n">
        <v>46159</v>
      </c>
      <c r="D2815" s="21" t="s">
        <v>2557</v>
      </c>
      <c r="E2815" s="21" t="s">
        <v>2466</v>
      </c>
      <c r="F2815" s="12" t="n">
        <v>2</v>
      </c>
      <c r="G2815" s="19" t="n">
        <v>354.6</v>
      </c>
      <c r="H2815" s="19" t="n">
        <v>220.38</v>
      </c>
      <c r="I2815" s="19" t="n">
        <f aca="false">ROUND(F2815*G2815,2)</f>
        <v>709.2</v>
      </c>
      <c r="J2815" s="19" t="n">
        <f aca="false">ROUND(F2815*H2815,2)</f>
        <v>440.76</v>
      </c>
      <c r="K2815" s="19" t="n">
        <f aca="false">INDEX(Pricebook!$L$2:$L$1401,MATCH(D2815,Pricebook!$A$2:$A$1401,0))</f>
        <v>371</v>
      </c>
      <c r="L2815" s="19" t="n">
        <f aca="false">ROUND(F2815*K2815,2)</f>
        <v>742</v>
      </c>
      <c r="M2815" s="24" t="n">
        <f aca="false">DATE(YEAR(C2815),MONTH(C2815),1)</f>
        <v>46143</v>
      </c>
    </row>
    <row r="2816" customFormat="false" ht="15" hidden="false" customHeight="false" outlineLevel="0" collapsed="false">
      <c r="A2816" s="21" t="s">
        <v>3414</v>
      </c>
      <c r="B2816" s="21" t="s">
        <v>3382</v>
      </c>
      <c r="C2816" s="23" t="n">
        <v>46159</v>
      </c>
      <c r="D2816" s="21" t="s">
        <v>789</v>
      </c>
      <c r="E2816" s="21" t="s">
        <v>366</v>
      </c>
      <c r="F2816" s="12" t="n">
        <v>4</v>
      </c>
      <c r="G2816" s="19" t="n">
        <v>7.15</v>
      </c>
      <c r="H2816" s="19" t="n">
        <v>4.99</v>
      </c>
      <c r="I2816" s="19" t="n">
        <f aca="false">ROUND(F2816*G2816,2)</f>
        <v>28.6</v>
      </c>
      <c r="J2816" s="19" t="n">
        <f aca="false">ROUND(F2816*H2816,2)</f>
        <v>19.96</v>
      </c>
      <c r="K2816" s="19" t="n">
        <f aca="false">INDEX(Pricebook!$L$2:$L$1401,MATCH(D2816,Pricebook!$A$2:$A$1401,0))</f>
        <v>7.6</v>
      </c>
      <c r="L2816" s="19" t="n">
        <f aca="false">ROUND(F2816*K2816,2)</f>
        <v>30.4</v>
      </c>
      <c r="M2816" s="24" t="n">
        <f aca="false">DATE(YEAR(C2816),MONTH(C2816),1)</f>
        <v>46143</v>
      </c>
    </row>
    <row r="2817" customFormat="false" ht="15" hidden="false" customHeight="false" outlineLevel="0" collapsed="false">
      <c r="A2817" s="21" t="s">
        <v>3414</v>
      </c>
      <c r="B2817" s="21" t="s">
        <v>3382</v>
      </c>
      <c r="C2817" s="23" t="n">
        <v>46159</v>
      </c>
      <c r="D2817" s="21" t="s">
        <v>1136</v>
      </c>
      <c r="E2817" s="21" t="s">
        <v>971</v>
      </c>
      <c r="F2817" s="12" t="n">
        <v>1</v>
      </c>
      <c r="G2817" s="19" t="n">
        <v>267.45</v>
      </c>
      <c r="H2817" s="19" t="n">
        <v>207.49</v>
      </c>
      <c r="I2817" s="19" t="n">
        <f aca="false">ROUND(F2817*G2817,2)</f>
        <v>267.45</v>
      </c>
      <c r="J2817" s="19" t="n">
        <f aca="false">ROUND(F2817*H2817,2)</f>
        <v>207.49</v>
      </c>
      <c r="K2817" s="19" t="n">
        <f aca="false">INDEX(Pricebook!$L$2:$L$1401,MATCH(D2817,Pricebook!$A$2:$A$1401,0))</f>
        <v>294.2</v>
      </c>
      <c r="L2817" s="19" t="n">
        <f aca="false">ROUND(F2817*K2817,2)</f>
        <v>294.2</v>
      </c>
      <c r="M2817" s="24" t="n">
        <f aca="false">DATE(YEAR(C2817),MONTH(C2817),1)</f>
        <v>46143</v>
      </c>
    </row>
    <row r="2818" customFormat="false" ht="15" hidden="false" customHeight="false" outlineLevel="0" collapsed="false">
      <c r="A2818" s="21" t="s">
        <v>3414</v>
      </c>
      <c r="B2818" s="21" t="s">
        <v>3382</v>
      </c>
      <c r="C2818" s="23" t="n">
        <v>46159</v>
      </c>
      <c r="D2818" s="21" t="s">
        <v>531</v>
      </c>
      <c r="E2818" s="21" t="s">
        <v>366</v>
      </c>
      <c r="F2818" s="12" t="n">
        <v>3</v>
      </c>
      <c r="G2818" s="19" t="n">
        <v>8.7</v>
      </c>
      <c r="H2818" s="19" t="n">
        <v>6.14</v>
      </c>
      <c r="I2818" s="19" t="n">
        <f aca="false">ROUND(F2818*G2818,2)</f>
        <v>26.1</v>
      </c>
      <c r="J2818" s="19" t="n">
        <f aca="false">ROUND(F2818*H2818,2)</f>
        <v>18.42</v>
      </c>
      <c r="K2818" s="19" t="n">
        <f aca="false">INDEX(Pricebook!$L$2:$L$1401,MATCH(D2818,Pricebook!$A$2:$A$1401,0))</f>
        <v>9.35</v>
      </c>
      <c r="L2818" s="19" t="n">
        <f aca="false">ROUND(F2818*K2818,2)</f>
        <v>28.05</v>
      </c>
      <c r="M2818" s="24" t="n">
        <f aca="false">DATE(YEAR(C2818),MONTH(C2818),1)</f>
        <v>46143</v>
      </c>
    </row>
    <row r="2819" customFormat="false" ht="15" hidden="false" customHeight="false" outlineLevel="0" collapsed="false">
      <c r="A2819" s="21" t="s">
        <v>3415</v>
      </c>
      <c r="B2819" s="21" t="s">
        <v>3416</v>
      </c>
      <c r="C2819" s="23" t="n">
        <v>46159</v>
      </c>
      <c r="D2819" s="21" t="s">
        <v>2533</v>
      </c>
      <c r="E2819" s="21" t="s">
        <v>2466</v>
      </c>
      <c r="F2819" s="12" t="n">
        <v>3</v>
      </c>
      <c r="G2819" s="19" t="n">
        <v>31.2</v>
      </c>
      <c r="H2819" s="19" t="n">
        <v>19.24</v>
      </c>
      <c r="I2819" s="19" t="n">
        <f aca="false">ROUND(F2819*G2819,2)</f>
        <v>93.6</v>
      </c>
      <c r="J2819" s="19" t="n">
        <f aca="false">ROUND(F2819*H2819,2)</f>
        <v>57.72</v>
      </c>
      <c r="K2819" s="19" t="n">
        <f aca="false">INDEX(Pricebook!$L$2:$L$1401,MATCH(D2819,Pricebook!$A$2:$A$1401,0))</f>
        <v>32.4</v>
      </c>
      <c r="L2819" s="19" t="n">
        <f aca="false">ROUND(F2819*K2819,2)</f>
        <v>97.2</v>
      </c>
      <c r="M2819" s="24" t="n">
        <f aca="false">DATE(YEAR(C2819),MONTH(C2819),1)</f>
        <v>46143</v>
      </c>
    </row>
    <row r="2820" customFormat="false" ht="15" hidden="false" customHeight="false" outlineLevel="0" collapsed="false">
      <c r="A2820" s="21" t="s">
        <v>3415</v>
      </c>
      <c r="B2820" s="21" t="s">
        <v>3416</v>
      </c>
      <c r="C2820" s="23" t="n">
        <v>46159</v>
      </c>
      <c r="D2820" s="21" t="s">
        <v>531</v>
      </c>
      <c r="E2820" s="21" t="s">
        <v>366</v>
      </c>
      <c r="F2820" s="12" t="n">
        <v>5</v>
      </c>
      <c r="G2820" s="19" t="n">
        <v>8.7</v>
      </c>
      <c r="H2820" s="19" t="n">
        <v>6.14</v>
      </c>
      <c r="I2820" s="19" t="n">
        <f aca="false">ROUND(F2820*G2820,2)</f>
        <v>43.5</v>
      </c>
      <c r="J2820" s="19" t="n">
        <f aca="false">ROUND(F2820*H2820,2)</f>
        <v>30.7</v>
      </c>
      <c r="K2820" s="19" t="n">
        <f aca="false">INDEX(Pricebook!$L$2:$L$1401,MATCH(D2820,Pricebook!$A$2:$A$1401,0))</f>
        <v>9.35</v>
      </c>
      <c r="L2820" s="19" t="n">
        <f aca="false">ROUND(F2820*K2820,2)</f>
        <v>46.75</v>
      </c>
      <c r="M2820" s="24" t="n">
        <f aca="false">DATE(YEAR(C2820),MONTH(C2820),1)</f>
        <v>46143</v>
      </c>
    </row>
    <row r="2821" customFormat="false" ht="15" hidden="false" customHeight="false" outlineLevel="0" collapsed="false">
      <c r="A2821" s="21" t="s">
        <v>3415</v>
      </c>
      <c r="B2821" s="21" t="s">
        <v>3416</v>
      </c>
      <c r="C2821" s="23" t="n">
        <v>46159</v>
      </c>
      <c r="D2821" s="21" t="s">
        <v>729</v>
      </c>
      <c r="E2821" s="21" t="s">
        <v>366</v>
      </c>
      <c r="F2821" s="12" t="n">
        <v>4</v>
      </c>
      <c r="G2821" s="19" t="n">
        <v>11.95</v>
      </c>
      <c r="H2821" s="19" t="n">
        <v>8.52</v>
      </c>
      <c r="I2821" s="19" t="n">
        <f aca="false">ROUND(F2821*G2821,2)</f>
        <v>47.8</v>
      </c>
      <c r="J2821" s="19" t="n">
        <f aca="false">ROUND(F2821*H2821,2)</f>
        <v>34.08</v>
      </c>
      <c r="K2821" s="19" t="n">
        <f aca="false">INDEX(Pricebook!$L$2:$L$1401,MATCH(D2821,Pricebook!$A$2:$A$1401,0))</f>
        <v>13</v>
      </c>
      <c r="L2821" s="19" t="n">
        <f aca="false">ROUND(F2821*K2821,2)</f>
        <v>52</v>
      </c>
      <c r="M2821" s="24" t="n">
        <f aca="false">DATE(YEAR(C2821),MONTH(C2821),1)</f>
        <v>46143</v>
      </c>
    </row>
    <row r="2822" customFormat="false" ht="15" hidden="false" customHeight="false" outlineLevel="0" collapsed="false">
      <c r="A2822" s="21" t="s">
        <v>3415</v>
      </c>
      <c r="B2822" s="21" t="s">
        <v>3416</v>
      </c>
      <c r="C2822" s="23" t="n">
        <v>46159</v>
      </c>
      <c r="D2822" s="21" t="s">
        <v>867</v>
      </c>
      <c r="E2822" s="21" t="s">
        <v>366</v>
      </c>
      <c r="F2822" s="12" t="n">
        <v>1</v>
      </c>
      <c r="G2822" s="19" t="n">
        <v>17.9</v>
      </c>
      <c r="H2822" s="19" t="n">
        <v>12.64</v>
      </c>
      <c r="I2822" s="19" t="n">
        <f aca="false">ROUND(F2822*G2822,2)</f>
        <v>17.9</v>
      </c>
      <c r="J2822" s="19" t="n">
        <f aca="false">ROUND(F2822*H2822,2)</f>
        <v>12.64</v>
      </c>
      <c r="K2822" s="19" t="n">
        <f aca="false">INDEX(Pricebook!$L$2:$L$1401,MATCH(D2822,Pricebook!$A$2:$A$1401,0))</f>
        <v>19.3</v>
      </c>
      <c r="L2822" s="19" t="n">
        <f aca="false">ROUND(F2822*K2822,2)</f>
        <v>19.3</v>
      </c>
      <c r="M2822" s="24" t="n">
        <f aca="false">DATE(YEAR(C2822),MONTH(C2822),1)</f>
        <v>46143</v>
      </c>
    </row>
    <row r="2823" customFormat="false" ht="15" hidden="false" customHeight="false" outlineLevel="0" collapsed="false">
      <c r="A2823" s="21" t="s">
        <v>3415</v>
      </c>
      <c r="B2823" s="21" t="s">
        <v>3416</v>
      </c>
      <c r="C2823" s="23" t="n">
        <v>46159</v>
      </c>
      <c r="D2823" s="21" t="s">
        <v>2746</v>
      </c>
      <c r="E2823" s="21" t="s">
        <v>2748</v>
      </c>
      <c r="F2823" s="12" t="n">
        <v>5</v>
      </c>
      <c r="G2823" s="19" t="n">
        <v>29.5</v>
      </c>
      <c r="H2823" s="19" t="n">
        <v>17.29</v>
      </c>
      <c r="I2823" s="19" t="n">
        <f aca="false">ROUND(F2823*G2823,2)</f>
        <v>147.5</v>
      </c>
      <c r="J2823" s="19" t="n">
        <f aca="false">ROUND(F2823*H2823,2)</f>
        <v>86.45</v>
      </c>
      <c r="K2823" s="19" t="n">
        <f aca="false">INDEX(Pricebook!$L$2:$L$1401,MATCH(D2823,Pricebook!$A$2:$A$1401,0))</f>
        <v>32.4</v>
      </c>
      <c r="L2823" s="19" t="n">
        <f aca="false">ROUND(F2823*K2823,2)</f>
        <v>162</v>
      </c>
      <c r="M2823" s="24" t="n">
        <f aca="false">DATE(YEAR(C2823),MONTH(C2823),1)</f>
        <v>46143</v>
      </c>
    </row>
    <row r="2824" customFormat="false" ht="15" hidden="false" customHeight="false" outlineLevel="0" collapsed="false">
      <c r="A2824" s="21" t="s">
        <v>3415</v>
      </c>
      <c r="B2824" s="21" t="s">
        <v>3416</v>
      </c>
      <c r="C2824" s="23" t="n">
        <v>46159</v>
      </c>
      <c r="D2824" s="21" t="s">
        <v>2780</v>
      </c>
      <c r="E2824" s="21" t="s">
        <v>2748</v>
      </c>
      <c r="F2824" s="12" t="n">
        <v>6</v>
      </c>
      <c r="G2824" s="19" t="n">
        <v>4.05</v>
      </c>
      <c r="H2824" s="19" t="n">
        <v>2.33</v>
      </c>
      <c r="I2824" s="19" t="n">
        <f aca="false">ROUND(F2824*G2824,2)</f>
        <v>24.3</v>
      </c>
      <c r="J2824" s="19" t="n">
        <f aca="false">ROUND(F2824*H2824,2)</f>
        <v>13.98</v>
      </c>
      <c r="K2824" s="19" t="n">
        <f aca="false">INDEX(Pricebook!$L$2:$L$1401,MATCH(D2824,Pricebook!$A$2:$A$1401,0))</f>
        <v>4.4</v>
      </c>
      <c r="L2824" s="19" t="n">
        <f aca="false">ROUND(F2824*K2824,2)</f>
        <v>26.4</v>
      </c>
      <c r="M2824" s="24" t="n">
        <f aca="false">DATE(YEAR(C2824),MONTH(C2824),1)</f>
        <v>46143</v>
      </c>
    </row>
    <row r="2825" customFormat="false" ht="15" hidden="false" customHeight="false" outlineLevel="0" collapsed="false">
      <c r="A2825" s="21" t="s">
        <v>3415</v>
      </c>
      <c r="B2825" s="21" t="s">
        <v>3416</v>
      </c>
      <c r="C2825" s="23" t="n">
        <v>46159</v>
      </c>
      <c r="D2825" s="21" t="s">
        <v>2766</v>
      </c>
      <c r="E2825" s="21" t="s">
        <v>2748</v>
      </c>
      <c r="F2825" s="12" t="n">
        <v>4</v>
      </c>
      <c r="G2825" s="19" t="n">
        <v>4.45</v>
      </c>
      <c r="H2825" s="19" t="n">
        <v>2.55</v>
      </c>
      <c r="I2825" s="19" t="n">
        <f aca="false">ROUND(F2825*G2825,2)</f>
        <v>17.8</v>
      </c>
      <c r="J2825" s="19" t="n">
        <f aca="false">ROUND(F2825*H2825,2)</f>
        <v>10.2</v>
      </c>
      <c r="K2825" s="19" t="n">
        <f aca="false">INDEX(Pricebook!$L$2:$L$1401,MATCH(D2825,Pricebook!$A$2:$A$1401,0))</f>
        <v>4.8</v>
      </c>
      <c r="L2825" s="19" t="n">
        <f aca="false">ROUND(F2825*K2825,2)</f>
        <v>19.2</v>
      </c>
      <c r="M2825" s="24" t="n">
        <f aca="false">DATE(YEAR(C2825),MONTH(C2825),1)</f>
        <v>46143</v>
      </c>
    </row>
    <row r="2826" customFormat="false" ht="15" hidden="false" customHeight="false" outlineLevel="0" collapsed="false">
      <c r="A2826" s="21" t="s">
        <v>3415</v>
      </c>
      <c r="B2826" s="21" t="s">
        <v>3416</v>
      </c>
      <c r="C2826" s="23" t="n">
        <v>46159</v>
      </c>
      <c r="D2826" s="21" t="s">
        <v>2489</v>
      </c>
      <c r="E2826" s="21" t="s">
        <v>2466</v>
      </c>
      <c r="F2826" s="12" t="n">
        <v>1</v>
      </c>
      <c r="G2826" s="19" t="n">
        <v>101.75</v>
      </c>
      <c r="H2826" s="19" t="n">
        <v>73.05</v>
      </c>
      <c r="I2826" s="19" t="n">
        <f aca="false">ROUND(F2826*G2826,2)</f>
        <v>101.75</v>
      </c>
      <c r="J2826" s="19" t="n">
        <f aca="false">ROUND(F2826*H2826,2)</f>
        <v>73.05</v>
      </c>
      <c r="K2826" s="19" t="n">
        <f aca="false">INDEX(Pricebook!$L$2:$L$1401,MATCH(D2826,Pricebook!$A$2:$A$1401,0))</f>
        <v>106.95</v>
      </c>
      <c r="L2826" s="19" t="n">
        <f aca="false">ROUND(F2826*K2826,2)</f>
        <v>106.95</v>
      </c>
      <c r="M2826" s="24" t="n">
        <f aca="false">DATE(YEAR(C2826),MONTH(C2826),1)</f>
        <v>46143</v>
      </c>
    </row>
    <row r="2827" customFormat="false" ht="15" hidden="false" customHeight="false" outlineLevel="0" collapsed="false">
      <c r="A2827" s="21" t="s">
        <v>3415</v>
      </c>
      <c r="B2827" s="21" t="s">
        <v>3416</v>
      </c>
      <c r="C2827" s="23" t="n">
        <v>46159</v>
      </c>
      <c r="D2827" s="21" t="s">
        <v>499</v>
      </c>
      <c r="E2827" s="21" t="s">
        <v>366</v>
      </c>
      <c r="F2827" s="12" t="n">
        <v>3</v>
      </c>
      <c r="G2827" s="19" t="n">
        <v>35.85</v>
      </c>
      <c r="H2827" s="19" t="n">
        <v>25.63</v>
      </c>
      <c r="I2827" s="19" t="n">
        <f aca="false">ROUND(F2827*G2827,2)</f>
        <v>107.55</v>
      </c>
      <c r="J2827" s="19" t="n">
        <f aca="false">ROUND(F2827*H2827,2)</f>
        <v>76.89</v>
      </c>
      <c r="K2827" s="19" t="n">
        <f aca="false">INDEX(Pricebook!$L$2:$L$1401,MATCH(D2827,Pricebook!$A$2:$A$1401,0))</f>
        <v>39.05</v>
      </c>
      <c r="L2827" s="19" t="n">
        <f aca="false">ROUND(F2827*K2827,2)</f>
        <v>117.15</v>
      </c>
      <c r="M2827" s="24" t="n">
        <f aca="false">DATE(YEAR(C2827),MONTH(C2827),1)</f>
        <v>46143</v>
      </c>
    </row>
    <row r="2828" customFormat="false" ht="15" hidden="false" customHeight="false" outlineLevel="0" collapsed="false">
      <c r="A2828" s="21" t="s">
        <v>3415</v>
      </c>
      <c r="B2828" s="21" t="s">
        <v>3416</v>
      </c>
      <c r="C2828" s="23" t="n">
        <v>46159</v>
      </c>
      <c r="D2828" s="21" t="s">
        <v>2545</v>
      </c>
      <c r="E2828" s="21" t="s">
        <v>2466</v>
      </c>
      <c r="F2828" s="12" t="n">
        <v>5</v>
      </c>
      <c r="G2828" s="19" t="n">
        <v>62.35</v>
      </c>
      <c r="H2828" s="19" t="n">
        <v>38.35</v>
      </c>
      <c r="I2828" s="19" t="n">
        <f aca="false">ROUND(F2828*G2828,2)</f>
        <v>311.75</v>
      </c>
      <c r="J2828" s="19" t="n">
        <f aca="false">ROUND(F2828*H2828,2)</f>
        <v>191.75</v>
      </c>
      <c r="K2828" s="19" t="n">
        <f aca="false">INDEX(Pricebook!$L$2:$L$1401,MATCH(D2828,Pricebook!$A$2:$A$1401,0))</f>
        <v>64.6</v>
      </c>
      <c r="L2828" s="19" t="n">
        <f aca="false">ROUND(F2828*K2828,2)</f>
        <v>323</v>
      </c>
      <c r="M2828" s="24" t="n">
        <f aca="false">DATE(YEAR(C2828),MONTH(C2828),1)</f>
        <v>46143</v>
      </c>
    </row>
    <row r="2829" customFormat="false" ht="15" hidden="false" customHeight="false" outlineLevel="0" collapsed="false">
      <c r="A2829" s="21" t="s">
        <v>3415</v>
      </c>
      <c r="B2829" s="21" t="s">
        <v>3416</v>
      </c>
      <c r="C2829" s="23" t="n">
        <v>46159</v>
      </c>
      <c r="D2829" s="21" t="s">
        <v>543</v>
      </c>
      <c r="E2829" s="21" t="s">
        <v>366</v>
      </c>
      <c r="F2829" s="12" t="n">
        <v>3</v>
      </c>
      <c r="G2829" s="19" t="n">
        <v>49.1</v>
      </c>
      <c r="H2829" s="19" t="n">
        <v>40.12</v>
      </c>
      <c r="I2829" s="19" t="n">
        <f aca="false">ROUND(F2829*G2829,2)</f>
        <v>147.3</v>
      </c>
      <c r="J2829" s="19" t="n">
        <f aca="false">ROUND(F2829*H2829,2)</f>
        <v>120.36</v>
      </c>
      <c r="K2829" s="19" t="n">
        <f aca="false">INDEX(Pricebook!$L$2:$L$1401,MATCH(D2829,Pricebook!$A$2:$A$1401,0))</f>
        <v>53.15</v>
      </c>
      <c r="L2829" s="19" t="n">
        <f aca="false">ROUND(F2829*K2829,2)</f>
        <v>159.45</v>
      </c>
      <c r="M2829" s="24" t="n">
        <f aca="false">DATE(YEAR(C2829),MONTH(C2829),1)</f>
        <v>46143</v>
      </c>
    </row>
    <row r="2830" customFormat="false" ht="15" hidden="false" customHeight="false" outlineLevel="0" collapsed="false">
      <c r="A2830" s="21" t="s">
        <v>3415</v>
      </c>
      <c r="B2830" s="21" t="s">
        <v>3416</v>
      </c>
      <c r="C2830" s="23" t="n">
        <v>46159</v>
      </c>
      <c r="D2830" s="21" t="s">
        <v>2519</v>
      </c>
      <c r="E2830" s="21" t="s">
        <v>2466</v>
      </c>
      <c r="F2830" s="12" t="n">
        <v>4</v>
      </c>
      <c r="G2830" s="19" t="n">
        <v>36.7</v>
      </c>
      <c r="H2830" s="19" t="n">
        <v>22.53</v>
      </c>
      <c r="I2830" s="19" t="n">
        <f aca="false">ROUND(F2830*G2830,2)</f>
        <v>146.8</v>
      </c>
      <c r="J2830" s="19" t="n">
        <f aca="false">ROUND(F2830*H2830,2)</f>
        <v>90.12</v>
      </c>
      <c r="K2830" s="19" t="n">
        <f aca="false">INDEX(Pricebook!$L$2:$L$1401,MATCH(D2830,Pricebook!$A$2:$A$1401,0))</f>
        <v>37.95</v>
      </c>
      <c r="L2830" s="19" t="n">
        <f aca="false">ROUND(F2830*K2830,2)</f>
        <v>151.8</v>
      </c>
      <c r="M2830" s="24" t="n">
        <f aca="false">DATE(YEAR(C2830),MONTH(C2830),1)</f>
        <v>46143</v>
      </c>
    </row>
    <row r="2831" customFormat="false" ht="15" hidden="false" customHeight="false" outlineLevel="0" collapsed="false">
      <c r="A2831" s="21" t="s">
        <v>3417</v>
      </c>
      <c r="B2831" s="21" t="s">
        <v>3064</v>
      </c>
      <c r="C2831" s="23" t="n">
        <v>46159</v>
      </c>
      <c r="D2831" s="21" t="s">
        <v>2543</v>
      </c>
      <c r="E2831" s="21" t="s">
        <v>2466</v>
      </c>
      <c r="F2831" s="12" t="n">
        <v>5</v>
      </c>
      <c r="G2831" s="19" t="n">
        <v>26.85</v>
      </c>
      <c r="H2831" s="19" t="n">
        <v>16.4</v>
      </c>
      <c r="I2831" s="19" t="n">
        <f aca="false">ROUND(F2831*G2831,2)</f>
        <v>134.25</v>
      </c>
      <c r="J2831" s="19" t="n">
        <f aca="false">ROUND(F2831*H2831,2)</f>
        <v>82</v>
      </c>
      <c r="K2831" s="19" t="n">
        <f aca="false">INDEX(Pricebook!$L$2:$L$1401,MATCH(D2831,Pricebook!$A$2:$A$1401,0))</f>
        <v>27.6</v>
      </c>
      <c r="L2831" s="19" t="n">
        <f aca="false">ROUND(F2831*K2831,2)</f>
        <v>138</v>
      </c>
      <c r="M2831" s="24" t="n">
        <f aca="false">DATE(YEAR(C2831),MONTH(C2831),1)</f>
        <v>46143</v>
      </c>
    </row>
    <row r="2832" customFormat="false" ht="15" hidden="false" customHeight="false" outlineLevel="0" collapsed="false">
      <c r="A2832" s="21" t="s">
        <v>3417</v>
      </c>
      <c r="B2832" s="21" t="s">
        <v>3064</v>
      </c>
      <c r="C2832" s="23" t="n">
        <v>46159</v>
      </c>
      <c r="D2832" s="21" t="s">
        <v>665</v>
      </c>
      <c r="E2832" s="21" t="s">
        <v>366</v>
      </c>
      <c r="F2832" s="12" t="n">
        <v>1</v>
      </c>
      <c r="G2832" s="19" t="n">
        <v>28.25</v>
      </c>
      <c r="H2832" s="19" t="n">
        <v>20.17</v>
      </c>
      <c r="I2832" s="19" t="n">
        <f aca="false">ROUND(F2832*G2832,2)</f>
        <v>28.25</v>
      </c>
      <c r="J2832" s="19" t="n">
        <f aca="false">ROUND(F2832*H2832,2)</f>
        <v>20.17</v>
      </c>
      <c r="K2832" s="19" t="n">
        <f aca="false">INDEX(Pricebook!$L$2:$L$1401,MATCH(D2832,Pricebook!$A$2:$A$1401,0))</f>
        <v>30.75</v>
      </c>
      <c r="L2832" s="19" t="n">
        <f aca="false">ROUND(F2832*K2832,2)</f>
        <v>30.75</v>
      </c>
      <c r="M2832" s="24" t="n">
        <f aca="false">DATE(YEAR(C2832),MONTH(C2832),1)</f>
        <v>46143</v>
      </c>
    </row>
    <row r="2833" customFormat="false" ht="15" hidden="false" customHeight="false" outlineLevel="0" collapsed="false">
      <c r="A2833" s="21" t="s">
        <v>3417</v>
      </c>
      <c r="B2833" s="21" t="s">
        <v>3064</v>
      </c>
      <c r="C2833" s="23" t="n">
        <v>46159</v>
      </c>
      <c r="D2833" s="21" t="s">
        <v>757</v>
      </c>
      <c r="E2833" s="21" t="s">
        <v>366</v>
      </c>
      <c r="F2833" s="12" t="n">
        <v>5</v>
      </c>
      <c r="G2833" s="19" t="n">
        <v>11.7</v>
      </c>
      <c r="H2833" s="19" t="n">
        <v>8.29</v>
      </c>
      <c r="I2833" s="19" t="n">
        <f aca="false">ROUND(F2833*G2833,2)</f>
        <v>58.5</v>
      </c>
      <c r="J2833" s="19" t="n">
        <f aca="false">ROUND(F2833*H2833,2)</f>
        <v>41.45</v>
      </c>
      <c r="K2833" s="19" t="n">
        <f aca="false">INDEX(Pricebook!$L$2:$L$1401,MATCH(D2833,Pricebook!$A$2:$A$1401,0))</f>
        <v>12.65</v>
      </c>
      <c r="L2833" s="19" t="n">
        <f aca="false">ROUND(F2833*K2833,2)</f>
        <v>63.25</v>
      </c>
      <c r="M2833" s="24" t="n">
        <f aca="false">DATE(YEAR(C2833),MONTH(C2833),1)</f>
        <v>46143</v>
      </c>
    </row>
    <row r="2834" customFormat="false" ht="15" hidden="false" customHeight="false" outlineLevel="0" collapsed="false">
      <c r="A2834" s="21" t="s">
        <v>3417</v>
      </c>
      <c r="B2834" s="21" t="s">
        <v>3064</v>
      </c>
      <c r="C2834" s="23" t="n">
        <v>46159</v>
      </c>
      <c r="D2834" s="21" t="s">
        <v>2936</v>
      </c>
      <c r="E2834" s="21" t="s">
        <v>2748</v>
      </c>
      <c r="F2834" s="12" t="n">
        <v>5</v>
      </c>
      <c r="G2834" s="19" t="n">
        <v>7.75</v>
      </c>
      <c r="H2834" s="19" t="n">
        <v>4.54</v>
      </c>
      <c r="I2834" s="19" t="n">
        <f aca="false">ROUND(F2834*G2834,2)</f>
        <v>38.75</v>
      </c>
      <c r="J2834" s="19" t="n">
        <f aca="false">ROUND(F2834*H2834,2)</f>
        <v>22.7</v>
      </c>
      <c r="K2834" s="19" t="n">
        <f aca="false">INDEX(Pricebook!$L$2:$L$1401,MATCH(D2834,Pricebook!$A$2:$A$1401,0))</f>
        <v>8.55</v>
      </c>
      <c r="L2834" s="19" t="n">
        <f aca="false">ROUND(F2834*K2834,2)</f>
        <v>42.75</v>
      </c>
      <c r="M2834" s="24" t="n">
        <f aca="false">DATE(YEAR(C2834),MONTH(C2834),1)</f>
        <v>46143</v>
      </c>
    </row>
    <row r="2835" customFormat="false" ht="15" hidden="false" customHeight="false" outlineLevel="0" collapsed="false">
      <c r="A2835" s="21" t="s">
        <v>3417</v>
      </c>
      <c r="B2835" s="21" t="s">
        <v>3064</v>
      </c>
      <c r="C2835" s="23" t="n">
        <v>46159</v>
      </c>
      <c r="D2835" s="21" t="s">
        <v>2892</v>
      </c>
      <c r="E2835" s="21" t="s">
        <v>2748</v>
      </c>
      <c r="F2835" s="12" t="n">
        <v>5</v>
      </c>
      <c r="G2835" s="19" t="n">
        <v>14.55</v>
      </c>
      <c r="H2835" s="19" t="n">
        <v>8.39</v>
      </c>
      <c r="I2835" s="19" t="n">
        <f aca="false">ROUND(F2835*G2835,2)</f>
        <v>72.75</v>
      </c>
      <c r="J2835" s="19" t="n">
        <f aca="false">ROUND(F2835*H2835,2)</f>
        <v>41.95</v>
      </c>
      <c r="K2835" s="19" t="n">
        <f aca="false">INDEX(Pricebook!$L$2:$L$1401,MATCH(D2835,Pricebook!$A$2:$A$1401,0))</f>
        <v>15.75</v>
      </c>
      <c r="L2835" s="19" t="n">
        <f aca="false">ROUND(F2835*K2835,2)</f>
        <v>78.75</v>
      </c>
      <c r="M2835" s="24" t="n">
        <f aca="false">DATE(YEAR(C2835),MONTH(C2835),1)</f>
        <v>46143</v>
      </c>
    </row>
    <row r="2836" customFormat="false" ht="15" hidden="false" customHeight="false" outlineLevel="0" collapsed="false">
      <c r="A2836" s="21" t="s">
        <v>3417</v>
      </c>
      <c r="B2836" s="21" t="s">
        <v>3064</v>
      </c>
      <c r="C2836" s="23" t="n">
        <v>46159</v>
      </c>
      <c r="D2836" s="21" t="s">
        <v>939</v>
      </c>
      <c r="E2836" s="21" t="s">
        <v>366</v>
      </c>
      <c r="F2836" s="12" t="n">
        <v>1</v>
      </c>
      <c r="G2836" s="19" t="n">
        <v>40.3</v>
      </c>
      <c r="H2836" s="19" t="n">
        <v>32.1</v>
      </c>
      <c r="I2836" s="19" t="n">
        <f aca="false">ROUND(F2836*G2836,2)</f>
        <v>40.3</v>
      </c>
      <c r="J2836" s="19" t="n">
        <f aca="false">ROUND(F2836*H2836,2)</f>
        <v>32.1</v>
      </c>
      <c r="K2836" s="19" t="n">
        <f aca="false">INDEX(Pricebook!$L$2:$L$1401,MATCH(D2836,Pricebook!$A$2:$A$1401,0))</f>
        <v>43.1</v>
      </c>
      <c r="L2836" s="19" t="n">
        <f aca="false">ROUND(F2836*K2836,2)</f>
        <v>43.1</v>
      </c>
      <c r="M2836" s="24" t="n">
        <f aca="false">DATE(YEAR(C2836),MONTH(C2836),1)</f>
        <v>46143</v>
      </c>
    </row>
    <row r="2837" customFormat="false" ht="15" hidden="false" customHeight="false" outlineLevel="0" collapsed="false">
      <c r="A2837" s="21" t="s">
        <v>3417</v>
      </c>
      <c r="B2837" s="21" t="s">
        <v>3064</v>
      </c>
      <c r="C2837" s="23" t="n">
        <v>46159</v>
      </c>
      <c r="D2837" s="21" t="s">
        <v>2930</v>
      </c>
      <c r="E2837" s="21" t="s">
        <v>2748</v>
      </c>
      <c r="F2837" s="12" t="n">
        <v>5</v>
      </c>
      <c r="G2837" s="19" t="n">
        <v>15.7</v>
      </c>
      <c r="H2837" s="19" t="n">
        <v>9.06</v>
      </c>
      <c r="I2837" s="19" t="n">
        <f aca="false">ROUND(F2837*G2837,2)</f>
        <v>78.5</v>
      </c>
      <c r="J2837" s="19" t="n">
        <f aca="false">ROUND(F2837*H2837,2)</f>
        <v>45.3</v>
      </c>
      <c r="K2837" s="19" t="n">
        <f aca="false">INDEX(Pricebook!$L$2:$L$1401,MATCH(D2837,Pricebook!$A$2:$A$1401,0))</f>
        <v>17</v>
      </c>
      <c r="L2837" s="19" t="n">
        <f aca="false">ROUND(F2837*K2837,2)</f>
        <v>85</v>
      </c>
      <c r="M2837" s="24" t="n">
        <f aca="false">DATE(YEAR(C2837),MONTH(C2837),1)</f>
        <v>46143</v>
      </c>
    </row>
    <row r="2838" customFormat="false" ht="15" hidden="false" customHeight="false" outlineLevel="0" collapsed="false">
      <c r="A2838" s="21" t="s">
        <v>3417</v>
      </c>
      <c r="B2838" s="21" t="s">
        <v>3064</v>
      </c>
      <c r="C2838" s="23" t="n">
        <v>46159</v>
      </c>
      <c r="D2838" s="21" t="s">
        <v>2497</v>
      </c>
      <c r="E2838" s="21" t="s">
        <v>2466</v>
      </c>
      <c r="F2838" s="12" t="n">
        <v>2</v>
      </c>
      <c r="G2838" s="19" t="n">
        <v>42.2</v>
      </c>
      <c r="H2838" s="19" t="n">
        <v>26.35</v>
      </c>
      <c r="I2838" s="19" t="n">
        <f aca="false">ROUND(F2838*G2838,2)</f>
        <v>84.4</v>
      </c>
      <c r="J2838" s="19" t="n">
        <f aca="false">ROUND(F2838*H2838,2)</f>
        <v>52.7</v>
      </c>
      <c r="K2838" s="19" t="n">
        <f aca="false">INDEX(Pricebook!$L$2:$L$1401,MATCH(D2838,Pricebook!$A$2:$A$1401,0))</f>
        <v>44.35</v>
      </c>
      <c r="L2838" s="19" t="n">
        <f aca="false">ROUND(F2838*K2838,2)</f>
        <v>88.7</v>
      </c>
      <c r="M2838" s="24" t="n">
        <f aca="false">DATE(YEAR(C2838),MONTH(C2838),1)</f>
        <v>46143</v>
      </c>
    </row>
    <row r="2839" customFormat="false" ht="15" hidden="false" customHeight="false" outlineLevel="0" collapsed="false">
      <c r="A2839" s="21" t="s">
        <v>3417</v>
      </c>
      <c r="B2839" s="21" t="s">
        <v>3064</v>
      </c>
      <c r="C2839" s="23" t="n">
        <v>46159</v>
      </c>
      <c r="D2839" s="21" t="s">
        <v>2944</v>
      </c>
      <c r="E2839" s="21" t="s">
        <v>2748</v>
      </c>
      <c r="F2839" s="12" t="n">
        <v>2</v>
      </c>
      <c r="G2839" s="19" t="n">
        <v>43.3</v>
      </c>
      <c r="H2839" s="19" t="n">
        <v>25.21</v>
      </c>
      <c r="I2839" s="19" t="n">
        <f aca="false">ROUND(F2839*G2839,2)</f>
        <v>86.6</v>
      </c>
      <c r="J2839" s="19" t="n">
        <f aca="false">ROUND(F2839*H2839,2)</f>
        <v>50.42</v>
      </c>
      <c r="K2839" s="19" t="n">
        <f aca="false">INDEX(Pricebook!$L$2:$L$1401,MATCH(D2839,Pricebook!$A$2:$A$1401,0))</f>
        <v>47.2</v>
      </c>
      <c r="L2839" s="19" t="n">
        <f aca="false">ROUND(F2839*K2839,2)</f>
        <v>94.4</v>
      </c>
      <c r="M2839" s="24" t="n">
        <f aca="false">DATE(YEAR(C2839),MONTH(C2839),1)</f>
        <v>46143</v>
      </c>
    </row>
    <row r="2840" customFormat="false" ht="15" hidden="false" customHeight="false" outlineLevel="0" collapsed="false">
      <c r="A2840" s="21" t="s">
        <v>3418</v>
      </c>
      <c r="B2840" s="21" t="s">
        <v>3345</v>
      </c>
      <c r="C2840" s="23" t="n">
        <v>46160</v>
      </c>
      <c r="D2840" s="21" t="s">
        <v>809</v>
      </c>
      <c r="E2840" s="21" t="s">
        <v>366</v>
      </c>
      <c r="F2840" s="12" t="n">
        <v>1</v>
      </c>
      <c r="G2840" s="19" t="n">
        <v>120.55</v>
      </c>
      <c r="H2840" s="19" t="n">
        <v>85.11</v>
      </c>
      <c r="I2840" s="19" t="n">
        <f aca="false">ROUND(F2840*G2840,2)</f>
        <v>120.55</v>
      </c>
      <c r="J2840" s="19" t="n">
        <f aca="false">ROUND(F2840*H2840,2)</f>
        <v>85.11</v>
      </c>
      <c r="K2840" s="19" t="n">
        <f aca="false">INDEX(Pricebook!$L$2:$L$1401,MATCH(D2840,Pricebook!$A$2:$A$1401,0))</f>
        <v>129.6</v>
      </c>
      <c r="L2840" s="19" t="n">
        <f aca="false">ROUND(F2840*K2840,2)</f>
        <v>129.6</v>
      </c>
      <c r="M2840" s="24" t="n">
        <f aca="false">DATE(YEAR(C2840),MONTH(C2840),1)</f>
        <v>46143</v>
      </c>
    </row>
    <row r="2841" customFormat="false" ht="15" hidden="false" customHeight="false" outlineLevel="0" collapsed="false">
      <c r="A2841" s="21" t="s">
        <v>3418</v>
      </c>
      <c r="B2841" s="21" t="s">
        <v>3345</v>
      </c>
      <c r="C2841" s="23" t="n">
        <v>46160</v>
      </c>
      <c r="D2841" s="21" t="s">
        <v>2242</v>
      </c>
      <c r="E2841" s="21" t="s">
        <v>2202</v>
      </c>
      <c r="F2841" s="12" t="n">
        <v>3</v>
      </c>
      <c r="G2841" s="19" t="n">
        <v>18.85</v>
      </c>
      <c r="H2841" s="19" t="n">
        <v>11.41</v>
      </c>
      <c r="I2841" s="19" t="n">
        <f aca="false">ROUND(F2841*G2841,2)</f>
        <v>56.55</v>
      </c>
      <c r="J2841" s="19" t="n">
        <f aca="false">ROUND(F2841*H2841,2)</f>
        <v>34.23</v>
      </c>
      <c r="K2841" s="19" t="n">
        <f aca="false">INDEX(Pricebook!$L$2:$L$1401,MATCH(D2841,Pricebook!$A$2:$A$1401,0))</f>
        <v>20.1</v>
      </c>
      <c r="L2841" s="19" t="n">
        <f aca="false">ROUND(F2841*K2841,2)</f>
        <v>60.3</v>
      </c>
      <c r="M2841" s="24" t="n">
        <f aca="false">DATE(YEAR(C2841),MONTH(C2841),1)</f>
        <v>46143</v>
      </c>
    </row>
    <row r="2842" customFormat="false" ht="15" hidden="false" customHeight="false" outlineLevel="0" collapsed="false">
      <c r="A2842" s="21" t="s">
        <v>3418</v>
      </c>
      <c r="B2842" s="21" t="s">
        <v>3345</v>
      </c>
      <c r="C2842" s="23" t="n">
        <v>46160</v>
      </c>
      <c r="D2842" s="21" t="s">
        <v>2200</v>
      </c>
      <c r="E2842" s="21" t="s">
        <v>2202</v>
      </c>
      <c r="F2842" s="12" t="n">
        <v>13</v>
      </c>
      <c r="G2842" s="19" t="n">
        <v>12.3</v>
      </c>
      <c r="H2842" s="19" t="n">
        <v>7.4</v>
      </c>
      <c r="I2842" s="19" t="n">
        <f aca="false">ROUND(F2842*G2842,2)</f>
        <v>159.9</v>
      </c>
      <c r="J2842" s="19" t="n">
        <f aca="false">ROUND(F2842*H2842,2)</f>
        <v>96.2</v>
      </c>
      <c r="K2842" s="19" t="n">
        <f aca="false">INDEX(Pricebook!$L$2:$L$1401,MATCH(D2842,Pricebook!$A$2:$A$1401,0))</f>
        <v>13</v>
      </c>
      <c r="L2842" s="19" t="n">
        <f aca="false">ROUND(F2842*K2842,2)</f>
        <v>169</v>
      </c>
      <c r="M2842" s="24" t="n">
        <f aca="false">DATE(YEAR(C2842),MONTH(C2842),1)</f>
        <v>46143</v>
      </c>
    </row>
    <row r="2843" customFormat="false" ht="15" hidden="false" customHeight="false" outlineLevel="0" collapsed="false">
      <c r="A2843" s="21" t="s">
        <v>3418</v>
      </c>
      <c r="B2843" s="21" t="s">
        <v>3345</v>
      </c>
      <c r="C2843" s="23" t="n">
        <v>46160</v>
      </c>
      <c r="D2843" s="21" t="s">
        <v>675</v>
      </c>
      <c r="E2843" s="21" t="s">
        <v>366</v>
      </c>
      <c r="F2843" s="12" t="n">
        <v>1</v>
      </c>
      <c r="G2843" s="19" t="n">
        <v>120.15</v>
      </c>
      <c r="H2843" s="19" t="n">
        <v>85.51</v>
      </c>
      <c r="I2843" s="19" t="n">
        <f aca="false">ROUND(F2843*G2843,2)</f>
        <v>120.15</v>
      </c>
      <c r="J2843" s="19" t="n">
        <f aca="false">ROUND(F2843*H2843,2)</f>
        <v>85.51</v>
      </c>
      <c r="K2843" s="19" t="n">
        <f aca="false">INDEX(Pricebook!$L$2:$L$1401,MATCH(D2843,Pricebook!$A$2:$A$1401,0))</f>
        <v>130.2</v>
      </c>
      <c r="L2843" s="19" t="n">
        <f aca="false">ROUND(F2843*K2843,2)</f>
        <v>130.2</v>
      </c>
      <c r="M2843" s="24" t="n">
        <f aca="false">DATE(YEAR(C2843),MONTH(C2843),1)</f>
        <v>46143</v>
      </c>
    </row>
    <row r="2844" customFormat="false" ht="15" hidden="false" customHeight="false" outlineLevel="0" collapsed="false">
      <c r="A2844" s="21" t="s">
        <v>3418</v>
      </c>
      <c r="B2844" s="21" t="s">
        <v>3345</v>
      </c>
      <c r="C2844" s="23" t="n">
        <v>46160</v>
      </c>
      <c r="D2844" s="21" t="s">
        <v>2422</v>
      </c>
      <c r="E2844" s="21" t="s">
        <v>2202</v>
      </c>
      <c r="F2844" s="12" t="n">
        <v>5</v>
      </c>
      <c r="G2844" s="19" t="n">
        <v>44.85</v>
      </c>
      <c r="H2844" s="19" t="n">
        <v>27.3</v>
      </c>
      <c r="I2844" s="19" t="n">
        <f aca="false">ROUND(F2844*G2844,2)</f>
        <v>224.25</v>
      </c>
      <c r="J2844" s="19" t="n">
        <f aca="false">ROUND(F2844*H2844,2)</f>
        <v>136.5</v>
      </c>
      <c r="K2844" s="19" t="n">
        <f aca="false">INDEX(Pricebook!$L$2:$L$1401,MATCH(D2844,Pricebook!$A$2:$A$1401,0))</f>
        <v>48.05</v>
      </c>
      <c r="L2844" s="19" t="n">
        <f aca="false">ROUND(F2844*K2844,2)</f>
        <v>240.25</v>
      </c>
      <c r="M2844" s="24" t="n">
        <f aca="false">DATE(YEAR(C2844),MONTH(C2844),1)</f>
        <v>46143</v>
      </c>
    </row>
    <row r="2845" customFormat="false" ht="15" hidden="false" customHeight="false" outlineLevel="0" collapsed="false">
      <c r="A2845" s="21" t="s">
        <v>3418</v>
      </c>
      <c r="B2845" s="21" t="s">
        <v>3345</v>
      </c>
      <c r="C2845" s="23" t="n">
        <v>46160</v>
      </c>
      <c r="D2845" s="21" t="s">
        <v>1765</v>
      </c>
      <c r="E2845" s="21" t="s">
        <v>1452</v>
      </c>
      <c r="F2845" s="12" t="n">
        <v>6</v>
      </c>
      <c r="G2845" s="19" t="n">
        <v>46.7</v>
      </c>
      <c r="H2845" s="19" t="n">
        <v>28.49</v>
      </c>
      <c r="I2845" s="19" t="n">
        <f aca="false">ROUND(F2845*G2845,2)</f>
        <v>280.2</v>
      </c>
      <c r="J2845" s="19" t="n">
        <f aca="false">ROUND(F2845*H2845,2)</f>
        <v>170.94</v>
      </c>
      <c r="K2845" s="19" t="n">
        <f aca="false">INDEX(Pricebook!$L$2:$L$1401,MATCH(D2845,Pricebook!$A$2:$A$1401,0))</f>
        <v>47.75</v>
      </c>
      <c r="L2845" s="19" t="n">
        <f aca="false">ROUND(F2845*K2845,2)</f>
        <v>286.5</v>
      </c>
      <c r="M2845" s="24" t="n">
        <f aca="false">DATE(YEAR(C2845),MONTH(C2845),1)</f>
        <v>46143</v>
      </c>
    </row>
    <row r="2846" customFormat="false" ht="15" hidden="false" customHeight="false" outlineLevel="0" collapsed="false">
      <c r="A2846" s="21" t="s">
        <v>3418</v>
      </c>
      <c r="B2846" s="21" t="s">
        <v>3345</v>
      </c>
      <c r="C2846" s="23" t="n">
        <v>46160</v>
      </c>
      <c r="D2846" s="21" t="s">
        <v>1935</v>
      </c>
      <c r="E2846" s="21" t="s">
        <v>1452</v>
      </c>
      <c r="F2846" s="12" t="n">
        <v>13</v>
      </c>
      <c r="G2846" s="19" t="n">
        <v>22.35</v>
      </c>
      <c r="H2846" s="19" t="n">
        <v>13.61</v>
      </c>
      <c r="I2846" s="19" t="n">
        <f aca="false">ROUND(F2846*G2846,2)</f>
        <v>290.55</v>
      </c>
      <c r="J2846" s="19" t="n">
        <f aca="false">ROUND(F2846*H2846,2)</f>
        <v>176.93</v>
      </c>
      <c r="K2846" s="19" t="n">
        <f aca="false">INDEX(Pricebook!$L$2:$L$1401,MATCH(D2846,Pricebook!$A$2:$A$1401,0))</f>
        <v>22.8</v>
      </c>
      <c r="L2846" s="19" t="n">
        <f aca="false">ROUND(F2846*K2846,2)</f>
        <v>296.4</v>
      </c>
      <c r="M2846" s="24" t="n">
        <f aca="false">DATE(YEAR(C2846),MONTH(C2846),1)</f>
        <v>46143</v>
      </c>
    </row>
    <row r="2847" customFormat="false" ht="15" hidden="false" customHeight="false" outlineLevel="0" collapsed="false">
      <c r="A2847" s="21" t="s">
        <v>3418</v>
      </c>
      <c r="B2847" s="21" t="s">
        <v>3345</v>
      </c>
      <c r="C2847" s="23" t="n">
        <v>46160</v>
      </c>
      <c r="D2847" s="21" t="s">
        <v>1769</v>
      </c>
      <c r="E2847" s="21" t="s">
        <v>1452</v>
      </c>
      <c r="F2847" s="12" t="n">
        <v>7</v>
      </c>
      <c r="G2847" s="19" t="n">
        <v>26.45</v>
      </c>
      <c r="H2847" s="19" t="n">
        <v>16.18</v>
      </c>
      <c r="I2847" s="19" t="n">
        <f aca="false">ROUND(F2847*G2847,2)</f>
        <v>185.15</v>
      </c>
      <c r="J2847" s="19" t="n">
        <f aca="false">ROUND(F2847*H2847,2)</f>
        <v>113.26</v>
      </c>
      <c r="K2847" s="19" t="n">
        <f aca="false">INDEX(Pricebook!$L$2:$L$1401,MATCH(D2847,Pricebook!$A$2:$A$1401,0))</f>
        <v>26.45</v>
      </c>
      <c r="L2847" s="19" t="n">
        <f aca="false">ROUND(F2847*K2847,2)</f>
        <v>185.15</v>
      </c>
      <c r="M2847" s="24" t="n">
        <f aca="false">DATE(YEAR(C2847),MONTH(C2847),1)</f>
        <v>46143</v>
      </c>
    </row>
    <row r="2848" customFormat="false" ht="15" hidden="false" customHeight="false" outlineLevel="0" collapsed="false">
      <c r="A2848" s="21" t="s">
        <v>3418</v>
      </c>
      <c r="B2848" s="21" t="s">
        <v>3345</v>
      </c>
      <c r="C2848" s="23" t="n">
        <v>46160</v>
      </c>
      <c r="D2848" s="21" t="s">
        <v>2341</v>
      </c>
      <c r="E2848" s="21" t="s">
        <v>2202</v>
      </c>
      <c r="F2848" s="12" t="n">
        <v>9</v>
      </c>
      <c r="G2848" s="19" t="n">
        <v>7.15</v>
      </c>
      <c r="H2848" s="19" t="n">
        <v>4.29</v>
      </c>
      <c r="I2848" s="19" t="n">
        <f aca="false">ROUND(F2848*G2848,2)</f>
        <v>64.35</v>
      </c>
      <c r="J2848" s="19" t="n">
        <f aca="false">ROUND(F2848*H2848,2)</f>
        <v>38.61</v>
      </c>
      <c r="K2848" s="19" t="n">
        <f aca="false">INDEX(Pricebook!$L$2:$L$1401,MATCH(D2848,Pricebook!$A$2:$A$1401,0))</f>
        <v>7.6</v>
      </c>
      <c r="L2848" s="19" t="n">
        <f aca="false">ROUND(F2848*K2848,2)</f>
        <v>68.4</v>
      </c>
      <c r="M2848" s="24" t="n">
        <f aca="false">DATE(YEAR(C2848),MONTH(C2848),1)</f>
        <v>46143</v>
      </c>
    </row>
    <row r="2849" customFormat="false" ht="15" hidden="false" customHeight="false" outlineLevel="0" collapsed="false">
      <c r="A2849" s="21" t="s">
        <v>3418</v>
      </c>
      <c r="B2849" s="21" t="s">
        <v>3345</v>
      </c>
      <c r="C2849" s="23" t="n">
        <v>46160</v>
      </c>
      <c r="D2849" s="21" t="s">
        <v>697</v>
      </c>
      <c r="E2849" s="21" t="s">
        <v>366</v>
      </c>
      <c r="F2849" s="12" t="n">
        <v>3</v>
      </c>
      <c r="G2849" s="19" t="n">
        <v>12.55</v>
      </c>
      <c r="H2849" s="19" t="n">
        <v>8.8</v>
      </c>
      <c r="I2849" s="19" t="n">
        <f aca="false">ROUND(F2849*G2849,2)</f>
        <v>37.65</v>
      </c>
      <c r="J2849" s="19" t="n">
        <f aca="false">ROUND(F2849*H2849,2)</f>
        <v>26.4</v>
      </c>
      <c r="K2849" s="19" t="n">
        <f aca="false">INDEX(Pricebook!$L$2:$L$1401,MATCH(D2849,Pricebook!$A$2:$A$1401,0))</f>
        <v>13.4</v>
      </c>
      <c r="L2849" s="19" t="n">
        <f aca="false">ROUND(F2849*K2849,2)</f>
        <v>40.2</v>
      </c>
      <c r="M2849" s="24" t="n">
        <f aca="false">DATE(YEAR(C2849),MONTH(C2849),1)</f>
        <v>46143</v>
      </c>
    </row>
    <row r="2850" customFormat="false" ht="15" hidden="false" customHeight="false" outlineLevel="0" collapsed="false">
      <c r="A2850" s="21" t="s">
        <v>3418</v>
      </c>
      <c r="B2850" s="21" t="s">
        <v>3345</v>
      </c>
      <c r="C2850" s="23" t="n">
        <v>46160</v>
      </c>
      <c r="D2850" s="21" t="s">
        <v>1931</v>
      </c>
      <c r="E2850" s="21" t="s">
        <v>1452</v>
      </c>
      <c r="F2850" s="12" t="n">
        <v>8</v>
      </c>
      <c r="G2850" s="19" t="n">
        <v>157.2</v>
      </c>
      <c r="H2850" s="19" t="n">
        <v>96.74</v>
      </c>
      <c r="I2850" s="19" t="n">
        <f aca="false">ROUND(F2850*G2850,2)</f>
        <v>1257.6</v>
      </c>
      <c r="J2850" s="19" t="n">
        <f aca="false">ROUND(F2850*H2850,2)</f>
        <v>773.92</v>
      </c>
      <c r="K2850" s="19" t="n">
        <f aca="false">INDEX(Pricebook!$L$2:$L$1401,MATCH(D2850,Pricebook!$A$2:$A$1401,0))</f>
        <v>162.05</v>
      </c>
      <c r="L2850" s="19" t="n">
        <f aca="false">ROUND(F2850*K2850,2)</f>
        <v>1296.4</v>
      </c>
      <c r="M2850" s="24" t="n">
        <f aca="false">DATE(YEAR(C2850),MONTH(C2850),1)</f>
        <v>46143</v>
      </c>
    </row>
    <row r="2851" customFormat="false" ht="15" hidden="false" customHeight="false" outlineLevel="0" collapsed="false">
      <c r="A2851" s="21" t="s">
        <v>3418</v>
      </c>
      <c r="B2851" s="21" t="s">
        <v>3345</v>
      </c>
      <c r="C2851" s="23" t="n">
        <v>46160</v>
      </c>
      <c r="D2851" s="21" t="s">
        <v>2204</v>
      </c>
      <c r="E2851" s="21" t="s">
        <v>2202</v>
      </c>
      <c r="F2851" s="12" t="n">
        <v>2</v>
      </c>
      <c r="G2851" s="19" t="n">
        <v>5.1</v>
      </c>
      <c r="H2851" s="19" t="n">
        <v>3.32</v>
      </c>
      <c r="I2851" s="19" t="n">
        <f aca="false">ROUND(F2851*G2851,2)</f>
        <v>10.2</v>
      </c>
      <c r="J2851" s="19" t="n">
        <f aca="false">ROUND(F2851*H2851,2)</f>
        <v>6.64</v>
      </c>
      <c r="K2851" s="19" t="n">
        <f aca="false">INDEX(Pricebook!$L$2:$L$1401,MATCH(D2851,Pricebook!$A$2:$A$1401,0))</f>
        <v>5.4</v>
      </c>
      <c r="L2851" s="19" t="n">
        <f aca="false">ROUND(F2851*K2851,2)</f>
        <v>10.8</v>
      </c>
      <c r="M2851" s="24" t="n">
        <f aca="false">DATE(YEAR(C2851),MONTH(C2851),1)</f>
        <v>46143</v>
      </c>
    </row>
    <row r="2852" customFormat="false" ht="15" hidden="false" customHeight="false" outlineLevel="0" collapsed="false">
      <c r="A2852" s="21" t="s">
        <v>3418</v>
      </c>
      <c r="B2852" s="21" t="s">
        <v>3345</v>
      </c>
      <c r="C2852" s="23" t="n">
        <v>46160</v>
      </c>
      <c r="D2852" s="21" t="s">
        <v>553</v>
      </c>
      <c r="E2852" s="21" t="s">
        <v>366</v>
      </c>
      <c r="F2852" s="12" t="n">
        <v>3</v>
      </c>
      <c r="G2852" s="19" t="n">
        <v>44.25</v>
      </c>
      <c r="H2852" s="19" t="n">
        <v>34.22</v>
      </c>
      <c r="I2852" s="19" t="n">
        <f aca="false">ROUND(F2852*G2852,2)</f>
        <v>132.75</v>
      </c>
      <c r="J2852" s="19" t="n">
        <f aca="false">ROUND(F2852*H2852,2)</f>
        <v>102.66</v>
      </c>
      <c r="K2852" s="19" t="n">
        <f aca="false">INDEX(Pricebook!$L$2:$L$1401,MATCH(D2852,Pricebook!$A$2:$A$1401,0))</f>
        <v>47.85</v>
      </c>
      <c r="L2852" s="19" t="n">
        <f aca="false">ROUND(F2852*K2852,2)</f>
        <v>143.55</v>
      </c>
      <c r="M2852" s="24" t="n">
        <f aca="false">DATE(YEAR(C2852),MONTH(C2852),1)</f>
        <v>46143</v>
      </c>
    </row>
    <row r="2853" customFormat="false" ht="15" hidden="false" customHeight="false" outlineLevel="0" collapsed="false">
      <c r="A2853" s="21" t="s">
        <v>3418</v>
      </c>
      <c r="B2853" s="21" t="s">
        <v>3345</v>
      </c>
      <c r="C2853" s="23" t="n">
        <v>46160</v>
      </c>
      <c r="D2853" s="21" t="s">
        <v>1482</v>
      </c>
      <c r="E2853" s="21" t="s">
        <v>1452</v>
      </c>
      <c r="F2853" s="12" t="n">
        <v>5</v>
      </c>
      <c r="G2853" s="19" t="n">
        <v>81</v>
      </c>
      <c r="H2853" s="19" t="n">
        <v>58.81</v>
      </c>
      <c r="I2853" s="19" t="n">
        <f aca="false">ROUND(F2853*G2853,2)</f>
        <v>405</v>
      </c>
      <c r="J2853" s="19" t="n">
        <f aca="false">ROUND(F2853*H2853,2)</f>
        <v>294.05</v>
      </c>
      <c r="K2853" s="19" t="n">
        <f aca="false">INDEX(Pricebook!$L$2:$L$1401,MATCH(D2853,Pricebook!$A$2:$A$1401,0))</f>
        <v>84.45</v>
      </c>
      <c r="L2853" s="19" t="n">
        <f aca="false">ROUND(F2853*K2853,2)</f>
        <v>422.25</v>
      </c>
      <c r="M2853" s="24" t="n">
        <f aca="false">DATE(YEAR(C2853),MONTH(C2853),1)</f>
        <v>46143</v>
      </c>
    </row>
    <row r="2854" customFormat="false" ht="15" hidden="false" customHeight="false" outlineLevel="0" collapsed="false">
      <c r="A2854" s="21" t="s">
        <v>3418</v>
      </c>
      <c r="B2854" s="21" t="s">
        <v>3345</v>
      </c>
      <c r="C2854" s="23" t="n">
        <v>46160</v>
      </c>
      <c r="D2854" s="21" t="s">
        <v>2309</v>
      </c>
      <c r="E2854" s="21" t="s">
        <v>2202</v>
      </c>
      <c r="F2854" s="12" t="n">
        <v>1</v>
      </c>
      <c r="G2854" s="19" t="n">
        <v>44.65</v>
      </c>
      <c r="H2854" s="19" t="n">
        <v>31.56</v>
      </c>
      <c r="I2854" s="19" t="n">
        <f aca="false">ROUND(F2854*G2854,2)</f>
        <v>44.65</v>
      </c>
      <c r="J2854" s="19" t="n">
        <f aca="false">ROUND(F2854*H2854,2)</f>
        <v>31.56</v>
      </c>
      <c r="K2854" s="19" t="n">
        <f aca="false">INDEX(Pricebook!$L$2:$L$1401,MATCH(D2854,Pricebook!$A$2:$A$1401,0))</f>
        <v>48.05</v>
      </c>
      <c r="L2854" s="19" t="n">
        <f aca="false">ROUND(F2854*K2854,2)</f>
        <v>48.05</v>
      </c>
      <c r="M2854" s="24" t="n">
        <f aca="false">DATE(YEAR(C2854),MONTH(C2854),1)</f>
        <v>46143</v>
      </c>
    </row>
    <row r="2855" customFormat="false" ht="15" hidden="false" customHeight="false" outlineLevel="0" collapsed="false">
      <c r="A2855" s="21" t="s">
        <v>3418</v>
      </c>
      <c r="B2855" s="21" t="s">
        <v>3345</v>
      </c>
      <c r="C2855" s="23" t="n">
        <v>46160</v>
      </c>
      <c r="D2855" s="21" t="s">
        <v>1475</v>
      </c>
      <c r="E2855" s="21" t="s">
        <v>1452</v>
      </c>
      <c r="F2855" s="12" t="n">
        <v>1</v>
      </c>
      <c r="G2855" s="19" t="n">
        <v>85</v>
      </c>
      <c r="H2855" s="19" t="n">
        <v>51.74</v>
      </c>
      <c r="I2855" s="19" t="n">
        <f aca="false">ROUND(F2855*G2855,2)</f>
        <v>85</v>
      </c>
      <c r="J2855" s="19" t="n">
        <f aca="false">ROUND(F2855*H2855,2)</f>
        <v>51.74</v>
      </c>
      <c r="K2855" s="19" t="n">
        <f aca="false">INDEX(Pricebook!$L$2:$L$1401,MATCH(D2855,Pricebook!$A$2:$A$1401,0))</f>
        <v>86.7</v>
      </c>
      <c r="L2855" s="19" t="n">
        <f aca="false">ROUND(F2855*K2855,2)</f>
        <v>86.7</v>
      </c>
      <c r="M2855" s="24" t="n">
        <f aca="false">DATE(YEAR(C2855),MONTH(C2855),1)</f>
        <v>46143</v>
      </c>
    </row>
    <row r="2856" customFormat="false" ht="15" hidden="false" customHeight="false" outlineLevel="0" collapsed="false">
      <c r="A2856" s="21" t="s">
        <v>3419</v>
      </c>
      <c r="B2856" s="21" t="s">
        <v>3294</v>
      </c>
      <c r="C2856" s="23" t="n">
        <v>46160</v>
      </c>
      <c r="D2856" s="21" t="s">
        <v>2275</v>
      </c>
      <c r="E2856" s="21" t="s">
        <v>2202</v>
      </c>
      <c r="F2856" s="12" t="n">
        <v>2</v>
      </c>
      <c r="G2856" s="19" t="n">
        <v>9.15</v>
      </c>
      <c r="H2856" s="19" t="n">
        <v>5.54</v>
      </c>
      <c r="I2856" s="19" t="n">
        <f aca="false">ROUND(F2856*G2856,2)</f>
        <v>18.3</v>
      </c>
      <c r="J2856" s="19" t="n">
        <f aca="false">ROUND(F2856*H2856,2)</f>
        <v>11.08</v>
      </c>
      <c r="K2856" s="19" t="n">
        <f aca="false">INDEX(Pricebook!$L$2:$L$1401,MATCH(D2856,Pricebook!$A$2:$A$1401,0))</f>
        <v>9.75</v>
      </c>
      <c r="L2856" s="19" t="n">
        <f aca="false">ROUND(F2856*K2856,2)</f>
        <v>19.5</v>
      </c>
      <c r="M2856" s="24" t="n">
        <f aca="false">DATE(YEAR(C2856),MONTH(C2856),1)</f>
        <v>46143</v>
      </c>
    </row>
    <row r="2857" customFormat="false" ht="15" hidden="false" customHeight="false" outlineLevel="0" collapsed="false">
      <c r="A2857" s="21" t="s">
        <v>3419</v>
      </c>
      <c r="B2857" s="21" t="s">
        <v>3294</v>
      </c>
      <c r="C2857" s="23" t="n">
        <v>46160</v>
      </c>
      <c r="D2857" s="21" t="s">
        <v>2400</v>
      </c>
      <c r="E2857" s="21" t="s">
        <v>2202</v>
      </c>
      <c r="F2857" s="12" t="n">
        <v>8</v>
      </c>
      <c r="G2857" s="19" t="n">
        <v>5.85</v>
      </c>
      <c r="H2857" s="19" t="n">
        <v>3.77</v>
      </c>
      <c r="I2857" s="19" t="n">
        <f aca="false">ROUND(F2857*G2857,2)</f>
        <v>46.8</v>
      </c>
      <c r="J2857" s="19" t="n">
        <f aca="false">ROUND(F2857*H2857,2)</f>
        <v>30.16</v>
      </c>
      <c r="K2857" s="19" t="n">
        <f aca="false">INDEX(Pricebook!$L$2:$L$1401,MATCH(D2857,Pricebook!$A$2:$A$1401,0))</f>
        <v>6.25</v>
      </c>
      <c r="L2857" s="19" t="n">
        <f aca="false">ROUND(F2857*K2857,2)</f>
        <v>50</v>
      </c>
      <c r="M2857" s="24" t="n">
        <f aca="false">DATE(YEAR(C2857),MONTH(C2857),1)</f>
        <v>46143</v>
      </c>
    </row>
    <row r="2858" customFormat="false" ht="15" hidden="false" customHeight="false" outlineLevel="0" collapsed="false">
      <c r="A2858" s="21" t="s">
        <v>3419</v>
      </c>
      <c r="B2858" s="21" t="s">
        <v>3294</v>
      </c>
      <c r="C2858" s="23" t="n">
        <v>46160</v>
      </c>
      <c r="D2858" s="21" t="s">
        <v>565</v>
      </c>
      <c r="E2858" s="21" t="s">
        <v>366</v>
      </c>
      <c r="F2858" s="12" t="n">
        <v>2</v>
      </c>
      <c r="G2858" s="19" t="n">
        <v>43.2</v>
      </c>
      <c r="H2858" s="19" t="n">
        <v>34.35</v>
      </c>
      <c r="I2858" s="19" t="n">
        <f aca="false">ROUND(F2858*G2858,2)</f>
        <v>86.4</v>
      </c>
      <c r="J2858" s="19" t="n">
        <f aca="false">ROUND(F2858*H2858,2)</f>
        <v>68.7</v>
      </c>
      <c r="K2858" s="19" t="n">
        <f aca="false">INDEX(Pricebook!$L$2:$L$1401,MATCH(D2858,Pricebook!$A$2:$A$1401,0))</f>
        <v>46.75</v>
      </c>
      <c r="L2858" s="19" t="n">
        <f aca="false">ROUND(F2858*K2858,2)</f>
        <v>93.5</v>
      </c>
      <c r="M2858" s="24" t="n">
        <f aca="false">DATE(YEAR(C2858),MONTH(C2858),1)</f>
        <v>46143</v>
      </c>
    </row>
    <row r="2859" customFormat="false" ht="15" hidden="false" customHeight="false" outlineLevel="0" collapsed="false">
      <c r="A2859" s="21" t="s">
        <v>3419</v>
      </c>
      <c r="B2859" s="21" t="s">
        <v>3294</v>
      </c>
      <c r="C2859" s="23" t="n">
        <v>46160</v>
      </c>
      <c r="D2859" s="21" t="s">
        <v>2454</v>
      </c>
      <c r="E2859" s="21" t="s">
        <v>2202</v>
      </c>
      <c r="F2859" s="12" t="n">
        <v>3</v>
      </c>
      <c r="G2859" s="19" t="n">
        <v>7.95</v>
      </c>
      <c r="H2859" s="19" t="n">
        <v>4.82</v>
      </c>
      <c r="I2859" s="19" t="n">
        <f aca="false">ROUND(F2859*G2859,2)</f>
        <v>23.85</v>
      </c>
      <c r="J2859" s="19" t="n">
        <f aca="false">ROUND(F2859*H2859,2)</f>
        <v>14.46</v>
      </c>
      <c r="K2859" s="19" t="n">
        <f aca="false">INDEX(Pricebook!$L$2:$L$1401,MATCH(D2859,Pricebook!$A$2:$A$1401,0))</f>
        <v>8.5</v>
      </c>
      <c r="L2859" s="19" t="n">
        <f aca="false">ROUND(F2859*K2859,2)</f>
        <v>25.5</v>
      </c>
      <c r="M2859" s="24" t="n">
        <f aca="false">DATE(YEAR(C2859),MONTH(C2859),1)</f>
        <v>46143</v>
      </c>
    </row>
    <row r="2860" customFormat="false" ht="15" hidden="false" customHeight="false" outlineLevel="0" collapsed="false">
      <c r="A2860" s="21" t="s">
        <v>3419</v>
      </c>
      <c r="B2860" s="21" t="s">
        <v>3294</v>
      </c>
      <c r="C2860" s="23" t="n">
        <v>46160</v>
      </c>
      <c r="D2860" s="21" t="s">
        <v>491</v>
      </c>
      <c r="E2860" s="21" t="s">
        <v>366</v>
      </c>
      <c r="F2860" s="12" t="n">
        <v>3</v>
      </c>
      <c r="G2860" s="19" t="n">
        <v>17.8</v>
      </c>
      <c r="H2860" s="19" t="n">
        <v>12.45</v>
      </c>
      <c r="I2860" s="19" t="n">
        <f aca="false">ROUND(F2860*G2860,2)</f>
        <v>53.4</v>
      </c>
      <c r="J2860" s="19" t="n">
        <f aca="false">ROUND(F2860*H2860,2)</f>
        <v>37.35</v>
      </c>
      <c r="K2860" s="19" t="n">
        <f aca="false">INDEX(Pricebook!$L$2:$L$1401,MATCH(D2860,Pricebook!$A$2:$A$1401,0))</f>
        <v>19</v>
      </c>
      <c r="L2860" s="19" t="n">
        <f aca="false">ROUND(F2860*K2860,2)</f>
        <v>57</v>
      </c>
      <c r="M2860" s="24" t="n">
        <f aca="false">DATE(YEAR(C2860),MONTH(C2860),1)</f>
        <v>46143</v>
      </c>
    </row>
    <row r="2861" customFormat="false" ht="15" hidden="false" customHeight="false" outlineLevel="0" collapsed="false">
      <c r="A2861" s="21" t="s">
        <v>3419</v>
      </c>
      <c r="B2861" s="21" t="s">
        <v>3294</v>
      </c>
      <c r="C2861" s="23" t="n">
        <v>46160</v>
      </c>
      <c r="D2861" s="21" t="s">
        <v>1831</v>
      </c>
      <c r="E2861" s="21" t="s">
        <v>1452</v>
      </c>
      <c r="F2861" s="12" t="n">
        <v>7</v>
      </c>
      <c r="G2861" s="19" t="n">
        <v>50.75</v>
      </c>
      <c r="H2861" s="19" t="n">
        <v>34.85</v>
      </c>
      <c r="I2861" s="19" t="n">
        <f aca="false">ROUND(F2861*G2861,2)</f>
        <v>355.25</v>
      </c>
      <c r="J2861" s="19" t="n">
        <f aca="false">ROUND(F2861*H2861,2)</f>
        <v>243.95</v>
      </c>
      <c r="K2861" s="19" t="n">
        <f aca="false">INDEX(Pricebook!$L$2:$L$1401,MATCH(D2861,Pricebook!$A$2:$A$1401,0))</f>
        <v>52.3</v>
      </c>
      <c r="L2861" s="19" t="n">
        <f aca="false">ROUND(F2861*K2861,2)</f>
        <v>366.1</v>
      </c>
      <c r="M2861" s="24" t="n">
        <f aca="false">DATE(YEAR(C2861),MONTH(C2861),1)</f>
        <v>46143</v>
      </c>
    </row>
    <row r="2862" customFormat="false" ht="15" hidden="false" customHeight="false" outlineLevel="0" collapsed="false">
      <c r="A2862" s="21" t="s">
        <v>3419</v>
      </c>
      <c r="B2862" s="21" t="s">
        <v>3294</v>
      </c>
      <c r="C2862" s="23" t="n">
        <v>46160</v>
      </c>
      <c r="D2862" s="21" t="s">
        <v>2262</v>
      </c>
      <c r="E2862" s="21" t="s">
        <v>2202</v>
      </c>
      <c r="F2862" s="12" t="n">
        <v>2</v>
      </c>
      <c r="G2862" s="19" t="n">
        <v>41.5</v>
      </c>
      <c r="H2862" s="19" t="n">
        <v>26.61</v>
      </c>
      <c r="I2862" s="19" t="n">
        <f aca="false">ROUND(F2862*G2862,2)</f>
        <v>83</v>
      </c>
      <c r="J2862" s="19" t="n">
        <f aca="false">ROUND(F2862*H2862,2)</f>
        <v>53.22</v>
      </c>
      <c r="K2862" s="19" t="n">
        <f aca="false">INDEX(Pricebook!$L$2:$L$1401,MATCH(D2862,Pricebook!$A$2:$A$1401,0))</f>
        <v>44.5</v>
      </c>
      <c r="L2862" s="19" t="n">
        <f aca="false">ROUND(F2862*K2862,2)</f>
        <v>89</v>
      </c>
      <c r="M2862" s="24" t="n">
        <f aca="false">DATE(YEAR(C2862),MONTH(C2862),1)</f>
        <v>46143</v>
      </c>
    </row>
    <row r="2863" customFormat="false" ht="15" hidden="false" customHeight="false" outlineLevel="0" collapsed="false">
      <c r="A2863" s="21" t="s">
        <v>3419</v>
      </c>
      <c r="B2863" s="21" t="s">
        <v>3294</v>
      </c>
      <c r="C2863" s="23" t="n">
        <v>46160</v>
      </c>
      <c r="D2863" s="21" t="s">
        <v>2388</v>
      </c>
      <c r="E2863" s="21" t="s">
        <v>2202</v>
      </c>
      <c r="F2863" s="12" t="n">
        <v>7</v>
      </c>
      <c r="G2863" s="19" t="n">
        <v>4.7</v>
      </c>
      <c r="H2863" s="19" t="n">
        <v>2.84</v>
      </c>
      <c r="I2863" s="19" t="n">
        <f aca="false">ROUND(F2863*G2863,2)</f>
        <v>32.9</v>
      </c>
      <c r="J2863" s="19" t="n">
        <f aca="false">ROUND(F2863*H2863,2)</f>
        <v>19.88</v>
      </c>
      <c r="K2863" s="19" t="n">
        <f aca="false">INDEX(Pricebook!$L$2:$L$1401,MATCH(D2863,Pricebook!$A$2:$A$1401,0))</f>
        <v>5</v>
      </c>
      <c r="L2863" s="19" t="n">
        <f aca="false">ROUND(F2863*K2863,2)</f>
        <v>35</v>
      </c>
      <c r="M2863" s="24" t="n">
        <f aca="false">DATE(YEAR(C2863),MONTH(C2863),1)</f>
        <v>46143</v>
      </c>
    </row>
    <row r="2864" customFormat="false" ht="15" hidden="false" customHeight="false" outlineLevel="0" collapsed="false">
      <c r="A2864" s="21" t="s">
        <v>3419</v>
      </c>
      <c r="B2864" s="21" t="s">
        <v>3294</v>
      </c>
      <c r="C2864" s="23" t="n">
        <v>46160</v>
      </c>
      <c r="D2864" s="21" t="s">
        <v>2644</v>
      </c>
      <c r="E2864" s="21" t="s">
        <v>2587</v>
      </c>
      <c r="F2864" s="12" t="n">
        <v>6</v>
      </c>
      <c r="G2864" s="19" t="n">
        <v>17.65</v>
      </c>
      <c r="H2864" s="19" t="n">
        <v>11.39</v>
      </c>
      <c r="I2864" s="19" t="n">
        <f aca="false">ROUND(F2864*G2864,2)</f>
        <v>105.9</v>
      </c>
      <c r="J2864" s="19" t="n">
        <f aca="false">ROUND(F2864*H2864,2)</f>
        <v>68.34</v>
      </c>
      <c r="K2864" s="19" t="n">
        <f aca="false">INDEX(Pricebook!$L$2:$L$1401,MATCH(D2864,Pricebook!$A$2:$A$1401,0))</f>
        <v>18.95</v>
      </c>
      <c r="L2864" s="19" t="n">
        <f aca="false">ROUND(F2864*K2864,2)</f>
        <v>113.7</v>
      </c>
      <c r="M2864" s="24" t="n">
        <f aca="false">DATE(YEAR(C2864),MONTH(C2864),1)</f>
        <v>46143</v>
      </c>
    </row>
    <row r="2865" customFormat="false" ht="15" hidden="false" customHeight="false" outlineLevel="0" collapsed="false">
      <c r="A2865" s="21" t="s">
        <v>3419</v>
      </c>
      <c r="B2865" s="21" t="s">
        <v>3294</v>
      </c>
      <c r="C2865" s="23" t="n">
        <v>46160</v>
      </c>
      <c r="D2865" s="21" t="s">
        <v>2658</v>
      </c>
      <c r="E2865" s="21" t="s">
        <v>2587</v>
      </c>
      <c r="F2865" s="12" t="n">
        <v>3</v>
      </c>
      <c r="G2865" s="19" t="n">
        <v>15.35</v>
      </c>
      <c r="H2865" s="19" t="n">
        <v>10.04</v>
      </c>
      <c r="I2865" s="19" t="n">
        <f aca="false">ROUND(F2865*G2865,2)</f>
        <v>46.05</v>
      </c>
      <c r="J2865" s="19" t="n">
        <f aca="false">ROUND(F2865*H2865,2)</f>
        <v>30.12</v>
      </c>
      <c r="K2865" s="19" t="n">
        <f aca="false">INDEX(Pricebook!$L$2:$L$1401,MATCH(D2865,Pricebook!$A$2:$A$1401,0))</f>
        <v>16.7</v>
      </c>
      <c r="L2865" s="19" t="n">
        <f aca="false">ROUND(F2865*K2865,2)</f>
        <v>50.1</v>
      </c>
      <c r="M2865" s="24" t="n">
        <f aca="false">DATE(YEAR(C2865),MONTH(C2865),1)</f>
        <v>46143</v>
      </c>
    </row>
    <row r="2866" customFormat="false" ht="15" hidden="false" customHeight="false" outlineLevel="0" collapsed="false">
      <c r="A2866" s="21" t="s">
        <v>3419</v>
      </c>
      <c r="B2866" s="21" t="s">
        <v>3294</v>
      </c>
      <c r="C2866" s="23" t="n">
        <v>46160</v>
      </c>
      <c r="D2866" s="21" t="s">
        <v>2258</v>
      </c>
      <c r="E2866" s="21" t="s">
        <v>2202</v>
      </c>
      <c r="F2866" s="12" t="n">
        <v>3</v>
      </c>
      <c r="G2866" s="19" t="n">
        <v>62.1</v>
      </c>
      <c r="H2866" s="19" t="n">
        <v>37.71</v>
      </c>
      <c r="I2866" s="19" t="n">
        <f aca="false">ROUND(F2866*G2866,2)</f>
        <v>186.3</v>
      </c>
      <c r="J2866" s="19" t="n">
        <f aca="false">ROUND(F2866*H2866,2)</f>
        <v>113.13</v>
      </c>
      <c r="K2866" s="19" t="n">
        <f aca="false">INDEX(Pricebook!$L$2:$L$1401,MATCH(D2866,Pricebook!$A$2:$A$1401,0))</f>
        <v>66.35</v>
      </c>
      <c r="L2866" s="19" t="n">
        <f aca="false">ROUND(F2866*K2866,2)</f>
        <v>199.05</v>
      </c>
      <c r="M2866" s="24" t="n">
        <f aca="false">DATE(YEAR(C2866),MONTH(C2866),1)</f>
        <v>46143</v>
      </c>
    </row>
    <row r="2867" customFormat="false" ht="15" hidden="false" customHeight="false" outlineLevel="0" collapsed="false">
      <c r="A2867" s="21" t="s">
        <v>3419</v>
      </c>
      <c r="B2867" s="21" t="s">
        <v>3294</v>
      </c>
      <c r="C2867" s="23" t="n">
        <v>46160</v>
      </c>
      <c r="D2867" s="21" t="s">
        <v>2214</v>
      </c>
      <c r="E2867" s="21" t="s">
        <v>2202</v>
      </c>
      <c r="F2867" s="12" t="n">
        <v>2</v>
      </c>
      <c r="G2867" s="19" t="n">
        <v>60.55</v>
      </c>
      <c r="H2867" s="19" t="n">
        <v>36.6</v>
      </c>
      <c r="I2867" s="19" t="n">
        <f aca="false">ROUND(F2867*G2867,2)</f>
        <v>121.1</v>
      </c>
      <c r="J2867" s="19" t="n">
        <f aca="false">ROUND(F2867*H2867,2)</f>
        <v>73.2</v>
      </c>
      <c r="K2867" s="19" t="n">
        <f aca="false">INDEX(Pricebook!$L$2:$L$1401,MATCH(D2867,Pricebook!$A$2:$A$1401,0))</f>
        <v>64.4</v>
      </c>
      <c r="L2867" s="19" t="n">
        <f aca="false">ROUND(F2867*K2867,2)</f>
        <v>128.8</v>
      </c>
      <c r="M2867" s="24" t="n">
        <f aca="false">DATE(YEAR(C2867),MONTH(C2867),1)</f>
        <v>46143</v>
      </c>
    </row>
    <row r="2868" customFormat="false" ht="15" hidden="false" customHeight="false" outlineLevel="0" collapsed="false">
      <c r="A2868" s="21" t="s">
        <v>3419</v>
      </c>
      <c r="B2868" s="21" t="s">
        <v>3294</v>
      </c>
      <c r="C2868" s="23" t="n">
        <v>46160</v>
      </c>
      <c r="D2868" s="21" t="s">
        <v>2638</v>
      </c>
      <c r="E2868" s="21" t="s">
        <v>2587</v>
      </c>
      <c r="F2868" s="12" t="n">
        <v>12</v>
      </c>
      <c r="G2868" s="19" t="n">
        <v>8.4</v>
      </c>
      <c r="H2868" s="19" t="n">
        <v>5.41</v>
      </c>
      <c r="I2868" s="19" t="n">
        <f aca="false">ROUND(F2868*G2868,2)</f>
        <v>100.8</v>
      </c>
      <c r="J2868" s="19" t="n">
        <f aca="false">ROUND(F2868*H2868,2)</f>
        <v>64.92</v>
      </c>
      <c r="K2868" s="19" t="n">
        <f aca="false">INDEX(Pricebook!$L$2:$L$1401,MATCH(D2868,Pricebook!$A$2:$A$1401,0))</f>
        <v>9</v>
      </c>
      <c r="L2868" s="19" t="n">
        <f aca="false">ROUND(F2868*K2868,2)</f>
        <v>108</v>
      </c>
      <c r="M2868" s="24" t="n">
        <f aca="false">DATE(YEAR(C2868),MONTH(C2868),1)</f>
        <v>46143</v>
      </c>
    </row>
    <row r="2869" customFormat="false" ht="15" hidden="false" customHeight="false" outlineLevel="0" collapsed="false">
      <c r="A2869" s="21" t="s">
        <v>3419</v>
      </c>
      <c r="B2869" s="21" t="s">
        <v>3294</v>
      </c>
      <c r="C2869" s="23" t="n">
        <v>46160</v>
      </c>
      <c r="D2869" s="21" t="s">
        <v>1719</v>
      </c>
      <c r="E2869" s="21" t="s">
        <v>1452</v>
      </c>
      <c r="F2869" s="12" t="n">
        <v>3</v>
      </c>
      <c r="G2869" s="19" t="n">
        <v>85</v>
      </c>
      <c r="H2869" s="19" t="n">
        <v>52.74</v>
      </c>
      <c r="I2869" s="19" t="n">
        <f aca="false">ROUND(F2869*G2869,2)</f>
        <v>255</v>
      </c>
      <c r="J2869" s="19" t="n">
        <f aca="false">ROUND(F2869*H2869,2)</f>
        <v>158.22</v>
      </c>
      <c r="K2869" s="19" t="n">
        <f aca="false">INDEX(Pricebook!$L$2:$L$1401,MATCH(D2869,Pricebook!$A$2:$A$1401,0))</f>
        <v>88.35</v>
      </c>
      <c r="L2869" s="19" t="n">
        <f aca="false">ROUND(F2869*K2869,2)</f>
        <v>265.05</v>
      </c>
      <c r="M2869" s="24" t="n">
        <f aca="false">DATE(YEAR(C2869),MONTH(C2869),1)</f>
        <v>46143</v>
      </c>
    </row>
    <row r="2870" customFormat="false" ht="15" hidden="false" customHeight="false" outlineLevel="0" collapsed="false">
      <c r="A2870" s="21" t="s">
        <v>3419</v>
      </c>
      <c r="B2870" s="21" t="s">
        <v>3294</v>
      </c>
      <c r="C2870" s="23" t="n">
        <v>46160</v>
      </c>
      <c r="D2870" s="21" t="s">
        <v>2402</v>
      </c>
      <c r="E2870" s="21" t="s">
        <v>2202</v>
      </c>
      <c r="F2870" s="12" t="n">
        <v>2</v>
      </c>
      <c r="G2870" s="19" t="n">
        <v>67</v>
      </c>
      <c r="H2870" s="19" t="n">
        <v>45.86</v>
      </c>
      <c r="I2870" s="19" t="n">
        <f aca="false">ROUND(F2870*G2870,2)</f>
        <v>134</v>
      </c>
      <c r="J2870" s="19" t="n">
        <f aca="false">ROUND(F2870*H2870,2)</f>
        <v>91.72</v>
      </c>
      <c r="K2870" s="19" t="n">
        <f aca="false">INDEX(Pricebook!$L$2:$L$1401,MATCH(D2870,Pricebook!$A$2:$A$1401,0))</f>
        <v>70.9</v>
      </c>
      <c r="L2870" s="19" t="n">
        <f aca="false">ROUND(F2870*K2870,2)</f>
        <v>141.8</v>
      </c>
      <c r="M2870" s="24" t="n">
        <f aca="false">DATE(YEAR(C2870),MONTH(C2870),1)</f>
        <v>46143</v>
      </c>
    </row>
    <row r="2871" customFormat="false" ht="15" hidden="false" customHeight="false" outlineLevel="0" collapsed="false">
      <c r="A2871" s="21" t="s">
        <v>3419</v>
      </c>
      <c r="B2871" s="21" t="s">
        <v>3294</v>
      </c>
      <c r="C2871" s="23" t="n">
        <v>46160</v>
      </c>
      <c r="D2871" s="21" t="s">
        <v>2678</v>
      </c>
      <c r="E2871" s="21" t="s">
        <v>2587</v>
      </c>
      <c r="F2871" s="12" t="n">
        <v>6</v>
      </c>
      <c r="G2871" s="19" t="n">
        <v>7.3</v>
      </c>
      <c r="H2871" s="19" t="n">
        <v>4.71</v>
      </c>
      <c r="I2871" s="19" t="n">
        <f aca="false">ROUND(F2871*G2871,2)</f>
        <v>43.8</v>
      </c>
      <c r="J2871" s="19" t="n">
        <f aca="false">ROUND(F2871*H2871,2)</f>
        <v>28.26</v>
      </c>
      <c r="K2871" s="19" t="n">
        <f aca="false">INDEX(Pricebook!$L$2:$L$1401,MATCH(D2871,Pricebook!$A$2:$A$1401,0))</f>
        <v>7.85</v>
      </c>
      <c r="L2871" s="19" t="n">
        <f aca="false">ROUND(F2871*K2871,2)</f>
        <v>47.1</v>
      </c>
      <c r="M2871" s="24" t="n">
        <f aca="false">DATE(YEAR(C2871),MONTH(C2871),1)</f>
        <v>46143</v>
      </c>
    </row>
    <row r="2872" customFormat="false" ht="15" hidden="false" customHeight="false" outlineLevel="0" collapsed="false">
      <c r="A2872" s="21" t="s">
        <v>3419</v>
      </c>
      <c r="B2872" s="21" t="s">
        <v>3294</v>
      </c>
      <c r="C2872" s="23" t="n">
        <v>46160</v>
      </c>
      <c r="D2872" s="21" t="s">
        <v>695</v>
      </c>
      <c r="E2872" s="21" t="s">
        <v>366</v>
      </c>
      <c r="F2872" s="12" t="n">
        <v>3</v>
      </c>
      <c r="G2872" s="19" t="n">
        <v>12.05</v>
      </c>
      <c r="H2872" s="19" t="n">
        <v>8.54</v>
      </c>
      <c r="I2872" s="19" t="n">
        <f aca="false">ROUND(F2872*G2872,2)</f>
        <v>36.15</v>
      </c>
      <c r="J2872" s="19" t="n">
        <f aca="false">ROUND(F2872*H2872,2)</f>
        <v>25.62</v>
      </c>
      <c r="K2872" s="19" t="n">
        <f aca="false">INDEX(Pricebook!$L$2:$L$1401,MATCH(D2872,Pricebook!$A$2:$A$1401,0))</f>
        <v>13</v>
      </c>
      <c r="L2872" s="19" t="n">
        <f aca="false">ROUND(F2872*K2872,2)</f>
        <v>39</v>
      </c>
      <c r="M2872" s="24" t="n">
        <f aca="false">DATE(YEAR(C2872),MONTH(C2872),1)</f>
        <v>46143</v>
      </c>
    </row>
    <row r="2873" customFormat="false" ht="15" hidden="false" customHeight="false" outlineLevel="0" collapsed="false">
      <c r="A2873" s="21" t="s">
        <v>3420</v>
      </c>
      <c r="B2873" s="21" t="s">
        <v>3341</v>
      </c>
      <c r="C2873" s="23" t="n">
        <v>46160</v>
      </c>
      <c r="D2873" s="21" t="s">
        <v>2351</v>
      </c>
      <c r="E2873" s="21" t="s">
        <v>2202</v>
      </c>
      <c r="F2873" s="12" t="n">
        <v>12</v>
      </c>
      <c r="G2873" s="19" t="n">
        <v>12.3</v>
      </c>
      <c r="H2873" s="19" t="n">
        <v>7.38</v>
      </c>
      <c r="I2873" s="19" t="n">
        <f aca="false">ROUND(F2873*G2873,2)</f>
        <v>147.6</v>
      </c>
      <c r="J2873" s="19" t="n">
        <f aca="false">ROUND(F2873*H2873,2)</f>
        <v>88.56</v>
      </c>
      <c r="K2873" s="19" t="n">
        <f aca="false">INDEX(Pricebook!$L$2:$L$1401,MATCH(D2873,Pricebook!$A$2:$A$1401,0))</f>
        <v>13</v>
      </c>
      <c r="L2873" s="19" t="n">
        <f aca="false">ROUND(F2873*K2873,2)</f>
        <v>156</v>
      </c>
      <c r="M2873" s="24" t="n">
        <f aca="false">DATE(YEAR(C2873),MONTH(C2873),1)</f>
        <v>46143</v>
      </c>
    </row>
    <row r="2874" customFormat="false" ht="15" hidden="false" customHeight="false" outlineLevel="0" collapsed="false">
      <c r="A2874" s="21" t="s">
        <v>3420</v>
      </c>
      <c r="B2874" s="21" t="s">
        <v>3341</v>
      </c>
      <c r="C2874" s="23" t="n">
        <v>46160</v>
      </c>
      <c r="D2874" s="21" t="s">
        <v>685</v>
      </c>
      <c r="E2874" s="21" t="s">
        <v>366</v>
      </c>
      <c r="F2874" s="12" t="n">
        <v>1</v>
      </c>
      <c r="G2874" s="19" t="n">
        <v>53.3</v>
      </c>
      <c r="H2874" s="19" t="n">
        <v>37.88</v>
      </c>
      <c r="I2874" s="19" t="n">
        <f aca="false">ROUND(F2874*G2874,2)</f>
        <v>53.3</v>
      </c>
      <c r="J2874" s="19" t="n">
        <f aca="false">ROUND(F2874*H2874,2)</f>
        <v>37.88</v>
      </c>
      <c r="K2874" s="19" t="n">
        <f aca="false">INDEX(Pricebook!$L$2:$L$1401,MATCH(D2874,Pricebook!$A$2:$A$1401,0))</f>
        <v>57.7</v>
      </c>
      <c r="L2874" s="19" t="n">
        <f aca="false">ROUND(F2874*K2874,2)</f>
        <v>57.7</v>
      </c>
      <c r="M2874" s="24" t="n">
        <f aca="false">DATE(YEAR(C2874),MONTH(C2874),1)</f>
        <v>46143</v>
      </c>
    </row>
    <row r="2875" customFormat="false" ht="15" hidden="false" customHeight="false" outlineLevel="0" collapsed="false">
      <c r="A2875" s="21" t="s">
        <v>3420</v>
      </c>
      <c r="B2875" s="21" t="s">
        <v>3341</v>
      </c>
      <c r="C2875" s="23" t="n">
        <v>46160</v>
      </c>
      <c r="D2875" s="21" t="s">
        <v>941</v>
      </c>
      <c r="E2875" s="21" t="s">
        <v>366</v>
      </c>
      <c r="F2875" s="12" t="n">
        <v>1</v>
      </c>
      <c r="G2875" s="19" t="n">
        <v>113.45</v>
      </c>
      <c r="H2875" s="19" t="n">
        <v>80.17</v>
      </c>
      <c r="I2875" s="19" t="n">
        <f aca="false">ROUND(F2875*G2875,2)</f>
        <v>113.45</v>
      </c>
      <c r="J2875" s="19" t="n">
        <f aca="false">ROUND(F2875*H2875,2)</f>
        <v>80.17</v>
      </c>
      <c r="K2875" s="19" t="n">
        <f aca="false">INDEX(Pricebook!$L$2:$L$1401,MATCH(D2875,Pricebook!$A$2:$A$1401,0))</f>
        <v>122.1</v>
      </c>
      <c r="L2875" s="19" t="n">
        <f aca="false">ROUND(F2875*K2875,2)</f>
        <v>122.1</v>
      </c>
      <c r="M2875" s="24" t="n">
        <f aca="false">DATE(YEAR(C2875),MONTH(C2875),1)</f>
        <v>46143</v>
      </c>
    </row>
    <row r="2876" customFormat="false" ht="15" hidden="false" customHeight="false" outlineLevel="0" collapsed="false">
      <c r="A2876" s="21" t="s">
        <v>3420</v>
      </c>
      <c r="B2876" s="21" t="s">
        <v>3341</v>
      </c>
      <c r="C2876" s="23" t="n">
        <v>46160</v>
      </c>
      <c r="D2876" s="21" t="s">
        <v>1612</v>
      </c>
      <c r="E2876" s="21" t="s">
        <v>1452</v>
      </c>
      <c r="F2876" s="12" t="n">
        <v>4</v>
      </c>
      <c r="G2876" s="19" t="n">
        <v>45.85</v>
      </c>
      <c r="H2876" s="19" t="n">
        <v>28.49</v>
      </c>
      <c r="I2876" s="19" t="n">
        <f aca="false">ROUND(F2876*G2876,2)</f>
        <v>183.4</v>
      </c>
      <c r="J2876" s="19" t="n">
        <f aca="false">ROUND(F2876*H2876,2)</f>
        <v>113.96</v>
      </c>
      <c r="K2876" s="19" t="n">
        <f aca="false">INDEX(Pricebook!$L$2:$L$1401,MATCH(D2876,Pricebook!$A$2:$A$1401,0))</f>
        <v>47.75</v>
      </c>
      <c r="L2876" s="19" t="n">
        <f aca="false">ROUND(F2876*K2876,2)</f>
        <v>191</v>
      </c>
      <c r="M2876" s="24" t="n">
        <f aca="false">DATE(YEAR(C2876),MONTH(C2876),1)</f>
        <v>46143</v>
      </c>
    </row>
    <row r="2877" customFormat="false" ht="15" hidden="false" customHeight="false" outlineLevel="0" collapsed="false">
      <c r="A2877" s="21" t="s">
        <v>3420</v>
      </c>
      <c r="B2877" s="21" t="s">
        <v>3341</v>
      </c>
      <c r="C2877" s="23" t="n">
        <v>46160</v>
      </c>
      <c r="D2877" s="21" t="s">
        <v>2424</v>
      </c>
      <c r="E2877" s="21" t="s">
        <v>2202</v>
      </c>
      <c r="F2877" s="12" t="n">
        <v>3</v>
      </c>
      <c r="G2877" s="19" t="n">
        <v>51.6</v>
      </c>
      <c r="H2877" s="19" t="n">
        <v>31.04</v>
      </c>
      <c r="I2877" s="19" t="n">
        <f aca="false">ROUND(F2877*G2877,2)</f>
        <v>154.8</v>
      </c>
      <c r="J2877" s="19" t="n">
        <f aca="false">ROUND(F2877*H2877,2)</f>
        <v>93.12</v>
      </c>
      <c r="K2877" s="19" t="n">
        <f aca="false">INDEX(Pricebook!$L$2:$L$1401,MATCH(D2877,Pricebook!$A$2:$A$1401,0))</f>
        <v>54.6</v>
      </c>
      <c r="L2877" s="19" t="n">
        <f aca="false">ROUND(F2877*K2877,2)</f>
        <v>163.8</v>
      </c>
      <c r="M2877" s="24" t="n">
        <f aca="false">DATE(YEAR(C2877),MONTH(C2877),1)</f>
        <v>46143</v>
      </c>
    </row>
    <row r="2878" customFormat="false" ht="15" hidden="false" customHeight="false" outlineLevel="0" collapsed="false">
      <c r="A2878" s="21" t="s">
        <v>3420</v>
      </c>
      <c r="B2878" s="21" t="s">
        <v>3341</v>
      </c>
      <c r="C2878" s="23" t="n">
        <v>46160</v>
      </c>
      <c r="D2878" s="21" t="s">
        <v>2214</v>
      </c>
      <c r="E2878" s="21" t="s">
        <v>2202</v>
      </c>
      <c r="F2878" s="12" t="n">
        <v>2</v>
      </c>
      <c r="G2878" s="19" t="n">
        <v>60.55</v>
      </c>
      <c r="H2878" s="19" t="n">
        <v>36.6</v>
      </c>
      <c r="I2878" s="19" t="n">
        <f aca="false">ROUND(F2878*G2878,2)</f>
        <v>121.1</v>
      </c>
      <c r="J2878" s="19" t="n">
        <f aca="false">ROUND(F2878*H2878,2)</f>
        <v>73.2</v>
      </c>
      <c r="K2878" s="19" t="n">
        <f aca="false">INDEX(Pricebook!$L$2:$L$1401,MATCH(D2878,Pricebook!$A$2:$A$1401,0))</f>
        <v>64.4</v>
      </c>
      <c r="L2878" s="19" t="n">
        <f aca="false">ROUND(F2878*K2878,2)</f>
        <v>128.8</v>
      </c>
      <c r="M2878" s="24" t="n">
        <f aca="false">DATE(YEAR(C2878),MONTH(C2878),1)</f>
        <v>46143</v>
      </c>
    </row>
    <row r="2879" customFormat="false" ht="15" hidden="false" customHeight="false" outlineLevel="0" collapsed="false">
      <c r="A2879" s="21" t="s">
        <v>3420</v>
      </c>
      <c r="B2879" s="21" t="s">
        <v>3341</v>
      </c>
      <c r="C2879" s="23" t="n">
        <v>46160</v>
      </c>
      <c r="D2879" s="21" t="s">
        <v>737</v>
      </c>
      <c r="E2879" s="21" t="s">
        <v>366</v>
      </c>
      <c r="F2879" s="12" t="n">
        <v>3</v>
      </c>
      <c r="G2879" s="19" t="n">
        <v>11.45</v>
      </c>
      <c r="H2879" s="19" t="n">
        <v>8.07</v>
      </c>
      <c r="I2879" s="19" t="n">
        <f aca="false">ROUND(F2879*G2879,2)</f>
        <v>34.35</v>
      </c>
      <c r="J2879" s="19" t="n">
        <f aca="false">ROUND(F2879*H2879,2)</f>
        <v>24.21</v>
      </c>
      <c r="K2879" s="19" t="n">
        <f aca="false">INDEX(Pricebook!$L$2:$L$1401,MATCH(D2879,Pricebook!$A$2:$A$1401,0))</f>
        <v>12.3</v>
      </c>
      <c r="L2879" s="19" t="n">
        <f aca="false">ROUND(F2879*K2879,2)</f>
        <v>36.9</v>
      </c>
      <c r="M2879" s="24" t="n">
        <f aca="false">DATE(YEAR(C2879),MONTH(C2879),1)</f>
        <v>46143</v>
      </c>
    </row>
    <row r="2880" customFormat="false" ht="15" hidden="false" customHeight="false" outlineLevel="0" collapsed="false">
      <c r="A2880" s="21" t="s">
        <v>3420</v>
      </c>
      <c r="B2880" s="21" t="s">
        <v>3341</v>
      </c>
      <c r="C2880" s="23" t="n">
        <v>46160</v>
      </c>
      <c r="D2880" s="21" t="s">
        <v>1701</v>
      </c>
      <c r="E2880" s="21" t="s">
        <v>1452</v>
      </c>
      <c r="F2880" s="12" t="n">
        <v>4</v>
      </c>
      <c r="G2880" s="19" t="n">
        <v>252</v>
      </c>
      <c r="H2880" s="19" t="n">
        <v>154.32</v>
      </c>
      <c r="I2880" s="19" t="n">
        <f aca="false">ROUND(F2880*G2880,2)</f>
        <v>1008</v>
      </c>
      <c r="J2880" s="19" t="n">
        <f aca="false">ROUND(F2880*H2880,2)</f>
        <v>617.28</v>
      </c>
      <c r="K2880" s="19" t="n">
        <f aca="false">INDEX(Pricebook!$L$2:$L$1401,MATCH(D2880,Pricebook!$A$2:$A$1401,0))</f>
        <v>258.5</v>
      </c>
      <c r="L2880" s="19" t="n">
        <f aca="false">ROUND(F2880*K2880,2)</f>
        <v>1034</v>
      </c>
      <c r="M2880" s="24" t="n">
        <f aca="false">DATE(YEAR(C2880),MONTH(C2880),1)</f>
        <v>46143</v>
      </c>
    </row>
    <row r="2881" customFormat="false" ht="15" hidden="false" customHeight="false" outlineLevel="0" collapsed="false">
      <c r="A2881" s="21" t="s">
        <v>3420</v>
      </c>
      <c r="B2881" s="21" t="s">
        <v>3341</v>
      </c>
      <c r="C2881" s="23" t="n">
        <v>46160</v>
      </c>
      <c r="D2881" s="21" t="s">
        <v>651</v>
      </c>
      <c r="E2881" s="21" t="s">
        <v>366</v>
      </c>
      <c r="F2881" s="12" t="n">
        <v>2</v>
      </c>
      <c r="G2881" s="19" t="n">
        <v>168.25</v>
      </c>
      <c r="H2881" s="19" t="n">
        <v>118.64</v>
      </c>
      <c r="I2881" s="19" t="n">
        <f aca="false">ROUND(F2881*G2881,2)</f>
        <v>336.5</v>
      </c>
      <c r="J2881" s="19" t="n">
        <f aca="false">ROUND(F2881*H2881,2)</f>
        <v>237.28</v>
      </c>
      <c r="K2881" s="19" t="n">
        <f aca="false">INDEX(Pricebook!$L$2:$L$1401,MATCH(D2881,Pricebook!$A$2:$A$1401,0))</f>
        <v>180.65</v>
      </c>
      <c r="L2881" s="19" t="n">
        <f aca="false">ROUND(F2881*K2881,2)</f>
        <v>361.3</v>
      </c>
      <c r="M2881" s="24" t="n">
        <f aca="false">DATE(YEAR(C2881),MONTH(C2881),1)</f>
        <v>46143</v>
      </c>
    </row>
    <row r="2882" customFormat="false" ht="15" hidden="false" customHeight="false" outlineLevel="0" collapsed="false">
      <c r="A2882" s="21" t="s">
        <v>3420</v>
      </c>
      <c r="B2882" s="21" t="s">
        <v>3341</v>
      </c>
      <c r="C2882" s="23" t="n">
        <v>46160</v>
      </c>
      <c r="D2882" s="21" t="s">
        <v>621</v>
      </c>
      <c r="E2882" s="21" t="s">
        <v>366</v>
      </c>
      <c r="F2882" s="12" t="n">
        <v>2</v>
      </c>
      <c r="G2882" s="19" t="n">
        <v>104.8</v>
      </c>
      <c r="H2882" s="19" t="n">
        <v>73.41</v>
      </c>
      <c r="I2882" s="19" t="n">
        <f aca="false">ROUND(F2882*G2882,2)</f>
        <v>209.6</v>
      </c>
      <c r="J2882" s="19" t="n">
        <f aca="false">ROUND(F2882*H2882,2)</f>
        <v>146.82</v>
      </c>
      <c r="K2882" s="19" t="n">
        <f aca="false">INDEX(Pricebook!$L$2:$L$1401,MATCH(D2882,Pricebook!$A$2:$A$1401,0))</f>
        <v>111.8</v>
      </c>
      <c r="L2882" s="19" t="n">
        <f aca="false">ROUND(F2882*K2882,2)</f>
        <v>223.6</v>
      </c>
      <c r="M2882" s="24" t="n">
        <f aca="false">DATE(YEAR(C2882),MONTH(C2882),1)</f>
        <v>46143</v>
      </c>
    </row>
    <row r="2883" customFormat="false" ht="15" hidden="false" customHeight="false" outlineLevel="0" collapsed="false">
      <c r="A2883" s="21" t="s">
        <v>3420</v>
      </c>
      <c r="B2883" s="21" t="s">
        <v>3341</v>
      </c>
      <c r="C2883" s="23" t="n">
        <v>46160</v>
      </c>
      <c r="D2883" s="21" t="s">
        <v>2240</v>
      </c>
      <c r="E2883" s="21" t="s">
        <v>2202</v>
      </c>
      <c r="F2883" s="12" t="n">
        <v>1</v>
      </c>
      <c r="G2883" s="19" t="n">
        <v>55.9</v>
      </c>
      <c r="H2883" s="19" t="n">
        <v>33.72</v>
      </c>
      <c r="I2883" s="19" t="n">
        <f aca="false">ROUND(F2883*G2883,2)</f>
        <v>55.9</v>
      </c>
      <c r="J2883" s="19" t="n">
        <f aca="false">ROUND(F2883*H2883,2)</f>
        <v>33.72</v>
      </c>
      <c r="K2883" s="19" t="n">
        <f aca="false">INDEX(Pricebook!$L$2:$L$1401,MATCH(D2883,Pricebook!$A$2:$A$1401,0))</f>
        <v>59.3</v>
      </c>
      <c r="L2883" s="19" t="n">
        <f aca="false">ROUND(F2883*K2883,2)</f>
        <v>59.3</v>
      </c>
      <c r="M2883" s="24" t="n">
        <f aca="false">DATE(YEAR(C2883),MONTH(C2883),1)</f>
        <v>46143</v>
      </c>
    </row>
    <row r="2884" customFormat="false" ht="15" hidden="false" customHeight="false" outlineLevel="0" collapsed="false">
      <c r="A2884" s="21" t="s">
        <v>3420</v>
      </c>
      <c r="B2884" s="21" t="s">
        <v>3341</v>
      </c>
      <c r="C2884" s="23" t="n">
        <v>46160</v>
      </c>
      <c r="D2884" s="21" t="s">
        <v>2422</v>
      </c>
      <c r="E2884" s="21" t="s">
        <v>2202</v>
      </c>
      <c r="F2884" s="12" t="n">
        <v>2</v>
      </c>
      <c r="G2884" s="19" t="n">
        <v>44.85</v>
      </c>
      <c r="H2884" s="19" t="n">
        <v>27.3</v>
      </c>
      <c r="I2884" s="19" t="n">
        <f aca="false">ROUND(F2884*G2884,2)</f>
        <v>89.7</v>
      </c>
      <c r="J2884" s="19" t="n">
        <f aca="false">ROUND(F2884*H2884,2)</f>
        <v>54.6</v>
      </c>
      <c r="K2884" s="19" t="n">
        <f aca="false">INDEX(Pricebook!$L$2:$L$1401,MATCH(D2884,Pricebook!$A$2:$A$1401,0))</f>
        <v>48.05</v>
      </c>
      <c r="L2884" s="19" t="n">
        <f aca="false">ROUND(F2884*K2884,2)</f>
        <v>96.1</v>
      </c>
      <c r="M2884" s="24" t="n">
        <f aca="false">DATE(YEAR(C2884),MONTH(C2884),1)</f>
        <v>46143</v>
      </c>
    </row>
    <row r="2885" customFormat="false" ht="15" hidden="false" customHeight="false" outlineLevel="0" collapsed="false">
      <c r="A2885" s="21" t="s">
        <v>3421</v>
      </c>
      <c r="B2885" s="21" t="s">
        <v>3054</v>
      </c>
      <c r="C2885" s="23" t="n">
        <v>46160</v>
      </c>
      <c r="D2885" s="21" t="s">
        <v>1000</v>
      </c>
      <c r="E2885" s="21" t="s">
        <v>971</v>
      </c>
      <c r="F2885" s="12" t="n">
        <v>18</v>
      </c>
      <c r="G2885" s="19" t="n">
        <v>2.55</v>
      </c>
      <c r="H2885" s="19" t="n">
        <v>2.15</v>
      </c>
      <c r="I2885" s="19" t="n">
        <f aca="false">ROUND(F2885*G2885,2)</f>
        <v>45.9</v>
      </c>
      <c r="J2885" s="19" t="n">
        <f aca="false">ROUND(F2885*H2885,2)</f>
        <v>38.7</v>
      </c>
      <c r="K2885" s="19" t="n">
        <f aca="false">INDEX(Pricebook!$L$2:$L$1401,MATCH(D2885,Pricebook!$A$2:$A$1401,0))</f>
        <v>2.85</v>
      </c>
      <c r="L2885" s="19" t="n">
        <f aca="false">ROUND(F2885*K2885,2)</f>
        <v>51.3</v>
      </c>
      <c r="M2885" s="24" t="n">
        <f aca="false">DATE(YEAR(C2885),MONTH(C2885),1)</f>
        <v>46143</v>
      </c>
    </row>
    <row r="2886" customFormat="false" ht="15" hidden="false" customHeight="false" outlineLevel="0" collapsed="false">
      <c r="A2886" s="21" t="s">
        <v>3421</v>
      </c>
      <c r="B2886" s="21" t="s">
        <v>3054</v>
      </c>
      <c r="C2886" s="23" t="n">
        <v>46160</v>
      </c>
      <c r="D2886" s="21" t="s">
        <v>1114</v>
      </c>
      <c r="E2886" s="21" t="s">
        <v>971</v>
      </c>
      <c r="F2886" s="12" t="n">
        <v>5</v>
      </c>
      <c r="G2886" s="19" t="n">
        <v>1.2</v>
      </c>
      <c r="H2886" s="19" t="n">
        <v>0.91</v>
      </c>
      <c r="I2886" s="19" t="n">
        <f aca="false">ROUND(F2886*G2886,2)</f>
        <v>6</v>
      </c>
      <c r="J2886" s="19" t="n">
        <f aca="false">ROUND(F2886*H2886,2)</f>
        <v>4.55</v>
      </c>
      <c r="K2886" s="19" t="n">
        <f aca="false">INDEX(Pricebook!$L$2:$L$1401,MATCH(D2886,Pricebook!$A$2:$A$1401,0))</f>
        <v>1.4</v>
      </c>
      <c r="L2886" s="19" t="n">
        <f aca="false">ROUND(F2886*K2886,2)</f>
        <v>7</v>
      </c>
      <c r="M2886" s="24" t="n">
        <f aca="false">DATE(YEAR(C2886),MONTH(C2886),1)</f>
        <v>46143</v>
      </c>
    </row>
    <row r="2887" customFormat="false" ht="15" hidden="false" customHeight="false" outlineLevel="0" collapsed="false">
      <c r="A2887" s="21" t="s">
        <v>3421</v>
      </c>
      <c r="B2887" s="21" t="s">
        <v>3054</v>
      </c>
      <c r="C2887" s="23" t="n">
        <v>46160</v>
      </c>
      <c r="D2887" s="21" t="s">
        <v>386</v>
      </c>
      <c r="E2887" s="21" t="s">
        <v>366</v>
      </c>
      <c r="F2887" s="12" t="n">
        <v>4</v>
      </c>
      <c r="G2887" s="19" t="n">
        <v>6.6</v>
      </c>
      <c r="H2887" s="19" t="n">
        <v>4.72</v>
      </c>
      <c r="I2887" s="19" t="n">
        <f aca="false">ROUND(F2887*G2887,2)</f>
        <v>26.4</v>
      </c>
      <c r="J2887" s="19" t="n">
        <f aca="false">ROUND(F2887*H2887,2)</f>
        <v>18.88</v>
      </c>
      <c r="K2887" s="19" t="n">
        <f aca="false">INDEX(Pricebook!$L$2:$L$1401,MATCH(D2887,Pricebook!$A$2:$A$1401,0))</f>
        <v>7.2</v>
      </c>
      <c r="L2887" s="19" t="n">
        <f aca="false">ROUND(F2887*K2887,2)</f>
        <v>28.8</v>
      </c>
      <c r="M2887" s="24" t="n">
        <f aca="false">DATE(YEAR(C2887),MONTH(C2887),1)</f>
        <v>46143</v>
      </c>
    </row>
    <row r="2888" customFormat="false" ht="15" hidden="false" customHeight="false" outlineLevel="0" collapsed="false">
      <c r="A2888" s="21" t="s">
        <v>3421</v>
      </c>
      <c r="B2888" s="21" t="s">
        <v>3054</v>
      </c>
      <c r="C2888" s="23" t="n">
        <v>46160</v>
      </c>
      <c r="D2888" s="21" t="s">
        <v>1950</v>
      </c>
      <c r="E2888" s="21" t="s">
        <v>1941</v>
      </c>
      <c r="F2888" s="12" t="n">
        <v>1</v>
      </c>
      <c r="G2888" s="19" t="n">
        <v>104.55</v>
      </c>
      <c r="H2888" s="19" t="n">
        <v>67.56</v>
      </c>
      <c r="I2888" s="19" t="n">
        <f aca="false">ROUND(F2888*G2888,2)</f>
        <v>104.55</v>
      </c>
      <c r="J2888" s="19" t="n">
        <f aca="false">ROUND(F2888*H2888,2)</f>
        <v>67.56</v>
      </c>
      <c r="K2888" s="19" t="n">
        <f aca="false">INDEX(Pricebook!$L$2:$L$1401,MATCH(D2888,Pricebook!$A$2:$A$1401,0))</f>
        <v>110.05</v>
      </c>
      <c r="L2888" s="19" t="n">
        <f aca="false">ROUND(F2888*K2888,2)</f>
        <v>110.05</v>
      </c>
      <c r="M2888" s="24" t="n">
        <f aca="false">DATE(YEAR(C2888),MONTH(C2888),1)</f>
        <v>46143</v>
      </c>
    </row>
    <row r="2889" customFormat="false" ht="15" hidden="false" customHeight="false" outlineLevel="0" collapsed="false">
      <c r="A2889" s="21" t="s">
        <v>3421</v>
      </c>
      <c r="B2889" s="21" t="s">
        <v>3054</v>
      </c>
      <c r="C2889" s="23" t="n">
        <v>46160</v>
      </c>
      <c r="D2889" s="21" t="s">
        <v>625</v>
      </c>
      <c r="E2889" s="21" t="s">
        <v>366</v>
      </c>
      <c r="F2889" s="12" t="n">
        <v>3</v>
      </c>
      <c r="G2889" s="19" t="n">
        <v>16.15</v>
      </c>
      <c r="H2889" s="19" t="n">
        <v>11.49</v>
      </c>
      <c r="I2889" s="19" t="n">
        <f aca="false">ROUND(F2889*G2889,2)</f>
        <v>48.45</v>
      </c>
      <c r="J2889" s="19" t="n">
        <f aca="false">ROUND(F2889*H2889,2)</f>
        <v>34.47</v>
      </c>
      <c r="K2889" s="19" t="n">
        <f aca="false">INDEX(Pricebook!$L$2:$L$1401,MATCH(D2889,Pricebook!$A$2:$A$1401,0))</f>
        <v>17.5</v>
      </c>
      <c r="L2889" s="19" t="n">
        <f aca="false">ROUND(F2889*K2889,2)</f>
        <v>52.5</v>
      </c>
      <c r="M2889" s="24" t="n">
        <f aca="false">DATE(YEAR(C2889),MONTH(C2889),1)</f>
        <v>46143</v>
      </c>
    </row>
    <row r="2890" customFormat="false" ht="15" hidden="false" customHeight="false" outlineLevel="0" collapsed="false">
      <c r="A2890" s="21" t="s">
        <v>3421</v>
      </c>
      <c r="B2890" s="21" t="s">
        <v>3054</v>
      </c>
      <c r="C2890" s="23" t="n">
        <v>46160</v>
      </c>
      <c r="D2890" s="21" t="s">
        <v>635</v>
      </c>
      <c r="E2890" s="21" t="s">
        <v>366</v>
      </c>
      <c r="F2890" s="12" t="n">
        <v>4</v>
      </c>
      <c r="G2890" s="19" t="n">
        <v>6.9</v>
      </c>
      <c r="H2890" s="19" t="n">
        <v>4.79</v>
      </c>
      <c r="I2890" s="19" t="n">
        <f aca="false">ROUND(F2890*G2890,2)</f>
        <v>27.6</v>
      </c>
      <c r="J2890" s="19" t="n">
        <f aca="false">ROUND(F2890*H2890,2)</f>
        <v>19.16</v>
      </c>
      <c r="K2890" s="19" t="n">
        <f aca="false">INDEX(Pricebook!$L$2:$L$1401,MATCH(D2890,Pricebook!$A$2:$A$1401,0))</f>
        <v>7.3</v>
      </c>
      <c r="L2890" s="19" t="n">
        <f aca="false">ROUND(F2890*K2890,2)</f>
        <v>29.2</v>
      </c>
      <c r="M2890" s="24" t="n">
        <f aca="false">DATE(YEAR(C2890),MONTH(C2890),1)</f>
        <v>46143</v>
      </c>
    </row>
    <row r="2891" customFormat="false" ht="15" hidden="false" customHeight="false" outlineLevel="0" collapsed="false">
      <c r="A2891" s="21" t="s">
        <v>3421</v>
      </c>
      <c r="B2891" s="21" t="s">
        <v>3054</v>
      </c>
      <c r="C2891" s="23" t="n">
        <v>46160</v>
      </c>
      <c r="D2891" s="21" t="s">
        <v>521</v>
      </c>
      <c r="E2891" s="21" t="s">
        <v>366</v>
      </c>
      <c r="F2891" s="12" t="n">
        <v>2</v>
      </c>
      <c r="G2891" s="19" t="n">
        <v>12.55</v>
      </c>
      <c r="H2891" s="19" t="n">
        <v>8.96</v>
      </c>
      <c r="I2891" s="19" t="n">
        <f aca="false">ROUND(F2891*G2891,2)</f>
        <v>25.1</v>
      </c>
      <c r="J2891" s="19" t="n">
        <f aca="false">ROUND(F2891*H2891,2)</f>
        <v>17.92</v>
      </c>
      <c r="K2891" s="19" t="n">
        <f aca="false">INDEX(Pricebook!$L$2:$L$1401,MATCH(D2891,Pricebook!$A$2:$A$1401,0))</f>
        <v>13.65</v>
      </c>
      <c r="L2891" s="19" t="n">
        <f aca="false">ROUND(F2891*K2891,2)</f>
        <v>27.3</v>
      </c>
      <c r="M2891" s="24" t="n">
        <f aca="false">DATE(YEAR(C2891),MONTH(C2891),1)</f>
        <v>46143</v>
      </c>
    </row>
    <row r="2892" customFormat="false" ht="15" hidden="false" customHeight="false" outlineLevel="0" collapsed="false">
      <c r="A2892" s="21" t="s">
        <v>3421</v>
      </c>
      <c r="B2892" s="21" t="s">
        <v>3054</v>
      </c>
      <c r="C2892" s="23" t="n">
        <v>46160</v>
      </c>
      <c r="D2892" s="21" t="s">
        <v>895</v>
      </c>
      <c r="E2892" s="21" t="s">
        <v>366</v>
      </c>
      <c r="F2892" s="12" t="n">
        <v>3</v>
      </c>
      <c r="G2892" s="19" t="n">
        <v>19.35</v>
      </c>
      <c r="H2892" s="19" t="n">
        <v>13.74</v>
      </c>
      <c r="I2892" s="19" t="n">
        <f aca="false">ROUND(F2892*G2892,2)</f>
        <v>58.05</v>
      </c>
      <c r="J2892" s="19" t="n">
        <f aca="false">ROUND(F2892*H2892,2)</f>
        <v>41.22</v>
      </c>
      <c r="K2892" s="19" t="n">
        <f aca="false">INDEX(Pricebook!$L$2:$L$1401,MATCH(D2892,Pricebook!$A$2:$A$1401,0))</f>
        <v>20.95</v>
      </c>
      <c r="L2892" s="19" t="n">
        <f aca="false">ROUND(F2892*K2892,2)</f>
        <v>62.85</v>
      </c>
      <c r="M2892" s="24" t="n">
        <f aca="false">DATE(YEAR(C2892),MONTH(C2892),1)</f>
        <v>46143</v>
      </c>
    </row>
    <row r="2893" customFormat="false" ht="15" hidden="false" customHeight="false" outlineLevel="0" collapsed="false">
      <c r="A2893" s="21" t="s">
        <v>3421</v>
      </c>
      <c r="B2893" s="21" t="s">
        <v>3054</v>
      </c>
      <c r="C2893" s="23" t="n">
        <v>46160</v>
      </c>
      <c r="D2893" s="21" t="s">
        <v>787</v>
      </c>
      <c r="E2893" s="21" t="s">
        <v>366</v>
      </c>
      <c r="F2893" s="12" t="n">
        <v>3</v>
      </c>
      <c r="G2893" s="19" t="n">
        <v>11.95</v>
      </c>
      <c r="H2893" s="19" t="n">
        <v>8.48</v>
      </c>
      <c r="I2893" s="19" t="n">
        <f aca="false">ROUND(F2893*G2893,2)</f>
        <v>35.85</v>
      </c>
      <c r="J2893" s="19" t="n">
        <f aca="false">ROUND(F2893*H2893,2)</f>
        <v>25.44</v>
      </c>
      <c r="K2893" s="19" t="n">
        <f aca="false">INDEX(Pricebook!$L$2:$L$1401,MATCH(D2893,Pricebook!$A$2:$A$1401,0))</f>
        <v>12.95</v>
      </c>
      <c r="L2893" s="19" t="n">
        <f aca="false">ROUND(F2893*K2893,2)</f>
        <v>38.85</v>
      </c>
      <c r="M2893" s="24" t="n">
        <f aca="false">DATE(YEAR(C2893),MONTH(C2893),1)</f>
        <v>46143</v>
      </c>
    </row>
    <row r="2894" customFormat="false" ht="15" hidden="false" customHeight="false" outlineLevel="0" collapsed="false">
      <c r="A2894" s="21" t="s">
        <v>3421</v>
      </c>
      <c r="B2894" s="21" t="s">
        <v>3054</v>
      </c>
      <c r="C2894" s="23" t="n">
        <v>46160</v>
      </c>
      <c r="D2894" s="21" t="s">
        <v>843</v>
      </c>
      <c r="E2894" s="21" t="s">
        <v>366</v>
      </c>
      <c r="F2894" s="12" t="n">
        <v>2</v>
      </c>
      <c r="G2894" s="19" t="n">
        <v>299.65</v>
      </c>
      <c r="H2894" s="19" t="n">
        <v>224.43</v>
      </c>
      <c r="I2894" s="19" t="n">
        <f aca="false">ROUND(F2894*G2894,2)</f>
        <v>599.3</v>
      </c>
      <c r="J2894" s="19" t="n">
        <f aca="false">ROUND(F2894*H2894,2)</f>
        <v>448.86</v>
      </c>
      <c r="K2894" s="19" t="n">
        <f aca="false">INDEX(Pricebook!$L$2:$L$1401,MATCH(D2894,Pricebook!$A$2:$A$1401,0))</f>
        <v>322.45</v>
      </c>
      <c r="L2894" s="19" t="n">
        <f aca="false">ROUND(F2894*K2894,2)</f>
        <v>644.9</v>
      </c>
      <c r="M2894" s="24" t="n">
        <f aca="false">DATE(YEAR(C2894),MONTH(C2894),1)</f>
        <v>46143</v>
      </c>
    </row>
    <row r="2895" customFormat="false" ht="15" hidden="false" customHeight="false" outlineLevel="0" collapsed="false">
      <c r="A2895" s="21" t="s">
        <v>3421</v>
      </c>
      <c r="B2895" s="21" t="s">
        <v>3054</v>
      </c>
      <c r="C2895" s="23" t="n">
        <v>46160</v>
      </c>
      <c r="D2895" s="21" t="s">
        <v>2916</v>
      </c>
      <c r="E2895" s="21" t="s">
        <v>2748</v>
      </c>
      <c r="F2895" s="12" t="n">
        <v>4</v>
      </c>
      <c r="G2895" s="19" t="n">
        <v>5.1</v>
      </c>
      <c r="H2895" s="19" t="n">
        <v>2.98</v>
      </c>
      <c r="I2895" s="19" t="n">
        <f aca="false">ROUND(F2895*G2895,2)</f>
        <v>20.4</v>
      </c>
      <c r="J2895" s="19" t="n">
        <f aca="false">ROUND(F2895*H2895,2)</f>
        <v>11.92</v>
      </c>
      <c r="K2895" s="19" t="n">
        <f aca="false">INDEX(Pricebook!$L$2:$L$1401,MATCH(D2895,Pricebook!$A$2:$A$1401,0))</f>
        <v>5.6</v>
      </c>
      <c r="L2895" s="19" t="n">
        <f aca="false">ROUND(F2895*K2895,2)</f>
        <v>22.4</v>
      </c>
      <c r="M2895" s="24" t="n">
        <f aca="false">DATE(YEAR(C2895),MONTH(C2895),1)</f>
        <v>46143</v>
      </c>
    </row>
    <row r="2896" customFormat="false" ht="15" hidden="false" customHeight="false" outlineLevel="0" collapsed="false">
      <c r="A2896" s="21" t="s">
        <v>3421</v>
      </c>
      <c r="B2896" s="21" t="s">
        <v>3054</v>
      </c>
      <c r="C2896" s="23" t="n">
        <v>46160</v>
      </c>
      <c r="D2896" s="21" t="s">
        <v>1424</v>
      </c>
      <c r="E2896" s="21" t="s">
        <v>971</v>
      </c>
      <c r="F2896" s="12" t="n">
        <v>20</v>
      </c>
      <c r="G2896" s="19" t="n">
        <v>12.3</v>
      </c>
      <c r="H2896" s="19" t="n">
        <v>9.33</v>
      </c>
      <c r="I2896" s="19" t="n">
        <f aca="false">ROUND(F2896*G2896,2)</f>
        <v>246</v>
      </c>
      <c r="J2896" s="19" t="n">
        <f aca="false">ROUND(F2896*H2896,2)</f>
        <v>186.6</v>
      </c>
      <c r="K2896" s="19" t="n">
        <f aca="false">INDEX(Pricebook!$L$2:$L$1401,MATCH(D2896,Pricebook!$A$2:$A$1401,0))</f>
        <v>14.15</v>
      </c>
      <c r="L2896" s="19" t="n">
        <f aca="false">ROUND(F2896*K2896,2)</f>
        <v>283</v>
      </c>
      <c r="M2896" s="24" t="n">
        <f aca="false">DATE(YEAR(C2896),MONTH(C2896),1)</f>
        <v>46143</v>
      </c>
    </row>
    <row r="2897" customFormat="false" ht="15" hidden="false" customHeight="false" outlineLevel="0" collapsed="false">
      <c r="A2897" s="21" t="s">
        <v>3421</v>
      </c>
      <c r="B2897" s="21" t="s">
        <v>3054</v>
      </c>
      <c r="C2897" s="23" t="n">
        <v>46160</v>
      </c>
      <c r="D2897" s="21" t="s">
        <v>1430</v>
      </c>
      <c r="E2897" s="21" t="s">
        <v>971</v>
      </c>
      <c r="F2897" s="12" t="n">
        <v>1</v>
      </c>
      <c r="G2897" s="19" t="n">
        <v>29.15</v>
      </c>
      <c r="H2897" s="19" t="n">
        <v>22.22</v>
      </c>
      <c r="I2897" s="19" t="n">
        <f aca="false">ROUND(F2897*G2897,2)</f>
        <v>29.15</v>
      </c>
      <c r="J2897" s="19" t="n">
        <f aca="false">ROUND(F2897*H2897,2)</f>
        <v>22.22</v>
      </c>
      <c r="K2897" s="19" t="n">
        <f aca="false">INDEX(Pricebook!$L$2:$L$1401,MATCH(D2897,Pricebook!$A$2:$A$1401,0))</f>
        <v>33.65</v>
      </c>
      <c r="L2897" s="19" t="n">
        <f aca="false">ROUND(F2897*K2897,2)</f>
        <v>33.65</v>
      </c>
      <c r="M2897" s="24" t="n">
        <f aca="false">DATE(YEAR(C2897),MONTH(C2897),1)</f>
        <v>46143</v>
      </c>
    </row>
    <row r="2898" customFormat="false" ht="15" hidden="false" customHeight="false" outlineLevel="0" collapsed="false">
      <c r="A2898" s="21" t="s">
        <v>3421</v>
      </c>
      <c r="B2898" s="21" t="s">
        <v>3054</v>
      </c>
      <c r="C2898" s="23" t="n">
        <v>46160</v>
      </c>
      <c r="D2898" s="21" t="s">
        <v>2040</v>
      </c>
      <c r="E2898" s="21" t="s">
        <v>1941</v>
      </c>
      <c r="F2898" s="12" t="n">
        <v>4</v>
      </c>
      <c r="G2898" s="19" t="n">
        <v>71.9</v>
      </c>
      <c r="H2898" s="19" t="n">
        <v>50.65</v>
      </c>
      <c r="I2898" s="19" t="n">
        <f aca="false">ROUND(F2898*G2898,2)</f>
        <v>287.6</v>
      </c>
      <c r="J2898" s="19" t="n">
        <f aca="false">ROUND(F2898*H2898,2)</f>
        <v>202.6</v>
      </c>
      <c r="K2898" s="19" t="n">
        <f aca="false">INDEX(Pricebook!$L$2:$L$1401,MATCH(D2898,Pricebook!$A$2:$A$1401,0))</f>
        <v>75.25</v>
      </c>
      <c r="L2898" s="19" t="n">
        <f aca="false">ROUND(F2898*K2898,2)</f>
        <v>301</v>
      </c>
      <c r="M2898" s="24" t="n">
        <f aca="false">DATE(YEAR(C2898),MONTH(C2898),1)</f>
        <v>46143</v>
      </c>
    </row>
    <row r="2899" customFormat="false" ht="15" hidden="false" customHeight="false" outlineLevel="0" collapsed="false">
      <c r="A2899" s="21" t="s">
        <v>3421</v>
      </c>
      <c r="B2899" s="21" t="s">
        <v>3054</v>
      </c>
      <c r="C2899" s="23" t="n">
        <v>46160</v>
      </c>
      <c r="D2899" s="21" t="s">
        <v>1304</v>
      </c>
      <c r="E2899" s="21" t="s">
        <v>971</v>
      </c>
      <c r="F2899" s="12" t="n">
        <v>16</v>
      </c>
      <c r="G2899" s="19" t="n">
        <v>11.25</v>
      </c>
      <c r="H2899" s="19" t="n">
        <v>9.87</v>
      </c>
      <c r="I2899" s="19" t="n">
        <f aca="false">ROUND(F2899*G2899,2)</f>
        <v>180</v>
      </c>
      <c r="J2899" s="19" t="n">
        <f aca="false">ROUND(F2899*H2899,2)</f>
        <v>157.92</v>
      </c>
      <c r="K2899" s="19" t="n">
        <f aca="false">INDEX(Pricebook!$L$2:$L$1401,MATCH(D2899,Pricebook!$A$2:$A$1401,0))</f>
        <v>13.1</v>
      </c>
      <c r="L2899" s="19" t="n">
        <f aca="false">ROUND(F2899*K2899,2)</f>
        <v>209.6</v>
      </c>
      <c r="M2899" s="24" t="n">
        <f aca="false">DATE(YEAR(C2899),MONTH(C2899),1)</f>
        <v>46143</v>
      </c>
    </row>
    <row r="2900" customFormat="false" ht="15" hidden="false" customHeight="false" outlineLevel="0" collapsed="false">
      <c r="A2900" s="21" t="s">
        <v>3421</v>
      </c>
      <c r="B2900" s="21" t="s">
        <v>3054</v>
      </c>
      <c r="C2900" s="23" t="n">
        <v>46160</v>
      </c>
      <c r="D2900" s="21" t="s">
        <v>949</v>
      </c>
      <c r="E2900" s="21" t="s">
        <v>366</v>
      </c>
      <c r="F2900" s="12" t="n">
        <v>2</v>
      </c>
      <c r="G2900" s="19" t="n">
        <v>17.75</v>
      </c>
      <c r="H2900" s="19" t="n">
        <v>12.4</v>
      </c>
      <c r="I2900" s="19" t="n">
        <f aca="false">ROUND(F2900*G2900,2)</f>
        <v>35.5</v>
      </c>
      <c r="J2900" s="19" t="n">
        <f aca="false">ROUND(F2900*H2900,2)</f>
        <v>24.8</v>
      </c>
      <c r="K2900" s="19" t="n">
        <f aca="false">INDEX(Pricebook!$L$2:$L$1401,MATCH(D2900,Pricebook!$A$2:$A$1401,0))</f>
        <v>18.9</v>
      </c>
      <c r="L2900" s="19" t="n">
        <f aca="false">ROUND(F2900*K2900,2)</f>
        <v>37.8</v>
      </c>
      <c r="M2900" s="24" t="n">
        <f aca="false">DATE(YEAR(C2900),MONTH(C2900),1)</f>
        <v>46143</v>
      </c>
    </row>
    <row r="2901" customFormat="false" ht="15" hidden="false" customHeight="false" outlineLevel="0" collapsed="false">
      <c r="A2901" s="21" t="s">
        <v>3421</v>
      </c>
      <c r="B2901" s="21" t="s">
        <v>3054</v>
      </c>
      <c r="C2901" s="23" t="n">
        <v>46160</v>
      </c>
      <c r="D2901" s="21" t="s">
        <v>1939</v>
      </c>
      <c r="E2901" s="21" t="s">
        <v>1941</v>
      </c>
      <c r="F2901" s="12" t="n">
        <v>1</v>
      </c>
      <c r="G2901" s="19" t="n">
        <v>48.4</v>
      </c>
      <c r="H2901" s="19" t="n">
        <v>30.94</v>
      </c>
      <c r="I2901" s="19" t="n">
        <f aca="false">ROUND(F2901*G2901,2)</f>
        <v>48.4</v>
      </c>
      <c r="J2901" s="19" t="n">
        <f aca="false">ROUND(F2901*H2901,2)</f>
        <v>30.94</v>
      </c>
      <c r="K2901" s="19" t="n">
        <f aca="false">INDEX(Pricebook!$L$2:$L$1401,MATCH(D2901,Pricebook!$A$2:$A$1401,0))</f>
        <v>50.45</v>
      </c>
      <c r="L2901" s="19" t="n">
        <f aca="false">ROUND(F2901*K2901,2)</f>
        <v>50.45</v>
      </c>
      <c r="M2901" s="24" t="n">
        <f aca="false">DATE(YEAR(C2901),MONTH(C2901),1)</f>
        <v>46143</v>
      </c>
    </row>
    <row r="2902" customFormat="false" ht="15" hidden="false" customHeight="false" outlineLevel="0" collapsed="false">
      <c r="A2902" s="21" t="s">
        <v>3422</v>
      </c>
      <c r="B2902" s="21" t="s">
        <v>3087</v>
      </c>
      <c r="C2902" s="23" t="n">
        <v>46161</v>
      </c>
      <c r="D2902" s="21" t="s">
        <v>384</v>
      </c>
      <c r="E2902" s="21" t="s">
        <v>366</v>
      </c>
      <c r="F2902" s="12" t="n">
        <v>1</v>
      </c>
      <c r="G2902" s="19" t="n">
        <v>99.6</v>
      </c>
      <c r="H2902" s="19" t="n">
        <v>70.41</v>
      </c>
      <c r="I2902" s="19" t="n">
        <f aca="false">ROUND(F2902*G2902,2)</f>
        <v>99.6</v>
      </c>
      <c r="J2902" s="19" t="n">
        <f aca="false">ROUND(F2902*H2902,2)</f>
        <v>70.41</v>
      </c>
      <c r="K2902" s="19" t="n">
        <f aca="false">INDEX(Pricebook!$L$2:$L$1401,MATCH(D2902,Pricebook!$A$2:$A$1401,0))</f>
        <v>107.2</v>
      </c>
      <c r="L2902" s="19" t="n">
        <f aca="false">ROUND(F2902*K2902,2)</f>
        <v>107.2</v>
      </c>
      <c r="M2902" s="24" t="n">
        <f aca="false">DATE(YEAR(C2902),MONTH(C2902),1)</f>
        <v>46143</v>
      </c>
    </row>
    <row r="2903" customFormat="false" ht="15" hidden="false" customHeight="false" outlineLevel="0" collapsed="false">
      <c r="A2903" s="21" t="s">
        <v>3422</v>
      </c>
      <c r="B2903" s="21" t="s">
        <v>3087</v>
      </c>
      <c r="C2903" s="23" t="n">
        <v>46161</v>
      </c>
      <c r="D2903" s="21" t="s">
        <v>1270</v>
      </c>
      <c r="E2903" s="21" t="s">
        <v>971</v>
      </c>
      <c r="F2903" s="12" t="n">
        <v>16</v>
      </c>
      <c r="G2903" s="19" t="n">
        <v>17</v>
      </c>
      <c r="H2903" s="19" t="n">
        <v>13.11</v>
      </c>
      <c r="I2903" s="19" t="n">
        <f aca="false">ROUND(F2903*G2903,2)</f>
        <v>272</v>
      </c>
      <c r="J2903" s="19" t="n">
        <f aca="false">ROUND(F2903*H2903,2)</f>
        <v>209.76</v>
      </c>
      <c r="K2903" s="19" t="n">
        <f aca="false">INDEX(Pricebook!$L$2:$L$1401,MATCH(D2903,Pricebook!$A$2:$A$1401,0))</f>
        <v>18.7</v>
      </c>
      <c r="L2903" s="19" t="n">
        <f aca="false">ROUND(F2903*K2903,2)</f>
        <v>299.2</v>
      </c>
      <c r="M2903" s="24" t="n">
        <f aca="false">DATE(YEAR(C2903),MONTH(C2903),1)</f>
        <v>46143</v>
      </c>
    </row>
    <row r="2904" customFormat="false" ht="15" hidden="false" customHeight="false" outlineLevel="0" collapsed="false">
      <c r="A2904" s="21" t="s">
        <v>3422</v>
      </c>
      <c r="B2904" s="21" t="s">
        <v>3087</v>
      </c>
      <c r="C2904" s="23" t="n">
        <v>46161</v>
      </c>
      <c r="D2904" s="21" t="s">
        <v>769</v>
      </c>
      <c r="E2904" s="21" t="s">
        <v>366</v>
      </c>
      <c r="F2904" s="12" t="n">
        <v>2</v>
      </c>
      <c r="G2904" s="19" t="n">
        <v>48.4</v>
      </c>
      <c r="H2904" s="19" t="n">
        <v>34.33</v>
      </c>
      <c r="I2904" s="19" t="n">
        <f aca="false">ROUND(F2904*G2904,2)</f>
        <v>96.8</v>
      </c>
      <c r="J2904" s="19" t="n">
        <f aca="false">ROUND(F2904*H2904,2)</f>
        <v>68.66</v>
      </c>
      <c r="K2904" s="19" t="n">
        <f aca="false">INDEX(Pricebook!$L$2:$L$1401,MATCH(D2904,Pricebook!$A$2:$A$1401,0))</f>
        <v>52.3</v>
      </c>
      <c r="L2904" s="19" t="n">
        <f aca="false">ROUND(F2904*K2904,2)</f>
        <v>104.6</v>
      </c>
      <c r="M2904" s="24" t="n">
        <f aca="false">DATE(YEAR(C2904),MONTH(C2904),1)</f>
        <v>46143</v>
      </c>
    </row>
    <row r="2905" customFormat="false" ht="15" hidden="false" customHeight="false" outlineLevel="0" collapsed="false">
      <c r="A2905" s="21" t="s">
        <v>3422</v>
      </c>
      <c r="B2905" s="21" t="s">
        <v>3087</v>
      </c>
      <c r="C2905" s="23" t="n">
        <v>46161</v>
      </c>
      <c r="D2905" s="21" t="s">
        <v>853</v>
      </c>
      <c r="E2905" s="21" t="s">
        <v>366</v>
      </c>
      <c r="F2905" s="12" t="n">
        <v>1</v>
      </c>
      <c r="G2905" s="19" t="n">
        <v>89.6</v>
      </c>
      <c r="H2905" s="19" t="n">
        <v>63</v>
      </c>
      <c r="I2905" s="19" t="n">
        <f aca="false">ROUND(F2905*G2905,2)</f>
        <v>89.6</v>
      </c>
      <c r="J2905" s="19" t="n">
        <f aca="false">ROUND(F2905*H2905,2)</f>
        <v>63</v>
      </c>
      <c r="K2905" s="19" t="n">
        <f aca="false">INDEX(Pricebook!$L$2:$L$1401,MATCH(D2905,Pricebook!$A$2:$A$1401,0))</f>
        <v>95.95</v>
      </c>
      <c r="L2905" s="19" t="n">
        <f aca="false">ROUND(F2905*K2905,2)</f>
        <v>95.95</v>
      </c>
      <c r="M2905" s="24" t="n">
        <f aca="false">DATE(YEAR(C2905),MONTH(C2905),1)</f>
        <v>46143</v>
      </c>
    </row>
    <row r="2906" customFormat="false" ht="15" hidden="false" customHeight="false" outlineLevel="0" collapsed="false">
      <c r="A2906" s="21" t="s">
        <v>3422</v>
      </c>
      <c r="B2906" s="21" t="s">
        <v>3087</v>
      </c>
      <c r="C2906" s="23" t="n">
        <v>46161</v>
      </c>
      <c r="D2906" s="21" t="s">
        <v>346</v>
      </c>
      <c r="E2906" s="21" t="s">
        <v>108</v>
      </c>
      <c r="F2906" s="12" t="n">
        <v>2</v>
      </c>
      <c r="G2906" s="19" t="n">
        <v>177.45</v>
      </c>
      <c r="H2906" s="19" t="n">
        <v>133.72</v>
      </c>
      <c r="I2906" s="19" t="n">
        <f aca="false">ROUND(F2906*G2906,2)</f>
        <v>354.9</v>
      </c>
      <c r="J2906" s="19" t="n">
        <f aca="false">ROUND(F2906*H2906,2)</f>
        <v>267.44</v>
      </c>
      <c r="K2906" s="19" t="n">
        <f aca="false">INDEX(Pricebook!$L$2:$L$1401,MATCH(D2906,Pricebook!$A$2:$A$1401,0))</f>
        <v>195.8</v>
      </c>
      <c r="L2906" s="19" t="n">
        <f aca="false">ROUND(F2906*K2906,2)</f>
        <v>391.6</v>
      </c>
      <c r="M2906" s="24" t="n">
        <f aca="false">DATE(YEAR(C2906),MONTH(C2906),1)</f>
        <v>46143</v>
      </c>
    </row>
    <row r="2907" customFormat="false" ht="15" hidden="false" customHeight="false" outlineLevel="0" collapsed="false">
      <c r="A2907" s="21" t="s">
        <v>3422</v>
      </c>
      <c r="B2907" s="21" t="s">
        <v>3087</v>
      </c>
      <c r="C2907" s="23" t="n">
        <v>46161</v>
      </c>
      <c r="D2907" s="21" t="s">
        <v>1262</v>
      </c>
      <c r="E2907" s="21" t="s">
        <v>971</v>
      </c>
      <c r="F2907" s="12" t="n">
        <v>1</v>
      </c>
      <c r="G2907" s="19" t="n">
        <v>514.3</v>
      </c>
      <c r="H2907" s="19" t="n">
        <v>393.73</v>
      </c>
      <c r="I2907" s="19" t="n">
        <f aca="false">ROUND(F2907*G2907,2)</f>
        <v>514.3</v>
      </c>
      <c r="J2907" s="19" t="n">
        <f aca="false">ROUND(F2907*H2907,2)</f>
        <v>393.73</v>
      </c>
      <c r="K2907" s="19" t="n">
        <f aca="false">INDEX(Pricebook!$L$2:$L$1401,MATCH(D2907,Pricebook!$A$2:$A$1401,0))</f>
        <v>596.25</v>
      </c>
      <c r="L2907" s="19" t="n">
        <f aca="false">ROUND(F2907*K2907,2)</f>
        <v>596.25</v>
      </c>
      <c r="M2907" s="24" t="n">
        <f aca="false">DATE(YEAR(C2907),MONTH(C2907),1)</f>
        <v>46143</v>
      </c>
    </row>
    <row r="2908" customFormat="false" ht="15" hidden="false" customHeight="false" outlineLevel="0" collapsed="false">
      <c r="A2908" s="21" t="s">
        <v>3422</v>
      </c>
      <c r="B2908" s="21" t="s">
        <v>3087</v>
      </c>
      <c r="C2908" s="23" t="n">
        <v>46161</v>
      </c>
      <c r="D2908" s="21" t="s">
        <v>523</v>
      </c>
      <c r="E2908" s="21" t="s">
        <v>366</v>
      </c>
      <c r="F2908" s="12" t="n">
        <v>2</v>
      </c>
      <c r="G2908" s="19" t="n">
        <v>16.3</v>
      </c>
      <c r="H2908" s="19" t="n">
        <v>11.44</v>
      </c>
      <c r="I2908" s="19" t="n">
        <f aca="false">ROUND(F2908*G2908,2)</f>
        <v>32.6</v>
      </c>
      <c r="J2908" s="19" t="n">
        <f aca="false">ROUND(F2908*H2908,2)</f>
        <v>22.88</v>
      </c>
      <c r="K2908" s="19" t="n">
        <f aca="false">INDEX(Pricebook!$L$2:$L$1401,MATCH(D2908,Pricebook!$A$2:$A$1401,0))</f>
        <v>17.45</v>
      </c>
      <c r="L2908" s="19" t="n">
        <f aca="false">ROUND(F2908*K2908,2)</f>
        <v>34.9</v>
      </c>
      <c r="M2908" s="24" t="n">
        <f aca="false">DATE(YEAR(C2908),MONTH(C2908),1)</f>
        <v>46143</v>
      </c>
    </row>
    <row r="2909" customFormat="false" ht="15" hidden="false" customHeight="false" outlineLevel="0" collapsed="false">
      <c r="A2909" s="21" t="s">
        <v>3423</v>
      </c>
      <c r="B2909" s="21" t="s">
        <v>3286</v>
      </c>
      <c r="C2909" s="23" t="n">
        <v>46161</v>
      </c>
      <c r="D2909" s="21" t="s">
        <v>976</v>
      </c>
      <c r="E2909" s="21" t="s">
        <v>971</v>
      </c>
      <c r="F2909" s="12" t="n">
        <v>59</v>
      </c>
      <c r="G2909" s="19" t="n">
        <v>12.35</v>
      </c>
      <c r="H2909" s="19" t="n">
        <v>9.46</v>
      </c>
      <c r="I2909" s="19" t="n">
        <f aca="false">ROUND(F2909*G2909,2)</f>
        <v>728.65</v>
      </c>
      <c r="J2909" s="19" t="n">
        <f aca="false">ROUND(F2909*H2909,2)</f>
        <v>558.14</v>
      </c>
      <c r="K2909" s="19" t="n">
        <f aca="false">INDEX(Pricebook!$L$2:$L$1401,MATCH(D2909,Pricebook!$A$2:$A$1401,0))</f>
        <v>12.35</v>
      </c>
      <c r="L2909" s="19" t="n">
        <f aca="false">ROUND(F2909*K2909,2)</f>
        <v>728.65</v>
      </c>
      <c r="M2909" s="24" t="n">
        <f aca="false">DATE(YEAR(C2909),MONTH(C2909),1)</f>
        <v>46143</v>
      </c>
    </row>
    <row r="2910" customFormat="false" ht="15" hidden="false" customHeight="false" outlineLevel="0" collapsed="false">
      <c r="A2910" s="21" t="s">
        <v>3423</v>
      </c>
      <c r="B2910" s="21" t="s">
        <v>3286</v>
      </c>
      <c r="C2910" s="23" t="n">
        <v>46161</v>
      </c>
      <c r="D2910" s="21" t="s">
        <v>2896</v>
      </c>
      <c r="E2910" s="21" t="s">
        <v>2748</v>
      </c>
      <c r="F2910" s="12" t="n">
        <v>5</v>
      </c>
      <c r="G2910" s="19" t="n">
        <v>27</v>
      </c>
      <c r="H2910" s="19" t="n">
        <v>15.79</v>
      </c>
      <c r="I2910" s="19" t="n">
        <f aca="false">ROUND(F2910*G2910,2)</f>
        <v>135</v>
      </c>
      <c r="J2910" s="19" t="n">
        <f aca="false">ROUND(F2910*H2910,2)</f>
        <v>78.95</v>
      </c>
      <c r="K2910" s="19" t="n">
        <f aca="false">INDEX(Pricebook!$L$2:$L$1401,MATCH(D2910,Pricebook!$A$2:$A$1401,0))</f>
        <v>29.6</v>
      </c>
      <c r="L2910" s="19" t="n">
        <f aca="false">ROUND(F2910*K2910,2)</f>
        <v>148</v>
      </c>
      <c r="M2910" s="24" t="n">
        <f aca="false">DATE(YEAR(C2910),MONTH(C2910),1)</f>
        <v>46143</v>
      </c>
    </row>
    <row r="2911" customFormat="false" ht="15" hidden="false" customHeight="false" outlineLevel="0" collapsed="false">
      <c r="A2911" s="21" t="s">
        <v>3423</v>
      </c>
      <c r="B2911" s="21" t="s">
        <v>3286</v>
      </c>
      <c r="C2911" s="23" t="n">
        <v>46161</v>
      </c>
      <c r="D2911" s="21" t="s">
        <v>831</v>
      </c>
      <c r="E2911" s="21" t="s">
        <v>366</v>
      </c>
      <c r="F2911" s="12" t="n">
        <v>2</v>
      </c>
      <c r="G2911" s="19" t="n">
        <v>68.55</v>
      </c>
      <c r="H2911" s="19" t="n">
        <v>48.83</v>
      </c>
      <c r="I2911" s="19" t="n">
        <f aca="false">ROUND(F2911*G2911,2)</f>
        <v>137.1</v>
      </c>
      <c r="J2911" s="19" t="n">
        <f aca="false">ROUND(F2911*H2911,2)</f>
        <v>97.66</v>
      </c>
      <c r="K2911" s="19" t="n">
        <f aca="false">INDEX(Pricebook!$L$2:$L$1401,MATCH(D2911,Pricebook!$A$2:$A$1401,0))</f>
        <v>74.35</v>
      </c>
      <c r="L2911" s="19" t="n">
        <f aca="false">ROUND(F2911*K2911,2)</f>
        <v>148.7</v>
      </c>
      <c r="M2911" s="24" t="n">
        <f aca="false">DATE(YEAR(C2911),MONTH(C2911),1)</f>
        <v>46143</v>
      </c>
    </row>
    <row r="2912" customFormat="false" ht="15" hidden="false" customHeight="false" outlineLevel="0" collapsed="false">
      <c r="A2912" s="21" t="s">
        <v>3423</v>
      </c>
      <c r="B2912" s="21" t="s">
        <v>3286</v>
      </c>
      <c r="C2912" s="23" t="n">
        <v>46161</v>
      </c>
      <c r="D2912" s="21" t="s">
        <v>298</v>
      </c>
      <c r="E2912" s="21" t="s">
        <v>108</v>
      </c>
      <c r="F2912" s="12" t="n">
        <v>1</v>
      </c>
      <c r="G2912" s="19" t="n">
        <v>82.5</v>
      </c>
      <c r="H2912" s="19" t="n">
        <v>70.11</v>
      </c>
      <c r="I2912" s="19" t="n">
        <f aca="false">ROUND(F2912*G2912,2)</f>
        <v>82.5</v>
      </c>
      <c r="J2912" s="19" t="n">
        <f aca="false">ROUND(F2912*H2912,2)</f>
        <v>70.11</v>
      </c>
      <c r="K2912" s="19" t="n">
        <f aca="false">INDEX(Pricebook!$L$2:$L$1401,MATCH(D2912,Pricebook!$A$2:$A$1401,0))</f>
        <v>89.85</v>
      </c>
      <c r="L2912" s="19" t="n">
        <f aca="false">ROUND(F2912*K2912,2)</f>
        <v>89.85</v>
      </c>
      <c r="M2912" s="24" t="n">
        <f aca="false">DATE(YEAR(C2912),MONTH(C2912),1)</f>
        <v>46143</v>
      </c>
    </row>
    <row r="2913" customFormat="false" ht="15" hidden="false" customHeight="false" outlineLevel="0" collapsed="false">
      <c r="A2913" s="21" t="s">
        <v>3423</v>
      </c>
      <c r="B2913" s="21" t="s">
        <v>3286</v>
      </c>
      <c r="C2913" s="23" t="n">
        <v>46161</v>
      </c>
      <c r="D2913" s="21" t="s">
        <v>1320</v>
      </c>
      <c r="E2913" s="21" t="s">
        <v>971</v>
      </c>
      <c r="F2913" s="12" t="n">
        <v>10</v>
      </c>
      <c r="G2913" s="19" t="n">
        <v>7.05</v>
      </c>
      <c r="H2913" s="19" t="n">
        <v>5.38</v>
      </c>
      <c r="I2913" s="19" t="n">
        <f aca="false">ROUND(F2913*G2913,2)</f>
        <v>70.5</v>
      </c>
      <c r="J2913" s="19" t="n">
        <f aca="false">ROUND(F2913*H2913,2)</f>
        <v>53.8</v>
      </c>
      <c r="K2913" s="19" t="n">
        <f aca="false">INDEX(Pricebook!$L$2:$L$1401,MATCH(D2913,Pricebook!$A$2:$A$1401,0))</f>
        <v>7.8</v>
      </c>
      <c r="L2913" s="19" t="n">
        <f aca="false">ROUND(F2913*K2913,2)</f>
        <v>78</v>
      </c>
      <c r="M2913" s="24" t="n">
        <f aca="false">DATE(YEAR(C2913),MONTH(C2913),1)</f>
        <v>46143</v>
      </c>
    </row>
    <row r="2914" customFormat="false" ht="15" hidden="false" customHeight="false" outlineLevel="0" collapsed="false">
      <c r="A2914" s="21" t="s">
        <v>3423</v>
      </c>
      <c r="B2914" s="21" t="s">
        <v>3286</v>
      </c>
      <c r="C2914" s="23" t="n">
        <v>46161</v>
      </c>
      <c r="D2914" s="21" t="s">
        <v>2804</v>
      </c>
      <c r="E2914" s="21" t="s">
        <v>2748</v>
      </c>
      <c r="F2914" s="12" t="n">
        <v>2</v>
      </c>
      <c r="G2914" s="19" t="n">
        <v>12.4</v>
      </c>
      <c r="H2914" s="19" t="n">
        <v>7.21</v>
      </c>
      <c r="I2914" s="19" t="n">
        <f aca="false">ROUND(F2914*G2914,2)</f>
        <v>24.8</v>
      </c>
      <c r="J2914" s="19" t="n">
        <f aca="false">ROUND(F2914*H2914,2)</f>
        <v>14.42</v>
      </c>
      <c r="K2914" s="19" t="n">
        <f aca="false">INDEX(Pricebook!$L$2:$L$1401,MATCH(D2914,Pricebook!$A$2:$A$1401,0))</f>
        <v>13.55</v>
      </c>
      <c r="L2914" s="19" t="n">
        <f aca="false">ROUND(F2914*K2914,2)</f>
        <v>27.1</v>
      </c>
      <c r="M2914" s="24" t="n">
        <f aca="false">DATE(YEAR(C2914),MONTH(C2914),1)</f>
        <v>46143</v>
      </c>
    </row>
    <row r="2915" customFormat="false" ht="15" hidden="false" customHeight="false" outlineLevel="0" collapsed="false">
      <c r="A2915" s="21" t="s">
        <v>3423</v>
      </c>
      <c r="B2915" s="21" t="s">
        <v>3286</v>
      </c>
      <c r="C2915" s="23" t="n">
        <v>46161</v>
      </c>
      <c r="D2915" s="21" t="s">
        <v>917</v>
      </c>
      <c r="E2915" s="21" t="s">
        <v>366</v>
      </c>
      <c r="F2915" s="12" t="n">
        <v>2</v>
      </c>
      <c r="G2915" s="19" t="n">
        <v>45.7</v>
      </c>
      <c r="H2915" s="19" t="n">
        <v>32.6</v>
      </c>
      <c r="I2915" s="19" t="n">
        <f aca="false">ROUND(F2915*G2915,2)</f>
        <v>91.4</v>
      </c>
      <c r="J2915" s="19" t="n">
        <f aca="false">ROUND(F2915*H2915,2)</f>
        <v>65.2</v>
      </c>
      <c r="K2915" s="19" t="n">
        <f aca="false">INDEX(Pricebook!$L$2:$L$1401,MATCH(D2915,Pricebook!$A$2:$A$1401,0))</f>
        <v>49.65</v>
      </c>
      <c r="L2915" s="19" t="n">
        <f aca="false">ROUND(F2915*K2915,2)</f>
        <v>99.3</v>
      </c>
      <c r="M2915" s="24" t="n">
        <f aca="false">DATE(YEAR(C2915),MONTH(C2915),1)</f>
        <v>46143</v>
      </c>
    </row>
    <row r="2916" customFormat="false" ht="15" hidden="false" customHeight="false" outlineLevel="0" collapsed="false">
      <c r="A2916" s="21" t="s">
        <v>3423</v>
      </c>
      <c r="B2916" s="21" t="s">
        <v>3286</v>
      </c>
      <c r="C2916" s="23" t="n">
        <v>46161</v>
      </c>
      <c r="D2916" s="21" t="s">
        <v>459</v>
      </c>
      <c r="E2916" s="21" t="s">
        <v>366</v>
      </c>
      <c r="F2916" s="12" t="n">
        <v>3</v>
      </c>
      <c r="G2916" s="19" t="n">
        <v>35.85</v>
      </c>
      <c r="H2916" s="19" t="n">
        <v>25.62</v>
      </c>
      <c r="I2916" s="19" t="n">
        <f aca="false">ROUND(F2916*G2916,2)</f>
        <v>107.55</v>
      </c>
      <c r="J2916" s="19" t="n">
        <f aca="false">ROUND(F2916*H2916,2)</f>
        <v>76.86</v>
      </c>
      <c r="K2916" s="19" t="n">
        <f aca="false">INDEX(Pricebook!$L$2:$L$1401,MATCH(D2916,Pricebook!$A$2:$A$1401,0))</f>
        <v>39</v>
      </c>
      <c r="L2916" s="19" t="n">
        <f aca="false">ROUND(F2916*K2916,2)</f>
        <v>117</v>
      </c>
      <c r="M2916" s="24" t="n">
        <f aca="false">DATE(YEAR(C2916),MONTH(C2916),1)</f>
        <v>46143</v>
      </c>
    </row>
    <row r="2917" customFormat="false" ht="15" hidden="false" customHeight="false" outlineLevel="0" collapsed="false">
      <c r="A2917" s="21" t="s">
        <v>3423</v>
      </c>
      <c r="B2917" s="21" t="s">
        <v>3286</v>
      </c>
      <c r="C2917" s="23" t="n">
        <v>46161</v>
      </c>
      <c r="D2917" s="21" t="s">
        <v>2904</v>
      </c>
      <c r="E2917" s="21" t="s">
        <v>2748</v>
      </c>
      <c r="F2917" s="12" t="n">
        <v>2</v>
      </c>
      <c r="G2917" s="19" t="n">
        <v>17.3</v>
      </c>
      <c r="H2917" s="19" t="n">
        <v>10.11</v>
      </c>
      <c r="I2917" s="19" t="n">
        <f aca="false">ROUND(F2917*G2917,2)</f>
        <v>34.6</v>
      </c>
      <c r="J2917" s="19" t="n">
        <f aca="false">ROUND(F2917*H2917,2)</f>
        <v>20.22</v>
      </c>
      <c r="K2917" s="19" t="n">
        <f aca="false">INDEX(Pricebook!$L$2:$L$1401,MATCH(D2917,Pricebook!$A$2:$A$1401,0))</f>
        <v>18.95</v>
      </c>
      <c r="L2917" s="19" t="n">
        <f aca="false">ROUND(F2917*K2917,2)</f>
        <v>37.9</v>
      </c>
      <c r="M2917" s="24" t="n">
        <f aca="false">DATE(YEAR(C2917),MONTH(C2917),1)</f>
        <v>46143</v>
      </c>
    </row>
    <row r="2918" customFormat="false" ht="15" hidden="false" customHeight="false" outlineLevel="0" collapsed="false">
      <c r="A2918" s="21" t="s">
        <v>3424</v>
      </c>
      <c r="B2918" s="21" t="s">
        <v>3147</v>
      </c>
      <c r="C2918" s="23" t="n">
        <v>46161</v>
      </c>
      <c r="D2918" s="21" t="s">
        <v>2309</v>
      </c>
      <c r="E2918" s="21" t="s">
        <v>2202</v>
      </c>
      <c r="F2918" s="12" t="n">
        <v>4</v>
      </c>
      <c r="G2918" s="19" t="n">
        <v>44.65</v>
      </c>
      <c r="H2918" s="19" t="n">
        <v>31.56</v>
      </c>
      <c r="I2918" s="19" t="n">
        <f aca="false">ROUND(F2918*G2918,2)</f>
        <v>178.6</v>
      </c>
      <c r="J2918" s="19" t="n">
        <f aca="false">ROUND(F2918*H2918,2)</f>
        <v>126.24</v>
      </c>
      <c r="K2918" s="19" t="n">
        <f aca="false">INDEX(Pricebook!$L$2:$L$1401,MATCH(D2918,Pricebook!$A$2:$A$1401,0))</f>
        <v>48.05</v>
      </c>
      <c r="L2918" s="19" t="n">
        <f aca="false">ROUND(F2918*K2918,2)</f>
        <v>192.2</v>
      </c>
      <c r="M2918" s="24" t="n">
        <f aca="false">DATE(YEAR(C2918),MONTH(C2918),1)</f>
        <v>46143</v>
      </c>
    </row>
    <row r="2919" customFormat="false" ht="15" hidden="false" customHeight="false" outlineLevel="0" collapsed="false">
      <c r="A2919" s="21" t="s">
        <v>3424</v>
      </c>
      <c r="B2919" s="21" t="s">
        <v>3147</v>
      </c>
      <c r="C2919" s="23" t="n">
        <v>46161</v>
      </c>
      <c r="D2919" s="21" t="s">
        <v>2422</v>
      </c>
      <c r="E2919" s="21" t="s">
        <v>2202</v>
      </c>
      <c r="F2919" s="12" t="n">
        <v>3</v>
      </c>
      <c r="G2919" s="19" t="n">
        <v>44.85</v>
      </c>
      <c r="H2919" s="19" t="n">
        <v>27.3</v>
      </c>
      <c r="I2919" s="19" t="n">
        <f aca="false">ROUND(F2919*G2919,2)</f>
        <v>134.55</v>
      </c>
      <c r="J2919" s="19" t="n">
        <f aca="false">ROUND(F2919*H2919,2)</f>
        <v>81.9</v>
      </c>
      <c r="K2919" s="19" t="n">
        <f aca="false">INDEX(Pricebook!$L$2:$L$1401,MATCH(D2919,Pricebook!$A$2:$A$1401,0))</f>
        <v>48.05</v>
      </c>
      <c r="L2919" s="19" t="n">
        <f aca="false">ROUND(F2919*K2919,2)</f>
        <v>144.15</v>
      </c>
      <c r="M2919" s="24" t="n">
        <f aca="false">DATE(YEAR(C2919),MONTH(C2919),1)</f>
        <v>46143</v>
      </c>
    </row>
    <row r="2920" customFormat="false" ht="15" hidden="false" customHeight="false" outlineLevel="0" collapsed="false">
      <c r="A2920" s="21" t="s">
        <v>3424</v>
      </c>
      <c r="B2920" s="21" t="s">
        <v>3147</v>
      </c>
      <c r="C2920" s="23" t="n">
        <v>46161</v>
      </c>
      <c r="D2920" s="21" t="s">
        <v>1937</v>
      </c>
      <c r="E2920" s="21" t="s">
        <v>1452</v>
      </c>
      <c r="F2920" s="12" t="n">
        <v>5</v>
      </c>
      <c r="G2920" s="19" t="n">
        <v>45.45</v>
      </c>
      <c r="H2920" s="19" t="n">
        <v>27.87</v>
      </c>
      <c r="I2920" s="19" t="n">
        <f aca="false">ROUND(F2920*G2920,2)</f>
        <v>227.25</v>
      </c>
      <c r="J2920" s="19" t="n">
        <f aca="false">ROUND(F2920*H2920,2)</f>
        <v>139.35</v>
      </c>
      <c r="K2920" s="19" t="n">
        <f aca="false">INDEX(Pricebook!$L$2:$L$1401,MATCH(D2920,Pricebook!$A$2:$A$1401,0))</f>
        <v>46.7</v>
      </c>
      <c r="L2920" s="19" t="n">
        <f aca="false">ROUND(F2920*K2920,2)</f>
        <v>233.5</v>
      </c>
      <c r="M2920" s="24" t="n">
        <f aca="false">DATE(YEAR(C2920),MONTH(C2920),1)</f>
        <v>46143</v>
      </c>
    </row>
    <row r="2921" customFormat="false" ht="15" hidden="false" customHeight="false" outlineLevel="0" collapsed="false">
      <c r="A2921" s="21" t="s">
        <v>3424</v>
      </c>
      <c r="B2921" s="21" t="s">
        <v>3147</v>
      </c>
      <c r="C2921" s="23" t="n">
        <v>46161</v>
      </c>
      <c r="D2921" s="21" t="s">
        <v>2222</v>
      </c>
      <c r="E2921" s="21" t="s">
        <v>2202</v>
      </c>
      <c r="F2921" s="12" t="n">
        <v>1</v>
      </c>
      <c r="G2921" s="19" t="n">
        <v>60.55</v>
      </c>
      <c r="H2921" s="19" t="n">
        <v>36.49</v>
      </c>
      <c r="I2921" s="19" t="n">
        <f aca="false">ROUND(F2921*G2921,2)</f>
        <v>60.55</v>
      </c>
      <c r="J2921" s="19" t="n">
        <f aca="false">ROUND(F2921*H2921,2)</f>
        <v>36.49</v>
      </c>
      <c r="K2921" s="19" t="n">
        <f aca="false">INDEX(Pricebook!$L$2:$L$1401,MATCH(D2921,Pricebook!$A$2:$A$1401,0))</f>
        <v>64.2</v>
      </c>
      <c r="L2921" s="19" t="n">
        <f aca="false">ROUND(F2921*K2921,2)</f>
        <v>64.2</v>
      </c>
      <c r="M2921" s="24" t="n">
        <f aca="false">DATE(YEAR(C2921),MONTH(C2921),1)</f>
        <v>46143</v>
      </c>
    </row>
    <row r="2922" customFormat="false" ht="15" hidden="false" customHeight="false" outlineLevel="0" collapsed="false">
      <c r="A2922" s="21" t="s">
        <v>3424</v>
      </c>
      <c r="B2922" s="21" t="s">
        <v>3147</v>
      </c>
      <c r="C2922" s="23" t="n">
        <v>46161</v>
      </c>
      <c r="D2922" s="21" t="s">
        <v>1564</v>
      </c>
      <c r="E2922" s="21" t="s">
        <v>1452</v>
      </c>
      <c r="F2922" s="12" t="n">
        <v>7</v>
      </c>
      <c r="G2922" s="19" t="n">
        <v>39.5</v>
      </c>
      <c r="H2922" s="19" t="n">
        <v>24.17</v>
      </c>
      <c r="I2922" s="19" t="n">
        <f aca="false">ROUND(F2922*G2922,2)</f>
        <v>276.5</v>
      </c>
      <c r="J2922" s="19" t="n">
        <f aca="false">ROUND(F2922*H2922,2)</f>
        <v>169.19</v>
      </c>
      <c r="K2922" s="19" t="n">
        <f aca="false">INDEX(Pricebook!$L$2:$L$1401,MATCH(D2922,Pricebook!$A$2:$A$1401,0))</f>
        <v>40.5</v>
      </c>
      <c r="L2922" s="19" t="n">
        <f aca="false">ROUND(F2922*K2922,2)</f>
        <v>283.5</v>
      </c>
      <c r="M2922" s="24" t="n">
        <f aca="false">DATE(YEAR(C2922),MONTH(C2922),1)</f>
        <v>46143</v>
      </c>
    </row>
    <row r="2923" customFormat="false" ht="15" hidden="false" customHeight="false" outlineLevel="0" collapsed="false">
      <c r="A2923" s="21" t="s">
        <v>3424</v>
      </c>
      <c r="B2923" s="21" t="s">
        <v>3147</v>
      </c>
      <c r="C2923" s="23" t="n">
        <v>46161</v>
      </c>
      <c r="D2923" s="21" t="s">
        <v>450</v>
      </c>
      <c r="E2923" s="21" t="s">
        <v>366</v>
      </c>
      <c r="F2923" s="12" t="n">
        <v>2</v>
      </c>
      <c r="G2923" s="19" t="n">
        <v>49.35</v>
      </c>
      <c r="H2923" s="19" t="n">
        <v>37.56</v>
      </c>
      <c r="I2923" s="19" t="n">
        <f aca="false">ROUND(F2923*G2923,2)</f>
        <v>98.7</v>
      </c>
      <c r="J2923" s="19" t="n">
        <f aca="false">ROUND(F2923*H2923,2)</f>
        <v>75.12</v>
      </c>
      <c r="K2923" s="19" t="n">
        <f aca="false">INDEX(Pricebook!$L$2:$L$1401,MATCH(D2923,Pricebook!$A$2:$A$1401,0))</f>
        <v>52.5</v>
      </c>
      <c r="L2923" s="19" t="n">
        <f aca="false">ROUND(F2923*K2923,2)</f>
        <v>105</v>
      </c>
      <c r="M2923" s="24" t="n">
        <f aca="false">DATE(YEAR(C2923),MONTH(C2923),1)</f>
        <v>46143</v>
      </c>
    </row>
    <row r="2924" customFormat="false" ht="15" hidden="false" customHeight="false" outlineLevel="0" collapsed="false">
      <c r="A2924" s="21" t="s">
        <v>3424</v>
      </c>
      <c r="B2924" s="21" t="s">
        <v>3147</v>
      </c>
      <c r="C2924" s="23" t="n">
        <v>46161</v>
      </c>
      <c r="D2924" s="21" t="s">
        <v>1843</v>
      </c>
      <c r="E2924" s="21" t="s">
        <v>1452</v>
      </c>
      <c r="F2924" s="12" t="n">
        <v>3</v>
      </c>
      <c r="G2924" s="19" t="n">
        <v>88.2</v>
      </c>
      <c r="H2924" s="19" t="n">
        <v>54.21</v>
      </c>
      <c r="I2924" s="19" t="n">
        <f aca="false">ROUND(F2924*G2924,2)</f>
        <v>264.6</v>
      </c>
      <c r="J2924" s="19" t="n">
        <f aca="false">ROUND(F2924*H2924,2)</f>
        <v>162.63</v>
      </c>
      <c r="K2924" s="19" t="n">
        <f aca="false">INDEX(Pricebook!$L$2:$L$1401,MATCH(D2924,Pricebook!$A$2:$A$1401,0))</f>
        <v>90.8</v>
      </c>
      <c r="L2924" s="19" t="n">
        <f aca="false">ROUND(F2924*K2924,2)</f>
        <v>272.4</v>
      </c>
      <c r="M2924" s="24" t="n">
        <f aca="false">DATE(YEAR(C2924),MONTH(C2924),1)</f>
        <v>46143</v>
      </c>
    </row>
    <row r="2925" customFormat="false" ht="15" hidden="false" customHeight="false" outlineLevel="0" collapsed="false">
      <c r="A2925" s="21" t="s">
        <v>3424</v>
      </c>
      <c r="B2925" s="21" t="s">
        <v>3147</v>
      </c>
      <c r="C2925" s="23" t="n">
        <v>46161</v>
      </c>
      <c r="D2925" s="21" t="s">
        <v>695</v>
      </c>
      <c r="E2925" s="21" t="s">
        <v>366</v>
      </c>
      <c r="F2925" s="12" t="n">
        <v>2</v>
      </c>
      <c r="G2925" s="19" t="n">
        <v>12.05</v>
      </c>
      <c r="H2925" s="19" t="n">
        <v>8.54</v>
      </c>
      <c r="I2925" s="19" t="n">
        <f aca="false">ROUND(F2925*G2925,2)</f>
        <v>24.1</v>
      </c>
      <c r="J2925" s="19" t="n">
        <f aca="false">ROUND(F2925*H2925,2)</f>
        <v>17.08</v>
      </c>
      <c r="K2925" s="19" t="n">
        <f aca="false">INDEX(Pricebook!$L$2:$L$1401,MATCH(D2925,Pricebook!$A$2:$A$1401,0))</f>
        <v>13</v>
      </c>
      <c r="L2925" s="19" t="n">
        <f aca="false">ROUND(F2925*K2925,2)</f>
        <v>26</v>
      </c>
      <c r="M2925" s="24" t="n">
        <f aca="false">DATE(YEAR(C2925),MONTH(C2925),1)</f>
        <v>46143</v>
      </c>
    </row>
    <row r="2926" customFormat="false" ht="15" hidden="false" customHeight="false" outlineLevel="0" collapsed="false">
      <c r="A2926" s="21" t="s">
        <v>3424</v>
      </c>
      <c r="B2926" s="21" t="s">
        <v>3147</v>
      </c>
      <c r="C2926" s="23" t="n">
        <v>46161</v>
      </c>
      <c r="D2926" s="21" t="s">
        <v>775</v>
      </c>
      <c r="E2926" s="21" t="s">
        <v>366</v>
      </c>
      <c r="F2926" s="12" t="n">
        <v>2</v>
      </c>
      <c r="G2926" s="19" t="n">
        <v>221.65</v>
      </c>
      <c r="H2926" s="19" t="n">
        <v>156.94</v>
      </c>
      <c r="I2926" s="19" t="n">
        <f aca="false">ROUND(F2926*G2926,2)</f>
        <v>443.3</v>
      </c>
      <c r="J2926" s="19" t="n">
        <f aca="false">ROUND(F2926*H2926,2)</f>
        <v>313.88</v>
      </c>
      <c r="K2926" s="19" t="n">
        <f aca="false">INDEX(Pricebook!$L$2:$L$1401,MATCH(D2926,Pricebook!$A$2:$A$1401,0))</f>
        <v>238.95</v>
      </c>
      <c r="L2926" s="19" t="n">
        <f aca="false">ROUND(F2926*K2926,2)</f>
        <v>477.9</v>
      </c>
      <c r="M2926" s="24" t="n">
        <f aca="false">DATE(YEAR(C2926),MONTH(C2926),1)</f>
        <v>46143</v>
      </c>
    </row>
    <row r="2927" customFormat="false" ht="15" hidden="false" customHeight="false" outlineLevel="0" collapsed="false">
      <c r="A2927" s="21" t="s">
        <v>3424</v>
      </c>
      <c r="B2927" s="21" t="s">
        <v>3147</v>
      </c>
      <c r="C2927" s="23" t="n">
        <v>46161</v>
      </c>
      <c r="D2927" s="21" t="s">
        <v>1879</v>
      </c>
      <c r="E2927" s="21" t="s">
        <v>1452</v>
      </c>
      <c r="F2927" s="12" t="n">
        <v>5</v>
      </c>
      <c r="G2927" s="19" t="n">
        <v>18.05</v>
      </c>
      <c r="H2927" s="19" t="n">
        <v>12.33</v>
      </c>
      <c r="I2927" s="19" t="n">
        <f aca="false">ROUND(F2927*G2927,2)</f>
        <v>90.25</v>
      </c>
      <c r="J2927" s="19" t="n">
        <f aca="false">ROUND(F2927*H2927,2)</f>
        <v>61.65</v>
      </c>
      <c r="K2927" s="19" t="n">
        <f aca="false">INDEX(Pricebook!$L$2:$L$1401,MATCH(D2927,Pricebook!$A$2:$A$1401,0))</f>
        <v>18.8</v>
      </c>
      <c r="L2927" s="19" t="n">
        <f aca="false">ROUND(F2927*K2927,2)</f>
        <v>94</v>
      </c>
      <c r="M2927" s="24" t="n">
        <f aca="false">DATE(YEAR(C2927),MONTH(C2927),1)</f>
        <v>46143</v>
      </c>
    </row>
    <row r="2928" customFormat="false" ht="15" hidden="false" customHeight="false" outlineLevel="0" collapsed="false">
      <c r="A2928" s="21" t="s">
        <v>3424</v>
      </c>
      <c r="B2928" s="21" t="s">
        <v>3147</v>
      </c>
      <c r="C2928" s="23" t="n">
        <v>46161</v>
      </c>
      <c r="D2928" s="21" t="s">
        <v>1608</v>
      </c>
      <c r="E2928" s="21" t="s">
        <v>1452</v>
      </c>
      <c r="F2928" s="12" t="n">
        <v>2</v>
      </c>
      <c r="G2928" s="19" t="n">
        <v>63</v>
      </c>
      <c r="H2928" s="19" t="n">
        <v>38.39</v>
      </c>
      <c r="I2928" s="19" t="n">
        <f aca="false">ROUND(F2928*G2928,2)</f>
        <v>126</v>
      </c>
      <c r="J2928" s="19" t="n">
        <f aca="false">ROUND(F2928*H2928,2)</f>
        <v>76.78</v>
      </c>
      <c r="K2928" s="19" t="n">
        <f aca="false">INDEX(Pricebook!$L$2:$L$1401,MATCH(D2928,Pricebook!$A$2:$A$1401,0))</f>
        <v>64.3</v>
      </c>
      <c r="L2928" s="19" t="n">
        <f aca="false">ROUND(F2928*K2928,2)</f>
        <v>128.6</v>
      </c>
      <c r="M2928" s="24" t="n">
        <f aca="false">DATE(YEAR(C2928),MONTH(C2928),1)</f>
        <v>46143</v>
      </c>
    </row>
    <row r="2929" customFormat="false" ht="15" hidden="false" customHeight="false" outlineLevel="0" collapsed="false">
      <c r="A2929" s="21" t="s">
        <v>3424</v>
      </c>
      <c r="B2929" s="21" t="s">
        <v>3147</v>
      </c>
      <c r="C2929" s="23" t="n">
        <v>46161</v>
      </c>
      <c r="D2929" s="21" t="s">
        <v>1825</v>
      </c>
      <c r="E2929" s="21" t="s">
        <v>1452</v>
      </c>
      <c r="F2929" s="12" t="n">
        <v>2</v>
      </c>
      <c r="G2929" s="19" t="n">
        <v>111.2</v>
      </c>
      <c r="H2929" s="19" t="n">
        <v>67.94</v>
      </c>
      <c r="I2929" s="19" t="n">
        <f aca="false">ROUND(F2929*G2929,2)</f>
        <v>222.4</v>
      </c>
      <c r="J2929" s="19" t="n">
        <f aca="false">ROUND(F2929*H2929,2)</f>
        <v>135.88</v>
      </c>
      <c r="K2929" s="19" t="n">
        <f aca="false">INDEX(Pricebook!$L$2:$L$1401,MATCH(D2929,Pricebook!$A$2:$A$1401,0))</f>
        <v>113.8</v>
      </c>
      <c r="L2929" s="19" t="n">
        <f aca="false">ROUND(F2929*K2929,2)</f>
        <v>227.6</v>
      </c>
      <c r="M2929" s="24" t="n">
        <f aca="false">DATE(YEAR(C2929),MONTH(C2929),1)</f>
        <v>46143</v>
      </c>
    </row>
    <row r="2930" customFormat="false" ht="15" hidden="false" customHeight="false" outlineLevel="0" collapsed="false">
      <c r="A2930" s="21" t="s">
        <v>3424</v>
      </c>
      <c r="B2930" s="21" t="s">
        <v>3147</v>
      </c>
      <c r="C2930" s="23" t="n">
        <v>46161</v>
      </c>
      <c r="D2930" s="21" t="s">
        <v>1905</v>
      </c>
      <c r="E2930" s="21" t="s">
        <v>1452</v>
      </c>
      <c r="F2930" s="12" t="n">
        <v>6</v>
      </c>
      <c r="G2930" s="19" t="n">
        <v>29.9</v>
      </c>
      <c r="H2930" s="19" t="n">
        <v>18.32</v>
      </c>
      <c r="I2930" s="19" t="n">
        <f aca="false">ROUND(F2930*G2930,2)</f>
        <v>179.4</v>
      </c>
      <c r="J2930" s="19" t="n">
        <f aca="false">ROUND(F2930*H2930,2)</f>
        <v>109.92</v>
      </c>
      <c r="K2930" s="19" t="n">
        <f aca="false">INDEX(Pricebook!$L$2:$L$1401,MATCH(D2930,Pricebook!$A$2:$A$1401,0))</f>
        <v>30.7</v>
      </c>
      <c r="L2930" s="19" t="n">
        <f aca="false">ROUND(F2930*K2930,2)</f>
        <v>184.2</v>
      </c>
      <c r="M2930" s="24" t="n">
        <f aca="false">DATE(YEAR(C2930),MONTH(C2930),1)</f>
        <v>46143</v>
      </c>
    </row>
    <row r="2931" customFormat="false" ht="15" hidden="false" customHeight="false" outlineLevel="0" collapsed="false">
      <c r="A2931" s="21" t="s">
        <v>3424</v>
      </c>
      <c r="B2931" s="21" t="s">
        <v>3147</v>
      </c>
      <c r="C2931" s="23" t="n">
        <v>46161</v>
      </c>
      <c r="D2931" s="21" t="s">
        <v>713</v>
      </c>
      <c r="E2931" s="21" t="s">
        <v>366</v>
      </c>
      <c r="F2931" s="12" t="n">
        <v>2</v>
      </c>
      <c r="G2931" s="19" t="n">
        <v>22.4</v>
      </c>
      <c r="H2931" s="19" t="n">
        <v>15.77</v>
      </c>
      <c r="I2931" s="19" t="n">
        <f aca="false">ROUND(F2931*G2931,2)</f>
        <v>44.8</v>
      </c>
      <c r="J2931" s="19" t="n">
        <f aca="false">ROUND(F2931*H2931,2)</f>
        <v>31.54</v>
      </c>
      <c r="K2931" s="19" t="n">
        <f aca="false">INDEX(Pricebook!$L$2:$L$1401,MATCH(D2931,Pricebook!$A$2:$A$1401,0))</f>
        <v>24.05</v>
      </c>
      <c r="L2931" s="19" t="n">
        <f aca="false">ROUND(F2931*K2931,2)</f>
        <v>48.1</v>
      </c>
      <c r="M2931" s="24" t="n">
        <f aca="false">DATE(YEAR(C2931),MONTH(C2931),1)</f>
        <v>46143</v>
      </c>
    </row>
    <row r="2932" customFormat="false" ht="15" hidden="false" customHeight="false" outlineLevel="0" collapsed="false">
      <c r="A2932" s="21" t="s">
        <v>3424</v>
      </c>
      <c r="B2932" s="21" t="s">
        <v>3147</v>
      </c>
      <c r="C2932" s="23" t="n">
        <v>46161</v>
      </c>
      <c r="D2932" s="21" t="s">
        <v>1678</v>
      </c>
      <c r="E2932" s="21" t="s">
        <v>1452</v>
      </c>
      <c r="F2932" s="12" t="n">
        <v>4</v>
      </c>
      <c r="G2932" s="19" t="n">
        <v>46.7</v>
      </c>
      <c r="H2932" s="19" t="n">
        <v>32.97</v>
      </c>
      <c r="I2932" s="19" t="n">
        <f aca="false">ROUND(F2932*G2932,2)</f>
        <v>186.8</v>
      </c>
      <c r="J2932" s="19" t="n">
        <f aca="false">ROUND(F2932*H2932,2)</f>
        <v>131.88</v>
      </c>
      <c r="K2932" s="19" t="n">
        <f aca="false">INDEX(Pricebook!$L$2:$L$1401,MATCH(D2932,Pricebook!$A$2:$A$1401,0))</f>
        <v>48.05</v>
      </c>
      <c r="L2932" s="19" t="n">
        <f aca="false">ROUND(F2932*K2932,2)</f>
        <v>192.2</v>
      </c>
      <c r="M2932" s="24" t="n">
        <f aca="false">DATE(YEAR(C2932),MONTH(C2932),1)</f>
        <v>46143</v>
      </c>
    </row>
    <row r="2933" customFormat="false" ht="15" hidden="false" customHeight="false" outlineLevel="0" collapsed="false">
      <c r="A2933" s="21" t="s">
        <v>3424</v>
      </c>
      <c r="B2933" s="21" t="s">
        <v>3147</v>
      </c>
      <c r="C2933" s="23" t="n">
        <v>46161</v>
      </c>
      <c r="D2933" s="21" t="s">
        <v>1501</v>
      </c>
      <c r="E2933" s="21" t="s">
        <v>1452</v>
      </c>
      <c r="F2933" s="12" t="n">
        <v>5</v>
      </c>
      <c r="G2933" s="19" t="n">
        <v>61.4</v>
      </c>
      <c r="H2933" s="19" t="n">
        <v>41.7</v>
      </c>
      <c r="I2933" s="19" t="n">
        <f aca="false">ROUND(F2933*G2933,2)</f>
        <v>307</v>
      </c>
      <c r="J2933" s="19" t="n">
        <f aca="false">ROUND(F2933*H2933,2)</f>
        <v>208.5</v>
      </c>
      <c r="K2933" s="19" t="n">
        <f aca="false">INDEX(Pricebook!$L$2:$L$1401,MATCH(D2933,Pricebook!$A$2:$A$1401,0))</f>
        <v>63.5</v>
      </c>
      <c r="L2933" s="19" t="n">
        <f aca="false">ROUND(F2933*K2933,2)</f>
        <v>317.5</v>
      </c>
      <c r="M2933" s="24" t="n">
        <f aca="false">DATE(YEAR(C2933),MONTH(C2933),1)</f>
        <v>46143</v>
      </c>
    </row>
    <row r="2934" customFormat="false" ht="15" hidden="false" customHeight="false" outlineLevel="0" collapsed="false">
      <c r="A2934" s="21" t="s">
        <v>3424</v>
      </c>
      <c r="B2934" s="21" t="s">
        <v>3147</v>
      </c>
      <c r="C2934" s="23" t="n">
        <v>46161</v>
      </c>
      <c r="D2934" s="21" t="s">
        <v>915</v>
      </c>
      <c r="E2934" s="21" t="s">
        <v>366</v>
      </c>
      <c r="F2934" s="12" t="n">
        <v>1</v>
      </c>
      <c r="G2934" s="19" t="n">
        <v>157.2</v>
      </c>
      <c r="H2934" s="19" t="n">
        <v>110.69</v>
      </c>
      <c r="I2934" s="19" t="n">
        <f aca="false">ROUND(F2934*G2934,2)</f>
        <v>157.2</v>
      </c>
      <c r="J2934" s="19" t="n">
        <f aca="false">ROUND(F2934*H2934,2)</f>
        <v>110.69</v>
      </c>
      <c r="K2934" s="19" t="n">
        <f aca="false">INDEX(Pricebook!$L$2:$L$1401,MATCH(D2934,Pricebook!$A$2:$A$1401,0))</f>
        <v>168.55</v>
      </c>
      <c r="L2934" s="19" t="n">
        <f aca="false">ROUND(F2934*K2934,2)</f>
        <v>168.55</v>
      </c>
      <c r="M2934" s="24" t="n">
        <f aca="false">DATE(YEAR(C2934),MONTH(C2934),1)</f>
        <v>46143</v>
      </c>
    </row>
    <row r="2935" customFormat="false" ht="15" hidden="false" customHeight="false" outlineLevel="0" collapsed="false">
      <c r="A2935" s="21" t="s">
        <v>3425</v>
      </c>
      <c r="B2935" s="21" t="s">
        <v>3406</v>
      </c>
      <c r="C2935" s="23" t="n">
        <v>46161</v>
      </c>
      <c r="D2935" s="21" t="s">
        <v>2262</v>
      </c>
      <c r="E2935" s="21" t="s">
        <v>2202</v>
      </c>
      <c r="F2935" s="12" t="n">
        <v>3</v>
      </c>
      <c r="G2935" s="19" t="n">
        <v>41.5</v>
      </c>
      <c r="H2935" s="19" t="n">
        <v>26.61</v>
      </c>
      <c r="I2935" s="19" t="n">
        <f aca="false">ROUND(F2935*G2935,2)</f>
        <v>124.5</v>
      </c>
      <c r="J2935" s="19" t="n">
        <f aca="false">ROUND(F2935*H2935,2)</f>
        <v>79.83</v>
      </c>
      <c r="K2935" s="19" t="n">
        <f aca="false">INDEX(Pricebook!$L$2:$L$1401,MATCH(D2935,Pricebook!$A$2:$A$1401,0))</f>
        <v>44.5</v>
      </c>
      <c r="L2935" s="19" t="n">
        <f aca="false">ROUND(F2935*K2935,2)</f>
        <v>133.5</v>
      </c>
      <c r="M2935" s="24" t="n">
        <f aca="false">DATE(YEAR(C2935),MONTH(C2935),1)</f>
        <v>46143</v>
      </c>
    </row>
    <row r="2936" customFormat="false" ht="15" hidden="false" customHeight="false" outlineLevel="0" collapsed="false">
      <c r="A2936" s="21" t="s">
        <v>3425</v>
      </c>
      <c r="B2936" s="21" t="s">
        <v>3406</v>
      </c>
      <c r="C2936" s="23" t="n">
        <v>46161</v>
      </c>
      <c r="D2936" s="21" t="s">
        <v>2678</v>
      </c>
      <c r="E2936" s="21" t="s">
        <v>2587</v>
      </c>
      <c r="F2936" s="12" t="n">
        <v>6</v>
      </c>
      <c r="G2936" s="19" t="n">
        <v>7.3</v>
      </c>
      <c r="H2936" s="19" t="n">
        <v>4.71</v>
      </c>
      <c r="I2936" s="19" t="n">
        <f aca="false">ROUND(F2936*G2936,2)</f>
        <v>43.8</v>
      </c>
      <c r="J2936" s="19" t="n">
        <f aca="false">ROUND(F2936*H2936,2)</f>
        <v>28.26</v>
      </c>
      <c r="K2936" s="19" t="n">
        <f aca="false">INDEX(Pricebook!$L$2:$L$1401,MATCH(D2936,Pricebook!$A$2:$A$1401,0))</f>
        <v>7.85</v>
      </c>
      <c r="L2936" s="19" t="n">
        <f aca="false">ROUND(F2936*K2936,2)</f>
        <v>47.1</v>
      </c>
      <c r="M2936" s="24" t="n">
        <f aca="false">DATE(YEAR(C2936),MONTH(C2936),1)</f>
        <v>46143</v>
      </c>
    </row>
    <row r="2937" customFormat="false" ht="15" hidden="false" customHeight="false" outlineLevel="0" collapsed="false">
      <c r="A2937" s="21" t="s">
        <v>3425</v>
      </c>
      <c r="B2937" s="21" t="s">
        <v>3406</v>
      </c>
      <c r="C2937" s="23" t="n">
        <v>46161</v>
      </c>
      <c r="D2937" s="21" t="s">
        <v>1639</v>
      </c>
      <c r="E2937" s="21" t="s">
        <v>1452</v>
      </c>
      <c r="F2937" s="12" t="n">
        <v>3</v>
      </c>
      <c r="G2937" s="19" t="n">
        <v>200</v>
      </c>
      <c r="H2937" s="19" t="n">
        <v>122.8</v>
      </c>
      <c r="I2937" s="19" t="n">
        <f aca="false">ROUND(F2937*G2937,2)</f>
        <v>600</v>
      </c>
      <c r="J2937" s="19" t="n">
        <f aca="false">ROUND(F2937*H2937,2)</f>
        <v>368.4</v>
      </c>
      <c r="K2937" s="19" t="n">
        <f aca="false">INDEX(Pricebook!$L$2:$L$1401,MATCH(D2937,Pricebook!$A$2:$A$1401,0))</f>
        <v>205.7</v>
      </c>
      <c r="L2937" s="19" t="n">
        <f aca="false">ROUND(F2937*K2937,2)</f>
        <v>617.1</v>
      </c>
      <c r="M2937" s="24" t="n">
        <f aca="false">DATE(YEAR(C2937),MONTH(C2937),1)</f>
        <v>46143</v>
      </c>
    </row>
    <row r="2938" customFormat="false" ht="15" hidden="false" customHeight="false" outlineLevel="0" collapsed="false">
      <c r="A2938" s="21" t="s">
        <v>3425</v>
      </c>
      <c r="B2938" s="21" t="s">
        <v>3406</v>
      </c>
      <c r="C2938" s="23" t="n">
        <v>46161</v>
      </c>
      <c r="D2938" s="21" t="s">
        <v>1931</v>
      </c>
      <c r="E2938" s="21" t="s">
        <v>1452</v>
      </c>
      <c r="F2938" s="12" t="n">
        <v>10</v>
      </c>
      <c r="G2938" s="19" t="n">
        <v>157.2</v>
      </c>
      <c r="H2938" s="19" t="n">
        <v>96.74</v>
      </c>
      <c r="I2938" s="19" t="n">
        <f aca="false">ROUND(F2938*G2938,2)</f>
        <v>1572</v>
      </c>
      <c r="J2938" s="19" t="n">
        <f aca="false">ROUND(F2938*H2938,2)</f>
        <v>967.4</v>
      </c>
      <c r="K2938" s="19" t="n">
        <f aca="false">INDEX(Pricebook!$L$2:$L$1401,MATCH(D2938,Pricebook!$A$2:$A$1401,0))</f>
        <v>162.05</v>
      </c>
      <c r="L2938" s="19" t="n">
        <f aca="false">ROUND(F2938*K2938,2)</f>
        <v>1620.5</v>
      </c>
      <c r="M2938" s="24" t="n">
        <f aca="false">DATE(YEAR(C2938),MONTH(C2938),1)</f>
        <v>46143</v>
      </c>
    </row>
    <row r="2939" customFormat="false" ht="15" hidden="false" customHeight="false" outlineLevel="0" collapsed="false">
      <c r="A2939" s="21" t="s">
        <v>3425</v>
      </c>
      <c r="B2939" s="21" t="s">
        <v>3406</v>
      </c>
      <c r="C2939" s="23" t="n">
        <v>46161</v>
      </c>
      <c r="D2939" s="21" t="s">
        <v>2650</v>
      </c>
      <c r="E2939" s="21" t="s">
        <v>2587</v>
      </c>
      <c r="F2939" s="12" t="n">
        <v>7</v>
      </c>
      <c r="G2939" s="19" t="n">
        <v>4.2</v>
      </c>
      <c r="H2939" s="19" t="n">
        <v>2.95</v>
      </c>
      <c r="I2939" s="19" t="n">
        <f aca="false">ROUND(F2939*G2939,2)</f>
        <v>29.4</v>
      </c>
      <c r="J2939" s="19" t="n">
        <f aca="false">ROUND(F2939*H2939,2)</f>
        <v>20.65</v>
      </c>
      <c r="K2939" s="19" t="n">
        <f aca="false">INDEX(Pricebook!$L$2:$L$1401,MATCH(D2939,Pricebook!$A$2:$A$1401,0))</f>
        <v>4.5</v>
      </c>
      <c r="L2939" s="19" t="n">
        <f aca="false">ROUND(F2939*K2939,2)</f>
        <v>31.5</v>
      </c>
      <c r="M2939" s="24" t="n">
        <f aca="false">DATE(YEAR(C2939),MONTH(C2939),1)</f>
        <v>46143</v>
      </c>
    </row>
    <row r="2940" customFormat="false" ht="15" hidden="false" customHeight="false" outlineLevel="0" collapsed="false">
      <c r="A2940" s="21" t="s">
        <v>3425</v>
      </c>
      <c r="B2940" s="21" t="s">
        <v>3406</v>
      </c>
      <c r="C2940" s="23" t="n">
        <v>46161</v>
      </c>
      <c r="D2940" s="21" t="s">
        <v>1845</v>
      </c>
      <c r="E2940" s="21" t="s">
        <v>1452</v>
      </c>
      <c r="F2940" s="12" t="n">
        <v>9</v>
      </c>
      <c r="G2940" s="19" t="n">
        <v>40.5</v>
      </c>
      <c r="H2940" s="19" t="n">
        <v>25.04</v>
      </c>
      <c r="I2940" s="19" t="n">
        <f aca="false">ROUND(F2940*G2940,2)</f>
        <v>364.5</v>
      </c>
      <c r="J2940" s="19" t="n">
        <f aca="false">ROUND(F2940*H2940,2)</f>
        <v>225.36</v>
      </c>
      <c r="K2940" s="19" t="n">
        <f aca="false">INDEX(Pricebook!$L$2:$L$1401,MATCH(D2940,Pricebook!$A$2:$A$1401,0))</f>
        <v>41.95</v>
      </c>
      <c r="L2940" s="19" t="n">
        <f aca="false">ROUND(F2940*K2940,2)</f>
        <v>377.55</v>
      </c>
      <c r="M2940" s="24" t="n">
        <f aca="false">DATE(YEAR(C2940),MONTH(C2940),1)</f>
        <v>46143</v>
      </c>
    </row>
    <row r="2941" customFormat="false" ht="15" hidden="false" customHeight="false" outlineLevel="0" collapsed="false">
      <c r="A2941" s="21" t="s">
        <v>3425</v>
      </c>
      <c r="B2941" s="21" t="s">
        <v>3406</v>
      </c>
      <c r="C2941" s="23" t="n">
        <v>46161</v>
      </c>
      <c r="D2941" s="21" t="s">
        <v>1477</v>
      </c>
      <c r="E2941" s="21" t="s">
        <v>1452</v>
      </c>
      <c r="F2941" s="12" t="n">
        <v>10</v>
      </c>
      <c r="G2941" s="19" t="n">
        <v>40.5</v>
      </c>
      <c r="H2941" s="19" t="n">
        <v>24.92</v>
      </c>
      <c r="I2941" s="19" t="n">
        <f aca="false">ROUND(F2941*G2941,2)</f>
        <v>405</v>
      </c>
      <c r="J2941" s="19" t="n">
        <f aca="false">ROUND(F2941*H2941,2)</f>
        <v>249.2</v>
      </c>
      <c r="K2941" s="19" t="n">
        <f aca="false">INDEX(Pricebook!$L$2:$L$1401,MATCH(D2941,Pricebook!$A$2:$A$1401,0))</f>
        <v>41.75</v>
      </c>
      <c r="L2941" s="19" t="n">
        <f aca="false">ROUND(F2941*K2941,2)</f>
        <v>417.5</v>
      </c>
      <c r="M2941" s="24" t="n">
        <f aca="false">DATE(YEAR(C2941),MONTH(C2941),1)</f>
        <v>46143</v>
      </c>
    </row>
    <row r="2942" customFormat="false" ht="15" hidden="false" customHeight="false" outlineLevel="0" collapsed="false">
      <c r="A2942" s="21" t="s">
        <v>3425</v>
      </c>
      <c r="B2942" s="21" t="s">
        <v>3406</v>
      </c>
      <c r="C2942" s="23" t="n">
        <v>46161</v>
      </c>
      <c r="D2942" s="21" t="s">
        <v>1534</v>
      </c>
      <c r="E2942" s="21" t="s">
        <v>1452</v>
      </c>
      <c r="F2942" s="12" t="n">
        <v>5</v>
      </c>
      <c r="G2942" s="19" t="n">
        <v>87.5</v>
      </c>
      <c r="H2942" s="19" t="n">
        <v>53.54</v>
      </c>
      <c r="I2942" s="19" t="n">
        <f aca="false">ROUND(F2942*G2942,2)</f>
        <v>437.5</v>
      </c>
      <c r="J2942" s="19" t="n">
        <f aca="false">ROUND(F2942*H2942,2)</f>
        <v>267.7</v>
      </c>
      <c r="K2942" s="19" t="n">
        <f aca="false">INDEX(Pricebook!$L$2:$L$1401,MATCH(D2942,Pricebook!$A$2:$A$1401,0))</f>
        <v>89.7</v>
      </c>
      <c r="L2942" s="19" t="n">
        <f aca="false">ROUND(F2942*K2942,2)</f>
        <v>448.5</v>
      </c>
      <c r="M2942" s="24" t="n">
        <f aca="false">DATE(YEAR(C2942),MONTH(C2942),1)</f>
        <v>46143</v>
      </c>
    </row>
    <row r="2943" customFormat="false" ht="15" hidden="false" customHeight="false" outlineLevel="0" collapsed="false">
      <c r="A2943" s="21" t="s">
        <v>3425</v>
      </c>
      <c r="B2943" s="21" t="s">
        <v>3406</v>
      </c>
      <c r="C2943" s="23" t="n">
        <v>46161</v>
      </c>
      <c r="D2943" s="21" t="s">
        <v>2367</v>
      </c>
      <c r="E2943" s="21" t="s">
        <v>2202</v>
      </c>
      <c r="F2943" s="12" t="n">
        <v>13</v>
      </c>
      <c r="G2943" s="19" t="n">
        <v>10.65</v>
      </c>
      <c r="H2943" s="19" t="n">
        <v>7.31</v>
      </c>
      <c r="I2943" s="19" t="n">
        <f aca="false">ROUND(F2943*G2943,2)</f>
        <v>138.45</v>
      </c>
      <c r="J2943" s="19" t="n">
        <f aca="false">ROUND(F2943*H2943,2)</f>
        <v>95.03</v>
      </c>
      <c r="K2943" s="19" t="n">
        <f aca="false">INDEX(Pricebook!$L$2:$L$1401,MATCH(D2943,Pricebook!$A$2:$A$1401,0))</f>
        <v>11.35</v>
      </c>
      <c r="L2943" s="19" t="n">
        <f aca="false">ROUND(F2943*K2943,2)</f>
        <v>147.55</v>
      </c>
      <c r="M2943" s="24" t="n">
        <f aca="false">DATE(YEAR(C2943),MONTH(C2943),1)</f>
        <v>46143</v>
      </c>
    </row>
    <row r="2944" customFormat="false" ht="15" hidden="false" customHeight="false" outlineLevel="0" collapsed="false">
      <c r="A2944" s="21" t="s">
        <v>3425</v>
      </c>
      <c r="B2944" s="21" t="s">
        <v>3406</v>
      </c>
      <c r="C2944" s="23" t="n">
        <v>46161</v>
      </c>
      <c r="D2944" s="21" t="s">
        <v>909</v>
      </c>
      <c r="E2944" s="21" t="s">
        <v>366</v>
      </c>
      <c r="F2944" s="12" t="n">
        <v>1</v>
      </c>
      <c r="G2944" s="19" t="n">
        <v>38.6</v>
      </c>
      <c r="H2944" s="19" t="n">
        <v>31.58</v>
      </c>
      <c r="I2944" s="19" t="n">
        <f aca="false">ROUND(F2944*G2944,2)</f>
        <v>38.6</v>
      </c>
      <c r="J2944" s="19" t="n">
        <f aca="false">ROUND(F2944*H2944,2)</f>
        <v>31.58</v>
      </c>
      <c r="K2944" s="19" t="n">
        <f aca="false">INDEX(Pricebook!$L$2:$L$1401,MATCH(D2944,Pricebook!$A$2:$A$1401,0))</f>
        <v>41.85</v>
      </c>
      <c r="L2944" s="19" t="n">
        <f aca="false">ROUND(F2944*K2944,2)</f>
        <v>41.85</v>
      </c>
      <c r="M2944" s="24" t="n">
        <f aca="false">DATE(YEAR(C2944),MONTH(C2944),1)</f>
        <v>46143</v>
      </c>
    </row>
    <row r="2945" customFormat="false" ht="15" hidden="false" customHeight="false" outlineLevel="0" collapsed="false">
      <c r="A2945" s="21" t="s">
        <v>3425</v>
      </c>
      <c r="B2945" s="21" t="s">
        <v>3406</v>
      </c>
      <c r="C2945" s="23" t="n">
        <v>46161</v>
      </c>
      <c r="D2945" s="21" t="s">
        <v>1737</v>
      </c>
      <c r="E2945" s="21" t="s">
        <v>1452</v>
      </c>
      <c r="F2945" s="12" t="n">
        <v>7</v>
      </c>
      <c r="G2945" s="19" t="n">
        <v>76.5</v>
      </c>
      <c r="H2945" s="19" t="n">
        <v>46.98</v>
      </c>
      <c r="I2945" s="19" t="n">
        <f aca="false">ROUND(F2945*G2945,2)</f>
        <v>535.5</v>
      </c>
      <c r="J2945" s="19" t="n">
        <f aca="false">ROUND(F2945*H2945,2)</f>
        <v>328.86</v>
      </c>
      <c r="K2945" s="19" t="n">
        <f aca="false">INDEX(Pricebook!$L$2:$L$1401,MATCH(D2945,Pricebook!$A$2:$A$1401,0))</f>
        <v>78.7</v>
      </c>
      <c r="L2945" s="19" t="n">
        <f aca="false">ROUND(F2945*K2945,2)</f>
        <v>550.9</v>
      </c>
      <c r="M2945" s="24" t="n">
        <f aca="false">DATE(YEAR(C2945),MONTH(C2945),1)</f>
        <v>46143</v>
      </c>
    </row>
    <row r="2946" customFormat="false" ht="15" hidden="false" customHeight="false" outlineLevel="0" collapsed="false">
      <c r="A2946" s="21" t="s">
        <v>3425</v>
      </c>
      <c r="B2946" s="21" t="s">
        <v>3406</v>
      </c>
      <c r="C2946" s="23" t="n">
        <v>46161</v>
      </c>
      <c r="D2946" s="21" t="s">
        <v>1652</v>
      </c>
      <c r="E2946" s="21" t="s">
        <v>1452</v>
      </c>
      <c r="F2946" s="12" t="n">
        <v>3</v>
      </c>
      <c r="G2946" s="19" t="n">
        <v>23.35</v>
      </c>
      <c r="H2946" s="19" t="n">
        <v>14.28</v>
      </c>
      <c r="I2946" s="19" t="n">
        <f aca="false">ROUND(F2946*G2946,2)</f>
        <v>70.05</v>
      </c>
      <c r="J2946" s="19" t="n">
        <f aca="false">ROUND(F2946*H2946,2)</f>
        <v>42.84</v>
      </c>
      <c r="K2946" s="19" t="n">
        <f aca="false">INDEX(Pricebook!$L$2:$L$1401,MATCH(D2946,Pricebook!$A$2:$A$1401,0))</f>
        <v>23.95</v>
      </c>
      <c r="L2946" s="19" t="n">
        <f aca="false">ROUND(F2946*K2946,2)</f>
        <v>71.85</v>
      </c>
      <c r="M2946" s="24" t="n">
        <f aca="false">DATE(YEAR(C2946),MONTH(C2946),1)</f>
        <v>46143</v>
      </c>
    </row>
    <row r="2947" customFormat="false" ht="15" hidden="false" customHeight="false" outlineLevel="0" collapsed="false">
      <c r="A2947" s="21" t="s">
        <v>3426</v>
      </c>
      <c r="B2947" s="21" t="s">
        <v>3093</v>
      </c>
      <c r="C2947" s="23" t="n">
        <v>46161</v>
      </c>
      <c r="D2947" s="21" t="s">
        <v>2902</v>
      </c>
      <c r="E2947" s="21" t="s">
        <v>2748</v>
      </c>
      <c r="F2947" s="12" t="n">
        <v>7</v>
      </c>
      <c r="G2947" s="19" t="n">
        <v>6.2</v>
      </c>
      <c r="H2947" s="19" t="n">
        <v>3.6</v>
      </c>
      <c r="I2947" s="19" t="n">
        <f aca="false">ROUND(F2947*G2947,2)</f>
        <v>43.4</v>
      </c>
      <c r="J2947" s="19" t="n">
        <f aca="false">ROUND(F2947*H2947,2)</f>
        <v>25.2</v>
      </c>
      <c r="K2947" s="19" t="n">
        <f aca="false">INDEX(Pricebook!$L$2:$L$1401,MATCH(D2947,Pricebook!$A$2:$A$1401,0))</f>
        <v>6.75</v>
      </c>
      <c r="L2947" s="19" t="n">
        <f aca="false">ROUND(F2947*K2947,2)</f>
        <v>47.25</v>
      </c>
      <c r="M2947" s="24" t="n">
        <f aca="false">DATE(YEAR(C2947),MONTH(C2947),1)</f>
        <v>46143</v>
      </c>
    </row>
    <row r="2948" customFormat="false" ht="15" hidden="false" customHeight="false" outlineLevel="0" collapsed="false">
      <c r="A2948" s="21" t="s">
        <v>3426</v>
      </c>
      <c r="B2948" s="21" t="s">
        <v>3093</v>
      </c>
      <c r="C2948" s="23" t="n">
        <v>46161</v>
      </c>
      <c r="D2948" s="21" t="s">
        <v>2539</v>
      </c>
      <c r="E2948" s="21" t="s">
        <v>2466</v>
      </c>
      <c r="F2948" s="12" t="n">
        <v>1</v>
      </c>
      <c r="G2948" s="19" t="n">
        <v>92.1</v>
      </c>
      <c r="H2948" s="19" t="n">
        <v>56.57</v>
      </c>
      <c r="I2948" s="19" t="n">
        <f aca="false">ROUND(F2948*G2948,2)</f>
        <v>92.1</v>
      </c>
      <c r="J2948" s="19" t="n">
        <f aca="false">ROUND(F2948*H2948,2)</f>
        <v>56.57</v>
      </c>
      <c r="K2948" s="19" t="n">
        <f aca="false">INDEX(Pricebook!$L$2:$L$1401,MATCH(D2948,Pricebook!$A$2:$A$1401,0))</f>
        <v>95.25</v>
      </c>
      <c r="L2948" s="19" t="n">
        <f aca="false">ROUND(F2948*K2948,2)</f>
        <v>95.25</v>
      </c>
      <c r="M2948" s="24" t="n">
        <f aca="false">DATE(YEAR(C2948),MONTH(C2948),1)</f>
        <v>46143</v>
      </c>
    </row>
    <row r="2949" customFormat="false" ht="15" hidden="false" customHeight="false" outlineLevel="0" collapsed="false">
      <c r="A2949" s="21" t="s">
        <v>3426</v>
      </c>
      <c r="B2949" s="21" t="s">
        <v>3093</v>
      </c>
      <c r="C2949" s="23" t="n">
        <v>46161</v>
      </c>
      <c r="D2949" s="21" t="s">
        <v>2555</v>
      </c>
      <c r="E2949" s="21" t="s">
        <v>2466</v>
      </c>
      <c r="F2949" s="12" t="n">
        <v>3</v>
      </c>
      <c r="G2949" s="19" t="n">
        <v>23.35</v>
      </c>
      <c r="H2949" s="19" t="n">
        <v>14.59</v>
      </c>
      <c r="I2949" s="19" t="n">
        <f aca="false">ROUND(F2949*G2949,2)</f>
        <v>70.05</v>
      </c>
      <c r="J2949" s="19" t="n">
        <f aca="false">ROUND(F2949*H2949,2)</f>
        <v>43.77</v>
      </c>
      <c r="K2949" s="19" t="n">
        <f aca="false">INDEX(Pricebook!$L$2:$L$1401,MATCH(D2949,Pricebook!$A$2:$A$1401,0))</f>
        <v>24.6</v>
      </c>
      <c r="L2949" s="19" t="n">
        <f aca="false">ROUND(F2949*K2949,2)</f>
        <v>73.8</v>
      </c>
      <c r="M2949" s="24" t="n">
        <f aca="false">DATE(YEAR(C2949),MONTH(C2949),1)</f>
        <v>46143</v>
      </c>
    </row>
    <row r="2950" customFormat="false" ht="15" hidden="false" customHeight="false" outlineLevel="0" collapsed="false">
      <c r="A2950" s="21" t="s">
        <v>3426</v>
      </c>
      <c r="B2950" s="21" t="s">
        <v>3093</v>
      </c>
      <c r="C2950" s="23" t="n">
        <v>46161</v>
      </c>
      <c r="D2950" s="21" t="s">
        <v>695</v>
      </c>
      <c r="E2950" s="21" t="s">
        <v>366</v>
      </c>
      <c r="F2950" s="12" t="n">
        <v>4</v>
      </c>
      <c r="G2950" s="19" t="n">
        <v>12.05</v>
      </c>
      <c r="H2950" s="19" t="n">
        <v>8.54</v>
      </c>
      <c r="I2950" s="19" t="n">
        <f aca="false">ROUND(F2950*G2950,2)</f>
        <v>48.2</v>
      </c>
      <c r="J2950" s="19" t="n">
        <f aca="false">ROUND(F2950*H2950,2)</f>
        <v>34.16</v>
      </c>
      <c r="K2950" s="19" t="n">
        <f aca="false">INDEX(Pricebook!$L$2:$L$1401,MATCH(D2950,Pricebook!$A$2:$A$1401,0))</f>
        <v>13</v>
      </c>
      <c r="L2950" s="19" t="n">
        <f aca="false">ROUND(F2950*K2950,2)</f>
        <v>52</v>
      </c>
      <c r="M2950" s="24" t="n">
        <f aca="false">DATE(YEAR(C2950),MONTH(C2950),1)</f>
        <v>46143</v>
      </c>
    </row>
    <row r="2951" customFormat="false" ht="15" hidden="false" customHeight="false" outlineLevel="0" collapsed="false">
      <c r="A2951" s="21" t="s">
        <v>3426</v>
      </c>
      <c r="B2951" s="21" t="s">
        <v>3093</v>
      </c>
      <c r="C2951" s="23" t="n">
        <v>46161</v>
      </c>
      <c r="D2951" s="21" t="s">
        <v>873</v>
      </c>
      <c r="E2951" s="21" t="s">
        <v>366</v>
      </c>
      <c r="F2951" s="12" t="n">
        <v>1</v>
      </c>
      <c r="G2951" s="19" t="n">
        <v>266.45</v>
      </c>
      <c r="H2951" s="19" t="n">
        <v>186.22</v>
      </c>
      <c r="I2951" s="19" t="n">
        <f aca="false">ROUND(F2951*G2951,2)</f>
        <v>266.45</v>
      </c>
      <c r="J2951" s="19" t="n">
        <f aca="false">ROUND(F2951*H2951,2)</f>
        <v>186.22</v>
      </c>
      <c r="K2951" s="19" t="n">
        <f aca="false">INDEX(Pricebook!$L$2:$L$1401,MATCH(D2951,Pricebook!$A$2:$A$1401,0))</f>
        <v>283.5</v>
      </c>
      <c r="L2951" s="19" t="n">
        <f aca="false">ROUND(F2951*K2951,2)</f>
        <v>283.5</v>
      </c>
      <c r="M2951" s="24" t="n">
        <f aca="false">DATE(YEAR(C2951),MONTH(C2951),1)</f>
        <v>46143</v>
      </c>
    </row>
    <row r="2952" customFormat="false" ht="15" hidden="false" customHeight="false" outlineLevel="0" collapsed="false">
      <c r="A2952" s="21" t="s">
        <v>3426</v>
      </c>
      <c r="B2952" s="21" t="s">
        <v>3093</v>
      </c>
      <c r="C2952" s="23" t="n">
        <v>46161</v>
      </c>
      <c r="D2952" s="21" t="s">
        <v>2581</v>
      </c>
      <c r="E2952" s="21" t="s">
        <v>2466</v>
      </c>
      <c r="F2952" s="12" t="n">
        <v>5</v>
      </c>
      <c r="G2952" s="19" t="n">
        <v>8.55</v>
      </c>
      <c r="H2952" s="19" t="n">
        <v>5.3</v>
      </c>
      <c r="I2952" s="19" t="n">
        <f aca="false">ROUND(F2952*G2952,2)</f>
        <v>42.75</v>
      </c>
      <c r="J2952" s="19" t="n">
        <f aca="false">ROUND(F2952*H2952,2)</f>
        <v>26.5</v>
      </c>
      <c r="K2952" s="19" t="n">
        <f aca="false">INDEX(Pricebook!$L$2:$L$1401,MATCH(D2952,Pricebook!$A$2:$A$1401,0))</f>
        <v>8.95</v>
      </c>
      <c r="L2952" s="19" t="n">
        <f aca="false">ROUND(F2952*K2952,2)</f>
        <v>44.75</v>
      </c>
      <c r="M2952" s="24" t="n">
        <f aca="false">DATE(YEAR(C2952),MONTH(C2952),1)</f>
        <v>46143</v>
      </c>
    </row>
    <row r="2953" customFormat="false" ht="15" hidden="false" customHeight="false" outlineLevel="0" collapsed="false">
      <c r="A2953" s="21" t="s">
        <v>3426</v>
      </c>
      <c r="B2953" s="21" t="s">
        <v>3093</v>
      </c>
      <c r="C2953" s="23" t="n">
        <v>46161</v>
      </c>
      <c r="D2953" s="21" t="s">
        <v>2916</v>
      </c>
      <c r="E2953" s="21" t="s">
        <v>2748</v>
      </c>
      <c r="F2953" s="12" t="n">
        <v>3</v>
      </c>
      <c r="G2953" s="19" t="n">
        <v>5.1</v>
      </c>
      <c r="H2953" s="19" t="n">
        <v>2.98</v>
      </c>
      <c r="I2953" s="19" t="n">
        <f aca="false">ROUND(F2953*G2953,2)</f>
        <v>15.3</v>
      </c>
      <c r="J2953" s="19" t="n">
        <f aca="false">ROUND(F2953*H2953,2)</f>
        <v>8.94</v>
      </c>
      <c r="K2953" s="19" t="n">
        <f aca="false">INDEX(Pricebook!$L$2:$L$1401,MATCH(D2953,Pricebook!$A$2:$A$1401,0))</f>
        <v>5.6</v>
      </c>
      <c r="L2953" s="19" t="n">
        <f aca="false">ROUND(F2953*K2953,2)</f>
        <v>16.8</v>
      </c>
      <c r="M2953" s="24" t="n">
        <f aca="false">DATE(YEAR(C2953),MONTH(C2953),1)</f>
        <v>46143</v>
      </c>
    </row>
    <row r="2954" customFormat="false" ht="15" hidden="false" customHeight="false" outlineLevel="0" collapsed="false">
      <c r="A2954" s="21" t="s">
        <v>3426</v>
      </c>
      <c r="B2954" s="21" t="s">
        <v>3093</v>
      </c>
      <c r="C2954" s="23" t="n">
        <v>46161</v>
      </c>
      <c r="D2954" s="21" t="s">
        <v>2878</v>
      </c>
      <c r="E2954" s="21" t="s">
        <v>2748</v>
      </c>
      <c r="F2954" s="12" t="n">
        <v>7</v>
      </c>
      <c r="G2954" s="19" t="n">
        <v>25.1</v>
      </c>
      <c r="H2954" s="19" t="n">
        <v>14.74</v>
      </c>
      <c r="I2954" s="19" t="n">
        <f aca="false">ROUND(F2954*G2954,2)</f>
        <v>175.7</v>
      </c>
      <c r="J2954" s="19" t="n">
        <f aca="false">ROUND(F2954*H2954,2)</f>
        <v>103.18</v>
      </c>
      <c r="K2954" s="19" t="n">
        <f aca="false">INDEX(Pricebook!$L$2:$L$1401,MATCH(D2954,Pricebook!$A$2:$A$1401,0))</f>
        <v>27.65</v>
      </c>
      <c r="L2954" s="19" t="n">
        <f aca="false">ROUND(F2954*K2954,2)</f>
        <v>193.55</v>
      </c>
      <c r="M2954" s="24" t="n">
        <f aca="false">DATE(YEAR(C2954),MONTH(C2954),1)</f>
        <v>46143</v>
      </c>
    </row>
    <row r="2955" customFormat="false" ht="15" hidden="false" customHeight="false" outlineLevel="0" collapsed="false">
      <c r="A2955" s="21" t="s">
        <v>3426</v>
      </c>
      <c r="B2955" s="21" t="s">
        <v>3093</v>
      </c>
      <c r="C2955" s="23" t="n">
        <v>46161</v>
      </c>
      <c r="D2955" s="21" t="s">
        <v>593</v>
      </c>
      <c r="E2955" s="21" t="s">
        <v>366</v>
      </c>
      <c r="F2955" s="12" t="n">
        <v>2</v>
      </c>
      <c r="G2955" s="19" t="n">
        <v>140.75</v>
      </c>
      <c r="H2955" s="19" t="n">
        <v>99.47</v>
      </c>
      <c r="I2955" s="19" t="n">
        <f aca="false">ROUND(F2955*G2955,2)</f>
        <v>281.5</v>
      </c>
      <c r="J2955" s="19" t="n">
        <f aca="false">ROUND(F2955*H2955,2)</f>
        <v>198.94</v>
      </c>
      <c r="K2955" s="19" t="n">
        <f aca="false">INDEX(Pricebook!$L$2:$L$1401,MATCH(D2955,Pricebook!$A$2:$A$1401,0))</f>
        <v>151.45</v>
      </c>
      <c r="L2955" s="19" t="n">
        <f aca="false">ROUND(F2955*K2955,2)</f>
        <v>302.9</v>
      </c>
      <c r="M2955" s="24" t="n">
        <f aca="false">DATE(YEAR(C2955),MONTH(C2955),1)</f>
        <v>46143</v>
      </c>
    </row>
    <row r="2956" customFormat="false" ht="15" hidden="false" customHeight="false" outlineLevel="0" collapsed="false">
      <c r="A2956" s="21" t="s">
        <v>3426</v>
      </c>
      <c r="B2956" s="21" t="s">
        <v>3093</v>
      </c>
      <c r="C2956" s="23" t="n">
        <v>46161</v>
      </c>
      <c r="D2956" s="21" t="s">
        <v>2533</v>
      </c>
      <c r="E2956" s="21" t="s">
        <v>2466</v>
      </c>
      <c r="F2956" s="12" t="n">
        <v>3</v>
      </c>
      <c r="G2956" s="19" t="n">
        <v>31.2</v>
      </c>
      <c r="H2956" s="19" t="n">
        <v>19.24</v>
      </c>
      <c r="I2956" s="19" t="n">
        <f aca="false">ROUND(F2956*G2956,2)</f>
        <v>93.6</v>
      </c>
      <c r="J2956" s="19" t="n">
        <f aca="false">ROUND(F2956*H2956,2)</f>
        <v>57.72</v>
      </c>
      <c r="K2956" s="19" t="n">
        <f aca="false">INDEX(Pricebook!$L$2:$L$1401,MATCH(D2956,Pricebook!$A$2:$A$1401,0))</f>
        <v>32.4</v>
      </c>
      <c r="L2956" s="19" t="n">
        <f aca="false">ROUND(F2956*K2956,2)</f>
        <v>97.2</v>
      </c>
      <c r="M2956" s="24" t="n">
        <f aca="false">DATE(YEAR(C2956),MONTH(C2956),1)</f>
        <v>46143</v>
      </c>
    </row>
    <row r="2957" customFormat="false" ht="15" hidden="false" customHeight="false" outlineLevel="0" collapsed="false">
      <c r="A2957" s="21" t="s">
        <v>3426</v>
      </c>
      <c r="B2957" s="21" t="s">
        <v>3093</v>
      </c>
      <c r="C2957" s="23" t="n">
        <v>46161</v>
      </c>
      <c r="D2957" s="21" t="s">
        <v>2938</v>
      </c>
      <c r="E2957" s="21" t="s">
        <v>2748</v>
      </c>
      <c r="F2957" s="12" t="n">
        <v>2</v>
      </c>
      <c r="G2957" s="19" t="n">
        <v>5.9</v>
      </c>
      <c r="H2957" s="19" t="n">
        <v>3.42</v>
      </c>
      <c r="I2957" s="19" t="n">
        <f aca="false">ROUND(F2957*G2957,2)</f>
        <v>11.8</v>
      </c>
      <c r="J2957" s="19" t="n">
        <f aca="false">ROUND(F2957*H2957,2)</f>
        <v>6.84</v>
      </c>
      <c r="K2957" s="19" t="n">
        <f aca="false">INDEX(Pricebook!$L$2:$L$1401,MATCH(D2957,Pricebook!$A$2:$A$1401,0))</f>
        <v>6.4</v>
      </c>
      <c r="L2957" s="19" t="n">
        <f aca="false">ROUND(F2957*K2957,2)</f>
        <v>12.8</v>
      </c>
      <c r="M2957" s="24" t="n">
        <f aca="false">DATE(YEAR(C2957),MONTH(C2957),1)</f>
        <v>46143</v>
      </c>
    </row>
    <row r="2958" customFormat="false" ht="15" hidden="false" customHeight="false" outlineLevel="0" collapsed="false">
      <c r="A2958" s="21" t="s">
        <v>3426</v>
      </c>
      <c r="B2958" s="21" t="s">
        <v>3093</v>
      </c>
      <c r="C2958" s="23" t="n">
        <v>46161</v>
      </c>
      <c r="D2958" s="21" t="s">
        <v>2464</v>
      </c>
      <c r="E2958" s="21" t="s">
        <v>2466</v>
      </c>
      <c r="F2958" s="12" t="n">
        <v>3</v>
      </c>
      <c r="G2958" s="19" t="n">
        <v>31.2</v>
      </c>
      <c r="H2958" s="19" t="n">
        <v>19.29</v>
      </c>
      <c r="I2958" s="19" t="n">
        <f aca="false">ROUND(F2958*G2958,2)</f>
        <v>93.6</v>
      </c>
      <c r="J2958" s="19" t="n">
        <f aca="false">ROUND(F2958*H2958,2)</f>
        <v>57.87</v>
      </c>
      <c r="K2958" s="19" t="n">
        <f aca="false">INDEX(Pricebook!$L$2:$L$1401,MATCH(D2958,Pricebook!$A$2:$A$1401,0))</f>
        <v>32.5</v>
      </c>
      <c r="L2958" s="19" t="n">
        <f aca="false">ROUND(F2958*K2958,2)</f>
        <v>97.5</v>
      </c>
      <c r="M2958" s="24" t="n">
        <f aca="false">DATE(YEAR(C2958),MONTH(C2958),1)</f>
        <v>46143</v>
      </c>
    </row>
    <row r="2959" customFormat="false" ht="15" hidden="false" customHeight="false" outlineLevel="0" collapsed="false">
      <c r="A2959" s="21" t="s">
        <v>3426</v>
      </c>
      <c r="B2959" s="21" t="s">
        <v>3093</v>
      </c>
      <c r="C2959" s="23" t="n">
        <v>46161</v>
      </c>
      <c r="D2959" s="21" t="s">
        <v>2787</v>
      </c>
      <c r="E2959" s="21" t="s">
        <v>2748</v>
      </c>
      <c r="F2959" s="12" t="n">
        <v>7</v>
      </c>
      <c r="G2959" s="19" t="n">
        <v>18.55</v>
      </c>
      <c r="H2959" s="19" t="n">
        <v>10.72</v>
      </c>
      <c r="I2959" s="19" t="n">
        <f aca="false">ROUND(F2959*G2959,2)</f>
        <v>129.85</v>
      </c>
      <c r="J2959" s="19" t="n">
        <f aca="false">ROUND(F2959*H2959,2)</f>
        <v>75.04</v>
      </c>
      <c r="K2959" s="19" t="n">
        <f aca="false">INDEX(Pricebook!$L$2:$L$1401,MATCH(D2959,Pricebook!$A$2:$A$1401,0))</f>
        <v>20.1</v>
      </c>
      <c r="L2959" s="19" t="n">
        <f aca="false">ROUND(F2959*K2959,2)</f>
        <v>140.7</v>
      </c>
      <c r="M2959" s="24" t="n">
        <f aca="false">DATE(YEAR(C2959),MONTH(C2959),1)</f>
        <v>46143</v>
      </c>
    </row>
    <row r="2960" customFormat="false" ht="15" hidden="false" customHeight="false" outlineLevel="0" collapsed="false">
      <c r="A2960" s="21" t="s">
        <v>3426</v>
      </c>
      <c r="B2960" s="21" t="s">
        <v>3093</v>
      </c>
      <c r="C2960" s="23" t="n">
        <v>46161</v>
      </c>
      <c r="D2960" s="21" t="s">
        <v>2464</v>
      </c>
      <c r="E2960" s="21" t="s">
        <v>2466</v>
      </c>
      <c r="F2960" s="12" t="n">
        <v>2</v>
      </c>
      <c r="G2960" s="19" t="n">
        <v>31.2</v>
      </c>
      <c r="H2960" s="19" t="n">
        <v>19.29</v>
      </c>
      <c r="I2960" s="19" t="n">
        <f aca="false">ROUND(F2960*G2960,2)</f>
        <v>62.4</v>
      </c>
      <c r="J2960" s="19" t="n">
        <f aca="false">ROUND(F2960*H2960,2)</f>
        <v>38.58</v>
      </c>
      <c r="K2960" s="19" t="n">
        <f aca="false">INDEX(Pricebook!$L$2:$L$1401,MATCH(D2960,Pricebook!$A$2:$A$1401,0))</f>
        <v>32.5</v>
      </c>
      <c r="L2960" s="19" t="n">
        <f aca="false">ROUND(F2960*K2960,2)</f>
        <v>65</v>
      </c>
      <c r="M2960" s="24" t="n">
        <f aca="false">DATE(YEAR(C2960),MONTH(C2960),1)</f>
        <v>46143</v>
      </c>
    </row>
    <row r="2961" customFormat="false" ht="15" hidden="false" customHeight="false" outlineLevel="0" collapsed="false">
      <c r="A2961" s="21" t="s">
        <v>3426</v>
      </c>
      <c r="B2961" s="21" t="s">
        <v>3093</v>
      </c>
      <c r="C2961" s="23" t="n">
        <v>46161</v>
      </c>
      <c r="D2961" s="21" t="s">
        <v>457</v>
      </c>
      <c r="E2961" s="21" t="s">
        <v>366</v>
      </c>
      <c r="F2961" s="12" t="n">
        <v>1</v>
      </c>
      <c r="G2961" s="19" t="n">
        <v>32.85</v>
      </c>
      <c r="H2961" s="19" t="n">
        <v>22.95</v>
      </c>
      <c r="I2961" s="19" t="n">
        <f aca="false">ROUND(F2961*G2961,2)</f>
        <v>32.85</v>
      </c>
      <c r="J2961" s="19" t="n">
        <f aca="false">ROUND(F2961*H2961,2)</f>
        <v>22.95</v>
      </c>
      <c r="K2961" s="19" t="n">
        <f aca="false">INDEX(Pricebook!$L$2:$L$1401,MATCH(D2961,Pricebook!$A$2:$A$1401,0))</f>
        <v>34.95</v>
      </c>
      <c r="L2961" s="19" t="n">
        <f aca="false">ROUND(F2961*K2961,2)</f>
        <v>34.95</v>
      </c>
      <c r="M2961" s="24" t="n">
        <f aca="false">DATE(YEAR(C2961),MONTH(C2961),1)</f>
        <v>46143</v>
      </c>
    </row>
    <row r="2962" customFormat="false" ht="15" hidden="false" customHeight="false" outlineLevel="0" collapsed="false">
      <c r="A2962" s="21" t="s">
        <v>3426</v>
      </c>
      <c r="B2962" s="21" t="s">
        <v>3093</v>
      </c>
      <c r="C2962" s="23" t="n">
        <v>46161</v>
      </c>
      <c r="D2962" s="21" t="s">
        <v>2464</v>
      </c>
      <c r="E2962" s="21" t="s">
        <v>2466</v>
      </c>
      <c r="F2962" s="12" t="n">
        <v>2</v>
      </c>
      <c r="G2962" s="19" t="n">
        <v>31.2</v>
      </c>
      <c r="H2962" s="19" t="n">
        <v>19.29</v>
      </c>
      <c r="I2962" s="19" t="n">
        <f aca="false">ROUND(F2962*G2962,2)</f>
        <v>62.4</v>
      </c>
      <c r="J2962" s="19" t="n">
        <f aca="false">ROUND(F2962*H2962,2)</f>
        <v>38.58</v>
      </c>
      <c r="K2962" s="19" t="n">
        <f aca="false">INDEX(Pricebook!$L$2:$L$1401,MATCH(D2962,Pricebook!$A$2:$A$1401,0))</f>
        <v>32.5</v>
      </c>
      <c r="L2962" s="19" t="n">
        <f aca="false">ROUND(F2962*K2962,2)</f>
        <v>65</v>
      </c>
      <c r="M2962" s="24" t="n">
        <f aca="false">DATE(YEAR(C2962),MONTH(C2962),1)</f>
        <v>46143</v>
      </c>
    </row>
    <row r="2963" customFormat="false" ht="15" hidden="false" customHeight="false" outlineLevel="0" collapsed="false">
      <c r="A2963" s="21" t="s">
        <v>3427</v>
      </c>
      <c r="B2963" s="21" t="s">
        <v>3221</v>
      </c>
      <c r="C2963" s="23" t="n">
        <v>46161</v>
      </c>
      <c r="D2963" s="21" t="s">
        <v>2838</v>
      </c>
      <c r="E2963" s="21" t="s">
        <v>2748</v>
      </c>
      <c r="F2963" s="12" t="n">
        <v>5</v>
      </c>
      <c r="G2963" s="19" t="n">
        <v>11.1</v>
      </c>
      <c r="H2963" s="19" t="n">
        <v>6.43</v>
      </c>
      <c r="I2963" s="19" t="n">
        <f aca="false">ROUND(F2963*G2963,2)</f>
        <v>55.5</v>
      </c>
      <c r="J2963" s="19" t="n">
        <f aca="false">ROUND(F2963*H2963,2)</f>
        <v>32.15</v>
      </c>
      <c r="K2963" s="19" t="n">
        <f aca="false">INDEX(Pricebook!$L$2:$L$1401,MATCH(D2963,Pricebook!$A$2:$A$1401,0))</f>
        <v>12.05</v>
      </c>
      <c r="L2963" s="19" t="n">
        <f aca="false">ROUND(F2963*K2963,2)</f>
        <v>60.25</v>
      </c>
      <c r="M2963" s="24" t="n">
        <f aca="false">DATE(YEAR(C2963),MONTH(C2963),1)</f>
        <v>46143</v>
      </c>
    </row>
    <row r="2964" customFormat="false" ht="15" hidden="false" customHeight="false" outlineLevel="0" collapsed="false">
      <c r="A2964" s="21" t="s">
        <v>3427</v>
      </c>
      <c r="B2964" s="21" t="s">
        <v>3221</v>
      </c>
      <c r="C2964" s="23" t="n">
        <v>46161</v>
      </c>
      <c r="D2964" s="21" t="s">
        <v>703</v>
      </c>
      <c r="E2964" s="21" t="s">
        <v>366</v>
      </c>
      <c r="F2964" s="12" t="n">
        <v>6</v>
      </c>
      <c r="G2964" s="19" t="n">
        <v>28.25</v>
      </c>
      <c r="H2964" s="19" t="n">
        <v>20.12</v>
      </c>
      <c r="I2964" s="19" t="n">
        <f aca="false">ROUND(F2964*G2964,2)</f>
        <v>169.5</v>
      </c>
      <c r="J2964" s="19" t="n">
        <f aca="false">ROUND(F2964*H2964,2)</f>
        <v>120.72</v>
      </c>
      <c r="K2964" s="19" t="n">
        <f aca="false">INDEX(Pricebook!$L$2:$L$1401,MATCH(D2964,Pricebook!$A$2:$A$1401,0))</f>
        <v>30.65</v>
      </c>
      <c r="L2964" s="19" t="n">
        <f aca="false">ROUND(F2964*K2964,2)</f>
        <v>183.9</v>
      </c>
      <c r="M2964" s="24" t="n">
        <f aca="false">DATE(YEAR(C2964),MONTH(C2964),1)</f>
        <v>46143</v>
      </c>
    </row>
    <row r="2965" customFormat="false" ht="15" hidden="false" customHeight="false" outlineLevel="0" collapsed="false">
      <c r="A2965" s="21" t="s">
        <v>3427</v>
      </c>
      <c r="B2965" s="21" t="s">
        <v>3221</v>
      </c>
      <c r="C2965" s="23" t="n">
        <v>46161</v>
      </c>
      <c r="D2965" s="21" t="s">
        <v>577</v>
      </c>
      <c r="E2965" s="21" t="s">
        <v>366</v>
      </c>
      <c r="F2965" s="12" t="n">
        <v>2</v>
      </c>
      <c r="G2965" s="19" t="n">
        <v>42.4</v>
      </c>
      <c r="H2965" s="19" t="n">
        <v>34.23</v>
      </c>
      <c r="I2965" s="19" t="n">
        <f aca="false">ROUND(F2965*G2965,2)</f>
        <v>84.8</v>
      </c>
      <c r="J2965" s="19" t="n">
        <f aca="false">ROUND(F2965*H2965,2)</f>
        <v>68.46</v>
      </c>
      <c r="K2965" s="19" t="n">
        <f aca="false">INDEX(Pricebook!$L$2:$L$1401,MATCH(D2965,Pricebook!$A$2:$A$1401,0))</f>
        <v>45.95</v>
      </c>
      <c r="L2965" s="19" t="n">
        <f aca="false">ROUND(F2965*K2965,2)</f>
        <v>91.9</v>
      </c>
      <c r="M2965" s="24" t="n">
        <f aca="false">DATE(YEAR(C2965),MONTH(C2965),1)</f>
        <v>46143</v>
      </c>
    </row>
    <row r="2966" customFormat="false" ht="15" hidden="false" customHeight="false" outlineLevel="0" collapsed="false">
      <c r="A2966" s="21" t="s">
        <v>3427</v>
      </c>
      <c r="B2966" s="21" t="s">
        <v>3221</v>
      </c>
      <c r="C2966" s="23" t="n">
        <v>46161</v>
      </c>
      <c r="D2966" s="21" t="s">
        <v>2928</v>
      </c>
      <c r="E2966" s="21" t="s">
        <v>2748</v>
      </c>
      <c r="F2966" s="12" t="n">
        <v>1</v>
      </c>
      <c r="G2966" s="19" t="n">
        <v>26</v>
      </c>
      <c r="H2966" s="19" t="n">
        <v>17.05</v>
      </c>
      <c r="I2966" s="19" t="n">
        <f aca="false">ROUND(F2966*G2966,2)</f>
        <v>26</v>
      </c>
      <c r="J2966" s="19" t="n">
        <f aca="false">ROUND(F2966*H2966,2)</f>
        <v>17.05</v>
      </c>
      <c r="K2966" s="19" t="n">
        <f aca="false">INDEX(Pricebook!$L$2:$L$1401,MATCH(D2966,Pricebook!$A$2:$A$1401,0))</f>
        <v>28.35</v>
      </c>
      <c r="L2966" s="19" t="n">
        <f aca="false">ROUND(F2966*K2966,2)</f>
        <v>28.35</v>
      </c>
      <c r="M2966" s="24" t="n">
        <f aca="false">DATE(YEAR(C2966),MONTH(C2966),1)</f>
        <v>46143</v>
      </c>
    </row>
    <row r="2967" customFormat="false" ht="15" hidden="false" customHeight="false" outlineLevel="0" collapsed="false">
      <c r="A2967" s="21" t="s">
        <v>3427</v>
      </c>
      <c r="B2967" s="21" t="s">
        <v>3221</v>
      </c>
      <c r="C2967" s="23" t="n">
        <v>46161</v>
      </c>
      <c r="D2967" s="21" t="s">
        <v>243</v>
      </c>
      <c r="E2967" s="21" t="s">
        <v>108</v>
      </c>
      <c r="F2967" s="12" t="n">
        <v>1</v>
      </c>
      <c r="G2967" s="19" t="n">
        <v>339.45</v>
      </c>
      <c r="H2967" s="19" t="n">
        <v>254.98</v>
      </c>
      <c r="I2967" s="19" t="n">
        <f aca="false">ROUND(F2967*G2967,2)</f>
        <v>339.45</v>
      </c>
      <c r="J2967" s="19" t="n">
        <f aca="false">ROUND(F2967*H2967,2)</f>
        <v>254.98</v>
      </c>
      <c r="K2967" s="19" t="n">
        <f aca="false">INDEX(Pricebook!$L$2:$L$1401,MATCH(D2967,Pricebook!$A$2:$A$1401,0))</f>
        <v>339.45</v>
      </c>
      <c r="L2967" s="19" t="n">
        <f aca="false">ROUND(F2967*K2967,2)</f>
        <v>339.45</v>
      </c>
      <c r="M2967" s="24" t="n">
        <f aca="false">DATE(YEAR(C2967),MONTH(C2967),1)</f>
        <v>46143</v>
      </c>
    </row>
    <row r="2968" customFormat="false" ht="15" hidden="false" customHeight="false" outlineLevel="0" collapsed="false">
      <c r="A2968" s="21" t="s">
        <v>3427</v>
      </c>
      <c r="B2968" s="21" t="s">
        <v>3221</v>
      </c>
      <c r="C2968" s="23" t="n">
        <v>46161</v>
      </c>
      <c r="D2968" s="21" t="s">
        <v>298</v>
      </c>
      <c r="E2968" s="21" t="s">
        <v>108</v>
      </c>
      <c r="F2968" s="12" t="n">
        <v>1</v>
      </c>
      <c r="G2968" s="19" t="n">
        <v>82.5</v>
      </c>
      <c r="H2968" s="19" t="n">
        <v>70.11</v>
      </c>
      <c r="I2968" s="19" t="n">
        <f aca="false">ROUND(F2968*G2968,2)</f>
        <v>82.5</v>
      </c>
      <c r="J2968" s="19" t="n">
        <f aca="false">ROUND(F2968*H2968,2)</f>
        <v>70.11</v>
      </c>
      <c r="K2968" s="19" t="n">
        <f aca="false">INDEX(Pricebook!$L$2:$L$1401,MATCH(D2968,Pricebook!$A$2:$A$1401,0))</f>
        <v>89.85</v>
      </c>
      <c r="L2968" s="19" t="n">
        <f aca="false">ROUND(F2968*K2968,2)</f>
        <v>89.85</v>
      </c>
      <c r="M2968" s="24" t="n">
        <f aca="false">DATE(YEAR(C2968),MONTH(C2968),1)</f>
        <v>46143</v>
      </c>
    </row>
    <row r="2969" customFormat="false" ht="15" hidden="false" customHeight="false" outlineLevel="0" collapsed="false">
      <c r="A2969" s="21" t="s">
        <v>3428</v>
      </c>
      <c r="B2969" s="21" t="s">
        <v>3429</v>
      </c>
      <c r="C2969" s="23" t="n">
        <v>46161</v>
      </c>
      <c r="D2969" s="21" t="s">
        <v>1514</v>
      </c>
      <c r="E2969" s="21" t="s">
        <v>1452</v>
      </c>
      <c r="F2969" s="12" t="n">
        <v>2</v>
      </c>
      <c r="G2969" s="19" t="n">
        <v>41.8</v>
      </c>
      <c r="H2969" s="19" t="n">
        <v>29.03</v>
      </c>
      <c r="I2969" s="19" t="n">
        <f aca="false">ROUND(F2969*G2969,2)</f>
        <v>83.6</v>
      </c>
      <c r="J2969" s="19" t="n">
        <f aca="false">ROUND(F2969*H2969,2)</f>
        <v>58.06</v>
      </c>
      <c r="K2969" s="19" t="n">
        <f aca="false">INDEX(Pricebook!$L$2:$L$1401,MATCH(D2969,Pricebook!$A$2:$A$1401,0))</f>
        <v>43.55</v>
      </c>
      <c r="L2969" s="19" t="n">
        <f aca="false">ROUND(F2969*K2969,2)</f>
        <v>87.1</v>
      </c>
      <c r="M2969" s="24" t="n">
        <f aca="false">DATE(YEAR(C2969),MONTH(C2969),1)</f>
        <v>46143</v>
      </c>
    </row>
    <row r="2970" customFormat="false" ht="15" hidden="false" customHeight="false" outlineLevel="0" collapsed="false">
      <c r="A2970" s="21" t="s">
        <v>3428</v>
      </c>
      <c r="B2970" s="21" t="s">
        <v>3429</v>
      </c>
      <c r="C2970" s="23" t="n">
        <v>46161</v>
      </c>
      <c r="D2970" s="21" t="s">
        <v>1793</v>
      </c>
      <c r="E2970" s="21" t="s">
        <v>1452</v>
      </c>
      <c r="F2970" s="12" t="n">
        <v>3</v>
      </c>
      <c r="G2970" s="19" t="n">
        <v>184.5</v>
      </c>
      <c r="H2970" s="19" t="n">
        <v>113</v>
      </c>
      <c r="I2970" s="19" t="n">
        <f aca="false">ROUND(F2970*G2970,2)</f>
        <v>553.5</v>
      </c>
      <c r="J2970" s="19" t="n">
        <f aca="false">ROUND(F2970*H2970,2)</f>
        <v>339</v>
      </c>
      <c r="K2970" s="19" t="n">
        <f aca="false">INDEX(Pricebook!$L$2:$L$1401,MATCH(D2970,Pricebook!$A$2:$A$1401,0))</f>
        <v>189.3</v>
      </c>
      <c r="L2970" s="19" t="n">
        <f aca="false">ROUND(F2970*K2970,2)</f>
        <v>567.9</v>
      </c>
      <c r="M2970" s="24" t="n">
        <f aca="false">DATE(YEAR(C2970),MONTH(C2970),1)</f>
        <v>46143</v>
      </c>
    </row>
    <row r="2971" customFormat="false" ht="15" hidden="false" customHeight="false" outlineLevel="0" collapsed="false">
      <c r="A2971" s="21" t="s">
        <v>3428</v>
      </c>
      <c r="B2971" s="21" t="s">
        <v>3429</v>
      </c>
      <c r="C2971" s="23" t="n">
        <v>46161</v>
      </c>
      <c r="D2971" s="21" t="s">
        <v>1666</v>
      </c>
      <c r="E2971" s="21" t="s">
        <v>1452</v>
      </c>
      <c r="F2971" s="12" t="n">
        <v>2</v>
      </c>
      <c r="G2971" s="19" t="n">
        <v>184.5</v>
      </c>
      <c r="H2971" s="19" t="n">
        <v>113.32</v>
      </c>
      <c r="I2971" s="19" t="n">
        <f aca="false">ROUND(F2971*G2971,2)</f>
        <v>369</v>
      </c>
      <c r="J2971" s="19" t="n">
        <f aca="false">ROUND(F2971*H2971,2)</f>
        <v>226.64</v>
      </c>
      <c r="K2971" s="19" t="n">
        <f aca="false">INDEX(Pricebook!$L$2:$L$1401,MATCH(D2971,Pricebook!$A$2:$A$1401,0))</f>
        <v>189.8</v>
      </c>
      <c r="L2971" s="19" t="n">
        <f aca="false">ROUND(F2971*K2971,2)</f>
        <v>379.6</v>
      </c>
      <c r="M2971" s="24" t="n">
        <f aca="false">DATE(YEAR(C2971),MONTH(C2971),1)</f>
        <v>46143</v>
      </c>
    </row>
    <row r="2972" customFormat="false" ht="15" hidden="false" customHeight="false" outlineLevel="0" collapsed="false">
      <c r="A2972" s="21" t="s">
        <v>3428</v>
      </c>
      <c r="B2972" s="21" t="s">
        <v>3429</v>
      </c>
      <c r="C2972" s="23" t="n">
        <v>46161</v>
      </c>
      <c r="D2972" s="21" t="s">
        <v>2214</v>
      </c>
      <c r="E2972" s="21" t="s">
        <v>2202</v>
      </c>
      <c r="F2972" s="12" t="n">
        <v>3</v>
      </c>
      <c r="G2972" s="19" t="n">
        <v>60.55</v>
      </c>
      <c r="H2972" s="19" t="n">
        <v>36.6</v>
      </c>
      <c r="I2972" s="19" t="n">
        <f aca="false">ROUND(F2972*G2972,2)</f>
        <v>181.65</v>
      </c>
      <c r="J2972" s="19" t="n">
        <f aca="false">ROUND(F2972*H2972,2)</f>
        <v>109.8</v>
      </c>
      <c r="K2972" s="19" t="n">
        <f aca="false">INDEX(Pricebook!$L$2:$L$1401,MATCH(D2972,Pricebook!$A$2:$A$1401,0))</f>
        <v>64.4</v>
      </c>
      <c r="L2972" s="19" t="n">
        <f aca="false">ROUND(F2972*K2972,2)</f>
        <v>193.2</v>
      </c>
      <c r="M2972" s="24" t="n">
        <f aca="false">DATE(YEAR(C2972),MONTH(C2972),1)</f>
        <v>46143</v>
      </c>
    </row>
    <row r="2973" customFormat="false" ht="15" hidden="false" customHeight="false" outlineLevel="0" collapsed="false">
      <c r="A2973" s="21" t="s">
        <v>3428</v>
      </c>
      <c r="B2973" s="21" t="s">
        <v>3429</v>
      </c>
      <c r="C2973" s="23" t="n">
        <v>46161</v>
      </c>
      <c r="D2973" s="21" t="s">
        <v>1729</v>
      </c>
      <c r="E2973" s="21" t="s">
        <v>1452</v>
      </c>
      <c r="F2973" s="12" t="n">
        <v>5</v>
      </c>
      <c r="G2973" s="19" t="n">
        <v>53.15</v>
      </c>
      <c r="H2973" s="19" t="n">
        <v>32.64</v>
      </c>
      <c r="I2973" s="19" t="n">
        <f aca="false">ROUND(F2973*G2973,2)</f>
        <v>265.75</v>
      </c>
      <c r="J2973" s="19" t="n">
        <f aca="false">ROUND(F2973*H2973,2)</f>
        <v>163.2</v>
      </c>
      <c r="K2973" s="19" t="n">
        <f aca="false">INDEX(Pricebook!$L$2:$L$1401,MATCH(D2973,Pricebook!$A$2:$A$1401,0))</f>
        <v>54.7</v>
      </c>
      <c r="L2973" s="19" t="n">
        <f aca="false">ROUND(F2973*K2973,2)</f>
        <v>273.5</v>
      </c>
      <c r="M2973" s="24" t="n">
        <f aca="false">DATE(YEAR(C2973),MONTH(C2973),1)</f>
        <v>46143</v>
      </c>
    </row>
    <row r="2974" customFormat="false" ht="15" hidden="false" customHeight="false" outlineLevel="0" collapsed="false">
      <c r="A2974" s="21" t="s">
        <v>3428</v>
      </c>
      <c r="B2974" s="21" t="s">
        <v>3429</v>
      </c>
      <c r="C2974" s="23" t="n">
        <v>46161</v>
      </c>
      <c r="D2974" s="21" t="s">
        <v>1560</v>
      </c>
      <c r="E2974" s="21" t="s">
        <v>1452</v>
      </c>
      <c r="F2974" s="12" t="n">
        <v>10</v>
      </c>
      <c r="G2974" s="19" t="n">
        <v>76.5</v>
      </c>
      <c r="H2974" s="19" t="n">
        <v>47.44</v>
      </c>
      <c r="I2974" s="19" t="n">
        <f aca="false">ROUND(F2974*G2974,2)</f>
        <v>765</v>
      </c>
      <c r="J2974" s="19" t="n">
        <f aca="false">ROUND(F2974*H2974,2)</f>
        <v>474.4</v>
      </c>
      <c r="K2974" s="19" t="n">
        <f aca="false">INDEX(Pricebook!$L$2:$L$1401,MATCH(D2974,Pricebook!$A$2:$A$1401,0))</f>
        <v>79.5</v>
      </c>
      <c r="L2974" s="19" t="n">
        <f aca="false">ROUND(F2974*K2974,2)</f>
        <v>795</v>
      </c>
      <c r="M2974" s="24" t="n">
        <f aca="false">DATE(YEAR(C2974),MONTH(C2974),1)</f>
        <v>46143</v>
      </c>
    </row>
    <row r="2975" customFormat="false" ht="15" hidden="false" customHeight="false" outlineLevel="0" collapsed="false">
      <c r="A2975" s="21" t="s">
        <v>3428</v>
      </c>
      <c r="B2975" s="21" t="s">
        <v>3429</v>
      </c>
      <c r="C2975" s="23" t="n">
        <v>46161</v>
      </c>
      <c r="D2975" s="21" t="s">
        <v>364</v>
      </c>
      <c r="E2975" s="21" t="s">
        <v>366</v>
      </c>
      <c r="F2975" s="12" t="n">
        <v>2</v>
      </c>
      <c r="G2975" s="19" t="n">
        <v>65.25</v>
      </c>
      <c r="H2975" s="19" t="n">
        <v>45.87</v>
      </c>
      <c r="I2975" s="19" t="n">
        <f aca="false">ROUND(F2975*G2975,2)</f>
        <v>130.5</v>
      </c>
      <c r="J2975" s="19" t="n">
        <f aca="false">ROUND(F2975*H2975,2)</f>
        <v>91.74</v>
      </c>
      <c r="K2975" s="19" t="n">
        <f aca="false">INDEX(Pricebook!$L$2:$L$1401,MATCH(D2975,Pricebook!$A$2:$A$1401,0))</f>
        <v>69.85</v>
      </c>
      <c r="L2975" s="19" t="n">
        <f aca="false">ROUND(F2975*K2975,2)</f>
        <v>139.7</v>
      </c>
      <c r="M2975" s="24" t="n">
        <f aca="false">DATE(YEAR(C2975),MONTH(C2975),1)</f>
        <v>46143</v>
      </c>
    </row>
    <row r="2976" customFormat="false" ht="15" hidden="false" customHeight="false" outlineLevel="0" collapsed="false">
      <c r="A2976" s="21" t="s">
        <v>3428</v>
      </c>
      <c r="B2976" s="21" t="s">
        <v>3429</v>
      </c>
      <c r="C2976" s="23" t="n">
        <v>46161</v>
      </c>
      <c r="D2976" s="21" t="s">
        <v>2321</v>
      </c>
      <c r="E2976" s="21" t="s">
        <v>2202</v>
      </c>
      <c r="F2976" s="12" t="n">
        <v>4</v>
      </c>
      <c r="G2976" s="19" t="n">
        <v>9.7</v>
      </c>
      <c r="H2976" s="19" t="n">
        <v>6.54</v>
      </c>
      <c r="I2976" s="19" t="n">
        <f aca="false">ROUND(F2976*G2976,2)</f>
        <v>38.8</v>
      </c>
      <c r="J2976" s="19" t="n">
        <f aca="false">ROUND(F2976*H2976,2)</f>
        <v>26.16</v>
      </c>
      <c r="K2976" s="19" t="n">
        <f aca="false">INDEX(Pricebook!$L$2:$L$1401,MATCH(D2976,Pricebook!$A$2:$A$1401,0))</f>
        <v>10.45</v>
      </c>
      <c r="L2976" s="19" t="n">
        <f aca="false">ROUND(F2976*K2976,2)</f>
        <v>41.8</v>
      </c>
      <c r="M2976" s="24" t="n">
        <f aca="false">DATE(YEAR(C2976),MONTH(C2976),1)</f>
        <v>46143</v>
      </c>
    </row>
    <row r="2977" customFormat="false" ht="15" hidden="false" customHeight="false" outlineLevel="0" collapsed="false">
      <c r="A2977" s="21" t="s">
        <v>3428</v>
      </c>
      <c r="B2977" s="21" t="s">
        <v>3429</v>
      </c>
      <c r="C2977" s="23" t="n">
        <v>46161</v>
      </c>
      <c r="D2977" s="21" t="s">
        <v>695</v>
      </c>
      <c r="E2977" s="21" t="s">
        <v>366</v>
      </c>
      <c r="F2977" s="12" t="n">
        <v>4</v>
      </c>
      <c r="G2977" s="19" t="n">
        <v>12.05</v>
      </c>
      <c r="H2977" s="19" t="n">
        <v>8.54</v>
      </c>
      <c r="I2977" s="19" t="n">
        <f aca="false">ROUND(F2977*G2977,2)</f>
        <v>48.2</v>
      </c>
      <c r="J2977" s="19" t="n">
        <f aca="false">ROUND(F2977*H2977,2)</f>
        <v>34.16</v>
      </c>
      <c r="K2977" s="19" t="n">
        <f aca="false">INDEX(Pricebook!$L$2:$L$1401,MATCH(D2977,Pricebook!$A$2:$A$1401,0))</f>
        <v>13</v>
      </c>
      <c r="L2977" s="19" t="n">
        <f aca="false">ROUND(F2977*K2977,2)</f>
        <v>52</v>
      </c>
      <c r="M2977" s="24" t="n">
        <f aca="false">DATE(YEAR(C2977),MONTH(C2977),1)</f>
        <v>46143</v>
      </c>
    </row>
    <row r="2978" customFormat="false" ht="15" hidden="false" customHeight="false" outlineLevel="0" collapsed="false">
      <c r="A2978" s="21" t="s">
        <v>3428</v>
      </c>
      <c r="B2978" s="21" t="s">
        <v>3429</v>
      </c>
      <c r="C2978" s="23" t="n">
        <v>46161</v>
      </c>
      <c r="D2978" s="21" t="s">
        <v>1803</v>
      </c>
      <c r="E2978" s="21" t="s">
        <v>1452</v>
      </c>
      <c r="F2978" s="12" t="n">
        <v>4</v>
      </c>
      <c r="G2978" s="19" t="n">
        <v>35.1</v>
      </c>
      <c r="H2978" s="19" t="n">
        <v>21.43</v>
      </c>
      <c r="I2978" s="19" t="n">
        <f aca="false">ROUND(F2978*G2978,2)</f>
        <v>140.4</v>
      </c>
      <c r="J2978" s="19" t="n">
        <f aca="false">ROUND(F2978*H2978,2)</f>
        <v>85.72</v>
      </c>
      <c r="K2978" s="19" t="n">
        <f aca="false">INDEX(Pricebook!$L$2:$L$1401,MATCH(D2978,Pricebook!$A$2:$A$1401,0))</f>
        <v>35.9</v>
      </c>
      <c r="L2978" s="19" t="n">
        <f aca="false">ROUND(F2978*K2978,2)</f>
        <v>143.6</v>
      </c>
      <c r="M2978" s="24" t="n">
        <f aca="false">DATE(YEAR(C2978),MONTH(C2978),1)</f>
        <v>46143</v>
      </c>
    </row>
    <row r="2979" customFormat="false" ht="15" hidden="false" customHeight="false" outlineLevel="0" collapsed="false">
      <c r="A2979" s="21" t="s">
        <v>3428</v>
      </c>
      <c r="B2979" s="21" t="s">
        <v>3429</v>
      </c>
      <c r="C2979" s="23" t="n">
        <v>46161</v>
      </c>
      <c r="D2979" s="21" t="s">
        <v>847</v>
      </c>
      <c r="E2979" s="21" t="s">
        <v>366</v>
      </c>
      <c r="F2979" s="12" t="n">
        <v>1</v>
      </c>
      <c r="G2979" s="19" t="n">
        <v>55.85</v>
      </c>
      <c r="H2979" s="19" t="n">
        <v>39.16</v>
      </c>
      <c r="I2979" s="19" t="n">
        <f aca="false">ROUND(F2979*G2979,2)</f>
        <v>55.85</v>
      </c>
      <c r="J2979" s="19" t="n">
        <f aca="false">ROUND(F2979*H2979,2)</f>
        <v>39.16</v>
      </c>
      <c r="K2979" s="19" t="n">
        <f aca="false">INDEX(Pricebook!$L$2:$L$1401,MATCH(D2979,Pricebook!$A$2:$A$1401,0))</f>
        <v>59.65</v>
      </c>
      <c r="L2979" s="19" t="n">
        <f aca="false">ROUND(F2979*K2979,2)</f>
        <v>59.65</v>
      </c>
      <c r="M2979" s="24" t="n">
        <f aca="false">DATE(YEAR(C2979),MONTH(C2979),1)</f>
        <v>46143</v>
      </c>
    </row>
    <row r="2980" customFormat="false" ht="15" hidden="false" customHeight="false" outlineLevel="0" collapsed="false">
      <c r="A2980" s="21" t="s">
        <v>3428</v>
      </c>
      <c r="B2980" s="21" t="s">
        <v>3429</v>
      </c>
      <c r="C2980" s="23" t="n">
        <v>46161</v>
      </c>
      <c r="D2980" s="21" t="s">
        <v>1729</v>
      </c>
      <c r="E2980" s="21" t="s">
        <v>1452</v>
      </c>
      <c r="F2980" s="12" t="n">
        <v>4</v>
      </c>
      <c r="G2980" s="19" t="n">
        <v>53.15</v>
      </c>
      <c r="H2980" s="19" t="n">
        <v>32.64</v>
      </c>
      <c r="I2980" s="19" t="n">
        <f aca="false">ROUND(F2980*G2980,2)</f>
        <v>212.6</v>
      </c>
      <c r="J2980" s="19" t="n">
        <f aca="false">ROUND(F2980*H2980,2)</f>
        <v>130.56</v>
      </c>
      <c r="K2980" s="19" t="n">
        <f aca="false">INDEX(Pricebook!$L$2:$L$1401,MATCH(D2980,Pricebook!$A$2:$A$1401,0))</f>
        <v>54.7</v>
      </c>
      <c r="L2980" s="19" t="n">
        <f aca="false">ROUND(F2980*K2980,2)</f>
        <v>218.8</v>
      </c>
      <c r="M2980" s="24" t="n">
        <f aca="false">DATE(YEAR(C2980),MONTH(C2980),1)</f>
        <v>46143</v>
      </c>
    </row>
    <row r="2981" customFormat="false" ht="15" hidden="false" customHeight="false" outlineLevel="0" collapsed="false">
      <c r="A2981" s="21" t="s">
        <v>3428</v>
      </c>
      <c r="B2981" s="21" t="s">
        <v>3429</v>
      </c>
      <c r="C2981" s="23" t="n">
        <v>46161</v>
      </c>
      <c r="D2981" s="21" t="s">
        <v>2438</v>
      </c>
      <c r="E2981" s="21" t="s">
        <v>2202</v>
      </c>
      <c r="F2981" s="12" t="n">
        <v>4</v>
      </c>
      <c r="G2981" s="19" t="n">
        <v>8.4</v>
      </c>
      <c r="H2981" s="19" t="n">
        <v>5.1</v>
      </c>
      <c r="I2981" s="19" t="n">
        <f aca="false">ROUND(F2981*G2981,2)</f>
        <v>33.6</v>
      </c>
      <c r="J2981" s="19" t="n">
        <f aca="false">ROUND(F2981*H2981,2)</f>
        <v>20.4</v>
      </c>
      <c r="K2981" s="19" t="n">
        <f aca="false">INDEX(Pricebook!$L$2:$L$1401,MATCH(D2981,Pricebook!$A$2:$A$1401,0))</f>
        <v>9</v>
      </c>
      <c r="L2981" s="19" t="n">
        <f aca="false">ROUND(F2981*K2981,2)</f>
        <v>36</v>
      </c>
      <c r="M2981" s="24" t="n">
        <f aca="false">DATE(YEAR(C2981),MONTH(C2981),1)</f>
        <v>46143</v>
      </c>
    </row>
    <row r="2982" customFormat="false" ht="15" hidden="false" customHeight="false" outlineLevel="0" collapsed="false">
      <c r="A2982" s="21" t="s">
        <v>3430</v>
      </c>
      <c r="B2982" s="21" t="s">
        <v>3029</v>
      </c>
      <c r="C2982" s="23" t="n">
        <v>46161</v>
      </c>
      <c r="D2982" s="21" t="s">
        <v>2424</v>
      </c>
      <c r="E2982" s="21" t="s">
        <v>2202</v>
      </c>
      <c r="F2982" s="12" t="n">
        <v>4</v>
      </c>
      <c r="G2982" s="19" t="n">
        <v>51.6</v>
      </c>
      <c r="H2982" s="19" t="n">
        <v>31.04</v>
      </c>
      <c r="I2982" s="19" t="n">
        <f aca="false">ROUND(F2982*G2982,2)</f>
        <v>206.4</v>
      </c>
      <c r="J2982" s="19" t="n">
        <f aca="false">ROUND(F2982*H2982,2)</f>
        <v>124.16</v>
      </c>
      <c r="K2982" s="19" t="n">
        <f aca="false">INDEX(Pricebook!$L$2:$L$1401,MATCH(D2982,Pricebook!$A$2:$A$1401,0))</f>
        <v>54.6</v>
      </c>
      <c r="L2982" s="19" t="n">
        <f aca="false">ROUND(F2982*K2982,2)</f>
        <v>218.4</v>
      </c>
      <c r="M2982" s="24" t="n">
        <f aca="false">DATE(YEAR(C2982),MONTH(C2982),1)</f>
        <v>46143</v>
      </c>
    </row>
    <row r="2983" customFormat="false" ht="15" hidden="false" customHeight="false" outlineLevel="0" collapsed="false">
      <c r="A2983" s="21" t="s">
        <v>3430</v>
      </c>
      <c r="B2983" s="21" t="s">
        <v>3029</v>
      </c>
      <c r="C2983" s="23" t="n">
        <v>46161</v>
      </c>
      <c r="D2983" s="21" t="s">
        <v>559</v>
      </c>
      <c r="E2983" s="21" t="s">
        <v>366</v>
      </c>
      <c r="F2983" s="12" t="n">
        <v>2</v>
      </c>
      <c r="G2983" s="19" t="n">
        <v>84.65</v>
      </c>
      <c r="H2983" s="19" t="n">
        <v>60.44</v>
      </c>
      <c r="I2983" s="19" t="n">
        <f aca="false">ROUND(F2983*G2983,2)</f>
        <v>169.3</v>
      </c>
      <c r="J2983" s="19" t="n">
        <f aca="false">ROUND(F2983*H2983,2)</f>
        <v>120.88</v>
      </c>
      <c r="K2983" s="19" t="n">
        <f aca="false">INDEX(Pricebook!$L$2:$L$1401,MATCH(D2983,Pricebook!$A$2:$A$1401,0))</f>
        <v>92.05</v>
      </c>
      <c r="L2983" s="19" t="n">
        <f aca="false">ROUND(F2983*K2983,2)</f>
        <v>184.1</v>
      </c>
      <c r="M2983" s="24" t="n">
        <f aca="false">DATE(YEAR(C2983),MONTH(C2983),1)</f>
        <v>46143</v>
      </c>
    </row>
    <row r="2984" customFormat="false" ht="15" hidden="false" customHeight="false" outlineLevel="0" collapsed="false">
      <c r="A2984" s="21" t="s">
        <v>3430</v>
      </c>
      <c r="B2984" s="21" t="s">
        <v>3029</v>
      </c>
      <c r="C2984" s="23" t="n">
        <v>46161</v>
      </c>
      <c r="D2984" s="21" t="s">
        <v>513</v>
      </c>
      <c r="E2984" s="21" t="s">
        <v>366</v>
      </c>
      <c r="F2984" s="12" t="n">
        <v>1</v>
      </c>
      <c r="G2984" s="19" t="n">
        <v>20.9</v>
      </c>
      <c r="H2984" s="19" t="n">
        <v>14.88</v>
      </c>
      <c r="I2984" s="19" t="n">
        <f aca="false">ROUND(F2984*G2984,2)</f>
        <v>20.9</v>
      </c>
      <c r="J2984" s="19" t="n">
        <f aca="false">ROUND(F2984*H2984,2)</f>
        <v>14.88</v>
      </c>
      <c r="K2984" s="19" t="n">
        <f aca="false">INDEX(Pricebook!$L$2:$L$1401,MATCH(D2984,Pricebook!$A$2:$A$1401,0))</f>
        <v>22.65</v>
      </c>
      <c r="L2984" s="19" t="n">
        <f aca="false">ROUND(F2984*K2984,2)</f>
        <v>22.65</v>
      </c>
      <c r="M2984" s="24" t="n">
        <f aca="false">DATE(YEAR(C2984),MONTH(C2984),1)</f>
        <v>46143</v>
      </c>
    </row>
    <row r="2985" customFormat="false" ht="15" hidden="false" customHeight="false" outlineLevel="0" collapsed="false">
      <c r="A2985" s="21" t="s">
        <v>3430</v>
      </c>
      <c r="B2985" s="21" t="s">
        <v>3029</v>
      </c>
      <c r="C2985" s="23" t="n">
        <v>46161</v>
      </c>
      <c r="D2985" s="21" t="s">
        <v>2706</v>
      </c>
      <c r="E2985" s="21" t="s">
        <v>2587</v>
      </c>
      <c r="F2985" s="12" t="n">
        <v>3</v>
      </c>
      <c r="G2985" s="19" t="n">
        <v>4.45</v>
      </c>
      <c r="H2985" s="19" t="n">
        <v>3.06</v>
      </c>
      <c r="I2985" s="19" t="n">
        <f aca="false">ROUND(F2985*G2985,2)</f>
        <v>13.35</v>
      </c>
      <c r="J2985" s="19" t="n">
        <f aca="false">ROUND(F2985*H2985,2)</f>
        <v>9.18</v>
      </c>
      <c r="K2985" s="19" t="n">
        <f aca="false">INDEX(Pricebook!$L$2:$L$1401,MATCH(D2985,Pricebook!$A$2:$A$1401,0))</f>
        <v>4.85</v>
      </c>
      <c r="L2985" s="19" t="n">
        <f aca="false">ROUND(F2985*K2985,2)</f>
        <v>14.55</v>
      </c>
      <c r="M2985" s="24" t="n">
        <f aca="false">DATE(YEAR(C2985),MONTH(C2985),1)</f>
        <v>46143</v>
      </c>
    </row>
    <row r="2986" customFormat="false" ht="15" hidden="false" customHeight="false" outlineLevel="0" collapsed="false">
      <c r="A2986" s="21" t="s">
        <v>3430</v>
      </c>
      <c r="B2986" s="21" t="s">
        <v>3029</v>
      </c>
      <c r="C2986" s="23" t="n">
        <v>46161</v>
      </c>
      <c r="D2986" s="21" t="s">
        <v>1795</v>
      </c>
      <c r="E2986" s="21" t="s">
        <v>1452</v>
      </c>
      <c r="F2986" s="12" t="n">
        <v>3</v>
      </c>
      <c r="G2986" s="19" t="n">
        <v>61.9</v>
      </c>
      <c r="H2986" s="19" t="n">
        <v>37.88</v>
      </c>
      <c r="I2986" s="19" t="n">
        <f aca="false">ROUND(F2986*G2986,2)</f>
        <v>185.7</v>
      </c>
      <c r="J2986" s="19" t="n">
        <f aca="false">ROUND(F2986*H2986,2)</f>
        <v>113.64</v>
      </c>
      <c r="K2986" s="19" t="n">
        <f aca="false">INDEX(Pricebook!$L$2:$L$1401,MATCH(D2986,Pricebook!$A$2:$A$1401,0))</f>
        <v>63.45</v>
      </c>
      <c r="L2986" s="19" t="n">
        <f aca="false">ROUND(F2986*K2986,2)</f>
        <v>190.35</v>
      </c>
      <c r="M2986" s="24" t="n">
        <f aca="false">DATE(YEAR(C2986),MONTH(C2986),1)</f>
        <v>46143</v>
      </c>
    </row>
    <row r="2987" customFormat="false" ht="15" hidden="false" customHeight="false" outlineLevel="0" collapsed="false">
      <c r="A2987" s="21" t="s">
        <v>3430</v>
      </c>
      <c r="B2987" s="21" t="s">
        <v>3029</v>
      </c>
      <c r="C2987" s="23" t="n">
        <v>46161</v>
      </c>
      <c r="D2987" s="21" t="s">
        <v>2337</v>
      </c>
      <c r="E2987" s="21" t="s">
        <v>2202</v>
      </c>
      <c r="F2987" s="12" t="n">
        <v>5</v>
      </c>
      <c r="G2987" s="19" t="n">
        <v>5.55</v>
      </c>
      <c r="H2987" s="19" t="n">
        <v>3.38</v>
      </c>
      <c r="I2987" s="19" t="n">
        <f aca="false">ROUND(F2987*G2987,2)</f>
        <v>27.75</v>
      </c>
      <c r="J2987" s="19" t="n">
        <f aca="false">ROUND(F2987*H2987,2)</f>
        <v>16.9</v>
      </c>
      <c r="K2987" s="19" t="n">
        <f aca="false">INDEX(Pricebook!$L$2:$L$1401,MATCH(D2987,Pricebook!$A$2:$A$1401,0))</f>
        <v>5.95</v>
      </c>
      <c r="L2987" s="19" t="n">
        <f aca="false">ROUND(F2987*K2987,2)</f>
        <v>29.75</v>
      </c>
      <c r="M2987" s="24" t="n">
        <f aca="false">DATE(YEAR(C2987),MONTH(C2987),1)</f>
        <v>46143</v>
      </c>
    </row>
    <row r="2988" customFormat="false" ht="15" hidden="false" customHeight="false" outlineLevel="0" collapsed="false">
      <c r="A2988" s="21" t="s">
        <v>3430</v>
      </c>
      <c r="B2988" s="21" t="s">
        <v>3029</v>
      </c>
      <c r="C2988" s="23" t="n">
        <v>46161</v>
      </c>
      <c r="D2988" s="21" t="s">
        <v>2638</v>
      </c>
      <c r="E2988" s="21" t="s">
        <v>2587</v>
      </c>
      <c r="F2988" s="12" t="n">
        <v>9</v>
      </c>
      <c r="G2988" s="19" t="n">
        <v>8.4</v>
      </c>
      <c r="H2988" s="19" t="n">
        <v>5.41</v>
      </c>
      <c r="I2988" s="19" t="n">
        <f aca="false">ROUND(F2988*G2988,2)</f>
        <v>75.6</v>
      </c>
      <c r="J2988" s="19" t="n">
        <f aca="false">ROUND(F2988*H2988,2)</f>
        <v>48.69</v>
      </c>
      <c r="K2988" s="19" t="n">
        <f aca="false">INDEX(Pricebook!$L$2:$L$1401,MATCH(D2988,Pricebook!$A$2:$A$1401,0))</f>
        <v>9</v>
      </c>
      <c r="L2988" s="19" t="n">
        <f aca="false">ROUND(F2988*K2988,2)</f>
        <v>81</v>
      </c>
      <c r="M2988" s="24" t="n">
        <f aca="false">DATE(YEAR(C2988),MONTH(C2988),1)</f>
        <v>46143</v>
      </c>
    </row>
    <row r="2989" customFormat="false" ht="15" hidden="false" customHeight="false" outlineLevel="0" collapsed="false">
      <c r="A2989" s="21" t="s">
        <v>3430</v>
      </c>
      <c r="B2989" s="21" t="s">
        <v>3029</v>
      </c>
      <c r="C2989" s="23" t="n">
        <v>46161</v>
      </c>
      <c r="D2989" s="21" t="s">
        <v>1935</v>
      </c>
      <c r="E2989" s="21" t="s">
        <v>1452</v>
      </c>
      <c r="F2989" s="12" t="n">
        <v>11</v>
      </c>
      <c r="G2989" s="19" t="n">
        <v>22.35</v>
      </c>
      <c r="H2989" s="19" t="n">
        <v>13.61</v>
      </c>
      <c r="I2989" s="19" t="n">
        <f aca="false">ROUND(F2989*G2989,2)</f>
        <v>245.85</v>
      </c>
      <c r="J2989" s="19" t="n">
        <f aca="false">ROUND(F2989*H2989,2)</f>
        <v>149.71</v>
      </c>
      <c r="K2989" s="19" t="n">
        <f aca="false">INDEX(Pricebook!$L$2:$L$1401,MATCH(D2989,Pricebook!$A$2:$A$1401,0))</f>
        <v>22.8</v>
      </c>
      <c r="L2989" s="19" t="n">
        <f aca="false">ROUND(F2989*K2989,2)</f>
        <v>250.8</v>
      </c>
      <c r="M2989" s="24" t="n">
        <f aca="false">DATE(YEAR(C2989),MONTH(C2989),1)</f>
        <v>46143</v>
      </c>
    </row>
    <row r="2990" customFormat="false" ht="15" hidden="false" customHeight="false" outlineLevel="0" collapsed="false">
      <c r="A2990" s="21" t="s">
        <v>3430</v>
      </c>
      <c r="B2990" s="21" t="s">
        <v>3029</v>
      </c>
      <c r="C2990" s="23" t="n">
        <v>46161</v>
      </c>
      <c r="D2990" s="21" t="s">
        <v>2226</v>
      </c>
      <c r="E2990" s="21" t="s">
        <v>2202</v>
      </c>
      <c r="F2990" s="12" t="n">
        <v>4</v>
      </c>
      <c r="G2990" s="19" t="n">
        <v>51.6</v>
      </c>
      <c r="H2990" s="19" t="n">
        <v>31.07</v>
      </c>
      <c r="I2990" s="19" t="n">
        <f aca="false">ROUND(F2990*G2990,2)</f>
        <v>206.4</v>
      </c>
      <c r="J2990" s="19" t="n">
        <f aca="false">ROUND(F2990*H2990,2)</f>
        <v>124.28</v>
      </c>
      <c r="K2990" s="19" t="n">
        <f aca="false">INDEX(Pricebook!$L$2:$L$1401,MATCH(D2990,Pricebook!$A$2:$A$1401,0))</f>
        <v>54.65</v>
      </c>
      <c r="L2990" s="19" t="n">
        <f aca="false">ROUND(F2990*K2990,2)</f>
        <v>218.6</v>
      </c>
      <c r="M2990" s="24" t="n">
        <f aca="false">DATE(YEAR(C2990),MONTH(C2990),1)</f>
        <v>46143</v>
      </c>
    </row>
    <row r="2991" customFormat="false" ht="15" hidden="false" customHeight="false" outlineLevel="0" collapsed="false">
      <c r="A2991" s="21" t="s">
        <v>3430</v>
      </c>
      <c r="B2991" s="21" t="s">
        <v>3029</v>
      </c>
      <c r="C2991" s="23" t="n">
        <v>46161</v>
      </c>
      <c r="D2991" s="21" t="s">
        <v>2716</v>
      </c>
      <c r="E2991" s="21" t="s">
        <v>2587</v>
      </c>
      <c r="F2991" s="12" t="n">
        <v>2</v>
      </c>
      <c r="G2991" s="19" t="n">
        <v>5.5</v>
      </c>
      <c r="H2991" s="19" t="n">
        <v>3.56</v>
      </c>
      <c r="I2991" s="19" t="n">
        <f aca="false">ROUND(F2991*G2991,2)</f>
        <v>11</v>
      </c>
      <c r="J2991" s="19" t="n">
        <f aca="false">ROUND(F2991*H2991,2)</f>
        <v>7.12</v>
      </c>
      <c r="K2991" s="19" t="n">
        <f aca="false">INDEX(Pricebook!$L$2:$L$1401,MATCH(D2991,Pricebook!$A$2:$A$1401,0))</f>
        <v>5.95</v>
      </c>
      <c r="L2991" s="19" t="n">
        <f aca="false">ROUND(F2991*K2991,2)</f>
        <v>11.9</v>
      </c>
      <c r="M2991" s="24" t="n">
        <f aca="false">DATE(YEAR(C2991),MONTH(C2991),1)</f>
        <v>46143</v>
      </c>
    </row>
    <row r="2992" customFormat="false" ht="15" hidden="false" customHeight="false" outlineLevel="0" collapsed="false">
      <c r="A2992" s="21" t="s">
        <v>3430</v>
      </c>
      <c r="B2992" s="21" t="s">
        <v>3029</v>
      </c>
      <c r="C2992" s="23" t="n">
        <v>46161</v>
      </c>
      <c r="D2992" s="21" t="s">
        <v>845</v>
      </c>
      <c r="E2992" s="21" t="s">
        <v>366</v>
      </c>
      <c r="F2992" s="12" t="n">
        <v>1</v>
      </c>
      <c r="G2992" s="19" t="n">
        <v>48.25</v>
      </c>
      <c r="H2992" s="19" t="n">
        <v>33.99</v>
      </c>
      <c r="I2992" s="19" t="n">
        <f aca="false">ROUND(F2992*G2992,2)</f>
        <v>48.25</v>
      </c>
      <c r="J2992" s="19" t="n">
        <f aca="false">ROUND(F2992*H2992,2)</f>
        <v>33.99</v>
      </c>
      <c r="K2992" s="19" t="n">
        <f aca="false">INDEX(Pricebook!$L$2:$L$1401,MATCH(D2992,Pricebook!$A$2:$A$1401,0))</f>
        <v>51.75</v>
      </c>
      <c r="L2992" s="19" t="n">
        <f aca="false">ROUND(F2992*K2992,2)</f>
        <v>51.75</v>
      </c>
      <c r="M2992" s="24" t="n">
        <f aca="false">DATE(YEAR(C2992),MONTH(C2992),1)</f>
        <v>46143</v>
      </c>
    </row>
    <row r="2993" customFormat="false" ht="15" hidden="false" customHeight="false" outlineLevel="0" collapsed="false">
      <c r="A2993" s="21" t="s">
        <v>3431</v>
      </c>
      <c r="B2993" s="21" t="s">
        <v>3130</v>
      </c>
      <c r="C2993" s="23" t="n">
        <v>46161</v>
      </c>
      <c r="D2993" s="21" t="s">
        <v>2426</v>
      </c>
      <c r="E2993" s="21" t="s">
        <v>2202</v>
      </c>
      <c r="F2993" s="12" t="n">
        <v>5</v>
      </c>
      <c r="G2993" s="19" t="n">
        <v>32.25</v>
      </c>
      <c r="H2993" s="19" t="n">
        <v>19.43</v>
      </c>
      <c r="I2993" s="19" t="n">
        <f aca="false">ROUND(F2993*G2993,2)</f>
        <v>161.25</v>
      </c>
      <c r="J2993" s="19" t="n">
        <f aca="false">ROUND(F2993*H2993,2)</f>
        <v>97.15</v>
      </c>
      <c r="K2993" s="19" t="n">
        <f aca="false">INDEX(Pricebook!$L$2:$L$1401,MATCH(D2993,Pricebook!$A$2:$A$1401,0))</f>
        <v>34.2</v>
      </c>
      <c r="L2993" s="19" t="n">
        <f aca="false">ROUND(F2993*K2993,2)</f>
        <v>171</v>
      </c>
      <c r="M2993" s="24" t="n">
        <f aca="false">DATE(YEAR(C2993),MONTH(C2993),1)</f>
        <v>46143</v>
      </c>
    </row>
    <row r="2994" customFormat="false" ht="15" hidden="false" customHeight="false" outlineLevel="0" collapsed="false">
      <c r="A2994" s="21" t="s">
        <v>3431</v>
      </c>
      <c r="B2994" s="21" t="s">
        <v>3130</v>
      </c>
      <c r="C2994" s="23" t="n">
        <v>46161</v>
      </c>
      <c r="D2994" s="21" t="s">
        <v>1450</v>
      </c>
      <c r="E2994" s="21" t="s">
        <v>1452</v>
      </c>
      <c r="F2994" s="12" t="n">
        <v>4</v>
      </c>
      <c r="G2994" s="19" t="n">
        <v>100</v>
      </c>
      <c r="H2994" s="19" t="n">
        <v>61.31</v>
      </c>
      <c r="I2994" s="19" t="n">
        <f aca="false">ROUND(F2994*G2994,2)</f>
        <v>400</v>
      </c>
      <c r="J2994" s="19" t="n">
        <f aca="false">ROUND(F2994*H2994,2)</f>
        <v>245.24</v>
      </c>
      <c r="K2994" s="19" t="n">
        <f aca="false">INDEX(Pricebook!$L$2:$L$1401,MATCH(D2994,Pricebook!$A$2:$A$1401,0))</f>
        <v>102.7</v>
      </c>
      <c r="L2994" s="19" t="n">
        <f aca="false">ROUND(F2994*K2994,2)</f>
        <v>410.8</v>
      </c>
      <c r="M2994" s="24" t="n">
        <f aca="false">DATE(YEAR(C2994),MONTH(C2994),1)</f>
        <v>46143</v>
      </c>
    </row>
    <row r="2995" customFormat="false" ht="15" hidden="false" customHeight="false" outlineLevel="0" collapsed="false">
      <c r="A2995" s="21" t="s">
        <v>3431</v>
      </c>
      <c r="B2995" s="21" t="s">
        <v>3130</v>
      </c>
      <c r="C2995" s="23" t="n">
        <v>46161</v>
      </c>
      <c r="D2995" s="21" t="s">
        <v>2430</v>
      </c>
      <c r="E2995" s="21" t="s">
        <v>2202</v>
      </c>
      <c r="F2995" s="12" t="n">
        <v>12</v>
      </c>
      <c r="G2995" s="19" t="n">
        <v>5.5</v>
      </c>
      <c r="H2995" s="19" t="n">
        <v>3.83</v>
      </c>
      <c r="I2995" s="19" t="n">
        <f aca="false">ROUND(F2995*G2995,2)</f>
        <v>66</v>
      </c>
      <c r="J2995" s="19" t="n">
        <f aca="false">ROUND(F2995*H2995,2)</f>
        <v>45.96</v>
      </c>
      <c r="K2995" s="19" t="n">
        <f aca="false">INDEX(Pricebook!$L$2:$L$1401,MATCH(D2995,Pricebook!$A$2:$A$1401,0))</f>
        <v>5.85</v>
      </c>
      <c r="L2995" s="19" t="n">
        <f aca="false">ROUND(F2995*K2995,2)</f>
        <v>70.2</v>
      </c>
      <c r="M2995" s="24" t="n">
        <f aca="false">DATE(YEAR(C2995),MONTH(C2995),1)</f>
        <v>46143</v>
      </c>
    </row>
    <row r="2996" customFormat="false" ht="15" hidden="false" customHeight="false" outlineLevel="0" collapsed="false">
      <c r="A2996" s="21" t="s">
        <v>3431</v>
      </c>
      <c r="B2996" s="21" t="s">
        <v>3130</v>
      </c>
      <c r="C2996" s="23" t="n">
        <v>46161</v>
      </c>
      <c r="D2996" s="21" t="s">
        <v>378</v>
      </c>
      <c r="E2996" s="21" t="s">
        <v>366</v>
      </c>
      <c r="F2996" s="12" t="n">
        <v>6</v>
      </c>
      <c r="G2996" s="19" t="n">
        <v>10</v>
      </c>
      <c r="H2996" s="19" t="n">
        <v>6.98</v>
      </c>
      <c r="I2996" s="19" t="n">
        <f aca="false">ROUND(F2996*G2996,2)</f>
        <v>60</v>
      </c>
      <c r="J2996" s="19" t="n">
        <f aca="false">ROUND(F2996*H2996,2)</f>
        <v>41.88</v>
      </c>
      <c r="K2996" s="19" t="n">
        <f aca="false">INDEX(Pricebook!$L$2:$L$1401,MATCH(D2996,Pricebook!$A$2:$A$1401,0))</f>
        <v>10.65</v>
      </c>
      <c r="L2996" s="19" t="n">
        <f aca="false">ROUND(F2996*K2996,2)</f>
        <v>63.9</v>
      </c>
      <c r="M2996" s="24" t="n">
        <f aca="false">DATE(YEAR(C2996),MONTH(C2996),1)</f>
        <v>46143</v>
      </c>
    </row>
    <row r="2997" customFormat="false" ht="15" hidden="false" customHeight="false" outlineLevel="0" collapsed="false">
      <c r="A2997" s="21" t="s">
        <v>3431</v>
      </c>
      <c r="B2997" s="21" t="s">
        <v>3130</v>
      </c>
      <c r="C2997" s="23" t="n">
        <v>46161</v>
      </c>
      <c r="D2997" s="21" t="s">
        <v>1897</v>
      </c>
      <c r="E2997" s="21" t="s">
        <v>1452</v>
      </c>
      <c r="F2997" s="12" t="n">
        <v>3</v>
      </c>
      <c r="G2997" s="19" t="n">
        <v>31.45</v>
      </c>
      <c r="H2997" s="19" t="n">
        <v>22.34</v>
      </c>
      <c r="I2997" s="19" t="n">
        <f aca="false">ROUND(F2997*G2997,2)</f>
        <v>94.35</v>
      </c>
      <c r="J2997" s="19" t="n">
        <f aca="false">ROUND(F2997*H2997,2)</f>
        <v>67.02</v>
      </c>
      <c r="K2997" s="19" t="n">
        <f aca="false">INDEX(Pricebook!$L$2:$L$1401,MATCH(D2997,Pricebook!$A$2:$A$1401,0))</f>
        <v>32.1</v>
      </c>
      <c r="L2997" s="19" t="n">
        <f aca="false">ROUND(F2997*K2997,2)</f>
        <v>96.3</v>
      </c>
      <c r="M2997" s="24" t="n">
        <f aca="false">DATE(YEAR(C2997),MONTH(C2997),1)</f>
        <v>46143</v>
      </c>
    </row>
    <row r="2998" customFormat="false" ht="15" hidden="false" customHeight="false" outlineLevel="0" collapsed="false">
      <c r="A2998" s="21" t="s">
        <v>3431</v>
      </c>
      <c r="B2998" s="21" t="s">
        <v>3130</v>
      </c>
      <c r="C2998" s="23" t="n">
        <v>46161</v>
      </c>
      <c r="D2998" s="21" t="s">
        <v>683</v>
      </c>
      <c r="E2998" s="21" t="s">
        <v>366</v>
      </c>
      <c r="F2998" s="12" t="n">
        <v>4</v>
      </c>
      <c r="G2998" s="19" t="n">
        <v>11</v>
      </c>
      <c r="H2998" s="19" t="n">
        <v>7.72</v>
      </c>
      <c r="I2998" s="19" t="n">
        <f aca="false">ROUND(F2998*G2998,2)</f>
        <v>44</v>
      </c>
      <c r="J2998" s="19" t="n">
        <f aca="false">ROUND(F2998*H2998,2)</f>
        <v>30.88</v>
      </c>
      <c r="K2998" s="19" t="n">
        <f aca="false">INDEX(Pricebook!$L$2:$L$1401,MATCH(D2998,Pricebook!$A$2:$A$1401,0))</f>
        <v>11.75</v>
      </c>
      <c r="L2998" s="19" t="n">
        <f aca="false">ROUND(F2998*K2998,2)</f>
        <v>47</v>
      </c>
      <c r="M2998" s="24" t="n">
        <f aca="false">DATE(YEAR(C2998),MONTH(C2998),1)</f>
        <v>46143</v>
      </c>
    </row>
    <row r="2999" customFormat="false" ht="15" hidden="false" customHeight="false" outlineLevel="0" collapsed="false">
      <c r="A2999" s="21" t="s">
        <v>3431</v>
      </c>
      <c r="B2999" s="21" t="s">
        <v>3130</v>
      </c>
      <c r="C2999" s="23" t="n">
        <v>46161</v>
      </c>
      <c r="D2999" s="21" t="s">
        <v>386</v>
      </c>
      <c r="E2999" s="21" t="s">
        <v>366</v>
      </c>
      <c r="F2999" s="12" t="n">
        <v>3</v>
      </c>
      <c r="G2999" s="19" t="n">
        <v>6.6</v>
      </c>
      <c r="H2999" s="19" t="n">
        <v>4.72</v>
      </c>
      <c r="I2999" s="19" t="n">
        <f aca="false">ROUND(F2999*G2999,2)</f>
        <v>19.8</v>
      </c>
      <c r="J2999" s="19" t="n">
        <f aca="false">ROUND(F2999*H2999,2)</f>
        <v>14.16</v>
      </c>
      <c r="K2999" s="19" t="n">
        <f aca="false">INDEX(Pricebook!$L$2:$L$1401,MATCH(D2999,Pricebook!$A$2:$A$1401,0))</f>
        <v>7.2</v>
      </c>
      <c r="L2999" s="19" t="n">
        <f aca="false">ROUND(F2999*K2999,2)</f>
        <v>21.6</v>
      </c>
      <c r="M2999" s="24" t="n">
        <f aca="false">DATE(YEAR(C2999),MONTH(C2999),1)</f>
        <v>46143</v>
      </c>
    </row>
    <row r="3000" customFormat="false" ht="15" hidden="false" customHeight="false" outlineLevel="0" collapsed="false">
      <c r="A3000" s="21" t="s">
        <v>3432</v>
      </c>
      <c r="B3000" s="21" t="s">
        <v>3433</v>
      </c>
      <c r="C3000" s="23" t="n">
        <v>46161</v>
      </c>
      <c r="D3000" s="21" t="s">
        <v>2776</v>
      </c>
      <c r="E3000" s="21" t="s">
        <v>2748</v>
      </c>
      <c r="F3000" s="12" t="n">
        <v>2</v>
      </c>
      <c r="G3000" s="19" t="n">
        <v>43.95</v>
      </c>
      <c r="H3000" s="19" t="n">
        <v>25.93</v>
      </c>
      <c r="I3000" s="19" t="n">
        <f aca="false">ROUND(F3000*G3000,2)</f>
        <v>87.9</v>
      </c>
      <c r="J3000" s="19" t="n">
        <f aca="false">ROUND(F3000*H3000,2)</f>
        <v>51.86</v>
      </c>
      <c r="K3000" s="19" t="n">
        <f aca="false">INDEX(Pricebook!$L$2:$L$1401,MATCH(D3000,Pricebook!$A$2:$A$1401,0))</f>
        <v>48.55</v>
      </c>
      <c r="L3000" s="19" t="n">
        <f aca="false">ROUND(F3000*K3000,2)</f>
        <v>97.1</v>
      </c>
      <c r="M3000" s="24" t="n">
        <f aca="false">DATE(YEAR(C3000),MONTH(C3000),1)</f>
        <v>46143</v>
      </c>
    </row>
    <row r="3001" customFormat="false" ht="15" hidden="false" customHeight="false" outlineLevel="0" collapsed="false">
      <c r="A3001" s="21" t="s">
        <v>3432</v>
      </c>
      <c r="B3001" s="21" t="s">
        <v>3433</v>
      </c>
      <c r="C3001" s="23" t="n">
        <v>46161</v>
      </c>
      <c r="D3001" s="21" t="s">
        <v>963</v>
      </c>
      <c r="E3001" s="21" t="s">
        <v>366</v>
      </c>
      <c r="F3001" s="12" t="n">
        <v>3</v>
      </c>
      <c r="G3001" s="19" t="n">
        <v>44.2</v>
      </c>
      <c r="H3001" s="19" t="n">
        <v>35.92</v>
      </c>
      <c r="I3001" s="19" t="n">
        <f aca="false">ROUND(F3001*G3001,2)</f>
        <v>132.6</v>
      </c>
      <c r="J3001" s="19" t="n">
        <f aca="false">ROUND(F3001*H3001,2)</f>
        <v>107.76</v>
      </c>
      <c r="K3001" s="19" t="n">
        <f aca="false">INDEX(Pricebook!$L$2:$L$1401,MATCH(D3001,Pricebook!$A$2:$A$1401,0))</f>
        <v>47.6</v>
      </c>
      <c r="L3001" s="19" t="n">
        <f aca="false">ROUND(F3001*K3001,2)</f>
        <v>142.8</v>
      </c>
      <c r="M3001" s="24" t="n">
        <f aca="false">DATE(YEAR(C3001),MONTH(C3001),1)</f>
        <v>46143</v>
      </c>
    </row>
    <row r="3002" customFormat="false" ht="15" hidden="false" customHeight="false" outlineLevel="0" collapsed="false">
      <c r="A3002" s="21" t="s">
        <v>3432</v>
      </c>
      <c r="B3002" s="21" t="s">
        <v>3433</v>
      </c>
      <c r="C3002" s="23" t="n">
        <v>46161</v>
      </c>
      <c r="D3002" s="21" t="s">
        <v>2579</v>
      </c>
      <c r="E3002" s="21" t="s">
        <v>2466</v>
      </c>
      <c r="F3002" s="12" t="n">
        <v>6</v>
      </c>
      <c r="G3002" s="19" t="n">
        <v>99</v>
      </c>
      <c r="H3002" s="19" t="n">
        <v>61.45</v>
      </c>
      <c r="I3002" s="19" t="n">
        <f aca="false">ROUND(F3002*G3002,2)</f>
        <v>594</v>
      </c>
      <c r="J3002" s="19" t="n">
        <f aca="false">ROUND(F3002*H3002,2)</f>
        <v>368.7</v>
      </c>
      <c r="K3002" s="19" t="n">
        <f aca="false">INDEX(Pricebook!$L$2:$L$1401,MATCH(D3002,Pricebook!$A$2:$A$1401,0))</f>
        <v>103.45</v>
      </c>
      <c r="L3002" s="19" t="n">
        <f aca="false">ROUND(F3002*K3002,2)</f>
        <v>620.7</v>
      </c>
      <c r="M3002" s="24" t="n">
        <f aca="false">DATE(YEAR(C3002),MONTH(C3002),1)</f>
        <v>46143</v>
      </c>
    </row>
    <row r="3003" customFormat="false" ht="15" hidden="false" customHeight="false" outlineLevel="0" collapsed="false">
      <c r="A3003" s="21" t="s">
        <v>3432</v>
      </c>
      <c r="B3003" s="21" t="s">
        <v>3433</v>
      </c>
      <c r="C3003" s="23" t="n">
        <v>46161</v>
      </c>
      <c r="D3003" s="21" t="s">
        <v>2746</v>
      </c>
      <c r="E3003" s="21" t="s">
        <v>2748</v>
      </c>
      <c r="F3003" s="12" t="n">
        <v>3</v>
      </c>
      <c r="G3003" s="19" t="n">
        <v>29.5</v>
      </c>
      <c r="H3003" s="19" t="n">
        <v>17.29</v>
      </c>
      <c r="I3003" s="19" t="n">
        <f aca="false">ROUND(F3003*G3003,2)</f>
        <v>88.5</v>
      </c>
      <c r="J3003" s="19" t="n">
        <f aca="false">ROUND(F3003*H3003,2)</f>
        <v>51.87</v>
      </c>
      <c r="K3003" s="19" t="n">
        <f aca="false">INDEX(Pricebook!$L$2:$L$1401,MATCH(D3003,Pricebook!$A$2:$A$1401,0))</f>
        <v>32.4</v>
      </c>
      <c r="L3003" s="19" t="n">
        <f aca="false">ROUND(F3003*K3003,2)</f>
        <v>97.2</v>
      </c>
      <c r="M3003" s="24" t="n">
        <f aca="false">DATE(YEAR(C3003),MONTH(C3003),1)</f>
        <v>46143</v>
      </c>
    </row>
    <row r="3004" customFormat="false" ht="15" hidden="false" customHeight="false" outlineLevel="0" collapsed="false">
      <c r="A3004" s="21" t="s">
        <v>3432</v>
      </c>
      <c r="B3004" s="21" t="s">
        <v>3433</v>
      </c>
      <c r="C3004" s="23" t="n">
        <v>46161</v>
      </c>
      <c r="D3004" s="21" t="s">
        <v>2479</v>
      </c>
      <c r="E3004" s="21" t="s">
        <v>2466</v>
      </c>
      <c r="F3004" s="12" t="n">
        <v>4</v>
      </c>
      <c r="G3004" s="19" t="n">
        <v>73.7</v>
      </c>
      <c r="H3004" s="19" t="n">
        <v>46.05</v>
      </c>
      <c r="I3004" s="19" t="n">
        <f aca="false">ROUND(F3004*G3004,2)</f>
        <v>294.8</v>
      </c>
      <c r="J3004" s="19" t="n">
        <f aca="false">ROUND(F3004*H3004,2)</f>
        <v>184.2</v>
      </c>
      <c r="K3004" s="19" t="n">
        <f aca="false">INDEX(Pricebook!$L$2:$L$1401,MATCH(D3004,Pricebook!$A$2:$A$1401,0))</f>
        <v>77.55</v>
      </c>
      <c r="L3004" s="19" t="n">
        <f aca="false">ROUND(F3004*K3004,2)</f>
        <v>310.2</v>
      </c>
      <c r="M3004" s="24" t="n">
        <f aca="false">DATE(YEAR(C3004),MONTH(C3004),1)</f>
        <v>46143</v>
      </c>
    </row>
    <row r="3005" customFormat="false" ht="15" hidden="false" customHeight="false" outlineLevel="0" collapsed="false">
      <c r="A3005" s="21" t="s">
        <v>3432</v>
      </c>
      <c r="B3005" s="21" t="s">
        <v>3433</v>
      </c>
      <c r="C3005" s="23" t="n">
        <v>46161</v>
      </c>
      <c r="D3005" s="21" t="s">
        <v>2471</v>
      </c>
      <c r="E3005" s="21" t="s">
        <v>2466</v>
      </c>
      <c r="F3005" s="12" t="n">
        <v>6</v>
      </c>
      <c r="G3005" s="19" t="n">
        <v>81</v>
      </c>
      <c r="H3005" s="19" t="n">
        <v>49.69</v>
      </c>
      <c r="I3005" s="19" t="n">
        <f aca="false">ROUND(F3005*G3005,2)</f>
        <v>486</v>
      </c>
      <c r="J3005" s="19" t="n">
        <f aca="false">ROUND(F3005*H3005,2)</f>
        <v>298.14</v>
      </c>
      <c r="K3005" s="19" t="n">
        <f aca="false">INDEX(Pricebook!$L$2:$L$1401,MATCH(D3005,Pricebook!$A$2:$A$1401,0))</f>
        <v>83.65</v>
      </c>
      <c r="L3005" s="19" t="n">
        <f aca="false">ROUND(F3005*K3005,2)</f>
        <v>501.9</v>
      </c>
      <c r="M3005" s="24" t="n">
        <f aca="false">DATE(YEAR(C3005),MONTH(C3005),1)</f>
        <v>46143</v>
      </c>
    </row>
    <row r="3006" customFormat="false" ht="15" hidden="false" customHeight="false" outlineLevel="0" collapsed="false">
      <c r="A3006" s="21" t="s">
        <v>3432</v>
      </c>
      <c r="B3006" s="21" t="s">
        <v>3433</v>
      </c>
      <c r="C3006" s="23" t="n">
        <v>46161</v>
      </c>
      <c r="D3006" s="21" t="s">
        <v>2832</v>
      </c>
      <c r="E3006" s="21" t="s">
        <v>2748</v>
      </c>
      <c r="F3006" s="12" t="n">
        <v>10</v>
      </c>
      <c r="G3006" s="19" t="n">
        <v>19.65</v>
      </c>
      <c r="H3006" s="19" t="n">
        <v>11.56</v>
      </c>
      <c r="I3006" s="19" t="n">
        <f aca="false">ROUND(F3006*G3006,2)</f>
        <v>196.5</v>
      </c>
      <c r="J3006" s="19" t="n">
        <f aca="false">ROUND(F3006*H3006,2)</f>
        <v>115.6</v>
      </c>
      <c r="K3006" s="19" t="n">
        <f aca="false">INDEX(Pricebook!$L$2:$L$1401,MATCH(D3006,Pricebook!$A$2:$A$1401,0))</f>
        <v>21.7</v>
      </c>
      <c r="L3006" s="19" t="n">
        <f aca="false">ROUND(F3006*K3006,2)</f>
        <v>217</v>
      </c>
      <c r="M3006" s="24" t="n">
        <f aca="false">DATE(YEAR(C3006),MONTH(C3006),1)</f>
        <v>46143</v>
      </c>
    </row>
    <row r="3007" customFormat="false" ht="15" hidden="false" customHeight="false" outlineLevel="0" collapsed="false">
      <c r="A3007" s="21" t="s">
        <v>3432</v>
      </c>
      <c r="B3007" s="21" t="s">
        <v>3433</v>
      </c>
      <c r="C3007" s="23" t="n">
        <v>46161</v>
      </c>
      <c r="D3007" s="21" t="s">
        <v>719</v>
      </c>
      <c r="E3007" s="21" t="s">
        <v>366</v>
      </c>
      <c r="F3007" s="12" t="n">
        <v>4</v>
      </c>
      <c r="G3007" s="19" t="n">
        <v>12.15</v>
      </c>
      <c r="H3007" s="19" t="n">
        <v>9.66</v>
      </c>
      <c r="I3007" s="19" t="n">
        <f aca="false">ROUND(F3007*G3007,2)</f>
        <v>48.6</v>
      </c>
      <c r="J3007" s="19" t="n">
        <f aca="false">ROUND(F3007*H3007,2)</f>
        <v>38.64</v>
      </c>
      <c r="K3007" s="19" t="n">
        <f aca="false">INDEX(Pricebook!$L$2:$L$1401,MATCH(D3007,Pricebook!$A$2:$A$1401,0))</f>
        <v>13</v>
      </c>
      <c r="L3007" s="19" t="n">
        <f aca="false">ROUND(F3007*K3007,2)</f>
        <v>52</v>
      </c>
      <c r="M3007" s="24" t="n">
        <f aca="false">DATE(YEAR(C3007),MONTH(C3007),1)</f>
        <v>46143</v>
      </c>
    </row>
    <row r="3008" customFormat="false" ht="15" hidden="false" customHeight="false" outlineLevel="0" collapsed="false">
      <c r="A3008" s="21" t="s">
        <v>3432</v>
      </c>
      <c r="B3008" s="21" t="s">
        <v>3433</v>
      </c>
      <c r="C3008" s="23" t="n">
        <v>46161</v>
      </c>
      <c r="D3008" s="21" t="s">
        <v>2749</v>
      </c>
      <c r="E3008" s="21" t="s">
        <v>2748</v>
      </c>
      <c r="F3008" s="12" t="n">
        <v>2</v>
      </c>
      <c r="G3008" s="19" t="n">
        <v>29.1</v>
      </c>
      <c r="H3008" s="19" t="n">
        <v>16.94</v>
      </c>
      <c r="I3008" s="19" t="n">
        <f aca="false">ROUND(F3008*G3008,2)</f>
        <v>58.2</v>
      </c>
      <c r="J3008" s="19" t="n">
        <f aca="false">ROUND(F3008*H3008,2)</f>
        <v>33.88</v>
      </c>
      <c r="K3008" s="19" t="n">
        <f aca="false">INDEX(Pricebook!$L$2:$L$1401,MATCH(D3008,Pricebook!$A$2:$A$1401,0))</f>
        <v>31.75</v>
      </c>
      <c r="L3008" s="19" t="n">
        <f aca="false">ROUND(F3008*K3008,2)</f>
        <v>63.5</v>
      </c>
      <c r="M3008" s="24" t="n">
        <f aca="false">DATE(YEAR(C3008),MONTH(C3008),1)</f>
        <v>46143</v>
      </c>
    </row>
    <row r="3009" customFormat="false" ht="15" hidden="false" customHeight="false" outlineLevel="0" collapsed="false">
      <c r="A3009" s="21" t="s">
        <v>3432</v>
      </c>
      <c r="B3009" s="21" t="s">
        <v>3433</v>
      </c>
      <c r="C3009" s="23" t="n">
        <v>46161</v>
      </c>
      <c r="D3009" s="21" t="s">
        <v>905</v>
      </c>
      <c r="E3009" s="21" t="s">
        <v>366</v>
      </c>
      <c r="F3009" s="12" t="n">
        <v>1</v>
      </c>
      <c r="G3009" s="19" t="n">
        <v>176.15</v>
      </c>
      <c r="H3009" s="19" t="n">
        <v>124.41</v>
      </c>
      <c r="I3009" s="19" t="n">
        <f aca="false">ROUND(F3009*G3009,2)</f>
        <v>176.15</v>
      </c>
      <c r="J3009" s="19" t="n">
        <f aca="false">ROUND(F3009*H3009,2)</f>
        <v>124.41</v>
      </c>
      <c r="K3009" s="19" t="n">
        <f aca="false">INDEX(Pricebook!$L$2:$L$1401,MATCH(D3009,Pricebook!$A$2:$A$1401,0))</f>
        <v>189.45</v>
      </c>
      <c r="L3009" s="19" t="n">
        <f aca="false">ROUND(F3009*K3009,2)</f>
        <v>189.45</v>
      </c>
      <c r="M3009" s="24" t="n">
        <f aca="false">DATE(YEAR(C3009),MONTH(C3009),1)</f>
        <v>46143</v>
      </c>
    </row>
    <row r="3010" customFormat="false" ht="15" hidden="false" customHeight="false" outlineLevel="0" collapsed="false">
      <c r="A3010" s="21" t="s">
        <v>3432</v>
      </c>
      <c r="B3010" s="21" t="s">
        <v>3433</v>
      </c>
      <c r="C3010" s="23" t="n">
        <v>46161</v>
      </c>
      <c r="D3010" s="21" t="s">
        <v>2487</v>
      </c>
      <c r="E3010" s="21" t="s">
        <v>2466</v>
      </c>
      <c r="F3010" s="12" t="n">
        <v>1</v>
      </c>
      <c r="G3010" s="19" t="n">
        <v>67.5</v>
      </c>
      <c r="H3010" s="19" t="n">
        <v>42.22</v>
      </c>
      <c r="I3010" s="19" t="n">
        <f aca="false">ROUND(F3010*G3010,2)</f>
        <v>67.5</v>
      </c>
      <c r="J3010" s="19" t="n">
        <f aca="false">ROUND(F3010*H3010,2)</f>
        <v>42.22</v>
      </c>
      <c r="K3010" s="19" t="n">
        <f aca="false">INDEX(Pricebook!$L$2:$L$1401,MATCH(D3010,Pricebook!$A$2:$A$1401,0))</f>
        <v>71.1</v>
      </c>
      <c r="L3010" s="19" t="n">
        <f aca="false">ROUND(F3010*K3010,2)</f>
        <v>71.1</v>
      </c>
      <c r="M3010" s="24" t="n">
        <f aca="false">DATE(YEAR(C3010),MONTH(C3010),1)</f>
        <v>46143</v>
      </c>
    </row>
    <row r="3011" customFormat="false" ht="15" hidden="false" customHeight="false" outlineLevel="0" collapsed="false">
      <c r="A3011" s="21" t="s">
        <v>3432</v>
      </c>
      <c r="B3011" s="21" t="s">
        <v>3433</v>
      </c>
      <c r="C3011" s="23" t="n">
        <v>46161</v>
      </c>
      <c r="D3011" s="21" t="s">
        <v>2485</v>
      </c>
      <c r="E3011" s="21" t="s">
        <v>2466</v>
      </c>
      <c r="F3011" s="12" t="n">
        <v>4</v>
      </c>
      <c r="G3011" s="19" t="n">
        <v>99.7</v>
      </c>
      <c r="H3011" s="19" t="n">
        <v>66.1</v>
      </c>
      <c r="I3011" s="19" t="n">
        <f aca="false">ROUND(F3011*G3011,2)</f>
        <v>398.8</v>
      </c>
      <c r="J3011" s="19" t="n">
        <f aca="false">ROUND(F3011*H3011,2)</f>
        <v>264.4</v>
      </c>
      <c r="K3011" s="19" t="n">
        <f aca="false">INDEX(Pricebook!$L$2:$L$1401,MATCH(D3011,Pricebook!$A$2:$A$1401,0))</f>
        <v>102.75</v>
      </c>
      <c r="L3011" s="19" t="n">
        <f aca="false">ROUND(F3011*K3011,2)</f>
        <v>411</v>
      </c>
      <c r="M3011" s="24" t="n">
        <f aca="false">DATE(YEAR(C3011),MONTH(C3011),1)</f>
        <v>46143</v>
      </c>
    </row>
    <row r="3012" customFormat="false" ht="15" hidden="false" customHeight="false" outlineLevel="0" collapsed="false">
      <c r="A3012" s="21" t="s">
        <v>3432</v>
      </c>
      <c r="B3012" s="21" t="s">
        <v>3433</v>
      </c>
      <c r="C3012" s="23" t="n">
        <v>46161</v>
      </c>
      <c r="D3012" s="21" t="s">
        <v>805</v>
      </c>
      <c r="E3012" s="21" t="s">
        <v>366</v>
      </c>
      <c r="F3012" s="12" t="n">
        <v>1</v>
      </c>
      <c r="G3012" s="19" t="n">
        <v>30.9</v>
      </c>
      <c r="H3012" s="19" t="n">
        <v>21.71</v>
      </c>
      <c r="I3012" s="19" t="n">
        <f aca="false">ROUND(F3012*G3012,2)</f>
        <v>30.9</v>
      </c>
      <c r="J3012" s="19" t="n">
        <f aca="false">ROUND(F3012*H3012,2)</f>
        <v>21.71</v>
      </c>
      <c r="K3012" s="19" t="n">
        <f aca="false">INDEX(Pricebook!$L$2:$L$1401,MATCH(D3012,Pricebook!$A$2:$A$1401,0))</f>
        <v>33.05</v>
      </c>
      <c r="L3012" s="19" t="n">
        <f aca="false">ROUND(F3012*K3012,2)</f>
        <v>33.05</v>
      </c>
      <c r="M3012" s="24" t="n">
        <f aca="false">DATE(YEAR(C3012),MONTH(C3012),1)</f>
        <v>46143</v>
      </c>
    </row>
    <row r="3013" customFormat="false" ht="15" hidden="false" customHeight="false" outlineLevel="0" collapsed="false">
      <c r="A3013" s="21" t="s">
        <v>3432</v>
      </c>
      <c r="B3013" s="21" t="s">
        <v>3433</v>
      </c>
      <c r="C3013" s="23" t="n">
        <v>46161</v>
      </c>
      <c r="D3013" s="21" t="s">
        <v>2531</v>
      </c>
      <c r="E3013" s="21" t="s">
        <v>2466</v>
      </c>
      <c r="F3013" s="12" t="n">
        <v>3</v>
      </c>
      <c r="G3013" s="19" t="n">
        <v>31.5</v>
      </c>
      <c r="H3013" s="19" t="n">
        <v>19.27</v>
      </c>
      <c r="I3013" s="19" t="n">
        <f aca="false">ROUND(F3013*G3013,2)</f>
        <v>94.5</v>
      </c>
      <c r="J3013" s="19" t="n">
        <f aca="false">ROUND(F3013*H3013,2)</f>
        <v>57.81</v>
      </c>
      <c r="K3013" s="19" t="n">
        <f aca="false">INDEX(Pricebook!$L$2:$L$1401,MATCH(D3013,Pricebook!$A$2:$A$1401,0))</f>
        <v>32.45</v>
      </c>
      <c r="L3013" s="19" t="n">
        <f aca="false">ROUND(F3013*K3013,2)</f>
        <v>97.35</v>
      </c>
      <c r="M3013" s="24" t="n">
        <f aca="false">DATE(YEAR(C3013),MONTH(C3013),1)</f>
        <v>46143</v>
      </c>
    </row>
    <row r="3014" customFormat="false" ht="15" hidden="false" customHeight="false" outlineLevel="0" collapsed="false">
      <c r="A3014" s="21" t="s">
        <v>3432</v>
      </c>
      <c r="B3014" s="21" t="s">
        <v>3433</v>
      </c>
      <c r="C3014" s="23" t="n">
        <v>46161</v>
      </c>
      <c r="D3014" s="21" t="s">
        <v>2485</v>
      </c>
      <c r="E3014" s="21" t="s">
        <v>2466</v>
      </c>
      <c r="F3014" s="12" t="n">
        <v>3</v>
      </c>
      <c r="G3014" s="19" t="n">
        <v>99.7</v>
      </c>
      <c r="H3014" s="19" t="n">
        <v>66.1</v>
      </c>
      <c r="I3014" s="19" t="n">
        <f aca="false">ROUND(F3014*G3014,2)</f>
        <v>299.1</v>
      </c>
      <c r="J3014" s="19" t="n">
        <f aca="false">ROUND(F3014*H3014,2)</f>
        <v>198.3</v>
      </c>
      <c r="K3014" s="19" t="n">
        <f aca="false">INDEX(Pricebook!$L$2:$L$1401,MATCH(D3014,Pricebook!$A$2:$A$1401,0))</f>
        <v>102.75</v>
      </c>
      <c r="L3014" s="19" t="n">
        <f aca="false">ROUND(F3014*K3014,2)</f>
        <v>308.25</v>
      </c>
      <c r="M3014" s="24" t="n">
        <f aca="false">DATE(YEAR(C3014),MONTH(C3014),1)</f>
        <v>46143</v>
      </c>
    </row>
    <row r="3015" customFormat="false" ht="15" hidden="false" customHeight="false" outlineLevel="0" collapsed="false">
      <c r="A3015" s="21" t="s">
        <v>3432</v>
      </c>
      <c r="B3015" s="21" t="s">
        <v>3433</v>
      </c>
      <c r="C3015" s="23" t="n">
        <v>46161</v>
      </c>
      <c r="D3015" s="21" t="s">
        <v>467</v>
      </c>
      <c r="E3015" s="21" t="s">
        <v>366</v>
      </c>
      <c r="F3015" s="12" t="n">
        <v>1</v>
      </c>
      <c r="G3015" s="19" t="n">
        <v>113.3</v>
      </c>
      <c r="H3015" s="19" t="n">
        <v>79.31</v>
      </c>
      <c r="I3015" s="19" t="n">
        <f aca="false">ROUND(F3015*G3015,2)</f>
        <v>113.3</v>
      </c>
      <c r="J3015" s="19" t="n">
        <f aca="false">ROUND(F3015*H3015,2)</f>
        <v>79.31</v>
      </c>
      <c r="K3015" s="19" t="n">
        <f aca="false">INDEX(Pricebook!$L$2:$L$1401,MATCH(D3015,Pricebook!$A$2:$A$1401,0))</f>
        <v>120.75</v>
      </c>
      <c r="L3015" s="19" t="n">
        <f aca="false">ROUND(F3015*K3015,2)</f>
        <v>120.75</v>
      </c>
      <c r="M3015" s="24" t="n">
        <f aca="false">DATE(YEAR(C3015),MONTH(C3015),1)</f>
        <v>46143</v>
      </c>
    </row>
    <row r="3016" customFormat="false" ht="15" hidden="false" customHeight="false" outlineLevel="0" collapsed="false">
      <c r="A3016" s="21" t="s">
        <v>3434</v>
      </c>
      <c r="B3016" s="21" t="s">
        <v>3435</v>
      </c>
      <c r="C3016" s="23" t="n">
        <v>46161</v>
      </c>
      <c r="D3016" s="21" t="s">
        <v>2846</v>
      </c>
      <c r="E3016" s="21" t="s">
        <v>2748</v>
      </c>
      <c r="F3016" s="12" t="n">
        <v>3</v>
      </c>
      <c r="G3016" s="19" t="n">
        <v>20</v>
      </c>
      <c r="H3016" s="19" t="n">
        <v>11.63</v>
      </c>
      <c r="I3016" s="19" t="n">
        <f aca="false">ROUND(F3016*G3016,2)</f>
        <v>60</v>
      </c>
      <c r="J3016" s="19" t="n">
        <f aca="false">ROUND(F3016*H3016,2)</f>
        <v>34.89</v>
      </c>
      <c r="K3016" s="19" t="n">
        <f aca="false">INDEX(Pricebook!$L$2:$L$1401,MATCH(D3016,Pricebook!$A$2:$A$1401,0))</f>
        <v>21.8</v>
      </c>
      <c r="L3016" s="19" t="n">
        <f aca="false">ROUND(F3016*K3016,2)</f>
        <v>65.4</v>
      </c>
      <c r="M3016" s="24" t="n">
        <f aca="false">DATE(YEAR(C3016),MONTH(C3016),1)</f>
        <v>46143</v>
      </c>
    </row>
    <row r="3017" customFormat="false" ht="15" hidden="false" customHeight="false" outlineLevel="0" collapsed="false">
      <c r="A3017" s="21" t="s">
        <v>3434</v>
      </c>
      <c r="B3017" s="21" t="s">
        <v>3435</v>
      </c>
      <c r="C3017" s="23" t="n">
        <v>46161</v>
      </c>
      <c r="D3017" s="21" t="s">
        <v>2497</v>
      </c>
      <c r="E3017" s="21" t="s">
        <v>2466</v>
      </c>
      <c r="F3017" s="12" t="n">
        <v>4</v>
      </c>
      <c r="G3017" s="19" t="n">
        <v>42.2</v>
      </c>
      <c r="H3017" s="19" t="n">
        <v>26.35</v>
      </c>
      <c r="I3017" s="19" t="n">
        <f aca="false">ROUND(F3017*G3017,2)</f>
        <v>168.8</v>
      </c>
      <c r="J3017" s="19" t="n">
        <f aca="false">ROUND(F3017*H3017,2)</f>
        <v>105.4</v>
      </c>
      <c r="K3017" s="19" t="n">
        <f aca="false">INDEX(Pricebook!$L$2:$L$1401,MATCH(D3017,Pricebook!$A$2:$A$1401,0))</f>
        <v>44.35</v>
      </c>
      <c r="L3017" s="19" t="n">
        <f aca="false">ROUND(F3017*K3017,2)</f>
        <v>177.4</v>
      </c>
      <c r="M3017" s="24" t="n">
        <f aca="false">DATE(YEAR(C3017),MONTH(C3017),1)</f>
        <v>46143</v>
      </c>
    </row>
    <row r="3018" customFormat="false" ht="15" hidden="false" customHeight="false" outlineLevel="0" collapsed="false">
      <c r="A3018" s="21" t="s">
        <v>3434</v>
      </c>
      <c r="B3018" s="21" t="s">
        <v>3435</v>
      </c>
      <c r="C3018" s="23" t="n">
        <v>46161</v>
      </c>
      <c r="D3018" s="21" t="s">
        <v>2878</v>
      </c>
      <c r="E3018" s="21" t="s">
        <v>2748</v>
      </c>
      <c r="F3018" s="12" t="n">
        <v>6</v>
      </c>
      <c r="G3018" s="19" t="n">
        <v>25.1</v>
      </c>
      <c r="H3018" s="19" t="n">
        <v>14.74</v>
      </c>
      <c r="I3018" s="19" t="n">
        <f aca="false">ROUND(F3018*G3018,2)</f>
        <v>150.6</v>
      </c>
      <c r="J3018" s="19" t="n">
        <f aca="false">ROUND(F3018*H3018,2)</f>
        <v>88.44</v>
      </c>
      <c r="K3018" s="19" t="n">
        <f aca="false">INDEX(Pricebook!$L$2:$L$1401,MATCH(D3018,Pricebook!$A$2:$A$1401,0))</f>
        <v>27.65</v>
      </c>
      <c r="L3018" s="19" t="n">
        <f aca="false">ROUND(F3018*K3018,2)</f>
        <v>165.9</v>
      </c>
      <c r="M3018" s="24" t="n">
        <f aca="false">DATE(YEAR(C3018),MONTH(C3018),1)</f>
        <v>46143</v>
      </c>
    </row>
    <row r="3019" customFormat="false" ht="15" hidden="false" customHeight="false" outlineLevel="0" collapsed="false">
      <c r="A3019" s="21" t="s">
        <v>3434</v>
      </c>
      <c r="B3019" s="21" t="s">
        <v>3435</v>
      </c>
      <c r="C3019" s="23" t="n">
        <v>46161</v>
      </c>
      <c r="D3019" s="21" t="s">
        <v>426</v>
      </c>
      <c r="E3019" s="21" t="s">
        <v>366</v>
      </c>
      <c r="F3019" s="12" t="n">
        <v>1</v>
      </c>
      <c r="G3019" s="19" t="n">
        <v>168.25</v>
      </c>
      <c r="H3019" s="19" t="n">
        <v>119.2</v>
      </c>
      <c r="I3019" s="19" t="n">
        <f aca="false">ROUND(F3019*G3019,2)</f>
        <v>168.25</v>
      </c>
      <c r="J3019" s="19" t="n">
        <f aca="false">ROUND(F3019*H3019,2)</f>
        <v>119.2</v>
      </c>
      <c r="K3019" s="19" t="n">
        <f aca="false">INDEX(Pricebook!$L$2:$L$1401,MATCH(D3019,Pricebook!$A$2:$A$1401,0))</f>
        <v>181.5</v>
      </c>
      <c r="L3019" s="19" t="n">
        <f aca="false">ROUND(F3019*K3019,2)</f>
        <v>181.5</v>
      </c>
      <c r="M3019" s="24" t="n">
        <f aca="false">DATE(YEAR(C3019),MONTH(C3019),1)</f>
        <v>46143</v>
      </c>
    </row>
    <row r="3020" customFormat="false" ht="15" hidden="false" customHeight="false" outlineLevel="0" collapsed="false">
      <c r="A3020" s="21" t="s">
        <v>3434</v>
      </c>
      <c r="B3020" s="21" t="s">
        <v>3435</v>
      </c>
      <c r="C3020" s="23" t="n">
        <v>46161</v>
      </c>
      <c r="D3020" s="21" t="s">
        <v>2555</v>
      </c>
      <c r="E3020" s="21" t="s">
        <v>2466</v>
      </c>
      <c r="F3020" s="12" t="n">
        <v>5</v>
      </c>
      <c r="G3020" s="19" t="n">
        <v>23.35</v>
      </c>
      <c r="H3020" s="19" t="n">
        <v>14.59</v>
      </c>
      <c r="I3020" s="19" t="n">
        <f aca="false">ROUND(F3020*G3020,2)</f>
        <v>116.75</v>
      </c>
      <c r="J3020" s="19" t="n">
        <f aca="false">ROUND(F3020*H3020,2)</f>
        <v>72.95</v>
      </c>
      <c r="K3020" s="19" t="n">
        <f aca="false">INDEX(Pricebook!$L$2:$L$1401,MATCH(D3020,Pricebook!$A$2:$A$1401,0))</f>
        <v>24.6</v>
      </c>
      <c r="L3020" s="19" t="n">
        <f aca="false">ROUND(F3020*K3020,2)</f>
        <v>123</v>
      </c>
      <c r="M3020" s="24" t="n">
        <f aca="false">DATE(YEAR(C3020),MONTH(C3020),1)</f>
        <v>46143</v>
      </c>
    </row>
    <row r="3021" customFormat="false" ht="15" hidden="false" customHeight="false" outlineLevel="0" collapsed="false">
      <c r="A3021" s="21" t="s">
        <v>3434</v>
      </c>
      <c r="B3021" s="21" t="s">
        <v>3435</v>
      </c>
      <c r="C3021" s="23" t="n">
        <v>46161</v>
      </c>
      <c r="D3021" s="21" t="s">
        <v>955</v>
      </c>
      <c r="E3021" s="21" t="s">
        <v>366</v>
      </c>
      <c r="F3021" s="12" t="n">
        <v>4</v>
      </c>
      <c r="G3021" s="19" t="n">
        <v>16.95</v>
      </c>
      <c r="H3021" s="19" t="n">
        <v>11.9</v>
      </c>
      <c r="I3021" s="19" t="n">
        <f aca="false">ROUND(F3021*G3021,2)</f>
        <v>67.8</v>
      </c>
      <c r="J3021" s="19" t="n">
        <f aca="false">ROUND(F3021*H3021,2)</f>
        <v>47.6</v>
      </c>
      <c r="K3021" s="19" t="n">
        <f aca="false">INDEX(Pricebook!$L$2:$L$1401,MATCH(D3021,Pricebook!$A$2:$A$1401,0))</f>
        <v>18.15</v>
      </c>
      <c r="L3021" s="19" t="n">
        <f aca="false">ROUND(F3021*K3021,2)</f>
        <v>72.6</v>
      </c>
      <c r="M3021" s="24" t="n">
        <f aca="false">DATE(YEAR(C3021),MONTH(C3021),1)</f>
        <v>46143</v>
      </c>
    </row>
    <row r="3022" customFormat="false" ht="15" hidden="false" customHeight="false" outlineLevel="0" collapsed="false">
      <c r="A3022" s="21" t="s">
        <v>3436</v>
      </c>
      <c r="B3022" s="21" t="s">
        <v>3437</v>
      </c>
      <c r="C3022" s="23" t="n">
        <v>46161</v>
      </c>
      <c r="D3022" s="21" t="s">
        <v>2561</v>
      </c>
      <c r="E3022" s="21" t="s">
        <v>2466</v>
      </c>
      <c r="F3022" s="12" t="n">
        <v>5</v>
      </c>
      <c r="G3022" s="19" t="n">
        <v>60</v>
      </c>
      <c r="H3022" s="19" t="n">
        <v>36.77</v>
      </c>
      <c r="I3022" s="19" t="n">
        <f aca="false">ROUND(F3022*G3022,2)</f>
        <v>300</v>
      </c>
      <c r="J3022" s="19" t="n">
        <f aca="false">ROUND(F3022*H3022,2)</f>
        <v>183.85</v>
      </c>
      <c r="K3022" s="19" t="n">
        <f aca="false">INDEX(Pricebook!$L$2:$L$1401,MATCH(D3022,Pricebook!$A$2:$A$1401,0))</f>
        <v>61.9</v>
      </c>
      <c r="L3022" s="19" t="n">
        <f aca="false">ROUND(F3022*K3022,2)</f>
        <v>309.5</v>
      </c>
      <c r="M3022" s="24" t="n">
        <f aca="false">DATE(YEAR(C3022),MONTH(C3022),1)</f>
        <v>46143</v>
      </c>
    </row>
    <row r="3023" customFormat="false" ht="15" hidden="false" customHeight="false" outlineLevel="0" collapsed="false">
      <c r="A3023" s="21" t="s">
        <v>3436</v>
      </c>
      <c r="B3023" s="21" t="s">
        <v>3437</v>
      </c>
      <c r="C3023" s="23" t="n">
        <v>46161</v>
      </c>
      <c r="D3023" s="21" t="s">
        <v>2483</v>
      </c>
      <c r="E3023" s="21" t="s">
        <v>2466</v>
      </c>
      <c r="F3023" s="12" t="n">
        <v>1</v>
      </c>
      <c r="G3023" s="19" t="n">
        <v>220.5</v>
      </c>
      <c r="H3023" s="19" t="n">
        <v>135.17</v>
      </c>
      <c r="I3023" s="19" t="n">
        <f aca="false">ROUND(F3023*G3023,2)</f>
        <v>220.5</v>
      </c>
      <c r="J3023" s="19" t="n">
        <f aca="false">ROUND(F3023*H3023,2)</f>
        <v>135.17</v>
      </c>
      <c r="K3023" s="19" t="n">
        <f aca="false">INDEX(Pricebook!$L$2:$L$1401,MATCH(D3023,Pricebook!$A$2:$A$1401,0))</f>
        <v>227.55</v>
      </c>
      <c r="L3023" s="19" t="n">
        <f aca="false">ROUND(F3023*K3023,2)</f>
        <v>227.55</v>
      </c>
      <c r="M3023" s="24" t="n">
        <f aca="false">DATE(YEAR(C3023),MONTH(C3023),1)</f>
        <v>46143</v>
      </c>
    </row>
    <row r="3024" customFormat="false" ht="15" hidden="false" customHeight="false" outlineLevel="0" collapsed="false">
      <c r="A3024" s="21" t="s">
        <v>3436</v>
      </c>
      <c r="B3024" s="21" t="s">
        <v>3437</v>
      </c>
      <c r="C3024" s="23" t="n">
        <v>46161</v>
      </c>
      <c r="D3024" s="21" t="s">
        <v>2509</v>
      </c>
      <c r="E3024" s="21" t="s">
        <v>2466</v>
      </c>
      <c r="F3024" s="12" t="n">
        <v>7</v>
      </c>
      <c r="G3024" s="19" t="n">
        <v>7.3</v>
      </c>
      <c r="H3024" s="19" t="n">
        <v>4.53</v>
      </c>
      <c r="I3024" s="19" t="n">
        <f aca="false">ROUND(F3024*G3024,2)</f>
        <v>51.1</v>
      </c>
      <c r="J3024" s="19" t="n">
        <f aca="false">ROUND(F3024*H3024,2)</f>
        <v>31.71</v>
      </c>
      <c r="K3024" s="19" t="n">
        <f aca="false">INDEX(Pricebook!$L$2:$L$1401,MATCH(D3024,Pricebook!$A$2:$A$1401,0))</f>
        <v>7.65</v>
      </c>
      <c r="L3024" s="19" t="n">
        <f aca="false">ROUND(F3024*K3024,2)</f>
        <v>53.55</v>
      </c>
      <c r="M3024" s="24" t="n">
        <f aca="false">DATE(YEAR(C3024),MONTH(C3024),1)</f>
        <v>46143</v>
      </c>
    </row>
    <row r="3025" customFormat="false" ht="15" hidden="false" customHeight="false" outlineLevel="0" collapsed="false">
      <c r="A3025" s="21" t="s">
        <v>3436</v>
      </c>
      <c r="B3025" s="21" t="s">
        <v>3437</v>
      </c>
      <c r="C3025" s="23" t="n">
        <v>46161</v>
      </c>
      <c r="D3025" s="21" t="s">
        <v>380</v>
      </c>
      <c r="E3025" s="21" t="s">
        <v>366</v>
      </c>
      <c r="F3025" s="12" t="n">
        <v>1</v>
      </c>
      <c r="G3025" s="19" t="n">
        <v>17.8</v>
      </c>
      <c r="H3025" s="19" t="n">
        <v>12.71</v>
      </c>
      <c r="I3025" s="19" t="n">
        <f aca="false">ROUND(F3025*G3025,2)</f>
        <v>17.8</v>
      </c>
      <c r="J3025" s="19" t="n">
        <f aca="false">ROUND(F3025*H3025,2)</f>
        <v>12.71</v>
      </c>
      <c r="K3025" s="19" t="n">
        <f aca="false">INDEX(Pricebook!$L$2:$L$1401,MATCH(D3025,Pricebook!$A$2:$A$1401,0))</f>
        <v>19.35</v>
      </c>
      <c r="L3025" s="19" t="n">
        <f aca="false">ROUND(F3025*K3025,2)</f>
        <v>19.35</v>
      </c>
      <c r="M3025" s="24" t="n">
        <f aca="false">DATE(YEAR(C3025),MONTH(C3025),1)</f>
        <v>46143</v>
      </c>
    </row>
    <row r="3026" customFormat="false" ht="15" hidden="false" customHeight="false" outlineLevel="0" collapsed="false">
      <c r="A3026" s="21" t="s">
        <v>3436</v>
      </c>
      <c r="B3026" s="21" t="s">
        <v>3437</v>
      </c>
      <c r="C3026" s="23" t="n">
        <v>46161</v>
      </c>
      <c r="D3026" s="21" t="s">
        <v>917</v>
      </c>
      <c r="E3026" s="21" t="s">
        <v>366</v>
      </c>
      <c r="F3026" s="12" t="n">
        <v>1</v>
      </c>
      <c r="G3026" s="19" t="n">
        <v>45.7</v>
      </c>
      <c r="H3026" s="19" t="n">
        <v>32.6</v>
      </c>
      <c r="I3026" s="19" t="n">
        <f aca="false">ROUND(F3026*G3026,2)</f>
        <v>45.7</v>
      </c>
      <c r="J3026" s="19" t="n">
        <f aca="false">ROUND(F3026*H3026,2)</f>
        <v>32.6</v>
      </c>
      <c r="K3026" s="19" t="n">
        <f aca="false">INDEX(Pricebook!$L$2:$L$1401,MATCH(D3026,Pricebook!$A$2:$A$1401,0))</f>
        <v>49.65</v>
      </c>
      <c r="L3026" s="19" t="n">
        <f aca="false">ROUND(F3026*K3026,2)</f>
        <v>49.65</v>
      </c>
      <c r="M3026" s="24" t="n">
        <f aca="false">DATE(YEAR(C3026),MONTH(C3026),1)</f>
        <v>46143</v>
      </c>
    </row>
    <row r="3027" customFormat="false" ht="15" hidden="false" customHeight="false" outlineLevel="0" collapsed="false">
      <c r="A3027" s="21" t="s">
        <v>3436</v>
      </c>
      <c r="B3027" s="21" t="s">
        <v>3437</v>
      </c>
      <c r="C3027" s="23" t="n">
        <v>46161</v>
      </c>
      <c r="D3027" s="21" t="s">
        <v>2822</v>
      </c>
      <c r="E3027" s="21" t="s">
        <v>2748</v>
      </c>
      <c r="F3027" s="12" t="n">
        <v>1</v>
      </c>
      <c r="G3027" s="19" t="n">
        <v>27.3</v>
      </c>
      <c r="H3027" s="19" t="n">
        <v>17.05</v>
      </c>
      <c r="I3027" s="19" t="n">
        <f aca="false">ROUND(F3027*G3027,2)</f>
        <v>27.3</v>
      </c>
      <c r="J3027" s="19" t="n">
        <f aca="false">ROUND(F3027*H3027,2)</f>
        <v>17.05</v>
      </c>
      <c r="K3027" s="19" t="n">
        <f aca="false">INDEX(Pricebook!$L$2:$L$1401,MATCH(D3027,Pricebook!$A$2:$A$1401,0))</f>
        <v>29.8</v>
      </c>
      <c r="L3027" s="19" t="n">
        <f aca="false">ROUND(F3027*K3027,2)</f>
        <v>29.8</v>
      </c>
      <c r="M3027" s="24" t="n">
        <f aca="false">DATE(YEAR(C3027),MONTH(C3027),1)</f>
        <v>46143</v>
      </c>
    </row>
    <row r="3028" customFormat="false" ht="15" hidden="false" customHeight="false" outlineLevel="0" collapsed="false">
      <c r="A3028" s="21" t="s">
        <v>3438</v>
      </c>
      <c r="B3028" s="21" t="s">
        <v>3343</v>
      </c>
      <c r="C3028" s="23" t="n">
        <v>46161</v>
      </c>
      <c r="D3028" s="21" t="s">
        <v>771</v>
      </c>
      <c r="E3028" s="21" t="s">
        <v>366</v>
      </c>
      <c r="F3028" s="12" t="n">
        <v>1</v>
      </c>
      <c r="G3028" s="19" t="n">
        <v>116.55</v>
      </c>
      <c r="H3028" s="19" t="n">
        <v>92.88</v>
      </c>
      <c r="I3028" s="19" t="n">
        <f aca="false">ROUND(F3028*G3028,2)</f>
        <v>116.55</v>
      </c>
      <c r="J3028" s="19" t="n">
        <f aca="false">ROUND(F3028*H3028,2)</f>
        <v>92.88</v>
      </c>
      <c r="K3028" s="19" t="n">
        <f aca="false">INDEX(Pricebook!$L$2:$L$1401,MATCH(D3028,Pricebook!$A$2:$A$1401,0))</f>
        <v>126.35</v>
      </c>
      <c r="L3028" s="19" t="n">
        <f aca="false">ROUND(F3028*K3028,2)</f>
        <v>126.35</v>
      </c>
      <c r="M3028" s="24" t="n">
        <f aca="false">DATE(YEAR(C3028),MONTH(C3028),1)</f>
        <v>46143</v>
      </c>
    </row>
    <row r="3029" customFormat="false" ht="15" hidden="false" customHeight="false" outlineLevel="0" collapsed="false">
      <c r="A3029" s="21" t="s">
        <v>3438</v>
      </c>
      <c r="B3029" s="21" t="s">
        <v>3343</v>
      </c>
      <c r="C3029" s="23" t="n">
        <v>46161</v>
      </c>
      <c r="D3029" s="21" t="s">
        <v>2898</v>
      </c>
      <c r="E3029" s="21" t="s">
        <v>2748</v>
      </c>
      <c r="F3029" s="12" t="n">
        <v>9</v>
      </c>
      <c r="G3029" s="19" t="n">
        <v>11.1</v>
      </c>
      <c r="H3029" s="19" t="n">
        <v>6.44</v>
      </c>
      <c r="I3029" s="19" t="n">
        <f aca="false">ROUND(F3029*G3029,2)</f>
        <v>99.9</v>
      </c>
      <c r="J3029" s="19" t="n">
        <f aca="false">ROUND(F3029*H3029,2)</f>
        <v>57.96</v>
      </c>
      <c r="K3029" s="19" t="n">
        <f aca="false">INDEX(Pricebook!$L$2:$L$1401,MATCH(D3029,Pricebook!$A$2:$A$1401,0))</f>
        <v>12.1</v>
      </c>
      <c r="L3029" s="19" t="n">
        <f aca="false">ROUND(F3029*K3029,2)</f>
        <v>108.9</v>
      </c>
      <c r="M3029" s="24" t="n">
        <f aca="false">DATE(YEAR(C3029),MONTH(C3029),1)</f>
        <v>46143</v>
      </c>
    </row>
    <row r="3030" customFormat="false" ht="15" hidden="false" customHeight="false" outlineLevel="0" collapsed="false">
      <c r="A3030" s="21" t="s">
        <v>3438</v>
      </c>
      <c r="B3030" s="21" t="s">
        <v>3343</v>
      </c>
      <c r="C3030" s="23" t="n">
        <v>46161</v>
      </c>
      <c r="D3030" s="21" t="s">
        <v>328</v>
      </c>
      <c r="E3030" s="21" t="s">
        <v>108</v>
      </c>
      <c r="F3030" s="12" t="n">
        <v>1</v>
      </c>
      <c r="G3030" s="19" t="n">
        <v>105.6</v>
      </c>
      <c r="H3030" s="19" t="n">
        <v>78.85</v>
      </c>
      <c r="I3030" s="19" t="n">
        <f aca="false">ROUND(F3030*G3030,2)</f>
        <v>105.6</v>
      </c>
      <c r="J3030" s="19" t="n">
        <f aca="false">ROUND(F3030*H3030,2)</f>
        <v>78.85</v>
      </c>
      <c r="K3030" s="19" t="n">
        <f aca="false">INDEX(Pricebook!$L$2:$L$1401,MATCH(D3030,Pricebook!$A$2:$A$1401,0))</f>
        <v>115.5</v>
      </c>
      <c r="L3030" s="19" t="n">
        <f aca="false">ROUND(F3030*K3030,2)</f>
        <v>115.5</v>
      </c>
      <c r="M3030" s="24" t="n">
        <f aca="false">DATE(YEAR(C3030),MONTH(C3030),1)</f>
        <v>46143</v>
      </c>
    </row>
    <row r="3031" customFormat="false" ht="15" hidden="false" customHeight="false" outlineLevel="0" collapsed="false">
      <c r="A3031" s="21" t="s">
        <v>3438</v>
      </c>
      <c r="B3031" s="21" t="s">
        <v>3343</v>
      </c>
      <c r="C3031" s="23" t="n">
        <v>46161</v>
      </c>
      <c r="D3031" s="21" t="s">
        <v>354</v>
      </c>
      <c r="E3031" s="21" t="s">
        <v>108</v>
      </c>
      <c r="F3031" s="12" t="n">
        <v>3</v>
      </c>
      <c r="G3031" s="19" t="n">
        <v>22.9</v>
      </c>
      <c r="H3031" s="19" t="n">
        <v>16.91</v>
      </c>
      <c r="I3031" s="19" t="n">
        <f aca="false">ROUND(F3031*G3031,2)</f>
        <v>68.7</v>
      </c>
      <c r="J3031" s="19" t="n">
        <f aca="false">ROUND(F3031*H3031,2)</f>
        <v>50.73</v>
      </c>
      <c r="K3031" s="19" t="n">
        <f aca="false">INDEX(Pricebook!$L$2:$L$1401,MATCH(D3031,Pricebook!$A$2:$A$1401,0))</f>
        <v>24.8</v>
      </c>
      <c r="L3031" s="19" t="n">
        <f aca="false">ROUND(F3031*K3031,2)</f>
        <v>74.4</v>
      </c>
      <c r="M3031" s="24" t="n">
        <f aca="false">DATE(YEAR(C3031),MONTH(C3031),1)</f>
        <v>46143</v>
      </c>
    </row>
    <row r="3032" customFormat="false" ht="15" hidden="false" customHeight="false" outlineLevel="0" collapsed="false">
      <c r="A3032" s="21" t="s">
        <v>3438</v>
      </c>
      <c r="B3032" s="21" t="s">
        <v>3343</v>
      </c>
      <c r="C3032" s="23" t="n">
        <v>46161</v>
      </c>
      <c r="D3032" s="21" t="s">
        <v>2749</v>
      </c>
      <c r="E3032" s="21" t="s">
        <v>2748</v>
      </c>
      <c r="F3032" s="12" t="n">
        <v>5</v>
      </c>
      <c r="G3032" s="19" t="n">
        <v>29.1</v>
      </c>
      <c r="H3032" s="19" t="n">
        <v>16.94</v>
      </c>
      <c r="I3032" s="19" t="n">
        <f aca="false">ROUND(F3032*G3032,2)</f>
        <v>145.5</v>
      </c>
      <c r="J3032" s="19" t="n">
        <f aca="false">ROUND(F3032*H3032,2)</f>
        <v>84.7</v>
      </c>
      <c r="K3032" s="19" t="n">
        <f aca="false">INDEX(Pricebook!$L$2:$L$1401,MATCH(D3032,Pricebook!$A$2:$A$1401,0))</f>
        <v>31.75</v>
      </c>
      <c r="L3032" s="19" t="n">
        <f aca="false">ROUND(F3032*K3032,2)</f>
        <v>158.75</v>
      </c>
      <c r="M3032" s="24" t="n">
        <f aca="false">DATE(YEAR(C3032),MONTH(C3032),1)</f>
        <v>46143</v>
      </c>
    </row>
    <row r="3033" customFormat="false" ht="15" hidden="false" customHeight="false" outlineLevel="0" collapsed="false">
      <c r="A3033" s="21" t="s">
        <v>3438</v>
      </c>
      <c r="B3033" s="21" t="s">
        <v>3343</v>
      </c>
      <c r="C3033" s="23" t="n">
        <v>46161</v>
      </c>
      <c r="D3033" s="21" t="s">
        <v>1430</v>
      </c>
      <c r="E3033" s="21" t="s">
        <v>971</v>
      </c>
      <c r="F3033" s="12" t="n">
        <v>2</v>
      </c>
      <c r="G3033" s="19" t="n">
        <v>29.15</v>
      </c>
      <c r="H3033" s="19" t="n">
        <v>22.22</v>
      </c>
      <c r="I3033" s="19" t="n">
        <f aca="false">ROUND(F3033*G3033,2)</f>
        <v>58.3</v>
      </c>
      <c r="J3033" s="19" t="n">
        <f aca="false">ROUND(F3033*H3033,2)</f>
        <v>44.44</v>
      </c>
      <c r="K3033" s="19" t="n">
        <f aca="false">INDEX(Pricebook!$L$2:$L$1401,MATCH(D3033,Pricebook!$A$2:$A$1401,0))</f>
        <v>33.65</v>
      </c>
      <c r="L3033" s="19" t="n">
        <f aca="false">ROUND(F3033*K3033,2)</f>
        <v>67.3</v>
      </c>
      <c r="M3033" s="24" t="n">
        <f aca="false">DATE(YEAR(C3033),MONTH(C3033),1)</f>
        <v>46143</v>
      </c>
    </row>
    <row r="3034" customFormat="false" ht="15" hidden="false" customHeight="false" outlineLevel="0" collapsed="false">
      <c r="A3034" s="21" t="s">
        <v>3438</v>
      </c>
      <c r="B3034" s="21" t="s">
        <v>3343</v>
      </c>
      <c r="C3034" s="23" t="n">
        <v>46161</v>
      </c>
      <c r="D3034" s="21" t="s">
        <v>169</v>
      </c>
      <c r="E3034" s="21" t="s">
        <v>108</v>
      </c>
      <c r="F3034" s="12" t="n">
        <v>1</v>
      </c>
      <c r="G3034" s="19" t="n">
        <v>68</v>
      </c>
      <c r="H3034" s="19" t="n">
        <v>50.42</v>
      </c>
      <c r="I3034" s="19" t="n">
        <f aca="false">ROUND(F3034*G3034,2)</f>
        <v>68</v>
      </c>
      <c r="J3034" s="19" t="n">
        <f aca="false">ROUND(F3034*H3034,2)</f>
        <v>50.42</v>
      </c>
      <c r="K3034" s="19" t="n">
        <f aca="false">INDEX(Pricebook!$L$2:$L$1401,MATCH(D3034,Pricebook!$A$2:$A$1401,0))</f>
        <v>73.85</v>
      </c>
      <c r="L3034" s="19" t="n">
        <f aca="false">ROUND(F3034*K3034,2)</f>
        <v>73.85</v>
      </c>
      <c r="M3034" s="24" t="n">
        <f aca="false">DATE(YEAR(C3034),MONTH(C3034),1)</f>
        <v>46143</v>
      </c>
    </row>
    <row r="3035" customFormat="false" ht="15" hidden="false" customHeight="false" outlineLevel="0" collapsed="false">
      <c r="A3035" s="21" t="s">
        <v>3438</v>
      </c>
      <c r="B3035" s="21" t="s">
        <v>3343</v>
      </c>
      <c r="C3035" s="23" t="n">
        <v>46161</v>
      </c>
      <c r="D3035" s="21" t="s">
        <v>1150</v>
      </c>
      <c r="E3035" s="21" t="s">
        <v>971</v>
      </c>
      <c r="F3035" s="12" t="n">
        <v>41</v>
      </c>
      <c r="G3035" s="19" t="n">
        <v>4.75</v>
      </c>
      <c r="H3035" s="19" t="n">
        <v>3.63</v>
      </c>
      <c r="I3035" s="19" t="n">
        <f aca="false">ROUND(F3035*G3035,2)</f>
        <v>194.75</v>
      </c>
      <c r="J3035" s="19" t="n">
        <f aca="false">ROUND(F3035*H3035,2)</f>
        <v>148.83</v>
      </c>
      <c r="K3035" s="19" t="n">
        <f aca="false">INDEX(Pricebook!$L$2:$L$1401,MATCH(D3035,Pricebook!$A$2:$A$1401,0))</f>
        <v>4.75</v>
      </c>
      <c r="L3035" s="19" t="n">
        <f aca="false">ROUND(F3035*K3035,2)</f>
        <v>194.75</v>
      </c>
      <c r="M3035" s="24" t="n">
        <f aca="false">DATE(YEAR(C3035),MONTH(C3035),1)</f>
        <v>46143</v>
      </c>
    </row>
    <row r="3036" customFormat="false" ht="15" hidden="false" customHeight="false" outlineLevel="0" collapsed="false">
      <c r="A3036" s="21" t="s">
        <v>3438</v>
      </c>
      <c r="B3036" s="21" t="s">
        <v>3343</v>
      </c>
      <c r="C3036" s="23" t="n">
        <v>46161</v>
      </c>
      <c r="D3036" s="21" t="s">
        <v>1044</v>
      </c>
      <c r="E3036" s="21" t="s">
        <v>971</v>
      </c>
      <c r="F3036" s="12" t="n">
        <v>3</v>
      </c>
      <c r="G3036" s="19" t="n">
        <v>59.5</v>
      </c>
      <c r="H3036" s="19" t="n">
        <v>45.44</v>
      </c>
      <c r="I3036" s="19" t="n">
        <f aca="false">ROUND(F3036*G3036,2)</f>
        <v>178.5</v>
      </c>
      <c r="J3036" s="19" t="n">
        <f aca="false">ROUND(F3036*H3036,2)</f>
        <v>136.32</v>
      </c>
      <c r="K3036" s="19" t="n">
        <f aca="false">INDEX(Pricebook!$L$2:$L$1401,MATCH(D3036,Pricebook!$A$2:$A$1401,0))</f>
        <v>68.85</v>
      </c>
      <c r="L3036" s="19" t="n">
        <f aca="false">ROUND(F3036*K3036,2)</f>
        <v>206.55</v>
      </c>
      <c r="M3036" s="24" t="n">
        <f aca="false">DATE(YEAR(C3036),MONTH(C3036),1)</f>
        <v>46143</v>
      </c>
    </row>
    <row r="3037" customFormat="false" ht="15" hidden="false" customHeight="false" outlineLevel="0" collapsed="false">
      <c r="A3037" s="21" t="s">
        <v>3438</v>
      </c>
      <c r="B3037" s="21" t="s">
        <v>3343</v>
      </c>
      <c r="C3037" s="23" t="n">
        <v>46161</v>
      </c>
      <c r="D3037" s="21" t="s">
        <v>354</v>
      </c>
      <c r="E3037" s="21" t="s">
        <v>108</v>
      </c>
      <c r="F3037" s="12" t="n">
        <v>1</v>
      </c>
      <c r="G3037" s="19" t="n">
        <v>22.9</v>
      </c>
      <c r="H3037" s="19" t="n">
        <v>16.91</v>
      </c>
      <c r="I3037" s="19" t="n">
        <f aca="false">ROUND(F3037*G3037,2)</f>
        <v>22.9</v>
      </c>
      <c r="J3037" s="19" t="n">
        <f aca="false">ROUND(F3037*H3037,2)</f>
        <v>16.91</v>
      </c>
      <c r="K3037" s="19" t="n">
        <f aca="false">INDEX(Pricebook!$L$2:$L$1401,MATCH(D3037,Pricebook!$A$2:$A$1401,0))</f>
        <v>24.8</v>
      </c>
      <c r="L3037" s="19" t="n">
        <f aca="false">ROUND(F3037*K3037,2)</f>
        <v>24.8</v>
      </c>
      <c r="M3037" s="24" t="n">
        <f aca="false">DATE(YEAR(C3037),MONTH(C3037),1)</f>
        <v>46143</v>
      </c>
    </row>
    <row r="3038" customFormat="false" ht="15" hidden="false" customHeight="false" outlineLevel="0" collapsed="false">
      <c r="A3038" s="21" t="s">
        <v>3438</v>
      </c>
      <c r="B3038" s="21" t="s">
        <v>3343</v>
      </c>
      <c r="C3038" s="23" t="n">
        <v>46161</v>
      </c>
      <c r="D3038" s="21" t="s">
        <v>1226</v>
      </c>
      <c r="E3038" s="21" t="s">
        <v>971</v>
      </c>
      <c r="F3038" s="12" t="n">
        <v>16</v>
      </c>
      <c r="G3038" s="19" t="n">
        <v>0.9</v>
      </c>
      <c r="H3038" s="19" t="n">
        <v>0.66</v>
      </c>
      <c r="I3038" s="19" t="n">
        <f aca="false">ROUND(F3038*G3038,2)</f>
        <v>14.4</v>
      </c>
      <c r="J3038" s="19" t="n">
        <f aca="false">ROUND(F3038*H3038,2)</f>
        <v>10.56</v>
      </c>
      <c r="K3038" s="19" t="n">
        <f aca="false">INDEX(Pricebook!$L$2:$L$1401,MATCH(D3038,Pricebook!$A$2:$A$1401,0))</f>
        <v>1</v>
      </c>
      <c r="L3038" s="19" t="n">
        <f aca="false">ROUND(F3038*K3038,2)</f>
        <v>16</v>
      </c>
      <c r="M3038" s="24" t="n">
        <f aca="false">DATE(YEAR(C3038),MONTH(C3038),1)</f>
        <v>46143</v>
      </c>
    </row>
    <row r="3039" customFormat="false" ht="15" hidden="false" customHeight="false" outlineLevel="0" collapsed="false">
      <c r="A3039" s="21" t="s">
        <v>3438</v>
      </c>
      <c r="B3039" s="21" t="s">
        <v>3343</v>
      </c>
      <c r="C3039" s="23" t="n">
        <v>46161</v>
      </c>
      <c r="D3039" s="21" t="s">
        <v>2914</v>
      </c>
      <c r="E3039" s="21" t="s">
        <v>2748</v>
      </c>
      <c r="F3039" s="12" t="n">
        <v>3</v>
      </c>
      <c r="G3039" s="19" t="n">
        <v>21.85</v>
      </c>
      <c r="H3039" s="19" t="n">
        <v>12.69</v>
      </c>
      <c r="I3039" s="19" t="n">
        <f aca="false">ROUND(F3039*G3039,2)</f>
        <v>65.55</v>
      </c>
      <c r="J3039" s="19" t="n">
        <f aca="false">ROUND(F3039*H3039,2)</f>
        <v>38.07</v>
      </c>
      <c r="K3039" s="19" t="n">
        <f aca="false">INDEX(Pricebook!$L$2:$L$1401,MATCH(D3039,Pricebook!$A$2:$A$1401,0))</f>
        <v>23.8</v>
      </c>
      <c r="L3039" s="19" t="n">
        <f aca="false">ROUND(F3039*K3039,2)</f>
        <v>71.4</v>
      </c>
      <c r="M3039" s="24" t="n">
        <f aca="false">DATE(YEAR(C3039),MONTH(C3039),1)</f>
        <v>46143</v>
      </c>
    </row>
    <row r="3040" customFormat="false" ht="15" hidden="false" customHeight="false" outlineLevel="0" collapsed="false">
      <c r="A3040" s="21" t="s">
        <v>3439</v>
      </c>
      <c r="B3040" s="21" t="s">
        <v>3440</v>
      </c>
      <c r="C3040" s="23" t="n">
        <v>46162</v>
      </c>
      <c r="D3040" s="21" t="s">
        <v>2768</v>
      </c>
      <c r="E3040" s="21" t="s">
        <v>2748</v>
      </c>
      <c r="F3040" s="12" t="n">
        <v>3</v>
      </c>
      <c r="G3040" s="19" t="n">
        <v>15.5</v>
      </c>
      <c r="H3040" s="19" t="n">
        <v>9</v>
      </c>
      <c r="I3040" s="19" t="n">
        <f aca="false">ROUND(F3040*G3040,2)</f>
        <v>46.5</v>
      </c>
      <c r="J3040" s="19" t="n">
        <f aca="false">ROUND(F3040*H3040,2)</f>
        <v>27</v>
      </c>
      <c r="K3040" s="19" t="n">
        <f aca="false">INDEX(Pricebook!$L$2:$L$1401,MATCH(D3040,Pricebook!$A$2:$A$1401,0))</f>
        <v>16.9</v>
      </c>
      <c r="L3040" s="19" t="n">
        <f aca="false">ROUND(F3040*K3040,2)</f>
        <v>50.7</v>
      </c>
      <c r="M3040" s="24" t="n">
        <f aca="false">DATE(YEAR(C3040),MONTH(C3040),1)</f>
        <v>46143</v>
      </c>
    </row>
    <row r="3041" customFormat="false" ht="15" hidden="false" customHeight="false" outlineLevel="0" collapsed="false">
      <c r="A3041" s="21" t="s">
        <v>3439</v>
      </c>
      <c r="B3041" s="21" t="s">
        <v>3440</v>
      </c>
      <c r="C3041" s="23" t="n">
        <v>46162</v>
      </c>
      <c r="D3041" s="21" t="s">
        <v>2509</v>
      </c>
      <c r="E3041" s="21" t="s">
        <v>2466</v>
      </c>
      <c r="F3041" s="12" t="n">
        <v>4</v>
      </c>
      <c r="G3041" s="19" t="n">
        <v>7.3</v>
      </c>
      <c r="H3041" s="19" t="n">
        <v>4.53</v>
      </c>
      <c r="I3041" s="19" t="n">
        <f aca="false">ROUND(F3041*G3041,2)</f>
        <v>29.2</v>
      </c>
      <c r="J3041" s="19" t="n">
        <f aca="false">ROUND(F3041*H3041,2)</f>
        <v>18.12</v>
      </c>
      <c r="K3041" s="19" t="n">
        <f aca="false">INDEX(Pricebook!$L$2:$L$1401,MATCH(D3041,Pricebook!$A$2:$A$1401,0))</f>
        <v>7.65</v>
      </c>
      <c r="L3041" s="19" t="n">
        <f aca="false">ROUND(F3041*K3041,2)</f>
        <v>30.6</v>
      </c>
      <c r="M3041" s="24" t="n">
        <f aca="false">DATE(YEAR(C3041),MONTH(C3041),1)</f>
        <v>46143</v>
      </c>
    </row>
    <row r="3042" customFormat="false" ht="15" hidden="false" customHeight="false" outlineLevel="0" collapsed="false">
      <c r="A3042" s="21" t="s">
        <v>3439</v>
      </c>
      <c r="B3042" s="21" t="s">
        <v>3440</v>
      </c>
      <c r="C3042" s="23" t="n">
        <v>46162</v>
      </c>
      <c r="D3042" s="21" t="s">
        <v>2778</v>
      </c>
      <c r="E3042" s="21" t="s">
        <v>2748</v>
      </c>
      <c r="F3042" s="12" t="n">
        <v>1</v>
      </c>
      <c r="G3042" s="19" t="n">
        <v>36.65</v>
      </c>
      <c r="H3042" s="19" t="n">
        <v>23.18</v>
      </c>
      <c r="I3042" s="19" t="n">
        <f aca="false">ROUND(F3042*G3042,2)</f>
        <v>36.65</v>
      </c>
      <c r="J3042" s="19" t="n">
        <f aca="false">ROUND(F3042*H3042,2)</f>
        <v>23.18</v>
      </c>
      <c r="K3042" s="19" t="n">
        <f aca="false">INDEX(Pricebook!$L$2:$L$1401,MATCH(D3042,Pricebook!$A$2:$A$1401,0))</f>
        <v>40.5</v>
      </c>
      <c r="L3042" s="19" t="n">
        <f aca="false">ROUND(F3042*K3042,2)</f>
        <v>40.5</v>
      </c>
      <c r="M3042" s="24" t="n">
        <f aca="false">DATE(YEAR(C3042),MONTH(C3042),1)</f>
        <v>46143</v>
      </c>
    </row>
    <row r="3043" customFormat="false" ht="15" hidden="false" customHeight="false" outlineLevel="0" collapsed="false">
      <c r="A3043" s="21" t="s">
        <v>3439</v>
      </c>
      <c r="B3043" s="21" t="s">
        <v>3440</v>
      </c>
      <c r="C3043" s="23" t="n">
        <v>46162</v>
      </c>
      <c r="D3043" s="21" t="s">
        <v>525</v>
      </c>
      <c r="E3043" s="21" t="s">
        <v>366</v>
      </c>
      <c r="F3043" s="12" t="n">
        <v>2</v>
      </c>
      <c r="G3043" s="19" t="n">
        <v>16.5</v>
      </c>
      <c r="H3043" s="19" t="n">
        <v>11.69</v>
      </c>
      <c r="I3043" s="19" t="n">
        <f aca="false">ROUND(F3043*G3043,2)</f>
        <v>33</v>
      </c>
      <c r="J3043" s="19" t="n">
        <f aca="false">ROUND(F3043*H3043,2)</f>
        <v>23.38</v>
      </c>
      <c r="K3043" s="19" t="n">
        <f aca="false">INDEX(Pricebook!$L$2:$L$1401,MATCH(D3043,Pricebook!$A$2:$A$1401,0))</f>
        <v>17.85</v>
      </c>
      <c r="L3043" s="19" t="n">
        <f aca="false">ROUND(F3043*K3043,2)</f>
        <v>35.7</v>
      </c>
      <c r="M3043" s="24" t="n">
        <f aca="false">DATE(YEAR(C3043),MONTH(C3043),1)</f>
        <v>46143</v>
      </c>
    </row>
    <row r="3044" customFormat="false" ht="15" hidden="false" customHeight="false" outlineLevel="0" collapsed="false">
      <c r="A3044" s="21" t="s">
        <v>3439</v>
      </c>
      <c r="B3044" s="21" t="s">
        <v>3440</v>
      </c>
      <c r="C3044" s="23" t="n">
        <v>46162</v>
      </c>
      <c r="D3044" s="21" t="s">
        <v>2768</v>
      </c>
      <c r="E3044" s="21" t="s">
        <v>2748</v>
      </c>
      <c r="F3044" s="12" t="n">
        <v>5</v>
      </c>
      <c r="G3044" s="19" t="n">
        <v>15.5</v>
      </c>
      <c r="H3044" s="19" t="n">
        <v>9</v>
      </c>
      <c r="I3044" s="19" t="n">
        <f aca="false">ROUND(F3044*G3044,2)</f>
        <v>77.5</v>
      </c>
      <c r="J3044" s="19" t="n">
        <f aca="false">ROUND(F3044*H3044,2)</f>
        <v>45</v>
      </c>
      <c r="K3044" s="19" t="n">
        <f aca="false">INDEX(Pricebook!$L$2:$L$1401,MATCH(D3044,Pricebook!$A$2:$A$1401,0))</f>
        <v>16.9</v>
      </c>
      <c r="L3044" s="19" t="n">
        <f aca="false">ROUND(F3044*K3044,2)</f>
        <v>84.5</v>
      </c>
      <c r="M3044" s="24" t="n">
        <f aca="false">DATE(YEAR(C3044),MONTH(C3044),1)</f>
        <v>46143</v>
      </c>
    </row>
    <row r="3045" customFormat="false" ht="15" hidden="false" customHeight="false" outlineLevel="0" collapsed="false">
      <c r="A3045" s="21" t="s">
        <v>3439</v>
      </c>
      <c r="B3045" s="21" t="s">
        <v>3440</v>
      </c>
      <c r="C3045" s="23" t="n">
        <v>46162</v>
      </c>
      <c r="D3045" s="21" t="s">
        <v>2946</v>
      </c>
      <c r="E3045" s="21" t="s">
        <v>2748</v>
      </c>
      <c r="F3045" s="12" t="n">
        <v>1</v>
      </c>
      <c r="G3045" s="19" t="n">
        <v>9.3</v>
      </c>
      <c r="H3045" s="19" t="n">
        <v>5.37</v>
      </c>
      <c r="I3045" s="19" t="n">
        <f aca="false">ROUND(F3045*G3045,2)</f>
        <v>9.3</v>
      </c>
      <c r="J3045" s="19" t="n">
        <f aca="false">ROUND(F3045*H3045,2)</f>
        <v>5.37</v>
      </c>
      <c r="K3045" s="19" t="n">
        <f aca="false">INDEX(Pricebook!$L$2:$L$1401,MATCH(D3045,Pricebook!$A$2:$A$1401,0))</f>
        <v>10.1</v>
      </c>
      <c r="L3045" s="19" t="n">
        <f aca="false">ROUND(F3045*K3045,2)</f>
        <v>10.1</v>
      </c>
      <c r="M3045" s="24" t="n">
        <f aca="false">DATE(YEAR(C3045),MONTH(C3045),1)</f>
        <v>46143</v>
      </c>
    </row>
    <row r="3046" customFormat="false" ht="15" hidden="false" customHeight="false" outlineLevel="0" collapsed="false">
      <c r="A3046" s="21" t="s">
        <v>3439</v>
      </c>
      <c r="B3046" s="21" t="s">
        <v>3440</v>
      </c>
      <c r="C3046" s="23" t="n">
        <v>46162</v>
      </c>
      <c r="D3046" s="21" t="s">
        <v>2553</v>
      </c>
      <c r="E3046" s="21" t="s">
        <v>2466</v>
      </c>
      <c r="F3046" s="12" t="n">
        <v>3</v>
      </c>
      <c r="G3046" s="19" t="n">
        <v>85.3</v>
      </c>
      <c r="H3046" s="19" t="n">
        <v>60.38</v>
      </c>
      <c r="I3046" s="19" t="n">
        <f aca="false">ROUND(F3046*G3046,2)</f>
        <v>255.9</v>
      </c>
      <c r="J3046" s="19" t="n">
        <f aca="false">ROUND(F3046*H3046,2)</f>
        <v>181.14</v>
      </c>
      <c r="K3046" s="19" t="n">
        <f aca="false">INDEX(Pricebook!$L$2:$L$1401,MATCH(D3046,Pricebook!$A$2:$A$1401,0))</f>
        <v>89.7</v>
      </c>
      <c r="L3046" s="19" t="n">
        <f aca="false">ROUND(F3046*K3046,2)</f>
        <v>269.1</v>
      </c>
      <c r="M3046" s="24" t="n">
        <f aca="false">DATE(YEAR(C3046),MONTH(C3046),1)</f>
        <v>46143</v>
      </c>
    </row>
    <row r="3047" customFormat="false" ht="15" hidden="false" customHeight="false" outlineLevel="0" collapsed="false">
      <c r="A3047" s="21" t="s">
        <v>3439</v>
      </c>
      <c r="B3047" s="21" t="s">
        <v>3440</v>
      </c>
      <c r="C3047" s="23" t="n">
        <v>46162</v>
      </c>
      <c r="D3047" s="21" t="s">
        <v>541</v>
      </c>
      <c r="E3047" s="21" t="s">
        <v>366</v>
      </c>
      <c r="F3047" s="12" t="n">
        <v>3</v>
      </c>
      <c r="G3047" s="19" t="n">
        <v>10.5</v>
      </c>
      <c r="H3047" s="19" t="n">
        <v>7.44</v>
      </c>
      <c r="I3047" s="19" t="n">
        <f aca="false">ROUND(F3047*G3047,2)</f>
        <v>31.5</v>
      </c>
      <c r="J3047" s="19" t="n">
        <f aca="false">ROUND(F3047*H3047,2)</f>
        <v>22.32</v>
      </c>
      <c r="K3047" s="19" t="n">
        <f aca="false">INDEX(Pricebook!$L$2:$L$1401,MATCH(D3047,Pricebook!$A$2:$A$1401,0))</f>
        <v>11.35</v>
      </c>
      <c r="L3047" s="19" t="n">
        <f aca="false">ROUND(F3047*K3047,2)</f>
        <v>34.05</v>
      </c>
      <c r="M3047" s="24" t="n">
        <f aca="false">DATE(YEAR(C3047),MONTH(C3047),1)</f>
        <v>46143</v>
      </c>
    </row>
    <row r="3048" customFormat="false" ht="15" hidden="false" customHeight="false" outlineLevel="0" collapsed="false">
      <c r="A3048" s="21" t="s">
        <v>3439</v>
      </c>
      <c r="B3048" s="21" t="s">
        <v>3440</v>
      </c>
      <c r="C3048" s="23" t="n">
        <v>46162</v>
      </c>
      <c r="D3048" s="21" t="s">
        <v>2942</v>
      </c>
      <c r="E3048" s="21" t="s">
        <v>2748</v>
      </c>
      <c r="F3048" s="12" t="n">
        <v>6</v>
      </c>
      <c r="G3048" s="19" t="n">
        <v>8.1</v>
      </c>
      <c r="H3048" s="19" t="n">
        <v>5.35</v>
      </c>
      <c r="I3048" s="19" t="n">
        <f aca="false">ROUND(F3048*G3048,2)</f>
        <v>48.6</v>
      </c>
      <c r="J3048" s="19" t="n">
        <f aca="false">ROUND(F3048*H3048,2)</f>
        <v>32.1</v>
      </c>
      <c r="K3048" s="19" t="n">
        <f aca="false">INDEX(Pricebook!$L$2:$L$1401,MATCH(D3048,Pricebook!$A$2:$A$1401,0))</f>
        <v>8.9</v>
      </c>
      <c r="L3048" s="19" t="n">
        <f aca="false">ROUND(F3048*K3048,2)</f>
        <v>53.4</v>
      </c>
      <c r="M3048" s="24" t="n">
        <f aca="false">DATE(YEAR(C3048),MONTH(C3048),1)</f>
        <v>46143</v>
      </c>
    </row>
    <row r="3049" customFormat="false" ht="15" hidden="false" customHeight="false" outlineLevel="0" collapsed="false">
      <c r="A3049" s="21" t="s">
        <v>3439</v>
      </c>
      <c r="B3049" s="21" t="s">
        <v>3440</v>
      </c>
      <c r="C3049" s="23" t="n">
        <v>46162</v>
      </c>
      <c r="D3049" s="21" t="s">
        <v>521</v>
      </c>
      <c r="E3049" s="21" t="s">
        <v>366</v>
      </c>
      <c r="F3049" s="12" t="n">
        <v>2</v>
      </c>
      <c r="G3049" s="19" t="n">
        <v>12.55</v>
      </c>
      <c r="H3049" s="19" t="n">
        <v>8.96</v>
      </c>
      <c r="I3049" s="19" t="n">
        <f aca="false">ROUND(F3049*G3049,2)</f>
        <v>25.1</v>
      </c>
      <c r="J3049" s="19" t="n">
        <f aca="false">ROUND(F3049*H3049,2)</f>
        <v>17.92</v>
      </c>
      <c r="K3049" s="19" t="n">
        <f aca="false">INDEX(Pricebook!$L$2:$L$1401,MATCH(D3049,Pricebook!$A$2:$A$1401,0))</f>
        <v>13.65</v>
      </c>
      <c r="L3049" s="19" t="n">
        <f aca="false">ROUND(F3049*K3049,2)</f>
        <v>27.3</v>
      </c>
      <c r="M3049" s="24" t="n">
        <f aca="false">DATE(YEAR(C3049),MONTH(C3049),1)</f>
        <v>46143</v>
      </c>
    </row>
    <row r="3050" customFormat="false" ht="15" hidden="false" customHeight="false" outlineLevel="0" collapsed="false">
      <c r="A3050" s="21" t="s">
        <v>3439</v>
      </c>
      <c r="B3050" s="21" t="s">
        <v>3440</v>
      </c>
      <c r="C3050" s="23" t="n">
        <v>46162</v>
      </c>
      <c r="D3050" s="21" t="s">
        <v>2473</v>
      </c>
      <c r="E3050" s="21" t="s">
        <v>2466</v>
      </c>
      <c r="F3050" s="12" t="n">
        <v>1</v>
      </c>
      <c r="G3050" s="19" t="n">
        <v>146.25</v>
      </c>
      <c r="H3050" s="19" t="n">
        <v>89.56</v>
      </c>
      <c r="I3050" s="19" t="n">
        <f aca="false">ROUND(F3050*G3050,2)</f>
        <v>146.25</v>
      </c>
      <c r="J3050" s="19" t="n">
        <f aca="false">ROUND(F3050*H3050,2)</f>
        <v>89.56</v>
      </c>
      <c r="K3050" s="19" t="n">
        <f aca="false">INDEX(Pricebook!$L$2:$L$1401,MATCH(D3050,Pricebook!$A$2:$A$1401,0))</f>
        <v>150.8</v>
      </c>
      <c r="L3050" s="19" t="n">
        <f aca="false">ROUND(F3050*K3050,2)</f>
        <v>150.8</v>
      </c>
      <c r="M3050" s="24" t="n">
        <f aca="false">DATE(YEAR(C3050),MONTH(C3050),1)</f>
        <v>46143</v>
      </c>
    </row>
    <row r="3051" customFormat="false" ht="15" hidden="false" customHeight="false" outlineLevel="0" collapsed="false">
      <c r="A3051" s="21" t="s">
        <v>3439</v>
      </c>
      <c r="B3051" s="21" t="s">
        <v>3440</v>
      </c>
      <c r="C3051" s="23" t="n">
        <v>46162</v>
      </c>
      <c r="D3051" s="21" t="s">
        <v>2880</v>
      </c>
      <c r="E3051" s="21" t="s">
        <v>2748</v>
      </c>
      <c r="F3051" s="12" t="n">
        <v>3</v>
      </c>
      <c r="G3051" s="19" t="n">
        <v>18.4</v>
      </c>
      <c r="H3051" s="19" t="n">
        <v>10.66</v>
      </c>
      <c r="I3051" s="19" t="n">
        <f aca="false">ROUND(F3051*G3051,2)</f>
        <v>55.2</v>
      </c>
      <c r="J3051" s="19" t="n">
        <f aca="false">ROUND(F3051*H3051,2)</f>
        <v>31.98</v>
      </c>
      <c r="K3051" s="19" t="n">
        <f aca="false">INDEX(Pricebook!$L$2:$L$1401,MATCH(D3051,Pricebook!$A$2:$A$1401,0))</f>
        <v>20</v>
      </c>
      <c r="L3051" s="19" t="n">
        <f aca="false">ROUND(F3051*K3051,2)</f>
        <v>60</v>
      </c>
      <c r="M3051" s="24" t="n">
        <f aca="false">DATE(YEAR(C3051),MONTH(C3051),1)</f>
        <v>46143</v>
      </c>
    </row>
    <row r="3052" customFormat="false" ht="15" hidden="false" customHeight="false" outlineLevel="0" collapsed="false">
      <c r="A3052" s="21" t="s">
        <v>3439</v>
      </c>
      <c r="B3052" s="21" t="s">
        <v>3440</v>
      </c>
      <c r="C3052" s="23" t="n">
        <v>46162</v>
      </c>
      <c r="D3052" s="21" t="s">
        <v>523</v>
      </c>
      <c r="E3052" s="21" t="s">
        <v>366</v>
      </c>
      <c r="F3052" s="12" t="n">
        <v>3</v>
      </c>
      <c r="G3052" s="19" t="n">
        <v>16.3</v>
      </c>
      <c r="H3052" s="19" t="n">
        <v>11.44</v>
      </c>
      <c r="I3052" s="19" t="n">
        <f aca="false">ROUND(F3052*G3052,2)</f>
        <v>48.9</v>
      </c>
      <c r="J3052" s="19" t="n">
        <f aca="false">ROUND(F3052*H3052,2)</f>
        <v>34.32</v>
      </c>
      <c r="K3052" s="19" t="n">
        <f aca="false">INDEX(Pricebook!$L$2:$L$1401,MATCH(D3052,Pricebook!$A$2:$A$1401,0))</f>
        <v>17.45</v>
      </c>
      <c r="L3052" s="19" t="n">
        <f aca="false">ROUND(F3052*K3052,2)</f>
        <v>52.35</v>
      </c>
      <c r="M3052" s="24" t="n">
        <f aca="false">DATE(YEAR(C3052),MONTH(C3052),1)</f>
        <v>46143</v>
      </c>
    </row>
    <row r="3053" customFormat="false" ht="15" hidden="false" customHeight="false" outlineLevel="0" collapsed="false">
      <c r="A3053" s="21" t="s">
        <v>3439</v>
      </c>
      <c r="B3053" s="21" t="s">
        <v>3440</v>
      </c>
      <c r="C3053" s="23" t="n">
        <v>46162</v>
      </c>
      <c r="D3053" s="21" t="s">
        <v>2533</v>
      </c>
      <c r="E3053" s="21" t="s">
        <v>2466</v>
      </c>
      <c r="F3053" s="12" t="n">
        <v>3</v>
      </c>
      <c r="G3053" s="19" t="n">
        <v>31.2</v>
      </c>
      <c r="H3053" s="19" t="n">
        <v>19.24</v>
      </c>
      <c r="I3053" s="19" t="n">
        <f aca="false">ROUND(F3053*G3053,2)</f>
        <v>93.6</v>
      </c>
      <c r="J3053" s="19" t="n">
        <f aca="false">ROUND(F3053*H3053,2)</f>
        <v>57.72</v>
      </c>
      <c r="K3053" s="19" t="n">
        <f aca="false">INDEX(Pricebook!$L$2:$L$1401,MATCH(D3053,Pricebook!$A$2:$A$1401,0))</f>
        <v>32.4</v>
      </c>
      <c r="L3053" s="19" t="n">
        <f aca="false">ROUND(F3053*K3053,2)</f>
        <v>97.2</v>
      </c>
      <c r="M3053" s="24" t="n">
        <f aca="false">DATE(YEAR(C3053),MONTH(C3053),1)</f>
        <v>46143</v>
      </c>
    </row>
    <row r="3054" customFormat="false" ht="15" hidden="false" customHeight="false" outlineLevel="0" collapsed="false">
      <c r="A3054" s="21" t="s">
        <v>3441</v>
      </c>
      <c r="B3054" s="21" t="s">
        <v>3442</v>
      </c>
      <c r="C3054" s="23" t="n">
        <v>46162</v>
      </c>
      <c r="D3054" s="21" t="s">
        <v>499</v>
      </c>
      <c r="E3054" s="21" t="s">
        <v>366</v>
      </c>
      <c r="F3054" s="12" t="n">
        <v>3</v>
      </c>
      <c r="G3054" s="19" t="n">
        <v>35.85</v>
      </c>
      <c r="H3054" s="19" t="n">
        <v>25.63</v>
      </c>
      <c r="I3054" s="19" t="n">
        <f aca="false">ROUND(F3054*G3054,2)</f>
        <v>107.55</v>
      </c>
      <c r="J3054" s="19" t="n">
        <f aca="false">ROUND(F3054*H3054,2)</f>
        <v>76.89</v>
      </c>
      <c r="K3054" s="19" t="n">
        <f aca="false">INDEX(Pricebook!$L$2:$L$1401,MATCH(D3054,Pricebook!$A$2:$A$1401,0))</f>
        <v>39.05</v>
      </c>
      <c r="L3054" s="19" t="n">
        <f aca="false">ROUND(F3054*K3054,2)</f>
        <v>117.15</v>
      </c>
      <c r="M3054" s="24" t="n">
        <f aca="false">DATE(YEAR(C3054),MONTH(C3054),1)</f>
        <v>46143</v>
      </c>
    </row>
    <row r="3055" customFormat="false" ht="15" hidden="false" customHeight="false" outlineLevel="0" collapsed="false">
      <c r="A3055" s="21" t="s">
        <v>3441</v>
      </c>
      <c r="B3055" s="21" t="s">
        <v>3442</v>
      </c>
      <c r="C3055" s="23" t="n">
        <v>46162</v>
      </c>
      <c r="D3055" s="21" t="s">
        <v>346</v>
      </c>
      <c r="E3055" s="21" t="s">
        <v>108</v>
      </c>
      <c r="F3055" s="12" t="n">
        <v>2</v>
      </c>
      <c r="G3055" s="19" t="n">
        <v>177.45</v>
      </c>
      <c r="H3055" s="19" t="n">
        <v>133.72</v>
      </c>
      <c r="I3055" s="19" t="n">
        <f aca="false">ROUND(F3055*G3055,2)</f>
        <v>354.9</v>
      </c>
      <c r="J3055" s="19" t="n">
        <f aca="false">ROUND(F3055*H3055,2)</f>
        <v>267.44</v>
      </c>
      <c r="K3055" s="19" t="n">
        <f aca="false">INDEX(Pricebook!$L$2:$L$1401,MATCH(D3055,Pricebook!$A$2:$A$1401,0))</f>
        <v>195.8</v>
      </c>
      <c r="L3055" s="19" t="n">
        <f aca="false">ROUND(F3055*K3055,2)</f>
        <v>391.6</v>
      </c>
      <c r="M3055" s="24" t="n">
        <f aca="false">DATE(YEAR(C3055),MONTH(C3055),1)</f>
        <v>46143</v>
      </c>
    </row>
    <row r="3056" customFormat="false" ht="15" hidden="false" customHeight="false" outlineLevel="0" collapsed="false">
      <c r="A3056" s="21" t="s">
        <v>3441</v>
      </c>
      <c r="B3056" s="21" t="s">
        <v>3442</v>
      </c>
      <c r="C3056" s="23" t="n">
        <v>46162</v>
      </c>
      <c r="D3056" s="21" t="s">
        <v>231</v>
      </c>
      <c r="E3056" s="21" t="s">
        <v>108</v>
      </c>
      <c r="F3056" s="12" t="n">
        <v>1</v>
      </c>
      <c r="G3056" s="19" t="n">
        <v>40.8</v>
      </c>
      <c r="H3056" s="19" t="n">
        <v>32.44</v>
      </c>
      <c r="I3056" s="19" t="n">
        <f aca="false">ROUND(F3056*G3056,2)</f>
        <v>40.8</v>
      </c>
      <c r="J3056" s="19" t="n">
        <f aca="false">ROUND(F3056*H3056,2)</f>
        <v>32.44</v>
      </c>
      <c r="K3056" s="19" t="n">
        <f aca="false">INDEX(Pricebook!$L$2:$L$1401,MATCH(D3056,Pricebook!$A$2:$A$1401,0))</f>
        <v>44.35</v>
      </c>
      <c r="L3056" s="19" t="n">
        <f aca="false">ROUND(F3056*K3056,2)</f>
        <v>44.35</v>
      </c>
      <c r="M3056" s="24" t="n">
        <f aca="false">DATE(YEAR(C3056),MONTH(C3056),1)</f>
        <v>46143</v>
      </c>
    </row>
    <row r="3057" customFormat="false" ht="15" hidden="false" customHeight="false" outlineLevel="0" collapsed="false">
      <c r="A3057" s="21" t="s">
        <v>3441</v>
      </c>
      <c r="B3057" s="21" t="s">
        <v>3442</v>
      </c>
      <c r="C3057" s="23" t="n">
        <v>46162</v>
      </c>
      <c r="D3057" s="21" t="s">
        <v>1234</v>
      </c>
      <c r="E3057" s="21" t="s">
        <v>971</v>
      </c>
      <c r="F3057" s="12" t="n">
        <v>17</v>
      </c>
      <c r="G3057" s="19" t="n">
        <v>23</v>
      </c>
      <c r="H3057" s="19" t="n">
        <v>17.71</v>
      </c>
      <c r="I3057" s="19" t="n">
        <f aca="false">ROUND(F3057*G3057,2)</f>
        <v>391</v>
      </c>
      <c r="J3057" s="19" t="n">
        <f aca="false">ROUND(F3057*H3057,2)</f>
        <v>301.07</v>
      </c>
      <c r="K3057" s="19" t="n">
        <f aca="false">INDEX(Pricebook!$L$2:$L$1401,MATCH(D3057,Pricebook!$A$2:$A$1401,0))</f>
        <v>26.85</v>
      </c>
      <c r="L3057" s="19" t="n">
        <f aca="false">ROUND(F3057*K3057,2)</f>
        <v>456.45</v>
      </c>
      <c r="M3057" s="24" t="n">
        <f aca="false">DATE(YEAR(C3057),MONTH(C3057),1)</f>
        <v>46143</v>
      </c>
    </row>
    <row r="3058" customFormat="false" ht="15" hidden="false" customHeight="false" outlineLevel="0" collapsed="false">
      <c r="A3058" s="21" t="s">
        <v>3441</v>
      </c>
      <c r="B3058" s="21" t="s">
        <v>3442</v>
      </c>
      <c r="C3058" s="23" t="n">
        <v>46162</v>
      </c>
      <c r="D3058" s="21" t="s">
        <v>171</v>
      </c>
      <c r="E3058" s="21" t="s">
        <v>108</v>
      </c>
      <c r="F3058" s="12" t="n">
        <v>1</v>
      </c>
      <c r="G3058" s="19" t="n">
        <v>80</v>
      </c>
      <c r="H3058" s="19" t="n">
        <v>59.26</v>
      </c>
      <c r="I3058" s="19" t="n">
        <f aca="false">ROUND(F3058*G3058,2)</f>
        <v>80</v>
      </c>
      <c r="J3058" s="19" t="n">
        <f aca="false">ROUND(F3058*H3058,2)</f>
        <v>59.26</v>
      </c>
      <c r="K3058" s="19" t="n">
        <f aca="false">INDEX(Pricebook!$L$2:$L$1401,MATCH(D3058,Pricebook!$A$2:$A$1401,0))</f>
        <v>86.8</v>
      </c>
      <c r="L3058" s="19" t="n">
        <f aca="false">ROUND(F3058*K3058,2)</f>
        <v>86.8</v>
      </c>
      <c r="M3058" s="24" t="n">
        <f aca="false">DATE(YEAR(C3058),MONTH(C3058),1)</f>
        <v>46143</v>
      </c>
    </row>
    <row r="3059" customFormat="false" ht="15" hidden="false" customHeight="false" outlineLevel="0" collapsed="false">
      <c r="A3059" s="21" t="s">
        <v>3441</v>
      </c>
      <c r="B3059" s="21" t="s">
        <v>3442</v>
      </c>
      <c r="C3059" s="23" t="n">
        <v>46162</v>
      </c>
      <c r="D3059" s="21" t="s">
        <v>1436</v>
      </c>
      <c r="E3059" s="21" t="s">
        <v>971</v>
      </c>
      <c r="F3059" s="12" t="n">
        <v>28</v>
      </c>
      <c r="G3059" s="19" t="n">
        <v>2.1</v>
      </c>
      <c r="H3059" s="19" t="n">
        <v>1.6</v>
      </c>
      <c r="I3059" s="19" t="n">
        <f aca="false">ROUND(F3059*G3059,2)</f>
        <v>58.8</v>
      </c>
      <c r="J3059" s="19" t="n">
        <f aca="false">ROUND(F3059*H3059,2)</f>
        <v>44.8</v>
      </c>
      <c r="K3059" s="19" t="n">
        <f aca="false">INDEX(Pricebook!$L$2:$L$1401,MATCH(D3059,Pricebook!$A$2:$A$1401,0))</f>
        <v>2.45</v>
      </c>
      <c r="L3059" s="19" t="n">
        <f aca="false">ROUND(F3059*K3059,2)</f>
        <v>68.6</v>
      </c>
      <c r="M3059" s="24" t="n">
        <f aca="false">DATE(YEAR(C3059),MONTH(C3059),1)</f>
        <v>46143</v>
      </c>
    </row>
    <row r="3060" customFormat="false" ht="15" hidden="false" customHeight="false" outlineLevel="0" collapsed="false">
      <c r="A3060" s="21" t="s">
        <v>3441</v>
      </c>
      <c r="B3060" s="21" t="s">
        <v>3442</v>
      </c>
      <c r="C3060" s="23" t="n">
        <v>46162</v>
      </c>
      <c r="D3060" s="21" t="s">
        <v>859</v>
      </c>
      <c r="E3060" s="21" t="s">
        <v>366</v>
      </c>
      <c r="F3060" s="12" t="n">
        <v>4</v>
      </c>
      <c r="G3060" s="19" t="n">
        <v>19.15</v>
      </c>
      <c r="H3060" s="19" t="n">
        <v>13.47</v>
      </c>
      <c r="I3060" s="19" t="n">
        <f aca="false">ROUND(F3060*G3060,2)</f>
        <v>76.6</v>
      </c>
      <c r="J3060" s="19" t="n">
        <f aca="false">ROUND(F3060*H3060,2)</f>
        <v>53.88</v>
      </c>
      <c r="K3060" s="19" t="n">
        <f aca="false">INDEX(Pricebook!$L$2:$L$1401,MATCH(D3060,Pricebook!$A$2:$A$1401,0))</f>
        <v>20.55</v>
      </c>
      <c r="L3060" s="19" t="n">
        <f aca="false">ROUND(F3060*K3060,2)</f>
        <v>82.2</v>
      </c>
      <c r="M3060" s="24" t="n">
        <f aca="false">DATE(YEAR(C3060),MONTH(C3060),1)</f>
        <v>46143</v>
      </c>
    </row>
    <row r="3061" customFormat="false" ht="15" hidden="false" customHeight="false" outlineLevel="0" collapsed="false">
      <c r="A3061" s="21" t="s">
        <v>3441</v>
      </c>
      <c r="B3061" s="21" t="s">
        <v>3442</v>
      </c>
      <c r="C3061" s="23" t="n">
        <v>46162</v>
      </c>
      <c r="D3061" s="21" t="s">
        <v>1120</v>
      </c>
      <c r="E3061" s="21" t="s">
        <v>971</v>
      </c>
      <c r="F3061" s="12" t="n">
        <v>52</v>
      </c>
      <c r="G3061" s="19" t="n">
        <v>24.65</v>
      </c>
      <c r="H3061" s="19" t="n">
        <v>18.74</v>
      </c>
      <c r="I3061" s="19" t="n">
        <f aca="false">ROUND(F3061*G3061,2)</f>
        <v>1281.8</v>
      </c>
      <c r="J3061" s="19" t="n">
        <f aca="false">ROUND(F3061*H3061,2)</f>
        <v>974.48</v>
      </c>
      <c r="K3061" s="19" t="n">
        <f aca="false">INDEX(Pricebook!$L$2:$L$1401,MATCH(D3061,Pricebook!$A$2:$A$1401,0))</f>
        <v>28.4</v>
      </c>
      <c r="L3061" s="19" t="n">
        <f aca="false">ROUND(F3061*K3061,2)</f>
        <v>1476.8</v>
      </c>
      <c r="M3061" s="24" t="n">
        <f aca="false">DATE(YEAR(C3061),MONTH(C3061),1)</f>
        <v>46143</v>
      </c>
    </row>
    <row r="3062" customFormat="false" ht="15" hidden="false" customHeight="false" outlineLevel="0" collapsed="false">
      <c r="A3062" s="21" t="s">
        <v>3441</v>
      </c>
      <c r="B3062" s="21" t="s">
        <v>3442</v>
      </c>
      <c r="C3062" s="23" t="n">
        <v>46162</v>
      </c>
      <c r="D3062" s="21" t="s">
        <v>2509</v>
      </c>
      <c r="E3062" s="21" t="s">
        <v>2466</v>
      </c>
      <c r="F3062" s="12" t="n">
        <v>2</v>
      </c>
      <c r="G3062" s="19" t="n">
        <v>7.3</v>
      </c>
      <c r="H3062" s="19" t="n">
        <v>4.53</v>
      </c>
      <c r="I3062" s="19" t="n">
        <f aca="false">ROUND(F3062*G3062,2)</f>
        <v>14.6</v>
      </c>
      <c r="J3062" s="19" t="n">
        <f aca="false">ROUND(F3062*H3062,2)</f>
        <v>9.06</v>
      </c>
      <c r="K3062" s="19" t="n">
        <f aca="false">INDEX(Pricebook!$L$2:$L$1401,MATCH(D3062,Pricebook!$A$2:$A$1401,0))</f>
        <v>7.65</v>
      </c>
      <c r="L3062" s="19" t="n">
        <f aca="false">ROUND(F3062*K3062,2)</f>
        <v>15.3</v>
      </c>
      <c r="M3062" s="24" t="n">
        <f aca="false">DATE(YEAR(C3062),MONTH(C3062),1)</f>
        <v>46143</v>
      </c>
    </row>
    <row r="3063" customFormat="false" ht="15" hidden="false" customHeight="false" outlineLevel="0" collapsed="false">
      <c r="A3063" s="21" t="s">
        <v>3441</v>
      </c>
      <c r="B3063" s="21" t="s">
        <v>3442</v>
      </c>
      <c r="C3063" s="23" t="n">
        <v>46162</v>
      </c>
      <c r="D3063" s="21" t="s">
        <v>2499</v>
      </c>
      <c r="E3063" s="21" t="s">
        <v>2466</v>
      </c>
      <c r="F3063" s="12" t="n">
        <v>3</v>
      </c>
      <c r="G3063" s="19" t="n">
        <v>49.5</v>
      </c>
      <c r="H3063" s="19" t="n">
        <v>30.39</v>
      </c>
      <c r="I3063" s="19" t="n">
        <f aca="false">ROUND(F3063*G3063,2)</f>
        <v>148.5</v>
      </c>
      <c r="J3063" s="19" t="n">
        <f aca="false">ROUND(F3063*H3063,2)</f>
        <v>91.17</v>
      </c>
      <c r="K3063" s="19" t="n">
        <f aca="false">INDEX(Pricebook!$L$2:$L$1401,MATCH(D3063,Pricebook!$A$2:$A$1401,0))</f>
        <v>51.15</v>
      </c>
      <c r="L3063" s="19" t="n">
        <f aca="false">ROUND(F3063*K3063,2)</f>
        <v>153.45</v>
      </c>
      <c r="M3063" s="24" t="n">
        <f aca="false">DATE(YEAR(C3063),MONTH(C3063),1)</f>
        <v>46143</v>
      </c>
    </row>
    <row r="3064" customFormat="false" ht="15" hidden="false" customHeight="false" outlineLevel="0" collapsed="false">
      <c r="A3064" s="21" t="s">
        <v>3441</v>
      </c>
      <c r="B3064" s="21" t="s">
        <v>3442</v>
      </c>
      <c r="C3064" s="23" t="n">
        <v>46162</v>
      </c>
      <c r="D3064" s="21" t="s">
        <v>322</v>
      </c>
      <c r="E3064" s="21" t="s">
        <v>108</v>
      </c>
      <c r="F3064" s="12" t="n">
        <v>2</v>
      </c>
      <c r="G3064" s="19" t="n">
        <v>9.05</v>
      </c>
      <c r="H3064" s="19" t="n">
        <v>6.67</v>
      </c>
      <c r="I3064" s="19" t="n">
        <f aca="false">ROUND(F3064*G3064,2)</f>
        <v>18.1</v>
      </c>
      <c r="J3064" s="19" t="n">
        <f aca="false">ROUND(F3064*H3064,2)</f>
        <v>13.34</v>
      </c>
      <c r="K3064" s="19" t="n">
        <f aca="false">INDEX(Pricebook!$L$2:$L$1401,MATCH(D3064,Pricebook!$A$2:$A$1401,0))</f>
        <v>9.8</v>
      </c>
      <c r="L3064" s="19" t="n">
        <f aca="false">ROUND(F3064*K3064,2)</f>
        <v>19.6</v>
      </c>
      <c r="M3064" s="24" t="n">
        <f aca="false">DATE(YEAR(C3064),MONTH(C3064),1)</f>
        <v>46143</v>
      </c>
    </row>
    <row r="3065" customFormat="false" ht="15" hidden="false" customHeight="false" outlineLevel="0" collapsed="false">
      <c r="A3065" s="21" t="s">
        <v>3441</v>
      </c>
      <c r="B3065" s="21" t="s">
        <v>3442</v>
      </c>
      <c r="C3065" s="23" t="n">
        <v>46162</v>
      </c>
      <c r="D3065" s="21" t="s">
        <v>2581</v>
      </c>
      <c r="E3065" s="21" t="s">
        <v>2466</v>
      </c>
      <c r="F3065" s="12" t="n">
        <v>8</v>
      </c>
      <c r="G3065" s="19" t="n">
        <v>8.55</v>
      </c>
      <c r="H3065" s="19" t="n">
        <v>5.3</v>
      </c>
      <c r="I3065" s="19" t="n">
        <f aca="false">ROUND(F3065*G3065,2)</f>
        <v>68.4</v>
      </c>
      <c r="J3065" s="19" t="n">
        <f aca="false">ROUND(F3065*H3065,2)</f>
        <v>42.4</v>
      </c>
      <c r="K3065" s="19" t="n">
        <f aca="false">INDEX(Pricebook!$L$2:$L$1401,MATCH(D3065,Pricebook!$A$2:$A$1401,0))</f>
        <v>8.95</v>
      </c>
      <c r="L3065" s="19" t="n">
        <f aca="false">ROUND(F3065*K3065,2)</f>
        <v>71.6</v>
      </c>
      <c r="M3065" s="24" t="n">
        <f aca="false">DATE(YEAR(C3065),MONTH(C3065),1)</f>
        <v>46143</v>
      </c>
    </row>
    <row r="3066" customFormat="false" ht="15" hidden="false" customHeight="false" outlineLevel="0" collapsed="false">
      <c r="A3066" s="21" t="s">
        <v>3441</v>
      </c>
      <c r="B3066" s="21" t="s">
        <v>3442</v>
      </c>
      <c r="C3066" s="23" t="n">
        <v>46162</v>
      </c>
      <c r="D3066" s="21" t="s">
        <v>843</v>
      </c>
      <c r="E3066" s="21" t="s">
        <v>366</v>
      </c>
      <c r="F3066" s="12" t="n">
        <v>2</v>
      </c>
      <c r="G3066" s="19" t="n">
        <v>299.65</v>
      </c>
      <c r="H3066" s="19" t="n">
        <v>224.43</v>
      </c>
      <c r="I3066" s="19" t="n">
        <f aca="false">ROUND(F3066*G3066,2)</f>
        <v>599.3</v>
      </c>
      <c r="J3066" s="19" t="n">
        <f aca="false">ROUND(F3066*H3066,2)</f>
        <v>448.86</v>
      </c>
      <c r="K3066" s="19" t="n">
        <f aca="false">INDEX(Pricebook!$L$2:$L$1401,MATCH(D3066,Pricebook!$A$2:$A$1401,0))</f>
        <v>322.45</v>
      </c>
      <c r="L3066" s="19" t="n">
        <f aca="false">ROUND(F3066*K3066,2)</f>
        <v>644.9</v>
      </c>
      <c r="M3066" s="24" t="n">
        <f aca="false">DATE(YEAR(C3066),MONTH(C3066),1)</f>
        <v>46143</v>
      </c>
    </row>
    <row r="3067" customFormat="false" ht="15" hidden="false" customHeight="false" outlineLevel="0" collapsed="false">
      <c r="A3067" s="21" t="s">
        <v>3441</v>
      </c>
      <c r="B3067" s="21" t="s">
        <v>3442</v>
      </c>
      <c r="C3067" s="23" t="n">
        <v>46162</v>
      </c>
      <c r="D3067" s="21" t="s">
        <v>685</v>
      </c>
      <c r="E3067" s="21" t="s">
        <v>366</v>
      </c>
      <c r="F3067" s="12" t="n">
        <v>3</v>
      </c>
      <c r="G3067" s="19" t="n">
        <v>53.3</v>
      </c>
      <c r="H3067" s="19" t="n">
        <v>37.88</v>
      </c>
      <c r="I3067" s="19" t="n">
        <f aca="false">ROUND(F3067*G3067,2)</f>
        <v>159.9</v>
      </c>
      <c r="J3067" s="19" t="n">
        <f aca="false">ROUND(F3067*H3067,2)</f>
        <v>113.64</v>
      </c>
      <c r="K3067" s="19" t="n">
        <f aca="false">INDEX(Pricebook!$L$2:$L$1401,MATCH(D3067,Pricebook!$A$2:$A$1401,0))</f>
        <v>57.7</v>
      </c>
      <c r="L3067" s="19" t="n">
        <f aca="false">ROUND(F3067*K3067,2)</f>
        <v>173.1</v>
      </c>
      <c r="M3067" s="24" t="n">
        <f aca="false">DATE(YEAR(C3067),MONTH(C3067),1)</f>
        <v>46143</v>
      </c>
    </row>
    <row r="3068" customFormat="false" ht="15" hidden="false" customHeight="false" outlineLevel="0" collapsed="false">
      <c r="A3068" s="21" t="s">
        <v>3441</v>
      </c>
      <c r="B3068" s="21" t="s">
        <v>3442</v>
      </c>
      <c r="C3068" s="23" t="n">
        <v>46162</v>
      </c>
      <c r="D3068" s="21" t="s">
        <v>1310</v>
      </c>
      <c r="E3068" s="21" t="s">
        <v>971</v>
      </c>
      <c r="F3068" s="12" t="n">
        <v>3</v>
      </c>
      <c r="G3068" s="19" t="n">
        <v>59.5</v>
      </c>
      <c r="H3068" s="19" t="n">
        <v>45.62</v>
      </c>
      <c r="I3068" s="19" t="n">
        <f aca="false">ROUND(F3068*G3068,2)</f>
        <v>178.5</v>
      </c>
      <c r="J3068" s="19" t="n">
        <f aca="false">ROUND(F3068*H3068,2)</f>
        <v>136.86</v>
      </c>
      <c r="K3068" s="19" t="n">
        <f aca="false">INDEX(Pricebook!$L$2:$L$1401,MATCH(D3068,Pricebook!$A$2:$A$1401,0))</f>
        <v>69.1</v>
      </c>
      <c r="L3068" s="19" t="n">
        <f aca="false">ROUND(F3068*K3068,2)</f>
        <v>207.3</v>
      </c>
      <c r="M3068" s="24" t="n">
        <f aca="false">DATE(YEAR(C3068),MONTH(C3068),1)</f>
        <v>46143</v>
      </c>
    </row>
    <row r="3069" customFormat="false" ht="15" hidden="false" customHeight="false" outlineLevel="0" collapsed="false">
      <c r="A3069" s="21" t="s">
        <v>3441</v>
      </c>
      <c r="B3069" s="21" t="s">
        <v>3442</v>
      </c>
      <c r="C3069" s="23" t="n">
        <v>46162</v>
      </c>
      <c r="D3069" s="21" t="s">
        <v>1174</v>
      </c>
      <c r="E3069" s="21" t="s">
        <v>971</v>
      </c>
      <c r="F3069" s="12" t="n">
        <v>2</v>
      </c>
      <c r="G3069" s="19" t="n">
        <v>694.3</v>
      </c>
      <c r="H3069" s="19" t="n">
        <v>534.96</v>
      </c>
      <c r="I3069" s="19" t="n">
        <f aca="false">ROUND(F3069*G3069,2)</f>
        <v>1388.6</v>
      </c>
      <c r="J3069" s="19" t="n">
        <f aca="false">ROUND(F3069*H3069,2)</f>
        <v>1069.92</v>
      </c>
      <c r="K3069" s="19" t="n">
        <f aca="false">INDEX(Pricebook!$L$2:$L$1401,MATCH(D3069,Pricebook!$A$2:$A$1401,0))</f>
        <v>810.1</v>
      </c>
      <c r="L3069" s="19" t="n">
        <f aca="false">ROUND(F3069*K3069,2)</f>
        <v>1620.2</v>
      </c>
      <c r="M3069" s="24" t="n">
        <f aca="false">DATE(YEAR(C3069),MONTH(C3069),1)</f>
        <v>46143</v>
      </c>
    </row>
    <row r="3070" customFormat="false" ht="15" hidden="false" customHeight="false" outlineLevel="0" collapsed="false">
      <c r="A3070" s="21" t="s">
        <v>3441</v>
      </c>
      <c r="B3070" s="21" t="s">
        <v>3442</v>
      </c>
      <c r="C3070" s="23" t="n">
        <v>46162</v>
      </c>
      <c r="D3070" s="21" t="s">
        <v>1326</v>
      </c>
      <c r="E3070" s="21" t="s">
        <v>971</v>
      </c>
      <c r="F3070" s="12" t="n">
        <v>1</v>
      </c>
      <c r="G3070" s="19" t="n">
        <v>240</v>
      </c>
      <c r="H3070" s="19" t="n">
        <v>184.86</v>
      </c>
      <c r="I3070" s="19" t="n">
        <f aca="false">ROUND(F3070*G3070,2)</f>
        <v>240</v>
      </c>
      <c r="J3070" s="19" t="n">
        <f aca="false">ROUND(F3070*H3070,2)</f>
        <v>184.86</v>
      </c>
      <c r="K3070" s="19" t="n">
        <f aca="false">INDEX(Pricebook!$L$2:$L$1401,MATCH(D3070,Pricebook!$A$2:$A$1401,0))</f>
        <v>240</v>
      </c>
      <c r="L3070" s="19" t="n">
        <f aca="false">ROUND(F3070*K3070,2)</f>
        <v>240</v>
      </c>
      <c r="M3070" s="24" t="n">
        <f aca="false">DATE(YEAR(C3070),MONTH(C3070),1)</f>
        <v>46143</v>
      </c>
    </row>
    <row r="3071" customFormat="false" ht="15" hidden="false" customHeight="false" outlineLevel="0" collapsed="false">
      <c r="A3071" s="21" t="s">
        <v>3443</v>
      </c>
      <c r="B3071" s="21" t="s">
        <v>3444</v>
      </c>
      <c r="C3071" s="23" t="n">
        <v>46162</v>
      </c>
      <c r="D3071" s="21" t="s">
        <v>2812</v>
      </c>
      <c r="E3071" s="21" t="s">
        <v>2748</v>
      </c>
      <c r="F3071" s="12" t="n">
        <v>3</v>
      </c>
      <c r="G3071" s="19" t="n">
        <v>5.4</v>
      </c>
      <c r="H3071" s="19" t="n">
        <v>3.19</v>
      </c>
      <c r="I3071" s="19" t="n">
        <f aca="false">ROUND(F3071*G3071,2)</f>
        <v>16.2</v>
      </c>
      <c r="J3071" s="19" t="n">
        <f aca="false">ROUND(F3071*H3071,2)</f>
        <v>9.57</v>
      </c>
      <c r="K3071" s="19" t="n">
        <f aca="false">INDEX(Pricebook!$L$2:$L$1401,MATCH(D3071,Pricebook!$A$2:$A$1401,0))</f>
        <v>5.4</v>
      </c>
      <c r="L3071" s="19" t="n">
        <f aca="false">ROUND(F3071*K3071,2)</f>
        <v>16.2</v>
      </c>
      <c r="M3071" s="24" t="n">
        <f aca="false">DATE(YEAR(C3071),MONTH(C3071),1)</f>
        <v>46143</v>
      </c>
    </row>
    <row r="3072" customFormat="false" ht="15" hidden="false" customHeight="false" outlineLevel="0" collapsed="false">
      <c r="A3072" s="21" t="s">
        <v>3443</v>
      </c>
      <c r="B3072" s="21" t="s">
        <v>3444</v>
      </c>
      <c r="C3072" s="23" t="n">
        <v>46162</v>
      </c>
      <c r="D3072" s="21" t="s">
        <v>2798</v>
      </c>
      <c r="E3072" s="21" t="s">
        <v>2748</v>
      </c>
      <c r="F3072" s="12" t="n">
        <v>3</v>
      </c>
      <c r="G3072" s="19" t="n">
        <v>4.95</v>
      </c>
      <c r="H3072" s="19" t="n">
        <v>3.19</v>
      </c>
      <c r="I3072" s="19" t="n">
        <f aca="false">ROUND(F3072*G3072,2)</f>
        <v>14.85</v>
      </c>
      <c r="J3072" s="19" t="n">
        <f aca="false">ROUND(F3072*H3072,2)</f>
        <v>9.57</v>
      </c>
      <c r="K3072" s="19" t="n">
        <f aca="false">INDEX(Pricebook!$L$2:$L$1401,MATCH(D3072,Pricebook!$A$2:$A$1401,0))</f>
        <v>5.4</v>
      </c>
      <c r="L3072" s="19" t="n">
        <f aca="false">ROUND(F3072*K3072,2)</f>
        <v>16.2</v>
      </c>
      <c r="M3072" s="24" t="n">
        <f aca="false">DATE(YEAR(C3072),MONTH(C3072),1)</f>
        <v>46143</v>
      </c>
    </row>
    <row r="3073" customFormat="false" ht="15" hidden="false" customHeight="false" outlineLevel="0" collapsed="false">
      <c r="A3073" s="21" t="s">
        <v>3443</v>
      </c>
      <c r="B3073" s="21" t="s">
        <v>3444</v>
      </c>
      <c r="C3073" s="23" t="n">
        <v>46162</v>
      </c>
      <c r="D3073" s="21" t="s">
        <v>1436</v>
      </c>
      <c r="E3073" s="21" t="s">
        <v>971</v>
      </c>
      <c r="F3073" s="12" t="n">
        <v>36</v>
      </c>
      <c r="G3073" s="19" t="n">
        <v>2.1</v>
      </c>
      <c r="H3073" s="19" t="n">
        <v>1.6</v>
      </c>
      <c r="I3073" s="19" t="n">
        <f aca="false">ROUND(F3073*G3073,2)</f>
        <v>75.6</v>
      </c>
      <c r="J3073" s="19" t="n">
        <f aca="false">ROUND(F3073*H3073,2)</f>
        <v>57.6</v>
      </c>
      <c r="K3073" s="19" t="n">
        <f aca="false">INDEX(Pricebook!$L$2:$L$1401,MATCH(D3073,Pricebook!$A$2:$A$1401,0))</f>
        <v>2.45</v>
      </c>
      <c r="L3073" s="19" t="n">
        <f aca="false">ROUND(F3073*K3073,2)</f>
        <v>88.2</v>
      </c>
      <c r="M3073" s="24" t="n">
        <f aca="false">DATE(YEAR(C3073),MONTH(C3073),1)</f>
        <v>46143</v>
      </c>
    </row>
    <row r="3074" customFormat="false" ht="15" hidden="false" customHeight="false" outlineLevel="0" collapsed="false">
      <c r="A3074" s="21" t="s">
        <v>3443</v>
      </c>
      <c r="B3074" s="21" t="s">
        <v>3444</v>
      </c>
      <c r="C3074" s="23" t="n">
        <v>46162</v>
      </c>
      <c r="D3074" s="21" t="s">
        <v>189</v>
      </c>
      <c r="E3074" s="21" t="s">
        <v>108</v>
      </c>
      <c r="F3074" s="12" t="n">
        <v>1</v>
      </c>
      <c r="G3074" s="19" t="n">
        <v>84.9</v>
      </c>
      <c r="H3074" s="19" t="n">
        <v>63.55</v>
      </c>
      <c r="I3074" s="19" t="n">
        <f aca="false">ROUND(F3074*G3074,2)</f>
        <v>84.9</v>
      </c>
      <c r="J3074" s="19" t="n">
        <f aca="false">ROUND(F3074*H3074,2)</f>
        <v>63.55</v>
      </c>
      <c r="K3074" s="19" t="n">
        <f aca="false">INDEX(Pricebook!$L$2:$L$1401,MATCH(D3074,Pricebook!$A$2:$A$1401,0))</f>
        <v>93.1</v>
      </c>
      <c r="L3074" s="19" t="n">
        <f aca="false">ROUND(F3074*K3074,2)</f>
        <v>93.1</v>
      </c>
      <c r="M3074" s="24" t="n">
        <f aca="false">DATE(YEAR(C3074),MONTH(C3074),1)</f>
        <v>46143</v>
      </c>
    </row>
    <row r="3075" customFormat="false" ht="15" hidden="false" customHeight="false" outlineLevel="0" collapsed="false">
      <c r="A3075" s="21" t="s">
        <v>3443</v>
      </c>
      <c r="B3075" s="21" t="s">
        <v>3444</v>
      </c>
      <c r="C3075" s="23" t="n">
        <v>46162</v>
      </c>
      <c r="D3075" s="21" t="s">
        <v>1118</v>
      </c>
      <c r="E3075" s="21" t="s">
        <v>971</v>
      </c>
      <c r="F3075" s="12" t="n">
        <v>14</v>
      </c>
      <c r="G3075" s="19" t="n">
        <v>2.1</v>
      </c>
      <c r="H3075" s="19" t="n">
        <v>1.59</v>
      </c>
      <c r="I3075" s="19" t="n">
        <f aca="false">ROUND(F3075*G3075,2)</f>
        <v>29.4</v>
      </c>
      <c r="J3075" s="19" t="n">
        <f aca="false">ROUND(F3075*H3075,2)</f>
        <v>22.26</v>
      </c>
      <c r="K3075" s="19" t="n">
        <f aca="false">INDEX(Pricebook!$L$2:$L$1401,MATCH(D3075,Pricebook!$A$2:$A$1401,0))</f>
        <v>2.1</v>
      </c>
      <c r="L3075" s="19" t="n">
        <f aca="false">ROUND(F3075*K3075,2)</f>
        <v>29.4</v>
      </c>
      <c r="M3075" s="24" t="n">
        <f aca="false">DATE(YEAR(C3075),MONTH(C3075),1)</f>
        <v>46143</v>
      </c>
    </row>
    <row r="3076" customFormat="false" ht="15" hidden="false" customHeight="false" outlineLevel="0" collapsed="false">
      <c r="A3076" s="21" t="s">
        <v>3443</v>
      </c>
      <c r="B3076" s="21" t="s">
        <v>3444</v>
      </c>
      <c r="C3076" s="23" t="n">
        <v>46162</v>
      </c>
      <c r="D3076" s="21" t="s">
        <v>161</v>
      </c>
      <c r="E3076" s="21" t="s">
        <v>108</v>
      </c>
      <c r="F3076" s="12" t="n">
        <v>2</v>
      </c>
      <c r="G3076" s="19" t="n">
        <v>108</v>
      </c>
      <c r="H3076" s="19" t="n">
        <v>81.51</v>
      </c>
      <c r="I3076" s="19" t="n">
        <f aca="false">ROUND(F3076*G3076,2)</f>
        <v>216</v>
      </c>
      <c r="J3076" s="19" t="n">
        <f aca="false">ROUND(F3076*H3076,2)</f>
        <v>163.02</v>
      </c>
      <c r="K3076" s="19" t="n">
        <f aca="false">INDEX(Pricebook!$L$2:$L$1401,MATCH(D3076,Pricebook!$A$2:$A$1401,0))</f>
        <v>119.4</v>
      </c>
      <c r="L3076" s="19" t="n">
        <f aca="false">ROUND(F3076*K3076,2)</f>
        <v>238.8</v>
      </c>
      <c r="M3076" s="24" t="n">
        <f aca="false">DATE(YEAR(C3076),MONTH(C3076),1)</f>
        <v>46143</v>
      </c>
    </row>
    <row r="3077" customFormat="false" ht="15" hidden="false" customHeight="false" outlineLevel="0" collapsed="false">
      <c r="A3077" s="21" t="s">
        <v>3443</v>
      </c>
      <c r="B3077" s="21" t="s">
        <v>3444</v>
      </c>
      <c r="C3077" s="23" t="n">
        <v>46162</v>
      </c>
      <c r="D3077" s="21" t="s">
        <v>1226</v>
      </c>
      <c r="E3077" s="21" t="s">
        <v>971</v>
      </c>
      <c r="F3077" s="12" t="n">
        <v>19</v>
      </c>
      <c r="G3077" s="19" t="n">
        <v>0.9</v>
      </c>
      <c r="H3077" s="19" t="n">
        <v>0.66</v>
      </c>
      <c r="I3077" s="19" t="n">
        <f aca="false">ROUND(F3077*G3077,2)</f>
        <v>17.1</v>
      </c>
      <c r="J3077" s="19" t="n">
        <f aca="false">ROUND(F3077*H3077,2)</f>
        <v>12.54</v>
      </c>
      <c r="K3077" s="19" t="n">
        <f aca="false">INDEX(Pricebook!$L$2:$L$1401,MATCH(D3077,Pricebook!$A$2:$A$1401,0))</f>
        <v>1</v>
      </c>
      <c r="L3077" s="19" t="n">
        <f aca="false">ROUND(F3077*K3077,2)</f>
        <v>19</v>
      </c>
      <c r="M3077" s="24" t="n">
        <f aca="false">DATE(YEAR(C3077),MONTH(C3077),1)</f>
        <v>46143</v>
      </c>
    </row>
    <row r="3078" customFormat="false" ht="15" hidden="false" customHeight="false" outlineLevel="0" collapsed="false">
      <c r="A3078" s="21" t="s">
        <v>3443</v>
      </c>
      <c r="B3078" s="21" t="s">
        <v>3444</v>
      </c>
      <c r="C3078" s="23" t="n">
        <v>46162</v>
      </c>
      <c r="D3078" s="21" t="s">
        <v>2826</v>
      </c>
      <c r="E3078" s="21" t="s">
        <v>2748</v>
      </c>
      <c r="F3078" s="12" t="n">
        <v>2</v>
      </c>
      <c r="G3078" s="19" t="n">
        <v>25.5</v>
      </c>
      <c r="H3078" s="19" t="n">
        <v>14.86</v>
      </c>
      <c r="I3078" s="19" t="n">
        <f aca="false">ROUND(F3078*G3078,2)</f>
        <v>51</v>
      </c>
      <c r="J3078" s="19" t="n">
        <f aca="false">ROUND(F3078*H3078,2)</f>
        <v>29.72</v>
      </c>
      <c r="K3078" s="19" t="n">
        <f aca="false">INDEX(Pricebook!$L$2:$L$1401,MATCH(D3078,Pricebook!$A$2:$A$1401,0))</f>
        <v>27.85</v>
      </c>
      <c r="L3078" s="19" t="n">
        <f aca="false">ROUND(F3078*K3078,2)</f>
        <v>55.7</v>
      </c>
      <c r="M3078" s="24" t="n">
        <f aca="false">DATE(YEAR(C3078),MONTH(C3078),1)</f>
        <v>46143</v>
      </c>
    </row>
    <row r="3079" customFormat="false" ht="15" hidden="false" customHeight="false" outlineLevel="0" collapsed="false">
      <c r="A3079" s="21" t="s">
        <v>3443</v>
      </c>
      <c r="B3079" s="21" t="s">
        <v>3444</v>
      </c>
      <c r="C3079" s="23" t="n">
        <v>46162</v>
      </c>
      <c r="D3079" s="21" t="s">
        <v>287</v>
      </c>
      <c r="E3079" s="21" t="s">
        <v>108</v>
      </c>
      <c r="F3079" s="12" t="n">
        <v>3</v>
      </c>
      <c r="G3079" s="19" t="n">
        <v>17.4</v>
      </c>
      <c r="H3079" s="19" t="n">
        <v>13.09</v>
      </c>
      <c r="I3079" s="19" t="n">
        <f aca="false">ROUND(F3079*G3079,2)</f>
        <v>52.2</v>
      </c>
      <c r="J3079" s="19" t="n">
        <f aca="false">ROUND(F3079*H3079,2)</f>
        <v>39.27</v>
      </c>
      <c r="K3079" s="19" t="n">
        <f aca="false">INDEX(Pricebook!$L$2:$L$1401,MATCH(D3079,Pricebook!$A$2:$A$1401,0))</f>
        <v>19.15</v>
      </c>
      <c r="L3079" s="19" t="n">
        <f aca="false">ROUND(F3079*K3079,2)</f>
        <v>57.45</v>
      </c>
      <c r="M3079" s="24" t="n">
        <f aca="false">DATE(YEAR(C3079),MONTH(C3079),1)</f>
        <v>46143</v>
      </c>
    </row>
    <row r="3080" customFormat="false" ht="15" hidden="false" customHeight="false" outlineLevel="0" collapsed="false">
      <c r="A3080" s="21" t="s">
        <v>3445</v>
      </c>
      <c r="B3080" s="21" t="s">
        <v>3085</v>
      </c>
      <c r="C3080" s="23" t="n">
        <v>46162</v>
      </c>
      <c r="D3080" s="21" t="s">
        <v>1004</v>
      </c>
      <c r="E3080" s="21" t="s">
        <v>971</v>
      </c>
      <c r="F3080" s="12" t="n">
        <v>3</v>
      </c>
      <c r="G3080" s="19" t="n">
        <v>111.45</v>
      </c>
      <c r="H3080" s="19" t="n">
        <v>86.47</v>
      </c>
      <c r="I3080" s="19" t="n">
        <f aca="false">ROUND(F3080*G3080,2)</f>
        <v>334.35</v>
      </c>
      <c r="J3080" s="19" t="n">
        <f aca="false">ROUND(F3080*H3080,2)</f>
        <v>259.41</v>
      </c>
      <c r="K3080" s="19" t="n">
        <f aca="false">INDEX(Pricebook!$L$2:$L$1401,MATCH(D3080,Pricebook!$A$2:$A$1401,0))</f>
        <v>130.95</v>
      </c>
      <c r="L3080" s="19" t="n">
        <f aca="false">ROUND(F3080*K3080,2)</f>
        <v>392.85</v>
      </c>
      <c r="M3080" s="24" t="n">
        <f aca="false">DATE(YEAR(C3080),MONTH(C3080),1)</f>
        <v>46143</v>
      </c>
    </row>
    <row r="3081" customFormat="false" ht="15" hidden="false" customHeight="false" outlineLevel="0" collapsed="false">
      <c r="A3081" s="21" t="s">
        <v>3445</v>
      </c>
      <c r="B3081" s="21" t="s">
        <v>3085</v>
      </c>
      <c r="C3081" s="23" t="n">
        <v>46162</v>
      </c>
      <c r="D3081" s="21" t="s">
        <v>120</v>
      </c>
      <c r="E3081" s="21" t="s">
        <v>108</v>
      </c>
      <c r="F3081" s="12" t="n">
        <v>1</v>
      </c>
      <c r="G3081" s="19" t="n">
        <v>360.8</v>
      </c>
      <c r="H3081" s="19" t="n">
        <v>306.26</v>
      </c>
      <c r="I3081" s="19" t="n">
        <f aca="false">ROUND(F3081*G3081,2)</f>
        <v>360.8</v>
      </c>
      <c r="J3081" s="19" t="n">
        <f aca="false">ROUND(F3081*H3081,2)</f>
        <v>306.26</v>
      </c>
      <c r="K3081" s="19" t="n">
        <f aca="false">INDEX(Pricebook!$L$2:$L$1401,MATCH(D3081,Pricebook!$A$2:$A$1401,0))</f>
        <v>360.8</v>
      </c>
      <c r="L3081" s="19" t="n">
        <f aca="false">ROUND(F3081*K3081,2)</f>
        <v>360.8</v>
      </c>
      <c r="M3081" s="24" t="n">
        <f aca="false">DATE(YEAR(C3081),MONTH(C3081),1)</f>
        <v>46143</v>
      </c>
    </row>
    <row r="3082" customFormat="false" ht="15" hidden="false" customHeight="false" outlineLevel="0" collapsed="false">
      <c r="A3082" s="21" t="s">
        <v>3445</v>
      </c>
      <c r="B3082" s="21" t="s">
        <v>3085</v>
      </c>
      <c r="C3082" s="23" t="n">
        <v>46162</v>
      </c>
      <c r="D3082" s="21" t="s">
        <v>2567</v>
      </c>
      <c r="E3082" s="21" t="s">
        <v>2466</v>
      </c>
      <c r="F3082" s="12" t="n">
        <v>2</v>
      </c>
      <c r="G3082" s="19" t="n">
        <v>92</v>
      </c>
      <c r="H3082" s="19" t="n">
        <v>57.44</v>
      </c>
      <c r="I3082" s="19" t="n">
        <f aca="false">ROUND(F3082*G3082,2)</f>
        <v>184</v>
      </c>
      <c r="J3082" s="19" t="n">
        <f aca="false">ROUND(F3082*H3082,2)</f>
        <v>114.88</v>
      </c>
      <c r="K3082" s="19" t="n">
        <f aca="false">INDEX(Pricebook!$L$2:$L$1401,MATCH(D3082,Pricebook!$A$2:$A$1401,0))</f>
        <v>96.7</v>
      </c>
      <c r="L3082" s="19" t="n">
        <f aca="false">ROUND(F3082*K3082,2)</f>
        <v>193.4</v>
      </c>
      <c r="M3082" s="24" t="n">
        <f aca="false">DATE(YEAR(C3082),MONTH(C3082),1)</f>
        <v>46143</v>
      </c>
    </row>
    <row r="3083" customFormat="false" ht="15" hidden="false" customHeight="false" outlineLevel="0" collapsed="false">
      <c r="A3083" s="21" t="s">
        <v>3445</v>
      </c>
      <c r="B3083" s="21" t="s">
        <v>3085</v>
      </c>
      <c r="C3083" s="23" t="n">
        <v>46162</v>
      </c>
      <c r="D3083" s="21" t="s">
        <v>2573</v>
      </c>
      <c r="E3083" s="21" t="s">
        <v>2466</v>
      </c>
      <c r="F3083" s="12" t="n">
        <v>2</v>
      </c>
      <c r="G3083" s="19" t="n">
        <v>32.4</v>
      </c>
      <c r="H3083" s="19" t="n">
        <v>22.54</v>
      </c>
      <c r="I3083" s="19" t="n">
        <f aca="false">ROUND(F3083*G3083,2)</f>
        <v>64.8</v>
      </c>
      <c r="J3083" s="19" t="n">
        <f aca="false">ROUND(F3083*H3083,2)</f>
        <v>45.08</v>
      </c>
      <c r="K3083" s="19" t="n">
        <f aca="false">INDEX(Pricebook!$L$2:$L$1401,MATCH(D3083,Pricebook!$A$2:$A$1401,0))</f>
        <v>33.5</v>
      </c>
      <c r="L3083" s="19" t="n">
        <f aca="false">ROUND(F3083*K3083,2)</f>
        <v>67</v>
      </c>
      <c r="M3083" s="24" t="n">
        <f aca="false">DATE(YEAR(C3083),MONTH(C3083),1)</f>
        <v>46143</v>
      </c>
    </row>
    <row r="3084" customFormat="false" ht="15" hidden="false" customHeight="false" outlineLevel="0" collapsed="false">
      <c r="A3084" s="21" t="s">
        <v>3445</v>
      </c>
      <c r="B3084" s="21" t="s">
        <v>3085</v>
      </c>
      <c r="C3084" s="23" t="n">
        <v>46162</v>
      </c>
      <c r="D3084" s="21" t="s">
        <v>803</v>
      </c>
      <c r="E3084" s="21" t="s">
        <v>366</v>
      </c>
      <c r="F3084" s="12" t="n">
        <v>2</v>
      </c>
      <c r="G3084" s="19" t="n">
        <v>164.8</v>
      </c>
      <c r="H3084" s="19" t="n">
        <v>115.5</v>
      </c>
      <c r="I3084" s="19" t="n">
        <f aca="false">ROUND(F3084*G3084,2)</f>
        <v>329.6</v>
      </c>
      <c r="J3084" s="19" t="n">
        <f aca="false">ROUND(F3084*H3084,2)</f>
        <v>231</v>
      </c>
      <c r="K3084" s="19" t="n">
        <f aca="false">INDEX(Pricebook!$L$2:$L$1401,MATCH(D3084,Pricebook!$A$2:$A$1401,0))</f>
        <v>175.85</v>
      </c>
      <c r="L3084" s="19" t="n">
        <f aca="false">ROUND(F3084*K3084,2)</f>
        <v>351.7</v>
      </c>
      <c r="M3084" s="24" t="n">
        <f aca="false">DATE(YEAR(C3084),MONTH(C3084),1)</f>
        <v>46143</v>
      </c>
    </row>
    <row r="3085" customFormat="false" ht="15" hidden="false" customHeight="false" outlineLevel="0" collapsed="false">
      <c r="A3085" s="21" t="s">
        <v>3445</v>
      </c>
      <c r="B3085" s="21" t="s">
        <v>3085</v>
      </c>
      <c r="C3085" s="23" t="n">
        <v>46162</v>
      </c>
      <c r="D3085" s="21" t="s">
        <v>1122</v>
      </c>
      <c r="E3085" s="21" t="s">
        <v>971</v>
      </c>
      <c r="F3085" s="12" t="n">
        <v>45</v>
      </c>
      <c r="G3085" s="19" t="n">
        <v>11.35</v>
      </c>
      <c r="H3085" s="19" t="n">
        <v>9.41</v>
      </c>
      <c r="I3085" s="19" t="n">
        <f aca="false">ROUND(F3085*G3085,2)</f>
        <v>510.75</v>
      </c>
      <c r="J3085" s="19" t="n">
        <f aca="false">ROUND(F3085*H3085,2)</f>
        <v>423.45</v>
      </c>
      <c r="K3085" s="19" t="n">
        <f aca="false">INDEX(Pricebook!$L$2:$L$1401,MATCH(D3085,Pricebook!$A$2:$A$1401,0))</f>
        <v>13.15</v>
      </c>
      <c r="L3085" s="19" t="n">
        <f aca="false">ROUND(F3085*K3085,2)</f>
        <v>591.75</v>
      </c>
      <c r="M3085" s="24" t="n">
        <f aca="false">DATE(YEAR(C3085),MONTH(C3085),1)</f>
        <v>46143</v>
      </c>
    </row>
    <row r="3086" customFormat="false" ht="15" hidden="false" customHeight="false" outlineLevel="0" collapsed="false">
      <c r="A3086" s="21" t="s">
        <v>3445</v>
      </c>
      <c r="B3086" s="21" t="s">
        <v>3085</v>
      </c>
      <c r="C3086" s="23" t="n">
        <v>46162</v>
      </c>
      <c r="D3086" s="21" t="s">
        <v>2553</v>
      </c>
      <c r="E3086" s="21" t="s">
        <v>2466</v>
      </c>
      <c r="F3086" s="12" t="n">
        <v>3</v>
      </c>
      <c r="G3086" s="19" t="n">
        <v>85.3</v>
      </c>
      <c r="H3086" s="19" t="n">
        <v>60.38</v>
      </c>
      <c r="I3086" s="19" t="n">
        <f aca="false">ROUND(F3086*G3086,2)</f>
        <v>255.9</v>
      </c>
      <c r="J3086" s="19" t="n">
        <f aca="false">ROUND(F3086*H3086,2)</f>
        <v>181.14</v>
      </c>
      <c r="K3086" s="19" t="n">
        <f aca="false">INDEX(Pricebook!$L$2:$L$1401,MATCH(D3086,Pricebook!$A$2:$A$1401,0))</f>
        <v>89.7</v>
      </c>
      <c r="L3086" s="19" t="n">
        <f aca="false">ROUND(F3086*K3086,2)</f>
        <v>269.1</v>
      </c>
      <c r="M3086" s="24" t="n">
        <f aca="false">DATE(YEAR(C3086),MONTH(C3086),1)</f>
        <v>46143</v>
      </c>
    </row>
    <row r="3087" customFormat="false" ht="15" hidden="false" customHeight="false" outlineLevel="0" collapsed="false">
      <c r="A3087" s="21" t="s">
        <v>3445</v>
      </c>
      <c r="B3087" s="21" t="s">
        <v>3085</v>
      </c>
      <c r="C3087" s="23" t="n">
        <v>46162</v>
      </c>
      <c r="D3087" s="21" t="s">
        <v>1426</v>
      </c>
      <c r="E3087" s="21" t="s">
        <v>971</v>
      </c>
      <c r="F3087" s="12" t="n">
        <v>14</v>
      </c>
      <c r="G3087" s="19" t="n">
        <v>1</v>
      </c>
      <c r="H3087" s="19" t="n">
        <v>0.77</v>
      </c>
      <c r="I3087" s="19" t="n">
        <f aca="false">ROUND(F3087*G3087,2)</f>
        <v>14</v>
      </c>
      <c r="J3087" s="19" t="n">
        <f aca="false">ROUND(F3087*H3087,2)</f>
        <v>10.78</v>
      </c>
      <c r="K3087" s="19" t="n">
        <f aca="false">INDEX(Pricebook!$L$2:$L$1401,MATCH(D3087,Pricebook!$A$2:$A$1401,0))</f>
        <v>1.2</v>
      </c>
      <c r="L3087" s="19" t="n">
        <f aca="false">ROUND(F3087*K3087,2)</f>
        <v>16.8</v>
      </c>
      <c r="M3087" s="24" t="n">
        <f aca="false">DATE(YEAR(C3087),MONTH(C3087),1)</f>
        <v>46143</v>
      </c>
    </row>
    <row r="3088" customFormat="false" ht="15" hidden="false" customHeight="false" outlineLevel="0" collapsed="false">
      <c r="A3088" s="21" t="s">
        <v>3445</v>
      </c>
      <c r="B3088" s="21" t="s">
        <v>3085</v>
      </c>
      <c r="C3088" s="23" t="n">
        <v>46162</v>
      </c>
      <c r="D3088" s="21" t="s">
        <v>114</v>
      </c>
      <c r="E3088" s="21" t="s">
        <v>108</v>
      </c>
      <c r="F3088" s="12" t="n">
        <v>1</v>
      </c>
      <c r="G3088" s="19" t="n">
        <v>567.9</v>
      </c>
      <c r="H3088" s="19" t="n">
        <v>418.91</v>
      </c>
      <c r="I3088" s="19" t="n">
        <f aca="false">ROUND(F3088*G3088,2)</f>
        <v>567.9</v>
      </c>
      <c r="J3088" s="19" t="n">
        <f aca="false">ROUND(F3088*H3088,2)</f>
        <v>418.91</v>
      </c>
      <c r="K3088" s="19" t="n">
        <f aca="false">INDEX(Pricebook!$L$2:$L$1401,MATCH(D3088,Pricebook!$A$2:$A$1401,0))</f>
        <v>613.4</v>
      </c>
      <c r="L3088" s="19" t="n">
        <f aca="false">ROUND(F3088*K3088,2)</f>
        <v>613.4</v>
      </c>
      <c r="M3088" s="24" t="n">
        <f aca="false">DATE(YEAR(C3088),MONTH(C3088),1)</f>
        <v>46143</v>
      </c>
    </row>
    <row r="3089" customFormat="false" ht="15" hidden="false" customHeight="false" outlineLevel="0" collapsed="false">
      <c r="A3089" s="21" t="s">
        <v>3445</v>
      </c>
      <c r="B3089" s="21" t="s">
        <v>3085</v>
      </c>
      <c r="C3089" s="23" t="n">
        <v>46162</v>
      </c>
      <c r="D3089" s="21" t="s">
        <v>565</v>
      </c>
      <c r="E3089" s="21" t="s">
        <v>366</v>
      </c>
      <c r="F3089" s="12" t="n">
        <v>1</v>
      </c>
      <c r="G3089" s="19" t="n">
        <v>43.2</v>
      </c>
      <c r="H3089" s="19" t="n">
        <v>34.35</v>
      </c>
      <c r="I3089" s="19" t="n">
        <f aca="false">ROUND(F3089*G3089,2)</f>
        <v>43.2</v>
      </c>
      <c r="J3089" s="19" t="n">
        <f aca="false">ROUND(F3089*H3089,2)</f>
        <v>34.35</v>
      </c>
      <c r="K3089" s="19" t="n">
        <f aca="false">INDEX(Pricebook!$L$2:$L$1401,MATCH(D3089,Pricebook!$A$2:$A$1401,0))</f>
        <v>46.75</v>
      </c>
      <c r="L3089" s="19" t="n">
        <f aca="false">ROUND(F3089*K3089,2)</f>
        <v>46.75</v>
      </c>
      <c r="M3089" s="24" t="n">
        <f aca="false">DATE(YEAR(C3089),MONTH(C3089),1)</f>
        <v>46143</v>
      </c>
    </row>
    <row r="3090" customFormat="false" ht="15" hidden="false" customHeight="false" outlineLevel="0" collapsed="false">
      <c r="A3090" s="21" t="s">
        <v>3446</v>
      </c>
      <c r="B3090" s="21" t="s">
        <v>3013</v>
      </c>
      <c r="C3090" s="23" t="n">
        <v>46163</v>
      </c>
      <c r="D3090" s="21" t="s">
        <v>497</v>
      </c>
      <c r="E3090" s="21" t="s">
        <v>366</v>
      </c>
      <c r="F3090" s="12" t="n">
        <v>4</v>
      </c>
      <c r="G3090" s="19" t="n">
        <v>20.9</v>
      </c>
      <c r="H3090" s="19" t="n">
        <v>14.95</v>
      </c>
      <c r="I3090" s="19" t="n">
        <f aca="false">ROUND(F3090*G3090,2)</f>
        <v>83.6</v>
      </c>
      <c r="J3090" s="19" t="n">
        <f aca="false">ROUND(F3090*H3090,2)</f>
        <v>59.8</v>
      </c>
      <c r="K3090" s="19" t="n">
        <f aca="false">INDEX(Pricebook!$L$2:$L$1401,MATCH(D3090,Pricebook!$A$2:$A$1401,0))</f>
        <v>22.8</v>
      </c>
      <c r="L3090" s="19" t="n">
        <f aca="false">ROUND(F3090*K3090,2)</f>
        <v>91.2</v>
      </c>
      <c r="M3090" s="24" t="n">
        <f aca="false">DATE(YEAR(C3090),MONTH(C3090),1)</f>
        <v>46143</v>
      </c>
    </row>
    <row r="3091" customFormat="false" ht="15" hidden="false" customHeight="false" outlineLevel="0" collapsed="false">
      <c r="A3091" s="21" t="s">
        <v>3446</v>
      </c>
      <c r="B3091" s="21" t="s">
        <v>3013</v>
      </c>
      <c r="C3091" s="23" t="n">
        <v>46163</v>
      </c>
      <c r="D3091" s="21" t="s">
        <v>825</v>
      </c>
      <c r="E3091" s="21" t="s">
        <v>366</v>
      </c>
      <c r="F3091" s="12" t="n">
        <v>4</v>
      </c>
      <c r="G3091" s="19" t="n">
        <v>11.2</v>
      </c>
      <c r="H3091" s="19" t="n">
        <v>8.32</v>
      </c>
      <c r="I3091" s="19" t="n">
        <f aca="false">ROUND(F3091*G3091,2)</f>
        <v>44.8</v>
      </c>
      <c r="J3091" s="19" t="n">
        <f aca="false">ROUND(F3091*H3091,2)</f>
        <v>33.28</v>
      </c>
      <c r="K3091" s="19" t="n">
        <f aca="false">INDEX(Pricebook!$L$2:$L$1401,MATCH(D3091,Pricebook!$A$2:$A$1401,0))</f>
        <v>12.15</v>
      </c>
      <c r="L3091" s="19" t="n">
        <f aca="false">ROUND(F3091*K3091,2)</f>
        <v>48.6</v>
      </c>
      <c r="M3091" s="24" t="n">
        <f aca="false">DATE(YEAR(C3091),MONTH(C3091),1)</f>
        <v>46143</v>
      </c>
    </row>
    <row r="3092" customFormat="false" ht="15" hidden="false" customHeight="false" outlineLevel="0" collapsed="false">
      <c r="A3092" s="21" t="s">
        <v>3446</v>
      </c>
      <c r="B3092" s="21" t="s">
        <v>3013</v>
      </c>
      <c r="C3092" s="23" t="n">
        <v>46163</v>
      </c>
      <c r="D3092" s="21" t="s">
        <v>2495</v>
      </c>
      <c r="E3092" s="21" t="s">
        <v>2466</v>
      </c>
      <c r="F3092" s="12" t="n">
        <v>5</v>
      </c>
      <c r="G3092" s="19" t="n">
        <v>5.4</v>
      </c>
      <c r="H3092" s="19" t="n">
        <v>3.33</v>
      </c>
      <c r="I3092" s="19" t="n">
        <f aca="false">ROUND(F3092*G3092,2)</f>
        <v>27</v>
      </c>
      <c r="J3092" s="19" t="n">
        <f aca="false">ROUND(F3092*H3092,2)</f>
        <v>16.65</v>
      </c>
      <c r="K3092" s="19" t="n">
        <f aca="false">INDEX(Pricebook!$L$2:$L$1401,MATCH(D3092,Pricebook!$A$2:$A$1401,0))</f>
        <v>5.65</v>
      </c>
      <c r="L3092" s="19" t="n">
        <f aca="false">ROUND(F3092*K3092,2)</f>
        <v>28.25</v>
      </c>
      <c r="M3092" s="24" t="n">
        <f aca="false">DATE(YEAR(C3092),MONTH(C3092),1)</f>
        <v>46143</v>
      </c>
    </row>
    <row r="3093" customFormat="false" ht="15" hidden="false" customHeight="false" outlineLevel="0" collapsed="false">
      <c r="A3093" s="21" t="s">
        <v>3446</v>
      </c>
      <c r="B3093" s="21" t="s">
        <v>3013</v>
      </c>
      <c r="C3093" s="23" t="n">
        <v>46163</v>
      </c>
      <c r="D3093" s="21" t="s">
        <v>448</v>
      </c>
      <c r="E3093" s="21" t="s">
        <v>366</v>
      </c>
      <c r="F3093" s="12" t="n">
        <v>2</v>
      </c>
      <c r="G3093" s="19" t="n">
        <v>9.05</v>
      </c>
      <c r="H3093" s="19" t="n">
        <v>6.97</v>
      </c>
      <c r="I3093" s="19" t="n">
        <f aca="false">ROUND(F3093*G3093,2)</f>
        <v>18.1</v>
      </c>
      <c r="J3093" s="19" t="n">
        <f aca="false">ROUND(F3093*H3093,2)</f>
        <v>13.94</v>
      </c>
      <c r="K3093" s="19" t="n">
        <f aca="false">INDEX(Pricebook!$L$2:$L$1401,MATCH(D3093,Pricebook!$A$2:$A$1401,0))</f>
        <v>9.65</v>
      </c>
      <c r="L3093" s="19" t="n">
        <f aca="false">ROUND(F3093*K3093,2)</f>
        <v>19.3</v>
      </c>
      <c r="M3093" s="24" t="n">
        <f aca="false">DATE(YEAR(C3093),MONTH(C3093),1)</f>
        <v>46143</v>
      </c>
    </row>
    <row r="3094" customFormat="false" ht="15" hidden="false" customHeight="false" outlineLevel="0" collapsed="false">
      <c r="A3094" s="21" t="s">
        <v>3446</v>
      </c>
      <c r="B3094" s="21" t="s">
        <v>3013</v>
      </c>
      <c r="C3094" s="23" t="n">
        <v>46163</v>
      </c>
      <c r="D3094" s="21" t="s">
        <v>2497</v>
      </c>
      <c r="E3094" s="21" t="s">
        <v>2466</v>
      </c>
      <c r="F3094" s="12" t="n">
        <v>4</v>
      </c>
      <c r="G3094" s="19" t="n">
        <v>42.2</v>
      </c>
      <c r="H3094" s="19" t="n">
        <v>26.35</v>
      </c>
      <c r="I3094" s="19" t="n">
        <f aca="false">ROUND(F3094*G3094,2)</f>
        <v>168.8</v>
      </c>
      <c r="J3094" s="19" t="n">
        <f aca="false">ROUND(F3094*H3094,2)</f>
        <v>105.4</v>
      </c>
      <c r="K3094" s="19" t="n">
        <f aca="false">INDEX(Pricebook!$L$2:$L$1401,MATCH(D3094,Pricebook!$A$2:$A$1401,0))</f>
        <v>44.35</v>
      </c>
      <c r="L3094" s="19" t="n">
        <f aca="false">ROUND(F3094*K3094,2)</f>
        <v>177.4</v>
      </c>
      <c r="M3094" s="24" t="n">
        <f aca="false">DATE(YEAR(C3094),MONTH(C3094),1)</f>
        <v>46143</v>
      </c>
    </row>
    <row r="3095" customFormat="false" ht="15" hidden="false" customHeight="false" outlineLevel="0" collapsed="false">
      <c r="A3095" s="21" t="s">
        <v>3446</v>
      </c>
      <c r="B3095" s="21" t="s">
        <v>3013</v>
      </c>
      <c r="C3095" s="23" t="n">
        <v>46163</v>
      </c>
      <c r="D3095" s="21" t="s">
        <v>2878</v>
      </c>
      <c r="E3095" s="21" t="s">
        <v>2748</v>
      </c>
      <c r="F3095" s="12" t="n">
        <v>2</v>
      </c>
      <c r="G3095" s="19" t="n">
        <v>25.1</v>
      </c>
      <c r="H3095" s="19" t="n">
        <v>14.74</v>
      </c>
      <c r="I3095" s="19" t="n">
        <f aca="false">ROUND(F3095*G3095,2)</f>
        <v>50.2</v>
      </c>
      <c r="J3095" s="19" t="n">
        <f aca="false">ROUND(F3095*H3095,2)</f>
        <v>29.48</v>
      </c>
      <c r="K3095" s="19" t="n">
        <f aca="false">INDEX(Pricebook!$L$2:$L$1401,MATCH(D3095,Pricebook!$A$2:$A$1401,0))</f>
        <v>27.65</v>
      </c>
      <c r="L3095" s="19" t="n">
        <f aca="false">ROUND(F3095*K3095,2)</f>
        <v>55.3</v>
      </c>
      <c r="M3095" s="24" t="n">
        <f aca="false">DATE(YEAR(C3095),MONTH(C3095),1)</f>
        <v>46143</v>
      </c>
    </row>
    <row r="3096" customFormat="false" ht="15" hidden="false" customHeight="false" outlineLevel="0" collapsed="false">
      <c r="A3096" s="21" t="s">
        <v>3446</v>
      </c>
      <c r="B3096" s="21" t="s">
        <v>3013</v>
      </c>
      <c r="C3096" s="23" t="n">
        <v>46163</v>
      </c>
      <c r="D3096" s="21" t="s">
        <v>2938</v>
      </c>
      <c r="E3096" s="21" t="s">
        <v>2748</v>
      </c>
      <c r="F3096" s="12" t="n">
        <v>9</v>
      </c>
      <c r="G3096" s="19" t="n">
        <v>5.9</v>
      </c>
      <c r="H3096" s="19" t="n">
        <v>3.42</v>
      </c>
      <c r="I3096" s="19" t="n">
        <f aca="false">ROUND(F3096*G3096,2)</f>
        <v>53.1</v>
      </c>
      <c r="J3096" s="19" t="n">
        <f aca="false">ROUND(F3096*H3096,2)</f>
        <v>30.78</v>
      </c>
      <c r="K3096" s="19" t="n">
        <f aca="false">INDEX(Pricebook!$L$2:$L$1401,MATCH(D3096,Pricebook!$A$2:$A$1401,0))</f>
        <v>6.4</v>
      </c>
      <c r="L3096" s="19" t="n">
        <f aca="false">ROUND(F3096*K3096,2)</f>
        <v>57.6</v>
      </c>
      <c r="M3096" s="24" t="n">
        <f aca="false">DATE(YEAR(C3096),MONTH(C3096),1)</f>
        <v>46143</v>
      </c>
    </row>
    <row r="3097" customFormat="false" ht="15" hidden="false" customHeight="false" outlineLevel="0" collapsed="false">
      <c r="A3097" s="21" t="s">
        <v>3446</v>
      </c>
      <c r="B3097" s="21" t="s">
        <v>3013</v>
      </c>
      <c r="C3097" s="23" t="n">
        <v>46163</v>
      </c>
      <c r="D3097" s="21" t="s">
        <v>2509</v>
      </c>
      <c r="E3097" s="21" t="s">
        <v>2466</v>
      </c>
      <c r="F3097" s="12" t="n">
        <v>6</v>
      </c>
      <c r="G3097" s="19" t="n">
        <v>7.3</v>
      </c>
      <c r="H3097" s="19" t="n">
        <v>4.53</v>
      </c>
      <c r="I3097" s="19" t="n">
        <f aca="false">ROUND(F3097*G3097,2)</f>
        <v>43.8</v>
      </c>
      <c r="J3097" s="19" t="n">
        <f aca="false">ROUND(F3097*H3097,2)</f>
        <v>27.18</v>
      </c>
      <c r="K3097" s="19" t="n">
        <f aca="false">INDEX(Pricebook!$L$2:$L$1401,MATCH(D3097,Pricebook!$A$2:$A$1401,0))</f>
        <v>7.65</v>
      </c>
      <c r="L3097" s="19" t="n">
        <f aca="false">ROUND(F3097*K3097,2)</f>
        <v>45.9</v>
      </c>
      <c r="M3097" s="24" t="n">
        <f aca="false">DATE(YEAR(C3097),MONTH(C3097),1)</f>
        <v>46143</v>
      </c>
    </row>
    <row r="3098" customFormat="false" ht="15" hidden="false" customHeight="false" outlineLevel="0" collapsed="false">
      <c r="A3098" s="21" t="s">
        <v>3446</v>
      </c>
      <c r="B3098" s="21" t="s">
        <v>3013</v>
      </c>
      <c r="C3098" s="23" t="n">
        <v>46163</v>
      </c>
      <c r="D3098" s="21" t="s">
        <v>853</v>
      </c>
      <c r="E3098" s="21" t="s">
        <v>366</v>
      </c>
      <c r="F3098" s="12" t="n">
        <v>3</v>
      </c>
      <c r="G3098" s="19" t="n">
        <v>89.6</v>
      </c>
      <c r="H3098" s="19" t="n">
        <v>63</v>
      </c>
      <c r="I3098" s="19" t="n">
        <f aca="false">ROUND(F3098*G3098,2)</f>
        <v>268.8</v>
      </c>
      <c r="J3098" s="19" t="n">
        <f aca="false">ROUND(F3098*H3098,2)</f>
        <v>189</v>
      </c>
      <c r="K3098" s="19" t="n">
        <f aca="false">INDEX(Pricebook!$L$2:$L$1401,MATCH(D3098,Pricebook!$A$2:$A$1401,0))</f>
        <v>95.95</v>
      </c>
      <c r="L3098" s="19" t="n">
        <f aca="false">ROUND(F3098*K3098,2)</f>
        <v>287.85</v>
      </c>
      <c r="M3098" s="24" t="n">
        <f aca="false">DATE(YEAR(C3098),MONTH(C3098),1)</f>
        <v>46143</v>
      </c>
    </row>
    <row r="3099" customFormat="false" ht="15" hidden="false" customHeight="false" outlineLevel="0" collapsed="false">
      <c r="A3099" s="21" t="s">
        <v>3446</v>
      </c>
      <c r="B3099" s="21" t="s">
        <v>3013</v>
      </c>
      <c r="C3099" s="23" t="n">
        <v>46163</v>
      </c>
      <c r="D3099" s="21" t="s">
        <v>913</v>
      </c>
      <c r="E3099" s="21" t="s">
        <v>366</v>
      </c>
      <c r="F3099" s="12" t="n">
        <v>3</v>
      </c>
      <c r="G3099" s="19" t="n">
        <v>22.85</v>
      </c>
      <c r="H3099" s="19" t="n">
        <v>16.02</v>
      </c>
      <c r="I3099" s="19" t="n">
        <f aca="false">ROUND(F3099*G3099,2)</f>
        <v>68.55</v>
      </c>
      <c r="J3099" s="19" t="n">
        <f aca="false">ROUND(F3099*H3099,2)</f>
        <v>48.06</v>
      </c>
      <c r="K3099" s="19" t="n">
        <f aca="false">INDEX(Pricebook!$L$2:$L$1401,MATCH(D3099,Pricebook!$A$2:$A$1401,0))</f>
        <v>24.4</v>
      </c>
      <c r="L3099" s="19" t="n">
        <f aca="false">ROUND(F3099*K3099,2)</f>
        <v>73.2</v>
      </c>
      <c r="M3099" s="24" t="n">
        <f aca="false">DATE(YEAR(C3099),MONTH(C3099),1)</f>
        <v>46143</v>
      </c>
    </row>
    <row r="3100" customFormat="false" ht="15" hidden="false" customHeight="false" outlineLevel="0" collapsed="false">
      <c r="A3100" s="21" t="s">
        <v>3446</v>
      </c>
      <c r="B3100" s="21" t="s">
        <v>3013</v>
      </c>
      <c r="C3100" s="23" t="n">
        <v>46163</v>
      </c>
      <c r="D3100" s="21" t="s">
        <v>957</v>
      </c>
      <c r="E3100" s="21" t="s">
        <v>366</v>
      </c>
      <c r="F3100" s="12" t="n">
        <v>2</v>
      </c>
      <c r="G3100" s="19" t="n">
        <v>20.9</v>
      </c>
      <c r="H3100" s="19" t="n">
        <v>14.66</v>
      </c>
      <c r="I3100" s="19" t="n">
        <f aca="false">ROUND(F3100*G3100,2)</f>
        <v>41.8</v>
      </c>
      <c r="J3100" s="19" t="n">
        <f aca="false">ROUND(F3100*H3100,2)</f>
        <v>29.32</v>
      </c>
      <c r="K3100" s="19" t="n">
        <f aca="false">INDEX(Pricebook!$L$2:$L$1401,MATCH(D3100,Pricebook!$A$2:$A$1401,0))</f>
        <v>22.35</v>
      </c>
      <c r="L3100" s="19" t="n">
        <f aca="false">ROUND(F3100*K3100,2)</f>
        <v>44.7</v>
      </c>
      <c r="M3100" s="24" t="n">
        <f aca="false">DATE(YEAR(C3100),MONTH(C3100),1)</f>
        <v>46143</v>
      </c>
    </row>
    <row r="3101" customFormat="false" ht="15" hidden="false" customHeight="false" outlineLevel="0" collapsed="false">
      <c r="A3101" s="21" t="s">
        <v>3447</v>
      </c>
      <c r="B3101" s="21" t="s">
        <v>3448</v>
      </c>
      <c r="C3101" s="23" t="n">
        <v>46163</v>
      </c>
      <c r="D3101" s="21" t="s">
        <v>254</v>
      </c>
      <c r="E3101" s="21" t="s">
        <v>108</v>
      </c>
      <c r="F3101" s="12" t="n">
        <v>2</v>
      </c>
      <c r="G3101" s="19" t="n">
        <v>10.1</v>
      </c>
      <c r="H3101" s="19" t="n">
        <v>8.25</v>
      </c>
      <c r="I3101" s="19" t="n">
        <f aca="false">ROUND(F3101*G3101,2)</f>
        <v>20.2</v>
      </c>
      <c r="J3101" s="19" t="n">
        <f aca="false">ROUND(F3101*H3101,2)</f>
        <v>16.5</v>
      </c>
      <c r="K3101" s="19" t="n">
        <f aca="false">INDEX(Pricebook!$L$2:$L$1401,MATCH(D3101,Pricebook!$A$2:$A$1401,0))</f>
        <v>11.15</v>
      </c>
      <c r="L3101" s="19" t="n">
        <f aca="false">ROUND(F3101*K3101,2)</f>
        <v>22.3</v>
      </c>
      <c r="M3101" s="24" t="n">
        <f aca="false">DATE(YEAR(C3101),MONTH(C3101),1)</f>
        <v>46143</v>
      </c>
    </row>
    <row r="3102" customFormat="false" ht="15" hidden="false" customHeight="false" outlineLevel="0" collapsed="false">
      <c r="A3102" s="21" t="s">
        <v>3447</v>
      </c>
      <c r="B3102" s="21" t="s">
        <v>3448</v>
      </c>
      <c r="C3102" s="23" t="n">
        <v>46163</v>
      </c>
      <c r="D3102" s="21" t="s">
        <v>2402</v>
      </c>
      <c r="E3102" s="21" t="s">
        <v>2202</v>
      </c>
      <c r="F3102" s="12" t="n">
        <v>6</v>
      </c>
      <c r="G3102" s="19" t="n">
        <v>67</v>
      </c>
      <c r="H3102" s="19" t="n">
        <v>45.86</v>
      </c>
      <c r="I3102" s="19" t="n">
        <f aca="false">ROUND(F3102*G3102,2)</f>
        <v>402</v>
      </c>
      <c r="J3102" s="19" t="n">
        <f aca="false">ROUND(F3102*H3102,2)</f>
        <v>275.16</v>
      </c>
      <c r="K3102" s="19" t="n">
        <f aca="false">INDEX(Pricebook!$L$2:$L$1401,MATCH(D3102,Pricebook!$A$2:$A$1401,0))</f>
        <v>70.9</v>
      </c>
      <c r="L3102" s="19" t="n">
        <f aca="false">ROUND(F3102*K3102,2)</f>
        <v>425.4</v>
      </c>
      <c r="M3102" s="24" t="n">
        <f aca="false">DATE(YEAR(C3102),MONTH(C3102),1)</f>
        <v>46143</v>
      </c>
    </row>
    <row r="3103" customFormat="false" ht="15" hidden="false" customHeight="false" outlineLevel="0" collapsed="false">
      <c r="A3103" s="21" t="s">
        <v>3447</v>
      </c>
      <c r="B3103" s="21" t="s">
        <v>3448</v>
      </c>
      <c r="C3103" s="23" t="n">
        <v>46163</v>
      </c>
      <c r="D3103" s="21" t="s">
        <v>214</v>
      </c>
      <c r="E3103" s="21" t="s">
        <v>108</v>
      </c>
      <c r="F3103" s="12" t="n">
        <v>1</v>
      </c>
      <c r="G3103" s="19" t="n">
        <v>111.75</v>
      </c>
      <c r="H3103" s="19" t="n">
        <v>83.48</v>
      </c>
      <c r="I3103" s="19" t="n">
        <f aca="false">ROUND(F3103*G3103,2)</f>
        <v>111.75</v>
      </c>
      <c r="J3103" s="19" t="n">
        <f aca="false">ROUND(F3103*H3103,2)</f>
        <v>83.48</v>
      </c>
      <c r="K3103" s="19" t="n">
        <f aca="false">INDEX(Pricebook!$L$2:$L$1401,MATCH(D3103,Pricebook!$A$2:$A$1401,0))</f>
        <v>122.25</v>
      </c>
      <c r="L3103" s="19" t="n">
        <f aca="false">ROUND(F3103*K3103,2)</f>
        <v>122.25</v>
      </c>
      <c r="M3103" s="24" t="n">
        <f aca="false">DATE(YEAR(C3103),MONTH(C3103),1)</f>
        <v>46143</v>
      </c>
    </row>
    <row r="3104" customFormat="false" ht="15" hidden="false" customHeight="false" outlineLevel="0" collapsed="false">
      <c r="A3104" s="21" t="s">
        <v>3447</v>
      </c>
      <c r="B3104" s="21" t="s">
        <v>3448</v>
      </c>
      <c r="C3104" s="23" t="n">
        <v>46163</v>
      </c>
      <c r="D3104" s="21" t="s">
        <v>1240</v>
      </c>
      <c r="E3104" s="21" t="s">
        <v>971</v>
      </c>
      <c r="F3104" s="12" t="n">
        <v>1</v>
      </c>
      <c r="G3104" s="19" t="n">
        <v>614.3</v>
      </c>
      <c r="H3104" s="19" t="n">
        <v>469.58</v>
      </c>
      <c r="I3104" s="19" t="n">
        <f aca="false">ROUND(F3104*G3104,2)</f>
        <v>614.3</v>
      </c>
      <c r="J3104" s="19" t="n">
        <f aca="false">ROUND(F3104*H3104,2)</f>
        <v>469.58</v>
      </c>
      <c r="K3104" s="19" t="n">
        <f aca="false">INDEX(Pricebook!$L$2:$L$1401,MATCH(D3104,Pricebook!$A$2:$A$1401,0))</f>
        <v>711.1</v>
      </c>
      <c r="L3104" s="19" t="n">
        <f aca="false">ROUND(F3104*K3104,2)</f>
        <v>711.1</v>
      </c>
      <c r="M3104" s="24" t="n">
        <f aca="false">DATE(YEAR(C3104),MONTH(C3104),1)</f>
        <v>46143</v>
      </c>
    </row>
    <row r="3105" customFormat="false" ht="15" hidden="false" customHeight="false" outlineLevel="0" collapsed="false">
      <c r="A3105" s="21" t="s">
        <v>3447</v>
      </c>
      <c r="B3105" s="21" t="s">
        <v>3448</v>
      </c>
      <c r="C3105" s="23" t="n">
        <v>46163</v>
      </c>
      <c r="D3105" s="21" t="s">
        <v>2271</v>
      </c>
      <c r="E3105" s="21" t="s">
        <v>2202</v>
      </c>
      <c r="F3105" s="12" t="n">
        <v>4</v>
      </c>
      <c r="G3105" s="19" t="n">
        <v>89.7</v>
      </c>
      <c r="H3105" s="19" t="n">
        <v>54.23</v>
      </c>
      <c r="I3105" s="19" t="n">
        <f aca="false">ROUND(F3105*G3105,2)</f>
        <v>358.8</v>
      </c>
      <c r="J3105" s="19" t="n">
        <f aca="false">ROUND(F3105*H3105,2)</f>
        <v>216.92</v>
      </c>
      <c r="K3105" s="19" t="n">
        <f aca="false">INDEX(Pricebook!$L$2:$L$1401,MATCH(D3105,Pricebook!$A$2:$A$1401,0))</f>
        <v>95.4</v>
      </c>
      <c r="L3105" s="19" t="n">
        <f aca="false">ROUND(F3105*K3105,2)</f>
        <v>381.6</v>
      </c>
      <c r="M3105" s="24" t="n">
        <f aca="false">DATE(YEAR(C3105),MONTH(C3105),1)</f>
        <v>46143</v>
      </c>
    </row>
    <row r="3106" customFormat="false" ht="15" hidden="false" customHeight="false" outlineLevel="0" collapsed="false">
      <c r="A3106" s="21" t="s">
        <v>3447</v>
      </c>
      <c r="B3106" s="21" t="s">
        <v>3448</v>
      </c>
      <c r="C3106" s="23" t="n">
        <v>46163</v>
      </c>
      <c r="D3106" s="21" t="s">
        <v>1106</v>
      </c>
      <c r="E3106" s="21" t="s">
        <v>971</v>
      </c>
      <c r="F3106" s="12" t="n">
        <v>30</v>
      </c>
      <c r="G3106" s="19" t="n">
        <v>57.15</v>
      </c>
      <c r="H3106" s="19" t="n">
        <v>43.99</v>
      </c>
      <c r="I3106" s="19" t="n">
        <f aca="false">ROUND(F3106*G3106,2)</f>
        <v>1714.5</v>
      </c>
      <c r="J3106" s="19" t="n">
        <f aca="false">ROUND(F3106*H3106,2)</f>
        <v>1319.7</v>
      </c>
      <c r="K3106" s="19" t="n">
        <f aca="false">INDEX(Pricebook!$L$2:$L$1401,MATCH(D3106,Pricebook!$A$2:$A$1401,0))</f>
        <v>66.65</v>
      </c>
      <c r="L3106" s="19" t="n">
        <f aca="false">ROUND(F3106*K3106,2)</f>
        <v>1999.5</v>
      </c>
      <c r="M3106" s="24" t="n">
        <f aca="false">DATE(YEAR(C3106),MONTH(C3106),1)</f>
        <v>46143</v>
      </c>
    </row>
    <row r="3107" customFormat="false" ht="15" hidden="false" customHeight="false" outlineLevel="0" collapsed="false">
      <c r="A3107" s="21" t="s">
        <v>3447</v>
      </c>
      <c r="B3107" s="21" t="s">
        <v>3448</v>
      </c>
      <c r="C3107" s="23" t="n">
        <v>46163</v>
      </c>
      <c r="D3107" s="21" t="s">
        <v>2321</v>
      </c>
      <c r="E3107" s="21" t="s">
        <v>2202</v>
      </c>
      <c r="F3107" s="12" t="n">
        <v>9</v>
      </c>
      <c r="G3107" s="19" t="n">
        <v>9.7</v>
      </c>
      <c r="H3107" s="19" t="n">
        <v>6.54</v>
      </c>
      <c r="I3107" s="19" t="n">
        <f aca="false">ROUND(F3107*G3107,2)</f>
        <v>87.3</v>
      </c>
      <c r="J3107" s="19" t="n">
        <f aca="false">ROUND(F3107*H3107,2)</f>
        <v>58.86</v>
      </c>
      <c r="K3107" s="19" t="n">
        <f aca="false">INDEX(Pricebook!$L$2:$L$1401,MATCH(D3107,Pricebook!$A$2:$A$1401,0))</f>
        <v>10.45</v>
      </c>
      <c r="L3107" s="19" t="n">
        <f aca="false">ROUND(F3107*K3107,2)</f>
        <v>94.05</v>
      </c>
      <c r="M3107" s="24" t="n">
        <f aca="false">DATE(YEAR(C3107),MONTH(C3107),1)</f>
        <v>46143</v>
      </c>
    </row>
    <row r="3108" customFormat="false" ht="15" hidden="false" customHeight="false" outlineLevel="0" collapsed="false">
      <c r="A3108" s="21" t="s">
        <v>3447</v>
      </c>
      <c r="B3108" s="21" t="s">
        <v>3448</v>
      </c>
      <c r="C3108" s="23" t="n">
        <v>46163</v>
      </c>
      <c r="D3108" s="21" t="s">
        <v>169</v>
      </c>
      <c r="E3108" s="21" t="s">
        <v>108</v>
      </c>
      <c r="F3108" s="12" t="n">
        <v>1</v>
      </c>
      <c r="G3108" s="19" t="n">
        <v>68</v>
      </c>
      <c r="H3108" s="19" t="n">
        <v>50.42</v>
      </c>
      <c r="I3108" s="19" t="n">
        <f aca="false">ROUND(F3108*G3108,2)</f>
        <v>68</v>
      </c>
      <c r="J3108" s="19" t="n">
        <f aca="false">ROUND(F3108*H3108,2)</f>
        <v>50.42</v>
      </c>
      <c r="K3108" s="19" t="n">
        <f aca="false">INDEX(Pricebook!$L$2:$L$1401,MATCH(D3108,Pricebook!$A$2:$A$1401,0))</f>
        <v>73.85</v>
      </c>
      <c r="L3108" s="19" t="n">
        <f aca="false">ROUND(F3108*K3108,2)</f>
        <v>73.85</v>
      </c>
      <c r="M3108" s="24" t="n">
        <f aca="false">DATE(YEAR(C3108),MONTH(C3108),1)</f>
        <v>46143</v>
      </c>
    </row>
    <row r="3109" customFormat="false" ht="15" hidden="false" customHeight="false" outlineLevel="0" collapsed="false">
      <c r="A3109" s="21" t="s">
        <v>3447</v>
      </c>
      <c r="B3109" s="21" t="s">
        <v>3448</v>
      </c>
      <c r="C3109" s="23" t="n">
        <v>46163</v>
      </c>
      <c r="D3109" s="21" t="s">
        <v>2886</v>
      </c>
      <c r="E3109" s="21" t="s">
        <v>2748</v>
      </c>
      <c r="F3109" s="12" t="n">
        <v>6</v>
      </c>
      <c r="G3109" s="19" t="n">
        <v>12.3</v>
      </c>
      <c r="H3109" s="19" t="n">
        <v>7.12</v>
      </c>
      <c r="I3109" s="19" t="n">
        <f aca="false">ROUND(F3109*G3109,2)</f>
        <v>73.8</v>
      </c>
      <c r="J3109" s="19" t="n">
        <f aca="false">ROUND(F3109*H3109,2)</f>
        <v>42.72</v>
      </c>
      <c r="K3109" s="19" t="n">
        <f aca="false">INDEX(Pricebook!$L$2:$L$1401,MATCH(D3109,Pricebook!$A$2:$A$1401,0))</f>
        <v>13.35</v>
      </c>
      <c r="L3109" s="19" t="n">
        <f aca="false">ROUND(F3109*K3109,2)</f>
        <v>80.1</v>
      </c>
      <c r="M3109" s="24" t="n">
        <f aca="false">DATE(YEAR(C3109),MONTH(C3109),1)</f>
        <v>46143</v>
      </c>
    </row>
    <row r="3110" customFormat="false" ht="15" hidden="false" customHeight="false" outlineLevel="0" collapsed="false">
      <c r="A3110" s="21" t="s">
        <v>3447</v>
      </c>
      <c r="B3110" s="21" t="s">
        <v>3448</v>
      </c>
      <c r="C3110" s="23" t="n">
        <v>46163</v>
      </c>
      <c r="D3110" s="21" t="s">
        <v>2942</v>
      </c>
      <c r="E3110" s="21" t="s">
        <v>2748</v>
      </c>
      <c r="F3110" s="12" t="n">
        <v>2</v>
      </c>
      <c r="G3110" s="19" t="n">
        <v>8.1</v>
      </c>
      <c r="H3110" s="19" t="n">
        <v>5.35</v>
      </c>
      <c r="I3110" s="19" t="n">
        <f aca="false">ROUND(F3110*G3110,2)</f>
        <v>16.2</v>
      </c>
      <c r="J3110" s="19" t="n">
        <f aca="false">ROUND(F3110*H3110,2)</f>
        <v>10.7</v>
      </c>
      <c r="K3110" s="19" t="n">
        <f aca="false">INDEX(Pricebook!$L$2:$L$1401,MATCH(D3110,Pricebook!$A$2:$A$1401,0))</f>
        <v>8.9</v>
      </c>
      <c r="L3110" s="19" t="n">
        <f aca="false">ROUND(F3110*K3110,2)</f>
        <v>17.8</v>
      </c>
      <c r="M3110" s="24" t="n">
        <f aca="false">DATE(YEAR(C3110),MONTH(C3110),1)</f>
        <v>46143</v>
      </c>
    </row>
    <row r="3111" customFormat="false" ht="15" hidden="false" customHeight="false" outlineLevel="0" collapsed="false">
      <c r="A3111" s="21" t="s">
        <v>3447</v>
      </c>
      <c r="B3111" s="21" t="s">
        <v>3448</v>
      </c>
      <c r="C3111" s="23" t="n">
        <v>46163</v>
      </c>
      <c r="D3111" s="21" t="s">
        <v>515</v>
      </c>
      <c r="E3111" s="21" t="s">
        <v>366</v>
      </c>
      <c r="F3111" s="12" t="n">
        <v>2</v>
      </c>
      <c r="G3111" s="19" t="n">
        <v>24.05</v>
      </c>
      <c r="H3111" s="19" t="n">
        <v>17.09</v>
      </c>
      <c r="I3111" s="19" t="n">
        <f aca="false">ROUND(F3111*G3111,2)</f>
        <v>48.1</v>
      </c>
      <c r="J3111" s="19" t="n">
        <f aca="false">ROUND(F3111*H3111,2)</f>
        <v>34.18</v>
      </c>
      <c r="K3111" s="19" t="n">
        <f aca="false">INDEX(Pricebook!$L$2:$L$1401,MATCH(D3111,Pricebook!$A$2:$A$1401,0))</f>
        <v>26.05</v>
      </c>
      <c r="L3111" s="19" t="n">
        <f aca="false">ROUND(F3111*K3111,2)</f>
        <v>52.1</v>
      </c>
      <c r="M3111" s="24" t="n">
        <f aca="false">DATE(YEAR(C3111),MONTH(C3111),1)</f>
        <v>46143</v>
      </c>
    </row>
    <row r="3112" customFormat="false" ht="15" hidden="false" customHeight="false" outlineLevel="0" collapsed="false">
      <c r="A3112" s="21" t="s">
        <v>3447</v>
      </c>
      <c r="B3112" s="21" t="s">
        <v>3448</v>
      </c>
      <c r="C3112" s="23" t="n">
        <v>46163</v>
      </c>
      <c r="D3112" s="21" t="s">
        <v>316</v>
      </c>
      <c r="E3112" s="21" t="s">
        <v>108</v>
      </c>
      <c r="F3112" s="12" t="n">
        <v>1</v>
      </c>
      <c r="G3112" s="19" t="n">
        <v>226.75</v>
      </c>
      <c r="H3112" s="19" t="n">
        <v>168.6</v>
      </c>
      <c r="I3112" s="19" t="n">
        <f aca="false">ROUND(F3112*G3112,2)</f>
        <v>226.75</v>
      </c>
      <c r="J3112" s="19" t="n">
        <f aca="false">ROUND(F3112*H3112,2)</f>
        <v>168.6</v>
      </c>
      <c r="K3112" s="19" t="n">
        <f aca="false">INDEX(Pricebook!$L$2:$L$1401,MATCH(D3112,Pricebook!$A$2:$A$1401,0))</f>
        <v>246.9</v>
      </c>
      <c r="L3112" s="19" t="n">
        <f aca="false">ROUND(F3112*K3112,2)</f>
        <v>246.9</v>
      </c>
      <c r="M3112" s="24" t="n">
        <f aca="false">DATE(YEAR(C3112),MONTH(C3112),1)</f>
        <v>46143</v>
      </c>
    </row>
    <row r="3113" customFormat="false" ht="15" hidden="false" customHeight="false" outlineLevel="0" collapsed="false">
      <c r="A3113" s="21" t="s">
        <v>3447</v>
      </c>
      <c r="B3113" s="21" t="s">
        <v>3448</v>
      </c>
      <c r="C3113" s="23" t="n">
        <v>46163</v>
      </c>
      <c r="D3113" s="21" t="s">
        <v>2898</v>
      </c>
      <c r="E3113" s="21" t="s">
        <v>2748</v>
      </c>
      <c r="F3113" s="12" t="n">
        <v>7</v>
      </c>
      <c r="G3113" s="19" t="n">
        <v>11.1</v>
      </c>
      <c r="H3113" s="19" t="n">
        <v>6.44</v>
      </c>
      <c r="I3113" s="19" t="n">
        <f aca="false">ROUND(F3113*G3113,2)</f>
        <v>77.7</v>
      </c>
      <c r="J3113" s="19" t="n">
        <f aca="false">ROUND(F3113*H3113,2)</f>
        <v>45.08</v>
      </c>
      <c r="K3113" s="19" t="n">
        <f aca="false">INDEX(Pricebook!$L$2:$L$1401,MATCH(D3113,Pricebook!$A$2:$A$1401,0))</f>
        <v>12.1</v>
      </c>
      <c r="L3113" s="19" t="n">
        <f aca="false">ROUND(F3113*K3113,2)</f>
        <v>84.7</v>
      </c>
      <c r="M3113" s="24" t="n">
        <f aca="false">DATE(YEAR(C3113),MONTH(C3113),1)</f>
        <v>46143</v>
      </c>
    </row>
    <row r="3114" customFormat="false" ht="15" hidden="false" customHeight="false" outlineLevel="0" collapsed="false">
      <c r="A3114" s="21" t="s">
        <v>3447</v>
      </c>
      <c r="B3114" s="21" t="s">
        <v>3448</v>
      </c>
      <c r="C3114" s="23" t="n">
        <v>46163</v>
      </c>
      <c r="D3114" s="21" t="s">
        <v>1324</v>
      </c>
      <c r="E3114" s="21" t="s">
        <v>971</v>
      </c>
      <c r="F3114" s="12" t="n">
        <v>51</v>
      </c>
      <c r="G3114" s="19" t="n">
        <v>6</v>
      </c>
      <c r="H3114" s="19" t="n">
        <v>4.56</v>
      </c>
      <c r="I3114" s="19" t="n">
        <f aca="false">ROUND(F3114*G3114,2)</f>
        <v>306</v>
      </c>
      <c r="J3114" s="19" t="n">
        <f aca="false">ROUND(F3114*H3114,2)</f>
        <v>232.56</v>
      </c>
      <c r="K3114" s="19" t="n">
        <f aca="false">INDEX(Pricebook!$L$2:$L$1401,MATCH(D3114,Pricebook!$A$2:$A$1401,0))</f>
        <v>6.9</v>
      </c>
      <c r="L3114" s="19" t="n">
        <f aca="false">ROUND(F3114*K3114,2)</f>
        <v>351.9</v>
      </c>
      <c r="M3114" s="24" t="n">
        <f aca="false">DATE(YEAR(C3114),MONTH(C3114),1)</f>
        <v>46143</v>
      </c>
    </row>
    <row r="3115" customFormat="false" ht="15" hidden="false" customHeight="false" outlineLevel="0" collapsed="false">
      <c r="A3115" s="21" t="s">
        <v>3449</v>
      </c>
      <c r="B3115" s="21" t="s">
        <v>3450</v>
      </c>
      <c r="C3115" s="23" t="n">
        <v>46163</v>
      </c>
      <c r="D3115" s="21" t="s">
        <v>1670</v>
      </c>
      <c r="E3115" s="21" t="s">
        <v>1452</v>
      </c>
      <c r="F3115" s="12" t="n">
        <v>7</v>
      </c>
      <c r="G3115" s="19" t="n">
        <v>30.3</v>
      </c>
      <c r="H3115" s="19" t="n">
        <v>18.79</v>
      </c>
      <c r="I3115" s="19" t="n">
        <f aca="false">ROUND(F3115*G3115,2)</f>
        <v>212.1</v>
      </c>
      <c r="J3115" s="19" t="n">
        <f aca="false">ROUND(F3115*H3115,2)</f>
        <v>131.53</v>
      </c>
      <c r="K3115" s="19" t="n">
        <f aca="false">INDEX(Pricebook!$L$2:$L$1401,MATCH(D3115,Pricebook!$A$2:$A$1401,0))</f>
        <v>31.5</v>
      </c>
      <c r="L3115" s="19" t="n">
        <f aca="false">ROUND(F3115*K3115,2)</f>
        <v>220.5</v>
      </c>
      <c r="M3115" s="24" t="n">
        <f aca="false">DATE(YEAR(C3115),MONTH(C3115),1)</f>
        <v>46143</v>
      </c>
    </row>
    <row r="3116" customFormat="false" ht="15" hidden="false" customHeight="false" outlineLevel="0" collapsed="false">
      <c r="A3116" s="21" t="s">
        <v>3449</v>
      </c>
      <c r="B3116" s="21" t="s">
        <v>3450</v>
      </c>
      <c r="C3116" s="23" t="n">
        <v>46163</v>
      </c>
      <c r="D3116" s="21" t="s">
        <v>426</v>
      </c>
      <c r="E3116" s="21" t="s">
        <v>366</v>
      </c>
      <c r="F3116" s="12" t="n">
        <v>1</v>
      </c>
      <c r="G3116" s="19" t="n">
        <v>168.25</v>
      </c>
      <c r="H3116" s="19" t="n">
        <v>119.2</v>
      </c>
      <c r="I3116" s="19" t="n">
        <f aca="false">ROUND(F3116*G3116,2)</f>
        <v>168.25</v>
      </c>
      <c r="J3116" s="19" t="n">
        <f aca="false">ROUND(F3116*H3116,2)</f>
        <v>119.2</v>
      </c>
      <c r="K3116" s="19" t="n">
        <f aca="false">INDEX(Pricebook!$L$2:$L$1401,MATCH(D3116,Pricebook!$A$2:$A$1401,0))</f>
        <v>181.5</v>
      </c>
      <c r="L3116" s="19" t="n">
        <f aca="false">ROUND(F3116*K3116,2)</f>
        <v>181.5</v>
      </c>
      <c r="M3116" s="24" t="n">
        <f aca="false">DATE(YEAR(C3116),MONTH(C3116),1)</f>
        <v>46143</v>
      </c>
    </row>
    <row r="3117" customFormat="false" ht="15" hidden="false" customHeight="false" outlineLevel="0" collapsed="false">
      <c r="A3117" s="21" t="s">
        <v>3449</v>
      </c>
      <c r="B3117" s="21" t="s">
        <v>3450</v>
      </c>
      <c r="C3117" s="23" t="n">
        <v>46163</v>
      </c>
      <c r="D3117" s="21" t="s">
        <v>1793</v>
      </c>
      <c r="E3117" s="21" t="s">
        <v>1452</v>
      </c>
      <c r="F3117" s="12" t="n">
        <v>1</v>
      </c>
      <c r="G3117" s="19" t="n">
        <v>184.5</v>
      </c>
      <c r="H3117" s="19" t="n">
        <v>113</v>
      </c>
      <c r="I3117" s="19" t="n">
        <f aca="false">ROUND(F3117*G3117,2)</f>
        <v>184.5</v>
      </c>
      <c r="J3117" s="19" t="n">
        <f aca="false">ROUND(F3117*H3117,2)</f>
        <v>113</v>
      </c>
      <c r="K3117" s="19" t="n">
        <f aca="false">INDEX(Pricebook!$L$2:$L$1401,MATCH(D3117,Pricebook!$A$2:$A$1401,0))</f>
        <v>189.3</v>
      </c>
      <c r="L3117" s="19" t="n">
        <f aca="false">ROUND(F3117*K3117,2)</f>
        <v>189.3</v>
      </c>
      <c r="M3117" s="24" t="n">
        <f aca="false">DATE(YEAR(C3117),MONTH(C3117),1)</f>
        <v>46143</v>
      </c>
    </row>
    <row r="3118" customFormat="false" ht="15" hidden="false" customHeight="false" outlineLevel="0" collapsed="false">
      <c r="A3118" s="21" t="s">
        <v>3449</v>
      </c>
      <c r="B3118" s="21" t="s">
        <v>3450</v>
      </c>
      <c r="C3118" s="23" t="n">
        <v>46163</v>
      </c>
      <c r="D3118" s="21" t="s">
        <v>747</v>
      </c>
      <c r="E3118" s="21" t="s">
        <v>366</v>
      </c>
      <c r="F3118" s="12" t="n">
        <v>4</v>
      </c>
      <c r="G3118" s="19" t="n">
        <v>21</v>
      </c>
      <c r="H3118" s="19" t="n">
        <v>15</v>
      </c>
      <c r="I3118" s="19" t="n">
        <f aca="false">ROUND(F3118*G3118,2)</f>
        <v>84</v>
      </c>
      <c r="J3118" s="19" t="n">
        <f aca="false">ROUND(F3118*H3118,2)</f>
        <v>60</v>
      </c>
      <c r="K3118" s="19" t="n">
        <f aca="false">INDEX(Pricebook!$L$2:$L$1401,MATCH(D3118,Pricebook!$A$2:$A$1401,0))</f>
        <v>22.85</v>
      </c>
      <c r="L3118" s="19" t="n">
        <f aca="false">ROUND(F3118*K3118,2)</f>
        <v>91.4</v>
      </c>
      <c r="M3118" s="24" t="n">
        <f aca="false">DATE(YEAR(C3118),MONTH(C3118),1)</f>
        <v>46143</v>
      </c>
    </row>
    <row r="3119" customFormat="false" ht="15" hidden="false" customHeight="false" outlineLevel="0" collapsed="false">
      <c r="A3119" s="21" t="s">
        <v>3449</v>
      </c>
      <c r="B3119" s="21" t="s">
        <v>3450</v>
      </c>
      <c r="C3119" s="23" t="n">
        <v>46163</v>
      </c>
      <c r="D3119" s="21" t="s">
        <v>1897</v>
      </c>
      <c r="E3119" s="21" t="s">
        <v>1452</v>
      </c>
      <c r="F3119" s="12" t="n">
        <v>2</v>
      </c>
      <c r="G3119" s="19" t="n">
        <v>31.45</v>
      </c>
      <c r="H3119" s="19" t="n">
        <v>22.34</v>
      </c>
      <c r="I3119" s="19" t="n">
        <f aca="false">ROUND(F3119*G3119,2)</f>
        <v>62.9</v>
      </c>
      <c r="J3119" s="19" t="n">
        <f aca="false">ROUND(F3119*H3119,2)</f>
        <v>44.68</v>
      </c>
      <c r="K3119" s="19" t="n">
        <f aca="false">INDEX(Pricebook!$L$2:$L$1401,MATCH(D3119,Pricebook!$A$2:$A$1401,0))</f>
        <v>32.1</v>
      </c>
      <c r="L3119" s="19" t="n">
        <f aca="false">ROUND(F3119*K3119,2)</f>
        <v>64.2</v>
      </c>
      <c r="M3119" s="24" t="n">
        <f aca="false">DATE(YEAR(C3119),MONTH(C3119),1)</f>
        <v>46143</v>
      </c>
    </row>
    <row r="3120" customFormat="false" ht="15" hidden="false" customHeight="false" outlineLevel="0" collapsed="false">
      <c r="A3120" s="21" t="s">
        <v>3449</v>
      </c>
      <c r="B3120" s="21" t="s">
        <v>3450</v>
      </c>
      <c r="C3120" s="23" t="n">
        <v>46163</v>
      </c>
      <c r="D3120" s="21" t="s">
        <v>685</v>
      </c>
      <c r="E3120" s="21" t="s">
        <v>366</v>
      </c>
      <c r="F3120" s="12" t="n">
        <v>1</v>
      </c>
      <c r="G3120" s="19" t="n">
        <v>53.3</v>
      </c>
      <c r="H3120" s="19" t="n">
        <v>37.88</v>
      </c>
      <c r="I3120" s="19" t="n">
        <f aca="false">ROUND(F3120*G3120,2)</f>
        <v>53.3</v>
      </c>
      <c r="J3120" s="19" t="n">
        <f aca="false">ROUND(F3120*H3120,2)</f>
        <v>37.88</v>
      </c>
      <c r="K3120" s="19" t="n">
        <f aca="false">INDEX(Pricebook!$L$2:$L$1401,MATCH(D3120,Pricebook!$A$2:$A$1401,0))</f>
        <v>57.7</v>
      </c>
      <c r="L3120" s="19" t="n">
        <f aca="false">ROUND(F3120*K3120,2)</f>
        <v>57.7</v>
      </c>
      <c r="M3120" s="24" t="n">
        <f aca="false">DATE(YEAR(C3120),MONTH(C3120),1)</f>
        <v>46143</v>
      </c>
    </row>
    <row r="3121" customFormat="false" ht="15" hidden="false" customHeight="false" outlineLevel="0" collapsed="false">
      <c r="A3121" s="21" t="s">
        <v>3449</v>
      </c>
      <c r="B3121" s="21" t="s">
        <v>3450</v>
      </c>
      <c r="C3121" s="23" t="n">
        <v>46163</v>
      </c>
      <c r="D3121" s="21" t="s">
        <v>1767</v>
      </c>
      <c r="E3121" s="21" t="s">
        <v>1452</v>
      </c>
      <c r="F3121" s="12" t="n">
        <v>3</v>
      </c>
      <c r="G3121" s="19" t="n">
        <v>39.7</v>
      </c>
      <c r="H3121" s="19" t="n">
        <v>24.59</v>
      </c>
      <c r="I3121" s="19" t="n">
        <f aca="false">ROUND(F3121*G3121,2)</f>
        <v>119.1</v>
      </c>
      <c r="J3121" s="19" t="n">
        <f aca="false">ROUND(F3121*H3121,2)</f>
        <v>73.77</v>
      </c>
      <c r="K3121" s="19" t="n">
        <f aca="false">INDEX(Pricebook!$L$2:$L$1401,MATCH(D3121,Pricebook!$A$2:$A$1401,0))</f>
        <v>41.2</v>
      </c>
      <c r="L3121" s="19" t="n">
        <f aca="false">ROUND(F3121*K3121,2)</f>
        <v>123.6</v>
      </c>
      <c r="M3121" s="24" t="n">
        <f aca="false">DATE(YEAR(C3121),MONTH(C3121),1)</f>
        <v>46143</v>
      </c>
    </row>
    <row r="3122" customFormat="false" ht="15" hidden="false" customHeight="false" outlineLevel="0" collapsed="false">
      <c r="A3122" s="21" t="s">
        <v>3449</v>
      </c>
      <c r="B3122" s="21" t="s">
        <v>3450</v>
      </c>
      <c r="C3122" s="23" t="n">
        <v>46163</v>
      </c>
      <c r="D3122" s="21" t="s">
        <v>1691</v>
      </c>
      <c r="E3122" s="21" t="s">
        <v>1452</v>
      </c>
      <c r="F3122" s="12" t="n">
        <v>9</v>
      </c>
      <c r="G3122" s="19" t="n">
        <v>83.75</v>
      </c>
      <c r="H3122" s="19" t="n">
        <v>52.1</v>
      </c>
      <c r="I3122" s="19" t="n">
        <f aca="false">ROUND(F3122*G3122,2)</f>
        <v>753.75</v>
      </c>
      <c r="J3122" s="19" t="n">
        <f aca="false">ROUND(F3122*H3122,2)</f>
        <v>468.9</v>
      </c>
      <c r="K3122" s="19" t="n">
        <f aca="false">INDEX(Pricebook!$L$2:$L$1401,MATCH(D3122,Pricebook!$A$2:$A$1401,0))</f>
        <v>87.3</v>
      </c>
      <c r="L3122" s="19" t="n">
        <f aca="false">ROUND(F3122*K3122,2)</f>
        <v>785.7</v>
      </c>
      <c r="M3122" s="24" t="n">
        <f aca="false">DATE(YEAR(C3122),MONTH(C3122),1)</f>
        <v>46143</v>
      </c>
    </row>
    <row r="3123" customFormat="false" ht="15" hidden="false" customHeight="false" outlineLevel="0" collapsed="false">
      <c r="A3123" s="21" t="s">
        <v>3451</v>
      </c>
      <c r="B3123" s="21" t="s">
        <v>3452</v>
      </c>
      <c r="C3123" s="23" t="n">
        <v>46163</v>
      </c>
      <c r="D3123" s="21" t="s">
        <v>2630</v>
      </c>
      <c r="E3123" s="21" t="s">
        <v>2587</v>
      </c>
      <c r="F3123" s="12" t="n">
        <v>1</v>
      </c>
      <c r="G3123" s="19" t="n">
        <v>483.9</v>
      </c>
      <c r="H3123" s="19" t="n">
        <v>311.72</v>
      </c>
      <c r="I3123" s="19" t="n">
        <f aca="false">ROUND(F3123*G3123,2)</f>
        <v>483.9</v>
      </c>
      <c r="J3123" s="19" t="n">
        <f aca="false">ROUND(F3123*H3123,2)</f>
        <v>311.72</v>
      </c>
      <c r="K3123" s="19" t="n">
        <f aca="false">INDEX(Pricebook!$L$2:$L$1401,MATCH(D3123,Pricebook!$A$2:$A$1401,0))</f>
        <v>517.9</v>
      </c>
      <c r="L3123" s="19" t="n">
        <f aca="false">ROUND(F3123*K3123,2)</f>
        <v>517.9</v>
      </c>
      <c r="M3123" s="24" t="n">
        <f aca="false">DATE(YEAR(C3123),MONTH(C3123),1)</f>
        <v>46143</v>
      </c>
    </row>
    <row r="3124" customFormat="false" ht="15" hidden="false" customHeight="false" outlineLevel="0" collapsed="false">
      <c r="A3124" s="21" t="s">
        <v>3451</v>
      </c>
      <c r="B3124" s="21" t="s">
        <v>3452</v>
      </c>
      <c r="C3124" s="23" t="n">
        <v>46163</v>
      </c>
      <c r="D3124" s="21" t="s">
        <v>797</v>
      </c>
      <c r="E3124" s="21" t="s">
        <v>366</v>
      </c>
      <c r="F3124" s="12" t="n">
        <v>2</v>
      </c>
      <c r="G3124" s="19" t="n">
        <v>7.3</v>
      </c>
      <c r="H3124" s="19" t="n">
        <v>5.94</v>
      </c>
      <c r="I3124" s="19" t="n">
        <f aca="false">ROUND(F3124*G3124,2)</f>
        <v>14.6</v>
      </c>
      <c r="J3124" s="19" t="n">
        <f aca="false">ROUND(F3124*H3124,2)</f>
        <v>11.88</v>
      </c>
      <c r="K3124" s="19" t="n">
        <f aca="false">INDEX(Pricebook!$L$2:$L$1401,MATCH(D3124,Pricebook!$A$2:$A$1401,0))</f>
        <v>7.9</v>
      </c>
      <c r="L3124" s="19" t="n">
        <f aca="false">ROUND(F3124*K3124,2)</f>
        <v>15.8</v>
      </c>
      <c r="M3124" s="24" t="n">
        <f aca="false">DATE(YEAR(C3124),MONTH(C3124),1)</f>
        <v>46143</v>
      </c>
    </row>
    <row r="3125" customFormat="false" ht="15" hidden="false" customHeight="false" outlineLevel="0" collapsed="false">
      <c r="A3125" s="21" t="s">
        <v>3451</v>
      </c>
      <c r="B3125" s="21" t="s">
        <v>3452</v>
      </c>
      <c r="C3125" s="23" t="n">
        <v>46163</v>
      </c>
      <c r="D3125" s="21" t="s">
        <v>2634</v>
      </c>
      <c r="E3125" s="21" t="s">
        <v>2587</v>
      </c>
      <c r="F3125" s="12" t="n">
        <v>4</v>
      </c>
      <c r="G3125" s="19" t="n">
        <v>4.6</v>
      </c>
      <c r="H3125" s="19" t="n">
        <v>2.96</v>
      </c>
      <c r="I3125" s="19" t="n">
        <f aca="false">ROUND(F3125*G3125,2)</f>
        <v>18.4</v>
      </c>
      <c r="J3125" s="19" t="n">
        <f aca="false">ROUND(F3125*H3125,2)</f>
        <v>11.84</v>
      </c>
      <c r="K3125" s="19" t="n">
        <f aca="false">INDEX(Pricebook!$L$2:$L$1401,MATCH(D3125,Pricebook!$A$2:$A$1401,0))</f>
        <v>4.95</v>
      </c>
      <c r="L3125" s="19" t="n">
        <f aca="false">ROUND(F3125*K3125,2)</f>
        <v>19.8</v>
      </c>
      <c r="M3125" s="24" t="n">
        <f aca="false">DATE(YEAR(C3125),MONTH(C3125),1)</f>
        <v>46143</v>
      </c>
    </row>
    <row r="3126" customFormat="false" ht="15" hidden="false" customHeight="false" outlineLevel="0" collapsed="false">
      <c r="A3126" s="21" t="s">
        <v>3451</v>
      </c>
      <c r="B3126" s="21" t="s">
        <v>3452</v>
      </c>
      <c r="C3126" s="23" t="n">
        <v>46163</v>
      </c>
      <c r="D3126" s="21" t="s">
        <v>2454</v>
      </c>
      <c r="E3126" s="21" t="s">
        <v>2202</v>
      </c>
      <c r="F3126" s="12" t="n">
        <v>11</v>
      </c>
      <c r="G3126" s="19" t="n">
        <v>7.95</v>
      </c>
      <c r="H3126" s="19" t="n">
        <v>4.82</v>
      </c>
      <c r="I3126" s="19" t="n">
        <f aca="false">ROUND(F3126*G3126,2)</f>
        <v>87.45</v>
      </c>
      <c r="J3126" s="19" t="n">
        <f aca="false">ROUND(F3126*H3126,2)</f>
        <v>53.02</v>
      </c>
      <c r="K3126" s="19" t="n">
        <f aca="false">INDEX(Pricebook!$L$2:$L$1401,MATCH(D3126,Pricebook!$A$2:$A$1401,0))</f>
        <v>8.5</v>
      </c>
      <c r="L3126" s="19" t="n">
        <f aca="false">ROUND(F3126*K3126,2)</f>
        <v>93.5</v>
      </c>
      <c r="M3126" s="24" t="n">
        <f aca="false">DATE(YEAR(C3126),MONTH(C3126),1)</f>
        <v>46143</v>
      </c>
    </row>
    <row r="3127" customFormat="false" ht="15" hidden="false" customHeight="false" outlineLevel="0" collapsed="false">
      <c r="A3127" s="21" t="s">
        <v>3451</v>
      </c>
      <c r="B3127" s="21" t="s">
        <v>3452</v>
      </c>
      <c r="C3127" s="23" t="n">
        <v>46163</v>
      </c>
      <c r="D3127" s="21" t="s">
        <v>2301</v>
      </c>
      <c r="E3127" s="21" t="s">
        <v>2202</v>
      </c>
      <c r="F3127" s="12" t="n">
        <v>2</v>
      </c>
      <c r="G3127" s="19" t="n">
        <v>38.15</v>
      </c>
      <c r="H3127" s="19" t="n">
        <v>22.92</v>
      </c>
      <c r="I3127" s="19" t="n">
        <f aca="false">ROUND(F3127*G3127,2)</f>
        <v>76.3</v>
      </c>
      <c r="J3127" s="19" t="n">
        <f aca="false">ROUND(F3127*H3127,2)</f>
        <v>45.84</v>
      </c>
      <c r="K3127" s="19" t="n">
        <f aca="false">INDEX(Pricebook!$L$2:$L$1401,MATCH(D3127,Pricebook!$A$2:$A$1401,0))</f>
        <v>40.3</v>
      </c>
      <c r="L3127" s="19" t="n">
        <f aca="false">ROUND(F3127*K3127,2)</f>
        <v>80.6</v>
      </c>
      <c r="M3127" s="24" t="n">
        <f aca="false">DATE(YEAR(C3127),MONTH(C3127),1)</f>
        <v>46143</v>
      </c>
    </row>
    <row r="3128" customFormat="false" ht="15" hidden="false" customHeight="false" outlineLevel="0" collapsed="false">
      <c r="A3128" s="21" t="s">
        <v>3451</v>
      </c>
      <c r="B3128" s="21" t="s">
        <v>3452</v>
      </c>
      <c r="C3128" s="23" t="n">
        <v>46163</v>
      </c>
      <c r="D3128" s="21" t="s">
        <v>965</v>
      </c>
      <c r="E3128" s="21" t="s">
        <v>366</v>
      </c>
      <c r="F3128" s="12" t="n">
        <v>2</v>
      </c>
      <c r="G3128" s="19" t="n">
        <v>16.15</v>
      </c>
      <c r="H3128" s="19" t="n">
        <v>11.32</v>
      </c>
      <c r="I3128" s="19" t="n">
        <f aca="false">ROUND(F3128*G3128,2)</f>
        <v>32.3</v>
      </c>
      <c r="J3128" s="19" t="n">
        <f aca="false">ROUND(F3128*H3128,2)</f>
        <v>22.64</v>
      </c>
      <c r="K3128" s="19" t="n">
        <f aca="false">INDEX(Pricebook!$L$2:$L$1401,MATCH(D3128,Pricebook!$A$2:$A$1401,0))</f>
        <v>17.25</v>
      </c>
      <c r="L3128" s="19" t="n">
        <f aca="false">ROUND(F3128*K3128,2)</f>
        <v>34.5</v>
      </c>
      <c r="M3128" s="24" t="n">
        <f aca="false">DATE(YEAR(C3128),MONTH(C3128),1)</f>
        <v>46143</v>
      </c>
    </row>
    <row r="3129" customFormat="false" ht="15" hidden="false" customHeight="false" outlineLevel="0" collapsed="false">
      <c r="A3129" s="21" t="s">
        <v>3451</v>
      </c>
      <c r="B3129" s="21" t="s">
        <v>3452</v>
      </c>
      <c r="C3129" s="23" t="n">
        <v>46163</v>
      </c>
      <c r="D3129" s="21" t="s">
        <v>2424</v>
      </c>
      <c r="E3129" s="21" t="s">
        <v>2202</v>
      </c>
      <c r="F3129" s="12" t="n">
        <v>3</v>
      </c>
      <c r="G3129" s="19" t="n">
        <v>51.6</v>
      </c>
      <c r="H3129" s="19" t="n">
        <v>31.04</v>
      </c>
      <c r="I3129" s="19" t="n">
        <f aca="false">ROUND(F3129*G3129,2)</f>
        <v>154.8</v>
      </c>
      <c r="J3129" s="19" t="n">
        <f aca="false">ROUND(F3129*H3129,2)</f>
        <v>93.12</v>
      </c>
      <c r="K3129" s="19" t="n">
        <f aca="false">INDEX(Pricebook!$L$2:$L$1401,MATCH(D3129,Pricebook!$A$2:$A$1401,0))</f>
        <v>54.6</v>
      </c>
      <c r="L3129" s="19" t="n">
        <f aca="false">ROUND(F3129*K3129,2)</f>
        <v>163.8</v>
      </c>
      <c r="M3129" s="24" t="n">
        <f aca="false">DATE(YEAR(C3129),MONTH(C3129),1)</f>
        <v>46143</v>
      </c>
    </row>
    <row r="3130" customFormat="false" ht="15" hidden="false" customHeight="false" outlineLevel="0" collapsed="false">
      <c r="A3130" s="21" t="s">
        <v>3451</v>
      </c>
      <c r="B3130" s="21" t="s">
        <v>3452</v>
      </c>
      <c r="C3130" s="23" t="n">
        <v>46163</v>
      </c>
      <c r="D3130" s="21" t="s">
        <v>683</v>
      </c>
      <c r="E3130" s="21" t="s">
        <v>366</v>
      </c>
      <c r="F3130" s="12" t="n">
        <v>3</v>
      </c>
      <c r="G3130" s="19" t="n">
        <v>11</v>
      </c>
      <c r="H3130" s="19" t="n">
        <v>7.72</v>
      </c>
      <c r="I3130" s="19" t="n">
        <f aca="false">ROUND(F3130*G3130,2)</f>
        <v>33</v>
      </c>
      <c r="J3130" s="19" t="n">
        <f aca="false">ROUND(F3130*H3130,2)</f>
        <v>23.16</v>
      </c>
      <c r="K3130" s="19" t="n">
        <f aca="false">INDEX(Pricebook!$L$2:$L$1401,MATCH(D3130,Pricebook!$A$2:$A$1401,0))</f>
        <v>11.75</v>
      </c>
      <c r="L3130" s="19" t="n">
        <f aca="false">ROUND(F3130*K3130,2)</f>
        <v>35.25</v>
      </c>
      <c r="M3130" s="24" t="n">
        <f aca="false">DATE(YEAR(C3130),MONTH(C3130),1)</f>
        <v>46143</v>
      </c>
    </row>
    <row r="3131" customFormat="false" ht="15" hidden="false" customHeight="false" outlineLevel="0" collapsed="false">
      <c r="A3131" s="21" t="s">
        <v>3451</v>
      </c>
      <c r="B3131" s="21" t="s">
        <v>3452</v>
      </c>
      <c r="C3131" s="23" t="n">
        <v>46163</v>
      </c>
      <c r="D3131" s="21" t="s">
        <v>1753</v>
      </c>
      <c r="E3131" s="21" t="s">
        <v>1452</v>
      </c>
      <c r="F3131" s="12" t="n">
        <v>1</v>
      </c>
      <c r="G3131" s="19" t="n">
        <v>39.7</v>
      </c>
      <c r="H3131" s="19" t="n">
        <v>24.59</v>
      </c>
      <c r="I3131" s="19" t="n">
        <f aca="false">ROUND(F3131*G3131,2)</f>
        <v>39.7</v>
      </c>
      <c r="J3131" s="19" t="n">
        <f aca="false">ROUND(F3131*H3131,2)</f>
        <v>24.59</v>
      </c>
      <c r="K3131" s="19" t="n">
        <f aca="false">INDEX(Pricebook!$L$2:$L$1401,MATCH(D3131,Pricebook!$A$2:$A$1401,0))</f>
        <v>41.2</v>
      </c>
      <c r="L3131" s="19" t="n">
        <f aca="false">ROUND(F3131*K3131,2)</f>
        <v>41.2</v>
      </c>
      <c r="M3131" s="24" t="n">
        <f aca="false">DATE(YEAR(C3131),MONTH(C3131),1)</f>
        <v>46143</v>
      </c>
    </row>
    <row r="3132" customFormat="false" ht="15" hidden="false" customHeight="false" outlineLevel="0" collapsed="false">
      <c r="A3132" s="21" t="s">
        <v>3451</v>
      </c>
      <c r="B3132" s="21" t="s">
        <v>3452</v>
      </c>
      <c r="C3132" s="23" t="n">
        <v>46163</v>
      </c>
      <c r="D3132" s="21" t="s">
        <v>1608</v>
      </c>
      <c r="E3132" s="21" t="s">
        <v>1452</v>
      </c>
      <c r="F3132" s="12" t="n">
        <v>2</v>
      </c>
      <c r="G3132" s="19" t="n">
        <v>63</v>
      </c>
      <c r="H3132" s="19" t="n">
        <v>38.39</v>
      </c>
      <c r="I3132" s="19" t="n">
        <f aca="false">ROUND(F3132*G3132,2)</f>
        <v>126</v>
      </c>
      <c r="J3132" s="19" t="n">
        <f aca="false">ROUND(F3132*H3132,2)</f>
        <v>76.78</v>
      </c>
      <c r="K3132" s="19" t="n">
        <f aca="false">INDEX(Pricebook!$L$2:$L$1401,MATCH(D3132,Pricebook!$A$2:$A$1401,0))</f>
        <v>64.3</v>
      </c>
      <c r="L3132" s="19" t="n">
        <f aca="false">ROUND(F3132*K3132,2)</f>
        <v>128.6</v>
      </c>
      <c r="M3132" s="24" t="n">
        <f aca="false">DATE(YEAR(C3132),MONTH(C3132),1)</f>
        <v>46143</v>
      </c>
    </row>
    <row r="3133" customFormat="false" ht="15" hidden="false" customHeight="false" outlineLevel="0" collapsed="false">
      <c r="A3133" s="21" t="s">
        <v>3451</v>
      </c>
      <c r="B3133" s="21" t="s">
        <v>3452</v>
      </c>
      <c r="C3133" s="23" t="n">
        <v>46163</v>
      </c>
      <c r="D3133" s="21" t="s">
        <v>749</v>
      </c>
      <c r="E3133" s="21" t="s">
        <v>366</v>
      </c>
      <c r="F3133" s="12" t="n">
        <v>1</v>
      </c>
      <c r="G3133" s="19" t="n">
        <v>197.5</v>
      </c>
      <c r="H3133" s="19" t="n">
        <v>139.26</v>
      </c>
      <c r="I3133" s="19" t="n">
        <f aca="false">ROUND(F3133*G3133,2)</f>
        <v>197.5</v>
      </c>
      <c r="J3133" s="19" t="n">
        <f aca="false">ROUND(F3133*H3133,2)</f>
        <v>139.26</v>
      </c>
      <c r="K3133" s="19" t="n">
        <f aca="false">INDEX(Pricebook!$L$2:$L$1401,MATCH(D3133,Pricebook!$A$2:$A$1401,0))</f>
        <v>212.05</v>
      </c>
      <c r="L3133" s="19" t="n">
        <f aca="false">ROUND(F3133*K3133,2)</f>
        <v>212.05</v>
      </c>
      <c r="M3133" s="24" t="n">
        <f aca="false">DATE(YEAR(C3133),MONTH(C3133),1)</f>
        <v>46143</v>
      </c>
    </row>
    <row r="3134" customFormat="false" ht="15" hidden="false" customHeight="false" outlineLevel="0" collapsed="false">
      <c r="A3134" s="21" t="s">
        <v>3453</v>
      </c>
      <c r="B3134" s="21" t="s">
        <v>3454</v>
      </c>
      <c r="C3134" s="23" t="n">
        <v>46163</v>
      </c>
      <c r="D3134" s="21" t="s">
        <v>1416</v>
      </c>
      <c r="E3134" s="21" t="s">
        <v>971</v>
      </c>
      <c r="F3134" s="12" t="n">
        <v>1</v>
      </c>
      <c r="G3134" s="19" t="n">
        <v>1971.45</v>
      </c>
      <c r="H3134" s="19" t="n">
        <v>1506.48</v>
      </c>
      <c r="I3134" s="19" t="n">
        <f aca="false">ROUND(F3134*G3134,2)</f>
        <v>1971.45</v>
      </c>
      <c r="J3134" s="19" t="n">
        <f aca="false">ROUND(F3134*H3134,2)</f>
        <v>1506.48</v>
      </c>
      <c r="K3134" s="19" t="n">
        <f aca="false">INDEX(Pricebook!$L$2:$L$1401,MATCH(D3134,Pricebook!$A$2:$A$1401,0))</f>
        <v>2281.25</v>
      </c>
      <c r="L3134" s="19" t="n">
        <f aca="false">ROUND(F3134*K3134,2)</f>
        <v>2281.25</v>
      </c>
      <c r="M3134" s="24" t="n">
        <f aca="false">DATE(YEAR(C3134),MONTH(C3134),1)</f>
        <v>46143</v>
      </c>
    </row>
    <row r="3135" customFormat="false" ht="15" hidden="false" customHeight="false" outlineLevel="0" collapsed="false">
      <c r="A3135" s="21" t="s">
        <v>3453</v>
      </c>
      <c r="B3135" s="21" t="s">
        <v>3454</v>
      </c>
      <c r="C3135" s="23" t="n">
        <v>46163</v>
      </c>
      <c r="D3135" s="21" t="s">
        <v>2400</v>
      </c>
      <c r="E3135" s="21" t="s">
        <v>2202</v>
      </c>
      <c r="F3135" s="12" t="n">
        <v>11</v>
      </c>
      <c r="G3135" s="19" t="n">
        <v>5.85</v>
      </c>
      <c r="H3135" s="19" t="n">
        <v>3.77</v>
      </c>
      <c r="I3135" s="19" t="n">
        <f aca="false">ROUND(F3135*G3135,2)</f>
        <v>64.35</v>
      </c>
      <c r="J3135" s="19" t="n">
        <f aca="false">ROUND(F3135*H3135,2)</f>
        <v>41.47</v>
      </c>
      <c r="K3135" s="19" t="n">
        <f aca="false">INDEX(Pricebook!$L$2:$L$1401,MATCH(D3135,Pricebook!$A$2:$A$1401,0))</f>
        <v>6.25</v>
      </c>
      <c r="L3135" s="19" t="n">
        <f aca="false">ROUND(F3135*K3135,2)</f>
        <v>68.75</v>
      </c>
      <c r="M3135" s="24" t="n">
        <f aca="false">DATE(YEAR(C3135),MONTH(C3135),1)</f>
        <v>46143</v>
      </c>
    </row>
    <row r="3136" customFormat="false" ht="15" hidden="false" customHeight="false" outlineLevel="0" collapsed="false">
      <c r="A3136" s="21" t="s">
        <v>3453</v>
      </c>
      <c r="B3136" s="21" t="s">
        <v>3454</v>
      </c>
      <c r="C3136" s="23" t="n">
        <v>46163</v>
      </c>
      <c r="D3136" s="21" t="s">
        <v>1432</v>
      </c>
      <c r="E3136" s="21" t="s">
        <v>971</v>
      </c>
      <c r="F3136" s="12" t="n">
        <v>1</v>
      </c>
      <c r="G3136" s="19" t="n">
        <v>1442.9</v>
      </c>
      <c r="H3136" s="19" t="n">
        <v>1113.94</v>
      </c>
      <c r="I3136" s="19" t="n">
        <f aca="false">ROUND(F3136*G3136,2)</f>
        <v>1442.9</v>
      </c>
      <c r="J3136" s="19" t="n">
        <f aca="false">ROUND(F3136*H3136,2)</f>
        <v>1113.94</v>
      </c>
      <c r="K3136" s="19" t="n">
        <f aca="false">INDEX(Pricebook!$L$2:$L$1401,MATCH(D3136,Pricebook!$A$2:$A$1401,0))</f>
        <v>1686.85</v>
      </c>
      <c r="L3136" s="19" t="n">
        <f aca="false">ROUND(F3136*K3136,2)</f>
        <v>1686.85</v>
      </c>
      <c r="M3136" s="24" t="n">
        <f aca="false">DATE(YEAR(C3136),MONTH(C3136),1)</f>
        <v>46143</v>
      </c>
    </row>
    <row r="3137" customFormat="false" ht="15" hidden="false" customHeight="false" outlineLevel="0" collapsed="false">
      <c r="A3137" s="21" t="s">
        <v>3453</v>
      </c>
      <c r="B3137" s="21" t="s">
        <v>3454</v>
      </c>
      <c r="C3137" s="23" t="n">
        <v>46163</v>
      </c>
      <c r="D3137" s="21" t="s">
        <v>1174</v>
      </c>
      <c r="E3137" s="21" t="s">
        <v>971</v>
      </c>
      <c r="F3137" s="12" t="n">
        <v>2</v>
      </c>
      <c r="G3137" s="19" t="n">
        <v>694.3</v>
      </c>
      <c r="H3137" s="19" t="n">
        <v>534.96</v>
      </c>
      <c r="I3137" s="19" t="n">
        <f aca="false">ROUND(F3137*G3137,2)</f>
        <v>1388.6</v>
      </c>
      <c r="J3137" s="19" t="n">
        <f aca="false">ROUND(F3137*H3137,2)</f>
        <v>1069.92</v>
      </c>
      <c r="K3137" s="19" t="n">
        <f aca="false">INDEX(Pricebook!$L$2:$L$1401,MATCH(D3137,Pricebook!$A$2:$A$1401,0))</f>
        <v>810.1</v>
      </c>
      <c r="L3137" s="19" t="n">
        <f aca="false">ROUND(F3137*K3137,2)</f>
        <v>1620.2</v>
      </c>
      <c r="M3137" s="24" t="n">
        <f aca="false">DATE(YEAR(C3137),MONTH(C3137),1)</f>
        <v>46143</v>
      </c>
    </row>
    <row r="3138" customFormat="false" ht="15" hidden="false" customHeight="false" outlineLevel="0" collapsed="false">
      <c r="A3138" s="21" t="s">
        <v>3453</v>
      </c>
      <c r="B3138" s="21" t="s">
        <v>3454</v>
      </c>
      <c r="C3138" s="23" t="n">
        <v>46163</v>
      </c>
      <c r="D3138" s="21" t="s">
        <v>2946</v>
      </c>
      <c r="E3138" s="21" t="s">
        <v>2748</v>
      </c>
      <c r="F3138" s="12" t="n">
        <v>1</v>
      </c>
      <c r="G3138" s="19" t="n">
        <v>9.3</v>
      </c>
      <c r="H3138" s="19" t="n">
        <v>5.37</v>
      </c>
      <c r="I3138" s="19" t="n">
        <f aca="false">ROUND(F3138*G3138,2)</f>
        <v>9.3</v>
      </c>
      <c r="J3138" s="19" t="n">
        <f aca="false">ROUND(F3138*H3138,2)</f>
        <v>5.37</v>
      </c>
      <c r="K3138" s="19" t="n">
        <f aca="false">INDEX(Pricebook!$L$2:$L$1401,MATCH(D3138,Pricebook!$A$2:$A$1401,0))</f>
        <v>10.1</v>
      </c>
      <c r="L3138" s="19" t="n">
        <f aca="false">ROUND(F3138*K3138,2)</f>
        <v>10.1</v>
      </c>
      <c r="M3138" s="24" t="n">
        <f aca="false">DATE(YEAR(C3138),MONTH(C3138),1)</f>
        <v>46143</v>
      </c>
    </row>
    <row r="3139" customFormat="false" ht="15" hidden="false" customHeight="false" outlineLevel="0" collapsed="false">
      <c r="A3139" s="21" t="s">
        <v>3453</v>
      </c>
      <c r="B3139" s="21" t="s">
        <v>3454</v>
      </c>
      <c r="C3139" s="23" t="n">
        <v>46163</v>
      </c>
      <c r="D3139" s="21" t="s">
        <v>982</v>
      </c>
      <c r="E3139" s="21" t="s">
        <v>971</v>
      </c>
      <c r="F3139" s="12" t="n">
        <v>3</v>
      </c>
      <c r="G3139" s="19" t="n">
        <v>40.1</v>
      </c>
      <c r="H3139" s="19" t="n">
        <v>30.71</v>
      </c>
      <c r="I3139" s="19" t="n">
        <f aca="false">ROUND(F3139*G3139,2)</f>
        <v>120.3</v>
      </c>
      <c r="J3139" s="19" t="n">
        <f aca="false">ROUND(F3139*H3139,2)</f>
        <v>92.13</v>
      </c>
      <c r="K3139" s="19" t="n">
        <f aca="false">INDEX(Pricebook!$L$2:$L$1401,MATCH(D3139,Pricebook!$A$2:$A$1401,0))</f>
        <v>46.55</v>
      </c>
      <c r="L3139" s="19" t="n">
        <f aca="false">ROUND(F3139*K3139,2)</f>
        <v>139.65</v>
      </c>
      <c r="M3139" s="24" t="n">
        <f aca="false">DATE(YEAR(C3139),MONTH(C3139),1)</f>
        <v>46143</v>
      </c>
    </row>
    <row r="3140" customFormat="false" ht="15" hidden="false" customHeight="false" outlineLevel="0" collapsed="false">
      <c r="A3140" s="21" t="s">
        <v>3453</v>
      </c>
      <c r="B3140" s="21" t="s">
        <v>3454</v>
      </c>
      <c r="C3140" s="23" t="n">
        <v>46163</v>
      </c>
      <c r="D3140" s="21" t="s">
        <v>1268</v>
      </c>
      <c r="E3140" s="21" t="s">
        <v>971</v>
      </c>
      <c r="F3140" s="12" t="n">
        <v>28</v>
      </c>
      <c r="G3140" s="19" t="n">
        <v>12.35</v>
      </c>
      <c r="H3140" s="19" t="n">
        <v>9.43</v>
      </c>
      <c r="I3140" s="19" t="n">
        <f aca="false">ROUND(F3140*G3140,2)</f>
        <v>345.8</v>
      </c>
      <c r="J3140" s="19" t="n">
        <f aca="false">ROUND(F3140*H3140,2)</f>
        <v>264.04</v>
      </c>
      <c r="K3140" s="19" t="n">
        <f aca="false">INDEX(Pricebook!$L$2:$L$1401,MATCH(D3140,Pricebook!$A$2:$A$1401,0))</f>
        <v>14.3</v>
      </c>
      <c r="L3140" s="19" t="n">
        <f aca="false">ROUND(F3140*K3140,2)</f>
        <v>400.4</v>
      </c>
      <c r="M3140" s="24" t="n">
        <f aca="false">DATE(YEAR(C3140),MONTH(C3140),1)</f>
        <v>46143</v>
      </c>
    </row>
    <row r="3141" customFormat="false" ht="15" hidden="false" customHeight="false" outlineLevel="0" collapsed="false">
      <c r="A3141" s="21" t="s">
        <v>3453</v>
      </c>
      <c r="B3141" s="21" t="s">
        <v>3454</v>
      </c>
      <c r="C3141" s="23" t="n">
        <v>46163</v>
      </c>
      <c r="D3141" s="21" t="s">
        <v>577</v>
      </c>
      <c r="E3141" s="21" t="s">
        <v>366</v>
      </c>
      <c r="F3141" s="12" t="n">
        <v>1</v>
      </c>
      <c r="G3141" s="19" t="n">
        <v>42.4</v>
      </c>
      <c r="H3141" s="19" t="n">
        <v>34.23</v>
      </c>
      <c r="I3141" s="19" t="n">
        <f aca="false">ROUND(F3141*G3141,2)</f>
        <v>42.4</v>
      </c>
      <c r="J3141" s="19" t="n">
        <f aca="false">ROUND(F3141*H3141,2)</f>
        <v>34.23</v>
      </c>
      <c r="K3141" s="19" t="n">
        <f aca="false">INDEX(Pricebook!$L$2:$L$1401,MATCH(D3141,Pricebook!$A$2:$A$1401,0))</f>
        <v>45.95</v>
      </c>
      <c r="L3141" s="19" t="n">
        <f aca="false">ROUND(F3141*K3141,2)</f>
        <v>45.95</v>
      </c>
      <c r="M3141" s="24" t="n">
        <f aca="false">DATE(YEAR(C3141),MONTH(C3141),1)</f>
        <v>46143</v>
      </c>
    </row>
    <row r="3142" customFormat="false" ht="15" hidden="false" customHeight="false" outlineLevel="0" collapsed="false">
      <c r="A3142" s="21" t="s">
        <v>3455</v>
      </c>
      <c r="B3142" s="21" t="s">
        <v>3015</v>
      </c>
      <c r="C3142" s="23" t="n">
        <v>46163</v>
      </c>
      <c r="D3142" s="21" t="s">
        <v>2220</v>
      </c>
      <c r="E3142" s="21" t="s">
        <v>2202</v>
      </c>
      <c r="F3142" s="12" t="n">
        <v>4</v>
      </c>
      <c r="G3142" s="19" t="n">
        <v>8.15</v>
      </c>
      <c r="H3142" s="19" t="n">
        <v>5.45</v>
      </c>
      <c r="I3142" s="19" t="n">
        <f aca="false">ROUND(F3142*G3142,2)</f>
        <v>32.6</v>
      </c>
      <c r="J3142" s="19" t="n">
        <f aca="false">ROUND(F3142*H3142,2)</f>
        <v>21.8</v>
      </c>
      <c r="K3142" s="19" t="n">
        <f aca="false">INDEX(Pricebook!$L$2:$L$1401,MATCH(D3142,Pricebook!$A$2:$A$1401,0))</f>
        <v>8.6</v>
      </c>
      <c r="L3142" s="19" t="n">
        <f aca="false">ROUND(F3142*K3142,2)</f>
        <v>34.4</v>
      </c>
      <c r="M3142" s="24" t="n">
        <f aca="false">DATE(YEAR(C3142),MONTH(C3142),1)</f>
        <v>46143</v>
      </c>
    </row>
    <row r="3143" customFormat="false" ht="15" hidden="false" customHeight="false" outlineLevel="0" collapsed="false">
      <c r="A3143" s="21" t="s">
        <v>3455</v>
      </c>
      <c r="B3143" s="21" t="s">
        <v>3015</v>
      </c>
      <c r="C3143" s="23" t="n">
        <v>46163</v>
      </c>
      <c r="D3143" s="21" t="s">
        <v>2232</v>
      </c>
      <c r="E3143" s="21" t="s">
        <v>2202</v>
      </c>
      <c r="F3143" s="12" t="n">
        <v>15</v>
      </c>
      <c r="G3143" s="19" t="n">
        <v>7.65</v>
      </c>
      <c r="H3143" s="19" t="n">
        <v>4.57</v>
      </c>
      <c r="I3143" s="19" t="n">
        <f aca="false">ROUND(F3143*G3143,2)</f>
        <v>114.75</v>
      </c>
      <c r="J3143" s="19" t="n">
        <f aca="false">ROUND(F3143*H3143,2)</f>
        <v>68.55</v>
      </c>
      <c r="K3143" s="19" t="n">
        <f aca="false">INDEX(Pricebook!$L$2:$L$1401,MATCH(D3143,Pricebook!$A$2:$A$1401,0))</f>
        <v>8.1</v>
      </c>
      <c r="L3143" s="19" t="n">
        <f aca="false">ROUND(F3143*K3143,2)</f>
        <v>121.5</v>
      </c>
      <c r="M3143" s="24" t="n">
        <f aca="false">DATE(YEAR(C3143),MONTH(C3143),1)</f>
        <v>46143</v>
      </c>
    </row>
    <row r="3144" customFormat="false" ht="15" hidden="false" customHeight="false" outlineLevel="0" collapsed="false">
      <c r="A3144" s="21" t="s">
        <v>3455</v>
      </c>
      <c r="B3144" s="21" t="s">
        <v>3015</v>
      </c>
      <c r="C3144" s="23" t="n">
        <v>46163</v>
      </c>
      <c r="D3144" s="21" t="s">
        <v>1803</v>
      </c>
      <c r="E3144" s="21" t="s">
        <v>1452</v>
      </c>
      <c r="F3144" s="12" t="n">
        <v>14</v>
      </c>
      <c r="G3144" s="19" t="n">
        <v>35.1</v>
      </c>
      <c r="H3144" s="19" t="n">
        <v>21.43</v>
      </c>
      <c r="I3144" s="19" t="n">
        <f aca="false">ROUND(F3144*G3144,2)</f>
        <v>491.4</v>
      </c>
      <c r="J3144" s="19" t="n">
        <f aca="false">ROUND(F3144*H3144,2)</f>
        <v>300.02</v>
      </c>
      <c r="K3144" s="19" t="n">
        <f aca="false">INDEX(Pricebook!$L$2:$L$1401,MATCH(D3144,Pricebook!$A$2:$A$1401,0))</f>
        <v>35.9</v>
      </c>
      <c r="L3144" s="19" t="n">
        <f aca="false">ROUND(F3144*K3144,2)</f>
        <v>502.6</v>
      </c>
      <c r="M3144" s="24" t="n">
        <f aca="false">DATE(YEAR(C3144),MONTH(C3144),1)</f>
        <v>46143</v>
      </c>
    </row>
    <row r="3145" customFormat="false" ht="15" hidden="false" customHeight="false" outlineLevel="0" collapsed="false">
      <c r="A3145" s="21" t="s">
        <v>3455</v>
      </c>
      <c r="B3145" s="21" t="s">
        <v>3015</v>
      </c>
      <c r="C3145" s="23" t="n">
        <v>46163</v>
      </c>
      <c r="D3145" s="21" t="s">
        <v>521</v>
      </c>
      <c r="E3145" s="21" t="s">
        <v>366</v>
      </c>
      <c r="F3145" s="12" t="n">
        <v>1</v>
      </c>
      <c r="G3145" s="19" t="n">
        <v>12.55</v>
      </c>
      <c r="H3145" s="19" t="n">
        <v>8.96</v>
      </c>
      <c r="I3145" s="19" t="n">
        <f aca="false">ROUND(F3145*G3145,2)</f>
        <v>12.55</v>
      </c>
      <c r="J3145" s="19" t="n">
        <f aca="false">ROUND(F3145*H3145,2)</f>
        <v>8.96</v>
      </c>
      <c r="K3145" s="19" t="n">
        <f aca="false">INDEX(Pricebook!$L$2:$L$1401,MATCH(D3145,Pricebook!$A$2:$A$1401,0))</f>
        <v>13.65</v>
      </c>
      <c r="L3145" s="19" t="n">
        <f aca="false">ROUND(F3145*K3145,2)</f>
        <v>13.65</v>
      </c>
      <c r="M3145" s="24" t="n">
        <f aca="false">DATE(YEAR(C3145),MONTH(C3145),1)</f>
        <v>46143</v>
      </c>
    </row>
    <row r="3146" customFormat="false" ht="15" hidden="false" customHeight="false" outlineLevel="0" collapsed="false">
      <c r="A3146" s="21" t="s">
        <v>3455</v>
      </c>
      <c r="B3146" s="21" t="s">
        <v>3015</v>
      </c>
      <c r="C3146" s="23" t="n">
        <v>46163</v>
      </c>
      <c r="D3146" s="21" t="s">
        <v>422</v>
      </c>
      <c r="E3146" s="21" t="s">
        <v>366</v>
      </c>
      <c r="F3146" s="12" t="n">
        <v>2</v>
      </c>
      <c r="G3146" s="19" t="n">
        <v>16.1</v>
      </c>
      <c r="H3146" s="19" t="n">
        <v>12.43</v>
      </c>
      <c r="I3146" s="19" t="n">
        <f aca="false">ROUND(F3146*G3146,2)</f>
        <v>32.2</v>
      </c>
      <c r="J3146" s="19" t="n">
        <f aca="false">ROUND(F3146*H3146,2)</f>
        <v>24.86</v>
      </c>
      <c r="K3146" s="19" t="n">
        <f aca="false">INDEX(Pricebook!$L$2:$L$1401,MATCH(D3146,Pricebook!$A$2:$A$1401,0))</f>
        <v>17.15</v>
      </c>
      <c r="L3146" s="19" t="n">
        <f aca="false">ROUND(F3146*K3146,2)</f>
        <v>34.3</v>
      </c>
      <c r="M3146" s="24" t="n">
        <f aca="false">DATE(YEAR(C3146),MONTH(C3146),1)</f>
        <v>46143</v>
      </c>
    </row>
    <row r="3147" customFormat="false" ht="15" hidden="false" customHeight="false" outlineLevel="0" collapsed="false">
      <c r="A3147" s="21" t="s">
        <v>3455</v>
      </c>
      <c r="B3147" s="21" t="s">
        <v>3015</v>
      </c>
      <c r="C3147" s="23" t="n">
        <v>46163</v>
      </c>
      <c r="D3147" s="21" t="s">
        <v>887</v>
      </c>
      <c r="E3147" s="21" t="s">
        <v>366</v>
      </c>
      <c r="F3147" s="12" t="n">
        <v>1</v>
      </c>
      <c r="G3147" s="19" t="n">
        <v>65.25</v>
      </c>
      <c r="H3147" s="19" t="n">
        <v>45.8</v>
      </c>
      <c r="I3147" s="19" t="n">
        <f aca="false">ROUND(F3147*G3147,2)</f>
        <v>65.25</v>
      </c>
      <c r="J3147" s="19" t="n">
        <f aca="false">ROUND(F3147*H3147,2)</f>
        <v>45.8</v>
      </c>
      <c r="K3147" s="19" t="n">
        <f aca="false">INDEX(Pricebook!$L$2:$L$1401,MATCH(D3147,Pricebook!$A$2:$A$1401,0))</f>
        <v>69.75</v>
      </c>
      <c r="L3147" s="19" t="n">
        <f aca="false">ROUND(F3147*K3147,2)</f>
        <v>69.75</v>
      </c>
      <c r="M3147" s="24" t="n">
        <f aca="false">DATE(YEAR(C3147),MONTH(C3147),1)</f>
        <v>46143</v>
      </c>
    </row>
    <row r="3148" customFormat="false" ht="15" hidden="false" customHeight="false" outlineLevel="0" collapsed="false">
      <c r="A3148" s="21" t="s">
        <v>3455</v>
      </c>
      <c r="B3148" s="21" t="s">
        <v>3015</v>
      </c>
      <c r="C3148" s="23" t="n">
        <v>46163</v>
      </c>
      <c r="D3148" s="21" t="s">
        <v>843</v>
      </c>
      <c r="E3148" s="21" t="s">
        <v>366</v>
      </c>
      <c r="F3148" s="12" t="n">
        <v>1</v>
      </c>
      <c r="G3148" s="19" t="n">
        <v>299.65</v>
      </c>
      <c r="H3148" s="19" t="n">
        <v>224.43</v>
      </c>
      <c r="I3148" s="19" t="n">
        <f aca="false">ROUND(F3148*G3148,2)</f>
        <v>299.65</v>
      </c>
      <c r="J3148" s="19" t="n">
        <f aca="false">ROUND(F3148*H3148,2)</f>
        <v>224.43</v>
      </c>
      <c r="K3148" s="19" t="n">
        <f aca="false">INDEX(Pricebook!$L$2:$L$1401,MATCH(D3148,Pricebook!$A$2:$A$1401,0))</f>
        <v>322.45</v>
      </c>
      <c r="L3148" s="19" t="n">
        <f aca="false">ROUND(F3148*K3148,2)</f>
        <v>322.45</v>
      </c>
      <c r="M3148" s="24" t="n">
        <f aca="false">DATE(YEAR(C3148),MONTH(C3148),1)</f>
        <v>46143</v>
      </c>
    </row>
    <row r="3149" customFormat="false" ht="15" hidden="false" customHeight="false" outlineLevel="0" collapsed="false">
      <c r="A3149" s="21" t="s">
        <v>3455</v>
      </c>
      <c r="B3149" s="21" t="s">
        <v>3015</v>
      </c>
      <c r="C3149" s="23" t="n">
        <v>46163</v>
      </c>
      <c r="D3149" s="21" t="s">
        <v>2404</v>
      </c>
      <c r="E3149" s="21" t="s">
        <v>2202</v>
      </c>
      <c r="F3149" s="12" t="n">
        <v>5</v>
      </c>
      <c r="G3149" s="19" t="n">
        <v>7.45</v>
      </c>
      <c r="H3149" s="19" t="n">
        <v>4.55</v>
      </c>
      <c r="I3149" s="19" t="n">
        <f aca="false">ROUND(F3149*G3149,2)</f>
        <v>37.25</v>
      </c>
      <c r="J3149" s="19" t="n">
        <f aca="false">ROUND(F3149*H3149,2)</f>
        <v>22.75</v>
      </c>
      <c r="K3149" s="19" t="n">
        <f aca="false">INDEX(Pricebook!$L$2:$L$1401,MATCH(D3149,Pricebook!$A$2:$A$1401,0))</f>
        <v>8</v>
      </c>
      <c r="L3149" s="19" t="n">
        <f aca="false">ROUND(F3149*K3149,2)</f>
        <v>40</v>
      </c>
      <c r="M3149" s="24" t="n">
        <f aca="false">DATE(YEAR(C3149),MONTH(C3149),1)</f>
        <v>46143</v>
      </c>
    </row>
    <row r="3150" customFormat="false" ht="15" hidden="false" customHeight="false" outlineLevel="0" collapsed="false">
      <c r="A3150" s="21" t="s">
        <v>3455</v>
      </c>
      <c r="B3150" s="21" t="s">
        <v>3015</v>
      </c>
      <c r="C3150" s="23" t="n">
        <v>46163</v>
      </c>
      <c r="D3150" s="21" t="s">
        <v>1747</v>
      </c>
      <c r="E3150" s="21" t="s">
        <v>1452</v>
      </c>
      <c r="F3150" s="12" t="n">
        <v>5</v>
      </c>
      <c r="G3150" s="19" t="n">
        <v>26.85</v>
      </c>
      <c r="H3150" s="19" t="n">
        <v>16.68</v>
      </c>
      <c r="I3150" s="19" t="n">
        <f aca="false">ROUND(F3150*G3150,2)</f>
        <v>134.25</v>
      </c>
      <c r="J3150" s="19" t="n">
        <f aca="false">ROUND(F3150*H3150,2)</f>
        <v>83.4</v>
      </c>
      <c r="K3150" s="19" t="n">
        <f aca="false">INDEX(Pricebook!$L$2:$L$1401,MATCH(D3150,Pricebook!$A$2:$A$1401,0))</f>
        <v>27.95</v>
      </c>
      <c r="L3150" s="19" t="n">
        <f aca="false">ROUND(F3150*K3150,2)</f>
        <v>139.75</v>
      </c>
      <c r="M3150" s="24" t="n">
        <f aca="false">DATE(YEAR(C3150),MONTH(C3150),1)</f>
        <v>46143</v>
      </c>
    </row>
    <row r="3151" customFormat="false" ht="15" hidden="false" customHeight="false" outlineLevel="0" collapsed="false">
      <c r="A3151" s="21" t="s">
        <v>3455</v>
      </c>
      <c r="B3151" s="21" t="s">
        <v>3015</v>
      </c>
      <c r="C3151" s="23" t="n">
        <v>46163</v>
      </c>
      <c r="D3151" s="21" t="s">
        <v>533</v>
      </c>
      <c r="E3151" s="21" t="s">
        <v>366</v>
      </c>
      <c r="F3151" s="12" t="n">
        <v>2</v>
      </c>
      <c r="G3151" s="19" t="n">
        <v>15.55</v>
      </c>
      <c r="H3151" s="19" t="n">
        <v>10.9</v>
      </c>
      <c r="I3151" s="19" t="n">
        <f aca="false">ROUND(F3151*G3151,2)</f>
        <v>31.1</v>
      </c>
      <c r="J3151" s="19" t="n">
        <f aca="false">ROUND(F3151*H3151,2)</f>
        <v>21.8</v>
      </c>
      <c r="K3151" s="19" t="n">
        <f aca="false">INDEX(Pricebook!$L$2:$L$1401,MATCH(D3151,Pricebook!$A$2:$A$1401,0))</f>
        <v>16.6</v>
      </c>
      <c r="L3151" s="19" t="n">
        <f aca="false">ROUND(F3151*K3151,2)</f>
        <v>33.2</v>
      </c>
      <c r="M3151" s="24" t="n">
        <f aca="false">DATE(YEAR(C3151),MONTH(C3151),1)</f>
        <v>46143</v>
      </c>
    </row>
    <row r="3152" customFormat="false" ht="15" hidden="false" customHeight="false" outlineLevel="0" collapsed="false">
      <c r="A3152" s="21" t="s">
        <v>3455</v>
      </c>
      <c r="B3152" s="21" t="s">
        <v>3015</v>
      </c>
      <c r="C3152" s="23" t="n">
        <v>46163</v>
      </c>
      <c r="D3152" s="21" t="s">
        <v>2248</v>
      </c>
      <c r="E3152" s="21" t="s">
        <v>2202</v>
      </c>
      <c r="F3152" s="12" t="n">
        <v>7</v>
      </c>
      <c r="G3152" s="19" t="n">
        <v>10.75</v>
      </c>
      <c r="H3152" s="19" t="n">
        <v>6.42</v>
      </c>
      <c r="I3152" s="19" t="n">
        <f aca="false">ROUND(F3152*G3152,2)</f>
        <v>75.25</v>
      </c>
      <c r="J3152" s="19" t="n">
        <f aca="false">ROUND(F3152*H3152,2)</f>
        <v>44.94</v>
      </c>
      <c r="K3152" s="19" t="n">
        <f aca="false">INDEX(Pricebook!$L$2:$L$1401,MATCH(D3152,Pricebook!$A$2:$A$1401,0))</f>
        <v>11.3</v>
      </c>
      <c r="L3152" s="19" t="n">
        <f aca="false">ROUND(F3152*K3152,2)</f>
        <v>79.1</v>
      </c>
      <c r="M3152" s="24" t="n">
        <f aca="false">DATE(YEAR(C3152),MONTH(C3152),1)</f>
        <v>46143</v>
      </c>
    </row>
    <row r="3153" customFormat="false" ht="15" hidden="false" customHeight="false" outlineLevel="0" collapsed="false">
      <c r="A3153" s="21" t="s">
        <v>3455</v>
      </c>
      <c r="B3153" s="21" t="s">
        <v>3015</v>
      </c>
      <c r="C3153" s="23" t="n">
        <v>46163</v>
      </c>
      <c r="D3153" s="21" t="s">
        <v>386</v>
      </c>
      <c r="E3153" s="21" t="s">
        <v>366</v>
      </c>
      <c r="F3153" s="12" t="n">
        <v>3</v>
      </c>
      <c r="G3153" s="19" t="n">
        <v>6.6</v>
      </c>
      <c r="H3153" s="19" t="n">
        <v>4.72</v>
      </c>
      <c r="I3153" s="19" t="n">
        <f aca="false">ROUND(F3153*G3153,2)</f>
        <v>19.8</v>
      </c>
      <c r="J3153" s="19" t="n">
        <f aca="false">ROUND(F3153*H3153,2)</f>
        <v>14.16</v>
      </c>
      <c r="K3153" s="19" t="n">
        <f aca="false">INDEX(Pricebook!$L$2:$L$1401,MATCH(D3153,Pricebook!$A$2:$A$1401,0))</f>
        <v>7.2</v>
      </c>
      <c r="L3153" s="19" t="n">
        <f aca="false">ROUND(F3153*K3153,2)</f>
        <v>21.6</v>
      </c>
      <c r="M3153" s="24" t="n">
        <f aca="false">DATE(YEAR(C3153),MONTH(C3153),1)</f>
        <v>46143</v>
      </c>
    </row>
    <row r="3154" customFormat="false" ht="15" hidden="false" customHeight="false" outlineLevel="0" collapsed="false">
      <c r="A3154" s="21" t="s">
        <v>3455</v>
      </c>
      <c r="B3154" s="21" t="s">
        <v>3015</v>
      </c>
      <c r="C3154" s="23" t="n">
        <v>46163</v>
      </c>
      <c r="D3154" s="21" t="s">
        <v>2240</v>
      </c>
      <c r="E3154" s="21" t="s">
        <v>2202</v>
      </c>
      <c r="F3154" s="12" t="n">
        <v>2</v>
      </c>
      <c r="G3154" s="19" t="n">
        <v>55.9</v>
      </c>
      <c r="H3154" s="19" t="n">
        <v>33.72</v>
      </c>
      <c r="I3154" s="19" t="n">
        <f aca="false">ROUND(F3154*G3154,2)</f>
        <v>111.8</v>
      </c>
      <c r="J3154" s="19" t="n">
        <f aca="false">ROUND(F3154*H3154,2)</f>
        <v>67.44</v>
      </c>
      <c r="K3154" s="19" t="n">
        <f aca="false">INDEX(Pricebook!$L$2:$L$1401,MATCH(D3154,Pricebook!$A$2:$A$1401,0))</f>
        <v>59.3</v>
      </c>
      <c r="L3154" s="19" t="n">
        <f aca="false">ROUND(F3154*K3154,2)</f>
        <v>118.6</v>
      </c>
      <c r="M3154" s="24" t="n">
        <f aca="false">DATE(YEAR(C3154),MONTH(C3154),1)</f>
        <v>46143</v>
      </c>
    </row>
    <row r="3155" customFormat="false" ht="15" hidden="false" customHeight="false" outlineLevel="0" collapsed="false">
      <c r="A3155" s="21" t="s">
        <v>3455</v>
      </c>
      <c r="B3155" s="21" t="s">
        <v>3015</v>
      </c>
      <c r="C3155" s="23" t="n">
        <v>46163</v>
      </c>
      <c r="D3155" s="21" t="s">
        <v>2315</v>
      </c>
      <c r="E3155" s="21" t="s">
        <v>2202</v>
      </c>
      <c r="F3155" s="12" t="n">
        <v>1</v>
      </c>
      <c r="G3155" s="19" t="n">
        <v>35.7</v>
      </c>
      <c r="H3155" s="19" t="n">
        <v>21.89</v>
      </c>
      <c r="I3155" s="19" t="n">
        <f aca="false">ROUND(F3155*G3155,2)</f>
        <v>35.7</v>
      </c>
      <c r="J3155" s="19" t="n">
        <f aca="false">ROUND(F3155*H3155,2)</f>
        <v>21.89</v>
      </c>
      <c r="K3155" s="19" t="n">
        <f aca="false">INDEX(Pricebook!$L$2:$L$1401,MATCH(D3155,Pricebook!$A$2:$A$1401,0))</f>
        <v>38.5</v>
      </c>
      <c r="L3155" s="19" t="n">
        <f aca="false">ROUND(F3155*K3155,2)</f>
        <v>38.5</v>
      </c>
      <c r="M3155" s="24" t="n">
        <f aca="false">DATE(YEAR(C3155),MONTH(C3155),1)</f>
        <v>46143</v>
      </c>
    </row>
    <row r="3156" customFormat="false" ht="15" hidden="false" customHeight="false" outlineLevel="0" collapsed="false">
      <c r="A3156" s="21" t="s">
        <v>3455</v>
      </c>
      <c r="B3156" s="21" t="s">
        <v>3015</v>
      </c>
      <c r="C3156" s="23" t="n">
        <v>46163</v>
      </c>
      <c r="D3156" s="21" t="s">
        <v>771</v>
      </c>
      <c r="E3156" s="21" t="s">
        <v>366</v>
      </c>
      <c r="F3156" s="12" t="n">
        <v>1</v>
      </c>
      <c r="G3156" s="19" t="n">
        <v>116.55</v>
      </c>
      <c r="H3156" s="19" t="n">
        <v>92.88</v>
      </c>
      <c r="I3156" s="19" t="n">
        <f aca="false">ROUND(F3156*G3156,2)</f>
        <v>116.55</v>
      </c>
      <c r="J3156" s="19" t="n">
        <f aca="false">ROUND(F3156*H3156,2)</f>
        <v>92.88</v>
      </c>
      <c r="K3156" s="19" t="n">
        <f aca="false">INDEX(Pricebook!$L$2:$L$1401,MATCH(D3156,Pricebook!$A$2:$A$1401,0))</f>
        <v>126.35</v>
      </c>
      <c r="L3156" s="19" t="n">
        <f aca="false">ROUND(F3156*K3156,2)</f>
        <v>126.35</v>
      </c>
      <c r="M3156" s="24" t="n">
        <f aca="false">DATE(YEAR(C3156),MONTH(C3156),1)</f>
        <v>46143</v>
      </c>
    </row>
    <row r="3157" customFormat="false" ht="15" hidden="false" customHeight="false" outlineLevel="0" collapsed="false">
      <c r="A3157" s="21" t="s">
        <v>3456</v>
      </c>
      <c r="B3157" s="21" t="s">
        <v>3060</v>
      </c>
      <c r="C3157" s="23" t="n">
        <v>46163</v>
      </c>
      <c r="D3157" s="21" t="s">
        <v>2898</v>
      </c>
      <c r="E3157" s="21" t="s">
        <v>2748</v>
      </c>
      <c r="F3157" s="12" t="n">
        <v>9</v>
      </c>
      <c r="G3157" s="19" t="n">
        <v>11.1</v>
      </c>
      <c r="H3157" s="19" t="n">
        <v>6.44</v>
      </c>
      <c r="I3157" s="19" t="n">
        <f aca="false">ROUND(F3157*G3157,2)</f>
        <v>99.9</v>
      </c>
      <c r="J3157" s="19" t="n">
        <f aca="false">ROUND(F3157*H3157,2)</f>
        <v>57.96</v>
      </c>
      <c r="K3157" s="19" t="n">
        <f aca="false">INDEX(Pricebook!$L$2:$L$1401,MATCH(D3157,Pricebook!$A$2:$A$1401,0))</f>
        <v>12.1</v>
      </c>
      <c r="L3157" s="19" t="n">
        <f aca="false">ROUND(F3157*K3157,2)</f>
        <v>108.9</v>
      </c>
      <c r="M3157" s="24" t="n">
        <f aca="false">DATE(YEAR(C3157),MONTH(C3157),1)</f>
        <v>46143</v>
      </c>
    </row>
    <row r="3158" customFormat="false" ht="15" hidden="false" customHeight="false" outlineLevel="0" collapsed="false">
      <c r="A3158" s="21" t="s">
        <v>3456</v>
      </c>
      <c r="B3158" s="21" t="s">
        <v>3060</v>
      </c>
      <c r="C3158" s="23" t="n">
        <v>46163</v>
      </c>
      <c r="D3158" s="21" t="s">
        <v>1430</v>
      </c>
      <c r="E3158" s="21" t="s">
        <v>971</v>
      </c>
      <c r="F3158" s="12" t="n">
        <v>3</v>
      </c>
      <c r="G3158" s="19" t="n">
        <v>29.15</v>
      </c>
      <c r="H3158" s="19" t="n">
        <v>22.22</v>
      </c>
      <c r="I3158" s="19" t="n">
        <f aca="false">ROUND(F3158*G3158,2)</f>
        <v>87.45</v>
      </c>
      <c r="J3158" s="19" t="n">
        <f aca="false">ROUND(F3158*H3158,2)</f>
        <v>66.66</v>
      </c>
      <c r="K3158" s="19" t="n">
        <f aca="false">INDEX(Pricebook!$L$2:$L$1401,MATCH(D3158,Pricebook!$A$2:$A$1401,0))</f>
        <v>33.65</v>
      </c>
      <c r="L3158" s="19" t="n">
        <f aca="false">ROUND(F3158*K3158,2)</f>
        <v>100.95</v>
      </c>
      <c r="M3158" s="24" t="n">
        <f aca="false">DATE(YEAR(C3158),MONTH(C3158),1)</f>
        <v>46143</v>
      </c>
    </row>
    <row r="3159" customFormat="false" ht="15" hidden="false" customHeight="false" outlineLevel="0" collapsed="false">
      <c r="A3159" s="21" t="s">
        <v>3456</v>
      </c>
      <c r="B3159" s="21" t="s">
        <v>3060</v>
      </c>
      <c r="C3159" s="23" t="n">
        <v>46163</v>
      </c>
      <c r="D3159" s="21" t="s">
        <v>665</v>
      </c>
      <c r="E3159" s="21" t="s">
        <v>366</v>
      </c>
      <c r="F3159" s="12" t="n">
        <v>1</v>
      </c>
      <c r="G3159" s="19" t="n">
        <v>28.25</v>
      </c>
      <c r="H3159" s="19" t="n">
        <v>20.17</v>
      </c>
      <c r="I3159" s="19" t="n">
        <f aca="false">ROUND(F3159*G3159,2)</f>
        <v>28.25</v>
      </c>
      <c r="J3159" s="19" t="n">
        <f aca="false">ROUND(F3159*H3159,2)</f>
        <v>20.17</v>
      </c>
      <c r="K3159" s="19" t="n">
        <f aca="false">INDEX(Pricebook!$L$2:$L$1401,MATCH(D3159,Pricebook!$A$2:$A$1401,0))</f>
        <v>30.75</v>
      </c>
      <c r="L3159" s="19" t="n">
        <f aca="false">ROUND(F3159*K3159,2)</f>
        <v>30.75</v>
      </c>
      <c r="M3159" s="24" t="n">
        <f aca="false">DATE(YEAR(C3159),MONTH(C3159),1)</f>
        <v>46143</v>
      </c>
    </row>
    <row r="3160" customFormat="false" ht="15" hidden="false" customHeight="false" outlineLevel="0" collapsed="false">
      <c r="A3160" s="21" t="s">
        <v>3456</v>
      </c>
      <c r="B3160" s="21" t="s">
        <v>3060</v>
      </c>
      <c r="C3160" s="23" t="n">
        <v>46163</v>
      </c>
      <c r="D3160" s="21" t="s">
        <v>1954</v>
      </c>
      <c r="E3160" s="21" t="s">
        <v>1941</v>
      </c>
      <c r="F3160" s="12" t="n">
        <v>4</v>
      </c>
      <c r="G3160" s="19" t="n">
        <v>69.55</v>
      </c>
      <c r="H3160" s="19" t="n">
        <v>44.43</v>
      </c>
      <c r="I3160" s="19" t="n">
        <f aca="false">ROUND(F3160*G3160,2)</f>
        <v>278.2</v>
      </c>
      <c r="J3160" s="19" t="n">
        <f aca="false">ROUND(F3160*H3160,2)</f>
        <v>177.72</v>
      </c>
      <c r="K3160" s="19" t="n">
        <f aca="false">INDEX(Pricebook!$L$2:$L$1401,MATCH(D3160,Pricebook!$A$2:$A$1401,0))</f>
        <v>72.4</v>
      </c>
      <c r="L3160" s="19" t="n">
        <f aca="false">ROUND(F3160*K3160,2)</f>
        <v>289.6</v>
      </c>
      <c r="M3160" s="24" t="n">
        <f aca="false">DATE(YEAR(C3160),MONTH(C3160),1)</f>
        <v>46143</v>
      </c>
    </row>
    <row r="3161" customFormat="false" ht="15" hidden="false" customHeight="false" outlineLevel="0" collapsed="false">
      <c r="A3161" s="21" t="s">
        <v>3456</v>
      </c>
      <c r="B3161" s="21" t="s">
        <v>3060</v>
      </c>
      <c r="C3161" s="23" t="n">
        <v>46163</v>
      </c>
      <c r="D3161" s="21" t="s">
        <v>2876</v>
      </c>
      <c r="E3161" s="21" t="s">
        <v>2748</v>
      </c>
      <c r="F3161" s="12" t="n">
        <v>10</v>
      </c>
      <c r="G3161" s="19" t="n">
        <v>3.4</v>
      </c>
      <c r="H3161" s="19" t="n">
        <v>1.97</v>
      </c>
      <c r="I3161" s="19" t="n">
        <f aca="false">ROUND(F3161*G3161,2)</f>
        <v>34</v>
      </c>
      <c r="J3161" s="19" t="n">
        <f aca="false">ROUND(F3161*H3161,2)</f>
        <v>19.7</v>
      </c>
      <c r="K3161" s="19" t="n">
        <f aca="false">INDEX(Pricebook!$L$2:$L$1401,MATCH(D3161,Pricebook!$A$2:$A$1401,0))</f>
        <v>3.7</v>
      </c>
      <c r="L3161" s="19" t="n">
        <f aca="false">ROUND(F3161*K3161,2)</f>
        <v>37</v>
      </c>
      <c r="M3161" s="24" t="n">
        <f aca="false">DATE(YEAR(C3161),MONTH(C3161),1)</f>
        <v>46143</v>
      </c>
    </row>
    <row r="3162" customFormat="false" ht="15" hidden="false" customHeight="false" outlineLevel="0" collapsed="false">
      <c r="A3162" s="21" t="s">
        <v>3456</v>
      </c>
      <c r="B3162" s="21" t="s">
        <v>3060</v>
      </c>
      <c r="C3162" s="23" t="n">
        <v>46163</v>
      </c>
      <c r="D3162" s="21" t="s">
        <v>2132</v>
      </c>
      <c r="E3162" s="21" t="s">
        <v>1941</v>
      </c>
      <c r="F3162" s="12" t="n">
        <v>3</v>
      </c>
      <c r="G3162" s="19" t="n">
        <v>105</v>
      </c>
      <c r="H3162" s="19" t="n">
        <v>67.87</v>
      </c>
      <c r="I3162" s="19" t="n">
        <f aca="false">ROUND(F3162*G3162,2)</f>
        <v>315</v>
      </c>
      <c r="J3162" s="19" t="n">
        <f aca="false">ROUND(F3162*H3162,2)</f>
        <v>203.61</v>
      </c>
      <c r="K3162" s="19" t="n">
        <f aca="false">INDEX(Pricebook!$L$2:$L$1401,MATCH(D3162,Pricebook!$A$2:$A$1401,0))</f>
        <v>110.6</v>
      </c>
      <c r="L3162" s="19" t="n">
        <f aca="false">ROUND(F3162*K3162,2)</f>
        <v>331.8</v>
      </c>
      <c r="M3162" s="24" t="n">
        <f aca="false">DATE(YEAR(C3162),MONTH(C3162),1)</f>
        <v>46143</v>
      </c>
    </row>
    <row r="3163" customFormat="false" ht="15" hidden="false" customHeight="false" outlineLevel="0" collapsed="false">
      <c r="A3163" s="21" t="s">
        <v>3456</v>
      </c>
      <c r="B3163" s="21" t="s">
        <v>3060</v>
      </c>
      <c r="C3163" s="23" t="n">
        <v>46163</v>
      </c>
      <c r="D3163" s="21" t="s">
        <v>2864</v>
      </c>
      <c r="E3163" s="21" t="s">
        <v>2748</v>
      </c>
      <c r="F3163" s="12" t="n">
        <v>1</v>
      </c>
      <c r="G3163" s="19" t="n">
        <v>35.6</v>
      </c>
      <c r="H3163" s="19" t="n">
        <v>22.03</v>
      </c>
      <c r="I3163" s="19" t="n">
        <f aca="false">ROUND(F3163*G3163,2)</f>
        <v>35.6</v>
      </c>
      <c r="J3163" s="19" t="n">
        <f aca="false">ROUND(F3163*H3163,2)</f>
        <v>22.03</v>
      </c>
      <c r="K3163" s="19" t="n">
        <f aca="false">INDEX(Pricebook!$L$2:$L$1401,MATCH(D3163,Pricebook!$A$2:$A$1401,0))</f>
        <v>38.5</v>
      </c>
      <c r="L3163" s="19" t="n">
        <f aca="false">ROUND(F3163*K3163,2)</f>
        <v>38.5</v>
      </c>
      <c r="M3163" s="24" t="n">
        <f aca="false">DATE(YEAR(C3163),MONTH(C3163),1)</f>
        <v>46143</v>
      </c>
    </row>
    <row r="3164" customFormat="false" ht="15" hidden="false" customHeight="false" outlineLevel="0" collapsed="false">
      <c r="A3164" s="21" t="s">
        <v>3457</v>
      </c>
      <c r="B3164" s="21" t="s">
        <v>3356</v>
      </c>
      <c r="C3164" s="23" t="n">
        <v>46164</v>
      </c>
      <c r="D3164" s="21" t="s">
        <v>1248</v>
      </c>
      <c r="E3164" s="21" t="s">
        <v>971</v>
      </c>
      <c r="F3164" s="12" t="n">
        <v>11</v>
      </c>
      <c r="G3164" s="19" t="n">
        <v>1.55</v>
      </c>
      <c r="H3164" s="19" t="n">
        <v>1.23</v>
      </c>
      <c r="I3164" s="19" t="n">
        <f aca="false">ROUND(F3164*G3164,2)</f>
        <v>17.05</v>
      </c>
      <c r="J3164" s="19" t="n">
        <f aca="false">ROUND(F3164*H3164,2)</f>
        <v>13.53</v>
      </c>
      <c r="K3164" s="19" t="n">
        <f aca="false">INDEX(Pricebook!$L$2:$L$1401,MATCH(D3164,Pricebook!$A$2:$A$1401,0))</f>
        <v>1.75</v>
      </c>
      <c r="L3164" s="19" t="n">
        <f aca="false">ROUND(F3164*K3164,2)</f>
        <v>19.25</v>
      </c>
      <c r="M3164" s="24" t="n">
        <f aca="false">DATE(YEAR(C3164),MONTH(C3164),1)</f>
        <v>46143</v>
      </c>
    </row>
    <row r="3165" customFormat="false" ht="15" hidden="false" customHeight="false" outlineLevel="0" collapsed="false">
      <c r="A3165" s="21" t="s">
        <v>3457</v>
      </c>
      <c r="B3165" s="21" t="s">
        <v>3356</v>
      </c>
      <c r="C3165" s="23" t="n">
        <v>46164</v>
      </c>
      <c r="D3165" s="21" t="s">
        <v>773</v>
      </c>
      <c r="E3165" s="21" t="s">
        <v>366</v>
      </c>
      <c r="F3165" s="12" t="n">
        <v>1</v>
      </c>
      <c r="G3165" s="19" t="n">
        <v>78.4</v>
      </c>
      <c r="H3165" s="19" t="n">
        <v>61.57</v>
      </c>
      <c r="I3165" s="19" t="n">
        <f aca="false">ROUND(F3165*G3165,2)</f>
        <v>78.4</v>
      </c>
      <c r="J3165" s="19" t="n">
        <f aca="false">ROUND(F3165*H3165,2)</f>
        <v>61.57</v>
      </c>
      <c r="K3165" s="19" t="n">
        <f aca="false">INDEX(Pricebook!$L$2:$L$1401,MATCH(D3165,Pricebook!$A$2:$A$1401,0))</f>
        <v>84.9</v>
      </c>
      <c r="L3165" s="19" t="n">
        <f aca="false">ROUND(F3165*K3165,2)</f>
        <v>84.9</v>
      </c>
      <c r="M3165" s="24" t="n">
        <f aca="false">DATE(YEAR(C3165),MONTH(C3165),1)</f>
        <v>46143</v>
      </c>
    </row>
    <row r="3166" customFormat="false" ht="15" hidden="false" customHeight="false" outlineLevel="0" collapsed="false">
      <c r="A3166" s="21" t="s">
        <v>3457</v>
      </c>
      <c r="B3166" s="21" t="s">
        <v>3356</v>
      </c>
      <c r="C3166" s="23" t="n">
        <v>46164</v>
      </c>
      <c r="D3166" s="21" t="s">
        <v>677</v>
      </c>
      <c r="E3166" s="21" t="s">
        <v>366</v>
      </c>
      <c r="F3166" s="12" t="n">
        <v>3</v>
      </c>
      <c r="G3166" s="19" t="n">
        <v>65.7</v>
      </c>
      <c r="H3166" s="19" t="n">
        <v>46.03</v>
      </c>
      <c r="I3166" s="19" t="n">
        <f aca="false">ROUND(F3166*G3166,2)</f>
        <v>197.1</v>
      </c>
      <c r="J3166" s="19" t="n">
        <f aca="false">ROUND(F3166*H3166,2)</f>
        <v>138.09</v>
      </c>
      <c r="K3166" s="19" t="n">
        <f aca="false">INDEX(Pricebook!$L$2:$L$1401,MATCH(D3166,Pricebook!$A$2:$A$1401,0))</f>
        <v>70.1</v>
      </c>
      <c r="L3166" s="19" t="n">
        <f aca="false">ROUND(F3166*K3166,2)</f>
        <v>210.3</v>
      </c>
      <c r="M3166" s="24" t="n">
        <f aca="false">DATE(YEAR(C3166),MONTH(C3166),1)</f>
        <v>46143</v>
      </c>
    </row>
    <row r="3167" customFormat="false" ht="15" hidden="false" customHeight="false" outlineLevel="0" collapsed="false">
      <c r="A3167" s="21" t="s">
        <v>3457</v>
      </c>
      <c r="B3167" s="21" t="s">
        <v>3356</v>
      </c>
      <c r="C3167" s="23" t="n">
        <v>46164</v>
      </c>
      <c r="D3167" s="21" t="s">
        <v>1364</v>
      </c>
      <c r="E3167" s="21" t="s">
        <v>971</v>
      </c>
      <c r="F3167" s="12" t="n">
        <v>3</v>
      </c>
      <c r="G3167" s="19" t="n">
        <v>81.75</v>
      </c>
      <c r="H3167" s="19" t="n">
        <v>63.29</v>
      </c>
      <c r="I3167" s="19" t="n">
        <f aca="false">ROUND(F3167*G3167,2)</f>
        <v>245.25</v>
      </c>
      <c r="J3167" s="19" t="n">
        <f aca="false">ROUND(F3167*H3167,2)</f>
        <v>189.87</v>
      </c>
      <c r="K3167" s="19" t="n">
        <f aca="false">INDEX(Pricebook!$L$2:$L$1401,MATCH(D3167,Pricebook!$A$2:$A$1401,0))</f>
        <v>95.85</v>
      </c>
      <c r="L3167" s="19" t="n">
        <f aca="false">ROUND(F3167*K3167,2)</f>
        <v>287.55</v>
      </c>
      <c r="M3167" s="24" t="n">
        <f aca="false">DATE(YEAR(C3167),MONTH(C3167),1)</f>
        <v>46143</v>
      </c>
    </row>
    <row r="3168" customFormat="false" ht="15" hidden="false" customHeight="false" outlineLevel="0" collapsed="false">
      <c r="A3168" s="21" t="s">
        <v>3457</v>
      </c>
      <c r="B3168" s="21" t="s">
        <v>3356</v>
      </c>
      <c r="C3168" s="23" t="n">
        <v>46164</v>
      </c>
      <c r="D3168" s="21" t="s">
        <v>287</v>
      </c>
      <c r="E3168" s="21" t="s">
        <v>108</v>
      </c>
      <c r="F3168" s="12" t="n">
        <v>3</v>
      </c>
      <c r="G3168" s="19" t="n">
        <v>17.4</v>
      </c>
      <c r="H3168" s="19" t="n">
        <v>13.09</v>
      </c>
      <c r="I3168" s="19" t="n">
        <f aca="false">ROUND(F3168*G3168,2)</f>
        <v>52.2</v>
      </c>
      <c r="J3168" s="19" t="n">
        <f aca="false">ROUND(F3168*H3168,2)</f>
        <v>39.27</v>
      </c>
      <c r="K3168" s="19" t="n">
        <f aca="false">INDEX(Pricebook!$L$2:$L$1401,MATCH(D3168,Pricebook!$A$2:$A$1401,0))</f>
        <v>19.15</v>
      </c>
      <c r="L3168" s="19" t="n">
        <f aca="false">ROUND(F3168*K3168,2)</f>
        <v>57.45</v>
      </c>
      <c r="M3168" s="24" t="n">
        <f aca="false">DATE(YEAR(C3168),MONTH(C3168),1)</f>
        <v>46143</v>
      </c>
    </row>
    <row r="3169" customFormat="false" ht="15" hidden="false" customHeight="false" outlineLevel="0" collapsed="false">
      <c r="A3169" s="21" t="s">
        <v>3457</v>
      </c>
      <c r="B3169" s="21" t="s">
        <v>3356</v>
      </c>
      <c r="C3169" s="23" t="n">
        <v>46164</v>
      </c>
      <c r="D3169" s="21" t="s">
        <v>759</v>
      </c>
      <c r="E3169" s="21" t="s">
        <v>366</v>
      </c>
      <c r="F3169" s="12" t="n">
        <v>2</v>
      </c>
      <c r="G3169" s="19" t="n">
        <v>41.2</v>
      </c>
      <c r="H3169" s="19" t="n">
        <v>29.1</v>
      </c>
      <c r="I3169" s="19" t="n">
        <f aca="false">ROUND(F3169*G3169,2)</f>
        <v>82.4</v>
      </c>
      <c r="J3169" s="19" t="n">
        <f aca="false">ROUND(F3169*H3169,2)</f>
        <v>58.2</v>
      </c>
      <c r="K3169" s="19" t="n">
        <f aca="false">INDEX(Pricebook!$L$2:$L$1401,MATCH(D3169,Pricebook!$A$2:$A$1401,0))</f>
        <v>44.3</v>
      </c>
      <c r="L3169" s="19" t="n">
        <f aca="false">ROUND(F3169*K3169,2)</f>
        <v>88.6</v>
      </c>
      <c r="M3169" s="24" t="n">
        <f aca="false">DATE(YEAR(C3169),MONTH(C3169),1)</f>
        <v>46143</v>
      </c>
    </row>
    <row r="3170" customFormat="false" ht="15" hidden="false" customHeight="false" outlineLevel="0" collapsed="false">
      <c r="A3170" s="21" t="s">
        <v>3457</v>
      </c>
      <c r="B3170" s="21" t="s">
        <v>3356</v>
      </c>
      <c r="C3170" s="23" t="n">
        <v>46164</v>
      </c>
      <c r="D3170" s="21" t="s">
        <v>1118</v>
      </c>
      <c r="E3170" s="21" t="s">
        <v>971</v>
      </c>
      <c r="F3170" s="12" t="n">
        <v>16</v>
      </c>
      <c r="G3170" s="19" t="n">
        <v>2.1</v>
      </c>
      <c r="H3170" s="19" t="n">
        <v>1.59</v>
      </c>
      <c r="I3170" s="19" t="n">
        <f aca="false">ROUND(F3170*G3170,2)</f>
        <v>33.6</v>
      </c>
      <c r="J3170" s="19" t="n">
        <f aca="false">ROUND(F3170*H3170,2)</f>
        <v>25.44</v>
      </c>
      <c r="K3170" s="19" t="n">
        <f aca="false">INDEX(Pricebook!$L$2:$L$1401,MATCH(D3170,Pricebook!$A$2:$A$1401,0))</f>
        <v>2.1</v>
      </c>
      <c r="L3170" s="19" t="n">
        <f aca="false">ROUND(F3170*K3170,2)</f>
        <v>33.6</v>
      </c>
      <c r="M3170" s="24" t="n">
        <f aca="false">DATE(YEAR(C3170),MONTH(C3170),1)</f>
        <v>46143</v>
      </c>
    </row>
    <row r="3171" customFormat="false" ht="15" hidden="false" customHeight="false" outlineLevel="0" collapsed="false">
      <c r="A3171" s="21" t="s">
        <v>3457</v>
      </c>
      <c r="B3171" s="21" t="s">
        <v>3356</v>
      </c>
      <c r="C3171" s="23" t="n">
        <v>46164</v>
      </c>
      <c r="D3171" s="21" t="s">
        <v>298</v>
      </c>
      <c r="E3171" s="21" t="s">
        <v>108</v>
      </c>
      <c r="F3171" s="12" t="n">
        <v>1</v>
      </c>
      <c r="G3171" s="19" t="n">
        <v>82.5</v>
      </c>
      <c r="H3171" s="19" t="n">
        <v>70.11</v>
      </c>
      <c r="I3171" s="19" t="n">
        <f aca="false">ROUND(F3171*G3171,2)</f>
        <v>82.5</v>
      </c>
      <c r="J3171" s="19" t="n">
        <f aca="false">ROUND(F3171*H3171,2)</f>
        <v>70.11</v>
      </c>
      <c r="K3171" s="19" t="n">
        <f aca="false">INDEX(Pricebook!$L$2:$L$1401,MATCH(D3171,Pricebook!$A$2:$A$1401,0))</f>
        <v>89.85</v>
      </c>
      <c r="L3171" s="19" t="n">
        <f aca="false">ROUND(F3171*K3171,2)</f>
        <v>89.85</v>
      </c>
      <c r="M3171" s="24" t="n">
        <f aca="false">DATE(YEAR(C3171),MONTH(C3171),1)</f>
        <v>46143</v>
      </c>
    </row>
    <row r="3172" customFormat="false" ht="15" hidden="false" customHeight="false" outlineLevel="0" collapsed="false">
      <c r="A3172" s="21" t="s">
        <v>3458</v>
      </c>
      <c r="B3172" s="21" t="s">
        <v>3005</v>
      </c>
      <c r="C3172" s="23" t="n">
        <v>46164</v>
      </c>
      <c r="D3172" s="21" t="s">
        <v>1488</v>
      </c>
      <c r="E3172" s="21" t="s">
        <v>1452</v>
      </c>
      <c r="F3172" s="12" t="n">
        <v>3</v>
      </c>
      <c r="G3172" s="19" t="n">
        <v>30.7</v>
      </c>
      <c r="H3172" s="19" t="n">
        <v>18.66</v>
      </c>
      <c r="I3172" s="19" t="n">
        <f aca="false">ROUND(F3172*G3172,2)</f>
        <v>92.1</v>
      </c>
      <c r="J3172" s="19" t="n">
        <f aca="false">ROUND(F3172*H3172,2)</f>
        <v>55.98</v>
      </c>
      <c r="K3172" s="19" t="n">
        <f aca="false">INDEX(Pricebook!$L$2:$L$1401,MATCH(D3172,Pricebook!$A$2:$A$1401,0))</f>
        <v>31.3</v>
      </c>
      <c r="L3172" s="19" t="n">
        <f aca="false">ROUND(F3172*K3172,2)</f>
        <v>93.9</v>
      </c>
      <c r="M3172" s="24" t="n">
        <f aca="false">DATE(YEAR(C3172),MONTH(C3172),1)</f>
        <v>46143</v>
      </c>
    </row>
    <row r="3173" customFormat="false" ht="15" hidden="false" customHeight="false" outlineLevel="0" collapsed="false">
      <c r="A3173" s="21" t="s">
        <v>3458</v>
      </c>
      <c r="B3173" s="21" t="s">
        <v>3005</v>
      </c>
      <c r="C3173" s="23" t="n">
        <v>46164</v>
      </c>
      <c r="D3173" s="21" t="s">
        <v>923</v>
      </c>
      <c r="E3173" s="21" t="s">
        <v>366</v>
      </c>
      <c r="F3173" s="12" t="n">
        <v>1</v>
      </c>
      <c r="G3173" s="19" t="n">
        <v>278.1</v>
      </c>
      <c r="H3173" s="19" t="n">
        <v>198.86</v>
      </c>
      <c r="I3173" s="19" t="n">
        <f aca="false">ROUND(F3173*G3173,2)</f>
        <v>278.1</v>
      </c>
      <c r="J3173" s="19" t="n">
        <f aca="false">ROUND(F3173*H3173,2)</f>
        <v>198.86</v>
      </c>
      <c r="K3173" s="19" t="n">
        <f aca="false">INDEX(Pricebook!$L$2:$L$1401,MATCH(D3173,Pricebook!$A$2:$A$1401,0))</f>
        <v>302.75</v>
      </c>
      <c r="L3173" s="19" t="n">
        <f aca="false">ROUND(F3173*K3173,2)</f>
        <v>302.75</v>
      </c>
      <c r="M3173" s="24" t="n">
        <f aca="false">DATE(YEAR(C3173),MONTH(C3173),1)</f>
        <v>46143</v>
      </c>
    </row>
    <row r="3174" customFormat="false" ht="15" hidden="false" customHeight="false" outlineLevel="0" collapsed="false">
      <c r="A3174" s="21" t="s">
        <v>3458</v>
      </c>
      <c r="B3174" s="21" t="s">
        <v>3005</v>
      </c>
      <c r="C3174" s="23" t="n">
        <v>46164</v>
      </c>
      <c r="D3174" s="21" t="s">
        <v>2404</v>
      </c>
      <c r="E3174" s="21" t="s">
        <v>2202</v>
      </c>
      <c r="F3174" s="12" t="n">
        <v>7</v>
      </c>
      <c r="G3174" s="19" t="n">
        <v>7.45</v>
      </c>
      <c r="H3174" s="19" t="n">
        <v>4.55</v>
      </c>
      <c r="I3174" s="19" t="n">
        <f aca="false">ROUND(F3174*G3174,2)</f>
        <v>52.15</v>
      </c>
      <c r="J3174" s="19" t="n">
        <f aca="false">ROUND(F3174*H3174,2)</f>
        <v>31.85</v>
      </c>
      <c r="K3174" s="19" t="n">
        <f aca="false">INDEX(Pricebook!$L$2:$L$1401,MATCH(D3174,Pricebook!$A$2:$A$1401,0))</f>
        <v>8</v>
      </c>
      <c r="L3174" s="19" t="n">
        <f aca="false">ROUND(F3174*K3174,2)</f>
        <v>56</v>
      </c>
      <c r="M3174" s="24" t="n">
        <f aca="false">DATE(YEAR(C3174),MONTH(C3174),1)</f>
        <v>46143</v>
      </c>
    </row>
    <row r="3175" customFormat="false" ht="15" hidden="false" customHeight="false" outlineLevel="0" collapsed="false">
      <c r="A3175" s="21" t="s">
        <v>3458</v>
      </c>
      <c r="B3175" s="21" t="s">
        <v>3005</v>
      </c>
      <c r="C3175" s="23" t="n">
        <v>46164</v>
      </c>
      <c r="D3175" s="21" t="s">
        <v>1857</v>
      </c>
      <c r="E3175" s="21" t="s">
        <v>1452</v>
      </c>
      <c r="F3175" s="12" t="n">
        <v>15</v>
      </c>
      <c r="G3175" s="19" t="n">
        <v>23</v>
      </c>
      <c r="H3175" s="19" t="n">
        <v>14.18</v>
      </c>
      <c r="I3175" s="19" t="n">
        <f aca="false">ROUND(F3175*G3175,2)</f>
        <v>345</v>
      </c>
      <c r="J3175" s="19" t="n">
        <f aca="false">ROUND(F3175*H3175,2)</f>
        <v>212.7</v>
      </c>
      <c r="K3175" s="19" t="n">
        <f aca="false">INDEX(Pricebook!$L$2:$L$1401,MATCH(D3175,Pricebook!$A$2:$A$1401,0))</f>
        <v>23.75</v>
      </c>
      <c r="L3175" s="19" t="n">
        <f aca="false">ROUND(F3175*K3175,2)</f>
        <v>356.25</v>
      </c>
      <c r="M3175" s="24" t="n">
        <f aca="false">DATE(YEAR(C3175),MONTH(C3175),1)</f>
        <v>46143</v>
      </c>
    </row>
    <row r="3176" customFormat="false" ht="15" hidden="false" customHeight="false" outlineLevel="0" collapsed="false">
      <c r="A3176" s="21" t="s">
        <v>3458</v>
      </c>
      <c r="B3176" s="21" t="s">
        <v>3005</v>
      </c>
      <c r="C3176" s="23" t="n">
        <v>46164</v>
      </c>
      <c r="D3176" s="21" t="s">
        <v>2228</v>
      </c>
      <c r="E3176" s="21" t="s">
        <v>2202</v>
      </c>
      <c r="F3176" s="12" t="n">
        <v>1</v>
      </c>
      <c r="G3176" s="19" t="n">
        <v>31.05</v>
      </c>
      <c r="H3176" s="19" t="n">
        <v>18.68</v>
      </c>
      <c r="I3176" s="19" t="n">
        <f aca="false">ROUND(F3176*G3176,2)</f>
        <v>31.05</v>
      </c>
      <c r="J3176" s="19" t="n">
        <f aca="false">ROUND(F3176*H3176,2)</f>
        <v>18.68</v>
      </c>
      <c r="K3176" s="19" t="n">
        <f aca="false">INDEX(Pricebook!$L$2:$L$1401,MATCH(D3176,Pricebook!$A$2:$A$1401,0))</f>
        <v>32.9</v>
      </c>
      <c r="L3176" s="19" t="n">
        <f aca="false">ROUND(F3176*K3176,2)</f>
        <v>32.9</v>
      </c>
      <c r="M3176" s="24" t="n">
        <f aca="false">DATE(YEAR(C3176),MONTH(C3176),1)</f>
        <v>46143</v>
      </c>
    </row>
    <row r="3177" customFormat="false" ht="15" hidden="false" customHeight="false" outlineLevel="0" collapsed="false">
      <c r="A3177" s="21" t="s">
        <v>3458</v>
      </c>
      <c r="B3177" s="21" t="s">
        <v>3005</v>
      </c>
      <c r="C3177" s="23" t="n">
        <v>46164</v>
      </c>
      <c r="D3177" s="21" t="s">
        <v>2224</v>
      </c>
      <c r="E3177" s="21" t="s">
        <v>2202</v>
      </c>
      <c r="F3177" s="12" t="n">
        <v>12</v>
      </c>
      <c r="G3177" s="19" t="n">
        <v>6.1</v>
      </c>
      <c r="H3177" s="19" t="n">
        <v>4.35</v>
      </c>
      <c r="I3177" s="19" t="n">
        <f aca="false">ROUND(F3177*G3177,2)</f>
        <v>73.2</v>
      </c>
      <c r="J3177" s="19" t="n">
        <f aca="false">ROUND(F3177*H3177,2)</f>
        <v>52.2</v>
      </c>
      <c r="K3177" s="19" t="n">
        <f aca="false">INDEX(Pricebook!$L$2:$L$1401,MATCH(D3177,Pricebook!$A$2:$A$1401,0))</f>
        <v>6.55</v>
      </c>
      <c r="L3177" s="19" t="n">
        <f aca="false">ROUND(F3177*K3177,2)</f>
        <v>78.6</v>
      </c>
      <c r="M3177" s="24" t="n">
        <f aca="false">DATE(YEAR(C3177),MONTH(C3177),1)</f>
        <v>46143</v>
      </c>
    </row>
    <row r="3178" customFormat="false" ht="15" hidden="false" customHeight="false" outlineLevel="0" collapsed="false">
      <c r="A3178" s="21" t="s">
        <v>3458</v>
      </c>
      <c r="B3178" s="21" t="s">
        <v>3005</v>
      </c>
      <c r="C3178" s="23" t="n">
        <v>46164</v>
      </c>
      <c r="D3178" s="21" t="s">
        <v>1771</v>
      </c>
      <c r="E3178" s="21" t="s">
        <v>1452</v>
      </c>
      <c r="F3178" s="12" t="n">
        <v>8</v>
      </c>
      <c r="G3178" s="19" t="n">
        <v>25.5</v>
      </c>
      <c r="H3178" s="19" t="n">
        <v>15.65</v>
      </c>
      <c r="I3178" s="19" t="n">
        <f aca="false">ROUND(F3178*G3178,2)</f>
        <v>204</v>
      </c>
      <c r="J3178" s="19" t="n">
        <f aca="false">ROUND(F3178*H3178,2)</f>
        <v>125.2</v>
      </c>
      <c r="K3178" s="19" t="n">
        <f aca="false">INDEX(Pricebook!$L$2:$L$1401,MATCH(D3178,Pricebook!$A$2:$A$1401,0))</f>
        <v>26.25</v>
      </c>
      <c r="L3178" s="19" t="n">
        <f aca="false">ROUND(F3178*K3178,2)</f>
        <v>210</v>
      </c>
      <c r="M3178" s="24" t="n">
        <f aca="false">DATE(YEAR(C3178),MONTH(C3178),1)</f>
        <v>46143</v>
      </c>
    </row>
    <row r="3179" customFormat="false" ht="15" hidden="false" customHeight="false" outlineLevel="0" collapsed="false">
      <c r="A3179" s="21" t="s">
        <v>3458</v>
      </c>
      <c r="B3179" s="21" t="s">
        <v>3005</v>
      </c>
      <c r="C3179" s="23" t="n">
        <v>46164</v>
      </c>
      <c r="D3179" s="21" t="s">
        <v>525</v>
      </c>
      <c r="E3179" s="21" t="s">
        <v>366</v>
      </c>
      <c r="F3179" s="12" t="n">
        <v>3</v>
      </c>
      <c r="G3179" s="19" t="n">
        <v>16.5</v>
      </c>
      <c r="H3179" s="19" t="n">
        <v>11.69</v>
      </c>
      <c r="I3179" s="19" t="n">
        <f aca="false">ROUND(F3179*G3179,2)</f>
        <v>49.5</v>
      </c>
      <c r="J3179" s="19" t="n">
        <f aca="false">ROUND(F3179*H3179,2)</f>
        <v>35.07</v>
      </c>
      <c r="K3179" s="19" t="n">
        <f aca="false">INDEX(Pricebook!$L$2:$L$1401,MATCH(D3179,Pricebook!$A$2:$A$1401,0))</f>
        <v>17.85</v>
      </c>
      <c r="L3179" s="19" t="n">
        <f aca="false">ROUND(F3179*K3179,2)</f>
        <v>53.55</v>
      </c>
      <c r="M3179" s="24" t="n">
        <f aca="false">DATE(YEAR(C3179),MONTH(C3179),1)</f>
        <v>46143</v>
      </c>
    </row>
    <row r="3180" customFormat="false" ht="15" hidden="false" customHeight="false" outlineLevel="0" collapsed="false">
      <c r="A3180" s="21" t="s">
        <v>3458</v>
      </c>
      <c r="B3180" s="21" t="s">
        <v>3005</v>
      </c>
      <c r="C3180" s="23" t="n">
        <v>46164</v>
      </c>
      <c r="D3180" s="21" t="s">
        <v>675</v>
      </c>
      <c r="E3180" s="21" t="s">
        <v>366</v>
      </c>
      <c r="F3180" s="12" t="n">
        <v>2</v>
      </c>
      <c r="G3180" s="19" t="n">
        <v>120.15</v>
      </c>
      <c r="H3180" s="19" t="n">
        <v>85.51</v>
      </c>
      <c r="I3180" s="19" t="n">
        <f aca="false">ROUND(F3180*G3180,2)</f>
        <v>240.3</v>
      </c>
      <c r="J3180" s="19" t="n">
        <f aca="false">ROUND(F3180*H3180,2)</f>
        <v>171.02</v>
      </c>
      <c r="K3180" s="19" t="n">
        <f aca="false">INDEX(Pricebook!$L$2:$L$1401,MATCH(D3180,Pricebook!$A$2:$A$1401,0))</f>
        <v>130.2</v>
      </c>
      <c r="L3180" s="19" t="n">
        <f aca="false">ROUND(F3180*K3180,2)</f>
        <v>260.4</v>
      </c>
      <c r="M3180" s="24" t="n">
        <f aca="false">DATE(YEAR(C3180),MONTH(C3180),1)</f>
        <v>46143</v>
      </c>
    </row>
    <row r="3181" customFormat="false" ht="15" hidden="false" customHeight="false" outlineLevel="0" collapsed="false">
      <c r="A3181" s="21" t="s">
        <v>3458</v>
      </c>
      <c r="B3181" s="21" t="s">
        <v>3005</v>
      </c>
      <c r="C3181" s="23" t="n">
        <v>46164</v>
      </c>
      <c r="D3181" s="21" t="s">
        <v>412</v>
      </c>
      <c r="E3181" s="21" t="s">
        <v>366</v>
      </c>
      <c r="F3181" s="12" t="n">
        <v>1</v>
      </c>
      <c r="G3181" s="19" t="n">
        <v>360.45</v>
      </c>
      <c r="H3181" s="19" t="n">
        <v>255.67</v>
      </c>
      <c r="I3181" s="19" t="n">
        <f aca="false">ROUND(F3181*G3181,2)</f>
        <v>360.45</v>
      </c>
      <c r="J3181" s="19" t="n">
        <f aca="false">ROUND(F3181*H3181,2)</f>
        <v>255.67</v>
      </c>
      <c r="K3181" s="19" t="n">
        <f aca="false">INDEX(Pricebook!$L$2:$L$1401,MATCH(D3181,Pricebook!$A$2:$A$1401,0))</f>
        <v>389.25</v>
      </c>
      <c r="L3181" s="19" t="n">
        <f aca="false">ROUND(F3181*K3181,2)</f>
        <v>389.25</v>
      </c>
      <c r="M3181" s="24" t="n">
        <f aca="false">DATE(YEAR(C3181),MONTH(C3181),1)</f>
        <v>46143</v>
      </c>
    </row>
    <row r="3182" customFormat="false" ht="15" hidden="false" customHeight="false" outlineLevel="0" collapsed="false">
      <c r="A3182" s="21" t="s">
        <v>3458</v>
      </c>
      <c r="B3182" s="21" t="s">
        <v>3005</v>
      </c>
      <c r="C3182" s="23" t="n">
        <v>46164</v>
      </c>
      <c r="D3182" s="21" t="s">
        <v>2321</v>
      </c>
      <c r="E3182" s="21" t="s">
        <v>2202</v>
      </c>
      <c r="F3182" s="12" t="n">
        <v>13</v>
      </c>
      <c r="G3182" s="19" t="n">
        <v>9.7</v>
      </c>
      <c r="H3182" s="19" t="n">
        <v>6.54</v>
      </c>
      <c r="I3182" s="19" t="n">
        <f aca="false">ROUND(F3182*G3182,2)</f>
        <v>126.1</v>
      </c>
      <c r="J3182" s="19" t="n">
        <f aca="false">ROUND(F3182*H3182,2)</f>
        <v>85.02</v>
      </c>
      <c r="K3182" s="19" t="n">
        <f aca="false">INDEX(Pricebook!$L$2:$L$1401,MATCH(D3182,Pricebook!$A$2:$A$1401,0))</f>
        <v>10.45</v>
      </c>
      <c r="L3182" s="19" t="n">
        <f aca="false">ROUND(F3182*K3182,2)</f>
        <v>135.85</v>
      </c>
      <c r="M3182" s="24" t="n">
        <f aca="false">DATE(YEAR(C3182),MONTH(C3182),1)</f>
        <v>46143</v>
      </c>
    </row>
    <row r="3183" customFormat="false" ht="15" hidden="false" customHeight="false" outlineLevel="0" collapsed="false">
      <c r="A3183" s="21" t="s">
        <v>3459</v>
      </c>
      <c r="B3183" s="21" t="s">
        <v>3153</v>
      </c>
      <c r="C3183" s="23" t="n">
        <v>46164</v>
      </c>
      <c r="D3183" s="21" t="s">
        <v>2581</v>
      </c>
      <c r="E3183" s="21" t="s">
        <v>2466</v>
      </c>
      <c r="F3183" s="12" t="n">
        <v>2</v>
      </c>
      <c r="G3183" s="19" t="n">
        <v>8.55</v>
      </c>
      <c r="H3183" s="19" t="n">
        <v>5.3</v>
      </c>
      <c r="I3183" s="19" t="n">
        <f aca="false">ROUND(F3183*G3183,2)</f>
        <v>17.1</v>
      </c>
      <c r="J3183" s="19" t="n">
        <f aca="false">ROUND(F3183*H3183,2)</f>
        <v>10.6</v>
      </c>
      <c r="K3183" s="19" t="n">
        <f aca="false">INDEX(Pricebook!$L$2:$L$1401,MATCH(D3183,Pricebook!$A$2:$A$1401,0))</f>
        <v>8.95</v>
      </c>
      <c r="L3183" s="19" t="n">
        <f aca="false">ROUND(F3183*K3183,2)</f>
        <v>17.9</v>
      </c>
      <c r="M3183" s="24" t="n">
        <f aca="false">DATE(YEAR(C3183),MONTH(C3183),1)</f>
        <v>46143</v>
      </c>
    </row>
    <row r="3184" customFormat="false" ht="15" hidden="false" customHeight="false" outlineLevel="0" collapsed="false">
      <c r="A3184" s="21" t="s">
        <v>3459</v>
      </c>
      <c r="B3184" s="21" t="s">
        <v>3153</v>
      </c>
      <c r="C3184" s="23" t="n">
        <v>46164</v>
      </c>
      <c r="D3184" s="21" t="s">
        <v>2567</v>
      </c>
      <c r="E3184" s="21" t="s">
        <v>2466</v>
      </c>
      <c r="F3184" s="12" t="n">
        <v>4</v>
      </c>
      <c r="G3184" s="19" t="n">
        <v>92</v>
      </c>
      <c r="H3184" s="19" t="n">
        <v>57.44</v>
      </c>
      <c r="I3184" s="19" t="n">
        <f aca="false">ROUND(F3184*G3184,2)</f>
        <v>368</v>
      </c>
      <c r="J3184" s="19" t="n">
        <f aca="false">ROUND(F3184*H3184,2)</f>
        <v>229.76</v>
      </c>
      <c r="K3184" s="19" t="n">
        <f aca="false">INDEX(Pricebook!$L$2:$L$1401,MATCH(D3184,Pricebook!$A$2:$A$1401,0))</f>
        <v>96.7</v>
      </c>
      <c r="L3184" s="19" t="n">
        <f aca="false">ROUND(F3184*K3184,2)</f>
        <v>386.8</v>
      </c>
      <c r="M3184" s="24" t="n">
        <f aca="false">DATE(YEAR(C3184),MONTH(C3184),1)</f>
        <v>46143</v>
      </c>
    </row>
    <row r="3185" customFormat="false" ht="15" hidden="false" customHeight="false" outlineLevel="0" collapsed="false">
      <c r="A3185" s="21" t="s">
        <v>3459</v>
      </c>
      <c r="B3185" s="21" t="s">
        <v>3153</v>
      </c>
      <c r="C3185" s="23" t="n">
        <v>46164</v>
      </c>
      <c r="D3185" s="21" t="s">
        <v>2493</v>
      </c>
      <c r="E3185" s="21" t="s">
        <v>2466</v>
      </c>
      <c r="F3185" s="12" t="n">
        <v>3</v>
      </c>
      <c r="G3185" s="19" t="n">
        <v>180</v>
      </c>
      <c r="H3185" s="19" t="n">
        <v>110.4</v>
      </c>
      <c r="I3185" s="19" t="n">
        <f aca="false">ROUND(F3185*G3185,2)</f>
        <v>540</v>
      </c>
      <c r="J3185" s="19" t="n">
        <f aca="false">ROUND(F3185*H3185,2)</f>
        <v>331.2</v>
      </c>
      <c r="K3185" s="19" t="n">
        <f aca="false">INDEX(Pricebook!$L$2:$L$1401,MATCH(D3185,Pricebook!$A$2:$A$1401,0))</f>
        <v>185.85</v>
      </c>
      <c r="L3185" s="19" t="n">
        <f aca="false">ROUND(F3185*K3185,2)</f>
        <v>557.55</v>
      </c>
      <c r="M3185" s="24" t="n">
        <f aca="false">DATE(YEAR(C3185),MONTH(C3185),1)</f>
        <v>46143</v>
      </c>
    </row>
    <row r="3186" customFormat="false" ht="15" hidden="false" customHeight="false" outlineLevel="0" collapsed="false">
      <c r="A3186" s="21" t="s">
        <v>3459</v>
      </c>
      <c r="B3186" s="21" t="s">
        <v>3153</v>
      </c>
      <c r="C3186" s="23" t="n">
        <v>46164</v>
      </c>
      <c r="D3186" s="21" t="s">
        <v>951</v>
      </c>
      <c r="E3186" s="21" t="s">
        <v>366</v>
      </c>
      <c r="F3186" s="12" t="n">
        <v>1</v>
      </c>
      <c r="G3186" s="19" t="n">
        <v>35.55</v>
      </c>
      <c r="H3186" s="19" t="n">
        <v>25.42</v>
      </c>
      <c r="I3186" s="19" t="n">
        <f aca="false">ROUND(F3186*G3186,2)</f>
        <v>35.55</v>
      </c>
      <c r="J3186" s="19" t="n">
        <f aca="false">ROUND(F3186*H3186,2)</f>
        <v>25.42</v>
      </c>
      <c r="K3186" s="19" t="n">
        <f aca="false">INDEX(Pricebook!$L$2:$L$1401,MATCH(D3186,Pricebook!$A$2:$A$1401,0))</f>
        <v>38.75</v>
      </c>
      <c r="L3186" s="19" t="n">
        <f aca="false">ROUND(F3186*K3186,2)</f>
        <v>38.75</v>
      </c>
      <c r="M3186" s="24" t="n">
        <f aca="false">DATE(YEAR(C3186),MONTH(C3186),1)</f>
        <v>46143</v>
      </c>
    </row>
    <row r="3187" customFormat="false" ht="15" hidden="false" customHeight="false" outlineLevel="0" collapsed="false">
      <c r="A3187" s="21" t="s">
        <v>3459</v>
      </c>
      <c r="B3187" s="21" t="s">
        <v>3153</v>
      </c>
      <c r="C3187" s="23" t="n">
        <v>46164</v>
      </c>
      <c r="D3187" s="21" t="s">
        <v>2503</v>
      </c>
      <c r="E3187" s="21" t="s">
        <v>2466</v>
      </c>
      <c r="F3187" s="12" t="n">
        <v>2</v>
      </c>
      <c r="G3187" s="19" t="n">
        <v>163.35</v>
      </c>
      <c r="H3187" s="19" t="n">
        <v>101.06</v>
      </c>
      <c r="I3187" s="19" t="n">
        <f aca="false">ROUND(F3187*G3187,2)</f>
        <v>326.7</v>
      </c>
      <c r="J3187" s="19" t="n">
        <f aca="false">ROUND(F3187*H3187,2)</f>
        <v>202.12</v>
      </c>
      <c r="K3187" s="19" t="n">
        <f aca="false">INDEX(Pricebook!$L$2:$L$1401,MATCH(D3187,Pricebook!$A$2:$A$1401,0))</f>
        <v>170.15</v>
      </c>
      <c r="L3187" s="19" t="n">
        <f aca="false">ROUND(F3187*K3187,2)</f>
        <v>340.3</v>
      </c>
      <c r="M3187" s="24" t="n">
        <f aca="false">DATE(YEAR(C3187),MONTH(C3187),1)</f>
        <v>46143</v>
      </c>
    </row>
    <row r="3188" customFormat="false" ht="15" hidden="false" customHeight="false" outlineLevel="0" collapsed="false">
      <c r="A3188" s="21" t="s">
        <v>3459</v>
      </c>
      <c r="B3188" s="21" t="s">
        <v>3153</v>
      </c>
      <c r="C3188" s="23" t="n">
        <v>46164</v>
      </c>
      <c r="D3188" s="21" t="s">
        <v>631</v>
      </c>
      <c r="E3188" s="21" t="s">
        <v>366</v>
      </c>
      <c r="F3188" s="12" t="n">
        <v>2</v>
      </c>
      <c r="G3188" s="19" t="n">
        <v>53.3</v>
      </c>
      <c r="H3188" s="19" t="n">
        <v>37.9</v>
      </c>
      <c r="I3188" s="19" t="n">
        <f aca="false">ROUND(F3188*G3188,2)</f>
        <v>106.6</v>
      </c>
      <c r="J3188" s="19" t="n">
        <f aca="false">ROUND(F3188*H3188,2)</f>
        <v>75.8</v>
      </c>
      <c r="K3188" s="19" t="n">
        <f aca="false">INDEX(Pricebook!$L$2:$L$1401,MATCH(D3188,Pricebook!$A$2:$A$1401,0))</f>
        <v>57.75</v>
      </c>
      <c r="L3188" s="19" t="n">
        <f aca="false">ROUND(F3188*K3188,2)</f>
        <v>115.5</v>
      </c>
      <c r="M3188" s="24" t="n">
        <f aca="false">DATE(YEAR(C3188),MONTH(C3188),1)</f>
        <v>46143</v>
      </c>
    </row>
    <row r="3189" customFormat="false" ht="15" hidden="false" customHeight="false" outlineLevel="0" collapsed="false">
      <c r="A3189" s="21" t="s">
        <v>3459</v>
      </c>
      <c r="B3189" s="21" t="s">
        <v>3153</v>
      </c>
      <c r="C3189" s="23" t="n">
        <v>46164</v>
      </c>
      <c r="D3189" s="21" t="s">
        <v>2918</v>
      </c>
      <c r="E3189" s="21" t="s">
        <v>2748</v>
      </c>
      <c r="F3189" s="12" t="n">
        <v>4</v>
      </c>
      <c r="G3189" s="19" t="n">
        <v>68.75</v>
      </c>
      <c r="H3189" s="19" t="n">
        <v>40.1</v>
      </c>
      <c r="I3189" s="19" t="n">
        <f aca="false">ROUND(F3189*G3189,2)</f>
        <v>275</v>
      </c>
      <c r="J3189" s="19" t="n">
        <f aca="false">ROUND(F3189*H3189,2)</f>
        <v>160.4</v>
      </c>
      <c r="K3189" s="19" t="n">
        <f aca="false">INDEX(Pricebook!$L$2:$L$1401,MATCH(D3189,Pricebook!$A$2:$A$1401,0))</f>
        <v>75.15</v>
      </c>
      <c r="L3189" s="19" t="n">
        <f aca="false">ROUND(F3189*K3189,2)</f>
        <v>300.6</v>
      </c>
      <c r="M3189" s="24" t="n">
        <f aca="false">DATE(YEAR(C3189),MONTH(C3189),1)</f>
        <v>46143</v>
      </c>
    </row>
    <row r="3190" customFormat="false" ht="15" hidden="false" customHeight="false" outlineLevel="0" collapsed="false">
      <c r="A3190" s="21" t="s">
        <v>3459</v>
      </c>
      <c r="B3190" s="21" t="s">
        <v>3153</v>
      </c>
      <c r="C3190" s="23" t="n">
        <v>46164</v>
      </c>
      <c r="D3190" s="21" t="s">
        <v>555</v>
      </c>
      <c r="E3190" s="21" t="s">
        <v>366</v>
      </c>
      <c r="F3190" s="12" t="n">
        <v>1</v>
      </c>
      <c r="G3190" s="19" t="n">
        <v>53.25</v>
      </c>
      <c r="H3190" s="19" t="n">
        <v>37.27</v>
      </c>
      <c r="I3190" s="19" t="n">
        <f aca="false">ROUND(F3190*G3190,2)</f>
        <v>53.25</v>
      </c>
      <c r="J3190" s="19" t="n">
        <f aca="false">ROUND(F3190*H3190,2)</f>
        <v>37.27</v>
      </c>
      <c r="K3190" s="19" t="n">
        <f aca="false">INDEX(Pricebook!$L$2:$L$1401,MATCH(D3190,Pricebook!$A$2:$A$1401,0))</f>
        <v>56.75</v>
      </c>
      <c r="L3190" s="19" t="n">
        <f aca="false">ROUND(F3190*K3190,2)</f>
        <v>56.75</v>
      </c>
      <c r="M3190" s="24" t="n">
        <f aca="false">DATE(YEAR(C3190),MONTH(C3190),1)</f>
        <v>46143</v>
      </c>
    </row>
    <row r="3191" customFormat="false" ht="15" hidden="false" customHeight="false" outlineLevel="0" collapsed="false">
      <c r="A3191" s="21" t="s">
        <v>3459</v>
      </c>
      <c r="B3191" s="21" t="s">
        <v>3153</v>
      </c>
      <c r="C3191" s="23" t="n">
        <v>46164</v>
      </c>
      <c r="D3191" s="21" t="s">
        <v>2541</v>
      </c>
      <c r="E3191" s="21" t="s">
        <v>2466</v>
      </c>
      <c r="F3191" s="12" t="n">
        <v>1</v>
      </c>
      <c r="G3191" s="19" t="n">
        <v>113.35</v>
      </c>
      <c r="H3191" s="19" t="n">
        <v>69.69</v>
      </c>
      <c r="I3191" s="19" t="n">
        <f aca="false">ROUND(F3191*G3191,2)</f>
        <v>113.35</v>
      </c>
      <c r="J3191" s="19" t="n">
        <f aca="false">ROUND(F3191*H3191,2)</f>
        <v>69.69</v>
      </c>
      <c r="K3191" s="19" t="n">
        <f aca="false">INDEX(Pricebook!$L$2:$L$1401,MATCH(D3191,Pricebook!$A$2:$A$1401,0))</f>
        <v>117.3</v>
      </c>
      <c r="L3191" s="19" t="n">
        <f aca="false">ROUND(F3191*K3191,2)</f>
        <v>117.3</v>
      </c>
      <c r="M3191" s="24" t="n">
        <f aca="false">DATE(YEAR(C3191),MONTH(C3191),1)</f>
        <v>46143</v>
      </c>
    </row>
    <row r="3192" customFormat="false" ht="15" hidden="false" customHeight="false" outlineLevel="0" collapsed="false">
      <c r="A3192" s="21" t="s">
        <v>3459</v>
      </c>
      <c r="B3192" s="21" t="s">
        <v>3153</v>
      </c>
      <c r="C3192" s="23" t="n">
        <v>46164</v>
      </c>
      <c r="D3192" s="21" t="s">
        <v>673</v>
      </c>
      <c r="E3192" s="21" t="s">
        <v>366</v>
      </c>
      <c r="F3192" s="12" t="n">
        <v>2</v>
      </c>
      <c r="G3192" s="19" t="n">
        <v>43.3</v>
      </c>
      <c r="H3192" s="19" t="n">
        <v>30.25</v>
      </c>
      <c r="I3192" s="19" t="n">
        <f aca="false">ROUND(F3192*G3192,2)</f>
        <v>86.6</v>
      </c>
      <c r="J3192" s="19" t="n">
        <f aca="false">ROUND(F3192*H3192,2)</f>
        <v>60.5</v>
      </c>
      <c r="K3192" s="19" t="n">
        <f aca="false">INDEX(Pricebook!$L$2:$L$1401,MATCH(D3192,Pricebook!$A$2:$A$1401,0))</f>
        <v>46.05</v>
      </c>
      <c r="L3192" s="19" t="n">
        <f aca="false">ROUND(F3192*K3192,2)</f>
        <v>92.1</v>
      </c>
      <c r="M3192" s="24" t="n">
        <f aca="false">DATE(YEAR(C3192),MONTH(C3192),1)</f>
        <v>46143</v>
      </c>
    </row>
    <row r="3193" customFormat="false" ht="15" hidden="false" customHeight="false" outlineLevel="0" collapsed="false">
      <c r="A3193" s="21" t="s">
        <v>3459</v>
      </c>
      <c r="B3193" s="21" t="s">
        <v>3153</v>
      </c>
      <c r="C3193" s="23" t="n">
        <v>46164</v>
      </c>
      <c r="D3193" s="21" t="s">
        <v>2830</v>
      </c>
      <c r="E3193" s="21" t="s">
        <v>2748</v>
      </c>
      <c r="F3193" s="12" t="n">
        <v>10</v>
      </c>
      <c r="G3193" s="19" t="n">
        <v>21.85</v>
      </c>
      <c r="H3193" s="19" t="n">
        <v>12.8</v>
      </c>
      <c r="I3193" s="19" t="n">
        <f aca="false">ROUND(F3193*G3193,2)</f>
        <v>218.5</v>
      </c>
      <c r="J3193" s="19" t="n">
        <f aca="false">ROUND(F3193*H3193,2)</f>
        <v>128</v>
      </c>
      <c r="K3193" s="19" t="n">
        <f aca="false">INDEX(Pricebook!$L$2:$L$1401,MATCH(D3193,Pricebook!$A$2:$A$1401,0))</f>
        <v>24</v>
      </c>
      <c r="L3193" s="19" t="n">
        <f aca="false">ROUND(F3193*K3193,2)</f>
        <v>240</v>
      </c>
      <c r="M3193" s="24" t="n">
        <f aca="false">DATE(YEAR(C3193),MONTH(C3193),1)</f>
        <v>46143</v>
      </c>
    </row>
    <row r="3194" customFormat="false" ht="15" hidden="false" customHeight="false" outlineLevel="0" collapsed="false">
      <c r="A3194" s="21" t="s">
        <v>3459</v>
      </c>
      <c r="B3194" s="21" t="s">
        <v>3153</v>
      </c>
      <c r="C3194" s="23" t="n">
        <v>46164</v>
      </c>
      <c r="D3194" s="21" t="s">
        <v>521</v>
      </c>
      <c r="E3194" s="21" t="s">
        <v>366</v>
      </c>
      <c r="F3194" s="12" t="n">
        <v>2</v>
      </c>
      <c r="G3194" s="19" t="n">
        <v>12.55</v>
      </c>
      <c r="H3194" s="19" t="n">
        <v>8.96</v>
      </c>
      <c r="I3194" s="19" t="n">
        <f aca="false">ROUND(F3194*G3194,2)</f>
        <v>25.1</v>
      </c>
      <c r="J3194" s="19" t="n">
        <f aca="false">ROUND(F3194*H3194,2)</f>
        <v>17.92</v>
      </c>
      <c r="K3194" s="19" t="n">
        <f aca="false">INDEX(Pricebook!$L$2:$L$1401,MATCH(D3194,Pricebook!$A$2:$A$1401,0))</f>
        <v>13.65</v>
      </c>
      <c r="L3194" s="19" t="n">
        <f aca="false">ROUND(F3194*K3194,2)</f>
        <v>27.3</v>
      </c>
      <c r="M3194" s="24" t="n">
        <f aca="false">DATE(YEAR(C3194),MONTH(C3194),1)</f>
        <v>46143</v>
      </c>
    </row>
    <row r="3195" customFormat="false" ht="15" hidden="false" customHeight="false" outlineLevel="0" collapsed="false">
      <c r="A3195" s="21" t="s">
        <v>3459</v>
      </c>
      <c r="B3195" s="21" t="s">
        <v>3153</v>
      </c>
      <c r="C3195" s="23" t="n">
        <v>46164</v>
      </c>
      <c r="D3195" s="21" t="s">
        <v>2485</v>
      </c>
      <c r="E3195" s="21" t="s">
        <v>2466</v>
      </c>
      <c r="F3195" s="12" t="n">
        <v>2</v>
      </c>
      <c r="G3195" s="19" t="n">
        <v>99.7</v>
      </c>
      <c r="H3195" s="19" t="n">
        <v>66.1</v>
      </c>
      <c r="I3195" s="19" t="n">
        <f aca="false">ROUND(F3195*G3195,2)</f>
        <v>199.4</v>
      </c>
      <c r="J3195" s="19" t="n">
        <f aca="false">ROUND(F3195*H3195,2)</f>
        <v>132.2</v>
      </c>
      <c r="K3195" s="19" t="n">
        <f aca="false">INDEX(Pricebook!$L$2:$L$1401,MATCH(D3195,Pricebook!$A$2:$A$1401,0))</f>
        <v>102.75</v>
      </c>
      <c r="L3195" s="19" t="n">
        <f aca="false">ROUND(F3195*K3195,2)</f>
        <v>205.5</v>
      </c>
      <c r="M3195" s="24" t="n">
        <f aca="false">DATE(YEAR(C3195),MONTH(C3195),1)</f>
        <v>46143</v>
      </c>
    </row>
    <row r="3196" customFormat="false" ht="15" hidden="false" customHeight="false" outlineLevel="0" collapsed="false">
      <c r="A3196" s="21" t="s">
        <v>3459</v>
      </c>
      <c r="B3196" s="21" t="s">
        <v>3153</v>
      </c>
      <c r="C3196" s="23" t="n">
        <v>46164</v>
      </c>
      <c r="D3196" s="21" t="s">
        <v>2539</v>
      </c>
      <c r="E3196" s="21" t="s">
        <v>2466</v>
      </c>
      <c r="F3196" s="12" t="n">
        <v>1</v>
      </c>
      <c r="G3196" s="19" t="n">
        <v>92.1</v>
      </c>
      <c r="H3196" s="19" t="n">
        <v>56.57</v>
      </c>
      <c r="I3196" s="19" t="n">
        <f aca="false">ROUND(F3196*G3196,2)</f>
        <v>92.1</v>
      </c>
      <c r="J3196" s="19" t="n">
        <f aca="false">ROUND(F3196*H3196,2)</f>
        <v>56.57</v>
      </c>
      <c r="K3196" s="19" t="n">
        <f aca="false">INDEX(Pricebook!$L$2:$L$1401,MATCH(D3196,Pricebook!$A$2:$A$1401,0))</f>
        <v>95.25</v>
      </c>
      <c r="L3196" s="19" t="n">
        <f aca="false">ROUND(F3196*K3196,2)</f>
        <v>95.25</v>
      </c>
      <c r="M3196" s="24" t="n">
        <f aca="false">DATE(YEAR(C3196),MONTH(C3196),1)</f>
        <v>46143</v>
      </c>
    </row>
    <row r="3197" customFormat="false" ht="15" hidden="false" customHeight="false" outlineLevel="0" collapsed="false">
      <c r="A3197" s="21" t="s">
        <v>3459</v>
      </c>
      <c r="B3197" s="21" t="s">
        <v>3153</v>
      </c>
      <c r="C3197" s="23" t="n">
        <v>46164</v>
      </c>
      <c r="D3197" s="21" t="s">
        <v>831</v>
      </c>
      <c r="E3197" s="21" t="s">
        <v>366</v>
      </c>
      <c r="F3197" s="12" t="n">
        <v>3</v>
      </c>
      <c r="G3197" s="19" t="n">
        <v>68.55</v>
      </c>
      <c r="H3197" s="19" t="n">
        <v>48.83</v>
      </c>
      <c r="I3197" s="19" t="n">
        <f aca="false">ROUND(F3197*G3197,2)</f>
        <v>205.65</v>
      </c>
      <c r="J3197" s="19" t="n">
        <f aca="false">ROUND(F3197*H3197,2)</f>
        <v>146.49</v>
      </c>
      <c r="K3197" s="19" t="n">
        <f aca="false">INDEX(Pricebook!$L$2:$L$1401,MATCH(D3197,Pricebook!$A$2:$A$1401,0))</f>
        <v>74.35</v>
      </c>
      <c r="L3197" s="19" t="n">
        <f aca="false">ROUND(F3197*K3197,2)</f>
        <v>223.05</v>
      </c>
      <c r="M3197" s="24" t="n">
        <f aca="false">DATE(YEAR(C3197),MONTH(C3197),1)</f>
        <v>46143</v>
      </c>
    </row>
    <row r="3198" customFormat="false" ht="15" hidden="false" customHeight="false" outlineLevel="0" collapsed="false">
      <c r="A3198" s="21" t="s">
        <v>3460</v>
      </c>
      <c r="B3198" s="21" t="s">
        <v>3168</v>
      </c>
      <c r="C3198" s="23" t="n">
        <v>46164</v>
      </c>
      <c r="D3198" s="21" t="s">
        <v>2313</v>
      </c>
      <c r="E3198" s="21" t="s">
        <v>2202</v>
      </c>
      <c r="F3198" s="12" t="n">
        <v>4</v>
      </c>
      <c r="G3198" s="19" t="n">
        <v>12.15</v>
      </c>
      <c r="H3198" s="19" t="n">
        <v>7.34</v>
      </c>
      <c r="I3198" s="19" t="n">
        <f aca="false">ROUND(F3198*G3198,2)</f>
        <v>48.6</v>
      </c>
      <c r="J3198" s="19" t="n">
        <f aca="false">ROUND(F3198*H3198,2)</f>
        <v>29.36</v>
      </c>
      <c r="K3198" s="19" t="n">
        <f aca="false">INDEX(Pricebook!$L$2:$L$1401,MATCH(D3198,Pricebook!$A$2:$A$1401,0))</f>
        <v>12.9</v>
      </c>
      <c r="L3198" s="19" t="n">
        <f aca="false">ROUND(F3198*K3198,2)</f>
        <v>51.6</v>
      </c>
      <c r="M3198" s="24" t="n">
        <f aca="false">DATE(YEAR(C3198),MONTH(C3198),1)</f>
        <v>46143</v>
      </c>
    </row>
    <row r="3199" customFormat="false" ht="15" hidden="false" customHeight="false" outlineLevel="0" collapsed="false">
      <c r="A3199" s="21" t="s">
        <v>3460</v>
      </c>
      <c r="B3199" s="21" t="s">
        <v>3168</v>
      </c>
      <c r="C3199" s="23" t="n">
        <v>46164</v>
      </c>
      <c r="D3199" s="21" t="s">
        <v>2279</v>
      </c>
      <c r="E3199" s="21" t="s">
        <v>2202</v>
      </c>
      <c r="F3199" s="12" t="n">
        <v>3</v>
      </c>
      <c r="G3199" s="19" t="n">
        <v>60.9</v>
      </c>
      <c r="H3199" s="19" t="n">
        <v>42.78</v>
      </c>
      <c r="I3199" s="19" t="n">
        <f aca="false">ROUND(F3199*G3199,2)</f>
        <v>182.7</v>
      </c>
      <c r="J3199" s="19" t="n">
        <f aca="false">ROUND(F3199*H3199,2)</f>
        <v>128.34</v>
      </c>
      <c r="K3199" s="19" t="n">
        <f aca="false">INDEX(Pricebook!$L$2:$L$1401,MATCH(D3199,Pricebook!$A$2:$A$1401,0))</f>
        <v>64.2</v>
      </c>
      <c r="L3199" s="19" t="n">
        <f aca="false">ROUND(F3199*K3199,2)</f>
        <v>192.6</v>
      </c>
      <c r="M3199" s="24" t="n">
        <f aca="false">DATE(YEAR(C3199),MONTH(C3199),1)</f>
        <v>46143</v>
      </c>
    </row>
    <row r="3200" customFormat="false" ht="15" hidden="false" customHeight="false" outlineLevel="0" collapsed="false">
      <c r="A3200" s="21" t="s">
        <v>3460</v>
      </c>
      <c r="B3200" s="21" t="s">
        <v>3168</v>
      </c>
      <c r="C3200" s="23" t="n">
        <v>46164</v>
      </c>
      <c r="D3200" s="21" t="s">
        <v>1564</v>
      </c>
      <c r="E3200" s="21" t="s">
        <v>1452</v>
      </c>
      <c r="F3200" s="12" t="n">
        <v>10</v>
      </c>
      <c r="G3200" s="19" t="n">
        <v>39.5</v>
      </c>
      <c r="H3200" s="19" t="n">
        <v>24.17</v>
      </c>
      <c r="I3200" s="19" t="n">
        <f aca="false">ROUND(F3200*G3200,2)</f>
        <v>395</v>
      </c>
      <c r="J3200" s="19" t="n">
        <f aca="false">ROUND(F3200*H3200,2)</f>
        <v>241.7</v>
      </c>
      <c r="K3200" s="19" t="n">
        <f aca="false">INDEX(Pricebook!$L$2:$L$1401,MATCH(D3200,Pricebook!$A$2:$A$1401,0))</f>
        <v>40.5</v>
      </c>
      <c r="L3200" s="19" t="n">
        <f aca="false">ROUND(F3200*K3200,2)</f>
        <v>405</v>
      </c>
      <c r="M3200" s="24" t="n">
        <f aca="false">DATE(YEAR(C3200),MONTH(C3200),1)</f>
        <v>46143</v>
      </c>
    </row>
    <row r="3201" customFormat="false" ht="15" hidden="false" customHeight="false" outlineLevel="0" collapsed="false">
      <c r="A3201" s="21" t="s">
        <v>3460</v>
      </c>
      <c r="B3201" s="21" t="s">
        <v>3168</v>
      </c>
      <c r="C3201" s="23" t="n">
        <v>46164</v>
      </c>
      <c r="D3201" s="21" t="s">
        <v>921</v>
      </c>
      <c r="E3201" s="21" t="s">
        <v>366</v>
      </c>
      <c r="F3201" s="12" t="n">
        <v>2</v>
      </c>
      <c r="G3201" s="19" t="n">
        <v>30.95</v>
      </c>
      <c r="H3201" s="19" t="n">
        <v>25.05</v>
      </c>
      <c r="I3201" s="19" t="n">
        <f aca="false">ROUND(F3201*G3201,2)</f>
        <v>61.9</v>
      </c>
      <c r="J3201" s="19" t="n">
        <f aca="false">ROUND(F3201*H3201,2)</f>
        <v>50.1</v>
      </c>
      <c r="K3201" s="19" t="n">
        <f aca="false">INDEX(Pricebook!$L$2:$L$1401,MATCH(D3201,Pricebook!$A$2:$A$1401,0))</f>
        <v>33.2</v>
      </c>
      <c r="L3201" s="19" t="n">
        <f aca="false">ROUND(F3201*K3201,2)</f>
        <v>66.4</v>
      </c>
      <c r="M3201" s="24" t="n">
        <f aca="false">DATE(YEAR(C3201),MONTH(C3201),1)</f>
        <v>46143</v>
      </c>
    </row>
    <row r="3202" customFormat="false" ht="15" hidden="false" customHeight="false" outlineLevel="0" collapsed="false">
      <c r="A3202" s="21" t="s">
        <v>3460</v>
      </c>
      <c r="B3202" s="21" t="s">
        <v>3168</v>
      </c>
      <c r="C3202" s="23" t="n">
        <v>46164</v>
      </c>
      <c r="D3202" s="21" t="s">
        <v>2283</v>
      </c>
      <c r="E3202" s="21" t="s">
        <v>2202</v>
      </c>
      <c r="F3202" s="12" t="n">
        <v>3</v>
      </c>
      <c r="G3202" s="19" t="n">
        <v>35.7</v>
      </c>
      <c r="H3202" s="19" t="n">
        <v>21.76</v>
      </c>
      <c r="I3202" s="19" t="n">
        <f aca="false">ROUND(F3202*G3202,2)</f>
        <v>107.1</v>
      </c>
      <c r="J3202" s="19" t="n">
        <f aca="false">ROUND(F3202*H3202,2)</f>
        <v>65.28</v>
      </c>
      <c r="K3202" s="19" t="n">
        <f aca="false">INDEX(Pricebook!$L$2:$L$1401,MATCH(D3202,Pricebook!$A$2:$A$1401,0))</f>
        <v>38.3</v>
      </c>
      <c r="L3202" s="19" t="n">
        <f aca="false">ROUND(F3202*K3202,2)</f>
        <v>114.9</v>
      </c>
      <c r="M3202" s="24" t="n">
        <f aca="false">DATE(YEAR(C3202),MONTH(C3202),1)</f>
        <v>46143</v>
      </c>
    </row>
    <row r="3203" customFormat="false" ht="15" hidden="false" customHeight="false" outlineLevel="0" collapsed="false">
      <c r="A3203" s="21" t="s">
        <v>3460</v>
      </c>
      <c r="B3203" s="21" t="s">
        <v>3168</v>
      </c>
      <c r="C3203" s="23" t="n">
        <v>46164</v>
      </c>
      <c r="D3203" s="21" t="s">
        <v>899</v>
      </c>
      <c r="E3203" s="21" t="s">
        <v>366</v>
      </c>
      <c r="F3203" s="12" t="n">
        <v>1</v>
      </c>
      <c r="G3203" s="19" t="n">
        <v>12.2</v>
      </c>
      <c r="H3203" s="19" t="n">
        <v>8.65</v>
      </c>
      <c r="I3203" s="19" t="n">
        <f aca="false">ROUND(F3203*G3203,2)</f>
        <v>12.2</v>
      </c>
      <c r="J3203" s="19" t="n">
        <f aca="false">ROUND(F3203*H3203,2)</f>
        <v>8.65</v>
      </c>
      <c r="K3203" s="19" t="n">
        <f aca="false">INDEX(Pricebook!$L$2:$L$1401,MATCH(D3203,Pricebook!$A$2:$A$1401,0))</f>
        <v>13.2</v>
      </c>
      <c r="L3203" s="19" t="n">
        <f aca="false">ROUND(F3203*K3203,2)</f>
        <v>13.2</v>
      </c>
      <c r="M3203" s="24" t="n">
        <f aca="false">DATE(YEAR(C3203),MONTH(C3203),1)</f>
        <v>46143</v>
      </c>
    </row>
    <row r="3204" customFormat="false" ht="15" hidden="false" customHeight="false" outlineLevel="0" collapsed="false">
      <c r="A3204" s="21" t="s">
        <v>3460</v>
      </c>
      <c r="B3204" s="21" t="s">
        <v>3168</v>
      </c>
      <c r="C3204" s="23" t="n">
        <v>46164</v>
      </c>
      <c r="D3204" s="21" t="s">
        <v>2265</v>
      </c>
      <c r="E3204" s="21" t="s">
        <v>2202</v>
      </c>
      <c r="F3204" s="12" t="n">
        <v>11</v>
      </c>
      <c r="G3204" s="19" t="n">
        <v>9.15</v>
      </c>
      <c r="H3204" s="19" t="n">
        <v>5.6</v>
      </c>
      <c r="I3204" s="19" t="n">
        <f aca="false">ROUND(F3204*G3204,2)</f>
        <v>100.65</v>
      </c>
      <c r="J3204" s="19" t="n">
        <f aca="false">ROUND(F3204*H3204,2)</f>
        <v>61.6</v>
      </c>
      <c r="K3204" s="19" t="n">
        <f aca="false">INDEX(Pricebook!$L$2:$L$1401,MATCH(D3204,Pricebook!$A$2:$A$1401,0))</f>
        <v>9.85</v>
      </c>
      <c r="L3204" s="19" t="n">
        <f aca="false">ROUND(F3204*K3204,2)</f>
        <v>108.35</v>
      </c>
      <c r="M3204" s="24" t="n">
        <f aca="false">DATE(YEAR(C3204),MONTH(C3204),1)</f>
        <v>46143</v>
      </c>
    </row>
    <row r="3205" customFormat="false" ht="15" hidden="false" customHeight="false" outlineLevel="0" collapsed="false">
      <c r="A3205" s="21" t="s">
        <v>3460</v>
      </c>
      <c r="B3205" s="21" t="s">
        <v>3168</v>
      </c>
      <c r="C3205" s="23" t="n">
        <v>46164</v>
      </c>
      <c r="D3205" s="21" t="s">
        <v>2337</v>
      </c>
      <c r="E3205" s="21" t="s">
        <v>2202</v>
      </c>
      <c r="F3205" s="12" t="n">
        <v>13</v>
      </c>
      <c r="G3205" s="19" t="n">
        <v>5.55</v>
      </c>
      <c r="H3205" s="19" t="n">
        <v>3.38</v>
      </c>
      <c r="I3205" s="19" t="n">
        <f aca="false">ROUND(F3205*G3205,2)</f>
        <v>72.15</v>
      </c>
      <c r="J3205" s="19" t="n">
        <f aca="false">ROUND(F3205*H3205,2)</f>
        <v>43.94</v>
      </c>
      <c r="K3205" s="19" t="n">
        <f aca="false">INDEX(Pricebook!$L$2:$L$1401,MATCH(D3205,Pricebook!$A$2:$A$1401,0))</f>
        <v>5.95</v>
      </c>
      <c r="L3205" s="19" t="n">
        <f aca="false">ROUND(F3205*K3205,2)</f>
        <v>77.35</v>
      </c>
      <c r="M3205" s="24" t="n">
        <f aca="false">DATE(YEAR(C3205),MONTH(C3205),1)</f>
        <v>46143</v>
      </c>
    </row>
    <row r="3206" customFormat="false" ht="15" hidden="false" customHeight="false" outlineLevel="0" collapsed="false">
      <c r="A3206" s="21" t="s">
        <v>3460</v>
      </c>
      <c r="B3206" s="21" t="s">
        <v>3168</v>
      </c>
      <c r="C3206" s="23" t="n">
        <v>46164</v>
      </c>
      <c r="D3206" s="21" t="s">
        <v>773</v>
      </c>
      <c r="E3206" s="21" t="s">
        <v>366</v>
      </c>
      <c r="F3206" s="12" t="n">
        <v>1</v>
      </c>
      <c r="G3206" s="19" t="n">
        <v>78.4</v>
      </c>
      <c r="H3206" s="19" t="n">
        <v>61.57</v>
      </c>
      <c r="I3206" s="19" t="n">
        <f aca="false">ROUND(F3206*G3206,2)</f>
        <v>78.4</v>
      </c>
      <c r="J3206" s="19" t="n">
        <f aca="false">ROUND(F3206*H3206,2)</f>
        <v>61.57</v>
      </c>
      <c r="K3206" s="19" t="n">
        <f aca="false">INDEX(Pricebook!$L$2:$L$1401,MATCH(D3206,Pricebook!$A$2:$A$1401,0))</f>
        <v>84.9</v>
      </c>
      <c r="L3206" s="19" t="n">
        <f aca="false">ROUND(F3206*K3206,2)</f>
        <v>84.9</v>
      </c>
      <c r="M3206" s="24" t="n">
        <f aca="false">DATE(YEAR(C3206),MONTH(C3206),1)</f>
        <v>46143</v>
      </c>
    </row>
    <row r="3207" customFormat="false" ht="15" hidden="false" customHeight="false" outlineLevel="0" collapsed="false">
      <c r="A3207" s="21" t="s">
        <v>3460</v>
      </c>
      <c r="B3207" s="21" t="s">
        <v>3168</v>
      </c>
      <c r="C3207" s="23" t="n">
        <v>46164</v>
      </c>
      <c r="D3207" s="21" t="s">
        <v>2406</v>
      </c>
      <c r="E3207" s="21" t="s">
        <v>2202</v>
      </c>
      <c r="F3207" s="12" t="n">
        <v>12</v>
      </c>
      <c r="G3207" s="19" t="n">
        <v>9.1</v>
      </c>
      <c r="H3207" s="19" t="n">
        <v>5.57</v>
      </c>
      <c r="I3207" s="19" t="n">
        <f aca="false">ROUND(F3207*G3207,2)</f>
        <v>109.2</v>
      </c>
      <c r="J3207" s="19" t="n">
        <f aca="false">ROUND(F3207*H3207,2)</f>
        <v>66.84</v>
      </c>
      <c r="K3207" s="19" t="n">
        <f aca="false">INDEX(Pricebook!$L$2:$L$1401,MATCH(D3207,Pricebook!$A$2:$A$1401,0))</f>
        <v>9.8</v>
      </c>
      <c r="L3207" s="19" t="n">
        <f aca="false">ROUND(F3207*K3207,2)</f>
        <v>117.6</v>
      </c>
      <c r="M3207" s="24" t="n">
        <f aca="false">DATE(YEAR(C3207),MONTH(C3207),1)</f>
        <v>46143</v>
      </c>
    </row>
    <row r="3208" customFormat="false" ht="15" hidden="false" customHeight="false" outlineLevel="0" collapsed="false">
      <c r="A3208" s="21" t="s">
        <v>3461</v>
      </c>
      <c r="B3208" s="21" t="s">
        <v>3302</v>
      </c>
      <c r="C3208" s="23" t="n">
        <v>46165</v>
      </c>
      <c r="D3208" s="21" t="s">
        <v>1146</v>
      </c>
      <c r="E3208" s="21" t="s">
        <v>971</v>
      </c>
      <c r="F3208" s="12" t="n">
        <v>12</v>
      </c>
      <c r="G3208" s="19" t="n">
        <v>8.3</v>
      </c>
      <c r="H3208" s="19" t="n">
        <v>6.39</v>
      </c>
      <c r="I3208" s="19" t="n">
        <f aca="false">ROUND(F3208*G3208,2)</f>
        <v>99.6</v>
      </c>
      <c r="J3208" s="19" t="n">
        <f aca="false">ROUND(F3208*H3208,2)</f>
        <v>76.68</v>
      </c>
      <c r="K3208" s="19" t="n">
        <f aca="false">INDEX(Pricebook!$L$2:$L$1401,MATCH(D3208,Pricebook!$A$2:$A$1401,0))</f>
        <v>9.7</v>
      </c>
      <c r="L3208" s="19" t="n">
        <f aca="false">ROUND(F3208*K3208,2)</f>
        <v>116.4</v>
      </c>
      <c r="M3208" s="24" t="n">
        <f aca="false">DATE(YEAR(C3208),MONTH(C3208),1)</f>
        <v>46143</v>
      </c>
    </row>
    <row r="3209" customFormat="false" ht="15" hidden="false" customHeight="false" outlineLevel="0" collapsed="false">
      <c r="A3209" s="21" t="s">
        <v>3461</v>
      </c>
      <c r="B3209" s="21" t="s">
        <v>3302</v>
      </c>
      <c r="C3209" s="23" t="n">
        <v>46165</v>
      </c>
      <c r="D3209" s="21" t="s">
        <v>1262</v>
      </c>
      <c r="E3209" s="21" t="s">
        <v>971</v>
      </c>
      <c r="F3209" s="12" t="n">
        <v>2</v>
      </c>
      <c r="G3209" s="19" t="n">
        <v>514.3</v>
      </c>
      <c r="H3209" s="19" t="n">
        <v>393.73</v>
      </c>
      <c r="I3209" s="19" t="n">
        <f aca="false">ROUND(F3209*G3209,2)</f>
        <v>1028.6</v>
      </c>
      <c r="J3209" s="19" t="n">
        <f aca="false">ROUND(F3209*H3209,2)</f>
        <v>787.46</v>
      </c>
      <c r="K3209" s="19" t="n">
        <f aca="false">INDEX(Pricebook!$L$2:$L$1401,MATCH(D3209,Pricebook!$A$2:$A$1401,0))</f>
        <v>596.25</v>
      </c>
      <c r="L3209" s="19" t="n">
        <f aca="false">ROUND(F3209*K3209,2)</f>
        <v>1192.5</v>
      </c>
      <c r="M3209" s="24" t="n">
        <f aca="false">DATE(YEAR(C3209),MONTH(C3209),1)</f>
        <v>46143</v>
      </c>
    </row>
    <row r="3210" customFormat="false" ht="15" hidden="false" customHeight="false" outlineLevel="0" collapsed="false">
      <c r="A3210" s="21" t="s">
        <v>3461</v>
      </c>
      <c r="B3210" s="21" t="s">
        <v>3302</v>
      </c>
      <c r="C3210" s="23" t="n">
        <v>46165</v>
      </c>
      <c r="D3210" s="21" t="s">
        <v>1176</v>
      </c>
      <c r="E3210" s="21" t="s">
        <v>971</v>
      </c>
      <c r="F3210" s="12" t="n">
        <v>62</v>
      </c>
      <c r="G3210" s="19" t="n">
        <v>1.8</v>
      </c>
      <c r="H3210" s="19" t="n">
        <v>1.38</v>
      </c>
      <c r="I3210" s="19" t="n">
        <f aca="false">ROUND(F3210*G3210,2)</f>
        <v>111.6</v>
      </c>
      <c r="J3210" s="19" t="n">
        <f aca="false">ROUND(F3210*H3210,2)</f>
        <v>85.56</v>
      </c>
      <c r="K3210" s="19" t="n">
        <f aca="false">INDEX(Pricebook!$L$2:$L$1401,MATCH(D3210,Pricebook!$A$2:$A$1401,0))</f>
        <v>2.1</v>
      </c>
      <c r="L3210" s="19" t="n">
        <f aca="false">ROUND(F3210*K3210,2)</f>
        <v>130.2</v>
      </c>
      <c r="M3210" s="24" t="n">
        <f aca="false">DATE(YEAR(C3210),MONTH(C3210),1)</f>
        <v>46143</v>
      </c>
    </row>
    <row r="3211" customFormat="false" ht="15" hidden="false" customHeight="false" outlineLevel="0" collapsed="false">
      <c r="A3211" s="21" t="s">
        <v>3461</v>
      </c>
      <c r="B3211" s="21" t="s">
        <v>3302</v>
      </c>
      <c r="C3211" s="23" t="n">
        <v>46165</v>
      </c>
      <c r="D3211" s="21" t="s">
        <v>2822</v>
      </c>
      <c r="E3211" s="21" t="s">
        <v>2748</v>
      </c>
      <c r="F3211" s="12" t="n">
        <v>1</v>
      </c>
      <c r="G3211" s="19" t="n">
        <v>27.3</v>
      </c>
      <c r="H3211" s="19" t="n">
        <v>17.05</v>
      </c>
      <c r="I3211" s="19" t="n">
        <f aca="false">ROUND(F3211*G3211,2)</f>
        <v>27.3</v>
      </c>
      <c r="J3211" s="19" t="n">
        <f aca="false">ROUND(F3211*H3211,2)</f>
        <v>17.05</v>
      </c>
      <c r="K3211" s="19" t="n">
        <f aca="false">INDEX(Pricebook!$L$2:$L$1401,MATCH(D3211,Pricebook!$A$2:$A$1401,0))</f>
        <v>29.8</v>
      </c>
      <c r="L3211" s="19" t="n">
        <f aca="false">ROUND(F3211*K3211,2)</f>
        <v>29.8</v>
      </c>
      <c r="M3211" s="24" t="n">
        <f aca="false">DATE(YEAR(C3211),MONTH(C3211),1)</f>
        <v>46143</v>
      </c>
    </row>
    <row r="3212" customFormat="false" ht="15" hidden="false" customHeight="false" outlineLevel="0" collapsed="false">
      <c r="A3212" s="21" t="s">
        <v>3461</v>
      </c>
      <c r="B3212" s="21" t="s">
        <v>3302</v>
      </c>
      <c r="C3212" s="23" t="n">
        <v>46165</v>
      </c>
      <c r="D3212" s="21" t="s">
        <v>1052</v>
      </c>
      <c r="E3212" s="21" t="s">
        <v>971</v>
      </c>
      <c r="F3212" s="12" t="n">
        <v>40</v>
      </c>
      <c r="G3212" s="19" t="n">
        <v>18.05</v>
      </c>
      <c r="H3212" s="19" t="n">
        <v>13.68</v>
      </c>
      <c r="I3212" s="19" t="n">
        <f aca="false">ROUND(F3212*G3212,2)</f>
        <v>722</v>
      </c>
      <c r="J3212" s="19" t="n">
        <f aca="false">ROUND(F3212*H3212,2)</f>
        <v>547.2</v>
      </c>
      <c r="K3212" s="19" t="n">
        <f aca="false">INDEX(Pricebook!$L$2:$L$1401,MATCH(D3212,Pricebook!$A$2:$A$1401,0))</f>
        <v>20.75</v>
      </c>
      <c r="L3212" s="19" t="n">
        <f aca="false">ROUND(F3212*K3212,2)</f>
        <v>830</v>
      </c>
      <c r="M3212" s="24" t="n">
        <f aca="false">DATE(YEAR(C3212),MONTH(C3212),1)</f>
        <v>46143</v>
      </c>
    </row>
    <row r="3213" customFormat="false" ht="15" hidden="false" customHeight="false" outlineLevel="0" collapsed="false">
      <c r="A3213" s="21" t="s">
        <v>3461</v>
      </c>
      <c r="B3213" s="21" t="s">
        <v>3302</v>
      </c>
      <c r="C3213" s="23" t="n">
        <v>46165</v>
      </c>
      <c r="D3213" s="21" t="s">
        <v>120</v>
      </c>
      <c r="E3213" s="21" t="s">
        <v>108</v>
      </c>
      <c r="F3213" s="12" t="n">
        <v>1</v>
      </c>
      <c r="G3213" s="19" t="n">
        <v>360.8</v>
      </c>
      <c r="H3213" s="19" t="n">
        <v>306.26</v>
      </c>
      <c r="I3213" s="19" t="n">
        <f aca="false">ROUND(F3213*G3213,2)</f>
        <v>360.8</v>
      </c>
      <c r="J3213" s="19" t="n">
        <f aca="false">ROUND(F3213*H3213,2)</f>
        <v>306.26</v>
      </c>
      <c r="K3213" s="19" t="n">
        <f aca="false">INDEX(Pricebook!$L$2:$L$1401,MATCH(D3213,Pricebook!$A$2:$A$1401,0))</f>
        <v>360.8</v>
      </c>
      <c r="L3213" s="19" t="n">
        <f aca="false">ROUND(F3213*K3213,2)</f>
        <v>360.8</v>
      </c>
      <c r="M3213" s="24" t="n">
        <f aca="false">DATE(YEAR(C3213),MONTH(C3213),1)</f>
        <v>46143</v>
      </c>
    </row>
    <row r="3214" customFormat="false" ht="15" hidden="false" customHeight="false" outlineLevel="0" collapsed="false">
      <c r="A3214" s="21" t="s">
        <v>3461</v>
      </c>
      <c r="B3214" s="21" t="s">
        <v>3302</v>
      </c>
      <c r="C3214" s="23" t="n">
        <v>46165</v>
      </c>
      <c r="D3214" s="21" t="s">
        <v>205</v>
      </c>
      <c r="E3214" s="21" t="s">
        <v>108</v>
      </c>
      <c r="F3214" s="12" t="n">
        <v>2</v>
      </c>
      <c r="G3214" s="19" t="n">
        <v>73.3</v>
      </c>
      <c r="H3214" s="19" t="n">
        <v>54.64</v>
      </c>
      <c r="I3214" s="19" t="n">
        <f aca="false">ROUND(F3214*G3214,2)</f>
        <v>146.6</v>
      </c>
      <c r="J3214" s="19" t="n">
        <f aca="false">ROUND(F3214*H3214,2)</f>
        <v>109.28</v>
      </c>
      <c r="K3214" s="19" t="n">
        <f aca="false">INDEX(Pricebook!$L$2:$L$1401,MATCH(D3214,Pricebook!$A$2:$A$1401,0))</f>
        <v>80.05</v>
      </c>
      <c r="L3214" s="19" t="n">
        <f aca="false">ROUND(F3214*K3214,2)</f>
        <v>160.1</v>
      </c>
      <c r="M3214" s="24" t="n">
        <f aca="false">DATE(YEAR(C3214),MONTH(C3214),1)</f>
        <v>46143</v>
      </c>
    </row>
    <row r="3215" customFormat="false" ht="15" hidden="false" customHeight="false" outlineLevel="0" collapsed="false">
      <c r="A3215" s="21" t="s">
        <v>3461</v>
      </c>
      <c r="B3215" s="21" t="s">
        <v>3302</v>
      </c>
      <c r="C3215" s="23" t="n">
        <v>46165</v>
      </c>
      <c r="D3215" s="21" t="s">
        <v>1292</v>
      </c>
      <c r="E3215" s="21" t="s">
        <v>971</v>
      </c>
      <c r="F3215" s="12" t="n">
        <v>9</v>
      </c>
      <c r="G3215" s="19" t="n">
        <v>2.8</v>
      </c>
      <c r="H3215" s="19" t="n">
        <v>2.16</v>
      </c>
      <c r="I3215" s="19" t="n">
        <f aca="false">ROUND(F3215*G3215,2)</f>
        <v>25.2</v>
      </c>
      <c r="J3215" s="19" t="n">
        <f aca="false">ROUND(F3215*H3215,2)</f>
        <v>19.44</v>
      </c>
      <c r="K3215" s="19" t="n">
        <f aca="false">INDEX(Pricebook!$L$2:$L$1401,MATCH(D3215,Pricebook!$A$2:$A$1401,0))</f>
        <v>3.3</v>
      </c>
      <c r="L3215" s="19" t="n">
        <f aca="false">ROUND(F3215*K3215,2)</f>
        <v>29.7</v>
      </c>
      <c r="M3215" s="24" t="n">
        <f aca="false">DATE(YEAR(C3215),MONTH(C3215),1)</f>
        <v>46143</v>
      </c>
    </row>
    <row r="3216" customFormat="false" ht="15" hidden="false" customHeight="false" outlineLevel="0" collapsed="false">
      <c r="A3216" s="21" t="s">
        <v>3461</v>
      </c>
      <c r="B3216" s="21" t="s">
        <v>3302</v>
      </c>
      <c r="C3216" s="23" t="n">
        <v>46165</v>
      </c>
      <c r="D3216" s="21" t="s">
        <v>721</v>
      </c>
      <c r="E3216" s="21" t="s">
        <v>366</v>
      </c>
      <c r="F3216" s="12" t="n">
        <v>1</v>
      </c>
      <c r="G3216" s="19" t="n">
        <v>30.45</v>
      </c>
      <c r="H3216" s="19" t="n">
        <v>21.61</v>
      </c>
      <c r="I3216" s="19" t="n">
        <f aca="false">ROUND(F3216*G3216,2)</f>
        <v>30.45</v>
      </c>
      <c r="J3216" s="19" t="n">
        <f aca="false">ROUND(F3216*H3216,2)</f>
        <v>21.61</v>
      </c>
      <c r="K3216" s="19" t="n">
        <f aca="false">INDEX(Pricebook!$L$2:$L$1401,MATCH(D3216,Pricebook!$A$2:$A$1401,0))</f>
        <v>32.9</v>
      </c>
      <c r="L3216" s="19" t="n">
        <f aca="false">ROUND(F3216*K3216,2)</f>
        <v>32.9</v>
      </c>
      <c r="M3216" s="24" t="n">
        <f aca="false">DATE(YEAR(C3216),MONTH(C3216),1)</f>
        <v>46143</v>
      </c>
    </row>
    <row r="3217" customFormat="false" ht="15" hidden="false" customHeight="false" outlineLevel="0" collapsed="false">
      <c r="A3217" s="21" t="s">
        <v>3461</v>
      </c>
      <c r="B3217" s="21" t="s">
        <v>3302</v>
      </c>
      <c r="C3217" s="23" t="n">
        <v>46165</v>
      </c>
      <c r="D3217" s="21" t="s">
        <v>1158</v>
      </c>
      <c r="E3217" s="21" t="s">
        <v>971</v>
      </c>
      <c r="F3217" s="12" t="n">
        <v>45</v>
      </c>
      <c r="G3217" s="19" t="n">
        <v>1.25</v>
      </c>
      <c r="H3217" s="19" t="n">
        <v>1.05</v>
      </c>
      <c r="I3217" s="19" t="n">
        <f aca="false">ROUND(F3217*G3217,2)</f>
        <v>56.25</v>
      </c>
      <c r="J3217" s="19" t="n">
        <f aca="false">ROUND(F3217*H3217,2)</f>
        <v>47.25</v>
      </c>
      <c r="K3217" s="19" t="n">
        <f aca="false">INDEX(Pricebook!$L$2:$L$1401,MATCH(D3217,Pricebook!$A$2:$A$1401,0))</f>
        <v>1.5</v>
      </c>
      <c r="L3217" s="19" t="n">
        <f aca="false">ROUND(F3217*K3217,2)</f>
        <v>67.5</v>
      </c>
      <c r="M3217" s="24" t="n">
        <f aca="false">DATE(YEAR(C3217),MONTH(C3217),1)</f>
        <v>46143</v>
      </c>
    </row>
    <row r="3218" customFormat="false" ht="15" hidden="false" customHeight="false" outlineLevel="0" collapsed="false">
      <c r="A3218" s="21" t="s">
        <v>3461</v>
      </c>
      <c r="B3218" s="21" t="s">
        <v>3302</v>
      </c>
      <c r="C3218" s="23" t="n">
        <v>46165</v>
      </c>
      <c r="D3218" s="21" t="s">
        <v>2763</v>
      </c>
      <c r="E3218" s="21" t="s">
        <v>2748</v>
      </c>
      <c r="F3218" s="12" t="n">
        <v>6</v>
      </c>
      <c r="G3218" s="19" t="n">
        <v>27.15</v>
      </c>
      <c r="H3218" s="19" t="n">
        <v>17.03</v>
      </c>
      <c r="I3218" s="19" t="n">
        <f aca="false">ROUND(F3218*G3218,2)</f>
        <v>162.9</v>
      </c>
      <c r="J3218" s="19" t="n">
        <f aca="false">ROUND(F3218*H3218,2)</f>
        <v>102.18</v>
      </c>
      <c r="K3218" s="19" t="n">
        <f aca="false">INDEX(Pricebook!$L$2:$L$1401,MATCH(D3218,Pricebook!$A$2:$A$1401,0))</f>
        <v>29.75</v>
      </c>
      <c r="L3218" s="19" t="n">
        <f aca="false">ROUND(F3218*K3218,2)</f>
        <v>178.5</v>
      </c>
      <c r="M3218" s="24" t="n">
        <f aca="false">DATE(YEAR(C3218),MONTH(C3218),1)</f>
        <v>46143</v>
      </c>
    </row>
    <row r="3219" customFormat="false" ht="15" hidden="false" customHeight="false" outlineLevel="0" collapsed="false">
      <c r="A3219" s="21" t="s">
        <v>3461</v>
      </c>
      <c r="B3219" s="21" t="s">
        <v>3302</v>
      </c>
      <c r="C3219" s="23" t="n">
        <v>46165</v>
      </c>
      <c r="D3219" s="21" t="s">
        <v>757</v>
      </c>
      <c r="E3219" s="21" t="s">
        <v>366</v>
      </c>
      <c r="F3219" s="12" t="n">
        <v>2</v>
      </c>
      <c r="G3219" s="19" t="n">
        <v>11.7</v>
      </c>
      <c r="H3219" s="19" t="n">
        <v>8.29</v>
      </c>
      <c r="I3219" s="19" t="n">
        <f aca="false">ROUND(F3219*G3219,2)</f>
        <v>23.4</v>
      </c>
      <c r="J3219" s="19" t="n">
        <f aca="false">ROUND(F3219*H3219,2)</f>
        <v>16.58</v>
      </c>
      <c r="K3219" s="19" t="n">
        <f aca="false">INDEX(Pricebook!$L$2:$L$1401,MATCH(D3219,Pricebook!$A$2:$A$1401,0))</f>
        <v>12.65</v>
      </c>
      <c r="L3219" s="19" t="n">
        <f aca="false">ROUND(F3219*K3219,2)</f>
        <v>25.3</v>
      </c>
      <c r="M3219" s="24" t="n">
        <f aca="false">DATE(YEAR(C3219),MONTH(C3219),1)</f>
        <v>46143</v>
      </c>
    </row>
    <row r="3220" customFormat="false" ht="15" hidden="false" customHeight="false" outlineLevel="0" collapsed="false">
      <c r="A3220" s="21" t="s">
        <v>3461</v>
      </c>
      <c r="B3220" s="21" t="s">
        <v>3302</v>
      </c>
      <c r="C3220" s="23" t="n">
        <v>46165</v>
      </c>
      <c r="D3220" s="21" t="s">
        <v>623</v>
      </c>
      <c r="E3220" s="21" t="s">
        <v>366</v>
      </c>
      <c r="F3220" s="12" t="n">
        <v>2</v>
      </c>
      <c r="G3220" s="19" t="n">
        <v>15.25</v>
      </c>
      <c r="H3220" s="19" t="n">
        <v>10.77</v>
      </c>
      <c r="I3220" s="19" t="n">
        <f aca="false">ROUND(F3220*G3220,2)</f>
        <v>30.5</v>
      </c>
      <c r="J3220" s="19" t="n">
        <f aca="false">ROUND(F3220*H3220,2)</f>
        <v>21.54</v>
      </c>
      <c r="K3220" s="19" t="n">
        <f aca="false">INDEX(Pricebook!$L$2:$L$1401,MATCH(D3220,Pricebook!$A$2:$A$1401,0))</f>
        <v>16.4</v>
      </c>
      <c r="L3220" s="19" t="n">
        <f aca="false">ROUND(F3220*K3220,2)</f>
        <v>32.8</v>
      </c>
      <c r="M3220" s="24" t="n">
        <f aca="false">DATE(YEAR(C3220),MONTH(C3220),1)</f>
        <v>46143</v>
      </c>
    </row>
    <row r="3221" customFormat="false" ht="15" hidden="false" customHeight="false" outlineLevel="0" collapsed="false">
      <c r="A3221" s="21" t="s">
        <v>3462</v>
      </c>
      <c r="B3221" s="21" t="s">
        <v>3463</v>
      </c>
      <c r="C3221" s="23" t="n">
        <v>46166</v>
      </c>
      <c r="D3221" s="21" t="s">
        <v>2501</v>
      </c>
      <c r="E3221" s="21" t="s">
        <v>2466</v>
      </c>
      <c r="F3221" s="12" t="n">
        <v>5</v>
      </c>
      <c r="G3221" s="19" t="n">
        <v>73.35</v>
      </c>
      <c r="H3221" s="19" t="n">
        <v>44.79</v>
      </c>
      <c r="I3221" s="19" t="n">
        <f aca="false">ROUND(F3221*G3221,2)</f>
        <v>366.75</v>
      </c>
      <c r="J3221" s="19" t="n">
        <f aca="false">ROUND(F3221*H3221,2)</f>
        <v>223.95</v>
      </c>
      <c r="K3221" s="19" t="n">
        <f aca="false">INDEX(Pricebook!$L$2:$L$1401,MATCH(D3221,Pricebook!$A$2:$A$1401,0))</f>
        <v>75.4</v>
      </c>
      <c r="L3221" s="19" t="n">
        <f aca="false">ROUND(F3221*K3221,2)</f>
        <v>377</v>
      </c>
      <c r="M3221" s="24" t="n">
        <f aca="false">DATE(YEAR(C3221),MONTH(C3221),1)</f>
        <v>46143</v>
      </c>
    </row>
    <row r="3222" customFormat="false" ht="15" hidden="false" customHeight="false" outlineLevel="0" collapsed="false">
      <c r="A3222" s="21" t="s">
        <v>3462</v>
      </c>
      <c r="B3222" s="21" t="s">
        <v>3463</v>
      </c>
      <c r="C3222" s="23" t="n">
        <v>46166</v>
      </c>
      <c r="D3222" s="21" t="s">
        <v>2487</v>
      </c>
      <c r="E3222" s="21" t="s">
        <v>2466</v>
      </c>
      <c r="F3222" s="12" t="n">
        <v>1</v>
      </c>
      <c r="G3222" s="19" t="n">
        <v>67.5</v>
      </c>
      <c r="H3222" s="19" t="n">
        <v>42.22</v>
      </c>
      <c r="I3222" s="19" t="n">
        <f aca="false">ROUND(F3222*G3222,2)</f>
        <v>67.5</v>
      </c>
      <c r="J3222" s="19" t="n">
        <f aca="false">ROUND(F3222*H3222,2)</f>
        <v>42.22</v>
      </c>
      <c r="K3222" s="19" t="n">
        <f aca="false">INDEX(Pricebook!$L$2:$L$1401,MATCH(D3222,Pricebook!$A$2:$A$1401,0))</f>
        <v>71.1</v>
      </c>
      <c r="L3222" s="19" t="n">
        <f aca="false">ROUND(F3222*K3222,2)</f>
        <v>71.1</v>
      </c>
      <c r="M3222" s="24" t="n">
        <f aca="false">DATE(YEAR(C3222),MONTH(C3222),1)</f>
        <v>46143</v>
      </c>
    </row>
    <row r="3223" customFormat="false" ht="15" hidden="false" customHeight="false" outlineLevel="0" collapsed="false">
      <c r="A3223" s="21" t="s">
        <v>3462</v>
      </c>
      <c r="B3223" s="21" t="s">
        <v>3463</v>
      </c>
      <c r="C3223" s="23" t="n">
        <v>46166</v>
      </c>
      <c r="D3223" s="21" t="s">
        <v>1322</v>
      </c>
      <c r="E3223" s="21" t="s">
        <v>971</v>
      </c>
      <c r="F3223" s="12" t="n">
        <v>3</v>
      </c>
      <c r="G3223" s="19" t="n">
        <v>65.6</v>
      </c>
      <c r="H3223" s="19" t="n">
        <v>49.89</v>
      </c>
      <c r="I3223" s="19" t="n">
        <f aca="false">ROUND(F3223*G3223,2)</f>
        <v>196.8</v>
      </c>
      <c r="J3223" s="19" t="n">
        <f aca="false">ROUND(F3223*H3223,2)</f>
        <v>149.67</v>
      </c>
      <c r="K3223" s="19" t="n">
        <f aca="false">INDEX(Pricebook!$L$2:$L$1401,MATCH(D3223,Pricebook!$A$2:$A$1401,0))</f>
        <v>75.55</v>
      </c>
      <c r="L3223" s="19" t="n">
        <f aca="false">ROUND(F3223*K3223,2)</f>
        <v>226.65</v>
      </c>
      <c r="M3223" s="24" t="n">
        <f aca="false">DATE(YEAR(C3223),MONTH(C3223),1)</f>
        <v>46143</v>
      </c>
    </row>
    <row r="3224" customFormat="false" ht="15" hidden="false" customHeight="false" outlineLevel="0" collapsed="false">
      <c r="A3224" s="21" t="s">
        <v>3462</v>
      </c>
      <c r="B3224" s="21" t="s">
        <v>3463</v>
      </c>
      <c r="C3224" s="23" t="n">
        <v>46166</v>
      </c>
      <c r="D3224" s="21" t="s">
        <v>2555</v>
      </c>
      <c r="E3224" s="21" t="s">
        <v>2466</v>
      </c>
      <c r="F3224" s="12" t="n">
        <v>6</v>
      </c>
      <c r="G3224" s="19" t="n">
        <v>23.35</v>
      </c>
      <c r="H3224" s="19" t="n">
        <v>14.59</v>
      </c>
      <c r="I3224" s="19" t="n">
        <f aca="false">ROUND(F3224*G3224,2)</f>
        <v>140.1</v>
      </c>
      <c r="J3224" s="19" t="n">
        <f aca="false">ROUND(F3224*H3224,2)</f>
        <v>87.54</v>
      </c>
      <c r="K3224" s="19" t="n">
        <f aca="false">INDEX(Pricebook!$L$2:$L$1401,MATCH(D3224,Pricebook!$A$2:$A$1401,0))</f>
        <v>24.6</v>
      </c>
      <c r="L3224" s="19" t="n">
        <f aca="false">ROUND(F3224*K3224,2)</f>
        <v>147.6</v>
      </c>
      <c r="M3224" s="24" t="n">
        <f aca="false">DATE(YEAR(C3224),MONTH(C3224),1)</f>
        <v>46143</v>
      </c>
    </row>
    <row r="3225" customFormat="false" ht="15" hidden="false" customHeight="false" outlineLevel="0" collapsed="false">
      <c r="A3225" s="21" t="s">
        <v>3462</v>
      </c>
      <c r="B3225" s="21" t="s">
        <v>3463</v>
      </c>
      <c r="C3225" s="23" t="n">
        <v>46166</v>
      </c>
      <c r="D3225" s="21" t="s">
        <v>384</v>
      </c>
      <c r="E3225" s="21" t="s">
        <v>366</v>
      </c>
      <c r="F3225" s="12" t="n">
        <v>2</v>
      </c>
      <c r="G3225" s="19" t="n">
        <v>99.6</v>
      </c>
      <c r="H3225" s="19" t="n">
        <v>70.41</v>
      </c>
      <c r="I3225" s="19" t="n">
        <f aca="false">ROUND(F3225*G3225,2)</f>
        <v>199.2</v>
      </c>
      <c r="J3225" s="19" t="n">
        <f aca="false">ROUND(F3225*H3225,2)</f>
        <v>140.82</v>
      </c>
      <c r="K3225" s="19" t="n">
        <f aca="false">INDEX(Pricebook!$L$2:$L$1401,MATCH(D3225,Pricebook!$A$2:$A$1401,0))</f>
        <v>107.2</v>
      </c>
      <c r="L3225" s="19" t="n">
        <f aca="false">ROUND(F3225*K3225,2)</f>
        <v>214.4</v>
      </c>
      <c r="M3225" s="24" t="n">
        <f aca="false">DATE(YEAR(C3225),MONTH(C3225),1)</f>
        <v>46143</v>
      </c>
    </row>
    <row r="3226" customFormat="false" ht="15" hidden="false" customHeight="false" outlineLevel="0" collapsed="false">
      <c r="A3226" s="21" t="s">
        <v>3462</v>
      </c>
      <c r="B3226" s="21" t="s">
        <v>3463</v>
      </c>
      <c r="C3226" s="23" t="n">
        <v>46166</v>
      </c>
      <c r="D3226" s="21" t="s">
        <v>201</v>
      </c>
      <c r="E3226" s="21" t="s">
        <v>108</v>
      </c>
      <c r="F3226" s="12" t="n">
        <v>4</v>
      </c>
      <c r="G3226" s="19" t="n">
        <v>27.95</v>
      </c>
      <c r="H3226" s="19" t="n">
        <v>20.71</v>
      </c>
      <c r="I3226" s="19" t="n">
        <f aca="false">ROUND(F3226*G3226,2)</f>
        <v>111.8</v>
      </c>
      <c r="J3226" s="19" t="n">
        <f aca="false">ROUND(F3226*H3226,2)</f>
        <v>82.84</v>
      </c>
      <c r="K3226" s="19" t="n">
        <f aca="false">INDEX(Pricebook!$L$2:$L$1401,MATCH(D3226,Pricebook!$A$2:$A$1401,0))</f>
        <v>30.35</v>
      </c>
      <c r="L3226" s="19" t="n">
        <f aca="false">ROUND(F3226*K3226,2)</f>
        <v>121.4</v>
      </c>
      <c r="M3226" s="24" t="n">
        <f aca="false">DATE(YEAR(C3226),MONTH(C3226),1)</f>
        <v>46143</v>
      </c>
    </row>
    <row r="3227" customFormat="false" ht="15" hidden="false" customHeight="false" outlineLevel="0" collapsed="false">
      <c r="A3227" s="21" t="s">
        <v>3462</v>
      </c>
      <c r="B3227" s="21" t="s">
        <v>3463</v>
      </c>
      <c r="C3227" s="23" t="n">
        <v>46166</v>
      </c>
      <c r="D3227" s="21" t="s">
        <v>169</v>
      </c>
      <c r="E3227" s="21" t="s">
        <v>108</v>
      </c>
      <c r="F3227" s="12" t="n">
        <v>1</v>
      </c>
      <c r="G3227" s="19" t="n">
        <v>68</v>
      </c>
      <c r="H3227" s="19" t="n">
        <v>50.42</v>
      </c>
      <c r="I3227" s="19" t="n">
        <f aca="false">ROUND(F3227*G3227,2)</f>
        <v>68</v>
      </c>
      <c r="J3227" s="19" t="n">
        <f aca="false">ROUND(F3227*H3227,2)</f>
        <v>50.42</v>
      </c>
      <c r="K3227" s="19" t="n">
        <f aca="false">INDEX(Pricebook!$L$2:$L$1401,MATCH(D3227,Pricebook!$A$2:$A$1401,0))</f>
        <v>73.85</v>
      </c>
      <c r="L3227" s="19" t="n">
        <f aca="false">ROUND(F3227*K3227,2)</f>
        <v>73.85</v>
      </c>
      <c r="M3227" s="24" t="n">
        <f aca="false">DATE(YEAR(C3227),MONTH(C3227),1)</f>
        <v>46143</v>
      </c>
    </row>
    <row r="3228" customFormat="false" ht="15" hidden="false" customHeight="false" outlineLevel="0" collapsed="false">
      <c r="A3228" s="21" t="s">
        <v>3462</v>
      </c>
      <c r="B3228" s="21" t="s">
        <v>3463</v>
      </c>
      <c r="C3228" s="23" t="n">
        <v>46166</v>
      </c>
      <c r="D3228" s="21" t="s">
        <v>386</v>
      </c>
      <c r="E3228" s="21" t="s">
        <v>366</v>
      </c>
      <c r="F3228" s="12" t="n">
        <v>1</v>
      </c>
      <c r="G3228" s="19" t="n">
        <v>6.6</v>
      </c>
      <c r="H3228" s="19" t="n">
        <v>4.72</v>
      </c>
      <c r="I3228" s="19" t="n">
        <f aca="false">ROUND(F3228*G3228,2)</f>
        <v>6.6</v>
      </c>
      <c r="J3228" s="19" t="n">
        <f aca="false">ROUND(F3228*H3228,2)</f>
        <v>4.72</v>
      </c>
      <c r="K3228" s="19" t="n">
        <f aca="false">INDEX(Pricebook!$L$2:$L$1401,MATCH(D3228,Pricebook!$A$2:$A$1401,0))</f>
        <v>7.2</v>
      </c>
      <c r="L3228" s="19" t="n">
        <f aca="false">ROUND(F3228*K3228,2)</f>
        <v>7.2</v>
      </c>
      <c r="M3228" s="24" t="n">
        <f aca="false">DATE(YEAR(C3228),MONTH(C3228),1)</f>
        <v>46143</v>
      </c>
    </row>
    <row r="3229" customFormat="false" ht="15" hidden="false" customHeight="false" outlineLevel="0" collapsed="false">
      <c r="A3229" s="21" t="s">
        <v>3462</v>
      </c>
      <c r="B3229" s="21" t="s">
        <v>3463</v>
      </c>
      <c r="C3229" s="23" t="n">
        <v>46166</v>
      </c>
      <c r="D3229" s="21" t="s">
        <v>539</v>
      </c>
      <c r="E3229" s="21" t="s">
        <v>366</v>
      </c>
      <c r="F3229" s="12" t="n">
        <v>3</v>
      </c>
      <c r="G3229" s="19" t="n">
        <v>41.8</v>
      </c>
      <c r="H3229" s="19" t="n">
        <v>29.78</v>
      </c>
      <c r="I3229" s="19" t="n">
        <f aca="false">ROUND(F3229*G3229,2)</f>
        <v>125.4</v>
      </c>
      <c r="J3229" s="19" t="n">
        <f aca="false">ROUND(F3229*H3229,2)</f>
        <v>89.34</v>
      </c>
      <c r="K3229" s="19" t="n">
        <f aca="false">INDEX(Pricebook!$L$2:$L$1401,MATCH(D3229,Pricebook!$A$2:$A$1401,0))</f>
        <v>45.35</v>
      </c>
      <c r="L3229" s="19" t="n">
        <f aca="false">ROUND(F3229*K3229,2)</f>
        <v>136.05</v>
      </c>
      <c r="M3229" s="24" t="n">
        <f aca="false">DATE(YEAR(C3229),MONTH(C3229),1)</f>
        <v>46143</v>
      </c>
    </row>
    <row r="3230" customFormat="false" ht="15" hidden="false" customHeight="false" outlineLevel="0" collapsed="false">
      <c r="A3230" s="21" t="s">
        <v>3462</v>
      </c>
      <c r="B3230" s="21" t="s">
        <v>3463</v>
      </c>
      <c r="C3230" s="23" t="n">
        <v>46166</v>
      </c>
      <c r="D3230" s="21" t="s">
        <v>1432</v>
      </c>
      <c r="E3230" s="21" t="s">
        <v>971</v>
      </c>
      <c r="F3230" s="12" t="n">
        <v>1</v>
      </c>
      <c r="G3230" s="19" t="n">
        <v>1442.9</v>
      </c>
      <c r="H3230" s="19" t="n">
        <v>1113.94</v>
      </c>
      <c r="I3230" s="19" t="n">
        <f aca="false">ROUND(F3230*G3230,2)</f>
        <v>1442.9</v>
      </c>
      <c r="J3230" s="19" t="n">
        <f aca="false">ROUND(F3230*H3230,2)</f>
        <v>1113.94</v>
      </c>
      <c r="K3230" s="19" t="n">
        <f aca="false">INDEX(Pricebook!$L$2:$L$1401,MATCH(D3230,Pricebook!$A$2:$A$1401,0))</f>
        <v>1686.85</v>
      </c>
      <c r="L3230" s="19" t="n">
        <f aca="false">ROUND(F3230*K3230,2)</f>
        <v>1686.85</v>
      </c>
      <c r="M3230" s="24" t="n">
        <f aca="false">DATE(YEAR(C3230),MONTH(C3230),1)</f>
        <v>46143</v>
      </c>
    </row>
    <row r="3231" customFormat="false" ht="15" hidden="false" customHeight="false" outlineLevel="0" collapsed="false">
      <c r="A3231" s="21" t="s">
        <v>3462</v>
      </c>
      <c r="B3231" s="21" t="s">
        <v>3463</v>
      </c>
      <c r="C3231" s="23" t="n">
        <v>46166</v>
      </c>
      <c r="D3231" s="21" t="s">
        <v>1244</v>
      </c>
      <c r="E3231" s="21" t="s">
        <v>971</v>
      </c>
      <c r="F3231" s="12" t="n">
        <v>1</v>
      </c>
      <c r="G3231" s="19" t="n">
        <v>352.6</v>
      </c>
      <c r="H3231" s="19" t="n">
        <v>302.64</v>
      </c>
      <c r="I3231" s="19" t="n">
        <f aca="false">ROUND(F3231*G3231,2)</f>
        <v>352.6</v>
      </c>
      <c r="J3231" s="19" t="n">
        <f aca="false">ROUND(F3231*H3231,2)</f>
        <v>302.64</v>
      </c>
      <c r="K3231" s="19" t="n">
        <f aca="false">INDEX(Pricebook!$L$2:$L$1401,MATCH(D3231,Pricebook!$A$2:$A$1401,0))</f>
        <v>411.3</v>
      </c>
      <c r="L3231" s="19" t="n">
        <f aca="false">ROUND(F3231*K3231,2)</f>
        <v>411.3</v>
      </c>
      <c r="M3231" s="24" t="n">
        <f aca="false">DATE(YEAR(C3231),MONTH(C3231),1)</f>
        <v>46143</v>
      </c>
    </row>
    <row r="3232" customFormat="false" ht="15" hidden="false" customHeight="false" outlineLevel="0" collapsed="false">
      <c r="A3232" s="21" t="s">
        <v>3462</v>
      </c>
      <c r="B3232" s="21" t="s">
        <v>3463</v>
      </c>
      <c r="C3232" s="23" t="n">
        <v>46166</v>
      </c>
      <c r="D3232" s="21" t="s">
        <v>757</v>
      </c>
      <c r="E3232" s="21" t="s">
        <v>366</v>
      </c>
      <c r="F3232" s="12" t="n">
        <v>5</v>
      </c>
      <c r="G3232" s="19" t="n">
        <v>11.7</v>
      </c>
      <c r="H3232" s="19" t="n">
        <v>8.29</v>
      </c>
      <c r="I3232" s="19" t="n">
        <f aca="false">ROUND(F3232*G3232,2)</f>
        <v>58.5</v>
      </c>
      <c r="J3232" s="19" t="n">
        <f aca="false">ROUND(F3232*H3232,2)</f>
        <v>41.45</v>
      </c>
      <c r="K3232" s="19" t="n">
        <f aca="false">INDEX(Pricebook!$L$2:$L$1401,MATCH(D3232,Pricebook!$A$2:$A$1401,0))</f>
        <v>12.65</v>
      </c>
      <c r="L3232" s="19" t="n">
        <f aca="false">ROUND(F3232*K3232,2)</f>
        <v>63.25</v>
      </c>
      <c r="M3232" s="24" t="n">
        <f aca="false">DATE(YEAR(C3232),MONTH(C3232),1)</f>
        <v>46143</v>
      </c>
    </row>
    <row r="3233" customFormat="false" ht="15" hidden="false" customHeight="false" outlineLevel="0" collapsed="false">
      <c r="A3233" s="21" t="s">
        <v>3464</v>
      </c>
      <c r="B3233" s="21" t="s">
        <v>3465</v>
      </c>
      <c r="C3233" s="23" t="n">
        <v>46167</v>
      </c>
      <c r="D3233" s="21" t="s">
        <v>2742</v>
      </c>
      <c r="E3233" s="21" t="s">
        <v>2587</v>
      </c>
      <c r="F3233" s="12" t="n">
        <v>1</v>
      </c>
      <c r="G3233" s="19" t="n">
        <v>74.2</v>
      </c>
      <c r="H3233" s="19" t="n">
        <v>48.64</v>
      </c>
      <c r="I3233" s="19" t="n">
        <f aca="false">ROUND(F3233*G3233,2)</f>
        <v>74.2</v>
      </c>
      <c r="J3233" s="19" t="n">
        <f aca="false">ROUND(F3233*H3233,2)</f>
        <v>48.64</v>
      </c>
      <c r="K3233" s="19" t="n">
        <f aca="false">INDEX(Pricebook!$L$2:$L$1401,MATCH(D3233,Pricebook!$A$2:$A$1401,0))</f>
        <v>80.85</v>
      </c>
      <c r="L3233" s="19" t="n">
        <f aca="false">ROUND(F3233*K3233,2)</f>
        <v>80.85</v>
      </c>
      <c r="M3233" s="24" t="n">
        <f aca="false">DATE(YEAR(C3233),MONTH(C3233),1)</f>
        <v>46143</v>
      </c>
    </row>
    <row r="3234" customFormat="false" ht="15" hidden="false" customHeight="false" outlineLevel="0" collapsed="false">
      <c r="A3234" s="21" t="s">
        <v>3464</v>
      </c>
      <c r="B3234" s="21" t="s">
        <v>3465</v>
      </c>
      <c r="C3234" s="23" t="n">
        <v>46167</v>
      </c>
      <c r="D3234" s="21" t="s">
        <v>723</v>
      </c>
      <c r="E3234" s="21" t="s">
        <v>366</v>
      </c>
      <c r="F3234" s="12" t="n">
        <v>1</v>
      </c>
      <c r="G3234" s="19" t="n">
        <v>257.5</v>
      </c>
      <c r="H3234" s="19" t="n">
        <v>182.82</v>
      </c>
      <c r="I3234" s="19" t="n">
        <f aca="false">ROUND(F3234*G3234,2)</f>
        <v>257.5</v>
      </c>
      <c r="J3234" s="19" t="n">
        <f aca="false">ROUND(F3234*H3234,2)</f>
        <v>182.82</v>
      </c>
      <c r="K3234" s="19" t="n">
        <f aca="false">INDEX(Pricebook!$L$2:$L$1401,MATCH(D3234,Pricebook!$A$2:$A$1401,0))</f>
        <v>278.35</v>
      </c>
      <c r="L3234" s="19" t="n">
        <f aca="false">ROUND(F3234*K3234,2)</f>
        <v>278.35</v>
      </c>
      <c r="M3234" s="24" t="n">
        <f aca="false">DATE(YEAR(C3234),MONTH(C3234),1)</f>
        <v>46143</v>
      </c>
    </row>
    <row r="3235" customFormat="false" ht="15" hidden="false" customHeight="false" outlineLevel="0" collapsed="false">
      <c r="A3235" s="21" t="s">
        <v>3464</v>
      </c>
      <c r="B3235" s="21" t="s">
        <v>3465</v>
      </c>
      <c r="C3235" s="23" t="n">
        <v>46167</v>
      </c>
      <c r="D3235" s="21" t="s">
        <v>2204</v>
      </c>
      <c r="E3235" s="21" t="s">
        <v>2202</v>
      </c>
      <c r="F3235" s="12" t="n">
        <v>12</v>
      </c>
      <c r="G3235" s="19" t="n">
        <v>5.1</v>
      </c>
      <c r="H3235" s="19" t="n">
        <v>3.32</v>
      </c>
      <c r="I3235" s="19" t="n">
        <f aca="false">ROUND(F3235*G3235,2)</f>
        <v>61.2</v>
      </c>
      <c r="J3235" s="19" t="n">
        <f aca="false">ROUND(F3235*H3235,2)</f>
        <v>39.84</v>
      </c>
      <c r="K3235" s="19" t="n">
        <f aca="false">INDEX(Pricebook!$L$2:$L$1401,MATCH(D3235,Pricebook!$A$2:$A$1401,0))</f>
        <v>5.4</v>
      </c>
      <c r="L3235" s="19" t="n">
        <f aca="false">ROUND(F3235*K3235,2)</f>
        <v>64.8</v>
      </c>
      <c r="M3235" s="24" t="n">
        <f aca="false">DATE(YEAR(C3235),MONTH(C3235),1)</f>
        <v>46143</v>
      </c>
    </row>
    <row r="3236" customFormat="false" ht="15" hidden="false" customHeight="false" outlineLevel="0" collapsed="false">
      <c r="A3236" s="21" t="s">
        <v>3464</v>
      </c>
      <c r="B3236" s="21" t="s">
        <v>3465</v>
      </c>
      <c r="C3236" s="23" t="n">
        <v>46167</v>
      </c>
      <c r="D3236" s="21" t="s">
        <v>2214</v>
      </c>
      <c r="E3236" s="21" t="s">
        <v>2202</v>
      </c>
      <c r="F3236" s="12" t="n">
        <v>2</v>
      </c>
      <c r="G3236" s="19" t="n">
        <v>60.55</v>
      </c>
      <c r="H3236" s="19" t="n">
        <v>36.6</v>
      </c>
      <c r="I3236" s="19" t="n">
        <f aca="false">ROUND(F3236*G3236,2)</f>
        <v>121.1</v>
      </c>
      <c r="J3236" s="19" t="n">
        <f aca="false">ROUND(F3236*H3236,2)</f>
        <v>73.2</v>
      </c>
      <c r="K3236" s="19" t="n">
        <f aca="false">INDEX(Pricebook!$L$2:$L$1401,MATCH(D3236,Pricebook!$A$2:$A$1401,0))</f>
        <v>64.4</v>
      </c>
      <c r="L3236" s="19" t="n">
        <f aca="false">ROUND(F3236*K3236,2)</f>
        <v>128.8</v>
      </c>
      <c r="M3236" s="24" t="n">
        <f aca="false">DATE(YEAR(C3236),MONTH(C3236),1)</f>
        <v>46143</v>
      </c>
    </row>
    <row r="3237" customFormat="false" ht="15" hidden="false" customHeight="false" outlineLevel="0" collapsed="false">
      <c r="A3237" s="21" t="s">
        <v>3464</v>
      </c>
      <c r="B3237" s="21" t="s">
        <v>3465</v>
      </c>
      <c r="C3237" s="23" t="n">
        <v>46167</v>
      </c>
      <c r="D3237" s="21" t="s">
        <v>2696</v>
      </c>
      <c r="E3237" s="21" t="s">
        <v>2587</v>
      </c>
      <c r="F3237" s="12" t="n">
        <v>6</v>
      </c>
      <c r="G3237" s="19" t="n">
        <v>6.6</v>
      </c>
      <c r="H3237" s="19" t="n">
        <v>4.25</v>
      </c>
      <c r="I3237" s="19" t="n">
        <f aca="false">ROUND(F3237*G3237,2)</f>
        <v>39.6</v>
      </c>
      <c r="J3237" s="19" t="n">
        <f aca="false">ROUND(F3237*H3237,2)</f>
        <v>25.5</v>
      </c>
      <c r="K3237" s="19" t="n">
        <f aca="false">INDEX(Pricebook!$L$2:$L$1401,MATCH(D3237,Pricebook!$A$2:$A$1401,0))</f>
        <v>7.1</v>
      </c>
      <c r="L3237" s="19" t="n">
        <f aca="false">ROUND(F3237*K3237,2)</f>
        <v>42.6</v>
      </c>
      <c r="M3237" s="24" t="n">
        <f aca="false">DATE(YEAR(C3237),MONTH(C3237),1)</f>
        <v>46143</v>
      </c>
    </row>
    <row r="3238" customFormat="false" ht="15" hidden="false" customHeight="false" outlineLevel="0" collapsed="false">
      <c r="A3238" s="21" t="s">
        <v>3464</v>
      </c>
      <c r="B3238" s="21" t="s">
        <v>3465</v>
      </c>
      <c r="C3238" s="23" t="n">
        <v>46167</v>
      </c>
      <c r="D3238" s="21" t="s">
        <v>1602</v>
      </c>
      <c r="E3238" s="21" t="s">
        <v>1452</v>
      </c>
      <c r="F3238" s="12" t="n">
        <v>4</v>
      </c>
      <c r="G3238" s="19" t="n">
        <v>106.65</v>
      </c>
      <c r="H3238" s="19" t="n">
        <v>73.91</v>
      </c>
      <c r="I3238" s="19" t="n">
        <f aca="false">ROUND(F3238*G3238,2)</f>
        <v>426.6</v>
      </c>
      <c r="J3238" s="19" t="n">
        <f aca="false">ROUND(F3238*H3238,2)</f>
        <v>295.64</v>
      </c>
      <c r="K3238" s="19" t="n">
        <f aca="false">INDEX(Pricebook!$L$2:$L$1401,MATCH(D3238,Pricebook!$A$2:$A$1401,0))</f>
        <v>106.65</v>
      </c>
      <c r="L3238" s="19" t="n">
        <f aca="false">ROUND(F3238*K3238,2)</f>
        <v>426.6</v>
      </c>
      <c r="M3238" s="24" t="n">
        <f aca="false">DATE(YEAR(C3238),MONTH(C3238),1)</f>
        <v>46143</v>
      </c>
    </row>
    <row r="3239" customFormat="false" ht="15" hidden="false" customHeight="false" outlineLevel="0" collapsed="false">
      <c r="A3239" s="21" t="s">
        <v>3464</v>
      </c>
      <c r="B3239" s="21" t="s">
        <v>3465</v>
      </c>
      <c r="C3239" s="23" t="n">
        <v>46167</v>
      </c>
      <c r="D3239" s="21" t="s">
        <v>521</v>
      </c>
      <c r="E3239" s="21" t="s">
        <v>366</v>
      </c>
      <c r="F3239" s="12" t="n">
        <v>2</v>
      </c>
      <c r="G3239" s="19" t="n">
        <v>12.55</v>
      </c>
      <c r="H3239" s="19" t="n">
        <v>8.96</v>
      </c>
      <c r="I3239" s="19" t="n">
        <f aca="false">ROUND(F3239*G3239,2)</f>
        <v>25.1</v>
      </c>
      <c r="J3239" s="19" t="n">
        <f aca="false">ROUND(F3239*H3239,2)</f>
        <v>17.92</v>
      </c>
      <c r="K3239" s="19" t="n">
        <f aca="false">INDEX(Pricebook!$L$2:$L$1401,MATCH(D3239,Pricebook!$A$2:$A$1401,0))</f>
        <v>13.65</v>
      </c>
      <c r="L3239" s="19" t="n">
        <f aca="false">ROUND(F3239*K3239,2)</f>
        <v>27.3</v>
      </c>
      <c r="M3239" s="24" t="n">
        <f aca="false">DATE(YEAR(C3239),MONTH(C3239),1)</f>
        <v>46143</v>
      </c>
    </row>
    <row r="3240" customFormat="false" ht="15" hidden="false" customHeight="false" outlineLevel="0" collapsed="false">
      <c r="A3240" s="21" t="s">
        <v>3464</v>
      </c>
      <c r="B3240" s="21" t="s">
        <v>3465</v>
      </c>
      <c r="C3240" s="23" t="n">
        <v>46167</v>
      </c>
      <c r="D3240" s="21" t="s">
        <v>2289</v>
      </c>
      <c r="E3240" s="21" t="s">
        <v>2202</v>
      </c>
      <c r="F3240" s="12" t="n">
        <v>6</v>
      </c>
      <c r="G3240" s="19" t="n">
        <v>60.55</v>
      </c>
      <c r="H3240" s="19" t="n">
        <v>36.33</v>
      </c>
      <c r="I3240" s="19" t="n">
        <f aca="false">ROUND(F3240*G3240,2)</f>
        <v>363.3</v>
      </c>
      <c r="J3240" s="19" t="n">
        <f aca="false">ROUND(F3240*H3240,2)</f>
        <v>217.98</v>
      </c>
      <c r="K3240" s="19" t="n">
        <f aca="false">INDEX(Pricebook!$L$2:$L$1401,MATCH(D3240,Pricebook!$A$2:$A$1401,0))</f>
        <v>63.9</v>
      </c>
      <c r="L3240" s="19" t="n">
        <f aca="false">ROUND(F3240*K3240,2)</f>
        <v>383.4</v>
      </c>
      <c r="M3240" s="24" t="n">
        <f aca="false">DATE(YEAR(C3240),MONTH(C3240),1)</f>
        <v>46143</v>
      </c>
    </row>
    <row r="3241" customFormat="false" ht="15" hidden="false" customHeight="false" outlineLevel="0" collapsed="false">
      <c r="A3241" s="21" t="s">
        <v>3466</v>
      </c>
      <c r="B3241" s="21" t="s">
        <v>3007</v>
      </c>
      <c r="C3241" s="23" t="n">
        <v>46167</v>
      </c>
      <c r="D3241" s="21" t="s">
        <v>1026</v>
      </c>
      <c r="E3241" s="21" t="s">
        <v>971</v>
      </c>
      <c r="F3241" s="12" t="n">
        <v>1</v>
      </c>
      <c r="G3241" s="19" t="n">
        <v>65.8</v>
      </c>
      <c r="H3241" s="19" t="n">
        <v>52.41</v>
      </c>
      <c r="I3241" s="19" t="n">
        <f aca="false">ROUND(F3241*G3241,2)</f>
        <v>65.8</v>
      </c>
      <c r="J3241" s="19" t="n">
        <f aca="false">ROUND(F3241*H3241,2)</f>
        <v>52.41</v>
      </c>
      <c r="K3241" s="19" t="n">
        <f aca="false">INDEX(Pricebook!$L$2:$L$1401,MATCH(D3241,Pricebook!$A$2:$A$1401,0))</f>
        <v>72.4</v>
      </c>
      <c r="L3241" s="19" t="n">
        <f aca="false">ROUND(F3241*K3241,2)</f>
        <v>72.4</v>
      </c>
      <c r="M3241" s="24" t="n">
        <f aca="false">DATE(YEAR(C3241),MONTH(C3241),1)</f>
        <v>46143</v>
      </c>
    </row>
    <row r="3242" customFormat="false" ht="15" hidden="false" customHeight="false" outlineLevel="0" collapsed="false">
      <c r="A3242" s="21" t="s">
        <v>3466</v>
      </c>
      <c r="B3242" s="21" t="s">
        <v>3007</v>
      </c>
      <c r="C3242" s="23" t="n">
        <v>46167</v>
      </c>
      <c r="D3242" s="21" t="s">
        <v>1162</v>
      </c>
      <c r="E3242" s="21" t="s">
        <v>971</v>
      </c>
      <c r="F3242" s="12" t="n">
        <v>11</v>
      </c>
      <c r="G3242" s="19" t="n">
        <v>8.3</v>
      </c>
      <c r="H3242" s="19" t="n">
        <v>6.43</v>
      </c>
      <c r="I3242" s="19" t="n">
        <f aca="false">ROUND(F3242*G3242,2)</f>
        <v>91.3</v>
      </c>
      <c r="J3242" s="19" t="n">
        <f aca="false">ROUND(F3242*H3242,2)</f>
        <v>70.73</v>
      </c>
      <c r="K3242" s="19" t="n">
        <f aca="false">INDEX(Pricebook!$L$2:$L$1401,MATCH(D3242,Pricebook!$A$2:$A$1401,0))</f>
        <v>9.75</v>
      </c>
      <c r="L3242" s="19" t="n">
        <f aca="false">ROUND(F3242*K3242,2)</f>
        <v>107.25</v>
      </c>
      <c r="M3242" s="24" t="n">
        <f aca="false">DATE(YEAR(C3242),MONTH(C3242),1)</f>
        <v>46143</v>
      </c>
    </row>
    <row r="3243" customFormat="false" ht="15" hidden="false" customHeight="false" outlineLevel="0" collapsed="false">
      <c r="A3243" s="21" t="s">
        <v>3466</v>
      </c>
      <c r="B3243" s="21" t="s">
        <v>3007</v>
      </c>
      <c r="C3243" s="23" t="n">
        <v>46167</v>
      </c>
      <c r="D3243" s="21" t="s">
        <v>515</v>
      </c>
      <c r="E3243" s="21" t="s">
        <v>366</v>
      </c>
      <c r="F3243" s="12" t="n">
        <v>1</v>
      </c>
      <c r="G3243" s="19" t="n">
        <v>24.05</v>
      </c>
      <c r="H3243" s="19" t="n">
        <v>17.09</v>
      </c>
      <c r="I3243" s="19" t="n">
        <f aca="false">ROUND(F3243*G3243,2)</f>
        <v>24.05</v>
      </c>
      <c r="J3243" s="19" t="n">
        <f aca="false">ROUND(F3243*H3243,2)</f>
        <v>17.09</v>
      </c>
      <c r="K3243" s="19" t="n">
        <f aca="false">INDEX(Pricebook!$L$2:$L$1401,MATCH(D3243,Pricebook!$A$2:$A$1401,0))</f>
        <v>26.05</v>
      </c>
      <c r="L3243" s="19" t="n">
        <f aca="false">ROUND(F3243*K3243,2)</f>
        <v>26.05</v>
      </c>
      <c r="M3243" s="24" t="n">
        <f aca="false">DATE(YEAR(C3243),MONTH(C3243),1)</f>
        <v>46143</v>
      </c>
    </row>
    <row r="3244" customFormat="false" ht="15" hidden="false" customHeight="false" outlineLevel="0" collapsed="false">
      <c r="A3244" s="21" t="s">
        <v>3466</v>
      </c>
      <c r="B3244" s="21" t="s">
        <v>3007</v>
      </c>
      <c r="C3244" s="23" t="n">
        <v>46167</v>
      </c>
      <c r="D3244" s="21" t="s">
        <v>759</v>
      </c>
      <c r="E3244" s="21" t="s">
        <v>366</v>
      </c>
      <c r="F3244" s="12" t="n">
        <v>2</v>
      </c>
      <c r="G3244" s="19" t="n">
        <v>41.2</v>
      </c>
      <c r="H3244" s="19" t="n">
        <v>29.1</v>
      </c>
      <c r="I3244" s="19" t="n">
        <f aca="false">ROUND(F3244*G3244,2)</f>
        <v>82.4</v>
      </c>
      <c r="J3244" s="19" t="n">
        <f aca="false">ROUND(F3244*H3244,2)</f>
        <v>58.2</v>
      </c>
      <c r="K3244" s="19" t="n">
        <f aca="false">INDEX(Pricebook!$L$2:$L$1401,MATCH(D3244,Pricebook!$A$2:$A$1401,0))</f>
        <v>44.3</v>
      </c>
      <c r="L3244" s="19" t="n">
        <f aca="false">ROUND(F3244*K3244,2)</f>
        <v>88.6</v>
      </c>
      <c r="M3244" s="24" t="n">
        <f aca="false">DATE(YEAR(C3244),MONTH(C3244),1)</f>
        <v>46143</v>
      </c>
    </row>
    <row r="3245" customFormat="false" ht="15" hidden="false" customHeight="false" outlineLevel="0" collapsed="false">
      <c r="A3245" s="21" t="s">
        <v>3466</v>
      </c>
      <c r="B3245" s="21" t="s">
        <v>3007</v>
      </c>
      <c r="C3245" s="23" t="n">
        <v>46167</v>
      </c>
      <c r="D3245" s="21" t="s">
        <v>2192</v>
      </c>
      <c r="E3245" s="21" t="s">
        <v>1941</v>
      </c>
      <c r="F3245" s="12" t="n">
        <v>2</v>
      </c>
      <c r="G3245" s="19" t="n">
        <v>30.2</v>
      </c>
      <c r="H3245" s="19" t="n">
        <v>19.16</v>
      </c>
      <c r="I3245" s="19" t="n">
        <f aca="false">ROUND(F3245*G3245,2)</f>
        <v>60.4</v>
      </c>
      <c r="J3245" s="19" t="n">
        <f aca="false">ROUND(F3245*H3245,2)</f>
        <v>38.32</v>
      </c>
      <c r="K3245" s="19" t="n">
        <f aca="false">INDEX(Pricebook!$L$2:$L$1401,MATCH(D3245,Pricebook!$A$2:$A$1401,0))</f>
        <v>31.25</v>
      </c>
      <c r="L3245" s="19" t="n">
        <f aca="false">ROUND(F3245*K3245,2)</f>
        <v>62.5</v>
      </c>
      <c r="M3245" s="24" t="n">
        <f aca="false">DATE(YEAR(C3245),MONTH(C3245),1)</f>
        <v>46143</v>
      </c>
    </row>
    <row r="3246" customFormat="false" ht="15" hidden="false" customHeight="false" outlineLevel="0" collapsed="false">
      <c r="A3246" s="21" t="s">
        <v>3466</v>
      </c>
      <c r="B3246" s="21" t="s">
        <v>3007</v>
      </c>
      <c r="C3246" s="23" t="n">
        <v>46167</v>
      </c>
      <c r="D3246" s="21" t="s">
        <v>2148</v>
      </c>
      <c r="E3246" s="21" t="s">
        <v>1941</v>
      </c>
      <c r="F3246" s="12" t="n">
        <v>6</v>
      </c>
      <c r="G3246" s="19" t="n">
        <v>46.2</v>
      </c>
      <c r="H3246" s="19" t="n">
        <v>31.24</v>
      </c>
      <c r="I3246" s="19" t="n">
        <f aca="false">ROUND(F3246*G3246,2)</f>
        <v>277.2</v>
      </c>
      <c r="J3246" s="19" t="n">
        <f aca="false">ROUND(F3246*H3246,2)</f>
        <v>187.44</v>
      </c>
      <c r="K3246" s="19" t="n">
        <f aca="false">INDEX(Pricebook!$L$2:$L$1401,MATCH(D3246,Pricebook!$A$2:$A$1401,0))</f>
        <v>48.55</v>
      </c>
      <c r="L3246" s="19" t="n">
        <f aca="false">ROUND(F3246*K3246,2)</f>
        <v>291.3</v>
      </c>
      <c r="M3246" s="24" t="n">
        <f aca="false">DATE(YEAR(C3246),MONTH(C3246),1)</f>
        <v>46143</v>
      </c>
    </row>
    <row r="3247" customFormat="false" ht="15" hidden="false" customHeight="false" outlineLevel="0" collapsed="false">
      <c r="A3247" s="21" t="s">
        <v>3466</v>
      </c>
      <c r="B3247" s="21" t="s">
        <v>3007</v>
      </c>
      <c r="C3247" s="23" t="n">
        <v>46167</v>
      </c>
      <c r="D3247" s="21" t="s">
        <v>1360</v>
      </c>
      <c r="E3247" s="21" t="s">
        <v>971</v>
      </c>
      <c r="F3247" s="12" t="n">
        <v>7</v>
      </c>
      <c r="G3247" s="19" t="n">
        <v>2.55</v>
      </c>
      <c r="H3247" s="19" t="n">
        <v>1.96</v>
      </c>
      <c r="I3247" s="19" t="n">
        <f aca="false">ROUND(F3247*G3247,2)</f>
        <v>17.85</v>
      </c>
      <c r="J3247" s="19" t="n">
        <f aca="false">ROUND(F3247*H3247,2)</f>
        <v>13.72</v>
      </c>
      <c r="K3247" s="19" t="n">
        <f aca="false">INDEX(Pricebook!$L$2:$L$1401,MATCH(D3247,Pricebook!$A$2:$A$1401,0))</f>
        <v>3</v>
      </c>
      <c r="L3247" s="19" t="n">
        <f aca="false">ROUND(F3247*K3247,2)</f>
        <v>21</v>
      </c>
      <c r="M3247" s="24" t="n">
        <f aca="false">DATE(YEAR(C3247),MONTH(C3247),1)</f>
        <v>46143</v>
      </c>
    </row>
    <row r="3248" customFormat="false" ht="15" hidden="false" customHeight="false" outlineLevel="0" collapsed="false">
      <c r="A3248" s="21" t="s">
        <v>3466</v>
      </c>
      <c r="B3248" s="21" t="s">
        <v>3007</v>
      </c>
      <c r="C3248" s="23" t="n">
        <v>46167</v>
      </c>
      <c r="D3248" s="21" t="s">
        <v>2144</v>
      </c>
      <c r="E3248" s="21" t="s">
        <v>1941</v>
      </c>
      <c r="F3248" s="12" t="n">
        <v>3</v>
      </c>
      <c r="G3248" s="19" t="n">
        <v>133.55</v>
      </c>
      <c r="H3248" s="19" t="n">
        <v>85.99</v>
      </c>
      <c r="I3248" s="19" t="n">
        <f aca="false">ROUND(F3248*G3248,2)</f>
        <v>400.65</v>
      </c>
      <c r="J3248" s="19" t="n">
        <f aca="false">ROUND(F3248*H3248,2)</f>
        <v>257.97</v>
      </c>
      <c r="K3248" s="19" t="n">
        <f aca="false">INDEX(Pricebook!$L$2:$L$1401,MATCH(D3248,Pricebook!$A$2:$A$1401,0))</f>
        <v>140.1</v>
      </c>
      <c r="L3248" s="19" t="n">
        <f aca="false">ROUND(F3248*K3248,2)</f>
        <v>420.3</v>
      </c>
      <c r="M3248" s="24" t="n">
        <f aca="false">DATE(YEAR(C3248),MONTH(C3248),1)</f>
        <v>46143</v>
      </c>
    </row>
    <row r="3249" customFormat="false" ht="15" hidden="false" customHeight="false" outlineLevel="0" collapsed="false">
      <c r="A3249" s="21" t="s">
        <v>3466</v>
      </c>
      <c r="B3249" s="21" t="s">
        <v>3007</v>
      </c>
      <c r="C3249" s="23" t="n">
        <v>46167</v>
      </c>
      <c r="D3249" s="21" t="s">
        <v>897</v>
      </c>
      <c r="E3249" s="21" t="s">
        <v>366</v>
      </c>
      <c r="F3249" s="12" t="n">
        <v>2</v>
      </c>
      <c r="G3249" s="19" t="n">
        <v>107.5</v>
      </c>
      <c r="H3249" s="19" t="n">
        <v>75.4</v>
      </c>
      <c r="I3249" s="19" t="n">
        <f aca="false">ROUND(F3249*G3249,2)</f>
        <v>215</v>
      </c>
      <c r="J3249" s="19" t="n">
        <f aca="false">ROUND(F3249*H3249,2)</f>
        <v>150.8</v>
      </c>
      <c r="K3249" s="19" t="n">
        <f aca="false">INDEX(Pricebook!$L$2:$L$1401,MATCH(D3249,Pricebook!$A$2:$A$1401,0))</f>
        <v>114.8</v>
      </c>
      <c r="L3249" s="19" t="n">
        <f aca="false">ROUND(F3249*K3249,2)</f>
        <v>229.6</v>
      </c>
      <c r="M3249" s="24" t="n">
        <f aca="false">DATE(YEAR(C3249),MONTH(C3249),1)</f>
        <v>46143</v>
      </c>
    </row>
    <row r="3250" customFormat="false" ht="15" hidden="false" customHeight="false" outlineLevel="0" collapsed="false">
      <c r="A3250" s="21" t="s">
        <v>3467</v>
      </c>
      <c r="B3250" s="21" t="s">
        <v>3015</v>
      </c>
      <c r="C3250" s="23" t="n">
        <v>46167</v>
      </c>
      <c r="D3250" s="21" t="s">
        <v>2226</v>
      </c>
      <c r="E3250" s="21" t="s">
        <v>2202</v>
      </c>
      <c r="F3250" s="12" t="n">
        <v>4</v>
      </c>
      <c r="G3250" s="19" t="n">
        <v>51.6</v>
      </c>
      <c r="H3250" s="19" t="n">
        <v>31.07</v>
      </c>
      <c r="I3250" s="19" t="n">
        <f aca="false">ROUND(F3250*G3250,2)</f>
        <v>206.4</v>
      </c>
      <c r="J3250" s="19" t="n">
        <f aca="false">ROUND(F3250*H3250,2)</f>
        <v>124.28</v>
      </c>
      <c r="K3250" s="19" t="n">
        <f aca="false">INDEX(Pricebook!$L$2:$L$1401,MATCH(D3250,Pricebook!$A$2:$A$1401,0))</f>
        <v>54.65</v>
      </c>
      <c r="L3250" s="19" t="n">
        <f aca="false">ROUND(F3250*K3250,2)</f>
        <v>218.6</v>
      </c>
      <c r="M3250" s="24" t="n">
        <f aca="false">DATE(YEAR(C3250),MONTH(C3250),1)</f>
        <v>46143</v>
      </c>
    </row>
    <row r="3251" customFormat="false" ht="15" hidden="false" customHeight="false" outlineLevel="0" collapsed="false">
      <c r="A3251" s="21" t="s">
        <v>3467</v>
      </c>
      <c r="B3251" s="21" t="s">
        <v>3015</v>
      </c>
      <c r="C3251" s="23" t="n">
        <v>46167</v>
      </c>
      <c r="D3251" s="21" t="s">
        <v>1739</v>
      </c>
      <c r="E3251" s="21" t="s">
        <v>1452</v>
      </c>
      <c r="F3251" s="12" t="n">
        <v>1</v>
      </c>
      <c r="G3251" s="19" t="n">
        <v>36</v>
      </c>
      <c r="H3251" s="19" t="n">
        <v>22.33</v>
      </c>
      <c r="I3251" s="19" t="n">
        <f aca="false">ROUND(F3251*G3251,2)</f>
        <v>36</v>
      </c>
      <c r="J3251" s="19" t="n">
        <f aca="false">ROUND(F3251*H3251,2)</f>
        <v>22.33</v>
      </c>
      <c r="K3251" s="19" t="n">
        <f aca="false">INDEX(Pricebook!$L$2:$L$1401,MATCH(D3251,Pricebook!$A$2:$A$1401,0))</f>
        <v>37.4</v>
      </c>
      <c r="L3251" s="19" t="n">
        <f aca="false">ROUND(F3251*K3251,2)</f>
        <v>37.4</v>
      </c>
      <c r="M3251" s="24" t="n">
        <f aca="false">DATE(YEAR(C3251),MONTH(C3251),1)</f>
        <v>46143</v>
      </c>
    </row>
    <row r="3252" customFormat="false" ht="15" hidden="false" customHeight="false" outlineLevel="0" collapsed="false">
      <c r="A3252" s="21" t="s">
        <v>3467</v>
      </c>
      <c r="B3252" s="21" t="s">
        <v>3015</v>
      </c>
      <c r="C3252" s="23" t="n">
        <v>46167</v>
      </c>
      <c r="D3252" s="21" t="s">
        <v>2210</v>
      </c>
      <c r="E3252" s="21" t="s">
        <v>2202</v>
      </c>
      <c r="F3252" s="12" t="n">
        <v>2</v>
      </c>
      <c r="G3252" s="19" t="n">
        <v>38.15</v>
      </c>
      <c r="H3252" s="19" t="n">
        <v>22.86</v>
      </c>
      <c r="I3252" s="19" t="n">
        <f aca="false">ROUND(F3252*G3252,2)</f>
        <v>76.3</v>
      </c>
      <c r="J3252" s="19" t="n">
        <f aca="false">ROUND(F3252*H3252,2)</f>
        <v>45.72</v>
      </c>
      <c r="K3252" s="19" t="n">
        <f aca="false">INDEX(Pricebook!$L$2:$L$1401,MATCH(D3252,Pricebook!$A$2:$A$1401,0))</f>
        <v>40.25</v>
      </c>
      <c r="L3252" s="19" t="n">
        <f aca="false">ROUND(F3252*K3252,2)</f>
        <v>80.5</v>
      </c>
      <c r="M3252" s="24" t="n">
        <f aca="false">DATE(YEAR(C3252),MONTH(C3252),1)</f>
        <v>46143</v>
      </c>
    </row>
    <row r="3253" customFormat="false" ht="15" hidden="false" customHeight="false" outlineLevel="0" collapsed="false">
      <c r="A3253" s="21" t="s">
        <v>3467</v>
      </c>
      <c r="B3253" s="21" t="s">
        <v>3015</v>
      </c>
      <c r="C3253" s="23" t="n">
        <v>46167</v>
      </c>
      <c r="D3253" s="21" t="s">
        <v>523</v>
      </c>
      <c r="E3253" s="21" t="s">
        <v>366</v>
      </c>
      <c r="F3253" s="12" t="n">
        <v>1</v>
      </c>
      <c r="G3253" s="19" t="n">
        <v>16.3</v>
      </c>
      <c r="H3253" s="19" t="n">
        <v>11.44</v>
      </c>
      <c r="I3253" s="19" t="n">
        <f aca="false">ROUND(F3253*G3253,2)</f>
        <v>16.3</v>
      </c>
      <c r="J3253" s="19" t="n">
        <f aca="false">ROUND(F3253*H3253,2)</f>
        <v>11.44</v>
      </c>
      <c r="K3253" s="19" t="n">
        <f aca="false">INDEX(Pricebook!$L$2:$L$1401,MATCH(D3253,Pricebook!$A$2:$A$1401,0))</f>
        <v>17.45</v>
      </c>
      <c r="L3253" s="19" t="n">
        <f aca="false">ROUND(F3253*K3253,2)</f>
        <v>17.45</v>
      </c>
      <c r="M3253" s="24" t="n">
        <f aca="false">DATE(YEAR(C3253),MONTH(C3253),1)</f>
        <v>46143</v>
      </c>
    </row>
    <row r="3254" customFormat="false" ht="15" hidden="false" customHeight="false" outlineLevel="0" collapsed="false">
      <c r="A3254" s="21" t="s">
        <v>3467</v>
      </c>
      <c r="B3254" s="21" t="s">
        <v>3015</v>
      </c>
      <c r="C3254" s="23" t="n">
        <v>46167</v>
      </c>
      <c r="D3254" s="21" t="s">
        <v>2400</v>
      </c>
      <c r="E3254" s="21" t="s">
        <v>2202</v>
      </c>
      <c r="F3254" s="12" t="n">
        <v>6</v>
      </c>
      <c r="G3254" s="19" t="n">
        <v>5.85</v>
      </c>
      <c r="H3254" s="19" t="n">
        <v>3.77</v>
      </c>
      <c r="I3254" s="19" t="n">
        <f aca="false">ROUND(F3254*G3254,2)</f>
        <v>35.1</v>
      </c>
      <c r="J3254" s="19" t="n">
        <f aca="false">ROUND(F3254*H3254,2)</f>
        <v>22.62</v>
      </c>
      <c r="K3254" s="19" t="n">
        <f aca="false">INDEX(Pricebook!$L$2:$L$1401,MATCH(D3254,Pricebook!$A$2:$A$1401,0))</f>
        <v>6.25</v>
      </c>
      <c r="L3254" s="19" t="n">
        <f aca="false">ROUND(F3254*K3254,2)</f>
        <v>37.5</v>
      </c>
      <c r="M3254" s="24" t="n">
        <f aca="false">DATE(YEAR(C3254),MONTH(C3254),1)</f>
        <v>46143</v>
      </c>
    </row>
    <row r="3255" customFormat="false" ht="15" hidden="false" customHeight="false" outlineLevel="0" collapsed="false">
      <c r="A3255" s="21" t="s">
        <v>3467</v>
      </c>
      <c r="B3255" s="21" t="s">
        <v>3015</v>
      </c>
      <c r="C3255" s="23" t="n">
        <v>46167</v>
      </c>
      <c r="D3255" s="21" t="s">
        <v>2206</v>
      </c>
      <c r="E3255" s="21" t="s">
        <v>2202</v>
      </c>
      <c r="F3255" s="12" t="n">
        <v>2</v>
      </c>
      <c r="G3255" s="19" t="n">
        <v>21.85</v>
      </c>
      <c r="H3255" s="19" t="n">
        <v>13.36</v>
      </c>
      <c r="I3255" s="19" t="n">
        <f aca="false">ROUND(F3255*G3255,2)</f>
        <v>43.7</v>
      </c>
      <c r="J3255" s="19" t="n">
        <f aca="false">ROUND(F3255*H3255,2)</f>
        <v>26.72</v>
      </c>
      <c r="K3255" s="19" t="n">
        <f aca="false">INDEX(Pricebook!$L$2:$L$1401,MATCH(D3255,Pricebook!$A$2:$A$1401,0))</f>
        <v>23.5</v>
      </c>
      <c r="L3255" s="19" t="n">
        <f aca="false">ROUND(F3255*K3255,2)</f>
        <v>47</v>
      </c>
      <c r="M3255" s="24" t="n">
        <f aca="false">DATE(YEAR(C3255),MONTH(C3255),1)</f>
        <v>46143</v>
      </c>
    </row>
    <row r="3256" customFormat="false" ht="15" hidden="false" customHeight="false" outlineLevel="0" collapsed="false">
      <c r="A3256" s="21" t="s">
        <v>3468</v>
      </c>
      <c r="B3256" s="21" t="s">
        <v>3469</v>
      </c>
      <c r="C3256" s="23" t="n">
        <v>46167</v>
      </c>
      <c r="D3256" s="21" t="s">
        <v>2854</v>
      </c>
      <c r="E3256" s="21" t="s">
        <v>2748</v>
      </c>
      <c r="F3256" s="12" t="n">
        <v>1</v>
      </c>
      <c r="G3256" s="19" t="n">
        <v>15.1</v>
      </c>
      <c r="H3256" s="19" t="n">
        <v>9.71</v>
      </c>
      <c r="I3256" s="19" t="n">
        <f aca="false">ROUND(F3256*G3256,2)</f>
        <v>15.1</v>
      </c>
      <c r="J3256" s="19" t="n">
        <f aca="false">ROUND(F3256*H3256,2)</f>
        <v>9.71</v>
      </c>
      <c r="K3256" s="19" t="n">
        <f aca="false">INDEX(Pricebook!$L$2:$L$1401,MATCH(D3256,Pricebook!$A$2:$A$1401,0))</f>
        <v>16.4</v>
      </c>
      <c r="L3256" s="19" t="n">
        <f aca="false">ROUND(F3256*K3256,2)</f>
        <v>16.4</v>
      </c>
      <c r="M3256" s="24" t="n">
        <f aca="false">DATE(YEAR(C3256),MONTH(C3256),1)</f>
        <v>46143</v>
      </c>
    </row>
    <row r="3257" customFormat="false" ht="15" hidden="false" customHeight="false" outlineLevel="0" collapsed="false">
      <c r="A3257" s="21" t="s">
        <v>3468</v>
      </c>
      <c r="B3257" s="21" t="s">
        <v>3469</v>
      </c>
      <c r="C3257" s="23" t="n">
        <v>46167</v>
      </c>
      <c r="D3257" s="21" t="s">
        <v>2040</v>
      </c>
      <c r="E3257" s="21" t="s">
        <v>1941</v>
      </c>
      <c r="F3257" s="12" t="n">
        <v>3</v>
      </c>
      <c r="G3257" s="19" t="n">
        <v>71.9</v>
      </c>
      <c r="H3257" s="19" t="n">
        <v>50.65</v>
      </c>
      <c r="I3257" s="19" t="n">
        <f aca="false">ROUND(F3257*G3257,2)</f>
        <v>215.7</v>
      </c>
      <c r="J3257" s="19" t="n">
        <f aca="false">ROUND(F3257*H3257,2)</f>
        <v>151.95</v>
      </c>
      <c r="K3257" s="19" t="n">
        <f aca="false">INDEX(Pricebook!$L$2:$L$1401,MATCH(D3257,Pricebook!$A$2:$A$1401,0))</f>
        <v>75.25</v>
      </c>
      <c r="L3257" s="19" t="n">
        <f aca="false">ROUND(F3257*K3257,2)</f>
        <v>225.75</v>
      </c>
      <c r="M3257" s="24" t="n">
        <f aca="false">DATE(YEAR(C3257),MONTH(C3257),1)</f>
        <v>46143</v>
      </c>
    </row>
    <row r="3258" customFormat="false" ht="15" hidden="false" customHeight="false" outlineLevel="0" collapsed="false">
      <c r="A3258" s="21" t="s">
        <v>3468</v>
      </c>
      <c r="B3258" s="21" t="s">
        <v>3469</v>
      </c>
      <c r="C3258" s="23" t="n">
        <v>46167</v>
      </c>
      <c r="D3258" s="21" t="s">
        <v>1270</v>
      </c>
      <c r="E3258" s="21" t="s">
        <v>971</v>
      </c>
      <c r="F3258" s="12" t="n">
        <v>15</v>
      </c>
      <c r="G3258" s="19" t="n">
        <v>17</v>
      </c>
      <c r="H3258" s="19" t="n">
        <v>13.11</v>
      </c>
      <c r="I3258" s="19" t="n">
        <f aca="false">ROUND(F3258*G3258,2)</f>
        <v>255</v>
      </c>
      <c r="J3258" s="19" t="n">
        <f aca="false">ROUND(F3258*H3258,2)</f>
        <v>196.65</v>
      </c>
      <c r="K3258" s="19" t="n">
        <f aca="false">INDEX(Pricebook!$L$2:$L$1401,MATCH(D3258,Pricebook!$A$2:$A$1401,0))</f>
        <v>18.7</v>
      </c>
      <c r="L3258" s="19" t="n">
        <f aca="false">ROUND(F3258*K3258,2)</f>
        <v>280.5</v>
      </c>
      <c r="M3258" s="24" t="n">
        <f aca="false">DATE(YEAR(C3258),MONTH(C3258),1)</f>
        <v>46143</v>
      </c>
    </row>
    <row r="3259" customFormat="false" ht="15" hidden="false" customHeight="false" outlineLevel="0" collapsed="false">
      <c r="A3259" s="21" t="s">
        <v>3468</v>
      </c>
      <c r="B3259" s="21" t="s">
        <v>3469</v>
      </c>
      <c r="C3259" s="23" t="n">
        <v>46167</v>
      </c>
      <c r="D3259" s="21" t="s">
        <v>759</v>
      </c>
      <c r="E3259" s="21" t="s">
        <v>366</v>
      </c>
      <c r="F3259" s="12" t="n">
        <v>3</v>
      </c>
      <c r="G3259" s="19" t="n">
        <v>41.2</v>
      </c>
      <c r="H3259" s="19" t="n">
        <v>29.1</v>
      </c>
      <c r="I3259" s="19" t="n">
        <f aca="false">ROUND(F3259*G3259,2)</f>
        <v>123.6</v>
      </c>
      <c r="J3259" s="19" t="n">
        <f aca="false">ROUND(F3259*H3259,2)</f>
        <v>87.3</v>
      </c>
      <c r="K3259" s="19" t="n">
        <f aca="false">INDEX(Pricebook!$L$2:$L$1401,MATCH(D3259,Pricebook!$A$2:$A$1401,0))</f>
        <v>44.3</v>
      </c>
      <c r="L3259" s="19" t="n">
        <f aca="false">ROUND(F3259*K3259,2)</f>
        <v>132.9</v>
      </c>
      <c r="M3259" s="24" t="n">
        <f aca="false">DATE(YEAR(C3259),MONTH(C3259),1)</f>
        <v>46143</v>
      </c>
    </row>
    <row r="3260" customFormat="false" ht="15" hidden="false" customHeight="false" outlineLevel="0" collapsed="false">
      <c r="A3260" s="21" t="s">
        <v>3468</v>
      </c>
      <c r="B3260" s="21" t="s">
        <v>3469</v>
      </c>
      <c r="C3260" s="23" t="n">
        <v>46167</v>
      </c>
      <c r="D3260" s="21" t="s">
        <v>2946</v>
      </c>
      <c r="E3260" s="21" t="s">
        <v>2748</v>
      </c>
      <c r="F3260" s="12" t="n">
        <v>5</v>
      </c>
      <c r="G3260" s="19" t="n">
        <v>9.3</v>
      </c>
      <c r="H3260" s="19" t="n">
        <v>5.37</v>
      </c>
      <c r="I3260" s="19" t="n">
        <f aca="false">ROUND(F3260*G3260,2)</f>
        <v>46.5</v>
      </c>
      <c r="J3260" s="19" t="n">
        <f aca="false">ROUND(F3260*H3260,2)</f>
        <v>26.85</v>
      </c>
      <c r="K3260" s="19" t="n">
        <f aca="false">INDEX(Pricebook!$L$2:$L$1401,MATCH(D3260,Pricebook!$A$2:$A$1401,0))</f>
        <v>10.1</v>
      </c>
      <c r="L3260" s="19" t="n">
        <f aca="false">ROUND(F3260*K3260,2)</f>
        <v>50.5</v>
      </c>
      <c r="M3260" s="24" t="n">
        <f aca="false">DATE(YEAR(C3260),MONTH(C3260),1)</f>
        <v>46143</v>
      </c>
    </row>
    <row r="3261" customFormat="false" ht="15" hidden="false" customHeight="false" outlineLevel="0" collapsed="false">
      <c r="A3261" s="21" t="s">
        <v>3468</v>
      </c>
      <c r="B3261" s="21" t="s">
        <v>3469</v>
      </c>
      <c r="C3261" s="23" t="n">
        <v>46167</v>
      </c>
      <c r="D3261" s="21" t="s">
        <v>1068</v>
      </c>
      <c r="E3261" s="21" t="s">
        <v>971</v>
      </c>
      <c r="F3261" s="12" t="n">
        <v>52</v>
      </c>
      <c r="G3261" s="19" t="n">
        <v>12.35</v>
      </c>
      <c r="H3261" s="19" t="n">
        <v>9.47</v>
      </c>
      <c r="I3261" s="19" t="n">
        <f aca="false">ROUND(F3261*G3261,2)</f>
        <v>642.2</v>
      </c>
      <c r="J3261" s="19" t="n">
        <f aca="false">ROUND(F3261*H3261,2)</f>
        <v>492.44</v>
      </c>
      <c r="K3261" s="19" t="n">
        <f aca="false">INDEX(Pricebook!$L$2:$L$1401,MATCH(D3261,Pricebook!$A$2:$A$1401,0))</f>
        <v>14.35</v>
      </c>
      <c r="L3261" s="19" t="n">
        <f aca="false">ROUND(F3261*K3261,2)</f>
        <v>746.2</v>
      </c>
      <c r="M3261" s="24" t="n">
        <f aca="false">DATE(YEAR(C3261),MONTH(C3261),1)</f>
        <v>46143</v>
      </c>
    </row>
    <row r="3262" customFormat="false" ht="15" hidden="false" customHeight="false" outlineLevel="0" collapsed="false">
      <c r="A3262" s="21" t="s">
        <v>3468</v>
      </c>
      <c r="B3262" s="21" t="s">
        <v>3469</v>
      </c>
      <c r="C3262" s="23" t="n">
        <v>46167</v>
      </c>
      <c r="D3262" s="21" t="s">
        <v>1950</v>
      </c>
      <c r="E3262" s="21" t="s">
        <v>1941</v>
      </c>
      <c r="F3262" s="12" t="n">
        <v>2</v>
      </c>
      <c r="G3262" s="19" t="n">
        <v>104.55</v>
      </c>
      <c r="H3262" s="19" t="n">
        <v>67.56</v>
      </c>
      <c r="I3262" s="19" t="n">
        <f aca="false">ROUND(F3262*G3262,2)</f>
        <v>209.1</v>
      </c>
      <c r="J3262" s="19" t="n">
        <f aca="false">ROUND(F3262*H3262,2)</f>
        <v>135.12</v>
      </c>
      <c r="K3262" s="19" t="n">
        <f aca="false">INDEX(Pricebook!$L$2:$L$1401,MATCH(D3262,Pricebook!$A$2:$A$1401,0))</f>
        <v>110.05</v>
      </c>
      <c r="L3262" s="19" t="n">
        <f aca="false">ROUND(F3262*K3262,2)</f>
        <v>220.1</v>
      </c>
      <c r="M3262" s="24" t="n">
        <f aca="false">DATE(YEAR(C3262),MONTH(C3262),1)</f>
        <v>46143</v>
      </c>
    </row>
    <row r="3263" customFormat="false" ht="15" hidden="false" customHeight="false" outlineLevel="0" collapsed="false">
      <c r="A3263" s="21" t="s">
        <v>3468</v>
      </c>
      <c r="B3263" s="21" t="s">
        <v>3469</v>
      </c>
      <c r="C3263" s="23" t="n">
        <v>46167</v>
      </c>
      <c r="D3263" s="21" t="s">
        <v>1386</v>
      </c>
      <c r="E3263" s="21" t="s">
        <v>971</v>
      </c>
      <c r="F3263" s="12" t="n">
        <v>1</v>
      </c>
      <c r="G3263" s="19" t="n">
        <v>240</v>
      </c>
      <c r="H3263" s="19" t="n">
        <v>185.07</v>
      </c>
      <c r="I3263" s="19" t="n">
        <f aca="false">ROUND(F3263*G3263,2)</f>
        <v>240</v>
      </c>
      <c r="J3263" s="19" t="n">
        <f aca="false">ROUND(F3263*H3263,2)</f>
        <v>185.07</v>
      </c>
      <c r="K3263" s="19" t="n">
        <f aca="false">INDEX(Pricebook!$L$2:$L$1401,MATCH(D3263,Pricebook!$A$2:$A$1401,0))</f>
        <v>280.3</v>
      </c>
      <c r="L3263" s="19" t="n">
        <f aca="false">ROUND(F3263*K3263,2)</f>
        <v>280.3</v>
      </c>
      <c r="M3263" s="24" t="n">
        <f aca="false">DATE(YEAR(C3263),MONTH(C3263),1)</f>
        <v>46143</v>
      </c>
    </row>
    <row r="3264" customFormat="false" ht="15" hidden="false" customHeight="false" outlineLevel="0" collapsed="false">
      <c r="A3264" s="21" t="s">
        <v>3470</v>
      </c>
      <c r="B3264" s="21" t="s">
        <v>3471</v>
      </c>
      <c r="C3264" s="23" t="n">
        <v>46167</v>
      </c>
      <c r="D3264" s="21" t="s">
        <v>212</v>
      </c>
      <c r="E3264" s="21" t="s">
        <v>108</v>
      </c>
      <c r="F3264" s="12" t="n">
        <v>3</v>
      </c>
      <c r="G3264" s="19" t="n">
        <v>7.9</v>
      </c>
      <c r="H3264" s="19" t="n">
        <v>5.93</v>
      </c>
      <c r="I3264" s="19" t="n">
        <f aca="false">ROUND(F3264*G3264,2)</f>
        <v>23.7</v>
      </c>
      <c r="J3264" s="19" t="n">
        <f aca="false">ROUND(F3264*H3264,2)</f>
        <v>17.79</v>
      </c>
      <c r="K3264" s="19" t="n">
        <f aca="false">INDEX(Pricebook!$L$2:$L$1401,MATCH(D3264,Pricebook!$A$2:$A$1401,0))</f>
        <v>8.7</v>
      </c>
      <c r="L3264" s="19" t="n">
        <f aca="false">ROUND(F3264*K3264,2)</f>
        <v>26.1</v>
      </c>
      <c r="M3264" s="24" t="n">
        <f aca="false">DATE(YEAR(C3264),MONTH(C3264),1)</f>
        <v>46143</v>
      </c>
    </row>
    <row r="3265" customFormat="false" ht="15" hidden="false" customHeight="false" outlineLevel="0" collapsed="false">
      <c r="A3265" s="21" t="s">
        <v>3470</v>
      </c>
      <c r="B3265" s="21" t="s">
        <v>3471</v>
      </c>
      <c r="C3265" s="23" t="n">
        <v>46167</v>
      </c>
      <c r="D3265" s="21" t="s">
        <v>1074</v>
      </c>
      <c r="E3265" s="21" t="s">
        <v>971</v>
      </c>
      <c r="F3265" s="12" t="n">
        <v>1</v>
      </c>
      <c r="G3265" s="19" t="n">
        <v>614.3</v>
      </c>
      <c r="H3265" s="19" t="n">
        <v>476.92</v>
      </c>
      <c r="I3265" s="19" t="n">
        <f aca="false">ROUND(F3265*G3265,2)</f>
        <v>614.3</v>
      </c>
      <c r="J3265" s="19" t="n">
        <f aca="false">ROUND(F3265*H3265,2)</f>
        <v>476.92</v>
      </c>
      <c r="K3265" s="19" t="n">
        <f aca="false">INDEX(Pricebook!$L$2:$L$1401,MATCH(D3265,Pricebook!$A$2:$A$1401,0))</f>
        <v>722.2</v>
      </c>
      <c r="L3265" s="19" t="n">
        <f aca="false">ROUND(F3265*K3265,2)</f>
        <v>722.2</v>
      </c>
      <c r="M3265" s="24" t="n">
        <f aca="false">DATE(YEAR(C3265),MONTH(C3265),1)</f>
        <v>46143</v>
      </c>
    </row>
    <row r="3266" customFormat="false" ht="15" hidden="false" customHeight="false" outlineLevel="0" collapsed="false">
      <c r="A3266" s="21" t="s">
        <v>3470</v>
      </c>
      <c r="B3266" s="21" t="s">
        <v>3471</v>
      </c>
      <c r="C3266" s="23" t="n">
        <v>46167</v>
      </c>
      <c r="D3266" s="21" t="s">
        <v>1124</v>
      </c>
      <c r="E3266" s="21" t="s">
        <v>971</v>
      </c>
      <c r="F3266" s="12" t="n">
        <v>36</v>
      </c>
      <c r="G3266" s="19" t="n">
        <v>7.7</v>
      </c>
      <c r="H3266" s="19" t="n">
        <v>5.94</v>
      </c>
      <c r="I3266" s="19" t="n">
        <f aca="false">ROUND(F3266*G3266,2)</f>
        <v>277.2</v>
      </c>
      <c r="J3266" s="19" t="n">
        <f aca="false">ROUND(F3266*H3266,2)</f>
        <v>213.84</v>
      </c>
      <c r="K3266" s="19" t="n">
        <f aca="false">INDEX(Pricebook!$L$2:$L$1401,MATCH(D3266,Pricebook!$A$2:$A$1401,0))</f>
        <v>9</v>
      </c>
      <c r="L3266" s="19" t="n">
        <f aca="false">ROUND(F3266*K3266,2)</f>
        <v>324</v>
      </c>
      <c r="M3266" s="24" t="n">
        <f aca="false">DATE(YEAR(C3266),MONTH(C3266),1)</f>
        <v>46143</v>
      </c>
    </row>
    <row r="3267" customFormat="false" ht="15" hidden="false" customHeight="false" outlineLevel="0" collapsed="false">
      <c r="A3267" s="21" t="s">
        <v>3470</v>
      </c>
      <c r="B3267" s="21" t="s">
        <v>3471</v>
      </c>
      <c r="C3267" s="23" t="n">
        <v>46167</v>
      </c>
      <c r="D3267" s="21" t="s">
        <v>2804</v>
      </c>
      <c r="E3267" s="21" t="s">
        <v>2748</v>
      </c>
      <c r="F3267" s="12" t="n">
        <v>3</v>
      </c>
      <c r="G3267" s="19" t="n">
        <v>12.4</v>
      </c>
      <c r="H3267" s="19" t="n">
        <v>7.21</v>
      </c>
      <c r="I3267" s="19" t="n">
        <f aca="false">ROUND(F3267*G3267,2)</f>
        <v>37.2</v>
      </c>
      <c r="J3267" s="19" t="n">
        <f aca="false">ROUND(F3267*H3267,2)</f>
        <v>21.63</v>
      </c>
      <c r="K3267" s="19" t="n">
        <f aca="false">INDEX(Pricebook!$L$2:$L$1401,MATCH(D3267,Pricebook!$A$2:$A$1401,0))</f>
        <v>13.55</v>
      </c>
      <c r="L3267" s="19" t="n">
        <f aca="false">ROUND(F3267*K3267,2)</f>
        <v>40.65</v>
      </c>
      <c r="M3267" s="24" t="n">
        <f aca="false">DATE(YEAR(C3267),MONTH(C3267),1)</f>
        <v>46143</v>
      </c>
    </row>
    <row r="3268" customFormat="false" ht="15" hidden="false" customHeight="false" outlineLevel="0" collapsed="false">
      <c r="A3268" s="21" t="s">
        <v>3470</v>
      </c>
      <c r="B3268" s="21" t="s">
        <v>3471</v>
      </c>
      <c r="C3268" s="23" t="n">
        <v>46167</v>
      </c>
      <c r="D3268" s="21" t="s">
        <v>695</v>
      </c>
      <c r="E3268" s="21" t="s">
        <v>366</v>
      </c>
      <c r="F3268" s="12" t="n">
        <v>4</v>
      </c>
      <c r="G3268" s="19" t="n">
        <v>12.05</v>
      </c>
      <c r="H3268" s="19" t="n">
        <v>8.54</v>
      </c>
      <c r="I3268" s="19" t="n">
        <f aca="false">ROUND(F3268*G3268,2)</f>
        <v>48.2</v>
      </c>
      <c r="J3268" s="19" t="n">
        <f aca="false">ROUND(F3268*H3268,2)</f>
        <v>34.16</v>
      </c>
      <c r="K3268" s="19" t="n">
        <f aca="false">INDEX(Pricebook!$L$2:$L$1401,MATCH(D3268,Pricebook!$A$2:$A$1401,0))</f>
        <v>13</v>
      </c>
      <c r="L3268" s="19" t="n">
        <f aca="false">ROUND(F3268*K3268,2)</f>
        <v>52</v>
      </c>
      <c r="M3268" s="24" t="n">
        <f aca="false">DATE(YEAR(C3268),MONTH(C3268),1)</f>
        <v>46143</v>
      </c>
    </row>
    <row r="3269" customFormat="false" ht="15" hidden="false" customHeight="false" outlineLevel="0" collapsed="false">
      <c r="A3269" s="21" t="s">
        <v>3470</v>
      </c>
      <c r="B3269" s="21" t="s">
        <v>3471</v>
      </c>
      <c r="C3269" s="23" t="n">
        <v>46167</v>
      </c>
      <c r="D3269" s="21" t="s">
        <v>757</v>
      </c>
      <c r="E3269" s="21" t="s">
        <v>366</v>
      </c>
      <c r="F3269" s="12" t="n">
        <v>2</v>
      </c>
      <c r="G3269" s="19" t="n">
        <v>11.7</v>
      </c>
      <c r="H3269" s="19" t="n">
        <v>8.29</v>
      </c>
      <c r="I3269" s="19" t="n">
        <f aca="false">ROUND(F3269*G3269,2)</f>
        <v>23.4</v>
      </c>
      <c r="J3269" s="19" t="n">
        <f aca="false">ROUND(F3269*H3269,2)</f>
        <v>16.58</v>
      </c>
      <c r="K3269" s="19" t="n">
        <f aca="false">INDEX(Pricebook!$L$2:$L$1401,MATCH(D3269,Pricebook!$A$2:$A$1401,0))</f>
        <v>12.65</v>
      </c>
      <c r="L3269" s="19" t="n">
        <f aca="false">ROUND(F3269*K3269,2)</f>
        <v>25.3</v>
      </c>
      <c r="M3269" s="24" t="n">
        <f aca="false">DATE(YEAR(C3269),MONTH(C3269),1)</f>
        <v>46143</v>
      </c>
    </row>
    <row r="3270" customFormat="false" ht="15" hidden="false" customHeight="false" outlineLevel="0" collapsed="false">
      <c r="A3270" s="21" t="s">
        <v>3470</v>
      </c>
      <c r="B3270" s="21" t="s">
        <v>3471</v>
      </c>
      <c r="C3270" s="23" t="n">
        <v>46167</v>
      </c>
      <c r="D3270" s="21" t="s">
        <v>1442</v>
      </c>
      <c r="E3270" s="21" t="s">
        <v>971</v>
      </c>
      <c r="F3270" s="12" t="n">
        <v>44</v>
      </c>
      <c r="G3270" s="19" t="n">
        <v>1.4</v>
      </c>
      <c r="H3270" s="19" t="n">
        <v>1.05</v>
      </c>
      <c r="I3270" s="19" t="n">
        <f aca="false">ROUND(F3270*G3270,2)</f>
        <v>61.6</v>
      </c>
      <c r="J3270" s="19" t="n">
        <f aca="false">ROUND(F3270*H3270,2)</f>
        <v>46.2</v>
      </c>
      <c r="K3270" s="19" t="n">
        <f aca="false">INDEX(Pricebook!$L$2:$L$1401,MATCH(D3270,Pricebook!$A$2:$A$1401,0))</f>
        <v>1.6</v>
      </c>
      <c r="L3270" s="19" t="n">
        <f aca="false">ROUND(F3270*K3270,2)</f>
        <v>70.4</v>
      </c>
      <c r="M3270" s="24" t="n">
        <f aca="false">DATE(YEAR(C3270),MONTH(C3270),1)</f>
        <v>46143</v>
      </c>
    </row>
    <row r="3271" customFormat="false" ht="15" hidden="false" customHeight="false" outlineLevel="0" collapsed="false">
      <c r="A3271" s="21" t="s">
        <v>3470</v>
      </c>
      <c r="B3271" s="21" t="s">
        <v>3471</v>
      </c>
      <c r="C3271" s="23" t="n">
        <v>46167</v>
      </c>
      <c r="D3271" s="21" t="s">
        <v>665</v>
      </c>
      <c r="E3271" s="21" t="s">
        <v>366</v>
      </c>
      <c r="F3271" s="12" t="n">
        <v>3</v>
      </c>
      <c r="G3271" s="19" t="n">
        <v>28.25</v>
      </c>
      <c r="H3271" s="19" t="n">
        <v>20.17</v>
      </c>
      <c r="I3271" s="19" t="n">
        <f aca="false">ROUND(F3271*G3271,2)</f>
        <v>84.75</v>
      </c>
      <c r="J3271" s="19" t="n">
        <f aca="false">ROUND(F3271*H3271,2)</f>
        <v>60.51</v>
      </c>
      <c r="K3271" s="19" t="n">
        <f aca="false">INDEX(Pricebook!$L$2:$L$1401,MATCH(D3271,Pricebook!$A$2:$A$1401,0))</f>
        <v>30.75</v>
      </c>
      <c r="L3271" s="19" t="n">
        <f aca="false">ROUND(F3271*K3271,2)</f>
        <v>92.25</v>
      </c>
      <c r="M3271" s="24" t="n">
        <f aca="false">DATE(YEAR(C3271),MONTH(C3271),1)</f>
        <v>46143</v>
      </c>
    </row>
    <row r="3272" customFormat="false" ht="15" hidden="false" customHeight="false" outlineLevel="0" collapsed="false">
      <c r="A3272" s="21" t="s">
        <v>3470</v>
      </c>
      <c r="B3272" s="21" t="s">
        <v>3471</v>
      </c>
      <c r="C3272" s="23" t="n">
        <v>46167</v>
      </c>
      <c r="D3272" s="21" t="s">
        <v>340</v>
      </c>
      <c r="E3272" s="21" t="s">
        <v>108</v>
      </c>
      <c r="F3272" s="12" t="n">
        <v>1</v>
      </c>
      <c r="G3272" s="19" t="n">
        <v>30</v>
      </c>
      <c r="H3272" s="19" t="n">
        <v>22.54</v>
      </c>
      <c r="I3272" s="19" t="n">
        <f aca="false">ROUND(F3272*G3272,2)</f>
        <v>30</v>
      </c>
      <c r="J3272" s="19" t="n">
        <f aca="false">ROUND(F3272*H3272,2)</f>
        <v>22.54</v>
      </c>
      <c r="K3272" s="19" t="n">
        <f aca="false">INDEX(Pricebook!$L$2:$L$1401,MATCH(D3272,Pricebook!$A$2:$A$1401,0))</f>
        <v>33</v>
      </c>
      <c r="L3272" s="19" t="n">
        <f aca="false">ROUND(F3272*K3272,2)</f>
        <v>33</v>
      </c>
      <c r="M3272" s="24" t="n">
        <f aca="false">DATE(YEAR(C3272),MONTH(C3272),1)</f>
        <v>46143</v>
      </c>
    </row>
    <row r="3273" customFormat="false" ht="15" hidden="false" customHeight="false" outlineLevel="0" collapsed="false">
      <c r="A3273" s="21" t="s">
        <v>3470</v>
      </c>
      <c r="B3273" s="21" t="s">
        <v>3471</v>
      </c>
      <c r="C3273" s="23" t="n">
        <v>46167</v>
      </c>
      <c r="D3273" s="21" t="s">
        <v>871</v>
      </c>
      <c r="E3273" s="21" t="s">
        <v>366</v>
      </c>
      <c r="F3273" s="12" t="n">
        <v>3</v>
      </c>
      <c r="G3273" s="19" t="n">
        <v>28.55</v>
      </c>
      <c r="H3273" s="19" t="n">
        <v>21.47</v>
      </c>
      <c r="I3273" s="19" t="n">
        <f aca="false">ROUND(F3273*G3273,2)</f>
        <v>85.65</v>
      </c>
      <c r="J3273" s="19" t="n">
        <f aca="false">ROUND(F3273*H3273,2)</f>
        <v>64.41</v>
      </c>
      <c r="K3273" s="19" t="n">
        <f aca="false">INDEX(Pricebook!$L$2:$L$1401,MATCH(D3273,Pricebook!$A$2:$A$1401,0))</f>
        <v>30.85</v>
      </c>
      <c r="L3273" s="19" t="n">
        <f aca="false">ROUND(F3273*K3273,2)</f>
        <v>92.55</v>
      </c>
      <c r="M3273" s="24" t="n">
        <f aca="false">DATE(YEAR(C3273),MONTH(C3273),1)</f>
        <v>46143</v>
      </c>
    </row>
    <row r="3274" customFormat="false" ht="15" hidden="false" customHeight="false" outlineLevel="0" collapsed="false">
      <c r="A3274" s="21" t="s">
        <v>3470</v>
      </c>
      <c r="B3274" s="21" t="s">
        <v>3471</v>
      </c>
      <c r="C3274" s="23" t="n">
        <v>46167</v>
      </c>
      <c r="D3274" s="21" t="s">
        <v>336</v>
      </c>
      <c r="E3274" s="21" t="s">
        <v>108</v>
      </c>
      <c r="F3274" s="12" t="n">
        <v>1</v>
      </c>
      <c r="G3274" s="19" t="n">
        <v>251.45</v>
      </c>
      <c r="H3274" s="19" t="n">
        <v>188.25</v>
      </c>
      <c r="I3274" s="19" t="n">
        <f aca="false">ROUND(F3274*G3274,2)</f>
        <v>251.45</v>
      </c>
      <c r="J3274" s="19" t="n">
        <f aca="false">ROUND(F3274*H3274,2)</f>
        <v>188.25</v>
      </c>
      <c r="K3274" s="19" t="n">
        <f aca="false">INDEX(Pricebook!$L$2:$L$1401,MATCH(D3274,Pricebook!$A$2:$A$1401,0))</f>
        <v>275.65</v>
      </c>
      <c r="L3274" s="19" t="n">
        <f aca="false">ROUND(F3274*K3274,2)</f>
        <v>275.65</v>
      </c>
      <c r="M3274" s="24" t="n">
        <f aca="false">DATE(YEAR(C3274),MONTH(C3274),1)</f>
        <v>46143</v>
      </c>
    </row>
    <row r="3275" customFormat="false" ht="15" hidden="false" customHeight="false" outlineLevel="0" collapsed="false">
      <c r="A3275" s="21" t="s">
        <v>3470</v>
      </c>
      <c r="B3275" s="21" t="s">
        <v>3471</v>
      </c>
      <c r="C3275" s="23" t="n">
        <v>46167</v>
      </c>
      <c r="D3275" s="21" t="s">
        <v>2834</v>
      </c>
      <c r="E3275" s="21" t="s">
        <v>2748</v>
      </c>
      <c r="F3275" s="12" t="n">
        <v>2</v>
      </c>
      <c r="G3275" s="19" t="n">
        <v>5.4</v>
      </c>
      <c r="H3275" s="19" t="n">
        <v>3.15</v>
      </c>
      <c r="I3275" s="19" t="n">
        <f aca="false">ROUND(F3275*G3275,2)</f>
        <v>10.8</v>
      </c>
      <c r="J3275" s="19" t="n">
        <f aca="false">ROUND(F3275*H3275,2)</f>
        <v>6.3</v>
      </c>
      <c r="K3275" s="19" t="n">
        <f aca="false">INDEX(Pricebook!$L$2:$L$1401,MATCH(D3275,Pricebook!$A$2:$A$1401,0))</f>
        <v>5.9</v>
      </c>
      <c r="L3275" s="19" t="n">
        <f aca="false">ROUND(F3275*K3275,2)</f>
        <v>11.8</v>
      </c>
      <c r="M3275" s="24" t="n">
        <f aca="false">DATE(YEAR(C3275),MONTH(C3275),1)</f>
        <v>46143</v>
      </c>
    </row>
    <row r="3276" customFormat="false" ht="15" hidden="false" customHeight="false" outlineLevel="0" collapsed="false">
      <c r="A3276" s="21" t="s">
        <v>3472</v>
      </c>
      <c r="B3276" s="21" t="s">
        <v>3175</v>
      </c>
      <c r="C3276" s="23" t="n">
        <v>46167</v>
      </c>
      <c r="D3276" s="21" t="s">
        <v>2812</v>
      </c>
      <c r="E3276" s="21" t="s">
        <v>2748</v>
      </c>
      <c r="F3276" s="12" t="n">
        <v>3</v>
      </c>
      <c r="G3276" s="19" t="n">
        <v>5.4</v>
      </c>
      <c r="H3276" s="19" t="n">
        <v>3.19</v>
      </c>
      <c r="I3276" s="19" t="n">
        <f aca="false">ROUND(F3276*G3276,2)</f>
        <v>16.2</v>
      </c>
      <c r="J3276" s="19" t="n">
        <f aca="false">ROUND(F3276*H3276,2)</f>
        <v>9.57</v>
      </c>
      <c r="K3276" s="19" t="n">
        <f aca="false">INDEX(Pricebook!$L$2:$L$1401,MATCH(D3276,Pricebook!$A$2:$A$1401,0))</f>
        <v>5.4</v>
      </c>
      <c r="L3276" s="19" t="n">
        <f aca="false">ROUND(F3276*K3276,2)</f>
        <v>16.2</v>
      </c>
      <c r="M3276" s="24" t="n">
        <f aca="false">DATE(YEAR(C3276),MONTH(C3276),1)</f>
        <v>46143</v>
      </c>
    </row>
    <row r="3277" customFormat="false" ht="15" hidden="false" customHeight="false" outlineLevel="0" collapsed="false">
      <c r="A3277" s="21" t="s">
        <v>3472</v>
      </c>
      <c r="B3277" s="21" t="s">
        <v>3175</v>
      </c>
      <c r="C3277" s="23" t="n">
        <v>46167</v>
      </c>
      <c r="D3277" s="21" t="s">
        <v>2872</v>
      </c>
      <c r="E3277" s="21" t="s">
        <v>2748</v>
      </c>
      <c r="F3277" s="12" t="n">
        <v>9</v>
      </c>
      <c r="G3277" s="19" t="n">
        <v>4.75</v>
      </c>
      <c r="H3277" s="19" t="n">
        <v>2.74</v>
      </c>
      <c r="I3277" s="19" t="n">
        <f aca="false">ROUND(F3277*G3277,2)</f>
        <v>42.75</v>
      </c>
      <c r="J3277" s="19" t="n">
        <f aca="false">ROUND(F3277*H3277,2)</f>
        <v>24.66</v>
      </c>
      <c r="K3277" s="19" t="n">
        <f aca="false">INDEX(Pricebook!$L$2:$L$1401,MATCH(D3277,Pricebook!$A$2:$A$1401,0))</f>
        <v>5.15</v>
      </c>
      <c r="L3277" s="19" t="n">
        <f aca="false">ROUND(F3277*K3277,2)</f>
        <v>46.35</v>
      </c>
      <c r="M3277" s="24" t="n">
        <f aca="false">DATE(YEAR(C3277),MONTH(C3277),1)</f>
        <v>46143</v>
      </c>
    </row>
    <row r="3278" customFormat="false" ht="15" hidden="false" customHeight="false" outlineLevel="0" collapsed="false">
      <c r="A3278" s="21" t="s">
        <v>3472</v>
      </c>
      <c r="B3278" s="21" t="s">
        <v>3175</v>
      </c>
      <c r="C3278" s="23" t="n">
        <v>46167</v>
      </c>
      <c r="D3278" s="21" t="s">
        <v>1182</v>
      </c>
      <c r="E3278" s="21" t="s">
        <v>971</v>
      </c>
      <c r="F3278" s="12" t="n">
        <v>4</v>
      </c>
      <c r="G3278" s="19" t="n">
        <v>84.9</v>
      </c>
      <c r="H3278" s="19" t="n">
        <v>65.92</v>
      </c>
      <c r="I3278" s="19" t="n">
        <f aca="false">ROUND(F3278*G3278,2)</f>
        <v>339.6</v>
      </c>
      <c r="J3278" s="19" t="n">
        <f aca="false">ROUND(F3278*H3278,2)</f>
        <v>263.68</v>
      </c>
      <c r="K3278" s="19" t="n">
        <f aca="false">INDEX(Pricebook!$L$2:$L$1401,MATCH(D3278,Pricebook!$A$2:$A$1401,0))</f>
        <v>99.85</v>
      </c>
      <c r="L3278" s="19" t="n">
        <f aca="false">ROUND(F3278*K3278,2)</f>
        <v>399.4</v>
      </c>
      <c r="M3278" s="24" t="n">
        <f aca="false">DATE(YEAR(C3278),MONTH(C3278),1)</f>
        <v>46143</v>
      </c>
    </row>
    <row r="3279" customFormat="false" ht="15" hidden="false" customHeight="false" outlineLevel="0" collapsed="false">
      <c r="A3279" s="21" t="s">
        <v>3472</v>
      </c>
      <c r="B3279" s="21" t="s">
        <v>3175</v>
      </c>
      <c r="C3279" s="23" t="n">
        <v>46167</v>
      </c>
      <c r="D3279" s="21" t="s">
        <v>479</v>
      </c>
      <c r="E3279" s="21" t="s">
        <v>366</v>
      </c>
      <c r="F3279" s="12" t="n">
        <v>1</v>
      </c>
      <c r="G3279" s="19" t="n">
        <v>214.3</v>
      </c>
      <c r="H3279" s="19" t="n">
        <v>159.88</v>
      </c>
      <c r="I3279" s="19" t="n">
        <f aca="false">ROUND(F3279*G3279,2)</f>
        <v>214.3</v>
      </c>
      <c r="J3279" s="19" t="n">
        <f aca="false">ROUND(F3279*H3279,2)</f>
        <v>159.88</v>
      </c>
      <c r="K3279" s="19" t="n">
        <f aca="false">INDEX(Pricebook!$L$2:$L$1401,MATCH(D3279,Pricebook!$A$2:$A$1401,0))</f>
        <v>233</v>
      </c>
      <c r="L3279" s="19" t="n">
        <f aca="false">ROUND(F3279*K3279,2)</f>
        <v>233</v>
      </c>
      <c r="M3279" s="24" t="n">
        <f aca="false">DATE(YEAR(C3279),MONTH(C3279),1)</f>
        <v>46143</v>
      </c>
    </row>
    <row r="3280" customFormat="false" ht="15" hidden="false" customHeight="false" outlineLevel="0" collapsed="false">
      <c r="A3280" s="21" t="s">
        <v>3472</v>
      </c>
      <c r="B3280" s="21" t="s">
        <v>3175</v>
      </c>
      <c r="C3280" s="23" t="n">
        <v>46167</v>
      </c>
      <c r="D3280" s="21" t="s">
        <v>917</v>
      </c>
      <c r="E3280" s="21" t="s">
        <v>366</v>
      </c>
      <c r="F3280" s="12" t="n">
        <v>2</v>
      </c>
      <c r="G3280" s="19" t="n">
        <v>45.7</v>
      </c>
      <c r="H3280" s="19" t="n">
        <v>32.6</v>
      </c>
      <c r="I3280" s="19" t="n">
        <f aca="false">ROUND(F3280*G3280,2)</f>
        <v>91.4</v>
      </c>
      <c r="J3280" s="19" t="n">
        <f aca="false">ROUND(F3280*H3280,2)</f>
        <v>65.2</v>
      </c>
      <c r="K3280" s="19" t="n">
        <f aca="false">INDEX(Pricebook!$L$2:$L$1401,MATCH(D3280,Pricebook!$A$2:$A$1401,0))</f>
        <v>49.65</v>
      </c>
      <c r="L3280" s="19" t="n">
        <f aca="false">ROUND(F3280*K3280,2)</f>
        <v>99.3</v>
      </c>
      <c r="M3280" s="24" t="n">
        <f aca="false">DATE(YEAR(C3280),MONTH(C3280),1)</f>
        <v>46143</v>
      </c>
    </row>
    <row r="3281" customFormat="false" ht="15" hidden="false" customHeight="false" outlineLevel="0" collapsed="false">
      <c r="A3281" s="21" t="s">
        <v>3472</v>
      </c>
      <c r="B3281" s="21" t="s">
        <v>3175</v>
      </c>
      <c r="C3281" s="23" t="n">
        <v>46167</v>
      </c>
      <c r="D3281" s="21" t="s">
        <v>1004</v>
      </c>
      <c r="E3281" s="21" t="s">
        <v>971</v>
      </c>
      <c r="F3281" s="12" t="n">
        <v>2</v>
      </c>
      <c r="G3281" s="19" t="n">
        <v>111.45</v>
      </c>
      <c r="H3281" s="19" t="n">
        <v>86.47</v>
      </c>
      <c r="I3281" s="19" t="n">
        <f aca="false">ROUND(F3281*G3281,2)</f>
        <v>222.9</v>
      </c>
      <c r="J3281" s="19" t="n">
        <f aca="false">ROUND(F3281*H3281,2)</f>
        <v>172.94</v>
      </c>
      <c r="K3281" s="19" t="n">
        <f aca="false">INDEX(Pricebook!$L$2:$L$1401,MATCH(D3281,Pricebook!$A$2:$A$1401,0))</f>
        <v>130.95</v>
      </c>
      <c r="L3281" s="19" t="n">
        <f aca="false">ROUND(F3281*K3281,2)</f>
        <v>261.9</v>
      </c>
      <c r="M3281" s="24" t="n">
        <f aca="false">DATE(YEAR(C3281),MONTH(C3281),1)</f>
        <v>46143</v>
      </c>
    </row>
    <row r="3282" customFormat="false" ht="15" hidden="false" customHeight="false" outlineLevel="0" collapsed="false">
      <c r="A3282" s="21" t="s">
        <v>3472</v>
      </c>
      <c r="B3282" s="21" t="s">
        <v>3175</v>
      </c>
      <c r="C3282" s="23" t="n">
        <v>46167</v>
      </c>
      <c r="D3282" s="21" t="s">
        <v>869</v>
      </c>
      <c r="E3282" s="21" t="s">
        <v>366</v>
      </c>
      <c r="F3282" s="12" t="n">
        <v>2</v>
      </c>
      <c r="G3282" s="19" t="n">
        <v>27.95</v>
      </c>
      <c r="H3282" s="19" t="n">
        <v>19.7</v>
      </c>
      <c r="I3282" s="19" t="n">
        <f aca="false">ROUND(F3282*G3282,2)</f>
        <v>55.9</v>
      </c>
      <c r="J3282" s="19" t="n">
        <f aca="false">ROUND(F3282*H3282,2)</f>
        <v>39.4</v>
      </c>
      <c r="K3282" s="19" t="n">
        <f aca="false">INDEX(Pricebook!$L$2:$L$1401,MATCH(D3282,Pricebook!$A$2:$A$1401,0))</f>
        <v>30</v>
      </c>
      <c r="L3282" s="19" t="n">
        <f aca="false">ROUND(F3282*K3282,2)</f>
        <v>60</v>
      </c>
      <c r="M3282" s="24" t="n">
        <f aca="false">DATE(YEAR(C3282),MONTH(C3282),1)</f>
        <v>46143</v>
      </c>
    </row>
    <row r="3283" customFormat="false" ht="15" hidden="false" customHeight="false" outlineLevel="0" collapsed="false">
      <c r="A3283" s="21" t="s">
        <v>3472</v>
      </c>
      <c r="B3283" s="21" t="s">
        <v>3175</v>
      </c>
      <c r="C3283" s="23" t="n">
        <v>46167</v>
      </c>
      <c r="D3283" s="21" t="s">
        <v>318</v>
      </c>
      <c r="E3283" s="21" t="s">
        <v>108</v>
      </c>
      <c r="F3283" s="12" t="n">
        <v>3</v>
      </c>
      <c r="G3283" s="19" t="n">
        <v>10.95</v>
      </c>
      <c r="H3283" s="19" t="n">
        <v>8.07</v>
      </c>
      <c r="I3283" s="19" t="n">
        <f aca="false">ROUND(F3283*G3283,2)</f>
        <v>32.85</v>
      </c>
      <c r="J3283" s="19" t="n">
        <f aca="false">ROUND(F3283*H3283,2)</f>
        <v>24.21</v>
      </c>
      <c r="K3283" s="19" t="n">
        <f aca="false">INDEX(Pricebook!$L$2:$L$1401,MATCH(D3283,Pricebook!$A$2:$A$1401,0))</f>
        <v>11.85</v>
      </c>
      <c r="L3283" s="19" t="n">
        <f aca="false">ROUND(F3283*K3283,2)</f>
        <v>35.55</v>
      </c>
      <c r="M3283" s="24" t="n">
        <f aca="false">DATE(YEAR(C3283),MONTH(C3283),1)</f>
        <v>46143</v>
      </c>
    </row>
    <row r="3284" customFormat="false" ht="15" hidden="false" customHeight="false" outlineLevel="0" collapsed="false">
      <c r="A3284" s="21" t="s">
        <v>3473</v>
      </c>
      <c r="B3284" s="21" t="s">
        <v>3437</v>
      </c>
      <c r="C3284" s="23" t="n">
        <v>46167</v>
      </c>
      <c r="D3284" s="21" t="s">
        <v>2501</v>
      </c>
      <c r="E3284" s="21" t="s">
        <v>2466</v>
      </c>
      <c r="F3284" s="12" t="n">
        <v>5</v>
      </c>
      <c r="G3284" s="19" t="n">
        <v>73.35</v>
      </c>
      <c r="H3284" s="19" t="n">
        <v>44.79</v>
      </c>
      <c r="I3284" s="19" t="n">
        <f aca="false">ROUND(F3284*G3284,2)</f>
        <v>366.75</v>
      </c>
      <c r="J3284" s="19" t="n">
        <f aca="false">ROUND(F3284*H3284,2)</f>
        <v>223.95</v>
      </c>
      <c r="K3284" s="19" t="n">
        <f aca="false">INDEX(Pricebook!$L$2:$L$1401,MATCH(D3284,Pricebook!$A$2:$A$1401,0))</f>
        <v>75.4</v>
      </c>
      <c r="L3284" s="19" t="n">
        <f aca="false">ROUND(F3284*K3284,2)</f>
        <v>377</v>
      </c>
      <c r="M3284" s="24" t="n">
        <f aca="false">DATE(YEAR(C3284),MONTH(C3284),1)</f>
        <v>46143</v>
      </c>
    </row>
    <row r="3285" customFormat="false" ht="15" hidden="false" customHeight="false" outlineLevel="0" collapsed="false">
      <c r="A3285" s="21" t="s">
        <v>3473</v>
      </c>
      <c r="B3285" s="21" t="s">
        <v>3437</v>
      </c>
      <c r="C3285" s="23" t="n">
        <v>46167</v>
      </c>
      <c r="D3285" s="21" t="s">
        <v>2471</v>
      </c>
      <c r="E3285" s="21" t="s">
        <v>2466</v>
      </c>
      <c r="F3285" s="12" t="n">
        <v>1</v>
      </c>
      <c r="G3285" s="19" t="n">
        <v>81</v>
      </c>
      <c r="H3285" s="19" t="n">
        <v>49.69</v>
      </c>
      <c r="I3285" s="19" t="n">
        <f aca="false">ROUND(F3285*G3285,2)</f>
        <v>81</v>
      </c>
      <c r="J3285" s="19" t="n">
        <f aca="false">ROUND(F3285*H3285,2)</f>
        <v>49.69</v>
      </c>
      <c r="K3285" s="19" t="n">
        <f aca="false">INDEX(Pricebook!$L$2:$L$1401,MATCH(D3285,Pricebook!$A$2:$A$1401,0))</f>
        <v>83.65</v>
      </c>
      <c r="L3285" s="19" t="n">
        <f aca="false">ROUND(F3285*K3285,2)</f>
        <v>83.65</v>
      </c>
      <c r="M3285" s="24" t="n">
        <f aca="false">DATE(YEAR(C3285),MONTH(C3285),1)</f>
        <v>46143</v>
      </c>
    </row>
    <row r="3286" customFormat="false" ht="15" hidden="false" customHeight="false" outlineLevel="0" collapsed="false">
      <c r="A3286" s="21" t="s">
        <v>3473</v>
      </c>
      <c r="B3286" s="21" t="s">
        <v>3437</v>
      </c>
      <c r="C3286" s="23" t="n">
        <v>46167</v>
      </c>
      <c r="D3286" s="21" t="s">
        <v>2567</v>
      </c>
      <c r="E3286" s="21" t="s">
        <v>2466</v>
      </c>
      <c r="F3286" s="12" t="n">
        <v>1</v>
      </c>
      <c r="G3286" s="19" t="n">
        <v>92</v>
      </c>
      <c r="H3286" s="19" t="n">
        <v>57.44</v>
      </c>
      <c r="I3286" s="19" t="n">
        <f aca="false">ROUND(F3286*G3286,2)</f>
        <v>92</v>
      </c>
      <c r="J3286" s="19" t="n">
        <f aca="false">ROUND(F3286*H3286,2)</f>
        <v>57.44</v>
      </c>
      <c r="K3286" s="19" t="n">
        <f aca="false">INDEX(Pricebook!$L$2:$L$1401,MATCH(D3286,Pricebook!$A$2:$A$1401,0))</f>
        <v>96.7</v>
      </c>
      <c r="L3286" s="19" t="n">
        <f aca="false">ROUND(F3286*K3286,2)</f>
        <v>96.7</v>
      </c>
      <c r="M3286" s="24" t="n">
        <f aca="false">DATE(YEAR(C3286),MONTH(C3286),1)</f>
        <v>46143</v>
      </c>
    </row>
    <row r="3287" customFormat="false" ht="15" hidden="false" customHeight="false" outlineLevel="0" collapsed="false">
      <c r="A3287" s="21" t="s">
        <v>3473</v>
      </c>
      <c r="B3287" s="21" t="s">
        <v>3437</v>
      </c>
      <c r="C3287" s="23" t="n">
        <v>46167</v>
      </c>
      <c r="D3287" s="21" t="s">
        <v>2946</v>
      </c>
      <c r="E3287" s="21" t="s">
        <v>2748</v>
      </c>
      <c r="F3287" s="12" t="n">
        <v>1</v>
      </c>
      <c r="G3287" s="19" t="n">
        <v>9.3</v>
      </c>
      <c r="H3287" s="19" t="n">
        <v>5.37</v>
      </c>
      <c r="I3287" s="19" t="n">
        <f aca="false">ROUND(F3287*G3287,2)</f>
        <v>9.3</v>
      </c>
      <c r="J3287" s="19" t="n">
        <f aca="false">ROUND(F3287*H3287,2)</f>
        <v>5.37</v>
      </c>
      <c r="K3287" s="19" t="n">
        <f aca="false">INDEX(Pricebook!$L$2:$L$1401,MATCH(D3287,Pricebook!$A$2:$A$1401,0))</f>
        <v>10.1</v>
      </c>
      <c r="L3287" s="19" t="n">
        <f aca="false">ROUND(F3287*K3287,2)</f>
        <v>10.1</v>
      </c>
      <c r="M3287" s="24" t="n">
        <f aca="false">DATE(YEAR(C3287),MONTH(C3287),1)</f>
        <v>46143</v>
      </c>
    </row>
    <row r="3288" customFormat="false" ht="15" hidden="false" customHeight="false" outlineLevel="0" collapsed="false">
      <c r="A3288" s="21" t="s">
        <v>3473</v>
      </c>
      <c r="B3288" s="21" t="s">
        <v>3437</v>
      </c>
      <c r="C3288" s="23" t="n">
        <v>46167</v>
      </c>
      <c r="D3288" s="21" t="s">
        <v>2485</v>
      </c>
      <c r="E3288" s="21" t="s">
        <v>2466</v>
      </c>
      <c r="F3288" s="12" t="n">
        <v>2</v>
      </c>
      <c r="G3288" s="19" t="n">
        <v>99.7</v>
      </c>
      <c r="H3288" s="19" t="n">
        <v>66.1</v>
      </c>
      <c r="I3288" s="19" t="n">
        <f aca="false">ROUND(F3288*G3288,2)</f>
        <v>199.4</v>
      </c>
      <c r="J3288" s="19" t="n">
        <f aca="false">ROUND(F3288*H3288,2)</f>
        <v>132.2</v>
      </c>
      <c r="K3288" s="19" t="n">
        <f aca="false">INDEX(Pricebook!$L$2:$L$1401,MATCH(D3288,Pricebook!$A$2:$A$1401,0))</f>
        <v>102.75</v>
      </c>
      <c r="L3288" s="19" t="n">
        <f aca="false">ROUND(F3288*K3288,2)</f>
        <v>205.5</v>
      </c>
      <c r="M3288" s="24" t="n">
        <f aca="false">DATE(YEAR(C3288),MONTH(C3288),1)</f>
        <v>46143</v>
      </c>
    </row>
    <row r="3289" customFormat="false" ht="15" hidden="false" customHeight="false" outlineLevel="0" collapsed="false">
      <c r="A3289" s="21" t="s">
        <v>3473</v>
      </c>
      <c r="B3289" s="21" t="s">
        <v>3437</v>
      </c>
      <c r="C3289" s="23" t="n">
        <v>46167</v>
      </c>
      <c r="D3289" s="21" t="s">
        <v>2820</v>
      </c>
      <c r="E3289" s="21" t="s">
        <v>2748</v>
      </c>
      <c r="F3289" s="12" t="n">
        <v>5</v>
      </c>
      <c r="G3289" s="19" t="n">
        <v>34.4</v>
      </c>
      <c r="H3289" s="19" t="n">
        <v>20.14</v>
      </c>
      <c r="I3289" s="19" t="n">
        <f aca="false">ROUND(F3289*G3289,2)</f>
        <v>172</v>
      </c>
      <c r="J3289" s="19" t="n">
        <f aca="false">ROUND(F3289*H3289,2)</f>
        <v>100.7</v>
      </c>
      <c r="K3289" s="19" t="n">
        <f aca="false">INDEX(Pricebook!$L$2:$L$1401,MATCH(D3289,Pricebook!$A$2:$A$1401,0))</f>
        <v>37.75</v>
      </c>
      <c r="L3289" s="19" t="n">
        <f aca="false">ROUND(F3289*K3289,2)</f>
        <v>188.75</v>
      </c>
      <c r="M3289" s="24" t="n">
        <f aca="false">DATE(YEAR(C3289),MONTH(C3289),1)</f>
        <v>46143</v>
      </c>
    </row>
    <row r="3290" customFormat="false" ht="15" hidden="false" customHeight="false" outlineLevel="0" collapsed="false">
      <c r="A3290" s="21" t="s">
        <v>3473</v>
      </c>
      <c r="B3290" s="21" t="s">
        <v>3437</v>
      </c>
      <c r="C3290" s="23" t="n">
        <v>46167</v>
      </c>
      <c r="D3290" s="21" t="s">
        <v>2896</v>
      </c>
      <c r="E3290" s="21" t="s">
        <v>2748</v>
      </c>
      <c r="F3290" s="12" t="n">
        <v>5</v>
      </c>
      <c r="G3290" s="19" t="n">
        <v>27</v>
      </c>
      <c r="H3290" s="19" t="n">
        <v>15.79</v>
      </c>
      <c r="I3290" s="19" t="n">
        <f aca="false">ROUND(F3290*G3290,2)</f>
        <v>135</v>
      </c>
      <c r="J3290" s="19" t="n">
        <f aca="false">ROUND(F3290*H3290,2)</f>
        <v>78.95</v>
      </c>
      <c r="K3290" s="19" t="n">
        <f aca="false">INDEX(Pricebook!$L$2:$L$1401,MATCH(D3290,Pricebook!$A$2:$A$1401,0))</f>
        <v>29.6</v>
      </c>
      <c r="L3290" s="19" t="n">
        <f aca="false">ROUND(F3290*K3290,2)</f>
        <v>148</v>
      </c>
      <c r="M3290" s="24" t="n">
        <f aca="false">DATE(YEAR(C3290),MONTH(C3290),1)</f>
        <v>46143</v>
      </c>
    </row>
    <row r="3291" customFormat="false" ht="15" hidden="false" customHeight="false" outlineLevel="0" collapsed="false">
      <c r="A3291" s="21" t="s">
        <v>3473</v>
      </c>
      <c r="B3291" s="21" t="s">
        <v>3437</v>
      </c>
      <c r="C3291" s="23" t="n">
        <v>46167</v>
      </c>
      <c r="D3291" s="21" t="s">
        <v>2527</v>
      </c>
      <c r="E3291" s="21" t="s">
        <v>2466</v>
      </c>
      <c r="F3291" s="12" t="n">
        <v>1</v>
      </c>
      <c r="G3291" s="19" t="n">
        <v>111.2</v>
      </c>
      <c r="H3291" s="19" t="n">
        <v>69.2</v>
      </c>
      <c r="I3291" s="19" t="n">
        <f aca="false">ROUND(F3291*G3291,2)</f>
        <v>111.2</v>
      </c>
      <c r="J3291" s="19" t="n">
        <f aca="false">ROUND(F3291*H3291,2)</f>
        <v>69.2</v>
      </c>
      <c r="K3291" s="19" t="n">
        <f aca="false">INDEX(Pricebook!$L$2:$L$1401,MATCH(D3291,Pricebook!$A$2:$A$1401,0))</f>
        <v>116.5</v>
      </c>
      <c r="L3291" s="19" t="n">
        <f aca="false">ROUND(F3291*K3291,2)</f>
        <v>116.5</v>
      </c>
      <c r="M3291" s="24" t="n">
        <f aca="false">DATE(YEAR(C3291),MONTH(C3291),1)</f>
        <v>46143</v>
      </c>
    </row>
    <row r="3292" customFormat="false" ht="15" hidden="false" customHeight="false" outlineLevel="0" collapsed="false">
      <c r="A3292" s="21" t="s">
        <v>3473</v>
      </c>
      <c r="B3292" s="21" t="s">
        <v>3437</v>
      </c>
      <c r="C3292" s="23" t="n">
        <v>46167</v>
      </c>
      <c r="D3292" s="21" t="s">
        <v>2822</v>
      </c>
      <c r="E3292" s="21" t="s">
        <v>2748</v>
      </c>
      <c r="F3292" s="12" t="n">
        <v>6</v>
      </c>
      <c r="G3292" s="19" t="n">
        <v>27.3</v>
      </c>
      <c r="H3292" s="19" t="n">
        <v>17.05</v>
      </c>
      <c r="I3292" s="19" t="n">
        <f aca="false">ROUND(F3292*G3292,2)</f>
        <v>163.8</v>
      </c>
      <c r="J3292" s="19" t="n">
        <f aca="false">ROUND(F3292*H3292,2)</f>
        <v>102.3</v>
      </c>
      <c r="K3292" s="19" t="n">
        <f aca="false">INDEX(Pricebook!$L$2:$L$1401,MATCH(D3292,Pricebook!$A$2:$A$1401,0))</f>
        <v>29.8</v>
      </c>
      <c r="L3292" s="19" t="n">
        <f aca="false">ROUND(F3292*K3292,2)</f>
        <v>178.8</v>
      </c>
      <c r="M3292" s="24" t="n">
        <f aca="false">DATE(YEAR(C3292),MONTH(C3292),1)</f>
        <v>46143</v>
      </c>
    </row>
    <row r="3293" customFormat="false" ht="15" hidden="false" customHeight="false" outlineLevel="0" collapsed="false">
      <c r="A3293" s="21" t="s">
        <v>3473</v>
      </c>
      <c r="B3293" s="21" t="s">
        <v>3437</v>
      </c>
      <c r="C3293" s="23" t="n">
        <v>46167</v>
      </c>
      <c r="D3293" s="21" t="s">
        <v>705</v>
      </c>
      <c r="E3293" s="21" t="s">
        <v>366</v>
      </c>
      <c r="F3293" s="12" t="n">
        <v>2</v>
      </c>
      <c r="G3293" s="19" t="n">
        <v>23.4</v>
      </c>
      <c r="H3293" s="19" t="n">
        <v>18.75</v>
      </c>
      <c r="I3293" s="19" t="n">
        <f aca="false">ROUND(F3293*G3293,2)</f>
        <v>46.8</v>
      </c>
      <c r="J3293" s="19" t="n">
        <f aca="false">ROUND(F3293*H3293,2)</f>
        <v>37.5</v>
      </c>
      <c r="K3293" s="19" t="n">
        <f aca="false">INDEX(Pricebook!$L$2:$L$1401,MATCH(D3293,Pricebook!$A$2:$A$1401,0))</f>
        <v>25.55</v>
      </c>
      <c r="L3293" s="19" t="n">
        <f aca="false">ROUND(F3293*K3293,2)</f>
        <v>51.1</v>
      </c>
      <c r="M3293" s="24" t="n">
        <f aca="false">DATE(YEAR(C3293),MONTH(C3293),1)</f>
        <v>46143</v>
      </c>
    </row>
    <row r="3294" customFormat="false" ht="15" hidden="false" customHeight="false" outlineLevel="0" collapsed="false">
      <c r="A3294" s="21" t="s">
        <v>3473</v>
      </c>
      <c r="B3294" s="21" t="s">
        <v>3437</v>
      </c>
      <c r="C3294" s="23" t="n">
        <v>46167</v>
      </c>
      <c r="D3294" s="21" t="s">
        <v>559</v>
      </c>
      <c r="E3294" s="21" t="s">
        <v>366</v>
      </c>
      <c r="F3294" s="12" t="n">
        <v>1</v>
      </c>
      <c r="G3294" s="19" t="n">
        <v>84.65</v>
      </c>
      <c r="H3294" s="19" t="n">
        <v>60.44</v>
      </c>
      <c r="I3294" s="19" t="n">
        <f aca="false">ROUND(F3294*G3294,2)</f>
        <v>84.65</v>
      </c>
      <c r="J3294" s="19" t="n">
        <f aca="false">ROUND(F3294*H3294,2)</f>
        <v>60.44</v>
      </c>
      <c r="K3294" s="19" t="n">
        <f aca="false">INDEX(Pricebook!$L$2:$L$1401,MATCH(D3294,Pricebook!$A$2:$A$1401,0))</f>
        <v>92.05</v>
      </c>
      <c r="L3294" s="19" t="n">
        <f aca="false">ROUND(F3294*K3294,2)</f>
        <v>92.05</v>
      </c>
      <c r="M3294" s="24" t="n">
        <f aca="false">DATE(YEAR(C3294),MONTH(C3294),1)</f>
        <v>46143</v>
      </c>
    </row>
    <row r="3295" customFormat="false" ht="15" hidden="false" customHeight="false" outlineLevel="0" collapsed="false">
      <c r="A3295" s="21" t="s">
        <v>3473</v>
      </c>
      <c r="B3295" s="21" t="s">
        <v>3437</v>
      </c>
      <c r="C3295" s="23" t="n">
        <v>46167</v>
      </c>
      <c r="D3295" s="21" t="s">
        <v>2557</v>
      </c>
      <c r="E3295" s="21" t="s">
        <v>2466</v>
      </c>
      <c r="F3295" s="12" t="n">
        <v>1</v>
      </c>
      <c r="G3295" s="19" t="n">
        <v>354.6</v>
      </c>
      <c r="H3295" s="19" t="n">
        <v>220.38</v>
      </c>
      <c r="I3295" s="19" t="n">
        <f aca="false">ROUND(F3295*G3295,2)</f>
        <v>354.6</v>
      </c>
      <c r="J3295" s="19" t="n">
        <f aca="false">ROUND(F3295*H3295,2)</f>
        <v>220.38</v>
      </c>
      <c r="K3295" s="19" t="n">
        <f aca="false">INDEX(Pricebook!$L$2:$L$1401,MATCH(D3295,Pricebook!$A$2:$A$1401,0))</f>
        <v>371</v>
      </c>
      <c r="L3295" s="19" t="n">
        <f aca="false">ROUND(F3295*K3295,2)</f>
        <v>371</v>
      </c>
      <c r="M3295" s="24" t="n">
        <f aca="false">DATE(YEAR(C3295),MONTH(C3295),1)</f>
        <v>46143</v>
      </c>
    </row>
    <row r="3296" customFormat="false" ht="15" hidden="false" customHeight="false" outlineLevel="0" collapsed="false">
      <c r="A3296" s="21" t="s">
        <v>3474</v>
      </c>
      <c r="B3296" s="21" t="s">
        <v>3147</v>
      </c>
      <c r="C3296" s="23" t="n">
        <v>46167</v>
      </c>
      <c r="D3296" s="21" t="s">
        <v>945</v>
      </c>
      <c r="E3296" s="21" t="s">
        <v>366</v>
      </c>
      <c r="F3296" s="12" t="n">
        <v>1</v>
      </c>
      <c r="G3296" s="19" t="n">
        <v>122.4</v>
      </c>
      <c r="H3296" s="19" t="n">
        <v>85.83</v>
      </c>
      <c r="I3296" s="19" t="n">
        <f aca="false">ROUND(F3296*G3296,2)</f>
        <v>122.4</v>
      </c>
      <c r="J3296" s="19" t="n">
        <f aca="false">ROUND(F3296*H3296,2)</f>
        <v>85.83</v>
      </c>
      <c r="K3296" s="19" t="n">
        <f aca="false">INDEX(Pricebook!$L$2:$L$1401,MATCH(D3296,Pricebook!$A$2:$A$1401,0))</f>
        <v>130.7</v>
      </c>
      <c r="L3296" s="19" t="n">
        <f aca="false">ROUND(F3296*K3296,2)</f>
        <v>130.7</v>
      </c>
      <c r="M3296" s="24" t="n">
        <f aca="false">DATE(YEAR(C3296),MONTH(C3296),1)</f>
        <v>46143</v>
      </c>
    </row>
    <row r="3297" customFormat="false" ht="15" hidden="false" customHeight="false" outlineLevel="0" collapsed="false">
      <c r="A3297" s="21" t="s">
        <v>3474</v>
      </c>
      <c r="B3297" s="21" t="s">
        <v>3147</v>
      </c>
      <c r="C3297" s="23" t="n">
        <v>46167</v>
      </c>
      <c r="D3297" s="21" t="s">
        <v>1701</v>
      </c>
      <c r="E3297" s="21" t="s">
        <v>1452</v>
      </c>
      <c r="F3297" s="12" t="n">
        <v>3</v>
      </c>
      <c r="G3297" s="19" t="n">
        <v>252</v>
      </c>
      <c r="H3297" s="19" t="n">
        <v>154.32</v>
      </c>
      <c r="I3297" s="19" t="n">
        <f aca="false">ROUND(F3297*G3297,2)</f>
        <v>756</v>
      </c>
      <c r="J3297" s="19" t="n">
        <f aca="false">ROUND(F3297*H3297,2)</f>
        <v>462.96</v>
      </c>
      <c r="K3297" s="19" t="n">
        <f aca="false">INDEX(Pricebook!$L$2:$L$1401,MATCH(D3297,Pricebook!$A$2:$A$1401,0))</f>
        <v>258.5</v>
      </c>
      <c r="L3297" s="19" t="n">
        <f aca="false">ROUND(F3297*K3297,2)</f>
        <v>775.5</v>
      </c>
      <c r="M3297" s="24" t="n">
        <f aca="false">DATE(YEAR(C3297),MONTH(C3297),1)</f>
        <v>46143</v>
      </c>
    </row>
    <row r="3298" customFormat="false" ht="15" hidden="false" customHeight="false" outlineLevel="0" collapsed="false">
      <c r="A3298" s="21" t="s">
        <v>3474</v>
      </c>
      <c r="B3298" s="21" t="s">
        <v>3147</v>
      </c>
      <c r="C3298" s="23" t="n">
        <v>46167</v>
      </c>
      <c r="D3298" s="21" t="s">
        <v>911</v>
      </c>
      <c r="E3298" s="21" t="s">
        <v>366</v>
      </c>
      <c r="F3298" s="12" t="n">
        <v>2</v>
      </c>
      <c r="G3298" s="19" t="n">
        <v>143.3</v>
      </c>
      <c r="H3298" s="19" t="n">
        <v>102.42</v>
      </c>
      <c r="I3298" s="19" t="n">
        <f aca="false">ROUND(F3298*G3298,2)</f>
        <v>286.6</v>
      </c>
      <c r="J3298" s="19" t="n">
        <f aca="false">ROUND(F3298*H3298,2)</f>
        <v>204.84</v>
      </c>
      <c r="K3298" s="19" t="n">
        <f aca="false">INDEX(Pricebook!$L$2:$L$1401,MATCH(D3298,Pricebook!$A$2:$A$1401,0))</f>
        <v>155.95</v>
      </c>
      <c r="L3298" s="19" t="n">
        <f aca="false">ROUND(F3298*K3298,2)</f>
        <v>311.9</v>
      </c>
      <c r="M3298" s="24" t="n">
        <f aca="false">DATE(YEAR(C3298),MONTH(C3298),1)</f>
        <v>46143</v>
      </c>
    </row>
    <row r="3299" customFormat="false" ht="15" hidden="false" customHeight="false" outlineLevel="0" collapsed="false">
      <c r="A3299" s="21" t="s">
        <v>3474</v>
      </c>
      <c r="B3299" s="21" t="s">
        <v>3147</v>
      </c>
      <c r="C3299" s="23" t="n">
        <v>46167</v>
      </c>
      <c r="D3299" s="21" t="s">
        <v>1460</v>
      </c>
      <c r="E3299" s="21" t="s">
        <v>1452</v>
      </c>
      <c r="F3299" s="12" t="n">
        <v>4</v>
      </c>
      <c r="G3299" s="19" t="n">
        <v>70</v>
      </c>
      <c r="H3299" s="19" t="n">
        <v>42.92</v>
      </c>
      <c r="I3299" s="19" t="n">
        <f aca="false">ROUND(F3299*G3299,2)</f>
        <v>280</v>
      </c>
      <c r="J3299" s="19" t="n">
        <f aca="false">ROUND(F3299*H3299,2)</f>
        <v>171.68</v>
      </c>
      <c r="K3299" s="19" t="n">
        <f aca="false">INDEX(Pricebook!$L$2:$L$1401,MATCH(D3299,Pricebook!$A$2:$A$1401,0))</f>
        <v>71.9</v>
      </c>
      <c r="L3299" s="19" t="n">
        <f aca="false">ROUND(F3299*K3299,2)</f>
        <v>287.6</v>
      </c>
      <c r="M3299" s="24" t="n">
        <f aca="false">DATE(YEAR(C3299),MONTH(C3299),1)</f>
        <v>46143</v>
      </c>
    </row>
    <row r="3300" customFormat="false" ht="15" hidden="false" customHeight="false" outlineLevel="0" collapsed="false">
      <c r="A3300" s="21" t="s">
        <v>3474</v>
      </c>
      <c r="B3300" s="21" t="s">
        <v>3147</v>
      </c>
      <c r="C3300" s="23" t="n">
        <v>46167</v>
      </c>
      <c r="D3300" s="21" t="s">
        <v>1552</v>
      </c>
      <c r="E3300" s="21" t="s">
        <v>1452</v>
      </c>
      <c r="F3300" s="12" t="n">
        <v>4</v>
      </c>
      <c r="G3300" s="19" t="n">
        <v>136.7</v>
      </c>
      <c r="H3300" s="19" t="n">
        <v>84.59</v>
      </c>
      <c r="I3300" s="19" t="n">
        <f aca="false">ROUND(F3300*G3300,2)</f>
        <v>546.8</v>
      </c>
      <c r="J3300" s="19" t="n">
        <f aca="false">ROUND(F3300*H3300,2)</f>
        <v>338.36</v>
      </c>
      <c r="K3300" s="19" t="n">
        <f aca="false">INDEX(Pricebook!$L$2:$L$1401,MATCH(D3300,Pricebook!$A$2:$A$1401,0))</f>
        <v>141.7</v>
      </c>
      <c r="L3300" s="19" t="n">
        <f aca="false">ROUND(F3300*K3300,2)</f>
        <v>566.8</v>
      </c>
      <c r="M3300" s="24" t="n">
        <f aca="false">DATE(YEAR(C3300),MONTH(C3300),1)</f>
        <v>46143</v>
      </c>
    </row>
    <row r="3301" customFormat="false" ht="15" hidden="false" customHeight="false" outlineLevel="0" collapsed="false">
      <c r="A3301" s="21" t="s">
        <v>3474</v>
      </c>
      <c r="B3301" s="21" t="s">
        <v>3147</v>
      </c>
      <c r="C3301" s="23" t="n">
        <v>46167</v>
      </c>
      <c r="D3301" s="21" t="s">
        <v>2256</v>
      </c>
      <c r="E3301" s="21" t="s">
        <v>2202</v>
      </c>
      <c r="F3301" s="12" t="n">
        <v>4</v>
      </c>
      <c r="G3301" s="19" t="n">
        <v>7.15</v>
      </c>
      <c r="H3301" s="19" t="n">
        <v>5.05</v>
      </c>
      <c r="I3301" s="19" t="n">
        <f aca="false">ROUND(F3301*G3301,2)</f>
        <v>28.6</v>
      </c>
      <c r="J3301" s="19" t="n">
        <f aca="false">ROUND(F3301*H3301,2)</f>
        <v>20.2</v>
      </c>
      <c r="K3301" s="19" t="n">
        <f aca="false">INDEX(Pricebook!$L$2:$L$1401,MATCH(D3301,Pricebook!$A$2:$A$1401,0))</f>
        <v>7.6</v>
      </c>
      <c r="L3301" s="19" t="n">
        <f aca="false">ROUND(F3301*K3301,2)</f>
        <v>30.4</v>
      </c>
      <c r="M3301" s="24" t="n">
        <f aca="false">DATE(YEAR(C3301),MONTH(C3301),1)</f>
        <v>46143</v>
      </c>
    </row>
    <row r="3302" customFormat="false" ht="15" hidden="false" customHeight="false" outlineLevel="0" collapsed="false">
      <c r="A3302" s="21" t="s">
        <v>3474</v>
      </c>
      <c r="B3302" s="21" t="s">
        <v>3147</v>
      </c>
      <c r="C3302" s="23" t="n">
        <v>46167</v>
      </c>
      <c r="D3302" s="21" t="s">
        <v>1755</v>
      </c>
      <c r="E3302" s="21" t="s">
        <v>1452</v>
      </c>
      <c r="F3302" s="12" t="n">
        <v>9</v>
      </c>
      <c r="G3302" s="19" t="n">
        <v>72</v>
      </c>
      <c r="H3302" s="19" t="n">
        <v>44.08</v>
      </c>
      <c r="I3302" s="19" t="n">
        <f aca="false">ROUND(F3302*G3302,2)</f>
        <v>648</v>
      </c>
      <c r="J3302" s="19" t="n">
        <f aca="false">ROUND(F3302*H3302,2)</f>
        <v>396.72</v>
      </c>
      <c r="K3302" s="19" t="n">
        <f aca="false">INDEX(Pricebook!$L$2:$L$1401,MATCH(D3302,Pricebook!$A$2:$A$1401,0))</f>
        <v>73.85</v>
      </c>
      <c r="L3302" s="19" t="n">
        <f aca="false">ROUND(F3302*K3302,2)</f>
        <v>664.65</v>
      </c>
      <c r="M3302" s="24" t="n">
        <f aca="false">DATE(YEAR(C3302),MONTH(C3302),1)</f>
        <v>46143</v>
      </c>
    </row>
    <row r="3303" customFormat="false" ht="15" hidden="false" customHeight="false" outlineLevel="0" collapsed="false">
      <c r="A3303" s="21" t="s">
        <v>3474</v>
      </c>
      <c r="B3303" s="21" t="s">
        <v>3147</v>
      </c>
      <c r="C3303" s="23" t="n">
        <v>46167</v>
      </c>
      <c r="D3303" s="21" t="s">
        <v>1775</v>
      </c>
      <c r="E3303" s="21" t="s">
        <v>1452</v>
      </c>
      <c r="F3303" s="12" t="n">
        <v>12</v>
      </c>
      <c r="G3303" s="19" t="n">
        <v>72.85</v>
      </c>
      <c r="H3303" s="19" t="n">
        <v>45.16</v>
      </c>
      <c r="I3303" s="19" t="n">
        <f aca="false">ROUND(F3303*G3303,2)</f>
        <v>874.2</v>
      </c>
      <c r="J3303" s="19" t="n">
        <f aca="false">ROUND(F3303*H3303,2)</f>
        <v>541.92</v>
      </c>
      <c r="K3303" s="19" t="n">
        <f aca="false">INDEX(Pricebook!$L$2:$L$1401,MATCH(D3303,Pricebook!$A$2:$A$1401,0))</f>
        <v>75.65</v>
      </c>
      <c r="L3303" s="19" t="n">
        <f aca="false">ROUND(F3303*K3303,2)</f>
        <v>907.8</v>
      </c>
      <c r="M3303" s="24" t="n">
        <f aca="false">DATE(YEAR(C3303),MONTH(C3303),1)</f>
        <v>46143</v>
      </c>
    </row>
    <row r="3304" customFormat="false" ht="15" hidden="false" customHeight="false" outlineLevel="0" collapsed="false">
      <c r="A3304" s="21" t="s">
        <v>3474</v>
      </c>
      <c r="B3304" s="21" t="s">
        <v>3147</v>
      </c>
      <c r="C3304" s="23" t="n">
        <v>46167</v>
      </c>
      <c r="D3304" s="21" t="s">
        <v>1915</v>
      </c>
      <c r="E3304" s="21" t="s">
        <v>1452</v>
      </c>
      <c r="F3304" s="12" t="n">
        <v>10</v>
      </c>
      <c r="G3304" s="19" t="n">
        <v>31.85</v>
      </c>
      <c r="H3304" s="19" t="n">
        <v>21.19</v>
      </c>
      <c r="I3304" s="19" t="n">
        <f aca="false">ROUND(F3304*G3304,2)</f>
        <v>318.5</v>
      </c>
      <c r="J3304" s="19" t="n">
        <f aca="false">ROUND(F3304*H3304,2)</f>
        <v>211.9</v>
      </c>
      <c r="K3304" s="19" t="n">
        <f aca="false">INDEX(Pricebook!$L$2:$L$1401,MATCH(D3304,Pricebook!$A$2:$A$1401,0))</f>
        <v>32.8</v>
      </c>
      <c r="L3304" s="19" t="n">
        <f aca="false">ROUND(F3304*K3304,2)</f>
        <v>328</v>
      </c>
      <c r="M3304" s="24" t="n">
        <f aca="false">DATE(YEAR(C3304),MONTH(C3304),1)</f>
        <v>46143</v>
      </c>
    </row>
    <row r="3305" customFormat="false" ht="15" hidden="false" customHeight="false" outlineLevel="0" collapsed="false">
      <c r="A3305" s="21" t="s">
        <v>3474</v>
      </c>
      <c r="B3305" s="21" t="s">
        <v>3147</v>
      </c>
      <c r="C3305" s="23" t="n">
        <v>46167</v>
      </c>
      <c r="D3305" s="21" t="s">
        <v>597</v>
      </c>
      <c r="E3305" s="21" t="s">
        <v>366</v>
      </c>
      <c r="F3305" s="12" t="n">
        <v>1</v>
      </c>
      <c r="G3305" s="19" t="n">
        <v>24</v>
      </c>
      <c r="H3305" s="19" t="n">
        <v>18.81</v>
      </c>
      <c r="I3305" s="19" t="n">
        <f aca="false">ROUND(F3305*G3305,2)</f>
        <v>24</v>
      </c>
      <c r="J3305" s="19" t="n">
        <f aca="false">ROUND(F3305*H3305,2)</f>
        <v>18.81</v>
      </c>
      <c r="K3305" s="19" t="n">
        <f aca="false">INDEX(Pricebook!$L$2:$L$1401,MATCH(D3305,Pricebook!$A$2:$A$1401,0))</f>
        <v>25.6</v>
      </c>
      <c r="L3305" s="19" t="n">
        <f aca="false">ROUND(F3305*K3305,2)</f>
        <v>25.6</v>
      </c>
      <c r="M3305" s="24" t="n">
        <f aca="false">DATE(YEAR(C3305),MONTH(C3305),1)</f>
        <v>46143</v>
      </c>
    </row>
    <row r="3306" customFormat="false" ht="15" hidden="false" customHeight="false" outlineLevel="0" collapsed="false">
      <c r="A3306" s="21" t="s">
        <v>3474</v>
      </c>
      <c r="B3306" s="21" t="s">
        <v>3147</v>
      </c>
      <c r="C3306" s="23" t="n">
        <v>46167</v>
      </c>
      <c r="D3306" s="21" t="s">
        <v>1691</v>
      </c>
      <c r="E3306" s="21" t="s">
        <v>1452</v>
      </c>
      <c r="F3306" s="12" t="n">
        <v>8</v>
      </c>
      <c r="G3306" s="19" t="n">
        <v>83.75</v>
      </c>
      <c r="H3306" s="19" t="n">
        <v>52.1</v>
      </c>
      <c r="I3306" s="19" t="n">
        <f aca="false">ROUND(F3306*G3306,2)</f>
        <v>670</v>
      </c>
      <c r="J3306" s="19" t="n">
        <f aca="false">ROUND(F3306*H3306,2)</f>
        <v>416.8</v>
      </c>
      <c r="K3306" s="19" t="n">
        <f aca="false">INDEX(Pricebook!$L$2:$L$1401,MATCH(D3306,Pricebook!$A$2:$A$1401,0))</f>
        <v>87.3</v>
      </c>
      <c r="L3306" s="19" t="n">
        <f aca="false">ROUND(F3306*K3306,2)</f>
        <v>698.4</v>
      </c>
      <c r="M3306" s="24" t="n">
        <f aca="false">DATE(YEAR(C3306),MONTH(C3306),1)</f>
        <v>46143</v>
      </c>
    </row>
    <row r="3307" customFormat="false" ht="15" hidden="false" customHeight="false" outlineLevel="0" collapsed="false">
      <c r="A3307" s="21" t="s">
        <v>3474</v>
      </c>
      <c r="B3307" s="21" t="s">
        <v>3147</v>
      </c>
      <c r="C3307" s="23" t="n">
        <v>46167</v>
      </c>
      <c r="D3307" s="21" t="s">
        <v>1518</v>
      </c>
      <c r="E3307" s="21" t="s">
        <v>1452</v>
      </c>
      <c r="F3307" s="12" t="n">
        <v>15</v>
      </c>
      <c r="G3307" s="19" t="n">
        <v>25.7</v>
      </c>
      <c r="H3307" s="19" t="n">
        <v>15.73</v>
      </c>
      <c r="I3307" s="19" t="n">
        <f aca="false">ROUND(F3307*G3307,2)</f>
        <v>385.5</v>
      </c>
      <c r="J3307" s="19" t="n">
        <f aca="false">ROUND(F3307*H3307,2)</f>
        <v>235.95</v>
      </c>
      <c r="K3307" s="19" t="n">
        <f aca="false">INDEX(Pricebook!$L$2:$L$1401,MATCH(D3307,Pricebook!$A$2:$A$1401,0))</f>
        <v>26.35</v>
      </c>
      <c r="L3307" s="19" t="n">
        <f aca="false">ROUND(F3307*K3307,2)</f>
        <v>395.25</v>
      </c>
      <c r="M3307" s="24" t="n">
        <f aca="false">DATE(YEAR(C3307),MONTH(C3307),1)</f>
        <v>46143</v>
      </c>
    </row>
    <row r="3308" customFormat="false" ht="15" hidden="false" customHeight="false" outlineLevel="0" collapsed="false">
      <c r="A3308" s="21" t="s">
        <v>3474</v>
      </c>
      <c r="B3308" s="21" t="s">
        <v>3147</v>
      </c>
      <c r="C3308" s="23" t="n">
        <v>46167</v>
      </c>
      <c r="D3308" s="21" t="s">
        <v>1490</v>
      </c>
      <c r="E3308" s="21" t="s">
        <v>1452</v>
      </c>
      <c r="F3308" s="12" t="n">
        <v>3</v>
      </c>
      <c r="G3308" s="19" t="n">
        <v>52.35</v>
      </c>
      <c r="H3308" s="19" t="n">
        <v>34.73</v>
      </c>
      <c r="I3308" s="19" t="n">
        <f aca="false">ROUND(F3308*G3308,2)</f>
        <v>157.05</v>
      </c>
      <c r="J3308" s="19" t="n">
        <f aca="false">ROUND(F3308*H3308,2)</f>
        <v>104.19</v>
      </c>
      <c r="K3308" s="19" t="n">
        <f aca="false">INDEX(Pricebook!$L$2:$L$1401,MATCH(D3308,Pricebook!$A$2:$A$1401,0))</f>
        <v>53.7</v>
      </c>
      <c r="L3308" s="19" t="n">
        <f aca="false">ROUND(F3308*K3308,2)</f>
        <v>161.1</v>
      </c>
      <c r="M3308" s="24" t="n">
        <f aca="false">DATE(YEAR(C3308),MONTH(C3308),1)</f>
        <v>46143</v>
      </c>
    </row>
    <row r="3309" customFormat="false" ht="15" hidden="false" customHeight="false" outlineLevel="0" collapsed="false">
      <c r="A3309" s="21" t="s">
        <v>3474</v>
      </c>
      <c r="B3309" s="21" t="s">
        <v>3147</v>
      </c>
      <c r="C3309" s="23" t="n">
        <v>46167</v>
      </c>
      <c r="D3309" s="21" t="s">
        <v>835</v>
      </c>
      <c r="E3309" s="21" t="s">
        <v>366</v>
      </c>
      <c r="F3309" s="12" t="n">
        <v>5</v>
      </c>
      <c r="G3309" s="19" t="n">
        <v>8.1</v>
      </c>
      <c r="H3309" s="19" t="n">
        <v>5.77</v>
      </c>
      <c r="I3309" s="19" t="n">
        <f aca="false">ROUND(F3309*G3309,2)</f>
        <v>40.5</v>
      </c>
      <c r="J3309" s="19" t="n">
        <f aca="false">ROUND(F3309*H3309,2)</f>
        <v>28.85</v>
      </c>
      <c r="K3309" s="19" t="n">
        <f aca="false">INDEX(Pricebook!$L$2:$L$1401,MATCH(D3309,Pricebook!$A$2:$A$1401,0))</f>
        <v>8.8</v>
      </c>
      <c r="L3309" s="19" t="n">
        <f aca="false">ROUND(F3309*K3309,2)</f>
        <v>44</v>
      </c>
      <c r="M3309" s="24" t="n">
        <f aca="false">DATE(YEAR(C3309),MONTH(C3309),1)</f>
        <v>46143</v>
      </c>
    </row>
    <row r="3310" customFormat="false" ht="15" hidden="false" customHeight="false" outlineLevel="0" collapsed="false">
      <c r="A3310" s="21" t="s">
        <v>3474</v>
      </c>
      <c r="B3310" s="21" t="s">
        <v>3147</v>
      </c>
      <c r="C3310" s="23" t="n">
        <v>46167</v>
      </c>
      <c r="D3310" s="21" t="s">
        <v>2252</v>
      </c>
      <c r="E3310" s="21" t="s">
        <v>2202</v>
      </c>
      <c r="F3310" s="12" t="n">
        <v>2</v>
      </c>
      <c r="G3310" s="19" t="n">
        <v>32.25</v>
      </c>
      <c r="H3310" s="19" t="n">
        <v>19.77</v>
      </c>
      <c r="I3310" s="19" t="n">
        <f aca="false">ROUND(F3310*G3310,2)</f>
        <v>64.5</v>
      </c>
      <c r="J3310" s="19" t="n">
        <f aca="false">ROUND(F3310*H3310,2)</f>
        <v>39.54</v>
      </c>
      <c r="K3310" s="19" t="n">
        <f aca="false">INDEX(Pricebook!$L$2:$L$1401,MATCH(D3310,Pricebook!$A$2:$A$1401,0))</f>
        <v>34.8</v>
      </c>
      <c r="L3310" s="19" t="n">
        <f aca="false">ROUND(F3310*K3310,2)</f>
        <v>69.6</v>
      </c>
      <c r="M3310" s="24" t="n">
        <f aca="false">DATE(YEAR(C3310),MONTH(C3310),1)</f>
        <v>46143</v>
      </c>
    </row>
    <row r="3311" customFormat="false" ht="15" hidden="false" customHeight="false" outlineLevel="0" collapsed="false">
      <c r="A3311" s="21" t="s">
        <v>3475</v>
      </c>
      <c r="B3311" s="21" t="s">
        <v>3091</v>
      </c>
      <c r="C3311" s="23" t="n">
        <v>46167</v>
      </c>
      <c r="D3311" s="21" t="s">
        <v>775</v>
      </c>
      <c r="E3311" s="21" t="s">
        <v>366</v>
      </c>
      <c r="F3311" s="12" t="n">
        <v>1</v>
      </c>
      <c r="G3311" s="19" t="n">
        <v>221.65</v>
      </c>
      <c r="H3311" s="19" t="n">
        <v>156.94</v>
      </c>
      <c r="I3311" s="19" t="n">
        <f aca="false">ROUND(F3311*G3311,2)</f>
        <v>221.65</v>
      </c>
      <c r="J3311" s="19" t="n">
        <f aca="false">ROUND(F3311*H3311,2)</f>
        <v>156.94</v>
      </c>
      <c r="K3311" s="19" t="n">
        <f aca="false">INDEX(Pricebook!$L$2:$L$1401,MATCH(D3311,Pricebook!$A$2:$A$1401,0))</f>
        <v>238.95</v>
      </c>
      <c r="L3311" s="19" t="n">
        <f aca="false">ROUND(F3311*K3311,2)</f>
        <v>238.95</v>
      </c>
      <c r="M3311" s="24" t="n">
        <f aca="false">DATE(YEAR(C3311),MONTH(C3311),1)</f>
        <v>46143</v>
      </c>
    </row>
    <row r="3312" customFormat="false" ht="15" hidden="false" customHeight="false" outlineLevel="0" collapsed="false">
      <c r="A3312" s="21" t="s">
        <v>3475</v>
      </c>
      <c r="B3312" s="21" t="s">
        <v>3091</v>
      </c>
      <c r="C3312" s="23" t="n">
        <v>46167</v>
      </c>
      <c r="D3312" s="21" t="s">
        <v>420</v>
      </c>
      <c r="E3312" s="21" t="s">
        <v>366</v>
      </c>
      <c r="F3312" s="12" t="n">
        <v>1</v>
      </c>
      <c r="G3312" s="19" t="n">
        <v>8.75</v>
      </c>
      <c r="H3312" s="19" t="n">
        <v>6.77</v>
      </c>
      <c r="I3312" s="19" t="n">
        <f aca="false">ROUND(F3312*G3312,2)</f>
        <v>8.75</v>
      </c>
      <c r="J3312" s="19" t="n">
        <f aca="false">ROUND(F3312*H3312,2)</f>
        <v>6.77</v>
      </c>
      <c r="K3312" s="19" t="n">
        <f aca="false">INDEX(Pricebook!$L$2:$L$1401,MATCH(D3312,Pricebook!$A$2:$A$1401,0))</f>
        <v>9.35</v>
      </c>
      <c r="L3312" s="19" t="n">
        <f aca="false">ROUND(F3312*K3312,2)</f>
        <v>9.35</v>
      </c>
      <c r="M3312" s="24" t="n">
        <f aca="false">DATE(YEAR(C3312),MONTH(C3312),1)</f>
        <v>46143</v>
      </c>
    </row>
    <row r="3313" customFormat="false" ht="15" hidden="false" customHeight="false" outlineLevel="0" collapsed="false">
      <c r="A3313" s="21" t="s">
        <v>3475</v>
      </c>
      <c r="B3313" s="21" t="s">
        <v>3091</v>
      </c>
      <c r="C3313" s="23" t="n">
        <v>46167</v>
      </c>
      <c r="D3313" s="21" t="s">
        <v>2487</v>
      </c>
      <c r="E3313" s="21" t="s">
        <v>2466</v>
      </c>
      <c r="F3313" s="12" t="n">
        <v>3</v>
      </c>
      <c r="G3313" s="19" t="n">
        <v>67.5</v>
      </c>
      <c r="H3313" s="19" t="n">
        <v>42.22</v>
      </c>
      <c r="I3313" s="19" t="n">
        <f aca="false">ROUND(F3313*G3313,2)</f>
        <v>202.5</v>
      </c>
      <c r="J3313" s="19" t="n">
        <f aca="false">ROUND(F3313*H3313,2)</f>
        <v>126.66</v>
      </c>
      <c r="K3313" s="19" t="n">
        <f aca="false">INDEX(Pricebook!$L$2:$L$1401,MATCH(D3313,Pricebook!$A$2:$A$1401,0))</f>
        <v>71.1</v>
      </c>
      <c r="L3313" s="19" t="n">
        <f aca="false">ROUND(F3313*K3313,2)</f>
        <v>213.3</v>
      </c>
      <c r="M3313" s="24" t="n">
        <f aca="false">DATE(YEAR(C3313),MONTH(C3313),1)</f>
        <v>46143</v>
      </c>
    </row>
    <row r="3314" customFormat="false" ht="15" hidden="false" customHeight="false" outlineLevel="0" collapsed="false">
      <c r="A3314" s="21" t="s">
        <v>3475</v>
      </c>
      <c r="B3314" s="21" t="s">
        <v>3091</v>
      </c>
      <c r="C3314" s="23" t="n">
        <v>46167</v>
      </c>
      <c r="D3314" s="21" t="s">
        <v>2846</v>
      </c>
      <c r="E3314" s="21" t="s">
        <v>2748</v>
      </c>
      <c r="F3314" s="12" t="n">
        <v>5</v>
      </c>
      <c r="G3314" s="19" t="n">
        <v>20</v>
      </c>
      <c r="H3314" s="19" t="n">
        <v>11.63</v>
      </c>
      <c r="I3314" s="19" t="n">
        <f aca="false">ROUND(F3314*G3314,2)</f>
        <v>100</v>
      </c>
      <c r="J3314" s="19" t="n">
        <f aca="false">ROUND(F3314*H3314,2)</f>
        <v>58.15</v>
      </c>
      <c r="K3314" s="19" t="n">
        <f aca="false">INDEX(Pricebook!$L$2:$L$1401,MATCH(D3314,Pricebook!$A$2:$A$1401,0))</f>
        <v>21.8</v>
      </c>
      <c r="L3314" s="19" t="n">
        <f aca="false">ROUND(F3314*K3314,2)</f>
        <v>109</v>
      </c>
      <c r="M3314" s="24" t="n">
        <f aca="false">DATE(YEAR(C3314),MONTH(C3314),1)</f>
        <v>46143</v>
      </c>
    </row>
    <row r="3315" customFormat="false" ht="15" hidden="false" customHeight="false" outlineLevel="0" collapsed="false">
      <c r="A3315" s="21" t="s">
        <v>3475</v>
      </c>
      <c r="B3315" s="21" t="s">
        <v>3091</v>
      </c>
      <c r="C3315" s="23" t="n">
        <v>46167</v>
      </c>
      <c r="D3315" s="21" t="s">
        <v>765</v>
      </c>
      <c r="E3315" s="21" t="s">
        <v>366</v>
      </c>
      <c r="F3315" s="12" t="n">
        <v>2</v>
      </c>
      <c r="G3315" s="19" t="n">
        <v>19.45</v>
      </c>
      <c r="H3315" s="19" t="n">
        <v>14.78</v>
      </c>
      <c r="I3315" s="19" t="n">
        <f aca="false">ROUND(F3315*G3315,2)</f>
        <v>38.9</v>
      </c>
      <c r="J3315" s="19" t="n">
        <f aca="false">ROUND(F3315*H3315,2)</f>
        <v>29.56</v>
      </c>
      <c r="K3315" s="19" t="n">
        <f aca="false">INDEX(Pricebook!$L$2:$L$1401,MATCH(D3315,Pricebook!$A$2:$A$1401,0))</f>
        <v>20.95</v>
      </c>
      <c r="L3315" s="19" t="n">
        <f aca="false">ROUND(F3315*K3315,2)</f>
        <v>41.9</v>
      </c>
      <c r="M3315" s="24" t="n">
        <f aca="false">DATE(YEAR(C3315),MONTH(C3315),1)</f>
        <v>46143</v>
      </c>
    </row>
    <row r="3316" customFormat="false" ht="15" hidden="false" customHeight="false" outlineLevel="0" collapsed="false">
      <c r="A3316" s="21" t="s">
        <v>3475</v>
      </c>
      <c r="B3316" s="21" t="s">
        <v>3091</v>
      </c>
      <c r="C3316" s="23" t="n">
        <v>46167</v>
      </c>
      <c r="D3316" s="21" t="s">
        <v>659</v>
      </c>
      <c r="E3316" s="21" t="s">
        <v>366</v>
      </c>
      <c r="F3316" s="12" t="n">
        <v>1</v>
      </c>
      <c r="G3316" s="19" t="n">
        <v>16.5</v>
      </c>
      <c r="H3316" s="19" t="n">
        <v>11.6</v>
      </c>
      <c r="I3316" s="19" t="n">
        <f aca="false">ROUND(F3316*G3316,2)</f>
        <v>16.5</v>
      </c>
      <c r="J3316" s="19" t="n">
        <f aca="false">ROUND(F3316*H3316,2)</f>
        <v>11.6</v>
      </c>
      <c r="K3316" s="19" t="n">
        <f aca="false">INDEX(Pricebook!$L$2:$L$1401,MATCH(D3316,Pricebook!$A$2:$A$1401,0))</f>
        <v>17.7</v>
      </c>
      <c r="L3316" s="19" t="n">
        <f aca="false">ROUND(F3316*K3316,2)</f>
        <v>17.7</v>
      </c>
      <c r="M3316" s="24" t="n">
        <f aca="false">DATE(YEAR(C3316),MONTH(C3316),1)</f>
        <v>46143</v>
      </c>
    </row>
    <row r="3317" customFormat="false" ht="15" hidden="false" customHeight="false" outlineLevel="0" collapsed="false">
      <c r="A3317" s="21" t="s">
        <v>3475</v>
      </c>
      <c r="B3317" s="21" t="s">
        <v>3091</v>
      </c>
      <c r="C3317" s="23" t="n">
        <v>46167</v>
      </c>
      <c r="D3317" s="21" t="s">
        <v>2814</v>
      </c>
      <c r="E3317" s="21" t="s">
        <v>2748</v>
      </c>
      <c r="F3317" s="12" t="n">
        <v>5</v>
      </c>
      <c r="G3317" s="19" t="n">
        <v>10.5</v>
      </c>
      <c r="H3317" s="19" t="n">
        <v>6.04</v>
      </c>
      <c r="I3317" s="19" t="n">
        <f aca="false">ROUND(F3317*G3317,2)</f>
        <v>52.5</v>
      </c>
      <c r="J3317" s="19" t="n">
        <f aca="false">ROUND(F3317*H3317,2)</f>
        <v>30.2</v>
      </c>
      <c r="K3317" s="19" t="n">
        <f aca="false">INDEX(Pricebook!$L$2:$L$1401,MATCH(D3317,Pricebook!$A$2:$A$1401,0))</f>
        <v>11.35</v>
      </c>
      <c r="L3317" s="19" t="n">
        <f aca="false">ROUND(F3317*K3317,2)</f>
        <v>56.75</v>
      </c>
      <c r="M3317" s="24" t="n">
        <f aca="false">DATE(YEAR(C3317),MONTH(C3317),1)</f>
        <v>46143</v>
      </c>
    </row>
    <row r="3318" customFormat="false" ht="15" hidden="false" customHeight="false" outlineLevel="0" collapsed="false">
      <c r="A3318" s="21" t="s">
        <v>3475</v>
      </c>
      <c r="B3318" s="21" t="s">
        <v>3091</v>
      </c>
      <c r="C3318" s="23" t="n">
        <v>46167</v>
      </c>
      <c r="D3318" s="21" t="s">
        <v>695</v>
      </c>
      <c r="E3318" s="21" t="s">
        <v>366</v>
      </c>
      <c r="F3318" s="12" t="n">
        <v>3</v>
      </c>
      <c r="G3318" s="19" t="n">
        <v>12.05</v>
      </c>
      <c r="H3318" s="19" t="n">
        <v>8.54</v>
      </c>
      <c r="I3318" s="19" t="n">
        <f aca="false">ROUND(F3318*G3318,2)</f>
        <v>36.15</v>
      </c>
      <c r="J3318" s="19" t="n">
        <f aca="false">ROUND(F3318*H3318,2)</f>
        <v>25.62</v>
      </c>
      <c r="K3318" s="19" t="n">
        <f aca="false">INDEX(Pricebook!$L$2:$L$1401,MATCH(D3318,Pricebook!$A$2:$A$1401,0))</f>
        <v>13</v>
      </c>
      <c r="L3318" s="19" t="n">
        <f aca="false">ROUND(F3318*K3318,2)</f>
        <v>39</v>
      </c>
      <c r="M3318" s="24" t="n">
        <f aca="false">DATE(YEAR(C3318),MONTH(C3318),1)</f>
        <v>46143</v>
      </c>
    </row>
    <row r="3319" customFormat="false" ht="15" hidden="false" customHeight="false" outlineLevel="0" collapsed="false">
      <c r="A3319" s="21" t="s">
        <v>3475</v>
      </c>
      <c r="B3319" s="21" t="s">
        <v>3091</v>
      </c>
      <c r="C3319" s="23" t="n">
        <v>46167</v>
      </c>
      <c r="D3319" s="21" t="s">
        <v>2533</v>
      </c>
      <c r="E3319" s="21" t="s">
        <v>2466</v>
      </c>
      <c r="F3319" s="12" t="n">
        <v>3</v>
      </c>
      <c r="G3319" s="19" t="n">
        <v>31.2</v>
      </c>
      <c r="H3319" s="19" t="n">
        <v>19.24</v>
      </c>
      <c r="I3319" s="19" t="n">
        <f aca="false">ROUND(F3319*G3319,2)</f>
        <v>93.6</v>
      </c>
      <c r="J3319" s="19" t="n">
        <f aca="false">ROUND(F3319*H3319,2)</f>
        <v>57.72</v>
      </c>
      <c r="K3319" s="19" t="n">
        <f aca="false">INDEX(Pricebook!$L$2:$L$1401,MATCH(D3319,Pricebook!$A$2:$A$1401,0))</f>
        <v>32.4</v>
      </c>
      <c r="L3319" s="19" t="n">
        <f aca="false">ROUND(F3319*K3319,2)</f>
        <v>97.2</v>
      </c>
      <c r="M3319" s="24" t="n">
        <f aca="false">DATE(YEAR(C3319),MONTH(C3319),1)</f>
        <v>46143</v>
      </c>
    </row>
    <row r="3320" customFormat="false" ht="15" hidden="false" customHeight="false" outlineLevel="0" collapsed="false">
      <c r="A3320" s="21" t="s">
        <v>3475</v>
      </c>
      <c r="B3320" s="21" t="s">
        <v>3091</v>
      </c>
      <c r="C3320" s="23" t="n">
        <v>46167</v>
      </c>
      <c r="D3320" s="21" t="s">
        <v>545</v>
      </c>
      <c r="E3320" s="21" t="s">
        <v>366</v>
      </c>
      <c r="F3320" s="12" t="n">
        <v>3</v>
      </c>
      <c r="G3320" s="19" t="n">
        <v>58.45</v>
      </c>
      <c r="H3320" s="19" t="n">
        <v>41.5</v>
      </c>
      <c r="I3320" s="19" t="n">
        <f aca="false">ROUND(F3320*G3320,2)</f>
        <v>175.35</v>
      </c>
      <c r="J3320" s="19" t="n">
        <f aca="false">ROUND(F3320*H3320,2)</f>
        <v>124.5</v>
      </c>
      <c r="K3320" s="19" t="n">
        <f aca="false">INDEX(Pricebook!$L$2:$L$1401,MATCH(D3320,Pricebook!$A$2:$A$1401,0))</f>
        <v>63.2</v>
      </c>
      <c r="L3320" s="19" t="n">
        <f aca="false">ROUND(F3320*K3320,2)</f>
        <v>189.6</v>
      </c>
      <c r="M3320" s="24" t="n">
        <f aca="false">DATE(YEAR(C3320),MONTH(C3320),1)</f>
        <v>46143</v>
      </c>
    </row>
    <row r="3321" customFormat="false" ht="15" hidden="false" customHeight="false" outlineLevel="0" collapsed="false">
      <c r="A3321" s="21" t="s">
        <v>3475</v>
      </c>
      <c r="B3321" s="21" t="s">
        <v>3091</v>
      </c>
      <c r="C3321" s="23" t="n">
        <v>46167</v>
      </c>
      <c r="D3321" s="21" t="s">
        <v>2806</v>
      </c>
      <c r="E3321" s="21" t="s">
        <v>2748</v>
      </c>
      <c r="F3321" s="12" t="n">
        <v>1</v>
      </c>
      <c r="G3321" s="19" t="n">
        <v>46.65</v>
      </c>
      <c r="H3321" s="19" t="n">
        <v>27.01</v>
      </c>
      <c r="I3321" s="19" t="n">
        <f aca="false">ROUND(F3321*G3321,2)</f>
        <v>46.65</v>
      </c>
      <c r="J3321" s="19" t="n">
        <f aca="false">ROUND(F3321*H3321,2)</f>
        <v>27.01</v>
      </c>
      <c r="K3321" s="19" t="n">
        <f aca="false">INDEX(Pricebook!$L$2:$L$1401,MATCH(D3321,Pricebook!$A$2:$A$1401,0))</f>
        <v>50.6</v>
      </c>
      <c r="L3321" s="19" t="n">
        <f aca="false">ROUND(F3321*K3321,2)</f>
        <v>50.6</v>
      </c>
      <c r="M3321" s="24" t="n">
        <f aca="false">DATE(YEAR(C3321),MONTH(C3321),1)</f>
        <v>46143</v>
      </c>
    </row>
    <row r="3322" customFormat="false" ht="15" hidden="false" customHeight="false" outlineLevel="0" collapsed="false">
      <c r="A3322" s="21" t="s">
        <v>3476</v>
      </c>
      <c r="B3322" s="21" t="s">
        <v>3241</v>
      </c>
      <c r="C3322" s="23" t="n">
        <v>46167</v>
      </c>
      <c r="D3322" s="21" t="s">
        <v>1482</v>
      </c>
      <c r="E3322" s="21" t="s">
        <v>1452</v>
      </c>
      <c r="F3322" s="12" t="n">
        <v>2</v>
      </c>
      <c r="G3322" s="19" t="n">
        <v>81</v>
      </c>
      <c r="H3322" s="19" t="n">
        <v>58.81</v>
      </c>
      <c r="I3322" s="19" t="n">
        <f aca="false">ROUND(F3322*G3322,2)</f>
        <v>162</v>
      </c>
      <c r="J3322" s="19" t="n">
        <f aca="false">ROUND(F3322*H3322,2)</f>
        <v>117.62</v>
      </c>
      <c r="K3322" s="19" t="n">
        <f aca="false">INDEX(Pricebook!$L$2:$L$1401,MATCH(D3322,Pricebook!$A$2:$A$1401,0))</f>
        <v>84.45</v>
      </c>
      <c r="L3322" s="19" t="n">
        <f aca="false">ROUND(F3322*K3322,2)</f>
        <v>168.9</v>
      </c>
      <c r="M3322" s="24" t="n">
        <f aca="false">DATE(YEAR(C3322),MONTH(C3322),1)</f>
        <v>46143</v>
      </c>
    </row>
    <row r="3323" customFormat="false" ht="15" hidden="false" customHeight="false" outlineLevel="0" collapsed="false">
      <c r="A3323" s="21" t="s">
        <v>3476</v>
      </c>
      <c r="B3323" s="21" t="s">
        <v>3241</v>
      </c>
      <c r="C3323" s="23" t="n">
        <v>46167</v>
      </c>
      <c r="D3323" s="21" t="s">
        <v>397</v>
      </c>
      <c r="E3323" s="21" t="s">
        <v>366</v>
      </c>
      <c r="F3323" s="12" t="n">
        <v>1</v>
      </c>
      <c r="G3323" s="19" t="n">
        <v>276.15</v>
      </c>
      <c r="H3323" s="19" t="n">
        <v>194.12</v>
      </c>
      <c r="I3323" s="19" t="n">
        <f aca="false">ROUND(F3323*G3323,2)</f>
        <v>276.15</v>
      </c>
      <c r="J3323" s="19" t="n">
        <f aca="false">ROUND(F3323*H3323,2)</f>
        <v>194.12</v>
      </c>
      <c r="K3323" s="19" t="n">
        <f aca="false">INDEX(Pricebook!$L$2:$L$1401,MATCH(D3323,Pricebook!$A$2:$A$1401,0))</f>
        <v>295.55</v>
      </c>
      <c r="L3323" s="19" t="n">
        <f aca="false">ROUND(F3323*K3323,2)</f>
        <v>295.55</v>
      </c>
      <c r="M3323" s="24" t="n">
        <f aca="false">DATE(YEAR(C3323),MONTH(C3323),1)</f>
        <v>46143</v>
      </c>
    </row>
    <row r="3324" customFormat="false" ht="15" hidden="false" customHeight="false" outlineLevel="0" collapsed="false">
      <c r="A3324" s="21" t="s">
        <v>3476</v>
      </c>
      <c r="B3324" s="21" t="s">
        <v>3241</v>
      </c>
      <c r="C3324" s="23" t="n">
        <v>46167</v>
      </c>
      <c r="D3324" s="21" t="s">
        <v>1477</v>
      </c>
      <c r="E3324" s="21" t="s">
        <v>1452</v>
      </c>
      <c r="F3324" s="12" t="n">
        <v>11</v>
      </c>
      <c r="G3324" s="19" t="n">
        <v>40.5</v>
      </c>
      <c r="H3324" s="19" t="n">
        <v>24.92</v>
      </c>
      <c r="I3324" s="19" t="n">
        <f aca="false">ROUND(F3324*G3324,2)</f>
        <v>445.5</v>
      </c>
      <c r="J3324" s="19" t="n">
        <f aca="false">ROUND(F3324*H3324,2)</f>
        <v>274.12</v>
      </c>
      <c r="K3324" s="19" t="n">
        <f aca="false">INDEX(Pricebook!$L$2:$L$1401,MATCH(D3324,Pricebook!$A$2:$A$1401,0))</f>
        <v>41.75</v>
      </c>
      <c r="L3324" s="19" t="n">
        <f aca="false">ROUND(F3324*K3324,2)</f>
        <v>459.25</v>
      </c>
      <c r="M3324" s="24" t="n">
        <f aca="false">DATE(YEAR(C3324),MONTH(C3324),1)</f>
        <v>46143</v>
      </c>
    </row>
    <row r="3325" customFormat="false" ht="15" hidden="false" customHeight="false" outlineLevel="0" collapsed="false">
      <c r="A3325" s="21" t="s">
        <v>3476</v>
      </c>
      <c r="B3325" s="21" t="s">
        <v>3241</v>
      </c>
      <c r="C3325" s="23" t="n">
        <v>46167</v>
      </c>
      <c r="D3325" s="21" t="s">
        <v>1913</v>
      </c>
      <c r="E3325" s="21" t="s">
        <v>1452</v>
      </c>
      <c r="F3325" s="12" t="n">
        <v>5</v>
      </c>
      <c r="G3325" s="19" t="n">
        <v>31.5</v>
      </c>
      <c r="H3325" s="19" t="n">
        <v>19.49</v>
      </c>
      <c r="I3325" s="19" t="n">
        <f aca="false">ROUND(F3325*G3325,2)</f>
        <v>157.5</v>
      </c>
      <c r="J3325" s="19" t="n">
        <f aca="false">ROUND(F3325*H3325,2)</f>
        <v>97.45</v>
      </c>
      <c r="K3325" s="19" t="n">
        <f aca="false">INDEX(Pricebook!$L$2:$L$1401,MATCH(D3325,Pricebook!$A$2:$A$1401,0))</f>
        <v>32.65</v>
      </c>
      <c r="L3325" s="19" t="n">
        <f aca="false">ROUND(F3325*K3325,2)</f>
        <v>163.25</v>
      </c>
      <c r="M3325" s="24" t="n">
        <f aca="false">DATE(YEAR(C3325),MONTH(C3325),1)</f>
        <v>46143</v>
      </c>
    </row>
    <row r="3326" customFormat="false" ht="15" hidden="false" customHeight="false" outlineLevel="0" collapsed="false">
      <c r="A3326" s="21" t="s">
        <v>3476</v>
      </c>
      <c r="B3326" s="21" t="s">
        <v>3241</v>
      </c>
      <c r="C3326" s="23" t="n">
        <v>46167</v>
      </c>
      <c r="D3326" s="21" t="s">
        <v>2218</v>
      </c>
      <c r="E3326" s="21" t="s">
        <v>2202</v>
      </c>
      <c r="F3326" s="12" t="n">
        <v>6</v>
      </c>
      <c r="G3326" s="19" t="n">
        <v>6.05</v>
      </c>
      <c r="H3326" s="19" t="n">
        <v>4.08</v>
      </c>
      <c r="I3326" s="19" t="n">
        <f aca="false">ROUND(F3326*G3326,2)</f>
        <v>36.3</v>
      </c>
      <c r="J3326" s="19" t="n">
        <f aca="false">ROUND(F3326*H3326,2)</f>
        <v>24.48</v>
      </c>
      <c r="K3326" s="19" t="n">
        <f aca="false">INDEX(Pricebook!$L$2:$L$1401,MATCH(D3326,Pricebook!$A$2:$A$1401,0))</f>
        <v>6.4</v>
      </c>
      <c r="L3326" s="19" t="n">
        <f aca="false">ROUND(F3326*K3326,2)</f>
        <v>38.4</v>
      </c>
      <c r="M3326" s="24" t="n">
        <f aca="false">DATE(YEAR(C3326),MONTH(C3326),1)</f>
        <v>46143</v>
      </c>
    </row>
    <row r="3327" customFormat="false" ht="15" hidden="false" customHeight="false" outlineLevel="0" collapsed="false">
      <c r="A3327" s="21" t="s">
        <v>3476</v>
      </c>
      <c r="B3327" s="21" t="s">
        <v>3241</v>
      </c>
      <c r="C3327" s="23" t="n">
        <v>46167</v>
      </c>
      <c r="D3327" s="21" t="s">
        <v>1705</v>
      </c>
      <c r="E3327" s="21" t="s">
        <v>1452</v>
      </c>
      <c r="F3327" s="12" t="n">
        <v>3</v>
      </c>
      <c r="G3327" s="19" t="n">
        <v>94.5</v>
      </c>
      <c r="H3327" s="19" t="n">
        <v>57.71</v>
      </c>
      <c r="I3327" s="19" t="n">
        <f aca="false">ROUND(F3327*G3327,2)</f>
        <v>283.5</v>
      </c>
      <c r="J3327" s="19" t="n">
        <f aca="false">ROUND(F3327*H3327,2)</f>
        <v>173.13</v>
      </c>
      <c r="K3327" s="19" t="n">
        <f aca="false">INDEX(Pricebook!$L$2:$L$1401,MATCH(D3327,Pricebook!$A$2:$A$1401,0))</f>
        <v>96.7</v>
      </c>
      <c r="L3327" s="19" t="n">
        <f aca="false">ROUND(F3327*K3327,2)</f>
        <v>290.1</v>
      </c>
      <c r="M3327" s="24" t="n">
        <f aca="false">DATE(YEAR(C3327),MONTH(C3327),1)</f>
        <v>46143</v>
      </c>
    </row>
    <row r="3328" customFormat="false" ht="15" hidden="false" customHeight="false" outlineLevel="0" collapsed="false">
      <c r="A3328" s="21" t="s">
        <v>3476</v>
      </c>
      <c r="B3328" s="21" t="s">
        <v>3241</v>
      </c>
      <c r="C3328" s="23" t="n">
        <v>46167</v>
      </c>
      <c r="D3328" s="21" t="s">
        <v>2688</v>
      </c>
      <c r="E3328" s="21" t="s">
        <v>2587</v>
      </c>
      <c r="F3328" s="12" t="n">
        <v>11</v>
      </c>
      <c r="G3328" s="19" t="n">
        <v>8.8</v>
      </c>
      <c r="H3328" s="19" t="n">
        <v>5.68</v>
      </c>
      <c r="I3328" s="19" t="n">
        <f aca="false">ROUND(F3328*G3328,2)</f>
        <v>96.8</v>
      </c>
      <c r="J3328" s="19" t="n">
        <f aca="false">ROUND(F3328*H3328,2)</f>
        <v>62.48</v>
      </c>
      <c r="K3328" s="19" t="n">
        <f aca="false">INDEX(Pricebook!$L$2:$L$1401,MATCH(D3328,Pricebook!$A$2:$A$1401,0))</f>
        <v>9.45</v>
      </c>
      <c r="L3328" s="19" t="n">
        <f aca="false">ROUND(F3328*K3328,2)</f>
        <v>103.95</v>
      </c>
      <c r="M3328" s="24" t="n">
        <f aca="false">DATE(YEAR(C3328),MONTH(C3328),1)</f>
        <v>46143</v>
      </c>
    </row>
    <row r="3329" customFormat="false" ht="15" hidden="false" customHeight="false" outlineLevel="0" collapsed="false">
      <c r="A3329" s="21" t="s">
        <v>3476</v>
      </c>
      <c r="B3329" s="21" t="s">
        <v>3241</v>
      </c>
      <c r="C3329" s="23" t="n">
        <v>46167</v>
      </c>
      <c r="D3329" s="21" t="s">
        <v>2638</v>
      </c>
      <c r="E3329" s="21" t="s">
        <v>2587</v>
      </c>
      <c r="F3329" s="12" t="n">
        <v>9</v>
      </c>
      <c r="G3329" s="19" t="n">
        <v>8.4</v>
      </c>
      <c r="H3329" s="19" t="n">
        <v>5.41</v>
      </c>
      <c r="I3329" s="19" t="n">
        <f aca="false">ROUND(F3329*G3329,2)</f>
        <v>75.6</v>
      </c>
      <c r="J3329" s="19" t="n">
        <f aca="false">ROUND(F3329*H3329,2)</f>
        <v>48.69</v>
      </c>
      <c r="K3329" s="19" t="n">
        <f aca="false">INDEX(Pricebook!$L$2:$L$1401,MATCH(D3329,Pricebook!$A$2:$A$1401,0))</f>
        <v>9</v>
      </c>
      <c r="L3329" s="19" t="n">
        <f aca="false">ROUND(F3329*K3329,2)</f>
        <v>81</v>
      </c>
      <c r="M3329" s="24" t="n">
        <f aca="false">DATE(YEAR(C3329),MONTH(C3329),1)</f>
        <v>46143</v>
      </c>
    </row>
    <row r="3330" customFormat="false" ht="15" hidden="false" customHeight="false" outlineLevel="0" collapsed="false">
      <c r="A3330" s="21" t="s">
        <v>3476</v>
      </c>
      <c r="B3330" s="21" t="s">
        <v>3241</v>
      </c>
      <c r="C3330" s="23" t="n">
        <v>46167</v>
      </c>
      <c r="D3330" s="21" t="s">
        <v>2590</v>
      </c>
      <c r="E3330" s="21" t="s">
        <v>2587</v>
      </c>
      <c r="F3330" s="12" t="n">
        <v>1</v>
      </c>
      <c r="G3330" s="19" t="n">
        <v>629.05</v>
      </c>
      <c r="H3330" s="19" t="n">
        <v>403.86</v>
      </c>
      <c r="I3330" s="19" t="n">
        <f aca="false">ROUND(F3330*G3330,2)</f>
        <v>629.05</v>
      </c>
      <c r="J3330" s="19" t="n">
        <f aca="false">ROUND(F3330*H3330,2)</f>
        <v>403.86</v>
      </c>
      <c r="K3330" s="19" t="n">
        <f aca="false">INDEX(Pricebook!$L$2:$L$1401,MATCH(D3330,Pricebook!$A$2:$A$1401,0))</f>
        <v>670.95</v>
      </c>
      <c r="L3330" s="19" t="n">
        <f aca="false">ROUND(F3330*K3330,2)</f>
        <v>670.95</v>
      </c>
      <c r="M3330" s="24" t="n">
        <f aca="false">DATE(YEAR(C3330),MONTH(C3330),1)</f>
        <v>46143</v>
      </c>
    </row>
    <row r="3331" customFormat="false" ht="15" hidden="false" customHeight="false" outlineLevel="0" collapsed="false">
      <c r="A3331" s="21" t="s">
        <v>3476</v>
      </c>
      <c r="B3331" s="21" t="s">
        <v>3241</v>
      </c>
      <c r="C3331" s="23" t="n">
        <v>46167</v>
      </c>
      <c r="D3331" s="21" t="s">
        <v>450</v>
      </c>
      <c r="E3331" s="21" t="s">
        <v>366</v>
      </c>
      <c r="F3331" s="12" t="n">
        <v>2</v>
      </c>
      <c r="G3331" s="19" t="n">
        <v>49.35</v>
      </c>
      <c r="H3331" s="19" t="n">
        <v>37.56</v>
      </c>
      <c r="I3331" s="19" t="n">
        <f aca="false">ROUND(F3331*G3331,2)</f>
        <v>98.7</v>
      </c>
      <c r="J3331" s="19" t="n">
        <f aca="false">ROUND(F3331*H3331,2)</f>
        <v>75.12</v>
      </c>
      <c r="K3331" s="19" t="n">
        <f aca="false">INDEX(Pricebook!$L$2:$L$1401,MATCH(D3331,Pricebook!$A$2:$A$1401,0))</f>
        <v>52.5</v>
      </c>
      <c r="L3331" s="19" t="n">
        <f aca="false">ROUND(F3331*K3331,2)</f>
        <v>105</v>
      </c>
      <c r="M3331" s="24" t="n">
        <f aca="false">DATE(YEAR(C3331),MONTH(C3331),1)</f>
        <v>46143</v>
      </c>
    </row>
    <row r="3332" customFormat="false" ht="15" hidden="false" customHeight="false" outlineLevel="0" collapsed="false">
      <c r="A3332" s="21" t="s">
        <v>3476</v>
      </c>
      <c r="B3332" s="21" t="s">
        <v>3241</v>
      </c>
      <c r="C3332" s="23" t="n">
        <v>46167</v>
      </c>
      <c r="D3332" s="21" t="s">
        <v>2355</v>
      </c>
      <c r="E3332" s="21" t="s">
        <v>2202</v>
      </c>
      <c r="F3332" s="12" t="n">
        <v>1</v>
      </c>
      <c r="G3332" s="19" t="n">
        <v>60.55</v>
      </c>
      <c r="H3332" s="19" t="n">
        <v>37.09</v>
      </c>
      <c r="I3332" s="19" t="n">
        <f aca="false">ROUND(F3332*G3332,2)</f>
        <v>60.55</v>
      </c>
      <c r="J3332" s="19" t="n">
        <f aca="false">ROUND(F3332*H3332,2)</f>
        <v>37.09</v>
      </c>
      <c r="K3332" s="19" t="n">
        <f aca="false">INDEX(Pricebook!$L$2:$L$1401,MATCH(D3332,Pricebook!$A$2:$A$1401,0))</f>
        <v>65.25</v>
      </c>
      <c r="L3332" s="19" t="n">
        <f aca="false">ROUND(F3332*K3332,2)</f>
        <v>65.25</v>
      </c>
      <c r="M3332" s="24" t="n">
        <f aca="false">DATE(YEAR(C3332),MONTH(C3332),1)</f>
        <v>46143</v>
      </c>
    </row>
    <row r="3333" customFormat="false" ht="15" hidden="false" customHeight="false" outlineLevel="0" collapsed="false">
      <c r="A3333" s="21" t="s">
        <v>3476</v>
      </c>
      <c r="B3333" s="21" t="s">
        <v>3241</v>
      </c>
      <c r="C3333" s="23" t="n">
        <v>46167</v>
      </c>
      <c r="D3333" s="21" t="s">
        <v>1739</v>
      </c>
      <c r="E3333" s="21" t="s">
        <v>1452</v>
      </c>
      <c r="F3333" s="12" t="n">
        <v>3</v>
      </c>
      <c r="G3333" s="19" t="n">
        <v>36</v>
      </c>
      <c r="H3333" s="19" t="n">
        <v>22.33</v>
      </c>
      <c r="I3333" s="19" t="n">
        <f aca="false">ROUND(F3333*G3333,2)</f>
        <v>108</v>
      </c>
      <c r="J3333" s="19" t="n">
        <f aca="false">ROUND(F3333*H3333,2)</f>
        <v>66.99</v>
      </c>
      <c r="K3333" s="19" t="n">
        <f aca="false">INDEX(Pricebook!$L$2:$L$1401,MATCH(D3333,Pricebook!$A$2:$A$1401,0))</f>
        <v>37.4</v>
      </c>
      <c r="L3333" s="19" t="n">
        <f aca="false">ROUND(F3333*K3333,2)</f>
        <v>112.2</v>
      </c>
      <c r="M3333" s="24" t="n">
        <f aca="false">DATE(YEAR(C3333),MONTH(C3333),1)</f>
        <v>46143</v>
      </c>
    </row>
    <row r="3334" customFormat="false" ht="15" hidden="false" customHeight="false" outlineLevel="0" collapsed="false">
      <c r="A3334" s="21" t="s">
        <v>3476</v>
      </c>
      <c r="B3334" s="21" t="s">
        <v>3241</v>
      </c>
      <c r="C3334" s="23" t="n">
        <v>46167</v>
      </c>
      <c r="D3334" s="21" t="s">
        <v>1464</v>
      </c>
      <c r="E3334" s="21" t="s">
        <v>1452</v>
      </c>
      <c r="F3334" s="12" t="n">
        <v>11</v>
      </c>
      <c r="G3334" s="19" t="n">
        <v>24.3</v>
      </c>
      <c r="H3334" s="19" t="n">
        <v>16.82</v>
      </c>
      <c r="I3334" s="19" t="n">
        <f aca="false">ROUND(F3334*G3334,2)</f>
        <v>267.3</v>
      </c>
      <c r="J3334" s="19" t="n">
        <f aca="false">ROUND(F3334*H3334,2)</f>
        <v>185.02</v>
      </c>
      <c r="K3334" s="19" t="n">
        <f aca="false">INDEX(Pricebook!$L$2:$L$1401,MATCH(D3334,Pricebook!$A$2:$A$1401,0))</f>
        <v>24.9</v>
      </c>
      <c r="L3334" s="19" t="n">
        <f aca="false">ROUND(F3334*K3334,2)</f>
        <v>273.9</v>
      </c>
      <c r="M3334" s="24" t="n">
        <f aca="false">DATE(YEAR(C3334),MONTH(C3334),1)</f>
        <v>46143</v>
      </c>
    </row>
    <row r="3335" customFormat="false" ht="15" hidden="false" customHeight="false" outlineLevel="0" collapsed="false">
      <c r="A3335" s="21" t="s">
        <v>3476</v>
      </c>
      <c r="B3335" s="21" t="s">
        <v>3241</v>
      </c>
      <c r="C3335" s="23" t="n">
        <v>46167</v>
      </c>
      <c r="D3335" s="21" t="s">
        <v>1658</v>
      </c>
      <c r="E3335" s="21" t="s">
        <v>1452</v>
      </c>
      <c r="F3335" s="12" t="n">
        <v>2</v>
      </c>
      <c r="G3335" s="19" t="n">
        <v>116.2</v>
      </c>
      <c r="H3335" s="19" t="n">
        <v>71.71</v>
      </c>
      <c r="I3335" s="19" t="n">
        <f aca="false">ROUND(F3335*G3335,2)</f>
        <v>232.4</v>
      </c>
      <c r="J3335" s="19" t="n">
        <f aca="false">ROUND(F3335*H3335,2)</f>
        <v>143.42</v>
      </c>
      <c r="K3335" s="19" t="n">
        <f aca="false">INDEX(Pricebook!$L$2:$L$1401,MATCH(D3335,Pricebook!$A$2:$A$1401,0))</f>
        <v>120.15</v>
      </c>
      <c r="L3335" s="19" t="n">
        <f aca="false">ROUND(F3335*K3335,2)</f>
        <v>240.3</v>
      </c>
      <c r="M3335" s="24" t="n">
        <f aca="false">DATE(YEAR(C3335),MONTH(C3335),1)</f>
        <v>46143</v>
      </c>
    </row>
    <row r="3336" customFormat="false" ht="15" hidden="false" customHeight="false" outlineLevel="0" collapsed="false">
      <c r="A3336" s="21" t="s">
        <v>3476</v>
      </c>
      <c r="B3336" s="21" t="s">
        <v>3241</v>
      </c>
      <c r="C3336" s="23" t="n">
        <v>46167</v>
      </c>
      <c r="D3336" s="21" t="s">
        <v>2208</v>
      </c>
      <c r="E3336" s="21" t="s">
        <v>2202</v>
      </c>
      <c r="F3336" s="12" t="n">
        <v>3</v>
      </c>
      <c r="G3336" s="19" t="n">
        <v>35.2</v>
      </c>
      <c r="H3336" s="19" t="n">
        <v>21.31</v>
      </c>
      <c r="I3336" s="19" t="n">
        <f aca="false">ROUND(F3336*G3336,2)</f>
        <v>105.6</v>
      </c>
      <c r="J3336" s="19" t="n">
        <f aca="false">ROUND(F3336*H3336,2)</f>
        <v>63.93</v>
      </c>
      <c r="K3336" s="19" t="n">
        <f aca="false">INDEX(Pricebook!$L$2:$L$1401,MATCH(D3336,Pricebook!$A$2:$A$1401,0))</f>
        <v>37.5</v>
      </c>
      <c r="L3336" s="19" t="n">
        <f aca="false">ROUND(F3336*K3336,2)</f>
        <v>112.5</v>
      </c>
      <c r="M3336" s="24" t="n">
        <f aca="false">DATE(YEAR(C3336),MONTH(C3336),1)</f>
        <v>46143</v>
      </c>
    </row>
    <row r="3337" customFormat="false" ht="15" hidden="false" customHeight="false" outlineLevel="0" collapsed="false">
      <c r="A3337" s="21" t="s">
        <v>3477</v>
      </c>
      <c r="B3337" s="21" t="s">
        <v>3102</v>
      </c>
      <c r="C3337" s="23" t="n">
        <v>46167</v>
      </c>
      <c r="D3337" s="21" t="s">
        <v>185</v>
      </c>
      <c r="E3337" s="21" t="s">
        <v>108</v>
      </c>
      <c r="F3337" s="12" t="n">
        <v>1</v>
      </c>
      <c r="G3337" s="19" t="n">
        <v>7.9</v>
      </c>
      <c r="H3337" s="19" t="n">
        <v>5.86</v>
      </c>
      <c r="I3337" s="19" t="n">
        <f aca="false">ROUND(F3337*G3337,2)</f>
        <v>7.9</v>
      </c>
      <c r="J3337" s="19" t="n">
        <f aca="false">ROUND(F3337*H3337,2)</f>
        <v>5.86</v>
      </c>
      <c r="K3337" s="19" t="n">
        <f aca="false">INDEX(Pricebook!$L$2:$L$1401,MATCH(D3337,Pricebook!$A$2:$A$1401,0))</f>
        <v>8.6</v>
      </c>
      <c r="L3337" s="19" t="n">
        <f aca="false">ROUND(F3337*K3337,2)</f>
        <v>8.6</v>
      </c>
      <c r="M3337" s="24" t="n">
        <f aca="false">DATE(YEAR(C3337),MONTH(C3337),1)</f>
        <v>46143</v>
      </c>
    </row>
    <row r="3338" customFormat="false" ht="15" hidden="false" customHeight="false" outlineLevel="0" collapsed="false">
      <c r="A3338" s="21" t="s">
        <v>3477</v>
      </c>
      <c r="B3338" s="21" t="s">
        <v>3102</v>
      </c>
      <c r="C3338" s="23" t="n">
        <v>46167</v>
      </c>
      <c r="D3338" s="21" t="s">
        <v>1226</v>
      </c>
      <c r="E3338" s="21" t="s">
        <v>971</v>
      </c>
      <c r="F3338" s="12" t="n">
        <v>27</v>
      </c>
      <c r="G3338" s="19" t="n">
        <v>0.9</v>
      </c>
      <c r="H3338" s="19" t="n">
        <v>0.66</v>
      </c>
      <c r="I3338" s="19" t="n">
        <f aca="false">ROUND(F3338*G3338,2)</f>
        <v>24.3</v>
      </c>
      <c r="J3338" s="19" t="n">
        <f aca="false">ROUND(F3338*H3338,2)</f>
        <v>17.82</v>
      </c>
      <c r="K3338" s="19" t="n">
        <f aca="false">INDEX(Pricebook!$L$2:$L$1401,MATCH(D3338,Pricebook!$A$2:$A$1401,0))</f>
        <v>1</v>
      </c>
      <c r="L3338" s="19" t="n">
        <f aca="false">ROUND(F3338*K3338,2)</f>
        <v>27</v>
      </c>
      <c r="M3338" s="24" t="n">
        <f aca="false">DATE(YEAR(C3338),MONTH(C3338),1)</f>
        <v>46143</v>
      </c>
    </row>
    <row r="3339" customFormat="false" ht="15" hidden="false" customHeight="false" outlineLevel="0" collapsed="false">
      <c r="A3339" s="21" t="s">
        <v>3477</v>
      </c>
      <c r="B3339" s="21" t="s">
        <v>3102</v>
      </c>
      <c r="C3339" s="23" t="n">
        <v>46167</v>
      </c>
      <c r="D3339" s="21" t="s">
        <v>2535</v>
      </c>
      <c r="E3339" s="21" t="s">
        <v>2466</v>
      </c>
      <c r="F3339" s="12" t="n">
        <v>1</v>
      </c>
      <c r="G3339" s="19" t="n">
        <v>36.7</v>
      </c>
      <c r="H3339" s="19" t="n">
        <v>22.44</v>
      </c>
      <c r="I3339" s="19" t="n">
        <f aca="false">ROUND(F3339*G3339,2)</f>
        <v>36.7</v>
      </c>
      <c r="J3339" s="19" t="n">
        <f aca="false">ROUND(F3339*H3339,2)</f>
        <v>22.44</v>
      </c>
      <c r="K3339" s="19" t="n">
        <f aca="false">INDEX(Pricebook!$L$2:$L$1401,MATCH(D3339,Pricebook!$A$2:$A$1401,0))</f>
        <v>37.8</v>
      </c>
      <c r="L3339" s="19" t="n">
        <f aca="false">ROUND(F3339*K3339,2)</f>
        <v>37.8</v>
      </c>
      <c r="M3339" s="24" t="n">
        <f aca="false">DATE(YEAR(C3339),MONTH(C3339),1)</f>
        <v>46143</v>
      </c>
    </row>
    <row r="3340" customFormat="false" ht="15" hidden="false" customHeight="false" outlineLevel="0" collapsed="false">
      <c r="A3340" s="21" t="s">
        <v>3477</v>
      </c>
      <c r="B3340" s="21" t="s">
        <v>3102</v>
      </c>
      <c r="C3340" s="23" t="n">
        <v>46167</v>
      </c>
      <c r="D3340" s="21" t="s">
        <v>225</v>
      </c>
      <c r="E3340" s="21" t="s">
        <v>108</v>
      </c>
      <c r="F3340" s="12" t="n">
        <v>2</v>
      </c>
      <c r="G3340" s="19" t="n">
        <v>8.6</v>
      </c>
      <c r="H3340" s="19" t="n">
        <v>6.39</v>
      </c>
      <c r="I3340" s="19" t="n">
        <f aca="false">ROUND(F3340*G3340,2)</f>
        <v>17.2</v>
      </c>
      <c r="J3340" s="19" t="n">
        <f aca="false">ROUND(F3340*H3340,2)</f>
        <v>12.78</v>
      </c>
      <c r="K3340" s="19" t="n">
        <f aca="false">INDEX(Pricebook!$L$2:$L$1401,MATCH(D3340,Pricebook!$A$2:$A$1401,0))</f>
        <v>9.4</v>
      </c>
      <c r="L3340" s="19" t="n">
        <f aca="false">ROUND(F3340*K3340,2)</f>
        <v>18.8</v>
      </c>
      <c r="M3340" s="24" t="n">
        <f aca="false">DATE(YEAR(C3340),MONTH(C3340),1)</f>
        <v>46143</v>
      </c>
    </row>
    <row r="3341" customFormat="false" ht="15" hidden="false" customHeight="false" outlineLevel="0" collapsed="false">
      <c r="A3341" s="21" t="s">
        <v>3477</v>
      </c>
      <c r="B3341" s="21" t="s">
        <v>3102</v>
      </c>
      <c r="C3341" s="23" t="n">
        <v>46167</v>
      </c>
      <c r="D3341" s="21" t="s">
        <v>675</v>
      </c>
      <c r="E3341" s="21" t="s">
        <v>366</v>
      </c>
      <c r="F3341" s="12" t="n">
        <v>2</v>
      </c>
      <c r="G3341" s="19" t="n">
        <v>120.15</v>
      </c>
      <c r="H3341" s="19" t="n">
        <v>85.51</v>
      </c>
      <c r="I3341" s="19" t="n">
        <f aca="false">ROUND(F3341*G3341,2)</f>
        <v>240.3</v>
      </c>
      <c r="J3341" s="19" t="n">
        <f aca="false">ROUND(F3341*H3341,2)</f>
        <v>171.02</v>
      </c>
      <c r="K3341" s="19" t="n">
        <f aca="false">INDEX(Pricebook!$L$2:$L$1401,MATCH(D3341,Pricebook!$A$2:$A$1401,0))</f>
        <v>130.2</v>
      </c>
      <c r="L3341" s="19" t="n">
        <f aca="false">ROUND(F3341*K3341,2)</f>
        <v>260.4</v>
      </c>
      <c r="M3341" s="24" t="n">
        <f aca="false">DATE(YEAR(C3341),MONTH(C3341),1)</f>
        <v>46143</v>
      </c>
    </row>
    <row r="3342" customFormat="false" ht="15" hidden="false" customHeight="false" outlineLevel="0" collapsed="false">
      <c r="A3342" s="21" t="s">
        <v>3477</v>
      </c>
      <c r="B3342" s="21" t="s">
        <v>3102</v>
      </c>
      <c r="C3342" s="23" t="n">
        <v>46167</v>
      </c>
      <c r="D3342" s="21" t="s">
        <v>2563</v>
      </c>
      <c r="E3342" s="21" t="s">
        <v>2466</v>
      </c>
      <c r="F3342" s="12" t="n">
        <v>5</v>
      </c>
      <c r="G3342" s="19" t="n">
        <v>51</v>
      </c>
      <c r="H3342" s="19" t="n">
        <v>31.31</v>
      </c>
      <c r="I3342" s="19" t="n">
        <f aca="false">ROUND(F3342*G3342,2)</f>
        <v>255</v>
      </c>
      <c r="J3342" s="19" t="n">
        <f aca="false">ROUND(F3342*H3342,2)</f>
        <v>156.55</v>
      </c>
      <c r="K3342" s="19" t="n">
        <f aca="false">INDEX(Pricebook!$L$2:$L$1401,MATCH(D3342,Pricebook!$A$2:$A$1401,0))</f>
        <v>52.7</v>
      </c>
      <c r="L3342" s="19" t="n">
        <f aca="false">ROUND(F3342*K3342,2)</f>
        <v>263.5</v>
      </c>
      <c r="M3342" s="24" t="n">
        <f aca="false">DATE(YEAR(C3342),MONTH(C3342),1)</f>
        <v>46143</v>
      </c>
    </row>
    <row r="3343" customFormat="false" ht="15" hidden="false" customHeight="false" outlineLevel="0" collapsed="false">
      <c r="A3343" s="21" t="s">
        <v>3477</v>
      </c>
      <c r="B3343" s="21" t="s">
        <v>3102</v>
      </c>
      <c r="C3343" s="23" t="n">
        <v>46167</v>
      </c>
      <c r="D3343" s="21" t="s">
        <v>1126</v>
      </c>
      <c r="E3343" s="21" t="s">
        <v>971</v>
      </c>
      <c r="F3343" s="12" t="n">
        <v>5</v>
      </c>
      <c r="G3343" s="19" t="n">
        <v>1.8</v>
      </c>
      <c r="H3343" s="19" t="n">
        <v>1.38</v>
      </c>
      <c r="I3343" s="19" t="n">
        <f aca="false">ROUND(F3343*G3343,2)</f>
        <v>9</v>
      </c>
      <c r="J3343" s="19" t="n">
        <f aca="false">ROUND(F3343*H3343,2)</f>
        <v>6.9</v>
      </c>
      <c r="K3343" s="19" t="n">
        <f aca="false">INDEX(Pricebook!$L$2:$L$1401,MATCH(D3343,Pricebook!$A$2:$A$1401,0))</f>
        <v>2</v>
      </c>
      <c r="L3343" s="19" t="n">
        <f aca="false">ROUND(F3343*K3343,2)</f>
        <v>10</v>
      </c>
      <c r="M3343" s="24" t="n">
        <f aca="false">DATE(YEAR(C3343),MONTH(C3343),1)</f>
        <v>46143</v>
      </c>
    </row>
    <row r="3344" customFormat="false" ht="15" hidden="false" customHeight="false" outlineLevel="0" collapsed="false">
      <c r="A3344" s="21" t="s">
        <v>3477</v>
      </c>
      <c r="B3344" s="21" t="s">
        <v>3102</v>
      </c>
      <c r="C3344" s="23" t="n">
        <v>46167</v>
      </c>
      <c r="D3344" s="21" t="s">
        <v>256</v>
      </c>
      <c r="E3344" s="21" t="s">
        <v>108</v>
      </c>
      <c r="F3344" s="12" t="n">
        <v>1</v>
      </c>
      <c r="G3344" s="19" t="n">
        <v>32.2</v>
      </c>
      <c r="H3344" s="19" t="n">
        <v>25.69</v>
      </c>
      <c r="I3344" s="19" t="n">
        <f aca="false">ROUND(F3344*G3344,2)</f>
        <v>32.2</v>
      </c>
      <c r="J3344" s="19" t="n">
        <f aca="false">ROUND(F3344*H3344,2)</f>
        <v>25.69</v>
      </c>
      <c r="K3344" s="19" t="n">
        <f aca="false">INDEX(Pricebook!$L$2:$L$1401,MATCH(D3344,Pricebook!$A$2:$A$1401,0))</f>
        <v>35.15</v>
      </c>
      <c r="L3344" s="19" t="n">
        <f aca="false">ROUND(F3344*K3344,2)</f>
        <v>35.15</v>
      </c>
      <c r="M3344" s="24" t="n">
        <f aca="false">DATE(YEAR(C3344),MONTH(C3344),1)</f>
        <v>46143</v>
      </c>
    </row>
    <row r="3345" customFormat="false" ht="15" hidden="false" customHeight="false" outlineLevel="0" collapsed="false">
      <c r="A3345" s="21" t="s">
        <v>3477</v>
      </c>
      <c r="B3345" s="21" t="s">
        <v>3102</v>
      </c>
      <c r="C3345" s="23" t="n">
        <v>46167</v>
      </c>
      <c r="D3345" s="21" t="s">
        <v>757</v>
      </c>
      <c r="E3345" s="21" t="s">
        <v>366</v>
      </c>
      <c r="F3345" s="12" t="n">
        <v>4</v>
      </c>
      <c r="G3345" s="19" t="n">
        <v>11.7</v>
      </c>
      <c r="H3345" s="19" t="n">
        <v>8.29</v>
      </c>
      <c r="I3345" s="19" t="n">
        <f aca="false">ROUND(F3345*G3345,2)</f>
        <v>46.8</v>
      </c>
      <c r="J3345" s="19" t="n">
        <f aca="false">ROUND(F3345*H3345,2)</f>
        <v>33.16</v>
      </c>
      <c r="K3345" s="19" t="n">
        <f aca="false">INDEX(Pricebook!$L$2:$L$1401,MATCH(D3345,Pricebook!$A$2:$A$1401,0))</f>
        <v>12.65</v>
      </c>
      <c r="L3345" s="19" t="n">
        <f aca="false">ROUND(F3345*K3345,2)</f>
        <v>50.6</v>
      </c>
      <c r="M3345" s="24" t="n">
        <f aca="false">DATE(YEAR(C3345),MONTH(C3345),1)</f>
        <v>46143</v>
      </c>
    </row>
    <row r="3346" customFormat="false" ht="15" hidden="false" customHeight="false" outlineLevel="0" collapsed="false">
      <c r="A3346" s="21" t="s">
        <v>3477</v>
      </c>
      <c r="B3346" s="21" t="s">
        <v>3102</v>
      </c>
      <c r="C3346" s="23" t="n">
        <v>46167</v>
      </c>
      <c r="D3346" s="21" t="s">
        <v>151</v>
      </c>
      <c r="E3346" s="21" t="s">
        <v>108</v>
      </c>
      <c r="F3346" s="12" t="n">
        <v>3</v>
      </c>
      <c r="G3346" s="19" t="n">
        <v>19.45</v>
      </c>
      <c r="H3346" s="19" t="n">
        <v>14.36</v>
      </c>
      <c r="I3346" s="19" t="n">
        <f aca="false">ROUND(F3346*G3346,2)</f>
        <v>58.35</v>
      </c>
      <c r="J3346" s="19" t="n">
        <f aca="false">ROUND(F3346*H3346,2)</f>
        <v>43.08</v>
      </c>
      <c r="K3346" s="19" t="n">
        <f aca="false">INDEX(Pricebook!$L$2:$L$1401,MATCH(D3346,Pricebook!$A$2:$A$1401,0))</f>
        <v>21.05</v>
      </c>
      <c r="L3346" s="19" t="n">
        <f aca="false">ROUND(F3346*K3346,2)</f>
        <v>63.15</v>
      </c>
      <c r="M3346" s="24" t="n">
        <f aca="false">DATE(YEAR(C3346),MONTH(C3346),1)</f>
        <v>46143</v>
      </c>
    </row>
    <row r="3347" customFormat="false" ht="15" hidden="false" customHeight="false" outlineLevel="0" collapsed="false">
      <c r="A3347" s="21" t="s">
        <v>3477</v>
      </c>
      <c r="B3347" s="21" t="s">
        <v>3102</v>
      </c>
      <c r="C3347" s="23" t="n">
        <v>46167</v>
      </c>
      <c r="D3347" s="21" t="s">
        <v>2471</v>
      </c>
      <c r="E3347" s="21" t="s">
        <v>2466</v>
      </c>
      <c r="F3347" s="12" t="n">
        <v>1</v>
      </c>
      <c r="G3347" s="19" t="n">
        <v>81</v>
      </c>
      <c r="H3347" s="19" t="n">
        <v>49.69</v>
      </c>
      <c r="I3347" s="19" t="n">
        <f aca="false">ROUND(F3347*G3347,2)</f>
        <v>81</v>
      </c>
      <c r="J3347" s="19" t="n">
        <f aca="false">ROUND(F3347*H3347,2)</f>
        <v>49.69</v>
      </c>
      <c r="K3347" s="19" t="n">
        <f aca="false">INDEX(Pricebook!$L$2:$L$1401,MATCH(D3347,Pricebook!$A$2:$A$1401,0))</f>
        <v>83.65</v>
      </c>
      <c r="L3347" s="19" t="n">
        <f aca="false">ROUND(F3347*K3347,2)</f>
        <v>83.65</v>
      </c>
      <c r="M3347" s="24" t="n">
        <f aca="false">DATE(YEAR(C3347),MONTH(C3347),1)</f>
        <v>46143</v>
      </c>
    </row>
    <row r="3348" customFormat="false" ht="15" hidden="false" customHeight="false" outlineLevel="0" collapsed="false">
      <c r="A3348" s="21" t="s">
        <v>3477</v>
      </c>
      <c r="B3348" s="21" t="s">
        <v>3102</v>
      </c>
      <c r="C3348" s="23" t="n">
        <v>46167</v>
      </c>
      <c r="D3348" s="21" t="s">
        <v>897</v>
      </c>
      <c r="E3348" s="21" t="s">
        <v>366</v>
      </c>
      <c r="F3348" s="12" t="n">
        <v>2</v>
      </c>
      <c r="G3348" s="19" t="n">
        <v>107.5</v>
      </c>
      <c r="H3348" s="19" t="n">
        <v>75.4</v>
      </c>
      <c r="I3348" s="19" t="n">
        <f aca="false">ROUND(F3348*G3348,2)</f>
        <v>215</v>
      </c>
      <c r="J3348" s="19" t="n">
        <f aca="false">ROUND(F3348*H3348,2)</f>
        <v>150.8</v>
      </c>
      <c r="K3348" s="19" t="n">
        <f aca="false">INDEX(Pricebook!$L$2:$L$1401,MATCH(D3348,Pricebook!$A$2:$A$1401,0))</f>
        <v>114.8</v>
      </c>
      <c r="L3348" s="19" t="n">
        <f aca="false">ROUND(F3348*K3348,2)</f>
        <v>229.6</v>
      </c>
      <c r="M3348" s="24" t="n">
        <f aca="false">DATE(YEAR(C3348),MONTH(C3348),1)</f>
        <v>46143</v>
      </c>
    </row>
    <row r="3349" customFormat="false" ht="15" hidden="false" customHeight="false" outlineLevel="0" collapsed="false">
      <c r="A3349" s="21" t="s">
        <v>3477</v>
      </c>
      <c r="B3349" s="21" t="s">
        <v>3102</v>
      </c>
      <c r="C3349" s="23" t="n">
        <v>46167</v>
      </c>
      <c r="D3349" s="21" t="s">
        <v>2509</v>
      </c>
      <c r="E3349" s="21" t="s">
        <v>2466</v>
      </c>
      <c r="F3349" s="12" t="n">
        <v>3</v>
      </c>
      <c r="G3349" s="19" t="n">
        <v>7.3</v>
      </c>
      <c r="H3349" s="19" t="n">
        <v>4.53</v>
      </c>
      <c r="I3349" s="19" t="n">
        <f aca="false">ROUND(F3349*G3349,2)</f>
        <v>21.9</v>
      </c>
      <c r="J3349" s="19" t="n">
        <f aca="false">ROUND(F3349*H3349,2)</f>
        <v>13.59</v>
      </c>
      <c r="K3349" s="19" t="n">
        <f aca="false">INDEX(Pricebook!$L$2:$L$1401,MATCH(D3349,Pricebook!$A$2:$A$1401,0))</f>
        <v>7.65</v>
      </c>
      <c r="L3349" s="19" t="n">
        <f aca="false">ROUND(F3349*K3349,2)</f>
        <v>22.95</v>
      </c>
      <c r="M3349" s="24" t="n">
        <f aca="false">DATE(YEAR(C3349),MONTH(C3349),1)</f>
        <v>46143</v>
      </c>
    </row>
    <row r="3350" customFormat="false" ht="15" hidden="false" customHeight="false" outlineLevel="0" collapsed="false">
      <c r="A3350" s="21" t="s">
        <v>3478</v>
      </c>
      <c r="B3350" s="21" t="s">
        <v>3078</v>
      </c>
      <c r="C3350" s="23" t="n">
        <v>46167</v>
      </c>
      <c r="D3350" s="21" t="s">
        <v>2355</v>
      </c>
      <c r="E3350" s="21" t="s">
        <v>2202</v>
      </c>
      <c r="F3350" s="12" t="n">
        <v>5</v>
      </c>
      <c r="G3350" s="19" t="n">
        <v>60.55</v>
      </c>
      <c r="H3350" s="19" t="n">
        <v>37.09</v>
      </c>
      <c r="I3350" s="19" t="n">
        <f aca="false">ROUND(F3350*G3350,2)</f>
        <v>302.75</v>
      </c>
      <c r="J3350" s="19" t="n">
        <f aca="false">ROUND(F3350*H3350,2)</f>
        <v>185.45</v>
      </c>
      <c r="K3350" s="19" t="n">
        <f aca="false">INDEX(Pricebook!$L$2:$L$1401,MATCH(D3350,Pricebook!$A$2:$A$1401,0))</f>
        <v>65.25</v>
      </c>
      <c r="L3350" s="19" t="n">
        <f aca="false">ROUND(F3350*K3350,2)</f>
        <v>326.25</v>
      </c>
      <c r="M3350" s="24" t="n">
        <f aca="false">DATE(YEAR(C3350),MONTH(C3350),1)</f>
        <v>46143</v>
      </c>
    </row>
    <row r="3351" customFormat="false" ht="15" hidden="false" customHeight="false" outlineLevel="0" collapsed="false">
      <c r="A3351" s="21" t="s">
        <v>3478</v>
      </c>
      <c r="B3351" s="21" t="s">
        <v>3078</v>
      </c>
      <c r="C3351" s="23" t="n">
        <v>46167</v>
      </c>
      <c r="D3351" s="21" t="s">
        <v>2361</v>
      </c>
      <c r="E3351" s="21" t="s">
        <v>2202</v>
      </c>
      <c r="F3351" s="12" t="n">
        <v>3</v>
      </c>
      <c r="G3351" s="19" t="n">
        <v>48.7</v>
      </c>
      <c r="H3351" s="19" t="n">
        <v>30.85</v>
      </c>
      <c r="I3351" s="19" t="n">
        <f aca="false">ROUND(F3351*G3351,2)</f>
        <v>146.1</v>
      </c>
      <c r="J3351" s="19" t="n">
        <f aca="false">ROUND(F3351*H3351,2)</f>
        <v>92.55</v>
      </c>
      <c r="K3351" s="19" t="n">
        <f aca="false">INDEX(Pricebook!$L$2:$L$1401,MATCH(D3351,Pricebook!$A$2:$A$1401,0))</f>
        <v>51.6</v>
      </c>
      <c r="L3351" s="19" t="n">
        <f aca="false">ROUND(F3351*K3351,2)</f>
        <v>154.8</v>
      </c>
      <c r="M3351" s="24" t="n">
        <f aca="false">DATE(YEAR(C3351),MONTH(C3351),1)</f>
        <v>46143</v>
      </c>
    </row>
    <row r="3352" customFormat="false" ht="15" hidden="false" customHeight="false" outlineLevel="0" collapsed="false">
      <c r="A3352" s="21" t="s">
        <v>3478</v>
      </c>
      <c r="B3352" s="21" t="s">
        <v>3078</v>
      </c>
      <c r="C3352" s="23" t="n">
        <v>46167</v>
      </c>
      <c r="D3352" s="21" t="s">
        <v>1635</v>
      </c>
      <c r="E3352" s="21" t="s">
        <v>1452</v>
      </c>
      <c r="F3352" s="12" t="n">
        <v>1</v>
      </c>
      <c r="G3352" s="19" t="n">
        <v>36.7</v>
      </c>
      <c r="H3352" s="19" t="n">
        <v>22.38</v>
      </c>
      <c r="I3352" s="19" t="n">
        <f aca="false">ROUND(F3352*G3352,2)</f>
        <v>36.7</v>
      </c>
      <c r="J3352" s="19" t="n">
        <f aca="false">ROUND(F3352*H3352,2)</f>
        <v>22.38</v>
      </c>
      <c r="K3352" s="19" t="n">
        <f aca="false">INDEX(Pricebook!$L$2:$L$1401,MATCH(D3352,Pricebook!$A$2:$A$1401,0))</f>
        <v>37.5</v>
      </c>
      <c r="L3352" s="19" t="n">
        <f aca="false">ROUND(F3352*K3352,2)</f>
        <v>37.5</v>
      </c>
      <c r="M3352" s="24" t="n">
        <f aca="false">DATE(YEAR(C3352),MONTH(C3352),1)</f>
        <v>46143</v>
      </c>
    </row>
    <row r="3353" customFormat="false" ht="15" hidden="false" customHeight="false" outlineLevel="0" collapsed="false">
      <c r="A3353" s="21" t="s">
        <v>3478</v>
      </c>
      <c r="B3353" s="21" t="s">
        <v>3078</v>
      </c>
      <c r="C3353" s="23" t="n">
        <v>46167</v>
      </c>
      <c r="D3353" s="21" t="s">
        <v>523</v>
      </c>
      <c r="E3353" s="21" t="s">
        <v>366</v>
      </c>
      <c r="F3353" s="12" t="n">
        <v>4</v>
      </c>
      <c r="G3353" s="19" t="n">
        <v>16.3</v>
      </c>
      <c r="H3353" s="19" t="n">
        <v>11.44</v>
      </c>
      <c r="I3353" s="19" t="n">
        <f aca="false">ROUND(F3353*G3353,2)</f>
        <v>65.2</v>
      </c>
      <c r="J3353" s="19" t="n">
        <f aca="false">ROUND(F3353*H3353,2)</f>
        <v>45.76</v>
      </c>
      <c r="K3353" s="19" t="n">
        <f aca="false">INDEX(Pricebook!$L$2:$L$1401,MATCH(D3353,Pricebook!$A$2:$A$1401,0))</f>
        <v>17.45</v>
      </c>
      <c r="L3353" s="19" t="n">
        <f aca="false">ROUND(F3353*K3353,2)</f>
        <v>69.8</v>
      </c>
      <c r="M3353" s="24" t="n">
        <f aca="false">DATE(YEAR(C3353),MONTH(C3353),1)</f>
        <v>46143</v>
      </c>
    </row>
    <row r="3354" customFormat="false" ht="15" hidden="false" customHeight="false" outlineLevel="0" collapsed="false">
      <c r="A3354" s="21" t="s">
        <v>3478</v>
      </c>
      <c r="B3354" s="21" t="s">
        <v>3078</v>
      </c>
      <c r="C3354" s="23" t="n">
        <v>46167</v>
      </c>
      <c r="D3354" s="21" t="s">
        <v>2442</v>
      </c>
      <c r="E3354" s="21" t="s">
        <v>2202</v>
      </c>
      <c r="F3354" s="12" t="n">
        <v>3</v>
      </c>
      <c r="G3354" s="19" t="n">
        <v>44.85</v>
      </c>
      <c r="H3354" s="19" t="n">
        <v>27.31</v>
      </c>
      <c r="I3354" s="19" t="n">
        <f aca="false">ROUND(F3354*G3354,2)</f>
        <v>134.55</v>
      </c>
      <c r="J3354" s="19" t="n">
        <f aca="false">ROUND(F3354*H3354,2)</f>
        <v>81.93</v>
      </c>
      <c r="K3354" s="19" t="n">
        <f aca="false">INDEX(Pricebook!$L$2:$L$1401,MATCH(D3354,Pricebook!$A$2:$A$1401,0))</f>
        <v>48.05</v>
      </c>
      <c r="L3354" s="19" t="n">
        <f aca="false">ROUND(F3354*K3354,2)</f>
        <v>144.15</v>
      </c>
      <c r="M3354" s="24" t="n">
        <f aca="false">DATE(YEAR(C3354),MONTH(C3354),1)</f>
        <v>46143</v>
      </c>
    </row>
    <row r="3355" customFormat="false" ht="15" hidden="false" customHeight="false" outlineLevel="0" collapsed="false">
      <c r="A3355" s="21" t="s">
        <v>3478</v>
      </c>
      <c r="B3355" s="21" t="s">
        <v>3078</v>
      </c>
      <c r="C3355" s="23" t="n">
        <v>46167</v>
      </c>
      <c r="D3355" s="21" t="s">
        <v>2438</v>
      </c>
      <c r="E3355" s="21" t="s">
        <v>2202</v>
      </c>
      <c r="F3355" s="12" t="n">
        <v>7</v>
      </c>
      <c r="G3355" s="19" t="n">
        <v>8.4</v>
      </c>
      <c r="H3355" s="19" t="n">
        <v>5.1</v>
      </c>
      <c r="I3355" s="19" t="n">
        <f aca="false">ROUND(F3355*G3355,2)</f>
        <v>58.8</v>
      </c>
      <c r="J3355" s="19" t="n">
        <f aca="false">ROUND(F3355*H3355,2)</f>
        <v>35.7</v>
      </c>
      <c r="K3355" s="19" t="n">
        <f aca="false">INDEX(Pricebook!$L$2:$L$1401,MATCH(D3355,Pricebook!$A$2:$A$1401,0))</f>
        <v>9</v>
      </c>
      <c r="L3355" s="19" t="n">
        <f aca="false">ROUND(F3355*K3355,2)</f>
        <v>63</v>
      </c>
      <c r="M3355" s="24" t="n">
        <f aca="false">DATE(YEAR(C3355),MONTH(C3355),1)</f>
        <v>46143</v>
      </c>
    </row>
    <row r="3356" customFormat="false" ht="15" hidden="false" customHeight="false" outlineLevel="0" collapsed="false">
      <c r="A3356" s="21" t="s">
        <v>3478</v>
      </c>
      <c r="B3356" s="21" t="s">
        <v>3078</v>
      </c>
      <c r="C3356" s="23" t="n">
        <v>46167</v>
      </c>
      <c r="D3356" s="21" t="s">
        <v>2376</v>
      </c>
      <c r="E3356" s="21" t="s">
        <v>2202</v>
      </c>
      <c r="F3356" s="12" t="n">
        <v>2</v>
      </c>
      <c r="G3356" s="19" t="n">
        <v>6.25</v>
      </c>
      <c r="H3356" s="19" t="n">
        <v>3.74</v>
      </c>
      <c r="I3356" s="19" t="n">
        <f aca="false">ROUND(F3356*G3356,2)</f>
        <v>12.5</v>
      </c>
      <c r="J3356" s="19" t="n">
        <f aca="false">ROUND(F3356*H3356,2)</f>
        <v>7.48</v>
      </c>
      <c r="K3356" s="19" t="n">
        <f aca="false">INDEX(Pricebook!$L$2:$L$1401,MATCH(D3356,Pricebook!$A$2:$A$1401,0))</f>
        <v>6.6</v>
      </c>
      <c r="L3356" s="19" t="n">
        <f aca="false">ROUND(F3356*K3356,2)</f>
        <v>13.2</v>
      </c>
      <c r="M3356" s="24" t="n">
        <f aca="false">DATE(YEAR(C3356),MONTH(C3356),1)</f>
        <v>46143</v>
      </c>
    </row>
    <row r="3357" customFormat="false" ht="15" hidden="false" customHeight="false" outlineLevel="0" collapsed="false">
      <c r="A3357" s="21" t="s">
        <v>3478</v>
      </c>
      <c r="B3357" s="21" t="s">
        <v>3078</v>
      </c>
      <c r="C3357" s="23" t="n">
        <v>46167</v>
      </c>
      <c r="D3357" s="21" t="s">
        <v>1931</v>
      </c>
      <c r="E3357" s="21" t="s">
        <v>1452</v>
      </c>
      <c r="F3357" s="12" t="n">
        <v>7</v>
      </c>
      <c r="G3357" s="19" t="n">
        <v>157.2</v>
      </c>
      <c r="H3357" s="19" t="n">
        <v>96.74</v>
      </c>
      <c r="I3357" s="19" t="n">
        <f aca="false">ROUND(F3357*G3357,2)</f>
        <v>1100.4</v>
      </c>
      <c r="J3357" s="19" t="n">
        <f aca="false">ROUND(F3357*H3357,2)</f>
        <v>677.18</v>
      </c>
      <c r="K3357" s="19" t="n">
        <f aca="false">INDEX(Pricebook!$L$2:$L$1401,MATCH(D3357,Pricebook!$A$2:$A$1401,0))</f>
        <v>162.05</v>
      </c>
      <c r="L3357" s="19" t="n">
        <f aca="false">ROUND(F3357*K3357,2)</f>
        <v>1134.35</v>
      </c>
      <c r="M3357" s="24" t="n">
        <f aca="false">DATE(YEAR(C3357),MONTH(C3357),1)</f>
        <v>46143</v>
      </c>
    </row>
    <row r="3358" customFormat="false" ht="15" hidden="false" customHeight="false" outlineLevel="0" collapsed="false">
      <c r="A3358" s="21" t="s">
        <v>3478</v>
      </c>
      <c r="B3358" s="21" t="s">
        <v>3078</v>
      </c>
      <c r="C3358" s="23" t="n">
        <v>46167</v>
      </c>
      <c r="D3358" s="21" t="s">
        <v>2392</v>
      </c>
      <c r="E3358" s="21" t="s">
        <v>2202</v>
      </c>
      <c r="F3358" s="12" t="n">
        <v>10</v>
      </c>
      <c r="G3358" s="19" t="n">
        <v>7.95</v>
      </c>
      <c r="H3358" s="19" t="n">
        <v>4.84</v>
      </c>
      <c r="I3358" s="19" t="n">
        <f aca="false">ROUND(F3358*G3358,2)</f>
        <v>79.5</v>
      </c>
      <c r="J3358" s="19" t="n">
        <f aca="false">ROUND(F3358*H3358,2)</f>
        <v>48.4</v>
      </c>
      <c r="K3358" s="19" t="n">
        <f aca="false">INDEX(Pricebook!$L$2:$L$1401,MATCH(D3358,Pricebook!$A$2:$A$1401,0))</f>
        <v>8.55</v>
      </c>
      <c r="L3358" s="19" t="n">
        <f aca="false">ROUND(F3358*K3358,2)</f>
        <v>85.5</v>
      </c>
      <c r="M3358" s="24" t="n">
        <f aca="false">DATE(YEAR(C3358),MONTH(C3358),1)</f>
        <v>46143</v>
      </c>
    </row>
    <row r="3359" customFormat="false" ht="15" hidden="false" customHeight="false" outlineLevel="0" collapsed="false">
      <c r="A3359" s="21" t="s">
        <v>3478</v>
      </c>
      <c r="B3359" s="21" t="s">
        <v>3078</v>
      </c>
      <c r="C3359" s="23" t="n">
        <v>46167</v>
      </c>
      <c r="D3359" s="21" t="s">
        <v>711</v>
      </c>
      <c r="E3359" s="21" t="s">
        <v>366</v>
      </c>
      <c r="F3359" s="12" t="n">
        <v>2</v>
      </c>
      <c r="G3359" s="19" t="n">
        <v>35.85</v>
      </c>
      <c r="H3359" s="19" t="n">
        <v>25.49</v>
      </c>
      <c r="I3359" s="19" t="n">
        <f aca="false">ROUND(F3359*G3359,2)</f>
        <v>71.7</v>
      </c>
      <c r="J3359" s="19" t="n">
        <f aca="false">ROUND(F3359*H3359,2)</f>
        <v>50.98</v>
      </c>
      <c r="K3359" s="19" t="n">
        <f aca="false">INDEX(Pricebook!$L$2:$L$1401,MATCH(D3359,Pricebook!$A$2:$A$1401,0))</f>
        <v>38.85</v>
      </c>
      <c r="L3359" s="19" t="n">
        <f aca="false">ROUND(F3359*K3359,2)</f>
        <v>77.7</v>
      </c>
      <c r="M3359" s="24" t="n">
        <f aca="false">DATE(YEAR(C3359),MONTH(C3359),1)</f>
        <v>46143</v>
      </c>
    </row>
    <row r="3360" customFormat="false" ht="15" hidden="false" customHeight="false" outlineLevel="0" collapsed="false">
      <c r="A3360" s="21" t="s">
        <v>3479</v>
      </c>
      <c r="B3360" s="21" t="s">
        <v>3025</v>
      </c>
      <c r="C3360" s="23" t="n">
        <v>46168</v>
      </c>
      <c r="D3360" s="21" t="s">
        <v>2942</v>
      </c>
      <c r="E3360" s="21" t="s">
        <v>2748</v>
      </c>
      <c r="F3360" s="12" t="n">
        <v>1</v>
      </c>
      <c r="G3360" s="19" t="n">
        <v>8.1</v>
      </c>
      <c r="H3360" s="19" t="n">
        <v>5.35</v>
      </c>
      <c r="I3360" s="19" t="n">
        <f aca="false">ROUND(F3360*G3360,2)</f>
        <v>8.1</v>
      </c>
      <c r="J3360" s="19" t="n">
        <f aca="false">ROUND(F3360*H3360,2)</f>
        <v>5.35</v>
      </c>
      <c r="K3360" s="19" t="n">
        <f aca="false">INDEX(Pricebook!$L$2:$L$1401,MATCH(D3360,Pricebook!$A$2:$A$1401,0))</f>
        <v>8.9</v>
      </c>
      <c r="L3360" s="19" t="n">
        <f aca="false">ROUND(F3360*K3360,2)</f>
        <v>8.9</v>
      </c>
      <c r="M3360" s="24" t="n">
        <f aca="false">DATE(YEAR(C3360),MONTH(C3360),1)</f>
        <v>46143</v>
      </c>
    </row>
    <row r="3361" customFormat="false" ht="15" hidden="false" customHeight="false" outlineLevel="0" collapsed="false">
      <c r="A3361" s="21" t="s">
        <v>3479</v>
      </c>
      <c r="B3361" s="21" t="s">
        <v>3025</v>
      </c>
      <c r="C3361" s="23" t="n">
        <v>46168</v>
      </c>
      <c r="D3361" s="21" t="s">
        <v>2894</v>
      </c>
      <c r="E3361" s="21" t="s">
        <v>2748</v>
      </c>
      <c r="F3361" s="12" t="n">
        <v>1</v>
      </c>
      <c r="G3361" s="19" t="n">
        <v>14.4</v>
      </c>
      <c r="H3361" s="19" t="n">
        <v>9.85</v>
      </c>
      <c r="I3361" s="19" t="n">
        <f aca="false">ROUND(F3361*G3361,2)</f>
        <v>14.4</v>
      </c>
      <c r="J3361" s="19" t="n">
        <f aca="false">ROUND(F3361*H3361,2)</f>
        <v>9.85</v>
      </c>
      <c r="K3361" s="19" t="n">
        <f aca="false">INDEX(Pricebook!$L$2:$L$1401,MATCH(D3361,Pricebook!$A$2:$A$1401,0))</f>
        <v>15.85</v>
      </c>
      <c r="L3361" s="19" t="n">
        <f aca="false">ROUND(F3361*K3361,2)</f>
        <v>15.85</v>
      </c>
      <c r="M3361" s="24" t="n">
        <f aca="false">DATE(YEAR(C3361),MONTH(C3361),1)</f>
        <v>46143</v>
      </c>
    </row>
    <row r="3362" customFormat="false" ht="15" hidden="false" customHeight="false" outlineLevel="0" collapsed="false">
      <c r="A3362" s="21" t="s">
        <v>3479</v>
      </c>
      <c r="B3362" s="21" t="s">
        <v>3025</v>
      </c>
      <c r="C3362" s="23" t="n">
        <v>46168</v>
      </c>
      <c r="D3362" s="21" t="s">
        <v>2784</v>
      </c>
      <c r="E3362" s="21" t="s">
        <v>2748</v>
      </c>
      <c r="F3362" s="12" t="n">
        <v>1</v>
      </c>
      <c r="G3362" s="19" t="n">
        <v>10.35</v>
      </c>
      <c r="H3362" s="19" t="n">
        <v>6.4</v>
      </c>
      <c r="I3362" s="19" t="n">
        <f aca="false">ROUND(F3362*G3362,2)</f>
        <v>10.35</v>
      </c>
      <c r="J3362" s="19" t="n">
        <f aca="false">ROUND(F3362*H3362,2)</f>
        <v>6.4</v>
      </c>
      <c r="K3362" s="19" t="n">
        <f aca="false">INDEX(Pricebook!$L$2:$L$1401,MATCH(D3362,Pricebook!$A$2:$A$1401,0))</f>
        <v>11.4</v>
      </c>
      <c r="L3362" s="19" t="n">
        <f aca="false">ROUND(F3362*K3362,2)</f>
        <v>11.4</v>
      </c>
      <c r="M3362" s="24" t="n">
        <f aca="false">DATE(YEAR(C3362),MONTH(C3362),1)</f>
        <v>46143</v>
      </c>
    </row>
    <row r="3363" customFormat="false" ht="15" hidden="false" customHeight="false" outlineLevel="0" collapsed="false">
      <c r="A3363" s="21" t="s">
        <v>3479</v>
      </c>
      <c r="B3363" s="21" t="s">
        <v>3025</v>
      </c>
      <c r="C3363" s="23" t="n">
        <v>46168</v>
      </c>
      <c r="D3363" s="21" t="s">
        <v>386</v>
      </c>
      <c r="E3363" s="21" t="s">
        <v>366</v>
      </c>
      <c r="F3363" s="12" t="n">
        <v>5</v>
      </c>
      <c r="G3363" s="19" t="n">
        <v>6.6</v>
      </c>
      <c r="H3363" s="19" t="n">
        <v>4.72</v>
      </c>
      <c r="I3363" s="19" t="n">
        <f aca="false">ROUND(F3363*G3363,2)</f>
        <v>33</v>
      </c>
      <c r="J3363" s="19" t="n">
        <f aca="false">ROUND(F3363*H3363,2)</f>
        <v>23.6</v>
      </c>
      <c r="K3363" s="19" t="n">
        <f aca="false">INDEX(Pricebook!$L$2:$L$1401,MATCH(D3363,Pricebook!$A$2:$A$1401,0))</f>
        <v>7.2</v>
      </c>
      <c r="L3363" s="19" t="n">
        <f aca="false">ROUND(F3363*K3363,2)</f>
        <v>36</v>
      </c>
      <c r="M3363" s="24" t="n">
        <f aca="false">DATE(YEAR(C3363),MONTH(C3363),1)</f>
        <v>46143</v>
      </c>
    </row>
    <row r="3364" customFormat="false" ht="15" hidden="false" customHeight="false" outlineLevel="0" collapsed="false">
      <c r="A3364" s="21" t="s">
        <v>3479</v>
      </c>
      <c r="B3364" s="21" t="s">
        <v>3025</v>
      </c>
      <c r="C3364" s="23" t="n">
        <v>46168</v>
      </c>
      <c r="D3364" s="21" t="s">
        <v>1444</v>
      </c>
      <c r="E3364" s="21" t="s">
        <v>971</v>
      </c>
      <c r="F3364" s="12" t="n">
        <v>2</v>
      </c>
      <c r="G3364" s="19" t="n">
        <v>94.5</v>
      </c>
      <c r="H3364" s="19" t="n">
        <v>71.93</v>
      </c>
      <c r="I3364" s="19" t="n">
        <f aca="false">ROUND(F3364*G3364,2)</f>
        <v>189</v>
      </c>
      <c r="J3364" s="19" t="n">
        <f aca="false">ROUND(F3364*H3364,2)</f>
        <v>143.86</v>
      </c>
      <c r="K3364" s="19" t="n">
        <f aca="false">INDEX(Pricebook!$L$2:$L$1401,MATCH(D3364,Pricebook!$A$2:$A$1401,0))</f>
        <v>108.95</v>
      </c>
      <c r="L3364" s="19" t="n">
        <f aca="false">ROUND(F3364*K3364,2)</f>
        <v>217.9</v>
      </c>
      <c r="M3364" s="24" t="n">
        <f aca="false">DATE(YEAR(C3364),MONTH(C3364),1)</f>
        <v>46143</v>
      </c>
    </row>
    <row r="3365" customFormat="false" ht="15" hidden="false" customHeight="false" outlineLevel="0" collapsed="false">
      <c r="A3365" s="21" t="s">
        <v>3479</v>
      </c>
      <c r="B3365" s="21" t="s">
        <v>3025</v>
      </c>
      <c r="C3365" s="23" t="n">
        <v>46168</v>
      </c>
      <c r="D3365" s="21" t="s">
        <v>2816</v>
      </c>
      <c r="E3365" s="21" t="s">
        <v>2748</v>
      </c>
      <c r="F3365" s="12" t="n">
        <v>2</v>
      </c>
      <c r="G3365" s="19" t="n">
        <v>39.75</v>
      </c>
      <c r="H3365" s="19" t="n">
        <v>23.4</v>
      </c>
      <c r="I3365" s="19" t="n">
        <f aca="false">ROUND(F3365*G3365,2)</f>
        <v>79.5</v>
      </c>
      <c r="J3365" s="19" t="n">
        <f aca="false">ROUND(F3365*H3365,2)</f>
        <v>46.8</v>
      </c>
      <c r="K3365" s="19" t="n">
        <f aca="false">INDEX(Pricebook!$L$2:$L$1401,MATCH(D3365,Pricebook!$A$2:$A$1401,0))</f>
        <v>43.75</v>
      </c>
      <c r="L3365" s="19" t="n">
        <f aca="false">ROUND(F3365*K3365,2)</f>
        <v>87.5</v>
      </c>
      <c r="M3365" s="24" t="n">
        <f aca="false">DATE(YEAR(C3365),MONTH(C3365),1)</f>
        <v>46143</v>
      </c>
    </row>
    <row r="3366" customFormat="false" ht="15" hidden="false" customHeight="false" outlineLevel="0" collapsed="false">
      <c r="A3366" s="21" t="s">
        <v>3479</v>
      </c>
      <c r="B3366" s="21" t="s">
        <v>3025</v>
      </c>
      <c r="C3366" s="23" t="n">
        <v>46168</v>
      </c>
      <c r="D3366" s="21" t="s">
        <v>703</v>
      </c>
      <c r="E3366" s="21" t="s">
        <v>366</v>
      </c>
      <c r="F3366" s="12" t="n">
        <v>4</v>
      </c>
      <c r="G3366" s="19" t="n">
        <v>28.25</v>
      </c>
      <c r="H3366" s="19" t="n">
        <v>20.12</v>
      </c>
      <c r="I3366" s="19" t="n">
        <f aca="false">ROUND(F3366*G3366,2)</f>
        <v>113</v>
      </c>
      <c r="J3366" s="19" t="n">
        <f aca="false">ROUND(F3366*H3366,2)</f>
        <v>80.48</v>
      </c>
      <c r="K3366" s="19" t="n">
        <f aca="false">INDEX(Pricebook!$L$2:$L$1401,MATCH(D3366,Pricebook!$A$2:$A$1401,0))</f>
        <v>30.65</v>
      </c>
      <c r="L3366" s="19" t="n">
        <f aca="false">ROUND(F3366*K3366,2)</f>
        <v>122.6</v>
      </c>
      <c r="M3366" s="24" t="n">
        <f aca="false">DATE(YEAR(C3366),MONTH(C3366),1)</f>
        <v>46143</v>
      </c>
    </row>
    <row r="3367" customFormat="false" ht="15" hidden="false" customHeight="false" outlineLevel="0" collapsed="false">
      <c r="A3367" s="21" t="s">
        <v>3479</v>
      </c>
      <c r="B3367" s="21" t="s">
        <v>3025</v>
      </c>
      <c r="C3367" s="23" t="n">
        <v>46168</v>
      </c>
      <c r="D3367" s="21" t="s">
        <v>2012</v>
      </c>
      <c r="E3367" s="21" t="s">
        <v>1941</v>
      </c>
      <c r="F3367" s="12" t="n">
        <v>1</v>
      </c>
      <c r="G3367" s="19" t="n">
        <v>98.75</v>
      </c>
      <c r="H3367" s="19" t="n">
        <v>63.54</v>
      </c>
      <c r="I3367" s="19" t="n">
        <f aca="false">ROUND(F3367*G3367,2)</f>
        <v>98.75</v>
      </c>
      <c r="J3367" s="19" t="n">
        <f aca="false">ROUND(F3367*H3367,2)</f>
        <v>63.54</v>
      </c>
      <c r="K3367" s="19" t="n">
        <f aca="false">INDEX(Pricebook!$L$2:$L$1401,MATCH(D3367,Pricebook!$A$2:$A$1401,0))</f>
        <v>103.55</v>
      </c>
      <c r="L3367" s="19" t="n">
        <f aca="false">ROUND(F3367*K3367,2)</f>
        <v>103.55</v>
      </c>
      <c r="M3367" s="24" t="n">
        <f aca="false">DATE(YEAR(C3367),MONTH(C3367),1)</f>
        <v>46143</v>
      </c>
    </row>
    <row r="3368" customFormat="false" ht="15" hidden="false" customHeight="false" outlineLevel="0" collapsed="false">
      <c r="A3368" s="21" t="s">
        <v>3479</v>
      </c>
      <c r="B3368" s="21" t="s">
        <v>3025</v>
      </c>
      <c r="C3368" s="23" t="n">
        <v>46168</v>
      </c>
      <c r="D3368" s="21" t="s">
        <v>1318</v>
      </c>
      <c r="E3368" s="21" t="s">
        <v>971</v>
      </c>
      <c r="F3368" s="12" t="n">
        <v>12</v>
      </c>
      <c r="G3368" s="19" t="n">
        <v>2.45</v>
      </c>
      <c r="H3368" s="19" t="n">
        <v>1.85</v>
      </c>
      <c r="I3368" s="19" t="n">
        <f aca="false">ROUND(F3368*G3368,2)</f>
        <v>29.4</v>
      </c>
      <c r="J3368" s="19" t="n">
        <f aca="false">ROUND(F3368*H3368,2)</f>
        <v>22.2</v>
      </c>
      <c r="K3368" s="19" t="n">
        <f aca="false">INDEX(Pricebook!$L$2:$L$1401,MATCH(D3368,Pricebook!$A$2:$A$1401,0))</f>
        <v>2.8</v>
      </c>
      <c r="L3368" s="19" t="n">
        <f aca="false">ROUND(F3368*K3368,2)</f>
        <v>33.6</v>
      </c>
      <c r="M3368" s="24" t="n">
        <f aca="false">DATE(YEAR(C3368),MONTH(C3368),1)</f>
        <v>46143</v>
      </c>
    </row>
    <row r="3369" customFormat="false" ht="15" hidden="false" customHeight="false" outlineLevel="0" collapsed="false">
      <c r="A3369" s="21" t="s">
        <v>3479</v>
      </c>
      <c r="B3369" s="21" t="s">
        <v>3025</v>
      </c>
      <c r="C3369" s="23" t="n">
        <v>46168</v>
      </c>
      <c r="D3369" s="21" t="s">
        <v>1440</v>
      </c>
      <c r="E3369" s="21" t="s">
        <v>971</v>
      </c>
      <c r="F3369" s="12" t="n">
        <v>1</v>
      </c>
      <c r="G3369" s="19" t="n">
        <v>101.65</v>
      </c>
      <c r="H3369" s="19" t="n">
        <v>85.06</v>
      </c>
      <c r="I3369" s="19" t="n">
        <f aca="false">ROUND(F3369*G3369,2)</f>
        <v>101.65</v>
      </c>
      <c r="J3369" s="19" t="n">
        <f aca="false">ROUND(F3369*H3369,2)</f>
        <v>85.06</v>
      </c>
      <c r="K3369" s="19" t="n">
        <f aca="false">INDEX(Pricebook!$L$2:$L$1401,MATCH(D3369,Pricebook!$A$2:$A$1401,0))</f>
        <v>101.65</v>
      </c>
      <c r="L3369" s="19" t="n">
        <f aca="false">ROUND(F3369*K3369,2)</f>
        <v>101.65</v>
      </c>
      <c r="M3369" s="24" t="n">
        <f aca="false">DATE(YEAR(C3369),MONTH(C3369),1)</f>
        <v>46143</v>
      </c>
    </row>
    <row r="3370" customFormat="false" ht="15" hidden="false" customHeight="false" outlineLevel="0" collapsed="false">
      <c r="A3370" s="21" t="s">
        <v>3479</v>
      </c>
      <c r="B3370" s="21" t="s">
        <v>3025</v>
      </c>
      <c r="C3370" s="23" t="n">
        <v>46168</v>
      </c>
      <c r="D3370" s="21" t="s">
        <v>1038</v>
      </c>
      <c r="E3370" s="21" t="s">
        <v>971</v>
      </c>
      <c r="F3370" s="12" t="n">
        <v>38</v>
      </c>
      <c r="G3370" s="19" t="n">
        <v>4.95</v>
      </c>
      <c r="H3370" s="19" t="n">
        <v>3.75</v>
      </c>
      <c r="I3370" s="19" t="n">
        <f aca="false">ROUND(F3370*G3370,2)</f>
        <v>188.1</v>
      </c>
      <c r="J3370" s="19" t="n">
        <f aca="false">ROUND(F3370*H3370,2)</f>
        <v>142.5</v>
      </c>
      <c r="K3370" s="19" t="n">
        <f aca="false">INDEX(Pricebook!$L$2:$L$1401,MATCH(D3370,Pricebook!$A$2:$A$1401,0))</f>
        <v>5.7</v>
      </c>
      <c r="L3370" s="19" t="n">
        <f aca="false">ROUND(F3370*K3370,2)</f>
        <v>216.6</v>
      </c>
      <c r="M3370" s="24" t="n">
        <f aca="false">DATE(YEAR(C3370),MONTH(C3370),1)</f>
        <v>46143</v>
      </c>
    </row>
    <row r="3371" customFormat="false" ht="15" hidden="false" customHeight="false" outlineLevel="0" collapsed="false">
      <c r="A3371" s="21" t="s">
        <v>3479</v>
      </c>
      <c r="B3371" s="21" t="s">
        <v>3025</v>
      </c>
      <c r="C3371" s="23" t="n">
        <v>46168</v>
      </c>
      <c r="D3371" s="21" t="s">
        <v>378</v>
      </c>
      <c r="E3371" s="21" t="s">
        <v>366</v>
      </c>
      <c r="F3371" s="12" t="n">
        <v>1</v>
      </c>
      <c r="G3371" s="19" t="n">
        <v>10</v>
      </c>
      <c r="H3371" s="19" t="n">
        <v>6.98</v>
      </c>
      <c r="I3371" s="19" t="n">
        <f aca="false">ROUND(F3371*G3371,2)</f>
        <v>10</v>
      </c>
      <c r="J3371" s="19" t="n">
        <f aca="false">ROUND(F3371*H3371,2)</f>
        <v>6.98</v>
      </c>
      <c r="K3371" s="19" t="n">
        <f aca="false">INDEX(Pricebook!$L$2:$L$1401,MATCH(D3371,Pricebook!$A$2:$A$1401,0))</f>
        <v>10.65</v>
      </c>
      <c r="L3371" s="19" t="n">
        <f aca="false">ROUND(F3371*K3371,2)</f>
        <v>10.65</v>
      </c>
      <c r="M3371" s="24" t="n">
        <f aca="false">DATE(YEAR(C3371),MONTH(C3371),1)</f>
        <v>46143</v>
      </c>
    </row>
    <row r="3372" customFormat="false" ht="15" hidden="false" customHeight="false" outlineLevel="0" collapsed="false">
      <c r="A3372" s="21" t="s">
        <v>3479</v>
      </c>
      <c r="B3372" s="21" t="s">
        <v>3025</v>
      </c>
      <c r="C3372" s="23" t="n">
        <v>46168</v>
      </c>
      <c r="D3372" s="21" t="s">
        <v>1204</v>
      </c>
      <c r="E3372" s="21" t="s">
        <v>971</v>
      </c>
      <c r="F3372" s="12" t="n">
        <v>18</v>
      </c>
      <c r="G3372" s="19" t="n">
        <v>16.6</v>
      </c>
      <c r="H3372" s="19" t="n">
        <v>12.7</v>
      </c>
      <c r="I3372" s="19" t="n">
        <f aca="false">ROUND(F3372*G3372,2)</f>
        <v>298.8</v>
      </c>
      <c r="J3372" s="19" t="n">
        <f aca="false">ROUND(F3372*H3372,2)</f>
        <v>228.6</v>
      </c>
      <c r="K3372" s="19" t="n">
        <f aca="false">INDEX(Pricebook!$L$2:$L$1401,MATCH(D3372,Pricebook!$A$2:$A$1401,0))</f>
        <v>19.25</v>
      </c>
      <c r="L3372" s="19" t="n">
        <f aca="false">ROUND(F3372*K3372,2)</f>
        <v>346.5</v>
      </c>
      <c r="M3372" s="24" t="n">
        <f aca="false">DATE(YEAR(C3372),MONTH(C3372),1)</f>
        <v>46143</v>
      </c>
    </row>
    <row r="3373" customFormat="false" ht="15" hidden="false" customHeight="false" outlineLevel="0" collapsed="false">
      <c r="A3373" s="21" t="s">
        <v>3479</v>
      </c>
      <c r="B3373" s="21" t="s">
        <v>3025</v>
      </c>
      <c r="C3373" s="23" t="n">
        <v>46168</v>
      </c>
      <c r="D3373" s="21" t="s">
        <v>2894</v>
      </c>
      <c r="E3373" s="21" t="s">
        <v>2748</v>
      </c>
      <c r="F3373" s="12" t="n">
        <v>1</v>
      </c>
      <c r="G3373" s="19" t="n">
        <v>14.4</v>
      </c>
      <c r="H3373" s="19" t="n">
        <v>9.85</v>
      </c>
      <c r="I3373" s="19" t="n">
        <f aca="false">ROUND(F3373*G3373,2)</f>
        <v>14.4</v>
      </c>
      <c r="J3373" s="19" t="n">
        <f aca="false">ROUND(F3373*H3373,2)</f>
        <v>9.85</v>
      </c>
      <c r="K3373" s="19" t="n">
        <f aca="false">INDEX(Pricebook!$L$2:$L$1401,MATCH(D3373,Pricebook!$A$2:$A$1401,0))</f>
        <v>15.85</v>
      </c>
      <c r="L3373" s="19" t="n">
        <f aca="false">ROUND(F3373*K3373,2)</f>
        <v>15.85</v>
      </c>
      <c r="M3373" s="24" t="n">
        <f aca="false">DATE(YEAR(C3373),MONTH(C3373),1)</f>
        <v>46143</v>
      </c>
    </row>
    <row r="3374" customFormat="false" ht="15" hidden="false" customHeight="false" outlineLevel="0" collapsed="false">
      <c r="A3374" s="21" t="s">
        <v>3479</v>
      </c>
      <c r="B3374" s="21" t="s">
        <v>3025</v>
      </c>
      <c r="C3374" s="23" t="n">
        <v>46168</v>
      </c>
      <c r="D3374" s="21" t="s">
        <v>2050</v>
      </c>
      <c r="E3374" s="21" t="s">
        <v>1941</v>
      </c>
      <c r="F3374" s="12" t="n">
        <v>2</v>
      </c>
      <c r="G3374" s="19" t="n">
        <v>124.8</v>
      </c>
      <c r="H3374" s="19" t="n">
        <v>89.55</v>
      </c>
      <c r="I3374" s="19" t="n">
        <f aca="false">ROUND(F3374*G3374,2)</f>
        <v>249.6</v>
      </c>
      <c r="J3374" s="19" t="n">
        <f aca="false">ROUND(F3374*H3374,2)</f>
        <v>179.1</v>
      </c>
      <c r="K3374" s="19" t="n">
        <f aca="false">INDEX(Pricebook!$L$2:$L$1401,MATCH(D3374,Pricebook!$A$2:$A$1401,0))</f>
        <v>131.1</v>
      </c>
      <c r="L3374" s="19" t="n">
        <f aca="false">ROUND(F3374*K3374,2)</f>
        <v>262.2</v>
      </c>
      <c r="M3374" s="24" t="n">
        <f aca="false">DATE(YEAR(C3374),MONTH(C3374),1)</f>
        <v>46143</v>
      </c>
    </row>
    <row r="3375" customFormat="false" ht="15" hidden="false" customHeight="false" outlineLevel="0" collapsed="false">
      <c r="A3375" s="21" t="s">
        <v>3480</v>
      </c>
      <c r="B3375" s="21" t="s">
        <v>3481</v>
      </c>
      <c r="C3375" s="23" t="n">
        <v>46168</v>
      </c>
      <c r="D3375" s="21" t="s">
        <v>2422</v>
      </c>
      <c r="E3375" s="21" t="s">
        <v>2202</v>
      </c>
      <c r="F3375" s="12" t="n">
        <v>4</v>
      </c>
      <c r="G3375" s="19" t="n">
        <v>44.85</v>
      </c>
      <c r="H3375" s="19" t="n">
        <v>27.3</v>
      </c>
      <c r="I3375" s="19" t="n">
        <f aca="false">ROUND(F3375*G3375,2)</f>
        <v>179.4</v>
      </c>
      <c r="J3375" s="19" t="n">
        <f aca="false">ROUND(F3375*H3375,2)</f>
        <v>109.2</v>
      </c>
      <c r="K3375" s="19" t="n">
        <f aca="false">INDEX(Pricebook!$L$2:$L$1401,MATCH(D3375,Pricebook!$A$2:$A$1401,0))</f>
        <v>48.05</v>
      </c>
      <c r="L3375" s="19" t="n">
        <f aca="false">ROUND(F3375*K3375,2)</f>
        <v>192.2</v>
      </c>
      <c r="M3375" s="24" t="n">
        <f aca="false">DATE(YEAR(C3375),MONTH(C3375),1)</f>
        <v>46143</v>
      </c>
    </row>
    <row r="3376" customFormat="false" ht="15" hidden="false" customHeight="false" outlineLevel="0" collapsed="false">
      <c r="A3376" s="21" t="s">
        <v>3480</v>
      </c>
      <c r="B3376" s="21" t="s">
        <v>3481</v>
      </c>
      <c r="C3376" s="23" t="n">
        <v>46168</v>
      </c>
      <c r="D3376" s="21" t="s">
        <v>2598</v>
      </c>
      <c r="E3376" s="21" t="s">
        <v>2587</v>
      </c>
      <c r="F3376" s="12" t="n">
        <v>10</v>
      </c>
      <c r="G3376" s="19" t="n">
        <v>9.85</v>
      </c>
      <c r="H3376" s="19" t="n">
        <v>6.32</v>
      </c>
      <c r="I3376" s="19" t="n">
        <f aca="false">ROUND(F3376*G3376,2)</f>
        <v>98.5</v>
      </c>
      <c r="J3376" s="19" t="n">
        <f aca="false">ROUND(F3376*H3376,2)</f>
        <v>63.2</v>
      </c>
      <c r="K3376" s="19" t="n">
        <f aca="false">INDEX(Pricebook!$L$2:$L$1401,MATCH(D3376,Pricebook!$A$2:$A$1401,0))</f>
        <v>10.5</v>
      </c>
      <c r="L3376" s="19" t="n">
        <f aca="false">ROUND(F3376*K3376,2)</f>
        <v>105</v>
      </c>
      <c r="M3376" s="24" t="n">
        <f aca="false">DATE(YEAR(C3376),MONTH(C3376),1)</f>
        <v>46143</v>
      </c>
    </row>
    <row r="3377" customFormat="false" ht="15" hidden="false" customHeight="false" outlineLevel="0" collapsed="false">
      <c r="A3377" s="21" t="s">
        <v>3480</v>
      </c>
      <c r="B3377" s="21" t="s">
        <v>3481</v>
      </c>
      <c r="C3377" s="23" t="n">
        <v>46168</v>
      </c>
      <c r="D3377" s="21" t="s">
        <v>2668</v>
      </c>
      <c r="E3377" s="21" t="s">
        <v>2587</v>
      </c>
      <c r="F3377" s="12" t="n">
        <v>1</v>
      </c>
      <c r="G3377" s="19" t="n">
        <v>46.65</v>
      </c>
      <c r="H3377" s="19" t="n">
        <v>29.99</v>
      </c>
      <c r="I3377" s="19" t="n">
        <f aca="false">ROUND(F3377*G3377,2)</f>
        <v>46.65</v>
      </c>
      <c r="J3377" s="19" t="n">
        <f aca="false">ROUND(F3377*H3377,2)</f>
        <v>29.99</v>
      </c>
      <c r="K3377" s="19" t="n">
        <f aca="false">INDEX(Pricebook!$L$2:$L$1401,MATCH(D3377,Pricebook!$A$2:$A$1401,0))</f>
        <v>49.85</v>
      </c>
      <c r="L3377" s="19" t="n">
        <f aca="false">ROUND(F3377*K3377,2)</f>
        <v>49.85</v>
      </c>
      <c r="M3377" s="24" t="n">
        <f aca="false">DATE(YEAR(C3377),MONTH(C3377),1)</f>
        <v>46143</v>
      </c>
    </row>
    <row r="3378" customFormat="false" ht="15" hidden="false" customHeight="false" outlineLevel="0" collapsed="false">
      <c r="A3378" s="21" t="s">
        <v>3480</v>
      </c>
      <c r="B3378" s="21" t="s">
        <v>3481</v>
      </c>
      <c r="C3378" s="23" t="n">
        <v>46168</v>
      </c>
      <c r="D3378" s="21" t="s">
        <v>2728</v>
      </c>
      <c r="E3378" s="21" t="s">
        <v>2587</v>
      </c>
      <c r="F3378" s="12" t="n">
        <v>11</v>
      </c>
      <c r="G3378" s="19" t="n">
        <v>5.5</v>
      </c>
      <c r="H3378" s="19" t="n">
        <v>3.55</v>
      </c>
      <c r="I3378" s="19" t="n">
        <f aca="false">ROUND(F3378*G3378,2)</f>
        <v>60.5</v>
      </c>
      <c r="J3378" s="19" t="n">
        <f aca="false">ROUND(F3378*H3378,2)</f>
        <v>39.05</v>
      </c>
      <c r="K3378" s="19" t="n">
        <f aca="false">INDEX(Pricebook!$L$2:$L$1401,MATCH(D3378,Pricebook!$A$2:$A$1401,0))</f>
        <v>5.9</v>
      </c>
      <c r="L3378" s="19" t="n">
        <f aca="false">ROUND(F3378*K3378,2)</f>
        <v>64.9</v>
      </c>
      <c r="M3378" s="24" t="n">
        <f aca="false">DATE(YEAR(C3378),MONTH(C3378),1)</f>
        <v>46143</v>
      </c>
    </row>
    <row r="3379" customFormat="false" ht="15" hidden="false" customHeight="false" outlineLevel="0" collapsed="false">
      <c r="A3379" s="21" t="s">
        <v>3480</v>
      </c>
      <c r="B3379" s="21" t="s">
        <v>3481</v>
      </c>
      <c r="C3379" s="23" t="n">
        <v>46168</v>
      </c>
      <c r="D3379" s="21" t="s">
        <v>2246</v>
      </c>
      <c r="E3379" s="21" t="s">
        <v>2202</v>
      </c>
      <c r="F3379" s="12" t="n">
        <v>13</v>
      </c>
      <c r="G3379" s="19" t="n">
        <v>9</v>
      </c>
      <c r="H3379" s="19" t="n">
        <v>5.45</v>
      </c>
      <c r="I3379" s="19" t="n">
        <f aca="false">ROUND(F3379*G3379,2)</f>
        <v>117</v>
      </c>
      <c r="J3379" s="19" t="n">
        <f aca="false">ROUND(F3379*H3379,2)</f>
        <v>70.85</v>
      </c>
      <c r="K3379" s="19" t="n">
        <f aca="false">INDEX(Pricebook!$L$2:$L$1401,MATCH(D3379,Pricebook!$A$2:$A$1401,0))</f>
        <v>9.6</v>
      </c>
      <c r="L3379" s="19" t="n">
        <f aca="false">ROUND(F3379*K3379,2)</f>
        <v>124.8</v>
      </c>
      <c r="M3379" s="24" t="n">
        <f aca="false">DATE(YEAR(C3379),MONTH(C3379),1)</f>
        <v>46143</v>
      </c>
    </row>
    <row r="3380" customFormat="false" ht="15" hidden="false" customHeight="false" outlineLevel="0" collapsed="false">
      <c r="A3380" s="21" t="s">
        <v>3480</v>
      </c>
      <c r="B3380" s="21" t="s">
        <v>3481</v>
      </c>
      <c r="C3380" s="23" t="n">
        <v>46168</v>
      </c>
      <c r="D3380" s="21" t="s">
        <v>2428</v>
      </c>
      <c r="E3380" s="21" t="s">
        <v>2202</v>
      </c>
      <c r="F3380" s="12" t="n">
        <v>14</v>
      </c>
      <c r="G3380" s="19" t="n">
        <v>14.45</v>
      </c>
      <c r="H3380" s="19" t="n">
        <v>8.73</v>
      </c>
      <c r="I3380" s="19" t="n">
        <f aca="false">ROUND(F3380*G3380,2)</f>
        <v>202.3</v>
      </c>
      <c r="J3380" s="19" t="n">
        <f aca="false">ROUND(F3380*H3380,2)</f>
        <v>122.22</v>
      </c>
      <c r="K3380" s="19" t="n">
        <f aca="false">INDEX(Pricebook!$L$2:$L$1401,MATCH(D3380,Pricebook!$A$2:$A$1401,0))</f>
        <v>15.4</v>
      </c>
      <c r="L3380" s="19" t="n">
        <f aca="false">ROUND(F3380*K3380,2)</f>
        <v>215.6</v>
      </c>
      <c r="M3380" s="24" t="n">
        <f aca="false">DATE(YEAR(C3380),MONTH(C3380),1)</f>
        <v>46143</v>
      </c>
    </row>
    <row r="3381" customFormat="false" ht="15" hidden="false" customHeight="false" outlineLevel="0" collapsed="false">
      <c r="A3381" s="21" t="s">
        <v>3480</v>
      </c>
      <c r="B3381" s="21" t="s">
        <v>3481</v>
      </c>
      <c r="C3381" s="23" t="n">
        <v>46168</v>
      </c>
      <c r="D3381" s="21" t="s">
        <v>2674</v>
      </c>
      <c r="E3381" s="21" t="s">
        <v>2587</v>
      </c>
      <c r="F3381" s="12" t="n">
        <v>1</v>
      </c>
      <c r="G3381" s="19" t="n">
        <v>511.7</v>
      </c>
      <c r="H3381" s="19" t="n">
        <v>332.74</v>
      </c>
      <c r="I3381" s="19" t="n">
        <f aca="false">ROUND(F3381*G3381,2)</f>
        <v>511.7</v>
      </c>
      <c r="J3381" s="19" t="n">
        <f aca="false">ROUND(F3381*H3381,2)</f>
        <v>332.74</v>
      </c>
      <c r="K3381" s="19" t="n">
        <f aca="false">INDEX(Pricebook!$L$2:$L$1401,MATCH(D3381,Pricebook!$A$2:$A$1401,0))</f>
        <v>552.8</v>
      </c>
      <c r="L3381" s="19" t="n">
        <f aca="false">ROUND(F3381*K3381,2)</f>
        <v>552.8</v>
      </c>
      <c r="M3381" s="24" t="n">
        <f aca="false">DATE(YEAR(C3381),MONTH(C3381),1)</f>
        <v>46143</v>
      </c>
    </row>
    <row r="3382" customFormat="false" ht="15" hidden="false" customHeight="false" outlineLevel="0" collapsed="false">
      <c r="A3382" s="21" t="s">
        <v>3480</v>
      </c>
      <c r="B3382" s="21" t="s">
        <v>3481</v>
      </c>
      <c r="C3382" s="23" t="n">
        <v>46168</v>
      </c>
      <c r="D3382" s="21" t="s">
        <v>1464</v>
      </c>
      <c r="E3382" s="21" t="s">
        <v>1452</v>
      </c>
      <c r="F3382" s="12" t="n">
        <v>10</v>
      </c>
      <c r="G3382" s="19" t="n">
        <v>24.3</v>
      </c>
      <c r="H3382" s="19" t="n">
        <v>16.82</v>
      </c>
      <c r="I3382" s="19" t="n">
        <f aca="false">ROUND(F3382*G3382,2)</f>
        <v>243</v>
      </c>
      <c r="J3382" s="19" t="n">
        <f aca="false">ROUND(F3382*H3382,2)</f>
        <v>168.2</v>
      </c>
      <c r="K3382" s="19" t="n">
        <f aca="false">INDEX(Pricebook!$L$2:$L$1401,MATCH(D3382,Pricebook!$A$2:$A$1401,0))</f>
        <v>24.9</v>
      </c>
      <c r="L3382" s="19" t="n">
        <f aca="false">ROUND(F3382*K3382,2)</f>
        <v>249</v>
      </c>
      <c r="M3382" s="24" t="n">
        <f aca="false">DATE(YEAR(C3382),MONTH(C3382),1)</f>
        <v>46143</v>
      </c>
    </row>
    <row r="3383" customFormat="false" ht="15" hidden="false" customHeight="false" outlineLevel="0" collapsed="false">
      <c r="A3383" s="21" t="s">
        <v>3480</v>
      </c>
      <c r="B3383" s="21" t="s">
        <v>3481</v>
      </c>
      <c r="C3383" s="23" t="n">
        <v>46168</v>
      </c>
      <c r="D3383" s="21" t="s">
        <v>2450</v>
      </c>
      <c r="E3383" s="21" t="s">
        <v>2202</v>
      </c>
      <c r="F3383" s="12" t="n">
        <v>2</v>
      </c>
      <c r="G3383" s="19" t="n">
        <v>26.4</v>
      </c>
      <c r="H3383" s="19" t="n">
        <v>16.09</v>
      </c>
      <c r="I3383" s="19" t="n">
        <f aca="false">ROUND(F3383*G3383,2)</f>
        <v>52.8</v>
      </c>
      <c r="J3383" s="19" t="n">
        <f aca="false">ROUND(F3383*H3383,2)</f>
        <v>32.18</v>
      </c>
      <c r="K3383" s="19" t="n">
        <f aca="false">INDEX(Pricebook!$L$2:$L$1401,MATCH(D3383,Pricebook!$A$2:$A$1401,0))</f>
        <v>28.35</v>
      </c>
      <c r="L3383" s="19" t="n">
        <f aca="false">ROUND(F3383*K3383,2)</f>
        <v>56.7</v>
      </c>
      <c r="M3383" s="24" t="n">
        <f aca="false">DATE(YEAR(C3383),MONTH(C3383),1)</f>
        <v>46143</v>
      </c>
    </row>
    <row r="3384" customFormat="false" ht="15" hidden="false" customHeight="false" outlineLevel="0" collapsed="false">
      <c r="A3384" s="21" t="s">
        <v>3480</v>
      </c>
      <c r="B3384" s="21" t="s">
        <v>3481</v>
      </c>
      <c r="C3384" s="23" t="n">
        <v>46168</v>
      </c>
      <c r="D3384" s="21" t="s">
        <v>2688</v>
      </c>
      <c r="E3384" s="21" t="s">
        <v>2587</v>
      </c>
      <c r="F3384" s="12" t="n">
        <v>10</v>
      </c>
      <c r="G3384" s="19" t="n">
        <v>8.8</v>
      </c>
      <c r="H3384" s="19" t="n">
        <v>5.68</v>
      </c>
      <c r="I3384" s="19" t="n">
        <f aca="false">ROUND(F3384*G3384,2)</f>
        <v>88</v>
      </c>
      <c r="J3384" s="19" t="n">
        <f aca="false">ROUND(F3384*H3384,2)</f>
        <v>56.8</v>
      </c>
      <c r="K3384" s="19" t="n">
        <f aca="false">INDEX(Pricebook!$L$2:$L$1401,MATCH(D3384,Pricebook!$A$2:$A$1401,0))</f>
        <v>9.45</v>
      </c>
      <c r="L3384" s="19" t="n">
        <f aca="false">ROUND(F3384*K3384,2)</f>
        <v>94.5</v>
      </c>
      <c r="M3384" s="24" t="n">
        <f aca="false">DATE(YEAR(C3384),MONTH(C3384),1)</f>
        <v>46143</v>
      </c>
    </row>
    <row r="3385" customFormat="false" ht="15" hidden="false" customHeight="false" outlineLevel="0" collapsed="false">
      <c r="A3385" s="21" t="s">
        <v>3480</v>
      </c>
      <c r="B3385" s="21" t="s">
        <v>3481</v>
      </c>
      <c r="C3385" s="23" t="n">
        <v>46168</v>
      </c>
      <c r="D3385" s="21" t="s">
        <v>1462</v>
      </c>
      <c r="E3385" s="21" t="s">
        <v>1452</v>
      </c>
      <c r="F3385" s="12" t="n">
        <v>4</v>
      </c>
      <c r="G3385" s="19" t="n">
        <v>115</v>
      </c>
      <c r="H3385" s="19" t="n">
        <v>70.06</v>
      </c>
      <c r="I3385" s="19" t="n">
        <f aca="false">ROUND(F3385*G3385,2)</f>
        <v>460</v>
      </c>
      <c r="J3385" s="19" t="n">
        <f aca="false">ROUND(F3385*H3385,2)</f>
        <v>280.24</v>
      </c>
      <c r="K3385" s="19" t="n">
        <f aca="false">INDEX(Pricebook!$L$2:$L$1401,MATCH(D3385,Pricebook!$A$2:$A$1401,0))</f>
        <v>117.35</v>
      </c>
      <c r="L3385" s="19" t="n">
        <f aca="false">ROUND(F3385*K3385,2)</f>
        <v>469.4</v>
      </c>
      <c r="M3385" s="24" t="n">
        <f aca="false">DATE(YEAR(C3385),MONTH(C3385),1)</f>
        <v>46143</v>
      </c>
    </row>
    <row r="3386" customFormat="false" ht="15" hidden="false" customHeight="false" outlineLevel="0" collapsed="false">
      <c r="A3386" s="21" t="s">
        <v>3480</v>
      </c>
      <c r="B3386" s="21" t="s">
        <v>3481</v>
      </c>
      <c r="C3386" s="23" t="n">
        <v>46168</v>
      </c>
      <c r="D3386" s="21" t="s">
        <v>1633</v>
      </c>
      <c r="E3386" s="21" t="s">
        <v>1452</v>
      </c>
      <c r="F3386" s="12" t="n">
        <v>3</v>
      </c>
      <c r="G3386" s="19" t="n">
        <v>88.2</v>
      </c>
      <c r="H3386" s="19" t="n">
        <v>54.54</v>
      </c>
      <c r="I3386" s="19" t="n">
        <f aca="false">ROUND(F3386*G3386,2)</f>
        <v>264.6</v>
      </c>
      <c r="J3386" s="19" t="n">
        <f aca="false">ROUND(F3386*H3386,2)</f>
        <v>163.62</v>
      </c>
      <c r="K3386" s="19" t="n">
        <f aca="false">INDEX(Pricebook!$L$2:$L$1401,MATCH(D3386,Pricebook!$A$2:$A$1401,0))</f>
        <v>91.35</v>
      </c>
      <c r="L3386" s="19" t="n">
        <f aca="false">ROUND(F3386*K3386,2)</f>
        <v>274.05</v>
      </c>
      <c r="M3386" s="24" t="n">
        <f aca="false">DATE(YEAR(C3386),MONTH(C3386),1)</f>
        <v>46143</v>
      </c>
    </row>
    <row r="3387" customFormat="false" ht="15" hidden="false" customHeight="false" outlineLevel="0" collapsed="false">
      <c r="A3387" s="21" t="s">
        <v>3480</v>
      </c>
      <c r="B3387" s="21" t="s">
        <v>3481</v>
      </c>
      <c r="C3387" s="23" t="n">
        <v>46168</v>
      </c>
      <c r="D3387" s="21" t="s">
        <v>2688</v>
      </c>
      <c r="E3387" s="21" t="s">
        <v>2587</v>
      </c>
      <c r="F3387" s="12" t="n">
        <v>12</v>
      </c>
      <c r="G3387" s="19" t="n">
        <v>8.8</v>
      </c>
      <c r="H3387" s="19" t="n">
        <v>5.68</v>
      </c>
      <c r="I3387" s="19" t="n">
        <f aca="false">ROUND(F3387*G3387,2)</f>
        <v>105.6</v>
      </c>
      <c r="J3387" s="19" t="n">
        <f aca="false">ROUND(F3387*H3387,2)</f>
        <v>68.16</v>
      </c>
      <c r="K3387" s="19" t="n">
        <f aca="false">INDEX(Pricebook!$L$2:$L$1401,MATCH(D3387,Pricebook!$A$2:$A$1401,0))</f>
        <v>9.45</v>
      </c>
      <c r="L3387" s="19" t="n">
        <f aca="false">ROUND(F3387*K3387,2)</f>
        <v>113.4</v>
      </c>
      <c r="M3387" s="24" t="n">
        <f aca="false">DATE(YEAR(C3387),MONTH(C3387),1)</f>
        <v>46143</v>
      </c>
    </row>
    <row r="3388" customFormat="false" ht="15" hidden="false" customHeight="false" outlineLevel="0" collapsed="false">
      <c r="A3388" s="21" t="s">
        <v>3482</v>
      </c>
      <c r="B3388" s="21" t="s">
        <v>3450</v>
      </c>
      <c r="C3388" s="23" t="n">
        <v>46168</v>
      </c>
      <c r="D3388" s="21" t="s">
        <v>2428</v>
      </c>
      <c r="E3388" s="21" t="s">
        <v>2202</v>
      </c>
      <c r="F3388" s="12" t="n">
        <v>5</v>
      </c>
      <c r="G3388" s="19" t="n">
        <v>14.45</v>
      </c>
      <c r="H3388" s="19" t="n">
        <v>8.73</v>
      </c>
      <c r="I3388" s="19" t="n">
        <f aca="false">ROUND(F3388*G3388,2)</f>
        <v>72.25</v>
      </c>
      <c r="J3388" s="19" t="n">
        <f aca="false">ROUND(F3388*H3388,2)</f>
        <v>43.65</v>
      </c>
      <c r="K3388" s="19" t="n">
        <f aca="false">INDEX(Pricebook!$L$2:$L$1401,MATCH(D3388,Pricebook!$A$2:$A$1401,0))</f>
        <v>15.4</v>
      </c>
      <c r="L3388" s="19" t="n">
        <f aca="false">ROUND(F3388*K3388,2)</f>
        <v>77</v>
      </c>
      <c r="M3388" s="24" t="n">
        <f aca="false">DATE(YEAR(C3388),MONTH(C3388),1)</f>
        <v>46143</v>
      </c>
    </row>
    <row r="3389" customFormat="false" ht="15" hidden="false" customHeight="false" outlineLevel="0" collapsed="false">
      <c r="A3389" s="21" t="s">
        <v>3482</v>
      </c>
      <c r="B3389" s="21" t="s">
        <v>3450</v>
      </c>
      <c r="C3389" s="23" t="n">
        <v>46168</v>
      </c>
      <c r="D3389" s="21" t="s">
        <v>1937</v>
      </c>
      <c r="E3389" s="21" t="s">
        <v>1452</v>
      </c>
      <c r="F3389" s="12" t="n">
        <v>5</v>
      </c>
      <c r="G3389" s="19" t="n">
        <v>45.45</v>
      </c>
      <c r="H3389" s="19" t="n">
        <v>27.87</v>
      </c>
      <c r="I3389" s="19" t="n">
        <f aca="false">ROUND(F3389*G3389,2)</f>
        <v>227.25</v>
      </c>
      <c r="J3389" s="19" t="n">
        <f aca="false">ROUND(F3389*H3389,2)</f>
        <v>139.35</v>
      </c>
      <c r="K3389" s="19" t="n">
        <f aca="false">INDEX(Pricebook!$L$2:$L$1401,MATCH(D3389,Pricebook!$A$2:$A$1401,0))</f>
        <v>46.7</v>
      </c>
      <c r="L3389" s="19" t="n">
        <f aca="false">ROUND(F3389*K3389,2)</f>
        <v>233.5</v>
      </c>
      <c r="M3389" s="24" t="n">
        <f aca="false">DATE(YEAR(C3389),MONTH(C3389),1)</f>
        <v>46143</v>
      </c>
    </row>
    <row r="3390" customFormat="false" ht="15" hidden="false" customHeight="false" outlineLevel="0" collapsed="false">
      <c r="A3390" s="21" t="s">
        <v>3482</v>
      </c>
      <c r="B3390" s="21" t="s">
        <v>3450</v>
      </c>
      <c r="C3390" s="23" t="n">
        <v>46168</v>
      </c>
      <c r="D3390" s="21" t="s">
        <v>1757</v>
      </c>
      <c r="E3390" s="21" t="s">
        <v>1452</v>
      </c>
      <c r="F3390" s="12" t="n">
        <v>3</v>
      </c>
      <c r="G3390" s="19" t="n">
        <v>92.6</v>
      </c>
      <c r="H3390" s="19" t="n">
        <v>56.9</v>
      </c>
      <c r="I3390" s="19" t="n">
        <f aca="false">ROUND(F3390*G3390,2)</f>
        <v>277.8</v>
      </c>
      <c r="J3390" s="19" t="n">
        <f aca="false">ROUND(F3390*H3390,2)</f>
        <v>170.7</v>
      </c>
      <c r="K3390" s="19" t="n">
        <f aca="false">INDEX(Pricebook!$L$2:$L$1401,MATCH(D3390,Pricebook!$A$2:$A$1401,0))</f>
        <v>95.35</v>
      </c>
      <c r="L3390" s="19" t="n">
        <f aca="false">ROUND(F3390*K3390,2)</f>
        <v>286.05</v>
      </c>
      <c r="M3390" s="24" t="n">
        <f aca="false">DATE(YEAR(C3390),MONTH(C3390),1)</f>
        <v>46143</v>
      </c>
    </row>
    <row r="3391" customFormat="false" ht="15" hidden="false" customHeight="false" outlineLevel="0" collapsed="false">
      <c r="A3391" s="21" t="s">
        <v>3482</v>
      </c>
      <c r="B3391" s="21" t="s">
        <v>3450</v>
      </c>
      <c r="C3391" s="23" t="n">
        <v>46168</v>
      </c>
      <c r="D3391" s="21" t="s">
        <v>631</v>
      </c>
      <c r="E3391" s="21" t="s">
        <v>366</v>
      </c>
      <c r="F3391" s="12" t="n">
        <v>1</v>
      </c>
      <c r="G3391" s="19" t="n">
        <v>53.3</v>
      </c>
      <c r="H3391" s="19" t="n">
        <v>37.9</v>
      </c>
      <c r="I3391" s="19" t="n">
        <f aca="false">ROUND(F3391*G3391,2)</f>
        <v>53.3</v>
      </c>
      <c r="J3391" s="19" t="n">
        <f aca="false">ROUND(F3391*H3391,2)</f>
        <v>37.9</v>
      </c>
      <c r="K3391" s="19" t="n">
        <f aca="false">INDEX(Pricebook!$L$2:$L$1401,MATCH(D3391,Pricebook!$A$2:$A$1401,0))</f>
        <v>57.75</v>
      </c>
      <c r="L3391" s="19" t="n">
        <f aca="false">ROUND(F3391*K3391,2)</f>
        <v>57.75</v>
      </c>
      <c r="M3391" s="24" t="n">
        <f aca="false">DATE(YEAR(C3391),MONTH(C3391),1)</f>
        <v>46143</v>
      </c>
    </row>
    <row r="3392" customFormat="false" ht="15" hidden="false" customHeight="false" outlineLevel="0" collapsed="false">
      <c r="A3392" s="21" t="s">
        <v>3482</v>
      </c>
      <c r="B3392" s="21" t="s">
        <v>3450</v>
      </c>
      <c r="C3392" s="23" t="n">
        <v>46168</v>
      </c>
      <c r="D3392" s="21" t="s">
        <v>2394</v>
      </c>
      <c r="E3392" s="21" t="s">
        <v>2202</v>
      </c>
      <c r="F3392" s="12" t="n">
        <v>3</v>
      </c>
      <c r="G3392" s="19" t="n">
        <v>22.15</v>
      </c>
      <c r="H3392" s="19" t="n">
        <v>13.48</v>
      </c>
      <c r="I3392" s="19" t="n">
        <f aca="false">ROUND(F3392*G3392,2)</f>
        <v>66.45</v>
      </c>
      <c r="J3392" s="19" t="n">
        <f aca="false">ROUND(F3392*H3392,2)</f>
        <v>40.44</v>
      </c>
      <c r="K3392" s="19" t="n">
        <f aca="false">INDEX(Pricebook!$L$2:$L$1401,MATCH(D3392,Pricebook!$A$2:$A$1401,0))</f>
        <v>23.75</v>
      </c>
      <c r="L3392" s="19" t="n">
        <f aca="false">ROUND(F3392*K3392,2)</f>
        <v>71.25</v>
      </c>
      <c r="M3392" s="24" t="n">
        <f aca="false">DATE(YEAR(C3392),MONTH(C3392),1)</f>
        <v>46143</v>
      </c>
    </row>
    <row r="3393" customFormat="false" ht="15" hidden="false" customHeight="false" outlineLevel="0" collapsed="false">
      <c r="A3393" s="21" t="s">
        <v>3482</v>
      </c>
      <c r="B3393" s="21" t="s">
        <v>3450</v>
      </c>
      <c r="C3393" s="23" t="n">
        <v>46168</v>
      </c>
      <c r="D3393" s="21" t="s">
        <v>386</v>
      </c>
      <c r="E3393" s="21" t="s">
        <v>366</v>
      </c>
      <c r="F3393" s="12" t="n">
        <v>6</v>
      </c>
      <c r="G3393" s="19" t="n">
        <v>6.6</v>
      </c>
      <c r="H3393" s="19" t="n">
        <v>4.72</v>
      </c>
      <c r="I3393" s="19" t="n">
        <f aca="false">ROUND(F3393*G3393,2)</f>
        <v>39.6</v>
      </c>
      <c r="J3393" s="19" t="n">
        <f aca="false">ROUND(F3393*H3393,2)</f>
        <v>28.32</v>
      </c>
      <c r="K3393" s="19" t="n">
        <f aca="false">INDEX(Pricebook!$L$2:$L$1401,MATCH(D3393,Pricebook!$A$2:$A$1401,0))</f>
        <v>7.2</v>
      </c>
      <c r="L3393" s="19" t="n">
        <f aca="false">ROUND(F3393*K3393,2)</f>
        <v>43.2</v>
      </c>
      <c r="M3393" s="24" t="n">
        <f aca="false">DATE(YEAR(C3393),MONTH(C3393),1)</f>
        <v>46143</v>
      </c>
    </row>
    <row r="3394" customFormat="false" ht="15" hidden="false" customHeight="false" outlineLevel="0" collapsed="false">
      <c r="A3394" s="21" t="s">
        <v>3482</v>
      </c>
      <c r="B3394" s="21" t="s">
        <v>3450</v>
      </c>
      <c r="C3394" s="23" t="n">
        <v>46168</v>
      </c>
      <c r="D3394" s="21" t="s">
        <v>2357</v>
      </c>
      <c r="E3394" s="21" t="s">
        <v>2202</v>
      </c>
      <c r="F3394" s="12" t="n">
        <v>2</v>
      </c>
      <c r="G3394" s="19" t="n">
        <v>7.9</v>
      </c>
      <c r="H3394" s="19" t="n">
        <v>5.57</v>
      </c>
      <c r="I3394" s="19" t="n">
        <f aca="false">ROUND(F3394*G3394,2)</f>
        <v>15.8</v>
      </c>
      <c r="J3394" s="19" t="n">
        <f aca="false">ROUND(F3394*H3394,2)</f>
        <v>11.14</v>
      </c>
      <c r="K3394" s="19" t="n">
        <f aca="false">INDEX(Pricebook!$L$2:$L$1401,MATCH(D3394,Pricebook!$A$2:$A$1401,0))</f>
        <v>8.5</v>
      </c>
      <c r="L3394" s="19" t="n">
        <f aca="false">ROUND(F3394*K3394,2)</f>
        <v>17</v>
      </c>
      <c r="M3394" s="24" t="n">
        <f aca="false">DATE(YEAR(C3394),MONTH(C3394),1)</f>
        <v>46143</v>
      </c>
    </row>
    <row r="3395" customFormat="false" ht="15" hidden="false" customHeight="false" outlineLevel="0" collapsed="false">
      <c r="A3395" s="21" t="s">
        <v>3482</v>
      </c>
      <c r="B3395" s="21" t="s">
        <v>3450</v>
      </c>
      <c r="C3395" s="23" t="n">
        <v>46168</v>
      </c>
      <c r="D3395" s="21" t="s">
        <v>1929</v>
      </c>
      <c r="E3395" s="21" t="s">
        <v>1452</v>
      </c>
      <c r="F3395" s="12" t="n">
        <v>4</v>
      </c>
      <c r="G3395" s="19" t="n">
        <v>102.7</v>
      </c>
      <c r="H3395" s="19" t="n">
        <v>63.56</v>
      </c>
      <c r="I3395" s="19" t="n">
        <f aca="false">ROUND(F3395*G3395,2)</f>
        <v>410.8</v>
      </c>
      <c r="J3395" s="19" t="n">
        <f aca="false">ROUND(F3395*H3395,2)</f>
        <v>254.24</v>
      </c>
      <c r="K3395" s="19" t="n">
        <f aca="false">INDEX(Pricebook!$L$2:$L$1401,MATCH(D3395,Pricebook!$A$2:$A$1401,0))</f>
        <v>106.45</v>
      </c>
      <c r="L3395" s="19" t="n">
        <f aca="false">ROUND(F3395*K3395,2)</f>
        <v>425.8</v>
      </c>
      <c r="M3395" s="24" t="n">
        <f aca="false">DATE(YEAR(C3395),MONTH(C3395),1)</f>
        <v>46143</v>
      </c>
    </row>
    <row r="3396" customFormat="false" ht="15" hidden="false" customHeight="false" outlineLevel="0" collapsed="false">
      <c r="A3396" s="21" t="s">
        <v>3482</v>
      </c>
      <c r="B3396" s="21" t="s">
        <v>3450</v>
      </c>
      <c r="C3396" s="23" t="n">
        <v>46168</v>
      </c>
      <c r="D3396" s="21" t="s">
        <v>1699</v>
      </c>
      <c r="E3396" s="21" t="s">
        <v>1452</v>
      </c>
      <c r="F3396" s="12" t="n">
        <v>3</v>
      </c>
      <c r="G3396" s="19" t="n">
        <v>186.7</v>
      </c>
      <c r="H3396" s="19" t="n">
        <v>113.5</v>
      </c>
      <c r="I3396" s="19" t="n">
        <f aca="false">ROUND(F3396*G3396,2)</f>
        <v>560.1</v>
      </c>
      <c r="J3396" s="19" t="n">
        <f aca="false">ROUND(F3396*H3396,2)</f>
        <v>340.5</v>
      </c>
      <c r="K3396" s="19" t="n">
        <f aca="false">INDEX(Pricebook!$L$2:$L$1401,MATCH(D3396,Pricebook!$A$2:$A$1401,0))</f>
        <v>190.15</v>
      </c>
      <c r="L3396" s="19" t="n">
        <f aca="false">ROUND(F3396*K3396,2)</f>
        <v>570.45</v>
      </c>
      <c r="M3396" s="24" t="n">
        <f aca="false">DATE(YEAR(C3396),MONTH(C3396),1)</f>
        <v>46143</v>
      </c>
    </row>
    <row r="3397" customFormat="false" ht="15" hidden="false" customHeight="false" outlineLevel="0" collapsed="false">
      <c r="A3397" s="21" t="s">
        <v>3482</v>
      </c>
      <c r="B3397" s="21" t="s">
        <v>3450</v>
      </c>
      <c r="C3397" s="23" t="n">
        <v>46168</v>
      </c>
      <c r="D3397" s="21" t="s">
        <v>665</v>
      </c>
      <c r="E3397" s="21" t="s">
        <v>366</v>
      </c>
      <c r="F3397" s="12" t="n">
        <v>3</v>
      </c>
      <c r="G3397" s="19" t="n">
        <v>28.25</v>
      </c>
      <c r="H3397" s="19" t="n">
        <v>20.17</v>
      </c>
      <c r="I3397" s="19" t="n">
        <f aca="false">ROUND(F3397*G3397,2)</f>
        <v>84.75</v>
      </c>
      <c r="J3397" s="19" t="n">
        <f aca="false">ROUND(F3397*H3397,2)</f>
        <v>60.51</v>
      </c>
      <c r="K3397" s="19" t="n">
        <f aca="false">INDEX(Pricebook!$L$2:$L$1401,MATCH(D3397,Pricebook!$A$2:$A$1401,0))</f>
        <v>30.75</v>
      </c>
      <c r="L3397" s="19" t="n">
        <f aca="false">ROUND(F3397*K3397,2)</f>
        <v>92.25</v>
      </c>
      <c r="M3397" s="24" t="n">
        <f aca="false">DATE(YEAR(C3397),MONTH(C3397),1)</f>
        <v>46143</v>
      </c>
    </row>
    <row r="3398" customFormat="false" ht="15" hidden="false" customHeight="false" outlineLevel="0" collapsed="false">
      <c r="A3398" s="21" t="s">
        <v>3482</v>
      </c>
      <c r="B3398" s="21" t="s">
        <v>3450</v>
      </c>
      <c r="C3398" s="23" t="n">
        <v>46168</v>
      </c>
      <c r="D3398" s="21" t="s">
        <v>1530</v>
      </c>
      <c r="E3398" s="21" t="s">
        <v>1452</v>
      </c>
      <c r="F3398" s="12" t="n">
        <v>7</v>
      </c>
      <c r="G3398" s="19" t="n">
        <v>94.5</v>
      </c>
      <c r="H3398" s="19" t="n">
        <v>58.16</v>
      </c>
      <c r="I3398" s="19" t="n">
        <f aca="false">ROUND(F3398*G3398,2)</f>
        <v>661.5</v>
      </c>
      <c r="J3398" s="19" t="n">
        <f aca="false">ROUND(F3398*H3398,2)</f>
        <v>407.12</v>
      </c>
      <c r="K3398" s="19" t="n">
        <f aca="false">INDEX(Pricebook!$L$2:$L$1401,MATCH(D3398,Pricebook!$A$2:$A$1401,0))</f>
        <v>97.45</v>
      </c>
      <c r="L3398" s="19" t="n">
        <f aca="false">ROUND(F3398*K3398,2)</f>
        <v>682.15</v>
      </c>
      <c r="M3398" s="24" t="n">
        <f aca="false">DATE(YEAR(C3398),MONTH(C3398),1)</f>
        <v>46143</v>
      </c>
    </row>
    <row r="3399" customFormat="false" ht="15" hidden="false" customHeight="false" outlineLevel="0" collapsed="false">
      <c r="A3399" s="21" t="s">
        <v>3482</v>
      </c>
      <c r="B3399" s="21" t="s">
        <v>3450</v>
      </c>
      <c r="C3399" s="23" t="n">
        <v>46168</v>
      </c>
      <c r="D3399" s="21" t="s">
        <v>825</v>
      </c>
      <c r="E3399" s="21" t="s">
        <v>366</v>
      </c>
      <c r="F3399" s="12" t="n">
        <v>2</v>
      </c>
      <c r="G3399" s="19" t="n">
        <v>11.2</v>
      </c>
      <c r="H3399" s="19" t="n">
        <v>8.32</v>
      </c>
      <c r="I3399" s="19" t="n">
        <f aca="false">ROUND(F3399*G3399,2)</f>
        <v>22.4</v>
      </c>
      <c r="J3399" s="19" t="n">
        <f aca="false">ROUND(F3399*H3399,2)</f>
        <v>16.64</v>
      </c>
      <c r="K3399" s="19" t="n">
        <f aca="false">INDEX(Pricebook!$L$2:$L$1401,MATCH(D3399,Pricebook!$A$2:$A$1401,0))</f>
        <v>12.15</v>
      </c>
      <c r="L3399" s="19" t="n">
        <f aca="false">ROUND(F3399*K3399,2)</f>
        <v>24.3</v>
      </c>
      <c r="M3399" s="24" t="n">
        <f aca="false">DATE(YEAR(C3399),MONTH(C3399),1)</f>
        <v>46143</v>
      </c>
    </row>
    <row r="3400" customFormat="false" ht="15" hidden="false" customHeight="false" outlineLevel="0" collapsed="false">
      <c r="A3400" s="21" t="s">
        <v>3482</v>
      </c>
      <c r="B3400" s="21" t="s">
        <v>3450</v>
      </c>
      <c r="C3400" s="23" t="n">
        <v>46168</v>
      </c>
      <c r="D3400" s="21" t="s">
        <v>2285</v>
      </c>
      <c r="E3400" s="21" t="s">
        <v>2202</v>
      </c>
      <c r="F3400" s="12" t="n">
        <v>5</v>
      </c>
      <c r="G3400" s="19" t="n">
        <v>10.7</v>
      </c>
      <c r="H3400" s="19" t="n">
        <v>6.46</v>
      </c>
      <c r="I3400" s="19" t="n">
        <f aca="false">ROUND(F3400*G3400,2)</f>
        <v>53.5</v>
      </c>
      <c r="J3400" s="19" t="n">
        <f aca="false">ROUND(F3400*H3400,2)</f>
        <v>32.3</v>
      </c>
      <c r="K3400" s="19" t="n">
        <f aca="false">INDEX(Pricebook!$L$2:$L$1401,MATCH(D3400,Pricebook!$A$2:$A$1401,0))</f>
        <v>11.4</v>
      </c>
      <c r="L3400" s="19" t="n">
        <f aca="false">ROUND(F3400*K3400,2)</f>
        <v>57</v>
      </c>
      <c r="M3400" s="24" t="n">
        <f aca="false">DATE(YEAR(C3400),MONTH(C3400),1)</f>
        <v>46143</v>
      </c>
    </row>
    <row r="3401" customFormat="false" ht="15" hidden="false" customHeight="false" outlineLevel="0" collapsed="false">
      <c r="A3401" s="21" t="s">
        <v>3482</v>
      </c>
      <c r="B3401" s="21" t="s">
        <v>3450</v>
      </c>
      <c r="C3401" s="23" t="n">
        <v>46168</v>
      </c>
      <c r="D3401" s="21" t="s">
        <v>1937</v>
      </c>
      <c r="E3401" s="21" t="s">
        <v>1452</v>
      </c>
      <c r="F3401" s="12" t="n">
        <v>7</v>
      </c>
      <c r="G3401" s="19" t="n">
        <v>45.45</v>
      </c>
      <c r="H3401" s="19" t="n">
        <v>27.87</v>
      </c>
      <c r="I3401" s="19" t="n">
        <f aca="false">ROUND(F3401*G3401,2)</f>
        <v>318.15</v>
      </c>
      <c r="J3401" s="19" t="n">
        <f aca="false">ROUND(F3401*H3401,2)</f>
        <v>195.09</v>
      </c>
      <c r="K3401" s="19" t="n">
        <f aca="false">INDEX(Pricebook!$L$2:$L$1401,MATCH(D3401,Pricebook!$A$2:$A$1401,0))</f>
        <v>46.7</v>
      </c>
      <c r="L3401" s="19" t="n">
        <f aca="false">ROUND(F3401*K3401,2)</f>
        <v>326.9</v>
      </c>
      <c r="M3401" s="24" t="n">
        <f aca="false">DATE(YEAR(C3401),MONTH(C3401),1)</f>
        <v>46143</v>
      </c>
    </row>
    <row r="3402" customFormat="false" ht="15" hidden="false" customHeight="false" outlineLevel="0" collapsed="false">
      <c r="A3402" s="21" t="s">
        <v>3482</v>
      </c>
      <c r="B3402" s="21" t="s">
        <v>3450</v>
      </c>
      <c r="C3402" s="23" t="n">
        <v>46168</v>
      </c>
      <c r="D3402" s="21" t="s">
        <v>1803</v>
      </c>
      <c r="E3402" s="21" t="s">
        <v>1452</v>
      </c>
      <c r="F3402" s="12" t="n">
        <v>7</v>
      </c>
      <c r="G3402" s="19" t="n">
        <v>35.1</v>
      </c>
      <c r="H3402" s="19" t="n">
        <v>21.43</v>
      </c>
      <c r="I3402" s="19" t="n">
        <f aca="false">ROUND(F3402*G3402,2)</f>
        <v>245.7</v>
      </c>
      <c r="J3402" s="19" t="n">
        <f aca="false">ROUND(F3402*H3402,2)</f>
        <v>150.01</v>
      </c>
      <c r="K3402" s="19" t="n">
        <f aca="false">INDEX(Pricebook!$L$2:$L$1401,MATCH(D3402,Pricebook!$A$2:$A$1401,0))</f>
        <v>35.9</v>
      </c>
      <c r="L3402" s="19" t="n">
        <f aca="false">ROUND(F3402*K3402,2)</f>
        <v>251.3</v>
      </c>
      <c r="M3402" s="24" t="n">
        <f aca="false">DATE(YEAR(C3402),MONTH(C3402),1)</f>
        <v>46143</v>
      </c>
    </row>
    <row r="3403" customFormat="false" ht="15" hidden="false" customHeight="false" outlineLevel="0" collapsed="false">
      <c r="A3403" s="21" t="s">
        <v>3482</v>
      </c>
      <c r="B3403" s="21" t="s">
        <v>3450</v>
      </c>
      <c r="C3403" s="23" t="n">
        <v>46168</v>
      </c>
      <c r="D3403" s="21" t="s">
        <v>495</v>
      </c>
      <c r="E3403" s="21" t="s">
        <v>366</v>
      </c>
      <c r="F3403" s="12" t="n">
        <v>1</v>
      </c>
      <c r="G3403" s="19" t="n">
        <v>213.15</v>
      </c>
      <c r="H3403" s="19" t="n">
        <v>149.7</v>
      </c>
      <c r="I3403" s="19" t="n">
        <f aca="false">ROUND(F3403*G3403,2)</f>
        <v>213.15</v>
      </c>
      <c r="J3403" s="19" t="n">
        <f aca="false">ROUND(F3403*H3403,2)</f>
        <v>149.7</v>
      </c>
      <c r="K3403" s="19" t="n">
        <f aca="false">INDEX(Pricebook!$L$2:$L$1401,MATCH(D3403,Pricebook!$A$2:$A$1401,0))</f>
        <v>227.95</v>
      </c>
      <c r="L3403" s="19" t="n">
        <f aca="false">ROUND(F3403*K3403,2)</f>
        <v>227.95</v>
      </c>
      <c r="M3403" s="24" t="n">
        <f aca="false">DATE(YEAR(C3403),MONTH(C3403),1)</f>
        <v>46143</v>
      </c>
    </row>
    <row r="3404" customFormat="false" ht="15" hidden="false" customHeight="false" outlineLevel="0" collapsed="false">
      <c r="A3404" s="21" t="s">
        <v>3482</v>
      </c>
      <c r="B3404" s="21" t="s">
        <v>3450</v>
      </c>
      <c r="C3404" s="23" t="n">
        <v>46168</v>
      </c>
      <c r="D3404" s="21" t="s">
        <v>2357</v>
      </c>
      <c r="E3404" s="21" t="s">
        <v>2202</v>
      </c>
      <c r="F3404" s="12" t="n">
        <v>14</v>
      </c>
      <c r="G3404" s="19" t="n">
        <v>7.9</v>
      </c>
      <c r="H3404" s="19" t="n">
        <v>5.57</v>
      </c>
      <c r="I3404" s="19" t="n">
        <f aca="false">ROUND(F3404*G3404,2)</f>
        <v>110.6</v>
      </c>
      <c r="J3404" s="19" t="n">
        <f aca="false">ROUND(F3404*H3404,2)</f>
        <v>77.98</v>
      </c>
      <c r="K3404" s="19" t="n">
        <f aca="false">INDEX(Pricebook!$L$2:$L$1401,MATCH(D3404,Pricebook!$A$2:$A$1401,0))</f>
        <v>8.5</v>
      </c>
      <c r="L3404" s="19" t="n">
        <f aca="false">ROUND(F3404*K3404,2)</f>
        <v>119</v>
      </c>
      <c r="M3404" s="24" t="n">
        <f aca="false">DATE(YEAR(C3404),MONTH(C3404),1)</f>
        <v>46143</v>
      </c>
    </row>
    <row r="3405" customFormat="false" ht="15" hidden="false" customHeight="false" outlineLevel="0" collapsed="false">
      <c r="A3405" s="21" t="s">
        <v>3483</v>
      </c>
      <c r="B3405" s="21" t="s">
        <v>3015</v>
      </c>
      <c r="C3405" s="23" t="n">
        <v>46168</v>
      </c>
      <c r="D3405" s="21" t="s">
        <v>713</v>
      </c>
      <c r="E3405" s="21" t="s">
        <v>366</v>
      </c>
      <c r="F3405" s="12" t="n">
        <v>3</v>
      </c>
      <c r="G3405" s="19" t="n">
        <v>22.4</v>
      </c>
      <c r="H3405" s="19" t="n">
        <v>15.77</v>
      </c>
      <c r="I3405" s="19" t="n">
        <f aca="false">ROUND(F3405*G3405,2)</f>
        <v>67.2</v>
      </c>
      <c r="J3405" s="19" t="n">
        <f aca="false">ROUND(F3405*H3405,2)</f>
        <v>47.31</v>
      </c>
      <c r="K3405" s="19" t="n">
        <f aca="false">INDEX(Pricebook!$L$2:$L$1401,MATCH(D3405,Pricebook!$A$2:$A$1401,0))</f>
        <v>24.05</v>
      </c>
      <c r="L3405" s="19" t="n">
        <f aca="false">ROUND(F3405*K3405,2)</f>
        <v>72.15</v>
      </c>
      <c r="M3405" s="24" t="n">
        <f aca="false">DATE(YEAR(C3405),MONTH(C3405),1)</f>
        <v>46143</v>
      </c>
    </row>
    <row r="3406" customFormat="false" ht="15" hidden="false" customHeight="false" outlineLevel="0" collapsed="false">
      <c r="A3406" s="21" t="s">
        <v>3483</v>
      </c>
      <c r="B3406" s="21" t="s">
        <v>3015</v>
      </c>
      <c r="C3406" s="23" t="n">
        <v>46168</v>
      </c>
      <c r="D3406" s="21" t="s">
        <v>2321</v>
      </c>
      <c r="E3406" s="21" t="s">
        <v>2202</v>
      </c>
      <c r="F3406" s="12" t="n">
        <v>8</v>
      </c>
      <c r="G3406" s="19" t="n">
        <v>9.7</v>
      </c>
      <c r="H3406" s="19" t="n">
        <v>6.54</v>
      </c>
      <c r="I3406" s="19" t="n">
        <f aca="false">ROUND(F3406*G3406,2)</f>
        <v>77.6</v>
      </c>
      <c r="J3406" s="19" t="n">
        <f aca="false">ROUND(F3406*H3406,2)</f>
        <v>52.32</v>
      </c>
      <c r="K3406" s="19" t="n">
        <f aca="false">INDEX(Pricebook!$L$2:$L$1401,MATCH(D3406,Pricebook!$A$2:$A$1401,0))</f>
        <v>10.45</v>
      </c>
      <c r="L3406" s="19" t="n">
        <f aca="false">ROUND(F3406*K3406,2)</f>
        <v>83.6</v>
      </c>
      <c r="M3406" s="24" t="n">
        <f aca="false">DATE(YEAR(C3406),MONTH(C3406),1)</f>
        <v>46143</v>
      </c>
    </row>
    <row r="3407" customFormat="false" ht="15" hidden="false" customHeight="false" outlineLevel="0" collapsed="false">
      <c r="A3407" s="21" t="s">
        <v>3483</v>
      </c>
      <c r="B3407" s="21" t="s">
        <v>3015</v>
      </c>
      <c r="C3407" s="23" t="n">
        <v>46168</v>
      </c>
      <c r="D3407" s="21" t="s">
        <v>611</v>
      </c>
      <c r="E3407" s="21" t="s">
        <v>366</v>
      </c>
      <c r="F3407" s="12" t="n">
        <v>1</v>
      </c>
      <c r="G3407" s="19" t="n">
        <v>124.35</v>
      </c>
      <c r="H3407" s="19" t="n">
        <v>87.19</v>
      </c>
      <c r="I3407" s="19" t="n">
        <f aca="false">ROUND(F3407*G3407,2)</f>
        <v>124.35</v>
      </c>
      <c r="J3407" s="19" t="n">
        <f aca="false">ROUND(F3407*H3407,2)</f>
        <v>87.19</v>
      </c>
      <c r="K3407" s="19" t="n">
        <f aca="false">INDEX(Pricebook!$L$2:$L$1401,MATCH(D3407,Pricebook!$A$2:$A$1401,0))</f>
        <v>132.75</v>
      </c>
      <c r="L3407" s="19" t="n">
        <f aca="false">ROUND(F3407*K3407,2)</f>
        <v>132.75</v>
      </c>
      <c r="M3407" s="24" t="n">
        <f aca="false">DATE(YEAR(C3407),MONTH(C3407),1)</f>
        <v>46143</v>
      </c>
    </row>
    <row r="3408" customFormat="false" ht="15" hidden="false" customHeight="false" outlineLevel="0" collapsed="false">
      <c r="A3408" s="21" t="s">
        <v>3483</v>
      </c>
      <c r="B3408" s="21" t="s">
        <v>3015</v>
      </c>
      <c r="C3408" s="23" t="n">
        <v>46168</v>
      </c>
      <c r="D3408" s="21" t="s">
        <v>1592</v>
      </c>
      <c r="E3408" s="21" t="s">
        <v>1452</v>
      </c>
      <c r="F3408" s="12" t="n">
        <v>5</v>
      </c>
      <c r="G3408" s="19" t="n">
        <v>22.4</v>
      </c>
      <c r="H3408" s="19" t="n">
        <v>13.76</v>
      </c>
      <c r="I3408" s="19" t="n">
        <f aca="false">ROUND(F3408*G3408,2)</f>
        <v>112</v>
      </c>
      <c r="J3408" s="19" t="n">
        <f aca="false">ROUND(F3408*H3408,2)</f>
        <v>68.8</v>
      </c>
      <c r="K3408" s="19" t="n">
        <f aca="false">INDEX(Pricebook!$L$2:$L$1401,MATCH(D3408,Pricebook!$A$2:$A$1401,0))</f>
        <v>23.05</v>
      </c>
      <c r="L3408" s="19" t="n">
        <f aca="false">ROUND(F3408*K3408,2)</f>
        <v>115.25</v>
      </c>
      <c r="M3408" s="24" t="n">
        <f aca="false">DATE(YEAR(C3408),MONTH(C3408),1)</f>
        <v>46143</v>
      </c>
    </row>
    <row r="3409" customFormat="false" ht="15" hidden="false" customHeight="false" outlineLevel="0" collapsed="false">
      <c r="A3409" s="21" t="s">
        <v>3483</v>
      </c>
      <c r="B3409" s="21" t="s">
        <v>3015</v>
      </c>
      <c r="C3409" s="23" t="n">
        <v>46168</v>
      </c>
      <c r="D3409" s="21" t="s">
        <v>2299</v>
      </c>
      <c r="E3409" s="21" t="s">
        <v>2202</v>
      </c>
      <c r="F3409" s="12" t="n">
        <v>15</v>
      </c>
      <c r="G3409" s="19" t="n">
        <v>7.65</v>
      </c>
      <c r="H3409" s="19" t="n">
        <v>4.58</v>
      </c>
      <c r="I3409" s="19" t="n">
        <f aca="false">ROUND(F3409*G3409,2)</f>
        <v>114.75</v>
      </c>
      <c r="J3409" s="19" t="n">
        <f aca="false">ROUND(F3409*H3409,2)</f>
        <v>68.7</v>
      </c>
      <c r="K3409" s="19" t="n">
        <f aca="false">INDEX(Pricebook!$L$2:$L$1401,MATCH(D3409,Pricebook!$A$2:$A$1401,0))</f>
        <v>8.1</v>
      </c>
      <c r="L3409" s="19" t="n">
        <f aca="false">ROUND(F3409*K3409,2)</f>
        <v>121.5</v>
      </c>
      <c r="M3409" s="24" t="n">
        <f aca="false">DATE(YEAR(C3409),MONTH(C3409),1)</f>
        <v>46143</v>
      </c>
    </row>
    <row r="3410" customFormat="false" ht="15" hidden="false" customHeight="false" outlineLevel="0" collapsed="false">
      <c r="A3410" s="21" t="s">
        <v>3483</v>
      </c>
      <c r="B3410" s="21" t="s">
        <v>3015</v>
      </c>
      <c r="C3410" s="23" t="n">
        <v>46168</v>
      </c>
      <c r="D3410" s="21" t="s">
        <v>1548</v>
      </c>
      <c r="E3410" s="21" t="s">
        <v>1452</v>
      </c>
      <c r="F3410" s="12" t="n">
        <v>10</v>
      </c>
      <c r="G3410" s="19" t="n">
        <v>26.35</v>
      </c>
      <c r="H3410" s="19" t="n">
        <v>16.1</v>
      </c>
      <c r="I3410" s="19" t="n">
        <f aca="false">ROUND(F3410*G3410,2)</f>
        <v>263.5</v>
      </c>
      <c r="J3410" s="19" t="n">
        <f aca="false">ROUND(F3410*H3410,2)</f>
        <v>161</v>
      </c>
      <c r="K3410" s="19" t="n">
        <f aca="false">INDEX(Pricebook!$L$2:$L$1401,MATCH(D3410,Pricebook!$A$2:$A$1401,0))</f>
        <v>27</v>
      </c>
      <c r="L3410" s="19" t="n">
        <f aca="false">ROUND(F3410*K3410,2)</f>
        <v>270</v>
      </c>
      <c r="M3410" s="24" t="n">
        <f aca="false">DATE(YEAR(C3410),MONTH(C3410),1)</f>
        <v>46143</v>
      </c>
    </row>
    <row r="3411" customFormat="false" ht="15" hidden="false" customHeight="false" outlineLevel="0" collapsed="false">
      <c r="A3411" s="21" t="s">
        <v>3483</v>
      </c>
      <c r="B3411" s="21" t="s">
        <v>3015</v>
      </c>
      <c r="C3411" s="23" t="n">
        <v>46168</v>
      </c>
      <c r="D3411" s="21" t="s">
        <v>539</v>
      </c>
      <c r="E3411" s="21" t="s">
        <v>366</v>
      </c>
      <c r="F3411" s="12" t="n">
        <v>3</v>
      </c>
      <c r="G3411" s="19" t="n">
        <v>41.8</v>
      </c>
      <c r="H3411" s="19" t="n">
        <v>29.78</v>
      </c>
      <c r="I3411" s="19" t="n">
        <f aca="false">ROUND(F3411*G3411,2)</f>
        <v>125.4</v>
      </c>
      <c r="J3411" s="19" t="n">
        <f aca="false">ROUND(F3411*H3411,2)</f>
        <v>89.34</v>
      </c>
      <c r="K3411" s="19" t="n">
        <f aca="false">INDEX(Pricebook!$L$2:$L$1401,MATCH(D3411,Pricebook!$A$2:$A$1401,0))</f>
        <v>45.35</v>
      </c>
      <c r="L3411" s="19" t="n">
        <f aca="false">ROUND(F3411*K3411,2)</f>
        <v>136.05</v>
      </c>
      <c r="M3411" s="24" t="n">
        <f aca="false">DATE(YEAR(C3411),MONTH(C3411),1)</f>
        <v>46143</v>
      </c>
    </row>
    <row r="3412" customFormat="false" ht="15" hidden="false" customHeight="false" outlineLevel="0" collapsed="false">
      <c r="A3412" s="21" t="s">
        <v>3483</v>
      </c>
      <c r="B3412" s="21" t="s">
        <v>3015</v>
      </c>
      <c r="C3412" s="23" t="n">
        <v>46168</v>
      </c>
      <c r="D3412" s="21" t="s">
        <v>2262</v>
      </c>
      <c r="E3412" s="21" t="s">
        <v>2202</v>
      </c>
      <c r="F3412" s="12" t="n">
        <v>2</v>
      </c>
      <c r="G3412" s="19" t="n">
        <v>41.5</v>
      </c>
      <c r="H3412" s="19" t="n">
        <v>26.61</v>
      </c>
      <c r="I3412" s="19" t="n">
        <f aca="false">ROUND(F3412*G3412,2)</f>
        <v>83</v>
      </c>
      <c r="J3412" s="19" t="n">
        <f aca="false">ROUND(F3412*H3412,2)</f>
        <v>53.22</v>
      </c>
      <c r="K3412" s="19" t="n">
        <f aca="false">INDEX(Pricebook!$L$2:$L$1401,MATCH(D3412,Pricebook!$A$2:$A$1401,0))</f>
        <v>44.5</v>
      </c>
      <c r="L3412" s="19" t="n">
        <f aca="false">ROUND(F3412*K3412,2)</f>
        <v>89</v>
      </c>
      <c r="M3412" s="24" t="n">
        <f aca="false">DATE(YEAR(C3412),MONTH(C3412),1)</f>
        <v>46143</v>
      </c>
    </row>
    <row r="3413" customFormat="false" ht="15" hidden="false" customHeight="false" outlineLevel="0" collapsed="false">
      <c r="A3413" s="21" t="s">
        <v>3483</v>
      </c>
      <c r="B3413" s="21" t="s">
        <v>3015</v>
      </c>
      <c r="C3413" s="23" t="n">
        <v>46168</v>
      </c>
      <c r="D3413" s="21" t="s">
        <v>1849</v>
      </c>
      <c r="E3413" s="21" t="s">
        <v>1452</v>
      </c>
      <c r="F3413" s="12" t="n">
        <v>7</v>
      </c>
      <c r="G3413" s="19" t="n">
        <v>19</v>
      </c>
      <c r="H3413" s="19" t="n">
        <v>11.59</v>
      </c>
      <c r="I3413" s="19" t="n">
        <f aca="false">ROUND(F3413*G3413,2)</f>
        <v>133</v>
      </c>
      <c r="J3413" s="19" t="n">
        <f aca="false">ROUND(F3413*H3413,2)</f>
        <v>81.13</v>
      </c>
      <c r="K3413" s="19" t="n">
        <f aca="false">INDEX(Pricebook!$L$2:$L$1401,MATCH(D3413,Pricebook!$A$2:$A$1401,0))</f>
        <v>19.45</v>
      </c>
      <c r="L3413" s="19" t="n">
        <f aca="false">ROUND(F3413*K3413,2)</f>
        <v>136.15</v>
      </c>
      <c r="M3413" s="24" t="n">
        <f aca="false">DATE(YEAR(C3413),MONTH(C3413),1)</f>
        <v>46143</v>
      </c>
    </row>
    <row r="3414" customFormat="false" ht="15" hidden="false" customHeight="false" outlineLevel="0" collapsed="false">
      <c r="A3414" s="21" t="s">
        <v>3483</v>
      </c>
      <c r="B3414" s="21" t="s">
        <v>3015</v>
      </c>
      <c r="C3414" s="23" t="n">
        <v>46168</v>
      </c>
      <c r="D3414" s="21" t="s">
        <v>565</v>
      </c>
      <c r="E3414" s="21" t="s">
        <v>366</v>
      </c>
      <c r="F3414" s="12" t="n">
        <v>1</v>
      </c>
      <c r="G3414" s="19" t="n">
        <v>43.2</v>
      </c>
      <c r="H3414" s="19" t="n">
        <v>34.35</v>
      </c>
      <c r="I3414" s="19" t="n">
        <f aca="false">ROUND(F3414*G3414,2)</f>
        <v>43.2</v>
      </c>
      <c r="J3414" s="19" t="n">
        <f aca="false">ROUND(F3414*H3414,2)</f>
        <v>34.35</v>
      </c>
      <c r="K3414" s="19" t="n">
        <f aca="false">INDEX(Pricebook!$L$2:$L$1401,MATCH(D3414,Pricebook!$A$2:$A$1401,0))</f>
        <v>46.75</v>
      </c>
      <c r="L3414" s="19" t="n">
        <f aca="false">ROUND(F3414*K3414,2)</f>
        <v>46.75</v>
      </c>
      <c r="M3414" s="24" t="n">
        <f aca="false">DATE(YEAR(C3414),MONTH(C3414),1)</f>
        <v>46143</v>
      </c>
    </row>
    <row r="3415" customFormat="false" ht="15" hidden="false" customHeight="false" outlineLevel="0" collapsed="false">
      <c r="A3415" s="21" t="s">
        <v>3483</v>
      </c>
      <c r="B3415" s="21" t="s">
        <v>3015</v>
      </c>
      <c r="C3415" s="23" t="n">
        <v>46168</v>
      </c>
      <c r="D3415" s="21" t="s">
        <v>1464</v>
      </c>
      <c r="E3415" s="21" t="s">
        <v>1452</v>
      </c>
      <c r="F3415" s="12" t="n">
        <v>11</v>
      </c>
      <c r="G3415" s="19" t="n">
        <v>24.3</v>
      </c>
      <c r="H3415" s="19" t="n">
        <v>16.82</v>
      </c>
      <c r="I3415" s="19" t="n">
        <f aca="false">ROUND(F3415*G3415,2)</f>
        <v>267.3</v>
      </c>
      <c r="J3415" s="19" t="n">
        <f aca="false">ROUND(F3415*H3415,2)</f>
        <v>185.02</v>
      </c>
      <c r="K3415" s="19" t="n">
        <f aca="false">INDEX(Pricebook!$L$2:$L$1401,MATCH(D3415,Pricebook!$A$2:$A$1401,0))</f>
        <v>24.9</v>
      </c>
      <c r="L3415" s="19" t="n">
        <f aca="false">ROUND(F3415*K3415,2)</f>
        <v>273.9</v>
      </c>
      <c r="M3415" s="24" t="n">
        <f aca="false">DATE(YEAR(C3415),MONTH(C3415),1)</f>
        <v>46143</v>
      </c>
    </row>
    <row r="3416" customFormat="false" ht="15" hidden="false" customHeight="false" outlineLevel="0" collapsed="false">
      <c r="A3416" s="21" t="s">
        <v>3484</v>
      </c>
      <c r="B3416" s="21" t="s">
        <v>3485</v>
      </c>
      <c r="C3416" s="23" t="n">
        <v>46168</v>
      </c>
      <c r="D3416" s="21" t="s">
        <v>961</v>
      </c>
      <c r="E3416" s="21" t="s">
        <v>366</v>
      </c>
      <c r="F3416" s="12" t="n">
        <v>1</v>
      </c>
      <c r="G3416" s="19" t="n">
        <v>96.45</v>
      </c>
      <c r="H3416" s="19" t="n">
        <v>68.07</v>
      </c>
      <c r="I3416" s="19" t="n">
        <f aca="false">ROUND(F3416*G3416,2)</f>
        <v>96.45</v>
      </c>
      <c r="J3416" s="19" t="n">
        <f aca="false">ROUND(F3416*H3416,2)</f>
        <v>68.07</v>
      </c>
      <c r="K3416" s="19" t="n">
        <f aca="false">INDEX(Pricebook!$L$2:$L$1401,MATCH(D3416,Pricebook!$A$2:$A$1401,0))</f>
        <v>103.65</v>
      </c>
      <c r="L3416" s="19" t="n">
        <f aca="false">ROUND(F3416*K3416,2)</f>
        <v>103.65</v>
      </c>
      <c r="M3416" s="24" t="n">
        <f aca="false">DATE(YEAR(C3416),MONTH(C3416),1)</f>
        <v>46143</v>
      </c>
    </row>
    <row r="3417" customFormat="false" ht="15" hidden="false" customHeight="false" outlineLevel="0" collapsed="false">
      <c r="A3417" s="21" t="s">
        <v>3484</v>
      </c>
      <c r="B3417" s="21" t="s">
        <v>3485</v>
      </c>
      <c r="C3417" s="23" t="n">
        <v>46168</v>
      </c>
      <c r="D3417" s="21" t="s">
        <v>493</v>
      </c>
      <c r="E3417" s="21" t="s">
        <v>366</v>
      </c>
      <c r="F3417" s="12" t="n">
        <v>1</v>
      </c>
      <c r="G3417" s="19" t="n">
        <v>13.7</v>
      </c>
      <c r="H3417" s="19" t="n">
        <v>10.58</v>
      </c>
      <c r="I3417" s="19" t="n">
        <f aca="false">ROUND(F3417*G3417,2)</f>
        <v>13.7</v>
      </c>
      <c r="J3417" s="19" t="n">
        <f aca="false">ROUND(F3417*H3417,2)</f>
        <v>10.58</v>
      </c>
      <c r="K3417" s="19" t="n">
        <f aca="false">INDEX(Pricebook!$L$2:$L$1401,MATCH(D3417,Pricebook!$A$2:$A$1401,0))</f>
        <v>14.6</v>
      </c>
      <c r="L3417" s="19" t="n">
        <f aca="false">ROUND(F3417*K3417,2)</f>
        <v>14.6</v>
      </c>
      <c r="M3417" s="24" t="n">
        <f aca="false">DATE(YEAR(C3417),MONTH(C3417),1)</f>
        <v>46143</v>
      </c>
    </row>
    <row r="3418" customFormat="false" ht="15" hidden="false" customHeight="false" outlineLevel="0" collapsed="false">
      <c r="A3418" s="21" t="s">
        <v>3484</v>
      </c>
      <c r="B3418" s="21" t="s">
        <v>3485</v>
      </c>
      <c r="C3418" s="23" t="n">
        <v>46168</v>
      </c>
      <c r="D3418" s="21" t="s">
        <v>595</v>
      </c>
      <c r="E3418" s="21" t="s">
        <v>366</v>
      </c>
      <c r="F3418" s="12" t="n">
        <v>1</v>
      </c>
      <c r="G3418" s="19" t="n">
        <v>11.2</v>
      </c>
      <c r="H3418" s="19" t="n">
        <v>7.85</v>
      </c>
      <c r="I3418" s="19" t="n">
        <f aca="false">ROUND(F3418*G3418,2)</f>
        <v>11.2</v>
      </c>
      <c r="J3418" s="19" t="n">
        <f aca="false">ROUND(F3418*H3418,2)</f>
        <v>7.85</v>
      </c>
      <c r="K3418" s="19" t="n">
        <f aca="false">INDEX(Pricebook!$L$2:$L$1401,MATCH(D3418,Pricebook!$A$2:$A$1401,0))</f>
        <v>12</v>
      </c>
      <c r="L3418" s="19" t="n">
        <f aca="false">ROUND(F3418*K3418,2)</f>
        <v>12</v>
      </c>
      <c r="M3418" s="24" t="n">
        <f aca="false">DATE(YEAR(C3418),MONTH(C3418),1)</f>
        <v>46143</v>
      </c>
    </row>
    <row r="3419" customFormat="false" ht="15" hidden="false" customHeight="false" outlineLevel="0" collapsed="false">
      <c r="A3419" s="21" t="s">
        <v>3484</v>
      </c>
      <c r="B3419" s="21" t="s">
        <v>3485</v>
      </c>
      <c r="C3419" s="23" t="n">
        <v>46168</v>
      </c>
      <c r="D3419" s="21" t="s">
        <v>1074</v>
      </c>
      <c r="E3419" s="21" t="s">
        <v>971</v>
      </c>
      <c r="F3419" s="12" t="n">
        <v>1</v>
      </c>
      <c r="G3419" s="19" t="n">
        <v>614.3</v>
      </c>
      <c r="H3419" s="19" t="n">
        <v>476.92</v>
      </c>
      <c r="I3419" s="19" t="n">
        <f aca="false">ROUND(F3419*G3419,2)</f>
        <v>614.3</v>
      </c>
      <c r="J3419" s="19" t="n">
        <f aca="false">ROUND(F3419*H3419,2)</f>
        <v>476.92</v>
      </c>
      <c r="K3419" s="19" t="n">
        <f aca="false">INDEX(Pricebook!$L$2:$L$1401,MATCH(D3419,Pricebook!$A$2:$A$1401,0))</f>
        <v>722.2</v>
      </c>
      <c r="L3419" s="19" t="n">
        <f aca="false">ROUND(F3419*K3419,2)</f>
        <v>722.2</v>
      </c>
      <c r="M3419" s="24" t="n">
        <f aca="false">DATE(YEAR(C3419),MONTH(C3419),1)</f>
        <v>46143</v>
      </c>
    </row>
    <row r="3420" customFormat="false" ht="15" hidden="false" customHeight="false" outlineLevel="0" collapsed="false">
      <c r="A3420" s="21" t="s">
        <v>3484</v>
      </c>
      <c r="B3420" s="21" t="s">
        <v>3485</v>
      </c>
      <c r="C3420" s="23" t="n">
        <v>46168</v>
      </c>
      <c r="D3420" s="21" t="s">
        <v>1066</v>
      </c>
      <c r="E3420" s="21" t="s">
        <v>971</v>
      </c>
      <c r="F3420" s="12" t="n">
        <v>1</v>
      </c>
      <c r="G3420" s="19" t="n">
        <v>392.9</v>
      </c>
      <c r="H3420" s="19" t="n">
        <v>299.96</v>
      </c>
      <c r="I3420" s="19" t="n">
        <f aca="false">ROUND(F3420*G3420,2)</f>
        <v>392.9</v>
      </c>
      <c r="J3420" s="19" t="n">
        <f aca="false">ROUND(F3420*H3420,2)</f>
        <v>299.96</v>
      </c>
      <c r="K3420" s="19" t="n">
        <f aca="false">INDEX(Pricebook!$L$2:$L$1401,MATCH(D3420,Pricebook!$A$2:$A$1401,0))</f>
        <v>454.25</v>
      </c>
      <c r="L3420" s="19" t="n">
        <f aca="false">ROUND(F3420*K3420,2)</f>
        <v>454.25</v>
      </c>
      <c r="M3420" s="24" t="n">
        <f aca="false">DATE(YEAR(C3420),MONTH(C3420),1)</f>
        <v>46143</v>
      </c>
    </row>
    <row r="3421" customFormat="false" ht="15" hidden="false" customHeight="false" outlineLevel="0" collapsed="false">
      <c r="A3421" s="21" t="s">
        <v>3484</v>
      </c>
      <c r="B3421" s="21" t="s">
        <v>3485</v>
      </c>
      <c r="C3421" s="23" t="n">
        <v>46168</v>
      </c>
      <c r="D3421" s="21" t="s">
        <v>2806</v>
      </c>
      <c r="E3421" s="21" t="s">
        <v>2748</v>
      </c>
      <c r="F3421" s="12" t="n">
        <v>4</v>
      </c>
      <c r="G3421" s="19" t="n">
        <v>46.65</v>
      </c>
      <c r="H3421" s="19" t="n">
        <v>27.01</v>
      </c>
      <c r="I3421" s="19" t="n">
        <f aca="false">ROUND(F3421*G3421,2)</f>
        <v>186.6</v>
      </c>
      <c r="J3421" s="19" t="n">
        <f aca="false">ROUND(F3421*H3421,2)</f>
        <v>108.04</v>
      </c>
      <c r="K3421" s="19" t="n">
        <f aca="false">INDEX(Pricebook!$L$2:$L$1401,MATCH(D3421,Pricebook!$A$2:$A$1401,0))</f>
        <v>50.6</v>
      </c>
      <c r="L3421" s="19" t="n">
        <f aca="false">ROUND(F3421*K3421,2)</f>
        <v>202.4</v>
      </c>
      <c r="M3421" s="24" t="n">
        <f aca="false">DATE(YEAR(C3421),MONTH(C3421),1)</f>
        <v>46143</v>
      </c>
    </row>
    <row r="3422" customFormat="false" ht="15" hidden="false" customHeight="false" outlineLevel="0" collapsed="false">
      <c r="A3422" s="21" t="s">
        <v>3484</v>
      </c>
      <c r="B3422" s="21" t="s">
        <v>3485</v>
      </c>
      <c r="C3422" s="23" t="n">
        <v>46168</v>
      </c>
      <c r="D3422" s="21" t="s">
        <v>825</v>
      </c>
      <c r="E3422" s="21" t="s">
        <v>366</v>
      </c>
      <c r="F3422" s="12" t="n">
        <v>1</v>
      </c>
      <c r="G3422" s="19" t="n">
        <v>11.2</v>
      </c>
      <c r="H3422" s="19" t="n">
        <v>8.32</v>
      </c>
      <c r="I3422" s="19" t="n">
        <f aca="false">ROUND(F3422*G3422,2)</f>
        <v>11.2</v>
      </c>
      <c r="J3422" s="19" t="n">
        <f aca="false">ROUND(F3422*H3422,2)</f>
        <v>8.32</v>
      </c>
      <c r="K3422" s="19" t="n">
        <f aca="false">INDEX(Pricebook!$L$2:$L$1401,MATCH(D3422,Pricebook!$A$2:$A$1401,0))</f>
        <v>12.15</v>
      </c>
      <c r="L3422" s="19" t="n">
        <f aca="false">ROUND(F3422*K3422,2)</f>
        <v>12.15</v>
      </c>
      <c r="M3422" s="24" t="n">
        <f aca="false">DATE(YEAR(C3422),MONTH(C3422),1)</f>
        <v>46143</v>
      </c>
    </row>
    <row r="3423" customFormat="false" ht="15" hidden="false" customHeight="false" outlineLevel="0" collapsed="false">
      <c r="A3423" s="21" t="s">
        <v>3484</v>
      </c>
      <c r="B3423" s="21" t="s">
        <v>3485</v>
      </c>
      <c r="C3423" s="23" t="n">
        <v>46168</v>
      </c>
      <c r="D3423" s="21" t="s">
        <v>587</v>
      </c>
      <c r="E3423" s="21" t="s">
        <v>366</v>
      </c>
      <c r="F3423" s="12" t="n">
        <v>2</v>
      </c>
      <c r="G3423" s="19" t="n">
        <v>126.35</v>
      </c>
      <c r="H3423" s="19" t="n">
        <v>94.56</v>
      </c>
      <c r="I3423" s="19" t="n">
        <f aca="false">ROUND(F3423*G3423,2)</f>
        <v>252.7</v>
      </c>
      <c r="J3423" s="19" t="n">
        <f aca="false">ROUND(F3423*H3423,2)</f>
        <v>189.12</v>
      </c>
      <c r="K3423" s="19" t="n">
        <f aca="false">INDEX(Pricebook!$L$2:$L$1401,MATCH(D3423,Pricebook!$A$2:$A$1401,0))</f>
        <v>135.85</v>
      </c>
      <c r="L3423" s="19" t="n">
        <f aca="false">ROUND(F3423*K3423,2)</f>
        <v>271.7</v>
      </c>
      <c r="M3423" s="24" t="n">
        <f aca="false">DATE(YEAR(C3423),MONTH(C3423),1)</f>
        <v>46143</v>
      </c>
    </row>
    <row r="3424" customFormat="false" ht="15" hidden="false" customHeight="false" outlineLevel="0" collapsed="false">
      <c r="A3424" s="21" t="s">
        <v>3484</v>
      </c>
      <c r="B3424" s="21" t="s">
        <v>3485</v>
      </c>
      <c r="C3424" s="23" t="n">
        <v>46168</v>
      </c>
      <c r="D3424" s="21" t="s">
        <v>2930</v>
      </c>
      <c r="E3424" s="21" t="s">
        <v>2748</v>
      </c>
      <c r="F3424" s="12" t="n">
        <v>6</v>
      </c>
      <c r="G3424" s="19" t="n">
        <v>15.7</v>
      </c>
      <c r="H3424" s="19" t="n">
        <v>9.06</v>
      </c>
      <c r="I3424" s="19" t="n">
        <f aca="false">ROUND(F3424*G3424,2)</f>
        <v>94.2</v>
      </c>
      <c r="J3424" s="19" t="n">
        <f aca="false">ROUND(F3424*H3424,2)</f>
        <v>54.36</v>
      </c>
      <c r="K3424" s="19" t="n">
        <f aca="false">INDEX(Pricebook!$L$2:$L$1401,MATCH(D3424,Pricebook!$A$2:$A$1401,0))</f>
        <v>17</v>
      </c>
      <c r="L3424" s="19" t="n">
        <f aca="false">ROUND(F3424*K3424,2)</f>
        <v>102</v>
      </c>
      <c r="M3424" s="24" t="n">
        <f aca="false">DATE(YEAR(C3424),MONTH(C3424),1)</f>
        <v>46143</v>
      </c>
    </row>
    <row r="3425" customFormat="false" ht="15" hidden="false" customHeight="false" outlineLevel="0" collapsed="false">
      <c r="A3425" s="21" t="s">
        <v>3484</v>
      </c>
      <c r="B3425" s="21" t="s">
        <v>3485</v>
      </c>
      <c r="C3425" s="23" t="n">
        <v>46168</v>
      </c>
      <c r="D3425" s="21" t="s">
        <v>2780</v>
      </c>
      <c r="E3425" s="21" t="s">
        <v>2748</v>
      </c>
      <c r="F3425" s="12" t="n">
        <v>8</v>
      </c>
      <c r="G3425" s="19" t="n">
        <v>4.05</v>
      </c>
      <c r="H3425" s="19" t="n">
        <v>2.33</v>
      </c>
      <c r="I3425" s="19" t="n">
        <f aca="false">ROUND(F3425*G3425,2)</f>
        <v>32.4</v>
      </c>
      <c r="J3425" s="19" t="n">
        <f aca="false">ROUND(F3425*H3425,2)</f>
        <v>18.64</v>
      </c>
      <c r="K3425" s="19" t="n">
        <f aca="false">INDEX(Pricebook!$L$2:$L$1401,MATCH(D3425,Pricebook!$A$2:$A$1401,0))</f>
        <v>4.4</v>
      </c>
      <c r="L3425" s="19" t="n">
        <f aca="false">ROUND(F3425*K3425,2)</f>
        <v>35.2</v>
      </c>
      <c r="M3425" s="24" t="n">
        <f aca="false">DATE(YEAR(C3425),MONTH(C3425),1)</f>
        <v>46143</v>
      </c>
    </row>
    <row r="3426" customFormat="false" ht="15" hidden="false" customHeight="false" outlineLevel="0" collapsed="false">
      <c r="A3426" s="21" t="s">
        <v>3484</v>
      </c>
      <c r="B3426" s="21" t="s">
        <v>3485</v>
      </c>
      <c r="C3426" s="23" t="n">
        <v>46168</v>
      </c>
      <c r="D3426" s="21" t="s">
        <v>1396</v>
      </c>
      <c r="E3426" s="21" t="s">
        <v>971</v>
      </c>
      <c r="F3426" s="12" t="n">
        <v>16</v>
      </c>
      <c r="G3426" s="19" t="n">
        <v>7.7</v>
      </c>
      <c r="H3426" s="19" t="n">
        <v>5.95</v>
      </c>
      <c r="I3426" s="19" t="n">
        <f aca="false">ROUND(F3426*G3426,2)</f>
        <v>123.2</v>
      </c>
      <c r="J3426" s="19" t="n">
        <f aca="false">ROUND(F3426*H3426,2)</f>
        <v>95.2</v>
      </c>
      <c r="K3426" s="19" t="n">
        <f aca="false">INDEX(Pricebook!$L$2:$L$1401,MATCH(D3426,Pricebook!$A$2:$A$1401,0))</f>
        <v>9.05</v>
      </c>
      <c r="L3426" s="19" t="n">
        <f aca="false">ROUND(F3426*K3426,2)</f>
        <v>144.8</v>
      </c>
      <c r="M3426" s="24" t="n">
        <f aca="false">DATE(YEAR(C3426),MONTH(C3426),1)</f>
        <v>46143</v>
      </c>
    </row>
    <row r="3427" customFormat="false" ht="15" hidden="false" customHeight="false" outlineLevel="0" collapsed="false">
      <c r="A3427" s="21" t="s">
        <v>3484</v>
      </c>
      <c r="B3427" s="21" t="s">
        <v>3485</v>
      </c>
      <c r="C3427" s="23" t="n">
        <v>46168</v>
      </c>
      <c r="D3427" s="21" t="s">
        <v>2868</v>
      </c>
      <c r="E3427" s="21" t="s">
        <v>2748</v>
      </c>
      <c r="F3427" s="12" t="n">
        <v>1</v>
      </c>
      <c r="G3427" s="19" t="n">
        <v>48.1</v>
      </c>
      <c r="H3427" s="19" t="n">
        <v>30.05</v>
      </c>
      <c r="I3427" s="19" t="n">
        <f aca="false">ROUND(F3427*G3427,2)</f>
        <v>48.1</v>
      </c>
      <c r="J3427" s="19" t="n">
        <f aca="false">ROUND(F3427*H3427,2)</f>
        <v>30.05</v>
      </c>
      <c r="K3427" s="19" t="n">
        <f aca="false">INDEX(Pricebook!$L$2:$L$1401,MATCH(D3427,Pricebook!$A$2:$A$1401,0))</f>
        <v>52.5</v>
      </c>
      <c r="L3427" s="19" t="n">
        <f aca="false">ROUND(F3427*K3427,2)</f>
        <v>52.5</v>
      </c>
      <c r="M3427" s="24" t="n">
        <f aca="false">DATE(YEAR(C3427),MONTH(C3427),1)</f>
        <v>46143</v>
      </c>
    </row>
    <row r="3428" customFormat="false" ht="15" hidden="false" customHeight="false" outlineLevel="0" collapsed="false">
      <c r="A3428" s="21" t="s">
        <v>3484</v>
      </c>
      <c r="B3428" s="21" t="s">
        <v>3485</v>
      </c>
      <c r="C3428" s="23" t="n">
        <v>46168</v>
      </c>
      <c r="D3428" s="21" t="s">
        <v>1362</v>
      </c>
      <c r="E3428" s="21" t="s">
        <v>971</v>
      </c>
      <c r="F3428" s="12" t="n">
        <v>12</v>
      </c>
      <c r="G3428" s="19" t="n">
        <v>71.8</v>
      </c>
      <c r="H3428" s="19" t="n">
        <v>60.95</v>
      </c>
      <c r="I3428" s="19" t="n">
        <f aca="false">ROUND(F3428*G3428,2)</f>
        <v>861.6</v>
      </c>
      <c r="J3428" s="19" t="n">
        <f aca="false">ROUND(F3428*H3428,2)</f>
        <v>731.4</v>
      </c>
      <c r="K3428" s="19" t="n">
        <f aca="false">INDEX(Pricebook!$L$2:$L$1401,MATCH(D3428,Pricebook!$A$2:$A$1401,0))</f>
        <v>82.85</v>
      </c>
      <c r="L3428" s="19" t="n">
        <f aca="false">ROUND(F3428*K3428,2)</f>
        <v>994.2</v>
      </c>
      <c r="M3428" s="24" t="n">
        <f aca="false">DATE(YEAR(C3428),MONTH(C3428),1)</f>
        <v>46143</v>
      </c>
    </row>
    <row r="3429" customFormat="false" ht="15" hidden="false" customHeight="false" outlineLevel="0" collapsed="false">
      <c r="A3429" s="21" t="s">
        <v>3484</v>
      </c>
      <c r="B3429" s="21" t="s">
        <v>3485</v>
      </c>
      <c r="C3429" s="23" t="n">
        <v>46168</v>
      </c>
      <c r="D3429" s="21" t="s">
        <v>1208</v>
      </c>
      <c r="E3429" s="21" t="s">
        <v>971</v>
      </c>
      <c r="F3429" s="12" t="n">
        <v>19</v>
      </c>
      <c r="G3429" s="19" t="n">
        <v>24.65</v>
      </c>
      <c r="H3429" s="19" t="n">
        <v>18.81</v>
      </c>
      <c r="I3429" s="19" t="n">
        <f aca="false">ROUND(F3429*G3429,2)</f>
        <v>468.35</v>
      </c>
      <c r="J3429" s="19" t="n">
        <f aca="false">ROUND(F3429*H3429,2)</f>
        <v>357.39</v>
      </c>
      <c r="K3429" s="19" t="n">
        <f aca="false">INDEX(Pricebook!$L$2:$L$1401,MATCH(D3429,Pricebook!$A$2:$A$1401,0))</f>
        <v>28.5</v>
      </c>
      <c r="L3429" s="19" t="n">
        <f aca="false">ROUND(F3429*K3429,2)</f>
        <v>541.5</v>
      </c>
      <c r="M3429" s="24" t="n">
        <f aca="false">DATE(YEAR(C3429),MONTH(C3429),1)</f>
        <v>46143</v>
      </c>
    </row>
    <row r="3430" customFormat="false" ht="15" hidden="false" customHeight="false" outlineLevel="0" collapsed="false">
      <c r="A3430" s="21" t="s">
        <v>3484</v>
      </c>
      <c r="B3430" s="21" t="s">
        <v>3485</v>
      </c>
      <c r="C3430" s="23" t="n">
        <v>46168</v>
      </c>
      <c r="D3430" s="21" t="s">
        <v>2780</v>
      </c>
      <c r="E3430" s="21" t="s">
        <v>2748</v>
      </c>
      <c r="F3430" s="12" t="n">
        <v>10</v>
      </c>
      <c r="G3430" s="19" t="n">
        <v>4.05</v>
      </c>
      <c r="H3430" s="19" t="n">
        <v>2.33</v>
      </c>
      <c r="I3430" s="19" t="n">
        <f aca="false">ROUND(F3430*G3430,2)</f>
        <v>40.5</v>
      </c>
      <c r="J3430" s="19" t="n">
        <f aca="false">ROUND(F3430*H3430,2)</f>
        <v>23.3</v>
      </c>
      <c r="K3430" s="19" t="n">
        <f aca="false">INDEX(Pricebook!$L$2:$L$1401,MATCH(D3430,Pricebook!$A$2:$A$1401,0))</f>
        <v>4.4</v>
      </c>
      <c r="L3430" s="19" t="n">
        <f aca="false">ROUND(F3430*K3430,2)</f>
        <v>44</v>
      </c>
      <c r="M3430" s="24" t="n">
        <f aca="false">DATE(YEAR(C3430),MONTH(C3430),1)</f>
        <v>46143</v>
      </c>
    </row>
    <row r="3431" customFormat="false" ht="15" hidden="false" customHeight="false" outlineLevel="0" collapsed="false">
      <c r="A3431" s="21" t="s">
        <v>3484</v>
      </c>
      <c r="B3431" s="21" t="s">
        <v>3485</v>
      </c>
      <c r="C3431" s="23" t="n">
        <v>46168</v>
      </c>
      <c r="D3431" s="21" t="s">
        <v>1442</v>
      </c>
      <c r="E3431" s="21" t="s">
        <v>971</v>
      </c>
      <c r="F3431" s="12" t="n">
        <v>32</v>
      </c>
      <c r="G3431" s="19" t="n">
        <v>1.4</v>
      </c>
      <c r="H3431" s="19" t="n">
        <v>1.05</v>
      </c>
      <c r="I3431" s="19" t="n">
        <f aca="false">ROUND(F3431*G3431,2)</f>
        <v>44.8</v>
      </c>
      <c r="J3431" s="19" t="n">
        <f aca="false">ROUND(F3431*H3431,2)</f>
        <v>33.6</v>
      </c>
      <c r="K3431" s="19" t="n">
        <f aca="false">INDEX(Pricebook!$L$2:$L$1401,MATCH(D3431,Pricebook!$A$2:$A$1401,0))</f>
        <v>1.6</v>
      </c>
      <c r="L3431" s="19" t="n">
        <f aca="false">ROUND(F3431*K3431,2)</f>
        <v>51.2</v>
      </c>
      <c r="M3431" s="24" t="n">
        <f aca="false">DATE(YEAR(C3431),MONTH(C3431),1)</f>
        <v>46143</v>
      </c>
    </row>
    <row r="3432" customFormat="false" ht="15" hidden="false" customHeight="false" outlineLevel="0" collapsed="false">
      <c r="A3432" s="21" t="s">
        <v>3486</v>
      </c>
      <c r="B3432" s="21" t="s">
        <v>3294</v>
      </c>
      <c r="C3432" s="23" t="n">
        <v>46169</v>
      </c>
      <c r="D3432" s="21" t="s">
        <v>2704</v>
      </c>
      <c r="E3432" s="21" t="s">
        <v>2587</v>
      </c>
      <c r="F3432" s="12" t="n">
        <v>5</v>
      </c>
      <c r="G3432" s="19" t="n">
        <v>7.3</v>
      </c>
      <c r="H3432" s="19" t="n">
        <v>5.35</v>
      </c>
      <c r="I3432" s="19" t="n">
        <f aca="false">ROUND(F3432*G3432,2)</f>
        <v>36.5</v>
      </c>
      <c r="J3432" s="19" t="n">
        <f aca="false">ROUND(F3432*H3432,2)</f>
        <v>26.75</v>
      </c>
      <c r="K3432" s="19" t="n">
        <f aca="false">INDEX(Pricebook!$L$2:$L$1401,MATCH(D3432,Pricebook!$A$2:$A$1401,0))</f>
        <v>7.8</v>
      </c>
      <c r="L3432" s="19" t="n">
        <f aca="false">ROUND(F3432*K3432,2)</f>
        <v>39</v>
      </c>
      <c r="M3432" s="24" t="n">
        <f aca="false">DATE(YEAR(C3432),MONTH(C3432),1)</f>
        <v>46143</v>
      </c>
    </row>
    <row r="3433" customFormat="false" ht="15" hidden="false" customHeight="false" outlineLevel="0" collapsed="false">
      <c r="A3433" s="21" t="s">
        <v>3486</v>
      </c>
      <c r="B3433" s="21" t="s">
        <v>3294</v>
      </c>
      <c r="C3433" s="23" t="n">
        <v>46169</v>
      </c>
      <c r="D3433" s="21" t="s">
        <v>2240</v>
      </c>
      <c r="E3433" s="21" t="s">
        <v>2202</v>
      </c>
      <c r="F3433" s="12" t="n">
        <v>2</v>
      </c>
      <c r="G3433" s="19" t="n">
        <v>55.9</v>
      </c>
      <c r="H3433" s="19" t="n">
        <v>33.72</v>
      </c>
      <c r="I3433" s="19" t="n">
        <f aca="false">ROUND(F3433*G3433,2)</f>
        <v>111.8</v>
      </c>
      <c r="J3433" s="19" t="n">
        <f aca="false">ROUND(F3433*H3433,2)</f>
        <v>67.44</v>
      </c>
      <c r="K3433" s="19" t="n">
        <f aca="false">INDEX(Pricebook!$L$2:$L$1401,MATCH(D3433,Pricebook!$A$2:$A$1401,0))</f>
        <v>59.3</v>
      </c>
      <c r="L3433" s="19" t="n">
        <f aca="false">ROUND(F3433*K3433,2)</f>
        <v>118.6</v>
      </c>
      <c r="M3433" s="24" t="n">
        <f aca="false">DATE(YEAR(C3433),MONTH(C3433),1)</f>
        <v>46143</v>
      </c>
    </row>
    <row r="3434" customFormat="false" ht="15" hidden="false" customHeight="false" outlineLevel="0" collapsed="false">
      <c r="A3434" s="21" t="s">
        <v>3486</v>
      </c>
      <c r="B3434" s="21" t="s">
        <v>3294</v>
      </c>
      <c r="C3434" s="23" t="n">
        <v>46169</v>
      </c>
      <c r="D3434" s="21" t="s">
        <v>2632</v>
      </c>
      <c r="E3434" s="21" t="s">
        <v>2587</v>
      </c>
      <c r="F3434" s="12" t="n">
        <v>9</v>
      </c>
      <c r="G3434" s="19" t="n">
        <v>5.1</v>
      </c>
      <c r="H3434" s="19" t="n">
        <v>3.59</v>
      </c>
      <c r="I3434" s="19" t="n">
        <f aca="false">ROUND(F3434*G3434,2)</f>
        <v>45.9</v>
      </c>
      <c r="J3434" s="19" t="n">
        <f aca="false">ROUND(F3434*H3434,2)</f>
        <v>32.31</v>
      </c>
      <c r="K3434" s="19" t="n">
        <f aca="false">INDEX(Pricebook!$L$2:$L$1401,MATCH(D3434,Pricebook!$A$2:$A$1401,0))</f>
        <v>5.55</v>
      </c>
      <c r="L3434" s="19" t="n">
        <f aca="false">ROUND(F3434*K3434,2)</f>
        <v>49.95</v>
      </c>
      <c r="M3434" s="24" t="n">
        <f aca="false">DATE(YEAR(C3434),MONTH(C3434),1)</f>
        <v>46143</v>
      </c>
    </row>
    <row r="3435" customFormat="false" ht="15" hidden="false" customHeight="false" outlineLevel="0" collapsed="false">
      <c r="A3435" s="21" t="s">
        <v>3486</v>
      </c>
      <c r="B3435" s="21" t="s">
        <v>3294</v>
      </c>
      <c r="C3435" s="23" t="n">
        <v>46169</v>
      </c>
      <c r="D3435" s="21" t="s">
        <v>2214</v>
      </c>
      <c r="E3435" s="21" t="s">
        <v>2202</v>
      </c>
      <c r="F3435" s="12" t="n">
        <v>1</v>
      </c>
      <c r="G3435" s="19" t="n">
        <v>60.55</v>
      </c>
      <c r="H3435" s="19" t="n">
        <v>36.6</v>
      </c>
      <c r="I3435" s="19" t="n">
        <f aca="false">ROUND(F3435*G3435,2)</f>
        <v>60.55</v>
      </c>
      <c r="J3435" s="19" t="n">
        <f aca="false">ROUND(F3435*H3435,2)</f>
        <v>36.6</v>
      </c>
      <c r="K3435" s="19" t="n">
        <f aca="false">INDEX(Pricebook!$L$2:$L$1401,MATCH(D3435,Pricebook!$A$2:$A$1401,0))</f>
        <v>64.4</v>
      </c>
      <c r="L3435" s="19" t="n">
        <f aca="false">ROUND(F3435*K3435,2)</f>
        <v>64.4</v>
      </c>
      <c r="M3435" s="24" t="n">
        <f aca="false">DATE(YEAR(C3435),MONTH(C3435),1)</f>
        <v>46143</v>
      </c>
    </row>
    <row r="3436" customFormat="false" ht="15" hidden="false" customHeight="false" outlineLevel="0" collapsed="false">
      <c r="A3436" s="21" t="s">
        <v>3486</v>
      </c>
      <c r="B3436" s="21" t="s">
        <v>3294</v>
      </c>
      <c r="C3436" s="23" t="n">
        <v>46169</v>
      </c>
      <c r="D3436" s="21" t="s">
        <v>555</v>
      </c>
      <c r="E3436" s="21" t="s">
        <v>366</v>
      </c>
      <c r="F3436" s="12" t="n">
        <v>2</v>
      </c>
      <c r="G3436" s="19" t="n">
        <v>53.25</v>
      </c>
      <c r="H3436" s="19" t="n">
        <v>37.27</v>
      </c>
      <c r="I3436" s="19" t="n">
        <f aca="false">ROUND(F3436*G3436,2)</f>
        <v>106.5</v>
      </c>
      <c r="J3436" s="19" t="n">
        <f aca="false">ROUND(F3436*H3436,2)</f>
        <v>74.54</v>
      </c>
      <c r="K3436" s="19" t="n">
        <f aca="false">INDEX(Pricebook!$L$2:$L$1401,MATCH(D3436,Pricebook!$A$2:$A$1401,0))</f>
        <v>56.75</v>
      </c>
      <c r="L3436" s="19" t="n">
        <f aca="false">ROUND(F3436*K3436,2)</f>
        <v>113.5</v>
      </c>
      <c r="M3436" s="24" t="n">
        <f aca="false">DATE(YEAR(C3436),MONTH(C3436),1)</f>
        <v>46143</v>
      </c>
    </row>
    <row r="3437" customFormat="false" ht="15" hidden="false" customHeight="false" outlineLevel="0" collapsed="false">
      <c r="A3437" s="21" t="s">
        <v>3486</v>
      </c>
      <c r="B3437" s="21" t="s">
        <v>3294</v>
      </c>
      <c r="C3437" s="23" t="n">
        <v>46169</v>
      </c>
      <c r="D3437" s="21" t="s">
        <v>1534</v>
      </c>
      <c r="E3437" s="21" t="s">
        <v>1452</v>
      </c>
      <c r="F3437" s="12" t="n">
        <v>3</v>
      </c>
      <c r="G3437" s="19" t="n">
        <v>87.5</v>
      </c>
      <c r="H3437" s="19" t="n">
        <v>53.54</v>
      </c>
      <c r="I3437" s="19" t="n">
        <f aca="false">ROUND(F3437*G3437,2)</f>
        <v>262.5</v>
      </c>
      <c r="J3437" s="19" t="n">
        <f aca="false">ROUND(F3437*H3437,2)</f>
        <v>160.62</v>
      </c>
      <c r="K3437" s="19" t="n">
        <f aca="false">INDEX(Pricebook!$L$2:$L$1401,MATCH(D3437,Pricebook!$A$2:$A$1401,0))</f>
        <v>89.7</v>
      </c>
      <c r="L3437" s="19" t="n">
        <f aca="false">ROUND(F3437*K3437,2)</f>
        <v>269.1</v>
      </c>
      <c r="M3437" s="24" t="n">
        <f aca="false">DATE(YEAR(C3437),MONTH(C3437),1)</f>
        <v>46143</v>
      </c>
    </row>
    <row r="3438" customFormat="false" ht="15" hidden="false" customHeight="false" outlineLevel="0" collapsed="false">
      <c r="A3438" s="21" t="s">
        <v>3486</v>
      </c>
      <c r="B3438" s="21" t="s">
        <v>3294</v>
      </c>
      <c r="C3438" s="23" t="n">
        <v>46169</v>
      </c>
      <c r="D3438" s="21" t="s">
        <v>1857</v>
      </c>
      <c r="E3438" s="21" t="s">
        <v>1452</v>
      </c>
      <c r="F3438" s="12" t="n">
        <v>11</v>
      </c>
      <c r="G3438" s="19" t="n">
        <v>23</v>
      </c>
      <c r="H3438" s="19" t="n">
        <v>14.18</v>
      </c>
      <c r="I3438" s="19" t="n">
        <f aca="false">ROUND(F3438*G3438,2)</f>
        <v>253</v>
      </c>
      <c r="J3438" s="19" t="n">
        <f aca="false">ROUND(F3438*H3438,2)</f>
        <v>155.98</v>
      </c>
      <c r="K3438" s="19" t="n">
        <f aca="false">INDEX(Pricebook!$L$2:$L$1401,MATCH(D3438,Pricebook!$A$2:$A$1401,0))</f>
        <v>23.75</v>
      </c>
      <c r="L3438" s="19" t="n">
        <f aca="false">ROUND(F3438*K3438,2)</f>
        <v>261.25</v>
      </c>
      <c r="M3438" s="24" t="n">
        <f aca="false">DATE(YEAR(C3438),MONTH(C3438),1)</f>
        <v>46143</v>
      </c>
    </row>
    <row r="3439" customFormat="false" ht="15" hidden="false" customHeight="false" outlineLevel="0" collapsed="false">
      <c r="A3439" s="21" t="s">
        <v>3486</v>
      </c>
      <c r="B3439" s="21" t="s">
        <v>3294</v>
      </c>
      <c r="C3439" s="23" t="n">
        <v>46169</v>
      </c>
      <c r="D3439" s="21" t="s">
        <v>2313</v>
      </c>
      <c r="E3439" s="21" t="s">
        <v>2202</v>
      </c>
      <c r="F3439" s="12" t="n">
        <v>14</v>
      </c>
      <c r="G3439" s="19" t="n">
        <v>12.15</v>
      </c>
      <c r="H3439" s="19" t="n">
        <v>7.34</v>
      </c>
      <c r="I3439" s="19" t="n">
        <f aca="false">ROUND(F3439*G3439,2)</f>
        <v>170.1</v>
      </c>
      <c r="J3439" s="19" t="n">
        <f aca="false">ROUND(F3439*H3439,2)</f>
        <v>102.76</v>
      </c>
      <c r="K3439" s="19" t="n">
        <f aca="false">INDEX(Pricebook!$L$2:$L$1401,MATCH(D3439,Pricebook!$A$2:$A$1401,0))</f>
        <v>12.9</v>
      </c>
      <c r="L3439" s="19" t="n">
        <f aca="false">ROUND(F3439*K3439,2)</f>
        <v>180.6</v>
      </c>
      <c r="M3439" s="24" t="n">
        <f aca="false">DATE(YEAR(C3439),MONTH(C3439),1)</f>
        <v>46143</v>
      </c>
    </row>
    <row r="3440" customFormat="false" ht="15" hidden="false" customHeight="false" outlineLevel="0" collapsed="false">
      <c r="A3440" s="21" t="s">
        <v>3486</v>
      </c>
      <c r="B3440" s="21" t="s">
        <v>3294</v>
      </c>
      <c r="C3440" s="23" t="n">
        <v>46169</v>
      </c>
      <c r="D3440" s="21" t="s">
        <v>685</v>
      </c>
      <c r="E3440" s="21" t="s">
        <v>366</v>
      </c>
      <c r="F3440" s="12" t="n">
        <v>2</v>
      </c>
      <c r="G3440" s="19" t="n">
        <v>53.3</v>
      </c>
      <c r="H3440" s="19" t="n">
        <v>37.88</v>
      </c>
      <c r="I3440" s="19" t="n">
        <f aca="false">ROUND(F3440*G3440,2)</f>
        <v>106.6</v>
      </c>
      <c r="J3440" s="19" t="n">
        <f aca="false">ROUND(F3440*H3440,2)</f>
        <v>75.76</v>
      </c>
      <c r="K3440" s="19" t="n">
        <f aca="false">INDEX(Pricebook!$L$2:$L$1401,MATCH(D3440,Pricebook!$A$2:$A$1401,0))</f>
        <v>57.7</v>
      </c>
      <c r="L3440" s="19" t="n">
        <f aca="false">ROUND(F3440*K3440,2)</f>
        <v>115.4</v>
      </c>
      <c r="M3440" s="24" t="n">
        <f aca="false">DATE(YEAR(C3440),MONTH(C3440),1)</f>
        <v>46143</v>
      </c>
    </row>
    <row r="3441" customFormat="false" ht="15" hidden="false" customHeight="false" outlineLevel="0" collapsed="false">
      <c r="A3441" s="21" t="s">
        <v>3486</v>
      </c>
      <c r="B3441" s="21" t="s">
        <v>3294</v>
      </c>
      <c r="C3441" s="23" t="n">
        <v>46169</v>
      </c>
      <c r="D3441" s="21" t="s">
        <v>623</v>
      </c>
      <c r="E3441" s="21" t="s">
        <v>366</v>
      </c>
      <c r="F3441" s="12" t="n">
        <v>1</v>
      </c>
      <c r="G3441" s="19" t="n">
        <v>15.25</v>
      </c>
      <c r="H3441" s="19" t="n">
        <v>10.77</v>
      </c>
      <c r="I3441" s="19" t="n">
        <f aca="false">ROUND(F3441*G3441,2)</f>
        <v>15.25</v>
      </c>
      <c r="J3441" s="19" t="n">
        <f aca="false">ROUND(F3441*H3441,2)</f>
        <v>10.77</v>
      </c>
      <c r="K3441" s="19" t="n">
        <f aca="false">INDEX(Pricebook!$L$2:$L$1401,MATCH(D3441,Pricebook!$A$2:$A$1401,0))</f>
        <v>16.4</v>
      </c>
      <c r="L3441" s="19" t="n">
        <f aca="false">ROUND(F3441*K3441,2)</f>
        <v>16.4</v>
      </c>
      <c r="M3441" s="24" t="n">
        <f aca="false">DATE(YEAR(C3441),MONTH(C3441),1)</f>
        <v>46143</v>
      </c>
    </row>
    <row r="3442" customFormat="false" ht="15" hidden="false" customHeight="false" outlineLevel="0" collapsed="false">
      <c r="A3442" s="21" t="s">
        <v>3487</v>
      </c>
      <c r="B3442" s="21" t="s">
        <v>3071</v>
      </c>
      <c r="C3442" s="23" t="n">
        <v>46169</v>
      </c>
      <c r="D3442" s="21" t="s">
        <v>2501</v>
      </c>
      <c r="E3442" s="21" t="s">
        <v>2466</v>
      </c>
      <c r="F3442" s="12" t="n">
        <v>5</v>
      </c>
      <c r="G3442" s="19" t="n">
        <v>73.35</v>
      </c>
      <c r="H3442" s="19" t="n">
        <v>44.79</v>
      </c>
      <c r="I3442" s="19" t="n">
        <f aca="false">ROUND(F3442*G3442,2)</f>
        <v>366.75</v>
      </c>
      <c r="J3442" s="19" t="n">
        <f aca="false">ROUND(F3442*H3442,2)</f>
        <v>223.95</v>
      </c>
      <c r="K3442" s="19" t="n">
        <f aca="false">INDEX(Pricebook!$L$2:$L$1401,MATCH(D3442,Pricebook!$A$2:$A$1401,0))</f>
        <v>75.4</v>
      </c>
      <c r="L3442" s="19" t="n">
        <f aca="false">ROUND(F3442*K3442,2)</f>
        <v>377</v>
      </c>
      <c r="M3442" s="24" t="n">
        <f aca="false">DATE(YEAR(C3442),MONTH(C3442),1)</f>
        <v>46143</v>
      </c>
    </row>
    <row r="3443" customFormat="false" ht="15" hidden="false" customHeight="false" outlineLevel="0" collapsed="false">
      <c r="A3443" s="21" t="s">
        <v>3487</v>
      </c>
      <c r="B3443" s="21" t="s">
        <v>3071</v>
      </c>
      <c r="C3443" s="23" t="n">
        <v>46169</v>
      </c>
      <c r="D3443" s="21" t="s">
        <v>2581</v>
      </c>
      <c r="E3443" s="21" t="s">
        <v>2466</v>
      </c>
      <c r="F3443" s="12" t="n">
        <v>8</v>
      </c>
      <c r="G3443" s="19" t="n">
        <v>8.55</v>
      </c>
      <c r="H3443" s="19" t="n">
        <v>5.3</v>
      </c>
      <c r="I3443" s="19" t="n">
        <f aca="false">ROUND(F3443*G3443,2)</f>
        <v>68.4</v>
      </c>
      <c r="J3443" s="19" t="n">
        <f aca="false">ROUND(F3443*H3443,2)</f>
        <v>42.4</v>
      </c>
      <c r="K3443" s="19" t="n">
        <f aca="false">INDEX(Pricebook!$L$2:$L$1401,MATCH(D3443,Pricebook!$A$2:$A$1401,0))</f>
        <v>8.95</v>
      </c>
      <c r="L3443" s="19" t="n">
        <f aca="false">ROUND(F3443*K3443,2)</f>
        <v>71.6</v>
      </c>
      <c r="M3443" s="24" t="n">
        <f aca="false">DATE(YEAR(C3443),MONTH(C3443),1)</f>
        <v>46143</v>
      </c>
    </row>
    <row r="3444" customFormat="false" ht="15" hidden="false" customHeight="false" outlineLevel="0" collapsed="false">
      <c r="A3444" s="21" t="s">
        <v>3487</v>
      </c>
      <c r="B3444" s="21" t="s">
        <v>3071</v>
      </c>
      <c r="C3444" s="23" t="n">
        <v>46169</v>
      </c>
      <c r="D3444" s="21" t="s">
        <v>171</v>
      </c>
      <c r="E3444" s="21" t="s">
        <v>108</v>
      </c>
      <c r="F3444" s="12" t="n">
        <v>1</v>
      </c>
      <c r="G3444" s="19" t="n">
        <v>80</v>
      </c>
      <c r="H3444" s="19" t="n">
        <v>59.26</v>
      </c>
      <c r="I3444" s="19" t="n">
        <f aca="false">ROUND(F3444*G3444,2)</f>
        <v>80</v>
      </c>
      <c r="J3444" s="19" t="n">
        <f aca="false">ROUND(F3444*H3444,2)</f>
        <v>59.26</v>
      </c>
      <c r="K3444" s="19" t="n">
        <f aca="false">INDEX(Pricebook!$L$2:$L$1401,MATCH(D3444,Pricebook!$A$2:$A$1401,0))</f>
        <v>86.8</v>
      </c>
      <c r="L3444" s="19" t="n">
        <f aca="false">ROUND(F3444*K3444,2)</f>
        <v>86.8</v>
      </c>
      <c r="M3444" s="24" t="n">
        <f aca="false">DATE(YEAR(C3444),MONTH(C3444),1)</f>
        <v>46143</v>
      </c>
    </row>
    <row r="3445" customFormat="false" ht="15" hidden="false" customHeight="false" outlineLevel="0" collapsed="false">
      <c r="A3445" s="21" t="s">
        <v>3487</v>
      </c>
      <c r="B3445" s="21" t="s">
        <v>3071</v>
      </c>
      <c r="C3445" s="23" t="n">
        <v>46169</v>
      </c>
      <c r="D3445" s="21" t="s">
        <v>1210</v>
      </c>
      <c r="E3445" s="21" t="s">
        <v>971</v>
      </c>
      <c r="F3445" s="12" t="n">
        <v>1</v>
      </c>
      <c r="G3445" s="19" t="n">
        <v>47.35</v>
      </c>
      <c r="H3445" s="19" t="n">
        <v>41.04</v>
      </c>
      <c r="I3445" s="19" t="n">
        <f aca="false">ROUND(F3445*G3445,2)</f>
        <v>47.35</v>
      </c>
      <c r="J3445" s="19" t="n">
        <f aca="false">ROUND(F3445*H3445,2)</f>
        <v>41.04</v>
      </c>
      <c r="K3445" s="19" t="n">
        <f aca="false">INDEX(Pricebook!$L$2:$L$1401,MATCH(D3445,Pricebook!$A$2:$A$1401,0))</f>
        <v>55.1</v>
      </c>
      <c r="L3445" s="19" t="n">
        <f aca="false">ROUND(F3445*K3445,2)</f>
        <v>55.1</v>
      </c>
      <c r="M3445" s="24" t="n">
        <f aca="false">DATE(YEAR(C3445),MONTH(C3445),1)</f>
        <v>46143</v>
      </c>
    </row>
    <row r="3446" customFormat="false" ht="15" hidden="false" customHeight="false" outlineLevel="0" collapsed="false">
      <c r="A3446" s="21" t="s">
        <v>3487</v>
      </c>
      <c r="B3446" s="21" t="s">
        <v>3071</v>
      </c>
      <c r="C3446" s="23" t="n">
        <v>46169</v>
      </c>
      <c r="D3446" s="21" t="s">
        <v>2559</v>
      </c>
      <c r="E3446" s="21" t="s">
        <v>2466</v>
      </c>
      <c r="F3446" s="12" t="n">
        <v>1</v>
      </c>
      <c r="G3446" s="19" t="n">
        <v>40.2</v>
      </c>
      <c r="H3446" s="19" t="n">
        <v>26.09</v>
      </c>
      <c r="I3446" s="19" t="n">
        <f aca="false">ROUND(F3446*G3446,2)</f>
        <v>40.2</v>
      </c>
      <c r="J3446" s="19" t="n">
        <f aca="false">ROUND(F3446*H3446,2)</f>
        <v>26.09</v>
      </c>
      <c r="K3446" s="19" t="n">
        <f aca="false">INDEX(Pricebook!$L$2:$L$1401,MATCH(D3446,Pricebook!$A$2:$A$1401,0))</f>
        <v>41.85</v>
      </c>
      <c r="L3446" s="19" t="n">
        <f aca="false">ROUND(F3446*K3446,2)</f>
        <v>41.85</v>
      </c>
      <c r="M3446" s="24" t="n">
        <f aca="false">DATE(YEAR(C3446),MONTH(C3446),1)</f>
        <v>46143</v>
      </c>
    </row>
    <row r="3447" customFormat="false" ht="15" hidden="false" customHeight="false" outlineLevel="0" collapsed="false">
      <c r="A3447" s="21" t="s">
        <v>3487</v>
      </c>
      <c r="B3447" s="21" t="s">
        <v>3071</v>
      </c>
      <c r="C3447" s="23" t="n">
        <v>46169</v>
      </c>
      <c r="D3447" s="21" t="s">
        <v>703</v>
      </c>
      <c r="E3447" s="21" t="s">
        <v>366</v>
      </c>
      <c r="F3447" s="12" t="n">
        <v>1</v>
      </c>
      <c r="G3447" s="19" t="n">
        <v>28.25</v>
      </c>
      <c r="H3447" s="19" t="n">
        <v>20.12</v>
      </c>
      <c r="I3447" s="19" t="n">
        <f aca="false">ROUND(F3447*G3447,2)</f>
        <v>28.25</v>
      </c>
      <c r="J3447" s="19" t="n">
        <f aca="false">ROUND(F3447*H3447,2)</f>
        <v>20.12</v>
      </c>
      <c r="K3447" s="19" t="n">
        <f aca="false">INDEX(Pricebook!$L$2:$L$1401,MATCH(D3447,Pricebook!$A$2:$A$1401,0))</f>
        <v>30.65</v>
      </c>
      <c r="L3447" s="19" t="n">
        <f aca="false">ROUND(F3447*K3447,2)</f>
        <v>30.65</v>
      </c>
      <c r="M3447" s="24" t="n">
        <f aca="false">DATE(YEAR(C3447),MONTH(C3447),1)</f>
        <v>46143</v>
      </c>
    </row>
    <row r="3448" customFormat="false" ht="15" hidden="false" customHeight="false" outlineLevel="0" collapsed="false">
      <c r="A3448" s="21" t="s">
        <v>3487</v>
      </c>
      <c r="B3448" s="21" t="s">
        <v>3071</v>
      </c>
      <c r="C3448" s="23" t="n">
        <v>46169</v>
      </c>
      <c r="D3448" s="21" t="s">
        <v>2493</v>
      </c>
      <c r="E3448" s="21" t="s">
        <v>2466</v>
      </c>
      <c r="F3448" s="12" t="n">
        <v>1</v>
      </c>
      <c r="G3448" s="19" t="n">
        <v>180</v>
      </c>
      <c r="H3448" s="19" t="n">
        <v>110.4</v>
      </c>
      <c r="I3448" s="19" t="n">
        <f aca="false">ROUND(F3448*G3448,2)</f>
        <v>180</v>
      </c>
      <c r="J3448" s="19" t="n">
        <f aca="false">ROUND(F3448*H3448,2)</f>
        <v>110.4</v>
      </c>
      <c r="K3448" s="19" t="n">
        <f aca="false">INDEX(Pricebook!$L$2:$L$1401,MATCH(D3448,Pricebook!$A$2:$A$1401,0))</f>
        <v>185.85</v>
      </c>
      <c r="L3448" s="19" t="n">
        <f aca="false">ROUND(F3448*K3448,2)</f>
        <v>185.85</v>
      </c>
      <c r="M3448" s="24" t="n">
        <f aca="false">DATE(YEAR(C3448),MONTH(C3448),1)</f>
        <v>46143</v>
      </c>
    </row>
    <row r="3449" customFormat="false" ht="15" hidden="false" customHeight="false" outlineLevel="0" collapsed="false">
      <c r="A3449" s="21" t="s">
        <v>3488</v>
      </c>
      <c r="B3449" s="21" t="s">
        <v>3123</v>
      </c>
      <c r="C3449" s="23" t="n">
        <v>46169</v>
      </c>
      <c r="D3449" s="21" t="s">
        <v>2763</v>
      </c>
      <c r="E3449" s="21" t="s">
        <v>2748</v>
      </c>
      <c r="F3449" s="12" t="n">
        <v>1</v>
      </c>
      <c r="G3449" s="19" t="n">
        <v>27.15</v>
      </c>
      <c r="H3449" s="19" t="n">
        <v>17.03</v>
      </c>
      <c r="I3449" s="19" t="n">
        <f aca="false">ROUND(F3449*G3449,2)</f>
        <v>27.15</v>
      </c>
      <c r="J3449" s="19" t="n">
        <f aca="false">ROUND(F3449*H3449,2)</f>
        <v>17.03</v>
      </c>
      <c r="K3449" s="19" t="n">
        <f aca="false">INDEX(Pricebook!$L$2:$L$1401,MATCH(D3449,Pricebook!$A$2:$A$1401,0))</f>
        <v>29.75</v>
      </c>
      <c r="L3449" s="19" t="n">
        <f aca="false">ROUND(F3449*K3449,2)</f>
        <v>29.75</v>
      </c>
      <c r="M3449" s="24" t="n">
        <f aca="false">DATE(YEAR(C3449),MONTH(C3449),1)</f>
        <v>46143</v>
      </c>
    </row>
    <row r="3450" customFormat="false" ht="15" hidden="false" customHeight="false" outlineLevel="0" collapsed="false">
      <c r="A3450" s="21" t="s">
        <v>3488</v>
      </c>
      <c r="B3450" s="21" t="s">
        <v>3123</v>
      </c>
      <c r="C3450" s="23" t="n">
        <v>46169</v>
      </c>
      <c r="D3450" s="21" t="s">
        <v>1432</v>
      </c>
      <c r="E3450" s="21" t="s">
        <v>971</v>
      </c>
      <c r="F3450" s="12" t="n">
        <v>1</v>
      </c>
      <c r="G3450" s="19" t="n">
        <v>1442.9</v>
      </c>
      <c r="H3450" s="19" t="n">
        <v>1113.94</v>
      </c>
      <c r="I3450" s="19" t="n">
        <f aca="false">ROUND(F3450*G3450,2)</f>
        <v>1442.9</v>
      </c>
      <c r="J3450" s="19" t="n">
        <f aca="false">ROUND(F3450*H3450,2)</f>
        <v>1113.94</v>
      </c>
      <c r="K3450" s="19" t="n">
        <f aca="false">INDEX(Pricebook!$L$2:$L$1401,MATCH(D3450,Pricebook!$A$2:$A$1401,0))</f>
        <v>1686.85</v>
      </c>
      <c r="L3450" s="19" t="n">
        <f aca="false">ROUND(F3450*K3450,2)</f>
        <v>1686.85</v>
      </c>
      <c r="M3450" s="24" t="n">
        <f aca="false">DATE(YEAR(C3450),MONTH(C3450),1)</f>
        <v>46143</v>
      </c>
    </row>
    <row r="3451" customFormat="false" ht="15" hidden="false" customHeight="false" outlineLevel="0" collapsed="false">
      <c r="A3451" s="21" t="s">
        <v>3488</v>
      </c>
      <c r="B3451" s="21" t="s">
        <v>3123</v>
      </c>
      <c r="C3451" s="23" t="n">
        <v>46169</v>
      </c>
      <c r="D3451" s="21" t="s">
        <v>114</v>
      </c>
      <c r="E3451" s="21" t="s">
        <v>108</v>
      </c>
      <c r="F3451" s="12" t="n">
        <v>1</v>
      </c>
      <c r="G3451" s="19" t="n">
        <v>567.9</v>
      </c>
      <c r="H3451" s="19" t="n">
        <v>418.91</v>
      </c>
      <c r="I3451" s="19" t="n">
        <f aca="false">ROUND(F3451*G3451,2)</f>
        <v>567.9</v>
      </c>
      <c r="J3451" s="19" t="n">
        <f aca="false">ROUND(F3451*H3451,2)</f>
        <v>418.91</v>
      </c>
      <c r="K3451" s="19" t="n">
        <f aca="false">INDEX(Pricebook!$L$2:$L$1401,MATCH(D3451,Pricebook!$A$2:$A$1401,0))</f>
        <v>613.4</v>
      </c>
      <c r="L3451" s="19" t="n">
        <f aca="false">ROUND(F3451*K3451,2)</f>
        <v>613.4</v>
      </c>
      <c r="M3451" s="24" t="n">
        <f aca="false">DATE(YEAR(C3451),MONTH(C3451),1)</f>
        <v>46143</v>
      </c>
    </row>
    <row r="3452" customFormat="false" ht="15" hidden="false" customHeight="false" outlineLevel="0" collapsed="false">
      <c r="A3452" s="21" t="s">
        <v>3488</v>
      </c>
      <c r="B3452" s="21" t="s">
        <v>3123</v>
      </c>
      <c r="C3452" s="23" t="n">
        <v>46169</v>
      </c>
      <c r="D3452" s="21" t="s">
        <v>1278</v>
      </c>
      <c r="E3452" s="21" t="s">
        <v>971</v>
      </c>
      <c r="F3452" s="12" t="n">
        <v>4</v>
      </c>
      <c r="G3452" s="19" t="n">
        <v>128.15</v>
      </c>
      <c r="H3452" s="19" t="n">
        <v>97.76</v>
      </c>
      <c r="I3452" s="19" t="n">
        <f aca="false">ROUND(F3452*G3452,2)</f>
        <v>512.6</v>
      </c>
      <c r="J3452" s="19" t="n">
        <f aca="false">ROUND(F3452*H3452,2)</f>
        <v>391.04</v>
      </c>
      <c r="K3452" s="19" t="n">
        <f aca="false">INDEX(Pricebook!$L$2:$L$1401,MATCH(D3452,Pricebook!$A$2:$A$1401,0))</f>
        <v>148.05</v>
      </c>
      <c r="L3452" s="19" t="n">
        <f aca="false">ROUND(F3452*K3452,2)</f>
        <v>592.2</v>
      </c>
      <c r="M3452" s="24" t="n">
        <f aca="false">DATE(YEAR(C3452),MONTH(C3452),1)</f>
        <v>46143</v>
      </c>
    </row>
    <row r="3453" customFormat="false" ht="15" hidden="false" customHeight="false" outlineLevel="0" collapsed="false">
      <c r="A3453" s="21" t="s">
        <v>3488</v>
      </c>
      <c r="B3453" s="21" t="s">
        <v>3123</v>
      </c>
      <c r="C3453" s="23" t="n">
        <v>46169</v>
      </c>
      <c r="D3453" s="21" t="s">
        <v>2820</v>
      </c>
      <c r="E3453" s="21" t="s">
        <v>2748</v>
      </c>
      <c r="F3453" s="12" t="n">
        <v>3</v>
      </c>
      <c r="G3453" s="19" t="n">
        <v>34.4</v>
      </c>
      <c r="H3453" s="19" t="n">
        <v>20.14</v>
      </c>
      <c r="I3453" s="19" t="n">
        <f aca="false">ROUND(F3453*G3453,2)</f>
        <v>103.2</v>
      </c>
      <c r="J3453" s="19" t="n">
        <f aca="false">ROUND(F3453*H3453,2)</f>
        <v>60.42</v>
      </c>
      <c r="K3453" s="19" t="n">
        <f aca="false">INDEX(Pricebook!$L$2:$L$1401,MATCH(D3453,Pricebook!$A$2:$A$1401,0))</f>
        <v>37.75</v>
      </c>
      <c r="L3453" s="19" t="n">
        <f aca="false">ROUND(F3453*K3453,2)</f>
        <v>113.25</v>
      </c>
      <c r="M3453" s="24" t="n">
        <f aca="false">DATE(YEAR(C3453),MONTH(C3453),1)</f>
        <v>46143</v>
      </c>
    </row>
    <row r="3454" customFormat="false" ht="15" hidden="false" customHeight="false" outlineLevel="0" collapsed="false">
      <c r="A3454" s="21" t="s">
        <v>3488</v>
      </c>
      <c r="B3454" s="21" t="s">
        <v>3123</v>
      </c>
      <c r="C3454" s="23" t="n">
        <v>46169</v>
      </c>
      <c r="D3454" s="21" t="s">
        <v>2822</v>
      </c>
      <c r="E3454" s="21" t="s">
        <v>2748</v>
      </c>
      <c r="F3454" s="12" t="n">
        <v>4</v>
      </c>
      <c r="G3454" s="19" t="n">
        <v>27.3</v>
      </c>
      <c r="H3454" s="19" t="n">
        <v>17.05</v>
      </c>
      <c r="I3454" s="19" t="n">
        <f aca="false">ROUND(F3454*G3454,2)</f>
        <v>109.2</v>
      </c>
      <c r="J3454" s="19" t="n">
        <f aca="false">ROUND(F3454*H3454,2)</f>
        <v>68.2</v>
      </c>
      <c r="K3454" s="19" t="n">
        <f aca="false">INDEX(Pricebook!$L$2:$L$1401,MATCH(D3454,Pricebook!$A$2:$A$1401,0))</f>
        <v>29.8</v>
      </c>
      <c r="L3454" s="19" t="n">
        <f aca="false">ROUND(F3454*K3454,2)</f>
        <v>119.2</v>
      </c>
      <c r="M3454" s="24" t="n">
        <f aca="false">DATE(YEAR(C3454),MONTH(C3454),1)</f>
        <v>46143</v>
      </c>
    </row>
    <row r="3455" customFormat="false" ht="15" hidden="false" customHeight="false" outlineLevel="0" collapsed="false">
      <c r="A3455" s="21" t="s">
        <v>3488</v>
      </c>
      <c r="B3455" s="21" t="s">
        <v>3123</v>
      </c>
      <c r="C3455" s="23" t="n">
        <v>46169</v>
      </c>
      <c r="D3455" s="21" t="s">
        <v>2916</v>
      </c>
      <c r="E3455" s="21" t="s">
        <v>2748</v>
      </c>
      <c r="F3455" s="12" t="n">
        <v>5</v>
      </c>
      <c r="G3455" s="19" t="n">
        <v>5.1</v>
      </c>
      <c r="H3455" s="19" t="n">
        <v>2.98</v>
      </c>
      <c r="I3455" s="19" t="n">
        <f aca="false">ROUND(F3455*G3455,2)</f>
        <v>25.5</v>
      </c>
      <c r="J3455" s="19" t="n">
        <f aca="false">ROUND(F3455*H3455,2)</f>
        <v>14.9</v>
      </c>
      <c r="K3455" s="19" t="n">
        <f aca="false">INDEX(Pricebook!$L$2:$L$1401,MATCH(D3455,Pricebook!$A$2:$A$1401,0))</f>
        <v>5.6</v>
      </c>
      <c r="L3455" s="19" t="n">
        <f aca="false">ROUND(F3455*K3455,2)</f>
        <v>28</v>
      </c>
      <c r="M3455" s="24" t="n">
        <f aca="false">DATE(YEAR(C3455),MONTH(C3455),1)</f>
        <v>46143</v>
      </c>
    </row>
    <row r="3456" customFormat="false" ht="15" hidden="false" customHeight="false" outlineLevel="0" collapsed="false">
      <c r="A3456" s="21" t="s">
        <v>3488</v>
      </c>
      <c r="B3456" s="21" t="s">
        <v>3123</v>
      </c>
      <c r="C3456" s="23" t="n">
        <v>46169</v>
      </c>
      <c r="D3456" s="21" t="s">
        <v>137</v>
      </c>
      <c r="E3456" s="21" t="s">
        <v>108</v>
      </c>
      <c r="F3456" s="12" t="n">
        <v>2</v>
      </c>
      <c r="G3456" s="19" t="n">
        <v>24.55</v>
      </c>
      <c r="H3456" s="19" t="n">
        <v>19.92</v>
      </c>
      <c r="I3456" s="19" t="n">
        <f aca="false">ROUND(F3456*G3456,2)</f>
        <v>49.1</v>
      </c>
      <c r="J3456" s="19" t="n">
        <f aca="false">ROUND(F3456*H3456,2)</f>
        <v>39.84</v>
      </c>
      <c r="K3456" s="19" t="n">
        <f aca="false">INDEX(Pricebook!$L$2:$L$1401,MATCH(D3456,Pricebook!$A$2:$A$1401,0))</f>
        <v>26.55</v>
      </c>
      <c r="L3456" s="19" t="n">
        <f aca="false">ROUND(F3456*K3456,2)</f>
        <v>53.1</v>
      </c>
      <c r="M3456" s="24" t="n">
        <f aca="false">DATE(YEAR(C3456),MONTH(C3456),1)</f>
        <v>46143</v>
      </c>
    </row>
    <row r="3457" customFormat="false" ht="15" hidden="false" customHeight="false" outlineLevel="0" collapsed="false">
      <c r="A3457" s="21" t="s">
        <v>3489</v>
      </c>
      <c r="B3457" s="21" t="s">
        <v>3339</v>
      </c>
      <c r="C3457" s="23" t="n">
        <v>46169</v>
      </c>
      <c r="D3457" s="21" t="s">
        <v>1801</v>
      </c>
      <c r="E3457" s="21" t="s">
        <v>1452</v>
      </c>
      <c r="F3457" s="12" t="n">
        <v>2</v>
      </c>
      <c r="G3457" s="19" t="n">
        <v>88.75</v>
      </c>
      <c r="H3457" s="19" t="n">
        <v>63.62</v>
      </c>
      <c r="I3457" s="19" t="n">
        <f aca="false">ROUND(F3457*G3457,2)</f>
        <v>177.5</v>
      </c>
      <c r="J3457" s="19" t="n">
        <f aca="false">ROUND(F3457*H3457,2)</f>
        <v>127.24</v>
      </c>
      <c r="K3457" s="19" t="n">
        <f aca="false">INDEX(Pricebook!$L$2:$L$1401,MATCH(D3457,Pricebook!$A$2:$A$1401,0))</f>
        <v>91.35</v>
      </c>
      <c r="L3457" s="19" t="n">
        <f aca="false">ROUND(F3457*K3457,2)</f>
        <v>182.7</v>
      </c>
      <c r="M3457" s="24" t="n">
        <f aca="false">DATE(YEAR(C3457),MONTH(C3457),1)</f>
        <v>46143</v>
      </c>
    </row>
    <row r="3458" customFormat="false" ht="15" hidden="false" customHeight="false" outlineLevel="0" collapsed="false">
      <c r="A3458" s="21" t="s">
        <v>3489</v>
      </c>
      <c r="B3458" s="21" t="s">
        <v>3339</v>
      </c>
      <c r="C3458" s="23" t="n">
        <v>46169</v>
      </c>
      <c r="D3458" s="21" t="s">
        <v>2424</v>
      </c>
      <c r="E3458" s="21" t="s">
        <v>2202</v>
      </c>
      <c r="F3458" s="12" t="n">
        <v>3</v>
      </c>
      <c r="G3458" s="19" t="n">
        <v>51.6</v>
      </c>
      <c r="H3458" s="19" t="n">
        <v>31.04</v>
      </c>
      <c r="I3458" s="19" t="n">
        <f aca="false">ROUND(F3458*G3458,2)</f>
        <v>154.8</v>
      </c>
      <c r="J3458" s="19" t="n">
        <f aca="false">ROUND(F3458*H3458,2)</f>
        <v>93.12</v>
      </c>
      <c r="K3458" s="19" t="n">
        <f aca="false">INDEX(Pricebook!$L$2:$L$1401,MATCH(D3458,Pricebook!$A$2:$A$1401,0))</f>
        <v>54.6</v>
      </c>
      <c r="L3458" s="19" t="n">
        <f aca="false">ROUND(F3458*K3458,2)</f>
        <v>163.8</v>
      </c>
      <c r="M3458" s="24" t="n">
        <f aca="false">DATE(YEAR(C3458),MONTH(C3458),1)</f>
        <v>46143</v>
      </c>
    </row>
    <row r="3459" customFormat="false" ht="15" hidden="false" customHeight="false" outlineLevel="0" collapsed="false">
      <c r="A3459" s="21" t="s">
        <v>3489</v>
      </c>
      <c r="B3459" s="21" t="s">
        <v>3339</v>
      </c>
      <c r="C3459" s="23" t="n">
        <v>46169</v>
      </c>
      <c r="D3459" s="21" t="s">
        <v>1931</v>
      </c>
      <c r="E3459" s="21" t="s">
        <v>1452</v>
      </c>
      <c r="F3459" s="12" t="n">
        <v>12</v>
      </c>
      <c r="G3459" s="19" t="n">
        <v>157.2</v>
      </c>
      <c r="H3459" s="19" t="n">
        <v>96.74</v>
      </c>
      <c r="I3459" s="19" t="n">
        <f aca="false">ROUND(F3459*G3459,2)</f>
        <v>1886.4</v>
      </c>
      <c r="J3459" s="19" t="n">
        <f aca="false">ROUND(F3459*H3459,2)</f>
        <v>1160.88</v>
      </c>
      <c r="K3459" s="19" t="n">
        <f aca="false">INDEX(Pricebook!$L$2:$L$1401,MATCH(D3459,Pricebook!$A$2:$A$1401,0))</f>
        <v>162.05</v>
      </c>
      <c r="L3459" s="19" t="n">
        <f aca="false">ROUND(F3459*K3459,2)</f>
        <v>1944.6</v>
      </c>
      <c r="M3459" s="24" t="n">
        <f aca="false">DATE(YEAR(C3459),MONTH(C3459),1)</f>
        <v>46143</v>
      </c>
    </row>
    <row r="3460" customFormat="false" ht="15" hidden="false" customHeight="false" outlineLevel="0" collapsed="false">
      <c r="A3460" s="21" t="s">
        <v>3489</v>
      </c>
      <c r="B3460" s="21" t="s">
        <v>3339</v>
      </c>
      <c r="C3460" s="23" t="n">
        <v>46169</v>
      </c>
      <c r="D3460" s="21" t="s">
        <v>2351</v>
      </c>
      <c r="E3460" s="21" t="s">
        <v>2202</v>
      </c>
      <c r="F3460" s="12" t="n">
        <v>11</v>
      </c>
      <c r="G3460" s="19" t="n">
        <v>12.3</v>
      </c>
      <c r="H3460" s="19" t="n">
        <v>7.38</v>
      </c>
      <c r="I3460" s="19" t="n">
        <f aca="false">ROUND(F3460*G3460,2)</f>
        <v>135.3</v>
      </c>
      <c r="J3460" s="19" t="n">
        <f aca="false">ROUND(F3460*H3460,2)</f>
        <v>81.18</v>
      </c>
      <c r="K3460" s="19" t="n">
        <f aca="false">INDEX(Pricebook!$L$2:$L$1401,MATCH(D3460,Pricebook!$A$2:$A$1401,0))</f>
        <v>13</v>
      </c>
      <c r="L3460" s="19" t="n">
        <f aca="false">ROUND(F3460*K3460,2)</f>
        <v>143</v>
      </c>
      <c r="M3460" s="24" t="n">
        <f aca="false">DATE(YEAR(C3460),MONTH(C3460),1)</f>
        <v>46143</v>
      </c>
    </row>
    <row r="3461" customFormat="false" ht="15" hidden="false" customHeight="false" outlineLevel="0" collapsed="false">
      <c r="A3461" s="21" t="s">
        <v>3489</v>
      </c>
      <c r="B3461" s="21" t="s">
        <v>3339</v>
      </c>
      <c r="C3461" s="23" t="n">
        <v>46169</v>
      </c>
      <c r="D3461" s="21" t="s">
        <v>1837</v>
      </c>
      <c r="E3461" s="21" t="s">
        <v>1452</v>
      </c>
      <c r="F3461" s="12" t="n">
        <v>4</v>
      </c>
      <c r="G3461" s="19" t="n">
        <v>158.7</v>
      </c>
      <c r="H3461" s="19" t="n">
        <v>97.64</v>
      </c>
      <c r="I3461" s="19" t="n">
        <f aca="false">ROUND(F3461*G3461,2)</f>
        <v>634.8</v>
      </c>
      <c r="J3461" s="19" t="n">
        <f aca="false">ROUND(F3461*H3461,2)</f>
        <v>390.56</v>
      </c>
      <c r="K3461" s="19" t="n">
        <f aca="false">INDEX(Pricebook!$L$2:$L$1401,MATCH(D3461,Pricebook!$A$2:$A$1401,0))</f>
        <v>163.55</v>
      </c>
      <c r="L3461" s="19" t="n">
        <f aca="false">ROUND(F3461*K3461,2)</f>
        <v>654.2</v>
      </c>
      <c r="M3461" s="24" t="n">
        <f aca="false">DATE(YEAR(C3461),MONTH(C3461),1)</f>
        <v>46143</v>
      </c>
    </row>
    <row r="3462" customFormat="false" ht="15" hidden="false" customHeight="false" outlineLevel="0" collapsed="false">
      <c r="A3462" s="21" t="s">
        <v>3489</v>
      </c>
      <c r="B3462" s="21" t="s">
        <v>3339</v>
      </c>
      <c r="C3462" s="23" t="n">
        <v>46169</v>
      </c>
      <c r="D3462" s="21" t="s">
        <v>1717</v>
      </c>
      <c r="E3462" s="21" t="s">
        <v>1452</v>
      </c>
      <c r="F3462" s="12" t="n">
        <v>5</v>
      </c>
      <c r="G3462" s="19" t="n">
        <v>95.85</v>
      </c>
      <c r="H3462" s="19" t="n">
        <v>61.77</v>
      </c>
      <c r="I3462" s="19" t="n">
        <f aca="false">ROUND(F3462*G3462,2)</f>
        <v>479.25</v>
      </c>
      <c r="J3462" s="19" t="n">
        <f aca="false">ROUND(F3462*H3462,2)</f>
        <v>308.85</v>
      </c>
      <c r="K3462" s="19" t="n">
        <f aca="false">INDEX(Pricebook!$L$2:$L$1401,MATCH(D3462,Pricebook!$A$2:$A$1401,0))</f>
        <v>98.55</v>
      </c>
      <c r="L3462" s="19" t="n">
        <f aca="false">ROUND(F3462*K3462,2)</f>
        <v>492.75</v>
      </c>
      <c r="M3462" s="24" t="n">
        <f aca="false">DATE(YEAR(C3462),MONTH(C3462),1)</f>
        <v>46143</v>
      </c>
    </row>
    <row r="3463" customFormat="false" ht="15" hidden="false" customHeight="false" outlineLevel="0" collapsed="false">
      <c r="A3463" s="21" t="s">
        <v>3489</v>
      </c>
      <c r="B3463" s="21" t="s">
        <v>3339</v>
      </c>
      <c r="C3463" s="23" t="n">
        <v>46169</v>
      </c>
      <c r="D3463" s="21" t="s">
        <v>1450</v>
      </c>
      <c r="E3463" s="21" t="s">
        <v>1452</v>
      </c>
      <c r="F3463" s="12" t="n">
        <v>3</v>
      </c>
      <c r="G3463" s="19" t="n">
        <v>100</v>
      </c>
      <c r="H3463" s="19" t="n">
        <v>61.31</v>
      </c>
      <c r="I3463" s="19" t="n">
        <f aca="false">ROUND(F3463*G3463,2)</f>
        <v>300</v>
      </c>
      <c r="J3463" s="19" t="n">
        <f aca="false">ROUND(F3463*H3463,2)</f>
        <v>183.93</v>
      </c>
      <c r="K3463" s="19" t="n">
        <f aca="false">INDEX(Pricebook!$L$2:$L$1401,MATCH(D3463,Pricebook!$A$2:$A$1401,0))</f>
        <v>102.7</v>
      </c>
      <c r="L3463" s="19" t="n">
        <f aca="false">ROUND(F3463*K3463,2)</f>
        <v>308.1</v>
      </c>
      <c r="M3463" s="24" t="n">
        <f aca="false">DATE(YEAR(C3463),MONTH(C3463),1)</f>
        <v>46143</v>
      </c>
    </row>
    <row r="3464" customFormat="false" ht="15" hidden="false" customHeight="false" outlineLevel="0" collapsed="false">
      <c r="A3464" s="21" t="s">
        <v>3489</v>
      </c>
      <c r="B3464" s="21" t="s">
        <v>3339</v>
      </c>
      <c r="C3464" s="23" t="n">
        <v>46169</v>
      </c>
      <c r="D3464" s="21" t="s">
        <v>2258</v>
      </c>
      <c r="E3464" s="21" t="s">
        <v>2202</v>
      </c>
      <c r="F3464" s="12" t="n">
        <v>2</v>
      </c>
      <c r="G3464" s="19" t="n">
        <v>62.1</v>
      </c>
      <c r="H3464" s="19" t="n">
        <v>37.71</v>
      </c>
      <c r="I3464" s="19" t="n">
        <f aca="false">ROUND(F3464*G3464,2)</f>
        <v>124.2</v>
      </c>
      <c r="J3464" s="19" t="n">
        <f aca="false">ROUND(F3464*H3464,2)</f>
        <v>75.42</v>
      </c>
      <c r="K3464" s="19" t="n">
        <f aca="false">INDEX(Pricebook!$L$2:$L$1401,MATCH(D3464,Pricebook!$A$2:$A$1401,0))</f>
        <v>66.35</v>
      </c>
      <c r="L3464" s="19" t="n">
        <f aca="false">ROUND(F3464*K3464,2)</f>
        <v>132.7</v>
      </c>
      <c r="M3464" s="24" t="n">
        <f aca="false">DATE(YEAR(C3464),MONTH(C3464),1)</f>
        <v>46143</v>
      </c>
    </row>
    <row r="3465" customFormat="false" ht="15" hidden="false" customHeight="false" outlineLevel="0" collapsed="false">
      <c r="A3465" s="21" t="s">
        <v>3489</v>
      </c>
      <c r="B3465" s="21" t="s">
        <v>3339</v>
      </c>
      <c r="C3465" s="23" t="n">
        <v>46169</v>
      </c>
      <c r="D3465" s="21" t="s">
        <v>1843</v>
      </c>
      <c r="E3465" s="21" t="s">
        <v>1452</v>
      </c>
      <c r="F3465" s="12" t="n">
        <v>4</v>
      </c>
      <c r="G3465" s="19" t="n">
        <v>88.2</v>
      </c>
      <c r="H3465" s="19" t="n">
        <v>54.21</v>
      </c>
      <c r="I3465" s="19" t="n">
        <f aca="false">ROUND(F3465*G3465,2)</f>
        <v>352.8</v>
      </c>
      <c r="J3465" s="19" t="n">
        <f aca="false">ROUND(F3465*H3465,2)</f>
        <v>216.84</v>
      </c>
      <c r="K3465" s="19" t="n">
        <f aca="false">INDEX(Pricebook!$L$2:$L$1401,MATCH(D3465,Pricebook!$A$2:$A$1401,0))</f>
        <v>90.8</v>
      </c>
      <c r="L3465" s="19" t="n">
        <f aca="false">ROUND(F3465*K3465,2)</f>
        <v>363.2</v>
      </c>
      <c r="M3465" s="24" t="n">
        <f aca="false">DATE(YEAR(C3465),MONTH(C3465),1)</f>
        <v>46143</v>
      </c>
    </row>
    <row r="3466" customFormat="false" ht="15" hidden="false" customHeight="false" outlineLevel="0" collapsed="false">
      <c r="A3466" s="21" t="s">
        <v>3489</v>
      </c>
      <c r="B3466" s="21" t="s">
        <v>3339</v>
      </c>
      <c r="C3466" s="23" t="n">
        <v>46169</v>
      </c>
      <c r="D3466" s="21" t="s">
        <v>1853</v>
      </c>
      <c r="E3466" s="21" t="s">
        <v>1452</v>
      </c>
      <c r="F3466" s="12" t="n">
        <v>1</v>
      </c>
      <c r="G3466" s="19" t="n">
        <v>21.6</v>
      </c>
      <c r="H3466" s="19" t="n">
        <v>14.09</v>
      </c>
      <c r="I3466" s="19" t="n">
        <f aca="false">ROUND(F3466*G3466,2)</f>
        <v>21.6</v>
      </c>
      <c r="J3466" s="19" t="n">
        <f aca="false">ROUND(F3466*H3466,2)</f>
        <v>14.09</v>
      </c>
      <c r="K3466" s="19" t="n">
        <f aca="false">INDEX(Pricebook!$L$2:$L$1401,MATCH(D3466,Pricebook!$A$2:$A$1401,0))</f>
        <v>22.5</v>
      </c>
      <c r="L3466" s="19" t="n">
        <f aca="false">ROUND(F3466*K3466,2)</f>
        <v>22.5</v>
      </c>
      <c r="M3466" s="24" t="n">
        <f aca="false">DATE(YEAR(C3466),MONTH(C3466),1)</f>
        <v>46143</v>
      </c>
    </row>
    <row r="3467" customFormat="false" ht="15" hidden="false" customHeight="false" outlineLevel="0" collapsed="false">
      <c r="A3467" s="21" t="s">
        <v>3489</v>
      </c>
      <c r="B3467" s="21" t="s">
        <v>3339</v>
      </c>
      <c r="C3467" s="23" t="n">
        <v>46169</v>
      </c>
      <c r="D3467" s="21" t="s">
        <v>446</v>
      </c>
      <c r="E3467" s="21" t="s">
        <v>366</v>
      </c>
      <c r="F3467" s="12" t="n">
        <v>1</v>
      </c>
      <c r="G3467" s="19" t="n">
        <v>72.1</v>
      </c>
      <c r="H3467" s="19" t="n">
        <v>50.78</v>
      </c>
      <c r="I3467" s="19" t="n">
        <f aca="false">ROUND(F3467*G3467,2)</f>
        <v>72.1</v>
      </c>
      <c r="J3467" s="19" t="n">
        <f aca="false">ROUND(F3467*H3467,2)</f>
        <v>50.78</v>
      </c>
      <c r="K3467" s="19" t="n">
        <f aca="false">INDEX(Pricebook!$L$2:$L$1401,MATCH(D3467,Pricebook!$A$2:$A$1401,0))</f>
        <v>77.3</v>
      </c>
      <c r="L3467" s="19" t="n">
        <f aca="false">ROUND(F3467*K3467,2)</f>
        <v>77.3</v>
      </c>
      <c r="M3467" s="24" t="n">
        <f aca="false">DATE(YEAR(C3467),MONTH(C3467),1)</f>
        <v>46143</v>
      </c>
    </row>
    <row r="3468" customFormat="false" ht="15" hidden="false" customHeight="false" outlineLevel="0" collapsed="false">
      <c r="A3468" s="21" t="s">
        <v>3489</v>
      </c>
      <c r="B3468" s="21" t="s">
        <v>3339</v>
      </c>
      <c r="C3468" s="23" t="n">
        <v>46169</v>
      </c>
      <c r="D3468" s="21" t="s">
        <v>909</v>
      </c>
      <c r="E3468" s="21" t="s">
        <v>366</v>
      </c>
      <c r="F3468" s="12" t="n">
        <v>1</v>
      </c>
      <c r="G3468" s="19" t="n">
        <v>38.6</v>
      </c>
      <c r="H3468" s="19" t="n">
        <v>31.58</v>
      </c>
      <c r="I3468" s="19" t="n">
        <f aca="false">ROUND(F3468*G3468,2)</f>
        <v>38.6</v>
      </c>
      <c r="J3468" s="19" t="n">
        <f aca="false">ROUND(F3468*H3468,2)</f>
        <v>31.58</v>
      </c>
      <c r="K3468" s="19" t="n">
        <f aca="false">INDEX(Pricebook!$L$2:$L$1401,MATCH(D3468,Pricebook!$A$2:$A$1401,0))</f>
        <v>41.85</v>
      </c>
      <c r="L3468" s="19" t="n">
        <f aca="false">ROUND(F3468*K3468,2)</f>
        <v>41.85</v>
      </c>
      <c r="M3468" s="24" t="n">
        <f aca="false">DATE(YEAR(C3468),MONTH(C3468),1)</f>
        <v>46143</v>
      </c>
    </row>
    <row r="3469" customFormat="false" ht="15" hidden="false" customHeight="false" outlineLevel="0" collapsed="false">
      <c r="A3469" s="21" t="s">
        <v>3489</v>
      </c>
      <c r="B3469" s="21" t="s">
        <v>3339</v>
      </c>
      <c r="C3469" s="23" t="n">
        <v>46169</v>
      </c>
      <c r="D3469" s="21" t="s">
        <v>2301</v>
      </c>
      <c r="E3469" s="21" t="s">
        <v>2202</v>
      </c>
      <c r="F3469" s="12" t="n">
        <v>4</v>
      </c>
      <c r="G3469" s="19" t="n">
        <v>38.15</v>
      </c>
      <c r="H3469" s="19" t="n">
        <v>22.92</v>
      </c>
      <c r="I3469" s="19" t="n">
        <f aca="false">ROUND(F3469*G3469,2)</f>
        <v>152.6</v>
      </c>
      <c r="J3469" s="19" t="n">
        <f aca="false">ROUND(F3469*H3469,2)</f>
        <v>91.68</v>
      </c>
      <c r="K3469" s="19" t="n">
        <f aca="false">INDEX(Pricebook!$L$2:$L$1401,MATCH(D3469,Pricebook!$A$2:$A$1401,0))</f>
        <v>40.3</v>
      </c>
      <c r="L3469" s="19" t="n">
        <f aca="false">ROUND(F3469*K3469,2)</f>
        <v>161.2</v>
      </c>
      <c r="M3469" s="24" t="n">
        <f aca="false">DATE(YEAR(C3469),MONTH(C3469),1)</f>
        <v>46143</v>
      </c>
    </row>
    <row r="3470" customFormat="false" ht="15" hidden="false" customHeight="false" outlineLevel="0" collapsed="false">
      <c r="A3470" s="21" t="s">
        <v>3489</v>
      </c>
      <c r="B3470" s="21" t="s">
        <v>3339</v>
      </c>
      <c r="C3470" s="23" t="n">
        <v>46169</v>
      </c>
      <c r="D3470" s="21" t="s">
        <v>2210</v>
      </c>
      <c r="E3470" s="21" t="s">
        <v>2202</v>
      </c>
      <c r="F3470" s="12" t="n">
        <v>4</v>
      </c>
      <c r="G3470" s="19" t="n">
        <v>38.15</v>
      </c>
      <c r="H3470" s="19" t="n">
        <v>22.86</v>
      </c>
      <c r="I3470" s="19" t="n">
        <f aca="false">ROUND(F3470*G3470,2)</f>
        <v>152.6</v>
      </c>
      <c r="J3470" s="19" t="n">
        <f aca="false">ROUND(F3470*H3470,2)</f>
        <v>91.44</v>
      </c>
      <c r="K3470" s="19" t="n">
        <f aca="false">INDEX(Pricebook!$L$2:$L$1401,MATCH(D3470,Pricebook!$A$2:$A$1401,0))</f>
        <v>40.25</v>
      </c>
      <c r="L3470" s="19" t="n">
        <f aca="false">ROUND(F3470*K3470,2)</f>
        <v>161</v>
      </c>
      <c r="M3470" s="24" t="n">
        <f aca="false">DATE(YEAR(C3470),MONTH(C3470),1)</f>
        <v>46143</v>
      </c>
    </row>
    <row r="3471" customFormat="false" ht="15" hidden="false" customHeight="false" outlineLevel="0" collapsed="false">
      <c r="A3471" s="21" t="s">
        <v>3489</v>
      </c>
      <c r="B3471" s="21" t="s">
        <v>3339</v>
      </c>
      <c r="C3471" s="23" t="n">
        <v>46169</v>
      </c>
      <c r="D3471" s="21" t="s">
        <v>1849</v>
      </c>
      <c r="E3471" s="21" t="s">
        <v>1452</v>
      </c>
      <c r="F3471" s="12" t="n">
        <v>4</v>
      </c>
      <c r="G3471" s="19" t="n">
        <v>19</v>
      </c>
      <c r="H3471" s="19" t="n">
        <v>11.59</v>
      </c>
      <c r="I3471" s="19" t="n">
        <f aca="false">ROUND(F3471*G3471,2)</f>
        <v>76</v>
      </c>
      <c r="J3471" s="19" t="n">
        <f aca="false">ROUND(F3471*H3471,2)</f>
        <v>46.36</v>
      </c>
      <c r="K3471" s="19" t="n">
        <f aca="false">INDEX(Pricebook!$L$2:$L$1401,MATCH(D3471,Pricebook!$A$2:$A$1401,0))</f>
        <v>19.45</v>
      </c>
      <c r="L3471" s="19" t="n">
        <f aca="false">ROUND(F3471*K3471,2)</f>
        <v>77.8</v>
      </c>
      <c r="M3471" s="24" t="n">
        <f aca="false">DATE(YEAR(C3471),MONTH(C3471),1)</f>
        <v>46143</v>
      </c>
    </row>
    <row r="3472" customFormat="false" ht="15" hidden="false" customHeight="false" outlineLevel="0" collapsed="false">
      <c r="A3472" s="21" t="s">
        <v>3489</v>
      </c>
      <c r="B3472" s="21" t="s">
        <v>3339</v>
      </c>
      <c r="C3472" s="23" t="n">
        <v>46169</v>
      </c>
      <c r="D3472" s="21" t="s">
        <v>1666</v>
      </c>
      <c r="E3472" s="21" t="s">
        <v>1452</v>
      </c>
      <c r="F3472" s="12" t="n">
        <v>3</v>
      </c>
      <c r="G3472" s="19" t="n">
        <v>184.5</v>
      </c>
      <c r="H3472" s="19" t="n">
        <v>113.32</v>
      </c>
      <c r="I3472" s="19" t="n">
        <f aca="false">ROUND(F3472*G3472,2)</f>
        <v>553.5</v>
      </c>
      <c r="J3472" s="19" t="n">
        <f aca="false">ROUND(F3472*H3472,2)</f>
        <v>339.96</v>
      </c>
      <c r="K3472" s="19" t="n">
        <f aca="false">INDEX(Pricebook!$L$2:$L$1401,MATCH(D3472,Pricebook!$A$2:$A$1401,0))</f>
        <v>189.8</v>
      </c>
      <c r="L3472" s="19" t="n">
        <f aca="false">ROUND(F3472*K3472,2)</f>
        <v>569.4</v>
      </c>
      <c r="M3472" s="24" t="n">
        <f aca="false">DATE(YEAR(C3472),MONTH(C3472),1)</f>
        <v>46143</v>
      </c>
    </row>
    <row r="3473" customFormat="false" ht="15" hidden="false" customHeight="false" outlineLevel="0" collapsed="false">
      <c r="A3473" s="21" t="s">
        <v>3489</v>
      </c>
      <c r="B3473" s="21" t="s">
        <v>3339</v>
      </c>
      <c r="C3473" s="23" t="n">
        <v>46169</v>
      </c>
      <c r="D3473" s="21" t="s">
        <v>2357</v>
      </c>
      <c r="E3473" s="21" t="s">
        <v>2202</v>
      </c>
      <c r="F3473" s="12" t="n">
        <v>6</v>
      </c>
      <c r="G3473" s="19" t="n">
        <v>7.9</v>
      </c>
      <c r="H3473" s="19" t="n">
        <v>5.57</v>
      </c>
      <c r="I3473" s="19" t="n">
        <f aca="false">ROUND(F3473*G3473,2)</f>
        <v>47.4</v>
      </c>
      <c r="J3473" s="19" t="n">
        <f aca="false">ROUND(F3473*H3473,2)</f>
        <v>33.42</v>
      </c>
      <c r="K3473" s="19" t="n">
        <f aca="false">INDEX(Pricebook!$L$2:$L$1401,MATCH(D3473,Pricebook!$A$2:$A$1401,0))</f>
        <v>8.5</v>
      </c>
      <c r="L3473" s="19" t="n">
        <f aca="false">ROUND(F3473*K3473,2)</f>
        <v>51</v>
      </c>
      <c r="M3473" s="24" t="n">
        <f aca="false">DATE(YEAR(C3473),MONTH(C3473),1)</f>
        <v>46143</v>
      </c>
    </row>
    <row r="3474" customFormat="false" ht="15" hidden="false" customHeight="false" outlineLevel="0" collapsed="false">
      <c r="A3474" s="21" t="s">
        <v>3490</v>
      </c>
      <c r="B3474" s="21" t="s">
        <v>3363</v>
      </c>
      <c r="C3474" s="23" t="n">
        <v>46169</v>
      </c>
      <c r="D3474" s="21" t="s">
        <v>707</v>
      </c>
      <c r="E3474" s="21" t="s">
        <v>366</v>
      </c>
      <c r="F3474" s="12" t="n">
        <v>2</v>
      </c>
      <c r="G3474" s="19" t="n">
        <v>36.3</v>
      </c>
      <c r="H3474" s="19" t="n">
        <v>25.89</v>
      </c>
      <c r="I3474" s="19" t="n">
        <f aca="false">ROUND(F3474*G3474,2)</f>
        <v>72.6</v>
      </c>
      <c r="J3474" s="19" t="n">
        <f aca="false">ROUND(F3474*H3474,2)</f>
        <v>51.78</v>
      </c>
      <c r="K3474" s="19" t="n">
        <f aca="false">INDEX(Pricebook!$L$2:$L$1401,MATCH(D3474,Pricebook!$A$2:$A$1401,0))</f>
        <v>39.45</v>
      </c>
      <c r="L3474" s="19" t="n">
        <f aca="false">ROUND(F3474*K3474,2)</f>
        <v>78.9</v>
      </c>
      <c r="M3474" s="24" t="n">
        <f aca="false">DATE(YEAR(C3474),MONTH(C3474),1)</f>
        <v>46143</v>
      </c>
    </row>
    <row r="3475" customFormat="false" ht="15" hidden="false" customHeight="false" outlineLevel="0" collapsed="false">
      <c r="A3475" s="21" t="s">
        <v>3490</v>
      </c>
      <c r="B3475" s="21" t="s">
        <v>3363</v>
      </c>
      <c r="C3475" s="23" t="n">
        <v>46169</v>
      </c>
      <c r="D3475" s="21" t="s">
        <v>653</v>
      </c>
      <c r="E3475" s="21" t="s">
        <v>366</v>
      </c>
      <c r="F3475" s="12" t="n">
        <v>1</v>
      </c>
      <c r="G3475" s="19" t="n">
        <v>13.75</v>
      </c>
      <c r="H3475" s="19" t="n">
        <v>9.82</v>
      </c>
      <c r="I3475" s="19" t="n">
        <f aca="false">ROUND(F3475*G3475,2)</f>
        <v>13.75</v>
      </c>
      <c r="J3475" s="19" t="n">
        <f aca="false">ROUND(F3475*H3475,2)</f>
        <v>9.82</v>
      </c>
      <c r="K3475" s="19" t="n">
        <f aca="false">INDEX(Pricebook!$L$2:$L$1401,MATCH(D3475,Pricebook!$A$2:$A$1401,0))</f>
        <v>15</v>
      </c>
      <c r="L3475" s="19" t="n">
        <f aca="false">ROUND(F3475*K3475,2)</f>
        <v>15</v>
      </c>
      <c r="M3475" s="24" t="n">
        <f aca="false">DATE(YEAR(C3475),MONTH(C3475),1)</f>
        <v>46143</v>
      </c>
    </row>
    <row r="3476" customFormat="false" ht="15" hidden="false" customHeight="false" outlineLevel="0" collapsed="false">
      <c r="A3476" s="21" t="s">
        <v>3490</v>
      </c>
      <c r="B3476" s="21" t="s">
        <v>3363</v>
      </c>
      <c r="C3476" s="23" t="n">
        <v>46169</v>
      </c>
      <c r="D3476" s="21" t="s">
        <v>2357</v>
      </c>
      <c r="E3476" s="21" t="s">
        <v>2202</v>
      </c>
      <c r="F3476" s="12" t="n">
        <v>14</v>
      </c>
      <c r="G3476" s="19" t="n">
        <v>7.9</v>
      </c>
      <c r="H3476" s="19" t="n">
        <v>5.57</v>
      </c>
      <c r="I3476" s="19" t="n">
        <f aca="false">ROUND(F3476*G3476,2)</f>
        <v>110.6</v>
      </c>
      <c r="J3476" s="19" t="n">
        <f aca="false">ROUND(F3476*H3476,2)</f>
        <v>77.98</v>
      </c>
      <c r="K3476" s="19" t="n">
        <f aca="false">INDEX(Pricebook!$L$2:$L$1401,MATCH(D3476,Pricebook!$A$2:$A$1401,0))</f>
        <v>8.5</v>
      </c>
      <c r="L3476" s="19" t="n">
        <f aca="false">ROUND(F3476*K3476,2)</f>
        <v>119</v>
      </c>
      <c r="M3476" s="24" t="n">
        <f aca="false">DATE(YEAR(C3476),MONTH(C3476),1)</f>
        <v>46143</v>
      </c>
    </row>
    <row r="3477" customFormat="false" ht="15" hidden="false" customHeight="false" outlineLevel="0" collapsed="false">
      <c r="A3477" s="21" t="s">
        <v>3490</v>
      </c>
      <c r="B3477" s="21" t="s">
        <v>3363</v>
      </c>
      <c r="C3477" s="23" t="n">
        <v>46169</v>
      </c>
      <c r="D3477" s="21" t="s">
        <v>1781</v>
      </c>
      <c r="E3477" s="21" t="s">
        <v>1452</v>
      </c>
      <c r="F3477" s="12" t="n">
        <v>12</v>
      </c>
      <c r="G3477" s="19" t="n">
        <v>16.8</v>
      </c>
      <c r="H3477" s="19" t="n">
        <v>11.96</v>
      </c>
      <c r="I3477" s="19" t="n">
        <f aca="false">ROUND(F3477*G3477,2)</f>
        <v>201.6</v>
      </c>
      <c r="J3477" s="19" t="n">
        <f aca="false">ROUND(F3477*H3477,2)</f>
        <v>143.52</v>
      </c>
      <c r="K3477" s="19" t="n">
        <f aca="false">INDEX(Pricebook!$L$2:$L$1401,MATCH(D3477,Pricebook!$A$2:$A$1401,0))</f>
        <v>17.2</v>
      </c>
      <c r="L3477" s="19" t="n">
        <f aca="false">ROUND(F3477*K3477,2)</f>
        <v>206.4</v>
      </c>
      <c r="M3477" s="24" t="n">
        <f aca="false">DATE(YEAR(C3477),MONTH(C3477),1)</f>
        <v>46143</v>
      </c>
    </row>
    <row r="3478" customFormat="false" ht="15" hidden="false" customHeight="false" outlineLevel="0" collapsed="false">
      <c r="A3478" s="21" t="s">
        <v>3490</v>
      </c>
      <c r="B3478" s="21" t="s">
        <v>3363</v>
      </c>
      <c r="C3478" s="23" t="n">
        <v>46169</v>
      </c>
      <c r="D3478" s="21" t="s">
        <v>759</v>
      </c>
      <c r="E3478" s="21" t="s">
        <v>366</v>
      </c>
      <c r="F3478" s="12" t="n">
        <v>2</v>
      </c>
      <c r="G3478" s="19" t="n">
        <v>41.2</v>
      </c>
      <c r="H3478" s="19" t="n">
        <v>29.1</v>
      </c>
      <c r="I3478" s="19" t="n">
        <f aca="false">ROUND(F3478*G3478,2)</f>
        <v>82.4</v>
      </c>
      <c r="J3478" s="19" t="n">
        <f aca="false">ROUND(F3478*H3478,2)</f>
        <v>58.2</v>
      </c>
      <c r="K3478" s="19" t="n">
        <f aca="false">INDEX(Pricebook!$L$2:$L$1401,MATCH(D3478,Pricebook!$A$2:$A$1401,0))</f>
        <v>44.3</v>
      </c>
      <c r="L3478" s="19" t="n">
        <f aca="false">ROUND(F3478*K3478,2)</f>
        <v>88.6</v>
      </c>
      <c r="M3478" s="24" t="n">
        <f aca="false">DATE(YEAR(C3478),MONTH(C3478),1)</f>
        <v>46143</v>
      </c>
    </row>
    <row r="3479" customFormat="false" ht="15" hidden="false" customHeight="false" outlineLevel="0" collapsed="false">
      <c r="A3479" s="21" t="s">
        <v>3490</v>
      </c>
      <c r="B3479" s="21" t="s">
        <v>3363</v>
      </c>
      <c r="C3479" s="23" t="n">
        <v>46169</v>
      </c>
      <c r="D3479" s="21" t="s">
        <v>955</v>
      </c>
      <c r="E3479" s="21" t="s">
        <v>366</v>
      </c>
      <c r="F3479" s="12" t="n">
        <v>4</v>
      </c>
      <c r="G3479" s="19" t="n">
        <v>16.95</v>
      </c>
      <c r="H3479" s="19" t="n">
        <v>11.9</v>
      </c>
      <c r="I3479" s="19" t="n">
        <f aca="false">ROUND(F3479*G3479,2)</f>
        <v>67.8</v>
      </c>
      <c r="J3479" s="19" t="n">
        <f aca="false">ROUND(F3479*H3479,2)</f>
        <v>47.6</v>
      </c>
      <c r="K3479" s="19" t="n">
        <f aca="false">INDEX(Pricebook!$L$2:$L$1401,MATCH(D3479,Pricebook!$A$2:$A$1401,0))</f>
        <v>18.15</v>
      </c>
      <c r="L3479" s="19" t="n">
        <f aca="false">ROUND(F3479*K3479,2)</f>
        <v>72.6</v>
      </c>
      <c r="M3479" s="24" t="n">
        <f aca="false">DATE(YEAR(C3479),MONTH(C3479),1)</f>
        <v>46143</v>
      </c>
    </row>
    <row r="3480" customFormat="false" ht="15" hidden="false" customHeight="false" outlineLevel="0" collapsed="false">
      <c r="A3480" s="21" t="s">
        <v>3490</v>
      </c>
      <c r="B3480" s="21" t="s">
        <v>3363</v>
      </c>
      <c r="C3480" s="23" t="n">
        <v>46169</v>
      </c>
      <c r="D3480" s="21" t="s">
        <v>507</v>
      </c>
      <c r="E3480" s="21" t="s">
        <v>366</v>
      </c>
      <c r="F3480" s="12" t="n">
        <v>2</v>
      </c>
      <c r="G3480" s="19" t="n">
        <v>88.85</v>
      </c>
      <c r="H3480" s="19" t="n">
        <v>62.24</v>
      </c>
      <c r="I3480" s="19" t="n">
        <f aca="false">ROUND(F3480*G3480,2)</f>
        <v>177.7</v>
      </c>
      <c r="J3480" s="19" t="n">
        <f aca="false">ROUND(F3480*H3480,2)</f>
        <v>124.48</v>
      </c>
      <c r="K3480" s="19" t="n">
        <f aca="false">INDEX(Pricebook!$L$2:$L$1401,MATCH(D3480,Pricebook!$A$2:$A$1401,0))</f>
        <v>94.75</v>
      </c>
      <c r="L3480" s="19" t="n">
        <f aca="false">ROUND(F3480*K3480,2)</f>
        <v>189.5</v>
      </c>
      <c r="M3480" s="24" t="n">
        <f aca="false">DATE(YEAR(C3480),MONTH(C3480),1)</f>
        <v>46143</v>
      </c>
    </row>
    <row r="3481" customFormat="false" ht="15" hidden="false" customHeight="false" outlineLevel="0" collapsed="false">
      <c r="A3481" s="21" t="s">
        <v>3490</v>
      </c>
      <c r="B3481" s="21" t="s">
        <v>3363</v>
      </c>
      <c r="C3481" s="23" t="n">
        <v>46169</v>
      </c>
      <c r="D3481" s="21" t="s">
        <v>1879</v>
      </c>
      <c r="E3481" s="21" t="s">
        <v>1452</v>
      </c>
      <c r="F3481" s="12" t="n">
        <v>3</v>
      </c>
      <c r="G3481" s="19" t="n">
        <v>18.05</v>
      </c>
      <c r="H3481" s="19" t="n">
        <v>12.33</v>
      </c>
      <c r="I3481" s="19" t="n">
        <f aca="false">ROUND(F3481*G3481,2)</f>
        <v>54.15</v>
      </c>
      <c r="J3481" s="19" t="n">
        <f aca="false">ROUND(F3481*H3481,2)</f>
        <v>36.99</v>
      </c>
      <c r="K3481" s="19" t="n">
        <f aca="false">INDEX(Pricebook!$L$2:$L$1401,MATCH(D3481,Pricebook!$A$2:$A$1401,0))</f>
        <v>18.8</v>
      </c>
      <c r="L3481" s="19" t="n">
        <f aca="false">ROUND(F3481*K3481,2)</f>
        <v>56.4</v>
      </c>
      <c r="M3481" s="24" t="n">
        <f aca="false">DATE(YEAR(C3481),MONTH(C3481),1)</f>
        <v>46143</v>
      </c>
    </row>
    <row r="3482" customFormat="false" ht="15" hidden="false" customHeight="false" outlineLevel="0" collapsed="false">
      <c r="A3482" s="21" t="s">
        <v>3490</v>
      </c>
      <c r="B3482" s="21" t="s">
        <v>3363</v>
      </c>
      <c r="C3482" s="23" t="n">
        <v>46169</v>
      </c>
      <c r="D3482" s="21" t="s">
        <v>2376</v>
      </c>
      <c r="E3482" s="21" t="s">
        <v>2202</v>
      </c>
      <c r="F3482" s="12" t="n">
        <v>7</v>
      </c>
      <c r="G3482" s="19" t="n">
        <v>6.25</v>
      </c>
      <c r="H3482" s="19" t="n">
        <v>3.74</v>
      </c>
      <c r="I3482" s="19" t="n">
        <f aca="false">ROUND(F3482*G3482,2)</f>
        <v>43.75</v>
      </c>
      <c r="J3482" s="19" t="n">
        <f aca="false">ROUND(F3482*H3482,2)</f>
        <v>26.18</v>
      </c>
      <c r="K3482" s="19" t="n">
        <f aca="false">INDEX(Pricebook!$L$2:$L$1401,MATCH(D3482,Pricebook!$A$2:$A$1401,0))</f>
        <v>6.6</v>
      </c>
      <c r="L3482" s="19" t="n">
        <f aca="false">ROUND(F3482*K3482,2)</f>
        <v>46.2</v>
      </c>
      <c r="M3482" s="24" t="n">
        <f aca="false">DATE(YEAR(C3482),MONTH(C3482),1)</f>
        <v>46143</v>
      </c>
    </row>
    <row r="3483" customFormat="false" ht="15" hidden="false" customHeight="false" outlineLevel="0" collapsed="false">
      <c r="A3483" s="21" t="s">
        <v>3490</v>
      </c>
      <c r="B3483" s="21" t="s">
        <v>3363</v>
      </c>
      <c r="C3483" s="23" t="n">
        <v>46169</v>
      </c>
      <c r="D3483" s="21" t="s">
        <v>1670</v>
      </c>
      <c r="E3483" s="21" t="s">
        <v>1452</v>
      </c>
      <c r="F3483" s="12" t="n">
        <v>10</v>
      </c>
      <c r="G3483" s="19" t="n">
        <v>30.3</v>
      </c>
      <c r="H3483" s="19" t="n">
        <v>18.79</v>
      </c>
      <c r="I3483" s="19" t="n">
        <f aca="false">ROUND(F3483*G3483,2)</f>
        <v>303</v>
      </c>
      <c r="J3483" s="19" t="n">
        <f aca="false">ROUND(F3483*H3483,2)</f>
        <v>187.9</v>
      </c>
      <c r="K3483" s="19" t="n">
        <f aca="false">INDEX(Pricebook!$L$2:$L$1401,MATCH(D3483,Pricebook!$A$2:$A$1401,0))</f>
        <v>31.5</v>
      </c>
      <c r="L3483" s="19" t="n">
        <f aca="false">ROUND(F3483*K3483,2)</f>
        <v>315</v>
      </c>
      <c r="M3483" s="24" t="n">
        <f aca="false">DATE(YEAR(C3483),MONTH(C3483),1)</f>
        <v>46143</v>
      </c>
    </row>
    <row r="3484" customFormat="false" ht="15" hidden="false" customHeight="false" outlineLevel="0" collapsed="false">
      <c r="A3484" s="21" t="s">
        <v>3490</v>
      </c>
      <c r="B3484" s="21" t="s">
        <v>3363</v>
      </c>
      <c r="C3484" s="23" t="n">
        <v>46169</v>
      </c>
      <c r="D3484" s="21" t="s">
        <v>1471</v>
      </c>
      <c r="E3484" s="21" t="s">
        <v>1452</v>
      </c>
      <c r="F3484" s="12" t="n">
        <v>3</v>
      </c>
      <c r="G3484" s="19" t="n">
        <v>333</v>
      </c>
      <c r="H3484" s="19" t="n">
        <v>203.87</v>
      </c>
      <c r="I3484" s="19" t="n">
        <f aca="false">ROUND(F3484*G3484,2)</f>
        <v>999</v>
      </c>
      <c r="J3484" s="19" t="n">
        <f aca="false">ROUND(F3484*H3484,2)</f>
        <v>611.61</v>
      </c>
      <c r="K3484" s="19" t="n">
        <f aca="false">INDEX(Pricebook!$L$2:$L$1401,MATCH(D3484,Pricebook!$A$2:$A$1401,0))</f>
        <v>341.5</v>
      </c>
      <c r="L3484" s="19" t="n">
        <f aca="false">ROUND(F3484*K3484,2)</f>
        <v>1024.5</v>
      </c>
      <c r="M3484" s="24" t="n">
        <f aca="false">DATE(YEAR(C3484),MONTH(C3484),1)</f>
        <v>46143</v>
      </c>
    </row>
    <row r="3485" customFormat="false" ht="15" hidden="false" customHeight="false" outlineLevel="0" collapsed="false">
      <c r="A3485" s="21" t="s">
        <v>3490</v>
      </c>
      <c r="B3485" s="21" t="s">
        <v>3363</v>
      </c>
      <c r="C3485" s="23" t="n">
        <v>46169</v>
      </c>
      <c r="D3485" s="21" t="s">
        <v>1508</v>
      </c>
      <c r="E3485" s="21" t="s">
        <v>1452</v>
      </c>
      <c r="F3485" s="12" t="n">
        <v>10</v>
      </c>
      <c r="G3485" s="19" t="n">
        <v>29.2</v>
      </c>
      <c r="H3485" s="19" t="n">
        <v>17.82</v>
      </c>
      <c r="I3485" s="19" t="n">
        <f aca="false">ROUND(F3485*G3485,2)</f>
        <v>292</v>
      </c>
      <c r="J3485" s="19" t="n">
        <f aca="false">ROUND(F3485*H3485,2)</f>
        <v>178.2</v>
      </c>
      <c r="K3485" s="19" t="n">
        <f aca="false">INDEX(Pricebook!$L$2:$L$1401,MATCH(D3485,Pricebook!$A$2:$A$1401,0))</f>
        <v>29.85</v>
      </c>
      <c r="L3485" s="19" t="n">
        <f aca="false">ROUND(F3485*K3485,2)</f>
        <v>298.5</v>
      </c>
      <c r="M3485" s="24" t="n">
        <f aca="false">DATE(YEAR(C3485),MONTH(C3485),1)</f>
        <v>46143</v>
      </c>
    </row>
    <row r="3486" customFormat="false" ht="15" hidden="false" customHeight="false" outlineLevel="0" collapsed="false">
      <c r="A3486" s="21" t="s">
        <v>3490</v>
      </c>
      <c r="B3486" s="21" t="s">
        <v>3363</v>
      </c>
      <c r="C3486" s="23" t="n">
        <v>46169</v>
      </c>
      <c r="D3486" s="21" t="s">
        <v>657</v>
      </c>
      <c r="E3486" s="21" t="s">
        <v>366</v>
      </c>
      <c r="F3486" s="12" t="n">
        <v>3</v>
      </c>
      <c r="G3486" s="19" t="n">
        <v>54.95</v>
      </c>
      <c r="H3486" s="19" t="n">
        <v>39.27</v>
      </c>
      <c r="I3486" s="19" t="n">
        <f aca="false">ROUND(F3486*G3486,2)</f>
        <v>164.85</v>
      </c>
      <c r="J3486" s="19" t="n">
        <f aca="false">ROUND(F3486*H3486,2)</f>
        <v>117.81</v>
      </c>
      <c r="K3486" s="19" t="n">
        <f aca="false">INDEX(Pricebook!$L$2:$L$1401,MATCH(D3486,Pricebook!$A$2:$A$1401,0))</f>
        <v>59.8</v>
      </c>
      <c r="L3486" s="19" t="n">
        <f aca="false">ROUND(F3486*K3486,2)</f>
        <v>179.4</v>
      </c>
      <c r="M3486" s="24" t="n">
        <f aca="false">DATE(YEAR(C3486),MONTH(C3486),1)</f>
        <v>46143</v>
      </c>
    </row>
    <row r="3487" customFormat="false" ht="15" hidden="false" customHeight="false" outlineLevel="0" collapsed="false">
      <c r="A3487" s="21" t="s">
        <v>3491</v>
      </c>
      <c r="B3487" s="21" t="s">
        <v>3492</v>
      </c>
      <c r="C3487" s="23" t="n">
        <v>46169</v>
      </c>
      <c r="D3487" s="21" t="s">
        <v>2509</v>
      </c>
      <c r="E3487" s="21" t="s">
        <v>2466</v>
      </c>
      <c r="F3487" s="12" t="n">
        <v>5</v>
      </c>
      <c r="G3487" s="19" t="n">
        <v>7.3</v>
      </c>
      <c r="H3487" s="19" t="n">
        <v>4.53</v>
      </c>
      <c r="I3487" s="19" t="n">
        <f aca="false">ROUND(F3487*G3487,2)</f>
        <v>36.5</v>
      </c>
      <c r="J3487" s="19" t="n">
        <f aca="false">ROUND(F3487*H3487,2)</f>
        <v>22.65</v>
      </c>
      <c r="K3487" s="19" t="n">
        <f aca="false">INDEX(Pricebook!$L$2:$L$1401,MATCH(D3487,Pricebook!$A$2:$A$1401,0))</f>
        <v>7.65</v>
      </c>
      <c r="L3487" s="19" t="n">
        <f aca="false">ROUND(F3487*K3487,2)</f>
        <v>38.25</v>
      </c>
      <c r="M3487" s="24" t="n">
        <f aca="false">DATE(YEAR(C3487),MONTH(C3487),1)</f>
        <v>46143</v>
      </c>
    </row>
    <row r="3488" customFormat="false" ht="15" hidden="false" customHeight="false" outlineLevel="0" collapsed="false">
      <c r="A3488" s="21" t="s">
        <v>3491</v>
      </c>
      <c r="B3488" s="21" t="s">
        <v>3492</v>
      </c>
      <c r="C3488" s="23" t="n">
        <v>46169</v>
      </c>
      <c r="D3488" s="21" t="s">
        <v>665</v>
      </c>
      <c r="E3488" s="21" t="s">
        <v>366</v>
      </c>
      <c r="F3488" s="12" t="n">
        <v>2</v>
      </c>
      <c r="G3488" s="19" t="n">
        <v>28.25</v>
      </c>
      <c r="H3488" s="19" t="n">
        <v>20.17</v>
      </c>
      <c r="I3488" s="19" t="n">
        <f aca="false">ROUND(F3488*G3488,2)</f>
        <v>56.5</v>
      </c>
      <c r="J3488" s="19" t="n">
        <f aca="false">ROUND(F3488*H3488,2)</f>
        <v>40.34</v>
      </c>
      <c r="K3488" s="19" t="n">
        <f aca="false">INDEX(Pricebook!$L$2:$L$1401,MATCH(D3488,Pricebook!$A$2:$A$1401,0))</f>
        <v>30.75</v>
      </c>
      <c r="L3488" s="19" t="n">
        <f aca="false">ROUND(F3488*K3488,2)</f>
        <v>61.5</v>
      </c>
      <c r="M3488" s="24" t="n">
        <f aca="false">DATE(YEAR(C3488),MONTH(C3488),1)</f>
        <v>46143</v>
      </c>
    </row>
    <row r="3489" customFormat="false" ht="15" hidden="false" customHeight="false" outlineLevel="0" collapsed="false">
      <c r="A3489" s="21" t="s">
        <v>3491</v>
      </c>
      <c r="B3489" s="21" t="s">
        <v>3492</v>
      </c>
      <c r="C3489" s="23" t="n">
        <v>46169</v>
      </c>
      <c r="D3489" s="21" t="s">
        <v>643</v>
      </c>
      <c r="E3489" s="21" t="s">
        <v>366</v>
      </c>
      <c r="F3489" s="12" t="n">
        <v>1</v>
      </c>
      <c r="G3489" s="19" t="n">
        <v>313.45</v>
      </c>
      <c r="H3489" s="19" t="n">
        <v>223.85</v>
      </c>
      <c r="I3489" s="19" t="n">
        <f aca="false">ROUND(F3489*G3489,2)</f>
        <v>313.45</v>
      </c>
      <c r="J3489" s="19" t="n">
        <f aca="false">ROUND(F3489*H3489,2)</f>
        <v>223.85</v>
      </c>
      <c r="K3489" s="19" t="n">
        <f aca="false">INDEX(Pricebook!$L$2:$L$1401,MATCH(D3489,Pricebook!$A$2:$A$1401,0))</f>
        <v>340.8</v>
      </c>
      <c r="L3489" s="19" t="n">
        <f aca="false">ROUND(F3489*K3489,2)</f>
        <v>340.8</v>
      </c>
      <c r="M3489" s="24" t="n">
        <f aca="false">DATE(YEAR(C3489),MONTH(C3489),1)</f>
        <v>46143</v>
      </c>
    </row>
    <row r="3490" customFormat="false" ht="15" hidden="false" customHeight="false" outlineLevel="0" collapsed="false">
      <c r="A3490" s="21" t="s">
        <v>3491</v>
      </c>
      <c r="B3490" s="21" t="s">
        <v>3492</v>
      </c>
      <c r="C3490" s="23" t="n">
        <v>46169</v>
      </c>
      <c r="D3490" s="21" t="s">
        <v>219</v>
      </c>
      <c r="E3490" s="21" t="s">
        <v>108</v>
      </c>
      <c r="F3490" s="12" t="n">
        <v>1</v>
      </c>
      <c r="G3490" s="19" t="n">
        <v>92</v>
      </c>
      <c r="H3490" s="19" t="n">
        <v>68.46</v>
      </c>
      <c r="I3490" s="19" t="n">
        <f aca="false">ROUND(F3490*G3490,2)</f>
        <v>92</v>
      </c>
      <c r="J3490" s="19" t="n">
        <f aca="false">ROUND(F3490*H3490,2)</f>
        <v>68.46</v>
      </c>
      <c r="K3490" s="19" t="n">
        <f aca="false">INDEX(Pricebook!$L$2:$L$1401,MATCH(D3490,Pricebook!$A$2:$A$1401,0))</f>
        <v>100.25</v>
      </c>
      <c r="L3490" s="19" t="n">
        <f aca="false">ROUND(F3490*K3490,2)</f>
        <v>100.25</v>
      </c>
      <c r="M3490" s="24" t="n">
        <f aca="false">DATE(YEAR(C3490),MONTH(C3490),1)</f>
        <v>46143</v>
      </c>
    </row>
    <row r="3491" customFormat="false" ht="15" hidden="false" customHeight="false" outlineLevel="0" collapsed="false">
      <c r="A3491" s="21" t="s">
        <v>3491</v>
      </c>
      <c r="B3491" s="21" t="s">
        <v>3492</v>
      </c>
      <c r="C3491" s="23" t="n">
        <v>46169</v>
      </c>
      <c r="D3491" s="21" t="s">
        <v>1152</v>
      </c>
      <c r="E3491" s="21" t="s">
        <v>971</v>
      </c>
      <c r="F3491" s="12" t="n">
        <v>3</v>
      </c>
      <c r="G3491" s="19" t="n">
        <v>76.15</v>
      </c>
      <c r="H3491" s="19" t="n">
        <v>62.14</v>
      </c>
      <c r="I3491" s="19" t="n">
        <f aca="false">ROUND(F3491*G3491,2)</f>
        <v>228.45</v>
      </c>
      <c r="J3491" s="19" t="n">
        <f aca="false">ROUND(F3491*H3491,2)</f>
        <v>186.42</v>
      </c>
      <c r="K3491" s="19" t="n">
        <f aca="false">INDEX(Pricebook!$L$2:$L$1401,MATCH(D3491,Pricebook!$A$2:$A$1401,0))</f>
        <v>89.05</v>
      </c>
      <c r="L3491" s="19" t="n">
        <f aca="false">ROUND(F3491*K3491,2)</f>
        <v>267.15</v>
      </c>
      <c r="M3491" s="24" t="n">
        <f aca="false">DATE(YEAR(C3491),MONTH(C3491),1)</f>
        <v>46143</v>
      </c>
    </row>
    <row r="3492" customFormat="false" ht="15" hidden="false" customHeight="false" outlineLevel="0" collapsed="false">
      <c r="A3492" s="21" t="s">
        <v>3493</v>
      </c>
      <c r="B3492" s="21" t="s">
        <v>3494</v>
      </c>
      <c r="C3492" s="23" t="n">
        <v>46170</v>
      </c>
      <c r="D3492" s="21" t="s">
        <v>2475</v>
      </c>
      <c r="E3492" s="21" t="s">
        <v>2466</v>
      </c>
      <c r="F3492" s="12" t="n">
        <v>2</v>
      </c>
      <c r="G3492" s="19" t="n">
        <v>23.35</v>
      </c>
      <c r="H3492" s="19" t="n">
        <v>14.4</v>
      </c>
      <c r="I3492" s="19" t="n">
        <f aca="false">ROUND(F3492*G3492,2)</f>
        <v>46.7</v>
      </c>
      <c r="J3492" s="19" t="n">
        <f aca="false">ROUND(F3492*H3492,2)</f>
        <v>28.8</v>
      </c>
      <c r="K3492" s="19" t="n">
        <f aca="false">INDEX(Pricebook!$L$2:$L$1401,MATCH(D3492,Pricebook!$A$2:$A$1401,0))</f>
        <v>24.25</v>
      </c>
      <c r="L3492" s="19" t="n">
        <f aca="false">ROUND(F3492*K3492,2)</f>
        <v>48.5</v>
      </c>
      <c r="M3492" s="24" t="n">
        <f aca="false">DATE(YEAR(C3492),MONTH(C3492),1)</f>
        <v>46143</v>
      </c>
    </row>
    <row r="3493" customFormat="false" ht="15" hidden="false" customHeight="false" outlineLevel="0" collapsed="false">
      <c r="A3493" s="21" t="s">
        <v>3493</v>
      </c>
      <c r="B3493" s="21" t="s">
        <v>3494</v>
      </c>
      <c r="C3493" s="23" t="n">
        <v>46170</v>
      </c>
      <c r="D3493" s="21" t="s">
        <v>729</v>
      </c>
      <c r="E3493" s="21" t="s">
        <v>366</v>
      </c>
      <c r="F3493" s="12" t="n">
        <v>3</v>
      </c>
      <c r="G3493" s="19" t="n">
        <v>11.95</v>
      </c>
      <c r="H3493" s="19" t="n">
        <v>8.52</v>
      </c>
      <c r="I3493" s="19" t="n">
        <f aca="false">ROUND(F3493*G3493,2)</f>
        <v>35.85</v>
      </c>
      <c r="J3493" s="19" t="n">
        <f aca="false">ROUND(F3493*H3493,2)</f>
        <v>25.56</v>
      </c>
      <c r="K3493" s="19" t="n">
        <f aca="false">INDEX(Pricebook!$L$2:$L$1401,MATCH(D3493,Pricebook!$A$2:$A$1401,0))</f>
        <v>13</v>
      </c>
      <c r="L3493" s="19" t="n">
        <f aca="false">ROUND(F3493*K3493,2)</f>
        <v>39</v>
      </c>
      <c r="M3493" s="24" t="n">
        <f aca="false">DATE(YEAR(C3493),MONTH(C3493),1)</f>
        <v>46143</v>
      </c>
    </row>
    <row r="3494" customFormat="false" ht="15" hidden="false" customHeight="false" outlineLevel="0" collapsed="false">
      <c r="A3494" s="21" t="s">
        <v>3493</v>
      </c>
      <c r="B3494" s="21" t="s">
        <v>3494</v>
      </c>
      <c r="C3494" s="23" t="n">
        <v>46170</v>
      </c>
      <c r="D3494" s="21" t="s">
        <v>2938</v>
      </c>
      <c r="E3494" s="21" t="s">
        <v>2748</v>
      </c>
      <c r="F3494" s="12" t="n">
        <v>7</v>
      </c>
      <c r="G3494" s="19" t="n">
        <v>5.9</v>
      </c>
      <c r="H3494" s="19" t="n">
        <v>3.42</v>
      </c>
      <c r="I3494" s="19" t="n">
        <f aca="false">ROUND(F3494*G3494,2)</f>
        <v>41.3</v>
      </c>
      <c r="J3494" s="19" t="n">
        <f aca="false">ROUND(F3494*H3494,2)</f>
        <v>23.94</v>
      </c>
      <c r="K3494" s="19" t="n">
        <f aca="false">INDEX(Pricebook!$L$2:$L$1401,MATCH(D3494,Pricebook!$A$2:$A$1401,0))</f>
        <v>6.4</v>
      </c>
      <c r="L3494" s="19" t="n">
        <f aca="false">ROUND(F3494*K3494,2)</f>
        <v>44.8</v>
      </c>
      <c r="M3494" s="24" t="n">
        <f aca="false">DATE(YEAR(C3494),MONTH(C3494),1)</f>
        <v>46143</v>
      </c>
    </row>
    <row r="3495" customFormat="false" ht="15" hidden="false" customHeight="false" outlineLevel="0" collapsed="false">
      <c r="A3495" s="21" t="s">
        <v>3493</v>
      </c>
      <c r="B3495" s="21" t="s">
        <v>3494</v>
      </c>
      <c r="C3495" s="23" t="n">
        <v>46170</v>
      </c>
      <c r="D3495" s="21" t="s">
        <v>2509</v>
      </c>
      <c r="E3495" s="21" t="s">
        <v>2466</v>
      </c>
      <c r="F3495" s="12" t="n">
        <v>1</v>
      </c>
      <c r="G3495" s="19" t="n">
        <v>7.3</v>
      </c>
      <c r="H3495" s="19" t="n">
        <v>4.53</v>
      </c>
      <c r="I3495" s="19" t="n">
        <f aca="false">ROUND(F3495*G3495,2)</f>
        <v>7.3</v>
      </c>
      <c r="J3495" s="19" t="n">
        <f aca="false">ROUND(F3495*H3495,2)</f>
        <v>4.53</v>
      </c>
      <c r="K3495" s="19" t="n">
        <f aca="false">INDEX(Pricebook!$L$2:$L$1401,MATCH(D3495,Pricebook!$A$2:$A$1401,0))</f>
        <v>7.65</v>
      </c>
      <c r="L3495" s="19" t="n">
        <f aca="false">ROUND(F3495*K3495,2)</f>
        <v>7.65</v>
      </c>
      <c r="M3495" s="24" t="n">
        <f aca="false">DATE(YEAR(C3495),MONTH(C3495),1)</f>
        <v>46143</v>
      </c>
    </row>
    <row r="3496" customFormat="false" ht="15" hidden="false" customHeight="false" outlineLevel="0" collapsed="false">
      <c r="A3496" s="21" t="s">
        <v>3493</v>
      </c>
      <c r="B3496" s="21" t="s">
        <v>3494</v>
      </c>
      <c r="C3496" s="23" t="n">
        <v>46170</v>
      </c>
      <c r="D3496" s="21" t="s">
        <v>735</v>
      </c>
      <c r="E3496" s="21" t="s">
        <v>366</v>
      </c>
      <c r="F3496" s="12" t="n">
        <v>6</v>
      </c>
      <c r="G3496" s="19" t="n">
        <v>10.9</v>
      </c>
      <c r="H3496" s="19" t="n">
        <v>7.62</v>
      </c>
      <c r="I3496" s="19" t="n">
        <f aca="false">ROUND(F3496*G3496,2)</f>
        <v>65.4</v>
      </c>
      <c r="J3496" s="19" t="n">
        <f aca="false">ROUND(F3496*H3496,2)</f>
        <v>45.72</v>
      </c>
      <c r="K3496" s="19" t="n">
        <f aca="false">INDEX(Pricebook!$L$2:$L$1401,MATCH(D3496,Pricebook!$A$2:$A$1401,0))</f>
        <v>10.9</v>
      </c>
      <c r="L3496" s="19" t="n">
        <f aca="false">ROUND(F3496*K3496,2)</f>
        <v>65.4</v>
      </c>
      <c r="M3496" s="24" t="n">
        <f aca="false">DATE(YEAR(C3496),MONTH(C3496),1)</f>
        <v>46143</v>
      </c>
    </row>
    <row r="3497" customFormat="false" ht="15" hidden="false" customHeight="false" outlineLevel="0" collapsed="false">
      <c r="A3497" s="21" t="s">
        <v>3493</v>
      </c>
      <c r="B3497" s="21" t="s">
        <v>3494</v>
      </c>
      <c r="C3497" s="23" t="n">
        <v>46170</v>
      </c>
      <c r="D3497" s="21" t="s">
        <v>2533</v>
      </c>
      <c r="E3497" s="21" t="s">
        <v>2466</v>
      </c>
      <c r="F3497" s="12" t="n">
        <v>4</v>
      </c>
      <c r="G3497" s="19" t="n">
        <v>31.2</v>
      </c>
      <c r="H3497" s="19" t="n">
        <v>19.24</v>
      </c>
      <c r="I3497" s="19" t="n">
        <f aca="false">ROUND(F3497*G3497,2)</f>
        <v>124.8</v>
      </c>
      <c r="J3497" s="19" t="n">
        <f aca="false">ROUND(F3497*H3497,2)</f>
        <v>76.96</v>
      </c>
      <c r="K3497" s="19" t="n">
        <f aca="false">INDEX(Pricebook!$L$2:$L$1401,MATCH(D3497,Pricebook!$A$2:$A$1401,0))</f>
        <v>32.4</v>
      </c>
      <c r="L3497" s="19" t="n">
        <f aca="false">ROUND(F3497*K3497,2)</f>
        <v>129.6</v>
      </c>
      <c r="M3497" s="24" t="n">
        <f aca="false">DATE(YEAR(C3497),MONTH(C3497),1)</f>
        <v>46143</v>
      </c>
    </row>
    <row r="3498" customFormat="false" ht="15" hidden="false" customHeight="false" outlineLevel="0" collapsed="false">
      <c r="A3498" s="21" t="s">
        <v>3493</v>
      </c>
      <c r="B3498" s="21" t="s">
        <v>3494</v>
      </c>
      <c r="C3498" s="23" t="n">
        <v>46170</v>
      </c>
      <c r="D3498" s="21" t="s">
        <v>2938</v>
      </c>
      <c r="E3498" s="21" t="s">
        <v>2748</v>
      </c>
      <c r="F3498" s="12" t="n">
        <v>5</v>
      </c>
      <c r="G3498" s="19" t="n">
        <v>5.9</v>
      </c>
      <c r="H3498" s="19" t="n">
        <v>3.42</v>
      </c>
      <c r="I3498" s="19" t="n">
        <f aca="false">ROUND(F3498*G3498,2)</f>
        <v>29.5</v>
      </c>
      <c r="J3498" s="19" t="n">
        <f aca="false">ROUND(F3498*H3498,2)</f>
        <v>17.1</v>
      </c>
      <c r="K3498" s="19" t="n">
        <f aca="false">INDEX(Pricebook!$L$2:$L$1401,MATCH(D3498,Pricebook!$A$2:$A$1401,0))</f>
        <v>6.4</v>
      </c>
      <c r="L3498" s="19" t="n">
        <f aca="false">ROUND(F3498*K3498,2)</f>
        <v>32</v>
      </c>
      <c r="M3498" s="24" t="n">
        <f aca="false">DATE(YEAR(C3498),MONTH(C3498),1)</f>
        <v>46143</v>
      </c>
    </row>
    <row r="3499" customFormat="false" ht="15" hidden="false" customHeight="false" outlineLevel="0" collapsed="false">
      <c r="A3499" s="21" t="s">
        <v>3493</v>
      </c>
      <c r="B3499" s="21" t="s">
        <v>3494</v>
      </c>
      <c r="C3499" s="23" t="n">
        <v>46170</v>
      </c>
      <c r="D3499" s="21" t="s">
        <v>705</v>
      </c>
      <c r="E3499" s="21" t="s">
        <v>366</v>
      </c>
      <c r="F3499" s="12" t="n">
        <v>2</v>
      </c>
      <c r="G3499" s="19" t="n">
        <v>23.4</v>
      </c>
      <c r="H3499" s="19" t="n">
        <v>18.75</v>
      </c>
      <c r="I3499" s="19" t="n">
        <f aca="false">ROUND(F3499*G3499,2)</f>
        <v>46.8</v>
      </c>
      <c r="J3499" s="19" t="n">
        <f aca="false">ROUND(F3499*H3499,2)</f>
        <v>37.5</v>
      </c>
      <c r="K3499" s="19" t="n">
        <f aca="false">INDEX(Pricebook!$L$2:$L$1401,MATCH(D3499,Pricebook!$A$2:$A$1401,0))</f>
        <v>25.55</v>
      </c>
      <c r="L3499" s="19" t="n">
        <f aca="false">ROUND(F3499*K3499,2)</f>
        <v>51.1</v>
      </c>
      <c r="M3499" s="24" t="n">
        <f aca="false">DATE(YEAR(C3499),MONTH(C3499),1)</f>
        <v>46143</v>
      </c>
    </row>
    <row r="3500" customFormat="false" ht="15" hidden="false" customHeight="false" outlineLevel="0" collapsed="false">
      <c r="A3500" s="21" t="s">
        <v>3493</v>
      </c>
      <c r="B3500" s="21" t="s">
        <v>3494</v>
      </c>
      <c r="C3500" s="23" t="n">
        <v>46170</v>
      </c>
      <c r="D3500" s="21" t="s">
        <v>2513</v>
      </c>
      <c r="E3500" s="21" t="s">
        <v>2466</v>
      </c>
      <c r="F3500" s="12" t="n">
        <v>1</v>
      </c>
      <c r="G3500" s="19" t="n">
        <v>6.35</v>
      </c>
      <c r="H3500" s="19" t="n">
        <v>3.95</v>
      </c>
      <c r="I3500" s="19" t="n">
        <f aca="false">ROUND(F3500*G3500,2)</f>
        <v>6.35</v>
      </c>
      <c r="J3500" s="19" t="n">
        <f aca="false">ROUND(F3500*H3500,2)</f>
        <v>3.95</v>
      </c>
      <c r="K3500" s="19" t="n">
        <f aca="false">INDEX(Pricebook!$L$2:$L$1401,MATCH(D3500,Pricebook!$A$2:$A$1401,0))</f>
        <v>6.65</v>
      </c>
      <c r="L3500" s="19" t="n">
        <f aca="false">ROUND(F3500*K3500,2)</f>
        <v>6.65</v>
      </c>
      <c r="M3500" s="24" t="n">
        <f aca="false">DATE(YEAR(C3500),MONTH(C3500),1)</f>
        <v>46143</v>
      </c>
    </row>
    <row r="3501" customFormat="false" ht="15" hidden="false" customHeight="false" outlineLevel="0" collapsed="false">
      <c r="A3501" s="21" t="s">
        <v>3493</v>
      </c>
      <c r="B3501" s="21" t="s">
        <v>3494</v>
      </c>
      <c r="C3501" s="23" t="n">
        <v>46170</v>
      </c>
      <c r="D3501" s="21" t="s">
        <v>2499</v>
      </c>
      <c r="E3501" s="21" t="s">
        <v>2466</v>
      </c>
      <c r="F3501" s="12" t="n">
        <v>3</v>
      </c>
      <c r="G3501" s="19" t="n">
        <v>49.5</v>
      </c>
      <c r="H3501" s="19" t="n">
        <v>30.39</v>
      </c>
      <c r="I3501" s="19" t="n">
        <f aca="false">ROUND(F3501*G3501,2)</f>
        <v>148.5</v>
      </c>
      <c r="J3501" s="19" t="n">
        <f aca="false">ROUND(F3501*H3501,2)</f>
        <v>91.17</v>
      </c>
      <c r="K3501" s="19" t="n">
        <f aca="false">INDEX(Pricebook!$L$2:$L$1401,MATCH(D3501,Pricebook!$A$2:$A$1401,0))</f>
        <v>51.15</v>
      </c>
      <c r="L3501" s="19" t="n">
        <f aca="false">ROUND(F3501*K3501,2)</f>
        <v>153.45</v>
      </c>
      <c r="M3501" s="24" t="n">
        <f aca="false">DATE(YEAR(C3501),MONTH(C3501),1)</f>
        <v>46143</v>
      </c>
    </row>
    <row r="3502" customFormat="false" ht="15" hidden="false" customHeight="false" outlineLevel="0" collapsed="false">
      <c r="A3502" s="21" t="s">
        <v>3493</v>
      </c>
      <c r="B3502" s="21" t="s">
        <v>3494</v>
      </c>
      <c r="C3502" s="23" t="n">
        <v>46170</v>
      </c>
      <c r="D3502" s="21" t="s">
        <v>2543</v>
      </c>
      <c r="E3502" s="21" t="s">
        <v>2466</v>
      </c>
      <c r="F3502" s="12" t="n">
        <v>1</v>
      </c>
      <c r="G3502" s="19" t="n">
        <v>26.85</v>
      </c>
      <c r="H3502" s="19" t="n">
        <v>16.4</v>
      </c>
      <c r="I3502" s="19" t="n">
        <f aca="false">ROUND(F3502*G3502,2)</f>
        <v>26.85</v>
      </c>
      <c r="J3502" s="19" t="n">
        <f aca="false">ROUND(F3502*H3502,2)</f>
        <v>16.4</v>
      </c>
      <c r="K3502" s="19" t="n">
        <f aca="false">INDEX(Pricebook!$L$2:$L$1401,MATCH(D3502,Pricebook!$A$2:$A$1401,0))</f>
        <v>27.6</v>
      </c>
      <c r="L3502" s="19" t="n">
        <f aca="false">ROUND(F3502*K3502,2)</f>
        <v>27.6</v>
      </c>
      <c r="M3502" s="24" t="n">
        <f aca="false">DATE(YEAR(C3502),MONTH(C3502),1)</f>
        <v>46143</v>
      </c>
    </row>
    <row r="3503" customFormat="false" ht="15" hidden="false" customHeight="false" outlineLevel="0" collapsed="false">
      <c r="A3503" s="21" t="s">
        <v>3493</v>
      </c>
      <c r="B3503" s="21" t="s">
        <v>3494</v>
      </c>
      <c r="C3503" s="23" t="n">
        <v>46170</v>
      </c>
      <c r="D3503" s="21" t="s">
        <v>2475</v>
      </c>
      <c r="E3503" s="21" t="s">
        <v>2466</v>
      </c>
      <c r="F3503" s="12" t="n">
        <v>2</v>
      </c>
      <c r="G3503" s="19" t="n">
        <v>23.35</v>
      </c>
      <c r="H3503" s="19" t="n">
        <v>14.4</v>
      </c>
      <c r="I3503" s="19" t="n">
        <f aca="false">ROUND(F3503*G3503,2)</f>
        <v>46.7</v>
      </c>
      <c r="J3503" s="19" t="n">
        <f aca="false">ROUND(F3503*H3503,2)</f>
        <v>28.8</v>
      </c>
      <c r="K3503" s="19" t="n">
        <f aca="false">INDEX(Pricebook!$L$2:$L$1401,MATCH(D3503,Pricebook!$A$2:$A$1401,0))</f>
        <v>24.25</v>
      </c>
      <c r="L3503" s="19" t="n">
        <f aca="false">ROUND(F3503*K3503,2)</f>
        <v>48.5</v>
      </c>
      <c r="M3503" s="24" t="n">
        <f aca="false">DATE(YEAR(C3503),MONTH(C3503),1)</f>
        <v>46143</v>
      </c>
    </row>
    <row r="3504" customFormat="false" ht="15" hidden="false" customHeight="false" outlineLevel="0" collapsed="false">
      <c r="A3504" s="21" t="s">
        <v>3493</v>
      </c>
      <c r="B3504" s="21" t="s">
        <v>3494</v>
      </c>
      <c r="C3504" s="23" t="n">
        <v>46170</v>
      </c>
      <c r="D3504" s="21" t="s">
        <v>2942</v>
      </c>
      <c r="E3504" s="21" t="s">
        <v>2748</v>
      </c>
      <c r="F3504" s="12" t="n">
        <v>3</v>
      </c>
      <c r="G3504" s="19" t="n">
        <v>8.1</v>
      </c>
      <c r="H3504" s="19" t="n">
        <v>5.35</v>
      </c>
      <c r="I3504" s="19" t="n">
        <f aca="false">ROUND(F3504*G3504,2)</f>
        <v>24.3</v>
      </c>
      <c r="J3504" s="19" t="n">
        <f aca="false">ROUND(F3504*H3504,2)</f>
        <v>16.05</v>
      </c>
      <c r="K3504" s="19" t="n">
        <f aca="false">INDEX(Pricebook!$L$2:$L$1401,MATCH(D3504,Pricebook!$A$2:$A$1401,0))</f>
        <v>8.9</v>
      </c>
      <c r="L3504" s="19" t="n">
        <f aca="false">ROUND(F3504*K3504,2)</f>
        <v>26.7</v>
      </c>
      <c r="M3504" s="24" t="n">
        <f aca="false">DATE(YEAR(C3504),MONTH(C3504),1)</f>
        <v>46143</v>
      </c>
    </row>
    <row r="3505" customFormat="false" ht="15" hidden="false" customHeight="false" outlineLevel="0" collapsed="false">
      <c r="A3505" s="21" t="s">
        <v>3493</v>
      </c>
      <c r="B3505" s="21" t="s">
        <v>3494</v>
      </c>
      <c r="C3505" s="23" t="n">
        <v>46170</v>
      </c>
      <c r="D3505" s="21" t="s">
        <v>865</v>
      </c>
      <c r="E3505" s="21" t="s">
        <v>366</v>
      </c>
      <c r="F3505" s="12" t="n">
        <v>1</v>
      </c>
      <c r="G3505" s="19" t="n">
        <v>66</v>
      </c>
      <c r="H3505" s="19" t="n">
        <v>47.11</v>
      </c>
      <c r="I3505" s="19" t="n">
        <f aca="false">ROUND(F3505*G3505,2)</f>
        <v>66</v>
      </c>
      <c r="J3505" s="19" t="n">
        <f aca="false">ROUND(F3505*H3505,2)</f>
        <v>47.11</v>
      </c>
      <c r="K3505" s="19" t="n">
        <f aca="false">INDEX(Pricebook!$L$2:$L$1401,MATCH(D3505,Pricebook!$A$2:$A$1401,0))</f>
        <v>71.75</v>
      </c>
      <c r="L3505" s="19" t="n">
        <f aca="false">ROUND(F3505*K3505,2)</f>
        <v>71.75</v>
      </c>
      <c r="M3505" s="24" t="n">
        <f aca="false">DATE(YEAR(C3505),MONTH(C3505),1)</f>
        <v>46143</v>
      </c>
    </row>
    <row r="3506" customFormat="false" ht="15" hidden="false" customHeight="false" outlineLevel="0" collapsed="false">
      <c r="A3506" s="21" t="s">
        <v>3493</v>
      </c>
      <c r="B3506" s="21" t="s">
        <v>3494</v>
      </c>
      <c r="C3506" s="23" t="n">
        <v>46170</v>
      </c>
      <c r="D3506" s="21" t="s">
        <v>2866</v>
      </c>
      <c r="E3506" s="21" t="s">
        <v>2748</v>
      </c>
      <c r="F3506" s="12" t="n">
        <v>1</v>
      </c>
      <c r="G3506" s="19" t="n">
        <v>3.3</v>
      </c>
      <c r="H3506" s="19" t="n">
        <v>1.93</v>
      </c>
      <c r="I3506" s="19" t="n">
        <f aca="false">ROUND(F3506*G3506,2)</f>
        <v>3.3</v>
      </c>
      <c r="J3506" s="19" t="n">
        <f aca="false">ROUND(F3506*H3506,2)</f>
        <v>1.93</v>
      </c>
      <c r="K3506" s="19" t="n">
        <f aca="false">INDEX(Pricebook!$L$2:$L$1401,MATCH(D3506,Pricebook!$A$2:$A$1401,0))</f>
        <v>3.65</v>
      </c>
      <c r="L3506" s="19" t="n">
        <f aca="false">ROUND(F3506*K3506,2)</f>
        <v>3.65</v>
      </c>
      <c r="M3506" s="24" t="n">
        <f aca="false">DATE(YEAR(C3506),MONTH(C3506),1)</f>
        <v>46143</v>
      </c>
    </row>
    <row r="3507" customFormat="false" ht="15" hidden="false" customHeight="false" outlineLevel="0" collapsed="false">
      <c r="A3507" s="21" t="s">
        <v>3493</v>
      </c>
      <c r="B3507" s="21" t="s">
        <v>3494</v>
      </c>
      <c r="C3507" s="23" t="n">
        <v>46170</v>
      </c>
      <c r="D3507" s="21" t="s">
        <v>2471</v>
      </c>
      <c r="E3507" s="21" t="s">
        <v>2466</v>
      </c>
      <c r="F3507" s="12" t="n">
        <v>5</v>
      </c>
      <c r="G3507" s="19" t="n">
        <v>81</v>
      </c>
      <c r="H3507" s="19" t="n">
        <v>49.69</v>
      </c>
      <c r="I3507" s="19" t="n">
        <f aca="false">ROUND(F3507*G3507,2)</f>
        <v>405</v>
      </c>
      <c r="J3507" s="19" t="n">
        <f aca="false">ROUND(F3507*H3507,2)</f>
        <v>248.45</v>
      </c>
      <c r="K3507" s="19" t="n">
        <f aca="false">INDEX(Pricebook!$L$2:$L$1401,MATCH(D3507,Pricebook!$A$2:$A$1401,0))</f>
        <v>83.65</v>
      </c>
      <c r="L3507" s="19" t="n">
        <f aca="false">ROUND(F3507*K3507,2)</f>
        <v>418.25</v>
      </c>
      <c r="M3507" s="24" t="n">
        <f aca="false">DATE(YEAR(C3507),MONTH(C3507),1)</f>
        <v>46143</v>
      </c>
    </row>
    <row r="3508" customFormat="false" ht="15" hidden="false" customHeight="false" outlineLevel="0" collapsed="false">
      <c r="A3508" s="21" t="s">
        <v>3495</v>
      </c>
      <c r="B3508" s="21" t="s">
        <v>3496</v>
      </c>
      <c r="C3508" s="23" t="n">
        <v>46170</v>
      </c>
      <c r="D3508" s="21" t="s">
        <v>697</v>
      </c>
      <c r="E3508" s="21" t="s">
        <v>366</v>
      </c>
      <c r="F3508" s="12" t="n">
        <v>2</v>
      </c>
      <c r="G3508" s="19" t="n">
        <v>12.55</v>
      </c>
      <c r="H3508" s="19" t="n">
        <v>8.8</v>
      </c>
      <c r="I3508" s="19" t="n">
        <f aca="false">ROUND(F3508*G3508,2)</f>
        <v>25.1</v>
      </c>
      <c r="J3508" s="19" t="n">
        <f aca="false">ROUND(F3508*H3508,2)</f>
        <v>17.6</v>
      </c>
      <c r="K3508" s="19" t="n">
        <f aca="false">INDEX(Pricebook!$L$2:$L$1401,MATCH(D3508,Pricebook!$A$2:$A$1401,0))</f>
        <v>13.4</v>
      </c>
      <c r="L3508" s="19" t="n">
        <f aca="false">ROUND(F3508*K3508,2)</f>
        <v>26.8</v>
      </c>
      <c r="M3508" s="24" t="n">
        <f aca="false">DATE(YEAR(C3508),MONTH(C3508),1)</f>
        <v>46143</v>
      </c>
    </row>
    <row r="3509" customFormat="false" ht="15" hidden="false" customHeight="false" outlineLevel="0" collapsed="false">
      <c r="A3509" s="21" t="s">
        <v>3495</v>
      </c>
      <c r="B3509" s="21" t="s">
        <v>3496</v>
      </c>
      <c r="C3509" s="23" t="n">
        <v>46170</v>
      </c>
      <c r="D3509" s="21" t="s">
        <v>575</v>
      </c>
      <c r="E3509" s="21" t="s">
        <v>366</v>
      </c>
      <c r="F3509" s="12" t="n">
        <v>2</v>
      </c>
      <c r="G3509" s="19" t="n">
        <v>85.85</v>
      </c>
      <c r="H3509" s="19" t="n">
        <v>60.33</v>
      </c>
      <c r="I3509" s="19" t="n">
        <f aca="false">ROUND(F3509*G3509,2)</f>
        <v>171.7</v>
      </c>
      <c r="J3509" s="19" t="n">
        <f aca="false">ROUND(F3509*H3509,2)</f>
        <v>120.66</v>
      </c>
      <c r="K3509" s="19" t="n">
        <f aca="false">INDEX(Pricebook!$L$2:$L$1401,MATCH(D3509,Pricebook!$A$2:$A$1401,0))</f>
        <v>91.9</v>
      </c>
      <c r="L3509" s="19" t="n">
        <f aca="false">ROUND(F3509*K3509,2)</f>
        <v>183.8</v>
      </c>
      <c r="M3509" s="24" t="n">
        <f aca="false">DATE(YEAR(C3509),MONTH(C3509),1)</f>
        <v>46143</v>
      </c>
    </row>
    <row r="3510" customFormat="false" ht="15" hidden="false" customHeight="false" outlineLevel="0" collapsed="false">
      <c r="A3510" s="21" t="s">
        <v>3495</v>
      </c>
      <c r="B3510" s="21" t="s">
        <v>3496</v>
      </c>
      <c r="C3510" s="23" t="n">
        <v>46170</v>
      </c>
      <c r="D3510" s="21" t="s">
        <v>322</v>
      </c>
      <c r="E3510" s="21" t="s">
        <v>108</v>
      </c>
      <c r="F3510" s="12" t="n">
        <v>1</v>
      </c>
      <c r="G3510" s="19" t="n">
        <v>9.05</v>
      </c>
      <c r="H3510" s="19" t="n">
        <v>6.67</v>
      </c>
      <c r="I3510" s="19" t="n">
        <f aca="false">ROUND(F3510*G3510,2)</f>
        <v>9.05</v>
      </c>
      <c r="J3510" s="19" t="n">
        <f aca="false">ROUND(F3510*H3510,2)</f>
        <v>6.67</v>
      </c>
      <c r="K3510" s="19" t="n">
        <f aca="false">INDEX(Pricebook!$L$2:$L$1401,MATCH(D3510,Pricebook!$A$2:$A$1401,0))</f>
        <v>9.8</v>
      </c>
      <c r="L3510" s="19" t="n">
        <f aca="false">ROUND(F3510*K3510,2)</f>
        <v>9.8</v>
      </c>
      <c r="M3510" s="24" t="n">
        <f aca="false">DATE(YEAR(C3510),MONTH(C3510),1)</f>
        <v>46143</v>
      </c>
    </row>
    <row r="3511" customFormat="false" ht="15" hidden="false" customHeight="false" outlineLevel="0" collapsed="false">
      <c r="A3511" s="21" t="s">
        <v>3495</v>
      </c>
      <c r="B3511" s="21" t="s">
        <v>3496</v>
      </c>
      <c r="C3511" s="23" t="n">
        <v>46170</v>
      </c>
      <c r="D3511" s="21" t="s">
        <v>2392</v>
      </c>
      <c r="E3511" s="21" t="s">
        <v>2202</v>
      </c>
      <c r="F3511" s="12" t="n">
        <v>13</v>
      </c>
      <c r="G3511" s="19" t="n">
        <v>7.95</v>
      </c>
      <c r="H3511" s="19" t="n">
        <v>4.84</v>
      </c>
      <c r="I3511" s="19" t="n">
        <f aca="false">ROUND(F3511*G3511,2)</f>
        <v>103.35</v>
      </c>
      <c r="J3511" s="19" t="n">
        <f aca="false">ROUND(F3511*H3511,2)</f>
        <v>62.92</v>
      </c>
      <c r="K3511" s="19" t="n">
        <f aca="false">INDEX(Pricebook!$L$2:$L$1401,MATCH(D3511,Pricebook!$A$2:$A$1401,0))</f>
        <v>8.55</v>
      </c>
      <c r="L3511" s="19" t="n">
        <f aca="false">ROUND(F3511*K3511,2)</f>
        <v>111.15</v>
      </c>
      <c r="M3511" s="24" t="n">
        <f aca="false">DATE(YEAR(C3511),MONTH(C3511),1)</f>
        <v>46143</v>
      </c>
    </row>
    <row r="3512" customFormat="false" ht="15" hidden="false" customHeight="false" outlineLevel="0" collapsed="false">
      <c r="A3512" s="21" t="s">
        <v>3495</v>
      </c>
      <c r="B3512" s="21" t="s">
        <v>3496</v>
      </c>
      <c r="C3512" s="23" t="n">
        <v>46170</v>
      </c>
      <c r="D3512" s="21" t="s">
        <v>328</v>
      </c>
      <c r="E3512" s="21" t="s">
        <v>108</v>
      </c>
      <c r="F3512" s="12" t="n">
        <v>1</v>
      </c>
      <c r="G3512" s="19" t="n">
        <v>105.6</v>
      </c>
      <c r="H3512" s="19" t="n">
        <v>78.85</v>
      </c>
      <c r="I3512" s="19" t="n">
        <f aca="false">ROUND(F3512*G3512,2)</f>
        <v>105.6</v>
      </c>
      <c r="J3512" s="19" t="n">
        <f aca="false">ROUND(F3512*H3512,2)</f>
        <v>78.85</v>
      </c>
      <c r="K3512" s="19" t="n">
        <f aca="false">INDEX(Pricebook!$L$2:$L$1401,MATCH(D3512,Pricebook!$A$2:$A$1401,0))</f>
        <v>115.5</v>
      </c>
      <c r="L3512" s="19" t="n">
        <f aca="false">ROUND(F3512*K3512,2)</f>
        <v>115.5</v>
      </c>
      <c r="M3512" s="24" t="n">
        <f aca="false">DATE(YEAR(C3512),MONTH(C3512),1)</f>
        <v>46143</v>
      </c>
    </row>
    <row r="3513" customFormat="false" ht="15" hidden="false" customHeight="false" outlineLevel="0" collapsed="false">
      <c r="A3513" s="21" t="s">
        <v>3495</v>
      </c>
      <c r="B3513" s="21" t="s">
        <v>3496</v>
      </c>
      <c r="C3513" s="23" t="n">
        <v>46170</v>
      </c>
      <c r="D3513" s="21" t="s">
        <v>2371</v>
      </c>
      <c r="E3513" s="21" t="s">
        <v>2202</v>
      </c>
      <c r="F3513" s="12" t="n">
        <v>6</v>
      </c>
      <c r="G3513" s="19" t="n">
        <v>7.85</v>
      </c>
      <c r="H3513" s="19" t="n">
        <v>5.04</v>
      </c>
      <c r="I3513" s="19" t="n">
        <f aca="false">ROUND(F3513*G3513,2)</f>
        <v>47.1</v>
      </c>
      <c r="J3513" s="19" t="n">
        <f aca="false">ROUND(F3513*H3513,2)</f>
        <v>30.24</v>
      </c>
      <c r="K3513" s="19" t="n">
        <f aca="false">INDEX(Pricebook!$L$2:$L$1401,MATCH(D3513,Pricebook!$A$2:$A$1401,0))</f>
        <v>8.3</v>
      </c>
      <c r="L3513" s="19" t="n">
        <f aca="false">ROUND(F3513*K3513,2)</f>
        <v>49.8</v>
      </c>
      <c r="M3513" s="24" t="n">
        <f aca="false">DATE(YEAR(C3513),MONTH(C3513),1)</f>
        <v>46143</v>
      </c>
    </row>
    <row r="3514" customFormat="false" ht="15" hidden="false" customHeight="false" outlineLevel="0" collapsed="false">
      <c r="A3514" s="21" t="s">
        <v>3495</v>
      </c>
      <c r="B3514" s="21" t="s">
        <v>3496</v>
      </c>
      <c r="C3514" s="23" t="n">
        <v>46170</v>
      </c>
      <c r="D3514" s="21" t="s">
        <v>2359</v>
      </c>
      <c r="E3514" s="21" t="s">
        <v>2202</v>
      </c>
      <c r="F3514" s="12" t="n">
        <v>5</v>
      </c>
      <c r="G3514" s="19" t="n">
        <v>6.35</v>
      </c>
      <c r="H3514" s="19" t="n">
        <v>3.81</v>
      </c>
      <c r="I3514" s="19" t="n">
        <f aca="false">ROUND(F3514*G3514,2)</f>
        <v>31.75</v>
      </c>
      <c r="J3514" s="19" t="n">
        <f aca="false">ROUND(F3514*H3514,2)</f>
        <v>19.05</v>
      </c>
      <c r="K3514" s="19" t="n">
        <f aca="false">INDEX(Pricebook!$L$2:$L$1401,MATCH(D3514,Pricebook!$A$2:$A$1401,0))</f>
        <v>6.7</v>
      </c>
      <c r="L3514" s="19" t="n">
        <f aca="false">ROUND(F3514*K3514,2)</f>
        <v>33.5</v>
      </c>
      <c r="M3514" s="24" t="n">
        <f aca="false">DATE(YEAR(C3514),MONTH(C3514),1)</f>
        <v>46143</v>
      </c>
    </row>
    <row r="3515" customFormat="false" ht="15" hidden="false" customHeight="false" outlineLevel="0" collapsed="false">
      <c r="A3515" s="21" t="s">
        <v>3495</v>
      </c>
      <c r="B3515" s="21" t="s">
        <v>3496</v>
      </c>
      <c r="C3515" s="23" t="n">
        <v>46170</v>
      </c>
      <c r="D3515" s="21" t="s">
        <v>2240</v>
      </c>
      <c r="E3515" s="21" t="s">
        <v>2202</v>
      </c>
      <c r="F3515" s="12" t="n">
        <v>1</v>
      </c>
      <c r="G3515" s="19" t="n">
        <v>55.9</v>
      </c>
      <c r="H3515" s="19" t="n">
        <v>33.72</v>
      </c>
      <c r="I3515" s="19" t="n">
        <f aca="false">ROUND(F3515*G3515,2)</f>
        <v>55.9</v>
      </c>
      <c r="J3515" s="19" t="n">
        <f aca="false">ROUND(F3515*H3515,2)</f>
        <v>33.72</v>
      </c>
      <c r="K3515" s="19" t="n">
        <f aca="false">INDEX(Pricebook!$L$2:$L$1401,MATCH(D3515,Pricebook!$A$2:$A$1401,0))</f>
        <v>59.3</v>
      </c>
      <c r="L3515" s="19" t="n">
        <f aca="false">ROUND(F3515*K3515,2)</f>
        <v>59.3</v>
      </c>
      <c r="M3515" s="24" t="n">
        <f aca="false">DATE(YEAR(C3515),MONTH(C3515),1)</f>
        <v>46143</v>
      </c>
    </row>
    <row r="3516" customFormat="false" ht="15" hidden="false" customHeight="false" outlineLevel="0" collapsed="false">
      <c r="A3516" s="21" t="s">
        <v>3495</v>
      </c>
      <c r="B3516" s="21" t="s">
        <v>3496</v>
      </c>
      <c r="C3516" s="23" t="n">
        <v>46170</v>
      </c>
      <c r="D3516" s="21" t="s">
        <v>187</v>
      </c>
      <c r="E3516" s="21" t="s">
        <v>108</v>
      </c>
      <c r="F3516" s="12" t="n">
        <v>1</v>
      </c>
      <c r="G3516" s="19" t="n">
        <v>185.15</v>
      </c>
      <c r="H3516" s="19" t="n">
        <v>136.68</v>
      </c>
      <c r="I3516" s="19" t="n">
        <f aca="false">ROUND(F3516*G3516,2)</f>
        <v>185.15</v>
      </c>
      <c r="J3516" s="19" t="n">
        <f aca="false">ROUND(F3516*H3516,2)</f>
        <v>136.68</v>
      </c>
      <c r="K3516" s="19" t="n">
        <f aca="false">INDEX(Pricebook!$L$2:$L$1401,MATCH(D3516,Pricebook!$A$2:$A$1401,0))</f>
        <v>200.15</v>
      </c>
      <c r="L3516" s="19" t="n">
        <f aca="false">ROUND(F3516*K3516,2)</f>
        <v>200.15</v>
      </c>
      <c r="M3516" s="24" t="n">
        <f aca="false">DATE(YEAR(C3516),MONTH(C3516),1)</f>
        <v>46143</v>
      </c>
    </row>
    <row r="3517" customFormat="false" ht="15" hidden="false" customHeight="false" outlineLevel="0" collapsed="false">
      <c r="A3517" s="21" t="s">
        <v>3495</v>
      </c>
      <c r="B3517" s="21" t="s">
        <v>3496</v>
      </c>
      <c r="C3517" s="23" t="n">
        <v>46170</v>
      </c>
      <c r="D3517" s="21" t="s">
        <v>2784</v>
      </c>
      <c r="E3517" s="21" t="s">
        <v>2748</v>
      </c>
      <c r="F3517" s="12" t="n">
        <v>2</v>
      </c>
      <c r="G3517" s="19" t="n">
        <v>10.35</v>
      </c>
      <c r="H3517" s="19" t="n">
        <v>6.4</v>
      </c>
      <c r="I3517" s="19" t="n">
        <f aca="false">ROUND(F3517*G3517,2)</f>
        <v>20.7</v>
      </c>
      <c r="J3517" s="19" t="n">
        <f aca="false">ROUND(F3517*H3517,2)</f>
        <v>12.8</v>
      </c>
      <c r="K3517" s="19" t="n">
        <f aca="false">INDEX(Pricebook!$L$2:$L$1401,MATCH(D3517,Pricebook!$A$2:$A$1401,0))</f>
        <v>11.4</v>
      </c>
      <c r="L3517" s="19" t="n">
        <f aca="false">ROUND(F3517*K3517,2)</f>
        <v>22.8</v>
      </c>
      <c r="M3517" s="24" t="n">
        <f aca="false">DATE(YEAR(C3517),MONTH(C3517),1)</f>
        <v>46143</v>
      </c>
    </row>
    <row r="3518" customFormat="false" ht="15" hidden="false" customHeight="false" outlineLevel="0" collapsed="false">
      <c r="A3518" s="21" t="s">
        <v>3495</v>
      </c>
      <c r="B3518" s="21" t="s">
        <v>3496</v>
      </c>
      <c r="C3518" s="23" t="n">
        <v>46170</v>
      </c>
      <c r="D3518" s="21" t="s">
        <v>376</v>
      </c>
      <c r="E3518" s="21" t="s">
        <v>366</v>
      </c>
      <c r="F3518" s="12" t="n">
        <v>2</v>
      </c>
      <c r="G3518" s="19" t="n">
        <v>116.9</v>
      </c>
      <c r="H3518" s="19" t="n">
        <v>82.73</v>
      </c>
      <c r="I3518" s="19" t="n">
        <f aca="false">ROUND(F3518*G3518,2)</f>
        <v>233.8</v>
      </c>
      <c r="J3518" s="19" t="n">
        <f aca="false">ROUND(F3518*H3518,2)</f>
        <v>165.46</v>
      </c>
      <c r="K3518" s="19" t="n">
        <f aca="false">INDEX(Pricebook!$L$2:$L$1401,MATCH(D3518,Pricebook!$A$2:$A$1401,0))</f>
        <v>125.95</v>
      </c>
      <c r="L3518" s="19" t="n">
        <f aca="false">ROUND(F3518*K3518,2)</f>
        <v>251.9</v>
      </c>
      <c r="M3518" s="24" t="n">
        <f aca="false">DATE(YEAR(C3518),MONTH(C3518),1)</f>
        <v>46143</v>
      </c>
    </row>
    <row r="3519" customFormat="false" ht="15" hidden="false" customHeight="false" outlineLevel="0" collapsed="false">
      <c r="A3519" s="21" t="s">
        <v>3495</v>
      </c>
      <c r="B3519" s="21" t="s">
        <v>3496</v>
      </c>
      <c r="C3519" s="23" t="n">
        <v>46170</v>
      </c>
      <c r="D3519" s="21" t="s">
        <v>2816</v>
      </c>
      <c r="E3519" s="21" t="s">
        <v>2748</v>
      </c>
      <c r="F3519" s="12" t="n">
        <v>4</v>
      </c>
      <c r="G3519" s="19" t="n">
        <v>39.75</v>
      </c>
      <c r="H3519" s="19" t="n">
        <v>23.4</v>
      </c>
      <c r="I3519" s="19" t="n">
        <f aca="false">ROUND(F3519*G3519,2)</f>
        <v>159</v>
      </c>
      <c r="J3519" s="19" t="n">
        <f aca="false">ROUND(F3519*H3519,2)</f>
        <v>93.6</v>
      </c>
      <c r="K3519" s="19" t="n">
        <f aca="false">INDEX(Pricebook!$L$2:$L$1401,MATCH(D3519,Pricebook!$A$2:$A$1401,0))</f>
        <v>43.75</v>
      </c>
      <c r="L3519" s="19" t="n">
        <f aca="false">ROUND(F3519*K3519,2)</f>
        <v>175</v>
      </c>
      <c r="M3519" s="24" t="n">
        <f aca="false">DATE(YEAR(C3519),MONTH(C3519),1)</f>
        <v>46143</v>
      </c>
    </row>
    <row r="3520" customFormat="false" ht="15" hidden="false" customHeight="false" outlineLevel="0" collapsed="false">
      <c r="A3520" s="21" t="s">
        <v>3495</v>
      </c>
      <c r="B3520" s="21" t="s">
        <v>3496</v>
      </c>
      <c r="C3520" s="23" t="n">
        <v>46170</v>
      </c>
      <c r="D3520" s="21" t="s">
        <v>2896</v>
      </c>
      <c r="E3520" s="21" t="s">
        <v>2748</v>
      </c>
      <c r="F3520" s="12" t="n">
        <v>4</v>
      </c>
      <c r="G3520" s="19" t="n">
        <v>27</v>
      </c>
      <c r="H3520" s="19" t="n">
        <v>15.79</v>
      </c>
      <c r="I3520" s="19" t="n">
        <f aca="false">ROUND(F3520*G3520,2)</f>
        <v>108</v>
      </c>
      <c r="J3520" s="19" t="n">
        <f aca="false">ROUND(F3520*H3520,2)</f>
        <v>63.16</v>
      </c>
      <c r="K3520" s="19" t="n">
        <f aca="false">INDEX(Pricebook!$L$2:$L$1401,MATCH(D3520,Pricebook!$A$2:$A$1401,0))</f>
        <v>29.6</v>
      </c>
      <c r="L3520" s="19" t="n">
        <f aca="false">ROUND(F3520*K3520,2)</f>
        <v>118.4</v>
      </c>
      <c r="M3520" s="24" t="n">
        <f aca="false">DATE(YEAR(C3520),MONTH(C3520),1)</f>
        <v>46143</v>
      </c>
    </row>
    <row r="3521" customFormat="false" ht="15" hidden="false" customHeight="false" outlineLevel="0" collapsed="false">
      <c r="A3521" s="21" t="s">
        <v>3495</v>
      </c>
      <c r="B3521" s="21" t="s">
        <v>3496</v>
      </c>
      <c r="C3521" s="23" t="n">
        <v>46170</v>
      </c>
      <c r="D3521" s="21" t="s">
        <v>1242</v>
      </c>
      <c r="E3521" s="21" t="s">
        <v>971</v>
      </c>
      <c r="F3521" s="12" t="n">
        <v>5</v>
      </c>
      <c r="G3521" s="19" t="n">
        <v>36.15</v>
      </c>
      <c r="H3521" s="19" t="n">
        <v>31.93</v>
      </c>
      <c r="I3521" s="19" t="n">
        <f aca="false">ROUND(F3521*G3521,2)</f>
        <v>180.75</v>
      </c>
      <c r="J3521" s="19" t="n">
        <f aca="false">ROUND(F3521*H3521,2)</f>
        <v>159.65</v>
      </c>
      <c r="K3521" s="19" t="n">
        <f aca="false">INDEX(Pricebook!$L$2:$L$1401,MATCH(D3521,Pricebook!$A$2:$A$1401,0))</f>
        <v>42.3</v>
      </c>
      <c r="L3521" s="19" t="n">
        <f aca="false">ROUND(F3521*K3521,2)</f>
        <v>211.5</v>
      </c>
      <c r="M3521" s="24" t="n">
        <f aca="false">DATE(YEAR(C3521),MONTH(C3521),1)</f>
        <v>46143</v>
      </c>
    </row>
    <row r="3522" customFormat="false" ht="15" hidden="false" customHeight="false" outlineLevel="0" collapsed="false">
      <c r="A3522" s="21" t="s">
        <v>3495</v>
      </c>
      <c r="B3522" s="21" t="s">
        <v>3496</v>
      </c>
      <c r="C3522" s="23" t="n">
        <v>46170</v>
      </c>
      <c r="D3522" s="21" t="s">
        <v>2759</v>
      </c>
      <c r="E3522" s="21" t="s">
        <v>2748</v>
      </c>
      <c r="F3522" s="12" t="n">
        <v>1</v>
      </c>
      <c r="G3522" s="19" t="n">
        <v>14.7</v>
      </c>
      <c r="H3522" s="19" t="n">
        <v>8.52</v>
      </c>
      <c r="I3522" s="19" t="n">
        <f aca="false">ROUND(F3522*G3522,2)</f>
        <v>14.7</v>
      </c>
      <c r="J3522" s="19" t="n">
        <f aca="false">ROUND(F3522*H3522,2)</f>
        <v>8.52</v>
      </c>
      <c r="K3522" s="19" t="n">
        <f aca="false">INDEX(Pricebook!$L$2:$L$1401,MATCH(D3522,Pricebook!$A$2:$A$1401,0))</f>
        <v>16</v>
      </c>
      <c r="L3522" s="19" t="n">
        <f aca="false">ROUND(F3522*K3522,2)</f>
        <v>16</v>
      </c>
      <c r="M3522" s="24" t="n">
        <f aca="false">DATE(YEAR(C3522),MONTH(C3522),1)</f>
        <v>46143</v>
      </c>
    </row>
    <row r="3523" customFormat="false" ht="15" hidden="false" customHeight="false" outlineLevel="0" collapsed="false">
      <c r="A3523" s="21" t="s">
        <v>3497</v>
      </c>
      <c r="B3523" s="21" t="s">
        <v>3437</v>
      </c>
      <c r="C3523" s="23" t="n">
        <v>46170</v>
      </c>
      <c r="D3523" s="21" t="s">
        <v>2477</v>
      </c>
      <c r="E3523" s="21" t="s">
        <v>2466</v>
      </c>
      <c r="F3523" s="12" t="n">
        <v>2</v>
      </c>
      <c r="G3523" s="19" t="n">
        <v>187.85</v>
      </c>
      <c r="H3523" s="19" t="n">
        <v>115.89</v>
      </c>
      <c r="I3523" s="19" t="n">
        <f aca="false">ROUND(F3523*G3523,2)</f>
        <v>375.7</v>
      </c>
      <c r="J3523" s="19" t="n">
        <f aca="false">ROUND(F3523*H3523,2)</f>
        <v>231.78</v>
      </c>
      <c r="K3523" s="19" t="n">
        <f aca="false">INDEX(Pricebook!$L$2:$L$1401,MATCH(D3523,Pricebook!$A$2:$A$1401,0))</f>
        <v>195.1</v>
      </c>
      <c r="L3523" s="19" t="n">
        <f aca="false">ROUND(F3523*K3523,2)</f>
        <v>390.2</v>
      </c>
      <c r="M3523" s="24" t="n">
        <f aca="false">DATE(YEAR(C3523),MONTH(C3523),1)</f>
        <v>46143</v>
      </c>
    </row>
    <row r="3524" customFormat="false" ht="15" hidden="false" customHeight="false" outlineLevel="0" collapsed="false">
      <c r="A3524" s="21" t="s">
        <v>3497</v>
      </c>
      <c r="B3524" s="21" t="s">
        <v>3437</v>
      </c>
      <c r="C3524" s="23" t="n">
        <v>46170</v>
      </c>
      <c r="D3524" s="21" t="s">
        <v>2834</v>
      </c>
      <c r="E3524" s="21" t="s">
        <v>2748</v>
      </c>
      <c r="F3524" s="12" t="n">
        <v>3</v>
      </c>
      <c r="G3524" s="19" t="n">
        <v>5.4</v>
      </c>
      <c r="H3524" s="19" t="n">
        <v>3.15</v>
      </c>
      <c r="I3524" s="19" t="n">
        <f aca="false">ROUND(F3524*G3524,2)</f>
        <v>16.2</v>
      </c>
      <c r="J3524" s="19" t="n">
        <f aca="false">ROUND(F3524*H3524,2)</f>
        <v>9.45</v>
      </c>
      <c r="K3524" s="19" t="n">
        <f aca="false">INDEX(Pricebook!$L$2:$L$1401,MATCH(D3524,Pricebook!$A$2:$A$1401,0))</f>
        <v>5.9</v>
      </c>
      <c r="L3524" s="19" t="n">
        <f aca="false">ROUND(F3524*K3524,2)</f>
        <v>17.7</v>
      </c>
      <c r="M3524" s="24" t="n">
        <f aca="false">DATE(YEAR(C3524),MONTH(C3524),1)</f>
        <v>46143</v>
      </c>
    </row>
    <row r="3525" customFormat="false" ht="15" hidden="false" customHeight="false" outlineLevel="0" collapsed="false">
      <c r="A3525" s="21" t="s">
        <v>3497</v>
      </c>
      <c r="B3525" s="21" t="s">
        <v>3437</v>
      </c>
      <c r="C3525" s="23" t="n">
        <v>46170</v>
      </c>
      <c r="D3525" s="21" t="s">
        <v>2866</v>
      </c>
      <c r="E3525" s="21" t="s">
        <v>2748</v>
      </c>
      <c r="F3525" s="12" t="n">
        <v>4</v>
      </c>
      <c r="G3525" s="19" t="n">
        <v>3.3</v>
      </c>
      <c r="H3525" s="19" t="n">
        <v>1.93</v>
      </c>
      <c r="I3525" s="19" t="n">
        <f aca="false">ROUND(F3525*G3525,2)</f>
        <v>13.2</v>
      </c>
      <c r="J3525" s="19" t="n">
        <f aca="false">ROUND(F3525*H3525,2)</f>
        <v>7.72</v>
      </c>
      <c r="K3525" s="19" t="n">
        <f aca="false">INDEX(Pricebook!$L$2:$L$1401,MATCH(D3525,Pricebook!$A$2:$A$1401,0))</f>
        <v>3.65</v>
      </c>
      <c r="L3525" s="19" t="n">
        <f aca="false">ROUND(F3525*K3525,2)</f>
        <v>14.6</v>
      </c>
      <c r="M3525" s="24" t="n">
        <f aca="false">DATE(YEAR(C3525),MONTH(C3525),1)</f>
        <v>46143</v>
      </c>
    </row>
    <row r="3526" customFormat="false" ht="15" hidden="false" customHeight="false" outlineLevel="0" collapsed="false">
      <c r="A3526" s="21" t="s">
        <v>3497</v>
      </c>
      <c r="B3526" s="21" t="s">
        <v>3437</v>
      </c>
      <c r="C3526" s="23" t="n">
        <v>46170</v>
      </c>
      <c r="D3526" s="21" t="s">
        <v>2497</v>
      </c>
      <c r="E3526" s="21" t="s">
        <v>2466</v>
      </c>
      <c r="F3526" s="12" t="n">
        <v>4</v>
      </c>
      <c r="G3526" s="19" t="n">
        <v>42.2</v>
      </c>
      <c r="H3526" s="19" t="n">
        <v>26.35</v>
      </c>
      <c r="I3526" s="19" t="n">
        <f aca="false">ROUND(F3526*G3526,2)</f>
        <v>168.8</v>
      </c>
      <c r="J3526" s="19" t="n">
        <f aca="false">ROUND(F3526*H3526,2)</f>
        <v>105.4</v>
      </c>
      <c r="K3526" s="19" t="n">
        <f aca="false">INDEX(Pricebook!$L$2:$L$1401,MATCH(D3526,Pricebook!$A$2:$A$1401,0))</f>
        <v>44.35</v>
      </c>
      <c r="L3526" s="19" t="n">
        <f aca="false">ROUND(F3526*K3526,2)</f>
        <v>177.4</v>
      </c>
      <c r="M3526" s="24" t="n">
        <f aca="false">DATE(YEAR(C3526),MONTH(C3526),1)</f>
        <v>46143</v>
      </c>
    </row>
    <row r="3527" customFormat="false" ht="15" hidden="false" customHeight="false" outlineLevel="0" collapsed="false">
      <c r="A3527" s="21" t="s">
        <v>3497</v>
      </c>
      <c r="B3527" s="21" t="s">
        <v>3437</v>
      </c>
      <c r="C3527" s="23" t="n">
        <v>46170</v>
      </c>
      <c r="D3527" s="21" t="s">
        <v>2772</v>
      </c>
      <c r="E3527" s="21" t="s">
        <v>2748</v>
      </c>
      <c r="F3527" s="12" t="n">
        <v>4</v>
      </c>
      <c r="G3527" s="19" t="n">
        <v>21.75</v>
      </c>
      <c r="H3527" s="19" t="n">
        <v>13.66</v>
      </c>
      <c r="I3527" s="19" t="n">
        <f aca="false">ROUND(F3527*G3527,2)</f>
        <v>87</v>
      </c>
      <c r="J3527" s="19" t="n">
        <f aca="false">ROUND(F3527*H3527,2)</f>
        <v>54.64</v>
      </c>
      <c r="K3527" s="19" t="n">
        <f aca="false">INDEX(Pricebook!$L$2:$L$1401,MATCH(D3527,Pricebook!$A$2:$A$1401,0))</f>
        <v>23.85</v>
      </c>
      <c r="L3527" s="19" t="n">
        <f aca="false">ROUND(F3527*K3527,2)</f>
        <v>95.4</v>
      </c>
      <c r="M3527" s="24" t="n">
        <f aca="false">DATE(YEAR(C3527),MONTH(C3527),1)</f>
        <v>46143</v>
      </c>
    </row>
    <row r="3528" customFormat="false" ht="15" hidden="false" customHeight="false" outlineLevel="0" collapsed="false">
      <c r="A3528" s="21" t="s">
        <v>3497</v>
      </c>
      <c r="B3528" s="21" t="s">
        <v>3437</v>
      </c>
      <c r="C3528" s="23" t="n">
        <v>46170</v>
      </c>
      <c r="D3528" s="21" t="s">
        <v>380</v>
      </c>
      <c r="E3528" s="21" t="s">
        <v>366</v>
      </c>
      <c r="F3528" s="12" t="n">
        <v>2</v>
      </c>
      <c r="G3528" s="19" t="n">
        <v>17.8</v>
      </c>
      <c r="H3528" s="19" t="n">
        <v>12.71</v>
      </c>
      <c r="I3528" s="19" t="n">
        <f aca="false">ROUND(F3528*G3528,2)</f>
        <v>35.6</v>
      </c>
      <c r="J3528" s="19" t="n">
        <f aca="false">ROUND(F3528*H3528,2)</f>
        <v>25.42</v>
      </c>
      <c r="K3528" s="19" t="n">
        <f aca="false">INDEX(Pricebook!$L$2:$L$1401,MATCH(D3528,Pricebook!$A$2:$A$1401,0))</f>
        <v>19.35</v>
      </c>
      <c r="L3528" s="19" t="n">
        <f aca="false">ROUND(F3528*K3528,2)</f>
        <v>38.7</v>
      </c>
      <c r="M3528" s="24" t="n">
        <f aca="false">DATE(YEAR(C3528),MONTH(C3528),1)</f>
        <v>46143</v>
      </c>
    </row>
    <row r="3529" customFormat="false" ht="15" hidden="false" customHeight="false" outlineLevel="0" collapsed="false">
      <c r="A3529" s="21" t="s">
        <v>3497</v>
      </c>
      <c r="B3529" s="21" t="s">
        <v>3437</v>
      </c>
      <c r="C3529" s="23" t="n">
        <v>46170</v>
      </c>
      <c r="D3529" s="21" t="s">
        <v>2581</v>
      </c>
      <c r="E3529" s="21" t="s">
        <v>2466</v>
      </c>
      <c r="F3529" s="12" t="n">
        <v>7</v>
      </c>
      <c r="G3529" s="19" t="n">
        <v>8.55</v>
      </c>
      <c r="H3529" s="19" t="n">
        <v>5.3</v>
      </c>
      <c r="I3529" s="19" t="n">
        <f aca="false">ROUND(F3529*G3529,2)</f>
        <v>59.85</v>
      </c>
      <c r="J3529" s="19" t="n">
        <f aca="false">ROUND(F3529*H3529,2)</f>
        <v>37.1</v>
      </c>
      <c r="K3529" s="19" t="n">
        <f aca="false">INDEX(Pricebook!$L$2:$L$1401,MATCH(D3529,Pricebook!$A$2:$A$1401,0))</f>
        <v>8.95</v>
      </c>
      <c r="L3529" s="19" t="n">
        <f aca="false">ROUND(F3529*K3529,2)</f>
        <v>62.65</v>
      </c>
      <c r="M3529" s="24" t="n">
        <f aca="false">DATE(YEAR(C3529),MONTH(C3529),1)</f>
        <v>46143</v>
      </c>
    </row>
    <row r="3530" customFormat="false" ht="15" hidden="false" customHeight="false" outlineLevel="0" collapsed="false">
      <c r="A3530" s="21" t="s">
        <v>3497</v>
      </c>
      <c r="B3530" s="21" t="s">
        <v>3437</v>
      </c>
      <c r="C3530" s="23" t="n">
        <v>46170</v>
      </c>
      <c r="D3530" s="21" t="s">
        <v>665</v>
      </c>
      <c r="E3530" s="21" t="s">
        <v>366</v>
      </c>
      <c r="F3530" s="12" t="n">
        <v>1</v>
      </c>
      <c r="G3530" s="19" t="n">
        <v>28.25</v>
      </c>
      <c r="H3530" s="19" t="n">
        <v>20.17</v>
      </c>
      <c r="I3530" s="19" t="n">
        <f aca="false">ROUND(F3530*G3530,2)</f>
        <v>28.25</v>
      </c>
      <c r="J3530" s="19" t="n">
        <f aca="false">ROUND(F3530*H3530,2)</f>
        <v>20.17</v>
      </c>
      <c r="K3530" s="19" t="n">
        <f aca="false">INDEX(Pricebook!$L$2:$L$1401,MATCH(D3530,Pricebook!$A$2:$A$1401,0))</f>
        <v>30.75</v>
      </c>
      <c r="L3530" s="19" t="n">
        <f aca="false">ROUND(F3530*K3530,2)</f>
        <v>30.75</v>
      </c>
      <c r="M3530" s="24" t="n">
        <f aca="false">DATE(YEAR(C3530),MONTH(C3530),1)</f>
        <v>46143</v>
      </c>
    </row>
    <row r="3531" customFormat="false" ht="15" hidden="false" customHeight="false" outlineLevel="0" collapsed="false">
      <c r="A3531" s="21" t="s">
        <v>3497</v>
      </c>
      <c r="B3531" s="21" t="s">
        <v>3437</v>
      </c>
      <c r="C3531" s="23" t="n">
        <v>46170</v>
      </c>
      <c r="D3531" s="21" t="s">
        <v>2772</v>
      </c>
      <c r="E3531" s="21" t="s">
        <v>2748</v>
      </c>
      <c r="F3531" s="12" t="n">
        <v>5</v>
      </c>
      <c r="G3531" s="19" t="n">
        <v>21.75</v>
      </c>
      <c r="H3531" s="19" t="n">
        <v>13.66</v>
      </c>
      <c r="I3531" s="19" t="n">
        <f aca="false">ROUND(F3531*G3531,2)</f>
        <v>108.75</v>
      </c>
      <c r="J3531" s="19" t="n">
        <f aca="false">ROUND(F3531*H3531,2)</f>
        <v>68.3</v>
      </c>
      <c r="K3531" s="19" t="n">
        <f aca="false">INDEX(Pricebook!$L$2:$L$1401,MATCH(D3531,Pricebook!$A$2:$A$1401,0))</f>
        <v>23.85</v>
      </c>
      <c r="L3531" s="19" t="n">
        <f aca="false">ROUND(F3531*K3531,2)</f>
        <v>119.25</v>
      </c>
      <c r="M3531" s="24" t="n">
        <f aca="false">DATE(YEAR(C3531),MONTH(C3531),1)</f>
        <v>46143</v>
      </c>
    </row>
    <row r="3532" customFormat="false" ht="15" hidden="false" customHeight="false" outlineLevel="0" collapsed="false">
      <c r="A3532" s="21" t="s">
        <v>3497</v>
      </c>
      <c r="B3532" s="21" t="s">
        <v>3437</v>
      </c>
      <c r="C3532" s="23" t="n">
        <v>46170</v>
      </c>
      <c r="D3532" s="21" t="s">
        <v>2884</v>
      </c>
      <c r="E3532" s="21" t="s">
        <v>2748</v>
      </c>
      <c r="F3532" s="12" t="n">
        <v>6</v>
      </c>
      <c r="G3532" s="19" t="n">
        <v>19.2</v>
      </c>
      <c r="H3532" s="19" t="n">
        <v>12.26</v>
      </c>
      <c r="I3532" s="19" t="n">
        <f aca="false">ROUND(F3532*G3532,2)</f>
        <v>115.2</v>
      </c>
      <c r="J3532" s="19" t="n">
        <f aca="false">ROUND(F3532*H3532,2)</f>
        <v>73.56</v>
      </c>
      <c r="K3532" s="19" t="n">
        <f aca="false">INDEX(Pricebook!$L$2:$L$1401,MATCH(D3532,Pricebook!$A$2:$A$1401,0))</f>
        <v>21.05</v>
      </c>
      <c r="L3532" s="19" t="n">
        <f aca="false">ROUND(F3532*K3532,2)</f>
        <v>126.3</v>
      </c>
      <c r="M3532" s="24" t="n">
        <f aca="false">DATE(YEAR(C3532),MONTH(C3532),1)</f>
        <v>46143</v>
      </c>
    </row>
    <row r="3533" customFormat="false" ht="15" hidden="false" customHeight="false" outlineLevel="0" collapsed="false">
      <c r="A3533" s="21" t="s">
        <v>3497</v>
      </c>
      <c r="B3533" s="21" t="s">
        <v>3437</v>
      </c>
      <c r="C3533" s="23" t="n">
        <v>46170</v>
      </c>
      <c r="D3533" s="21" t="s">
        <v>2838</v>
      </c>
      <c r="E3533" s="21" t="s">
        <v>2748</v>
      </c>
      <c r="F3533" s="12" t="n">
        <v>9</v>
      </c>
      <c r="G3533" s="19" t="n">
        <v>11.1</v>
      </c>
      <c r="H3533" s="19" t="n">
        <v>6.43</v>
      </c>
      <c r="I3533" s="19" t="n">
        <f aca="false">ROUND(F3533*G3533,2)</f>
        <v>99.9</v>
      </c>
      <c r="J3533" s="19" t="n">
        <f aca="false">ROUND(F3533*H3533,2)</f>
        <v>57.87</v>
      </c>
      <c r="K3533" s="19" t="n">
        <f aca="false">INDEX(Pricebook!$L$2:$L$1401,MATCH(D3533,Pricebook!$A$2:$A$1401,0))</f>
        <v>12.05</v>
      </c>
      <c r="L3533" s="19" t="n">
        <f aca="false">ROUND(F3533*K3533,2)</f>
        <v>108.45</v>
      </c>
      <c r="M3533" s="24" t="n">
        <f aca="false">DATE(YEAR(C3533),MONTH(C3533),1)</f>
        <v>46143</v>
      </c>
    </row>
    <row r="3534" customFormat="false" ht="15" hidden="false" customHeight="false" outlineLevel="0" collapsed="false">
      <c r="A3534" s="21" t="s">
        <v>3497</v>
      </c>
      <c r="B3534" s="21" t="s">
        <v>3437</v>
      </c>
      <c r="C3534" s="23" t="n">
        <v>46170</v>
      </c>
      <c r="D3534" s="21" t="s">
        <v>2569</v>
      </c>
      <c r="E3534" s="21" t="s">
        <v>2466</v>
      </c>
      <c r="F3534" s="12" t="n">
        <v>1</v>
      </c>
      <c r="G3534" s="19" t="n">
        <v>308.35</v>
      </c>
      <c r="H3534" s="19" t="n">
        <v>192.08</v>
      </c>
      <c r="I3534" s="19" t="n">
        <f aca="false">ROUND(F3534*G3534,2)</f>
        <v>308.35</v>
      </c>
      <c r="J3534" s="19" t="n">
        <f aca="false">ROUND(F3534*H3534,2)</f>
        <v>192.08</v>
      </c>
      <c r="K3534" s="19" t="n">
        <f aca="false">INDEX(Pricebook!$L$2:$L$1401,MATCH(D3534,Pricebook!$A$2:$A$1401,0))</f>
        <v>323.35</v>
      </c>
      <c r="L3534" s="19" t="n">
        <f aca="false">ROUND(F3534*K3534,2)</f>
        <v>323.35</v>
      </c>
      <c r="M3534" s="24" t="n">
        <f aca="false">DATE(YEAR(C3534),MONTH(C3534),1)</f>
        <v>46143</v>
      </c>
    </row>
    <row r="3535" customFormat="false" ht="15" hidden="false" customHeight="false" outlineLevel="0" collapsed="false">
      <c r="A3535" s="21" t="s">
        <v>3497</v>
      </c>
      <c r="B3535" s="21" t="s">
        <v>3437</v>
      </c>
      <c r="C3535" s="23" t="n">
        <v>46170</v>
      </c>
      <c r="D3535" s="21" t="s">
        <v>2944</v>
      </c>
      <c r="E3535" s="21" t="s">
        <v>2748</v>
      </c>
      <c r="F3535" s="12" t="n">
        <v>4</v>
      </c>
      <c r="G3535" s="19" t="n">
        <v>43.3</v>
      </c>
      <c r="H3535" s="19" t="n">
        <v>25.21</v>
      </c>
      <c r="I3535" s="19" t="n">
        <f aca="false">ROUND(F3535*G3535,2)</f>
        <v>173.2</v>
      </c>
      <c r="J3535" s="19" t="n">
        <f aca="false">ROUND(F3535*H3535,2)</f>
        <v>100.84</v>
      </c>
      <c r="K3535" s="19" t="n">
        <f aca="false">INDEX(Pricebook!$L$2:$L$1401,MATCH(D3535,Pricebook!$A$2:$A$1401,0))</f>
        <v>47.2</v>
      </c>
      <c r="L3535" s="19" t="n">
        <f aca="false">ROUND(F3535*K3535,2)</f>
        <v>188.8</v>
      </c>
      <c r="M3535" s="24" t="n">
        <f aca="false">DATE(YEAR(C3535),MONTH(C3535),1)</f>
        <v>46143</v>
      </c>
    </row>
    <row r="3536" customFormat="false" ht="15" hidden="false" customHeight="false" outlineLevel="0" collapsed="false">
      <c r="A3536" s="21" t="s">
        <v>3498</v>
      </c>
      <c r="B3536" s="21" t="s">
        <v>3499</v>
      </c>
      <c r="C3536" s="23" t="n">
        <v>46170</v>
      </c>
      <c r="D3536" s="21" t="s">
        <v>1442</v>
      </c>
      <c r="E3536" s="21" t="s">
        <v>971</v>
      </c>
      <c r="F3536" s="12" t="n">
        <v>44</v>
      </c>
      <c r="G3536" s="19" t="n">
        <v>1.4</v>
      </c>
      <c r="H3536" s="19" t="n">
        <v>1.05</v>
      </c>
      <c r="I3536" s="19" t="n">
        <f aca="false">ROUND(F3536*G3536,2)</f>
        <v>61.6</v>
      </c>
      <c r="J3536" s="19" t="n">
        <f aca="false">ROUND(F3536*H3536,2)</f>
        <v>46.2</v>
      </c>
      <c r="K3536" s="19" t="n">
        <f aca="false">INDEX(Pricebook!$L$2:$L$1401,MATCH(D3536,Pricebook!$A$2:$A$1401,0))</f>
        <v>1.6</v>
      </c>
      <c r="L3536" s="19" t="n">
        <f aca="false">ROUND(F3536*K3536,2)</f>
        <v>70.4</v>
      </c>
      <c r="M3536" s="24" t="n">
        <f aca="false">DATE(YEAR(C3536),MONTH(C3536),1)</f>
        <v>46143</v>
      </c>
    </row>
    <row r="3537" customFormat="false" ht="15" hidden="false" customHeight="false" outlineLevel="0" collapsed="false">
      <c r="A3537" s="21" t="s">
        <v>3498</v>
      </c>
      <c r="B3537" s="21" t="s">
        <v>3499</v>
      </c>
      <c r="C3537" s="23" t="n">
        <v>46170</v>
      </c>
      <c r="D3537" s="21" t="s">
        <v>328</v>
      </c>
      <c r="E3537" s="21" t="s">
        <v>108</v>
      </c>
      <c r="F3537" s="12" t="n">
        <v>1</v>
      </c>
      <c r="G3537" s="19" t="n">
        <v>105.6</v>
      </c>
      <c r="H3537" s="19" t="n">
        <v>78.85</v>
      </c>
      <c r="I3537" s="19" t="n">
        <f aca="false">ROUND(F3537*G3537,2)</f>
        <v>105.6</v>
      </c>
      <c r="J3537" s="19" t="n">
        <f aca="false">ROUND(F3537*H3537,2)</f>
        <v>78.85</v>
      </c>
      <c r="K3537" s="19" t="n">
        <f aca="false">INDEX(Pricebook!$L$2:$L$1401,MATCH(D3537,Pricebook!$A$2:$A$1401,0))</f>
        <v>115.5</v>
      </c>
      <c r="L3537" s="19" t="n">
        <f aca="false">ROUND(F3537*K3537,2)</f>
        <v>115.5</v>
      </c>
      <c r="M3537" s="24" t="n">
        <f aca="false">DATE(YEAR(C3537),MONTH(C3537),1)</f>
        <v>46143</v>
      </c>
    </row>
    <row r="3538" customFormat="false" ht="15" hidden="false" customHeight="false" outlineLevel="0" collapsed="false">
      <c r="A3538" s="21" t="s">
        <v>3498</v>
      </c>
      <c r="B3538" s="21" t="s">
        <v>3499</v>
      </c>
      <c r="C3538" s="23" t="n">
        <v>46170</v>
      </c>
      <c r="D3538" s="21" t="s">
        <v>304</v>
      </c>
      <c r="E3538" s="21" t="s">
        <v>108</v>
      </c>
      <c r="F3538" s="12" t="n">
        <v>1</v>
      </c>
      <c r="G3538" s="19" t="n">
        <v>37.8</v>
      </c>
      <c r="H3538" s="19" t="n">
        <v>30.01</v>
      </c>
      <c r="I3538" s="19" t="n">
        <f aca="false">ROUND(F3538*G3538,2)</f>
        <v>37.8</v>
      </c>
      <c r="J3538" s="19" t="n">
        <f aca="false">ROUND(F3538*H3538,2)</f>
        <v>30.01</v>
      </c>
      <c r="K3538" s="19" t="n">
        <f aca="false">INDEX(Pricebook!$L$2:$L$1401,MATCH(D3538,Pricebook!$A$2:$A$1401,0))</f>
        <v>41.05</v>
      </c>
      <c r="L3538" s="19" t="n">
        <f aca="false">ROUND(F3538*K3538,2)</f>
        <v>41.05</v>
      </c>
      <c r="M3538" s="24" t="n">
        <f aca="false">DATE(YEAR(C3538),MONTH(C3538),1)</f>
        <v>46143</v>
      </c>
    </row>
    <row r="3539" customFormat="false" ht="15" hidden="false" customHeight="false" outlineLevel="0" collapsed="false">
      <c r="A3539" s="21" t="s">
        <v>3498</v>
      </c>
      <c r="B3539" s="21" t="s">
        <v>3499</v>
      </c>
      <c r="C3539" s="23" t="n">
        <v>46170</v>
      </c>
      <c r="D3539" s="21" t="s">
        <v>287</v>
      </c>
      <c r="E3539" s="21" t="s">
        <v>108</v>
      </c>
      <c r="F3539" s="12" t="n">
        <v>3</v>
      </c>
      <c r="G3539" s="19" t="n">
        <v>17.4</v>
      </c>
      <c r="H3539" s="19" t="n">
        <v>13.09</v>
      </c>
      <c r="I3539" s="19" t="n">
        <f aca="false">ROUND(F3539*G3539,2)</f>
        <v>52.2</v>
      </c>
      <c r="J3539" s="19" t="n">
        <f aca="false">ROUND(F3539*H3539,2)</f>
        <v>39.27</v>
      </c>
      <c r="K3539" s="19" t="n">
        <f aca="false">INDEX(Pricebook!$L$2:$L$1401,MATCH(D3539,Pricebook!$A$2:$A$1401,0))</f>
        <v>19.15</v>
      </c>
      <c r="L3539" s="19" t="n">
        <f aca="false">ROUND(F3539*K3539,2)</f>
        <v>57.45</v>
      </c>
      <c r="M3539" s="24" t="n">
        <f aca="false">DATE(YEAR(C3539),MONTH(C3539),1)</f>
        <v>46143</v>
      </c>
    </row>
    <row r="3540" customFormat="false" ht="15" hidden="false" customHeight="false" outlineLevel="0" collapsed="false">
      <c r="A3540" s="21" t="s">
        <v>3498</v>
      </c>
      <c r="B3540" s="21" t="s">
        <v>3499</v>
      </c>
      <c r="C3540" s="23" t="n">
        <v>46170</v>
      </c>
      <c r="D3540" s="21" t="s">
        <v>161</v>
      </c>
      <c r="E3540" s="21" t="s">
        <v>108</v>
      </c>
      <c r="F3540" s="12" t="n">
        <v>1</v>
      </c>
      <c r="G3540" s="19" t="n">
        <v>108</v>
      </c>
      <c r="H3540" s="19" t="n">
        <v>81.51</v>
      </c>
      <c r="I3540" s="19" t="n">
        <f aca="false">ROUND(F3540*G3540,2)</f>
        <v>108</v>
      </c>
      <c r="J3540" s="19" t="n">
        <f aca="false">ROUND(F3540*H3540,2)</f>
        <v>81.51</v>
      </c>
      <c r="K3540" s="19" t="n">
        <f aca="false">INDEX(Pricebook!$L$2:$L$1401,MATCH(D3540,Pricebook!$A$2:$A$1401,0))</f>
        <v>119.4</v>
      </c>
      <c r="L3540" s="19" t="n">
        <f aca="false">ROUND(F3540*K3540,2)</f>
        <v>119.4</v>
      </c>
      <c r="M3540" s="24" t="n">
        <f aca="false">DATE(YEAR(C3540),MONTH(C3540),1)</f>
        <v>46143</v>
      </c>
    </row>
    <row r="3541" customFormat="false" ht="15" hidden="false" customHeight="false" outlineLevel="0" collapsed="false">
      <c r="A3541" s="21" t="s">
        <v>3498</v>
      </c>
      <c r="B3541" s="21" t="s">
        <v>3499</v>
      </c>
      <c r="C3541" s="23" t="n">
        <v>46170</v>
      </c>
      <c r="D3541" s="21" t="s">
        <v>2309</v>
      </c>
      <c r="E3541" s="21" t="s">
        <v>2202</v>
      </c>
      <c r="F3541" s="12" t="n">
        <v>4</v>
      </c>
      <c r="G3541" s="19" t="n">
        <v>44.65</v>
      </c>
      <c r="H3541" s="19" t="n">
        <v>31.56</v>
      </c>
      <c r="I3541" s="19" t="n">
        <f aca="false">ROUND(F3541*G3541,2)</f>
        <v>178.6</v>
      </c>
      <c r="J3541" s="19" t="n">
        <f aca="false">ROUND(F3541*H3541,2)</f>
        <v>126.24</v>
      </c>
      <c r="K3541" s="19" t="n">
        <f aca="false">INDEX(Pricebook!$L$2:$L$1401,MATCH(D3541,Pricebook!$A$2:$A$1401,0))</f>
        <v>48.05</v>
      </c>
      <c r="L3541" s="19" t="n">
        <f aca="false">ROUND(F3541*K3541,2)</f>
        <v>192.2</v>
      </c>
      <c r="M3541" s="24" t="n">
        <f aca="false">DATE(YEAR(C3541),MONTH(C3541),1)</f>
        <v>46143</v>
      </c>
    </row>
    <row r="3542" customFormat="false" ht="15" hidden="false" customHeight="false" outlineLevel="0" collapsed="false">
      <c r="A3542" s="21" t="s">
        <v>3498</v>
      </c>
      <c r="B3542" s="21" t="s">
        <v>3499</v>
      </c>
      <c r="C3542" s="23" t="n">
        <v>46170</v>
      </c>
      <c r="D3542" s="21" t="s">
        <v>2214</v>
      </c>
      <c r="E3542" s="21" t="s">
        <v>2202</v>
      </c>
      <c r="F3542" s="12" t="n">
        <v>2</v>
      </c>
      <c r="G3542" s="19" t="n">
        <v>60.55</v>
      </c>
      <c r="H3542" s="19" t="n">
        <v>36.6</v>
      </c>
      <c r="I3542" s="19" t="n">
        <f aca="false">ROUND(F3542*G3542,2)</f>
        <v>121.1</v>
      </c>
      <c r="J3542" s="19" t="n">
        <f aca="false">ROUND(F3542*H3542,2)</f>
        <v>73.2</v>
      </c>
      <c r="K3542" s="19" t="n">
        <f aca="false">INDEX(Pricebook!$L$2:$L$1401,MATCH(D3542,Pricebook!$A$2:$A$1401,0))</f>
        <v>64.4</v>
      </c>
      <c r="L3542" s="19" t="n">
        <f aca="false">ROUND(F3542*K3542,2)</f>
        <v>128.8</v>
      </c>
      <c r="M3542" s="24" t="n">
        <f aca="false">DATE(YEAR(C3542),MONTH(C3542),1)</f>
        <v>46143</v>
      </c>
    </row>
    <row r="3543" customFormat="false" ht="15" hidden="false" customHeight="false" outlineLevel="0" collapsed="false">
      <c r="A3543" s="21" t="s">
        <v>3498</v>
      </c>
      <c r="B3543" s="21" t="s">
        <v>3499</v>
      </c>
      <c r="C3543" s="23" t="n">
        <v>46170</v>
      </c>
      <c r="D3543" s="21" t="s">
        <v>2214</v>
      </c>
      <c r="E3543" s="21" t="s">
        <v>2202</v>
      </c>
      <c r="F3543" s="12" t="n">
        <v>4</v>
      </c>
      <c r="G3543" s="19" t="n">
        <v>60.55</v>
      </c>
      <c r="H3543" s="19" t="n">
        <v>36.6</v>
      </c>
      <c r="I3543" s="19" t="n">
        <f aca="false">ROUND(F3543*G3543,2)</f>
        <v>242.2</v>
      </c>
      <c r="J3543" s="19" t="n">
        <f aca="false">ROUND(F3543*H3543,2)</f>
        <v>146.4</v>
      </c>
      <c r="K3543" s="19" t="n">
        <f aca="false">INDEX(Pricebook!$L$2:$L$1401,MATCH(D3543,Pricebook!$A$2:$A$1401,0))</f>
        <v>64.4</v>
      </c>
      <c r="L3543" s="19" t="n">
        <f aca="false">ROUND(F3543*K3543,2)</f>
        <v>257.6</v>
      </c>
      <c r="M3543" s="24" t="n">
        <f aca="false">DATE(YEAR(C3543),MONTH(C3543),1)</f>
        <v>46143</v>
      </c>
    </row>
    <row r="3544" customFormat="false" ht="15" hidden="false" customHeight="false" outlineLevel="0" collapsed="false">
      <c r="A3544" s="21" t="s">
        <v>3498</v>
      </c>
      <c r="B3544" s="21" t="s">
        <v>3499</v>
      </c>
      <c r="C3544" s="23" t="n">
        <v>46170</v>
      </c>
      <c r="D3544" s="21" t="s">
        <v>2254</v>
      </c>
      <c r="E3544" s="21" t="s">
        <v>2202</v>
      </c>
      <c r="F3544" s="12" t="n">
        <v>6</v>
      </c>
      <c r="G3544" s="19" t="n">
        <v>121.05</v>
      </c>
      <c r="H3544" s="19" t="n">
        <v>73.71</v>
      </c>
      <c r="I3544" s="19" t="n">
        <f aca="false">ROUND(F3544*G3544,2)</f>
        <v>726.3</v>
      </c>
      <c r="J3544" s="19" t="n">
        <f aca="false">ROUND(F3544*H3544,2)</f>
        <v>442.26</v>
      </c>
      <c r="K3544" s="19" t="n">
        <f aca="false">INDEX(Pricebook!$L$2:$L$1401,MATCH(D3544,Pricebook!$A$2:$A$1401,0))</f>
        <v>129.65</v>
      </c>
      <c r="L3544" s="19" t="n">
        <f aca="false">ROUND(F3544*K3544,2)</f>
        <v>777.9</v>
      </c>
      <c r="M3544" s="24" t="n">
        <f aca="false">DATE(YEAR(C3544),MONTH(C3544),1)</f>
        <v>46143</v>
      </c>
    </row>
    <row r="3545" customFormat="false" ht="15" hidden="false" customHeight="false" outlineLevel="0" collapsed="false">
      <c r="A3545" s="21" t="s">
        <v>3498</v>
      </c>
      <c r="B3545" s="21" t="s">
        <v>3499</v>
      </c>
      <c r="C3545" s="23" t="n">
        <v>46170</v>
      </c>
      <c r="D3545" s="21" t="s">
        <v>2874</v>
      </c>
      <c r="E3545" s="21" t="s">
        <v>2748</v>
      </c>
      <c r="F3545" s="12" t="n">
        <v>6</v>
      </c>
      <c r="G3545" s="19" t="n">
        <v>23</v>
      </c>
      <c r="H3545" s="19" t="n">
        <v>13.26</v>
      </c>
      <c r="I3545" s="19" t="n">
        <f aca="false">ROUND(F3545*G3545,2)</f>
        <v>138</v>
      </c>
      <c r="J3545" s="19" t="n">
        <f aca="false">ROUND(F3545*H3545,2)</f>
        <v>79.56</v>
      </c>
      <c r="K3545" s="19" t="n">
        <f aca="false">INDEX(Pricebook!$L$2:$L$1401,MATCH(D3545,Pricebook!$A$2:$A$1401,0))</f>
        <v>24.85</v>
      </c>
      <c r="L3545" s="19" t="n">
        <f aca="false">ROUND(F3545*K3545,2)</f>
        <v>149.1</v>
      </c>
      <c r="M3545" s="24" t="n">
        <f aca="false">DATE(YEAR(C3545),MONTH(C3545),1)</f>
        <v>46143</v>
      </c>
    </row>
    <row r="3546" customFormat="false" ht="15" hidden="false" customHeight="false" outlineLevel="0" collapsed="false">
      <c r="A3546" s="21" t="s">
        <v>3498</v>
      </c>
      <c r="B3546" s="21" t="s">
        <v>3499</v>
      </c>
      <c r="C3546" s="23" t="n">
        <v>46170</v>
      </c>
      <c r="D3546" s="21" t="s">
        <v>2908</v>
      </c>
      <c r="E3546" s="21" t="s">
        <v>2748</v>
      </c>
      <c r="F3546" s="12" t="n">
        <v>4</v>
      </c>
      <c r="G3546" s="19" t="n">
        <v>32.5</v>
      </c>
      <c r="H3546" s="19" t="n">
        <v>18.99</v>
      </c>
      <c r="I3546" s="19" t="n">
        <f aca="false">ROUND(F3546*G3546,2)</f>
        <v>130</v>
      </c>
      <c r="J3546" s="19" t="n">
        <f aca="false">ROUND(F3546*H3546,2)</f>
        <v>75.96</v>
      </c>
      <c r="K3546" s="19" t="n">
        <f aca="false">INDEX(Pricebook!$L$2:$L$1401,MATCH(D3546,Pricebook!$A$2:$A$1401,0))</f>
        <v>35.6</v>
      </c>
      <c r="L3546" s="19" t="n">
        <f aca="false">ROUND(F3546*K3546,2)</f>
        <v>142.4</v>
      </c>
      <c r="M3546" s="24" t="n">
        <f aca="false">DATE(YEAR(C3546),MONTH(C3546),1)</f>
        <v>46143</v>
      </c>
    </row>
    <row r="3547" customFormat="false" ht="15" hidden="false" customHeight="false" outlineLevel="0" collapsed="false">
      <c r="A3547" s="21" t="s">
        <v>3498</v>
      </c>
      <c r="B3547" s="21" t="s">
        <v>3499</v>
      </c>
      <c r="C3547" s="23" t="n">
        <v>46170</v>
      </c>
      <c r="D3547" s="21" t="s">
        <v>2428</v>
      </c>
      <c r="E3547" s="21" t="s">
        <v>2202</v>
      </c>
      <c r="F3547" s="12" t="n">
        <v>7</v>
      </c>
      <c r="G3547" s="19" t="n">
        <v>14.45</v>
      </c>
      <c r="H3547" s="19" t="n">
        <v>8.73</v>
      </c>
      <c r="I3547" s="19" t="n">
        <f aca="false">ROUND(F3547*G3547,2)</f>
        <v>101.15</v>
      </c>
      <c r="J3547" s="19" t="n">
        <f aca="false">ROUND(F3547*H3547,2)</f>
        <v>61.11</v>
      </c>
      <c r="K3547" s="19" t="n">
        <f aca="false">INDEX(Pricebook!$L$2:$L$1401,MATCH(D3547,Pricebook!$A$2:$A$1401,0))</f>
        <v>15.4</v>
      </c>
      <c r="L3547" s="19" t="n">
        <f aca="false">ROUND(F3547*K3547,2)</f>
        <v>107.8</v>
      </c>
      <c r="M3547" s="24" t="n">
        <f aca="false">DATE(YEAR(C3547),MONTH(C3547),1)</f>
        <v>46143</v>
      </c>
    </row>
    <row r="3548" customFormat="false" ht="15" hidden="false" customHeight="false" outlineLevel="0" collapsed="false">
      <c r="A3548" s="21" t="s">
        <v>3498</v>
      </c>
      <c r="B3548" s="21" t="s">
        <v>3499</v>
      </c>
      <c r="C3548" s="23" t="n">
        <v>46170</v>
      </c>
      <c r="D3548" s="21" t="s">
        <v>2793</v>
      </c>
      <c r="E3548" s="21" t="s">
        <v>2748</v>
      </c>
      <c r="F3548" s="12" t="n">
        <v>5</v>
      </c>
      <c r="G3548" s="19" t="n">
        <v>23</v>
      </c>
      <c r="H3548" s="19" t="n">
        <v>14.59</v>
      </c>
      <c r="I3548" s="19" t="n">
        <f aca="false">ROUND(F3548*G3548,2)</f>
        <v>115</v>
      </c>
      <c r="J3548" s="19" t="n">
        <f aca="false">ROUND(F3548*H3548,2)</f>
        <v>72.95</v>
      </c>
      <c r="K3548" s="19" t="n">
        <f aca="false">INDEX(Pricebook!$L$2:$L$1401,MATCH(D3548,Pricebook!$A$2:$A$1401,0))</f>
        <v>25.05</v>
      </c>
      <c r="L3548" s="19" t="n">
        <f aca="false">ROUND(F3548*K3548,2)</f>
        <v>125.25</v>
      </c>
      <c r="M3548" s="24" t="n">
        <f aca="false">DATE(YEAR(C3548),MONTH(C3548),1)</f>
        <v>46143</v>
      </c>
    </row>
    <row r="3549" customFormat="false" ht="15" hidden="false" customHeight="false" outlineLevel="0" collapsed="false">
      <c r="A3549" s="21" t="s">
        <v>3498</v>
      </c>
      <c r="B3549" s="21" t="s">
        <v>3499</v>
      </c>
      <c r="C3549" s="23" t="n">
        <v>46170</v>
      </c>
      <c r="D3549" s="21" t="s">
        <v>2768</v>
      </c>
      <c r="E3549" s="21" t="s">
        <v>2748</v>
      </c>
      <c r="F3549" s="12" t="n">
        <v>5</v>
      </c>
      <c r="G3549" s="19" t="n">
        <v>15.5</v>
      </c>
      <c r="H3549" s="19" t="n">
        <v>9</v>
      </c>
      <c r="I3549" s="19" t="n">
        <f aca="false">ROUND(F3549*G3549,2)</f>
        <v>77.5</v>
      </c>
      <c r="J3549" s="19" t="n">
        <f aca="false">ROUND(F3549*H3549,2)</f>
        <v>45</v>
      </c>
      <c r="K3549" s="19" t="n">
        <f aca="false">INDEX(Pricebook!$L$2:$L$1401,MATCH(D3549,Pricebook!$A$2:$A$1401,0))</f>
        <v>16.9</v>
      </c>
      <c r="L3549" s="19" t="n">
        <f aca="false">ROUND(F3549*K3549,2)</f>
        <v>84.5</v>
      </c>
      <c r="M3549" s="24" t="n">
        <f aca="false">DATE(YEAR(C3549),MONTH(C3549),1)</f>
        <v>46143</v>
      </c>
    </row>
    <row r="3550" customFormat="false" ht="15" hidden="false" customHeight="false" outlineLevel="0" collapsed="false">
      <c r="A3550" s="21" t="s">
        <v>3500</v>
      </c>
      <c r="B3550" s="21" t="s">
        <v>3219</v>
      </c>
      <c r="C3550" s="23" t="n">
        <v>46170</v>
      </c>
      <c r="D3550" s="21" t="s">
        <v>1608</v>
      </c>
      <c r="E3550" s="21" t="s">
        <v>1452</v>
      </c>
      <c r="F3550" s="12" t="n">
        <v>3</v>
      </c>
      <c r="G3550" s="19" t="n">
        <v>63</v>
      </c>
      <c r="H3550" s="19" t="n">
        <v>38.39</v>
      </c>
      <c r="I3550" s="19" t="n">
        <f aca="false">ROUND(F3550*G3550,2)</f>
        <v>189</v>
      </c>
      <c r="J3550" s="19" t="n">
        <f aca="false">ROUND(F3550*H3550,2)</f>
        <v>115.17</v>
      </c>
      <c r="K3550" s="19" t="n">
        <f aca="false">INDEX(Pricebook!$L$2:$L$1401,MATCH(D3550,Pricebook!$A$2:$A$1401,0))</f>
        <v>64.3</v>
      </c>
      <c r="L3550" s="19" t="n">
        <f aca="false">ROUND(F3550*K3550,2)</f>
        <v>192.9</v>
      </c>
      <c r="M3550" s="24" t="n">
        <f aca="false">DATE(YEAR(C3550),MONTH(C3550),1)</f>
        <v>46143</v>
      </c>
    </row>
    <row r="3551" customFormat="false" ht="15" hidden="false" customHeight="false" outlineLevel="0" collapsed="false">
      <c r="A3551" s="21" t="s">
        <v>3500</v>
      </c>
      <c r="B3551" s="21" t="s">
        <v>3219</v>
      </c>
      <c r="C3551" s="23" t="n">
        <v>46170</v>
      </c>
      <c r="D3551" s="21" t="s">
        <v>2335</v>
      </c>
      <c r="E3551" s="21" t="s">
        <v>2202</v>
      </c>
      <c r="F3551" s="12" t="n">
        <v>6</v>
      </c>
      <c r="G3551" s="19" t="n">
        <v>103.15</v>
      </c>
      <c r="H3551" s="19" t="n">
        <v>62.92</v>
      </c>
      <c r="I3551" s="19" t="n">
        <f aca="false">ROUND(F3551*G3551,2)</f>
        <v>618.9</v>
      </c>
      <c r="J3551" s="19" t="n">
        <f aca="false">ROUND(F3551*H3551,2)</f>
        <v>377.52</v>
      </c>
      <c r="K3551" s="19" t="n">
        <f aca="false">INDEX(Pricebook!$L$2:$L$1401,MATCH(D3551,Pricebook!$A$2:$A$1401,0))</f>
        <v>110.7</v>
      </c>
      <c r="L3551" s="19" t="n">
        <f aca="false">ROUND(F3551*K3551,2)</f>
        <v>664.2</v>
      </c>
      <c r="M3551" s="24" t="n">
        <f aca="false">DATE(YEAR(C3551),MONTH(C3551),1)</f>
        <v>46143</v>
      </c>
    </row>
    <row r="3552" customFormat="false" ht="15" hidden="false" customHeight="false" outlineLevel="0" collapsed="false">
      <c r="A3552" s="21" t="s">
        <v>3500</v>
      </c>
      <c r="B3552" s="21" t="s">
        <v>3219</v>
      </c>
      <c r="C3552" s="23" t="n">
        <v>46170</v>
      </c>
      <c r="D3552" s="21" t="s">
        <v>2682</v>
      </c>
      <c r="E3552" s="21" t="s">
        <v>2587</v>
      </c>
      <c r="F3552" s="12" t="n">
        <v>2</v>
      </c>
      <c r="G3552" s="19" t="n">
        <v>8.95</v>
      </c>
      <c r="H3552" s="19" t="n">
        <v>5.71</v>
      </c>
      <c r="I3552" s="19" t="n">
        <f aca="false">ROUND(F3552*G3552,2)</f>
        <v>17.9</v>
      </c>
      <c r="J3552" s="19" t="n">
        <f aca="false">ROUND(F3552*H3552,2)</f>
        <v>11.42</v>
      </c>
      <c r="K3552" s="19" t="n">
        <f aca="false">INDEX(Pricebook!$L$2:$L$1401,MATCH(D3552,Pricebook!$A$2:$A$1401,0))</f>
        <v>9.5</v>
      </c>
      <c r="L3552" s="19" t="n">
        <f aca="false">ROUND(F3552*K3552,2)</f>
        <v>19</v>
      </c>
      <c r="M3552" s="24" t="n">
        <f aca="false">DATE(YEAR(C3552),MONTH(C3552),1)</f>
        <v>46143</v>
      </c>
    </row>
    <row r="3553" customFormat="false" ht="15" hidden="false" customHeight="false" outlineLevel="0" collapsed="false">
      <c r="A3553" s="21" t="s">
        <v>3500</v>
      </c>
      <c r="B3553" s="21" t="s">
        <v>3219</v>
      </c>
      <c r="C3553" s="23" t="n">
        <v>46170</v>
      </c>
      <c r="D3553" s="21" t="s">
        <v>2598</v>
      </c>
      <c r="E3553" s="21" t="s">
        <v>2587</v>
      </c>
      <c r="F3553" s="12" t="n">
        <v>7</v>
      </c>
      <c r="G3553" s="19" t="n">
        <v>9.85</v>
      </c>
      <c r="H3553" s="19" t="n">
        <v>6.32</v>
      </c>
      <c r="I3553" s="19" t="n">
        <f aca="false">ROUND(F3553*G3553,2)</f>
        <v>68.95</v>
      </c>
      <c r="J3553" s="19" t="n">
        <f aca="false">ROUND(F3553*H3553,2)</f>
        <v>44.24</v>
      </c>
      <c r="K3553" s="19" t="n">
        <f aca="false">INDEX(Pricebook!$L$2:$L$1401,MATCH(D3553,Pricebook!$A$2:$A$1401,0))</f>
        <v>10.5</v>
      </c>
      <c r="L3553" s="19" t="n">
        <f aca="false">ROUND(F3553*K3553,2)</f>
        <v>73.5</v>
      </c>
      <c r="M3553" s="24" t="n">
        <f aca="false">DATE(YEAR(C3553),MONTH(C3553),1)</f>
        <v>46143</v>
      </c>
    </row>
    <row r="3554" customFormat="false" ht="15" hidden="false" customHeight="false" outlineLevel="0" collapsed="false">
      <c r="A3554" s="21" t="s">
        <v>3500</v>
      </c>
      <c r="B3554" s="21" t="s">
        <v>3219</v>
      </c>
      <c r="C3554" s="23" t="n">
        <v>46170</v>
      </c>
      <c r="D3554" s="21" t="s">
        <v>2704</v>
      </c>
      <c r="E3554" s="21" t="s">
        <v>2587</v>
      </c>
      <c r="F3554" s="12" t="n">
        <v>2</v>
      </c>
      <c r="G3554" s="19" t="n">
        <v>7.3</v>
      </c>
      <c r="H3554" s="19" t="n">
        <v>5.35</v>
      </c>
      <c r="I3554" s="19" t="n">
        <f aca="false">ROUND(F3554*G3554,2)</f>
        <v>14.6</v>
      </c>
      <c r="J3554" s="19" t="n">
        <f aca="false">ROUND(F3554*H3554,2)</f>
        <v>10.7</v>
      </c>
      <c r="K3554" s="19" t="n">
        <f aca="false">INDEX(Pricebook!$L$2:$L$1401,MATCH(D3554,Pricebook!$A$2:$A$1401,0))</f>
        <v>7.8</v>
      </c>
      <c r="L3554" s="19" t="n">
        <f aca="false">ROUND(F3554*K3554,2)</f>
        <v>15.6</v>
      </c>
      <c r="M3554" s="24" t="n">
        <f aca="false">DATE(YEAR(C3554),MONTH(C3554),1)</f>
        <v>46143</v>
      </c>
    </row>
    <row r="3555" customFormat="false" ht="15" hidden="false" customHeight="false" outlineLevel="0" collapsed="false">
      <c r="A3555" s="21" t="s">
        <v>3500</v>
      </c>
      <c r="B3555" s="21" t="s">
        <v>3219</v>
      </c>
      <c r="C3555" s="23" t="n">
        <v>46170</v>
      </c>
      <c r="D3555" s="21" t="s">
        <v>1899</v>
      </c>
      <c r="E3555" s="21" t="s">
        <v>1452</v>
      </c>
      <c r="F3555" s="12" t="n">
        <v>3</v>
      </c>
      <c r="G3555" s="19" t="n">
        <v>76.7</v>
      </c>
      <c r="H3555" s="19" t="n">
        <v>47.16</v>
      </c>
      <c r="I3555" s="19" t="n">
        <f aca="false">ROUND(F3555*G3555,2)</f>
        <v>230.1</v>
      </c>
      <c r="J3555" s="19" t="n">
        <f aca="false">ROUND(F3555*H3555,2)</f>
        <v>141.48</v>
      </c>
      <c r="K3555" s="19" t="n">
        <f aca="false">INDEX(Pricebook!$L$2:$L$1401,MATCH(D3555,Pricebook!$A$2:$A$1401,0))</f>
        <v>79</v>
      </c>
      <c r="L3555" s="19" t="n">
        <f aca="false">ROUND(F3555*K3555,2)</f>
        <v>237</v>
      </c>
      <c r="M3555" s="24" t="n">
        <f aca="false">DATE(YEAR(C3555),MONTH(C3555),1)</f>
        <v>46143</v>
      </c>
    </row>
    <row r="3556" customFormat="false" ht="15" hidden="false" customHeight="false" outlineLevel="0" collapsed="false">
      <c r="A3556" s="21" t="s">
        <v>3500</v>
      </c>
      <c r="B3556" s="21" t="s">
        <v>3219</v>
      </c>
      <c r="C3556" s="23" t="n">
        <v>46170</v>
      </c>
      <c r="D3556" s="21" t="s">
        <v>2406</v>
      </c>
      <c r="E3556" s="21" t="s">
        <v>2202</v>
      </c>
      <c r="F3556" s="12" t="n">
        <v>7</v>
      </c>
      <c r="G3556" s="19" t="n">
        <v>9.1</v>
      </c>
      <c r="H3556" s="19" t="n">
        <v>5.57</v>
      </c>
      <c r="I3556" s="19" t="n">
        <f aca="false">ROUND(F3556*G3556,2)</f>
        <v>63.7</v>
      </c>
      <c r="J3556" s="19" t="n">
        <f aca="false">ROUND(F3556*H3556,2)</f>
        <v>38.99</v>
      </c>
      <c r="K3556" s="19" t="n">
        <f aca="false">INDEX(Pricebook!$L$2:$L$1401,MATCH(D3556,Pricebook!$A$2:$A$1401,0))</f>
        <v>9.8</v>
      </c>
      <c r="L3556" s="19" t="n">
        <f aca="false">ROUND(F3556*K3556,2)</f>
        <v>68.6</v>
      </c>
      <c r="M3556" s="24" t="n">
        <f aca="false">DATE(YEAR(C3556),MONTH(C3556),1)</f>
        <v>46143</v>
      </c>
    </row>
    <row r="3557" customFormat="false" ht="15" hidden="false" customHeight="false" outlineLevel="0" collapsed="false">
      <c r="A3557" s="21" t="s">
        <v>3500</v>
      </c>
      <c r="B3557" s="21" t="s">
        <v>3219</v>
      </c>
      <c r="C3557" s="23" t="n">
        <v>46170</v>
      </c>
      <c r="D3557" s="21" t="s">
        <v>1785</v>
      </c>
      <c r="E3557" s="21" t="s">
        <v>1452</v>
      </c>
      <c r="F3557" s="12" t="n">
        <v>4</v>
      </c>
      <c r="G3557" s="19" t="n">
        <v>68.45</v>
      </c>
      <c r="H3557" s="19" t="n">
        <v>42.12</v>
      </c>
      <c r="I3557" s="19" t="n">
        <f aca="false">ROUND(F3557*G3557,2)</f>
        <v>273.8</v>
      </c>
      <c r="J3557" s="19" t="n">
        <f aca="false">ROUND(F3557*H3557,2)</f>
        <v>168.48</v>
      </c>
      <c r="K3557" s="19" t="n">
        <f aca="false">INDEX(Pricebook!$L$2:$L$1401,MATCH(D3557,Pricebook!$A$2:$A$1401,0))</f>
        <v>70.55</v>
      </c>
      <c r="L3557" s="19" t="n">
        <f aca="false">ROUND(F3557*K3557,2)</f>
        <v>282.2</v>
      </c>
      <c r="M3557" s="24" t="n">
        <f aca="false">DATE(YEAR(C3557),MONTH(C3557),1)</f>
        <v>46143</v>
      </c>
    </row>
    <row r="3558" customFormat="false" ht="15" hidden="false" customHeight="false" outlineLevel="0" collapsed="false">
      <c r="A3558" s="21" t="s">
        <v>3500</v>
      </c>
      <c r="B3558" s="21" t="s">
        <v>3219</v>
      </c>
      <c r="C3558" s="23" t="n">
        <v>46170</v>
      </c>
      <c r="D3558" s="21" t="s">
        <v>1639</v>
      </c>
      <c r="E3558" s="21" t="s">
        <v>1452</v>
      </c>
      <c r="F3558" s="12" t="n">
        <v>2</v>
      </c>
      <c r="G3558" s="19" t="n">
        <v>200</v>
      </c>
      <c r="H3558" s="19" t="n">
        <v>122.8</v>
      </c>
      <c r="I3558" s="19" t="n">
        <f aca="false">ROUND(F3558*G3558,2)</f>
        <v>400</v>
      </c>
      <c r="J3558" s="19" t="n">
        <f aca="false">ROUND(F3558*H3558,2)</f>
        <v>245.6</v>
      </c>
      <c r="K3558" s="19" t="n">
        <f aca="false">INDEX(Pricebook!$L$2:$L$1401,MATCH(D3558,Pricebook!$A$2:$A$1401,0))</f>
        <v>205.7</v>
      </c>
      <c r="L3558" s="19" t="n">
        <f aca="false">ROUND(F3558*K3558,2)</f>
        <v>411.4</v>
      </c>
      <c r="M3558" s="24" t="n">
        <f aca="false">DATE(YEAR(C3558),MONTH(C3558),1)</f>
        <v>46143</v>
      </c>
    </row>
    <row r="3559" customFormat="false" ht="15" hidden="false" customHeight="false" outlineLevel="0" collapsed="false">
      <c r="A3559" s="21" t="s">
        <v>3500</v>
      </c>
      <c r="B3559" s="21" t="s">
        <v>3219</v>
      </c>
      <c r="C3559" s="23" t="n">
        <v>46170</v>
      </c>
      <c r="D3559" s="21" t="s">
        <v>2690</v>
      </c>
      <c r="E3559" s="21" t="s">
        <v>2587</v>
      </c>
      <c r="F3559" s="12" t="n">
        <v>6</v>
      </c>
      <c r="G3559" s="19" t="n">
        <v>6.35</v>
      </c>
      <c r="H3559" s="19" t="n">
        <v>4.04</v>
      </c>
      <c r="I3559" s="19" t="n">
        <f aca="false">ROUND(F3559*G3559,2)</f>
        <v>38.1</v>
      </c>
      <c r="J3559" s="19" t="n">
        <f aca="false">ROUND(F3559*H3559,2)</f>
        <v>24.24</v>
      </c>
      <c r="K3559" s="19" t="n">
        <f aca="false">INDEX(Pricebook!$L$2:$L$1401,MATCH(D3559,Pricebook!$A$2:$A$1401,0))</f>
        <v>6.75</v>
      </c>
      <c r="L3559" s="19" t="n">
        <f aca="false">ROUND(F3559*K3559,2)</f>
        <v>40.5</v>
      </c>
      <c r="M3559" s="24" t="n">
        <f aca="false">DATE(YEAR(C3559),MONTH(C3559),1)</f>
        <v>46143</v>
      </c>
    </row>
    <row r="3560" customFormat="false" ht="15" hidden="false" customHeight="false" outlineLevel="0" collapsed="false">
      <c r="A3560" s="21" t="s">
        <v>3500</v>
      </c>
      <c r="B3560" s="21" t="s">
        <v>3219</v>
      </c>
      <c r="C3560" s="23" t="n">
        <v>46170</v>
      </c>
      <c r="D3560" s="21" t="s">
        <v>2200</v>
      </c>
      <c r="E3560" s="21" t="s">
        <v>2202</v>
      </c>
      <c r="F3560" s="12" t="n">
        <v>3</v>
      </c>
      <c r="G3560" s="19" t="n">
        <v>12.3</v>
      </c>
      <c r="H3560" s="19" t="n">
        <v>7.4</v>
      </c>
      <c r="I3560" s="19" t="n">
        <f aca="false">ROUND(F3560*G3560,2)</f>
        <v>36.9</v>
      </c>
      <c r="J3560" s="19" t="n">
        <f aca="false">ROUND(F3560*H3560,2)</f>
        <v>22.2</v>
      </c>
      <c r="K3560" s="19" t="n">
        <f aca="false">INDEX(Pricebook!$L$2:$L$1401,MATCH(D3560,Pricebook!$A$2:$A$1401,0))</f>
        <v>13</v>
      </c>
      <c r="L3560" s="19" t="n">
        <f aca="false">ROUND(F3560*K3560,2)</f>
        <v>39</v>
      </c>
      <c r="M3560" s="24" t="n">
        <f aca="false">DATE(YEAR(C3560),MONTH(C3560),1)</f>
        <v>46143</v>
      </c>
    </row>
    <row r="3561" customFormat="false" ht="15" hidden="false" customHeight="false" outlineLevel="0" collapsed="false">
      <c r="A3561" s="21" t="s">
        <v>3500</v>
      </c>
      <c r="B3561" s="21" t="s">
        <v>3219</v>
      </c>
      <c r="C3561" s="23" t="n">
        <v>46170</v>
      </c>
      <c r="D3561" s="21" t="s">
        <v>2598</v>
      </c>
      <c r="E3561" s="21" t="s">
        <v>2587</v>
      </c>
      <c r="F3561" s="12" t="n">
        <v>3</v>
      </c>
      <c r="G3561" s="19" t="n">
        <v>9.85</v>
      </c>
      <c r="H3561" s="19" t="n">
        <v>6.32</v>
      </c>
      <c r="I3561" s="19" t="n">
        <f aca="false">ROUND(F3561*G3561,2)</f>
        <v>29.55</v>
      </c>
      <c r="J3561" s="19" t="n">
        <f aca="false">ROUND(F3561*H3561,2)</f>
        <v>18.96</v>
      </c>
      <c r="K3561" s="19" t="n">
        <f aca="false">INDEX(Pricebook!$L$2:$L$1401,MATCH(D3561,Pricebook!$A$2:$A$1401,0))</f>
        <v>10.5</v>
      </c>
      <c r="L3561" s="19" t="n">
        <f aca="false">ROUND(F3561*K3561,2)</f>
        <v>31.5</v>
      </c>
      <c r="M3561" s="24" t="n">
        <f aca="false">DATE(YEAR(C3561),MONTH(C3561),1)</f>
        <v>46143</v>
      </c>
    </row>
    <row r="3562" customFormat="false" ht="15" hidden="false" customHeight="false" outlineLevel="0" collapsed="false">
      <c r="A3562" s="21" t="s">
        <v>3500</v>
      </c>
      <c r="B3562" s="21" t="s">
        <v>3219</v>
      </c>
      <c r="C3562" s="23" t="n">
        <v>46170</v>
      </c>
      <c r="D3562" s="21" t="s">
        <v>2608</v>
      </c>
      <c r="E3562" s="21" t="s">
        <v>2587</v>
      </c>
      <c r="F3562" s="12" t="n">
        <v>2</v>
      </c>
      <c r="G3562" s="19" t="n">
        <v>79.55</v>
      </c>
      <c r="H3562" s="19" t="n">
        <v>51.16</v>
      </c>
      <c r="I3562" s="19" t="n">
        <f aca="false">ROUND(F3562*G3562,2)</f>
        <v>159.1</v>
      </c>
      <c r="J3562" s="19" t="n">
        <f aca="false">ROUND(F3562*H3562,2)</f>
        <v>102.32</v>
      </c>
      <c r="K3562" s="19" t="n">
        <f aca="false">INDEX(Pricebook!$L$2:$L$1401,MATCH(D3562,Pricebook!$A$2:$A$1401,0))</f>
        <v>85</v>
      </c>
      <c r="L3562" s="19" t="n">
        <f aca="false">ROUND(F3562*K3562,2)</f>
        <v>170</v>
      </c>
      <c r="M3562" s="24" t="n">
        <f aca="false">DATE(YEAR(C3562),MONTH(C3562),1)</f>
        <v>46143</v>
      </c>
    </row>
    <row r="3563" customFormat="false" ht="15" hidden="false" customHeight="false" outlineLevel="0" collapsed="false">
      <c r="A3563" s="21" t="s">
        <v>3500</v>
      </c>
      <c r="B3563" s="21" t="s">
        <v>3219</v>
      </c>
      <c r="C3563" s="23" t="n">
        <v>46170</v>
      </c>
      <c r="D3563" s="21" t="s">
        <v>2258</v>
      </c>
      <c r="E3563" s="21" t="s">
        <v>2202</v>
      </c>
      <c r="F3563" s="12" t="n">
        <v>3</v>
      </c>
      <c r="G3563" s="19" t="n">
        <v>62.1</v>
      </c>
      <c r="H3563" s="19" t="n">
        <v>37.71</v>
      </c>
      <c r="I3563" s="19" t="n">
        <f aca="false">ROUND(F3563*G3563,2)</f>
        <v>186.3</v>
      </c>
      <c r="J3563" s="19" t="n">
        <f aca="false">ROUND(F3563*H3563,2)</f>
        <v>113.13</v>
      </c>
      <c r="K3563" s="19" t="n">
        <f aca="false">INDEX(Pricebook!$L$2:$L$1401,MATCH(D3563,Pricebook!$A$2:$A$1401,0))</f>
        <v>66.35</v>
      </c>
      <c r="L3563" s="19" t="n">
        <f aca="false">ROUND(F3563*K3563,2)</f>
        <v>199.05</v>
      </c>
      <c r="M3563" s="24" t="n">
        <f aca="false">DATE(YEAR(C3563),MONTH(C3563),1)</f>
        <v>46143</v>
      </c>
    </row>
    <row r="3564" customFormat="false" ht="15" hidden="false" customHeight="false" outlineLevel="0" collapsed="false">
      <c r="A3564" s="21" t="s">
        <v>3500</v>
      </c>
      <c r="B3564" s="21" t="s">
        <v>3219</v>
      </c>
      <c r="C3564" s="23" t="n">
        <v>46170</v>
      </c>
      <c r="D3564" s="21" t="s">
        <v>2722</v>
      </c>
      <c r="E3564" s="21" t="s">
        <v>2587</v>
      </c>
      <c r="F3564" s="12" t="n">
        <v>1</v>
      </c>
      <c r="G3564" s="19" t="n">
        <v>566.15</v>
      </c>
      <c r="H3564" s="19" t="n">
        <v>363.17</v>
      </c>
      <c r="I3564" s="19" t="n">
        <f aca="false">ROUND(F3564*G3564,2)</f>
        <v>566.15</v>
      </c>
      <c r="J3564" s="19" t="n">
        <f aca="false">ROUND(F3564*H3564,2)</f>
        <v>363.17</v>
      </c>
      <c r="K3564" s="19" t="n">
        <f aca="false">INDEX(Pricebook!$L$2:$L$1401,MATCH(D3564,Pricebook!$A$2:$A$1401,0))</f>
        <v>603.35</v>
      </c>
      <c r="L3564" s="19" t="n">
        <f aca="false">ROUND(F3564*K3564,2)</f>
        <v>603.35</v>
      </c>
      <c r="M3564" s="24" t="n">
        <f aca="false">DATE(YEAR(C3564),MONTH(C3564),1)</f>
        <v>46143</v>
      </c>
    </row>
    <row r="3565" customFormat="false" ht="15" hidden="false" customHeight="false" outlineLevel="0" collapsed="false">
      <c r="A3565" s="21" t="s">
        <v>3500</v>
      </c>
      <c r="B3565" s="21" t="s">
        <v>3219</v>
      </c>
      <c r="C3565" s="23" t="n">
        <v>46170</v>
      </c>
      <c r="D3565" s="21" t="s">
        <v>2291</v>
      </c>
      <c r="E3565" s="21" t="s">
        <v>2202</v>
      </c>
      <c r="F3565" s="12" t="n">
        <v>6</v>
      </c>
      <c r="G3565" s="19" t="n">
        <v>71.4</v>
      </c>
      <c r="H3565" s="19" t="n">
        <v>43.4</v>
      </c>
      <c r="I3565" s="19" t="n">
        <f aca="false">ROUND(F3565*G3565,2)</f>
        <v>428.4</v>
      </c>
      <c r="J3565" s="19" t="n">
        <f aca="false">ROUND(F3565*H3565,2)</f>
        <v>260.4</v>
      </c>
      <c r="K3565" s="19" t="n">
        <f aca="false">INDEX(Pricebook!$L$2:$L$1401,MATCH(D3565,Pricebook!$A$2:$A$1401,0))</f>
        <v>76.35</v>
      </c>
      <c r="L3565" s="19" t="n">
        <f aca="false">ROUND(F3565*K3565,2)</f>
        <v>458.1</v>
      </c>
      <c r="M3565" s="24" t="n">
        <f aca="false">DATE(YEAR(C3565),MONTH(C3565),1)</f>
        <v>46143</v>
      </c>
    </row>
    <row r="3566" customFormat="false" ht="15" hidden="false" customHeight="false" outlineLevel="0" collapsed="false">
      <c r="A3566" s="21" t="s">
        <v>3500</v>
      </c>
      <c r="B3566" s="21" t="s">
        <v>3219</v>
      </c>
      <c r="C3566" s="23" t="n">
        <v>46170</v>
      </c>
      <c r="D3566" s="21" t="s">
        <v>1608</v>
      </c>
      <c r="E3566" s="21" t="s">
        <v>1452</v>
      </c>
      <c r="F3566" s="12" t="n">
        <v>1</v>
      </c>
      <c r="G3566" s="19" t="n">
        <v>63</v>
      </c>
      <c r="H3566" s="19" t="n">
        <v>38.39</v>
      </c>
      <c r="I3566" s="19" t="n">
        <f aca="false">ROUND(F3566*G3566,2)</f>
        <v>63</v>
      </c>
      <c r="J3566" s="19" t="n">
        <f aca="false">ROUND(F3566*H3566,2)</f>
        <v>38.39</v>
      </c>
      <c r="K3566" s="19" t="n">
        <f aca="false">INDEX(Pricebook!$L$2:$L$1401,MATCH(D3566,Pricebook!$A$2:$A$1401,0))</f>
        <v>64.3</v>
      </c>
      <c r="L3566" s="19" t="n">
        <f aca="false">ROUND(F3566*K3566,2)</f>
        <v>64.3</v>
      </c>
      <c r="M3566" s="24" t="n">
        <f aca="false">DATE(YEAR(C3566),MONTH(C3566),1)</f>
        <v>46143</v>
      </c>
    </row>
    <row r="3567" customFormat="false" ht="15" hidden="false" customHeight="false" outlineLevel="0" collapsed="false">
      <c r="A3567" s="21" t="s">
        <v>3501</v>
      </c>
      <c r="B3567" s="21" t="s">
        <v>3502</v>
      </c>
      <c r="C3567" s="23" t="n">
        <v>46170</v>
      </c>
      <c r="D3567" s="21" t="s">
        <v>2509</v>
      </c>
      <c r="E3567" s="21" t="s">
        <v>2466</v>
      </c>
      <c r="F3567" s="12" t="n">
        <v>6</v>
      </c>
      <c r="G3567" s="19" t="n">
        <v>7.3</v>
      </c>
      <c r="H3567" s="19" t="n">
        <v>4.53</v>
      </c>
      <c r="I3567" s="19" t="n">
        <f aca="false">ROUND(F3567*G3567,2)</f>
        <v>43.8</v>
      </c>
      <c r="J3567" s="19" t="n">
        <f aca="false">ROUND(F3567*H3567,2)</f>
        <v>27.18</v>
      </c>
      <c r="K3567" s="19" t="n">
        <f aca="false">INDEX(Pricebook!$L$2:$L$1401,MATCH(D3567,Pricebook!$A$2:$A$1401,0))</f>
        <v>7.65</v>
      </c>
      <c r="L3567" s="19" t="n">
        <f aca="false">ROUND(F3567*K3567,2)</f>
        <v>45.9</v>
      </c>
      <c r="M3567" s="24" t="n">
        <f aca="false">DATE(YEAR(C3567),MONTH(C3567),1)</f>
        <v>46143</v>
      </c>
    </row>
    <row r="3568" customFormat="false" ht="15" hidden="false" customHeight="false" outlineLevel="0" collapsed="false">
      <c r="A3568" s="21" t="s">
        <v>3501</v>
      </c>
      <c r="B3568" s="21" t="s">
        <v>3502</v>
      </c>
      <c r="C3568" s="23" t="n">
        <v>46170</v>
      </c>
      <c r="D3568" s="21" t="s">
        <v>2517</v>
      </c>
      <c r="E3568" s="21" t="s">
        <v>2466</v>
      </c>
      <c r="F3568" s="12" t="n">
        <v>1</v>
      </c>
      <c r="G3568" s="19" t="n">
        <v>262.1</v>
      </c>
      <c r="H3568" s="19" t="n">
        <v>162.65</v>
      </c>
      <c r="I3568" s="19" t="n">
        <f aca="false">ROUND(F3568*G3568,2)</f>
        <v>262.1</v>
      </c>
      <c r="J3568" s="19" t="n">
        <f aca="false">ROUND(F3568*H3568,2)</f>
        <v>162.65</v>
      </c>
      <c r="K3568" s="19" t="n">
        <f aca="false">INDEX(Pricebook!$L$2:$L$1401,MATCH(D3568,Pricebook!$A$2:$A$1401,0))</f>
        <v>273.8</v>
      </c>
      <c r="L3568" s="19" t="n">
        <f aca="false">ROUND(F3568*K3568,2)</f>
        <v>273.8</v>
      </c>
      <c r="M3568" s="24" t="n">
        <f aca="false">DATE(YEAR(C3568),MONTH(C3568),1)</f>
        <v>46143</v>
      </c>
    </row>
    <row r="3569" customFormat="false" ht="15" hidden="false" customHeight="false" outlineLevel="0" collapsed="false">
      <c r="A3569" s="21" t="s">
        <v>3501</v>
      </c>
      <c r="B3569" s="21" t="s">
        <v>3502</v>
      </c>
      <c r="C3569" s="23" t="n">
        <v>46170</v>
      </c>
      <c r="D3569" s="21" t="s">
        <v>2547</v>
      </c>
      <c r="E3569" s="21" t="s">
        <v>2466</v>
      </c>
      <c r="F3569" s="12" t="n">
        <v>2</v>
      </c>
      <c r="G3569" s="19" t="n">
        <v>57.5</v>
      </c>
      <c r="H3569" s="19" t="n">
        <v>35.14</v>
      </c>
      <c r="I3569" s="19" t="n">
        <f aca="false">ROUND(F3569*G3569,2)</f>
        <v>115</v>
      </c>
      <c r="J3569" s="19" t="n">
        <f aca="false">ROUND(F3569*H3569,2)</f>
        <v>70.28</v>
      </c>
      <c r="K3569" s="19" t="n">
        <f aca="false">INDEX(Pricebook!$L$2:$L$1401,MATCH(D3569,Pricebook!$A$2:$A$1401,0))</f>
        <v>59.2</v>
      </c>
      <c r="L3569" s="19" t="n">
        <f aca="false">ROUND(F3569*K3569,2)</f>
        <v>118.4</v>
      </c>
      <c r="M3569" s="24" t="n">
        <f aca="false">DATE(YEAR(C3569),MONTH(C3569),1)</f>
        <v>46143</v>
      </c>
    </row>
    <row r="3570" customFormat="false" ht="15" hidden="false" customHeight="false" outlineLevel="0" collapsed="false">
      <c r="A3570" s="21" t="s">
        <v>3501</v>
      </c>
      <c r="B3570" s="21" t="s">
        <v>3502</v>
      </c>
      <c r="C3570" s="23" t="n">
        <v>46170</v>
      </c>
      <c r="D3570" s="21" t="s">
        <v>617</v>
      </c>
      <c r="E3570" s="21" t="s">
        <v>366</v>
      </c>
      <c r="F3570" s="12" t="n">
        <v>2</v>
      </c>
      <c r="G3570" s="19" t="n">
        <v>145.1</v>
      </c>
      <c r="H3570" s="19" t="n">
        <v>101.52</v>
      </c>
      <c r="I3570" s="19" t="n">
        <f aca="false">ROUND(F3570*G3570,2)</f>
        <v>290.2</v>
      </c>
      <c r="J3570" s="19" t="n">
        <f aca="false">ROUND(F3570*H3570,2)</f>
        <v>203.04</v>
      </c>
      <c r="K3570" s="19" t="n">
        <f aca="false">INDEX(Pricebook!$L$2:$L$1401,MATCH(D3570,Pricebook!$A$2:$A$1401,0))</f>
        <v>154.6</v>
      </c>
      <c r="L3570" s="19" t="n">
        <f aca="false">ROUND(F3570*K3570,2)</f>
        <v>309.2</v>
      </c>
      <c r="M3570" s="24" t="n">
        <f aca="false">DATE(YEAR(C3570),MONTH(C3570),1)</f>
        <v>46143</v>
      </c>
    </row>
    <row r="3571" customFormat="false" ht="15" hidden="false" customHeight="false" outlineLevel="0" collapsed="false">
      <c r="A3571" s="21" t="s">
        <v>3501</v>
      </c>
      <c r="B3571" s="21" t="s">
        <v>3502</v>
      </c>
      <c r="C3571" s="23" t="n">
        <v>46170</v>
      </c>
      <c r="D3571" s="21" t="s">
        <v>595</v>
      </c>
      <c r="E3571" s="21" t="s">
        <v>366</v>
      </c>
      <c r="F3571" s="12" t="n">
        <v>3</v>
      </c>
      <c r="G3571" s="19" t="n">
        <v>11.2</v>
      </c>
      <c r="H3571" s="19" t="n">
        <v>7.85</v>
      </c>
      <c r="I3571" s="19" t="n">
        <f aca="false">ROUND(F3571*G3571,2)</f>
        <v>33.6</v>
      </c>
      <c r="J3571" s="19" t="n">
        <f aca="false">ROUND(F3571*H3571,2)</f>
        <v>23.55</v>
      </c>
      <c r="K3571" s="19" t="n">
        <f aca="false">INDEX(Pricebook!$L$2:$L$1401,MATCH(D3571,Pricebook!$A$2:$A$1401,0))</f>
        <v>12</v>
      </c>
      <c r="L3571" s="19" t="n">
        <f aca="false">ROUND(F3571*K3571,2)</f>
        <v>36</v>
      </c>
      <c r="M3571" s="24" t="n">
        <f aca="false">DATE(YEAR(C3571),MONTH(C3571),1)</f>
        <v>46143</v>
      </c>
    </row>
    <row r="3572" customFormat="false" ht="15" hidden="false" customHeight="false" outlineLevel="0" collapsed="false">
      <c r="A3572" s="21" t="s">
        <v>3501</v>
      </c>
      <c r="B3572" s="21" t="s">
        <v>3502</v>
      </c>
      <c r="C3572" s="23" t="n">
        <v>46170</v>
      </c>
      <c r="D3572" s="21" t="s">
        <v>1066</v>
      </c>
      <c r="E3572" s="21" t="s">
        <v>971</v>
      </c>
      <c r="F3572" s="12" t="n">
        <v>1</v>
      </c>
      <c r="G3572" s="19" t="n">
        <v>392.9</v>
      </c>
      <c r="H3572" s="19" t="n">
        <v>299.96</v>
      </c>
      <c r="I3572" s="19" t="n">
        <f aca="false">ROUND(F3572*G3572,2)</f>
        <v>392.9</v>
      </c>
      <c r="J3572" s="19" t="n">
        <f aca="false">ROUND(F3572*H3572,2)</f>
        <v>299.96</v>
      </c>
      <c r="K3572" s="19" t="n">
        <f aca="false">INDEX(Pricebook!$L$2:$L$1401,MATCH(D3572,Pricebook!$A$2:$A$1401,0))</f>
        <v>454.25</v>
      </c>
      <c r="L3572" s="19" t="n">
        <f aca="false">ROUND(F3572*K3572,2)</f>
        <v>454.25</v>
      </c>
      <c r="M3572" s="24" t="n">
        <f aca="false">DATE(YEAR(C3572),MONTH(C3572),1)</f>
        <v>46143</v>
      </c>
    </row>
    <row r="3573" customFormat="false" ht="15" hidden="false" customHeight="false" outlineLevel="0" collapsed="false">
      <c r="A3573" s="21" t="s">
        <v>3501</v>
      </c>
      <c r="B3573" s="21" t="s">
        <v>3502</v>
      </c>
      <c r="C3573" s="23" t="n">
        <v>46170</v>
      </c>
      <c r="D3573" s="21" t="s">
        <v>1236</v>
      </c>
      <c r="E3573" s="21" t="s">
        <v>971</v>
      </c>
      <c r="F3573" s="12" t="n">
        <v>1</v>
      </c>
      <c r="G3573" s="19" t="n">
        <v>64</v>
      </c>
      <c r="H3573" s="19" t="n">
        <v>52.78</v>
      </c>
      <c r="I3573" s="19" t="n">
        <f aca="false">ROUND(F3573*G3573,2)</f>
        <v>64</v>
      </c>
      <c r="J3573" s="19" t="n">
        <f aca="false">ROUND(F3573*H3573,2)</f>
        <v>52.78</v>
      </c>
      <c r="K3573" s="19" t="n">
        <f aca="false">INDEX(Pricebook!$L$2:$L$1401,MATCH(D3573,Pricebook!$A$2:$A$1401,0))</f>
        <v>70.4</v>
      </c>
      <c r="L3573" s="19" t="n">
        <f aca="false">ROUND(F3573*K3573,2)</f>
        <v>70.4</v>
      </c>
      <c r="M3573" s="24" t="n">
        <f aca="false">DATE(YEAR(C3573),MONTH(C3573),1)</f>
        <v>46143</v>
      </c>
    </row>
    <row r="3574" customFormat="false" ht="15" hidden="false" customHeight="false" outlineLevel="0" collapsed="false">
      <c r="A3574" s="21" t="s">
        <v>3501</v>
      </c>
      <c r="B3574" s="21" t="s">
        <v>3502</v>
      </c>
      <c r="C3574" s="23" t="n">
        <v>46170</v>
      </c>
      <c r="D3574" s="21" t="s">
        <v>471</v>
      </c>
      <c r="E3574" s="21" t="s">
        <v>366</v>
      </c>
      <c r="F3574" s="12" t="n">
        <v>2</v>
      </c>
      <c r="G3574" s="19" t="n">
        <v>41.8</v>
      </c>
      <c r="H3574" s="19" t="n">
        <v>29.42</v>
      </c>
      <c r="I3574" s="19" t="n">
        <f aca="false">ROUND(F3574*G3574,2)</f>
        <v>83.6</v>
      </c>
      <c r="J3574" s="19" t="n">
        <f aca="false">ROUND(F3574*H3574,2)</f>
        <v>58.84</v>
      </c>
      <c r="K3574" s="19" t="n">
        <f aca="false">INDEX(Pricebook!$L$2:$L$1401,MATCH(D3574,Pricebook!$A$2:$A$1401,0))</f>
        <v>44.8</v>
      </c>
      <c r="L3574" s="19" t="n">
        <f aca="false">ROUND(F3574*K3574,2)</f>
        <v>89.6</v>
      </c>
      <c r="M3574" s="24" t="n">
        <f aca="false">DATE(YEAR(C3574),MONTH(C3574),1)</f>
        <v>46143</v>
      </c>
    </row>
    <row r="3575" customFormat="false" ht="15" hidden="false" customHeight="false" outlineLevel="0" collapsed="false">
      <c r="A3575" s="21" t="s">
        <v>3501</v>
      </c>
      <c r="B3575" s="21" t="s">
        <v>3502</v>
      </c>
      <c r="C3575" s="23" t="n">
        <v>46170</v>
      </c>
      <c r="D3575" s="21" t="s">
        <v>847</v>
      </c>
      <c r="E3575" s="21" t="s">
        <v>366</v>
      </c>
      <c r="F3575" s="12" t="n">
        <v>2</v>
      </c>
      <c r="G3575" s="19" t="n">
        <v>55.85</v>
      </c>
      <c r="H3575" s="19" t="n">
        <v>39.16</v>
      </c>
      <c r="I3575" s="19" t="n">
        <f aca="false">ROUND(F3575*G3575,2)</f>
        <v>111.7</v>
      </c>
      <c r="J3575" s="19" t="n">
        <f aca="false">ROUND(F3575*H3575,2)</f>
        <v>78.32</v>
      </c>
      <c r="K3575" s="19" t="n">
        <f aca="false">INDEX(Pricebook!$L$2:$L$1401,MATCH(D3575,Pricebook!$A$2:$A$1401,0))</f>
        <v>59.65</v>
      </c>
      <c r="L3575" s="19" t="n">
        <f aca="false">ROUND(F3575*K3575,2)</f>
        <v>119.3</v>
      </c>
      <c r="M3575" s="24" t="n">
        <f aca="false">DATE(YEAR(C3575),MONTH(C3575),1)</f>
        <v>46143</v>
      </c>
    </row>
    <row r="3576" customFormat="false" ht="15" hidden="false" customHeight="false" outlineLevel="0" collapsed="false">
      <c r="A3576" s="21" t="s">
        <v>3501</v>
      </c>
      <c r="B3576" s="21" t="s">
        <v>3502</v>
      </c>
      <c r="C3576" s="23" t="n">
        <v>46170</v>
      </c>
      <c r="D3576" s="21" t="s">
        <v>205</v>
      </c>
      <c r="E3576" s="21" t="s">
        <v>108</v>
      </c>
      <c r="F3576" s="12" t="n">
        <v>2</v>
      </c>
      <c r="G3576" s="19" t="n">
        <v>73.3</v>
      </c>
      <c r="H3576" s="19" t="n">
        <v>54.64</v>
      </c>
      <c r="I3576" s="19" t="n">
        <f aca="false">ROUND(F3576*G3576,2)</f>
        <v>146.6</v>
      </c>
      <c r="J3576" s="19" t="n">
        <f aca="false">ROUND(F3576*H3576,2)</f>
        <v>109.28</v>
      </c>
      <c r="K3576" s="19" t="n">
        <f aca="false">INDEX(Pricebook!$L$2:$L$1401,MATCH(D3576,Pricebook!$A$2:$A$1401,0))</f>
        <v>80.05</v>
      </c>
      <c r="L3576" s="19" t="n">
        <f aca="false">ROUND(F3576*K3576,2)</f>
        <v>160.1</v>
      </c>
      <c r="M3576" s="24" t="n">
        <f aca="false">DATE(YEAR(C3576),MONTH(C3576),1)</f>
        <v>46143</v>
      </c>
    </row>
    <row r="3577" customFormat="false" ht="15" hidden="false" customHeight="false" outlineLevel="0" collapsed="false">
      <c r="A3577" s="21" t="s">
        <v>3501</v>
      </c>
      <c r="B3577" s="21" t="s">
        <v>3502</v>
      </c>
      <c r="C3577" s="23" t="n">
        <v>46170</v>
      </c>
      <c r="D3577" s="21" t="s">
        <v>2567</v>
      </c>
      <c r="E3577" s="21" t="s">
        <v>2466</v>
      </c>
      <c r="F3577" s="12" t="n">
        <v>2</v>
      </c>
      <c r="G3577" s="19" t="n">
        <v>92</v>
      </c>
      <c r="H3577" s="19" t="n">
        <v>57.44</v>
      </c>
      <c r="I3577" s="19" t="n">
        <f aca="false">ROUND(F3577*G3577,2)</f>
        <v>184</v>
      </c>
      <c r="J3577" s="19" t="n">
        <f aca="false">ROUND(F3577*H3577,2)</f>
        <v>114.88</v>
      </c>
      <c r="K3577" s="19" t="n">
        <f aca="false">INDEX(Pricebook!$L$2:$L$1401,MATCH(D3577,Pricebook!$A$2:$A$1401,0))</f>
        <v>96.7</v>
      </c>
      <c r="L3577" s="19" t="n">
        <f aca="false">ROUND(F3577*K3577,2)</f>
        <v>193.4</v>
      </c>
      <c r="M3577" s="24" t="n">
        <f aca="false">DATE(YEAR(C3577),MONTH(C3577),1)</f>
        <v>46143</v>
      </c>
    </row>
    <row r="3578" customFormat="false" ht="15" hidden="false" customHeight="false" outlineLevel="0" collapsed="false">
      <c r="A3578" s="21" t="s">
        <v>3501</v>
      </c>
      <c r="B3578" s="21" t="s">
        <v>3502</v>
      </c>
      <c r="C3578" s="23" t="n">
        <v>46170</v>
      </c>
      <c r="D3578" s="21" t="s">
        <v>1148</v>
      </c>
      <c r="E3578" s="21" t="s">
        <v>971</v>
      </c>
      <c r="F3578" s="12" t="n">
        <v>2</v>
      </c>
      <c r="G3578" s="19" t="n">
        <v>364.3</v>
      </c>
      <c r="H3578" s="19" t="n">
        <v>281.31</v>
      </c>
      <c r="I3578" s="19" t="n">
        <f aca="false">ROUND(F3578*G3578,2)</f>
        <v>728.6</v>
      </c>
      <c r="J3578" s="19" t="n">
        <f aca="false">ROUND(F3578*H3578,2)</f>
        <v>562.62</v>
      </c>
      <c r="K3578" s="19" t="n">
        <f aca="false">INDEX(Pricebook!$L$2:$L$1401,MATCH(D3578,Pricebook!$A$2:$A$1401,0))</f>
        <v>426</v>
      </c>
      <c r="L3578" s="19" t="n">
        <f aca="false">ROUND(F3578*K3578,2)</f>
        <v>852</v>
      </c>
      <c r="M3578" s="24" t="n">
        <f aca="false">DATE(YEAR(C3578),MONTH(C3578),1)</f>
        <v>46143</v>
      </c>
    </row>
    <row r="3579" customFormat="false" ht="15" hidden="false" customHeight="false" outlineLevel="0" collapsed="false">
      <c r="A3579" s="21" t="s">
        <v>3503</v>
      </c>
      <c r="B3579" s="21" t="s">
        <v>3206</v>
      </c>
      <c r="C3579" s="23" t="n">
        <v>46170</v>
      </c>
      <c r="D3579" s="21" t="s">
        <v>1006</v>
      </c>
      <c r="E3579" s="21" t="s">
        <v>971</v>
      </c>
      <c r="F3579" s="12" t="n">
        <v>13</v>
      </c>
      <c r="G3579" s="19" t="n">
        <v>4.6</v>
      </c>
      <c r="H3579" s="19" t="n">
        <v>3.76</v>
      </c>
      <c r="I3579" s="19" t="n">
        <f aca="false">ROUND(F3579*G3579,2)</f>
        <v>59.8</v>
      </c>
      <c r="J3579" s="19" t="n">
        <f aca="false">ROUND(F3579*H3579,2)</f>
        <v>48.88</v>
      </c>
      <c r="K3579" s="19" t="n">
        <f aca="false">INDEX(Pricebook!$L$2:$L$1401,MATCH(D3579,Pricebook!$A$2:$A$1401,0))</f>
        <v>5.35</v>
      </c>
      <c r="L3579" s="19" t="n">
        <f aca="false">ROUND(F3579*K3579,2)</f>
        <v>69.55</v>
      </c>
      <c r="M3579" s="24" t="n">
        <f aca="false">DATE(YEAR(C3579),MONTH(C3579),1)</f>
        <v>46143</v>
      </c>
    </row>
    <row r="3580" customFormat="false" ht="15" hidden="false" customHeight="false" outlineLevel="0" collapsed="false">
      <c r="A3580" s="21" t="s">
        <v>3503</v>
      </c>
      <c r="B3580" s="21" t="s">
        <v>3206</v>
      </c>
      <c r="C3580" s="23" t="n">
        <v>46170</v>
      </c>
      <c r="D3580" s="21" t="s">
        <v>2759</v>
      </c>
      <c r="E3580" s="21" t="s">
        <v>2748</v>
      </c>
      <c r="F3580" s="12" t="n">
        <v>3</v>
      </c>
      <c r="G3580" s="19" t="n">
        <v>14.7</v>
      </c>
      <c r="H3580" s="19" t="n">
        <v>8.52</v>
      </c>
      <c r="I3580" s="19" t="n">
        <f aca="false">ROUND(F3580*G3580,2)</f>
        <v>44.1</v>
      </c>
      <c r="J3580" s="19" t="n">
        <f aca="false">ROUND(F3580*H3580,2)</f>
        <v>25.56</v>
      </c>
      <c r="K3580" s="19" t="n">
        <f aca="false">INDEX(Pricebook!$L$2:$L$1401,MATCH(D3580,Pricebook!$A$2:$A$1401,0))</f>
        <v>16</v>
      </c>
      <c r="L3580" s="19" t="n">
        <f aca="false">ROUND(F3580*K3580,2)</f>
        <v>48</v>
      </c>
      <c r="M3580" s="24" t="n">
        <f aca="false">DATE(YEAR(C3580),MONTH(C3580),1)</f>
        <v>46143</v>
      </c>
    </row>
    <row r="3581" customFormat="false" ht="15" hidden="false" customHeight="false" outlineLevel="0" collapsed="false">
      <c r="A3581" s="21" t="s">
        <v>3503</v>
      </c>
      <c r="B3581" s="21" t="s">
        <v>3206</v>
      </c>
      <c r="C3581" s="23" t="n">
        <v>46170</v>
      </c>
      <c r="D3581" s="21" t="s">
        <v>2110</v>
      </c>
      <c r="E3581" s="21" t="s">
        <v>1941</v>
      </c>
      <c r="F3581" s="12" t="n">
        <v>2</v>
      </c>
      <c r="G3581" s="19" t="n">
        <v>100</v>
      </c>
      <c r="H3581" s="19" t="n">
        <v>63.56</v>
      </c>
      <c r="I3581" s="19" t="n">
        <f aca="false">ROUND(F3581*G3581,2)</f>
        <v>200</v>
      </c>
      <c r="J3581" s="19" t="n">
        <f aca="false">ROUND(F3581*H3581,2)</f>
        <v>127.12</v>
      </c>
      <c r="K3581" s="19" t="n">
        <f aca="false">INDEX(Pricebook!$L$2:$L$1401,MATCH(D3581,Pricebook!$A$2:$A$1401,0))</f>
        <v>103.55</v>
      </c>
      <c r="L3581" s="19" t="n">
        <f aca="false">ROUND(F3581*K3581,2)</f>
        <v>207.1</v>
      </c>
      <c r="M3581" s="24" t="n">
        <f aca="false">DATE(YEAR(C3581),MONTH(C3581),1)</f>
        <v>46143</v>
      </c>
    </row>
    <row r="3582" customFormat="false" ht="15" hidden="false" customHeight="false" outlineLevel="0" collapsed="false">
      <c r="A3582" s="21" t="s">
        <v>3503</v>
      </c>
      <c r="B3582" s="21" t="s">
        <v>3206</v>
      </c>
      <c r="C3582" s="23" t="n">
        <v>46170</v>
      </c>
      <c r="D3582" s="21" t="s">
        <v>1088</v>
      </c>
      <c r="E3582" s="21" t="s">
        <v>971</v>
      </c>
      <c r="F3582" s="12" t="n">
        <v>3</v>
      </c>
      <c r="G3582" s="19" t="n">
        <v>72.65</v>
      </c>
      <c r="H3582" s="19" t="n">
        <v>56.17</v>
      </c>
      <c r="I3582" s="19" t="n">
        <f aca="false">ROUND(F3582*G3582,2)</f>
        <v>217.95</v>
      </c>
      <c r="J3582" s="19" t="n">
        <f aca="false">ROUND(F3582*H3582,2)</f>
        <v>168.51</v>
      </c>
      <c r="K3582" s="19" t="n">
        <f aca="false">INDEX(Pricebook!$L$2:$L$1401,MATCH(D3582,Pricebook!$A$2:$A$1401,0))</f>
        <v>79.95</v>
      </c>
      <c r="L3582" s="19" t="n">
        <f aca="false">ROUND(F3582*K3582,2)</f>
        <v>239.85</v>
      </c>
      <c r="M3582" s="24" t="n">
        <f aca="false">DATE(YEAR(C3582),MONTH(C3582),1)</f>
        <v>46143</v>
      </c>
    </row>
    <row r="3583" customFormat="false" ht="15" hidden="false" customHeight="false" outlineLevel="0" collapsed="false">
      <c r="A3583" s="21" t="s">
        <v>3503</v>
      </c>
      <c r="B3583" s="21" t="s">
        <v>3206</v>
      </c>
      <c r="C3583" s="23" t="n">
        <v>46170</v>
      </c>
      <c r="D3583" s="21" t="s">
        <v>2114</v>
      </c>
      <c r="E3583" s="21" t="s">
        <v>1941</v>
      </c>
      <c r="F3583" s="12" t="n">
        <v>6</v>
      </c>
      <c r="G3583" s="19" t="n">
        <v>141.8</v>
      </c>
      <c r="H3583" s="19" t="n">
        <v>91.01</v>
      </c>
      <c r="I3583" s="19" t="n">
        <f aca="false">ROUND(F3583*G3583,2)</f>
        <v>850.8</v>
      </c>
      <c r="J3583" s="19" t="n">
        <f aca="false">ROUND(F3583*H3583,2)</f>
        <v>546.06</v>
      </c>
      <c r="K3583" s="19" t="n">
        <f aca="false">INDEX(Pricebook!$L$2:$L$1401,MATCH(D3583,Pricebook!$A$2:$A$1401,0))</f>
        <v>148.3</v>
      </c>
      <c r="L3583" s="19" t="n">
        <f aca="false">ROUND(F3583*K3583,2)</f>
        <v>889.8</v>
      </c>
      <c r="M3583" s="24" t="n">
        <f aca="false">DATE(YEAR(C3583),MONTH(C3583),1)</f>
        <v>46143</v>
      </c>
    </row>
    <row r="3584" customFormat="false" ht="15" hidden="false" customHeight="false" outlineLevel="0" collapsed="false">
      <c r="A3584" s="21" t="s">
        <v>3503</v>
      </c>
      <c r="B3584" s="21" t="s">
        <v>3206</v>
      </c>
      <c r="C3584" s="23" t="n">
        <v>46170</v>
      </c>
      <c r="D3584" s="21" t="s">
        <v>1948</v>
      </c>
      <c r="E3584" s="21" t="s">
        <v>1941</v>
      </c>
      <c r="F3584" s="12" t="n">
        <v>4</v>
      </c>
      <c r="G3584" s="19" t="n">
        <v>77.95</v>
      </c>
      <c r="H3584" s="19" t="n">
        <v>50.12</v>
      </c>
      <c r="I3584" s="19" t="n">
        <f aca="false">ROUND(F3584*G3584,2)</f>
        <v>311.8</v>
      </c>
      <c r="J3584" s="19" t="n">
        <f aca="false">ROUND(F3584*H3584,2)</f>
        <v>200.48</v>
      </c>
      <c r="K3584" s="19" t="n">
        <f aca="false">INDEX(Pricebook!$L$2:$L$1401,MATCH(D3584,Pricebook!$A$2:$A$1401,0))</f>
        <v>81.65</v>
      </c>
      <c r="L3584" s="19" t="n">
        <f aca="false">ROUND(F3584*K3584,2)</f>
        <v>326.6</v>
      </c>
      <c r="M3584" s="24" t="n">
        <f aca="false">DATE(YEAR(C3584),MONTH(C3584),1)</f>
        <v>46143</v>
      </c>
    </row>
    <row r="3585" customFormat="false" ht="15" hidden="false" customHeight="false" outlineLevel="0" collapsed="false">
      <c r="A3585" s="21" t="s">
        <v>3503</v>
      </c>
      <c r="B3585" s="21" t="s">
        <v>3206</v>
      </c>
      <c r="C3585" s="23" t="n">
        <v>46170</v>
      </c>
      <c r="D3585" s="21" t="s">
        <v>2134</v>
      </c>
      <c r="E3585" s="21" t="s">
        <v>1941</v>
      </c>
      <c r="F3585" s="12" t="n">
        <v>2</v>
      </c>
      <c r="G3585" s="19" t="n">
        <v>40.85</v>
      </c>
      <c r="H3585" s="19" t="n">
        <v>25.79</v>
      </c>
      <c r="I3585" s="19" t="n">
        <f aca="false">ROUND(F3585*G3585,2)</f>
        <v>81.7</v>
      </c>
      <c r="J3585" s="19" t="n">
        <f aca="false">ROUND(F3585*H3585,2)</f>
        <v>51.58</v>
      </c>
      <c r="K3585" s="19" t="n">
        <f aca="false">INDEX(Pricebook!$L$2:$L$1401,MATCH(D3585,Pricebook!$A$2:$A$1401,0))</f>
        <v>42</v>
      </c>
      <c r="L3585" s="19" t="n">
        <f aca="false">ROUND(F3585*K3585,2)</f>
        <v>84</v>
      </c>
      <c r="M3585" s="24" t="n">
        <f aca="false">DATE(YEAR(C3585),MONTH(C3585),1)</f>
        <v>46143</v>
      </c>
    </row>
    <row r="3586" customFormat="false" ht="15" hidden="false" customHeight="false" outlineLevel="0" collapsed="false">
      <c r="A3586" s="21" t="s">
        <v>3503</v>
      </c>
      <c r="B3586" s="21" t="s">
        <v>3206</v>
      </c>
      <c r="C3586" s="23" t="n">
        <v>46170</v>
      </c>
      <c r="D3586" s="21" t="s">
        <v>1370</v>
      </c>
      <c r="E3586" s="21" t="s">
        <v>971</v>
      </c>
      <c r="F3586" s="12" t="n">
        <v>35</v>
      </c>
      <c r="G3586" s="19" t="n">
        <v>0.9</v>
      </c>
      <c r="H3586" s="19" t="n">
        <v>0.66</v>
      </c>
      <c r="I3586" s="19" t="n">
        <f aca="false">ROUND(F3586*G3586,2)</f>
        <v>31.5</v>
      </c>
      <c r="J3586" s="19" t="n">
        <f aca="false">ROUND(F3586*H3586,2)</f>
        <v>23.1</v>
      </c>
      <c r="K3586" s="19" t="n">
        <f aca="false">INDEX(Pricebook!$L$2:$L$1401,MATCH(D3586,Pricebook!$A$2:$A$1401,0))</f>
        <v>0.9</v>
      </c>
      <c r="L3586" s="19" t="n">
        <f aca="false">ROUND(F3586*K3586,2)</f>
        <v>31.5</v>
      </c>
      <c r="M3586" s="24" t="n">
        <f aca="false">DATE(YEAR(C3586),MONTH(C3586),1)</f>
        <v>46143</v>
      </c>
    </row>
    <row r="3587" customFormat="false" ht="15" hidden="false" customHeight="false" outlineLevel="0" collapsed="false">
      <c r="A3587" s="21" t="s">
        <v>3503</v>
      </c>
      <c r="B3587" s="21" t="s">
        <v>3206</v>
      </c>
      <c r="C3587" s="23" t="n">
        <v>46170</v>
      </c>
      <c r="D3587" s="21" t="s">
        <v>2058</v>
      </c>
      <c r="E3587" s="21" t="s">
        <v>1941</v>
      </c>
      <c r="F3587" s="12" t="n">
        <v>3</v>
      </c>
      <c r="G3587" s="19" t="n">
        <v>32.95</v>
      </c>
      <c r="H3587" s="19" t="n">
        <v>21.21</v>
      </c>
      <c r="I3587" s="19" t="n">
        <f aca="false">ROUND(F3587*G3587,2)</f>
        <v>98.85</v>
      </c>
      <c r="J3587" s="19" t="n">
        <f aca="false">ROUND(F3587*H3587,2)</f>
        <v>63.63</v>
      </c>
      <c r="K3587" s="19" t="n">
        <f aca="false">INDEX(Pricebook!$L$2:$L$1401,MATCH(D3587,Pricebook!$A$2:$A$1401,0))</f>
        <v>34.6</v>
      </c>
      <c r="L3587" s="19" t="n">
        <f aca="false">ROUND(F3587*K3587,2)</f>
        <v>103.8</v>
      </c>
      <c r="M3587" s="24" t="n">
        <f aca="false">DATE(YEAR(C3587),MONTH(C3587),1)</f>
        <v>46143</v>
      </c>
    </row>
    <row r="3588" customFormat="false" ht="15" hidden="false" customHeight="false" outlineLevel="0" collapsed="false">
      <c r="A3588" s="21" t="s">
        <v>3503</v>
      </c>
      <c r="B3588" s="21" t="s">
        <v>3206</v>
      </c>
      <c r="C3588" s="23" t="n">
        <v>46170</v>
      </c>
      <c r="D3588" s="21" t="s">
        <v>2890</v>
      </c>
      <c r="E3588" s="21" t="s">
        <v>2748</v>
      </c>
      <c r="F3588" s="12" t="n">
        <v>6</v>
      </c>
      <c r="G3588" s="19" t="n">
        <v>58.55</v>
      </c>
      <c r="H3588" s="19" t="n">
        <v>34.46</v>
      </c>
      <c r="I3588" s="19" t="n">
        <f aca="false">ROUND(F3588*G3588,2)</f>
        <v>351.3</v>
      </c>
      <c r="J3588" s="19" t="n">
        <f aca="false">ROUND(F3588*H3588,2)</f>
        <v>206.76</v>
      </c>
      <c r="K3588" s="19" t="n">
        <f aca="false">INDEX(Pricebook!$L$2:$L$1401,MATCH(D3588,Pricebook!$A$2:$A$1401,0))</f>
        <v>64.55</v>
      </c>
      <c r="L3588" s="19" t="n">
        <f aca="false">ROUND(F3588*K3588,2)</f>
        <v>387.3</v>
      </c>
      <c r="M3588" s="24" t="n">
        <f aca="false">DATE(YEAR(C3588),MONTH(C3588),1)</f>
        <v>46143</v>
      </c>
    </row>
    <row r="3589" customFormat="false" ht="15" hidden="false" customHeight="false" outlineLevel="0" collapsed="false">
      <c r="A3589" s="21" t="s">
        <v>3503</v>
      </c>
      <c r="B3589" s="21" t="s">
        <v>3206</v>
      </c>
      <c r="C3589" s="23" t="n">
        <v>46170</v>
      </c>
      <c r="D3589" s="21" t="s">
        <v>1312</v>
      </c>
      <c r="E3589" s="21" t="s">
        <v>971</v>
      </c>
      <c r="F3589" s="12" t="n">
        <v>18</v>
      </c>
      <c r="G3589" s="19" t="n">
        <v>11.2</v>
      </c>
      <c r="H3589" s="19" t="n">
        <v>8.65</v>
      </c>
      <c r="I3589" s="19" t="n">
        <f aca="false">ROUND(F3589*G3589,2)</f>
        <v>201.6</v>
      </c>
      <c r="J3589" s="19" t="n">
        <f aca="false">ROUND(F3589*H3589,2)</f>
        <v>155.7</v>
      </c>
      <c r="K3589" s="19" t="n">
        <f aca="false">INDEX(Pricebook!$L$2:$L$1401,MATCH(D3589,Pricebook!$A$2:$A$1401,0))</f>
        <v>13.1</v>
      </c>
      <c r="L3589" s="19" t="n">
        <f aca="false">ROUND(F3589*K3589,2)</f>
        <v>235.8</v>
      </c>
      <c r="M3589" s="24" t="n">
        <f aca="false">DATE(YEAR(C3589),MONTH(C3589),1)</f>
        <v>46143</v>
      </c>
    </row>
    <row r="3590" customFormat="false" ht="15" hidden="false" customHeight="false" outlineLevel="0" collapsed="false">
      <c r="A3590" s="21" t="s">
        <v>3503</v>
      </c>
      <c r="B3590" s="21" t="s">
        <v>3206</v>
      </c>
      <c r="C3590" s="23" t="n">
        <v>46170</v>
      </c>
      <c r="D3590" s="21" t="s">
        <v>1148</v>
      </c>
      <c r="E3590" s="21" t="s">
        <v>971</v>
      </c>
      <c r="F3590" s="12" t="n">
        <v>1</v>
      </c>
      <c r="G3590" s="19" t="n">
        <v>364.3</v>
      </c>
      <c r="H3590" s="19" t="n">
        <v>281.31</v>
      </c>
      <c r="I3590" s="19" t="n">
        <f aca="false">ROUND(F3590*G3590,2)</f>
        <v>364.3</v>
      </c>
      <c r="J3590" s="19" t="n">
        <f aca="false">ROUND(F3590*H3590,2)</f>
        <v>281.31</v>
      </c>
      <c r="K3590" s="19" t="n">
        <f aca="false">INDEX(Pricebook!$L$2:$L$1401,MATCH(D3590,Pricebook!$A$2:$A$1401,0))</f>
        <v>426</v>
      </c>
      <c r="L3590" s="19" t="n">
        <f aca="false">ROUND(F3590*K3590,2)</f>
        <v>426</v>
      </c>
      <c r="M3590" s="24" t="n">
        <f aca="false">DATE(YEAR(C3590),MONTH(C3590),1)</f>
        <v>46143</v>
      </c>
    </row>
    <row r="3591" customFormat="false" ht="15" hidden="false" customHeight="false" outlineLevel="0" collapsed="false">
      <c r="A3591" s="21" t="s">
        <v>3504</v>
      </c>
      <c r="B3591" s="21" t="s">
        <v>3505</v>
      </c>
      <c r="C3591" s="23" t="n">
        <v>46170</v>
      </c>
      <c r="D3591" s="21" t="s">
        <v>384</v>
      </c>
      <c r="E3591" s="21" t="s">
        <v>366</v>
      </c>
      <c r="F3591" s="12" t="n">
        <v>1</v>
      </c>
      <c r="G3591" s="19" t="n">
        <v>99.6</v>
      </c>
      <c r="H3591" s="19" t="n">
        <v>70.41</v>
      </c>
      <c r="I3591" s="19" t="n">
        <f aca="false">ROUND(F3591*G3591,2)</f>
        <v>99.6</v>
      </c>
      <c r="J3591" s="19" t="n">
        <f aca="false">ROUND(F3591*H3591,2)</f>
        <v>70.41</v>
      </c>
      <c r="K3591" s="19" t="n">
        <f aca="false">INDEX(Pricebook!$L$2:$L$1401,MATCH(D3591,Pricebook!$A$2:$A$1401,0))</f>
        <v>107.2</v>
      </c>
      <c r="L3591" s="19" t="n">
        <f aca="false">ROUND(F3591*K3591,2)</f>
        <v>107.2</v>
      </c>
      <c r="M3591" s="24" t="n">
        <f aca="false">DATE(YEAR(C3591),MONTH(C3591),1)</f>
        <v>46143</v>
      </c>
    </row>
    <row r="3592" customFormat="false" ht="15" hidden="false" customHeight="false" outlineLevel="0" collapsed="false">
      <c r="A3592" s="21" t="s">
        <v>3504</v>
      </c>
      <c r="B3592" s="21" t="s">
        <v>3505</v>
      </c>
      <c r="C3592" s="23" t="n">
        <v>46170</v>
      </c>
      <c r="D3592" s="21" t="s">
        <v>2337</v>
      </c>
      <c r="E3592" s="21" t="s">
        <v>2202</v>
      </c>
      <c r="F3592" s="12" t="n">
        <v>11</v>
      </c>
      <c r="G3592" s="19" t="n">
        <v>5.55</v>
      </c>
      <c r="H3592" s="19" t="n">
        <v>3.38</v>
      </c>
      <c r="I3592" s="19" t="n">
        <f aca="false">ROUND(F3592*G3592,2)</f>
        <v>61.05</v>
      </c>
      <c r="J3592" s="19" t="n">
        <f aca="false">ROUND(F3592*H3592,2)</f>
        <v>37.18</v>
      </c>
      <c r="K3592" s="19" t="n">
        <f aca="false">INDEX(Pricebook!$L$2:$L$1401,MATCH(D3592,Pricebook!$A$2:$A$1401,0))</f>
        <v>5.95</v>
      </c>
      <c r="L3592" s="19" t="n">
        <f aca="false">ROUND(F3592*K3592,2)</f>
        <v>65.45</v>
      </c>
      <c r="M3592" s="24" t="n">
        <f aca="false">DATE(YEAR(C3592),MONTH(C3592),1)</f>
        <v>46143</v>
      </c>
    </row>
    <row r="3593" customFormat="false" ht="15" hidden="false" customHeight="false" outlineLevel="0" collapsed="false">
      <c r="A3593" s="21" t="s">
        <v>3504</v>
      </c>
      <c r="B3593" s="21" t="s">
        <v>3505</v>
      </c>
      <c r="C3593" s="23" t="n">
        <v>46170</v>
      </c>
      <c r="D3593" s="21" t="s">
        <v>853</v>
      </c>
      <c r="E3593" s="21" t="s">
        <v>366</v>
      </c>
      <c r="F3593" s="12" t="n">
        <v>2</v>
      </c>
      <c r="G3593" s="19" t="n">
        <v>89.6</v>
      </c>
      <c r="H3593" s="19" t="n">
        <v>63</v>
      </c>
      <c r="I3593" s="19" t="n">
        <f aca="false">ROUND(F3593*G3593,2)</f>
        <v>179.2</v>
      </c>
      <c r="J3593" s="19" t="n">
        <f aca="false">ROUND(F3593*H3593,2)</f>
        <v>126</v>
      </c>
      <c r="K3593" s="19" t="n">
        <f aca="false">INDEX(Pricebook!$L$2:$L$1401,MATCH(D3593,Pricebook!$A$2:$A$1401,0))</f>
        <v>95.95</v>
      </c>
      <c r="L3593" s="19" t="n">
        <f aca="false">ROUND(F3593*K3593,2)</f>
        <v>191.9</v>
      </c>
      <c r="M3593" s="24" t="n">
        <f aca="false">DATE(YEAR(C3593),MONTH(C3593),1)</f>
        <v>46143</v>
      </c>
    </row>
    <row r="3594" customFormat="false" ht="15" hidden="false" customHeight="false" outlineLevel="0" collapsed="false">
      <c r="A3594" s="21" t="s">
        <v>3504</v>
      </c>
      <c r="B3594" s="21" t="s">
        <v>3505</v>
      </c>
      <c r="C3594" s="23" t="n">
        <v>46170</v>
      </c>
      <c r="D3594" s="21" t="s">
        <v>2446</v>
      </c>
      <c r="E3594" s="21" t="s">
        <v>2202</v>
      </c>
      <c r="F3594" s="12" t="n">
        <v>1</v>
      </c>
      <c r="G3594" s="19" t="n">
        <v>19</v>
      </c>
      <c r="H3594" s="19" t="n">
        <v>11.54</v>
      </c>
      <c r="I3594" s="19" t="n">
        <f aca="false">ROUND(F3594*G3594,2)</f>
        <v>19</v>
      </c>
      <c r="J3594" s="19" t="n">
        <f aca="false">ROUND(F3594*H3594,2)</f>
        <v>11.54</v>
      </c>
      <c r="K3594" s="19" t="n">
        <f aca="false">INDEX(Pricebook!$L$2:$L$1401,MATCH(D3594,Pricebook!$A$2:$A$1401,0))</f>
        <v>20.3</v>
      </c>
      <c r="L3594" s="19" t="n">
        <f aca="false">ROUND(F3594*K3594,2)</f>
        <v>20.3</v>
      </c>
      <c r="M3594" s="24" t="n">
        <f aca="false">DATE(YEAR(C3594),MONTH(C3594),1)</f>
        <v>46143</v>
      </c>
    </row>
    <row r="3595" customFormat="false" ht="15" hidden="false" customHeight="false" outlineLevel="0" collapsed="false">
      <c r="A3595" s="21" t="s">
        <v>3504</v>
      </c>
      <c r="B3595" s="21" t="s">
        <v>3505</v>
      </c>
      <c r="C3595" s="23" t="n">
        <v>46170</v>
      </c>
      <c r="D3595" s="21" t="s">
        <v>2248</v>
      </c>
      <c r="E3595" s="21" t="s">
        <v>2202</v>
      </c>
      <c r="F3595" s="12" t="n">
        <v>15</v>
      </c>
      <c r="G3595" s="19" t="n">
        <v>10.75</v>
      </c>
      <c r="H3595" s="19" t="n">
        <v>6.42</v>
      </c>
      <c r="I3595" s="19" t="n">
        <f aca="false">ROUND(F3595*G3595,2)</f>
        <v>161.25</v>
      </c>
      <c r="J3595" s="19" t="n">
        <f aca="false">ROUND(F3595*H3595,2)</f>
        <v>96.3</v>
      </c>
      <c r="K3595" s="19" t="n">
        <f aca="false">INDEX(Pricebook!$L$2:$L$1401,MATCH(D3595,Pricebook!$A$2:$A$1401,0))</f>
        <v>11.3</v>
      </c>
      <c r="L3595" s="19" t="n">
        <f aca="false">ROUND(F3595*K3595,2)</f>
        <v>169.5</v>
      </c>
      <c r="M3595" s="24" t="n">
        <f aca="false">DATE(YEAR(C3595),MONTH(C3595),1)</f>
        <v>46143</v>
      </c>
    </row>
    <row r="3596" customFormat="false" ht="15" hidden="false" customHeight="false" outlineLevel="0" collapsed="false">
      <c r="A3596" s="21" t="s">
        <v>3504</v>
      </c>
      <c r="B3596" s="21" t="s">
        <v>3505</v>
      </c>
      <c r="C3596" s="23" t="n">
        <v>46170</v>
      </c>
      <c r="D3596" s="21" t="s">
        <v>945</v>
      </c>
      <c r="E3596" s="21" t="s">
        <v>366</v>
      </c>
      <c r="F3596" s="12" t="n">
        <v>1</v>
      </c>
      <c r="G3596" s="19" t="n">
        <v>122.4</v>
      </c>
      <c r="H3596" s="19" t="n">
        <v>85.83</v>
      </c>
      <c r="I3596" s="19" t="n">
        <f aca="false">ROUND(F3596*G3596,2)</f>
        <v>122.4</v>
      </c>
      <c r="J3596" s="19" t="n">
        <f aca="false">ROUND(F3596*H3596,2)</f>
        <v>85.83</v>
      </c>
      <c r="K3596" s="19" t="n">
        <f aca="false">INDEX(Pricebook!$L$2:$L$1401,MATCH(D3596,Pricebook!$A$2:$A$1401,0))</f>
        <v>130.7</v>
      </c>
      <c r="L3596" s="19" t="n">
        <f aca="false">ROUND(F3596*K3596,2)</f>
        <v>130.7</v>
      </c>
      <c r="M3596" s="24" t="n">
        <f aca="false">DATE(YEAR(C3596),MONTH(C3596),1)</f>
        <v>46143</v>
      </c>
    </row>
    <row r="3597" customFormat="false" ht="15" hidden="false" customHeight="false" outlineLevel="0" collapsed="false">
      <c r="A3597" s="21" t="s">
        <v>3504</v>
      </c>
      <c r="B3597" s="21" t="s">
        <v>3505</v>
      </c>
      <c r="C3597" s="23" t="n">
        <v>46170</v>
      </c>
      <c r="D3597" s="21" t="s">
        <v>2345</v>
      </c>
      <c r="E3597" s="21" t="s">
        <v>2202</v>
      </c>
      <c r="F3597" s="12" t="n">
        <v>1</v>
      </c>
      <c r="G3597" s="19" t="n">
        <v>83.8</v>
      </c>
      <c r="H3597" s="19" t="n">
        <v>51.15</v>
      </c>
      <c r="I3597" s="19" t="n">
        <f aca="false">ROUND(F3597*G3597,2)</f>
        <v>83.8</v>
      </c>
      <c r="J3597" s="19" t="n">
        <f aca="false">ROUND(F3597*H3597,2)</f>
        <v>51.15</v>
      </c>
      <c r="K3597" s="19" t="n">
        <f aca="false">INDEX(Pricebook!$L$2:$L$1401,MATCH(D3597,Pricebook!$A$2:$A$1401,0))</f>
        <v>89.95</v>
      </c>
      <c r="L3597" s="19" t="n">
        <f aca="false">ROUND(F3597*K3597,2)</f>
        <v>89.95</v>
      </c>
      <c r="M3597" s="24" t="n">
        <f aca="false">DATE(YEAR(C3597),MONTH(C3597),1)</f>
        <v>46143</v>
      </c>
    </row>
    <row r="3598" customFormat="false" ht="15" hidden="false" customHeight="false" outlineLevel="0" collapsed="false">
      <c r="A3598" s="21" t="s">
        <v>3504</v>
      </c>
      <c r="B3598" s="21" t="s">
        <v>3505</v>
      </c>
      <c r="C3598" s="23" t="n">
        <v>46170</v>
      </c>
      <c r="D3598" s="21" t="s">
        <v>1705</v>
      </c>
      <c r="E3598" s="21" t="s">
        <v>1452</v>
      </c>
      <c r="F3598" s="12" t="n">
        <v>2</v>
      </c>
      <c r="G3598" s="19" t="n">
        <v>94.5</v>
      </c>
      <c r="H3598" s="19" t="n">
        <v>57.71</v>
      </c>
      <c r="I3598" s="19" t="n">
        <f aca="false">ROUND(F3598*G3598,2)</f>
        <v>189</v>
      </c>
      <c r="J3598" s="19" t="n">
        <f aca="false">ROUND(F3598*H3598,2)</f>
        <v>115.42</v>
      </c>
      <c r="K3598" s="19" t="n">
        <f aca="false">INDEX(Pricebook!$L$2:$L$1401,MATCH(D3598,Pricebook!$A$2:$A$1401,0))</f>
        <v>96.7</v>
      </c>
      <c r="L3598" s="19" t="n">
        <f aca="false">ROUND(F3598*K3598,2)</f>
        <v>193.4</v>
      </c>
      <c r="M3598" s="24" t="n">
        <f aca="false">DATE(YEAR(C3598),MONTH(C3598),1)</f>
        <v>46143</v>
      </c>
    </row>
    <row r="3599" customFormat="false" ht="15" hidden="false" customHeight="false" outlineLevel="0" collapsed="false">
      <c r="A3599" s="21" t="s">
        <v>3504</v>
      </c>
      <c r="B3599" s="21" t="s">
        <v>3505</v>
      </c>
      <c r="C3599" s="23" t="n">
        <v>46170</v>
      </c>
      <c r="D3599" s="21" t="s">
        <v>393</v>
      </c>
      <c r="E3599" s="21" t="s">
        <v>366</v>
      </c>
      <c r="F3599" s="12" t="n">
        <v>1</v>
      </c>
      <c r="G3599" s="19" t="n">
        <v>100</v>
      </c>
      <c r="H3599" s="19" t="n">
        <v>74.67</v>
      </c>
      <c r="I3599" s="19" t="n">
        <f aca="false">ROUND(F3599*G3599,2)</f>
        <v>100</v>
      </c>
      <c r="J3599" s="19" t="n">
        <f aca="false">ROUND(F3599*H3599,2)</f>
        <v>74.67</v>
      </c>
      <c r="K3599" s="19" t="n">
        <f aca="false">INDEX(Pricebook!$L$2:$L$1401,MATCH(D3599,Pricebook!$A$2:$A$1401,0))</f>
        <v>108.85</v>
      </c>
      <c r="L3599" s="19" t="n">
        <f aca="false">ROUND(F3599*K3599,2)</f>
        <v>108.85</v>
      </c>
      <c r="M3599" s="24" t="n">
        <f aca="false">DATE(YEAR(C3599),MONTH(C3599),1)</f>
        <v>46143</v>
      </c>
    </row>
    <row r="3600" customFormat="false" ht="15" hidden="false" customHeight="false" outlineLevel="0" collapsed="false">
      <c r="A3600" s="21" t="s">
        <v>3504</v>
      </c>
      <c r="B3600" s="21" t="s">
        <v>3505</v>
      </c>
      <c r="C3600" s="23" t="n">
        <v>46170</v>
      </c>
      <c r="D3600" s="21" t="s">
        <v>1598</v>
      </c>
      <c r="E3600" s="21" t="s">
        <v>1452</v>
      </c>
      <c r="F3600" s="12" t="n">
        <v>5</v>
      </c>
      <c r="G3600" s="19" t="n">
        <v>44.5</v>
      </c>
      <c r="H3600" s="19" t="n">
        <v>29.43</v>
      </c>
      <c r="I3600" s="19" t="n">
        <f aca="false">ROUND(F3600*G3600,2)</f>
        <v>222.5</v>
      </c>
      <c r="J3600" s="19" t="n">
        <f aca="false">ROUND(F3600*H3600,2)</f>
        <v>147.15</v>
      </c>
      <c r="K3600" s="19" t="n">
        <f aca="false">INDEX(Pricebook!$L$2:$L$1401,MATCH(D3600,Pricebook!$A$2:$A$1401,0))</f>
        <v>45.55</v>
      </c>
      <c r="L3600" s="19" t="n">
        <f aca="false">ROUND(F3600*K3600,2)</f>
        <v>227.75</v>
      </c>
      <c r="M3600" s="24" t="n">
        <f aca="false">DATE(YEAR(C3600),MONTH(C3600),1)</f>
        <v>46143</v>
      </c>
    </row>
    <row r="3601" customFormat="false" ht="15" hidden="false" customHeight="false" outlineLevel="0" collapsed="false">
      <c r="A3601" s="21" t="s">
        <v>3504</v>
      </c>
      <c r="B3601" s="21" t="s">
        <v>3505</v>
      </c>
      <c r="C3601" s="23" t="n">
        <v>46170</v>
      </c>
      <c r="D3601" s="21" t="s">
        <v>2291</v>
      </c>
      <c r="E3601" s="21" t="s">
        <v>2202</v>
      </c>
      <c r="F3601" s="12" t="n">
        <v>6</v>
      </c>
      <c r="G3601" s="19" t="n">
        <v>71.4</v>
      </c>
      <c r="H3601" s="19" t="n">
        <v>43.4</v>
      </c>
      <c r="I3601" s="19" t="n">
        <f aca="false">ROUND(F3601*G3601,2)</f>
        <v>428.4</v>
      </c>
      <c r="J3601" s="19" t="n">
        <f aca="false">ROUND(F3601*H3601,2)</f>
        <v>260.4</v>
      </c>
      <c r="K3601" s="19" t="n">
        <f aca="false">INDEX(Pricebook!$L$2:$L$1401,MATCH(D3601,Pricebook!$A$2:$A$1401,0))</f>
        <v>76.35</v>
      </c>
      <c r="L3601" s="19" t="n">
        <f aca="false">ROUND(F3601*K3601,2)</f>
        <v>458.1</v>
      </c>
      <c r="M3601" s="24" t="n">
        <f aca="false">DATE(YEAR(C3601),MONTH(C3601),1)</f>
        <v>46143</v>
      </c>
    </row>
    <row r="3602" customFormat="false" ht="15" hidden="false" customHeight="false" outlineLevel="0" collapsed="false">
      <c r="A3602" s="21" t="s">
        <v>3504</v>
      </c>
      <c r="B3602" s="21" t="s">
        <v>3505</v>
      </c>
      <c r="C3602" s="23" t="n">
        <v>46170</v>
      </c>
      <c r="D3602" s="21" t="s">
        <v>1497</v>
      </c>
      <c r="E3602" s="21" t="s">
        <v>1452</v>
      </c>
      <c r="F3602" s="12" t="n">
        <v>3</v>
      </c>
      <c r="G3602" s="19" t="n">
        <v>36</v>
      </c>
      <c r="H3602" s="19" t="n">
        <v>22.28</v>
      </c>
      <c r="I3602" s="19" t="n">
        <f aca="false">ROUND(F3602*G3602,2)</f>
        <v>108</v>
      </c>
      <c r="J3602" s="19" t="n">
        <f aca="false">ROUND(F3602*H3602,2)</f>
        <v>66.84</v>
      </c>
      <c r="K3602" s="19" t="n">
        <f aca="false">INDEX(Pricebook!$L$2:$L$1401,MATCH(D3602,Pricebook!$A$2:$A$1401,0))</f>
        <v>37.35</v>
      </c>
      <c r="L3602" s="19" t="n">
        <f aca="false">ROUND(F3602*K3602,2)</f>
        <v>112.05</v>
      </c>
      <c r="M3602" s="24" t="n">
        <f aca="false">DATE(YEAR(C3602),MONTH(C3602),1)</f>
        <v>46143</v>
      </c>
    </row>
    <row r="3603" customFormat="false" ht="15" hidden="false" customHeight="false" outlineLevel="0" collapsed="false">
      <c r="A3603" s="21" t="s">
        <v>3506</v>
      </c>
      <c r="B3603" s="21" t="s">
        <v>3507</v>
      </c>
      <c r="C3603" s="23" t="n">
        <v>46171</v>
      </c>
      <c r="D3603" s="21" t="s">
        <v>1450</v>
      </c>
      <c r="E3603" s="21" t="s">
        <v>1452</v>
      </c>
      <c r="F3603" s="12" t="n">
        <v>2</v>
      </c>
      <c r="G3603" s="19" t="n">
        <v>100</v>
      </c>
      <c r="H3603" s="19" t="n">
        <v>61.31</v>
      </c>
      <c r="I3603" s="19" t="n">
        <f aca="false">ROUND(F3603*G3603,2)</f>
        <v>200</v>
      </c>
      <c r="J3603" s="19" t="n">
        <f aca="false">ROUND(F3603*H3603,2)</f>
        <v>122.62</v>
      </c>
      <c r="K3603" s="19" t="n">
        <f aca="false">INDEX(Pricebook!$L$2:$L$1401,MATCH(D3603,Pricebook!$A$2:$A$1401,0))</f>
        <v>102.7</v>
      </c>
      <c r="L3603" s="19" t="n">
        <f aca="false">ROUND(F3603*K3603,2)</f>
        <v>205.4</v>
      </c>
      <c r="M3603" s="24" t="n">
        <f aca="false">DATE(YEAR(C3603),MONTH(C3603),1)</f>
        <v>46143</v>
      </c>
    </row>
    <row r="3604" customFormat="false" ht="15" hidden="false" customHeight="false" outlineLevel="0" collapsed="false">
      <c r="A3604" s="21" t="s">
        <v>3506</v>
      </c>
      <c r="B3604" s="21" t="s">
        <v>3507</v>
      </c>
      <c r="C3604" s="23" t="n">
        <v>46171</v>
      </c>
      <c r="D3604" s="21" t="s">
        <v>1715</v>
      </c>
      <c r="E3604" s="21" t="s">
        <v>1452</v>
      </c>
      <c r="F3604" s="12" t="n">
        <v>3</v>
      </c>
      <c r="G3604" s="19" t="n">
        <v>59.5</v>
      </c>
      <c r="H3604" s="19" t="n">
        <v>36.48</v>
      </c>
      <c r="I3604" s="19" t="n">
        <f aca="false">ROUND(F3604*G3604,2)</f>
        <v>178.5</v>
      </c>
      <c r="J3604" s="19" t="n">
        <f aca="false">ROUND(F3604*H3604,2)</f>
        <v>109.44</v>
      </c>
      <c r="K3604" s="19" t="n">
        <f aca="false">INDEX(Pricebook!$L$2:$L$1401,MATCH(D3604,Pricebook!$A$2:$A$1401,0))</f>
        <v>61.1</v>
      </c>
      <c r="L3604" s="19" t="n">
        <f aca="false">ROUND(F3604*K3604,2)</f>
        <v>183.3</v>
      </c>
      <c r="M3604" s="24" t="n">
        <f aca="false">DATE(YEAR(C3604),MONTH(C3604),1)</f>
        <v>46143</v>
      </c>
    </row>
    <row r="3605" customFormat="false" ht="15" hidden="false" customHeight="false" outlineLevel="0" collapsed="false">
      <c r="A3605" s="21" t="s">
        <v>3506</v>
      </c>
      <c r="B3605" s="21" t="s">
        <v>3507</v>
      </c>
      <c r="C3605" s="23" t="n">
        <v>46171</v>
      </c>
      <c r="D3605" s="21" t="s">
        <v>378</v>
      </c>
      <c r="E3605" s="21" t="s">
        <v>366</v>
      </c>
      <c r="F3605" s="12" t="n">
        <v>2</v>
      </c>
      <c r="G3605" s="19" t="n">
        <v>10</v>
      </c>
      <c r="H3605" s="19" t="n">
        <v>6.98</v>
      </c>
      <c r="I3605" s="19" t="n">
        <f aca="false">ROUND(F3605*G3605,2)</f>
        <v>20</v>
      </c>
      <c r="J3605" s="19" t="n">
        <f aca="false">ROUND(F3605*H3605,2)</f>
        <v>13.96</v>
      </c>
      <c r="K3605" s="19" t="n">
        <f aca="false">INDEX(Pricebook!$L$2:$L$1401,MATCH(D3605,Pricebook!$A$2:$A$1401,0))</f>
        <v>10.65</v>
      </c>
      <c r="L3605" s="19" t="n">
        <f aca="false">ROUND(F3605*K3605,2)</f>
        <v>21.3</v>
      </c>
      <c r="M3605" s="24" t="n">
        <f aca="false">DATE(YEAR(C3605),MONTH(C3605),1)</f>
        <v>46143</v>
      </c>
    </row>
    <row r="3606" customFormat="false" ht="15" hidden="false" customHeight="false" outlineLevel="0" collapsed="false">
      <c r="A3606" s="21" t="s">
        <v>3506</v>
      </c>
      <c r="B3606" s="21" t="s">
        <v>3507</v>
      </c>
      <c r="C3606" s="23" t="n">
        <v>46171</v>
      </c>
      <c r="D3606" s="21" t="s">
        <v>418</v>
      </c>
      <c r="E3606" s="21" t="s">
        <v>366</v>
      </c>
      <c r="F3606" s="12" t="n">
        <v>1</v>
      </c>
      <c r="G3606" s="19" t="n">
        <v>117.15</v>
      </c>
      <c r="H3606" s="19" t="n">
        <v>86.64</v>
      </c>
      <c r="I3606" s="19" t="n">
        <f aca="false">ROUND(F3606*G3606,2)</f>
        <v>117.15</v>
      </c>
      <c r="J3606" s="19" t="n">
        <f aca="false">ROUND(F3606*H3606,2)</f>
        <v>86.64</v>
      </c>
      <c r="K3606" s="19" t="n">
        <f aca="false">INDEX(Pricebook!$L$2:$L$1401,MATCH(D3606,Pricebook!$A$2:$A$1401,0))</f>
        <v>126.3</v>
      </c>
      <c r="L3606" s="19" t="n">
        <f aca="false">ROUND(F3606*K3606,2)</f>
        <v>126.3</v>
      </c>
      <c r="M3606" s="24" t="n">
        <f aca="false">DATE(YEAR(C3606),MONTH(C3606),1)</f>
        <v>46143</v>
      </c>
    </row>
    <row r="3607" customFormat="false" ht="15" hidden="false" customHeight="false" outlineLevel="0" collapsed="false">
      <c r="A3607" s="21" t="s">
        <v>3506</v>
      </c>
      <c r="B3607" s="21" t="s">
        <v>3507</v>
      </c>
      <c r="C3607" s="23" t="n">
        <v>46171</v>
      </c>
      <c r="D3607" s="21" t="s">
        <v>2345</v>
      </c>
      <c r="E3607" s="21" t="s">
        <v>2202</v>
      </c>
      <c r="F3607" s="12" t="n">
        <v>4</v>
      </c>
      <c r="G3607" s="19" t="n">
        <v>83.8</v>
      </c>
      <c r="H3607" s="19" t="n">
        <v>51.15</v>
      </c>
      <c r="I3607" s="19" t="n">
        <f aca="false">ROUND(F3607*G3607,2)</f>
        <v>335.2</v>
      </c>
      <c r="J3607" s="19" t="n">
        <f aca="false">ROUND(F3607*H3607,2)</f>
        <v>204.6</v>
      </c>
      <c r="K3607" s="19" t="n">
        <f aca="false">INDEX(Pricebook!$L$2:$L$1401,MATCH(D3607,Pricebook!$A$2:$A$1401,0))</f>
        <v>89.95</v>
      </c>
      <c r="L3607" s="19" t="n">
        <f aca="false">ROUND(F3607*K3607,2)</f>
        <v>359.8</v>
      </c>
      <c r="M3607" s="24" t="n">
        <f aca="false">DATE(YEAR(C3607),MONTH(C3607),1)</f>
        <v>46143</v>
      </c>
    </row>
    <row r="3608" customFormat="false" ht="15" hidden="false" customHeight="false" outlineLevel="0" collapsed="false">
      <c r="A3608" s="21" t="s">
        <v>3506</v>
      </c>
      <c r="B3608" s="21" t="s">
        <v>3507</v>
      </c>
      <c r="C3608" s="23" t="n">
        <v>46171</v>
      </c>
      <c r="D3608" s="21" t="s">
        <v>2248</v>
      </c>
      <c r="E3608" s="21" t="s">
        <v>2202</v>
      </c>
      <c r="F3608" s="12" t="n">
        <v>9</v>
      </c>
      <c r="G3608" s="19" t="n">
        <v>10.75</v>
      </c>
      <c r="H3608" s="19" t="n">
        <v>6.42</v>
      </c>
      <c r="I3608" s="19" t="n">
        <f aca="false">ROUND(F3608*G3608,2)</f>
        <v>96.75</v>
      </c>
      <c r="J3608" s="19" t="n">
        <f aca="false">ROUND(F3608*H3608,2)</f>
        <v>57.78</v>
      </c>
      <c r="K3608" s="19" t="n">
        <f aca="false">INDEX(Pricebook!$L$2:$L$1401,MATCH(D3608,Pricebook!$A$2:$A$1401,0))</f>
        <v>11.3</v>
      </c>
      <c r="L3608" s="19" t="n">
        <f aca="false">ROUND(F3608*K3608,2)</f>
        <v>101.7</v>
      </c>
      <c r="M3608" s="24" t="n">
        <f aca="false">DATE(YEAR(C3608),MONTH(C3608),1)</f>
        <v>46143</v>
      </c>
    </row>
    <row r="3609" customFormat="false" ht="15" hidden="false" customHeight="false" outlineLevel="0" collapsed="false">
      <c r="A3609" s="21" t="s">
        <v>3506</v>
      </c>
      <c r="B3609" s="21" t="s">
        <v>3507</v>
      </c>
      <c r="C3609" s="23" t="n">
        <v>46171</v>
      </c>
      <c r="D3609" s="21" t="s">
        <v>2351</v>
      </c>
      <c r="E3609" s="21" t="s">
        <v>2202</v>
      </c>
      <c r="F3609" s="12" t="n">
        <v>13</v>
      </c>
      <c r="G3609" s="19" t="n">
        <v>12.3</v>
      </c>
      <c r="H3609" s="19" t="n">
        <v>7.38</v>
      </c>
      <c r="I3609" s="19" t="n">
        <f aca="false">ROUND(F3609*G3609,2)</f>
        <v>159.9</v>
      </c>
      <c r="J3609" s="19" t="n">
        <f aca="false">ROUND(F3609*H3609,2)</f>
        <v>95.94</v>
      </c>
      <c r="K3609" s="19" t="n">
        <f aca="false">INDEX(Pricebook!$L$2:$L$1401,MATCH(D3609,Pricebook!$A$2:$A$1401,0))</f>
        <v>13</v>
      </c>
      <c r="L3609" s="19" t="n">
        <f aca="false">ROUND(F3609*K3609,2)</f>
        <v>169</v>
      </c>
      <c r="M3609" s="24" t="n">
        <f aca="false">DATE(YEAR(C3609),MONTH(C3609),1)</f>
        <v>46143</v>
      </c>
    </row>
    <row r="3610" customFormat="false" ht="15" hidden="false" customHeight="false" outlineLevel="0" collapsed="false">
      <c r="A3610" s="21" t="s">
        <v>3506</v>
      </c>
      <c r="B3610" s="21" t="s">
        <v>3507</v>
      </c>
      <c r="C3610" s="23" t="n">
        <v>46171</v>
      </c>
      <c r="D3610" s="21" t="s">
        <v>917</v>
      </c>
      <c r="E3610" s="21" t="s">
        <v>366</v>
      </c>
      <c r="F3610" s="12" t="n">
        <v>1</v>
      </c>
      <c r="G3610" s="19" t="n">
        <v>45.7</v>
      </c>
      <c r="H3610" s="19" t="n">
        <v>32.6</v>
      </c>
      <c r="I3610" s="19" t="n">
        <f aca="false">ROUND(F3610*G3610,2)</f>
        <v>45.7</v>
      </c>
      <c r="J3610" s="19" t="n">
        <f aca="false">ROUND(F3610*H3610,2)</f>
        <v>32.6</v>
      </c>
      <c r="K3610" s="19" t="n">
        <f aca="false">INDEX(Pricebook!$L$2:$L$1401,MATCH(D3610,Pricebook!$A$2:$A$1401,0))</f>
        <v>49.65</v>
      </c>
      <c r="L3610" s="19" t="n">
        <f aca="false">ROUND(F3610*K3610,2)</f>
        <v>49.65</v>
      </c>
      <c r="M3610" s="24" t="n">
        <f aca="false">DATE(YEAR(C3610),MONTH(C3610),1)</f>
        <v>46143</v>
      </c>
    </row>
    <row r="3611" customFormat="false" ht="15" hidden="false" customHeight="false" outlineLevel="0" collapsed="false">
      <c r="A3611" s="21" t="s">
        <v>3506</v>
      </c>
      <c r="B3611" s="21" t="s">
        <v>3507</v>
      </c>
      <c r="C3611" s="23" t="n">
        <v>46171</v>
      </c>
      <c r="D3611" s="21" t="s">
        <v>1853</v>
      </c>
      <c r="E3611" s="21" t="s">
        <v>1452</v>
      </c>
      <c r="F3611" s="12" t="n">
        <v>3</v>
      </c>
      <c r="G3611" s="19" t="n">
        <v>21.6</v>
      </c>
      <c r="H3611" s="19" t="n">
        <v>14.09</v>
      </c>
      <c r="I3611" s="19" t="n">
        <f aca="false">ROUND(F3611*G3611,2)</f>
        <v>64.8</v>
      </c>
      <c r="J3611" s="19" t="n">
        <f aca="false">ROUND(F3611*H3611,2)</f>
        <v>42.27</v>
      </c>
      <c r="K3611" s="19" t="n">
        <f aca="false">INDEX(Pricebook!$L$2:$L$1401,MATCH(D3611,Pricebook!$A$2:$A$1401,0))</f>
        <v>22.5</v>
      </c>
      <c r="L3611" s="19" t="n">
        <f aca="false">ROUND(F3611*K3611,2)</f>
        <v>67.5</v>
      </c>
      <c r="M3611" s="24" t="n">
        <f aca="false">DATE(YEAR(C3611),MONTH(C3611),1)</f>
        <v>46143</v>
      </c>
    </row>
    <row r="3612" customFormat="false" ht="15" hidden="false" customHeight="false" outlineLevel="0" collapsed="false">
      <c r="A3612" s="21" t="s">
        <v>3506</v>
      </c>
      <c r="B3612" s="21" t="s">
        <v>3507</v>
      </c>
      <c r="C3612" s="23" t="n">
        <v>46171</v>
      </c>
      <c r="D3612" s="21" t="s">
        <v>629</v>
      </c>
      <c r="E3612" s="21" t="s">
        <v>366</v>
      </c>
      <c r="F3612" s="12" t="n">
        <v>3</v>
      </c>
      <c r="G3612" s="19" t="n">
        <v>24.2</v>
      </c>
      <c r="H3612" s="19" t="n">
        <v>17.18</v>
      </c>
      <c r="I3612" s="19" t="n">
        <f aca="false">ROUND(F3612*G3612,2)</f>
        <v>72.6</v>
      </c>
      <c r="J3612" s="19" t="n">
        <f aca="false">ROUND(F3612*H3612,2)</f>
        <v>51.54</v>
      </c>
      <c r="K3612" s="19" t="n">
        <f aca="false">INDEX(Pricebook!$L$2:$L$1401,MATCH(D3612,Pricebook!$A$2:$A$1401,0))</f>
        <v>26.15</v>
      </c>
      <c r="L3612" s="19" t="n">
        <f aca="false">ROUND(F3612*K3612,2)</f>
        <v>78.45</v>
      </c>
      <c r="M3612" s="24" t="n">
        <f aca="false">DATE(YEAR(C3612),MONTH(C3612),1)</f>
        <v>46143</v>
      </c>
    </row>
    <row r="3613" customFormat="false" ht="15" hidden="false" customHeight="false" outlineLevel="0" collapsed="false">
      <c r="A3613" s="21" t="s">
        <v>3506</v>
      </c>
      <c r="B3613" s="21" t="s">
        <v>3507</v>
      </c>
      <c r="C3613" s="23" t="n">
        <v>46171</v>
      </c>
      <c r="D3613" s="21" t="s">
        <v>1845</v>
      </c>
      <c r="E3613" s="21" t="s">
        <v>1452</v>
      </c>
      <c r="F3613" s="12" t="n">
        <v>5</v>
      </c>
      <c r="G3613" s="19" t="n">
        <v>40.5</v>
      </c>
      <c r="H3613" s="19" t="n">
        <v>25.04</v>
      </c>
      <c r="I3613" s="19" t="n">
        <f aca="false">ROUND(F3613*G3613,2)</f>
        <v>202.5</v>
      </c>
      <c r="J3613" s="19" t="n">
        <f aca="false">ROUND(F3613*H3613,2)</f>
        <v>125.2</v>
      </c>
      <c r="K3613" s="19" t="n">
        <f aca="false">INDEX(Pricebook!$L$2:$L$1401,MATCH(D3613,Pricebook!$A$2:$A$1401,0))</f>
        <v>41.95</v>
      </c>
      <c r="L3613" s="19" t="n">
        <f aca="false">ROUND(F3613*K3613,2)</f>
        <v>209.75</v>
      </c>
      <c r="M3613" s="24" t="n">
        <f aca="false">DATE(YEAR(C3613),MONTH(C3613),1)</f>
        <v>46143</v>
      </c>
    </row>
    <row r="3614" customFormat="false" ht="15" hidden="false" customHeight="false" outlineLevel="0" collapsed="false">
      <c r="A3614" s="21" t="s">
        <v>3506</v>
      </c>
      <c r="B3614" s="21" t="s">
        <v>3507</v>
      </c>
      <c r="C3614" s="23" t="n">
        <v>46171</v>
      </c>
      <c r="D3614" s="21" t="s">
        <v>2388</v>
      </c>
      <c r="E3614" s="21" t="s">
        <v>2202</v>
      </c>
      <c r="F3614" s="12" t="n">
        <v>6</v>
      </c>
      <c r="G3614" s="19" t="n">
        <v>4.7</v>
      </c>
      <c r="H3614" s="19" t="n">
        <v>2.84</v>
      </c>
      <c r="I3614" s="19" t="n">
        <f aca="false">ROUND(F3614*G3614,2)</f>
        <v>28.2</v>
      </c>
      <c r="J3614" s="19" t="n">
        <f aca="false">ROUND(F3614*H3614,2)</f>
        <v>17.04</v>
      </c>
      <c r="K3614" s="19" t="n">
        <f aca="false">INDEX(Pricebook!$L$2:$L$1401,MATCH(D3614,Pricebook!$A$2:$A$1401,0))</f>
        <v>5</v>
      </c>
      <c r="L3614" s="19" t="n">
        <f aca="false">ROUND(F3614*K3614,2)</f>
        <v>30</v>
      </c>
      <c r="M3614" s="24" t="n">
        <f aca="false">DATE(YEAR(C3614),MONTH(C3614),1)</f>
        <v>46143</v>
      </c>
    </row>
    <row r="3615" customFormat="false" ht="15" hidden="false" customHeight="false" outlineLevel="0" collapsed="false">
      <c r="A3615" s="21" t="s">
        <v>3508</v>
      </c>
      <c r="B3615" s="21" t="s">
        <v>3509</v>
      </c>
      <c r="C3615" s="23" t="n">
        <v>46171</v>
      </c>
      <c r="D3615" s="21" t="s">
        <v>2248</v>
      </c>
      <c r="E3615" s="21" t="s">
        <v>2202</v>
      </c>
      <c r="F3615" s="12" t="n">
        <v>15</v>
      </c>
      <c r="G3615" s="19" t="n">
        <v>10.75</v>
      </c>
      <c r="H3615" s="19" t="n">
        <v>6.42</v>
      </c>
      <c r="I3615" s="19" t="n">
        <f aca="false">ROUND(F3615*G3615,2)</f>
        <v>161.25</v>
      </c>
      <c r="J3615" s="19" t="n">
        <f aca="false">ROUND(F3615*H3615,2)</f>
        <v>96.3</v>
      </c>
      <c r="K3615" s="19" t="n">
        <f aca="false">INDEX(Pricebook!$L$2:$L$1401,MATCH(D3615,Pricebook!$A$2:$A$1401,0))</f>
        <v>11.3</v>
      </c>
      <c r="L3615" s="19" t="n">
        <f aca="false">ROUND(F3615*K3615,2)</f>
        <v>169.5</v>
      </c>
      <c r="M3615" s="24" t="n">
        <f aca="false">DATE(YEAR(C3615),MONTH(C3615),1)</f>
        <v>46143</v>
      </c>
    </row>
    <row r="3616" customFormat="false" ht="15" hidden="false" customHeight="false" outlineLevel="0" collapsed="false">
      <c r="A3616" s="21" t="s">
        <v>3508</v>
      </c>
      <c r="B3616" s="21" t="s">
        <v>3509</v>
      </c>
      <c r="C3616" s="23" t="n">
        <v>46171</v>
      </c>
      <c r="D3616" s="21" t="s">
        <v>2363</v>
      </c>
      <c r="E3616" s="21" t="s">
        <v>2202</v>
      </c>
      <c r="F3616" s="12" t="n">
        <v>5</v>
      </c>
      <c r="G3616" s="19" t="n">
        <v>52.8</v>
      </c>
      <c r="H3616" s="19" t="n">
        <v>31.64</v>
      </c>
      <c r="I3616" s="19" t="n">
        <f aca="false">ROUND(F3616*G3616,2)</f>
        <v>264</v>
      </c>
      <c r="J3616" s="19" t="n">
        <f aca="false">ROUND(F3616*H3616,2)</f>
        <v>158.2</v>
      </c>
      <c r="K3616" s="19" t="n">
        <f aca="false">INDEX(Pricebook!$L$2:$L$1401,MATCH(D3616,Pricebook!$A$2:$A$1401,0))</f>
        <v>55.7</v>
      </c>
      <c r="L3616" s="19" t="n">
        <f aca="false">ROUND(F3616*K3616,2)</f>
        <v>278.5</v>
      </c>
      <c r="M3616" s="24" t="n">
        <f aca="false">DATE(YEAR(C3616),MONTH(C3616),1)</f>
        <v>46143</v>
      </c>
    </row>
    <row r="3617" customFormat="false" ht="15" hidden="false" customHeight="false" outlineLevel="0" collapsed="false">
      <c r="A3617" s="21" t="s">
        <v>3508</v>
      </c>
      <c r="B3617" s="21" t="s">
        <v>3509</v>
      </c>
      <c r="C3617" s="23" t="n">
        <v>46171</v>
      </c>
      <c r="D3617" s="21" t="s">
        <v>619</v>
      </c>
      <c r="E3617" s="21" t="s">
        <v>366</v>
      </c>
      <c r="F3617" s="12" t="n">
        <v>3</v>
      </c>
      <c r="G3617" s="19" t="n">
        <v>7.4</v>
      </c>
      <c r="H3617" s="19" t="n">
        <v>5.14</v>
      </c>
      <c r="I3617" s="19" t="n">
        <f aca="false">ROUND(F3617*G3617,2)</f>
        <v>22.2</v>
      </c>
      <c r="J3617" s="19" t="n">
        <f aca="false">ROUND(F3617*H3617,2)</f>
        <v>15.42</v>
      </c>
      <c r="K3617" s="19" t="n">
        <f aca="false">INDEX(Pricebook!$L$2:$L$1401,MATCH(D3617,Pricebook!$A$2:$A$1401,0))</f>
        <v>7.85</v>
      </c>
      <c r="L3617" s="19" t="n">
        <f aca="false">ROUND(F3617*K3617,2)</f>
        <v>23.55</v>
      </c>
      <c r="M3617" s="24" t="n">
        <f aca="false">DATE(YEAR(C3617),MONTH(C3617),1)</f>
        <v>46143</v>
      </c>
    </row>
    <row r="3618" customFormat="false" ht="15" hidden="false" customHeight="false" outlineLevel="0" collapsed="false">
      <c r="A3618" s="21" t="s">
        <v>3508</v>
      </c>
      <c r="B3618" s="21" t="s">
        <v>3509</v>
      </c>
      <c r="C3618" s="23" t="n">
        <v>46171</v>
      </c>
      <c r="D3618" s="21" t="s">
        <v>2363</v>
      </c>
      <c r="E3618" s="21" t="s">
        <v>2202</v>
      </c>
      <c r="F3618" s="12" t="n">
        <v>2</v>
      </c>
      <c r="G3618" s="19" t="n">
        <v>52.8</v>
      </c>
      <c r="H3618" s="19" t="n">
        <v>31.64</v>
      </c>
      <c r="I3618" s="19" t="n">
        <f aca="false">ROUND(F3618*G3618,2)</f>
        <v>105.6</v>
      </c>
      <c r="J3618" s="19" t="n">
        <f aca="false">ROUND(F3618*H3618,2)</f>
        <v>63.28</v>
      </c>
      <c r="K3618" s="19" t="n">
        <f aca="false">INDEX(Pricebook!$L$2:$L$1401,MATCH(D3618,Pricebook!$A$2:$A$1401,0))</f>
        <v>55.7</v>
      </c>
      <c r="L3618" s="19" t="n">
        <f aca="false">ROUND(F3618*K3618,2)</f>
        <v>111.4</v>
      </c>
      <c r="M3618" s="24" t="n">
        <f aca="false">DATE(YEAR(C3618),MONTH(C3618),1)</f>
        <v>46143</v>
      </c>
    </row>
    <row r="3619" customFormat="false" ht="15" hidden="false" customHeight="false" outlineLevel="0" collapsed="false">
      <c r="A3619" s="21" t="s">
        <v>3508</v>
      </c>
      <c r="B3619" s="21" t="s">
        <v>3509</v>
      </c>
      <c r="C3619" s="23" t="n">
        <v>46171</v>
      </c>
      <c r="D3619" s="21" t="s">
        <v>827</v>
      </c>
      <c r="E3619" s="21" t="s">
        <v>366</v>
      </c>
      <c r="F3619" s="12" t="n">
        <v>2</v>
      </c>
      <c r="G3619" s="19" t="n">
        <v>58.4</v>
      </c>
      <c r="H3619" s="19" t="n">
        <v>41.2</v>
      </c>
      <c r="I3619" s="19" t="n">
        <f aca="false">ROUND(F3619*G3619,2)</f>
        <v>116.8</v>
      </c>
      <c r="J3619" s="19" t="n">
        <f aca="false">ROUND(F3619*H3619,2)</f>
        <v>82.4</v>
      </c>
      <c r="K3619" s="19" t="n">
        <f aca="false">INDEX(Pricebook!$L$2:$L$1401,MATCH(D3619,Pricebook!$A$2:$A$1401,0))</f>
        <v>62.75</v>
      </c>
      <c r="L3619" s="19" t="n">
        <f aca="false">ROUND(F3619*K3619,2)</f>
        <v>125.5</v>
      </c>
      <c r="M3619" s="24" t="n">
        <f aca="false">DATE(YEAR(C3619),MONTH(C3619),1)</f>
        <v>46143</v>
      </c>
    </row>
    <row r="3620" customFormat="false" ht="15" hidden="false" customHeight="false" outlineLevel="0" collapsed="false">
      <c r="A3620" s="21" t="s">
        <v>3508</v>
      </c>
      <c r="B3620" s="21" t="s">
        <v>3509</v>
      </c>
      <c r="C3620" s="23" t="n">
        <v>46171</v>
      </c>
      <c r="D3620" s="21" t="s">
        <v>2214</v>
      </c>
      <c r="E3620" s="21" t="s">
        <v>2202</v>
      </c>
      <c r="F3620" s="12" t="n">
        <v>4</v>
      </c>
      <c r="G3620" s="19" t="n">
        <v>60.55</v>
      </c>
      <c r="H3620" s="19" t="n">
        <v>36.6</v>
      </c>
      <c r="I3620" s="19" t="n">
        <f aca="false">ROUND(F3620*G3620,2)</f>
        <v>242.2</v>
      </c>
      <c r="J3620" s="19" t="n">
        <f aca="false">ROUND(F3620*H3620,2)</f>
        <v>146.4</v>
      </c>
      <c r="K3620" s="19" t="n">
        <f aca="false">INDEX(Pricebook!$L$2:$L$1401,MATCH(D3620,Pricebook!$A$2:$A$1401,0))</f>
        <v>64.4</v>
      </c>
      <c r="L3620" s="19" t="n">
        <f aca="false">ROUND(F3620*K3620,2)</f>
        <v>257.6</v>
      </c>
      <c r="M3620" s="24" t="n">
        <f aca="false">DATE(YEAR(C3620),MONTH(C3620),1)</f>
        <v>46143</v>
      </c>
    </row>
    <row r="3621" customFormat="false" ht="15" hidden="false" customHeight="false" outlineLevel="0" collapsed="false">
      <c r="A3621" s="21" t="s">
        <v>3508</v>
      </c>
      <c r="B3621" s="21" t="s">
        <v>3509</v>
      </c>
      <c r="C3621" s="23" t="n">
        <v>46171</v>
      </c>
      <c r="D3621" s="21" t="s">
        <v>1799</v>
      </c>
      <c r="E3621" s="21" t="s">
        <v>1452</v>
      </c>
      <c r="F3621" s="12" t="n">
        <v>1</v>
      </c>
      <c r="G3621" s="19" t="n">
        <v>19.85</v>
      </c>
      <c r="H3621" s="19" t="n">
        <v>12.15</v>
      </c>
      <c r="I3621" s="19" t="n">
        <f aca="false">ROUND(F3621*G3621,2)</f>
        <v>19.85</v>
      </c>
      <c r="J3621" s="19" t="n">
        <f aca="false">ROUND(F3621*H3621,2)</f>
        <v>12.15</v>
      </c>
      <c r="K3621" s="19" t="n">
        <f aca="false">INDEX(Pricebook!$L$2:$L$1401,MATCH(D3621,Pricebook!$A$2:$A$1401,0))</f>
        <v>20.35</v>
      </c>
      <c r="L3621" s="19" t="n">
        <f aca="false">ROUND(F3621*K3621,2)</f>
        <v>20.35</v>
      </c>
      <c r="M3621" s="24" t="n">
        <f aca="false">DATE(YEAR(C3621),MONTH(C3621),1)</f>
        <v>46143</v>
      </c>
    </row>
    <row r="3622" customFormat="false" ht="15" hidden="false" customHeight="false" outlineLevel="0" collapsed="false">
      <c r="A3622" s="21" t="s">
        <v>3508</v>
      </c>
      <c r="B3622" s="21" t="s">
        <v>3509</v>
      </c>
      <c r="C3622" s="23" t="n">
        <v>46171</v>
      </c>
      <c r="D3622" s="21" t="s">
        <v>1662</v>
      </c>
      <c r="E3622" s="21" t="s">
        <v>1452</v>
      </c>
      <c r="F3622" s="12" t="n">
        <v>1</v>
      </c>
      <c r="G3622" s="19" t="n">
        <v>39.7</v>
      </c>
      <c r="H3622" s="19" t="n">
        <v>24.67</v>
      </c>
      <c r="I3622" s="19" t="n">
        <f aca="false">ROUND(F3622*G3622,2)</f>
        <v>39.7</v>
      </c>
      <c r="J3622" s="19" t="n">
        <f aca="false">ROUND(F3622*H3622,2)</f>
        <v>24.67</v>
      </c>
      <c r="K3622" s="19" t="n">
        <f aca="false">INDEX(Pricebook!$L$2:$L$1401,MATCH(D3622,Pricebook!$A$2:$A$1401,0))</f>
        <v>41.35</v>
      </c>
      <c r="L3622" s="19" t="n">
        <f aca="false">ROUND(F3622*K3622,2)</f>
        <v>41.35</v>
      </c>
      <c r="M3622" s="24" t="n">
        <f aca="false">DATE(YEAR(C3622),MONTH(C3622),1)</f>
        <v>46143</v>
      </c>
    </row>
    <row r="3623" customFormat="false" ht="15" hidden="false" customHeight="false" outlineLevel="0" collapsed="false">
      <c r="A3623" s="21" t="s">
        <v>3508</v>
      </c>
      <c r="B3623" s="21" t="s">
        <v>3509</v>
      </c>
      <c r="C3623" s="23" t="n">
        <v>46171</v>
      </c>
      <c r="D3623" s="21" t="s">
        <v>418</v>
      </c>
      <c r="E3623" s="21" t="s">
        <v>366</v>
      </c>
      <c r="F3623" s="12" t="n">
        <v>1</v>
      </c>
      <c r="G3623" s="19" t="n">
        <v>117.15</v>
      </c>
      <c r="H3623" s="19" t="n">
        <v>86.64</v>
      </c>
      <c r="I3623" s="19" t="n">
        <f aca="false">ROUND(F3623*G3623,2)</f>
        <v>117.15</v>
      </c>
      <c r="J3623" s="19" t="n">
        <f aca="false">ROUND(F3623*H3623,2)</f>
        <v>86.64</v>
      </c>
      <c r="K3623" s="19" t="n">
        <f aca="false">INDEX(Pricebook!$L$2:$L$1401,MATCH(D3623,Pricebook!$A$2:$A$1401,0))</f>
        <v>126.3</v>
      </c>
      <c r="L3623" s="19" t="n">
        <f aca="false">ROUND(F3623*K3623,2)</f>
        <v>126.3</v>
      </c>
      <c r="M3623" s="24" t="n">
        <f aca="false">DATE(YEAR(C3623),MONTH(C3623),1)</f>
        <v>46143</v>
      </c>
    </row>
    <row r="3624" customFormat="false" ht="15" hidden="false" customHeight="false" outlineLevel="0" collapsed="false">
      <c r="A3624" s="21" t="s">
        <v>3510</v>
      </c>
      <c r="B3624" s="21" t="s">
        <v>3095</v>
      </c>
      <c r="C3624" s="23" t="n">
        <v>46171</v>
      </c>
      <c r="D3624" s="21" t="s">
        <v>759</v>
      </c>
      <c r="E3624" s="21" t="s">
        <v>366</v>
      </c>
      <c r="F3624" s="12" t="n">
        <v>2</v>
      </c>
      <c r="G3624" s="19" t="n">
        <v>41.2</v>
      </c>
      <c r="H3624" s="19" t="n">
        <v>29.1</v>
      </c>
      <c r="I3624" s="19" t="n">
        <f aca="false">ROUND(F3624*G3624,2)</f>
        <v>82.4</v>
      </c>
      <c r="J3624" s="19" t="n">
        <f aca="false">ROUND(F3624*H3624,2)</f>
        <v>58.2</v>
      </c>
      <c r="K3624" s="19" t="n">
        <f aca="false">INDEX(Pricebook!$L$2:$L$1401,MATCH(D3624,Pricebook!$A$2:$A$1401,0))</f>
        <v>44.3</v>
      </c>
      <c r="L3624" s="19" t="n">
        <f aca="false">ROUND(F3624*K3624,2)</f>
        <v>88.6</v>
      </c>
      <c r="M3624" s="24" t="n">
        <f aca="false">DATE(YEAR(C3624),MONTH(C3624),1)</f>
        <v>46143</v>
      </c>
    </row>
    <row r="3625" customFormat="false" ht="15" hidden="false" customHeight="false" outlineLevel="0" collapsed="false">
      <c r="A3625" s="21" t="s">
        <v>3510</v>
      </c>
      <c r="B3625" s="21" t="s">
        <v>3095</v>
      </c>
      <c r="C3625" s="23" t="n">
        <v>46171</v>
      </c>
      <c r="D3625" s="21" t="s">
        <v>2820</v>
      </c>
      <c r="E3625" s="21" t="s">
        <v>2748</v>
      </c>
      <c r="F3625" s="12" t="n">
        <v>3</v>
      </c>
      <c r="G3625" s="19" t="n">
        <v>34.4</v>
      </c>
      <c r="H3625" s="19" t="n">
        <v>20.14</v>
      </c>
      <c r="I3625" s="19" t="n">
        <f aca="false">ROUND(F3625*G3625,2)</f>
        <v>103.2</v>
      </c>
      <c r="J3625" s="19" t="n">
        <f aca="false">ROUND(F3625*H3625,2)</f>
        <v>60.42</v>
      </c>
      <c r="K3625" s="19" t="n">
        <f aca="false">INDEX(Pricebook!$L$2:$L$1401,MATCH(D3625,Pricebook!$A$2:$A$1401,0))</f>
        <v>37.75</v>
      </c>
      <c r="L3625" s="19" t="n">
        <f aca="false">ROUND(F3625*K3625,2)</f>
        <v>113.25</v>
      </c>
      <c r="M3625" s="24" t="n">
        <f aca="false">DATE(YEAR(C3625),MONTH(C3625),1)</f>
        <v>46143</v>
      </c>
    </row>
    <row r="3626" customFormat="false" ht="15" hidden="false" customHeight="false" outlineLevel="0" collapsed="false">
      <c r="A3626" s="21" t="s">
        <v>3510</v>
      </c>
      <c r="B3626" s="21" t="s">
        <v>3095</v>
      </c>
      <c r="C3626" s="23" t="n">
        <v>46171</v>
      </c>
      <c r="D3626" s="21" t="s">
        <v>967</v>
      </c>
      <c r="E3626" s="21" t="s">
        <v>366</v>
      </c>
      <c r="F3626" s="12" t="n">
        <v>2</v>
      </c>
      <c r="G3626" s="19" t="n">
        <v>14.45</v>
      </c>
      <c r="H3626" s="19" t="n">
        <v>10.18</v>
      </c>
      <c r="I3626" s="19" t="n">
        <f aca="false">ROUND(F3626*G3626,2)</f>
        <v>28.9</v>
      </c>
      <c r="J3626" s="19" t="n">
        <f aca="false">ROUND(F3626*H3626,2)</f>
        <v>20.36</v>
      </c>
      <c r="K3626" s="19" t="n">
        <f aca="false">INDEX(Pricebook!$L$2:$L$1401,MATCH(D3626,Pricebook!$A$2:$A$1401,0))</f>
        <v>15.5</v>
      </c>
      <c r="L3626" s="19" t="n">
        <f aca="false">ROUND(F3626*K3626,2)</f>
        <v>31</v>
      </c>
      <c r="M3626" s="24" t="n">
        <f aca="false">DATE(YEAR(C3626),MONTH(C3626),1)</f>
        <v>46143</v>
      </c>
    </row>
    <row r="3627" customFormat="false" ht="15" hidden="false" customHeight="false" outlineLevel="0" collapsed="false">
      <c r="A3627" s="21" t="s">
        <v>3510</v>
      </c>
      <c r="B3627" s="21" t="s">
        <v>3095</v>
      </c>
      <c r="C3627" s="23" t="n">
        <v>46171</v>
      </c>
      <c r="D3627" s="21" t="s">
        <v>2808</v>
      </c>
      <c r="E3627" s="21" t="s">
        <v>2748</v>
      </c>
      <c r="F3627" s="12" t="n">
        <v>2</v>
      </c>
      <c r="G3627" s="19" t="n">
        <v>25.5</v>
      </c>
      <c r="H3627" s="19" t="n">
        <v>14.89</v>
      </c>
      <c r="I3627" s="19" t="n">
        <f aca="false">ROUND(F3627*G3627,2)</f>
        <v>51</v>
      </c>
      <c r="J3627" s="19" t="n">
        <f aca="false">ROUND(F3627*H3627,2)</f>
        <v>29.78</v>
      </c>
      <c r="K3627" s="19" t="n">
        <f aca="false">INDEX(Pricebook!$L$2:$L$1401,MATCH(D3627,Pricebook!$A$2:$A$1401,0))</f>
        <v>27.9</v>
      </c>
      <c r="L3627" s="19" t="n">
        <f aca="false">ROUND(F3627*K3627,2)</f>
        <v>55.8</v>
      </c>
      <c r="M3627" s="24" t="n">
        <f aca="false">DATE(YEAR(C3627),MONTH(C3627),1)</f>
        <v>46143</v>
      </c>
    </row>
    <row r="3628" customFormat="false" ht="15" hidden="false" customHeight="false" outlineLevel="0" collapsed="false">
      <c r="A3628" s="21" t="s">
        <v>3510</v>
      </c>
      <c r="B3628" s="21" t="s">
        <v>3095</v>
      </c>
      <c r="C3628" s="23" t="n">
        <v>46171</v>
      </c>
      <c r="D3628" s="21" t="s">
        <v>2573</v>
      </c>
      <c r="E3628" s="21" t="s">
        <v>2466</v>
      </c>
      <c r="F3628" s="12" t="n">
        <v>1</v>
      </c>
      <c r="G3628" s="19" t="n">
        <v>32.4</v>
      </c>
      <c r="H3628" s="19" t="n">
        <v>22.54</v>
      </c>
      <c r="I3628" s="19" t="n">
        <f aca="false">ROUND(F3628*G3628,2)</f>
        <v>32.4</v>
      </c>
      <c r="J3628" s="19" t="n">
        <f aca="false">ROUND(F3628*H3628,2)</f>
        <v>22.54</v>
      </c>
      <c r="K3628" s="19" t="n">
        <f aca="false">INDEX(Pricebook!$L$2:$L$1401,MATCH(D3628,Pricebook!$A$2:$A$1401,0))</f>
        <v>33.5</v>
      </c>
      <c r="L3628" s="19" t="n">
        <f aca="false">ROUND(F3628*K3628,2)</f>
        <v>33.5</v>
      </c>
      <c r="M3628" s="24" t="n">
        <f aca="false">DATE(YEAR(C3628),MONTH(C3628),1)</f>
        <v>46143</v>
      </c>
    </row>
    <row r="3629" customFormat="false" ht="15" hidden="false" customHeight="false" outlineLevel="0" collapsed="false">
      <c r="A3629" s="21" t="s">
        <v>3510</v>
      </c>
      <c r="B3629" s="21" t="s">
        <v>3095</v>
      </c>
      <c r="C3629" s="23" t="n">
        <v>46171</v>
      </c>
      <c r="D3629" s="21" t="s">
        <v>2509</v>
      </c>
      <c r="E3629" s="21" t="s">
        <v>2466</v>
      </c>
      <c r="F3629" s="12" t="n">
        <v>8</v>
      </c>
      <c r="G3629" s="19" t="n">
        <v>7.3</v>
      </c>
      <c r="H3629" s="19" t="n">
        <v>4.53</v>
      </c>
      <c r="I3629" s="19" t="n">
        <f aca="false">ROUND(F3629*G3629,2)</f>
        <v>58.4</v>
      </c>
      <c r="J3629" s="19" t="n">
        <f aca="false">ROUND(F3629*H3629,2)</f>
        <v>36.24</v>
      </c>
      <c r="K3629" s="19" t="n">
        <f aca="false">INDEX(Pricebook!$L$2:$L$1401,MATCH(D3629,Pricebook!$A$2:$A$1401,0))</f>
        <v>7.65</v>
      </c>
      <c r="L3629" s="19" t="n">
        <f aca="false">ROUND(F3629*K3629,2)</f>
        <v>61.2</v>
      </c>
      <c r="M3629" s="24" t="n">
        <f aca="false">DATE(YEAR(C3629),MONTH(C3629),1)</f>
        <v>46143</v>
      </c>
    </row>
    <row r="3630" customFormat="false" ht="15" hidden="false" customHeight="false" outlineLevel="0" collapsed="false">
      <c r="A3630" s="21" t="s">
        <v>3510</v>
      </c>
      <c r="B3630" s="21" t="s">
        <v>3095</v>
      </c>
      <c r="C3630" s="23" t="n">
        <v>46171</v>
      </c>
      <c r="D3630" s="21" t="s">
        <v>669</v>
      </c>
      <c r="E3630" s="21" t="s">
        <v>366</v>
      </c>
      <c r="F3630" s="12" t="n">
        <v>1</v>
      </c>
      <c r="G3630" s="19" t="n">
        <v>14.35</v>
      </c>
      <c r="H3630" s="19" t="n">
        <v>10.25</v>
      </c>
      <c r="I3630" s="19" t="n">
        <f aca="false">ROUND(F3630*G3630,2)</f>
        <v>14.35</v>
      </c>
      <c r="J3630" s="19" t="n">
        <f aca="false">ROUND(F3630*H3630,2)</f>
        <v>10.25</v>
      </c>
      <c r="K3630" s="19" t="n">
        <f aca="false">INDEX(Pricebook!$L$2:$L$1401,MATCH(D3630,Pricebook!$A$2:$A$1401,0))</f>
        <v>15.6</v>
      </c>
      <c r="L3630" s="19" t="n">
        <f aca="false">ROUND(F3630*K3630,2)</f>
        <v>15.6</v>
      </c>
      <c r="M3630" s="24" t="n">
        <f aca="false">DATE(YEAR(C3630),MONTH(C3630),1)</f>
        <v>46143</v>
      </c>
    </row>
    <row r="3631" customFormat="false" ht="15" hidden="false" customHeight="false" outlineLevel="0" collapsed="false">
      <c r="A3631" s="21" t="s">
        <v>3510</v>
      </c>
      <c r="B3631" s="21" t="s">
        <v>3095</v>
      </c>
      <c r="C3631" s="23" t="n">
        <v>46171</v>
      </c>
      <c r="D3631" s="21" t="s">
        <v>671</v>
      </c>
      <c r="E3631" s="21" t="s">
        <v>366</v>
      </c>
      <c r="F3631" s="12" t="n">
        <v>2</v>
      </c>
      <c r="G3631" s="19" t="n">
        <v>21</v>
      </c>
      <c r="H3631" s="19" t="n">
        <v>14.86</v>
      </c>
      <c r="I3631" s="19" t="n">
        <f aca="false">ROUND(F3631*G3631,2)</f>
        <v>42</v>
      </c>
      <c r="J3631" s="19" t="n">
        <f aca="false">ROUND(F3631*H3631,2)</f>
        <v>29.72</v>
      </c>
      <c r="K3631" s="19" t="n">
        <f aca="false">INDEX(Pricebook!$L$2:$L$1401,MATCH(D3631,Pricebook!$A$2:$A$1401,0))</f>
        <v>22.65</v>
      </c>
      <c r="L3631" s="19" t="n">
        <f aca="false">ROUND(F3631*K3631,2)</f>
        <v>45.3</v>
      </c>
      <c r="M3631" s="24" t="n">
        <f aca="false">DATE(YEAR(C3631),MONTH(C3631),1)</f>
        <v>46143</v>
      </c>
    </row>
    <row r="3632" customFormat="false" ht="15" hidden="false" customHeight="false" outlineLevel="0" collapsed="false">
      <c r="A3632" s="21" t="s">
        <v>3510</v>
      </c>
      <c r="B3632" s="21" t="s">
        <v>3095</v>
      </c>
      <c r="C3632" s="23" t="n">
        <v>46171</v>
      </c>
      <c r="D3632" s="21" t="s">
        <v>2509</v>
      </c>
      <c r="E3632" s="21" t="s">
        <v>2466</v>
      </c>
      <c r="F3632" s="12" t="n">
        <v>1</v>
      </c>
      <c r="G3632" s="19" t="n">
        <v>7.3</v>
      </c>
      <c r="H3632" s="19" t="n">
        <v>4.53</v>
      </c>
      <c r="I3632" s="19" t="n">
        <f aca="false">ROUND(F3632*G3632,2)</f>
        <v>7.3</v>
      </c>
      <c r="J3632" s="19" t="n">
        <f aca="false">ROUND(F3632*H3632,2)</f>
        <v>4.53</v>
      </c>
      <c r="K3632" s="19" t="n">
        <f aca="false">INDEX(Pricebook!$L$2:$L$1401,MATCH(D3632,Pricebook!$A$2:$A$1401,0))</f>
        <v>7.65</v>
      </c>
      <c r="L3632" s="19" t="n">
        <f aca="false">ROUND(F3632*K3632,2)</f>
        <v>7.65</v>
      </c>
      <c r="M3632" s="24" t="n">
        <f aca="false">DATE(YEAR(C3632),MONTH(C3632),1)</f>
        <v>46143</v>
      </c>
    </row>
    <row r="3633" customFormat="false" ht="15" hidden="false" customHeight="false" outlineLevel="0" collapsed="false">
      <c r="A3633" s="21" t="s">
        <v>3510</v>
      </c>
      <c r="B3633" s="21" t="s">
        <v>3095</v>
      </c>
      <c r="C3633" s="23" t="n">
        <v>46171</v>
      </c>
      <c r="D3633" s="21" t="s">
        <v>2746</v>
      </c>
      <c r="E3633" s="21" t="s">
        <v>2748</v>
      </c>
      <c r="F3633" s="12" t="n">
        <v>6</v>
      </c>
      <c r="G3633" s="19" t="n">
        <v>29.5</v>
      </c>
      <c r="H3633" s="19" t="n">
        <v>17.29</v>
      </c>
      <c r="I3633" s="19" t="n">
        <f aca="false">ROUND(F3633*G3633,2)</f>
        <v>177</v>
      </c>
      <c r="J3633" s="19" t="n">
        <f aca="false">ROUND(F3633*H3633,2)</f>
        <v>103.74</v>
      </c>
      <c r="K3633" s="19" t="n">
        <f aca="false">INDEX(Pricebook!$L$2:$L$1401,MATCH(D3633,Pricebook!$A$2:$A$1401,0))</f>
        <v>32.4</v>
      </c>
      <c r="L3633" s="19" t="n">
        <f aca="false">ROUND(F3633*K3633,2)</f>
        <v>194.4</v>
      </c>
      <c r="M3633" s="24" t="n">
        <f aca="false">DATE(YEAR(C3633),MONTH(C3633),1)</f>
        <v>46143</v>
      </c>
    </row>
    <row r="3634" customFormat="false" ht="15" hidden="false" customHeight="false" outlineLevel="0" collapsed="false">
      <c r="A3634" s="21" t="s">
        <v>3510</v>
      </c>
      <c r="B3634" s="21" t="s">
        <v>3095</v>
      </c>
      <c r="C3634" s="23" t="n">
        <v>46171</v>
      </c>
      <c r="D3634" s="21" t="s">
        <v>2573</v>
      </c>
      <c r="E3634" s="21" t="s">
        <v>2466</v>
      </c>
      <c r="F3634" s="12" t="n">
        <v>1</v>
      </c>
      <c r="G3634" s="19" t="n">
        <v>32.4</v>
      </c>
      <c r="H3634" s="19" t="n">
        <v>22.54</v>
      </c>
      <c r="I3634" s="19" t="n">
        <f aca="false">ROUND(F3634*G3634,2)</f>
        <v>32.4</v>
      </c>
      <c r="J3634" s="19" t="n">
        <f aca="false">ROUND(F3634*H3634,2)</f>
        <v>22.54</v>
      </c>
      <c r="K3634" s="19" t="n">
        <f aca="false">INDEX(Pricebook!$L$2:$L$1401,MATCH(D3634,Pricebook!$A$2:$A$1401,0))</f>
        <v>33.5</v>
      </c>
      <c r="L3634" s="19" t="n">
        <f aca="false">ROUND(F3634*K3634,2)</f>
        <v>33.5</v>
      </c>
      <c r="M3634" s="24" t="n">
        <f aca="false">DATE(YEAR(C3634),MONTH(C3634),1)</f>
        <v>46143</v>
      </c>
    </row>
    <row r="3635" customFormat="false" ht="15" hidden="false" customHeight="false" outlineLevel="0" collapsed="false">
      <c r="A3635" s="21" t="s">
        <v>3510</v>
      </c>
      <c r="B3635" s="21" t="s">
        <v>3095</v>
      </c>
      <c r="C3635" s="23" t="n">
        <v>46171</v>
      </c>
      <c r="D3635" s="21" t="s">
        <v>2567</v>
      </c>
      <c r="E3635" s="21" t="s">
        <v>2466</v>
      </c>
      <c r="F3635" s="12" t="n">
        <v>3</v>
      </c>
      <c r="G3635" s="19" t="n">
        <v>92</v>
      </c>
      <c r="H3635" s="19" t="n">
        <v>57.44</v>
      </c>
      <c r="I3635" s="19" t="n">
        <f aca="false">ROUND(F3635*G3635,2)</f>
        <v>276</v>
      </c>
      <c r="J3635" s="19" t="n">
        <f aca="false">ROUND(F3635*H3635,2)</f>
        <v>172.32</v>
      </c>
      <c r="K3635" s="19" t="n">
        <f aca="false">INDEX(Pricebook!$L$2:$L$1401,MATCH(D3635,Pricebook!$A$2:$A$1401,0))</f>
        <v>96.7</v>
      </c>
      <c r="L3635" s="19" t="n">
        <f aca="false">ROUND(F3635*K3635,2)</f>
        <v>290.1</v>
      </c>
      <c r="M3635" s="24" t="n">
        <f aca="false">DATE(YEAR(C3635),MONTH(C3635),1)</f>
        <v>46143</v>
      </c>
    </row>
    <row r="3636" customFormat="false" ht="15" hidden="false" customHeight="false" outlineLevel="0" collapsed="false">
      <c r="A3636" s="21" t="s">
        <v>3510</v>
      </c>
      <c r="B3636" s="21" t="s">
        <v>3095</v>
      </c>
      <c r="C3636" s="23" t="n">
        <v>46171</v>
      </c>
      <c r="D3636" s="21" t="s">
        <v>2922</v>
      </c>
      <c r="E3636" s="21" t="s">
        <v>2748</v>
      </c>
      <c r="F3636" s="12" t="n">
        <v>4</v>
      </c>
      <c r="G3636" s="19" t="n">
        <v>2.55</v>
      </c>
      <c r="H3636" s="19" t="n">
        <v>1.46</v>
      </c>
      <c r="I3636" s="19" t="n">
        <f aca="false">ROUND(F3636*G3636,2)</f>
        <v>10.2</v>
      </c>
      <c r="J3636" s="19" t="n">
        <f aca="false">ROUND(F3636*H3636,2)</f>
        <v>5.84</v>
      </c>
      <c r="K3636" s="19" t="n">
        <f aca="false">INDEX(Pricebook!$L$2:$L$1401,MATCH(D3636,Pricebook!$A$2:$A$1401,0))</f>
        <v>2.75</v>
      </c>
      <c r="L3636" s="19" t="n">
        <f aca="false">ROUND(F3636*K3636,2)</f>
        <v>11</v>
      </c>
      <c r="M3636" s="24" t="n">
        <f aca="false">DATE(YEAR(C3636),MONTH(C3636),1)</f>
        <v>46143</v>
      </c>
    </row>
    <row r="3637" customFormat="false" ht="15" hidden="false" customHeight="false" outlineLevel="0" collapsed="false">
      <c r="A3637" s="21" t="s">
        <v>3511</v>
      </c>
      <c r="B3637" s="21" t="s">
        <v>3179</v>
      </c>
      <c r="C3637" s="23" t="n">
        <v>46171</v>
      </c>
      <c r="D3637" s="21" t="s">
        <v>815</v>
      </c>
      <c r="E3637" s="21" t="s">
        <v>366</v>
      </c>
      <c r="F3637" s="12" t="n">
        <v>1</v>
      </c>
      <c r="G3637" s="19" t="n">
        <v>221.5</v>
      </c>
      <c r="H3637" s="19" t="n">
        <v>165.3</v>
      </c>
      <c r="I3637" s="19" t="n">
        <f aca="false">ROUND(F3637*G3637,2)</f>
        <v>221.5</v>
      </c>
      <c r="J3637" s="19" t="n">
        <f aca="false">ROUND(F3637*H3637,2)</f>
        <v>165.3</v>
      </c>
      <c r="K3637" s="19" t="n">
        <f aca="false">INDEX(Pricebook!$L$2:$L$1401,MATCH(D3637,Pricebook!$A$2:$A$1401,0))</f>
        <v>237.5</v>
      </c>
      <c r="L3637" s="19" t="n">
        <f aca="false">ROUND(F3637*K3637,2)</f>
        <v>237.5</v>
      </c>
      <c r="M3637" s="24" t="n">
        <f aca="false">DATE(YEAR(C3637),MONTH(C3637),1)</f>
        <v>46143</v>
      </c>
    </row>
    <row r="3638" customFormat="false" ht="15" hidden="false" customHeight="false" outlineLevel="0" collapsed="false">
      <c r="A3638" s="21" t="s">
        <v>3511</v>
      </c>
      <c r="B3638" s="21" t="s">
        <v>3179</v>
      </c>
      <c r="C3638" s="23" t="n">
        <v>46171</v>
      </c>
      <c r="D3638" s="21" t="s">
        <v>2553</v>
      </c>
      <c r="E3638" s="21" t="s">
        <v>2466</v>
      </c>
      <c r="F3638" s="12" t="n">
        <v>2</v>
      </c>
      <c r="G3638" s="19" t="n">
        <v>85.3</v>
      </c>
      <c r="H3638" s="19" t="n">
        <v>60.38</v>
      </c>
      <c r="I3638" s="19" t="n">
        <f aca="false">ROUND(F3638*G3638,2)</f>
        <v>170.6</v>
      </c>
      <c r="J3638" s="19" t="n">
        <f aca="false">ROUND(F3638*H3638,2)</f>
        <v>120.76</v>
      </c>
      <c r="K3638" s="19" t="n">
        <f aca="false">INDEX(Pricebook!$L$2:$L$1401,MATCH(D3638,Pricebook!$A$2:$A$1401,0))</f>
        <v>89.7</v>
      </c>
      <c r="L3638" s="19" t="n">
        <f aca="false">ROUND(F3638*K3638,2)</f>
        <v>179.4</v>
      </c>
      <c r="M3638" s="24" t="n">
        <f aca="false">DATE(YEAR(C3638),MONTH(C3638),1)</f>
        <v>46143</v>
      </c>
    </row>
    <row r="3639" customFormat="false" ht="15" hidden="false" customHeight="false" outlineLevel="0" collapsed="false">
      <c r="A3639" s="21" t="s">
        <v>3511</v>
      </c>
      <c r="B3639" s="21" t="s">
        <v>3179</v>
      </c>
      <c r="C3639" s="23" t="n">
        <v>46171</v>
      </c>
      <c r="D3639" s="21" t="s">
        <v>2497</v>
      </c>
      <c r="E3639" s="21" t="s">
        <v>2466</v>
      </c>
      <c r="F3639" s="12" t="n">
        <v>3</v>
      </c>
      <c r="G3639" s="19" t="n">
        <v>42.2</v>
      </c>
      <c r="H3639" s="19" t="n">
        <v>26.35</v>
      </c>
      <c r="I3639" s="19" t="n">
        <f aca="false">ROUND(F3639*G3639,2)</f>
        <v>126.6</v>
      </c>
      <c r="J3639" s="19" t="n">
        <f aca="false">ROUND(F3639*H3639,2)</f>
        <v>79.05</v>
      </c>
      <c r="K3639" s="19" t="n">
        <f aca="false">INDEX(Pricebook!$L$2:$L$1401,MATCH(D3639,Pricebook!$A$2:$A$1401,0))</f>
        <v>44.35</v>
      </c>
      <c r="L3639" s="19" t="n">
        <f aca="false">ROUND(F3639*K3639,2)</f>
        <v>133.05</v>
      </c>
      <c r="M3639" s="24" t="n">
        <f aca="false">DATE(YEAR(C3639),MONTH(C3639),1)</f>
        <v>46143</v>
      </c>
    </row>
    <row r="3640" customFormat="false" ht="15" hidden="false" customHeight="false" outlineLevel="0" collapsed="false">
      <c r="A3640" s="21" t="s">
        <v>3511</v>
      </c>
      <c r="B3640" s="21" t="s">
        <v>3179</v>
      </c>
      <c r="C3640" s="23" t="n">
        <v>46171</v>
      </c>
      <c r="D3640" s="21" t="s">
        <v>775</v>
      </c>
      <c r="E3640" s="21" t="s">
        <v>366</v>
      </c>
      <c r="F3640" s="12" t="n">
        <v>2</v>
      </c>
      <c r="G3640" s="19" t="n">
        <v>221.65</v>
      </c>
      <c r="H3640" s="19" t="n">
        <v>156.94</v>
      </c>
      <c r="I3640" s="19" t="n">
        <f aca="false">ROUND(F3640*G3640,2)</f>
        <v>443.3</v>
      </c>
      <c r="J3640" s="19" t="n">
        <f aca="false">ROUND(F3640*H3640,2)</f>
        <v>313.88</v>
      </c>
      <c r="K3640" s="19" t="n">
        <f aca="false">INDEX(Pricebook!$L$2:$L$1401,MATCH(D3640,Pricebook!$A$2:$A$1401,0))</f>
        <v>238.95</v>
      </c>
      <c r="L3640" s="19" t="n">
        <f aca="false">ROUND(F3640*K3640,2)</f>
        <v>477.9</v>
      </c>
      <c r="M3640" s="24" t="n">
        <f aca="false">DATE(YEAR(C3640),MONTH(C3640),1)</f>
        <v>46143</v>
      </c>
    </row>
    <row r="3641" customFormat="false" ht="15" hidden="false" customHeight="false" outlineLevel="0" collapsed="false">
      <c r="A3641" s="21" t="s">
        <v>3511</v>
      </c>
      <c r="B3641" s="21" t="s">
        <v>3179</v>
      </c>
      <c r="C3641" s="23" t="n">
        <v>46171</v>
      </c>
      <c r="D3641" s="21" t="s">
        <v>2746</v>
      </c>
      <c r="E3641" s="21" t="s">
        <v>2748</v>
      </c>
      <c r="F3641" s="12" t="n">
        <v>5</v>
      </c>
      <c r="G3641" s="19" t="n">
        <v>29.5</v>
      </c>
      <c r="H3641" s="19" t="n">
        <v>17.29</v>
      </c>
      <c r="I3641" s="19" t="n">
        <f aca="false">ROUND(F3641*G3641,2)</f>
        <v>147.5</v>
      </c>
      <c r="J3641" s="19" t="n">
        <f aca="false">ROUND(F3641*H3641,2)</f>
        <v>86.45</v>
      </c>
      <c r="K3641" s="19" t="n">
        <f aca="false">INDEX(Pricebook!$L$2:$L$1401,MATCH(D3641,Pricebook!$A$2:$A$1401,0))</f>
        <v>32.4</v>
      </c>
      <c r="L3641" s="19" t="n">
        <f aca="false">ROUND(F3641*K3641,2)</f>
        <v>162</v>
      </c>
      <c r="M3641" s="24" t="n">
        <f aca="false">DATE(YEAR(C3641),MONTH(C3641),1)</f>
        <v>46143</v>
      </c>
    </row>
    <row r="3642" customFormat="false" ht="15" hidden="false" customHeight="false" outlineLevel="0" collapsed="false">
      <c r="A3642" s="21" t="s">
        <v>3511</v>
      </c>
      <c r="B3642" s="21" t="s">
        <v>3179</v>
      </c>
      <c r="C3642" s="23" t="n">
        <v>46171</v>
      </c>
      <c r="D3642" s="21" t="s">
        <v>2545</v>
      </c>
      <c r="E3642" s="21" t="s">
        <v>2466</v>
      </c>
      <c r="F3642" s="12" t="n">
        <v>2</v>
      </c>
      <c r="G3642" s="19" t="n">
        <v>62.35</v>
      </c>
      <c r="H3642" s="19" t="n">
        <v>38.35</v>
      </c>
      <c r="I3642" s="19" t="n">
        <f aca="false">ROUND(F3642*G3642,2)</f>
        <v>124.7</v>
      </c>
      <c r="J3642" s="19" t="n">
        <f aca="false">ROUND(F3642*H3642,2)</f>
        <v>76.7</v>
      </c>
      <c r="K3642" s="19" t="n">
        <f aca="false">INDEX(Pricebook!$L$2:$L$1401,MATCH(D3642,Pricebook!$A$2:$A$1401,0))</f>
        <v>64.6</v>
      </c>
      <c r="L3642" s="19" t="n">
        <f aca="false">ROUND(F3642*K3642,2)</f>
        <v>129.2</v>
      </c>
      <c r="M3642" s="24" t="n">
        <f aca="false">DATE(YEAR(C3642),MONTH(C3642),1)</f>
        <v>46143</v>
      </c>
    </row>
    <row r="3643" customFormat="false" ht="15" hidden="false" customHeight="false" outlineLevel="0" collapsed="false">
      <c r="A3643" s="21" t="s">
        <v>3511</v>
      </c>
      <c r="B3643" s="21" t="s">
        <v>3179</v>
      </c>
      <c r="C3643" s="23" t="n">
        <v>46171</v>
      </c>
      <c r="D3643" s="21" t="s">
        <v>2922</v>
      </c>
      <c r="E3643" s="21" t="s">
        <v>2748</v>
      </c>
      <c r="F3643" s="12" t="n">
        <v>5</v>
      </c>
      <c r="G3643" s="19" t="n">
        <v>2.55</v>
      </c>
      <c r="H3643" s="19" t="n">
        <v>1.46</v>
      </c>
      <c r="I3643" s="19" t="n">
        <f aca="false">ROUND(F3643*G3643,2)</f>
        <v>12.75</v>
      </c>
      <c r="J3643" s="19" t="n">
        <f aca="false">ROUND(F3643*H3643,2)</f>
        <v>7.3</v>
      </c>
      <c r="K3643" s="19" t="n">
        <f aca="false">INDEX(Pricebook!$L$2:$L$1401,MATCH(D3643,Pricebook!$A$2:$A$1401,0))</f>
        <v>2.75</v>
      </c>
      <c r="L3643" s="19" t="n">
        <f aca="false">ROUND(F3643*K3643,2)</f>
        <v>13.75</v>
      </c>
      <c r="M3643" s="24" t="n">
        <f aca="false">DATE(YEAR(C3643),MONTH(C3643),1)</f>
        <v>46143</v>
      </c>
    </row>
    <row r="3644" customFormat="false" ht="15" hidden="false" customHeight="false" outlineLevel="0" collapsed="false">
      <c r="A3644" s="21" t="s">
        <v>3511</v>
      </c>
      <c r="B3644" s="21" t="s">
        <v>3179</v>
      </c>
      <c r="C3644" s="23" t="n">
        <v>46171</v>
      </c>
      <c r="D3644" s="21" t="s">
        <v>593</v>
      </c>
      <c r="E3644" s="21" t="s">
        <v>366</v>
      </c>
      <c r="F3644" s="12" t="n">
        <v>2</v>
      </c>
      <c r="G3644" s="19" t="n">
        <v>140.75</v>
      </c>
      <c r="H3644" s="19" t="n">
        <v>99.47</v>
      </c>
      <c r="I3644" s="19" t="n">
        <f aca="false">ROUND(F3644*G3644,2)</f>
        <v>281.5</v>
      </c>
      <c r="J3644" s="19" t="n">
        <f aca="false">ROUND(F3644*H3644,2)</f>
        <v>198.94</v>
      </c>
      <c r="K3644" s="19" t="n">
        <f aca="false">INDEX(Pricebook!$L$2:$L$1401,MATCH(D3644,Pricebook!$A$2:$A$1401,0))</f>
        <v>151.45</v>
      </c>
      <c r="L3644" s="19" t="n">
        <f aca="false">ROUND(F3644*K3644,2)</f>
        <v>302.9</v>
      </c>
      <c r="M3644" s="24" t="n">
        <f aca="false">DATE(YEAR(C3644),MONTH(C3644),1)</f>
        <v>46143</v>
      </c>
    </row>
    <row r="3645" customFormat="false" ht="15" hidden="false" customHeight="false" outlineLevel="0" collapsed="false">
      <c r="A3645" s="21" t="s">
        <v>3511</v>
      </c>
      <c r="B3645" s="21" t="s">
        <v>3179</v>
      </c>
      <c r="C3645" s="23" t="n">
        <v>46171</v>
      </c>
      <c r="D3645" s="21" t="s">
        <v>2862</v>
      </c>
      <c r="E3645" s="21" t="s">
        <v>2748</v>
      </c>
      <c r="F3645" s="12" t="n">
        <v>4</v>
      </c>
      <c r="G3645" s="19" t="n">
        <v>16.2</v>
      </c>
      <c r="H3645" s="19" t="n">
        <v>10.73</v>
      </c>
      <c r="I3645" s="19" t="n">
        <f aca="false">ROUND(F3645*G3645,2)</f>
        <v>64.8</v>
      </c>
      <c r="J3645" s="19" t="n">
        <f aca="false">ROUND(F3645*H3645,2)</f>
        <v>42.92</v>
      </c>
      <c r="K3645" s="19" t="n">
        <f aca="false">INDEX(Pricebook!$L$2:$L$1401,MATCH(D3645,Pricebook!$A$2:$A$1401,0))</f>
        <v>17.55</v>
      </c>
      <c r="L3645" s="19" t="n">
        <f aca="false">ROUND(F3645*K3645,2)</f>
        <v>70.2</v>
      </c>
      <c r="M3645" s="24" t="n">
        <f aca="false">DATE(YEAR(C3645),MONTH(C3645),1)</f>
        <v>46143</v>
      </c>
    </row>
    <row r="3646" customFormat="false" ht="15" hidden="false" customHeight="false" outlineLevel="0" collapsed="false">
      <c r="A3646" s="21" t="s">
        <v>3511</v>
      </c>
      <c r="B3646" s="21" t="s">
        <v>3179</v>
      </c>
      <c r="C3646" s="23" t="n">
        <v>46171</v>
      </c>
      <c r="D3646" s="21" t="s">
        <v>2509</v>
      </c>
      <c r="E3646" s="21" t="s">
        <v>2466</v>
      </c>
      <c r="F3646" s="12" t="n">
        <v>6</v>
      </c>
      <c r="G3646" s="19" t="n">
        <v>7.3</v>
      </c>
      <c r="H3646" s="19" t="n">
        <v>4.53</v>
      </c>
      <c r="I3646" s="19" t="n">
        <f aca="false">ROUND(F3646*G3646,2)</f>
        <v>43.8</v>
      </c>
      <c r="J3646" s="19" t="n">
        <f aca="false">ROUND(F3646*H3646,2)</f>
        <v>27.18</v>
      </c>
      <c r="K3646" s="19" t="n">
        <f aca="false">INDEX(Pricebook!$L$2:$L$1401,MATCH(D3646,Pricebook!$A$2:$A$1401,0))</f>
        <v>7.65</v>
      </c>
      <c r="L3646" s="19" t="n">
        <f aca="false">ROUND(F3646*K3646,2)</f>
        <v>45.9</v>
      </c>
      <c r="M3646" s="24" t="n">
        <f aca="false">DATE(YEAR(C3646),MONTH(C3646),1)</f>
        <v>46143</v>
      </c>
    </row>
    <row r="3647" customFormat="false" ht="15" hidden="false" customHeight="false" outlineLevel="0" collapsed="false">
      <c r="A3647" s="21" t="s">
        <v>3512</v>
      </c>
      <c r="B3647" s="21" t="s">
        <v>3206</v>
      </c>
      <c r="C3647" s="23" t="n">
        <v>46171</v>
      </c>
      <c r="D3647" s="21" t="s">
        <v>1140</v>
      </c>
      <c r="E3647" s="21" t="s">
        <v>971</v>
      </c>
      <c r="F3647" s="12" t="n">
        <v>9</v>
      </c>
      <c r="G3647" s="19" t="n">
        <v>4.4</v>
      </c>
      <c r="H3647" s="19" t="n">
        <v>3.39</v>
      </c>
      <c r="I3647" s="19" t="n">
        <f aca="false">ROUND(F3647*G3647,2)</f>
        <v>39.6</v>
      </c>
      <c r="J3647" s="19" t="n">
        <f aca="false">ROUND(F3647*H3647,2)</f>
        <v>30.51</v>
      </c>
      <c r="K3647" s="19" t="n">
        <f aca="false">INDEX(Pricebook!$L$2:$L$1401,MATCH(D3647,Pricebook!$A$2:$A$1401,0))</f>
        <v>5.15</v>
      </c>
      <c r="L3647" s="19" t="n">
        <f aca="false">ROUND(F3647*K3647,2)</f>
        <v>46.35</v>
      </c>
      <c r="M3647" s="24" t="n">
        <f aca="false">DATE(YEAR(C3647),MONTH(C3647),1)</f>
        <v>46143</v>
      </c>
    </row>
    <row r="3648" customFormat="false" ht="15" hidden="false" customHeight="false" outlineLevel="0" collapsed="false">
      <c r="A3648" s="21" t="s">
        <v>3512</v>
      </c>
      <c r="B3648" s="21" t="s">
        <v>3206</v>
      </c>
      <c r="C3648" s="23" t="n">
        <v>46171</v>
      </c>
      <c r="D3648" s="21" t="s">
        <v>967</v>
      </c>
      <c r="E3648" s="21" t="s">
        <v>366</v>
      </c>
      <c r="F3648" s="12" t="n">
        <v>1</v>
      </c>
      <c r="G3648" s="19" t="n">
        <v>14.45</v>
      </c>
      <c r="H3648" s="19" t="n">
        <v>10.18</v>
      </c>
      <c r="I3648" s="19" t="n">
        <f aca="false">ROUND(F3648*G3648,2)</f>
        <v>14.45</v>
      </c>
      <c r="J3648" s="19" t="n">
        <f aca="false">ROUND(F3648*H3648,2)</f>
        <v>10.18</v>
      </c>
      <c r="K3648" s="19" t="n">
        <f aca="false">INDEX(Pricebook!$L$2:$L$1401,MATCH(D3648,Pricebook!$A$2:$A$1401,0))</f>
        <v>15.5</v>
      </c>
      <c r="L3648" s="19" t="n">
        <f aca="false">ROUND(F3648*K3648,2)</f>
        <v>15.5</v>
      </c>
      <c r="M3648" s="24" t="n">
        <f aca="false">DATE(YEAR(C3648),MONTH(C3648),1)</f>
        <v>46143</v>
      </c>
    </row>
    <row r="3649" customFormat="false" ht="15" hidden="false" customHeight="false" outlineLevel="0" collapsed="false">
      <c r="A3649" s="21" t="s">
        <v>3512</v>
      </c>
      <c r="B3649" s="21" t="s">
        <v>3206</v>
      </c>
      <c r="C3649" s="23" t="n">
        <v>46171</v>
      </c>
      <c r="D3649" s="21" t="s">
        <v>2054</v>
      </c>
      <c r="E3649" s="21" t="s">
        <v>1941</v>
      </c>
      <c r="F3649" s="12" t="n">
        <v>2</v>
      </c>
      <c r="G3649" s="19" t="n">
        <v>65.35</v>
      </c>
      <c r="H3649" s="19" t="n">
        <v>41.73</v>
      </c>
      <c r="I3649" s="19" t="n">
        <f aca="false">ROUND(F3649*G3649,2)</f>
        <v>130.7</v>
      </c>
      <c r="J3649" s="19" t="n">
        <f aca="false">ROUND(F3649*H3649,2)</f>
        <v>83.46</v>
      </c>
      <c r="K3649" s="19" t="n">
        <f aca="false">INDEX(Pricebook!$L$2:$L$1401,MATCH(D3649,Pricebook!$A$2:$A$1401,0))</f>
        <v>68</v>
      </c>
      <c r="L3649" s="19" t="n">
        <f aca="false">ROUND(F3649*K3649,2)</f>
        <v>136</v>
      </c>
      <c r="M3649" s="24" t="n">
        <f aca="false">DATE(YEAR(C3649),MONTH(C3649),1)</f>
        <v>46143</v>
      </c>
    </row>
    <row r="3650" customFormat="false" ht="15" hidden="false" customHeight="false" outlineLevel="0" collapsed="false">
      <c r="A3650" s="21" t="s">
        <v>3512</v>
      </c>
      <c r="B3650" s="21" t="s">
        <v>3206</v>
      </c>
      <c r="C3650" s="23" t="n">
        <v>46171</v>
      </c>
      <c r="D3650" s="21" t="s">
        <v>1250</v>
      </c>
      <c r="E3650" s="21" t="s">
        <v>971</v>
      </c>
      <c r="F3650" s="12" t="n">
        <v>1</v>
      </c>
      <c r="G3650" s="19" t="n">
        <v>63.65</v>
      </c>
      <c r="H3650" s="19" t="n">
        <v>48.73</v>
      </c>
      <c r="I3650" s="19" t="n">
        <f aca="false">ROUND(F3650*G3650,2)</f>
        <v>63.65</v>
      </c>
      <c r="J3650" s="19" t="n">
        <f aca="false">ROUND(F3650*H3650,2)</f>
        <v>48.73</v>
      </c>
      <c r="K3650" s="19" t="n">
        <f aca="false">INDEX(Pricebook!$L$2:$L$1401,MATCH(D3650,Pricebook!$A$2:$A$1401,0))</f>
        <v>73.8</v>
      </c>
      <c r="L3650" s="19" t="n">
        <f aca="false">ROUND(F3650*K3650,2)</f>
        <v>73.8</v>
      </c>
      <c r="M3650" s="24" t="n">
        <f aca="false">DATE(YEAR(C3650),MONTH(C3650),1)</f>
        <v>46143</v>
      </c>
    </row>
    <row r="3651" customFormat="false" ht="15" hidden="false" customHeight="false" outlineLevel="0" collapsed="false">
      <c r="A3651" s="21" t="s">
        <v>3512</v>
      </c>
      <c r="B3651" s="21" t="s">
        <v>3206</v>
      </c>
      <c r="C3651" s="23" t="n">
        <v>46171</v>
      </c>
      <c r="D3651" s="21" t="s">
        <v>2772</v>
      </c>
      <c r="E3651" s="21" t="s">
        <v>2748</v>
      </c>
      <c r="F3651" s="12" t="n">
        <v>4</v>
      </c>
      <c r="G3651" s="19" t="n">
        <v>21.75</v>
      </c>
      <c r="H3651" s="19" t="n">
        <v>13.66</v>
      </c>
      <c r="I3651" s="19" t="n">
        <f aca="false">ROUND(F3651*G3651,2)</f>
        <v>87</v>
      </c>
      <c r="J3651" s="19" t="n">
        <f aca="false">ROUND(F3651*H3651,2)</f>
        <v>54.64</v>
      </c>
      <c r="K3651" s="19" t="n">
        <f aca="false">INDEX(Pricebook!$L$2:$L$1401,MATCH(D3651,Pricebook!$A$2:$A$1401,0))</f>
        <v>23.85</v>
      </c>
      <c r="L3651" s="19" t="n">
        <f aca="false">ROUND(F3651*K3651,2)</f>
        <v>95.4</v>
      </c>
      <c r="M3651" s="24" t="n">
        <f aca="false">DATE(YEAR(C3651),MONTH(C3651),1)</f>
        <v>46143</v>
      </c>
    </row>
    <row r="3652" customFormat="false" ht="15" hidden="false" customHeight="false" outlineLevel="0" collapsed="false">
      <c r="A3652" s="21" t="s">
        <v>3512</v>
      </c>
      <c r="B3652" s="21" t="s">
        <v>3206</v>
      </c>
      <c r="C3652" s="23" t="n">
        <v>46171</v>
      </c>
      <c r="D3652" s="21" t="s">
        <v>1982</v>
      </c>
      <c r="E3652" s="21" t="s">
        <v>1941</v>
      </c>
      <c r="F3652" s="12" t="n">
        <v>4</v>
      </c>
      <c r="G3652" s="19" t="n">
        <v>155.25</v>
      </c>
      <c r="H3652" s="19" t="n">
        <v>98.72</v>
      </c>
      <c r="I3652" s="19" t="n">
        <f aca="false">ROUND(F3652*G3652,2)</f>
        <v>621</v>
      </c>
      <c r="J3652" s="19" t="n">
        <f aca="false">ROUND(F3652*H3652,2)</f>
        <v>394.88</v>
      </c>
      <c r="K3652" s="19" t="n">
        <f aca="false">INDEX(Pricebook!$L$2:$L$1401,MATCH(D3652,Pricebook!$A$2:$A$1401,0))</f>
        <v>160.85</v>
      </c>
      <c r="L3652" s="19" t="n">
        <f aca="false">ROUND(F3652*K3652,2)</f>
        <v>643.4</v>
      </c>
      <c r="M3652" s="24" t="n">
        <f aca="false">DATE(YEAR(C3652),MONTH(C3652),1)</f>
        <v>46143</v>
      </c>
    </row>
    <row r="3653" customFormat="false" ht="15" hidden="false" customHeight="false" outlineLevel="0" collapsed="false">
      <c r="A3653" s="21" t="s">
        <v>3512</v>
      </c>
      <c r="B3653" s="21" t="s">
        <v>3206</v>
      </c>
      <c r="C3653" s="23" t="n">
        <v>46171</v>
      </c>
      <c r="D3653" s="21" t="s">
        <v>2774</v>
      </c>
      <c r="E3653" s="21" t="s">
        <v>2748</v>
      </c>
      <c r="F3653" s="12" t="n">
        <v>9</v>
      </c>
      <c r="G3653" s="19" t="n">
        <v>5.4</v>
      </c>
      <c r="H3653" s="19" t="n">
        <v>3.15</v>
      </c>
      <c r="I3653" s="19" t="n">
        <f aca="false">ROUND(F3653*G3653,2)</f>
        <v>48.6</v>
      </c>
      <c r="J3653" s="19" t="n">
        <f aca="false">ROUND(F3653*H3653,2)</f>
        <v>28.35</v>
      </c>
      <c r="K3653" s="19" t="n">
        <f aca="false">INDEX(Pricebook!$L$2:$L$1401,MATCH(D3653,Pricebook!$A$2:$A$1401,0))</f>
        <v>5.9</v>
      </c>
      <c r="L3653" s="19" t="n">
        <f aca="false">ROUND(F3653*K3653,2)</f>
        <v>53.1</v>
      </c>
      <c r="M3653" s="24" t="n">
        <f aca="false">DATE(YEAR(C3653),MONTH(C3653),1)</f>
        <v>46143</v>
      </c>
    </row>
    <row r="3654" customFormat="false" ht="15" hidden="false" customHeight="false" outlineLevel="0" collapsed="false">
      <c r="A3654" s="21" t="s">
        <v>3512</v>
      </c>
      <c r="B3654" s="21" t="s">
        <v>3206</v>
      </c>
      <c r="C3654" s="23" t="n">
        <v>46171</v>
      </c>
      <c r="D3654" s="21" t="s">
        <v>982</v>
      </c>
      <c r="E3654" s="21" t="s">
        <v>971</v>
      </c>
      <c r="F3654" s="12" t="n">
        <v>2</v>
      </c>
      <c r="G3654" s="19" t="n">
        <v>40.1</v>
      </c>
      <c r="H3654" s="19" t="n">
        <v>30.71</v>
      </c>
      <c r="I3654" s="19" t="n">
        <f aca="false">ROUND(F3654*G3654,2)</f>
        <v>80.2</v>
      </c>
      <c r="J3654" s="19" t="n">
        <f aca="false">ROUND(F3654*H3654,2)</f>
        <v>61.42</v>
      </c>
      <c r="K3654" s="19" t="n">
        <f aca="false">INDEX(Pricebook!$L$2:$L$1401,MATCH(D3654,Pricebook!$A$2:$A$1401,0))</f>
        <v>46.55</v>
      </c>
      <c r="L3654" s="19" t="n">
        <f aca="false">ROUND(F3654*K3654,2)</f>
        <v>93.1</v>
      </c>
      <c r="M3654" s="24" t="n">
        <f aca="false">DATE(YEAR(C3654),MONTH(C3654),1)</f>
        <v>46143</v>
      </c>
    </row>
    <row r="3655" customFormat="false" ht="15" hidden="false" customHeight="false" outlineLevel="0" collapsed="false">
      <c r="A3655" s="21" t="s">
        <v>3512</v>
      </c>
      <c r="B3655" s="21" t="s">
        <v>3206</v>
      </c>
      <c r="C3655" s="23" t="n">
        <v>46171</v>
      </c>
      <c r="D3655" s="21" t="s">
        <v>2866</v>
      </c>
      <c r="E3655" s="21" t="s">
        <v>2748</v>
      </c>
      <c r="F3655" s="12" t="n">
        <v>5</v>
      </c>
      <c r="G3655" s="19" t="n">
        <v>3.3</v>
      </c>
      <c r="H3655" s="19" t="n">
        <v>1.93</v>
      </c>
      <c r="I3655" s="19" t="n">
        <f aca="false">ROUND(F3655*G3655,2)</f>
        <v>16.5</v>
      </c>
      <c r="J3655" s="19" t="n">
        <f aca="false">ROUND(F3655*H3655,2)</f>
        <v>9.65</v>
      </c>
      <c r="K3655" s="19" t="n">
        <f aca="false">INDEX(Pricebook!$L$2:$L$1401,MATCH(D3655,Pricebook!$A$2:$A$1401,0))</f>
        <v>3.65</v>
      </c>
      <c r="L3655" s="19" t="n">
        <f aca="false">ROUND(F3655*K3655,2)</f>
        <v>18.25</v>
      </c>
      <c r="M3655" s="24" t="n">
        <f aca="false">DATE(YEAR(C3655),MONTH(C3655),1)</f>
        <v>46143</v>
      </c>
    </row>
    <row r="3656" customFormat="false" ht="15" hidden="false" customHeight="false" outlineLevel="0" collapsed="false">
      <c r="A3656" s="21" t="s">
        <v>3512</v>
      </c>
      <c r="B3656" s="21" t="s">
        <v>3206</v>
      </c>
      <c r="C3656" s="23" t="n">
        <v>46171</v>
      </c>
      <c r="D3656" s="21" t="s">
        <v>2032</v>
      </c>
      <c r="E3656" s="21" t="s">
        <v>1941</v>
      </c>
      <c r="F3656" s="12" t="n">
        <v>1</v>
      </c>
      <c r="G3656" s="19" t="n">
        <v>107.6</v>
      </c>
      <c r="H3656" s="19" t="n">
        <v>69.15</v>
      </c>
      <c r="I3656" s="19" t="n">
        <f aca="false">ROUND(F3656*G3656,2)</f>
        <v>107.6</v>
      </c>
      <c r="J3656" s="19" t="n">
        <f aca="false">ROUND(F3656*H3656,2)</f>
        <v>69.15</v>
      </c>
      <c r="K3656" s="19" t="n">
        <f aca="false">INDEX(Pricebook!$L$2:$L$1401,MATCH(D3656,Pricebook!$A$2:$A$1401,0))</f>
        <v>112.65</v>
      </c>
      <c r="L3656" s="19" t="n">
        <f aca="false">ROUND(F3656*K3656,2)</f>
        <v>112.65</v>
      </c>
      <c r="M3656" s="24" t="n">
        <f aca="false">DATE(YEAR(C3656),MONTH(C3656),1)</f>
        <v>46143</v>
      </c>
    </row>
    <row r="3657" customFormat="false" ht="15" hidden="false" customHeight="false" outlineLevel="0" collapsed="false">
      <c r="A3657" s="21" t="s">
        <v>3512</v>
      </c>
      <c r="B3657" s="21" t="s">
        <v>3206</v>
      </c>
      <c r="C3657" s="23" t="n">
        <v>46171</v>
      </c>
      <c r="D3657" s="21" t="s">
        <v>1964</v>
      </c>
      <c r="E3657" s="21" t="s">
        <v>1941</v>
      </c>
      <c r="F3657" s="12" t="n">
        <v>2</v>
      </c>
      <c r="G3657" s="19" t="n">
        <v>38.75</v>
      </c>
      <c r="H3657" s="19" t="n">
        <v>24.84</v>
      </c>
      <c r="I3657" s="19" t="n">
        <f aca="false">ROUND(F3657*G3657,2)</f>
        <v>77.5</v>
      </c>
      <c r="J3657" s="19" t="n">
        <f aca="false">ROUND(F3657*H3657,2)</f>
        <v>49.68</v>
      </c>
      <c r="K3657" s="19" t="n">
        <f aca="false">INDEX(Pricebook!$L$2:$L$1401,MATCH(D3657,Pricebook!$A$2:$A$1401,0))</f>
        <v>40.5</v>
      </c>
      <c r="L3657" s="19" t="n">
        <f aca="false">ROUND(F3657*K3657,2)</f>
        <v>81</v>
      </c>
      <c r="M3657" s="24" t="n">
        <f aca="false">DATE(YEAR(C3657),MONTH(C3657),1)</f>
        <v>46143</v>
      </c>
    </row>
    <row r="3658" customFormat="false" ht="15" hidden="false" customHeight="false" outlineLevel="0" collapsed="false">
      <c r="A3658" s="21" t="s">
        <v>3512</v>
      </c>
      <c r="B3658" s="21" t="s">
        <v>3206</v>
      </c>
      <c r="C3658" s="23" t="n">
        <v>46171</v>
      </c>
      <c r="D3658" s="21" t="s">
        <v>2040</v>
      </c>
      <c r="E3658" s="21" t="s">
        <v>1941</v>
      </c>
      <c r="F3658" s="12" t="n">
        <v>4</v>
      </c>
      <c r="G3658" s="19" t="n">
        <v>71.9</v>
      </c>
      <c r="H3658" s="19" t="n">
        <v>50.65</v>
      </c>
      <c r="I3658" s="19" t="n">
        <f aca="false">ROUND(F3658*G3658,2)</f>
        <v>287.6</v>
      </c>
      <c r="J3658" s="19" t="n">
        <f aca="false">ROUND(F3658*H3658,2)</f>
        <v>202.6</v>
      </c>
      <c r="K3658" s="19" t="n">
        <f aca="false">INDEX(Pricebook!$L$2:$L$1401,MATCH(D3658,Pricebook!$A$2:$A$1401,0))</f>
        <v>75.25</v>
      </c>
      <c r="L3658" s="19" t="n">
        <f aca="false">ROUND(F3658*K3658,2)</f>
        <v>301</v>
      </c>
      <c r="M3658" s="24" t="n">
        <f aca="false">DATE(YEAR(C3658),MONTH(C3658),1)</f>
        <v>46143</v>
      </c>
    </row>
    <row r="3659" customFormat="false" ht="15" hidden="false" customHeight="false" outlineLevel="0" collapsed="false">
      <c r="A3659" s="21" t="s">
        <v>3513</v>
      </c>
      <c r="B3659" s="21" t="s">
        <v>3225</v>
      </c>
      <c r="C3659" s="23" t="n">
        <v>46171</v>
      </c>
      <c r="D3659" s="21" t="s">
        <v>2499</v>
      </c>
      <c r="E3659" s="21" t="s">
        <v>2466</v>
      </c>
      <c r="F3659" s="12" t="n">
        <v>1</v>
      </c>
      <c r="G3659" s="19" t="n">
        <v>49.5</v>
      </c>
      <c r="H3659" s="19" t="n">
        <v>30.39</v>
      </c>
      <c r="I3659" s="19" t="n">
        <f aca="false">ROUND(F3659*G3659,2)</f>
        <v>49.5</v>
      </c>
      <c r="J3659" s="19" t="n">
        <f aca="false">ROUND(F3659*H3659,2)</f>
        <v>30.39</v>
      </c>
      <c r="K3659" s="19" t="n">
        <f aca="false">INDEX(Pricebook!$L$2:$L$1401,MATCH(D3659,Pricebook!$A$2:$A$1401,0))</f>
        <v>51.15</v>
      </c>
      <c r="L3659" s="19" t="n">
        <f aca="false">ROUND(F3659*K3659,2)</f>
        <v>51.15</v>
      </c>
      <c r="M3659" s="24" t="n">
        <f aca="false">DATE(YEAR(C3659),MONTH(C3659),1)</f>
        <v>46143</v>
      </c>
    </row>
    <row r="3660" customFormat="false" ht="15" hidden="false" customHeight="false" outlineLevel="0" collapsed="false">
      <c r="A3660" s="21" t="s">
        <v>3513</v>
      </c>
      <c r="B3660" s="21" t="s">
        <v>3225</v>
      </c>
      <c r="C3660" s="23" t="n">
        <v>46171</v>
      </c>
      <c r="D3660" s="21" t="s">
        <v>1258</v>
      </c>
      <c r="E3660" s="21" t="s">
        <v>971</v>
      </c>
      <c r="F3660" s="12" t="n">
        <v>18</v>
      </c>
      <c r="G3660" s="19" t="n">
        <v>25.5</v>
      </c>
      <c r="H3660" s="19" t="n">
        <v>19.54</v>
      </c>
      <c r="I3660" s="19" t="n">
        <f aca="false">ROUND(F3660*G3660,2)</f>
        <v>459</v>
      </c>
      <c r="J3660" s="19" t="n">
        <f aca="false">ROUND(F3660*H3660,2)</f>
        <v>351.72</v>
      </c>
      <c r="K3660" s="19" t="n">
        <f aca="false">INDEX(Pricebook!$L$2:$L$1401,MATCH(D3660,Pricebook!$A$2:$A$1401,0))</f>
        <v>29.6</v>
      </c>
      <c r="L3660" s="19" t="n">
        <f aca="false">ROUND(F3660*K3660,2)</f>
        <v>532.8</v>
      </c>
      <c r="M3660" s="24" t="n">
        <f aca="false">DATE(YEAR(C3660),MONTH(C3660),1)</f>
        <v>46143</v>
      </c>
    </row>
    <row r="3661" customFormat="false" ht="15" hidden="false" customHeight="false" outlineLevel="0" collapsed="false">
      <c r="A3661" s="21" t="s">
        <v>3513</v>
      </c>
      <c r="B3661" s="21" t="s">
        <v>3225</v>
      </c>
      <c r="C3661" s="23" t="n">
        <v>46171</v>
      </c>
      <c r="D3661" s="21" t="s">
        <v>179</v>
      </c>
      <c r="E3661" s="21" t="s">
        <v>108</v>
      </c>
      <c r="F3661" s="12" t="n">
        <v>3</v>
      </c>
      <c r="G3661" s="19" t="n">
        <v>54</v>
      </c>
      <c r="H3661" s="19" t="n">
        <v>40.36</v>
      </c>
      <c r="I3661" s="19" t="n">
        <f aca="false">ROUND(F3661*G3661,2)</f>
        <v>162</v>
      </c>
      <c r="J3661" s="19" t="n">
        <f aca="false">ROUND(F3661*H3661,2)</f>
        <v>121.08</v>
      </c>
      <c r="K3661" s="19" t="n">
        <f aca="false">INDEX(Pricebook!$L$2:$L$1401,MATCH(D3661,Pricebook!$A$2:$A$1401,0))</f>
        <v>59.1</v>
      </c>
      <c r="L3661" s="19" t="n">
        <f aca="false">ROUND(F3661*K3661,2)</f>
        <v>177.3</v>
      </c>
      <c r="M3661" s="24" t="n">
        <f aca="false">DATE(YEAR(C3661),MONTH(C3661),1)</f>
        <v>46143</v>
      </c>
    </row>
    <row r="3662" customFormat="false" ht="15" hidden="false" customHeight="false" outlineLevel="0" collapsed="false">
      <c r="A3662" s="21" t="s">
        <v>3513</v>
      </c>
      <c r="B3662" s="21" t="s">
        <v>3225</v>
      </c>
      <c r="C3662" s="23" t="n">
        <v>46171</v>
      </c>
      <c r="D3662" s="21" t="s">
        <v>585</v>
      </c>
      <c r="E3662" s="21" t="s">
        <v>366</v>
      </c>
      <c r="F3662" s="12" t="n">
        <v>3</v>
      </c>
      <c r="G3662" s="19" t="n">
        <v>15.8</v>
      </c>
      <c r="H3662" s="19" t="n">
        <v>11.29</v>
      </c>
      <c r="I3662" s="19" t="n">
        <f aca="false">ROUND(F3662*G3662,2)</f>
        <v>47.4</v>
      </c>
      <c r="J3662" s="19" t="n">
        <f aca="false">ROUND(F3662*H3662,2)</f>
        <v>33.87</v>
      </c>
      <c r="K3662" s="19" t="n">
        <f aca="false">INDEX(Pricebook!$L$2:$L$1401,MATCH(D3662,Pricebook!$A$2:$A$1401,0))</f>
        <v>17.2</v>
      </c>
      <c r="L3662" s="19" t="n">
        <f aca="false">ROUND(F3662*K3662,2)</f>
        <v>51.6</v>
      </c>
      <c r="M3662" s="24" t="n">
        <f aca="false">DATE(YEAR(C3662),MONTH(C3662),1)</f>
        <v>46143</v>
      </c>
    </row>
    <row r="3663" customFormat="false" ht="15" hidden="false" customHeight="false" outlineLevel="0" collapsed="false">
      <c r="A3663" s="21" t="s">
        <v>3513</v>
      </c>
      <c r="B3663" s="21" t="s">
        <v>3225</v>
      </c>
      <c r="C3663" s="23" t="n">
        <v>46171</v>
      </c>
      <c r="D3663" s="21" t="s">
        <v>499</v>
      </c>
      <c r="E3663" s="21" t="s">
        <v>366</v>
      </c>
      <c r="F3663" s="12" t="n">
        <v>2</v>
      </c>
      <c r="G3663" s="19" t="n">
        <v>35.85</v>
      </c>
      <c r="H3663" s="19" t="n">
        <v>25.63</v>
      </c>
      <c r="I3663" s="19" t="n">
        <f aca="false">ROUND(F3663*G3663,2)</f>
        <v>71.7</v>
      </c>
      <c r="J3663" s="19" t="n">
        <f aca="false">ROUND(F3663*H3663,2)</f>
        <v>51.26</v>
      </c>
      <c r="K3663" s="19" t="n">
        <f aca="false">INDEX(Pricebook!$L$2:$L$1401,MATCH(D3663,Pricebook!$A$2:$A$1401,0))</f>
        <v>39.05</v>
      </c>
      <c r="L3663" s="19" t="n">
        <f aca="false">ROUND(F3663*K3663,2)</f>
        <v>78.1</v>
      </c>
      <c r="M3663" s="24" t="n">
        <f aca="false">DATE(YEAR(C3663),MONTH(C3663),1)</f>
        <v>46143</v>
      </c>
    </row>
    <row r="3664" customFormat="false" ht="15" hidden="false" customHeight="false" outlineLevel="0" collapsed="false">
      <c r="A3664" s="21" t="s">
        <v>3513</v>
      </c>
      <c r="B3664" s="21" t="s">
        <v>3225</v>
      </c>
      <c r="C3664" s="23" t="n">
        <v>46171</v>
      </c>
      <c r="D3664" s="21" t="s">
        <v>167</v>
      </c>
      <c r="E3664" s="21" t="s">
        <v>108</v>
      </c>
      <c r="F3664" s="12" t="n">
        <v>2</v>
      </c>
      <c r="G3664" s="19" t="n">
        <v>60.3</v>
      </c>
      <c r="H3664" s="19" t="n">
        <v>51</v>
      </c>
      <c r="I3664" s="19" t="n">
        <f aca="false">ROUND(F3664*G3664,2)</f>
        <v>120.6</v>
      </c>
      <c r="J3664" s="19" t="n">
        <f aca="false">ROUND(F3664*H3664,2)</f>
        <v>102</v>
      </c>
      <c r="K3664" s="19" t="n">
        <f aca="false">INDEX(Pricebook!$L$2:$L$1401,MATCH(D3664,Pricebook!$A$2:$A$1401,0))</f>
        <v>66.2</v>
      </c>
      <c r="L3664" s="19" t="n">
        <f aca="false">ROUND(F3664*K3664,2)</f>
        <v>132.4</v>
      </c>
      <c r="M3664" s="24" t="n">
        <f aca="false">DATE(YEAR(C3664),MONTH(C3664),1)</f>
        <v>46143</v>
      </c>
    </row>
    <row r="3665" customFormat="false" ht="15" hidden="false" customHeight="false" outlineLevel="0" collapsed="false">
      <c r="A3665" s="21" t="s">
        <v>3513</v>
      </c>
      <c r="B3665" s="21" t="s">
        <v>3225</v>
      </c>
      <c r="C3665" s="23" t="n">
        <v>46171</v>
      </c>
      <c r="D3665" s="21" t="s">
        <v>219</v>
      </c>
      <c r="E3665" s="21" t="s">
        <v>108</v>
      </c>
      <c r="F3665" s="12" t="n">
        <v>1</v>
      </c>
      <c r="G3665" s="19" t="n">
        <v>92</v>
      </c>
      <c r="H3665" s="19" t="n">
        <v>68.46</v>
      </c>
      <c r="I3665" s="19" t="n">
        <f aca="false">ROUND(F3665*G3665,2)</f>
        <v>92</v>
      </c>
      <c r="J3665" s="19" t="n">
        <f aca="false">ROUND(F3665*H3665,2)</f>
        <v>68.46</v>
      </c>
      <c r="K3665" s="19" t="n">
        <f aca="false">INDEX(Pricebook!$L$2:$L$1401,MATCH(D3665,Pricebook!$A$2:$A$1401,0))</f>
        <v>100.25</v>
      </c>
      <c r="L3665" s="19" t="n">
        <f aca="false">ROUND(F3665*K3665,2)</f>
        <v>100.25</v>
      </c>
      <c r="M3665" s="24" t="n">
        <f aca="false">DATE(YEAR(C3665),MONTH(C3665),1)</f>
        <v>46143</v>
      </c>
    </row>
    <row r="3666" customFormat="false" ht="15" hidden="false" customHeight="false" outlineLevel="0" collapsed="false">
      <c r="A3666" s="21" t="s">
        <v>3513</v>
      </c>
      <c r="B3666" s="21" t="s">
        <v>3225</v>
      </c>
      <c r="C3666" s="23" t="n">
        <v>46171</v>
      </c>
      <c r="D3666" s="21" t="s">
        <v>473</v>
      </c>
      <c r="E3666" s="21" t="s">
        <v>366</v>
      </c>
      <c r="F3666" s="12" t="n">
        <v>1</v>
      </c>
      <c r="G3666" s="19" t="n">
        <v>9.65</v>
      </c>
      <c r="H3666" s="19" t="n">
        <v>6.74</v>
      </c>
      <c r="I3666" s="19" t="n">
        <f aca="false">ROUND(F3666*G3666,2)</f>
        <v>9.65</v>
      </c>
      <c r="J3666" s="19" t="n">
        <f aca="false">ROUND(F3666*H3666,2)</f>
        <v>6.74</v>
      </c>
      <c r="K3666" s="19" t="n">
        <f aca="false">INDEX(Pricebook!$L$2:$L$1401,MATCH(D3666,Pricebook!$A$2:$A$1401,0))</f>
        <v>10.3</v>
      </c>
      <c r="L3666" s="19" t="n">
        <f aca="false">ROUND(F3666*K3666,2)</f>
        <v>10.3</v>
      </c>
      <c r="M3666" s="24" t="n">
        <f aca="false">DATE(YEAR(C3666),MONTH(C3666),1)</f>
        <v>46143</v>
      </c>
    </row>
    <row r="3667" customFormat="false" ht="15" hidden="false" customHeight="false" outlineLevel="0" collapsed="false">
      <c r="A3667" s="21" t="s">
        <v>3513</v>
      </c>
      <c r="B3667" s="21" t="s">
        <v>3225</v>
      </c>
      <c r="C3667" s="23" t="n">
        <v>46171</v>
      </c>
      <c r="D3667" s="21" t="s">
        <v>1414</v>
      </c>
      <c r="E3667" s="21" t="s">
        <v>971</v>
      </c>
      <c r="F3667" s="12" t="n">
        <v>3</v>
      </c>
      <c r="G3667" s="19" t="n">
        <v>46.3</v>
      </c>
      <c r="H3667" s="19" t="n">
        <v>35.14</v>
      </c>
      <c r="I3667" s="19" t="n">
        <f aca="false">ROUND(F3667*G3667,2)</f>
        <v>138.9</v>
      </c>
      <c r="J3667" s="19" t="n">
        <f aca="false">ROUND(F3667*H3667,2)</f>
        <v>105.42</v>
      </c>
      <c r="K3667" s="19" t="n">
        <f aca="false">INDEX(Pricebook!$L$2:$L$1401,MATCH(D3667,Pricebook!$A$2:$A$1401,0))</f>
        <v>53.25</v>
      </c>
      <c r="L3667" s="19" t="n">
        <f aca="false">ROUND(F3667*K3667,2)</f>
        <v>159.75</v>
      </c>
      <c r="M3667" s="24" t="n">
        <f aca="false">DATE(YEAR(C3667),MONTH(C3667),1)</f>
        <v>46143</v>
      </c>
    </row>
    <row r="3668" customFormat="false" ht="15" hidden="false" customHeight="false" outlineLevel="0" collapsed="false">
      <c r="A3668" s="21" t="s">
        <v>3513</v>
      </c>
      <c r="B3668" s="21" t="s">
        <v>3225</v>
      </c>
      <c r="C3668" s="23" t="n">
        <v>46171</v>
      </c>
      <c r="D3668" s="21" t="s">
        <v>1432</v>
      </c>
      <c r="E3668" s="21" t="s">
        <v>971</v>
      </c>
      <c r="F3668" s="12" t="n">
        <v>1</v>
      </c>
      <c r="G3668" s="19" t="n">
        <v>1442.9</v>
      </c>
      <c r="H3668" s="19" t="n">
        <v>1113.94</v>
      </c>
      <c r="I3668" s="19" t="n">
        <f aca="false">ROUND(F3668*G3668,2)</f>
        <v>1442.9</v>
      </c>
      <c r="J3668" s="19" t="n">
        <f aca="false">ROUND(F3668*H3668,2)</f>
        <v>1113.94</v>
      </c>
      <c r="K3668" s="19" t="n">
        <f aca="false">INDEX(Pricebook!$L$2:$L$1401,MATCH(D3668,Pricebook!$A$2:$A$1401,0))</f>
        <v>1686.85</v>
      </c>
      <c r="L3668" s="19" t="n">
        <f aca="false">ROUND(F3668*K3668,2)</f>
        <v>1686.85</v>
      </c>
      <c r="M3668" s="24" t="n">
        <f aca="false">DATE(YEAR(C3668),MONTH(C3668),1)</f>
        <v>46143</v>
      </c>
    </row>
    <row r="3669" customFormat="false" ht="15" hidden="false" customHeight="false" outlineLevel="0" collapsed="false">
      <c r="A3669" s="21" t="s">
        <v>3513</v>
      </c>
      <c r="B3669" s="21" t="s">
        <v>3225</v>
      </c>
      <c r="C3669" s="23" t="n">
        <v>46171</v>
      </c>
      <c r="D3669" s="21" t="s">
        <v>169</v>
      </c>
      <c r="E3669" s="21" t="s">
        <v>108</v>
      </c>
      <c r="F3669" s="12" t="n">
        <v>1</v>
      </c>
      <c r="G3669" s="19" t="n">
        <v>68</v>
      </c>
      <c r="H3669" s="19" t="n">
        <v>50.42</v>
      </c>
      <c r="I3669" s="19" t="n">
        <f aca="false">ROUND(F3669*G3669,2)</f>
        <v>68</v>
      </c>
      <c r="J3669" s="19" t="n">
        <f aca="false">ROUND(F3669*H3669,2)</f>
        <v>50.42</v>
      </c>
      <c r="K3669" s="19" t="n">
        <f aca="false">INDEX(Pricebook!$L$2:$L$1401,MATCH(D3669,Pricebook!$A$2:$A$1401,0))</f>
        <v>73.85</v>
      </c>
      <c r="L3669" s="19" t="n">
        <f aca="false">ROUND(F3669*K3669,2)</f>
        <v>73.85</v>
      </c>
      <c r="M3669" s="24" t="n">
        <f aca="false">DATE(YEAR(C3669),MONTH(C3669),1)</f>
        <v>46143</v>
      </c>
    </row>
    <row r="3670" customFormat="false" ht="15" hidden="false" customHeight="false" outlineLevel="0" collapsed="false">
      <c r="A3670" s="21" t="s">
        <v>3514</v>
      </c>
      <c r="B3670" s="21" t="s">
        <v>3093</v>
      </c>
      <c r="C3670" s="23" t="n">
        <v>46171</v>
      </c>
      <c r="D3670" s="21" t="s">
        <v>2575</v>
      </c>
      <c r="E3670" s="21" t="s">
        <v>2466</v>
      </c>
      <c r="F3670" s="12" t="n">
        <v>1</v>
      </c>
      <c r="G3670" s="19" t="n">
        <v>124.6</v>
      </c>
      <c r="H3670" s="19" t="n">
        <v>76.57</v>
      </c>
      <c r="I3670" s="19" t="n">
        <f aca="false">ROUND(F3670*G3670,2)</f>
        <v>124.6</v>
      </c>
      <c r="J3670" s="19" t="n">
        <f aca="false">ROUND(F3670*H3670,2)</f>
        <v>76.57</v>
      </c>
      <c r="K3670" s="19" t="n">
        <f aca="false">INDEX(Pricebook!$L$2:$L$1401,MATCH(D3670,Pricebook!$A$2:$A$1401,0))</f>
        <v>128.9</v>
      </c>
      <c r="L3670" s="19" t="n">
        <f aca="false">ROUND(F3670*K3670,2)</f>
        <v>128.9</v>
      </c>
      <c r="M3670" s="24" t="n">
        <f aca="false">DATE(YEAR(C3670),MONTH(C3670),1)</f>
        <v>46143</v>
      </c>
    </row>
    <row r="3671" customFormat="false" ht="15" hidden="false" customHeight="false" outlineLevel="0" collapsed="false">
      <c r="A3671" s="21" t="s">
        <v>3514</v>
      </c>
      <c r="B3671" s="21" t="s">
        <v>3093</v>
      </c>
      <c r="C3671" s="23" t="n">
        <v>46171</v>
      </c>
      <c r="D3671" s="21" t="s">
        <v>2573</v>
      </c>
      <c r="E3671" s="21" t="s">
        <v>2466</v>
      </c>
      <c r="F3671" s="12" t="n">
        <v>1</v>
      </c>
      <c r="G3671" s="19" t="n">
        <v>32.4</v>
      </c>
      <c r="H3671" s="19" t="n">
        <v>22.54</v>
      </c>
      <c r="I3671" s="19" t="n">
        <f aca="false">ROUND(F3671*G3671,2)</f>
        <v>32.4</v>
      </c>
      <c r="J3671" s="19" t="n">
        <f aca="false">ROUND(F3671*H3671,2)</f>
        <v>22.54</v>
      </c>
      <c r="K3671" s="19" t="n">
        <f aca="false">INDEX(Pricebook!$L$2:$L$1401,MATCH(D3671,Pricebook!$A$2:$A$1401,0))</f>
        <v>33.5</v>
      </c>
      <c r="L3671" s="19" t="n">
        <f aca="false">ROUND(F3671*K3671,2)</f>
        <v>33.5</v>
      </c>
      <c r="M3671" s="24" t="n">
        <f aca="false">DATE(YEAR(C3671),MONTH(C3671),1)</f>
        <v>46143</v>
      </c>
    </row>
    <row r="3672" customFormat="false" ht="15" hidden="false" customHeight="false" outlineLevel="0" collapsed="false">
      <c r="A3672" s="21" t="s">
        <v>3514</v>
      </c>
      <c r="B3672" s="21" t="s">
        <v>3093</v>
      </c>
      <c r="C3672" s="23" t="n">
        <v>46171</v>
      </c>
      <c r="D3672" s="21" t="s">
        <v>861</v>
      </c>
      <c r="E3672" s="21" t="s">
        <v>366</v>
      </c>
      <c r="F3672" s="12" t="n">
        <v>3</v>
      </c>
      <c r="G3672" s="19" t="n">
        <v>13.15</v>
      </c>
      <c r="H3672" s="19" t="n">
        <v>9.23</v>
      </c>
      <c r="I3672" s="19" t="n">
        <f aca="false">ROUND(F3672*G3672,2)</f>
        <v>39.45</v>
      </c>
      <c r="J3672" s="19" t="n">
        <f aca="false">ROUND(F3672*H3672,2)</f>
        <v>27.69</v>
      </c>
      <c r="K3672" s="19" t="n">
        <f aca="false">INDEX(Pricebook!$L$2:$L$1401,MATCH(D3672,Pricebook!$A$2:$A$1401,0))</f>
        <v>14.05</v>
      </c>
      <c r="L3672" s="19" t="n">
        <f aca="false">ROUND(F3672*K3672,2)</f>
        <v>42.15</v>
      </c>
      <c r="M3672" s="24" t="n">
        <f aca="false">DATE(YEAR(C3672),MONTH(C3672),1)</f>
        <v>46143</v>
      </c>
    </row>
    <row r="3673" customFormat="false" ht="15" hidden="false" customHeight="false" outlineLevel="0" collapsed="false">
      <c r="A3673" s="21" t="s">
        <v>3514</v>
      </c>
      <c r="B3673" s="21" t="s">
        <v>3093</v>
      </c>
      <c r="C3673" s="23" t="n">
        <v>46171</v>
      </c>
      <c r="D3673" s="21" t="s">
        <v>2464</v>
      </c>
      <c r="E3673" s="21" t="s">
        <v>2466</v>
      </c>
      <c r="F3673" s="12" t="n">
        <v>1</v>
      </c>
      <c r="G3673" s="19" t="n">
        <v>31.2</v>
      </c>
      <c r="H3673" s="19" t="n">
        <v>19.29</v>
      </c>
      <c r="I3673" s="19" t="n">
        <f aca="false">ROUND(F3673*G3673,2)</f>
        <v>31.2</v>
      </c>
      <c r="J3673" s="19" t="n">
        <f aca="false">ROUND(F3673*H3673,2)</f>
        <v>19.29</v>
      </c>
      <c r="K3673" s="19" t="n">
        <f aca="false">INDEX(Pricebook!$L$2:$L$1401,MATCH(D3673,Pricebook!$A$2:$A$1401,0))</f>
        <v>32.5</v>
      </c>
      <c r="L3673" s="19" t="n">
        <f aca="false">ROUND(F3673*K3673,2)</f>
        <v>32.5</v>
      </c>
      <c r="M3673" s="24" t="n">
        <f aca="false">DATE(YEAR(C3673),MONTH(C3673),1)</f>
        <v>46143</v>
      </c>
    </row>
    <row r="3674" customFormat="false" ht="15" hidden="false" customHeight="false" outlineLevel="0" collapsed="false">
      <c r="A3674" s="21" t="s">
        <v>3514</v>
      </c>
      <c r="B3674" s="21" t="s">
        <v>3093</v>
      </c>
      <c r="C3674" s="23" t="n">
        <v>46171</v>
      </c>
      <c r="D3674" s="21" t="s">
        <v>2535</v>
      </c>
      <c r="E3674" s="21" t="s">
        <v>2466</v>
      </c>
      <c r="F3674" s="12" t="n">
        <v>2</v>
      </c>
      <c r="G3674" s="19" t="n">
        <v>36.7</v>
      </c>
      <c r="H3674" s="19" t="n">
        <v>22.44</v>
      </c>
      <c r="I3674" s="19" t="n">
        <f aca="false">ROUND(F3674*G3674,2)</f>
        <v>73.4</v>
      </c>
      <c r="J3674" s="19" t="n">
        <f aca="false">ROUND(F3674*H3674,2)</f>
        <v>44.88</v>
      </c>
      <c r="K3674" s="19" t="n">
        <f aca="false">INDEX(Pricebook!$L$2:$L$1401,MATCH(D3674,Pricebook!$A$2:$A$1401,0))</f>
        <v>37.8</v>
      </c>
      <c r="L3674" s="19" t="n">
        <f aca="false">ROUND(F3674*K3674,2)</f>
        <v>75.6</v>
      </c>
      <c r="M3674" s="24" t="n">
        <f aca="false">DATE(YEAR(C3674),MONTH(C3674),1)</f>
        <v>46143</v>
      </c>
    </row>
    <row r="3675" customFormat="false" ht="15" hidden="false" customHeight="false" outlineLevel="0" collapsed="false">
      <c r="A3675" s="21" t="s">
        <v>3514</v>
      </c>
      <c r="B3675" s="21" t="s">
        <v>3093</v>
      </c>
      <c r="C3675" s="23" t="n">
        <v>46171</v>
      </c>
      <c r="D3675" s="21" t="s">
        <v>945</v>
      </c>
      <c r="E3675" s="21" t="s">
        <v>366</v>
      </c>
      <c r="F3675" s="12" t="n">
        <v>1</v>
      </c>
      <c r="G3675" s="19" t="n">
        <v>122.4</v>
      </c>
      <c r="H3675" s="19" t="n">
        <v>85.83</v>
      </c>
      <c r="I3675" s="19" t="n">
        <f aca="false">ROUND(F3675*G3675,2)</f>
        <v>122.4</v>
      </c>
      <c r="J3675" s="19" t="n">
        <f aca="false">ROUND(F3675*H3675,2)</f>
        <v>85.83</v>
      </c>
      <c r="K3675" s="19" t="n">
        <f aca="false">INDEX(Pricebook!$L$2:$L$1401,MATCH(D3675,Pricebook!$A$2:$A$1401,0))</f>
        <v>130.7</v>
      </c>
      <c r="L3675" s="19" t="n">
        <f aca="false">ROUND(F3675*K3675,2)</f>
        <v>130.7</v>
      </c>
      <c r="M3675" s="24" t="n">
        <f aca="false">DATE(YEAR(C3675),MONTH(C3675),1)</f>
        <v>46143</v>
      </c>
    </row>
    <row r="3676" customFormat="false" ht="15" hidden="false" customHeight="false" outlineLevel="0" collapsed="false">
      <c r="A3676" s="21" t="s">
        <v>3515</v>
      </c>
      <c r="B3676" s="21" t="s">
        <v>3316</v>
      </c>
      <c r="C3676" s="23" t="n">
        <v>46172</v>
      </c>
      <c r="D3676" s="21" t="s">
        <v>785</v>
      </c>
      <c r="E3676" s="21" t="s">
        <v>366</v>
      </c>
      <c r="F3676" s="12" t="n">
        <v>4</v>
      </c>
      <c r="G3676" s="19" t="n">
        <v>8.95</v>
      </c>
      <c r="H3676" s="19" t="n">
        <v>6.25</v>
      </c>
      <c r="I3676" s="19" t="n">
        <f aca="false">ROUND(F3676*G3676,2)</f>
        <v>35.8</v>
      </c>
      <c r="J3676" s="19" t="n">
        <f aca="false">ROUND(F3676*H3676,2)</f>
        <v>25</v>
      </c>
      <c r="K3676" s="19" t="n">
        <f aca="false">INDEX(Pricebook!$L$2:$L$1401,MATCH(D3676,Pricebook!$A$2:$A$1401,0))</f>
        <v>9.55</v>
      </c>
      <c r="L3676" s="19" t="n">
        <f aca="false">ROUND(F3676*K3676,2)</f>
        <v>38.2</v>
      </c>
      <c r="M3676" s="24" t="n">
        <f aca="false">DATE(YEAR(C3676),MONTH(C3676),1)</f>
        <v>46143</v>
      </c>
    </row>
    <row r="3677" customFormat="false" ht="15" hidden="false" customHeight="false" outlineLevel="0" collapsed="false">
      <c r="A3677" s="21" t="s">
        <v>3515</v>
      </c>
      <c r="B3677" s="21" t="s">
        <v>3316</v>
      </c>
      <c r="C3677" s="23" t="n">
        <v>46172</v>
      </c>
      <c r="D3677" s="21" t="s">
        <v>609</v>
      </c>
      <c r="E3677" s="21" t="s">
        <v>366</v>
      </c>
      <c r="F3677" s="12" t="n">
        <v>3</v>
      </c>
      <c r="G3677" s="19" t="n">
        <v>35.55</v>
      </c>
      <c r="H3677" s="19" t="n">
        <v>25.27</v>
      </c>
      <c r="I3677" s="19" t="n">
        <f aca="false">ROUND(F3677*G3677,2)</f>
        <v>106.65</v>
      </c>
      <c r="J3677" s="19" t="n">
        <f aca="false">ROUND(F3677*H3677,2)</f>
        <v>75.81</v>
      </c>
      <c r="K3677" s="19" t="n">
        <f aca="false">INDEX(Pricebook!$L$2:$L$1401,MATCH(D3677,Pricebook!$A$2:$A$1401,0))</f>
        <v>38.5</v>
      </c>
      <c r="L3677" s="19" t="n">
        <f aca="false">ROUND(F3677*K3677,2)</f>
        <v>115.5</v>
      </c>
      <c r="M3677" s="24" t="n">
        <f aca="false">DATE(YEAR(C3677),MONTH(C3677),1)</f>
        <v>46143</v>
      </c>
    </row>
    <row r="3678" customFormat="false" ht="15" hidden="false" customHeight="false" outlineLevel="0" collapsed="false">
      <c r="A3678" s="21" t="s">
        <v>3515</v>
      </c>
      <c r="B3678" s="21" t="s">
        <v>3316</v>
      </c>
      <c r="C3678" s="23" t="n">
        <v>46172</v>
      </c>
      <c r="D3678" s="21" t="s">
        <v>2704</v>
      </c>
      <c r="E3678" s="21" t="s">
        <v>2587</v>
      </c>
      <c r="F3678" s="12" t="n">
        <v>3</v>
      </c>
      <c r="G3678" s="19" t="n">
        <v>7.3</v>
      </c>
      <c r="H3678" s="19" t="n">
        <v>5.35</v>
      </c>
      <c r="I3678" s="19" t="n">
        <f aca="false">ROUND(F3678*G3678,2)</f>
        <v>21.9</v>
      </c>
      <c r="J3678" s="19" t="n">
        <f aca="false">ROUND(F3678*H3678,2)</f>
        <v>16.05</v>
      </c>
      <c r="K3678" s="19" t="n">
        <f aca="false">INDEX(Pricebook!$L$2:$L$1401,MATCH(D3678,Pricebook!$A$2:$A$1401,0))</f>
        <v>7.8</v>
      </c>
      <c r="L3678" s="19" t="n">
        <f aca="false">ROUND(F3678*K3678,2)</f>
        <v>23.4</v>
      </c>
      <c r="M3678" s="24" t="n">
        <f aca="false">DATE(YEAR(C3678),MONTH(C3678),1)</f>
        <v>46143</v>
      </c>
    </row>
    <row r="3679" customFormat="false" ht="15" hidden="false" customHeight="false" outlineLevel="0" collapsed="false">
      <c r="A3679" s="21" t="s">
        <v>3515</v>
      </c>
      <c r="B3679" s="21" t="s">
        <v>3316</v>
      </c>
      <c r="C3679" s="23" t="n">
        <v>46172</v>
      </c>
      <c r="D3679" s="21" t="s">
        <v>2384</v>
      </c>
      <c r="E3679" s="21" t="s">
        <v>2202</v>
      </c>
      <c r="F3679" s="12" t="n">
        <v>3</v>
      </c>
      <c r="G3679" s="19" t="n">
        <v>13.95</v>
      </c>
      <c r="H3679" s="19" t="n">
        <v>8.52</v>
      </c>
      <c r="I3679" s="19" t="n">
        <f aca="false">ROUND(F3679*G3679,2)</f>
        <v>41.85</v>
      </c>
      <c r="J3679" s="19" t="n">
        <f aca="false">ROUND(F3679*H3679,2)</f>
        <v>25.56</v>
      </c>
      <c r="K3679" s="19" t="n">
        <f aca="false">INDEX(Pricebook!$L$2:$L$1401,MATCH(D3679,Pricebook!$A$2:$A$1401,0))</f>
        <v>15</v>
      </c>
      <c r="L3679" s="19" t="n">
        <f aca="false">ROUND(F3679*K3679,2)</f>
        <v>45</v>
      </c>
      <c r="M3679" s="24" t="n">
        <f aca="false">DATE(YEAR(C3679),MONTH(C3679),1)</f>
        <v>46143</v>
      </c>
    </row>
    <row r="3680" customFormat="false" ht="15" hidden="false" customHeight="false" outlineLevel="0" collapsed="false">
      <c r="A3680" s="21" t="s">
        <v>3515</v>
      </c>
      <c r="B3680" s="21" t="s">
        <v>3316</v>
      </c>
      <c r="C3680" s="23" t="n">
        <v>46172</v>
      </c>
      <c r="D3680" s="21" t="s">
        <v>2674</v>
      </c>
      <c r="E3680" s="21" t="s">
        <v>2587</v>
      </c>
      <c r="F3680" s="12" t="n">
        <v>1</v>
      </c>
      <c r="G3680" s="19" t="n">
        <v>511.7</v>
      </c>
      <c r="H3680" s="19" t="n">
        <v>332.74</v>
      </c>
      <c r="I3680" s="19" t="n">
        <f aca="false">ROUND(F3680*G3680,2)</f>
        <v>511.7</v>
      </c>
      <c r="J3680" s="19" t="n">
        <f aca="false">ROUND(F3680*H3680,2)</f>
        <v>332.74</v>
      </c>
      <c r="K3680" s="19" t="n">
        <f aca="false">INDEX(Pricebook!$L$2:$L$1401,MATCH(D3680,Pricebook!$A$2:$A$1401,0))</f>
        <v>552.8</v>
      </c>
      <c r="L3680" s="19" t="n">
        <f aca="false">ROUND(F3680*K3680,2)</f>
        <v>552.8</v>
      </c>
      <c r="M3680" s="24" t="n">
        <f aca="false">DATE(YEAR(C3680),MONTH(C3680),1)</f>
        <v>46143</v>
      </c>
    </row>
    <row r="3681" customFormat="false" ht="15" hidden="false" customHeight="false" outlineLevel="0" collapsed="false">
      <c r="A3681" s="21" t="s">
        <v>3515</v>
      </c>
      <c r="B3681" s="21" t="s">
        <v>3316</v>
      </c>
      <c r="C3681" s="23" t="n">
        <v>46172</v>
      </c>
      <c r="D3681" s="21" t="s">
        <v>547</v>
      </c>
      <c r="E3681" s="21" t="s">
        <v>366</v>
      </c>
      <c r="F3681" s="12" t="n">
        <v>1</v>
      </c>
      <c r="G3681" s="19" t="n">
        <v>98.55</v>
      </c>
      <c r="H3681" s="19" t="n">
        <v>70.18</v>
      </c>
      <c r="I3681" s="19" t="n">
        <f aca="false">ROUND(F3681*G3681,2)</f>
        <v>98.55</v>
      </c>
      <c r="J3681" s="19" t="n">
        <f aca="false">ROUND(F3681*H3681,2)</f>
        <v>70.18</v>
      </c>
      <c r="K3681" s="19" t="n">
        <f aca="false">INDEX(Pricebook!$L$2:$L$1401,MATCH(D3681,Pricebook!$A$2:$A$1401,0))</f>
        <v>106.85</v>
      </c>
      <c r="L3681" s="19" t="n">
        <f aca="false">ROUND(F3681*K3681,2)</f>
        <v>106.85</v>
      </c>
      <c r="M3681" s="24" t="n">
        <f aca="false">DATE(YEAR(C3681),MONTH(C3681),1)</f>
        <v>46143</v>
      </c>
    </row>
    <row r="3682" customFormat="false" ht="15" hidden="false" customHeight="false" outlineLevel="0" collapsed="false">
      <c r="A3682" s="21" t="s">
        <v>3515</v>
      </c>
      <c r="B3682" s="21" t="s">
        <v>3316</v>
      </c>
      <c r="C3682" s="23" t="n">
        <v>46172</v>
      </c>
      <c r="D3682" s="21" t="s">
        <v>2357</v>
      </c>
      <c r="E3682" s="21" t="s">
        <v>2202</v>
      </c>
      <c r="F3682" s="12" t="n">
        <v>8</v>
      </c>
      <c r="G3682" s="19" t="n">
        <v>7.9</v>
      </c>
      <c r="H3682" s="19" t="n">
        <v>5.57</v>
      </c>
      <c r="I3682" s="19" t="n">
        <f aca="false">ROUND(F3682*G3682,2)</f>
        <v>63.2</v>
      </c>
      <c r="J3682" s="19" t="n">
        <f aca="false">ROUND(F3682*H3682,2)</f>
        <v>44.56</v>
      </c>
      <c r="K3682" s="19" t="n">
        <f aca="false">INDEX(Pricebook!$L$2:$L$1401,MATCH(D3682,Pricebook!$A$2:$A$1401,0))</f>
        <v>8.5</v>
      </c>
      <c r="L3682" s="19" t="n">
        <f aca="false">ROUND(F3682*K3682,2)</f>
        <v>68</v>
      </c>
      <c r="M3682" s="24" t="n">
        <f aca="false">DATE(YEAR(C3682),MONTH(C3682),1)</f>
        <v>46143</v>
      </c>
    </row>
    <row r="3683" customFormat="false" ht="15" hidden="false" customHeight="false" outlineLevel="0" collapsed="false">
      <c r="A3683" s="21" t="s">
        <v>3515</v>
      </c>
      <c r="B3683" s="21" t="s">
        <v>3316</v>
      </c>
      <c r="C3683" s="23" t="n">
        <v>46172</v>
      </c>
      <c r="D3683" s="21" t="s">
        <v>2676</v>
      </c>
      <c r="E3683" s="21" t="s">
        <v>2587</v>
      </c>
      <c r="F3683" s="12" t="n">
        <v>1</v>
      </c>
      <c r="G3683" s="19" t="n">
        <v>395.2</v>
      </c>
      <c r="H3683" s="19" t="n">
        <v>258.61</v>
      </c>
      <c r="I3683" s="19" t="n">
        <f aca="false">ROUND(F3683*G3683,2)</f>
        <v>395.2</v>
      </c>
      <c r="J3683" s="19" t="n">
        <f aca="false">ROUND(F3683*H3683,2)</f>
        <v>258.61</v>
      </c>
      <c r="K3683" s="19" t="n">
        <f aca="false">INDEX(Pricebook!$L$2:$L$1401,MATCH(D3683,Pricebook!$A$2:$A$1401,0))</f>
        <v>429.65</v>
      </c>
      <c r="L3683" s="19" t="n">
        <f aca="false">ROUND(F3683*K3683,2)</f>
        <v>429.65</v>
      </c>
      <c r="M3683" s="24" t="n">
        <f aca="false">DATE(YEAR(C3683),MONTH(C3683),1)</f>
        <v>46143</v>
      </c>
    </row>
    <row r="3684" customFormat="false" ht="15" hidden="false" customHeight="false" outlineLevel="0" collapsed="false">
      <c r="A3684" s="21" t="s">
        <v>3515</v>
      </c>
      <c r="B3684" s="21" t="s">
        <v>3316</v>
      </c>
      <c r="C3684" s="23" t="n">
        <v>46172</v>
      </c>
      <c r="D3684" s="21" t="s">
        <v>1799</v>
      </c>
      <c r="E3684" s="21" t="s">
        <v>1452</v>
      </c>
      <c r="F3684" s="12" t="n">
        <v>6</v>
      </c>
      <c r="G3684" s="19" t="n">
        <v>19.85</v>
      </c>
      <c r="H3684" s="19" t="n">
        <v>12.15</v>
      </c>
      <c r="I3684" s="19" t="n">
        <f aca="false">ROUND(F3684*G3684,2)</f>
        <v>119.1</v>
      </c>
      <c r="J3684" s="19" t="n">
        <f aca="false">ROUND(F3684*H3684,2)</f>
        <v>72.9</v>
      </c>
      <c r="K3684" s="19" t="n">
        <f aca="false">INDEX(Pricebook!$L$2:$L$1401,MATCH(D3684,Pricebook!$A$2:$A$1401,0))</f>
        <v>20.35</v>
      </c>
      <c r="L3684" s="19" t="n">
        <f aca="false">ROUND(F3684*K3684,2)</f>
        <v>122.1</v>
      </c>
      <c r="M3684" s="24" t="n">
        <f aca="false">DATE(YEAR(C3684),MONTH(C3684),1)</f>
        <v>46143</v>
      </c>
    </row>
    <row r="3685" customFormat="false" ht="15" hidden="false" customHeight="false" outlineLevel="0" collapsed="false">
      <c r="A3685" s="21" t="s">
        <v>3515</v>
      </c>
      <c r="B3685" s="21" t="s">
        <v>3316</v>
      </c>
      <c r="C3685" s="23" t="n">
        <v>46172</v>
      </c>
      <c r="D3685" s="21" t="s">
        <v>2240</v>
      </c>
      <c r="E3685" s="21" t="s">
        <v>2202</v>
      </c>
      <c r="F3685" s="12" t="n">
        <v>1</v>
      </c>
      <c r="G3685" s="19" t="n">
        <v>55.9</v>
      </c>
      <c r="H3685" s="19" t="n">
        <v>33.72</v>
      </c>
      <c r="I3685" s="19" t="n">
        <f aca="false">ROUND(F3685*G3685,2)</f>
        <v>55.9</v>
      </c>
      <c r="J3685" s="19" t="n">
        <f aca="false">ROUND(F3685*H3685,2)</f>
        <v>33.72</v>
      </c>
      <c r="K3685" s="19" t="n">
        <f aca="false">INDEX(Pricebook!$L$2:$L$1401,MATCH(D3685,Pricebook!$A$2:$A$1401,0))</f>
        <v>59.3</v>
      </c>
      <c r="L3685" s="19" t="n">
        <f aca="false">ROUND(F3685*K3685,2)</f>
        <v>59.3</v>
      </c>
      <c r="M3685" s="24" t="n">
        <f aca="false">DATE(YEAR(C3685),MONTH(C3685),1)</f>
        <v>46143</v>
      </c>
    </row>
    <row r="3686" customFormat="false" ht="15" hidden="false" customHeight="false" outlineLevel="0" collapsed="false">
      <c r="A3686" s="21" t="s">
        <v>3515</v>
      </c>
      <c r="B3686" s="21" t="s">
        <v>3316</v>
      </c>
      <c r="C3686" s="23" t="n">
        <v>46172</v>
      </c>
      <c r="D3686" s="21" t="s">
        <v>1501</v>
      </c>
      <c r="E3686" s="21" t="s">
        <v>1452</v>
      </c>
      <c r="F3686" s="12" t="n">
        <v>2</v>
      </c>
      <c r="G3686" s="19" t="n">
        <v>61.4</v>
      </c>
      <c r="H3686" s="19" t="n">
        <v>41.7</v>
      </c>
      <c r="I3686" s="19" t="n">
        <f aca="false">ROUND(F3686*G3686,2)</f>
        <v>122.8</v>
      </c>
      <c r="J3686" s="19" t="n">
        <f aca="false">ROUND(F3686*H3686,2)</f>
        <v>83.4</v>
      </c>
      <c r="K3686" s="19" t="n">
        <f aca="false">INDEX(Pricebook!$L$2:$L$1401,MATCH(D3686,Pricebook!$A$2:$A$1401,0))</f>
        <v>63.5</v>
      </c>
      <c r="L3686" s="19" t="n">
        <f aca="false">ROUND(F3686*K3686,2)</f>
        <v>127</v>
      </c>
      <c r="M3686" s="24" t="n">
        <f aca="false">DATE(YEAR(C3686),MONTH(C3686),1)</f>
        <v>46143</v>
      </c>
    </row>
    <row r="3687" customFormat="false" ht="15" hidden="false" customHeight="false" outlineLevel="0" collapsed="false">
      <c r="A3687" s="21" t="s">
        <v>3515</v>
      </c>
      <c r="B3687" s="21" t="s">
        <v>3316</v>
      </c>
      <c r="C3687" s="23" t="n">
        <v>46172</v>
      </c>
      <c r="D3687" s="21" t="s">
        <v>2696</v>
      </c>
      <c r="E3687" s="21" t="s">
        <v>2587</v>
      </c>
      <c r="F3687" s="12" t="n">
        <v>7</v>
      </c>
      <c r="G3687" s="19" t="n">
        <v>6.6</v>
      </c>
      <c r="H3687" s="19" t="n">
        <v>4.25</v>
      </c>
      <c r="I3687" s="19" t="n">
        <f aca="false">ROUND(F3687*G3687,2)</f>
        <v>46.2</v>
      </c>
      <c r="J3687" s="19" t="n">
        <f aca="false">ROUND(F3687*H3687,2)</f>
        <v>29.75</v>
      </c>
      <c r="K3687" s="19" t="n">
        <f aca="false">INDEX(Pricebook!$L$2:$L$1401,MATCH(D3687,Pricebook!$A$2:$A$1401,0))</f>
        <v>7.1</v>
      </c>
      <c r="L3687" s="19" t="n">
        <f aca="false">ROUND(F3687*K3687,2)</f>
        <v>49.7</v>
      </c>
      <c r="M3687" s="24" t="n">
        <f aca="false">DATE(YEAR(C3687),MONTH(C3687),1)</f>
        <v>46143</v>
      </c>
    </row>
    <row r="3688" customFormat="false" ht="15" hidden="false" customHeight="false" outlineLevel="0" collapsed="false">
      <c r="A3688" s="21" t="s">
        <v>3515</v>
      </c>
      <c r="B3688" s="21" t="s">
        <v>3316</v>
      </c>
      <c r="C3688" s="23" t="n">
        <v>46172</v>
      </c>
      <c r="D3688" s="21" t="s">
        <v>1568</v>
      </c>
      <c r="E3688" s="21" t="s">
        <v>1452</v>
      </c>
      <c r="F3688" s="12" t="n">
        <v>3</v>
      </c>
      <c r="G3688" s="19" t="n">
        <v>57.5</v>
      </c>
      <c r="H3688" s="19" t="n">
        <v>35.55</v>
      </c>
      <c r="I3688" s="19" t="n">
        <f aca="false">ROUND(F3688*G3688,2)</f>
        <v>172.5</v>
      </c>
      <c r="J3688" s="19" t="n">
        <f aca="false">ROUND(F3688*H3688,2)</f>
        <v>106.65</v>
      </c>
      <c r="K3688" s="19" t="n">
        <f aca="false">INDEX(Pricebook!$L$2:$L$1401,MATCH(D3688,Pricebook!$A$2:$A$1401,0))</f>
        <v>59.55</v>
      </c>
      <c r="L3688" s="19" t="n">
        <f aca="false">ROUND(F3688*K3688,2)</f>
        <v>178.65</v>
      </c>
      <c r="M3688" s="24" t="n">
        <f aca="false">DATE(YEAR(C3688),MONTH(C3688),1)</f>
        <v>46143</v>
      </c>
    </row>
    <row r="3689" customFormat="false" ht="15" hidden="false" customHeight="false" outlineLevel="0" collapsed="false">
      <c r="A3689" s="21" t="s">
        <v>3515</v>
      </c>
      <c r="B3689" s="21" t="s">
        <v>3316</v>
      </c>
      <c r="C3689" s="23" t="n">
        <v>46172</v>
      </c>
      <c r="D3689" s="21" t="s">
        <v>2678</v>
      </c>
      <c r="E3689" s="21" t="s">
        <v>2587</v>
      </c>
      <c r="F3689" s="12" t="n">
        <v>4</v>
      </c>
      <c r="G3689" s="19" t="n">
        <v>7.3</v>
      </c>
      <c r="H3689" s="19" t="n">
        <v>4.71</v>
      </c>
      <c r="I3689" s="19" t="n">
        <f aca="false">ROUND(F3689*G3689,2)</f>
        <v>29.2</v>
      </c>
      <c r="J3689" s="19" t="n">
        <f aca="false">ROUND(F3689*H3689,2)</f>
        <v>18.84</v>
      </c>
      <c r="K3689" s="19" t="n">
        <f aca="false">INDEX(Pricebook!$L$2:$L$1401,MATCH(D3689,Pricebook!$A$2:$A$1401,0))</f>
        <v>7.85</v>
      </c>
      <c r="L3689" s="19" t="n">
        <f aca="false">ROUND(F3689*K3689,2)</f>
        <v>31.4</v>
      </c>
      <c r="M3689" s="24" t="n">
        <f aca="false">DATE(YEAR(C3689),MONTH(C3689),1)</f>
        <v>46143</v>
      </c>
    </row>
    <row r="3690" customFormat="false" ht="15" hidden="false" customHeight="false" outlineLevel="0" collapsed="false">
      <c r="A3690" s="21" t="s">
        <v>3515</v>
      </c>
      <c r="B3690" s="21" t="s">
        <v>3316</v>
      </c>
      <c r="C3690" s="23" t="n">
        <v>46172</v>
      </c>
      <c r="D3690" s="21" t="s">
        <v>2620</v>
      </c>
      <c r="E3690" s="21" t="s">
        <v>2587</v>
      </c>
      <c r="F3690" s="12" t="n">
        <v>1</v>
      </c>
      <c r="G3690" s="19" t="n">
        <v>482.3</v>
      </c>
      <c r="H3690" s="19" t="n">
        <v>313.86</v>
      </c>
      <c r="I3690" s="19" t="n">
        <f aca="false">ROUND(F3690*G3690,2)</f>
        <v>482.3</v>
      </c>
      <c r="J3690" s="19" t="n">
        <f aca="false">ROUND(F3690*H3690,2)</f>
        <v>313.86</v>
      </c>
      <c r="K3690" s="19" t="n">
        <f aca="false">INDEX(Pricebook!$L$2:$L$1401,MATCH(D3690,Pricebook!$A$2:$A$1401,0))</f>
        <v>521.45</v>
      </c>
      <c r="L3690" s="19" t="n">
        <f aca="false">ROUND(F3690*K3690,2)</f>
        <v>521.45</v>
      </c>
      <c r="M3690" s="24" t="n">
        <f aca="false">DATE(YEAR(C3690),MONTH(C3690),1)</f>
        <v>46143</v>
      </c>
    </row>
    <row r="3691" customFormat="false" ht="15" hidden="false" customHeight="false" outlineLevel="0" collapsed="false">
      <c r="A3691" s="21" t="s">
        <v>3516</v>
      </c>
      <c r="B3691" s="21" t="s">
        <v>3141</v>
      </c>
      <c r="C3691" s="23" t="n">
        <v>46172</v>
      </c>
      <c r="D3691" s="21" t="s">
        <v>757</v>
      </c>
      <c r="E3691" s="21" t="s">
        <v>366</v>
      </c>
      <c r="F3691" s="12" t="n">
        <v>6</v>
      </c>
      <c r="G3691" s="19" t="n">
        <v>11.7</v>
      </c>
      <c r="H3691" s="19" t="n">
        <v>8.29</v>
      </c>
      <c r="I3691" s="19" t="n">
        <f aca="false">ROUND(F3691*G3691,2)</f>
        <v>70.2</v>
      </c>
      <c r="J3691" s="19" t="n">
        <f aca="false">ROUND(F3691*H3691,2)</f>
        <v>49.74</v>
      </c>
      <c r="K3691" s="19" t="n">
        <f aca="false">INDEX(Pricebook!$L$2:$L$1401,MATCH(D3691,Pricebook!$A$2:$A$1401,0))</f>
        <v>12.65</v>
      </c>
      <c r="L3691" s="19" t="n">
        <f aca="false">ROUND(F3691*K3691,2)</f>
        <v>75.9</v>
      </c>
      <c r="M3691" s="24" t="n">
        <f aca="false">DATE(YEAR(C3691),MONTH(C3691),1)</f>
        <v>46143</v>
      </c>
    </row>
    <row r="3692" customFormat="false" ht="15" hidden="false" customHeight="false" outlineLevel="0" collapsed="false">
      <c r="A3692" s="21" t="s">
        <v>3516</v>
      </c>
      <c r="B3692" s="21" t="s">
        <v>3141</v>
      </c>
      <c r="C3692" s="23" t="n">
        <v>46172</v>
      </c>
      <c r="D3692" s="21" t="s">
        <v>2924</v>
      </c>
      <c r="E3692" s="21" t="s">
        <v>2748</v>
      </c>
      <c r="F3692" s="12" t="n">
        <v>8</v>
      </c>
      <c r="G3692" s="19" t="n">
        <v>7.15</v>
      </c>
      <c r="H3692" s="19" t="n">
        <v>4.15</v>
      </c>
      <c r="I3692" s="19" t="n">
        <f aca="false">ROUND(F3692*G3692,2)</f>
        <v>57.2</v>
      </c>
      <c r="J3692" s="19" t="n">
        <f aca="false">ROUND(F3692*H3692,2)</f>
        <v>33.2</v>
      </c>
      <c r="K3692" s="19" t="n">
        <f aca="false">INDEX(Pricebook!$L$2:$L$1401,MATCH(D3692,Pricebook!$A$2:$A$1401,0))</f>
        <v>7.8</v>
      </c>
      <c r="L3692" s="19" t="n">
        <f aca="false">ROUND(F3692*K3692,2)</f>
        <v>62.4</v>
      </c>
      <c r="M3692" s="24" t="n">
        <f aca="false">DATE(YEAR(C3692),MONTH(C3692),1)</f>
        <v>46143</v>
      </c>
    </row>
    <row r="3693" customFormat="false" ht="15" hidden="false" customHeight="false" outlineLevel="0" collapsed="false">
      <c r="A3693" s="21" t="s">
        <v>3516</v>
      </c>
      <c r="B3693" s="21" t="s">
        <v>3141</v>
      </c>
      <c r="C3693" s="23" t="n">
        <v>46172</v>
      </c>
      <c r="D3693" s="21" t="s">
        <v>2920</v>
      </c>
      <c r="E3693" s="21" t="s">
        <v>2748</v>
      </c>
      <c r="F3693" s="12" t="n">
        <v>5</v>
      </c>
      <c r="G3693" s="19" t="n">
        <v>43.95</v>
      </c>
      <c r="H3693" s="19" t="n">
        <v>25.88</v>
      </c>
      <c r="I3693" s="19" t="n">
        <f aca="false">ROUND(F3693*G3693,2)</f>
        <v>219.75</v>
      </c>
      <c r="J3693" s="19" t="n">
        <f aca="false">ROUND(F3693*H3693,2)</f>
        <v>129.4</v>
      </c>
      <c r="K3693" s="19" t="n">
        <f aca="false">INDEX(Pricebook!$L$2:$L$1401,MATCH(D3693,Pricebook!$A$2:$A$1401,0))</f>
        <v>43.95</v>
      </c>
      <c r="L3693" s="19" t="n">
        <f aca="false">ROUND(F3693*K3693,2)</f>
        <v>219.75</v>
      </c>
      <c r="M3693" s="24" t="n">
        <f aca="false">DATE(YEAR(C3693),MONTH(C3693),1)</f>
        <v>46143</v>
      </c>
    </row>
    <row r="3694" customFormat="false" ht="15" hidden="false" customHeight="false" outlineLevel="0" collapsed="false">
      <c r="A3694" s="21" t="s">
        <v>3516</v>
      </c>
      <c r="B3694" s="21" t="s">
        <v>3141</v>
      </c>
      <c r="C3694" s="23" t="n">
        <v>46172</v>
      </c>
      <c r="D3694" s="21" t="s">
        <v>683</v>
      </c>
      <c r="E3694" s="21" t="s">
        <v>366</v>
      </c>
      <c r="F3694" s="12" t="n">
        <v>4</v>
      </c>
      <c r="G3694" s="19" t="n">
        <v>11</v>
      </c>
      <c r="H3694" s="19" t="n">
        <v>7.72</v>
      </c>
      <c r="I3694" s="19" t="n">
        <f aca="false">ROUND(F3694*G3694,2)</f>
        <v>44</v>
      </c>
      <c r="J3694" s="19" t="n">
        <f aca="false">ROUND(F3694*H3694,2)</f>
        <v>30.88</v>
      </c>
      <c r="K3694" s="19" t="n">
        <f aca="false">INDEX(Pricebook!$L$2:$L$1401,MATCH(D3694,Pricebook!$A$2:$A$1401,0))</f>
        <v>11.75</v>
      </c>
      <c r="L3694" s="19" t="n">
        <f aca="false">ROUND(F3694*K3694,2)</f>
        <v>47</v>
      </c>
      <c r="M3694" s="24" t="n">
        <f aca="false">DATE(YEAR(C3694),MONTH(C3694),1)</f>
        <v>46143</v>
      </c>
    </row>
    <row r="3695" customFormat="false" ht="15" hidden="false" customHeight="false" outlineLevel="0" collapsed="false">
      <c r="A3695" s="21" t="s">
        <v>3516</v>
      </c>
      <c r="B3695" s="21" t="s">
        <v>3141</v>
      </c>
      <c r="C3695" s="23" t="n">
        <v>46172</v>
      </c>
      <c r="D3695" s="21" t="s">
        <v>2537</v>
      </c>
      <c r="E3695" s="21" t="s">
        <v>2466</v>
      </c>
      <c r="F3695" s="12" t="n">
        <v>2</v>
      </c>
      <c r="G3695" s="19" t="n">
        <v>38.35</v>
      </c>
      <c r="H3695" s="19" t="n">
        <v>26.13</v>
      </c>
      <c r="I3695" s="19" t="n">
        <f aca="false">ROUND(F3695*G3695,2)</f>
        <v>76.7</v>
      </c>
      <c r="J3695" s="19" t="n">
        <f aca="false">ROUND(F3695*H3695,2)</f>
        <v>52.26</v>
      </c>
      <c r="K3695" s="19" t="n">
        <f aca="false">INDEX(Pricebook!$L$2:$L$1401,MATCH(D3695,Pricebook!$A$2:$A$1401,0))</f>
        <v>40</v>
      </c>
      <c r="L3695" s="19" t="n">
        <f aca="false">ROUND(F3695*K3695,2)</f>
        <v>80</v>
      </c>
      <c r="M3695" s="24" t="n">
        <f aca="false">DATE(YEAR(C3695),MONTH(C3695),1)</f>
        <v>46143</v>
      </c>
    </row>
    <row r="3696" customFormat="false" ht="15" hidden="false" customHeight="false" outlineLevel="0" collapsed="false">
      <c r="A3696" s="21" t="s">
        <v>3516</v>
      </c>
      <c r="B3696" s="21" t="s">
        <v>3141</v>
      </c>
      <c r="C3696" s="23" t="n">
        <v>46172</v>
      </c>
      <c r="D3696" s="21" t="s">
        <v>2751</v>
      </c>
      <c r="E3696" s="21" t="s">
        <v>2748</v>
      </c>
      <c r="F3696" s="12" t="n">
        <v>3</v>
      </c>
      <c r="G3696" s="19" t="n">
        <v>34.45</v>
      </c>
      <c r="H3696" s="19" t="n">
        <v>22.15</v>
      </c>
      <c r="I3696" s="19" t="n">
        <f aca="false">ROUND(F3696*G3696,2)</f>
        <v>103.35</v>
      </c>
      <c r="J3696" s="19" t="n">
        <f aca="false">ROUND(F3696*H3696,2)</f>
        <v>66.45</v>
      </c>
      <c r="K3696" s="19" t="n">
        <f aca="false">INDEX(Pricebook!$L$2:$L$1401,MATCH(D3696,Pricebook!$A$2:$A$1401,0))</f>
        <v>37.45</v>
      </c>
      <c r="L3696" s="19" t="n">
        <f aca="false">ROUND(F3696*K3696,2)</f>
        <v>112.35</v>
      </c>
      <c r="M3696" s="24" t="n">
        <f aca="false">DATE(YEAR(C3696),MONTH(C3696),1)</f>
        <v>46143</v>
      </c>
    </row>
    <row r="3697" customFormat="false" ht="15" hidden="false" customHeight="false" outlineLevel="0" collapsed="false">
      <c r="A3697" s="21" t="s">
        <v>3516</v>
      </c>
      <c r="B3697" s="21" t="s">
        <v>3141</v>
      </c>
      <c r="C3697" s="23" t="n">
        <v>46172</v>
      </c>
      <c r="D3697" s="21" t="s">
        <v>757</v>
      </c>
      <c r="E3697" s="21" t="s">
        <v>366</v>
      </c>
      <c r="F3697" s="12" t="n">
        <v>2</v>
      </c>
      <c r="G3697" s="19" t="n">
        <v>11.7</v>
      </c>
      <c r="H3697" s="19" t="n">
        <v>8.29</v>
      </c>
      <c r="I3697" s="19" t="n">
        <f aca="false">ROUND(F3697*G3697,2)</f>
        <v>23.4</v>
      </c>
      <c r="J3697" s="19" t="n">
        <f aca="false">ROUND(F3697*H3697,2)</f>
        <v>16.58</v>
      </c>
      <c r="K3697" s="19" t="n">
        <f aca="false">INDEX(Pricebook!$L$2:$L$1401,MATCH(D3697,Pricebook!$A$2:$A$1401,0))</f>
        <v>12.65</v>
      </c>
      <c r="L3697" s="19" t="n">
        <f aca="false">ROUND(F3697*K3697,2)</f>
        <v>25.3</v>
      </c>
      <c r="M3697" s="24" t="n">
        <f aca="false">DATE(YEAR(C3697),MONTH(C3697),1)</f>
        <v>46143</v>
      </c>
    </row>
    <row r="3698" customFormat="false" ht="15" hidden="false" customHeight="false" outlineLevel="0" collapsed="false">
      <c r="A3698" s="21" t="s">
        <v>3516</v>
      </c>
      <c r="B3698" s="21" t="s">
        <v>3141</v>
      </c>
      <c r="C3698" s="23" t="n">
        <v>46172</v>
      </c>
      <c r="D3698" s="21" t="s">
        <v>2787</v>
      </c>
      <c r="E3698" s="21" t="s">
        <v>2748</v>
      </c>
      <c r="F3698" s="12" t="n">
        <v>2</v>
      </c>
      <c r="G3698" s="19" t="n">
        <v>18.55</v>
      </c>
      <c r="H3698" s="19" t="n">
        <v>10.72</v>
      </c>
      <c r="I3698" s="19" t="n">
        <f aca="false">ROUND(F3698*G3698,2)</f>
        <v>37.1</v>
      </c>
      <c r="J3698" s="19" t="n">
        <f aca="false">ROUND(F3698*H3698,2)</f>
        <v>21.44</v>
      </c>
      <c r="K3698" s="19" t="n">
        <f aca="false">INDEX(Pricebook!$L$2:$L$1401,MATCH(D3698,Pricebook!$A$2:$A$1401,0))</f>
        <v>20.1</v>
      </c>
      <c r="L3698" s="19" t="n">
        <f aca="false">ROUND(F3698*K3698,2)</f>
        <v>40.2</v>
      </c>
      <c r="M3698" s="24" t="n">
        <f aca="false">DATE(YEAR(C3698),MONTH(C3698),1)</f>
        <v>46143</v>
      </c>
    </row>
    <row r="3699" customFormat="false" ht="15" hidden="false" customHeight="false" outlineLevel="0" collapsed="false">
      <c r="A3699" s="21" t="s">
        <v>3516</v>
      </c>
      <c r="B3699" s="21" t="s">
        <v>3141</v>
      </c>
      <c r="C3699" s="23" t="n">
        <v>46172</v>
      </c>
      <c r="D3699" s="21" t="s">
        <v>2806</v>
      </c>
      <c r="E3699" s="21" t="s">
        <v>2748</v>
      </c>
      <c r="F3699" s="12" t="n">
        <v>2</v>
      </c>
      <c r="G3699" s="19" t="n">
        <v>46.65</v>
      </c>
      <c r="H3699" s="19" t="n">
        <v>27.01</v>
      </c>
      <c r="I3699" s="19" t="n">
        <f aca="false">ROUND(F3699*G3699,2)</f>
        <v>93.3</v>
      </c>
      <c r="J3699" s="19" t="n">
        <f aca="false">ROUND(F3699*H3699,2)</f>
        <v>54.02</v>
      </c>
      <c r="K3699" s="19" t="n">
        <f aca="false">INDEX(Pricebook!$L$2:$L$1401,MATCH(D3699,Pricebook!$A$2:$A$1401,0))</f>
        <v>50.6</v>
      </c>
      <c r="L3699" s="19" t="n">
        <f aca="false">ROUND(F3699*K3699,2)</f>
        <v>101.2</v>
      </c>
      <c r="M3699" s="24" t="n">
        <f aca="false">DATE(YEAR(C3699),MONTH(C3699),1)</f>
        <v>46143</v>
      </c>
    </row>
    <row r="3700" customFormat="false" ht="15" hidden="false" customHeight="false" outlineLevel="0" collapsed="false">
      <c r="A3700" s="21" t="s">
        <v>3516</v>
      </c>
      <c r="B3700" s="21" t="s">
        <v>3141</v>
      </c>
      <c r="C3700" s="23" t="n">
        <v>46172</v>
      </c>
      <c r="D3700" s="21" t="s">
        <v>2573</v>
      </c>
      <c r="E3700" s="21" t="s">
        <v>2466</v>
      </c>
      <c r="F3700" s="12" t="n">
        <v>2</v>
      </c>
      <c r="G3700" s="19" t="n">
        <v>32.4</v>
      </c>
      <c r="H3700" s="19" t="n">
        <v>22.54</v>
      </c>
      <c r="I3700" s="19" t="n">
        <f aca="false">ROUND(F3700*G3700,2)</f>
        <v>64.8</v>
      </c>
      <c r="J3700" s="19" t="n">
        <f aca="false">ROUND(F3700*H3700,2)</f>
        <v>45.08</v>
      </c>
      <c r="K3700" s="19" t="n">
        <f aca="false">INDEX(Pricebook!$L$2:$L$1401,MATCH(D3700,Pricebook!$A$2:$A$1401,0))</f>
        <v>33.5</v>
      </c>
      <c r="L3700" s="19" t="n">
        <f aca="false">ROUND(F3700*K3700,2)</f>
        <v>67</v>
      </c>
      <c r="M3700" s="24" t="n">
        <f aca="false">DATE(YEAR(C3700),MONTH(C3700),1)</f>
        <v>46143</v>
      </c>
    </row>
    <row r="3701" customFormat="false" ht="15" hidden="false" customHeight="false" outlineLevel="0" collapsed="false">
      <c r="A3701" s="21" t="s">
        <v>3516</v>
      </c>
      <c r="B3701" s="21" t="s">
        <v>3141</v>
      </c>
      <c r="C3701" s="23" t="n">
        <v>46172</v>
      </c>
      <c r="D3701" s="21" t="s">
        <v>2464</v>
      </c>
      <c r="E3701" s="21" t="s">
        <v>2466</v>
      </c>
      <c r="F3701" s="12" t="n">
        <v>2</v>
      </c>
      <c r="G3701" s="19" t="n">
        <v>31.2</v>
      </c>
      <c r="H3701" s="19" t="n">
        <v>19.29</v>
      </c>
      <c r="I3701" s="19" t="n">
        <f aca="false">ROUND(F3701*G3701,2)</f>
        <v>62.4</v>
      </c>
      <c r="J3701" s="19" t="n">
        <f aca="false">ROUND(F3701*H3701,2)</f>
        <v>38.58</v>
      </c>
      <c r="K3701" s="19" t="n">
        <f aca="false">INDEX(Pricebook!$L$2:$L$1401,MATCH(D3701,Pricebook!$A$2:$A$1401,0))</f>
        <v>32.5</v>
      </c>
      <c r="L3701" s="19" t="n">
        <f aca="false">ROUND(F3701*K3701,2)</f>
        <v>65</v>
      </c>
      <c r="M3701" s="24" t="n">
        <f aca="false">DATE(YEAR(C3701),MONTH(C3701),1)</f>
        <v>46143</v>
      </c>
    </row>
    <row r="3702" customFormat="false" ht="15" hidden="false" customHeight="false" outlineLevel="0" collapsed="false">
      <c r="A3702" s="21" t="s">
        <v>3516</v>
      </c>
      <c r="B3702" s="21" t="s">
        <v>3141</v>
      </c>
      <c r="C3702" s="23" t="n">
        <v>46172</v>
      </c>
      <c r="D3702" s="21" t="s">
        <v>2755</v>
      </c>
      <c r="E3702" s="21" t="s">
        <v>2748</v>
      </c>
      <c r="F3702" s="12" t="n">
        <v>1</v>
      </c>
      <c r="G3702" s="19" t="n">
        <v>2.8</v>
      </c>
      <c r="H3702" s="19" t="n">
        <v>1.62</v>
      </c>
      <c r="I3702" s="19" t="n">
        <f aca="false">ROUND(F3702*G3702,2)</f>
        <v>2.8</v>
      </c>
      <c r="J3702" s="19" t="n">
        <f aca="false">ROUND(F3702*H3702,2)</f>
        <v>1.62</v>
      </c>
      <c r="K3702" s="19" t="n">
        <f aca="false">INDEX(Pricebook!$L$2:$L$1401,MATCH(D3702,Pricebook!$A$2:$A$1401,0))</f>
        <v>3.05</v>
      </c>
      <c r="L3702" s="19" t="n">
        <f aca="false">ROUND(F3702*K3702,2)</f>
        <v>3.05</v>
      </c>
      <c r="M3702" s="24" t="n">
        <f aca="false">DATE(YEAR(C3702),MONTH(C3702),1)</f>
        <v>46143</v>
      </c>
    </row>
    <row r="3703" customFormat="false" ht="15" hidden="false" customHeight="false" outlineLevel="0" collapsed="false">
      <c r="A3703" s="21" t="s">
        <v>3516</v>
      </c>
      <c r="B3703" s="21" t="s">
        <v>3141</v>
      </c>
      <c r="C3703" s="23" t="n">
        <v>46172</v>
      </c>
      <c r="D3703" s="21" t="s">
        <v>2533</v>
      </c>
      <c r="E3703" s="21" t="s">
        <v>2466</v>
      </c>
      <c r="F3703" s="12" t="n">
        <v>4</v>
      </c>
      <c r="G3703" s="19" t="n">
        <v>31.2</v>
      </c>
      <c r="H3703" s="19" t="n">
        <v>19.24</v>
      </c>
      <c r="I3703" s="19" t="n">
        <f aca="false">ROUND(F3703*G3703,2)</f>
        <v>124.8</v>
      </c>
      <c r="J3703" s="19" t="n">
        <f aca="false">ROUND(F3703*H3703,2)</f>
        <v>76.96</v>
      </c>
      <c r="K3703" s="19" t="n">
        <f aca="false">INDEX(Pricebook!$L$2:$L$1401,MATCH(D3703,Pricebook!$A$2:$A$1401,0))</f>
        <v>32.4</v>
      </c>
      <c r="L3703" s="19" t="n">
        <f aca="false">ROUND(F3703*K3703,2)</f>
        <v>129.6</v>
      </c>
      <c r="M3703" s="24" t="n">
        <f aca="false">DATE(YEAR(C3703),MONTH(C3703),1)</f>
        <v>46143</v>
      </c>
    </row>
    <row r="3704" customFormat="false" ht="15" hidden="false" customHeight="false" outlineLevel="0" collapsed="false">
      <c r="A3704" s="21" t="s">
        <v>3516</v>
      </c>
      <c r="B3704" s="21" t="s">
        <v>3141</v>
      </c>
      <c r="C3704" s="23" t="n">
        <v>46172</v>
      </c>
      <c r="D3704" s="21" t="s">
        <v>2772</v>
      </c>
      <c r="E3704" s="21" t="s">
        <v>2748</v>
      </c>
      <c r="F3704" s="12" t="n">
        <v>1</v>
      </c>
      <c r="G3704" s="19" t="n">
        <v>21.75</v>
      </c>
      <c r="H3704" s="19" t="n">
        <v>13.66</v>
      </c>
      <c r="I3704" s="19" t="n">
        <f aca="false">ROUND(F3704*G3704,2)</f>
        <v>21.75</v>
      </c>
      <c r="J3704" s="19" t="n">
        <f aca="false">ROUND(F3704*H3704,2)</f>
        <v>13.66</v>
      </c>
      <c r="K3704" s="19" t="n">
        <f aca="false">INDEX(Pricebook!$L$2:$L$1401,MATCH(D3704,Pricebook!$A$2:$A$1401,0))</f>
        <v>23.85</v>
      </c>
      <c r="L3704" s="19" t="n">
        <f aca="false">ROUND(F3704*K3704,2)</f>
        <v>23.85</v>
      </c>
      <c r="M3704" s="24" t="n">
        <f aca="false">DATE(YEAR(C3704),MONTH(C3704),1)</f>
        <v>46143</v>
      </c>
    </row>
    <row r="3705" customFormat="false" ht="15" hidden="false" customHeight="false" outlineLevel="0" collapsed="false">
      <c r="A3705" s="21" t="s">
        <v>3517</v>
      </c>
      <c r="B3705" s="21" t="s">
        <v>3518</v>
      </c>
      <c r="C3705" s="23" t="n">
        <v>46173</v>
      </c>
      <c r="D3705" s="21" t="s">
        <v>124</v>
      </c>
      <c r="E3705" s="21" t="s">
        <v>108</v>
      </c>
      <c r="F3705" s="12" t="n">
        <v>1</v>
      </c>
      <c r="G3705" s="19" t="n">
        <v>62.45</v>
      </c>
      <c r="H3705" s="19" t="n">
        <v>46.06</v>
      </c>
      <c r="I3705" s="19" t="n">
        <f aca="false">ROUND(F3705*G3705,2)</f>
        <v>62.45</v>
      </c>
      <c r="J3705" s="19" t="n">
        <f aca="false">ROUND(F3705*H3705,2)</f>
        <v>46.06</v>
      </c>
      <c r="K3705" s="19" t="n">
        <f aca="false">INDEX(Pricebook!$L$2:$L$1401,MATCH(D3705,Pricebook!$A$2:$A$1401,0))</f>
        <v>67.5</v>
      </c>
      <c r="L3705" s="19" t="n">
        <f aca="false">ROUND(F3705*K3705,2)</f>
        <v>67.5</v>
      </c>
      <c r="M3705" s="24" t="n">
        <f aca="false">DATE(YEAR(C3705),MONTH(C3705),1)</f>
        <v>46143</v>
      </c>
    </row>
    <row r="3706" customFormat="false" ht="15" hidden="false" customHeight="false" outlineLevel="0" collapsed="false">
      <c r="A3706" s="21" t="s">
        <v>3517</v>
      </c>
      <c r="B3706" s="21" t="s">
        <v>3518</v>
      </c>
      <c r="C3706" s="23" t="n">
        <v>46173</v>
      </c>
      <c r="D3706" s="21" t="s">
        <v>203</v>
      </c>
      <c r="E3706" s="21" t="s">
        <v>108</v>
      </c>
      <c r="F3706" s="12" t="n">
        <v>2</v>
      </c>
      <c r="G3706" s="19" t="n">
        <v>276</v>
      </c>
      <c r="H3706" s="19" t="n">
        <v>208.23</v>
      </c>
      <c r="I3706" s="19" t="n">
        <f aca="false">ROUND(F3706*G3706,2)</f>
        <v>552</v>
      </c>
      <c r="J3706" s="19" t="n">
        <f aca="false">ROUND(F3706*H3706,2)</f>
        <v>416.46</v>
      </c>
      <c r="K3706" s="19" t="n">
        <f aca="false">INDEX(Pricebook!$L$2:$L$1401,MATCH(D3706,Pricebook!$A$2:$A$1401,0))</f>
        <v>304.95</v>
      </c>
      <c r="L3706" s="19" t="n">
        <f aca="false">ROUND(F3706*K3706,2)</f>
        <v>609.9</v>
      </c>
      <c r="M3706" s="24" t="n">
        <f aca="false">DATE(YEAR(C3706),MONTH(C3706),1)</f>
        <v>46143</v>
      </c>
    </row>
    <row r="3707" customFormat="false" ht="15" hidden="false" customHeight="false" outlineLevel="0" collapsed="false">
      <c r="A3707" s="21" t="s">
        <v>3517</v>
      </c>
      <c r="B3707" s="21" t="s">
        <v>3518</v>
      </c>
      <c r="C3707" s="23" t="n">
        <v>46173</v>
      </c>
      <c r="D3707" s="21" t="s">
        <v>1432</v>
      </c>
      <c r="E3707" s="21" t="s">
        <v>971</v>
      </c>
      <c r="F3707" s="12" t="n">
        <v>1</v>
      </c>
      <c r="G3707" s="19" t="n">
        <v>1442.9</v>
      </c>
      <c r="H3707" s="19" t="n">
        <v>1113.94</v>
      </c>
      <c r="I3707" s="19" t="n">
        <f aca="false">ROUND(F3707*G3707,2)</f>
        <v>1442.9</v>
      </c>
      <c r="J3707" s="19" t="n">
        <f aca="false">ROUND(F3707*H3707,2)</f>
        <v>1113.94</v>
      </c>
      <c r="K3707" s="19" t="n">
        <f aca="false">INDEX(Pricebook!$L$2:$L$1401,MATCH(D3707,Pricebook!$A$2:$A$1401,0))</f>
        <v>1686.85</v>
      </c>
      <c r="L3707" s="19" t="n">
        <f aca="false">ROUND(F3707*K3707,2)</f>
        <v>1686.85</v>
      </c>
      <c r="M3707" s="24" t="n">
        <f aca="false">DATE(YEAR(C3707),MONTH(C3707),1)</f>
        <v>46143</v>
      </c>
    </row>
    <row r="3708" customFormat="false" ht="15" hidden="false" customHeight="false" outlineLevel="0" collapsed="false">
      <c r="A3708" s="21" t="s">
        <v>3517</v>
      </c>
      <c r="B3708" s="21" t="s">
        <v>3518</v>
      </c>
      <c r="C3708" s="23" t="n">
        <v>46173</v>
      </c>
      <c r="D3708" s="21" t="s">
        <v>495</v>
      </c>
      <c r="E3708" s="21" t="s">
        <v>366</v>
      </c>
      <c r="F3708" s="12" t="n">
        <v>1</v>
      </c>
      <c r="G3708" s="19" t="n">
        <v>213.15</v>
      </c>
      <c r="H3708" s="19" t="n">
        <v>149.7</v>
      </c>
      <c r="I3708" s="19" t="n">
        <f aca="false">ROUND(F3708*G3708,2)</f>
        <v>213.15</v>
      </c>
      <c r="J3708" s="19" t="n">
        <f aca="false">ROUND(F3708*H3708,2)</f>
        <v>149.7</v>
      </c>
      <c r="K3708" s="19" t="n">
        <f aca="false">INDEX(Pricebook!$L$2:$L$1401,MATCH(D3708,Pricebook!$A$2:$A$1401,0))</f>
        <v>227.95</v>
      </c>
      <c r="L3708" s="19" t="n">
        <f aca="false">ROUND(F3708*K3708,2)</f>
        <v>227.95</v>
      </c>
      <c r="M3708" s="24" t="n">
        <f aca="false">DATE(YEAR(C3708),MONTH(C3708),1)</f>
        <v>46143</v>
      </c>
    </row>
    <row r="3709" customFormat="false" ht="15" hidden="false" customHeight="false" outlineLevel="0" collapsed="false">
      <c r="A3709" s="21" t="s">
        <v>3517</v>
      </c>
      <c r="B3709" s="21" t="s">
        <v>3518</v>
      </c>
      <c r="C3709" s="23" t="n">
        <v>46173</v>
      </c>
      <c r="D3709" s="21" t="s">
        <v>2543</v>
      </c>
      <c r="E3709" s="21" t="s">
        <v>2466</v>
      </c>
      <c r="F3709" s="12" t="n">
        <v>2</v>
      </c>
      <c r="G3709" s="19" t="n">
        <v>26.85</v>
      </c>
      <c r="H3709" s="19" t="n">
        <v>16.4</v>
      </c>
      <c r="I3709" s="19" t="n">
        <f aca="false">ROUND(F3709*G3709,2)</f>
        <v>53.7</v>
      </c>
      <c r="J3709" s="19" t="n">
        <f aca="false">ROUND(F3709*H3709,2)</f>
        <v>32.8</v>
      </c>
      <c r="K3709" s="19" t="n">
        <f aca="false">INDEX(Pricebook!$L$2:$L$1401,MATCH(D3709,Pricebook!$A$2:$A$1401,0))</f>
        <v>27.6</v>
      </c>
      <c r="L3709" s="19" t="n">
        <f aca="false">ROUND(F3709*K3709,2)</f>
        <v>55.2</v>
      </c>
      <c r="M3709" s="24" t="n">
        <f aca="false">DATE(YEAR(C3709),MONTH(C3709),1)</f>
        <v>46143</v>
      </c>
    </row>
    <row r="3710" customFormat="false" ht="15" hidden="false" customHeight="false" outlineLevel="0" collapsed="false">
      <c r="A3710" s="21" t="s">
        <v>3517</v>
      </c>
      <c r="B3710" s="21" t="s">
        <v>3518</v>
      </c>
      <c r="C3710" s="23" t="n">
        <v>46173</v>
      </c>
      <c r="D3710" s="21" t="s">
        <v>1114</v>
      </c>
      <c r="E3710" s="21" t="s">
        <v>971</v>
      </c>
      <c r="F3710" s="12" t="n">
        <v>10</v>
      </c>
      <c r="G3710" s="19" t="n">
        <v>1.2</v>
      </c>
      <c r="H3710" s="19" t="n">
        <v>0.91</v>
      </c>
      <c r="I3710" s="19" t="n">
        <f aca="false">ROUND(F3710*G3710,2)</f>
        <v>12</v>
      </c>
      <c r="J3710" s="19" t="n">
        <f aca="false">ROUND(F3710*H3710,2)</f>
        <v>9.1</v>
      </c>
      <c r="K3710" s="19" t="n">
        <f aca="false">INDEX(Pricebook!$L$2:$L$1401,MATCH(D3710,Pricebook!$A$2:$A$1401,0))</f>
        <v>1.4</v>
      </c>
      <c r="L3710" s="19" t="n">
        <f aca="false">ROUND(F3710*K3710,2)</f>
        <v>14</v>
      </c>
      <c r="M3710" s="24" t="n">
        <f aca="false">DATE(YEAR(C3710),MONTH(C3710),1)</f>
        <v>46143</v>
      </c>
    </row>
    <row r="3711" customFormat="false" ht="15" hidden="false" customHeight="false" outlineLevel="0" collapsed="false">
      <c r="A3711" s="21" t="s">
        <v>3517</v>
      </c>
      <c r="B3711" s="21" t="s">
        <v>3518</v>
      </c>
      <c r="C3711" s="23" t="n">
        <v>46173</v>
      </c>
      <c r="D3711" s="21" t="s">
        <v>673</v>
      </c>
      <c r="E3711" s="21" t="s">
        <v>366</v>
      </c>
      <c r="F3711" s="12" t="n">
        <v>2</v>
      </c>
      <c r="G3711" s="19" t="n">
        <v>43.3</v>
      </c>
      <c r="H3711" s="19" t="n">
        <v>30.25</v>
      </c>
      <c r="I3711" s="19" t="n">
        <f aca="false">ROUND(F3711*G3711,2)</f>
        <v>86.6</v>
      </c>
      <c r="J3711" s="19" t="n">
        <f aca="false">ROUND(F3711*H3711,2)</f>
        <v>60.5</v>
      </c>
      <c r="K3711" s="19" t="n">
        <f aca="false">INDEX(Pricebook!$L$2:$L$1401,MATCH(D3711,Pricebook!$A$2:$A$1401,0))</f>
        <v>46.05</v>
      </c>
      <c r="L3711" s="19" t="n">
        <f aca="false">ROUND(F3711*K3711,2)</f>
        <v>92.1</v>
      </c>
      <c r="M3711" s="24" t="n">
        <f aca="false">DATE(YEAR(C3711),MONTH(C3711),1)</f>
        <v>46143</v>
      </c>
    </row>
    <row r="3712" customFormat="false" ht="15" hidden="false" customHeight="false" outlineLevel="0" collapsed="false">
      <c r="A3712" s="21" t="s">
        <v>3519</v>
      </c>
      <c r="B3712" s="21" t="s">
        <v>3025</v>
      </c>
      <c r="C3712" s="23" t="n">
        <v>46173</v>
      </c>
      <c r="D3712" s="21" t="s">
        <v>2124</v>
      </c>
      <c r="E3712" s="21" t="s">
        <v>1941</v>
      </c>
      <c r="F3712" s="12" t="n">
        <v>3</v>
      </c>
      <c r="G3712" s="19" t="n">
        <v>101.75</v>
      </c>
      <c r="H3712" s="19" t="n">
        <v>73.12</v>
      </c>
      <c r="I3712" s="19" t="n">
        <f aca="false">ROUND(F3712*G3712,2)</f>
        <v>305.25</v>
      </c>
      <c r="J3712" s="19" t="n">
        <f aca="false">ROUND(F3712*H3712,2)</f>
        <v>219.36</v>
      </c>
      <c r="K3712" s="19" t="n">
        <f aca="false">INDEX(Pricebook!$L$2:$L$1401,MATCH(D3712,Pricebook!$A$2:$A$1401,0))</f>
        <v>107.05</v>
      </c>
      <c r="L3712" s="19" t="n">
        <f aca="false">ROUND(F3712*K3712,2)</f>
        <v>321.15</v>
      </c>
      <c r="M3712" s="24" t="n">
        <f aca="false">DATE(YEAR(C3712),MONTH(C3712),1)</f>
        <v>46143</v>
      </c>
    </row>
    <row r="3713" customFormat="false" ht="15" hidden="false" customHeight="false" outlineLevel="0" collapsed="false">
      <c r="A3713" s="21" t="s">
        <v>3519</v>
      </c>
      <c r="B3713" s="21" t="s">
        <v>3025</v>
      </c>
      <c r="C3713" s="23" t="n">
        <v>46173</v>
      </c>
      <c r="D3713" s="21" t="s">
        <v>2028</v>
      </c>
      <c r="E3713" s="21" t="s">
        <v>1941</v>
      </c>
      <c r="F3713" s="12" t="n">
        <v>3</v>
      </c>
      <c r="G3713" s="19" t="n">
        <v>63.1</v>
      </c>
      <c r="H3713" s="19" t="n">
        <v>39.93</v>
      </c>
      <c r="I3713" s="19" t="n">
        <f aca="false">ROUND(F3713*G3713,2)</f>
        <v>189.3</v>
      </c>
      <c r="J3713" s="19" t="n">
        <f aca="false">ROUND(F3713*H3713,2)</f>
        <v>119.79</v>
      </c>
      <c r="K3713" s="19" t="n">
        <f aca="false">INDEX(Pricebook!$L$2:$L$1401,MATCH(D3713,Pricebook!$A$2:$A$1401,0))</f>
        <v>65.05</v>
      </c>
      <c r="L3713" s="19" t="n">
        <f aca="false">ROUND(F3713*K3713,2)</f>
        <v>195.15</v>
      </c>
      <c r="M3713" s="24" t="n">
        <f aca="false">DATE(YEAR(C3713),MONTH(C3713),1)</f>
        <v>46143</v>
      </c>
    </row>
    <row r="3714" customFormat="false" ht="15" hidden="false" customHeight="false" outlineLevel="0" collapsed="false">
      <c r="A3714" s="21" t="s">
        <v>3519</v>
      </c>
      <c r="B3714" s="21" t="s">
        <v>3025</v>
      </c>
      <c r="C3714" s="23" t="n">
        <v>46173</v>
      </c>
      <c r="D3714" s="21" t="s">
        <v>709</v>
      </c>
      <c r="E3714" s="21" t="s">
        <v>366</v>
      </c>
      <c r="F3714" s="12" t="n">
        <v>3</v>
      </c>
      <c r="G3714" s="19" t="n">
        <v>62.5</v>
      </c>
      <c r="H3714" s="19" t="n">
        <v>44.34</v>
      </c>
      <c r="I3714" s="19" t="n">
        <f aca="false">ROUND(F3714*G3714,2)</f>
        <v>187.5</v>
      </c>
      <c r="J3714" s="19" t="n">
        <f aca="false">ROUND(F3714*H3714,2)</f>
        <v>133.02</v>
      </c>
      <c r="K3714" s="19" t="n">
        <f aca="false">INDEX(Pricebook!$L$2:$L$1401,MATCH(D3714,Pricebook!$A$2:$A$1401,0))</f>
        <v>67.55</v>
      </c>
      <c r="L3714" s="19" t="n">
        <f aca="false">ROUND(F3714*K3714,2)</f>
        <v>202.65</v>
      </c>
      <c r="M3714" s="24" t="n">
        <f aca="false">DATE(YEAR(C3714),MONTH(C3714),1)</f>
        <v>46143</v>
      </c>
    </row>
    <row r="3715" customFormat="false" ht="15" hidden="false" customHeight="false" outlineLevel="0" collapsed="false">
      <c r="A3715" s="21" t="s">
        <v>3519</v>
      </c>
      <c r="B3715" s="21" t="s">
        <v>3025</v>
      </c>
      <c r="C3715" s="23" t="n">
        <v>46173</v>
      </c>
      <c r="D3715" s="21" t="s">
        <v>507</v>
      </c>
      <c r="E3715" s="21" t="s">
        <v>366</v>
      </c>
      <c r="F3715" s="12" t="n">
        <v>2</v>
      </c>
      <c r="G3715" s="19" t="n">
        <v>88.85</v>
      </c>
      <c r="H3715" s="19" t="n">
        <v>62.24</v>
      </c>
      <c r="I3715" s="19" t="n">
        <f aca="false">ROUND(F3715*G3715,2)</f>
        <v>177.7</v>
      </c>
      <c r="J3715" s="19" t="n">
        <f aca="false">ROUND(F3715*H3715,2)</f>
        <v>124.48</v>
      </c>
      <c r="K3715" s="19" t="n">
        <f aca="false">INDEX(Pricebook!$L$2:$L$1401,MATCH(D3715,Pricebook!$A$2:$A$1401,0))</f>
        <v>94.75</v>
      </c>
      <c r="L3715" s="19" t="n">
        <f aca="false">ROUND(F3715*K3715,2)</f>
        <v>189.5</v>
      </c>
      <c r="M3715" s="24" t="n">
        <f aca="false">DATE(YEAR(C3715),MONTH(C3715),1)</f>
        <v>46143</v>
      </c>
    </row>
    <row r="3716" customFormat="false" ht="15" hidden="false" customHeight="false" outlineLevel="0" collapsed="false">
      <c r="A3716" s="21" t="s">
        <v>3519</v>
      </c>
      <c r="B3716" s="21" t="s">
        <v>3025</v>
      </c>
      <c r="C3716" s="23" t="n">
        <v>46173</v>
      </c>
      <c r="D3716" s="21" t="s">
        <v>2864</v>
      </c>
      <c r="E3716" s="21" t="s">
        <v>2748</v>
      </c>
      <c r="F3716" s="12" t="n">
        <v>1</v>
      </c>
      <c r="G3716" s="19" t="n">
        <v>35.6</v>
      </c>
      <c r="H3716" s="19" t="n">
        <v>22.03</v>
      </c>
      <c r="I3716" s="19" t="n">
        <f aca="false">ROUND(F3716*G3716,2)</f>
        <v>35.6</v>
      </c>
      <c r="J3716" s="19" t="n">
        <f aca="false">ROUND(F3716*H3716,2)</f>
        <v>22.03</v>
      </c>
      <c r="K3716" s="19" t="n">
        <f aca="false">INDEX(Pricebook!$L$2:$L$1401,MATCH(D3716,Pricebook!$A$2:$A$1401,0))</f>
        <v>38.5</v>
      </c>
      <c r="L3716" s="19" t="n">
        <f aca="false">ROUND(F3716*K3716,2)</f>
        <v>38.5</v>
      </c>
      <c r="M3716" s="24" t="n">
        <f aca="false">DATE(YEAR(C3716),MONTH(C3716),1)</f>
        <v>46143</v>
      </c>
    </row>
    <row r="3717" customFormat="false" ht="15" hidden="false" customHeight="false" outlineLevel="0" collapsed="false">
      <c r="A3717" s="21" t="s">
        <v>3519</v>
      </c>
      <c r="B3717" s="21" t="s">
        <v>3025</v>
      </c>
      <c r="C3717" s="23" t="n">
        <v>46173</v>
      </c>
      <c r="D3717" s="21" t="s">
        <v>2746</v>
      </c>
      <c r="E3717" s="21" t="s">
        <v>2748</v>
      </c>
      <c r="F3717" s="12" t="n">
        <v>5</v>
      </c>
      <c r="G3717" s="19" t="n">
        <v>29.5</v>
      </c>
      <c r="H3717" s="19" t="n">
        <v>17.29</v>
      </c>
      <c r="I3717" s="19" t="n">
        <f aca="false">ROUND(F3717*G3717,2)</f>
        <v>147.5</v>
      </c>
      <c r="J3717" s="19" t="n">
        <f aca="false">ROUND(F3717*H3717,2)</f>
        <v>86.45</v>
      </c>
      <c r="K3717" s="19" t="n">
        <f aca="false">INDEX(Pricebook!$L$2:$L$1401,MATCH(D3717,Pricebook!$A$2:$A$1401,0))</f>
        <v>32.4</v>
      </c>
      <c r="L3717" s="19" t="n">
        <f aca="false">ROUND(F3717*K3717,2)</f>
        <v>162</v>
      </c>
      <c r="M3717" s="24" t="n">
        <f aca="false">DATE(YEAR(C3717),MONTH(C3717),1)</f>
        <v>46143</v>
      </c>
    </row>
    <row r="3718" customFormat="false" ht="15" hidden="false" customHeight="false" outlineLevel="0" collapsed="false">
      <c r="A3718" s="21" t="s">
        <v>3519</v>
      </c>
      <c r="B3718" s="21" t="s">
        <v>3025</v>
      </c>
      <c r="C3718" s="23" t="n">
        <v>46173</v>
      </c>
      <c r="D3718" s="21" t="s">
        <v>2132</v>
      </c>
      <c r="E3718" s="21" t="s">
        <v>1941</v>
      </c>
      <c r="F3718" s="12" t="n">
        <v>5</v>
      </c>
      <c r="G3718" s="19" t="n">
        <v>105</v>
      </c>
      <c r="H3718" s="19" t="n">
        <v>67.87</v>
      </c>
      <c r="I3718" s="19" t="n">
        <f aca="false">ROUND(F3718*G3718,2)</f>
        <v>525</v>
      </c>
      <c r="J3718" s="19" t="n">
        <f aca="false">ROUND(F3718*H3718,2)</f>
        <v>339.35</v>
      </c>
      <c r="K3718" s="19" t="n">
        <f aca="false">INDEX(Pricebook!$L$2:$L$1401,MATCH(D3718,Pricebook!$A$2:$A$1401,0))</f>
        <v>110.6</v>
      </c>
      <c r="L3718" s="19" t="n">
        <f aca="false">ROUND(F3718*K3718,2)</f>
        <v>553</v>
      </c>
      <c r="M3718" s="24" t="n">
        <f aca="false">DATE(YEAR(C3718),MONTH(C3718),1)</f>
        <v>46143</v>
      </c>
    </row>
    <row r="3719" customFormat="false" ht="15" hidden="false" customHeight="false" outlineLevel="0" collapsed="false">
      <c r="A3719" s="21" t="s">
        <v>3519</v>
      </c>
      <c r="B3719" s="21" t="s">
        <v>3025</v>
      </c>
      <c r="C3719" s="23" t="n">
        <v>46173</v>
      </c>
      <c r="D3719" s="21" t="s">
        <v>2828</v>
      </c>
      <c r="E3719" s="21" t="s">
        <v>2748</v>
      </c>
      <c r="F3719" s="12" t="n">
        <v>6</v>
      </c>
      <c r="G3719" s="19" t="n">
        <v>8.35</v>
      </c>
      <c r="H3719" s="19" t="n">
        <v>4.91</v>
      </c>
      <c r="I3719" s="19" t="n">
        <f aca="false">ROUND(F3719*G3719,2)</f>
        <v>50.1</v>
      </c>
      <c r="J3719" s="19" t="n">
        <f aca="false">ROUND(F3719*H3719,2)</f>
        <v>29.46</v>
      </c>
      <c r="K3719" s="19" t="n">
        <f aca="false">INDEX(Pricebook!$L$2:$L$1401,MATCH(D3719,Pricebook!$A$2:$A$1401,0))</f>
        <v>9.2</v>
      </c>
      <c r="L3719" s="19" t="n">
        <f aca="false">ROUND(F3719*K3719,2)</f>
        <v>55.2</v>
      </c>
      <c r="M3719" s="24" t="n">
        <f aca="false">DATE(YEAR(C3719),MONTH(C3719),1)</f>
        <v>46143</v>
      </c>
    </row>
    <row r="3720" customFormat="false" ht="15" hidden="false" customHeight="false" outlineLevel="0" collapsed="false">
      <c r="A3720" s="21" t="s">
        <v>3519</v>
      </c>
      <c r="B3720" s="21" t="s">
        <v>3025</v>
      </c>
      <c r="C3720" s="23" t="n">
        <v>46173</v>
      </c>
      <c r="D3720" s="21" t="s">
        <v>2844</v>
      </c>
      <c r="E3720" s="21" t="s">
        <v>2748</v>
      </c>
      <c r="F3720" s="12" t="n">
        <v>6</v>
      </c>
      <c r="G3720" s="19" t="n">
        <v>4.6</v>
      </c>
      <c r="H3720" s="19" t="n">
        <v>2.68</v>
      </c>
      <c r="I3720" s="19" t="n">
        <f aca="false">ROUND(F3720*G3720,2)</f>
        <v>27.6</v>
      </c>
      <c r="J3720" s="19" t="n">
        <f aca="false">ROUND(F3720*H3720,2)</f>
        <v>16.08</v>
      </c>
      <c r="K3720" s="19" t="n">
        <f aca="false">INDEX(Pricebook!$L$2:$L$1401,MATCH(D3720,Pricebook!$A$2:$A$1401,0))</f>
        <v>5.05</v>
      </c>
      <c r="L3720" s="19" t="n">
        <f aca="false">ROUND(F3720*K3720,2)</f>
        <v>30.3</v>
      </c>
      <c r="M3720" s="24" t="n">
        <f aca="false">DATE(YEAR(C3720),MONTH(C3720),1)</f>
        <v>46143</v>
      </c>
    </row>
    <row r="3721" customFormat="false" ht="15" hidden="false" customHeight="false" outlineLevel="0" collapsed="false">
      <c r="A3721" s="21" t="s">
        <v>3519</v>
      </c>
      <c r="B3721" s="21" t="s">
        <v>3025</v>
      </c>
      <c r="C3721" s="23" t="n">
        <v>46173</v>
      </c>
      <c r="D3721" s="21" t="s">
        <v>623</v>
      </c>
      <c r="E3721" s="21" t="s">
        <v>366</v>
      </c>
      <c r="F3721" s="12" t="n">
        <v>1</v>
      </c>
      <c r="G3721" s="19" t="n">
        <v>15.25</v>
      </c>
      <c r="H3721" s="19" t="n">
        <v>10.77</v>
      </c>
      <c r="I3721" s="19" t="n">
        <f aca="false">ROUND(F3721*G3721,2)</f>
        <v>15.25</v>
      </c>
      <c r="J3721" s="19" t="n">
        <f aca="false">ROUND(F3721*H3721,2)</f>
        <v>10.77</v>
      </c>
      <c r="K3721" s="19" t="n">
        <f aca="false">INDEX(Pricebook!$L$2:$L$1401,MATCH(D3721,Pricebook!$A$2:$A$1401,0))</f>
        <v>16.4</v>
      </c>
      <c r="L3721" s="19" t="n">
        <f aca="false">ROUND(F3721*K3721,2)</f>
        <v>16.4</v>
      </c>
      <c r="M3721" s="24" t="n">
        <f aca="false">DATE(YEAR(C3721),MONTH(C3721),1)</f>
        <v>46143</v>
      </c>
    </row>
    <row r="3722" customFormat="false" ht="15" hidden="false" customHeight="false" outlineLevel="0" collapsed="false">
      <c r="A3722" s="21" t="s">
        <v>3519</v>
      </c>
      <c r="B3722" s="21" t="s">
        <v>3025</v>
      </c>
      <c r="C3722" s="23" t="n">
        <v>46173</v>
      </c>
      <c r="D3722" s="21" t="s">
        <v>2136</v>
      </c>
      <c r="E3722" s="21" t="s">
        <v>1941</v>
      </c>
      <c r="F3722" s="12" t="n">
        <v>2</v>
      </c>
      <c r="G3722" s="19" t="n">
        <v>59.9</v>
      </c>
      <c r="H3722" s="19" t="n">
        <v>38.67</v>
      </c>
      <c r="I3722" s="19" t="n">
        <f aca="false">ROUND(F3722*G3722,2)</f>
        <v>119.8</v>
      </c>
      <c r="J3722" s="19" t="n">
        <f aca="false">ROUND(F3722*H3722,2)</f>
        <v>77.34</v>
      </c>
      <c r="K3722" s="19" t="n">
        <f aca="false">INDEX(Pricebook!$L$2:$L$1401,MATCH(D3722,Pricebook!$A$2:$A$1401,0))</f>
        <v>63</v>
      </c>
      <c r="L3722" s="19" t="n">
        <f aca="false">ROUND(F3722*K3722,2)</f>
        <v>126</v>
      </c>
      <c r="M3722" s="24" t="n">
        <f aca="false">DATE(YEAR(C3722),MONTH(C3722),1)</f>
        <v>46143</v>
      </c>
    </row>
    <row r="3723" customFormat="false" ht="15" hidden="false" customHeight="false" outlineLevel="0" collapsed="false">
      <c r="A3723" s="21" t="s">
        <v>3520</v>
      </c>
      <c r="B3723" s="21" t="s">
        <v>3197</v>
      </c>
      <c r="C3723" s="23" t="n">
        <v>46174</v>
      </c>
      <c r="D3723" s="21" t="s">
        <v>507</v>
      </c>
      <c r="E3723" s="21" t="s">
        <v>366</v>
      </c>
      <c r="F3723" s="12" t="n">
        <v>2</v>
      </c>
      <c r="G3723" s="19" t="n">
        <v>88.85</v>
      </c>
      <c r="H3723" s="19" t="n">
        <v>62.24</v>
      </c>
      <c r="I3723" s="19" t="n">
        <f aca="false">ROUND(F3723*G3723,2)</f>
        <v>177.7</v>
      </c>
      <c r="J3723" s="19" t="n">
        <f aca="false">ROUND(F3723*H3723,2)</f>
        <v>124.48</v>
      </c>
      <c r="K3723" s="19" t="n">
        <f aca="false">INDEX(Pricebook!$L$2:$L$1401,MATCH(D3723,Pricebook!$A$2:$A$1401,0))</f>
        <v>94.75</v>
      </c>
      <c r="L3723" s="19" t="n">
        <f aca="false">ROUND(F3723*K3723,2)</f>
        <v>189.5</v>
      </c>
      <c r="M3723" s="24" t="n">
        <f aca="false">DATE(YEAR(C3723),MONTH(C3723),1)</f>
        <v>46174</v>
      </c>
    </row>
    <row r="3724" customFormat="false" ht="15" hidden="false" customHeight="false" outlineLevel="0" collapsed="false">
      <c r="A3724" s="21" t="s">
        <v>3520</v>
      </c>
      <c r="B3724" s="21" t="s">
        <v>3197</v>
      </c>
      <c r="C3724" s="23" t="n">
        <v>46174</v>
      </c>
      <c r="D3724" s="21" t="s">
        <v>1066</v>
      </c>
      <c r="E3724" s="21" t="s">
        <v>971</v>
      </c>
      <c r="F3724" s="12" t="n">
        <v>1</v>
      </c>
      <c r="G3724" s="19" t="n">
        <v>392.9</v>
      </c>
      <c r="H3724" s="19" t="n">
        <v>299.96</v>
      </c>
      <c r="I3724" s="19" t="n">
        <f aca="false">ROUND(F3724*G3724,2)</f>
        <v>392.9</v>
      </c>
      <c r="J3724" s="19" t="n">
        <f aca="false">ROUND(F3724*H3724,2)</f>
        <v>299.96</v>
      </c>
      <c r="K3724" s="19" t="n">
        <f aca="false">INDEX(Pricebook!$L$2:$L$1401,MATCH(D3724,Pricebook!$A$2:$A$1401,0))</f>
        <v>454.25</v>
      </c>
      <c r="L3724" s="19" t="n">
        <f aca="false">ROUND(F3724*K3724,2)</f>
        <v>454.25</v>
      </c>
      <c r="M3724" s="24" t="n">
        <f aca="false">DATE(YEAR(C3724),MONTH(C3724),1)</f>
        <v>46174</v>
      </c>
    </row>
    <row r="3725" customFormat="false" ht="15" hidden="false" customHeight="false" outlineLevel="0" collapsed="false">
      <c r="A3725" s="21" t="s">
        <v>3520</v>
      </c>
      <c r="B3725" s="21" t="s">
        <v>3197</v>
      </c>
      <c r="C3725" s="23" t="n">
        <v>46174</v>
      </c>
      <c r="D3725" s="21" t="s">
        <v>1958</v>
      </c>
      <c r="E3725" s="21" t="s">
        <v>1941</v>
      </c>
      <c r="F3725" s="12" t="n">
        <v>4</v>
      </c>
      <c r="G3725" s="19" t="n">
        <v>85.35</v>
      </c>
      <c r="H3725" s="19" t="n">
        <v>54.32</v>
      </c>
      <c r="I3725" s="19" t="n">
        <f aca="false">ROUND(F3725*G3725,2)</f>
        <v>341.4</v>
      </c>
      <c r="J3725" s="19" t="n">
        <f aca="false">ROUND(F3725*H3725,2)</f>
        <v>217.28</v>
      </c>
      <c r="K3725" s="19" t="n">
        <f aca="false">INDEX(Pricebook!$L$2:$L$1401,MATCH(D3725,Pricebook!$A$2:$A$1401,0))</f>
        <v>88.5</v>
      </c>
      <c r="L3725" s="19" t="n">
        <f aca="false">ROUND(F3725*K3725,2)</f>
        <v>354</v>
      </c>
      <c r="M3725" s="24" t="n">
        <f aca="false">DATE(YEAR(C3725),MONTH(C3725),1)</f>
        <v>46174</v>
      </c>
    </row>
    <row r="3726" customFormat="false" ht="15" hidden="false" customHeight="false" outlineLevel="0" collapsed="false">
      <c r="A3726" s="21" t="s">
        <v>3520</v>
      </c>
      <c r="B3726" s="21" t="s">
        <v>3197</v>
      </c>
      <c r="C3726" s="23" t="n">
        <v>46174</v>
      </c>
      <c r="D3726" s="21" t="s">
        <v>799</v>
      </c>
      <c r="E3726" s="21" t="s">
        <v>366</v>
      </c>
      <c r="F3726" s="12" t="n">
        <v>2</v>
      </c>
      <c r="G3726" s="19" t="n">
        <v>64.5</v>
      </c>
      <c r="H3726" s="19" t="n">
        <v>45.32</v>
      </c>
      <c r="I3726" s="19" t="n">
        <f aca="false">ROUND(F3726*G3726,2)</f>
        <v>129</v>
      </c>
      <c r="J3726" s="19" t="n">
        <f aca="false">ROUND(F3726*H3726,2)</f>
        <v>90.64</v>
      </c>
      <c r="K3726" s="19" t="n">
        <f aca="false">INDEX(Pricebook!$L$2:$L$1401,MATCH(D3726,Pricebook!$A$2:$A$1401,0))</f>
        <v>69</v>
      </c>
      <c r="L3726" s="19" t="n">
        <f aca="false">ROUND(F3726*K3726,2)</f>
        <v>138</v>
      </c>
      <c r="M3726" s="24" t="n">
        <f aca="false">DATE(YEAR(C3726),MONTH(C3726),1)</f>
        <v>46174</v>
      </c>
    </row>
    <row r="3727" customFormat="false" ht="15" hidden="false" customHeight="false" outlineLevel="0" collapsed="false">
      <c r="A3727" s="21" t="s">
        <v>3520</v>
      </c>
      <c r="B3727" s="21" t="s">
        <v>3197</v>
      </c>
      <c r="C3727" s="23" t="n">
        <v>46174</v>
      </c>
      <c r="D3727" s="21" t="s">
        <v>797</v>
      </c>
      <c r="E3727" s="21" t="s">
        <v>366</v>
      </c>
      <c r="F3727" s="12" t="n">
        <v>1</v>
      </c>
      <c r="G3727" s="19" t="n">
        <v>7.3</v>
      </c>
      <c r="H3727" s="19" t="n">
        <v>5.94</v>
      </c>
      <c r="I3727" s="19" t="n">
        <f aca="false">ROUND(F3727*G3727,2)</f>
        <v>7.3</v>
      </c>
      <c r="J3727" s="19" t="n">
        <f aca="false">ROUND(F3727*H3727,2)</f>
        <v>5.94</v>
      </c>
      <c r="K3727" s="19" t="n">
        <f aca="false">INDEX(Pricebook!$L$2:$L$1401,MATCH(D3727,Pricebook!$A$2:$A$1401,0))</f>
        <v>7.9</v>
      </c>
      <c r="L3727" s="19" t="n">
        <f aca="false">ROUND(F3727*K3727,2)</f>
        <v>7.9</v>
      </c>
      <c r="M3727" s="24" t="n">
        <f aca="false">DATE(YEAR(C3727),MONTH(C3727),1)</f>
        <v>46174</v>
      </c>
    </row>
    <row r="3728" customFormat="false" ht="15" hidden="false" customHeight="false" outlineLevel="0" collapsed="false">
      <c r="A3728" s="21" t="s">
        <v>3520</v>
      </c>
      <c r="B3728" s="21" t="s">
        <v>3197</v>
      </c>
      <c r="C3728" s="23" t="n">
        <v>46174</v>
      </c>
      <c r="D3728" s="21" t="s">
        <v>2772</v>
      </c>
      <c r="E3728" s="21" t="s">
        <v>2748</v>
      </c>
      <c r="F3728" s="12" t="n">
        <v>5</v>
      </c>
      <c r="G3728" s="19" t="n">
        <v>21.75</v>
      </c>
      <c r="H3728" s="19" t="n">
        <v>13.66</v>
      </c>
      <c r="I3728" s="19" t="n">
        <f aca="false">ROUND(F3728*G3728,2)</f>
        <v>108.75</v>
      </c>
      <c r="J3728" s="19" t="n">
        <f aca="false">ROUND(F3728*H3728,2)</f>
        <v>68.3</v>
      </c>
      <c r="K3728" s="19" t="n">
        <f aca="false">INDEX(Pricebook!$L$2:$L$1401,MATCH(D3728,Pricebook!$A$2:$A$1401,0))</f>
        <v>23.85</v>
      </c>
      <c r="L3728" s="19" t="n">
        <f aca="false">ROUND(F3728*K3728,2)</f>
        <v>119.25</v>
      </c>
      <c r="M3728" s="24" t="n">
        <f aca="false">DATE(YEAR(C3728),MONTH(C3728),1)</f>
        <v>46174</v>
      </c>
    </row>
    <row r="3729" customFormat="false" ht="15" hidden="false" customHeight="false" outlineLevel="0" collapsed="false">
      <c r="A3729" s="21" t="s">
        <v>3520</v>
      </c>
      <c r="B3729" s="21" t="s">
        <v>3197</v>
      </c>
      <c r="C3729" s="23" t="n">
        <v>46174</v>
      </c>
      <c r="D3729" s="21" t="s">
        <v>2146</v>
      </c>
      <c r="E3729" s="21" t="s">
        <v>1941</v>
      </c>
      <c r="F3729" s="12" t="n">
        <v>4</v>
      </c>
      <c r="G3729" s="19" t="n">
        <v>76.8</v>
      </c>
      <c r="H3729" s="19" t="n">
        <v>49.05</v>
      </c>
      <c r="I3729" s="19" t="n">
        <f aca="false">ROUND(F3729*G3729,2)</f>
        <v>307.2</v>
      </c>
      <c r="J3729" s="19" t="n">
        <f aca="false">ROUND(F3729*H3729,2)</f>
        <v>196.2</v>
      </c>
      <c r="K3729" s="19" t="n">
        <f aca="false">INDEX(Pricebook!$L$2:$L$1401,MATCH(D3729,Pricebook!$A$2:$A$1401,0))</f>
        <v>79.95</v>
      </c>
      <c r="L3729" s="19" t="n">
        <f aca="false">ROUND(F3729*K3729,2)</f>
        <v>319.8</v>
      </c>
      <c r="M3729" s="24" t="n">
        <f aca="false">DATE(YEAR(C3729),MONTH(C3729),1)</f>
        <v>46174</v>
      </c>
    </row>
    <row r="3730" customFormat="false" ht="15" hidden="false" customHeight="false" outlineLevel="0" collapsed="false">
      <c r="A3730" s="21" t="s">
        <v>3520</v>
      </c>
      <c r="B3730" s="21" t="s">
        <v>3197</v>
      </c>
      <c r="C3730" s="23" t="n">
        <v>46174</v>
      </c>
      <c r="D3730" s="21" t="s">
        <v>2840</v>
      </c>
      <c r="E3730" s="21" t="s">
        <v>2748</v>
      </c>
      <c r="F3730" s="12" t="n">
        <v>4</v>
      </c>
      <c r="G3730" s="19" t="n">
        <v>4.35</v>
      </c>
      <c r="H3730" s="19" t="n">
        <v>2.5</v>
      </c>
      <c r="I3730" s="19" t="n">
        <f aca="false">ROUND(F3730*G3730,2)</f>
        <v>17.4</v>
      </c>
      <c r="J3730" s="19" t="n">
        <f aca="false">ROUND(F3730*H3730,2)</f>
        <v>10</v>
      </c>
      <c r="K3730" s="19" t="n">
        <f aca="false">INDEX(Pricebook!$L$2:$L$1401,MATCH(D3730,Pricebook!$A$2:$A$1401,0))</f>
        <v>4.7</v>
      </c>
      <c r="L3730" s="19" t="n">
        <f aca="false">ROUND(F3730*K3730,2)</f>
        <v>18.8</v>
      </c>
      <c r="M3730" s="24" t="n">
        <f aca="false">DATE(YEAR(C3730),MONTH(C3730),1)</f>
        <v>46174</v>
      </c>
    </row>
    <row r="3731" customFormat="false" ht="15" hidden="false" customHeight="false" outlineLevel="0" collapsed="false">
      <c r="A3731" s="21" t="s">
        <v>3521</v>
      </c>
      <c r="B3731" s="21" t="s">
        <v>3209</v>
      </c>
      <c r="C3731" s="23" t="n">
        <v>46174</v>
      </c>
      <c r="D3731" s="21" t="s">
        <v>951</v>
      </c>
      <c r="E3731" s="21" t="s">
        <v>366</v>
      </c>
      <c r="F3731" s="12" t="n">
        <v>3</v>
      </c>
      <c r="G3731" s="19" t="n">
        <v>35.55</v>
      </c>
      <c r="H3731" s="19" t="n">
        <v>25.42</v>
      </c>
      <c r="I3731" s="19" t="n">
        <f aca="false">ROUND(F3731*G3731,2)</f>
        <v>106.65</v>
      </c>
      <c r="J3731" s="19" t="n">
        <f aca="false">ROUND(F3731*H3731,2)</f>
        <v>76.26</v>
      </c>
      <c r="K3731" s="19" t="n">
        <f aca="false">INDEX(Pricebook!$L$2:$L$1401,MATCH(D3731,Pricebook!$A$2:$A$1401,0))</f>
        <v>38.75</v>
      </c>
      <c r="L3731" s="19" t="n">
        <f aca="false">ROUND(F3731*K3731,2)</f>
        <v>116.25</v>
      </c>
      <c r="M3731" s="24" t="n">
        <f aca="false">DATE(YEAR(C3731),MONTH(C3731),1)</f>
        <v>46174</v>
      </c>
    </row>
    <row r="3732" customFormat="false" ht="15" hidden="false" customHeight="false" outlineLevel="0" collapsed="false">
      <c r="A3732" s="21" t="s">
        <v>3521</v>
      </c>
      <c r="B3732" s="21" t="s">
        <v>3209</v>
      </c>
      <c r="C3732" s="23" t="n">
        <v>46174</v>
      </c>
      <c r="D3732" s="21" t="s">
        <v>2331</v>
      </c>
      <c r="E3732" s="21" t="s">
        <v>2202</v>
      </c>
      <c r="F3732" s="12" t="n">
        <v>4</v>
      </c>
      <c r="G3732" s="19" t="n">
        <v>44.85</v>
      </c>
      <c r="H3732" s="19" t="n">
        <v>27.18</v>
      </c>
      <c r="I3732" s="19" t="n">
        <f aca="false">ROUND(F3732*G3732,2)</f>
        <v>179.4</v>
      </c>
      <c r="J3732" s="19" t="n">
        <f aca="false">ROUND(F3732*H3732,2)</f>
        <v>108.72</v>
      </c>
      <c r="K3732" s="19" t="n">
        <f aca="false">INDEX(Pricebook!$L$2:$L$1401,MATCH(D3732,Pricebook!$A$2:$A$1401,0))</f>
        <v>47.8</v>
      </c>
      <c r="L3732" s="19" t="n">
        <f aca="false">ROUND(F3732*K3732,2)</f>
        <v>191.2</v>
      </c>
      <c r="M3732" s="24" t="n">
        <f aca="false">DATE(YEAR(C3732),MONTH(C3732),1)</f>
        <v>46174</v>
      </c>
    </row>
    <row r="3733" customFormat="false" ht="15" hidden="false" customHeight="false" outlineLevel="0" collapsed="false">
      <c r="A3733" s="21" t="s">
        <v>3521</v>
      </c>
      <c r="B3733" s="21" t="s">
        <v>3209</v>
      </c>
      <c r="C3733" s="23" t="n">
        <v>46174</v>
      </c>
      <c r="D3733" s="21" t="s">
        <v>1236</v>
      </c>
      <c r="E3733" s="21" t="s">
        <v>971</v>
      </c>
      <c r="F3733" s="12" t="n">
        <v>1</v>
      </c>
      <c r="G3733" s="19" t="n">
        <v>64</v>
      </c>
      <c r="H3733" s="19" t="n">
        <v>52.78</v>
      </c>
      <c r="I3733" s="19" t="n">
        <f aca="false">ROUND(F3733*G3733,2)</f>
        <v>64</v>
      </c>
      <c r="J3733" s="19" t="n">
        <f aca="false">ROUND(F3733*H3733,2)</f>
        <v>52.78</v>
      </c>
      <c r="K3733" s="19" t="n">
        <f aca="false">INDEX(Pricebook!$L$2:$L$1401,MATCH(D3733,Pricebook!$A$2:$A$1401,0))</f>
        <v>70.4</v>
      </c>
      <c r="L3733" s="19" t="n">
        <f aca="false">ROUND(F3733*K3733,2)</f>
        <v>70.4</v>
      </c>
      <c r="M3733" s="24" t="n">
        <f aca="false">DATE(YEAR(C3733),MONTH(C3733),1)</f>
        <v>46174</v>
      </c>
    </row>
    <row r="3734" customFormat="false" ht="15" hidden="false" customHeight="false" outlineLevel="0" collapsed="false">
      <c r="A3734" s="21" t="s">
        <v>3521</v>
      </c>
      <c r="B3734" s="21" t="s">
        <v>3209</v>
      </c>
      <c r="C3734" s="23" t="n">
        <v>46174</v>
      </c>
      <c r="D3734" s="21" t="s">
        <v>757</v>
      </c>
      <c r="E3734" s="21" t="s">
        <v>366</v>
      </c>
      <c r="F3734" s="12" t="n">
        <v>5</v>
      </c>
      <c r="G3734" s="19" t="n">
        <v>11.7</v>
      </c>
      <c r="H3734" s="19" t="n">
        <v>8.29</v>
      </c>
      <c r="I3734" s="19" t="n">
        <f aca="false">ROUND(F3734*G3734,2)</f>
        <v>58.5</v>
      </c>
      <c r="J3734" s="19" t="n">
        <f aca="false">ROUND(F3734*H3734,2)</f>
        <v>41.45</v>
      </c>
      <c r="K3734" s="19" t="n">
        <f aca="false">INDEX(Pricebook!$L$2:$L$1401,MATCH(D3734,Pricebook!$A$2:$A$1401,0))</f>
        <v>12.65</v>
      </c>
      <c r="L3734" s="19" t="n">
        <f aca="false">ROUND(F3734*K3734,2)</f>
        <v>63.25</v>
      </c>
      <c r="M3734" s="24" t="n">
        <f aca="false">DATE(YEAR(C3734),MONTH(C3734),1)</f>
        <v>46174</v>
      </c>
    </row>
    <row r="3735" customFormat="false" ht="15" hidden="false" customHeight="false" outlineLevel="0" collapsed="false">
      <c r="A3735" s="21" t="s">
        <v>3521</v>
      </c>
      <c r="B3735" s="21" t="s">
        <v>3209</v>
      </c>
      <c r="C3735" s="23" t="n">
        <v>46174</v>
      </c>
      <c r="D3735" s="21" t="s">
        <v>2222</v>
      </c>
      <c r="E3735" s="21" t="s">
        <v>2202</v>
      </c>
      <c r="F3735" s="12" t="n">
        <v>3</v>
      </c>
      <c r="G3735" s="19" t="n">
        <v>60.55</v>
      </c>
      <c r="H3735" s="19" t="n">
        <v>36.49</v>
      </c>
      <c r="I3735" s="19" t="n">
        <f aca="false">ROUND(F3735*G3735,2)</f>
        <v>181.65</v>
      </c>
      <c r="J3735" s="19" t="n">
        <f aca="false">ROUND(F3735*H3735,2)</f>
        <v>109.47</v>
      </c>
      <c r="K3735" s="19" t="n">
        <f aca="false">INDEX(Pricebook!$L$2:$L$1401,MATCH(D3735,Pricebook!$A$2:$A$1401,0))</f>
        <v>64.2</v>
      </c>
      <c r="L3735" s="19" t="n">
        <f aca="false">ROUND(F3735*K3735,2)</f>
        <v>192.6</v>
      </c>
      <c r="M3735" s="24" t="n">
        <f aca="false">DATE(YEAR(C3735),MONTH(C3735),1)</f>
        <v>46174</v>
      </c>
    </row>
    <row r="3736" customFormat="false" ht="15" hidden="false" customHeight="false" outlineLevel="0" collapsed="false">
      <c r="A3736" s="21" t="s">
        <v>3521</v>
      </c>
      <c r="B3736" s="21" t="s">
        <v>3209</v>
      </c>
      <c r="C3736" s="23" t="n">
        <v>46174</v>
      </c>
      <c r="D3736" s="21" t="s">
        <v>2844</v>
      </c>
      <c r="E3736" s="21" t="s">
        <v>2748</v>
      </c>
      <c r="F3736" s="12" t="n">
        <v>8</v>
      </c>
      <c r="G3736" s="19" t="n">
        <v>4.6</v>
      </c>
      <c r="H3736" s="19" t="n">
        <v>2.68</v>
      </c>
      <c r="I3736" s="19" t="n">
        <f aca="false">ROUND(F3736*G3736,2)</f>
        <v>36.8</v>
      </c>
      <c r="J3736" s="19" t="n">
        <f aca="false">ROUND(F3736*H3736,2)</f>
        <v>21.44</v>
      </c>
      <c r="K3736" s="19" t="n">
        <f aca="false">INDEX(Pricebook!$L$2:$L$1401,MATCH(D3736,Pricebook!$A$2:$A$1401,0))</f>
        <v>5.05</v>
      </c>
      <c r="L3736" s="19" t="n">
        <f aca="false">ROUND(F3736*K3736,2)</f>
        <v>40.4</v>
      </c>
      <c r="M3736" s="24" t="n">
        <f aca="false">DATE(YEAR(C3736),MONTH(C3736),1)</f>
        <v>46174</v>
      </c>
    </row>
    <row r="3737" customFormat="false" ht="15" hidden="false" customHeight="false" outlineLevel="0" collapsed="false">
      <c r="A3737" s="21" t="s">
        <v>3521</v>
      </c>
      <c r="B3737" s="21" t="s">
        <v>3209</v>
      </c>
      <c r="C3737" s="23" t="n">
        <v>46174</v>
      </c>
      <c r="D3737" s="21" t="s">
        <v>1294</v>
      </c>
      <c r="E3737" s="21" t="s">
        <v>971</v>
      </c>
      <c r="F3737" s="12" t="n">
        <v>2</v>
      </c>
      <c r="G3737" s="19" t="n">
        <v>1039.15</v>
      </c>
      <c r="H3737" s="19" t="n">
        <v>876.17</v>
      </c>
      <c r="I3737" s="19" t="n">
        <f aca="false">ROUND(F3737*G3737,2)</f>
        <v>2078.3</v>
      </c>
      <c r="J3737" s="19" t="n">
        <f aca="false">ROUND(F3737*H3737,2)</f>
        <v>1752.34</v>
      </c>
      <c r="K3737" s="19" t="n">
        <f aca="false">INDEX(Pricebook!$L$2:$L$1401,MATCH(D3737,Pricebook!$A$2:$A$1401,0))</f>
        <v>1222.05</v>
      </c>
      <c r="L3737" s="19" t="n">
        <f aca="false">ROUND(F3737*K3737,2)</f>
        <v>2444.1</v>
      </c>
      <c r="M3737" s="24" t="n">
        <f aca="false">DATE(YEAR(C3737),MONTH(C3737),1)</f>
        <v>46174</v>
      </c>
    </row>
    <row r="3738" customFormat="false" ht="15" hidden="false" customHeight="false" outlineLevel="0" collapsed="false">
      <c r="A3738" s="21" t="s">
        <v>3522</v>
      </c>
      <c r="B3738" s="21" t="s">
        <v>3505</v>
      </c>
      <c r="C3738" s="23" t="n">
        <v>46174</v>
      </c>
      <c r="D3738" s="21" t="s">
        <v>471</v>
      </c>
      <c r="E3738" s="21" t="s">
        <v>366</v>
      </c>
      <c r="F3738" s="12" t="n">
        <v>2</v>
      </c>
      <c r="G3738" s="19" t="n">
        <v>41.8</v>
      </c>
      <c r="H3738" s="19" t="n">
        <v>29.42</v>
      </c>
      <c r="I3738" s="19" t="n">
        <f aca="false">ROUND(F3738*G3738,2)</f>
        <v>83.6</v>
      </c>
      <c r="J3738" s="19" t="n">
        <f aca="false">ROUND(F3738*H3738,2)</f>
        <v>58.84</v>
      </c>
      <c r="K3738" s="19" t="n">
        <f aca="false">INDEX(Pricebook!$L$2:$L$1401,MATCH(D3738,Pricebook!$A$2:$A$1401,0))</f>
        <v>44.8</v>
      </c>
      <c r="L3738" s="19" t="n">
        <f aca="false">ROUND(F3738*K3738,2)</f>
        <v>89.6</v>
      </c>
      <c r="M3738" s="24" t="n">
        <f aca="false">DATE(YEAR(C3738),MONTH(C3738),1)</f>
        <v>46174</v>
      </c>
    </row>
    <row r="3739" customFormat="false" ht="15" hidden="false" customHeight="false" outlineLevel="0" collapsed="false">
      <c r="A3739" s="21" t="s">
        <v>3522</v>
      </c>
      <c r="B3739" s="21" t="s">
        <v>3505</v>
      </c>
      <c r="C3739" s="23" t="n">
        <v>46174</v>
      </c>
      <c r="D3739" s="21" t="s">
        <v>1915</v>
      </c>
      <c r="E3739" s="21" t="s">
        <v>1452</v>
      </c>
      <c r="F3739" s="12" t="n">
        <v>9</v>
      </c>
      <c r="G3739" s="19" t="n">
        <v>31.85</v>
      </c>
      <c r="H3739" s="19" t="n">
        <v>21.19</v>
      </c>
      <c r="I3739" s="19" t="n">
        <f aca="false">ROUND(F3739*G3739,2)</f>
        <v>286.65</v>
      </c>
      <c r="J3739" s="19" t="n">
        <f aca="false">ROUND(F3739*H3739,2)</f>
        <v>190.71</v>
      </c>
      <c r="K3739" s="19" t="n">
        <f aca="false">INDEX(Pricebook!$L$2:$L$1401,MATCH(D3739,Pricebook!$A$2:$A$1401,0))</f>
        <v>32.8</v>
      </c>
      <c r="L3739" s="19" t="n">
        <f aca="false">ROUND(F3739*K3739,2)</f>
        <v>295.2</v>
      </c>
      <c r="M3739" s="24" t="n">
        <f aca="false">DATE(YEAR(C3739),MONTH(C3739),1)</f>
        <v>46174</v>
      </c>
    </row>
    <row r="3740" customFormat="false" ht="15" hidden="false" customHeight="false" outlineLevel="0" collapsed="false">
      <c r="A3740" s="21" t="s">
        <v>3522</v>
      </c>
      <c r="B3740" s="21" t="s">
        <v>3505</v>
      </c>
      <c r="C3740" s="23" t="n">
        <v>46174</v>
      </c>
      <c r="D3740" s="21" t="s">
        <v>2428</v>
      </c>
      <c r="E3740" s="21" t="s">
        <v>2202</v>
      </c>
      <c r="F3740" s="12" t="n">
        <v>13</v>
      </c>
      <c r="G3740" s="19" t="n">
        <v>14.45</v>
      </c>
      <c r="H3740" s="19" t="n">
        <v>8.73</v>
      </c>
      <c r="I3740" s="19" t="n">
        <f aca="false">ROUND(F3740*G3740,2)</f>
        <v>187.85</v>
      </c>
      <c r="J3740" s="19" t="n">
        <f aca="false">ROUND(F3740*H3740,2)</f>
        <v>113.49</v>
      </c>
      <c r="K3740" s="19" t="n">
        <f aca="false">INDEX(Pricebook!$L$2:$L$1401,MATCH(D3740,Pricebook!$A$2:$A$1401,0))</f>
        <v>15.4</v>
      </c>
      <c r="L3740" s="19" t="n">
        <f aca="false">ROUND(F3740*K3740,2)</f>
        <v>200.2</v>
      </c>
      <c r="M3740" s="24" t="n">
        <f aca="false">DATE(YEAR(C3740),MONTH(C3740),1)</f>
        <v>46174</v>
      </c>
    </row>
    <row r="3741" customFormat="false" ht="15" hidden="false" customHeight="false" outlineLevel="0" collapsed="false">
      <c r="A3741" s="21" t="s">
        <v>3522</v>
      </c>
      <c r="B3741" s="21" t="s">
        <v>3505</v>
      </c>
      <c r="C3741" s="23" t="n">
        <v>46174</v>
      </c>
      <c r="D3741" s="21" t="s">
        <v>2398</v>
      </c>
      <c r="E3741" s="21" t="s">
        <v>2202</v>
      </c>
      <c r="F3741" s="12" t="n">
        <v>1</v>
      </c>
      <c r="G3741" s="19" t="n">
        <v>20.55</v>
      </c>
      <c r="H3741" s="19" t="n">
        <v>12.32</v>
      </c>
      <c r="I3741" s="19" t="n">
        <f aca="false">ROUND(F3741*G3741,2)</f>
        <v>20.55</v>
      </c>
      <c r="J3741" s="19" t="n">
        <f aca="false">ROUND(F3741*H3741,2)</f>
        <v>12.32</v>
      </c>
      <c r="K3741" s="19" t="n">
        <f aca="false">INDEX(Pricebook!$L$2:$L$1401,MATCH(D3741,Pricebook!$A$2:$A$1401,0))</f>
        <v>21.7</v>
      </c>
      <c r="L3741" s="19" t="n">
        <f aca="false">ROUND(F3741*K3741,2)</f>
        <v>21.7</v>
      </c>
      <c r="M3741" s="24" t="n">
        <f aca="false">DATE(YEAR(C3741),MONTH(C3741),1)</f>
        <v>46174</v>
      </c>
    </row>
    <row r="3742" customFormat="false" ht="15" hidden="false" customHeight="false" outlineLevel="0" collapsed="false">
      <c r="A3742" s="21" t="s">
        <v>3522</v>
      </c>
      <c r="B3742" s="21" t="s">
        <v>3505</v>
      </c>
      <c r="C3742" s="23" t="n">
        <v>46174</v>
      </c>
      <c r="D3742" s="21" t="s">
        <v>521</v>
      </c>
      <c r="E3742" s="21" t="s">
        <v>366</v>
      </c>
      <c r="F3742" s="12" t="n">
        <v>1</v>
      </c>
      <c r="G3742" s="19" t="n">
        <v>12.55</v>
      </c>
      <c r="H3742" s="19" t="n">
        <v>8.96</v>
      </c>
      <c r="I3742" s="19" t="n">
        <f aca="false">ROUND(F3742*G3742,2)</f>
        <v>12.55</v>
      </c>
      <c r="J3742" s="19" t="n">
        <f aca="false">ROUND(F3742*H3742,2)</f>
        <v>8.96</v>
      </c>
      <c r="K3742" s="19" t="n">
        <f aca="false">INDEX(Pricebook!$L$2:$L$1401,MATCH(D3742,Pricebook!$A$2:$A$1401,0))</f>
        <v>13.65</v>
      </c>
      <c r="L3742" s="19" t="n">
        <f aca="false">ROUND(F3742*K3742,2)</f>
        <v>13.65</v>
      </c>
      <c r="M3742" s="24" t="n">
        <f aca="false">DATE(YEAR(C3742),MONTH(C3742),1)</f>
        <v>46174</v>
      </c>
    </row>
    <row r="3743" customFormat="false" ht="15" hidden="false" customHeight="false" outlineLevel="0" collapsed="false">
      <c r="A3743" s="21" t="s">
        <v>3522</v>
      </c>
      <c r="B3743" s="21" t="s">
        <v>3505</v>
      </c>
      <c r="C3743" s="23" t="n">
        <v>46174</v>
      </c>
      <c r="D3743" s="21" t="s">
        <v>1863</v>
      </c>
      <c r="E3743" s="21" t="s">
        <v>1452</v>
      </c>
      <c r="F3743" s="12" t="n">
        <v>11</v>
      </c>
      <c r="G3743" s="19" t="n">
        <v>98.35</v>
      </c>
      <c r="H3743" s="19" t="n">
        <v>60.12</v>
      </c>
      <c r="I3743" s="19" t="n">
        <f aca="false">ROUND(F3743*G3743,2)</f>
        <v>1081.85</v>
      </c>
      <c r="J3743" s="19" t="n">
        <f aca="false">ROUND(F3743*H3743,2)</f>
        <v>661.32</v>
      </c>
      <c r="K3743" s="19" t="n">
        <f aca="false">INDEX(Pricebook!$L$2:$L$1401,MATCH(D3743,Pricebook!$A$2:$A$1401,0))</f>
        <v>100.7</v>
      </c>
      <c r="L3743" s="19" t="n">
        <f aca="false">ROUND(F3743*K3743,2)</f>
        <v>1107.7</v>
      </c>
      <c r="M3743" s="24" t="n">
        <f aca="false">DATE(YEAR(C3743),MONTH(C3743),1)</f>
        <v>46174</v>
      </c>
    </row>
    <row r="3744" customFormat="false" ht="15" hidden="false" customHeight="false" outlineLevel="0" collapsed="false">
      <c r="A3744" s="21" t="s">
        <v>3523</v>
      </c>
      <c r="B3744" s="21" t="s">
        <v>3524</v>
      </c>
      <c r="C3744" s="23" t="n">
        <v>46174</v>
      </c>
      <c r="D3744" s="21" t="s">
        <v>2424</v>
      </c>
      <c r="E3744" s="21" t="s">
        <v>2202</v>
      </c>
      <c r="F3744" s="12" t="n">
        <v>1</v>
      </c>
      <c r="G3744" s="19" t="n">
        <v>51.6</v>
      </c>
      <c r="H3744" s="19" t="n">
        <v>31.04</v>
      </c>
      <c r="I3744" s="19" t="n">
        <f aca="false">ROUND(F3744*G3744,2)</f>
        <v>51.6</v>
      </c>
      <c r="J3744" s="19" t="n">
        <f aca="false">ROUND(F3744*H3744,2)</f>
        <v>31.04</v>
      </c>
      <c r="K3744" s="19" t="n">
        <f aca="false">INDEX(Pricebook!$L$2:$L$1401,MATCH(D3744,Pricebook!$A$2:$A$1401,0))</f>
        <v>54.6</v>
      </c>
      <c r="L3744" s="19" t="n">
        <f aca="false">ROUND(F3744*K3744,2)</f>
        <v>54.6</v>
      </c>
      <c r="M3744" s="24" t="n">
        <f aca="false">DATE(YEAR(C3744),MONTH(C3744),1)</f>
        <v>46174</v>
      </c>
    </row>
    <row r="3745" customFormat="false" ht="15" hidden="false" customHeight="false" outlineLevel="0" collapsed="false">
      <c r="A3745" s="21" t="s">
        <v>3523</v>
      </c>
      <c r="B3745" s="21" t="s">
        <v>3524</v>
      </c>
      <c r="C3745" s="23" t="n">
        <v>46174</v>
      </c>
      <c r="D3745" s="21" t="s">
        <v>559</v>
      </c>
      <c r="E3745" s="21" t="s">
        <v>366</v>
      </c>
      <c r="F3745" s="12" t="n">
        <v>1</v>
      </c>
      <c r="G3745" s="19" t="n">
        <v>84.65</v>
      </c>
      <c r="H3745" s="19" t="n">
        <v>60.44</v>
      </c>
      <c r="I3745" s="19" t="n">
        <f aca="false">ROUND(F3745*G3745,2)</f>
        <v>84.65</v>
      </c>
      <c r="J3745" s="19" t="n">
        <f aca="false">ROUND(F3745*H3745,2)</f>
        <v>60.44</v>
      </c>
      <c r="K3745" s="19" t="n">
        <f aca="false">INDEX(Pricebook!$L$2:$L$1401,MATCH(D3745,Pricebook!$A$2:$A$1401,0))</f>
        <v>92.05</v>
      </c>
      <c r="L3745" s="19" t="n">
        <f aca="false">ROUND(F3745*K3745,2)</f>
        <v>92.05</v>
      </c>
      <c r="M3745" s="24" t="n">
        <f aca="false">DATE(YEAR(C3745),MONTH(C3745),1)</f>
        <v>46174</v>
      </c>
    </row>
    <row r="3746" customFormat="false" ht="15" hidden="false" customHeight="false" outlineLevel="0" collapsed="false">
      <c r="A3746" s="21" t="s">
        <v>3523</v>
      </c>
      <c r="B3746" s="21" t="s">
        <v>3524</v>
      </c>
      <c r="C3746" s="23" t="n">
        <v>46174</v>
      </c>
      <c r="D3746" s="21" t="s">
        <v>2357</v>
      </c>
      <c r="E3746" s="21" t="s">
        <v>2202</v>
      </c>
      <c r="F3746" s="12" t="n">
        <v>15</v>
      </c>
      <c r="G3746" s="19" t="n">
        <v>7.9</v>
      </c>
      <c r="H3746" s="19" t="n">
        <v>5.57</v>
      </c>
      <c r="I3746" s="19" t="n">
        <f aca="false">ROUND(F3746*G3746,2)</f>
        <v>118.5</v>
      </c>
      <c r="J3746" s="19" t="n">
        <f aca="false">ROUND(F3746*H3746,2)</f>
        <v>83.55</v>
      </c>
      <c r="K3746" s="19" t="n">
        <f aca="false">INDEX(Pricebook!$L$2:$L$1401,MATCH(D3746,Pricebook!$A$2:$A$1401,0))</f>
        <v>8.5</v>
      </c>
      <c r="L3746" s="19" t="n">
        <f aca="false">ROUND(F3746*K3746,2)</f>
        <v>127.5</v>
      </c>
      <c r="M3746" s="24" t="n">
        <f aca="false">DATE(YEAR(C3746),MONTH(C3746),1)</f>
        <v>46174</v>
      </c>
    </row>
    <row r="3747" customFormat="false" ht="15" hidden="false" customHeight="false" outlineLevel="0" collapsed="false">
      <c r="A3747" s="21" t="s">
        <v>3523</v>
      </c>
      <c r="B3747" s="21" t="s">
        <v>3524</v>
      </c>
      <c r="C3747" s="23" t="n">
        <v>46174</v>
      </c>
      <c r="D3747" s="21" t="s">
        <v>1633</v>
      </c>
      <c r="E3747" s="21" t="s">
        <v>1452</v>
      </c>
      <c r="F3747" s="12" t="n">
        <v>4</v>
      </c>
      <c r="G3747" s="19" t="n">
        <v>88.2</v>
      </c>
      <c r="H3747" s="19" t="n">
        <v>54.54</v>
      </c>
      <c r="I3747" s="19" t="n">
        <f aca="false">ROUND(F3747*G3747,2)</f>
        <v>352.8</v>
      </c>
      <c r="J3747" s="19" t="n">
        <f aca="false">ROUND(F3747*H3747,2)</f>
        <v>218.16</v>
      </c>
      <c r="K3747" s="19" t="n">
        <f aca="false">INDEX(Pricebook!$L$2:$L$1401,MATCH(D3747,Pricebook!$A$2:$A$1401,0))</f>
        <v>91.35</v>
      </c>
      <c r="L3747" s="19" t="n">
        <f aca="false">ROUND(F3747*K3747,2)</f>
        <v>365.4</v>
      </c>
      <c r="M3747" s="24" t="n">
        <f aca="false">DATE(YEAR(C3747),MONTH(C3747),1)</f>
        <v>46174</v>
      </c>
    </row>
    <row r="3748" customFormat="false" ht="15" hidden="false" customHeight="false" outlineLevel="0" collapsed="false">
      <c r="A3748" s="21" t="s">
        <v>3523</v>
      </c>
      <c r="B3748" s="21" t="s">
        <v>3524</v>
      </c>
      <c r="C3748" s="23" t="n">
        <v>46174</v>
      </c>
      <c r="D3748" s="21" t="s">
        <v>703</v>
      </c>
      <c r="E3748" s="21" t="s">
        <v>366</v>
      </c>
      <c r="F3748" s="12" t="n">
        <v>4</v>
      </c>
      <c r="G3748" s="19" t="n">
        <v>28.25</v>
      </c>
      <c r="H3748" s="19" t="n">
        <v>20.12</v>
      </c>
      <c r="I3748" s="19" t="n">
        <f aca="false">ROUND(F3748*G3748,2)</f>
        <v>113</v>
      </c>
      <c r="J3748" s="19" t="n">
        <f aca="false">ROUND(F3748*H3748,2)</f>
        <v>80.48</v>
      </c>
      <c r="K3748" s="19" t="n">
        <f aca="false">INDEX(Pricebook!$L$2:$L$1401,MATCH(D3748,Pricebook!$A$2:$A$1401,0))</f>
        <v>30.65</v>
      </c>
      <c r="L3748" s="19" t="n">
        <f aca="false">ROUND(F3748*K3748,2)</f>
        <v>122.6</v>
      </c>
      <c r="M3748" s="24" t="n">
        <f aca="false">DATE(YEAR(C3748),MONTH(C3748),1)</f>
        <v>46174</v>
      </c>
    </row>
    <row r="3749" customFormat="false" ht="15" hidden="false" customHeight="false" outlineLevel="0" collapsed="false">
      <c r="A3749" s="21" t="s">
        <v>3523</v>
      </c>
      <c r="B3749" s="21" t="s">
        <v>3524</v>
      </c>
      <c r="C3749" s="23" t="n">
        <v>46174</v>
      </c>
      <c r="D3749" s="21" t="s">
        <v>723</v>
      </c>
      <c r="E3749" s="21" t="s">
        <v>366</v>
      </c>
      <c r="F3749" s="12" t="n">
        <v>1</v>
      </c>
      <c r="G3749" s="19" t="n">
        <v>257.5</v>
      </c>
      <c r="H3749" s="19" t="n">
        <v>182.82</v>
      </c>
      <c r="I3749" s="19" t="n">
        <f aca="false">ROUND(F3749*G3749,2)</f>
        <v>257.5</v>
      </c>
      <c r="J3749" s="19" t="n">
        <f aca="false">ROUND(F3749*H3749,2)</f>
        <v>182.82</v>
      </c>
      <c r="K3749" s="19" t="n">
        <f aca="false">INDEX(Pricebook!$L$2:$L$1401,MATCH(D3749,Pricebook!$A$2:$A$1401,0))</f>
        <v>278.35</v>
      </c>
      <c r="L3749" s="19" t="n">
        <f aca="false">ROUND(F3749*K3749,2)</f>
        <v>278.35</v>
      </c>
      <c r="M3749" s="24" t="n">
        <f aca="false">DATE(YEAR(C3749),MONTH(C3749),1)</f>
        <v>46174</v>
      </c>
    </row>
    <row r="3750" customFormat="false" ht="15" hidden="false" customHeight="false" outlineLevel="0" collapsed="false">
      <c r="A3750" s="21" t="s">
        <v>3523</v>
      </c>
      <c r="B3750" s="21" t="s">
        <v>3524</v>
      </c>
      <c r="C3750" s="23" t="n">
        <v>46174</v>
      </c>
      <c r="D3750" s="21" t="s">
        <v>414</v>
      </c>
      <c r="E3750" s="21" t="s">
        <v>366</v>
      </c>
      <c r="F3750" s="12" t="n">
        <v>4</v>
      </c>
      <c r="G3750" s="19" t="n">
        <v>10.7</v>
      </c>
      <c r="H3750" s="19" t="n">
        <v>7.58</v>
      </c>
      <c r="I3750" s="19" t="n">
        <f aca="false">ROUND(F3750*G3750,2)</f>
        <v>42.8</v>
      </c>
      <c r="J3750" s="19" t="n">
        <f aca="false">ROUND(F3750*H3750,2)</f>
        <v>30.32</v>
      </c>
      <c r="K3750" s="19" t="n">
        <f aca="false">INDEX(Pricebook!$L$2:$L$1401,MATCH(D3750,Pricebook!$A$2:$A$1401,0))</f>
        <v>11.55</v>
      </c>
      <c r="L3750" s="19" t="n">
        <f aca="false">ROUND(F3750*K3750,2)</f>
        <v>46.2</v>
      </c>
      <c r="M3750" s="24" t="n">
        <f aca="false">DATE(YEAR(C3750),MONTH(C3750),1)</f>
        <v>46174</v>
      </c>
    </row>
    <row r="3751" customFormat="false" ht="15" hidden="false" customHeight="false" outlineLevel="0" collapsed="false">
      <c r="A3751" s="21" t="s">
        <v>3523</v>
      </c>
      <c r="B3751" s="21" t="s">
        <v>3524</v>
      </c>
      <c r="C3751" s="23" t="n">
        <v>46174</v>
      </c>
      <c r="D3751" s="21" t="s">
        <v>2299</v>
      </c>
      <c r="E3751" s="21" t="s">
        <v>2202</v>
      </c>
      <c r="F3751" s="12" t="n">
        <v>11</v>
      </c>
      <c r="G3751" s="19" t="n">
        <v>7.65</v>
      </c>
      <c r="H3751" s="19" t="n">
        <v>4.58</v>
      </c>
      <c r="I3751" s="19" t="n">
        <f aca="false">ROUND(F3751*G3751,2)</f>
        <v>84.15</v>
      </c>
      <c r="J3751" s="19" t="n">
        <f aca="false">ROUND(F3751*H3751,2)</f>
        <v>50.38</v>
      </c>
      <c r="K3751" s="19" t="n">
        <f aca="false">INDEX(Pricebook!$L$2:$L$1401,MATCH(D3751,Pricebook!$A$2:$A$1401,0))</f>
        <v>8.1</v>
      </c>
      <c r="L3751" s="19" t="n">
        <f aca="false">ROUND(F3751*K3751,2)</f>
        <v>89.1</v>
      </c>
      <c r="M3751" s="24" t="n">
        <f aca="false">DATE(YEAR(C3751),MONTH(C3751),1)</f>
        <v>46174</v>
      </c>
    </row>
    <row r="3752" customFormat="false" ht="15" hidden="false" customHeight="false" outlineLevel="0" collapsed="false">
      <c r="A3752" s="21" t="s">
        <v>3523</v>
      </c>
      <c r="B3752" s="21" t="s">
        <v>3524</v>
      </c>
      <c r="C3752" s="23" t="n">
        <v>46174</v>
      </c>
      <c r="D3752" s="21" t="s">
        <v>2214</v>
      </c>
      <c r="E3752" s="21" t="s">
        <v>2202</v>
      </c>
      <c r="F3752" s="12" t="n">
        <v>4</v>
      </c>
      <c r="G3752" s="19" t="n">
        <v>60.55</v>
      </c>
      <c r="H3752" s="19" t="n">
        <v>36.6</v>
      </c>
      <c r="I3752" s="19" t="n">
        <f aca="false">ROUND(F3752*G3752,2)</f>
        <v>242.2</v>
      </c>
      <c r="J3752" s="19" t="n">
        <f aca="false">ROUND(F3752*H3752,2)</f>
        <v>146.4</v>
      </c>
      <c r="K3752" s="19" t="n">
        <f aca="false">INDEX(Pricebook!$L$2:$L$1401,MATCH(D3752,Pricebook!$A$2:$A$1401,0))</f>
        <v>64.4</v>
      </c>
      <c r="L3752" s="19" t="n">
        <f aca="false">ROUND(F3752*K3752,2)</f>
        <v>257.6</v>
      </c>
      <c r="M3752" s="24" t="n">
        <f aca="false">DATE(YEAR(C3752),MONTH(C3752),1)</f>
        <v>46174</v>
      </c>
    </row>
    <row r="3753" customFormat="false" ht="15" hidden="false" customHeight="false" outlineLevel="0" collapsed="false">
      <c r="A3753" s="21" t="s">
        <v>3523</v>
      </c>
      <c r="B3753" s="21" t="s">
        <v>3524</v>
      </c>
      <c r="C3753" s="23" t="n">
        <v>46174</v>
      </c>
      <c r="D3753" s="21" t="s">
        <v>2396</v>
      </c>
      <c r="E3753" s="21" t="s">
        <v>2202</v>
      </c>
      <c r="F3753" s="12" t="n">
        <v>2</v>
      </c>
      <c r="G3753" s="19" t="n">
        <v>10.65</v>
      </c>
      <c r="H3753" s="19" t="n">
        <v>7.46</v>
      </c>
      <c r="I3753" s="19" t="n">
        <f aca="false">ROUND(F3753*G3753,2)</f>
        <v>21.3</v>
      </c>
      <c r="J3753" s="19" t="n">
        <f aca="false">ROUND(F3753*H3753,2)</f>
        <v>14.92</v>
      </c>
      <c r="K3753" s="19" t="n">
        <f aca="false">INDEX(Pricebook!$L$2:$L$1401,MATCH(D3753,Pricebook!$A$2:$A$1401,0))</f>
        <v>11.35</v>
      </c>
      <c r="L3753" s="19" t="n">
        <f aca="false">ROUND(F3753*K3753,2)</f>
        <v>22.7</v>
      </c>
      <c r="M3753" s="24" t="n">
        <f aca="false">DATE(YEAR(C3753),MONTH(C3753),1)</f>
        <v>46174</v>
      </c>
    </row>
    <row r="3754" customFormat="false" ht="15" hidden="false" customHeight="false" outlineLevel="0" collapsed="false">
      <c r="A3754" s="21" t="s">
        <v>3523</v>
      </c>
      <c r="B3754" s="21" t="s">
        <v>3524</v>
      </c>
      <c r="C3754" s="23" t="n">
        <v>46174</v>
      </c>
      <c r="D3754" s="21" t="s">
        <v>2232</v>
      </c>
      <c r="E3754" s="21" t="s">
        <v>2202</v>
      </c>
      <c r="F3754" s="12" t="n">
        <v>6</v>
      </c>
      <c r="G3754" s="19" t="n">
        <v>7.65</v>
      </c>
      <c r="H3754" s="19" t="n">
        <v>4.57</v>
      </c>
      <c r="I3754" s="19" t="n">
        <f aca="false">ROUND(F3754*G3754,2)</f>
        <v>45.9</v>
      </c>
      <c r="J3754" s="19" t="n">
        <f aca="false">ROUND(F3754*H3754,2)</f>
        <v>27.42</v>
      </c>
      <c r="K3754" s="19" t="n">
        <f aca="false">INDEX(Pricebook!$L$2:$L$1401,MATCH(D3754,Pricebook!$A$2:$A$1401,0))</f>
        <v>8.1</v>
      </c>
      <c r="L3754" s="19" t="n">
        <f aca="false">ROUND(F3754*K3754,2)</f>
        <v>48.6</v>
      </c>
      <c r="M3754" s="24" t="n">
        <f aca="false">DATE(YEAR(C3754),MONTH(C3754),1)</f>
        <v>46174</v>
      </c>
    </row>
    <row r="3755" customFormat="false" ht="15" hidden="false" customHeight="false" outlineLevel="0" collapsed="false">
      <c r="A3755" s="21" t="s">
        <v>3523</v>
      </c>
      <c r="B3755" s="21" t="s">
        <v>3524</v>
      </c>
      <c r="C3755" s="23" t="n">
        <v>46174</v>
      </c>
      <c r="D3755" s="21" t="s">
        <v>2313</v>
      </c>
      <c r="E3755" s="21" t="s">
        <v>2202</v>
      </c>
      <c r="F3755" s="12" t="n">
        <v>10</v>
      </c>
      <c r="G3755" s="19" t="n">
        <v>12.15</v>
      </c>
      <c r="H3755" s="19" t="n">
        <v>7.34</v>
      </c>
      <c r="I3755" s="19" t="n">
        <f aca="false">ROUND(F3755*G3755,2)</f>
        <v>121.5</v>
      </c>
      <c r="J3755" s="19" t="n">
        <f aca="false">ROUND(F3755*H3755,2)</f>
        <v>73.4</v>
      </c>
      <c r="K3755" s="19" t="n">
        <f aca="false">INDEX(Pricebook!$L$2:$L$1401,MATCH(D3755,Pricebook!$A$2:$A$1401,0))</f>
        <v>12.9</v>
      </c>
      <c r="L3755" s="19" t="n">
        <f aca="false">ROUND(F3755*K3755,2)</f>
        <v>129</v>
      </c>
      <c r="M3755" s="24" t="n">
        <f aca="false">DATE(YEAR(C3755),MONTH(C3755),1)</f>
        <v>46174</v>
      </c>
    </row>
    <row r="3756" customFormat="false" ht="15" hidden="false" customHeight="false" outlineLevel="0" collapsed="false">
      <c r="A3756" s="21" t="s">
        <v>3523</v>
      </c>
      <c r="B3756" s="21" t="s">
        <v>3524</v>
      </c>
      <c r="C3756" s="23" t="n">
        <v>46174</v>
      </c>
      <c r="D3756" s="21" t="s">
        <v>1781</v>
      </c>
      <c r="E3756" s="21" t="s">
        <v>1452</v>
      </c>
      <c r="F3756" s="12" t="n">
        <v>16</v>
      </c>
      <c r="G3756" s="19" t="n">
        <v>16.8</v>
      </c>
      <c r="H3756" s="19" t="n">
        <v>11.96</v>
      </c>
      <c r="I3756" s="19" t="n">
        <f aca="false">ROUND(F3756*G3756,2)</f>
        <v>268.8</v>
      </c>
      <c r="J3756" s="19" t="n">
        <f aca="false">ROUND(F3756*H3756,2)</f>
        <v>191.36</v>
      </c>
      <c r="K3756" s="19" t="n">
        <f aca="false">INDEX(Pricebook!$L$2:$L$1401,MATCH(D3756,Pricebook!$A$2:$A$1401,0))</f>
        <v>17.2</v>
      </c>
      <c r="L3756" s="19" t="n">
        <f aca="false">ROUND(F3756*K3756,2)</f>
        <v>275.2</v>
      </c>
      <c r="M3756" s="24" t="n">
        <f aca="false">DATE(YEAR(C3756),MONTH(C3756),1)</f>
        <v>46174</v>
      </c>
    </row>
    <row r="3757" customFormat="false" ht="15" hidden="false" customHeight="false" outlineLevel="0" collapsed="false">
      <c r="A3757" s="21" t="s">
        <v>3525</v>
      </c>
      <c r="B3757" s="21" t="s">
        <v>3213</v>
      </c>
      <c r="C3757" s="23" t="n">
        <v>46174</v>
      </c>
      <c r="D3757" s="21" t="s">
        <v>1272</v>
      </c>
      <c r="E3757" s="21" t="s">
        <v>971</v>
      </c>
      <c r="F3757" s="12" t="n">
        <v>1</v>
      </c>
      <c r="G3757" s="19" t="n">
        <v>107.15</v>
      </c>
      <c r="H3757" s="19" t="n">
        <v>82.22</v>
      </c>
      <c r="I3757" s="19" t="n">
        <f aca="false">ROUND(F3757*G3757,2)</f>
        <v>107.15</v>
      </c>
      <c r="J3757" s="19" t="n">
        <f aca="false">ROUND(F3757*H3757,2)</f>
        <v>82.22</v>
      </c>
      <c r="K3757" s="19" t="n">
        <f aca="false">INDEX(Pricebook!$L$2:$L$1401,MATCH(D3757,Pricebook!$A$2:$A$1401,0))</f>
        <v>124.55</v>
      </c>
      <c r="L3757" s="19" t="n">
        <f aca="false">ROUND(F3757*K3757,2)</f>
        <v>124.55</v>
      </c>
      <c r="M3757" s="24" t="n">
        <f aca="false">DATE(YEAR(C3757),MONTH(C3757),1)</f>
        <v>46174</v>
      </c>
    </row>
    <row r="3758" customFormat="false" ht="15" hidden="false" customHeight="false" outlineLevel="0" collapsed="false">
      <c r="A3758" s="21" t="s">
        <v>3525</v>
      </c>
      <c r="B3758" s="21" t="s">
        <v>3213</v>
      </c>
      <c r="C3758" s="23" t="n">
        <v>46174</v>
      </c>
      <c r="D3758" s="21" t="s">
        <v>2870</v>
      </c>
      <c r="E3758" s="21" t="s">
        <v>2748</v>
      </c>
      <c r="F3758" s="12" t="n">
        <v>2</v>
      </c>
      <c r="G3758" s="19" t="n">
        <v>94.55</v>
      </c>
      <c r="H3758" s="19" t="n">
        <v>55.1</v>
      </c>
      <c r="I3758" s="19" t="n">
        <f aca="false">ROUND(F3758*G3758,2)</f>
        <v>189.1</v>
      </c>
      <c r="J3758" s="19" t="n">
        <f aca="false">ROUND(F3758*H3758,2)</f>
        <v>110.2</v>
      </c>
      <c r="K3758" s="19" t="n">
        <f aca="false">INDEX(Pricebook!$L$2:$L$1401,MATCH(D3758,Pricebook!$A$2:$A$1401,0))</f>
        <v>103.2</v>
      </c>
      <c r="L3758" s="19" t="n">
        <f aca="false">ROUND(F3758*K3758,2)</f>
        <v>206.4</v>
      </c>
      <c r="M3758" s="24" t="n">
        <f aca="false">DATE(YEAR(C3758),MONTH(C3758),1)</f>
        <v>46174</v>
      </c>
    </row>
    <row r="3759" customFormat="false" ht="15" hidden="false" customHeight="false" outlineLevel="0" collapsed="false">
      <c r="A3759" s="21" t="s">
        <v>3525</v>
      </c>
      <c r="B3759" s="21" t="s">
        <v>3213</v>
      </c>
      <c r="C3759" s="23" t="n">
        <v>46174</v>
      </c>
      <c r="D3759" s="21" t="s">
        <v>1278</v>
      </c>
      <c r="E3759" s="21" t="s">
        <v>971</v>
      </c>
      <c r="F3759" s="12" t="n">
        <v>1</v>
      </c>
      <c r="G3759" s="19" t="n">
        <v>128.15</v>
      </c>
      <c r="H3759" s="19" t="n">
        <v>97.76</v>
      </c>
      <c r="I3759" s="19" t="n">
        <f aca="false">ROUND(F3759*G3759,2)</f>
        <v>128.15</v>
      </c>
      <c r="J3759" s="19" t="n">
        <f aca="false">ROUND(F3759*H3759,2)</f>
        <v>97.76</v>
      </c>
      <c r="K3759" s="19" t="n">
        <f aca="false">INDEX(Pricebook!$L$2:$L$1401,MATCH(D3759,Pricebook!$A$2:$A$1401,0))</f>
        <v>148.05</v>
      </c>
      <c r="L3759" s="19" t="n">
        <f aca="false">ROUND(F3759*K3759,2)</f>
        <v>148.05</v>
      </c>
      <c r="M3759" s="24" t="n">
        <f aca="false">DATE(YEAR(C3759),MONTH(C3759),1)</f>
        <v>46174</v>
      </c>
    </row>
    <row r="3760" customFormat="false" ht="15" hidden="false" customHeight="false" outlineLevel="0" collapsed="false">
      <c r="A3760" s="21" t="s">
        <v>3525</v>
      </c>
      <c r="B3760" s="21" t="s">
        <v>3213</v>
      </c>
      <c r="C3760" s="23" t="n">
        <v>46174</v>
      </c>
      <c r="D3760" s="21" t="s">
        <v>835</v>
      </c>
      <c r="E3760" s="21" t="s">
        <v>366</v>
      </c>
      <c r="F3760" s="12" t="n">
        <v>6</v>
      </c>
      <c r="G3760" s="19" t="n">
        <v>8.1</v>
      </c>
      <c r="H3760" s="19" t="n">
        <v>5.77</v>
      </c>
      <c r="I3760" s="19" t="n">
        <f aca="false">ROUND(F3760*G3760,2)</f>
        <v>48.6</v>
      </c>
      <c r="J3760" s="19" t="n">
        <f aca="false">ROUND(F3760*H3760,2)</f>
        <v>34.62</v>
      </c>
      <c r="K3760" s="19" t="n">
        <f aca="false">INDEX(Pricebook!$L$2:$L$1401,MATCH(D3760,Pricebook!$A$2:$A$1401,0))</f>
        <v>8.8</v>
      </c>
      <c r="L3760" s="19" t="n">
        <f aca="false">ROUND(F3760*K3760,2)</f>
        <v>52.8</v>
      </c>
      <c r="M3760" s="24" t="n">
        <f aca="false">DATE(YEAR(C3760),MONTH(C3760),1)</f>
        <v>46174</v>
      </c>
    </row>
    <row r="3761" customFormat="false" ht="15" hidden="false" customHeight="false" outlineLevel="0" collapsed="false">
      <c r="A3761" s="21" t="s">
        <v>3525</v>
      </c>
      <c r="B3761" s="21" t="s">
        <v>3213</v>
      </c>
      <c r="C3761" s="23" t="n">
        <v>46174</v>
      </c>
      <c r="D3761" s="21" t="s">
        <v>1228</v>
      </c>
      <c r="E3761" s="21" t="s">
        <v>971</v>
      </c>
      <c r="F3761" s="12" t="n">
        <v>3</v>
      </c>
      <c r="G3761" s="19" t="n">
        <v>88.9</v>
      </c>
      <c r="H3761" s="19" t="n">
        <v>72.04</v>
      </c>
      <c r="I3761" s="19" t="n">
        <f aca="false">ROUND(F3761*G3761,2)</f>
        <v>266.7</v>
      </c>
      <c r="J3761" s="19" t="n">
        <f aca="false">ROUND(F3761*H3761,2)</f>
        <v>216.12</v>
      </c>
      <c r="K3761" s="19" t="n">
        <f aca="false">INDEX(Pricebook!$L$2:$L$1401,MATCH(D3761,Pricebook!$A$2:$A$1401,0))</f>
        <v>103.2</v>
      </c>
      <c r="L3761" s="19" t="n">
        <f aca="false">ROUND(F3761*K3761,2)</f>
        <v>309.6</v>
      </c>
      <c r="M3761" s="24" t="n">
        <f aca="false">DATE(YEAR(C3761),MONTH(C3761),1)</f>
        <v>46174</v>
      </c>
    </row>
    <row r="3762" customFormat="false" ht="15" hidden="false" customHeight="false" outlineLevel="0" collapsed="false">
      <c r="A3762" s="21" t="s">
        <v>3525</v>
      </c>
      <c r="B3762" s="21" t="s">
        <v>3213</v>
      </c>
      <c r="C3762" s="23" t="n">
        <v>46174</v>
      </c>
      <c r="D3762" s="21" t="s">
        <v>829</v>
      </c>
      <c r="E3762" s="21" t="s">
        <v>366</v>
      </c>
      <c r="F3762" s="12" t="n">
        <v>4</v>
      </c>
      <c r="G3762" s="19" t="n">
        <v>18.55</v>
      </c>
      <c r="H3762" s="19" t="n">
        <v>13.12</v>
      </c>
      <c r="I3762" s="19" t="n">
        <f aca="false">ROUND(F3762*G3762,2)</f>
        <v>74.2</v>
      </c>
      <c r="J3762" s="19" t="n">
        <f aca="false">ROUND(F3762*H3762,2)</f>
        <v>52.48</v>
      </c>
      <c r="K3762" s="19" t="n">
        <f aca="false">INDEX(Pricebook!$L$2:$L$1401,MATCH(D3762,Pricebook!$A$2:$A$1401,0))</f>
        <v>20</v>
      </c>
      <c r="L3762" s="19" t="n">
        <f aca="false">ROUND(F3762*K3762,2)</f>
        <v>80</v>
      </c>
      <c r="M3762" s="24" t="n">
        <f aca="false">DATE(YEAR(C3762),MONTH(C3762),1)</f>
        <v>46174</v>
      </c>
    </row>
    <row r="3763" customFormat="false" ht="15" hidden="false" customHeight="false" outlineLevel="0" collapsed="false">
      <c r="A3763" s="21" t="s">
        <v>3525</v>
      </c>
      <c r="B3763" s="21" t="s">
        <v>3213</v>
      </c>
      <c r="C3763" s="23" t="n">
        <v>46174</v>
      </c>
      <c r="D3763" s="21" t="s">
        <v>2896</v>
      </c>
      <c r="E3763" s="21" t="s">
        <v>2748</v>
      </c>
      <c r="F3763" s="12" t="n">
        <v>1</v>
      </c>
      <c r="G3763" s="19" t="n">
        <v>27</v>
      </c>
      <c r="H3763" s="19" t="n">
        <v>15.79</v>
      </c>
      <c r="I3763" s="19" t="n">
        <f aca="false">ROUND(F3763*G3763,2)</f>
        <v>27</v>
      </c>
      <c r="J3763" s="19" t="n">
        <f aca="false">ROUND(F3763*H3763,2)</f>
        <v>15.79</v>
      </c>
      <c r="K3763" s="19" t="n">
        <f aca="false">INDEX(Pricebook!$L$2:$L$1401,MATCH(D3763,Pricebook!$A$2:$A$1401,0))</f>
        <v>29.6</v>
      </c>
      <c r="L3763" s="19" t="n">
        <f aca="false">ROUND(F3763*K3763,2)</f>
        <v>29.6</v>
      </c>
      <c r="M3763" s="24" t="n">
        <f aca="false">DATE(YEAR(C3763),MONTH(C3763),1)</f>
        <v>46174</v>
      </c>
    </row>
    <row r="3764" customFormat="false" ht="15" hidden="false" customHeight="false" outlineLevel="0" collapsed="false">
      <c r="A3764" s="21" t="s">
        <v>3525</v>
      </c>
      <c r="B3764" s="21" t="s">
        <v>3213</v>
      </c>
      <c r="C3764" s="23" t="n">
        <v>46174</v>
      </c>
      <c r="D3764" s="21" t="s">
        <v>1356</v>
      </c>
      <c r="E3764" s="21" t="s">
        <v>971</v>
      </c>
      <c r="F3764" s="12" t="n">
        <v>1</v>
      </c>
      <c r="G3764" s="19" t="n">
        <v>150</v>
      </c>
      <c r="H3764" s="19" t="n">
        <v>115.09</v>
      </c>
      <c r="I3764" s="19" t="n">
        <f aca="false">ROUND(F3764*G3764,2)</f>
        <v>150</v>
      </c>
      <c r="J3764" s="19" t="n">
        <f aca="false">ROUND(F3764*H3764,2)</f>
        <v>115.09</v>
      </c>
      <c r="K3764" s="19" t="n">
        <f aca="false">INDEX(Pricebook!$L$2:$L$1401,MATCH(D3764,Pricebook!$A$2:$A$1401,0))</f>
        <v>174.3</v>
      </c>
      <c r="L3764" s="19" t="n">
        <f aca="false">ROUND(F3764*K3764,2)</f>
        <v>174.3</v>
      </c>
      <c r="M3764" s="24" t="n">
        <f aca="false">DATE(YEAR(C3764),MONTH(C3764),1)</f>
        <v>46174</v>
      </c>
    </row>
    <row r="3765" customFormat="false" ht="15" hidden="false" customHeight="false" outlineLevel="0" collapsed="false">
      <c r="A3765" s="21" t="s">
        <v>3525</v>
      </c>
      <c r="B3765" s="21" t="s">
        <v>3213</v>
      </c>
      <c r="C3765" s="23" t="n">
        <v>46174</v>
      </c>
      <c r="D3765" s="21" t="s">
        <v>581</v>
      </c>
      <c r="E3765" s="21" t="s">
        <v>366</v>
      </c>
      <c r="F3765" s="12" t="n">
        <v>3</v>
      </c>
      <c r="G3765" s="19" t="n">
        <v>56.75</v>
      </c>
      <c r="H3765" s="19" t="n">
        <v>40.05</v>
      </c>
      <c r="I3765" s="19" t="n">
        <f aca="false">ROUND(F3765*G3765,2)</f>
        <v>170.25</v>
      </c>
      <c r="J3765" s="19" t="n">
        <f aca="false">ROUND(F3765*H3765,2)</f>
        <v>120.15</v>
      </c>
      <c r="K3765" s="19" t="n">
        <f aca="false">INDEX(Pricebook!$L$2:$L$1401,MATCH(D3765,Pricebook!$A$2:$A$1401,0))</f>
        <v>61</v>
      </c>
      <c r="L3765" s="19" t="n">
        <f aca="false">ROUND(F3765*K3765,2)</f>
        <v>183</v>
      </c>
      <c r="M3765" s="24" t="n">
        <f aca="false">DATE(YEAR(C3765),MONTH(C3765),1)</f>
        <v>46174</v>
      </c>
    </row>
    <row r="3766" customFormat="false" ht="15" hidden="false" customHeight="false" outlineLevel="0" collapsed="false">
      <c r="A3766" s="21" t="s">
        <v>3525</v>
      </c>
      <c r="B3766" s="21" t="s">
        <v>3213</v>
      </c>
      <c r="C3766" s="23" t="n">
        <v>46174</v>
      </c>
      <c r="D3766" s="21" t="s">
        <v>1094</v>
      </c>
      <c r="E3766" s="21" t="s">
        <v>971</v>
      </c>
      <c r="F3766" s="12" t="n">
        <v>1</v>
      </c>
      <c r="G3766" s="19" t="n">
        <v>164.3</v>
      </c>
      <c r="H3766" s="19" t="n">
        <v>124.81</v>
      </c>
      <c r="I3766" s="19" t="n">
        <f aca="false">ROUND(F3766*G3766,2)</f>
        <v>164.3</v>
      </c>
      <c r="J3766" s="19" t="n">
        <f aca="false">ROUND(F3766*H3766,2)</f>
        <v>124.81</v>
      </c>
      <c r="K3766" s="19" t="n">
        <f aca="false">INDEX(Pricebook!$L$2:$L$1401,MATCH(D3766,Pricebook!$A$2:$A$1401,0))</f>
        <v>180.75</v>
      </c>
      <c r="L3766" s="19" t="n">
        <f aca="false">ROUND(F3766*K3766,2)</f>
        <v>180.75</v>
      </c>
      <c r="M3766" s="24" t="n">
        <f aca="false">DATE(YEAR(C3766),MONTH(C3766),1)</f>
        <v>46174</v>
      </c>
    </row>
    <row r="3767" customFormat="false" ht="15" hidden="false" customHeight="false" outlineLevel="0" collapsed="false">
      <c r="A3767" s="21" t="s">
        <v>3525</v>
      </c>
      <c r="B3767" s="21" t="s">
        <v>3213</v>
      </c>
      <c r="C3767" s="23" t="n">
        <v>46174</v>
      </c>
      <c r="D3767" s="21" t="s">
        <v>1086</v>
      </c>
      <c r="E3767" s="21" t="s">
        <v>971</v>
      </c>
      <c r="F3767" s="12" t="n">
        <v>3</v>
      </c>
      <c r="G3767" s="19" t="n">
        <v>39.45</v>
      </c>
      <c r="H3767" s="19" t="n">
        <v>30.45</v>
      </c>
      <c r="I3767" s="19" t="n">
        <f aca="false">ROUND(F3767*G3767,2)</f>
        <v>118.35</v>
      </c>
      <c r="J3767" s="19" t="n">
        <f aca="false">ROUND(F3767*H3767,2)</f>
        <v>91.35</v>
      </c>
      <c r="K3767" s="19" t="n">
        <f aca="false">INDEX(Pricebook!$L$2:$L$1401,MATCH(D3767,Pricebook!$A$2:$A$1401,0))</f>
        <v>46.1</v>
      </c>
      <c r="L3767" s="19" t="n">
        <f aca="false">ROUND(F3767*K3767,2)</f>
        <v>138.3</v>
      </c>
      <c r="M3767" s="24" t="n">
        <f aca="false">DATE(YEAR(C3767),MONTH(C3767),1)</f>
        <v>46174</v>
      </c>
    </row>
    <row r="3768" customFormat="false" ht="15" hidden="false" customHeight="false" outlineLevel="0" collapsed="false">
      <c r="A3768" s="21" t="s">
        <v>3525</v>
      </c>
      <c r="B3768" s="21" t="s">
        <v>3213</v>
      </c>
      <c r="C3768" s="23" t="n">
        <v>46174</v>
      </c>
      <c r="D3768" s="21" t="s">
        <v>1262</v>
      </c>
      <c r="E3768" s="21" t="s">
        <v>971</v>
      </c>
      <c r="F3768" s="12" t="n">
        <v>2</v>
      </c>
      <c r="G3768" s="19" t="n">
        <v>514.3</v>
      </c>
      <c r="H3768" s="19" t="n">
        <v>393.73</v>
      </c>
      <c r="I3768" s="19" t="n">
        <f aca="false">ROUND(F3768*G3768,2)</f>
        <v>1028.6</v>
      </c>
      <c r="J3768" s="19" t="n">
        <f aca="false">ROUND(F3768*H3768,2)</f>
        <v>787.46</v>
      </c>
      <c r="K3768" s="19" t="n">
        <f aca="false">INDEX(Pricebook!$L$2:$L$1401,MATCH(D3768,Pricebook!$A$2:$A$1401,0))</f>
        <v>596.25</v>
      </c>
      <c r="L3768" s="19" t="n">
        <f aca="false">ROUND(F3768*K3768,2)</f>
        <v>1192.5</v>
      </c>
      <c r="M3768" s="24" t="n">
        <f aca="false">DATE(YEAR(C3768),MONTH(C3768),1)</f>
        <v>46174</v>
      </c>
    </row>
    <row r="3769" customFormat="false" ht="15" hidden="false" customHeight="false" outlineLevel="0" collapsed="false">
      <c r="A3769" s="21" t="s">
        <v>3525</v>
      </c>
      <c r="B3769" s="21" t="s">
        <v>3213</v>
      </c>
      <c r="C3769" s="23" t="n">
        <v>46174</v>
      </c>
      <c r="D3769" s="21" t="s">
        <v>861</v>
      </c>
      <c r="E3769" s="21" t="s">
        <v>366</v>
      </c>
      <c r="F3769" s="12" t="n">
        <v>4</v>
      </c>
      <c r="G3769" s="19" t="n">
        <v>13.15</v>
      </c>
      <c r="H3769" s="19" t="n">
        <v>9.23</v>
      </c>
      <c r="I3769" s="19" t="n">
        <f aca="false">ROUND(F3769*G3769,2)</f>
        <v>52.6</v>
      </c>
      <c r="J3769" s="19" t="n">
        <f aca="false">ROUND(F3769*H3769,2)</f>
        <v>36.92</v>
      </c>
      <c r="K3769" s="19" t="n">
        <f aca="false">INDEX(Pricebook!$L$2:$L$1401,MATCH(D3769,Pricebook!$A$2:$A$1401,0))</f>
        <v>14.05</v>
      </c>
      <c r="L3769" s="19" t="n">
        <f aca="false">ROUND(F3769*K3769,2)</f>
        <v>56.2</v>
      </c>
      <c r="M3769" s="24" t="n">
        <f aca="false">DATE(YEAR(C3769),MONTH(C3769),1)</f>
        <v>46174</v>
      </c>
    </row>
    <row r="3770" customFormat="false" ht="15" hidden="false" customHeight="false" outlineLevel="0" collapsed="false">
      <c r="A3770" s="21" t="s">
        <v>3525</v>
      </c>
      <c r="B3770" s="21" t="s">
        <v>3213</v>
      </c>
      <c r="C3770" s="23" t="n">
        <v>46174</v>
      </c>
      <c r="D3770" s="21" t="s">
        <v>2916</v>
      </c>
      <c r="E3770" s="21" t="s">
        <v>2748</v>
      </c>
      <c r="F3770" s="12" t="n">
        <v>5</v>
      </c>
      <c r="G3770" s="19" t="n">
        <v>5.1</v>
      </c>
      <c r="H3770" s="19" t="n">
        <v>2.98</v>
      </c>
      <c r="I3770" s="19" t="n">
        <f aca="false">ROUND(F3770*G3770,2)</f>
        <v>25.5</v>
      </c>
      <c r="J3770" s="19" t="n">
        <f aca="false">ROUND(F3770*H3770,2)</f>
        <v>14.9</v>
      </c>
      <c r="K3770" s="19" t="n">
        <f aca="false">INDEX(Pricebook!$L$2:$L$1401,MATCH(D3770,Pricebook!$A$2:$A$1401,0))</f>
        <v>5.6</v>
      </c>
      <c r="L3770" s="19" t="n">
        <f aca="false">ROUND(F3770*K3770,2)</f>
        <v>28</v>
      </c>
      <c r="M3770" s="24" t="n">
        <f aca="false">DATE(YEAR(C3770),MONTH(C3770),1)</f>
        <v>46174</v>
      </c>
    </row>
    <row r="3771" customFormat="false" ht="15" hidden="false" customHeight="false" outlineLevel="0" collapsed="false">
      <c r="A3771" s="21" t="s">
        <v>3525</v>
      </c>
      <c r="B3771" s="21" t="s">
        <v>3213</v>
      </c>
      <c r="C3771" s="23" t="n">
        <v>46174</v>
      </c>
      <c r="D3771" s="21" t="s">
        <v>2946</v>
      </c>
      <c r="E3771" s="21" t="s">
        <v>2748</v>
      </c>
      <c r="F3771" s="12" t="n">
        <v>1</v>
      </c>
      <c r="G3771" s="19" t="n">
        <v>9.3</v>
      </c>
      <c r="H3771" s="19" t="n">
        <v>5.37</v>
      </c>
      <c r="I3771" s="19" t="n">
        <f aca="false">ROUND(F3771*G3771,2)</f>
        <v>9.3</v>
      </c>
      <c r="J3771" s="19" t="n">
        <f aca="false">ROUND(F3771*H3771,2)</f>
        <v>5.37</v>
      </c>
      <c r="K3771" s="19" t="n">
        <f aca="false">INDEX(Pricebook!$L$2:$L$1401,MATCH(D3771,Pricebook!$A$2:$A$1401,0))</f>
        <v>10.1</v>
      </c>
      <c r="L3771" s="19" t="n">
        <f aca="false">ROUND(F3771*K3771,2)</f>
        <v>10.1</v>
      </c>
      <c r="M3771" s="24" t="n">
        <f aca="false">DATE(YEAR(C3771),MONTH(C3771),1)</f>
        <v>46174</v>
      </c>
    </row>
    <row r="3772" customFormat="false" ht="15" hidden="false" customHeight="false" outlineLevel="0" collapsed="false">
      <c r="A3772" s="21" t="s">
        <v>3526</v>
      </c>
      <c r="B3772" s="21" t="s">
        <v>3202</v>
      </c>
      <c r="C3772" s="23" t="n">
        <v>46174</v>
      </c>
      <c r="D3772" s="21" t="s">
        <v>479</v>
      </c>
      <c r="E3772" s="21" t="s">
        <v>366</v>
      </c>
      <c r="F3772" s="12" t="n">
        <v>1</v>
      </c>
      <c r="G3772" s="19" t="n">
        <v>214.3</v>
      </c>
      <c r="H3772" s="19" t="n">
        <v>159.88</v>
      </c>
      <c r="I3772" s="19" t="n">
        <f aca="false">ROUND(F3772*G3772,2)</f>
        <v>214.3</v>
      </c>
      <c r="J3772" s="19" t="n">
        <f aca="false">ROUND(F3772*H3772,2)</f>
        <v>159.88</v>
      </c>
      <c r="K3772" s="19" t="n">
        <f aca="false">INDEX(Pricebook!$L$2:$L$1401,MATCH(D3772,Pricebook!$A$2:$A$1401,0))</f>
        <v>233</v>
      </c>
      <c r="L3772" s="19" t="n">
        <f aca="false">ROUND(F3772*K3772,2)</f>
        <v>233</v>
      </c>
      <c r="M3772" s="24" t="n">
        <f aca="false">DATE(YEAR(C3772),MONTH(C3772),1)</f>
        <v>46174</v>
      </c>
    </row>
    <row r="3773" customFormat="false" ht="15" hidden="false" customHeight="false" outlineLevel="0" collapsed="false">
      <c r="A3773" s="21" t="s">
        <v>3526</v>
      </c>
      <c r="B3773" s="21" t="s">
        <v>3202</v>
      </c>
      <c r="C3773" s="23" t="n">
        <v>46174</v>
      </c>
      <c r="D3773" s="21" t="s">
        <v>651</v>
      </c>
      <c r="E3773" s="21" t="s">
        <v>366</v>
      </c>
      <c r="F3773" s="12" t="n">
        <v>1</v>
      </c>
      <c r="G3773" s="19" t="n">
        <v>168.25</v>
      </c>
      <c r="H3773" s="19" t="n">
        <v>118.64</v>
      </c>
      <c r="I3773" s="19" t="n">
        <f aca="false">ROUND(F3773*G3773,2)</f>
        <v>168.25</v>
      </c>
      <c r="J3773" s="19" t="n">
        <f aca="false">ROUND(F3773*H3773,2)</f>
        <v>118.64</v>
      </c>
      <c r="K3773" s="19" t="n">
        <f aca="false">INDEX(Pricebook!$L$2:$L$1401,MATCH(D3773,Pricebook!$A$2:$A$1401,0))</f>
        <v>180.65</v>
      </c>
      <c r="L3773" s="19" t="n">
        <f aca="false">ROUND(F3773*K3773,2)</f>
        <v>180.65</v>
      </c>
      <c r="M3773" s="24" t="n">
        <f aca="false">DATE(YEAR(C3773),MONTH(C3773),1)</f>
        <v>46174</v>
      </c>
    </row>
    <row r="3774" customFormat="false" ht="15" hidden="false" customHeight="false" outlineLevel="0" collapsed="false">
      <c r="A3774" s="21" t="s">
        <v>3526</v>
      </c>
      <c r="B3774" s="21" t="s">
        <v>3202</v>
      </c>
      <c r="C3774" s="23" t="n">
        <v>46174</v>
      </c>
      <c r="D3774" s="21" t="s">
        <v>1606</v>
      </c>
      <c r="E3774" s="21" t="s">
        <v>1452</v>
      </c>
      <c r="F3774" s="12" t="n">
        <v>9</v>
      </c>
      <c r="G3774" s="19" t="n">
        <v>31.65</v>
      </c>
      <c r="H3774" s="19" t="n">
        <v>19.24</v>
      </c>
      <c r="I3774" s="19" t="n">
        <f aca="false">ROUND(F3774*G3774,2)</f>
        <v>284.85</v>
      </c>
      <c r="J3774" s="19" t="n">
        <f aca="false">ROUND(F3774*H3774,2)</f>
        <v>173.16</v>
      </c>
      <c r="K3774" s="19" t="n">
        <f aca="false">INDEX(Pricebook!$L$2:$L$1401,MATCH(D3774,Pricebook!$A$2:$A$1401,0))</f>
        <v>32.25</v>
      </c>
      <c r="L3774" s="19" t="n">
        <f aca="false">ROUND(F3774*K3774,2)</f>
        <v>290.25</v>
      </c>
      <c r="M3774" s="24" t="n">
        <f aca="false">DATE(YEAR(C3774),MONTH(C3774),1)</f>
        <v>46174</v>
      </c>
    </row>
    <row r="3775" customFormat="false" ht="15" hidden="false" customHeight="false" outlineLevel="0" collapsed="false">
      <c r="A3775" s="21" t="s">
        <v>3526</v>
      </c>
      <c r="B3775" s="21" t="s">
        <v>3202</v>
      </c>
      <c r="C3775" s="23" t="n">
        <v>46174</v>
      </c>
      <c r="D3775" s="21" t="s">
        <v>543</v>
      </c>
      <c r="E3775" s="21" t="s">
        <v>366</v>
      </c>
      <c r="F3775" s="12" t="n">
        <v>3</v>
      </c>
      <c r="G3775" s="19" t="n">
        <v>49.1</v>
      </c>
      <c r="H3775" s="19" t="n">
        <v>40.12</v>
      </c>
      <c r="I3775" s="19" t="n">
        <f aca="false">ROUND(F3775*G3775,2)</f>
        <v>147.3</v>
      </c>
      <c r="J3775" s="19" t="n">
        <f aca="false">ROUND(F3775*H3775,2)</f>
        <v>120.36</v>
      </c>
      <c r="K3775" s="19" t="n">
        <f aca="false">INDEX(Pricebook!$L$2:$L$1401,MATCH(D3775,Pricebook!$A$2:$A$1401,0))</f>
        <v>53.15</v>
      </c>
      <c r="L3775" s="19" t="n">
        <f aca="false">ROUND(F3775*K3775,2)</f>
        <v>159.45</v>
      </c>
      <c r="M3775" s="24" t="n">
        <f aca="false">DATE(YEAR(C3775),MONTH(C3775),1)</f>
        <v>46174</v>
      </c>
    </row>
    <row r="3776" customFormat="false" ht="15" hidden="false" customHeight="false" outlineLevel="0" collapsed="false">
      <c r="A3776" s="21" t="s">
        <v>3526</v>
      </c>
      <c r="B3776" s="21" t="s">
        <v>3202</v>
      </c>
      <c r="C3776" s="23" t="n">
        <v>46174</v>
      </c>
      <c r="D3776" s="21" t="s">
        <v>797</v>
      </c>
      <c r="E3776" s="21" t="s">
        <v>366</v>
      </c>
      <c r="F3776" s="12" t="n">
        <v>6</v>
      </c>
      <c r="G3776" s="19" t="n">
        <v>7.3</v>
      </c>
      <c r="H3776" s="19" t="n">
        <v>5.94</v>
      </c>
      <c r="I3776" s="19" t="n">
        <f aca="false">ROUND(F3776*G3776,2)</f>
        <v>43.8</v>
      </c>
      <c r="J3776" s="19" t="n">
        <f aca="false">ROUND(F3776*H3776,2)</f>
        <v>35.64</v>
      </c>
      <c r="K3776" s="19" t="n">
        <f aca="false">INDEX(Pricebook!$L$2:$L$1401,MATCH(D3776,Pricebook!$A$2:$A$1401,0))</f>
        <v>7.9</v>
      </c>
      <c r="L3776" s="19" t="n">
        <f aca="false">ROUND(F3776*K3776,2)</f>
        <v>47.4</v>
      </c>
      <c r="M3776" s="24" t="n">
        <f aca="false">DATE(YEAR(C3776),MONTH(C3776),1)</f>
        <v>46174</v>
      </c>
    </row>
    <row r="3777" customFormat="false" ht="15" hidden="false" customHeight="false" outlineLevel="0" collapsed="false">
      <c r="A3777" s="21" t="s">
        <v>3527</v>
      </c>
      <c r="B3777" s="21" t="s">
        <v>3064</v>
      </c>
      <c r="C3777" s="23" t="n">
        <v>46175</v>
      </c>
      <c r="D3777" s="21" t="s">
        <v>2573</v>
      </c>
      <c r="E3777" s="21" t="s">
        <v>2466</v>
      </c>
      <c r="F3777" s="12" t="n">
        <v>1</v>
      </c>
      <c r="G3777" s="19" t="n">
        <v>32.4</v>
      </c>
      <c r="H3777" s="19" t="n">
        <v>22.54</v>
      </c>
      <c r="I3777" s="19" t="n">
        <f aca="false">ROUND(F3777*G3777,2)</f>
        <v>32.4</v>
      </c>
      <c r="J3777" s="19" t="n">
        <f aca="false">ROUND(F3777*H3777,2)</f>
        <v>22.54</v>
      </c>
      <c r="K3777" s="19" t="n">
        <f aca="false">INDEX(Pricebook!$L$2:$L$1401,MATCH(D3777,Pricebook!$A$2:$A$1401,0))</f>
        <v>33.5</v>
      </c>
      <c r="L3777" s="19" t="n">
        <f aca="false">ROUND(F3777*K3777,2)</f>
        <v>33.5</v>
      </c>
      <c r="M3777" s="24" t="n">
        <f aca="false">DATE(YEAR(C3777),MONTH(C3777),1)</f>
        <v>46174</v>
      </c>
    </row>
    <row r="3778" customFormat="false" ht="15" hidden="false" customHeight="false" outlineLevel="0" collapsed="false">
      <c r="A3778" s="21" t="s">
        <v>3527</v>
      </c>
      <c r="B3778" s="21" t="s">
        <v>3064</v>
      </c>
      <c r="C3778" s="23" t="n">
        <v>46175</v>
      </c>
      <c r="D3778" s="21" t="s">
        <v>2755</v>
      </c>
      <c r="E3778" s="21" t="s">
        <v>2748</v>
      </c>
      <c r="F3778" s="12" t="n">
        <v>7</v>
      </c>
      <c r="G3778" s="19" t="n">
        <v>2.8</v>
      </c>
      <c r="H3778" s="19" t="n">
        <v>1.62</v>
      </c>
      <c r="I3778" s="19" t="n">
        <f aca="false">ROUND(F3778*G3778,2)</f>
        <v>19.6</v>
      </c>
      <c r="J3778" s="19" t="n">
        <f aca="false">ROUND(F3778*H3778,2)</f>
        <v>11.34</v>
      </c>
      <c r="K3778" s="19" t="n">
        <f aca="false">INDEX(Pricebook!$L$2:$L$1401,MATCH(D3778,Pricebook!$A$2:$A$1401,0))</f>
        <v>3.05</v>
      </c>
      <c r="L3778" s="19" t="n">
        <f aca="false">ROUND(F3778*K3778,2)</f>
        <v>21.35</v>
      </c>
      <c r="M3778" s="24" t="n">
        <f aca="false">DATE(YEAR(C3778),MONTH(C3778),1)</f>
        <v>46174</v>
      </c>
    </row>
    <row r="3779" customFormat="false" ht="15" hidden="false" customHeight="false" outlineLevel="0" collapsed="false">
      <c r="A3779" s="21" t="s">
        <v>3527</v>
      </c>
      <c r="B3779" s="21" t="s">
        <v>3064</v>
      </c>
      <c r="C3779" s="23" t="n">
        <v>46175</v>
      </c>
      <c r="D3779" s="21" t="s">
        <v>949</v>
      </c>
      <c r="E3779" s="21" t="s">
        <v>366</v>
      </c>
      <c r="F3779" s="12" t="n">
        <v>1</v>
      </c>
      <c r="G3779" s="19" t="n">
        <v>17.75</v>
      </c>
      <c r="H3779" s="19" t="n">
        <v>12.4</v>
      </c>
      <c r="I3779" s="19" t="n">
        <f aca="false">ROUND(F3779*G3779,2)</f>
        <v>17.75</v>
      </c>
      <c r="J3779" s="19" t="n">
        <f aca="false">ROUND(F3779*H3779,2)</f>
        <v>12.4</v>
      </c>
      <c r="K3779" s="19" t="n">
        <f aca="false">INDEX(Pricebook!$L$2:$L$1401,MATCH(D3779,Pricebook!$A$2:$A$1401,0))</f>
        <v>18.9</v>
      </c>
      <c r="L3779" s="19" t="n">
        <f aca="false">ROUND(F3779*K3779,2)</f>
        <v>18.9</v>
      </c>
      <c r="M3779" s="24" t="n">
        <f aca="false">DATE(YEAR(C3779),MONTH(C3779),1)</f>
        <v>46174</v>
      </c>
    </row>
    <row r="3780" customFormat="false" ht="15" hidden="false" customHeight="false" outlineLevel="0" collapsed="false">
      <c r="A3780" s="21" t="s">
        <v>3527</v>
      </c>
      <c r="B3780" s="21" t="s">
        <v>3064</v>
      </c>
      <c r="C3780" s="23" t="n">
        <v>46175</v>
      </c>
      <c r="D3780" s="21" t="s">
        <v>2547</v>
      </c>
      <c r="E3780" s="21" t="s">
        <v>2466</v>
      </c>
      <c r="F3780" s="12" t="n">
        <v>2</v>
      </c>
      <c r="G3780" s="19" t="n">
        <v>57.5</v>
      </c>
      <c r="H3780" s="19" t="n">
        <v>35.14</v>
      </c>
      <c r="I3780" s="19" t="n">
        <f aca="false">ROUND(F3780*G3780,2)</f>
        <v>115</v>
      </c>
      <c r="J3780" s="19" t="n">
        <f aca="false">ROUND(F3780*H3780,2)</f>
        <v>70.28</v>
      </c>
      <c r="K3780" s="19" t="n">
        <f aca="false">INDEX(Pricebook!$L$2:$L$1401,MATCH(D3780,Pricebook!$A$2:$A$1401,0))</f>
        <v>59.2</v>
      </c>
      <c r="L3780" s="19" t="n">
        <f aca="false">ROUND(F3780*K3780,2)</f>
        <v>118.4</v>
      </c>
      <c r="M3780" s="24" t="n">
        <f aca="false">DATE(YEAR(C3780),MONTH(C3780),1)</f>
        <v>46174</v>
      </c>
    </row>
    <row r="3781" customFormat="false" ht="15" hidden="false" customHeight="false" outlineLevel="0" collapsed="false">
      <c r="A3781" s="21" t="s">
        <v>3527</v>
      </c>
      <c r="B3781" s="21" t="s">
        <v>3064</v>
      </c>
      <c r="C3781" s="23" t="n">
        <v>46175</v>
      </c>
      <c r="D3781" s="21" t="s">
        <v>2918</v>
      </c>
      <c r="E3781" s="21" t="s">
        <v>2748</v>
      </c>
      <c r="F3781" s="12" t="n">
        <v>3</v>
      </c>
      <c r="G3781" s="19" t="n">
        <v>68.75</v>
      </c>
      <c r="H3781" s="19" t="n">
        <v>40.1</v>
      </c>
      <c r="I3781" s="19" t="n">
        <f aca="false">ROUND(F3781*G3781,2)</f>
        <v>206.25</v>
      </c>
      <c r="J3781" s="19" t="n">
        <f aca="false">ROUND(F3781*H3781,2)</f>
        <v>120.3</v>
      </c>
      <c r="K3781" s="19" t="n">
        <f aca="false">INDEX(Pricebook!$L$2:$L$1401,MATCH(D3781,Pricebook!$A$2:$A$1401,0))</f>
        <v>75.15</v>
      </c>
      <c r="L3781" s="19" t="n">
        <f aca="false">ROUND(F3781*K3781,2)</f>
        <v>225.45</v>
      </c>
      <c r="M3781" s="24" t="n">
        <f aca="false">DATE(YEAR(C3781),MONTH(C3781),1)</f>
        <v>46174</v>
      </c>
    </row>
    <row r="3782" customFormat="false" ht="15" hidden="false" customHeight="false" outlineLevel="0" collapsed="false">
      <c r="A3782" s="21" t="s">
        <v>3527</v>
      </c>
      <c r="B3782" s="21" t="s">
        <v>3064</v>
      </c>
      <c r="C3782" s="23" t="n">
        <v>46175</v>
      </c>
      <c r="D3782" s="21" t="s">
        <v>2908</v>
      </c>
      <c r="E3782" s="21" t="s">
        <v>2748</v>
      </c>
      <c r="F3782" s="12" t="n">
        <v>1</v>
      </c>
      <c r="G3782" s="19" t="n">
        <v>32.5</v>
      </c>
      <c r="H3782" s="19" t="n">
        <v>18.99</v>
      </c>
      <c r="I3782" s="19" t="n">
        <f aca="false">ROUND(F3782*G3782,2)</f>
        <v>32.5</v>
      </c>
      <c r="J3782" s="19" t="n">
        <f aca="false">ROUND(F3782*H3782,2)</f>
        <v>18.99</v>
      </c>
      <c r="K3782" s="19" t="n">
        <f aca="false">INDEX(Pricebook!$L$2:$L$1401,MATCH(D3782,Pricebook!$A$2:$A$1401,0))</f>
        <v>35.6</v>
      </c>
      <c r="L3782" s="19" t="n">
        <f aca="false">ROUND(F3782*K3782,2)</f>
        <v>35.6</v>
      </c>
      <c r="M3782" s="24" t="n">
        <f aca="false">DATE(YEAR(C3782),MONTH(C3782),1)</f>
        <v>46174</v>
      </c>
    </row>
    <row r="3783" customFormat="false" ht="15" hidden="false" customHeight="false" outlineLevel="0" collapsed="false">
      <c r="A3783" s="21" t="s">
        <v>3527</v>
      </c>
      <c r="B3783" s="21" t="s">
        <v>3064</v>
      </c>
      <c r="C3783" s="23" t="n">
        <v>46175</v>
      </c>
      <c r="D3783" s="21" t="s">
        <v>551</v>
      </c>
      <c r="E3783" s="21" t="s">
        <v>366</v>
      </c>
      <c r="F3783" s="12" t="n">
        <v>2</v>
      </c>
      <c r="G3783" s="19" t="n">
        <v>138.65</v>
      </c>
      <c r="H3783" s="19" t="n">
        <v>109.3</v>
      </c>
      <c r="I3783" s="19" t="n">
        <f aca="false">ROUND(F3783*G3783,2)</f>
        <v>277.3</v>
      </c>
      <c r="J3783" s="19" t="n">
        <f aca="false">ROUND(F3783*H3783,2)</f>
        <v>218.6</v>
      </c>
      <c r="K3783" s="19" t="n">
        <f aca="false">INDEX(Pricebook!$L$2:$L$1401,MATCH(D3783,Pricebook!$A$2:$A$1401,0))</f>
        <v>150.7</v>
      </c>
      <c r="L3783" s="19" t="n">
        <f aca="false">ROUND(F3783*K3783,2)</f>
        <v>301.4</v>
      </c>
      <c r="M3783" s="24" t="n">
        <f aca="false">DATE(YEAR(C3783),MONTH(C3783),1)</f>
        <v>46174</v>
      </c>
    </row>
    <row r="3784" customFormat="false" ht="15" hidden="false" customHeight="false" outlineLevel="0" collapsed="false">
      <c r="A3784" s="21" t="s">
        <v>3527</v>
      </c>
      <c r="B3784" s="21" t="s">
        <v>3064</v>
      </c>
      <c r="C3784" s="23" t="n">
        <v>46175</v>
      </c>
      <c r="D3784" s="21" t="s">
        <v>2812</v>
      </c>
      <c r="E3784" s="21" t="s">
        <v>2748</v>
      </c>
      <c r="F3784" s="12" t="n">
        <v>9</v>
      </c>
      <c r="G3784" s="19" t="n">
        <v>5.4</v>
      </c>
      <c r="H3784" s="19" t="n">
        <v>3.19</v>
      </c>
      <c r="I3784" s="19" t="n">
        <f aca="false">ROUND(F3784*G3784,2)</f>
        <v>48.6</v>
      </c>
      <c r="J3784" s="19" t="n">
        <f aca="false">ROUND(F3784*H3784,2)</f>
        <v>28.71</v>
      </c>
      <c r="K3784" s="19" t="n">
        <f aca="false">INDEX(Pricebook!$L$2:$L$1401,MATCH(D3784,Pricebook!$A$2:$A$1401,0))</f>
        <v>5.4</v>
      </c>
      <c r="L3784" s="19" t="n">
        <f aca="false">ROUND(F3784*K3784,2)</f>
        <v>48.6</v>
      </c>
      <c r="M3784" s="24" t="n">
        <f aca="false">DATE(YEAR(C3784),MONTH(C3784),1)</f>
        <v>46174</v>
      </c>
    </row>
    <row r="3785" customFormat="false" ht="15" hidden="false" customHeight="false" outlineLevel="0" collapsed="false">
      <c r="A3785" s="21" t="s">
        <v>3527</v>
      </c>
      <c r="B3785" s="21" t="s">
        <v>3064</v>
      </c>
      <c r="C3785" s="23" t="n">
        <v>46175</v>
      </c>
      <c r="D3785" s="21" t="s">
        <v>2787</v>
      </c>
      <c r="E3785" s="21" t="s">
        <v>2748</v>
      </c>
      <c r="F3785" s="12" t="n">
        <v>8</v>
      </c>
      <c r="G3785" s="19" t="n">
        <v>18.55</v>
      </c>
      <c r="H3785" s="19" t="n">
        <v>10.72</v>
      </c>
      <c r="I3785" s="19" t="n">
        <f aca="false">ROUND(F3785*G3785,2)</f>
        <v>148.4</v>
      </c>
      <c r="J3785" s="19" t="n">
        <f aca="false">ROUND(F3785*H3785,2)</f>
        <v>85.76</v>
      </c>
      <c r="K3785" s="19" t="n">
        <f aca="false">INDEX(Pricebook!$L$2:$L$1401,MATCH(D3785,Pricebook!$A$2:$A$1401,0))</f>
        <v>20.1</v>
      </c>
      <c r="L3785" s="19" t="n">
        <f aca="false">ROUND(F3785*K3785,2)</f>
        <v>160.8</v>
      </c>
      <c r="M3785" s="24" t="n">
        <f aca="false">DATE(YEAR(C3785),MONTH(C3785),1)</f>
        <v>46174</v>
      </c>
    </row>
    <row r="3786" customFormat="false" ht="15" hidden="false" customHeight="false" outlineLevel="0" collapsed="false">
      <c r="A3786" s="21" t="s">
        <v>3527</v>
      </c>
      <c r="B3786" s="21" t="s">
        <v>3064</v>
      </c>
      <c r="C3786" s="23" t="n">
        <v>46175</v>
      </c>
      <c r="D3786" s="21" t="s">
        <v>2766</v>
      </c>
      <c r="E3786" s="21" t="s">
        <v>2748</v>
      </c>
      <c r="F3786" s="12" t="n">
        <v>9</v>
      </c>
      <c r="G3786" s="19" t="n">
        <v>4.45</v>
      </c>
      <c r="H3786" s="19" t="n">
        <v>2.55</v>
      </c>
      <c r="I3786" s="19" t="n">
        <f aca="false">ROUND(F3786*G3786,2)</f>
        <v>40.05</v>
      </c>
      <c r="J3786" s="19" t="n">
        <f aca="false">ROUND(F3786*H3786,2)</f>
        <v>22.95</v>
      </c>
      <c r="K3786" s="19" t="n">
        <f aca="false">INDEX(Pricebook!$L$2:$L$1401,MATCH(D3786,Pricebook!$A$2:$A$1401,0))</f>
        <v>4.8</v>
      </c>
      <c r="L3786" s="19" t="n">
        <f aca="false">ROUND(F3786*K3786,2)</f>
        <v>43.2</v>
      </c>
      <c r="M3786" s="24" t="n">
        <f aca="false">DATE(YEAR(C3786),MONTH(C3786),1)</f>
        <v>46174</v>
      </c>
    </row>
    <row r="3787" customFormat="false" ht="15" hidden="false" customHeight="false" outlineLevel="0" collapsed="false">
      <c r="A3787" s="21" t="s">
        <v>3527</v>
      </c>
      <c r="B3787" s="21" t="s">
        <v>3064</v>
      </c>
      <c r="C3787" s="23" t="n">
        <v>46175</v>
      </c>
      <c r="D3787" s="21" t="s">
        <v>2567</v>
      </c>
      <c r="E3787" s="21" t="s">
        <v>2466</v>
      </c>
      <c r="F3787" s="12" t="n">
        <v>2</v>
      </c>
      <c r="G3787" s="19" t="n">
        <v>92</v>
      </c>
      <c r="H3787" s="19" t="n">
        <v>57.44</v>
      </c>
      <c r="I3787" s="19" t="n">
        <f aca="false">ROUND(F3787*G3787,2)</f>
        <v>184</v>
      </c>
      <c r="J3787" s="19" t="n">
        <f aca="false">ROUND(F3787*H3787,2)</f>
        <v>114.88</v>
      </c>
      <c r="K3787" s="19" t="n">
        <f aca="false">INDEX(Pricebook!$L$2:$L$1401,MATCH(D3787,Pricebook!$A$2:$A$1401,0))</f>
        <v>96.7</v>
      </c>
      <c r="L3787" s="19" t="n">
        <f aca="false">ROUND(F3787*K3787,2)</f>
        <v>193.4</v>
      </c>
      <c r="M3787" s="24" t="n">
        <f aca="false">DATE(YEAR(C3787),MONTH(C3787),1)</f>
        <v>46174</v>
      </c>
    </row>
    <row r="3788" customFormat="false" ht="15" hidden="false" customHeight="false" outlineLevel="0" collapsed="false">
      <c r="A3788" s="21" t="s">
        <v>3527</v>
      </c>
      <c r="B3788" s="21" t="s">
        <v>3064</v>
      </c>
      <c r="C3788" s="23" t="n">
        <v>46175</v>
      </c>
      <c r="D3788" s="21" t="s">
        <v>2774</v>
      </c>
      <c r="E3788" s="21" t="s">
        <v>2748</v>
      </c>
      <c r="F3788" s="12" t="n">
        <v>9</v>
      </c>
      <c r="G3788" s="19" t="n">
        <v>5.4</v>
      </c>
      <c r="H3788" s="19" t="n">
        <v>3.15</v>
      </c>
      <c r="I3788" s="19" t="n">
        <f aca="false">ROUND(F3788*G3788,2)</f>
        <v>48.6</v>
      </c>
      <c r="J3788" s="19" t="n">
        <f aca="false">ROUND(F3788*H3788,2)</f>
        <v>28.35</v>
      </c>
      <c r="K3788" s="19" t="n">
        <f aca="false">INDEX(Pricebook!$L$2:$L$1401,MATCH(D3788,Pricebook!$A$2:$A$1401,0))</f>
        <v>5.9</v>
      </c>
      <c r="L3788" s="19" t="n">
        <f aca="false">ROUND(F3788*K3788,2)</f>
        <v>53.1</v>
      </c>
      <c r="M3788" s="24" t="n">
        <f aca="false">DATE(YEAR(C3788),MONTH(C3788),1)</f>
        <v>46174</v>
      </c>
    </row>
    <row r="3789" customFormat="false" ht="15" hidden="false" customHeight="false" outlineLevel="0" collapsed="false">
      <c r="A3789" s="21" t="s">
        <v>3528</v>
      </c>
      <c r="B3789" s="21" t="s">
        <v>3166</v>
      </c>
      <c r="C3789" s="23" t="n">
        <v>46175</v>
      </c>
      <c r="D3789" s="21" t="s">
        <v>2757</v>
      </c>
      <c r="E3789" s="21" t="s">
        <v>2748</v>
      </c>
      <c r="F3789" s="12" t="n">
        <v>1</v>
      </c>
      <c r="G3789" s="19" t="n">
        <v>34.4</v>
      </c>
      <c r="H3789" s="19" t="n">
        <v>19.87</v>
      </c>
      <c r="I3789" s="19" t="n">
        <f aca="false">ROUND(F3789*G3789,2)</f>
        <v>34.4</v>
      </c>
      <c r="J3789" s="19" t="n">
        <f aca="false">ROUND(F3789*H3789,2)</f>
        <v>19.87</v>
      </c>
      <c r="K3789" s="19" t="n">
        <f aca="false">INDEX(Pricebook!$L$2:$L$1401,MATCH(D3789,Pricebook!$A$2:$A$1401,0))</f>
        <v>37.2</v>
      </c>
      <c r="L3789" s="19" t="n">
        <f aca="false">ROUND(F3789*K3789,2)</f>
        <v>37.2</v>
      </c>
      <c r="M3789" s="24" t="n">
        <f aca="false">DATE(YEAR(C3789),MONTH(C3789),1)</f>
        <v>46174</v>
      </c>
    </row>
    <row r="3790" customFormat="false" ht="15" hidden="false" customHeight="false" outlineLevel="0" collapsed="false">
      <c r="A3790" s="21" t="s">
        <v>3528</v>
      </c>
      <c r="B3790" s="21" t="s">
        <v>3166</v>
      </c>
      <c r="C3790" s="23" t="n">
        <v>46175</v>
      </c>
      <c r="D3790" s="21" t="s">
        <v>2768</v>
      </c>
      <c r="E3790" s="21" t="s">
        <v>2748</v>
      </c>
      <c r="F3790" s="12" t="n">
        <v>3</v>
      </c>
      <c r="G3790" s="19" t="n">
        <v>15.5</v>
      </c>
      <c r="H3790" s="19" t="n">
        <v>9</v>
      </c>
      <c r="I3790" s="19" t="n">
        <f aca="false">ROUND(F3790*G3790,2)</f>
        <v>46.5</v>
      </c>
      <c r="J3790" s="19" t="n">
        <f aca="false">ROUND(F3790*H3790,2)</f>
        <v>27</v>
      </c>
      <c r="K3790" s="19" t="n">
        <f aca="false">INDEX(Pricebook!$L$2:$L$1401,MATCH(D3790,Pricebook!$A$2:$A$1401,0))</f>
        <v>16.9</v>
      </c>
      <c r="L3790" s="19" t="n">
        <f aca="false">ROUND(F3790*K3790,2)</f>
        <v>50.7</v>
      </c>
      <c r="M3790" s="24" t="n">
        <f aca="false">DATE(YEAR(C3790),MONTH(C3790),1)</f>
        <v>46174</v>
      </c>
    </row>
    <row r="3791" customFormat="false" ht="15" hidden="false" customHeight="false" outlineLevel="0" collapsed="false">
      <c r="A3791" s="21" t="s">
        <v>3528</v>
      </c>
      <c r="B3791" s="21" t="s">
        <v>3166</v>
      </c>
      <c r="C3791" s="23" t="n">
        <v>46175</v>
      </c>
      <c r="D3791" s="21" t="s">
        <v>1954</v>
      </c>
      <c r="E3791" s="21" t="s">
        <v>1941</v>
      </c>
      <c r="F3791" s="12" t="n">
        <v>2</v>
      </c>
      <c r="G3791" s="19" t="n">
        <v>69.55</v>
      </c>
      <c r="H3791" s="19" t="n">
        <v>44.43</v>
      </c>
      <c r="I3791" s="19" t="n">
        <f aca="false">ROUND(F3791*G3791,2)</f>
        <v>139.1</v>
      </c>
      <c r="J3791" s="19" t="n">
        <f aca="false">ROUND(F3791*H3791,2)</f>
        <v>88.86</v>
      </c>
      <c r="K3791" s="19" t="n">
        <f aca="false">INDEX(Pricebook!$L$2:$L$1401,MATCH(D3791,Pricebook!$A$2:$A$1401,0))</f>
        <v>72.4</v>
      </c>
      <c r="L3791" s="19" t="n">
        <f aca="false">ROUND(F3791*K3791,2)</f>
        <v>144.8</v>
      </c>
      <c r="M3791" s="24" t="n">
        <f aca="false">DATE(YEAR(C3791),MONTH(C3791),1)</f>
        <v>46174</v>
      </c>
    </row>
    <row r="3792" customFormat="false" ht="15" hidden="false" customHeight="false" outlineLevel="0" collapsed="false">
      <c r="A3792" s="21" t="s">
        <v>3528</v>
      </c>
      <c r="B3792" s="21" t="s">
        <v>3166</v>
      </c>
      <c r="C3792" s="23" t="n">
        <v>46175</v>
      </c>
      <c r="D3792" s="21" t="s">
        <v>1268</v>
      </c>
      <c r="E3792" s="21" t="s">
        <v>971</v>
      </c>
      <c r="F3792" s="12" t="n">
        <v>28</v>
      </c>
      <c r="G3792" s="19" t="n">
        <v>12.35</v>
      </c>
      <c r="H3792" s="19" t="n">
        <v>9.43</v>
      </c>
      <c r="I3792" s="19" t="n">
        <f aca="false">ROUND(F3792*G3792,2)</f>
        <v>345.8</v>
      </c>
      <c r="J3792" s="19" t="n">
        <f aca="false">ROUND(F3792*H3792,2)</f>
        <v>264.04</v>
      </c>
      <c r="K3792" s="19" t="n">
        <f aca="false">INDEX(Pricebook!$L$2:$L$1401,MATCH(D3792,Pricebook!$A$2:$A$1401,0))</f>
        <v>14.3</v>
      </c>
      <c r="L3792" s="19" t="n">
        <f aca="false">ROUND(F3792*K3792,2)</f>
        <v>400.4</v>
      </c>
      <c r="M3792" s="24" t="n">
        <f aca="false">DATE(YEAR(C3792),MONTH(C3792),1)</f>
        <v>46174</v>
      </c>
    </row>
    <row r="3793" customFormat="false" ht="15" hidden="false" customHeight="false" outlineLevel="0" collapsed="false">
      <c r="A3793" s="21" t="s">
        <v>3528</v>
      </c>
      <c r="B3793" s="21" t="s">
        <v>3166</v>
      </c>
      <c r="C3793" s="23" t="n">
        <v>46175</v>
      </c>
      <c r="D3793" s="21" t="s">
        <v>2768</v>
      </c>
      <c r="E3793" s="21" t="s">
        <v>2748</v>
      </c>
      <c r="F3793" s="12" t="n">
        <v>5</v>
      </c>
      <c r="G3793" s="19" t="n">
        <v>15.5</v>
      </c>
      <c r="H3793" s="19" t="n">
        <v>9</v>
      </c>
      <c r="I3793" s="19" t="n">
        <f aca="false">ROUND(F3793*G3793,2)</f>
        <v>77.5</v>
      </c>
      <c r="J3793" s="19" t="n">
        <f aca="false">ROUND(F3793*H3793,2)</f>
        <v>45</v>
      </c>
      <c r="K3793" s="19" t="n">
        <f aca="false">INDEX(Pricebook!$L$2:$L$1401,MATCH(D3793,Pricebook!$A$2:$A$1401,0))</f>
        <v>16.9</v>
      </c>
      <c r="L3793" s="19" t="n">
        <f aca="false">ROUND(F3793*K3793,2)</f>
        <v>84.5</v>
      </c>
      <c r="M3793" s="24" t="n">
        <f aca="false">DATE(YEAR(C3793),MONTH(C3793),1)</f>
        <v>46174</v>
      </c>
    </row>
    <row r="3794" customFormat="false" ht="15" hidden="false" customHeight="false" outlineLevel="0" collapsed="false">
      <c r="A3794" s="21" t="s">
        <v>3528</v>
      </c>
      <c r="B3794" s="21" t="s">
        <v>3166</v>
      </c>
      <c r="C3794" s="23" t="n">
        <v>46175</v>
      </c>
      <c r="D3794" s="21" t="s">
        <v>901</v>
      </c>
      <c r="E3794" s="21" t="s">
        <v>366</v>
      </c>
      <c r="F3794" s="12" t="n">
        <v>2</v>
      </c>
      <c r="G3794" s="19" t="n">
        <v>14.45</v>
      </c>
      <c r="H3794" s="19" t="n">
        <v>10.2</v>
      </c>
      <c r="I3794" s="19" t="n">
        <f aca="false">ROUND(F3794*G3794,2)</f>
        <v>28.9</v>
      </c>
      <c r="J3794" s="19" t="n">
        <f aca="false">ROUND(F3794*H3794,2)</f>
        <v>20.4</v>
      </c>
      <c r="K3794" s="19" t="n">
        <f aca="false">INDEX(Pricebook!$L$2:$L$1401,MATCH(D3794,Pricebook!$A$2:$A$1401,0))</f>
        <v>15.55</v>
      </c>
      <c r="L3794" s="19" t="n">
        <f aca="false">ROUND(F3794*K3794,2)</f>
        <v>31.1</v>
      </c>
      <c r="M3794" s="24" t="n">
        <f aca="false">DATE(YEAR(C3794),MONTH(C3794),1)</f>
        <v>46174</v>
      </c>
    </row>
    <row r="3795" customFormat="false" ht="15" hidden="false" customHeight="false" outlineLevel="0" collapsed="false">
      <c r="A3795" s="21" t="s">
        <v>3528</v>
      </c>
      <c r="B3795" s="21" t="s">
        <v>3166</v>
      </c>
      <c r="C3795" s="23" t="n">
        <v>46175</v>
      </c>
      <c r="D3795" s="21" t="s">
        <v>2836</v>
      </c>
      <c r="E3795" s="21" t="s">
        <v>2748</v>
      </c>
      <c r="F3795" s="12" t="n">
        <v>9</v>
      </c>
      <c r="G3795" s="19" t="n">
        <v>5.45</v>
      </c>
      <c r="H3795" s="19" t="n">
        <v>3.16</v>
      </c>
      <c r="I3795" s="19" t="n">
        <f aca="false">ROUND(F3795*G3795,2)</f>
        <v>49.05</v>
      </c>
      <c r="J3795" s="19" t="n">
        <f aca="false">ROUND(F3795*H3795,2)</f>
        <v>28.44</v>
      </c>
      <c r="K3795" s="19" t="n">
        <f aca="false">INDEX(Pricebook!$L$2:$L$1401,MATCH(D3795,Pricebook!$A$2:$A$1401,0))</f>
        <v>5.95</v>
      </c>
      <c r="L3795" s="19" t="n">
        <f aca="false">ROUND(F3795*K3795,2)</f>
        <v>53.55</v>
      </c>
      <c r="M3795" s="24" t="n">
        <f aca="false">DATE(YEAR(C3795),MONTH(C3795),1)</f>
        <v>46174</v>
      </c>
    </row>
    <row r="3796" customFormat="false" ht="15" hidden="false" customHeight="false" outlineLevel="0" collapsed="false">
      <c r="A3796" s="21" t="s">
        <v>3528</v>
      </c>
      <c r="B3796" s="21" t="s">
        <v>3166</v>
      </c>
      <c r="C3796" s="23" t="n">
        <v>46175</v>
      </c>
      <c r="D3796" s="21" t="s">
        <v>1156</v>
      </c>
      <c r="E3796" s="21" t="s">
        <v>971</v>
      </c>
      <c r="F3796" s="12" t="n">
        <v>48</v>
      </c>
      <c r="G3796" s="19" t="n">
        <v>24.65</v>
      </c>
      <c r="H3796" s="19" t="n">
        <v>18.83</v>
      </c>
      <c r="I3796" s="19" t="n">
        <f aca="false">ROUND(F3796*G3796,2)</f>
        <v>1183.2</v>
      </c>
      <c r="J3796" s="19" t="n">
        <f aca="false">ROUND(F3796*H3796,2)</f>
        <v>903.84</v>
      </c>
      <c r="K3796" s="19" t="n">
        <f aca="false">INDEX(Pricebook!$L$2:$L$1401,MATCH(D3796,Pricebook!$A$2:$A$1401,0))</f>
        <v>24.65</v>
      </c>
      <c r="L3796" s="19" t="n">
        <f aca="false">ROUND(F3796*K3796,2)</f>
        <v>1183.2</v>
      </c>
      <c r="M3796" s="24" t="n">
        <f aca="false">DATE(YEAR(C3796),MONTH(C3796),1)</f>
        <v>46174</v>
      </c>
    </row>
    <row r="3797" customFormat="false" ht="15" hidden="false" customHeight="false" outlineLevel="0" collapsed="false">
      <c r="A3797" s="21" t="s">
        <v>3528</v>
      </c>
      <c r="B3797" s="21" t="s">
        <v>3166</v>
      </c>
      <c r="C3797" s="23" t="n">
        <v>46175</v>
      </c>
      <c r="D3797" s="21" t="s">
        <v>2918</v>
      </c>
      <c r="E3797" s="21" t="s">
        <v>2748</v>
      </c>
      <c r="F3797" s="12" t="n">
        <v>3</v>
      </c>
      <c r="G3797" s="19" t="n">
        <v>68.75</v>
      </c>
      <c r="H3797" s="19" t="n">
        <v>40.1</v>
      </c>
      <c r="I3797" s="19" t="n">
        <f aca="false">ROUND(F3797*G3797,2)</f>
        <v>206.25</v>
      </c>
      <c r="J3797" s="19" t="n">
        <f aca="false">ROUND(F3797*H3797,2)</f>
        <v>120.3</v>
      </c>
      <c r="K3797" s="19" t="n">
        <f aca="false">INDEX(Pricebook!$L$2:$L$1401,MATCH(D3797,Pricebook!$A$2:$A$1401,0))</f>
        <v>75.15</v>
      </c>
      <c r="L3797" s="19" t="n">
        <f aca="false">ROUND(F3797*K3797,2)</f>
        <v>225.45</v>
      </c>
      <c r="M3797" s="24" t="n">
        <f aca="false">DATE(YEAR(C3797),MONTH(C3797),1)</f>
        <v>46174</v>
      </c>
    </row>
    <row r="3798" customFormat="false" ht="15" hidden="false" customHeight="false" outlineLevel="0" collapsed="false">
      <c r="A3798" s="21" t="s">
        <v>3528</v>
      </c>
      <c r="B3798" s="21" t="s">
        <v>3166</v>
      </c>
      <c r="C3798" s="23" t="n">
        <v>46175</v>
      </c>
      <c r="D3798" s="21" t="s">
        <v>2050</v>
      </c>
      <c r="E3798" s="21" t="s">
        <v>1941</v>
      </c>
      <c r="F3798" s="12" t="n">
        <v>2</v>
      </c>
      <c r="G3798" s="19" t="n">
        <v>124.8</v>
      </c>
      <c r="H3798" s="19" t="n">
        <v>89.55</v>
      </c>
      <c r="I3798" s="19" t="n">
        <f aca="false">ROUND(F3798*G3798,2)</f>
        <v>249.6</v>
      </c>
      <c r="J3798" s="19" t="n">
        <f aca="false">ROUND(F3798*H3798,2)</f>
        <v>179.1</v>
      </c>
      <c r="K3798" s="19" t="n">
        <f aca="false">INDEX(Pricebook!$L$2:$L$1401,MATCH(D3798,Pricebook!$A$2:$A$1401,0))</f>
        <v>131.1</v>
      </c>
      <c r="L3798" s="19" t="n">
        <f aca="false">ROUND(F3798*K3798,2)</f>
        <v>262.2</v>
      </c>
      <c r="M3798" s="24" t="n">
        <f aca="false">DATE(YEAR(C3798),MONTH(C3798),1)</f>
        <v>46174</v>
      </c>
    </row>
    <row r="3799" customFormat="false" ht="15" hidden="false" customHeight="false" outlineLevel="0" collapsed="false">
      <c r="A3799" s="21" t="s">
        <v>3528</v>
      </c>
      <c r="B3799" s="21" t="s">
        <v>3166</v>
      </c>
      <c r="C3799" s="23" t="n">
        <v>46175</v>
      </c>
      <c r="D3799" s="21" t="s">
        <v>2832</v>
      </c>
      <c r="E3799" s="21" t="s">
        <v>2748</v>
      </c>
      <c r="F3799" s="12" t="n">
        <v>4</v>
      </c>
      <c r="G3799" s="19" t="n">
        <v>19.65</v>
      </c>
      <c r="H3799" s="19" t="n">
        <v>11.56</v>
      </c>
      <c r="I3799" s="19" t="n">
        <f aca="false">ROUND(F3799*G3799,2)</f>
        <v>78.6</v>
      </c>
      <c r="J3799" s="19" t="n">
        <f aca="false">ROUND(F3799*H3799,2)</f>
        <v>46.24</v>
      </c>
      <c r="K3799" s="19" t="n">
        <f aca="false">INDEX(Pricebook!$L$2:$L$1401,MATCH(D3799,Pricebook!$A$2:$A$1401,0))</f>
        <v>21.7</v>
      </c>
      <c r="L3799" s="19" t="n">
        <f aca="false">ROUND(F3799*K3799,2)</f>
        <v>86.8</v>
      </c>
      <c r="M3799" s="24" t="n">
        <f aca="false">DATE(YEAR(C3799),MONTH(C3799),1)</f>
        <v>46174</v>
      </c>
    </row>
    <row r="3800" customFormat="false" ht="15" hidden="false" customHeight="false" outlineLevel="0" collapsed="false">
      <c r="A3800" s="21" t="s">
        <v>3528</v>
      </c>
      <c r="B3800" s="21" t="s">
        <v>3166</v>
      </c>
      <c r="C3800" s="23" t="n">
        <v>46175</v>
      </c>
      <c r="D3800" s="21" t="s">
        <v>2822</v>
      </c>
      <c r="E3800" s="21" t="s">
        <v>2748</v>
      </c>
      <c r="F3800" s="12" t="n">
        <v>4</v>
      </c>
      <c r="G3800" s="19" t="n">
        <v>27.3</v>
      </c>
      <c r="H3800" s="19" t="n">
        <v>17.05</v>
      </c>
      <c r="I3800" s="19" t="n">
        <f aca="false">ROUND(F3800*G3800,2)</f>
        <v>109.2</v>
      </c>
      <c r="J3800" s="19" t="n">
        <f aca="false">ROUND(F3800*H3800,2)</f>
        <v>68.2</v>
      </c>
      <c r="K3800" s="19" t="n">
        <f aca="false">INDEX(Pricebook!$L$2:$L$1401,MATCH(D3800,Pricebook!$A$2:$A$1401,0))</f>
        <v>29.8</v>
      </c>
      <c r="L3800" s="19" t="n">
        <f aca="false">ROUND(F3800*K3800,2)</f>
        <v>119.2</v>
      </c>
      <c r="M3800" s="24" t="n">
        <f aca="false">DATE(YEAR(C3800),MONTH(C3800),1)</f>
        <v>46174</v>
      </c>
    </row>
    <row r="3801" customFormat="false" ht="15" hidden="false" customHeight="false" outlineLevel="0" collapsed="false">
      <c r="A3801" s="21" t="s">
        <v>3528</v>
      </c>
      <c r="B3801" s="21" t="s">
        <v>3166</v>
      </c>
      <c r="C3801" s="23" t="n">
        <v>46175</v>
      </c>
      <c r="D3801" s="21" t="s">
        <v>2753</v>
      </c>
      <c r="E3801" s="21" t="s">
        <v>2748</v>
      </c>
      <c r="F3801" s="12" t="n">
        <v>1</v>
      </c>
      <c r="G3801" s="19" t="n">
        <v>29.5</v>
      </c>
      <c r="H3801" s="19" t="n">
        <v>17.09</v>
      </c>
      <c r="I3801" s="19" t="n">
        <f aca="false">ROUND(F3801*G3801,2)</f>
        <v>29.5</v>
      </c>
      <c r="J3801" s="19" t="n">
        <f aca="false">ROUND(F3801*H3801,2)</f>
        <v>17.09</v>
      </c>
      <c r="K3801" s="19" t="n">
        <f aca="false">INDEX(Pricebook!$L$2:$L$1401,MATCH(D3801,Pricebook!$A$2:$A$1401,0))</f>
        <v>32</v>
      </c>
      <c r="L3801" s="19" t="n">
        <f aca="false">ROUND(F3801*K3801,2)</f>
        <v>32</v>
      </c>
      <c r="M3801" s="24" t="n">
        <f aca="false">DATE(YEAR(C3801),MONTH(C3801),1)</f>
        <v>46174</v>
      </c>
    </row>
    <row r="3802" customFormat="false" ht="15" hidden="false" customHeight="false" outlineLevel="0" collapsed="false">
      <c r="A3802" s="21" t="s">
        <v>3528</v>
      </c>
      <c r="B3802" s="21" t="s">
        <v>3166</v>
      </c>
      <c r="C3802" s="23" t="n">
        <v>46175</v>
      </c>
      <c r="D3802" s="21" t="s">
        <v>631</v>
      </c>
      <c r="E3802" s="21" t="s">
        <v>366</v>
      </c>
      <c r="F3802" s="12" t="n">
        <v>3</v>
      </c>
      <c r="G3802" s="19" t="n">
        <v>53.3</v>
      </c>
      <c r="H3802" s="19" t="n">
        <v>37.9</v>
      </c>
      <c r="I3802" s="19" t="n">
        <f aca="false">ROUND(F3802*G3802,2)</f>
        <v>159.9</v>
      </c>
      <c r="J3802" s="19" t="n">
        <f aca="false">ROUND(F3802*H3802,2)</f>
        <v>113.7</v>
      </c>
      <c r="K3802" s="19" t="n">
        <f aca="false">INDEX(Pricebook!$L$2:$L$1401,MATCH(D3802,Pricebook!$A$2:$A$1401,0))</f>
        <v>57.75</v>
      </c>
      <c r="L3802" s="19" t="n">
        <f aca="false">ROUND(F3802*K3802,2)</f>
        <v>173.25</v>
      </c>
      <c r="M3802" s="24" t="n">
        <f aca="false">DATE(YEAR(C3802),MONTH(C3802),1)</f>
        <v>46174</v>
      </c>
    </row>
    <row r="3803" customFormat="false" ht="15" hidden="false" customHeight="false" outlineLevel="0" collapsed="false">
      <c r="A3803" s="21" t="s">
        <v>3528</v>
      </c>
      <c r="B3803" s="21" t="s">
        <v>3166</v>
      </c>
      <c r="C3803" s="23" t="n">
        <v>46175</v>
      </c>
      <c r="D3803" s="21" t="s">
        <v>990</v>
      </c>
      <c r="E3803" s="21" t="s">
        <v>971</v>
      </c>
      <c r="F3803" s="12" t="n">
        <v>7</v>
      </c>
      <c r="G3803" s="19" t="n">
        <v>10.45</v>
      </c>
      <c r="H3803" s="19" t="n">
        <v>8.09</v>
      </c>
      <c r="I3803" s="19" t="n">
        <f aca="false">ROUND(F3803*G3803,2)</f>
        <v>73.15</v>
      </c>
      <c r="J3803" s="19" t="n">
        <f aca="false">ROUND(F3803*H3803,2)</f>
        <v>56.63</v>
      </c>
      <c r="K3803" s="19" t="n">
        <f aca="false">INDEX(Pricebook!$L$2:$L$1401,MATCH(D3803,Pricebook!$A$2:$A$1401,0))</f>
        <v>12.3</v>
      </c>
      <c r="L3803" s="19" t="n">
        <f aca="false">ROUND(F3803*K3803,2)</f>
        <v>86.1</v>
      </c>
      <c r="M3803" s="24" t="n">
        <f aca="false">DATE(YEAR(C3803),MONTH(C3803),1)</f>
        <v>46174</v>
      </c>
    </row>
    <row r="3804" customFormat="false" ht="15" hidden="false" customHeight="false" outlineLevel="0" collapsed="false">
      <c r="A3804" s="21" t="s">
        <v>3528</v>
      </c>
      <c r="B3804" s="21" t="s">
        <v>3166</v>
      </c>
      <c r="C3804" s="23" t="n">
        <v>46175</v>
      </c>
      <c r="D3804" s="21" t="s">
        <v>2906</v>
      </c>
      <c r="E3804" s="21" t="s">
        <v>2748</v>
      </c>
      <c r="F3804" s="12" t="n">
        <v>7</v>
      </c>
      <c r="G3804" s="19" t="n">
        <v>2.95</v>
      </c>
      <c r="H3804" s="19" t="n">
        <v>1.72</v>
      </c>
      <c r="I3804" s="19" t="n">
        <f aca="false">ROUND(F3804*G3804,2)</f>
        <v>20.65</v>
      </c>
      <c r="J3804" s="19" t="n">
        <f aca="false">ROUND(F3804*H3804,2)</f>
        <v>12.04</v>
      </c>
      <c r="K3804" s="19" t="n">
        <f aca="false">INDEX(Pricebook!$L$2:$L$1401,MATCH(D3804,Pricebook!$A$2:$A$1401,0))</f>
        <v>3.25</v>
      </c>
      <c r="L3804" s="19" t="n">
        <f aca="false">ROUND(F3804*K3804,2)</f>
        <v>22.75</v>
      </c>
      <c r="M3804" s="24" t="n">
        <f aca="false">DATE(YEAR(C3804),MONTH(C3804),1)</f>
        <v>46174</v>
      </c>
    </row>
    <row r="3805" customFormat="false" ht="15" hidden="false" customHeight="false" outlineLevel="0" collapsed="false">
      <c r="A3805" s="21" t="s">
        <v>3528</v>
      </c>
      <c r="B3805" s="21" t="s">
        <v>3166</v>
      </c>
      <c r="C3805" s="23" t="n">
        <v>46175</v>
      </c>
      <c r="D3805" s="21" t="s">
        <v>853</v>
      </c>
      <c r="E3805" s="21" t="s">
        <v>366</v>
      </c>
      <c r="F3805" s="12" t="n">
        <v>3</v>
      </c>
      <c r="G3805" s="19" t="n">
        <v>89.6</v>
      </c>
      <c r="H3805" s="19" t="n">
        <v>63</v>
      </c>
      <c r="I3805" s="19" t="n">
        <f aca="false">ROUND(F3805*G3805,2)</f>
        <v>268.8</v>
      </c>
      <c r="J3805" s="19" t="n">
        <f aca="false">ROUND(F3805*H3805,2)</f>
        <v>189</v>
      </c>
      <c r="K3805" s="19" t="n">
        <f aca="false">INDEX(Pricebook!$L$2:$L$1401,MATCH(D3805,Pricebook!$A$2:$A$1401,0))</f>
        <v>95.95</v>
      </c>
      <c r="L3805" s="19" t="n">
        <f aca="false">ROUND(F3805*K3805,2)</f>
        <v>287.85</v>
      </c>
      <c r="M3805" s="24" t="n">
        <f aca="false">DATE(YEAR(C3805),MONTH(C3805),1)</f>
        <v>46174</v>
      </c>
    </row>
    <row r="3806" customFormat="false" ht="15" hidden="false" customHeight="false" outlineLevel="0" collapsed="false">
      <c r="A3806" s="21" t="s">
        <v>3529</v>
      </c>
      <c r="B3806" s="21" t="s">
        <v>3530</v>
      </c>
      <c r="C3806" s="23" t="n">
        <v>46175</v>
      </c>
      <c r="D3806" s="21" t="s">
        <v>1917</v>
      </c>
      <c r="E3806" s="21" t="s">
        <v>1452</v>
      </c>
      <c r="F3806" s="12" t="n">
        <v>5</v>
      </c>
      <c r="G3806" s="19" t="n">
        <v>49.5</v>
      </c>
      <c r="H3806" s="19" t="n">
        <v>30.56</v>
      </c>
      <c r="I3806" s="19" t="n">
        <f aca="false">ROUND(F3806*G3806,2)</f>
        <v>247.5</v>
      </c>
      <c r="J3806" s="19" t="n">
        <f aca="false">ROUND(F3806*H3806,2)</f>
        <v>152.8</v>
      </c>
      <c r="K3806" s="19" t="n">
        <f aca="false">INDEX(Pricebook!$L$2:$L$1401,MATCH(D3806,Pricebook!$A$2:$A$1401,0))</f>
        <v>51.2</v>
      </c>
      <c r="L3806" s="19" t="n">
        <f aca="false">ROUND(F3806*K3806,2)</f>
        <v>256</v>
      </c>
      <c r="M3806" s="24" t="n">
        <f aca="false">DATE(YEAR(C3806),MONTH(C3806),1)</f>
        <v>46174</v>
      </c>
    </row>
    <row r="3807" customFormat="false" ht="15" hidden="false" customHeight="false" outlineLevel="0" collapsed="false">
      <c r="A3807" s="21" t="s">
        <v>3529</v>
      </c>
      <c r="B3807" s="21" t="s">
        <v>3530</v>
      </c>
      <c r="C3807" s="23" t="n">
        <v>46175</v>
      </c>
      <c r="D3807" s="21" t="s">
        <v>1715</v>
      </c>
      <c r="E3807" s="21" t="s">
        <v>1452</v>
      </c>
      <c r="F3807" s="12" t="n">
        <v>2</v>
      </c>
      <c r="G3807" s="19" t="n">
        <v>59.5</v>
      </c>
      <c r="H3807" s="19" t="n">
        <v>36.48</v>
      </c>
      <c r="I3807" s="19" t="n">
        <f aca="false">ROUND(F3807*G3807,2)</f>
        <v>119</v>
      </c>
      <c r="J3807" s="19" t="n">
        <f aca="false">ROUND(F3807*H3807,2)</f>
        <v>72.96</v>
      </c>
      <c r="K3807" s="19" t="n">
        <f aca="false">INDEX(Pricebook!$L$2:$L$1401,MATCH(D3807,Pricebook!$A$2:$A$1401,0))</f>
        <v>61.1</v>
      </c>
      <c r="L3807" s="19" t="n">
        <f aca="false">ROUND(F3807*K3807,2)</f>
        <v>122.2</v>
      </c>
      <c r="M3807" s="24" t="n">
        <f aca="false">DATE(YEAR(C3807),MONTH(C3807),1)</f>
        <v>46174</v>
      </c>
    </row>
    <row r="3808" customFormat="false" ht="15" hidden="false" customHeight="false" outlineLevel="0" collapsed="false">
      <c r="A3808" s="21" t="s">
        <v>3529</v>
      </c>
      <c r="B3808" s="21" t="s">
        <v>3530</v>
      </c>
      <c r="C3808" s="23" t="n">
        <v>46175</v>
      </c>
      <c r="D3808" s="21" t="s">
        <v>1849</v>
      </c>
      <c r="E3808" s="21" t="s">
        <v>1452</v>
      </c>
      <c r="F3808" s="12" t="n">
        <v>9</v>
      </c>
      <c r="G3808" s="19" t="n">
        <v>19</v>
      </c>
      <c r="H3808" s="19" t="n">
        <v>11.59</v>
      </c>
      <c r="I3808" s="19" t="n">
        <f aca="false">ROUND(F3808*G3808,2)</f>
        <v>171</v>
      </c>
      <c r="J3808" s="19" t="n">
        <f aca="false">ROUND(F3808*H3808,2)</f>
        <v>104.31</v>
      </c>
      <c r="K3808" s="19" t="n">
        <f aca="false">INDEX(Pricebook!$L$2:$L$1401,MATCH(D3808,Pricebook!$A$2:$A$1401,0))</f>
        <v>19.45</v>
      </c>
      <c r="L3808" s="19" t="n">
        <f aca="false">ROUND(F3808*K3808,2)</f>
        <v>175.05</v>
      </c>
      <c r="M3808" s="24" t="n">
        <f aca="false">DATE(YEAR(C3808),MONTH(C3808),1)</f>
        <v>46174</v>
      </c>
    </row>
    <row r="3809" customFormat="false" ht="15" hidden="false" customHeight="false" outlineLevel="0" collapsed="false">
      <c r="A3809" s="21" t="s">
        <v>3529</v>
      </c>
      <c r="B3809" s="21" t="s">
        <v>3530</v>
      </c>
      <c r="C3809" s="23" t="n">
        <v>46175</v>
      </c>
      <c r="D3809" s="21" t="s">
        <v>2444</v>
      </c>
      <c r="E3809" s="21" t="s">
        <v>2202</v>
      </c>
      <c r="F3809" s="12" t="n">
        <v>7</v>
      </c>
      <c r="G3809" s="19" t="n">
        <v>9</v>
      </c>
      <c r="H3809" s="19" t="n">
        <v>5.47</v>
      </c>
      <c r="I3809" s="19" t="n">
        <f aca="false">ROUND(F3809*G3809,2)</f>
        <v>63</v>
      </c>
      <c r="J3809" s="19" t="n">
        <f aca="false">ROUND(F3809*H3809,2)</f>
        <v>38.29</v>
      </c>
      <c r="K3809" s="19" t="n">
        <f aca="false">INDEX(Pricebook!$L$2:$L$1401,MATCH(D3809,Pricebook!$A$2:$A$1401,0))</f>
        <v>9.65</v>
      </c>
      <c r="L3809" s="19" t="n">
        <f aca="false">ROUND(F3809*K3809,2)</f>
        <v>67.55</v>
      </c>
      <c r="M3809" s="24" t="n">
        <f aca="false">DATE(YEAR(C3809),MONTH(C3809),1)</f>
        <v>46174</v>
      </c>
    </row>
    <row r="3810" customFormat="false" ht="15" hidden="false" customHeight="false" outlineLevel="0" collapsed="false">
      <c r="A3810" s="21" t="s">
        <v>3529</v>
      </c>
      <c r="B3810" s="21" t="s">
        <v>3530</v>
      </c>
      <c r="C3810" s="23" t="n">
        <v>46175</v>
      </c>
      <c r="D3810" s="21" t="s">
        <v>653</v>
      </c>
      <c r="E3810" s="21" t="s">
        <v>366</v>
      </c>
      <c r="F3810" s="12" t="n">
        <v>2</v>
      </c>
      <c r="G3810" s="19" t="n">
        <v>13.75</v>
      </c>
      <c r="H3810" s="19" t="n">
        <v>9.82</v>
      </c>
      <c r="I3810" s="19" t="n">
        <f aca="false">ROUND(F3810*G3810,2)</f>
        <v>27.5</v>
      </c>
      <c r="J3810" s="19" t="n">
        <f aca="false">ROUND(F3810*H3810,2)</f>
        <v>19.64</v>
      </c>
      <c r="K3810" s="19" t="n">
        <f aca="false">INDEX(Pricebook!$L$2:$L$1401,MATCH(D3810,Pricebook!$A$2:$A$1401,0))</f>
        <v>15</v>
      </c>
      <c r="L3810" s="19" t="n">
        <f aca="false">ROUND(F3810*K3810,2)</f>
        <v>30</v>
      </c>
      <c r="M3810" s="24" t="n">
        <f aca="false">DATE(YEAR(C3810),MONTH(C3810),1)</f>
        <v>46174</v>
      </c>
    </row>
    <row r="3811" customFormat="false" ht="15" hidden="false" customHeight="false" outlineLevel="0" collapsed="false">
      <c r="A3811" s="21" t="s">
        <v>3529</v>
      </c>
      <c r="B3811" s="21" t="s">
        <v>3530</v>
      </c>
      <c r="C3811" s="23" t="n">
        <v>46175</v>
      </c>
      <c r="D3811" s="21" t="s">
        <v>1608</v>
      </c>
      <c r="E3811" s="21" t="s">
        <v>1452</v>
      </c>
      <c r="F3811" s="12" t="n">
        <v>3</v>
      </c>
      <c r="G3811" s="19" t="n">
        <v>63</v>
      </c>
      <c r="H3811" s="19" t="n">
        <v>38.39</v>
      </c>
      <c r="I3811" s="19" t="n">
        <f aca="false">ROUND(F3811*G3811,2)</f>
        <v>189</v>
      </c>
      <c r="J3811" s="19" t="n">
        <f aca="false">ROUND(F3811*H3811,2)</f>
        <v>115.17</v>
      </c>
      <c r="K3811" s="19" t="n">
        <f aca="false">INDEX(Pricebook!$L$2:$L$1401,MATCH(D3811,Pricebook!$A$2:$A$1401,0))</f>
        <v>64.3</v>
      </c>
      <c r="L3811" s="19" t="n">
        <f aca="false">ROUND(F3811*K3811,2)</f>
        <v>192.9</v>
      </c>
      <c r="M3811" s="24" t="n">
        <f aca="false">DATE(YEAR(C3811),MONTH(C3811),1)</f>
        <v>46174</v>
      </c>
    </row>
    <row r="3812" customFormat="false" ht="15" hidden="false" customHeight="false" outlineLevel="0" collapsed="false">
      <c r="A3812" s="21" t="s">
        <v>3529</v>
      </c>
      <c r="B3812" s="21" t="s">
        <v>3530</v>
      </c>
      <c r="C3812" s="23" t="n">
        <v>46175</v>
      </c>
      <c r="D3812" s="21" t="s">
        <v>378</v>
      </c>
      <c r="E3812" s="21" t="s">
        <v>366</v>
      </c>
      <c r="F3812" s="12" t="n">
        <v>1</v>
      </c>
      <c r="G3812" s="19" t="n">
        <v>10</v>
      </c>
      <c r="H3812" s="19" t="n">
        <v>6.98</v>
      </c>
      <c r="I3812" s="19" t="n">
        <f aca="false">ROUND(F3812*G3812,2)</f>
        <v>10</v>
      </c>
      <c r="J3812" s="19" t="n">
        <f aca="false">ROUND(F3812*H3812,2)</f>
        <v>6.98</v>
      </c>
      <c r="K3812" s="19" t="n">
        <f aca="false">INDEX(Pricebook!$L$2:$L$1401,MATCH(D3812,Pricebook!$A$2:$A$1401,0))</f>
        <v>10.65</v>
      </c>
      <c r="L3812" s="19" t="n">
        <f aca="false">ROUND(F3812*K3812,2)</f>
        <v>10.65</v>
      </c>
      <c r="M3812" s="24" t="n">
        <f aca="false">DATE(YEAR(C3812),MONTH(C3812),1)</f>
        <v>46174</v>
      </c>
    </row>
    <row r="3813" customFormat="false" ht="15" hidden="false" customHeight="false" outlineLevel="0" collapsed="false">
      <c r="A3813" s="21" t="s">
        <v>3529</v>
      </c>
      <c r="B3813" s="21" t="s">
        <v>3530</v>
      </c>
      <c r="C3813" s="23" t="n">
        <v>46175</v>
      </c>
      <c r="D3813" s="21" t="s">
        <v>1903</v>
      </c>
      <c r="E3813" s="21" t="s">
        <v>1452</v>
      </c>
      <c r="F3813" s="12" t="n">
        <v>6</v>
      </c>
      <c r="G3813" s="19" t="n">
        <v>46.75</v>
      </c>
      <c r="H3813" s="19" t="n">
        <v>30.96</v>
      </c>
      <c r="I3813" s="19" t="n">
        <f aca="false">ROUND(F3813*G3813,2)</f>
        <v>280.5</v>
      </c>
      <c r="J3813" s="19" t="n">
        <f aca="false">ROUND(F3813*H3813,2)</f>
        <v>185.76</v>
      </c>
      <c r="K3813" s="19" t="n">
        <f aca="false">INDEX(Pricebook!$L$2:$L$1401,MATCH(D3813,Pricebook!$A$2:$A$1401,0))</f>
        <v>48.65</v>
      </c>
      <c r="L3813" s="19" t="n">
        <f aca="false">ROUND(F3813*K3813,2)</f>
        <v>291.9</v>
      </c>
      <c r="M3813" s="24" t="n">
        <f aca="false">DATE(YEAR(C3813),MONTH(C3813),1)</f>
        <v>46174</v>
      </c>
    </row>
    <row r="3814" customFormat="false" ht="15" hidden="false" customHeight="false" outlineLevel="0" collapsed="false">
      <c r="A3814" s="21" t="s">
        <v>3529</v>
      </c>
      <c r="B3814" s="21" t="s">
        <v>3530</v>
      </c>
      <c r="C3814" s="23" t="n">
        <v>46175</v>
      </c>
      <c r="D3814" s="21" t="s">
        <v>2422</v>
      </c>
      <c r="E3814" s="21" t="s">
        <v>2202</v>
      </c>
      <c r="F3814" s="12" t="n">
        <v>4</v>
      </c>
      <c r="G3814" s="19" t="n">
        <v>44.85</v>
      </c>
      <c r="H3814" s="19" t="n">
        <v>27.3</v>
      </c>
      <c r="I3814" s="19" t="n">
        <f aca="false">ROUND(F3814*G3814,2)</f>
        <v>179.4</v>
      </c>
      <c r="J3814" s="19" t="n">
        <f aca="false">ROUND(F3814*H3814,2)</f>
        <v>109.2</v>
      </c>
      <c r="K3814" s="19" t="n">
        <f aca="false">INDEX(Pricebook!$L$2:$L$1401,MATCH(D3814,Pricebook!$A$2:$A$1401,0))</f>
        <v>48.05</v>
      </c>
      <c r="L3814" s="19" t="n">
        <f aca="false">ROUND(F3814*K3814,2)</f>
        <v>192.2</v>
      </c>
      <c r="M3814" s="24" t="n">
        <f aca="false">DATE(YEAR(C3814),MONTH(C3814),1)</f>
        <v>46174</v>
      </c>
    </row>
    <row r="3815" customFormat="false" ht="15" hidden="false" customHeight="false" outlineLevel="0" collapsed="false">
      <c r="A3815" s="21" t="s">
        <v>3529</v>
      </c>
      <c r="B3815" s="21" t="s">
        <v>3530</v>
      </c>
      <c r="C3815" s="23" t="n">
        <v>46175</v>
      </c>
      <c r="D3815" s="21" t="s">
        <v>2376</v>
      </c>
      <c r="E3815" s="21" t="s">
        <v>2202</v>
      </c>
      <c r="F3815" s="12" t="n">
        <v>6</v>
      </c>
      <c r="G3815" s="19" t="n">
        <v>6.25</v>
      </c>
      <c r="H3815" s="19" t="n">
        <v>3.74</v>
      </c>
      <c r="I3815" s="19" t="n">
        <f aca="false">ROUND(F3815*G3815,2)</f>
        <v>37.5</v>
      </c>
      <c r="J3815" s="19" t="n">
        <f aca="false">ROUND(F3815*H3815,2)</f>
        <v>22.44</v>
      </c>
      <c r="K3815" s="19" t="n">
        <f aca="false">INDEX(Pricebook!$L$2:$L$1401,MATCH(D3815,Pricebook!$A$2:$A$1401,0))</f>
        <v>6.6</v>
      </c>
      <c r="L3815" s="19" t="n">
        <f aca="false">ROUND(F3815*K3815,2)</f>
        <v>39.6</v>
      </c>
      <c r="M3815" s="24" t="n">
        <f aca="false">DATE(YEAR(C3815),MONTH(C3815),1)</f>
        <v>46174</v>
      </c>
    </row>
    <row r="3816" customFormat="false" ht="15" hidden="false" customHeight="false" outlineLevel="0" collapsed="false">
      <c r="A3816" s="21" t="s">
        <v>3529</v>
      </c>
      <c r="B3816" s="21" t="s">
        <v>3530</v>
      </c>
      <c r="C3816" s="23" t="n">
        <v>46175</v>
      </c>
      <c r="D3816" s="21" t="s">
        <v>2301</v>
      </c>
      <c r="E3816" s="21" t="s">
        <v>2202</v>
      </c>
      <c r="F3816" s="12" t="n">
        <v>4</v>
      </c>
      <c r="G3816" s="19" t="n">
        <v>38.15</v>
      </c>
      <c r="H3816" s="19" t="n">
        <v>22.92</v>
      </c>
      <c r="I3816" s="19" t="n">
        <f aca="false">ROUND(F3816*G3816,2)</f>
        <v>152.6</v>
      </c>
      <c r="J3816" s="19" t="n">
        <f aca="false">ROUND(F3816*H3816,2)</f>
        <v>91.68</v>
      </c>
      <c r="K3816" s="19" t="n">
        <f aca="false">INDEX(Pricebook!$L$2:$L$1401,MATCH(D3816,Pricebook!$A$2:$A$1401,0))</f>
        <v>40.3</v>
      </c>
      <c r="L3816" s="19" t="n">
        <f aca="false">ROUND(F3816*K3816,2)</f>
        <v>161.2</v>
      </c>
      <c r="M3816" s="24" t="n">
        <f aca="false">DATE(YEAR(C3816),MONTH(C3816),1)</f>
        <v>46174</v>
      </c>
    </row>
    <row r="3817" customFormat="false" ht="15" hidden="false" customHeight="false" outlineLevel="0" collapsed="false">
      <c r="A3817" s="21" t="s">
        <v>3529</v>
      </c>
      <c r="B3817" s="21" t="s">
        <v>3530</v>
      </c>
      <c r="C3817" s="23" t="n">
        <v>46175</v>
      </c>
      <c r="D3817" s="21" t="s">
        <v>1484</v>
      </c>
      <c r="E3817" s="21" t="s">
        <v>1452</v>
      </c>
      <c r="F3817" s="12" t="n">
        <v>8</v>
      </c>
      <c r="G3817" s="19" t="n">
        <v>30.15</v>
      </c>
      <c r="H3817" s="19" t="n">
        <v>18.53</v>
      </c>
      <c r="I3817" s="19" t="n">
        <f aca="false">ROUND(F3817*G3817,2)</f>
        <v>241.2</v>
      </c>
      <c r="J3817" s="19" t="n">
        <f aca="false">ROUND(F3817*H3817,2)</f>
        <v>148.24</v>
      </c>
      <c r="K3817" s="19" t="n">
        <f aca="false">INDEX(Pricebook!$L$2:$L$1401,MATCH(D3817,Pricebook!$A$2:$A$1401,0))</f>
        <v>31.05</v>
      </c>
      <c r="L3817" s="19" t="n">
        <f aca="false">ROUND(F3817*K3817,2)</f>
        <v>248.4</v>
      </c>
      <c r="M3817" s="24" t="n">
        <f aca="false">DATE(YEAR(C3817),MONTH(C3817),1)</f>
        <v>46174</v>
      </c>
    </row>
    <row r="3818" customFormat="false" ht="15" hidden="false" customHeight="false" outlineLevel="0" collapsed="false">
      <c r="A3818" s="21" t="s">
        <v>3529</v>
      </c>
      <c r="B3818" s="21" t="s">
        <v>3530</v>
      </c>
      <c r="C3818" s="23" t="n">
        <v>46175</v>
      </c>
      <c r="D3818" s="21" t="s">
        <v>945</v>
      </c>
      <c r="E3818" s="21" t="s">
        <v>366</v>
      </c>
      <c r="F3818" s="12" t="n">
        <v>1</v>
      </c>
      <c r="G3818" s="19" t="n">
        <v>122.4</v>
      </c>
      <c r="H3818" s="19" t="n">
        <v>85.83</v>
      </c>
      <c r="I3818" s="19" t="n">
        <f aca="false">ROUND(F3818*G3818,2)</f>
        <v>122.4</v>
      </c>
      <c r="J3818" s="19" t="n">
        <f aca="false">ROUND(F3818*H3818,2)</f>
        <v>85.83</v>
      </c>
      <c r="K3818" s="19" t="n">
        <f aca="false">INDEX(Pricebook!$L$2:$L$1401,MATCH(D3818,Pricebook!$A$2:$A$1401,0))</f>
        <v>130.7</v>
      </c>
      <c r="L3818" s="19" t="n">
        <f aca="false">ROUND(F3818*K3818,2)</f>
        <v>130.7</v>
      </c>
      <c r="M3818" s="24" t="n">
        <f aca="false">DATE(YEAR(C3818),MONTH(C3818),1)</f>
        <v>46174</v>
      </c>
    </row>
    <row r="3819" customFormat="false" ht="15" hidden="false" customHeight="false" outlineLevel="0" collapsed="false">
      <c r="A3819" s="21" t="s">
        <v>3531</v>
      </c>
      <c r="B3819" s="21" t="s">
        <v>3117</v>
      </c>
      <c r="C3819" s="23" t="n">
        <v>46175</v>
      </c>
      <c r="D3819" s="21" t="s">
        <v>386</v>
      </c>
      <c r="E3819" s="21" t="s">
        <v>366</v>
      </c>
      <c r="F3819" s="12" t="n">
        <v>6</v>
      </c>
      <c r="G3819" s="19" t="n">
        <v>6.6</v>
      </c>
      <c r="H3819" s="19" t="n">
        <v>4.72</v>
      </c>
      <c r="I3819" s="19" t="n">
        <f aca="false">ROUND(F3819*G3819,2)</f>
        <v>39.6</v>
      </c>
      <c r="J3819" s="19" t="n">
        <f aca="false">ROUND(F3819*H3819,2)</f>
        <v>28.32</v>
      </c>
      <c r="K3819" s="19" t="n">
        <f aca="false">INDEX(Pricebook!$L$2:$L$1401,MATCH(D3819,Pricebook!$A$2:$A$1401,0))</f>
        <v>7.2</v>
      </c>
      <c r="L3819" s="19" t="n">
        <f aca="false">ROUND(F3819*K3819,2)</f>
        <v>43.2</v>
      </c>
      <c r="M3819" s="24" t="n">
        <f aca="false">DATE(YEAR(C3819),MONTH(C3819),1)</f>
        <v>46174</v>
      </c>
    </row>
    <row r="3820" customFormat="false" ht="15" hidden="false" customHeight="false" outlineLevel="0" collapsed="false">
      <c r="A3820" s="21" t="s">
        <v>3531</v>
      </c>
      <c r="B3820" s="21" t="s">
        <v>3117</v>
      </c>
      <c r="C3820" s="23" t="n">
        <v>46175</v>
      </c>
      <c r="D3820" s="21" t="s">
        <v>749</v>
      </c>
      <c r="E3820" s="21" t="s">
        <v>366</v>
      </c>
      <c r="F3820" s="12" t="n">
        <v>1</v>
      </c>
      <c r="G3820" s="19" t="n">
        <v>197.5</v>
      </c>
      <c r="H3820" s="19" t="n">
        <v>139.26</v>
      </c>
      <c r="I3820" s="19" t="n">
        <f aca="false">ROUND(F3820*G3820,2)</f>
        <v>197.5</v>
      </c>
      <c r="J3820" s="19" t="n">
        <f aca="false">ROUND(F3820*H3820,2)</f>
        <v>139.26</v>
      </c>
      <c r="K3820" s="19" t="n">
        <f aca="false">INDEX(Pricebook!$L$2:$L$1401,MATCH(D3820,Pricebook!$A$2:$A$1401,0))</f>
        <v>212.05</v>
      </c>
      <c r="L3820" s="19" t="n">
        <f aca="false">ROUND(F3820*K3820,2)</f>
        <v>212.05</v>
      </c>
      <c r="M3820" s="24" t="n">
        <f aca="false">DATE(YEAR(C3820),MONTH(C3820),1)</f>
        <v>46174</v>
      </c>
    </row>
    <row r="3821" customFormat="false" ht="15" hidden="false" customHeight="false" outlineLevel="0" collapsed="false">
      <c r="A3821" s="21" t="s">
        <v>3531</v>
      </c>
      <c r="B3821" s="21" t="s">
        <v>3117</v>
      </c>
      <c r="C3821" s="23" t="n">
        <v>46175</v>
      </c>
      <c r="D3821" s="21" t="s">
        <v>521</v>
      </c>
      <c r="E3821" s="21" t="s">
        <v>366</v>
      </c>
      <c r="F3821" s="12" t="n">
        <v>4</v>
      </c>
      <c r="G3821" s="19" t="n">
        <v>12.55</v>
      </c>
      <c r="H3821" s="19" t="n">
        <v>8.96</v>
      </c>
      <c r="I3821" s="19" t="n">
        <f aca="false">ROUND(F3821*G3821,2)</f>
        <v>50.2</v>
      </c>
      <c r="J3821" s="19" t="n">
        <f aca="false">ROUND(F3821*H3821,2)</f>
        <v>35.84</v>
      </c>
      <c r="K3821" s="19" t="n">
        <f aca="false">INDEX(Pricebook!$L$2:$L$1401,MATCH(D3821,Pricebook!$A$2:$A$1401,0))</f>
        <v>13.65</v>
      </c>
      <c r="L3821" s="19" t="n">
        <f aca="false">ROUND(F3821*K3821,2)</f>
        <v>54.6</v>
      </c>
      <c r="M3821" s="24" t="n">
        <f aca="false">DATE(YEAR(C3821),MONTH(C3821),1)</f>
        <v>46174</v>
      </c>
    </row>
    <row r="3822" customFormat="false" ht="15" hidden="false" customHeight="false" outlineLevel="0" collapsed="false">
      <c r="A3822" s="21" t="s">
        <v>3531</v>
      </c>
      <c r="B3822" s="21" t="s">
        <v>3117</v>
      </c>
      <c r="C3822" s="23" t="n">
        <v>46175</v>
      </c>
      <c r="D3822" s="21" t="s">
        <v>559</v>
      </c>
      <c r="E3822" s="21" t="s">
        <v>366</v>
      </c>
      <c r="F3822" s="12" t="n">
        <v>1</v>
      </c>
      <c r="G3822" s="19" t="n">
        <v>84.65</v>
      </c>
      <c r="H3822" s="19" t="n">
        <v>60.44</v>
      </c>
      <c r="I3822" s="19" t="n">
        <f aca="false">ROUND(F3822*G3822,2)</f>
        <v>84.65</v>
      </c>
      <c r="J3822" s="19" t="n">
        <f aca="false">ROUND(F3822*H3822,2)</f>
        <v>60.44</v>
      </c>
      <c r="K3822" s="19" t="n">
        <f aca="false">INDEX(Pricebook!$L$2:$L$1401,MATCH(D3822,Pricebook!$A$2:$A$1401,0))</f>
        <v>92.05</v>
      </c>
      <c r="L3822" s="19" t="n">
        <f aca="false">ROUND(F3822*K3822,2)</f>
        <v>92.05</v>
      </c>
      <c r="M3822" s="24" t="n">
        <f aca="false">DATE(YEAR(C3822),MONTH(C3822),1)</f>
        <v>46174</v>
      </c>
    </row>
    <row r="3823" customFormat="false" ht="15" hidden="false" customHeight="false" outlineLevel="0" collapsed="false">
      <c r="A3823" s="21" t="s">
        <v>3531</v>
      </c>
      <c r="B3823" s="21" t="s">
        <v>3117</v>
      </c>
      <c r="C3823" s="23" t="n">
        <v>46175</v>
      </c>
      <c r="D3823" s="21" t="s">
        <v>1962</v>
      </c>
      <c r="E3823" s="21" t="s">
        <v>1941</v>
      </c>
      <c r="F3823" s="12" t="n">
        <v>1</v>
      </c>
      <c r="G3823" s="19" t="n">
        <v>98.75</v>
      </c>
      <c r="H3823" s="19" t="n">
        <v>62.42</v>
      </c>
      <c r="I3823" s="19" t="n">
        <f aca="false">ROUND(F3823*G3823,2)</f>
        <v>98.75</v>
      </c>
      <c r="J3823" s="19" t="n">
        <f aca="false">ROUND(F3823*H3823,2)</f>
        <v>62.42</v>
      </c>
      <c r="K3823" s="19" t="n">
        <f aca="false">INDEX(Pricebook!$L$2:$L$1401,MATCH(D3823,Pricebook!$A$2:$A$1401,0))</f>
        <v>101.7</v>
      </c>
      <c r="L3823" s="19" t="n">
        <f aca="false">ROUND(F3823*K3823,2)</f>
        <v>101.7</v>
      </c>
      <c r="M3823" s="24" t="n">
        <f aca="false">DATE(YEAR(C3823),MONTH(C3823),1)</f>
        <v>46174</v>
      </c>
    </row>
    <row r="3824" customFormat="false" ht="15" hidden="false" customHeight="false" outlineLevel="0" collapsed="false">
      <c r="A3824" s="21" t="s">
        <v>3531</v>
      </c>
      <c r="B3824" s="21" t="s">
        <v>3117</v>
      </c>
      <c r="C3824" s="23" t="n">
        <v>46175</v>
      </c>
      <c r="D3824" s="21" t="s">
        <v>1262</v>
      </c>
      <c r="E3824" s="21" t="s">
        <v>971</v>
      </c>
      <c r="F3824" s="12" t="n">
        <v>1</v>
      </c>
      <c r="G3824" s="19" t="n">
        <v>514.3</v>
      </c>
      <c r="H3824" s="19" t="n">
        <v>393.73</v>
      </c>
      <c r="I3824" s="19" t="n">
        <f aca="false">ROUND(F3824*G3824,2)</f>
        <v>514.3</v>
      </c>
      <c r="J3824" s="19" t="n">
        <f aca="false">ROUND(F3824*H3824,2)</f>
        <v>393.73</v>
      </c>
      <c r="K3824" s="19" t="n">
        <f aca="false">INDEX(Pricebook!$L$2:$L$1401,MATCH(D3824,Pricebook!$A$2:$A$1401,0))</f>
        <v>596.25</v>
      </c>
      <c r="L3824" s="19" t="n">
        <f aca="false">ROUND(F3824*K3824,2)</f>
        <v>596.25</v>
      </c>
      <c r="M3824" s="24" t="n">
        <f aca="false">DATE(YEAR(C3824),MONTH(C3824),1)</f>
        <v>46174</v>
      </c>
    </row>
    <row r="3825" customFormat="false" ht="15" hidden="false" customHeight="false" outlineLevel="0" collapsed="false">
      <c r="A3825" s="21" t="s">
        <v>3531</v>
      </c>
      <c r="B3825" s="21" t="s">
        <v>3117</v>
      </c>
      <c r="C3825" s="23" t="n">
        <v>46175</v>
      </c>
      <c r="D3825" s="21" t="s">
        <v>2787</v>
      </c>
      <c r="E3825" s="21" t="s">
        <v>2748</v>
      </c>
      <c r="F3825" s="12" t="n">
        <v>9</v>
      </c>
      <c r="G3825" s="19" t="n">
        <v>18.55</v>
      </c>
      <c r="H3825" s="19" t="n">
        <v>10.72</v>
      </c>
      <c r="I3825" s="19" t="n">
        <f aca="false">ROUND(F3825*G3825,2)</f>
        <v>166.95</v>
      </c>
      <c r="J3825" s="19" t="n">
        <f aca="false">ROUND(F3825*H3825,2)</f>
        <v>96.48</v>
      </c>
      <c r="K3825" s="19" t="n">
        <f aca="false">INDEX(Pricebook!$L$2:$L$1401,MATCH(D3825,Pricebook!$A$2:$A$1401,0))</f>
        <v>20.1</v>
      </c>
      <c r="L3825" s="19" t="n">
        <f aca="false">ROUND(F3825*K3825,2)</f>
        <v>180.9</v>
      </c>
      <c r="M3825" s="24" t="n">
        <f aca="false">DATE(YEAR(C3825),MONTH(C3825),1)</f>
        <v>46174</v>
      </c>
    </row>
    <row r="3826" customFormat="false" ht="15" hidden="false" customHeight="false" outlineLevel="0" collapsed="false">
      <c r="A3826" s="21" t="s">
        <v>3532</v>
      </c>
      <c r="B3826" s="21" t="s">
        <v>3017</v>
      </c>
      <c r="C3826" s="23" t="n">
        <v>46175</v>
      </c>
      <c r="D3826" s="21" t="s">
        <v>555</v>
      </c>
      <c r="E3826" s="21" t="s">
        <v>366</v>
      </c>
      <c r="F3826" s="12" t="n">
        <v>2</v>
      </c>
      <c r="G3826" s="19" t="n">
        <v>53.25</v>
      </c>
      <c r="H3826" s="19" t="n">
        <v>37.27</v>
      </c>
      <c r="I3826" s="19" t="n">
        <f aca="false">ROUND(F3826*G3826,2)</f>
        <v>106.5</v>
      </c>
      <c r="J3826" s="19" t="n">
        <f aca="false">ROUND(F3826*H3826,2)</f>
        <v>74.54</v>
      </c>
      <c r="K3826" s="19" t="n">
        <f aca="false">INDEX(Pricebook!$L$2:$L$1401,MATCH(D3826,Pricebook!$A$2:$A$1401,0))</f>
        <v>56.75</v>
      </c>
      <c r="L3826" s="19" t="n">
        <f aca="false">ROUND(F3826*K3826,2)</f>
        <v>113.5</v>
      </c>
      <c r="M3826" s="24" t="n">
        <f aca="false">DATE(YEAR(C3826),MONTH(C3826),1)</f>
        <v>46174</v>
      </c>
    </row>
    <row r="3827" customFormat="false" ht="15" hidden="false" customHeight="false" outlineLevel="0" collapsed="false">
      <c r="A3827" s="21" t="s">
        <v>3532</v>
      </c>
      <c r="B3827" s="21" t="s">
        <v>3017</v>
      </c>
      <c r="C3827" s="23" t="n">
        <v>46175</v>
      </c>
      <c r="D3827" s="21" t="s">
        <v>175</v>
      </c>
      <c r="E3827" s="21" t="s">
        <v>108</v>
      </c>
      <c r="F3827" s="12" t="n">
        <v>1</v>
      </c>
      <c r="G3827" s="19" t="n">
        <v>21.25</v>
      </c>
      <c r="H3827" s="19" t="n">
        <v>15.68</v>
      </c>
      <c r="I3827" s="19" t="n">
        <f aca="false">ROUND(F3827*G3827,2)</f>
        <v>21.25</v>
      </c>
      <c r="J3827" s="19" t="n">
        <f aca="false">ROUND(F3827*H3827,2)</f>
        <v>15.68</v>
      </c>
      <c r="K3827" s="19" t="n">
        <f aca="false">INDEX(Pricebook!$L$2:$L$1401,MATCH(D3827,Pricebook!$A$2:$A$1401,0))</f>
        <v>23</v>
      </c>
      <c r="L3827" s="19" t="n">
        <f aca="false">ROUND(F3827*K3827,2)</f>
        <v>23</v>
      </c>
      <c r="M3827" s="24" t="n">
        <f aca="false">DATE(YEAR(C3827),MONTH(C3827),1)</f>
        <v>46174</v>
      </c>
    </row>
    <row r="3828" customFormat="false" ht="15" hidden="false" customHeight="false" outlineLevel="0" collapsed="false">
      <c r="A3828" s="21" t="s">
        <v>3532</v>
      </c>
      <c r="B3828" s="21" t="s">
        <v>3017</v>
      </c>
      <c r="C3828" s="23" t="n">
        <v>46175</v>
      </c>
      <c r="D3828" s="21" t="s">
        <v>523</v>
      </c>
      <c r="E3828" s="21" t="s">
        <v>366</v>
      </c>
      <c r="F3828" s="12" t="n">
        <v>5</v>
      </c>
      <c r="G3828" s="19" t="n">
        <v>16.3</v>
      </c>
      <c r="H3828" s="19" t="n">
        <v>11.44</v>
      </c>
      <c r="I3828" s="19" t="n">
        <f aca="false">ROUND(F3828*G3828,2)</f>
        <v>81.5</v>
      </c>
      <c r="J3828" s="19" t="n">
        <f aca="false">ROUND(F3828*H3828,2)</f>
        <v>57.2</v>
      </c>
      <c r="K3828" s="19" t="n">
        <f aca="false">INDEX(Pricebook!$L$2:$L$1401,MATCH(D3828,Pricebook!$A$2:$A$1401,0))</f>
        <v>17.45</v>
      </c>
      <c r="L3828" s="19" t="n">
        <f aca="false">ROUND(F3828*K3828,2)</f>
        <v>87.25</v>
      </c>
      <c r="M3828" s="24" t="n">
        <f aca="false">DATE(YEAR(C3828),MONTH(C3828),1)</f>
        <v>46174</v>
      </c>
    </row>
    <row r="3829" customFormat="false" ht="15" hidden="false" customHeight="false" outlineLevel="0" collapsed="false">
      <c r="A3829" s="21" t="s">
        <v>3532</v>
      </c>
      <c r="B3829" s="21" t="s">
        <v>3017</v>
      </c>
      <c r="C3829" s="23" t="n">
        <v>46175</v>
      </c>
      <c r="D3829" s="21" t="s">
        <v>410</v>
      </c>
      <c r="E3829" s="21" t="s">
        <v>366</v>
      </c>
      <c r="F3829" s="12" t="n">
        <v>3</v>
      </c>
      <c r="G3829" s="19" t="n">
        <v>28.25</v>
      </c>
      <c r="H3829" s="19" t="n">
        <v>20.13</v>
      </c>
      <c r="I3829" s="19" t="n">
        <f aca="false">ROUND(F3829*G3829,2)</f>
        <v>84.75</v>
      </c>
      <c r="J3829" s="19" t="n">
        <f aca="false">ROUND(F3829*H3829,2)</f>
        <v>60.39</v>
      </c>
      <c r="K3829" s="19" t="n">
        <f aca="false">INDEX(Pricebook!$L$2:$L$1401,MATCH(D3829,Pricebook!$A$2:$A$1401,0))</f>
        <v>30.65</v>
      </c>
      <c r="L3829" s="19" t="n">
        <f aca="false">ROUND(F3829*K3829,2)</f>
        <v>91.95</v>
      </c>
      <c r="M3829" s="24" t="n">
        <f aca="false">DATE(YEAR(C3829),MONTH(C3829),1)</f>
        <v>46174</v>
      </c>
    </row>
    <row r="3830" customFormat="false" ht="15" hidden="false" customHeight="false" outlineLevel="0" collapsed="false">
      <c r="A3830" s="21" t="s">
        <v>3532</v>
      </c>
      <c r="B3830" s="21" t="s">
        <v>3017</v>
      </c>
      <c r="C3830" s="23" t="n">
        <v>46175</v>
      </c>
      <c r="D3830" s="21" t="s">
        <v>233</v>
      </c>
      <c r="E3830" s="21" t="s">
        <v>108</v>
      </c>
      <c r="F3830" s="12" t="n">
        <v>1</v>
      </c>
      <c r="G3830" s="19" t="n">
        <v>59.15</v>
      </c>
      <c r="H3830" s="19" t="n">
        <v>44.44</v>
      </c>
      <c r="I3830" s="19" t="n">
        <f aca="false">ROUND(F3830*G3830,2)</f>
        <v>59.15</v>
      </c>
      <c r="J3830" s="19" t="n">
        <f aca="false">ROUND(F3830*H3830,2)</f>
        <v>44.44</v>
      </c>
      <c r="K3830" s="19" t="n">
        <f aca="false">INDEX(Pricebook!$L$2:$L$1401,MATCH(D3830,Pricebook!$A$2:$A$1401,0))</f>
        <v>65.1</v>
      </c>
      <c r="L3830" s="19" t="n">
        <f aca="false">ROUND(F3830*K3830,2)</f>
        <v>65.1</v>
      </c>
      <c r="M3830" s="24" t="n">
        <f aca="false">DATE(YEAR(C3830),MONTH(C3830),1)</f>
        <v>46174</v>
      </c>
    </row>
    <row r="3831" customFormat="false" ht="15" hidden="false" customHeight="false" outlineLevel="0" collapsed="false">
      <c r="A3831" s="21" t="s">
        <v>3532</v>
      </c>
      <c r="B3831" s="21" t="s">
        <v>3017</v>
      </c>
      <c r="C3831" s="23" t="n">
        <v>46175</v>
      </c>
      <c r="D3831" s="21" t="s">
        <v>745</v>
      </c>
      <c r="E3831" s="21" t="s">
        <v>366</v>
      </c>
      <c r="F3831" s="12" t="n">
        <v>2</v>
      </c>
      <c r="G3831" s="19" t="n">
        <v>146.3</v>
      </c>
      <c r="H3831" s="19" t="n">
        <v>102.22</v>
      </c>
      <c r="I3831" s="19" t="n">
        <f aca="false">ROUND(F3831*G3831,2)</f>
        <v>292.6</v>
      </c>
      <c r="J3831" s="19" t="n">
        <f aca="false">ROUND(F3831*H3831,2)</f>
        <v>204.44</v>
      </c>
      <c r="K3831" s="19" t="n">
        <f aca="false">INDEX(Pricebook!$L$2:$L$1401,MATCH(D3831,Pricebook!$A$2:$A$1401,0))</f>
        <v>155.65</v>
      </c>
      <c r="L3831" s="19" t="n">
        <f aca="false">ROUND(F3831*K3831,2)</f>
        <v>311.3</v>
      </c>
      <c r="M3831" s="24" t="n">
        <f aca="false">DATE(YEAR(C3831),MONTH(C3831),1)</f>
        <v>46174</v>
      </c>
    </row>
    <row r="3832" customFormat="false" ht="15" hidden="false" customHeight="false" outlineLevel="0" collapsed="false">
      <c r="A3832" s="21" t="s">
        <v>3532</v>
      </c>
      <c r="B3832" s="21" t="s">
        <v>3017</v>
      </c>
      <c r="C3832" s="23" t="n">
        <v>46175</v>
      </c>
      <c r="D3832" s="21" t="s">
        <v>857</v>
      </c>
      <c r="E3832" s="21" t="s">
        <v>366</v>
      </c>
      <c r="F3832" s="12" t="n">
        <v>4</v>
      </c>
      <c r="G3832" s="19" t="n">
        <v>8.4</v>
      </c>
      <c r="H3832" s="19" t="n">
        <v>5.9</v>
      </c>
      <c r="I3832" s="19" t="n">
        <f aca="false">ROUND(F3832*G3832,2)</f>
        <v>33.6</v>
      </c>
      <c r="J3832" s="19" t="n">
        <f aca="false">ROUND(F3832*H3832,2)</f>
        <v>23.6</v>
      </c>
      <c r="K3832" s="19" t="n">
        <f aca="false">INDEX(Pricebook!$L$2:$L$1401,MATCH(D3832,Pricebook!$A$2:$A$1401,0))</f>
        <v>9</v>
      </c>
      <c r="L3832" s="19" t="n">
        <f aca="false">ROUND(F3832*K3832,2)</f>
        <v>36</v>
      </c>
      <c r="M3832" s="24" t="n">
        <f aca="false">DATE(YEAR(C3832),MONTH(C3832),1)</f>
        <v>46174</v>
      </c>
    </row>
    <row r="3833" customFormat="false" ht="15" hidden="false" customHeight="false" outlineLevel="0" collapsed="false">
      <c r="A3833" s="21" t="s">
        <v>3532</v>
      </c>
      <c r="B3833" s="21" t="s">
        <v>3017</v>
      </c>
      <c r="C3833" s="23" t="n">
        <v>46175</v>
      </c>
      <c r="D3833" s="21" t="s">
        <v>268</v>
      </c>
      <c r="E3833" s="21" t="s">
        <v>108</v>
      </c>
      <c r="F3833" s="12" t="n">
        <v>1</v>
      </c>
      <c r="G3833" s="19" t="n">
        <v>97.15</v>
      </c>
      <c r="H3833" s="19" t="n">
        <v>73.26</v>
      </c>
      <c r="I3833" s="19" t="n">
        <f aca="false">ROUND(F3833*G3833,2)</f>
        <v>97.15</v>
      </c>
      <c r="J3833" s="19" t="n">
        <f aca="false">ROUND(F3833*H3833,2)</f>
        <v>73.26</v>
      </c>
      <c r="K3833" s="19" t="n">
        <f aca="false">INDEX(Pricebook!$L$2:$L$1401,MATCH(D3833,Pricebook!$A$2:$A$1401,0))</f>
        <v>107.3</v>
      </c>
      <c r="L3833" s="19" t="n">
        <f aca="false">ROUND(F3833*K3833,2)</f>
        <v>107.3</v>
      </c>
      <c r="M3833" s="24" t="n">
        <f aca="false">DATE(YEAR(C3833),MONTH(C3833),1)</f>
        <v>46174</v>
      </c>
    </row>
    <row r="3834" customFormat="false" ht="15" hidden="false" customHeight="false" outlineLevel="0" collapsed="false">
      <c r="A3834" s="21" t="s">
        <v>3532</v>
      </c>
      <c r="B3834" s="21" t="s">
        <v>3017</v>
      </c>
      <c r="C3834" s="23" t="n">
        <v>46175</v>
      </c>
      <c r="D3834" s="21" t="s">
        <v>369</v>
      </c>
      <c r="E3834" s="21" t="s">
        <v>366</v>
      </c>
      <c r="F3834" s="12" t="n">
        <v>6</v>
      </c>
      <c r="G3834" s="19" t="n">
        <v>16.3</v>
      </c>
      <c r="H3834" s="19" t="n">
        <v>11.47</v>
      </c>
      <c r="I3834" s="19" t="n">
        <f aca="false">ROUND(F3834*G3834,2)</f>
        <v>97.8</v>
      </c>
      <c r="J3834" s="19" t="n">
        <f aca="false">ROUND(F3834*H3834,2)</f>
        <v>68.82</v>
      </c>
      <c r="K3834" s="19" t="n">
        <f aca="false">INDEX(Pricebook!$L$2:$L$1401,MATCH(D3834,Pricebook!$A$2:$A$1401,0))</f>
        <v>17.5</v>
      </c>
      <c r="L3834" s="19" t="n">
        <f aca="false">ROUND(F3834*K3834,2)</f>
        <v>105</v>
      </c>
      <c r="M3834" s="24" t="n">
        <f aca="false">DATE(YEAR(C3834),MONTH(C3834),1)</f>
        <v>46174</v>
      </c>
    </row>
    <row r="3835" customFormat="false" ht="15" hidden="false" customHeight="false" outlineLevel="0" collapsed="false">
      <c r="A3835" s="21" t="s">
        <v>3532</v>
      </c>
      <c r="B3835" s="21" t="s">
        <v>3017</v>
      </c>
      <c r="C3835" s="23" t="n">
        <v>46175</v>
      </c>
      <c r="D3835" s="21" t="s">
        <v>132</v>
      </c>
      <c r="E3835" s="21" t="s">
        <v>108</v>
      </c>
      <c r="F3835" s="12" t="n">
        <v>1</v>
      </c>
      <c r="G3835" s="19" t="n">
        <v>67.5</v>
      </c>
      <c r="H3835" s="19" t="n">
        <v>53.64</v>
      </c>
      <c r="I3835" s="19" t="n">
        <f aca="false">ROUND(F3835*G3835,2)</f>
        <v>67.5</v>
      </c>
      <c r="J3835" s="19" t="n">
        <f aca="false">ROUND(F3835*H3835,2)</f>
        <v>53.64</v>
      </c>
      <c r="K3835" s="19" t="n">
        <f aca="false">INDEX(Pricebook!$L$2:$L$1401,MATCH(D3835,Pricebook!$A$2:$A$1401,0))</f>
        <v>73.35</v>
      </c>
      <c r="L3835" s="19" t="n">
        <f aca="false">ROUND(F3835*K3835,2)</f>
        <v>73.35</v>
      </c>
      <c r="M3835" s="24" t="n">
        <f aca="false">DATE(YEAR(C3835),MONTH(C3835),1)</f>
        <v>46174</v>
      </c>
    </row>
    <row r="3836" customFormat="false" ht="15" hidden="false" customHeight="false" outlineLevel="0" collapsed="false">
      <c r="A3836" s="21" t="s">
        <v>3532</v>
      </c>
      <c r="B3836" s="21" t="s">
        <v>3017</v>
      </c>
      <c r="C3836" s="23" t="n">
        <v>46175</v>
      </c>
      <c r="D3836" s="21" t="s">
        <v>585</v>
      </c>
      <c r="E3836" s="21" t="s">
        <v>366</v>
      </c>
      <c r="F3836" s="12" t="n">
        <v>1</v>
      </c>
      <c r="G3836" s="19" t="n">
        <v>15.8</v>
      </c>
      <c r="H3836" s="19" t="n">
        <v>11.29</v>
      </c>
      <c r="I3836" s="19" t="n">
        <f aca="false">ROUND(F3836*G3836,2)</f>
        <v>15.8</v>
      </c>
      <c r="J3836" s="19" t="n">
        <f aca="false">ROUND(F3836*H3836,2)</f>
        <v>11.29</v>
      </c>
      <c r="K3836" s="19" t="n">
        <f aca="false">INDEX(Pricebook!$L$2:$L$1401,MATCH(D3836,Pricebook!$A$2:$A$1401,0))</f>
        <v>17.2</v>
      </c>
      <c r="L3836" s="19" t="n">
        <f aca="false">ROUND(F3836*K3836,2)</f>
        <v>17.2</v>
      </c>
      <c r="M3836" s="24" t="n">
        <f aca="false">DATE(YEAR(C3836),MONTH(C3836),1)</f>
        <v>46174</v>
      </c>
    </row>
    <row r="3837" customFormat="false" ht="15" hidden="false" customHeight="false" outlineLevel="0" collapsed="false">
      <c r="A3837" s="21" t="s">
        <v>3532</v>
      </c>
      <c r="B3837" s="21" t="s">
        <v>3017</v>
      </c>
      <c r="C3837" s="23" t="n">
        <v>46175</v>
      </c>
      <c r="D3837" s="21" t="s">
        <v>1176</v>
      </c>
      <c r="E3837" s="21" t="s">
        <v>971</v>
      </c>
      <c r="F3837" s="12" t="n">
        <v>43</v>
      </c>
      <c r="G3837" s="19" t="n">
        <v>1.8</v>
      </c>
      <c r="H3837" s="19" t="n">
        <v>1.38</v>
      </c>
      <c r="I3837" s="19" t="n">
        <f aca="false">ROUND(F3837*G3837,2)</f>
        <v>77.4</v>
      </c>
      <c r="J3837" s="19" t="n">
        <f aca="false">ROUND(F3837*H3837,2)</f>
        <v>59.34</v>
      </c>
      <c r="K3837" s="19" t="n">
        <f aca="false">INDEX(Pricebook!$L$2:$L$1401,MATCH(D3837,Pricebook!$A$2:$A$1401,0))</f>
        <v>2.1</v>
      </c>
      <c r="L3837" s="19" t="n">
        <f aca="false">ROUND(F3837*K3837,2)</f>
        <v>90.3</v>
      </c>
      <c r="M3837" s="24" t="n">
        <f aca="false">DATE(YEAR(C3837),MONTH(C3837),1)</f>
        <v>46174</v>
      </c>
    </row>
    <row r="3838" customFormat="false" ht="15" hidden="false" customHeight="false" outlineLevel="0" collapsed="false">
      <c r="A3838" s="21" t="s">
        <v>3533</v>
      </c>
      <c r="B3838" s="21" t="s">
        <v>3507</v>
      </c>
      <c r="C3838" s="23" t="n">
        <v>46175</v>
      </c>
      <c r="D3838" s="21" t="s">
        <v>869</v>
      </c>
      <c r="E3838" s="21" t="s">
        <v>366</v>
      </c>
      <c r="F3838" s="12" t="n">
        <v>2</v>
      </c>
      <c r="G3838" s="19" t="n">
        <v>27.95</v>
      </c>
      <c r="H3838" s="19" t="n">
        <v>19.7</v>
      </c>
      <c r="I3838" s="19" t="n">
        <f aca="false">ROUND(F3838*G3838,2)</f>
        <v>55.9</v>
      </c>
      <c r="J3838" s="19" t="n">
        <f aca="false">ROUND(F3838*H3838,2)</f>
        <v>39.4</v>
      </c>
      <c r="K3838" s="19" t="n">
        <f aca="false">INDEX(Pricebook!$L$2:$L$1401,MATCH(D3838,Pricebook!$A$2:$A$1401,0))</f>
        <v>30</v>
      </c>
      <c r="L3838" s="19" t="n">
        <f aca="false">ROUND(F3838*K3838,2)</f>
        <v>60</v>
      </c>
      <c r="M3838" s="24" t="n">
        <f aca="false">DATE(YEAR(C3838),MONTH(C3838),1)</f>
        <v>46174</v>
      </c>
    </row>
    <row r="3839" customFormat="false" ht="15" hidden="false" customHeight="false" outlineLevel="0" collapsed="false">
      <c r="A3839" s="21" t="s">
        <v>3533</v>
      </c>
      <c r="B3839" s="21" t="s">
        <v>3507</v>
      </c>
      <c r="C3839" s="23" t="n">
        <v>46175</v>
      </c>
      <c r="D3839" s="21" t="s">
        <v>1903</v>
      </c>
      <c r="E3839" s="21" t="s">
        <v>1452</v>
      </c>
      <c r="F3839" s="12" t="n">
        <v>10</v>
      </c>
      <c r="G3839" s="19" t="n">
        <v>46.75</v>
      </c>
      <c r="H3839" s="19" t="n">
        <v>30.96</v>
      </c>
      <c r="I3839" s="19" t="n">
        <f aca="false">ROUND(F3839*G3839,2)</f>
        <v>467.5</v>
      </c>
      <c r="J3839" s="19" t="n">
        <f aca="false">ROUND(F3839*H3839,2)</f>
        <v>309.6</v>
      </c>
      <c r="K3839" s="19" t="n">
        <f aca="false">INDEX(Pricebook!$L$2:$L$1401,MATCH(D3839,Pricebook!$A$2:$A$1401,0))</f>
        <v>48.65</v>
      </c>
      <c r="L3839" s="19" t="n">
        <f aca="false">ROUND(F3839*K3839,2)</f>
        <v>486.5</v>
      </c>
      <c r="M3839" s="24" t="n">
        <f aca="false">DATE(YEAR(C3839),MONTH(C3839),1)</f>
        <v>46174</v>
      </c>
    </row>
    <row r="3840" customFormat="false" ht="15" hidden="false" customHeight="false" outlineLevel="0" collapsed="false">
      <c r="A3840" s="21" t="s">
        <v>3533</v>
      </c>
      <c r="B3840" s="21" t="s">
        <v>3507</v>
      </c>
      <c r="C3840" s="23" t="n">
        <v>46175</v>
      </c>
      <c r="D3840" s="21" t="s">
        <v>2313</v>
      </c>
      <c r="E3840" s="21" t="s">
        <v>2202</v>
      </c>
      <c r="F3840" s="12" t="n">
        <v>7</v>
      </c>
      <c r="G3840" s="19" t="n">
        <v>12.15</v>
      </c>
      <c r="H3840" s="19" t="n">
        <v>7.34</v>
      </c>
      <c r="I3840" s="19" t="n">
        <f aca="false">ROUND(F3840*G3840,2)</f>
        <v>85.05</v>
      </c>
      <c r="J3840" s="19" t="n">
        <f aca="false">ROUND(F3840*H3840,2)</f>
        <v>51.38</v>
      </c>
      <c r="K3840" s="19" t="n">
        <f aca="false">INDEX(Pricebook!$L$2:$L$1401,MATCH(D3840,Pricebook!$A$2:$A$1401,0))</f>
        <v>12.9</v>
      </c>
      <c r="L3840" s="19" t="n">
        <f aca="false">ROUND(F3840*K3840,2)</f>
        <v>90.3</v>
      </c>
      <c r="M3840" s="24" t="n">
        <f aca="false">DATE(YEAR(C3840),MONTH(C3840),1)</f>
        <v>46174</v>
      </c>
    </row>
    <row r="3841" customFormat="false" ht="15" hidden="false" customHeight="false" outlineLevel="0" collapsed="false">
      <c r="A3841" s="21" t="s">
        <v>3533</v>
      </c>
      <c r="B3841" s="21" t="s">
        <v>3507</v>
      </c>
      <c r="C3841" s="23" t="n">
        <v>46175</v>
      </c>
      <c r="D3841" s="21" t="s">
        <v>2210</v>
      </c>
      <c r="E3841" s="21" t="s">
        <v>2202</v>
      </c>
      <c r="F3841" s="12" t="n">
        <v>1</v>
      </c>
      <c r="G3841" s="19" t="n">
        <v>38.15</v>
      </c>
      <c r="H3841" s="19" t="n">
        <v>22.86</v>
      </c>
      <c r="I3841" s="19" t="n">
        <f aca="false">ROUND(F3841*G3841,2)</f>
        <v>38.15</v>
      </c>
      <c r="J3841" s="19" t="n">
        <f aca="false">ROUND(F3841*H3841,2)</f>
        <v>22.86</v>
      </c>
      <c r="K3841" s="19" t="n">
        <f aca="false">INDEX(Pricebook!$L$2:$L$1401,MATCH(D3841,Pricebook!$A$2:$A$1401,0))</f>
        <v>40.25</v>
      </c>
      <c r="L3841" s="19" t="n">
        <f aca="false">ROUND(F3841*K3841,2)</f>
        <v>40.25</v>
      </c>
      <c r="M3841" s="24" t="n">
        <f aca="false">DATE(YEAR(C3841),MONTH(C3841),1)</f>
        <v>46174</v>
      </c>
    </row>
    <row r="3842" customFormat="false" ht="15" hidden="false" customHeight="false" outlineLevel="0" collapsed="false">
      <c r="A3842" s="21" t="s">
        <v>3533</v>
      </c>
      <c r="B3842" s="21" t="s">
        <v>3507</v>
      </c>
      <c r="C3842" s="23" t="n">
        <v>46175</v>
      </c>
      <c r="D3842" s="21" t="s">
        <v>2238</v>
      </c>
      <c r="E3842" s="21" t="s">
        <v>2202</v>
      </c>
      <c r="F3842" s="12" t="n">
        <v>2</v>
      </c>
      <c r="G3842" s="19" t="n">
        <v>13.95</v>
      </c>
      <c r="H3842" s="19" t="n">
        <v>8.5</v>
      </c>
      <c r="I3842" s="19" t="n">
        <f aca="false">ROUND(F3842*G3842,2)</f>
        <v>27.9</v>
      </c>
      <c r="J3842" s="19" t="n">
        <f aca="false">ROUND(F3842*H3842,2)</f>
        <v>17</v>
      </c>
      <c r="K3842" s="19" t="n">
        <f aca="false">INDEX(Pricebook!$L$2:$L$1401,MATCH(D3842,Pricebook!$A$2:$A$1401,0))</f>
        <v>14.95</v>
      </c>
      <c r="L3842" s="19" t="n">
        <f aca="false">ROUND(F3842*K3842,2)</f>
        <v>29.9</v>
      </c>
      <c r="M3842" s="24" t="n">
        <f aca="false">DATE(YEAR(C3842),MONTH(C3842),1)</f>
        <v>46174</v>
      </c>
    </row>
    <row r="3843" customFormat="false" ht="15" hidden="false" customHeight="false" outlineLevel="0" collapsed="false">
      <c r="A3843" s="21" t="s">
        <v>3533</v>
      </c>
      <c r="B3843" s="21" t="s">
        <v>3507</v>
      </c>
      <c r="C3843" s="23" t="n">
        <v>46175</v>
      </c>
      <c r="D3843" s="21" t="s">
        <v>2321</v>
      </c>
      <c r="E3843" s="21" t="s">
        <v>2202</v>
      </c>
      <c r="F3843" s="12" t="n">
        <v>9</v>
      </c>
      <c r="G3843" s="19" t="n">
        <v>9.7</v>
      </c>
      <c r="H3843" s="19" t="n">
        <v>6.54</v>
      </c>
      <c r="I3843" s="19" t="n">
        <f aca="false">ROUND(F3843*G3843,2)</f>
        <v>87.3</v>
      </c>
      <c r="J3843" s="19" t="n">
        <f aca="false">ROUND(F3843*H3843,2)</f>
        <v>58.86</v>
      </c>
      <c r="K3843" s="19" t="n">
        <f aca="false">INDEX(Pricebook!$L$2:$L$1401,MATCH(D3843,Pricebook!$A$2:$A$1401,0))</f>
        <v>10.45</v>
      </c>
      <c r="L3843" s="19" t="n">
        <f aca="false">ROUND(F3843*K3843,2)</f>
        <v>94.05</v>
      </c>
      <c r="M3843" s="24" t="n">
        <f aca="false">DATE(YEAR(C3843),MONTH(C3843),1)</f>
        <v>46174</v>
      </c>
    </row>
    <row r="3844" customFormat="false" ht="15" hidden="false" customHeight="false" outlineLevel="0" collapsed="false">
      <c r="A3844" s="21" t="s">
        <v>3533</v>
      </c>
      <c r="B3844" s="21" t="s">
        <v>3507</v>
      </c>
      <c r="C3844" s="23" t="n">
        <v>46175</v>
      </c>
      <c r="D3844" s="21" t="s">
        <v>428</v>
      </c>
      <c r="E3844" s="21" t="s">
        <v>366</v>
      </c>
      <c r="F3844" s="12" t="n">
        <v>2</v>
      </c>
      <c r="G3844" s="19" t="n">
        <v>124.35</v>
      </c>
      <c r="H3844" s="19" t="n">
        <v>87.31</v>
      </c>
      <c r="I3844" s="19" t="n">
        <f aca="false">ROUND(F3844*G3844,2)</f>
        <v>248.7</v>
      </c>
      <c r="J3844" s="19" t="n">
        <f aca="false">ROUND(F3844*H3844,2)</f>
        <v>174.62</v>
      </c>
      <c r="K3844" s="19" t="n">
        <f aca="false">INDEX(Pricebook!$L$2:$L$1401,MATCH(D3844,Pricebook!$A$2:$A$1401,0))</f>
        <v>132.95</v>
      </c>
      <c r="L3844" s="19" t="n">
        <f aca="false">ROUND(F3844*K3844,2)</f>
        <v>265.9</v>
      </c>
      <c r="M3844" s="24" t="n">
        <f aca="false">DATE(YEAR(C3844),MONTH(C3844),1)</f>
        <v>46174</v>
      </c>
    </row>
    <row r="3845" customFormat="false" ht="15" hidden="false" customHeight="false" outlineLevel="0" collapsed="false">
      <c r="A3845" s="21" t="s">
        <v>3533</v>
      </c>
      <c r="B3845" s="21" t="s">
        <v>3507</v>
      </c>
      <c r="C3845" s="23" t="n">
        <v>46175</v>
      </c>
      <c r="D3845" s="21" t="s">
        <v>2410</v>
      </c>
      <c r="E3845" s="21" t="s">
        <v>2202</v>
      </c>
      <c r="F3845" s="12" t="n">
        <v>5</v>
      </c>
      <c r="G3845" s="19" t="n">
        <v>37.95</v>
      </c>
      <c r="H3845" s="19" t="n">
        <v>23.27</v>
      </c>
      <c r="I3845" s="19" t="n">
        <f aca="false">ROUND(F3845*G3845,2)</f>
        <v>189.75</v>
      </c>
      <c r="J3845" s="19" t="n">
        <f aca="false">ROUND(F3845*H3845,2)</f>
        <v>116.35</v>
      </c>
      <c r="K3845" s="19" t="n">
        <f aca="false">INDEX(Pricebook!$L$2:$L$1401,MATCH(D3845,Pricebook!$A$2:$A$1401,0))</f>
        <v>40.95</v>
      </c>
      <c r="L3845" s="19" t="n">
        <f aca="false">ROUND(F3845*K3845,2)</f>
        <v>204.75</v>
      </c>
      <c r="M3845" s="24" t="n">
        <f aca="false">DATE(YEAR(C3845),MONTH(C3845),1)</f>
        <v>46174</v>
      </c>
    </row>
    <row r="3846" customFormat="false" ht="15" hidden="false" customHeight="false" outlineLevel="0" collapsed="false">
      <c r="A3846" s="21" t="s">
        <v>3533</v>
      </c>
      <c r="B3846" s="21" t="s">
        <v>3507</v>
      </c>
      <c r="C3846" s="23" t="n">
        <v>46175</v>
      </c>
      <c r="D3846" s="21" t="s">
        <v>831</v>
      </c>
      <c r="E3846" s="21" t="s">
        <v>366</v>
      </c>
      <c r="F3846" s="12" t="n">
        <v>3</v>
      </c>
      <c r="G3846" s="19" t="n">
        <v>68.55</v>
      </c>
      <c r="H3846" s="19" t="n">
        <v>48.83</v>
      </c>
      <c r="I3846" s="19" t="n">
        <f aca="false">ROUND(F3846*G3846,2)</f>
        <v>205.65</v>
      </c>
      <c r="J3846" s="19" t="n">
        <f aca="false">ROUND(F3846*H3846,2)</f>
        <v>146.49</v>
      </c>
      <c r="K3846" s="19" t="n">
        <f aca="false">INDEX(Pricebook!$L$2:$L$1401,MATCH(D3846,Pricebook!$A$2:$A$1401,0))</f>
        <v>74.35</v>
      </c>
      <c r="L3846" s="19" t="n">
        <f aca="false">ROUND(F3846*K3846,2)</f>
        <v>223.05</v>
      </c>
      <c r="M3846" s="24" t="n">
        <f aca="false">DATE(YEAR(C3846),MONTH(C3846),1)</f>
        <v>46174</v>
      </c>
    </row>
    <row r="3847" customFormat="false" ht="15" hidden="false" customHeight="false" outlineLevel="0" collapsed="false">
      <c r="A3847" s="21" t="s">
        <v>3533</v>
      </c>
      <c r="B3847" s="21" t="s">
        <v>3507</v>
      </c>
      <c r="C3847" s="23" t="n">
        <v>46175</v>
      </c>
      <c r="D3847" s="21" t="s">
        <v>380</v>
      </c>
      <c r="E3847" s="21" t="s">
        <v>366</v>
      </c>
      <c r="F3847" s="12" t="n">
        <v>3</v>
      </c>
      <c r="G3847" s="19" t="n">
        <v>17.8</v>
      </c>
      <c r="H3847" s="19" t="n">
        <v>12.71</v>
      </c>
      <c r="I3847" s="19" t="n">
        <f aca="false">ROUND(F3847*G3847,2)</f>
        <v>53.4</v>
      </c>
      <c r="J3847" s="19" t="n">
        <f aca="false">ROUND(F3847*H3847,2)</f>
        <v>38.13</v>
      </c>
      <c r="K3847" s="19" t="n">
        <f aca="false">INDEX(Pricebook!$L$2:$L$1401,MATCH(D3847,Pricebook!$A$2:$A$1401,0))</f>
        <v>19.35</v>
      </c>
      <c r="L3847" s="19" t="n">
        <f aca="false">ROUND(F3847*K3847,2)</f>
        <v>58.05</v>
      </c>
      <c r="M3847" s="24" t="n">
        <f aca="false">DATE(YEAR(C3847),MONTH(C3847),1)</f>
        <v>46174</v>
      </c>
    </row>
    <row r="3848" customFormat="false" ht="15" hidden="false" customHeight="false" outlineLevel="0" collapsed="false">
      <c r="A3848" s="21" t="s">
        <v>3533</v>
      </c>
      <c r="B3848" s="21" t="s">
        <v>3507</v>
      </c>
      <c r="C3848" s="23" t="n">
        <v>46175</v>
      </c>
      <c r="D3848" s="21" t="s">
        <v>2240</v>
      </c>
      <c r="E3848" s="21" t="s">
        <v>2202</v>
      </c>
      <c r="F3848" s="12" t="n">
        <v>1</v>
      </c>
      <c r="G3848" s="19" t="n">
        <v>55.9</v>
      </c>
      <c r="H3848" s="19" t="n">
        <v>33.72</v>
      </c>
      <c r="I3848" s="19" t="n">
        <f aca="false">ROUND(F3848*G3848,2)</f>
        <v>55.9</v>
      </c>
      <c r="J3848" s="19" t="n">
        <f aca="false">ROUND(F3848*H3848,2)</f>
        <v>33.72</v>
      </c>
      <c r="K3848" s="19" t="n">
        <f aca="false">INDEX(Pricebook!$L$2:$L$1401,MATCH(D3848,Pricebook!$A$2:$A$1401,0))</f>
        <v>59.3</v>
      </c>
      <c r="L3848" s="19" t="n">
        <f aca="false">ROUND(F3848*K3848,2)</f>
        <v>59.3</v>
      </c>
      <c r="M3848" s="24" t="n">
        <f aca="false">DATE(YEAR(C3848),MONTH(C3848),1)</f>
        <v>46174</v>
      </c>
    </row>
    <row r="3849" customFormat="false" ht="15" hidden="false" customHeight="false" outlineLevel="0" collapsed="false">
      <c r="A3849" s="21" t="s">
        <v>3533</v>
      </c>
      <c r="B3849" s="21" t="s">
        <v>3507</v>
      </c>
      <c r="C3849" s="23" t="n">
        <v>46175</v>
      </c>
      <c r="D3849" s="21" t="s">
        <v>1931</v>
      </c>
      <c r="E3849" s="21" t="s">
        <v>1452</v>
      </c>
      <c r="F3849" s="12" t="n">
        <v>10</v>
      </c>
      <c r="G3849" s="19" t="n">
        <v>157.2</v>
      </c>
      <c r="H3849" s="19" t="n">
        <v>96.74</v>
      </c>
      <c r="I3849" s="19" t="n">
        <f aca="false">ROUND(F3849*G3849,2)</f>
        <v>1572</v>
      </c>
      <c r="J3849" s="19" t="n">
        <f aca="false">ROUND(F3849*H3849,2)</f>
        <v>967.4</v>
      </c>
      <c r="K3849" s="19" t="n">
        <f aca="false">INDEX(Pricebook!$L$2:$L$1401,MATCH(D3849,Pricebook!$A$2:$A$1401,0))</f>
        <v>162.05</v>
      </c>
      <c r="L3849" s="19" t="n">
        <f aca="false">ROUND(F3849*K3849,2)</f>
        <v>1620.5</v>
      </c>
      <c r="M3849" s="24" t="n">
        <f aca="false">DATE(YEAR(C3849),MONTH(C3849),1)</f>
        <v>46174</v>
      </c>
    </row>
    <row r="3850" customFormat="false" ht="15" hidden="false" customHeight="false" outlineLevel="0" collapsed="false">
      <c r="A3850" s="21" t="s">
        <v>3533</v>
      </c>
      <c r="B3850" s="21" t="s">
        <v>3507</v>
      </c>
      <c r="C3850" s="23" t="n">
        <v>46175</v>
      </c>
      <c r="D3850" s="21" t="s">
        <v>1937</v>
      </c>
      <c r="E3850" s="21" t="s">
        <v>1452</v>
      </c>
      <c r="F3850" s="12" t="n">
        <v>12</v>
      </c>
      <c r="G3850" s="19" t="n">
        <v>45.45</v>
      </c>
      <c r="H3850" s="19" t="n">
        <v>27.87</v>
      </c>
      <c r="I3850" s="19" t="n">
        <f aca="false">ROUND(F3850*G3850,2)</f>
        <v>545.4</v>
      </c>
      <c r="J3850" s="19" t="n">
        <f aca="false">ROUND(F3850*H3850,2)</f>
        <v>334.44</v>
      </c>
      <c r="K3850" s="19" t="n">
        <f aca="false">INDEX(Pricebook!$L$2:$L$1401,MATCH(D3850,Pricebook!$A$2:$A$1401,0))</f>
        <v>46.7</v>
      </c>
      <c r="L3850" s="19" t="n">
        <f aca="false">ROUND(F3850*K3850,2)</f>
        <v>560.4</v>
      </c>
      <c r="M3850" s="24" t="n">
        <f aca="false">DATE(YEAR(C3850),MONTH(C3850),1)</f>
        <v>46174</v>
      </c>
    </row>
    <row r="3851" customFormat="false" ht="15" hidden="false" customHeight="false" outlineLevel="0" collapsed="false">
      <c r="A3851" s="21" t="s">
        <v>3533</v>
      </c>
      <c r="B3851" s="21" t="s">
        <v>3507</v>
      </c>
      <c r="C3851" s="23" t="n">
        <v>46175</v>
      </c>
      <c r="D3851" s="21" t="s">
        <v>436</v>
      </c>
      <c r="E3851" s="21" t="s">
        <v>366</v>
      </c>
      <c r="F3851" s="12" t="n">
        <v>1</v>
      </c>
      <c r="G3851" s="19" t="n">
        <v>71.05</v>
      </c>
      <c r="H3851" s="19" t="n">
        <v>50.84</v>
      </c>
      <c r="I3851" s="19" t="n">
        <f aca="false">ROUND(F3851*G3851,2)</f>
        <v>71.05</v>
      </c>
      <c r="J3851" s="19" t="n">
        <f aca="false">ROUND(F3851*H3851,2)</f>
        <v>50.84</v>
      </c>
      <c r="K3851" s="19" t="n">
        <f aca="false">INDEX(Pricebook!$L$2:$L$1401,MATCH(D3851,Pricebook!$A$2:$A$1401,0))</f>
        <v>77.4</v>
      </c>
      <c r="L3851" s="19" t="n">
        <f aca="false">ROUND(F3851*K3851,2)</f>
        <v>77.4</v>
      </c>
      <c r="M3851" s="24" t="n">
        <f aca="false">DATE(YEAR(C3851),MONTH(C3851),1)</f>
        <v>46174</v>
      </c>
    </row>
    <row r="3852" customFormat="false" ht="15" hidden="false" customHeight="false" outlineLevel="0" collapsed="false">
      <c r="A3852" s="21" t="s">
        <v>3533</v>
      </c>
      <c r="B3852" s="21" t="s">
        <v>3507</v>
      </c>
      <c r="C3852" s="23" t="n">
        <v>46175</v>
      </c>
      <c r="D3852" s="21" t="s">
        <v>1785</v>
      </c>
      <c r="E3852" s="21" t="s">
        <v>1452</v>
      </c>
      <c r="F3852" s="12" t="n">
        <v>3</v>
      </c>
      <c r="G3852" s="19" t="n">
        <v>68.45</v>
      </c>
      <c r="H3852" s="19" t="n">
        <v>42.12</v>
      </c>
      <c r="I3852" s="19" t="n">
        <f aca="false">ROUND(F3852*G3852,2)</f>
        <v>205.35</v>
      </c>
      <c r="J3852" s="19" t="n">
        <f aca="false">ROUND(F3852*H3852,2)</f>
        <v>126.36</v>
      </c>
      <c r="K3852" s="19" t="n">
        <f aca="false">INDEX(Pricebook!$L$2:$L$1401,MATCH(D3852,Pricebook!$A$2:$A$1401,0))</f>
        <v>70.55</v>
      </c>
      <c r="L3852" s="19" t="n">
        <f aca="false">ROUND(F3852*K3852,2)</f>
        <v>211.65</v>
      </c>
      <c r="M3852" s="24" t="n">
        <f aca="false">DATE(YEAR(C3852),MONTH(C3852),1)</f>
        <v>46174</v>
      </c>
    </row>
    <row r="3853" customFormat="false" ht="15" hidden="false" customHeight="false" outlineLevel="0" collapsed="false">
      <c r="A3853" s="21" t="s">
        <v>3534</v>
      </c>
      <c r="B3853" s="21" t="s">
        <v>3388</v>
      </c>
      <c r="C3853" s="23" t="n">
        <v>46175</v>
      </c>
      <c r="D3853" s="21" t="s">
        <v>887</v>
      </c>
      <c r="E3853" s="21" t="s">
        <v>366</v>
      </c>
      <c r="F3853" s="12" t="n">
        <v>1</v>
      </c>
      <c r="G3853" s="19" t="n">
        <v>65.25</v>
      </c>
      <c r="H3853" s="19" t="n">
        <v>45.8</v>
      </c>
      <c r="I3853" s="19" t="n">
        <f aca="false">ROUND(F3853*G3853,2)</f>
        <v>65.25</v>
      </c>
      <c r="J3853" s="19" t="n">
        <f aca="false">ROUND(F3853*H3853,2)</f>
        <v>45.8</v>
      </c>
      <c r="K3853" s="19" t="n">
        <f aca="false">INDEX(Pricebook!$L$2:$L$1401,MATCH(D3853,Pricebook!$A$2:$A$1401,0))</f>
        <v>69.75</v>
      </c>
      <c r="L3853" s="19" t="n">
        <f aca="false">ROUND(F3853*K3853,2)</f>
        <v>69.75</v>
      </c>
      <c r="M3853" s="24" t="n">
        <f aca="false">DATE(YEAR(C3853),MONTH(C3853),1)</f>
        <v>46174</v>
      </c>
    </row>
    <row r="3854" customFormat="false" ht="15" hidden="false" customHeight="false" outlineLevel="0" collapsed="false">
      <c r="A3854" s="21" t="s">
        <v>3534</v>
      </c>
      <c r="B3854" s="21" t="s">
        <v>3388</v>
      </c>
      <c r="C3854" s="23" t="n">
        <v>46175</v>
      </c>
      <c r="D3854" s="21" t="s">
        <v>2410</v>
      </c>
      <c r="E3854" s="21" t="s">
        <v>2202</v>
      </c>
      <c r="F3854" s="12" t="n">
        <v>1</v>
      </c>
      <c r="G3854" s="19" t="n">
        <v>37.95</v>
      </c>
      <c r="H3854" s="19" t="n">
        <v>23.27</v>
      </c>
      <c r="I3854" s="19" t="n">
        <f aca="false">ROUND(F3854*G3854,2)</f>
        <v>37.95</v>
      </c>
      <c r="J3854" s="19" t="n">
        <f aca="false">ROUND(F3854*H3854,2)</f>
        <v>23.27</v>
      </c>
      <c r="K3854" s="19" t="n">
        <f aca="false">INDEX(Pricebook!$L$2:$L$1401,MATCH(D3854,Pricebook!$A$2:$A$1401,0))</f>
        <v>40.95</v>
      </c>
      <c r="L3854" s="19" t="n">
        <f aca="false">ROUND(F3854*K3854,2)</f>
        <v>40.95</v>
      </c>
      <c r="M3854" s="24" t="n">
        <f aca="false">DATE(YEAR(C3854),MONTH(C3854),1)</f>
        <v>46174</v>
      </c>
    </row>
    <row r="3855" customFormat="false" ht="15" hidden="false" customHeight="false" outlineLevel="0" collapsed="false">
      <c r="A3855" s="21" t="s">
        <v>3534</v>
      </c>
      <c r="B3855" s="21" t="s">
        <v>3388</v>
      </c>
      <c r="C3855" s="23" t="n">
        <v>46175</v>
      </c>
      <c r="D3855" s="21" t="s">
        <v>2848</v>
      </c>
      <c r="E3855" s="21" t="s">
        <v>2748</v>
      </c>
      <c r="F3855" s="12" t="n">
        <v>10</v>
      </c>
      <c r="G3855" s="19" t="n">
        <v>7.15</v>
      </c>
      <c r="H3855" s="19" t="n">
        <v>4.14</v>
      </c>
      <c r="I3855" s="19" t="n">
        <f aca="false">ROUND(F3855*G3855,2)</f>
        <v>71.5</v>
      </c>
      <c r="J3855" s="19" t="n">
        <f aca="false">ROUND(F3855*H3855,2)</f>
        <v>41.4</v>
      </c>
      <c r="K3855" s="19" t="n">
        <f aca="false">INDEX(Pricebook!$L$2:$L$1401,MATCH(D3855,Pricebook!$A$2:$A$1401,0))</f>
        <v>7.75</v>
      </c>
      <c r="L3855" s="19" t="n">
        <f aca="false">ROUND(F3855*K3855,2)</f>
        <v>77.5</v>
      </c>
      <c r="M3855" s="24" t="n">
        <f aca="false">DATE(YEAR(C3855),MONTH(C3855),1)</f>
        <v>46174</v>
      </c>
    </row>
    <row r="3856" customFormat="false" ht="15" hidden="false" customHeight="false" outlineLevel="0" collapsed="false">
      <c r="A3856" s="21" t="s">
        <v>3534</v>
      </c>
      <c r="B3856" s="21" t="s">
        <v>3388</v>
      </c>
      <c r="C3856" s="23" t="n">
        <v>46175</v>
      </c>
      <c r="D3856" s="21" t="s">
        <v>324</v>
      </c>
      <c r="E3856" s="21" t="s">
        <v>108</v>
      </c>
      <c r="F3856" s="12" t="n">
        <v>1</v>
      </c>
      <c r="G3856" s="19" t="n">
        <v>95.3</v>
      </c>
      <c r="H3856" s="19" t="n">
        <v>71.54</v>
      </c>
      <c r="I3856" s="19" t="n">
        <f aca="false">ROUND(F3856*G3856,2)</f>
        <v>95.3</v>
      </c>
      <c r="J3856" s="19" t="n">
        <f aca="false">ROUND(F3856*H3856,2)</f>
        <v>71.54</v>
      </c>
      <c r="K3856" s="19" t="n">
        <f aca="false">INDEX(Pricebook!$L$2:$L$1401,MATCH(D3856,Pricebook!$A$2:$A$1401,0))</f>
        <v>104.8</v>
      </c>
      <c r="L3856" s="19" t="n">
        <f aca="false">ROUND(F3856*K3856,2)</f>
        <v>104.8</v>
      </c>
      <c r="M3856" s="24" t="n">
        <f aca="false">DATE(YEAR(C3856),MONTH(C3856),1)</f>
        <v>46174</v>
      </c>
    </row>
    <row r="3857" customFormat="false" ht="15" hidden="false" customHeight="false" outlineLevel="0" collapsed="false">
      <c r="A3857" s="21" t="s">
        <v>3534</v>
      </c>
      <c r="B3857" s="21" t="s">
        <v>3388</v>
      </c>
      <c r="C3857" s="23" t="n">
        <v>46175</v>
      </c>
      <c r="D3857" s="21" t="s">
        <v>2424</v>
      </c>
      <c r="E3857" s="21" t="s">
        <v>2202</v>
      </c>
      <c r="F3857" s="12" t="n">
        <v>3</v>
      </c>
      <c r="G3857" s="19" t="n">
        <v>51.6</v>
      </c>
      <c r="H3857" s="19" t="n">
        <v>31.04</v>
      </c>
      <c r="I3857" s="19" t="n">
        <f aca="false">ROUND(F3857*G3857,2)</f>
        <v>154.8</v>
      </c>
      <c r="J3857" s="19" t="n">
        <f aca="false">ROUND(F3857*H3857,2)</f>
        <v>93.12</v>
      </c>
      <c r="K3857" s="19" t="n">
        <f aca="false">INDEX(Pricebook!$L$2:$L$1401,MATCH(D3857,Pricebook!$A$2:$A$1401,0))</f>
        <v>54.6</v>
      </c>
      <c r="L3857" s="19" t="n">
        <f aca="false">ROUND(F3857*K3857,2)</f>
        <v>163.8</v>
      </c>
      <c r="M3857" s="24" t="n">
        <f aca="false">DATE(YEAR(C3857),MONTH(C3857),1)</f>
        <v>46174</v>
      </c>
    </row>
    <row r="3858" customFormat="false" ht="15" hidden="false" customHeight="false" outlineLevel="0" collapsed="false">
      <c r="A3858" s="21" t="s">
        <v>3534</v>
      </c>
      <c r="B3858" s="21" t="s">
        <v>3388</v>
      </c>
      <c r="C3858" s="23" t="n">
        <v>46175</v>
      </c>
      <c r="D3858" s="21" t="s">
        <v>2406</v>
      </c>
      <c r="E3858" s="21" t="s">
        <v>2202</v>
      </c>
      <c r="F3858" s="12" t="n">
        <v>11</v>
      </c>
      <c r="G3858" s="19" t="n">
        <v>9.1</v>
      </c>
      <c r="H3858" s="19" t="n">
        <v>5.57</v>
      </c>
      <c r="I3858" s="19" t="n">
        <f aca="false">ROUND(F3858*G3858,2)</f>
        <v>100.1</v>
      </c>
      <c r="J3858" s="19" t="n">
        <f aca="false">ROUND(F3858*H3858,2)</f>
        <v>61.27</v>
      </c>
      <c r="K3858" s="19" t="n">
        <f aca="false">INDEX(Pricebook!$L$2:$L$1401,MATCH(D3858,Pricebook!$A$2:$A$1401,0))</f>
        <v>9.8</v>
      </c>
      <c r="L3858" s="19" t="n">
        <f aca="false">ROUND(F3858*K3858,2)</f>
        <v>107.8</v>
      </c>
      <c r="M3858" s="24" t="n">
        <f aca="false">DATE(YEAR(C3858),MONTH(C3858),1)</f>
        <v>46174</v>
      </c>
    </row>
    <row r="3859" customFormat="false" ht="15" hidden="false" customHeight="false" outlineLevel="0" collapsed="false">
      <c r="A3859" s="21" t="s">
        <v>3534</v>
      </c>
      <c r="B3859" s="21" t="s">
        <v>3388</v>
      </c>
      <c r="C3859" s="23" t="n">
        <v>46175</v>
      </c>
      <c r="D3859" s="21" t="s">
        <v>2806</v>
      </c>
      <c r="E3859" s="21" t="s">
        <v>2748</v>
      </c>
      <c r="F3859" s="12" t="n">
        <v>4</v>
      </c>
      <c r="G3859" s="19" t="n">
        <v>46.65</v>
      </c>
      <c r="H3859" s="19" t="n">
        <v>27.01</v>
      </c>
      <c r="I3859" s="19" t="n">
        <f aca="false">ROUND(F3859*G3859,2)</f>
        <v>186.6</v>
      </c>
      <c r="J3859" s="19" t="n">
        <f aca="false">ROUND(F3859*H3859,2)</f>
        <v>108.04</v>
      </c>
      <c r="K3859" s="19" t="n">
        <f aca="false">INDEX(Pricebook!$L$2:$L$1401,MATCH(D3859,Pricebook!$A$2:$A$1401,0))</f>
        <v>50.6</v>
      </c>
      <c r="L3859" s="19" t="n">
        <f aca="false">ROUND(F3859*K3859,2)</f>
        <v>202.4</v>
      </c>
      <c r="M3859" s="24" t="n">
        <f aca="false">DATE(YEAR(C3859),MONTH(C3859),1)</f>
        <v>46174</v>
      </c>
    </row>
    <row r="3860" customFormat="false" ht="15" hidden="false" customHeight="false" outlineLevel="0" collapsed="false">
      <c r="A3860" s="21" t="s">
        <v>3534</v>
      </c>
      <c r="B3860" s="21" t="s">
        <v>3388</v>
      </c>
      <c r="C3860" s="23" t="n">
        <v>46175</v>
      </c>
      <c r="D3860" s="21" t="s">
        <v>755</v>
      </c>
      <c r="E3860" s="21" t="s">
        <v>366</v>
      </c>
      <c r="F3860" s="12" t="n">
        <v>3</v>
      </c>
      <c r="G3860" s="19" t="n">
        <v>13.75</v>
      </c>
      <c r="H3860" s="19" t="n">
        <v>9.66</v>
      </c>
      <c r="I3860" s="19" t="n">
        <f aca="false">ROUND(F3860*G3860,2)</f>
        <v>41.25</v>
      </c>
      <c r="J3860" s="19" t="n">
        <f aca="false">ROUND(F3860*H3860,2)</f>
        <v>28.98</v>
      </c>
      <c r="K3860" s="19" t="n">
        <f aca="false">INDEX(Pricebook!$L$2:$L$1401,MATCH(D3860,Pricebook!$A$2:$A$1401,0))</f>
        <v>14.75</v>
      </c>
      <c r="L3860" s="19" t="n">
        <f aca="false">ROUND(F3860*K3860,2)</f>
        <v>44.25</v>
      </c>
      <c r="M3860" s="24" t="n">
        <f aca="false">DATE(YEAR(C3860),MONTH(C3860),1)</f>
        <v>46174</v>
      </c>
    </row>
    <row r="3861" customFormat="false" ht="15" hidden="false" customHeight="false" outlineLevel="0" collapsed="false">
      <c r="A3861" s="21" t="s">
        <v>3534</v>
      </c>
      <c r="B3861" s="21" t="s">
        <v>3388</v>
      </c>
      <c r="C3861" s="23" t="n">
        <v>46175</v>
      </c>
      <c r="D3861" s="21" t="s">
        <v>1174</v>
      </c>
      <c r="E3861" s="21" t="s">
        <v>971</v>
      </c>
      <c r="F3861" s="12" t="n">
        <v>2</v>
      </c>
      <c r="G3861" s="19" t="n">
        <v>694.3</v>
      </c>
      <c r="H3861" s="19" t="n">
        <v>534.96</v>
      </c>
      <c r="I3861" s="19" t="n">
        <f aca="false">ROUND(F3861*G3861,2)</f>
        <v>1388.6</v>
      </c>
      <c r="J3861" s="19" t="n">
        <f aca="false">ROUND(F3861*H3861,2)</f>
        <v>1069.92</v>
      </c>
      <c r="K3861" s="19" t="n">
        <f aca="false">INDEX(Pricebook!$L$2:$L$1401,MATCH(D3861,Pricebook!$A$2:$A$1401,0))</f>
        <v>810.1</v>
      </c>
      <c r="L3861" s="19" t="n">
        <f aca="false">ROUND(F3861*K3861,2)</f>
        <v>1620.2</v>
      </c>
      <c r="M3861" s="24" t="n">
        <f aca="false">DATE(YEAR(C3861),MONTH(C3861),1)</f>
        <v>46174</v>
      </c>
    </row>
    <row r="3862" customFormat="false" ht="15" hidden="false" customHeight="false" outlineLevel="0" collapsed="false">
      <c r="A3862" s="21" t="s">
        <v>3534</v>
      </c>
      <c r="B3862" s="21" t="s">
        <v>3388</v>
      </c>
      <c r="C3862" s="23" t="n">
        <v>46175</v>
      </c>
      <c r="D3862" s="21" t="s">
        <v>1086</v>
      </c>
      <c r="E3862" s="21" t="s">
        <v>971</v>
      </c>
      <c r="F3862" s="12" t="n">
        <v>3</v>
      </c>
      <c r="G3862" s="19" t="n">
        <v>39.45</v>
      </c>
      <c r="H3862" s="19" t="n">
        <v>30.45</v>
      </c>
      <c r="I3862" s="19" t="n">
        <f aca="false">ROUND(F3862*G3862,2)</f>
        <v>118.35</v>
      </c>
      <c r="J3862" s="19" t="n">
        <f aca="false">ROUND(F3862*H3862,2)</f>
        <v>91.35</v>
      </c>
      <c r="K3862" s="19" t="n">
        <f aca="false">INDEX(Pricebook!$L$2:$L$1401,MATCH(D3862,Pricebook!$A$2:$A$1401,0))</f>
        <v>46.1</v>
      </c>
      <c r="L3862" s="19" t="n">
        <f aca="false">ROUND(F3862*K3862,2)</f>
        <v>138.3</v>
      </c>
      <c r="M3862" s="24" t="n">
        <f aca="false">DATE(YEAR(C3862),MONTH(C3862),1)</f>
        <v>46174</v>
      </c>
    </row>
    <row r="3863" customFormat="false" ht="15" hidden="false" customHeight="false" outlineLevel="0" collapsed="false">
      <c r="A3863" s="21" t="s">
        <v>3535</v>
      </c>
      <c r="B3863" s="21" t="s">
        <v>3536</v>
      </c>
      <c r="C3863" s="23" t="n">
        <v>46176</v>
      </c>
      <c r="D3863" s="21" t="s">
        <v>2763</v>
      </c>
      <c r="E3863" s="21" t="s">
        <v>2748</v>
      </c>
      <c r="F3863" s="12" t="n">
        <v>3</v>
      </c>
      <c r="G3863" s="19" t="n">
        <v>27.15</v>
      </c>
      <c r="H3863" s="19" t="n">
        <v>17.03</v>
      </c>
      <c r="I3863" s="19" t="n">
        <f aca="false">ROUND(F3863*G3863,2)</f>
        <v>81.45</v>
      </c>
      <c r="J3863" s="19" t="n">
        <f aca="false">ROUND(F3863*H3863,2)</f>
        <v>51.09</v>
      </c>
      <c r="K3863" s="19" t="n">
        <f aca="false">INDEX(Pricebook!$L$2:$L$1401,MATCH(D3863,Pricebook!$A$2:$A$1401,0))</f>
        <v>29.75</v>
      </c>
      <c r="L3863" s="19" t="n">
        <f aca="false">ROUND(F3863*K3863,2)</f>
        <v>89.25</v>
      </c>
      <c r="M3863" s="24" t="n">
        <f aca="false">DATE(YEAR(C3863),MONTH(C3863),1)</f>
        <v>46174</v>
      </c>
    </row>
    <row r="3864" customFormat="false" ht="15" hidden="false" customHeight="false" outlineLevel="0" collapsed="false">
      <c r="A3864" s="21" t="s">
        <v>3535</v>
      </c>
      <c r="B3864" s="21" t="s">
        <v>3536</v>
      </c>
      <c r="C3864" s="23" t="n">
        <v>46176</v>
      </c>
      <c r="D3864" s="21" t="s">
        <v>1044</v>
      </c>
      <c r="E3864" s="21" t="s">
        <v>971</v>
      </c>
      <c r="F3864" s="12" t="n">
        <v>1</v>
      </c>
      <c r="G3864" s="19" t="n">
        <v>59.5</v>
      </c>
      <c r="H3864" s="19" t="n">
        <v>45.44</v>
      </c>
      <c r="I3864" s="19" t="n">
        <f aca="false">ROUND(F3864*G3864,2)</f>
        <v>59.5</v>
      </c>
      <c r="J3864" s="19" t="n">
        <f aca="false">ROUND(F3864*H3864,2)</f>
        <v>45.44</v>
      </c>
      <c r="K3864" s="19" t="n">
        <f aca="false">INDEX(Pricebook!$L$2:$L$1401,MATCH(D3864,Pricebook!$A$2:$A$1401,0))</f>
        <v>68.85</v>
      </c>
      <c r="L3864" s="19" t="n">
        <f aca="false">ROUND(F3864*K3864,2)</f>
        <v>68.85</v>
      </c>
      <c r="M3864" s="24" t="n">
        <f aca="false">DATE(YEAR(C3864),MONTH(C3864),1)</f>
        <v>46174</v>
      </c>
    </row>
    <row r="3865" customFormat="false" ht="15" hidden="false" customHeight="false" outlineLevel="0" collapsed="false">
      <c r="A3865" s="21" t="s">
        <v>3535</v>
      </c>
      <c r="B3865" s="21" t="s">
        <v>3536</v>
      </c>
      <c r="C3865" s="23" t="n">
        <v>46176</v>
      </c>
      <c r="D3865" s="21" t="s">
        <v>2755</v>
      </c>
      <c r="E3865" s="21" t="s">
        <v>2748</v>
      </c>
      <c r="F3865" s="12" t="n">
        <v>2</v>
      </c>
      <c r="G3865" s="19" t="n">
        <v>2.8</v>
      </c>
      <c r="H3865" s="19" t="n">
        <v>1.62</v>
      </c>
      <c r="I3865" s="19" t="n">
        <f aca="false">ROUND(F3865*G3865,2)</f>
        <v>5.6</v>
      </c>
      <c r="J3865" s="19" t="n">
        <f aca="false">ROUND(F3865*H3865,2)</f>
        <v>3.24</v>
      </c>
      <c r="K3865" s="19" t="n">
        <f aca="false">INDEX(Pricebook!$L$2:$L$1401,MATCH(D3865,Pricebook!$A$2:$A$1401,0))</f>
        <v>3.05</v>
      </c>
      <c r="L3865" s="19" t="n">
        <f aca="false">ROUND(F3865*K3865,2)</f>
        <v>6.1</v>
      </c>
      <c r="M3865" s="24" t="n">
        <f aca="false">DATE(YEAR(C3865),MONTH(C3865),1)</f>
        <v>46174</v>
      </c>
    </row>
    <row r="3866" customFormat="false" ht="15" hidden="false" customHeight="false" outlineLevel="0" collapsed="false">
      <c r="A3866" s="21" t="s">
        <v>3535</v>
      </c>
      <c r="B3866" s="21" t="s">
        <v>3536</v>
      </c>
      <c r="C3866" s="23" t="n">
        <v>46176</v>
      </c>
      <c r="D3866" s="21" t="s">
        <v>199</v>
      </c>
      <c r="E3866" s="21" t="s">
        <v>108</v>
      </c>
      <c r="F3866" s="12" t="n">
        <v>3</v>
      </c>
      <c r="G3866" s="19" t="n">
        <v>8.25</v>
      </c>
      <c r="H3866" s="19" t="n">
        <v>6.91</v>
      </c>
      <c r="I3866" s="19" t="n">
        <f aca="false">ROUND(F3866*G3866,2)</f>
        <v>24.75</v>
      </c>
      <c r="J3866" s="19" t="n">
        <f aca="false">ROUND(F3866*H3866,2)</f>
        <v>20.73</v>
      </c>
      <c r="K3866" s="19" t="n">
        <f aca="false">INDEX(Pricebook!$L$2:$L$1401,MATCH(D3866,Pricebook!$A$2:$A$1401,0))</f>
        <v>9</v>
      </c>
      <c r="L3866" s="19" t="n">
        <f aca="false">ROUND(F3866*K3866,2)</f>
        <v>27</v>
      </c>
      <c r="M3866" s="24" t="n">
        <f aca="false">DATE(YEAR(C3866),MONTH(C3866),1)</f>
        <v>46174</v>
      </c>
    </row>
    <row r="3867" customFormat="false" ht="15" hidden="false" customHeight="false" outlineLevel="0" collapsed="false">
      <c r="A3867" s="21" t="s">
        <v>3535</v>
      </c>
      <c r="B3867" s="21" t="s">
        <v>3536</v>
      </c>
      <c r="C3867" s="23" t="n">
        <v>46176</v>
      </c>
      <c r="D3867" s="21" t="s">
        <v>901</v>
      </c>
      <c r="E3867" s="21" t="s">
        <v>366</v>
      </c>
      <c r="F3867" s="12" t="n">
        <v>4</v>
      </c>
      <c r="G3867" s="19" t="n">
        <v>14.45</v>
      </c>
      <c r="H3867" s="19" t="n">
        <v>10.2</v>
      </c>
      <c r="I3867" s="19" t="n">
        <f aca="false">ROUND(F3867*G3867,2)</f>
        <v>57.8</v>
      </c>
      <c r="J3867" s="19" t="n">
        <f aca="false">ROUND(F3867*H3867,2)</f>
        <v>40.8</v>
      </c>
      <c r="K3867" s="19" t="n">
        <f aca="false">INDEX(Pricebook!$L$2:$L$1401,MATCH(D3867,Pricebook!$A$2:$A$1401,0))</f>
        <v>15.55</v>
      </c>
      <c r="L3867" s="19" t="n">
        <f aca="false">ROUND(F3867*K3867,2)</f>
        <v>62.2</v>
      </c>
      <c r="M3867" s="24" t="n">
        <f aca="false">DATE(YEAR(C3867),MONTH(C3867),1)</f>
        <v>46174</v>
      </c>
    </row>
    <row r="3868" customFormat="false" ht="15" hidden="false" customHeight="false" outlineLevel="0" collapsed="false">
      <c r="A3868" s="21" t="s">
        <v>3535</v>
      </c>
      <c r="B3868" s="21" t="s">
        <v>3536</v>
      </c>
      <c r="C3868" s="23" t="n">
        <v>46176</v>
      </c>
      <c r="D3868" s="21" t="s">
        <v>132</v>
      </c>
      <c r="E3868" s="21" t="s">
        <v>108</v>
      </c>
      <c r="F3868" s="12" t="n">
        <v>1</v>
      </c>
      <c r="G3868" s="19" t="n">
        <v>67.5</v>
      </c>
      <c r="H3868" s="19" t="n">
        <v>53.64</v>
      </c>
      <c r="I3868" s="19" t="n">
        <f aca="false">ROUND(F3868*G3868,2)</f>
        <v>67.5</v>
      </c>
      <c r="J3868" s="19" t="n">
        <f aca="false">ROUND(F3868*H3868,2)</f>
        <v>53.64</v>
      </c>
      <c r="K3868" s="19" t="n">
        <f aca="false">INDEX(Pricebook!$L$2:$L$1401,MATCH(D3868,Pricebook!$A$2:$A$1401,0))</f>
        <v>73.35</v>
      </c>
      <c r="L3868" s="19" t="n">
        <f aca="false">ROUND(F3868*K3868,2)</f>
        <v>73.35</v>
      </c>
      <c r="M3868" s="24" t="n">
        <f aca="false">DATE(YEAR(C3868),MONTH(C3868),1)</f>
        <v>46174</v>
      </c>
    </row>
    <row r="3869" customFormat="false" ht="15" hidden="false" customHeight="false" outlineLevel="0" collapsed="false">
      <c r="A3869" s="21" t="s">
        <v>3535</v>
      </c>
      <c r="B3869" s="21" t="s">
        <v>3536</v>
      </c>
      <c r="C3869" s="23" t="n">
        <v>46176</v>
      </c>
      <c r="D3869" s="21" t="s">
        <v>2922</v>
      </c>
      <c r="E3869" s="21" t="s">
        <v>2748</v>
      </c>
      <c r="F3869" s="12" t="n">
        <v>7</v>
      </c>
      <c r="G3869" s="19" t="n">
        <v>2.55</v>
      </c>
      <c r="H3869" s="19" t="n">
        <v>1.46</v>
      </c>
      <c r="I3869" s="19" t="n">
        <f aca="false">ROUND(F3869*G3869,2)</f>
        <v>17.85</v>
      </c>
      <c r="J3869" s="19" t="n">
        <f aca="false">ROUND(F3869*H3869,2)</f>
        <v>10.22</v>
      </c>
      <c r="K3869" s="19" t="n">
        <f aca="false">INDEX(Pricebook!$L$2:$L$1401,MATCH(D3869,Pricebook!$A$2:$A$1401,0))</f>
        <v>2.75</v>
      </c>
      <c r="L3869" s="19" t="n">
        <f aca="false">ROUND(F3869*K3869,2)</f>
        <v>19.25</v>
      </c>
      <c r="M3869" s="24" t="n">
        <f aca="false">DATE(YEAR(C3869),MONTH(C3869),1)</f>
        <v>46174</v>
      </c>
    </row>
    <row r="3870" customFormat="false" ht="15" hidden="false" customHeight="false" outlineLevel="0" collapsed="false">
      <c r="A3870" s="21" t="s">
        <v>3535</v>
      </c>
      <c r="B3870" s="21" t="s">
        <v>3536</v>
      </c>
      <c r="C3870" s="23" t="n">
        <v>46176</v>
      </c>
      <c r="D3870" s="21" t="s">
        <v>883</v>
      </c>
      <c r="E3870" s="21" t="s">
        <v>366</v>
      </c>
      <c r="F3870" s="12" t="n">
        <v>2</v>
      </c>
      <c r="G3870" s="19" t="n">
        <v>372.8</v>
      </c>
      <c r="H3870" s="19" t="n">
        <v>262.52</v>
      </c>
      <c r="I3870" s="19" t="n">
        <f aca="false">ROUND(F3870*G3870,2)</f>
        <v>745.6</v>
      </c>
      <c r="J3870" s="19" t="n">
        <f aca="false">ROUND(F3870*H3870,2)</f>
        <v>525.04</v>
      </c>
      <c r="K3870" s="19" t="n">
        <f aca="false">INDEX(Pricebook!$L$2:$L$1401,MATCH(D3870,Pricebook!$A$2:$A$1401,0))</f>
        <v>399.7</v>
      </c>
      <c r="L3870" s="19" t="n">
        <f aca="false">ROUND(F3870*K3870,2)</f>
        <v>799.4</v>
      </c>
      <c r="M3870" s="24" t="n">
        <f aca="false">DATE(YEAR(C3870),MONTH(C3870),1)</f>
        <v>46174</v>
      </c>
    </row>
    <row r="3871" customFormat="false" ht="15" hidden="false" customHeight="false" outlineLevel="0" collapsed="false">
      <c r="A3871" s="21" t="s">
        <v>3535</v>
      </c>
      <c r="B3871" s="21" t="s">
        <v>3536</v>
      </c>
      <c r="C3871" s="23" t="n">
        <v>46176</v>
      </c>
      <c r="D3871" s="21" t="s">
        <v>1442</v>
      </c>
      <c r="E3871" s="21" t="s">
        <v>971</v>
      </c>
      <c r="F3871" s="12" t="n">
        <v>42</v>
      </c>
      <c r="G3871" s="19" t="n">
        <v>1.4</v>
      </c>
      <c r="H3871" s="19" t="n">
        <v>1.05</v>
      </c>
      <c r="I3871" s="19" t="n">
        <f aca="false">ROUND(F3871*G3871,2)</f>
        <v>58.8</v>
      </c>
      <c r="J3871" s="19" t="n">
        <f aca="false">ROUND(F3871*H3871,2)</f>
        <v>44.1</v>
      </c>
      <c r="K3871" s="19" t="n">
        <f aca="false">INDEX(Pricebook!$L$2:$L$1401,MATCH(D3871,Pricebook!$A$2:$A$1401,0))</f>
        <v>1.6</v>
      </c>
      <c r="L3871" s="19" t="n">
        <f aca="false">ROUND(F3871*K3871,2)</f>
        <v>67.2</v>
      </c>
      <c r="M3871" s="24" t="n">
        <f aca="false">DATE(YEAR(C3871),MONTH(C3871),1)</f>
        <v>46174</v>
      </c>
    </row>
    <row r="3872" customFormat="false" ht="15" hidden="false" customHeight="false" outlineLevel="0" collapsed="false">
      <c r="A3872" s="21" t="s">
        <v>3537</v>
      </c>
      <c r="B3872" s="21" t="s">
        <v>3435</v>
      </c>
      <c r="C3872" s="23" t="n">
        <v>46176</v>
      </c>
      <c r="D3872" s="21" t="s">
        <v>825</v>
      </c>
      <c r="E3872" s="21" t="s">
        <v>366</v>
      </c>
      <c r="F3872" s="12" t="n">
        <v>2</v>
      </c>
      <c r="G3872" s="19" t="n">
        <v>11.2</v>
      </c>
      <c r="H3872" s="19" t="n">
        <v>8.32</v>
      </c>
      <c r="I3872" s="19" t="n">
        <f aca="false">ROUND(F3872*G3872,2)</f>
        <v>22.4</v>
      </c>
      <c r="J3872" s="19" t="n">
        <f aca="false">ROUND(F3872*H3872,2)</f>
        <v>16.64</v>
      </c>
      <c r="K3872" s="19" t="n">
        <f aca="false">INDEX(Pricebook!$L$2:$L$1401,MATCH(D3872,Pricebook!$A$2:$A$1401,0))</f>
        <v>12.15</v>
      </c>
      <c r="L3872" s="19" t="n">
        <f aca="false">ROUND(F3872*K3872,2)</f>
        <v>24.3</v>
      </c>
      <c r="M3872" s="24" t="n">
        <f aca="false">DATE(YEAR(C3872),MONTH(C3872),1)</f>
        <v>46174</v>
      </c>
    </row>
    <row r="3873" customFormat="false" ht="15" hidden="false" customHeight="false" outlineLevel="0" collapsed="false">
      <c r="A3873" s="21" t="s">
        <v>3537</v>
      </c>
      <c r="B3873" s="21" t="s">
        <v>3435</v>
      </c>
      <c r="C3873" s="23" t="n">
        <v>46176</v>
      </c>
      <c r="D3873" s="21" t="s">
        <v>539</v>
      </c>
      <c r="E3873" s="21" t="s">
        <v>366</v>
      </c>
      <c r="F3873" s="12" t="n">
        <v>3</v>
      </c>
      <c r="G3873" s="19" t="n">
        <v>41.8</v>
      </c>
      <c r="H3873" s="19" t="n">
        <v>29.78</v>
      </c>
      <c r="I3873" s="19" t="n">
        <f aca="false">ROUND(F3873*G3873,2)</f>
        <v>125.4</v>
      </c>
      <c r="J3873" s="19" t="n">
        <f aca="false">ROUND(F3873*H3873,2)</f>
        <v>89.34</v>
      </c>
      <c r="K3873" s="19" t="n">
        <f aca="false">INDEX(Pricebook!$L$2:$L$1401,MATCH(D3873,Pricebook!$A$2:$A$1401,0))</f>
        <v>45.35</v>
      </c>
      <c r="L3873" s="19" t="n">
        <f aca="false">ROUND(F3873*K3873,2)</f>
        <v>136.05</v>
      </c>
      <c r="M3873" s="24" t="n">
        <f aca="false">DATE(YEAR(C3873),MONTH(C3873),1)</f>
        <v>46174</v>
      </c>
    </row>
    <row r="3874" customFormat="false" ht="15" hidden="false" customHeight="false" outlineLevel="0" collapsed="false">
      <c r="A3874" s="21" t="s">
        <v>3537</v>
      </c>
      <c r="B3874" s="21" t="s">
        <v>3435</v>
      </c>
      <c r="C3874" s="23" t="n">
        <v>46176</v>
      </c>
      <c r="D3874" s="21" t="s">
        <v>2573</v>
      </c>
      <c r="E3874" s="21" t="s">
        <v>2466</v>
      </c>
      <c r="F3874" s="12" t="n">
        <v>1</v>
      </c>
      <c r="G3874" s="19" t="n">
        <v>32.4</v>
      </c>
      <c r="H3874" s="19" t="n">
        <v>22.54</v>
      </c>
      <c r="I3874" s="19" t="n">
        <f aca="false">ROUND(F3874*G3874,2)</f>
        <v>32.4</v>
      </c>
      <c r="J3874" s="19" t="n">
        <f aca="false">ROUND(F3874*H3874,2)</f>
        <v>22.54</v>
      </c>
      <c r="K3874" s="19" t="n">
        <f aca="false">INDEX(Pricebook!$L$2:$L$1401,MATCH(D3874,Pricebook!$A$2:$A$1401,0))</f>
        <v>33.5</v>
      </c>
      <c r="L3874" s="19" t="n">
        <f aca="false">ROUND(F3874*K3874,2)</f>
        <v>33.5</v>
      </c>
      <c r="M3874" s="24" t="n">
        <f aca="false">DATE(YEAR(C3874),MONTH(C3874),1)</f>
        <v>46174</v>
      </c>
    </row>
    <row r="3875" customFormat="false" ht="15" hidden="false" customHeight="false" outlineLevel="0" collapsed="false">
      <c r="A3875" s="21" t="s">
        <v>3537</v>
      </c>
      <c r="B3875" s="21" t="s">
        <v>3435</v>
      </c>
      <c r="C3875" s="23" t="n">
        <v>46176</v>
      </c>
      <c r="D3875" s="21" t="s">
        <v>2892</v>
      </c>
      <c r="E3875" s="21" t="s">
        <v>2748</v>
      </c>
      <c r="F3875" s="12" t="n">
        <v>5</v>
      </c>
      <c r="G3875" s="19" t="n">
        <v>14.55</v>
      </c>
      <c r="H3875" s="19" t="n">
        <v>8.39</v>
      </c>
      <c r="I3875" s="19" t="n">
        <f aca="false">ROUND(F3875*G3875,2)</f>
        <v>72.75</v>
      </c>
      <c r="J3875" s="19" t="n">
        <f aca="false">ROUND(F3875*H3875,2)</f>
        <v>41.95</v>
      </c>
      <c r="K3875" s="19" t="n">
        <f aca="false">INDEX(Pricebook!$L$2:$L$1401,MATCH(D3875,Pricebook!$A$2:$A$1401,0))</f>
        <v>15.75</v>
      </c>
      <c r="L3875" s="19" t="n">
        <f aca="false">ROUND(F3875*K3875,2)</f>
        <v>78.75</v>
      </c>
      <c r="M3875" s="24" t="n">
        <f aca="false">DATE(YEAR(C3875),MONTH(C3875),1)</f>
        <v>46174</v>
      </c>
    </row>
    <row r="3876" customFormat="false" ht="15" hidden="false" customHeight="false" outlineLevel="0" collapsed="false">
      <c r="A3876" s="21" t="s">
        <v>3537</v>
      </c>
      <c r="B3876" s="21" t="s">
        <v>3435</v>
      </c>
      <c r="C3876" s="23" t="n">
        <v>46176</v>
      </c>
      <c r="D3876" s="21" t="s">
        <v>2567</v>
      </c>
      <c r="E3876" s="21" t="s">
        <v>2466</v>
      </c>
      <c r="F3876" s="12" t="n">
        <v>2</v>
      </c>
      <c r="G3876" s="19" t="n">
        <v>92</v>
      </c>
      <c r="H3876" s="19" t="n">
        <v>57.44</v>
      </c>
      <c r="I3876" s="19" t="n">
        <f aca="false">ROUND(F3876*G3876,2)</f>
        <v>184</v>
      </c>
      <c r="J3876" s="19" t="n">
        <f aca="false">ROUND(F3876*H3876,2)</f>
        <v>114.88</v>
      </c>
      <c r="K3876" s="19" t="n">
        <f aca="false">INDEX(Pricebook!$L$2:$L$1401,MATCH(D3876,Pricebook!$A$2:$A$1401,0))</f>
        <v>96.7</v>
      </c>
      <c r="L3876" s="19" t="n">
        <f aca="false">ROUND(F3876*K3876,2)</f>
        <v>193.4</v>
      </c>
      <c r="M3876" s="24" t="n">
        <f aca="false">DATE(YEAR(C3876),MONTH(C3876),1)</f>
        <v>46174</v>
      </c>
    </row>
    <row r="3877" customFormat="false" ht="15" hidden="false" customHeight="false" outlineLevel="0" collapsed="false">
      <c r="A3877" s="21" t="s">
        <v>3537</v>
      </c>
      <c r="B3877" s="21" t="s">
        <v>3435</v>
      </c>
      <c r="C3877" s="23" t="n">
        <v>46176</v>
      </c>
      <c r="D3877" s="21" t="s">
        <v>2567</v>
      </c>
      <c r="E3877" s="21" t="s">
        <v>2466</v>
      </c>
      <c r="F3877" s="12" t="n">
        <v>4</v>
      </c>
      <c r="G3877" s="19" t="n">
        <v>92</v>
      </c>
      <c r="H3877" s="19" t="n">
        <v>57.44</v>
      </c>
      <c r="I3877" s="19" t="n">
        <f aca="false">ROUND(F3877*G3877,2)</f>
        <v>368</v>
      </c>
      <c r="J3877" s="19" t="n">
        <f aca="false">ROUND(F3877*H3877,2)</f>
        <v>229.76</v>
      </c>
      <c r="K3877" s="19" t="n">
        <f aca="false">INDEX(Pricebook!$L$2:$L$1401,MATCH(D3877,Pricebook!$A$2:$A$1401,0))</f>
        <v>96.7</v>
      </c>
      <c r="L3877" s="19" t="n">
        <f aca="false">ROUND(F3877*K3877,2)</f>
        <v>386.8</v>
      </c>
      <c r="M3877" s="24" t="n">
        <f aca="false">DATE(YEAR(C3877),MONTH(C3877),1)</f>
        <v>46174</v>
      </c>
    </row>
    <row r="3878" customFormat="false" ht="15" hidden="false" customHeight="false" outlineLevel="0" collapsed="false">
      <c r="A3878" s="21" t="s">
        <v>3537</v>
      </c>
      <c r="B3878" s="21" t="s">
        <v>3435</v>
      </c>
      <c r="C3878" s="23" t="n">
        <v>46176</v>
      </c>
      <c r="D3878" s="21" t="s">
        <v>2938</v>
      </c>
      <c r="E3878" s="21" t="s">
        <v>2748</v>
      </c>
      <c r="F3878" s="12" t="n">
        <v>10</v>
      </c>
      <c r="G3878" s="19" t="n">
        <v>5.9</v>
      </c>
      <c r="H3878" s="19" t="n">
        <v>3.42</v>
      </c>
      <c r="I3878" s="19" t="n">
        <f aca="false">ROUND(F3878*G3878,2)</f>
        <v>59</v>
      </c>
      <c r="J3878" s="19" t="n">
        <f aca="false">ROUND(F3878*H3878,2)</f>
        <v>34.2</v>
      </c>
      <c r="K3878" s="19" t="n">
        <f aca="false">INDEX(Pricebook!$L$2:$L$1401,MATCH(D3878,Pricebook!$A$2:$A$1401,0))</f>
        <v>6.4</v>
      </c>
      <c r="L3878" s="19" t="n">
        <f aca="false">ROUND(F3878*K3878,2)</f>
        <v>64</v>
      </c>
      <c r="M3878" s="24" t="n">
        <f aca="false">DATE(YEAR(C3878),MONTH(C3878),1)</f>
        <v>46174</v>
      </c>
    </row>
    <row r="3879" customFormat="false" ht="15" hidden="false" customHeight="false" outlineLevel="0" collapsed="false">
      <c r="A3879" s="21" t="s">
        <v>3537</v>
      </c>
      <c r="B3879" s="21" t="s">
        <v>3435</v>
      </c>
      <c r="C3879" s="23" t="n">
        <v>46176</v>
      </c>
      <c r="D3879" s="21" t="s">
        <v>2553</v>
      </c>
      <c r="E3879" s="21" t="s">
        <v>2466</v>
      </c>
      <c r="F3879" s="12" t="n">
        <v>1</v>
      </c>
      <c r="G3879" s="19" t="n">
        <v>85.3</v>
      </c>
      <c r="H3879" s="19" t="n">
        <v>60.38</v>
      </c>
      <c r="I3879" s="19" t="n">
        <f aca="false">ROUND(F3879*G3879,2)</f>
        <v>85.3</v>
      </c>
      <c r="J3879" s="19" t="n">
        <f aca="false">ROUND(F3879*H3879,2)</f>
        <v>60.38</v>
      </c>
      <c r="K3879" s="19" t="n">
        <f aca="false">INDEX(Pricebook!$L$2:$L$1401,MATCH(D3879,Pricebook!$A$2:$A$1401,0))</f>
        <v>89.7</v>
      </c>
      <c r="L3879" s="19" t="n">
        <f aca="false">ROUND(F3879*K3879,2)</f>
        <v>89.7</v>
      </c>
      <c r="M3879" s="24" t="n">
        <f aca="false">DATE(YEAR(C3879),MONTH(C3879),1)</f>
        <v>46174</v>
      </c>
    </row>
    <row r="3880" customFormat="false" ht="15" hidden="false" customHeight="false" outlineLevel="0" collapsed="false">
      <c r="A3880" s="21" t="s">
        <v>3537</v>
      </c>
      <c r="B3880" s="21" t="s">
        <v>3435</v>
      </c>
      <c r="C3880" s="23" t="n">
        <v>46176</v>
      </c>
      <c r="D3880" s="21" t="s">
        <v>2946</v>
      </c>
      <c r="E3880" s="21" t="s">
        <v>2748</v>
      </c>
      <c r="F3880" s="12" t="n">
        <v>2</v>
      </c>
      <c r="G3880" s="19" t="n">
        <v>9.3</v>
      </c>
      <c r="H3880" s="19" t="n">
        <v>5.37</v>
      </c>
      <c r="I3880" s="19" t="n">
        <f aca="false">ROUND(F3880*G3880,2)</f>
        <v>18.6</v>
      </c>
      <c r="J3880" s="19" t="n">
        <f aca="false">ROUND(F3880*H3880,2)</f>
        <v>10.74</v>
      </c>
      <c r="K3880" s="19" t="n">
        <f aca="false">INDEX(Pricebook!$L$2:$L$1401,MATCH(D3880,Pricebook!$A$2:$A$1401,0))</f>
        <v>10.1</v>
      </c>
      <c r="L3880" s="19" t="n">
        <f aca="false">ROUND(F3880*K3880,2)</f>
        <v>20.2</v>
      </c>
      <c r="M3880" s="24" t="n">
        <f aca="false">DATE(YEAR(C3880),MONTH(C3880),1)</f>
        <v>46174</v>
      </c>
    </row>
    <row r="3881" customFormat="false" ht="15" hidden="false" customHeight="false" outlineLevel="0" collapsed="false">
      <c r="A3881" s="21" t="s">
        <v>3537</v>
      </c>
      <c r="B3881" s="21" t="s">
        <v>3435</v>
      </c>
      <c r="C3881" s="23" t="n">
        <v>46176</v>
      </c>
      <c r="D3881" s="21" t="s">
        <v>2471</v>
      </c>
      <c r="E3881" s="21" t="s">
        <v>2466</v>
      </c>
      <c r="F3881" s="12" t="n">
        <v>1</v>
      </c>
      <c r="G3881" s="19" t="n">
        <v>81</v>
      </c>
      <c r="H3881" s="19" t="n">
        <v>49.69</v>
      </c>
      <c r="I3881" s="19" t="n">
        <f aca="false">ROUND(F3881*G3881,2)</f>
        <v>81</v>
      </c>
      <c r="J3881" s="19" t="n">
        <f aca="false">ROUND(F3881*H3881,2)</f>
        <v>49.69</v>
      </c>
      <c r="K3881" s="19" t="n">
        <f aca="false">INDEX(Pricebook!$L$2:$L$1401,MATCH(D3881,Pricebook!$A$2:$A$1401,0))</f>
        <v>83.65</v>
      </c>
      <c r="L3881" s="19" t="n">
        <f aca="false">ROUND(F3881*K3881,2)</f>
        <v>83.65</v>
      </c>
      <c r="M3881" s="24" t="n">
        <f aca="false">DATE(YEAR(C3881),MONTH(C3881),1)</f>
        <v>46174</v>
      </c>
    </row>
    <row r="3882" customFormat="false" ht="15" hidden="false" customHeight="false" outlineLevel="0" collapsed="false">
      <c r="A3882" s="21" t="s">
        <v>3538</v>
      </c>
      <c r="B3882" s="21" t="s">
        <v>3007</v>
      </c>
      <c r="C3882" s="23" t="n">
        <v>46176</v>
      </c>
      <c r="D3882" s="21" t="s">
        <v>424</v>
      </c>
      <c r="E3882" s="21" t="s">
        <v>366</v>
      </c>
      <c r="F3882" s="12" t="n">
        <v>2</v>
      </c>
      <c r="G3882" s="19" t="n">
        <v>10.15</v>
      </c>
      <c r="H3882" s="19" t="n">
        <v>7.17</v>
      </c>
      <c r="I3882" s="19" t="n">
        <f aca="false">ROUND(F3882*G3882,2)</f>
        <v>20.3</v>
      </c>
      <c r="J3882" s="19" t="n">
        <f aca="false">ROUND(F3882*H3882,2)</f>
        <v>14.34</v>
      </c>
      <c r="K3882" s="19" t="n">
        <f aca="false">INDEX(Pricebook!$L$2:$L$1401,MATCH(D3882,Pricebook!$A$2:$A$1401,0))</f>
        <v>10.95</v>
      </c>
      <c r="L3882" s="19" t="n">
        <f aca="false">ROUND(F3882*K3882,2)</f>
        <v>21.9</v>
      </c>
      <c r="M3882" s="24" t="n">
        <f aca="false">DATE(YEAR(C3882),MONTH(C3882),1)</f>
        <v>46174</v>
      </c>
    </row>
    <row r="3883" customFormat="false" ht="15" hidden="false" customHeight="false" outlineLevel="0" collapsed="false">
      <c r="A3883" s="21" t="s">
        <v>3538</v>
      </c>
      <c r="B3883" s="21" t="s">
        <v>3007</v>
      </c>
      <c r="C3883" s="23" t="n">
        <v>46176</v>
      </c>
      <c r="D3883" s="21" t="s">
        <v>2938</v>
      </c>
      <c r="E3883" s="21" t="s">
        <v>2748</v>
      </c>
      <c r="F3883" s="12" t="n">
        <v>8</v>
      </c>
      <c r="G3883" s="19" t="n">
        <v>5.9</v>
      </c>
      <c r="H3883" s="19" t="n">
        <v>3.42</v>
      </c>
      <c r="I3883" s="19" t="n">
        <f aca="false">ROUND(F3883*G3883,2)</f>
        <v>47.2</v>
      </c>
      <c r="J3883" s="19" t="n">
        <f aca="false">ROUND(F3883*H3883,2)</f>
        <v>27.36</v>
      </c>
      <c r="K3883" s="19" t="n">
        <f aca="false">INDEX(Pricebook!$L$2:$L$1401,MATCH(D3883,Pricebook!$A$2:$A$1401,0))</f>
        <v>6.4</v>
      </c>
      <c r="L3883" s="19" t="n">
        <f aca="false">ROUND(F3883*K3883,2)</f>
        <v>51.2</v>
      </c>
      <c r="M3883" s="24" t="n">
        <f aca="false">DATE(YEAR(C3883),MONTH(C3883),1)</f>
        <v>46174</v>
      </c>
    </row>
    <row r="3884" customFormat="false" ht="15" hidden="false" customHeight="false" outlineLevel="0" collapsed="false">
      <c r="A3884" s="21" t="s">
        <v>3538</v>
      </c>
      <c r="B3884" s="21" t="s">
        <v>3007</v>
      </c>
      <c r="C3884" s="23" t="n">
        <v>46176</v>
      </c>
      <c r="D3884" s="21" t="s">
        <v>2040</v>
      </c>
      <c r="E3884" s="21" t="s">
        <v>1941</v>
      </c>
      <c r="F3884" s="12" t="n">
        <v>1</v>
      </c>
      <c r="G3884" s="19" t="n">
        <v>71.9</v>
      </c>
      <c r="H3884" s="19" t="n">
        <v>50.65</v>
      </c>
      <c r="I3884" s="19" t="n">
        <f aca="false">ROUND(F3884*G3884,2)</f>
        <v>71.9</v>
      </c>
      <c r="J3884" s="19" t="n">
        <f aca="false">ROUND(F3884*H3884,2)</f>
        <v>50.65</v>
      </c>
      <c r="K3884" s="19" t="n">
        <f aca="false">INDEX(Pricebook!$L$2:$L$1401,MATCH(D3884,Pricebook!$A$2:$A$1401,0))</f>
        <v>75.25</v>
      </c>
      <c r="L3884" s="19" t="n">
        <f aca="false">ROUND(F3884*K3884,2)</f>
        <v>75.25</v>
      </c>
      <c r="M3884" s="24" t="n">
        <f aca="false">DATE(YEAR(C3884),MONTH(C3884),1)</f>
        <v>46174</v>
      </c>
    </row>
    <row r="3885" customFormat="false" ht="15" hidden="false" customHeight="false" outlineLevel="0" collapsed="false">
      <c r="A3885" s="21" t="s">
        <v>3538</v>
      </c>
      <c r="B3885" s="21" t="s">
        <v>3007</v>
      </c>
      <c r="C3885" s="23" t="n">
        <v>46176</v>
      </c>
      <c r="D3885" s="21" t="s">
        <v>1088</v>
      </c>
      <c r="E3885" s="21" t="s">
        <v>971</v>
      </c>
      <c r="F3885" s="12" t="n">
        <v>3</v>
      </c>
      <c r="G3885" s="19" t="n">
        <v>72.65</v>
      </c>
      <c r="H3885" s="19" t="n">
        <v>56.17</v>
      </c>
      <c r="I3885" s="19" t="n">
        <f aca="false">ROUND(F3885*G3885,2)</f>
        <v>217.95</v>
      </c>
      <c r="J3885" s="19" t="n">
        <f aca="false">ROUND(F3885*H3885,2)</f>
        <v>168.51</v>
      </c>
      <c r="K3885" s="19" t="n">
        <f aca="false">INDEX(Pricebook!$L$2:$L$1401,MATCH(D3885,Pricebook!$A$2:$A$1401,0))</f>
        <v>79.95</v>
      </c>
      <c r="L3885" s="19" t="n">
        <f aca="false">ROUND(F3885*K3885,2)</f>
        <v>239.85</v>
      </c>
      <c r="M3885" s="24" t="n">
        <f aca="false">DATE(YEAR(C3885),MONTH(C3885),1)</f>
        <v>46174</v>
      </c>
    </row>
    <row r="3886" customFormat="false" ht="15" hidden="false" customHeight="false" outlineLevel="0" collapsed="false">
      <c r="A3886" s="21" t="s">
        <v>3538</v>
      </c>
      <c r="B3886" s="21" t="s">
        <v>3007</v>
      </c>
      <c r="C3886" s="23" t="n">
        <v>46176</v>
      </c>
      <c r="D3886" s="21" t="s">
        <v>1146</v>
      </c>
      <c r="E3886" s="21" t="s">
        <v>971</v>
      </c>
      <c r="F3886" s="12" t="n">
        <v>11</v>
      </c>
      <c r="G3886" s="19" t="n">
        <v>8.3</v>
      </c>
      <c r="H3886" s="19" t="n">
        <v>6.39</v>
      </c>
      <c r="I3886" s="19" t="n">
        <f aca="false">ROUND(F3886*G3886,2)</f>
        <v>91.3</v>
      </c>
      <c r="J3886" s="19" t="n">
        <f aca="false">ROUND(F3886*H3886,2)</f>
        <v>70.29</v>
      </c>
      <c r="K3886" s="19" t="n">
        <f aca="false">INDEX(Pricebook!$L$2:$L$1401,MATCH(D3886,Pricebook!$A$2:$A$1401,0))</f>
        <v>9.7</v>
      </c>
      <c r="L3886" s="19" t="n">
        <f aca="false">ROUND(F3886*K3886,2)</f>
        <v>106.7</v>
      </c>
      <c r="M3886" s="24" t="n">
        <f aca="false">DATE(YEAR(C3886),MONTH(C3886),1)</f>
        <v>46174</v>
      </c>
    </row>
    <row r="3887" customFormat="false" ht="15" hidden="false" customHeight="false" outlineLevel="0" collapsed="false">
      <c r="A3887" s="21" t="s">
        <v>3538</v>
      </c>
      <c r="B3887" s="21" t="s">
        <v>3007</v>
      </c>
      <c r="C3887" s="23" t="n">
        <v>46176</v>
      </c>
      <c r="D3887" s="21" t="s">
        <v>2755</v>
      </c>
      <c r="E3887" s="21" t="s">
        <v>2748</v>
      </c>
      <c r="F3887" s="12" t="n">
        <v>10</v>
      </c>
      <c r="G3887" s="19" t="n">
        <v>2.8</v>
      </c>
      <c r="H3887" s="19" t="n">
        <v>1.62</v>
      </c>
      <c r="I3887" s="19" t="n">
        <f aca="false">ROUND(F3887*G3887,2)</f>
        <v>28</v>
      </c>
      <c r="J3887" s="19" t="n">
        <f aca="false">ROUND(F3887*H3887,2)</f>
        <v>16.2</v>
      </c>
      <c r="K3887" s="19" t="n">
        <f aca="false">INDEX(Pricebook!$L$2:$L$1401,MATCH(D3887,Pricebook!$A$2:$A$1401,0))</f>
        <v>3.05</v>
      </c>
      <c r="L3887" s="19" t="n">
        <f aca="false">ROUND(F3887*K3887,2)</f>
        <v>30.5</v>
      </c>
      <c r="M3887" s="24" t="n">
        <f aca="false">DATE(YEAR(C3887),MONTH(C3887),1)</f>
        <v>46174</v>
      </c>
    </row>
    <row r="3888" customFormat="false" ht="15" hidden="false" customHeight="false" outlineLevel="0" collapsed="false">
      <c r="A3888" s="21" t="s">
        <v>3539</v>
      </c>
      <c r="B3888" s="21" t="s">
        <v>3429</v>
      </c>
      <c r="C3888" s="23" t="n">
        <v>46176</v>
      </c>
      <c r="D3888" s="21" t="s">
        <v>2214</v>
      </c>
      <c r="E3888" s="21" t="s">
        <v>2202</v>
      </c>
      <c r="F3888" s="12" t="n">
        <v>2</v>
      </c>
      <c r="G3888" s="19" t="n">
        <v>60.55</v>
      </c>
      <c r="H3888" s="19" t="n">
        <v>36.6</v>
      </c>
      <c r="I3888" s="19" t="n">
        <f aca="false">ROUND(F3888*G3888,2)</f>
        <v>121.1</v>
      </c>
      <c r="J3888" s="19" t="n">
        <f aca="false">ROUND(F3888*H3888,2)</f>
        <v>73.2</v>
      </c>
      <c r="K3888" s="19" t="n">
        <f aca="false">INDEX(Pricebook!$L$2:$L$1401,MATCH(D3888,Pricebook!$A$2:$A$1401,0))</f>
        <v>64.4</v>
      </c>
      <c r="L3888" s="19" t="n">
        <f aca="false">ROUND(F3888*K3888,2)</f>
        <v>128.8</v>
      </c>
      <c r="M3888" s="24" t="n">
        <f aca="false">DATE(YEAR(C3888),MONTH(C3888),1)</f>
        <v>46174</v>
      </c>
    </row>
    <row r="3889" customFormat="false" ht="15" hidden="false" customHeight="false" outlineLevel="0" collapsed="false">
      <c r="A3889" s="21" t="s">
        <v>3539</v>
      </c>
      <c r="B3889" s="21" t="s">
        <v>3429</v>
      </c>
      <c r="C3889" s="23" t="n">
        <v>46176</v>
      </c>
      <c r="D3889" s="21" t="s">
        <v>623</v>
      </c>
      <c r="E3889" s="21" t="s">
        <v>366</v>
      </c>
      <c r="F3889" s="12" t="n">
        <v>1</v>
      </c>
      <c r="G3889" s="19" t="n">
        <v>15.25</v>
      </c>
      <c r="H3889" s="19" t="n">
        <v>10.77</v>
      </c>
      <c r="I3889" s="19" t="n">
        <f aca="false">ROUND(F3889*G3889,2)</f>
        <v>15.25</v>
      </c>
      <c r="J3889" s="19" t="n">
        <f aca="false">ROUND(F3889*H3889,2)</f>
        <v>10.77</v>
      </c>
      <c r="K3889" s="19" t="n">
        <f aca="false">INDEX(Pricebook!$L$2:$L$1401,MATCH(D3889,Pricebook!$A$2:$A$1401,0))</f>
        <v>16.4</v>
      </c>
      <c r="L3889" s="19" t="n">
        <f aca="false">ROUND(F3889*K3889,2)</f>
        <v>16.4</v>
      </c>
      <c r="M3889" s="24" t="n">
        <f aca="false">DATE(YEAR(C3889),MONTH(C3889),1)</f>
        <v>46174</v>
      </c>
    </row>
    <row r="3890" customFormat="false" ht="15" hidden="false" customHeight="false" outlineLevel="0" collapsed="false">
      <c r="A3890" s="21" t="s">
        <v>3539</v>
      </c>
      <c r="B3890" s="21" t="s">
        <v>3429</v>
      </c>
      <c r="C3890" s="23" t="n">
        <v>46176</v>
      </c>
      <c r="D3890" s="21" t="s">
        <v>743</v>
      </c>
      <c r="E3890" s="21" t="s">
        <v>366</v>
      </c>
      <c r="F3890" s="12" t="n">
        <v>2</v>
      </c>
      <c r="G3890" s="19" t="n">
        <v>7.4</v>
      </c>
      <c r="H3890" s="19" t="n">
        <v>5.71</v>
      </c>
      <c r="I3890" s="19" t="n">
        <f aca="false">ROUND(F3890*G3890,2)</f>
        <v>14.8</v>
      </c>
      <c r="J3890" s="19" t="n">
        <f aca="false">ROUND(F3890*H3890,2)</f>
        <v>11.42</v>
      </c>
      <c r="K3890" s="19" t="n">
        <f aca="false">INDEX(Pricebook!$L$2:$L$1401,MATCH(D3890,Pricebook!$A$2:$A$1401,0))</f>
        <v>7.9</v>
      </c>
      <c r="L3890" s="19" t="n">
        <f aca="false">ROUND(F3890*K3890,2)</f>
        <v>15.8</v>
      </c>
      <c r="M3890" s="24" t="n">
        <f aca="false">DATE(YEAR(C3890),MONTH(C3890),1)</f>
        <v>46174</v>
      </c>
    </row>
    <row r="3891" customFormat="false" ht="15" hidden="false" customHeight="false" outlineLevel="0" collapsed="false">
      <c r="A3891" s="21" t="s">
        <v>3539</v>
      </c>
      <c r="B3891" s="21" t="s">
        <v>3429</v>
      </c>
      <c r="C3891" s="23" t="n">
        <v>46176</v>
      </c>
      <c r="D3891" s="21" t="s">
        <v>559</v>
      </c>
      <c r="E3891" s="21" t="s">
        <v>366</v>
      </c>
      <c r="F3891" s="12" t="n">
        <v>1</v>
      </c>
      <c r="G3891" s="19" t="n">
        <v>84.65</v>
      </c>
      <c r="H3891" s="19" t="n">
        <v>60.44</v>
      </c>
      <c r="I3891" s="19" t="n">
        <f aca="false">ROUND(F3891*G3891,2)</f>
        <v>84.65</v>
      </c>
      <c r="J3891" s="19" t="n">
        <f aca="false">ROUND(F3891*H3891,2)</f>
        <v>60.44</v>
      </c>
      <c r="K3891" s="19" t="n">
        <f aca="false">INDEX(Pricebook!$L$2:$L$1401,MATCH(D3891,Pricebook!$A$2:$A$1401,0))</f>
        <v>92.05</v>
      </c>
      <c r="L3891" s="19" t="n">
        <f aca="false">ROUND(F3891*K3891,2)</f>
        <v>92.05</v>
      </c>
      <c r="M3891" s="24" t="n">
        <f aca="false">DATE(YEAR(C3891),MONTH(C3891),1)</f>
        <v>46174</v>
      </c>
    </row>
    <row r="3892" customFormat="false" ht="15" hidden="false" customHeight="false" outlineLevel="0" collapsed="false">
      <c r="A3892" s="21" t="s">
        <v>3539</v>
      </c>
      <c r="B3892" s="21" t="s">
        <v>3429</v>
      </c>
      <c r="C3892" s="23" t="n">
        <v>46176</v>
      </c>
      <c r="D3892" s="21" t="s">
        <v>1707</v>
      </c>
      <c r="E3892" s="21" t="s">
        <v>1452</v>
      </c>
      <c r="F3892" s="12" t="n">
        <v>2</v>
      </c>
      <c r="G3892" s="19" t="n">
        <v>63</v>
      </c>
      <c r="H3892" s="19" t="n">
        <v>39.12</v>
      </c>
      <c r="I3892" s="19" t="n">
        <f aca="false">ROUND(F3892*G3892,2)</f>
        <v>126</v>
      </c>
      <c r="J3892" s="19" t="n">
        <f aca="false">ROUND(F3892*H3892,2)</f>
        <v>78.24</v>
      </c>
      <c r="K3892" s="19" t="n">
        <f aca="false">INDEX(Pricebook!$L$2:$L$1401,MATCH(D3892,Pricebook!$A$2:$A$1401,0))</f>
        <v>65.55</v>
      </c>
      <c r="L3892" s="19" t="n">
        <f aca="false">ROUND(F3892*K3892,2)</f>
        <v>131.1</v>
      </c>
      <c r="M3892" s="24" t="n">
        <f aca="false">DATE(YEAR(C3892),MONTH(C3892),1)</f>
        <v>46174</v>
      </c>
    </row>
    <row r="3893" customFormat="false" ht="15" hidden="false" customHeight="false" outlineLevel="0" collapsed="false">
      <c r="A3893" s="21" t="s">
        <v>3539</v>
      </c>
      <c r="B3893" s="21" t="s">
        <v>3429</v>
      </c>
      <c r="C3893" s="23" t="n">
        <v>46176</v>
      </c>
      <c r="D3893" s="21" t="s">
        <v>2279</v>
      </c>
      <c r="E3893" s="21" t="s">
        <v>2202</v>
      </c>
      <c r="F3893" s="12" t="n">
        <v>1</v>
      </c>
      <c r="G3893" s="19" t="n">
        <v>60.9</v>
      </c>
      <c r="H3893" s="19" t="n">
        <v>42.78</v>
      </c>
      <c r="I3893" s="19" t="n">
        <f aca="false">ROUND(F3893*G3893,2)</f>
        <v>60.9</v>
      </c>
      <c r="J3893" s="19" t="n">
        <f aca="false">ROUND(F3893*H3893,2)</f>
        <v>42.78</v>
      </c>
      <c r="K3893" s="19" t="n">
        <f aca="false">INDEX(Pricebook!$L$2:$L$1401,MATCH(D3893,Pricebook!$A$2:$A$1401,0))</f>
        <v>64.2</v>
      </c>
      <c r="L3893" s="19" t="n">
        <f aca="false">ROUND(F3893*K3893,2)</f>
        <v>64.2</v>
      </c>
      <c r="M3893" s="24" t="n">
        <f aca="false">DATE(YEAR(C3893),MONTH(C3893),1)</f>
        <v>46174</v>
      </c>
    </row>
    <row r="3894" customFormat="false" ht="15" hidden="false" customHeight="false" outlineLevel="0" collapsed="false">
      <c r="A3894" s="21" t="s">
        <v>3539</v>
      </c>
      <c r="B3894" s="21" t="s">
        <v>3429</v>
      </c>
      <c r="C3894" s="23" t="n">
        <v>46176</v>
      </c>
      <c r="D3894" s="21" t="s">
        <v>1821</v>
      </c>
      <c r="E3894" s="21" t="s">
        <v>1452</v>
      </c>
      <c r="F3894" s="12" t="n">
        <v>4</v>
      </c>
      <c r="G3894" s="19" t="n">
        <v>25.2</v>
      </c>
      <c r="H3894" s="19" t="n">
        <v>16.56</v>
      </c>
      <c r="I3894" s="19" t="n">
        <f aca="false">ROUND(F3894*G3894,2)</f>
        <v>100.8</v>
      </c>
      <c r="J3894" s="19" t="n">
        <f aca="false">ROUND(F3894*H3894,2)</f>
        <v>66.24</v>
      </c>
      <c r="K3894" s="19" t="n">
        <f aca="false">INDEX(Pricebook!$L$2:$L$1401,MATCH(D3894,Pricebook!$A$2:$A$1401,0))</f>
        <v>26</v>
      </c>
      <c r="L3894" s="19" t="n">
        <f aca="false">ROUND(F3894*K3894,2)</f>
        <v>104</v>
      </c>
      <c r="M3894" s="24" t="n">
        <f aca="false">DATE(YEAR(C3894),MONTH(C3894),1)</f>
        <v>46174</v>
      </c>
    </row>
    <row r="3895" customFormat="false" ht="15" hidden="false" customHeight="false" outlineLevel="0" collapsed="false">
      <c r="A3895" s="21" t="s">
        <v>3539</v>
      </c>
      <c r="B3895" s="21" t="s">
        <v>3429</v>
      </c>
      <c r="C3895" s="23" t="n">
        <v>46176</v>
      </c>
      <c r="D3895" s="21" t="s">
        <v>1741</v>
      </c>
      <c r="E3895" s="21" t="s">
        <v>1452</v>
      </c>
      <c r="F3895" s="12" t="n">
        <v>7</v>
      </c>
      <c r="G3895" s="19" t="n">
        <v>34.9</v>
      </c>
      <c r="H3895" s="19" t="n">
        <v>21.44</v>
      </c>
      <c r="I3895" s="19" t="n">
        <f aca="false">ROUND(F3895*G3895,2)</f>
        <v>244.3</v>
      </c>
      <c r="J3895" s="19" t="n">
        <f aca="false">ROUND(F3895*H3895,2)</f>
        <v>150.08</v>
      </c>
      <c r="K3895" s="19" t="n">
        <f aca="false">INDEX(Pricebook!$L$2:$L$1401,MATCH(D3895,Pricebook!$A$2:$A$1401,0))</f>
        <v>35.95</v>
      </c>
      <c r="L3895" s="19" t="n">
        <f aca="false">ROUND(F3895*K3895,2)</f>
        <v>251.65</v>
      </c>
      <c r="M3895" s="24" t="n">
        <f aca="false">DATE(YEAR(C3895),MONTH(C3895),1)</f>
        <v>46174</v>
      </c>
    </row>
    <row r="3896" customFormat="false" ht="15" hidden="false" customHeight="false" outlineLevel="0" collapsed="false">
      <c r="A3896" s="21" t="s">
        <v>3539</v>
      </c>
      <c r="B3896" s="21" t="s">
        <v>3429</v>
      </c>
      <c r="C3896" s="23" t="n">
        <v>46176</v>
      </c>
      <c r="D3896" s="21" t="s">
        <v>757</v>
      </c>
      <c r="E3896" s="21" t="s">
        <v>366</v>
      </c>
      <c r="F3896" s="12" t="n">
        <v>2</v>
      </c>
      <c r="G3896" s="19" t="n">
        <v>11.7</v>
      </c>
      <c r="H3896" s="19" t="n">
        <v>8.29</v>
      </c>
      <c r="I3896" s="19" t="n">
        <f aca="false">ROUND(F3896*G3896,2)</f>
        <v>23.4</v>
      </c>
      <c r="J3896" s="19" t="n">
        <f aca="false">ROUND(F3896*H3896,2)</f>
        <v>16.58</v>
      </c>
      <c r="K3896" s="19" t="n">
        <f aca="false">INDEX(Pricebook!$L$2:$L$1401,MATCH(D3896,Pricebook!$A$2:$A$1401,0))</f>
        <v>12.65</v>
      </c>
      <c r="L3896" s="19" t="n">
        <f aca="false">ROUND(F3896*K3896,2)</f>
        <v>25.3</v>
      </c>
      <c r="M3896" s="24" t="n">
        <f aca="false">DATE(YEAR(C3896),MONTH(C3896),1)</f>
        <v>46174</v>
      </c>
    </row>
    <row r="3897" customFormat="false" ht="15" hidden="false" customHeight="false" outlineLevel="0" collapsed="false">
      <c r="A3897" s="21" t="s">
        <v>3539</v>
      </c>
      <c r="B3897" s="21" t="s">
        <v>3429</v>
      </c>
      <c r="C3897" s="23" t="n">
        <v>46176</v>
      </c>
      <c r="D3897" s="21" t="s">
        <v>2307</v>
      </c>
      <c r="E3897" s="21" t="s">
        <v>2202</v>
      </c>
      <c r="F3897" s="12" t="n">
        <v>11</v>
      </c>
      <c r="G3897" s="19" t="n">
        <v>7.45</v>
      </c>
      <c r="H3897" s="19" t="n">
        <v>4.54</v>
      </c>
      <c r="I3897" s="19" t="n">
        <f aca="false">ROUND(F3897*G3897,2)</f>
        <v>81.95</v>
      </c>
      <c r="J3897" s="19" t="n">
        <f aca="false">ROUND(F3897*H3897,2)</f>
        <v>49.94</v>
      </c>
      <c r="K3897" s="19" t="n">
        <f aca="false">INDEX(Pricebook!$L$2:$L$1401,MATCH(D3897,Pricebook!$A$2:$A$1401,0))</f>
        <v>8</v>
      </c>
      <c r="L3897" s="19" t="n">
        <f aca="false">ROUND(F3897*K3897,2)</f>
        <v>88</v>
      </c>
      <c r="M3897" s="24" t="n">
        <f aca="false">DATE(YEAR(C3897),MONTH(C3897),1)</f>
        <v>46174</v>
      </c>
    </row>
    <row r="3898" customFormat="false" ht="15" hidden="false" customHeight="false" outlineLevel="0" collapsed="false">
      <c r="A3898" s="21" t="s">
        <v>3539</v>
      </c>
      <c r="B3898" s="21" t="s">
        <v>3429</v>
      </c>
      <c r="C3898" s="23" t="n">
        <v>46176</v>
      </c>
      <c r="D3898" s="21" t="s">
        <v>2428</v>
      </c>
      <c r="E3898" s="21" t="s">
        <v>2202</v>
      </c>
      <c r="F3898" s="12" t="n">
        <v>6</v>
      </c>
      <c r="G3898" s="19" t="n">
        <v>14.45</v>
      </c>
      <c r="H3898" s="19" t="n">
        <v>8.73</v>
      </c>
      <c r="I3898" s="19" t="n">
        <f aca="false">ROUND(F3898*G3898,2)</f>
        <v>86.7</v>
      </c>
      <c r="J3898" s="19" t="n">
        <f aca="false">ROUND(F3898*H3898,2)</f>
        <v>52.38</v>
      </c>
      <c r="K3898" s="19" t="n">
        <f aca="false">INDEX(Pricebook!$L$2:$L$1401,MATCH(D3898,Pricebook!$A$2:$A$1401,0))</f>
        <v>15.4</v>
      </c>
      <c r="L3898" s="19" t="n">
        <f aca="false">ROUND(F3898*K3898,2)</f>
        <v>92.4</v>
      </c>
      <c r="M3898" s="24" t="n">
        <f aca="false">DATE(YEAR(C3898),MONTH(C3898),1)</f>
        <v>46174</v>
      </c>
    </row>
    <row r="3899" customFormat="false" ht="15" hidden="false" customHeight="false" outlineLevel="0" collapsed="false">
      <c r="A3899" s="21" t="s">
        <v>3539</v>
      </c>
      <c r="B3899" s="21" t="s">
        <v>3429</v>
      </c>
      <c r="C3899" s="23" t="n">
        <v>46176</v>
      </c>
      <c r="D3899" s="21" t="s">
        <v>737</v>
      </c>
      <c r="E3899" s="21" t="s">
        <v>366</v>
      </c>
      <c r="F3899" s="12" t="n">
        <v>1</v>
      </c>
      <c r="G3899" s="19" t="n">
        <v>11.45</v>
      </c>
      <c r="H3899" s="19" t="n">
        <v>8.07</v>
      </c>
      <c r="I3899" s="19" t="n">
        <f aca="false">ROUND(F3899*G3899,2)</f>
        <v>11.45</v>
      </c>
      <c r="J3899" s="19" t="n">
        <f aca="false">ROUND(F3899*H3899,2)</f>
        <v>8.07</v>
      </c>
      <c r="K3899" s="19" t="n">
        <f aca="false">INDEX(Pricebook!$L$2:$L$1401,MATCH(D3899,Pricebook!$A$2:$A$1401,0))</f>
        <v>12.3</v>
      </c>
      <c r="L3899" s="19" t="n">
        <f aca="false">ROUND(F3899*K3899,2)</f>
        <v>12.3</v>
      </c>
      <c r="M3899" s="24" t="n">
        <f aca="false">DATE(YEAR(C3899),MONTH(C3899),1)</f>
        <v>46174</v>
      </c>
    </row>
    <row r="3900" customFormat="false" ht="15" hidden="false" customHeight="false" outlineLevel="0" collapsed="false">
      <c r="A3900" s="21" t="s">
        <v>3539</v>
      </c>
      <c r="B3900" s="21" t="s">
        <v>3429</v>
      </c>
      <c r="C3900" s="23" t="n">
        <v>46176</v>
      </c>
      <c r="D3900" s="21" t="s">
        <v>2208</v>
      </c>
      <c r="E3900" s="21" t="s">
        <v>2202</v>
      </c>
      <c r="F3900" s="12" t="n">
        <v>2</v>
      </c>
      <c r="G3900" s="19" t="n">
        <v>35.2</v>
      </c>
      <c r="H3900" s="19" t="n">
        <v>21.31</v>
      </c>
      <c r="I3900" s="19" t="n">
        <f aca="false">ROUND(F3900*G3900,2)</f>
        <v>70.4</v>
      </c>
      <c r="J3900" s="19" t="n">
        <f aca="false">ROUND(F3900*H3900,2)</f>
        <v>42.62</v>
      </c>
      <c r="K3900" s="19" t="n">
        <f aca="false">INDEX(Pricebook!$L$2:$L$1401,MATCH(D3900,Pricebook!$A$2:$A$1401,0))</f>
        <v>37.5</v>
      </c>
      <c r="L3900" s="19" t="n">
        <f aca="false">ROUND(F3900*K3900,2)</f>
        <v>75</v>
      </c>
      <c r="M3900" s="24" t="n">
        <f aca="false">DATE(YEAR(C3900),MONTH(C3900),1)</f>
        <v>46174</v>
      </c>
    </row>
    <row r="3901" customFormat="false" ht="15" hidden="false" customHeight="false" outlineLevel="0" collapsed="false">
      <c r="A3901" s="21" t="s">
        <v>3539</v>
      </c>
      <c r="B3901" s="21" t="s">
        <v>3429</v>
      </c>
      <c r="C3901" s="23" t="n">
        <v>46176</v>
      </c>
      <c r="D3901" s="21" t="s">
        <v>1477</v>
      </c>
      <c r="E3901" s="21" t="s">
        <v>1452</v>
      </c>
      <c r="F3901" s="12" t="n">
        <v>3</v>
      </c>
      <c r="G3901" s="19" t="n">
        <v>40.5</v>
      </c>
      <c r="H3901" s="19" t="n">
        <v>24.92</v>
      </c>
      <c r="I3901" s="19" t="n">
        <f aca="false">ROUND(F3901*G3901,2)</f>
        <v>121.5</v>
      </c>
      <c r="J3901" s="19" t="n">
        <f aca="false">ROUND(F3901*H3901,2)</f>
        <v>74.76</v>
      </c>
      <c r="K3901" s="19" t="n">
        <f aca="false">INDEX(Pricebook!$L$2:$L$1401,MATCH(D3901,Pricebook!$A$2:$A$1401,0))</f>
        <v>41.75</v>
      </c>
      <c r="L3901" s="19" t="n">
        <f aca="false">ROUND(F3901*K3901,2)</f>
        <v>125.25</v>
      </c>
      <c r="M3901" s="24" t="n">
        <f aca="false">DATE(YEAR(C3901),MONTH(C3901),1)</f>
        <v>46174</v>
      </c>
    </row>
    <row r="3902" customFormat="false" ht="15" hidden="false" customHeight="false" outlineLevel="0" collapsed="false">
      <c r="A3902" s="21" t="s">
        <v>3539</v>
      </c>
      <c r="B3902" s="21" t="s">
        <v>3429</v>
      </c>
      <c r="C3902" s="23" t="n">
        <v>46176</v>
      </c>
      <c r="D3902" s="21" t="s">
        <v>1528</v>
      </c>
      <c r="E3902" s="21" t="s">
        <v>1452</v>
      </c>
      <c r="F3902" s="12" t="n">
        <v>7</v>
      </c>
      <c r="G3902" s="19" t="n">
        <v>33.6</v>
      </c>
      <c r="H3902" s="19" t="n">
        <v>20.4</v>
      </c>
      <c r="I3902" s="19" t="n">
        <f aca="false">ROUND(F3902*G3902,2)</f>
        <v>235.2</v>
      </c>
      <c r="J3902" s="19" t="n">
        <f aca="false">ROUND(F3902*H3902,2)</f>
        <v>142.8</v>
      </c>
      <c r="K3902" s="19" t="n">
        <f aca="false">INDEX(Pricebook!$L$2:$L$1401,MATCH(D3902,Pricebook!$A$2:$A$1401,0))</f>
        <v>34.2</v>
      </c>
      <c r="L3902" s="19" t="n">
        <f aca="false">ROUND(F3902*K3902,2)</f>
        <v>239.4</v>
      </c>
      <c r="M3902" s="24" t="n">
        <f aca="false">DATE(YEAR(C3902),MONTH(C3902),1)</f>
        <v>46174</v>
      </c>
    </row>
    <row r="3903" customFormat="false" ht="15" hidden="false" customHeight="false" outlineLevel="0" collapsed="false">
      <c r="A3903" s="21" t="s">
        <v>3540</v>
      </c>
      <c r="B3903" s="21" t="s">
        <v>3541</v>
      </c>
      <c r="C3903" s="23" t="n">
        <v>46176</v>
      </c>
      <c r="D3903" s="21" t="s">
        <v>789</v>
      </c>
      <c r="E3903" s="21" t="s">
        <v>366</v>
      </c>
      <c r="F3903" s="12" t="n">
        <v>5</v>
      </c>
      <c r="G3903" s="19" t="n">
        <v>7.15</v>
      </c>
      <c r="H3903" s="19" t="n">
        <v>4.99</v>
      </c>
      <c r="I3903" s="19" t="n">
        <f aca="false">ROUND(F3903*G3903,2)</f>
        <v>35.75</v>
      </c>
      <c r="J3903" s="19" t="n">
        <f aca="false">ROUND(F3903*H3903,2)</f>
        <v>24.95</v>
      </c>
      <c r="K3903" s="19" t="n">
        <f aca="false">INDEX(Pricebook!$L$2:$L$1401,MATCH(D3903,Pricebook!$A$2:$A$1401,0))</f>
        <v>7.6</v>
      </c>
      <c r="L3903" s="19" t="n">
        <f aca="false">ROUND(F3903*K3903,2)</f>
        <v>38</v>
      </c>
      <c r="M3903" s="24" t="n">
        <f aca="false">DATE(YEAR(C3903),MONTH(C3903),1)</f>
        <v>46174</v>
      </c>
    </row>
    <row r="3904" customFormat="false" ht="15" hidden="false" customHeight="false" outlineLevel="0" collapsed="false">
      <c r="A3904" s="21" t="s">
        <v>3540</v>
      </c>
      <c r="B3904" s="21" t="s">
        <v>3541</v>
      </c>
      <c r="C3904" s="23" t="n">
        <v>46176</v>
      </c>
      <c r="D3904" s="21" t="s">
        <v>2567</v>
      </c>
      <c r="E3904" s="21" t="s">
        <v>2466</v>
      </c>
      <c r="F3904" s="12" t="n">
        <v>4</v>
      </c>
      <c r="G3904" s="19" t="n">
        <v>92</v>
      </c>
      <c r="H3904" s="19" t="n">
        <v>57.44</v>
      </c>
      <c r="I3904" s="19" t="n">
        <f aca="false">ROUND(F3904*G3904,2)</f>
        <v>368</v>
      </c>
      <c r="J3904" s="19" t="n">
        <f aca="false">ROUND(F3904*H3904,2)</f>
        <v>229.76</v>
      </c>
      <c r="K3904" s="19" t="n">
        <f aca="false">INDEX(Pricebook!$L$2:$L$1401,MATCH(D3904,Pricebook!$A$2:$A$1401,0))</f>
        <v>96.7</v>
      </c>
      <c r="L3904" s="19" t="n">
        <f aca="false">ROUND(F3904*K3904,2)</f>
        <v>386.8</v>
      </c>
      <c r="M3904" s="24" t="n">
        <f aca="false">DATE(YEAR(C3904),MONTH(C3904),1)</f>
        <v>46174</v>
      </c>
    </row>
    <row r="3905" customFormat="false" ht="15" hidden="false" customHeight="false" outlineLevel="0" collapsed="false">
      <c r="A3905" s="21" t="s">
        <v>3540</v>
      </c>
      <c r="B3905" s="21" t="s">
        <v>3541</v>
      </c>
      <c r="C3905" s="23" t="n">
        <v>46176</v>
      </c>
      <c r="D3905" s="21" t="s">
        <v>467</v>
      </c>
      <c r="E3905" s="21" t="s">
        <v>366</v>
      </c>
      <c r="F3905" s="12" t="n">
        <v>1</v>
      </c>
      <c r="G3905" s="19" t="n">
        <v>113.3</v>
      </c>
      <c r="H3905" s="19" t="n">
        <v>79.31</v>
      </c>
      <c r="I3905" s="19" t="n">
        <f aca="false">ROUND(F3905*G3905,2)</f>
        <v>113.3</v>
      </c>
      <c r="J3905" s="19" t="n">
        <f aca="false">ROUND(F3905*H3905,2)</f>
        <v>79.31</v>
      </c>
      <c r="K3905" s="19" t="n">
        <f aca="false">INDEX(Pricebook!$L$2:$L$1401,MATCH(D3905,Pricebook!$A$2:$A$1401,0))</f>
        <v>120.75</v>
      </c>
      <c r="L3905" s="19" t="n">
        <f aca="false">ROUND(F3905*K3905,2)</f>
        <v>120.75</v>
      </c>
      <c r="M3905" s="24" t="n">
        <f aca="false">DATE(YEAR(C3905),MONTH(C3905),1)</f>
        <v>46174</v>
      </c>
    </row>
    <row r="3906" customFormat="false" ht="15" hidden="false" customHeight="false" outlineLevel="0" collapsed="false">
      <c r="A3906" s="21" t="s">
        <v>3540</v>
      </c>
      <c r="B3906" s="21" t="s">
        <v>3541</v>
      </c>
      <c r="C3906" s="23" t="n">
        <v>46176</v>
      </c>
      <c r="D3906" s="21" t="s">
        <v>2888</v>
      </c>
      <c r="E3906" s="21" t="s">
        <v>2748</v>
      </c>
      <c r="F3906" s="12" t="n">
        <v>8</v>
      </c>
      <c r="G3906" s="19" t="n">
        <v>2.8</v>
      </c>
      <c r="H3906" s="19" t="n">
        <v>1.62</v>
      </c>
      <c r="I3906" s="19" t="n">
        <f aca="false">ROUND(F3906*G3906,2)</f>
        <v>22.4</v>
      </c>
      <c r="J3906" s="19" t="n">
        <f aca="false">ROUND(F3906*H3906,2)</f>
        <v>12.96</v>
      </c>
      <c r="K3906" s="19" t="n">
        <f aca="false">INDEX(Pricebook!$L$2:$L$1401,MATCH(D3906,Pricebook!$A$2:$A$1401,0))</f>
        <v>3.05</v>
      </c>
      <c r="L3906" s="19" t="n">
        <f aca="false">ROUND(F3906*K3906,2)</f>
        <v>24.4</v>
      </c>
      <c r="M3906" s="24" t="n">
        <f aca="false">DATE(YEAR(C3906),MONTH(C3906),1)</f>
        <v>46174</v>
      </c>
    </row>
    <row r="3907" customFormat="false" ht="15" hidden="false" customHeight="false" outlineLevel="0" collapsed="false">
      <c r="A3907" s="21" t="s">
        <v>3540</v>
      </c>
      <c r="B3907" s="21" t="s">
        <v>3541</v>
      </c>
      <c r="C3907" s="23" t="n">
        <v>46176</v>
      </c>
      <c r="D3907" s="21" t="s">
        <v>2481</v>
      </c>
      <c r="E3907" s="21" t="s">
        <v>2466</v>
      </c>
      <c r="F3907" s="12" t="n">
        <v>3</v>
      </c>
      <c r="G3907" s="19" t="n">
        <v>69.6</v>
      </c>
      <c r="H3907" s="19" t="n">
        <v>49.85</v>
      </c>
      <c r="I3907" s="19" t="n">
        <f aca="false">ROUND(F3907*G3907,2)</f>
        <v>208.8</v>
      </c>
      <c r="J3907" s="19" t="n">
        <f aca="false">ROUND(F3907*H3907,2)</f>
        <v>149.55</v>
      </c>
      <c r="K3907" s="19" t="n">
        <f aca="false">INDEX(Pricebook!$L$2:$L$1401,MATCH(D3907,Pricebook!$A$2:$A$1401,0))</f>
        <v>73</v>
      </c>
      <c r="L3907" s="19" t="n">
        <f aca="false">ROUND(F3907*K3907,2)</f>
        <v>219</v>
      </c>
      <c r="M3907" s="24" t="n">
        <f aca="false">DATE(YEAR(C3907),MONTH(C3907),1)</f>
        <v>46174</v>
      </c>
    </row>
    <row r="3908" customFormat="false" ht="15" hidden="false" customHeight="false" outlineLevel="0" collapsed="false">
      <c r="A3908" s="21" t="s">
        <v>3540</v>
      </c>
      <c r="B3908" s="21" t="s">
        <v>3541</v>
      </c>
      <c r="C3908" s="23" t="n">
        <v>46176</v>
      </c>
      <c r="D3908" s="21" t="s">
        <v>2832</v>
      </c>
      <c r="E3908" s="21" t="s">
        <v>2748</v>
      </c>
      <c r="F3908" s="12" t="n">
        <v>2</v>
      </c>
      <c r="G3908" s="19" t="n">
        <v>19.65</v>
      </c>
      <c r="H3908" s="19" t="n">
        <v>11.56</v>
      </c>
      <c r="I3908" s="19" t="n">
        <f aca="false">ROUND(F3908*G3908,2)</f>
        <v>39.3</v>
      </c>
      <c r="J3908" s="19" t="n">
        <f aca="false">ROUND(F3908*H3908,2)</f>
        <v>23.12</v>
      </c>
      <c r="K3908" s="19" t="n">
        <f aca="false">INDEX(Pricebook!$L$2:$L$1401,MATCH(D3908,Pricebook!$A$2:$A$1401,0))</f>
        <v>21.7</v>
      </c>
      <c r="L3908" s="19" t="n">
        <f aca="false">ROUND(F3908*K3908,2)</f>
        <v>43.4</v>
      </c>
      <c r="M3908" s="24" t="n">
        <f aca="false">DATE(YEAR(C3908),MONTH(C3908),1)</f>
        <v>46174</v>
      </c>
    </row>
    <row r="3909" customFormat="false" ht="15" hidden="false" customHeight="false" outlineLevel="0" collapsed="false">
      <c r="A3909" s="21" t="s">
        <v>3542</v>
      </c>
      <c r="B3909" s="21" t="s">
        <v>3543</v>
      </c>
      <c r="C3909" s="23" t="n">
        <v>46176</v>
      </c>
      <c r="D3909" s="21" t="s">
        <v>843</v>
      </c>
      <c r="E3909" s="21" t="s">
        <v>366</v>
      </c>
      <c r="F3909" s="12" t="n">
        <v>2</v>
      </c>
      <c r="G3909" s="19" t="n">
        <v>299.65</v>
      </c>
      <c r="H3909" s="19" t="n">
        <v>224.43</v>
      </c>
      <c r="I3909" s="19" t="n">
        <f aca="false">ROUND(F3909*G3909,2)</f>
        <v>599.3</v>
      </c>
      <c r="J3909" s="19" t="n">
        <f aca="false">ROUND(F3909*H3909,2)</f>
        <v>448.86</v>
      </c>
      <c r="K3909" s="19" t="n">
        <f aca="false">INDEX(Pricebook!$L$2:$L$1401,MATCH(D3909,Pricebook!$A$2:$A$1401,0))</f>
        <v>322.45</v>
      </c>
      <c r="L3909" s="19" t="n">
        <f aca="false">ROUND(F3909*K3909,2)</f>
        <v>644.9</v>
      </c>
      <c r="M3909" s="24" t="n">
        <f aca="false">DATE(YEAR(C3909),MONTH(C3909),1)</f>
        <v>46174</v>
      </c>
    </row>
    <row r="3910" customFormat="false" ht="15" hidden="false" customHeight="false" outlineLevel="0" collapsed="false">
      <c r="A3910" s="21" t="s">
        <v>3542</v>
      </c>
      <c r="B3910" s="21" t="s">
        <v>3543</v>
      </c>
      <c r="C3910" s="23" t="n">
        <v>46176</v>
      </c>
      <c r="D3910" s="21" t="s">
        <v>1344</v>
      </c>
      <c r="E3910" s="21" t="s">
        <v>971</v>
      </c>
      <c r="F3910" s="12" t="n">
        <v>11</v>
      </c>
      <c r="G3910" s="19" t="n">
        <v>23</v>
      </c>
      <c r="H3910" s="19" t="n">
        <v>17.66</v>
      </c>
      <c r="I3910" s="19" t="n">
        <f aca="false">ROUND(F3910*G3910,2)</f>
        <v>253</v>
      </c>
      <c r="J3910" s="19" t="n">
        <f aca="false">ROUND(F3910*H3910,2)</f>
        <v>194.26</v>
      </c>
      <c r="K3910" s="19" t="n">
        <f aca="false">INDEX(Pricebook!$L$2:$L$1401,MATCH(D3910,Pricebook!$A$2:$A$1401,0))</f>
        <v>26.75</v>
      </c>
      <c r="L3910" s="19" t="n">
        <f aca="false">ROUND(F3910*K3910,2)</f>
        <v>294.25</v>
      </c>
      <c r="M3910" s="24" t="n">
        <f aca="false">DATE(YEAR(C3910),MONTH(C3910),1)</f>
        <v>46174</v>
      </c>
    </row>
    <row r="3911" customFormat="false" ht="15" hidden="false" customHeight="false" outlineLevel="0" collapsed="false">
      <c r="A3911" s="21" t="s">
        <v>3542</v>
      </c>
      <c r="B3911" s="21" t="s">
        <v>3543</v>
      </c>
      <c r="C3911" s="23" t="n">
        <v>46176</v>
      </c>
      <c r="D3911" s="21" t="s">
        <v>2343</v>
      </c>
      <c r="E3911" s="21" t="s">
        <v>2202</v>
      </c>
      <c r="F3911" s="12" t="n">
        <v>18</v>
      </c>
      <c r="G3911" s="19" t="n">
        <v>10.35</v>
      </c>
      <c r="H3911" s="19" t="n">
        <v>6.23</v>
      </c>
      <c r="I3911" s="19" t="n">
        <f aca="false">ROUND(F3911*G3911,2)</f>
        <v>186.3</v>
      </c>
      <c r="J3911" s="19" t="n">
        <f aca="false">ROUND(F3911*H3911,2)</f>
        <v>112.14</v>
      </c>
      <c r="K3911" s="19" t="n">
        <f aca="false">INDEX(Pricebook!$L$2:$L$1401,MATCH(D3911,Pricebook!$A$2:$A$1401,0))</f>
        <v>11</v>
      </c>
      <c r="L3911" s="19" t="n">
        <f aca="false">ROUND(F3911*K3911,2)</f>
        <v>198</v>
      </c>
      <c r="M3911" s="24" t="n">
        <f aca="false">DATE(YEAR(C3911),MONTH(C3911),1)</f>
        <v>46174</v>
      </c>
    </row>
    <row r="3912" customFormat="false" ht="15" hidden="false" customHeight="false" outlineLevel="0" collapsed="false">
      <c r="A3912" s="21" t="s">
        <v>3542</v>
      </c>
      <c r="B3912" s="21" t="s">
        <v>3543</v>
      </c>
      <c r="C3912" s="23" t="n">
        <v>46176</v>
      </c>
      <c r="D3912" s="21" t="s">
        <v>687</v>
      </c>
      <c r="E3912" s="21" t="s">
        <v>366</v>
      </c>
      <c r="F3912" s="12" t="n">
        <v>3</v>
      </c>
      <c r="G3912" s="19" t="n">
        <v>19.35</v>
      </c>
      <c r="H3912" s="19" t="n">
        <v>13.63</v>
      </c>
      <c r="I3912" s="19" t="n">
        <f aca="false">ROUND(F3912*G3912,2)</f>
        <v>58.05</v>
      </c>
      <c r="J3912" s="19" t="n">
        <f aca="false">ROUND(F3912*H3912,2)</f>
        <v>40.89</v>
      </c>
      <c r="K3912" s="19" t="n">
        <f aca="false">INDEX(Pricebook!$L$2:$L$1401,MATCH(D3912,Pricebook!$A$2:$A$1401,0))</f>
        <v>20.75</v>
      </c>
      <c r="L3912" s="19" t="n">
        <f aca="false">ROUND(F3912*K3912,2)</f>
        <v>62.25</v>
      </c>
      <c r="M3912" s="24" t="n">
        <f aca="false">DATE(YEAR(C3912),MONTH(C3912),1)</f>
        <v>46174</v>
      </c>
    </row>
    <row r="3913" customFormat="false" ht="15" hidden="false" customHeight="false" outlineLevel="0" collapsed="false">
      <c r="A3913" s="21" t="s">
        <v>3542</v>
      </c>
      <c r="B3913" s="21" t="s">
        <v>3543</v>
      </c>
      <c r="C3913" s="23" t="n">
        <v>46176</v>
      </c>
      <c r="D3913" s="21" t="s">
        <v>845</v>
      </c>
      <c r="E3913" s="21" t="s">
        <v>366</v>
      </c>
      <c r="F3913" s="12" t="n">
        <v>2</v>
      </c>
      <c r="G3913" s="19" t="n">
        <v>48.25</v>
      </c>
      <c r="H3913" s="19" t="n">
        <v>33.99</v>
      </c>
      <c r="I3913" s="19" t="n">
        <f aca="false">ROUND(F3913*G3913,2)</f>
        <v>96.5</v>
      </c>
      <c r="J3913" s="19" t="n">
        <f aca="false">ROUND(F3913*H3913,2)</f>
        <v>67.98</v>
      </c>
      <c r="K3913" s="19" t="n">
        <f aca="false">INDEX(Pricebook!$L$2:$L$1401,MATCH(D3913,Pricebook!$A$2:$A$1401,0))</f>
        <v>51.75</v>
      </c>
      <c r="L3913" s="19" t="n">
        <f aca="false">ROUND(F3913*K3913,2)</f>
        <v>103.5</v>
      </c>
      <c r="M3913" s="24" t="n">
        <f aca="false">DATE(YEAR(C3913),MONTH(C3913),1)</f>
        <v>46174</v>
      </c>
    </row>
    <row r="3914" customFormat="false" ht="15" hidden="false" customHeight="false" outlineLevel="0" collapsed="false">
      <c r="A3914" s="21" t="s">
        <v>3542</v>
      </c>
      <c r="B3914" s="21" t="s">
        <v>3543</v>
      </c>
      <c r="C3914" s="23" t="n">
        <v>46176</v>
      </c>
      <c r="D3914" s="21" t="s">
        <v>2460</v>
      </c>
      <c r="E3914" s="21" t="s">
        <v>2202</v>
      </c>
      <c r="F3914" s="12" t="n">
        <v>11</v>
      </c>
      <c r="G3914" s="19" t="n">
        <v>5.3</v>
      </c>
      <c r="H3914" s="19" t="n">
        <v>3.18</v>
      </c>
      <c r="I3914" s="19" t="n">
        <f aca="false">ROUND(F3914*G3914,2)</f>
        <v>58.3</v>
      </c>
      <c r="J3914" s="19" t="n">
        <f aca="false">ROUND(F3914*H3914,2)</f>
        <v>34.98</v>
      </c>
      <c r="K3914" s="19" t="n">
        <f aca="false">INDEX(Pricebook!$L$2:$L$1401,MATCH(D3914,Pricebook!$A$2:$A$1401,0))</f>
        <v>5.65</v>
      </c>
      <c r="L3914" s="19" t="n">
        <f aca="false">ROUND(F3914*K3914,2)</f>
        <v>62.15</v>
      </c>
      <c r="M3914" s="24" t="n">
        <f aca="false">DATE(YEAR(C3914),MONTH(C3914),1)</f>
        <v>46174</v>
      </c>
    </row>
    <row r="3915" customFormat="false" ht="15" hidden="false" customHeight="false" outlineLevel="0" collapsed="false">
      <c r="A3915" s="21" t="s">
        <v>3542</v>
      </c>
      <c r="B3915" s="21" t="s">
        <v>3543</v>
      </c>
      <c r="C3915" s="23" t="n">
        <v>46176</v>
      </c>
      <c r="D3915" s="21" t="s">
        <v>757</v>
      </c>
      <c r="E3915" s="21" t="s">
        <v>366</v>
      </c>
      <c r="F3915" s="12" t="n">
        <v>3</v>
      </c>
      <c r="G3915" s="19" t="n">
        <v>11.7</v>
      </c>
      <c r="H3915" s="19" t="n">
        <v>8.29</v>
      </c>
      <c r="I3915" s="19" t="n">
        <f aca="false">ROUND(F3915*G3915,2)</f>
        <v>35.1</v>
      </c>
      <c r="J3915" s="19" t="n">
        <f aca="false">ROUND(F3915*H3915,2)</f>
        <v>24.87</v>
      </c>
      <c r="K3915" s="19" t="n">
        <f aca="false">INDEX(Pricebook!$L$2:$L$1401,MATCH(D3915,Pricebook!$A$2:$A$1401,0))</f>
        <v>12.65</v>
      </c>
      <c r="L3915" s="19" t="n">
        <f aca="false">ROUND(F3915*K3915,2)</f>
        <v>37.95</v>
      </c>
      <c r="M3915" s="24" t="n">
        <f aca="false">DATE(YEAR(C3915),MONTH(C3915),1)</f>
        <v>46174</v>
      </c>
    </row>
    <row r="3916" customFormat="false" ht="15" hidden="false" customHeight="false" outlineLevel="0" collapsed="false">
      <c r="A3916" s="21" t="s">
        <v>3542</v>
      </c>
      <c r="B3916" s="21" t="s">
        <v>3543</v>
      </c>
      <c r="C3916" s="23" t="n">
        <v>46176</v>
      </c>
      <c r="D3916" s="21" t="s">
        <v>2838</v>
      </c>
      <c r="E3916" s="21" t="s">
        <v>2748</v>
      </c>
      <c r="F3916" s="12" t="n">
        <v>5</v>
      </c>
      <c r="G3916" s="19" t="n">
        <v>11.1</v>
      </c>
      <c r="H3916" s="19" t="n">
        <v>6.43</v>
      </c>
      <c r="I3916" s="19" t="n">
        <f aca="false">ROUND(F3916*G3916,2)</f>
        <v>55.5</v>
      </c>
      <c r="J3916" s="19" t="n">
        <f aca="false">ROUND(F3916*H3916,2)</f>
        <v>32.15</v>
      </c>
      <c r="K3916" s="19" t="n">
        <f aca="false">INDEX(Pricebook!$L$2:$L$1401,MATCH(D3916,Pricebook!$A$2:$A$1401,0))</f>
        <v>12.05</v>
      </c>
      <c r="L3916" s="19" t="n">
        <f aca="false">ROUND(F3916*K3916,2)</f>
        <v>60.25</v>
      </c>
      <c r="M3916" s="24" t="n">
        <f aca="false">DATE(YEAR(C3916),MONTH(C3916),1)</f>
        <v>46174</v>
      </c>
    </row>
    <row r="3917" customFormat="false" ht="15" hidden="false" customHeight="false" outlineLevel="0" collapsed="false">
      <c r="A3917" s="21" t="s">
        <v>3542</v>
      </c>
      <c r="B3917" s="21" t="s">
        <v>3543</v>
      </c>
      <c r="C3917" s="23" t="n">
        <v>46176</v>
      </c>
      <c r="D3917" s="21" t="s">
        <v>2446</v>
      </c>
      <c r="E3917" s="21" t="s">
        <v>2202</v>
      </c>
      <c r="F3917" s="12" t="n">
        <v>1</v>
      </c>
      <c r="G3917" s="19" t="n">
        <v>19</v>
      </c>
      <c r="H3917" s="19" t="n">
        <v>11.54</v>
      </c>
      <c r="I3917" s="19" t="n">
        <f aca="false">ROUND(F3917*G3917,2)</f>
        <v>19</v>
      </c>
      <c r="J3917" s="19" t="n">
        <f aca="false">ROUND(F3917*H3917,2)</f>
        <v>11.54</v>
      </c>
      <c r="K3917" s="19" t="n">
        <f aca="false">INDEX(Pricebook!$L$2:$L$1401,MATCH(D3917,Pricebook!$A$2:$A$1401,0))</f>
        <v>20.3</v>
      </c>
      <c r="L3917" s="19" t="n">
        <f aca="false">ROUND(F3917*K3917,2)</f>
        <v>20.3</v>
      </c>
      <c r="M3917" s="24" t="n">
        <f aca="false">DATE(YEAR(C3917),MONTH(C3917),1)</f>
        <v>46174</v>
      </c>
    </row>
    <row r="3918" customFormat="false" ht="15" hidden="false" customHeight="false" outlineLevel="0" collapsed="false">
      <c r="A3918" s="21" t="s">
        <v>3542</v>
      </c>
      <c r="B3918" s="21" t="s">
        <v>3543</v>
      </c>
      <c r="C3918" s="23" t="n">
        <v>46176</v>
      </c>
      <c r="D3918" s="21" t="s">
        <v>523</v>
      </c>
      <c r="E3918" s="21" t="s">
        <v>366</v>
      </c>
      <c r="F3918" s="12" t="n">
        <v>5</v>
      </c>
      <c r="G3918" s="19" t="n">
        <v>16.3</v>
      </c>
      <c r="H3918" s="19" t="n">
        <v>11.44</v>
      </c>
      <c r="I3918" s="19" t="n">
        <f aca="false">ROUND(F3918*G3918,2)</f>
        <v>81.5</v>
      </c>
      <c r="J3918" s="19" t="n">
        <f aca="false">ROUND(F3918*H3918,2)</f>
        <v>57.2</v>
      </c>
      <c r="K3918" s="19" t="n">
        <f aca="false">INDEX(Pricebook!$L$2:$L$1401,MATCH(D3918,Pricebook!$A$2:$A$1401,0))</f>
        <v>17.45</v>
      </c>
      <c r="L3918" s="19" t="n">
        <f aca="false">ROUND(F3918*K3918,2)</f>
        <v>87.25</v>
      </c>
      <c r="M3918" s="24" t="n">
        <f aca="false">DATE(YEAR(C3918),MONTH(C3918),1)</f>
        <v>46174</v>
      </c>
    </row>
    <row r="3919" customFormat="false" ht="15" hidden="false" customHeight="false" outlineLevel="0" collapsed="false">
      <c r="A3919" s="21" t="s">
        <v>3542</v>
      </c>
      <c r="B3919" s="21" t="s">
        <v>3543</v>
      </c>
      <c r="C3919" s="23" t="n">
        <v>46176</v>
      </c>
      <c r="D3919" s="21" t="s">
        <v>1416</v>
      </c>
      <c r="E3919" s="21" t="s">
        <v>971</v>
      </c>
      <c r="F3919" s="12" t="n">
        <v>1</v>
      </c>
      <c r="G3919" s="19" t="n">
        <v>1971.45</v>
      </c>
      <c r="H3919" s="19" t="n">
        <v>1506.48</v>
      </c>
      <c r="I3919" s="19" t="n">
        <f aca="false">ROUND(F3919*G3919,2)</f>
        <v>1971.45</v>
      </c>
      <c r="J3919" s="19" t="n">
        <f aca="false">ROUND(F3919*H3919,2)</f>
        <v>1506.48</v>
      </c>
      <c r="K3919" s="19" t="n">
        <f aca="false">INDEX(Pricebook!$L$2:$L$1401,MATCH(D3919,Pricebook!$A$2:$A$1401,0))</f>
        <v>2281.25</v>
      </c>
      <c r="L3919" s="19" t="n">
        <f aca="false">ROUND(F3919*K3919,2)</f>
        <v>2281.25</v>
      </c>
      <c r="M3919" s="24" t="n">
        <f aca="false">DATE(YEAR(C3919),MONTH(C3919),1)</f>
        <v>46174</v>
      </c>
    </row>
    <row r="3920" customFormat="false" ht="15" hidden="false" customHeight="false" outlineLevel="0" collapsed="false">
      <c r="A3920" s="21" t="s">
        <v>3542</v>
      </c>
      <c r="B3920" s="21" t="s">
        <v>3543</v>
      </c>
      <c r="C3920" s="23" t="n">
        <v>46176</v>
      </c>
      <c r="D3920" s="21" t="s">
        <v>428</v>
      </c>
      <c r="E3920" s="21" t="s">
        <v>366</v>
      </c>
      <c r="F3920" s="12" t="n">
        <v>2</v>
      </c>
      <c r="G3920" s="19" t="n">
        <v>124.35</v>
      </c>
      <c r="H3920" s="19" t="n">
        <v>87.31</v>
      </c>
      <c r="I3920" s="19" t="n">
        <f aca="false">ROUND(F3920*G3920,2)</f>
        <v>248.7</v>
      </c>
      <c r="J3920" s="19" t="n">
        <f aca="false">ROUND(F3920*H3920,2)</f>
        <v>174.62</v>
      </c>
      <c r="K3920" s="19" t="n">
        <f aca="false">INDEX(Pricebook!$L$2:$L$1401,MATCH(D3920,Pricebook!$A$2:$A$1401,0))</f>
        <v>132.95</v>
      </c>
      <c r="L3920" s="19" t="n">
        <f aca="false">ROUND(F3920*K3920,2)</f>
        <v>265.9</v>
      </c>
      <c r="M3920" s="24" t="n">
        <f aca="false">DATE(YEAR(C3920),MONTH(C3920),1)</f>
        <v>46174</v>
      </c>
    </row>
    <row r="3921" customFormat="false" ht="15" hidden="false" customHeight="false" outlineLevel="0" collapsed="false">
      <c r="A3921" s="21" t="s">
        <v>3542</v>
      </c>
      <c r="B3921" s="21" t="s">
        <v>3543</v>
      </c>
      <c r="C3921" s="23" t="n">
        <v>46176</v>
      </c>
      <c r="D3921" s="21" t="s">
        <v>2351</v>
      </c>
      <c r="E3921" s="21" t="s">
        <v>2202</v>
      </c>
      <c r="F3921" s="12" t="n">
        <v>10</v>
      </c>
      <c r="G3921" s="19" t="n">
        <v>12.3</v>
      </c>
      <c r="H3921" s="19" t="n">
        <v>7.38</v>
      </c>
      <c r="I3921" s="19" t="n">
        <f aca="false">ROUND(F3921*G3921,2)</f>
        <v>123</v>
      </c>
      <c r="J3921" s="19" t="n">
        <f aca="false">ROUND(F3921*H3921,2)</f>
        <v>73.8</v>
      </c>
      <c r="K3921" s="19" t="n">
        <f aca="false">INDEX(Pricebook!$L$2:$L$1401,MATCH(D3921,Pricebook!$A$2:$A$1401,0))</f>
        <v>13</v>
      </c>
      <c r="L3921" s="19" t="n">
        <f aca="false">ROUND(F3921*K3921,2)</f>
        <v>130</v>
      </c>
      <c r="M3921" s="24" t="n">
        <f aca="false">DATE(YEAR(C3921),MONTH(C3921),1)</f>
        <v>46174</v>
      </c>
    </row>
    <row r="3922" customFormat="false" ht="15" hidden="false" customHeight="false" outlineLevel="0" collapsed="false">
      <c r="A3922" s="21" t="s">
        <v>3542</v>
      </c>
      <c r="B3922" s="21" t="s">
        <v>3543</v>
      </c>
      <c r="C3922" s="23" t="n">
        <v>46176</v>
      </c>
      <c r="D3922" s="21" t="s">
        <v>1242</v>
      </c>
      <c r="E3922" s="21" t="s">
        <v>971</v>
      </c>
      <c r="F3922" s="12" t="n">
        <v>1</v>
      </c>
      <c r="G3922" s="19" t="n">
        <v>36.15</v>
      </c>
      <c r="H3922" s="19" t="n">
        <v>31.93</v>
      </c>
      <c r="I3922" s="19" t="n">
        <f aca="false">ROUND(F3922*G3922,2)</f>
        <v>36.15</v>
      </c>
      <c r="J3922" s="19" t="n">
        <f aca="false">ROUND(F3922*H3922,2)</f>
        <v>31.93</v>
      </c>
      <c r="K3922" s="19" t="n">
        <f aca="false">INDEX(Pricebook!$L$2:$L$1401,MATCH(D3922,Pricebook!$A$2:$A$1401,0))</f>
        <v>42.3</v>
      </c>
      <c r="L3922" s="19" t="n">
        <f aca="false">ROUND(F3922*K3922,2)</f>
        <v>42.3</v>
      </c>
      <c r="M3922" s="24" t="n">
        <f aca="false">DATE(YEAR(C3922),MONTH(C3922),1)</f>
        <v>46174</v>
      </c>
    </row>
    <row r="3923" customFormat="false" ht="15" hidden="false" customHeight="false" outlineLevel="0" collapsed="false">
      <c r="A3923" s="21" t="s">
        <v>3544</v>
      </c>
      <c r="B3923" s="21" t="s">
        <v>3545</v>
      </c>
      <c r="C3923" s="23" t="n">
        <v>46177</v>
      </c>
      <c r="D3923" s="21" t="s">
        <v>775</v>
      </c>
      <c r="E3923" s="21" t="s">
        <v>366</v>
      </c>
      <c r="F3923" s="12" t="n">
        <v>2</v>
      </c>
      <c r="G3923" s="19" t="n">
        <v>221.65</v>
      </c>
      <c r="H3923" s="19" t="n">
        <v>156.94</v>
      </c>
      <c r="I3923" s="19" t="n">
        <f aca="false">ROUND(F3923*G3923,2)</f>
        <v>443.3</v>
      </c>
      <c r="J3923" s="19" t="n">
        <f aca="false">ROUND(F3923*H3923,2)</f>
        <v>313.88</v>
      </c>
      <c r="K3923" s="19" t="n">
        <f aca="false">INDEX(Pricebook!$L$2:$L$1401,MATCH(D3923,Pricebook!$A$2:$A$1401,0))</f>
        <v>238.95</v>
      </c>
      <c r="L3923" s="19" t="n">
        <f aca="false">ROUND(F3923*K3923,2)</f>
        <v>477.9</v>
      </c>
      <c r="M3923" s="24" t="n">
        <f aca="false">DATE(YEAR(C3923),MONTH(C3923),1)</f>
        <v>46174</v>
      </c>
    </row>
    <row r="3924" customFormat="false" ht="15" hidden="false" customHeight="false" outlineLevel="0" collapsed="false">
      <c r="A3924" s="21" t="s">
        <v>3544</v>
      </c>
      <c r="B3924" s="21" t="s">
        <v>3545</v>
      </c>
      <c r="C3924" s="23" t="n">
        <v>46177</v>
      </c>
      <c r="D3924" s="21" t="s">
        <v>517</v>
      </c>
      <c r="E3924" s="21" t="s">
        <v>366</v>
      </c>
      <c r="F3924" s="12" t="n">
        <v>1</v>
      </c>
      <c r="G3924" s="19" t="n">
        <v>302.25</v>
      </c>
      <c r="H3924" s="19" t="n">
        <v>212.24</v>
      </c>
      <c r="I3924" s="19" t="n">
        <f aca="false">ROUND(F3924*G3924,2)</f>
        <v>302.25</v>
      </c>
      <c r="J3924" s="19" t="n">
        <f aca="false">ROUND(F3924*H3924,2)</f>
        <v>212.24</v>
      </c>
      <c r="K3924" s="19" t="n">
        <f aca="false">INDEX(Pricebook!$L$2:$L$1401,MATCH(D3924,Pricebook!$A$2:$A$1401,0))</f>
        <v>323.15</v>
      </c>
      <c r="L3924" s="19" t="n">
        <f aca="false">ROUND(F3924*K3924,2)</f>
        <v>323.15</v>
      </c>
      <c r="M3924" s="24" t="n">
        <f aca="false">DATE(YEAR(C3924),MONTH(C3924),1)</f>
        <v>46174</v>
      </c>
    </row>
    <row r="3925" customFormat="false" ht="15" hidden="false" customHeight="false" outlineLevel="0" collapsed="false">
      <c r="A3925" s="21" t="s">
        <v>3544</v>
      </c>
      <c r="B3925" s="21" t="s">
        <v>3545</v>
      </c>
      <c r="C3925" s="23" t="n">
        <v>46177</v>
      </c>
      <c r="D3925" s="21" t="s">
        <v>177</v>
      </c>
      <c r="E3925" s="21" t="s">
        <v>108</v>
      </c>
      <c r="F3925" s="12" t="n">
        <v>1</v>
      </c>
      <c r="G3925" s="19" t="n">
        <v>55.9</v>
      </c>
      <c r="H3925" s="19" t="n">
        <v>41.99</v>
      </c>
      <c r="I3925" s="19" t="n">
        <f aca="false">ROUND(F3925*G3925,2)</f>
        <v>55.9</v>
      </c>
      <c r="J3925" s="19" t="n">
        <f aca="false">ROUND(F3925*H3925,2)</f>
        <v>41.99</v>
      </c>
      <c r="K3925" s="19" t="n">
        <f aca="false">INDEX(Pricebook!$L$2:$L$1401,MATCH(D3925,Pricebook!$A$2:$A$1401,0))</f>
        <v>61.5</v>
      </c>
      <c r="L3925" s="19" t="n">
        <f aca="false">ROUND(F3925*K3925,2)</f>
        <v>61.5</v>
      </c>
      <c r="M3925" s="24" t="n">
        <f aca="false">DATE(YEAR(C3925),MONTH(C3925),1)</f>
        <v>46174</v>
      </c>
    </row>
    <row r="3926" customFormat="false" ht="15" hidden="false" customHeight="false" outlineLevel="0" collapsed="false">
      <c r="A3926" s="21" t="s">
        <v>3544</v>
      </c>
      <c r="B3926" s="21" t="s">
        <v>3545</v>
      </c>
      <c r="C3926" s="23" t="n">
        <v>46177</v>
      </c>
      <c r="D3926" s="21" t="s">
        <v>2567</v>
      </c>
      <c r="E3926" s="21" t="s">
        <v>2466</v>
      </c>
      <c r="F3926" s="12" t="n">
        <v>2</v>
      </c>
      <c r="G3926" s="19" t="n">
        <v>92</v>
      </c>
      <c r="H3926" s="19" t="n">
        <v>57.44</v>
      </c>
      <c r="I3926" s="19" t="n">
        <f aca="false">ROUND(F3926*G3926,2)</f>
        <v>184</v>
      </c>
      <c r="J3926" s="19" t="n">
        <f aca="false">ROUND(F3926*H3926,2)</f>
        <v>114.88</v>
      </c>
      <c r="K3926" s="19" t="n">
        <f aca="false">INDEX(Pricebook!$L$2:$L$1401,MATCH(D3926,Pricebook!$A$2:$A$1401,0))</f>
        <v>96.7</v>
      </c>
      <c r="L3926" s="19" t="n">
        <f aca="false">ROUND(F3926*K3926,2)</f>
        <v>193.4</v>
      </c>
      <c r="M3926" s="24" t="n">
        <f aca="false">DATE(YEAR(C3926),MONTH(C3926),1)</f>
        <v>46174</v>
      </c>
    </row>
    <row r="3927" customFormat="false" ht="15" hidden="false" customHeight="false" outlineLevel="0" collapsed="false">
      <c r="A3927" s="21" t="s">
        <v>3544</v>
      </c>
      <c r="B3927" s="21" t="s">
        <v>3545</v>
      </c>
      <c r="C3927" s="23" t="n">
        <v>46177</v>
      </c>
      <c r="D3927" s="21" t="s">
        <v>967</v>
      </c>
      <c r="E3927" s="21" t="s">
        <v>366</v>
      </c>
      <c r="F3927" s="12" t="n">
        <v>4</v>
      </c>
      <c r="G3927" s="19" t="n">
        <v>14.45</v>
      </c>
      <c r="H3927" s="19" t="n">
        <v>10.18</v>
      </c>
      <c r="I3927" s="19" t="n">
        <f aca="false">ROUND(F3927*G3927,2)</f>
        <v>57.8</v>
      </c>
      <c r="J3927" s="19" t="n">
        <f aca="false">ROUND(F3927*H3927,2)</f>
        <v>40.72</v>
      </c>
      <c r="K3927" s="19" t="n">
        <f aca="false">INDEX(Pricebook!$L$2:$L$1401,MATCH(D3927,Pricebook!$A$2:$A$1401,0))</f>
        <v>15.5</v>
      </c>
      <c r="L3927" s="19" t="n">
        <f aca="false">ROUND(F3927*K3927,2)</f>
        <v>62</v>
      </c>
      <c r="M3927" s="24" t="n">
        <f aca="false">DATE(YEAR(C3927),MONTH(C3927),1)</f>
        <v>46174</v>
      </c>
    </row>
    <row r="3928" customFormat="false" ht="15" hidden="false" customHeight="false" outlineLevel="0" collapsed="false">
      <c r="A3928" s="21" t="s">
        <v>3546</v>
      </c>
      <c r="B3928" s="21" t="s">
        <v>3162</v>
      </c>
      <c r="C3928" s="23" t="n">
        <v>46177</v>
      </c>
      <c r="D3928" s="21" t="s">
        <v>623</v>
      </c>
      <c r="E3928" s="21" t="s">
        <v>366</v>
      </c>
      <c r="F3928" s="12" t="n">
        <v>1</v>
      </c>
      <c r="G3928" s="19" t="n">
        <v>15.25</v>
      </c>
      <c r="H3928" s="19" t="n">
        <v>10.77</v>
      </c>
      <c r="I3928" s="19" t="n">
        <f aca="false">ROUND(F3928*G3928,2)</f>
        <v>15.25</v>
      </c>
      <c r="J3928" s="19" t="n">
        <f aca="false">ROUND(F3928*H3928,2)</f>
        <v>10.77</v>
      </c>
      <c r="K3928" s="19" t="n">
        <f aca="false">INDEX(Pricebook!$L$2:$L$1401,MATCH(D3928,Pricebook!$A$2:$A$1401,0))</f>
        <v>16.4</v>
      </c>
      <c r="L3928" s="19" t="n">
        <f aca="false">ROUND(F3928*K3928,2)</f>
        <v>16.4</v>
      </c>
      <c r="M3928" s="24" t="n">
        <f aca="false">DATE(YEAR(C3928),MONTH(C3928),1)</f>
        <v>46174</v>
      </c>
    </row>
    <row r="3929" customFormat="false" ht="15" hidden="false" customHeight="false" outlineLevel="0" collapsed="false">
      <c r="A3929" s="21" t="s">
        <v>3546</v>
      </c>
      <c r="B3929" s="21" t="s">
        <v>3162</v>
      </c>
      <c r="C3929" s="23" t="n">
        <v>46177</v>
      </c>
      <c r="D3929" s="21" t="s">
        <v>225</v>
      </c>
      <c r="E3929" s="21" t="s">
        <v>108</v>
      </c>
      <c r="F3929" s="12" t="n">
        <v>2</v>
      </c>
      <c r="G3929" s="19" t="n">
        <v>8.6</v>
      </c>
      <c r="H3929" s="19" t="n">
        <v>6.39</v>
      </c>
      <c r="I3929" s="19" t="n">
        <f aca="false">ROUND(F3929*G3929,2)</f>
        <v>17.2</v>
      </c>
      <c r="J3929" s="19" t="n">
        <f aca="false">ROUND(F3929*H3929,2)</f>
        <v>12.78</v>
      </c>
      <c r="K3929" s="19" t="n">
        <f aca="false">INDEX(Pricebook!$L$2:$L$1401,MATCH(D3929,Pricebook!$A$2:$A$1401,0))</f>
        <v>9.4</v>
      </c>
      <c r="L3929" s="19" t="n">
        <f aca="false">ROUND(F3929*K3929,2)</f>
        <v>18.8</v>
      </c>
      <c r="M3929" s="24" t="n">
        <f aca="false">DATE(YEAR(C3929),MONTH(C3929),1)</f>
        <v>46174</v>
      </c>
    </row>
    <row r="3930" customFormat="false" ht="15" hidden="false" customHeight="false" outlineLevel="0" collapsed="false">
      <c r="A3930" s="21" t="s">
        <v>3546</v>
      </c>
      <c r="B3930" s="21" t="s">
        <v>3162</v>
      </c>
      <c r="C3930" s="23" t="n">
        <v>46177</v>
      </c>
      <c r="D3930" s="21" t="s">
        <v>2497</v>
      </c>
      <c r="E3930" s="21" t="s">
        <v>2466</v>
      </c>
      <c r="F3930" s="12" t="n">
        <v>1</v>
      </c>
      <c r="G3930" s="19" t="n">
        <v>42.2</v>
      </c>
      <c r="H3930" s="19" t="n">
        <v>26.35</v>
      </c>
      <c r="I3930" s="19" t="n">
        <f aca="false">ROUND(F3930*G3930,2)</f>
        <v>42.2</v>
      </c>
      <c r="J3930" s="19" t="n">
        <f aca="false">ROUND(F3930*H3930,2)</f>
        <v>26.35</v>
      </c>
      <c r="K3930" s="19" t="n">
        <f aca="false">INDEX(Pricebook!$L$2:$L$1401,MATCH(D3930,Pricebook!$A$2:$A$1401,0))</f>
        <v>44.35</v>
      </c>
      <c r="L3930" s="19" t="n">
        <f aca="false">ROUND(F3930*K3930,2)</f>
        <v>44.35</v>
      </c>
      <c r="M3930" s="24" t="n">
        <f aca="false">DATE(YEAR(C3930),MONTH(C3930),1)</f>
        <v>46174</v>
      </c>
    </row>
    <row r="3931" customFormat="false" ht="15" hidden="false" customHeight="false" outlineLevel="0" collapsed="false">
      <c r="A3931" s="21" t="s">
        <v>3546</v>
      </c>
      <c r="B3931" s="21" t="s">
        <v>3162</v>
      </c>
      <c r="C3931" s="23" t="n">
        <v>46177</v>
      </c>
      <c r="D3931" s="21" t="s">
        <v>561</v>
      </c>
      <c r="E3931" s="21" t="s">
        <v>366</v>
      </c>
      <c r="F3931" s="12" t="n">
        <v>2</v>
      </c>
      <c r="G3931" s="19" t="n">
        <v>48.4</v>
      </c>
      <c r="H3931" s="19" t="n">
        <v>33.94</v>
      </c>
      <c r="I3931" s="19" t="n">
        <f aca="false">ROUND(F3931*G3931,2)</f>
        <v>96.8</v>
      </c>
      <c r="J3931" s="19" t="n">
        <f aca="false">ROUND(F3931*H3931,2)</f>
        <v>67.88</v>
      </c>
      <c r="K3931" s="19" t="n">
        <f aca="false">INDEX(Pricebook!$L$2:$L$1401,MATCH(D3931,Pricebook!$A$2:$A$1401,0))</f>
        <v>51.7</v>
      </c>
      <c r="L3931" s="19" t="n">
        <f aca="false">ROUND(F3931*K3931,2)</f>
        <v>103.4</v>
      </c>
      <c r="M3931" s="24" t="n">
        <f aca="false">DATE(YEAR(C3931),MONTH(C3931),1)</f>
        <v>46174</v>
      </c>
    </row>
    <row r="3932" customFormat="false" ht="15" hidden="false" customHeight="false" outlineLevel="0" collapsed="false">
      <c r="A3932" s="21" t="s">
        <v>3546</v>
      </c>
      <c r="B3932" s="21" t="s">
        <v>3162</v>
      </c>
      <c r="C3932" s="23" t="n">
        <v>46177</v>
      </c>
      <c r="D3932" s="21" t="s">
        <v>523</v>
      </c>
      <c r="E3932" s="21" t="s">
        <v>366</v>
      </c>
      <c r="F3932" s="12" t="n">
        <v>1</v>
      </c>
      <c r="G3932" s="19" t="n">
        <v>16.3</v>
      </c>
      <c r="H3932" s="19" t="n">
        <v>11.44</v>
      </c>
      <c r="I3932" s="19" t="n">
        <f aca="false">ROUND(F3932*G3932,2)</f>
        <v>16.3</v>
      </c>
      <c r="J3932" s="19" t="n">
        <f aca="false">ROUND(F3932*H3932,2)</f>
        <v>11.44</v>
      </c>
      <c r="K3932" s="19" t="n">
        <f aca="false">INDEX(Pricebook!$L$2:$L$1401,MATCH(D3932,Pricebook!$A$2:$A$1401,0))</f>
        <v>17.45</v>
      </c>
      <c r="L3932" s="19" t="n">
        <f aca="false">ROUND(F3932*K3932,2)</f>
        <v>17.45</v>
      </c>
      <c r="M3932" s="24" t="n">
        <f aca="false">DATE(YEAR(C3932),MONTH(C3932),1)</f>
        <v>46174</v>
      </c>
    </row>
    <row r="3933" customFormat="false" ht="15" hidden="false" customHeight="false" outlineLevel="0" collapsed="false">
      <c r="A3933" s="21" t="s">
        <v>3546</v>
      </c>
      <c r="B3933" s="21" t="s">
        <v>3162</v>
      </c>
      <c r="C3933" s="23" t="n">
        <v>46177</v>
      </c>
      <c r="D3933" s="21" t="s">
        <v>1036</v>
      </c>
      <c r="E3933" s="21" t="s">
        <v>971</v>
      </c>
      <c r="F3933" s="12" t="n">
        <v>2</v>
      </c>
      <c r="G3933" s="19" t="n">
        <v>8.3</v>
      </c>
      <c r="H3933" s="19" t="n">
        <v>6.36</v>
      </c>
      <c r="I3933" s="19" t="n">
        <f aca="false">ROUND(F3933*G3933,2)</f>
        <v>16.6</v>
      </c>
      <c r="J3933" s="19" t="n">
        <f aca="false">ROUND(F3933*H3933,2)</f>
        <v>12.72</v>
      </c>
      <c r="K3933" s="19" t="n">
        <f aca="false">INDEX(Pricebook!$L$2:$L$1401,MATCH(D3933,Pricebook!$A$2:$A$1401,0))</f>
        <v>8.3</v>
      </c>
      <c r="L3933" s="19" t="n">
        <f aca="false">ROUND(F3933*K3933,2)</f>
        <v>16.6</v>
      </c>
      <c r="M3933" s="24" t="n">
        <f aca="false">DATE(YEAR(C3933),MONTH(C3933),1)</f>
        <v>46174</v>
      </c>
    </row>
    <row r="3934" customFormat="false" ht="15" hidden="false" customHeight="false" outlineLevel="0" collapsed="false">
      <c r="A3934" s="21" t="s">
        <v>3546</v>
      </c>
      <c r="B3934" s="21" t="s">
        <v>3162</v>
      </c>
      <c r="C3934" s="23" t="n">
        <v>46177</v>
      </c>
      <c r="D3934" s="21" t="s">
        <v>2477</v>
      </c>
      <c r="E3934" s="21" t="s">
        <v>2466</v>
      </c>
      <c r="F3934" s="12" t="n">
        <v>2</v>
      </c>
      <c r="G3934" s="19" t="n">
        <v>187.85</v>
      </c>
      <c r="H3934" s="19" t="n">
        <v>115.89</v>
      </c>
      <c r="I3934" s="19" t="n">
        <f aca="false">ROUND(F3934*G3934,2)</f>
        <v>375.7</v>
      </c>
      <c r="J3934" s="19" t="n">
        <f aca="false">ROUND(F3934*H3934,2)</f>
        <v>231.78</v>
      </c>
      <c r="K3934" s="19" t="n">
        <f aca="false">INDEX(Pricebook!$L$2:$L$1401,MATCH(D3934,Pricebook!$A$2:$A$1401,0))</f>
        <v>195.1</v>
      </c>
      <c r="L3934" s="19" t="n">
        <f aca="false">ROUND(F3934*K3934,2)</f>
        <v>390.2</v>
      </c>
      <c r="M3934" s="24" t="n">
        <f aca="false">DATE(YEAR(C3934),MONTH(C3934),1)</f>
        <v>46174</v>
      </c>
    </row>
    <row r="3935" customFormat="false" ht="15" hidden="false" customHeight="false" outlineLevel="0" collapsed="false">
      <c r="A3935" s="21" t="s">
        <v>3547</v>
      </c>
      <c r="B3935" s="21" t="s">
        <v>3509</v>
      </c>
      <c r="C3935" s="23" t="n">
        <v>46177</v>
      </c>
      <c r="D3935" s="21" t="s">
        <v>713</v>
      </c>
      <c r="E3935" s="21" t="s">
        <v>366</v>
      </c>
      <c r="F3935" s="12" t="n">
        <v>1</v>
      </c>
      <c r="G3935" s="19" t="n">
        <v>22.4</v>
      </c>
      <c r="H3935" s="19" t="n">
        <v>15.77</v>
      </c>
      <c r="I3935" s="19" t="n">
        <f aca="false">ROUND(F3935*G3935,2)</f>
        <v>22.4</v>
      </c>
      <c r="J3935" s="19" t="n">
        <f aca="false">ROUND(F3935*H3935,2)</f>
        <v>15.77</v>
      </c>
      <c r="K3935" s="19" t="n">
        <f aca="false">INDEX(Pricebook!$L$2:$L$1401,MATCH(D3935,Pricebook!$A$2:$A$1401,0))</f>
        <v>24.05</v>
      </c>
      <c r="L3935" s="19" t="n">
        <f aca="false">ROUND(F3935*K3935,2)</f>
        <v>24.05</v>
      </c>
      <c r="M3935" s="24" t="n">
        <f aca="false">DATE(YEAR(C3935),MONTH(C3935),1)</f>
        <v>46174</v>
      </c>
    </row>
    <row r="3936" customFormat="false" ht="15" hidden="false" customHeight="false" outlineLevel="0" collapsed="false">
      <c r="A3936" s="21" t="s">
        <v>3547</v>
      </c>
      <c r="B3936" s="21" t="s">
        <v>3509</v>
      </c>
      <c r="C3936" s="23" t="n">
        <v>46177</v>
      </c>
      <c r="D3936" s="21" t="s">
        <v>1837</v>
      </c>
      <c r="E3936" s="21" t="s">
        <v>1452</v>
      </c>
      <c r="F3936" s="12" t="n">
        <v>6</v>
      </c>
      <c r="G3936" s="19" t="n">
        <v>158.7</v>
      </c>
      <c r="H3936" s="19" t="n">
        <v>97.64</v>
      </c>
      <c r="I3936" s="19" t="n">
        <f aca="false">ROUND(F3936*G3936,2)</f>
        <v>952.2</v>
      </c>
      <c r="J3936" s="19" t="n">
        <f aca="false">ROUND(F3936*H3936,2)</f>
        <v>585.84</v>
      </c>
      <c r="K3936" s="19" t="n">
        <f aca="false">INDEX(Pricebook!$L$2:$L$1401,MATCH(D3936,Pricebook!$A$2:$A$1401,0))</f>
        <v>163.55</v>
      </c>
      <c r="L3936" s="19" t="n">
        <f aca="false">ROUND(F3936*K3936,2)</f>
        <v>981.3</v>
      </c>
      <c r="M3936" s="24" t="n">
        <f aca="false">DATE(YEAR(C3936),MONTH(C3936),1)</f>
        <v>46174</v>
      </c>
    </row>
    <row r="3937" customFormat="false" ht="15" hidden="false" customHeight="false" outlineLevel="0" collapsed="false">
      <c r="A3937" s="21" t="s">
        <v>3547</v>
      </c>
      <c r="B3937" s="21" t="s">
        <v>3509</v>
      </c>
      <c r="C3937" s="23" t="n">
        <v>46177</v>
      </c>
      <c r="D3937" s="21" t="s">
        <v>811</v>
      </c>
      <c r="E3937" s="21" t="s">
        <v>366</v>
      </c>
      <c r="F3937" s="12" t="n">
        <v>1</v>
      </c>
      <c r="G3937" s="19" t="n">
        <v>54.95</v>
      </c>
      <c r="H3937" s="19" t="n">
        <v>38.74</v>
      </c>
      <c r="I3937" s="19" t="n">
        <f aca="false">ROUND(F3937*G3937,2)</f>
        <v>54.95</v>
      </c>
      <c r="J3937" s="19" t="n">
        <f aca="false">ROUND(F3937*H3937,2)</f>
        <v>38.74</v>
      </c>
      <c r="K3937" s="19" t="n">
        <f aca="false">INDEX(Pricebook!$L$2:$L$1401,MATCH(D3937,Pricebook!$A$2:$A$1401,0))</f>
        <v>59</v>
      </c>
      <c r="L3937" s="19" t="n">
        <f aca="false">ROUND(F3937*K3937,2)</f>
        <v>59</v>
      </c>
      <c r="M3937" s="24" t="n">
        <f aca="false">DATE(YEAR(C3937),MONTH(C3937),1)</f>
        <v>46174</v>
      </c>
    </row>
    <row r="3938" customFormat="false" ht="15" hidden="false" customHeight="false" outlineLevel="0" collapsed="false">
      <c r="A3938" s="21" t="s">
        <v>3547</v>
      </c>
      <c r="B3938" s="21" t="s">
        <v>3509</v>
      </c>
      <c r="C3938" s="23" t="n">
        <v>46177</v>
      </c>
      <c r="D3938" s="21" t="s">
        <v>2214</v>
      </c>
      <c r="E3938" s="21" t="s">
        <v>2202</v>
      </c>
      <c r="F3938" s="12" t="n">
        <v>2</v>
      </c>
      <c r="G3938" s="19" t="n">
        <v>60.55</v>
      </c>
      <c r="H3938" s="19" t="n">
        <v>36.6</v>
      </c>
      <c r="I3938" s="19" t="n">
        <f aca="false">ROUND(F3938*G3938,2)</f>
        <v>121.1</v>
      </c>
      <c r="J3938" s="19" t="n">
        <f aca="false">ROUND(F3938*H3938,2)</f>
        <v>73.2</v>
      </c>
      <c r="K3938" s="19" t="n">
        <f aca="false">INDEX(Pricebook!$L$2:$L$1401,MATCH(D3938,Pricebook!$A$2:$A$1401,0))</f>
        <v>64.4</v>
      </c>
      <c r="L3938" s="19" t="n">
        <f aca="false">ROUND(F3938*K3938,2)</f>
        <v>128.8</v>
      </c>
      <c r="M3938" s="24" t="n">
        <f aca="false">DATE(YEAR(C3938),MONTH(C3938),1)</f>
        <v>46174</v>
      </c>
    </row>
    <row r="3939" customFormat="false" ht="15" hidden="false" customHeight="false" outlineLevel="0" collapsed="false">
      <c r="A3939" s="21" t="s">
        <v>3547</v>
      </c>
      <c r="B3939" s="21" t="s">
        <v>3509</v>
      </c>
      <c r="C3939" s="23" t="n">
        <v>46177</v>
      </c>
      <c r="D3939" s="21" t="s">
        <v>1568</v>
      </c>
      <c r="E3939" s="21" t="s">
        <v>1452</v>
      </c>
      <c r="F3939" s="12" t="n">
        <v>1</v>
      </c>
      <c r="G3939" s="19" t="n">
        <v>57.5</v>
      </c>
      <c r="H3939" s="19" t="n">
        <v>35.55</v>
      </c>
      <c r="I3939" s="19" t="n">
        <f aca="false">ROUND(F3939*G3939,2)</f>
        <v>57.5</v>
      </c>
      <c r="J3939" s="19" t="n">
        <f aca="false">ROUND(F3939*H3939,2)</f>
        <v>35.55</v>
      </c>
      <c r="K3939" s="19" t="n">
        <f aca="false">INDEX(Pricebook!$L$2:$L$1401,MATCH(D3939,Pricebook!$A$2:$A$1401,0))</f>
        <v>59.55</v>
      </c>
      <c r="L3939" s="19" t="n">
        <f aca="false">ROUND(F3939*K3939,2)</f>
        <v>59.55</v>
      </c>
      <c r="M3939" s="24" t="n">
        <f aca="false">DATE(YEAR(C3939),MONTH(C3939),1)</f>
        <v>46174</v>
      </c>
    </row>
    <row r="3940" customFormat="false" ht="15" hidden="false" customHeight="false" outlineLevel="0" collapsed="false">
      <c r="A3940" s="21" t="s">
        <v>3548</v>
      </c>
      <c r="B3940" s="21" t="s">
        <v>3085</v>
      </c>
      <c r="C3940" s="23" t="n">
        <v>46177</v>
      </c>
      <c r="D3940" s="21" t="s">
        <v>142</v>
      </c>
      <c r="E3940" s="21" t="s">
        <v>108</v>
      </c>
      <c r="F3940" s="12" t="n">
        <v>1</v>
      </c>
      <c r="G3940" s="19" t="n">
        <v>15.85</v>
      </c>
      <c r="H3940" s="19" t="n">
        <v>13.57</v>
      </c>
      <c r="I3940" s="19" t="n">
        <f aca="false">ROUND(F3940*G3940,2)</f>
        <v>15.85</v>
      </c>
      <c r="J3940" s="19" t="n">
        <f aca="false">ROUND(F3940*H3940,2)</f>
        <v>13.57</v>
      </c>
      <c r="K3940" s="19" t="n">
        <f aca="false">INDEX(Pricebook!$L$2:$L$1401,MATCH(D3940,Pricebook!$A$2:$A$1401,0))</f>
        <v>17.4</v>
      </c>
      <c r="L3940" s="19" t="n">
        <f aca="false">ROUND(F3940*K3940,2)</f>
        <v>17.4</v>
      </c>
      <c r="M3940" s="24" t="n">
        <f aca="false">DATE(YEAR(C3940),MONTH(C3940),1)</f>
        <v>46174</v>
      </c>
    </row>
    <row r="3941" customFormat="false" ht="15" hidden="false" customHeight="false" outlineLevel="0" collapsed="false">
      <c r="A3941" s="21" t="s">
        <v>3548</v>
      </c>
      <c r="B3941" s="21" t="s">
        <v>3085</v>
      </c>
      <c r="C3941" s="23" t="n">
        <v>46177</v>
      </c>
      <c r="D3941" s="21" t="s">
        <v>225</v>
      </c>
      <c r="E3941" s="21" t="s">
        <v>108</v>
      </c>
      <c r="F3941" s="12" t="n">
        <v>2</v>
      </c>
      <c r="G3941" s="19" t="n">
        <v>8.6</v>
      </c>
      <c r="H3941" s="19" t="n">
        <v>6.39</v>
      </c>
      <c r="I3941" s="19" t="n">
        <f aca="false">ROUND(F3941*G3941,2)</f>
        <v>17.2</v>
      </c>
      <c r="J3941" s="19" t="n">
        <f aca="false">ROUND(F3941*H3941,2)</f>
        <v>12.78</v>
      </c>
      <c r="K3941" s="19" t="n">
        <f aca="false">INDEX(Pricebook!$L$2:$L$1401,MATCH(D3941,Pricebook!$A$2:$A$1401,0))</f>
        <v>9.4</v>
      </c>
      <c r="L3941" s="19" t="n">
        <f aca="false">ROUND(F3941*K3941,2)</f>
        <v>18.8</v>
      </c>
      <c r="M3941" s="24" t="n">
        <f aca="false">DATE(YEAR(C3941),MONTH(C3941),1)</f>
        <v>46174</v>
      </c>
    </row>
    <row r="3942" customFormat="false" ht="15" hidden="false" customHeight="false" outlineLevel="0" collapsed="false">
      <c r="A3942" s="21" t="s">
        <v>3548</v>
      </c>
      <c r="B3942" s="21" t="s">
        <v>3085</v>
      </c>
      <c r="C3942" s="23" t="n">
        <v>46177</v>
      </c>
      <c r="D3942" s="21" t="s">
        <v>945</v>
      </c>
      <c r="E3942" s="21" t="s">
        <v>366</v>
      </c>
      <c r="F3942" s="12" t="n">
        <v>2</v>
      </c>
      <c r="G3942" s="19" t="n">
        <v>122.4</v>
      </c>
      <c r="H3942" s="19" t="n">
        <v>85.83</v>
      </c>
      <c r="I3942" s="19" t="n">
        <f aca="false">ROUND(F3942*G3942,2)</f>
        <v>244.8</v>
      </c>
      <c r="J3942" s="19" t="n">
        <f aca="false">ROUND(F3942*H3942,2)</f>
        <v>171.66</v>
      </c>
      <c r="K3942" s="19" t="n">
        <f aca="false">INDEX(Pricebook!$L$2:$L$1401,MATCH(D3942,Pricebook!$A$2:$A$1401,0))</f>
        <v>130.7</v>
      </c>
      <c r="L3942" s="19" t="n">
        <f aca="false">ROUND(F3942*K3942,2)</f>
        <v>261.4</v>
      </c>
      <c r="M3942" s="24" t="n">
        <f aca="false">DATE(YEAR(C3942),MONTH(C3942),1)</f>
        <v>46174</v>
      </c>
    </row>
    <row r="3943" customFormat="false" ht="15" hidden="false" customHeight="false" outlineLevel="0" collapsed="false">
      <c r="A3943" s="21" t="s">
        <v>3548</v>
      </c>
      <c r="B3943" s="21" t="s">
        <v>3085</v>
      </c>
      <c r="C3943" s="23" t="n">
        <v>46177</v>
      </c>
      <c r="D3943" s="21" t="s">
        <v>243</v>
      </c>
      <c r="E3943" s="21" t="s">
        <v>108</v>
      </c>
      <c r="F3943" s="12" t="n">
        <v>1</v>
      </c>
      <c r="G3943" s="19" t="n">
        <v>339.45</v>
      </c>
      <c r="H3943" s="19" t="n">
        <v>254.98</v>
      </c>
      <c r="I3943" s="19" t="n">
        <f aca="false">ROUND(F3943*G3943,2)</f>
        <v>339.45</v>
      </c>
      <c r="J3943" s="19" t="n">
        <f aca="false">ROUND(F3943*H3943,2)</f>
        <v>254.98</v>
      </c>
      <c r="K3943" s="19" t="n">
        <f aca="false">INDEX(Pricebook!$L$2:$L$1401,MATCH(D3943,Pricebook!$A$2:$A$1401,0))</f>
        <v>339.45</v>
      </c>
      <c r="L3943" s="19" t="n">
        <f aca="false">ROUND(F3943*K3943,2)</f>
        <v>339.45</v>
      </c>
      <c r="M3943" s="24" t="n">
        <f aca="false">DATE(YEAR(C3943),MONTH(C3943),1)</f>
        <v>46174</v>
      </c>
    </row>
    <row r="3944" customFormat="false" ht="15" hidden="false" customHeight="false" outlineLevel="0" collapsed="false">
      <c r="A3944" s="21" t="s">
        <v>3548</v>
      </c>
      <c r="B3944" s="21" t="s">
        <v>3085</v>
      </c>
      <c r="C3944" s="23" t="n">
        <v>46177</v>
      </c>
      <c r="D3944" s="21" t="s">
        <v>2489</v>
      </c>
      <c r="E3944" s="21" t="s">
        <v>2466</v>
      </c>
      <c r="F3944" s="12" t="n">
        <v>4</v>
      </c>
      <c r="G3944" s="19" t="n">
        <v>101.75</v>
      </c>
      <c r="H3944" s="19" t="n">
        <v>73.05</v>
      </c>
      <c r="I3944" s="19" t="n">
        <f aca="false">ROUND(F3944*G3944,2)</f>
        <v>407</v>
      </c>
      <c r="J3944" s="19" t="n">
        <f aca="false">ROUND(F3944*H3944,2)</f>
        <v>292.2</v>
      </c>
      <c r="K3944" s="19" t="n">
        <f aca="false">INDEX(Pricebook!$L$2:$L$1401,MATCH(D3944,Pricebook!$A$2:$A$1401,0))</f>
        <v>106.95</v>
      </c>
      <c r="L3944" s="19" t="n">
        <f aca="false">ROUND(F3944*K3944,2)</f>
        <v>427.8</v>
      </c>
      <c r="M3944" s="24" t="n">
        <f aca="false">DATE(YEAR(C3944),MONTH(C3944),1)</f>
        <v>46174</v>
      </c>
    </row>
    <row r="3945" customFormat="false" ht="15" hidden="false" customHeight="false" outlineLevel="0" collapsed="false">
      <c r="A3945" s="21" t="s">
        <v>3548</v>
      </c>
      <c r="B3945" s="21" t="s">
        <v>3085</v>
      </c>
      <c r="C3945" s="23" t="n">
        <v>46177</v>
      </c>
      <c r="D3945" s="21" t="s">
        <v>1436</v>
      </c>
      <c r="E3945" s="21" t="s">
        <v>971</v>
      </c>
      <c r="F3945" s="12" t="n">
        <v>32</v>
      </c>
      <c r="G3945" s="19" t="n">
        <v>2.1</v>
      </c>
      <c r="H3945" s="19" t="n">
        <v>1.6</v>
      </c>
      <c r="I3945" s="19" t="n">
        <f aca="false">ROUND(F3945*G3945,2)</f>
        <v>67.2</v>
      </c>
      <c r="J3945" s="19" t="n">
        <f aca="false">ROUND(F3945*H3945,2)</f>
        <v>51.2</v>
      </c>
      <c r="K3945" s="19" t="n">
        <f aca="false">INDEX(Pricebook!$L$2:$L$1401,MATCH(D3945,Pricebook!$A$2:$A$1401,0))</f>
        <v>2.45</v>
      </c>
      <c r="L3945" s="19" t="n">
        <f aca="false">ROUND(F3945*K3945,2)</f>
        <v>78.4</v>
      </c>
      <c r="M3945" s="24" t="n">
        <f aca="false">DATE(YEAR(C3945),MONTH(C3945),1)</f>
        <v>46174</v>
      </c>
    </row>
    <row r="3946" customFormat="false" ht="15" hidden="false" customHeight="false" outlineLevel="0" collapsed="false">
      <c r="A3946" s="21" t="s">
        <v>3549</v>
      </c>
      <c r="B3946" s="21" t="s">
        <v>3040</v>
      </c>
      <c r="C3946" s="23" t="n">
        <v>46177</v>
      </c>
      <c r="D3946" s="21" t="s">
        <v>2753</v>
      </c>
      <c r="E3946" s="21" t="s">
        <v>2748</v>
      </c>
      <c r="F3946" s="12" t="n">
        <v>7</v>
      </c>
      <c r="G3946" s="19" t="n">
        <v>29.5</v>
      </c>
      <c r="H3946" s="19" t="n">
        <v>17.09</v>
      </c>
      <c r="I3946" s="19" t="n">
        <f aca="false">ROUND(F3946*G3946,2)</f>
        <v>206.5</v>
      </c>
      <c r="J3946" s="19" t="n">
        <f aca="false">ROUND(F3946*H3946,2)</f>
        <v>119.63</v>
      </c>
      <c r="K3946" s="19" t="n">
        <f aca="false">INDEX(Pricebook!$L$2:$L$1401,MATCH(D3946,Pricebook!$A$2:$A$1401,0))</f>
        <v>32</v>
      </c>
      <c r="L3946" s="19" t="n">
        <f aca="false">ROUND(F3946*K3946,2)</f>
        <v>224</v>
      </c>
      <c r="M3946" s="24" t="n">
        <f aca="false">DATE(YEAR(C3946),MONTH(C3946),1)</f>
        <v>46174</v>
      </c>
    </row>
    <row r="3947" customFormat="false" ht="15" hidden="false" customHeight="false" outlineLevel="0" collapsed="false">
      <c r="A3947" s="21" t="s">
        <v>3549</v>
      </c>
      <c r="B3947" s="21" t="s">
        <v>3040</v>
      </c>
      <c r="C3947" s="23" t="n">
        <v>46177</v>
      </c>
      <c r="D3947" s="21" t="s">
        <v>713</v>
      </c>
      <c r="E3947" s="21" t="s">
        <v>366</v>
      </c>
      <c r="F3947" s="12" t="n">
        <v>3</v>
      </c>
      <c r="G3947" s="19" t="n">
        <v>22.4</v>
      </c>
      <c r="H3947" s="19" t="n">
        <v>15.77</v>
      </c>
      <c r="I3947" s="19" t="n">
        <f aca="false">ROUND(F3947*G3947,2)</f>
        <v>67.2</v>
      </c>
      <c r="J3947" s="19" t="n">
        <f aca="false">ROUND(F3947*H3947,2)</f>
        <v>47.31</v>
      </c>
      <c r="K3947" s="19" t="n">
        <f aca="false">INDEX(Pricebook!$L$2:$L$1401,MATCH(D3947,Pricebook!$A$2:$A$1401,0))</f>
        <v>24.05</v>
      </c>
      <c r="L3947" s="19" t="n">
        <f aca="false">ROUND(F3947*K3947,2)</f>
        <v>72.15</v>
      </c>
      <c r="M3947" s="24" t="n">
        <f aca="false">DATE(YEAR(C3947),MONTH(C3947),1)</f>
        <v>46174</v>
      </c>
    </row>
    <row r="3948" customFormat="false" ht="15" hidden="false" customHeight="false" outlineLevel="0" collapsed="false">
      <c r="A3948" s="21" t="s">
        <v>3549</v>
      </c>
      <c r="B3948" s="21" t="s">
        <v>3040</v>
      </c>
      <c r="C3948" s="23" t="n">
        <v>46177</v>
      </c>
      <c r="D3948" s="21" t="s">
        <v>1102</v>
      </c>
      <c r="E3948" s="21" t="s">
        <v>971</v>
      </c>
      <c r="F3948" s="12" t="n">
        <v>2</v>
      </c>
      <c r="G3948" s="19" t="n">
        <v>12.3</v>
      </c>
      <c r="H3948" s="19" t="n">
        <v>9.46</v>
      </c>
      <c r="I3948" s="19" t="n">
        <f aca="false">ROUND(F3948*G3948,2)</f>
        <v>24.6</v>
      </c>
      <c r="J3948" s="19" t="n">
        <f aca="false">ROUND(F3948*H3948,2)</f>
        <v>18.92</v>
      </c>
      <c r="K3948" s="19" t="n">
        <f aca="false">INDEX(Pricebook!$L$2:$L$1401,MATCH(D3948,Pricebook!$A$2:$A$1401,0))</f>
        <v>14.35</v>
      </c>
      <c r="L3948" s="19" t="n">
        <f aca="false">ROUND(F3948*K3948,2)</f>
        <v>28.7</v>
      </c>
      <c r="M3948" s="24" t="n">
        <f aca="false">DATE(YEAR(C3948),MONTH(C3948),1)</f>
        <v>46174</v>
      </c>
    </row>
    <row r="3949" customFormat="false" ht="15" hidden="false" customHeight="false" outlineLevel="0" collapsed="false">
      <c r="A3949" s="21" t="s">
        <v>3549</v>
      </c>
      <c r="B3949" s="21" t="s">
        <v>3040</v>
      </c>
      <c r="C3949" s="23" t="n">
        <v>46177</v>
      </c>
      <c r="D3949" s="21" t="s">
        <v>2122</v>
      </c>
      <c r="E3949" s="21" t="s">
        <v>1941</v>
      </c>
      <c r="F3949" s="12" t="n">
        <v>2</v>
      </c>
      <c r="G3949" s="19" t="n">
        <v>39.25</v>
      </c>
      <c r="H3949" s="19" t="n">
        <v>26.55</v>
      </c>
      <c r="I3949" s="19" t="n">
        <f aca="false">ROUND(F3949*G3949,2)</f>
        <v>78.5</v>
      </c>
      <c r="J3949" s="19" t="n">
        <f aca="false">ROUND(F3949*H3949,2)</f>
        <v>53.1</v>
      </c>
      <c r="K3949" s="19" t="n">
        <f aca="false">INDEX(Pricebook!$L$2:$L$1401,MATCH(D3949,Pricebook!$A$2:$A$1401,0))</f>
        <v>41.25</v>
      </c>
      <c r="L3949" s="19" t="n">
        <f aca="false">ROUND(F3949*K3949,2)</f>
        <v>82.5</v>
      </c>
      <c r="M3949" s="24" t="n">
        <f aca="false">DATE(YEAR(C3949),MONTH(C3949),1)</f>
        <v>46174</v>
      </c>
    </row>
    <row r="3950" customFormat="false" ht="15" hidden="false" customHeight="false" outlineLevel="0" collapsed="false">
      <c r="A3950" s="21" t="s">
        <v>3549</v>
      </c>
      <c r="B3950" s="21" t="s">
        <v>3040</v>
      </c>
      <c r="C3950" s="23" t="n">
        <v>46177</v>
      </c>
      <c r="D3950" s="21" t="s">
        <v>2158</v>
      </c>
      <c r="E3950" s="21" t="s">
        <v>1941</v>
      </c>
      <c r="F3950" s="12" t="n">
        <v>1</v>
      </c>
      <c r="G3950" s="19" t="n">
        <v>47.95</v>
      </c>
      <c r="H3950" s="19" t="n">
        <v>30.88</v>
      </c>
      <c r="I3950" s="19" t="n">
        <f aca="false">ROUND(F3950*G3950,2)</f>
        <v>47.95</v>
      </c>
      <c r="J3950" s="19" t="n">
        <f aca="false">ROUND(F3950*H3950,2)</f>
        <v>30.88</v>
      </c>
      <c r="K3950" s="19" t="n">
        <f aca="false">INDEX(Pricebook!$L$2:$L$1401,MATCH(D3950,Pricebook!$A$2:$A$1401,0))</f>
        <v>50.3</v>
      </c>
      <c r="L3950" s="19" t="n">
        <f aca="false">ROUND(F3950*K3950,2)</f>
        <v>50.3</v>
      </c>
      <c r="M3950" s="24" t="n">
        <f aca="false">DATE(YEAR(C3950),MONTH(C3950),1)</f>
        <v>46174</v>
      </c>
    </row>
    <row r="3951" customFormat="false" ht="15" hidden="false" customHeight="false" outlineLevel="0" collapsed="false">
      <c r="A3951" s="21" t="s">
        <v>3549</v>
      </c>
      <c r="B3951" s="21" t="s">
        <v>3040</v>
      </c>
      <c r="C3951" s="23" t="n">
        <v>46177</v>
      </c>
      <c r="D3951" s="21" t="s">
        <v>2064</v>
      </c>
      <c r="E3951" s="21" t="s">
        <v>1941</v>
      </c>
      <c r="F3951" s="12" t="n">
        <v>4</v>
      </c>
      <c r="G3951" s="19" t="n">
        <v>79.55</v>
      </c>
      <c r="H3951" s="19" t="n">
        <v>51.15</v>
      </c>
      <c r="I3951" s="19" t="n">
        <f aca="false">ROUND(F3951*G3951,2)</f>
        <v>318.2</v>
      </c>
      <c r="J3951" s="19" t="n">
        <f aca="false">ROUND(F3951*H3951,2)</f>
        <v>204.6</v>
      </c>
      <c r="K3951" s="19" t="n">
        <f aca="false">INDEX(Pricebook!$L$2:$L$1401,MATCH(D3951,Pricebook!$A$2:$A$1401,0))</f>
        <v>83.35</v>
      </c>
      <c r="L3951" s="19" t="n">
        <f aca="false">ROUND(F3951*K3951,2)</f>
        <v>333.4</v>
      </c>
      <c r="M3951" s="24" t="n">
        <f aca="false">DATE(YEAR(C3951),MONTH(C3951),1)</f>
        <v>46174</v>
      </c>
    </row>
    <row r="3952" customFormat="false" ht="15" hidden="false" customHeight="false" outlineLevel="0" collapsed="false">
      <c r="A3952" s="21" t="s">
        <v>3549</v>
      </c>
      <c r="B3952" s="21" t="s">
        <v>3040</v>
      </c>
      <c r="C3952" s="23" t="n">
        <v>46177</v>
      </c>
      <c r="D3952" s="21" t="s">
        <v>1366</v>
      </c>
      <c r="E3952" s="21" t="s">
        <v>971</v>
      </c>
      <c r="F3952" s="12" t="n">
        <v>55</v>
      </c>
      <c r="G3952" s="19" t="n">
        <v>2.7</v>
      </c>
      <c r="H3952" s="19" t="n">
        <v>2.3</v>
      </c>
      <c r="I3952" s="19" t="n">
        <f aca="false">ROUND(F3952*G3952,2)</f>
        <v>148.5</v>
      </c>
      <c r="J3952" s="19" t="n">
        <f aca="false">ROUND(F3952*H3952,2)</f>
        <v>126.5</v>
      </c>
      <c r="K3952" s="19" t="n">
        <f aca="false">INDEX(Pricebook!$L$2:$L$1401,MATCH(D3952,Pricebook!$A$2:$A$1401,0))</f>
        <v>3</v>
      </c>
      <c r="L3952" s="19" t="n">
        <f aca="false">ROUND(F3952*K3952,2)</f>
        <v>165</v>
      </c>
      <c r="M3952" s="24" t="n">
        <f aca="false">DATE(YEAR(C3952),MONTH(C3952),1)</f>
        <v>46174</v>
      </c>
    </row>
    <row r="3953" customFormat="false" ht="15" hidden="false" customHeight="false" outlineLevel="0" collapsed="false">
      <c r="A3953" s="21" t="s">
        <v>3549</v>
      </c>
      <c r="B3953" s="21" t="s">
        <v>3040</v>
      </c>
      <c r="C3953" s="23" t="n">
        <v>46177</v>
      </c>
      <c r="D3953" s="21" t="s">
        <v>1066</v>
      </c>
      <c r="E3953" s="21" t="s">
        <v>971</v>
      </c>
      <c r="F3953" s="12" t="n">
        <v>1</v>
      </c>
      <c r="G3953" s="19" t="n">
        <v>392.9</v>
      </c>
      <c r="H3953" s="19" t="n">
        <v>299.96</v>
      </c>
      <c r="I3953" s="19" t="n">
        <f aca="false">ROUND(F3953*G3953,2)</f>
        <v>392.9</v>
      </c>
      <c r="J3953" s="19" t="n">
        <f aca="false">ROUND(F3953*H3953,2)</f>
        <v>299.96</v>
      </c>
      <c r="K3953" s="19" t="n">
        <f aca="false">INDEX(Pricebook!$L$2:$L$1401,MATCH(D3953,Pricebook!$A$2:$A$1401,0))</f>
        <v>454.25</v>
      </c>
      <c r="L3953" s="19" t="n">
        <f aca="false">ROUND(F3953*K3953,2)</f>
        <v>454.25</v>
      </c>
      <c r="M3953" s="24" t="n">
        <f aca="false">DATE(YEAR(C3953),MONTH(C3953),1)</f>
        <v>46174</v>
      </c>
    </row>
    <row r="3954" customFormat="false" ht="15" hidden="false" customHeight="false" outlineLevel="0" collapsed="false">
      <c r="A3954" s="21" t="s">
        <v>3549</v>
      </c>
      <c r="B3954" s="21" t="s">
        <v>3040</v>
      </c>
      <c r="C3954" s="23" t="n">
        <v>46177</v>
      </c>
      <c r="D3954" s="21" t="s">
        <v>2836</v>
      </c>
      <c r="E3954" s="21" t="s">
        <v>2748</v>
      </c>
      <c r="F3954" s="12" t="n">
        <v>2</v>
      </c>
      <c r="G3954" s="19" t="n">
        <v>5.45</v>
      </c>
      <c r="H3954" s="19" t="n">
        <v>3.16</v>
      </c>
      <c r="I3954" s="19" t="n">
        <f aca="false">ROUND(F3954*G3954,2)</f>
        <v>10.9</v>
      </c>
      <c r="J3954" s="19" t="n">
        <f aca="false">ROUND(F3954*H3954,2)</f>
        <v>6.32</v>
      </c>
      <c r="K3954" s="19" t="n">
        <f aca="false">INDEX(Pricebook!$L$2:$L$1401,MATCH(D3954,Pricebook!$A$2:$A$1401,0))</f>
        <v>5.95</v>
      </c>
      <c r="L3954" s="19" t="n">
        <f aca="false">ROUND(F3954*K3954,2)</f>
        <v>11.9</v>
      </c>
      <c r="M3954" s="24" t="n">
        <f aca="false">DATE(YEAR(C3954),MONTH(C3954),1)</f>
        <v>46174</v>
      </c>
    </row>
    <row r="3955" customFormat="false" ht="15" hidden="false" customHeight="false" outlineLevel="0" collapsed="false">
      <c r="A3955" s="21" t="s">
        <v>3549</v>
      </c>
      <c r="B3955" s="21" t="s">
        <v>3040</v>
      </c>
      <c r="C3955" s="23" t="n">
        <v>46177</v>
      </c>
      <c r="D3955" s="21" t="s">
        <v>847</v>
      </c>
      <c r="E3955" s="21" t="s">
        <v>366</v>
      </c>
      <c r="F3955" s="12" t="n">
        <v>2</v>
      </c>
      <c r="G3955" s="19" t="n">
        <v>55.85</v>
      </c>
      <c r="H3955" s="19" t="n">
        <v>39.16</v>
      </c>
      <c r="I3955" s="19" t="n">
        <f aca="false">ROUND(F3955*G3955,2)</f>
        <v>111.7</v>
      </c>
      <c r="J3955" s="19" t="n">
        <f aca="false">ROUND(F3955*H3955,2)</f>
        <v>78.32</v>
      </c>
      <c r="K3955" s="19" t="n">
        <f aca="false">INDEX(Pricebook!$L$2:$L$1401,MATCH(D3955,Pricebook!$A$2:$A$1401,0))</f>
        <v>59.65</v>
      </c>
      <c r="L3955" s="19" t="n">
        <f aca="false">ROUND(F3955*K3955,2)</f>
        <v>119.3</v>
      </c>
      <c r="M3955" s="24" t="n">
        <f aca="false">DATE(YEAR(C3955),MONTH(C3955),1)</f>
        <v>46174</v>
      </c>
    </row>
    <row r="3956" customFormat="false" ht="15" hidden="false" customHeight="false" outlineLevel="0" collapsed="false">
      <c r="A3956" s="21" t="s">
        <v>3549</v>
      </c>
      <c r="B3956" s="21" t="s">
        <v>3040</v>
      </c>
      <c r="C3956" s="23" t="n">
        <v>46177</v>
      </c>
      <c r="D3956" s="21" t="s">
        <v>1238</v>
      </c>
      <c r="E3956" s="21" t="s">
        <v>971</v>
      </c>
      <c r="F3956" s="12" t="n">
        <v>1</v>
      </c>
      <c r="G3956" s="19" t="n">
        <v>107.15</v>
      </c>
      <c r="H3956" s="19" t="n">
        <v>83.07</v>
      </c>
      <c r="I3956" s="19" t="n">
        <f aca="false">ROUND(F3956*G3956,2)</f>
        <v>107.15</v>
      </c>
      <c r="J3956" s="19" t="n">
        <f aca="false">ROUND(F3956*H3956,2)</f>
        <v>83.07</v>
      </c>
      <c r="K3956" s="19" t="n">
        <f aca="false">INDEX(Pricebook!$L$2:$L$1401,MATCH(D3956,Pricebook!$A$2:$A$1401,0))</f>
        <v>125.8</v>
      </c>
      <c r="L3956" s="19" t="n">
        <f aca="false">ROUND(F3956*K3956,2)</f>
        <v>125.8</v>
      </c>
      <c r="M3956" s="24" t="n">
        <f aca="false">DATE(YEAR(C3956),MONTH(C3956),1)</f>
        <v>46174</v>
      </c>
    </row>
    <row r="3957" customFormat="false" ht="15" hidden="false" customHeight="false" outlineLevel="0" collapsed="false">
      <c r="A3957" s="21" t="s">
        <v>3550</v>
      </c>
      <c r="B3957" s="21" t="s">
        <v>3319</v>
      </c>
      <c r="C3957" s="23" t="n">
        <v>46177</v>
      </c>
      <c r="D3957" s="21" t="s">
        <v>399</v>
      </c>
      <c r="E3957" s="21" t="s">
        <v>366</v>
      </c>
      <c r="F3957" s="12" t="n">
        <v>2</v>
      </c>
      <c r="G3957" s="19" t="n">
        <v>17.95</v>
      </c>
      <c r="H3957" s="19" t="n">
        <v>12.58</v>
      </c>
      <c r="I3957" s="19" t="n">
        <f aca="false">ROUND(F3957*G3957,2)</f>
        <v>35.9</v>
      </c>
      <c r="J3957" s="19" t="n">
        <f aca="false">ROUND(F3957*H3957,2)</f>
        <v>25.16</v>
      </c>
      <c r="K3957" s="19" t="n">
        <f aca="false">INDEX(Pricebook!$L$2:$L$1401,MATCH(D3957,Pricebook!$A$2:$A$1401,0))</f>
        <v>19.15</v>
      </c>
      <c r="L3957" s="19" t="n">
        <f aca="false">ROUND(F3957*K3957,2)</f>
        <v>38.3</v>
      </c>
      <c r="M3957" s="24" t="n">
        <f aca="false">DATE(YEAR(C3957),MONTH(C3957),1)</f>
        <v>46174</v>
      </c>
    </row>
    <row r="3958" customFormat="false" ht="15" hidden="false" customHeight="false" outlineLevel="0" collapsed="false">
      <c r="A3958" s="21" t="s">
        <v>3550</v>
      </c>
      <c r="B3958" s="21" t="s">
        <v>3319</v>
      </c>
      <c r="C3958" s="23" t="n">
        <v>46177</v>
      </c>
      <c r="D3958" s="21" t="s">
        <v>2898</v>
      </c>
      <c r="E3958" s="21" t="s">
        <v>2748</v>
      </c>
      <c r="F3958" s="12" t="n">
        <v>2</v>
      </c>
      <c r="G3958" s="19" t="n">
        <v>11.1</v>
      </c>
      <c r="H3958" s="19" t="n">
        <v>6.44</v>
      </c>
      <c r="I3958" s="19" t="n">
        <f aca="false">ROUND(F3958*G3958,2)</f>
        <v>22.2</v>
      </c>
      <c r="J3958" s="19" t="n">
        <f aca="false">ROUND(F3958*H3958,2)</f>
        <v>12.88</v>
      </c>
      <c r="K3958" s="19" t="n">
        <f aca="false">INDEX(Pricebook!$L$2:$L$1401,MATCH(D3958,Pricebook!$A$2:$A$1401,0))</f>
        <v>12.1</v>
      </c>
      <c r="L3958" s="19" t="n">
        <f aca="false">ROUND(F3958*K3958,2)</f>
        <v>24.2</v>
      </c>
      <c r="M3958" s="24" t="n">
        <f aca="false">DATE(YEAR(C3958),MONTH(C3958),1)</f>
        <v>46174</v>
      </c>
    </row>
    <row r="3959" customFormat="false" ht="15" hidden="false" customHeight="false" outlineLevel="0" collapsed="false">
      <c r="A3959" s="21" t="s">
        <v>3550</v>
      </c>
      <c r="B3959" s="21" t="s">
        <v>3319</v>
      </c>
      <c r="C3959" s="23" t="n">
        <v>46177</v>
      </c>
      <c r="D3959" s="21" t="s">
        <v>285</v>
      </c>
      <c r="E3959" s="21" t="s">
        <v>108</v>
      </c>
      <c r="F3959" s="12" t="n">
        <v>1</v>
      </c>
      <c r="G3959" s="19" t="n">
        <v>84.9</v>
      </c>
      <c r="H3959" s="19" t="n">
        <v>64.03</v>
      </c>
      <c r="I3959" s="19" t="n">
        <f aca="false">ROUND(F3959*G3959,2)</f>
        <v>84.9</v>
      </c>
      <c r="J3959" s="19" t="n">
        <f aca="false">ROUND(F3959*H3959,2)</f>
        <v>64.03</v>
      </c>
      <c r="K3959" s="19" t="n">
        <f aca="false">INDEX(Pricebook!$L$2:$L$1401,MATCH(D3959,Pricebook!$A$2:$A$1401,0))</f>
        <v>93.8</v>
      </c>
      <c r="L3959" s="19" t="n">
        <f aca="false">ROUND(F3959*K3959,2)</f>
        <v>93.8</v>
      </c>
      <c r="M3959" s="24" t="n">
        <f aca="false">DATE(YEAR(C3959),MONTH(C3959),1)</f>
        <v>46174</v>
      </c>
    </row>
    <row r="3960" customFormat="false" ht="15" hidden="false" customHeight="false" outlineLevel="0" collapsed="false">
      <c r="A3960" s="21" t="s">
        <v>3550</v>
      </c>
      <c r="B3960" s="21" t="s">
        <v>3319</v>
      </c>
      <c r="C3960" s="23" t="n">
        <v>46177</v>
      </c>
      <c r="D3960" s="21" t="s">
        <v>272</v>
      </c>
      <c r="E3960" s="21" t="s">
        <v>108</v>
      </c>
      <c r="F3960" s="12" t="n">
        <v>1</v>
      </c>
      <c r="G3960" s="19" t="n">
        <v>273.55</v>
      </c>
      <c r="H3960" s="19" t="n">
        <v>215.65</v>
      </c>
      <c r="I3960" s="19" t="n">
        <f aca="false">ROUND(F3960*G3960,2)</f>
        <v>273.55</v>
      </c>
      <c r="J3960" s="19" t="n">
        <f aca="false">ROUND(F3960*H3960,2)</f>
        <v>215.65</v>
      </c>
      <c r="K3960" s="19" t="n">
        <f aca="false">INDEX(Pricebook!$L$2:$L$1401,MATCH(D3960,Pricebook!$A$2:$A$1401,0))</f>
        <v>298.75</v>
      </c>
      <c r="L3960" s="19" t="n">
        <f aca="false">ROUND(F3960*K3960,2)</f>
        <v>298.75</v>
      </c>
      <c r="M3960" s="24" t="n">
        <f aca="false">DATE(YEAR(C3960),MONTH(C3960),1)</f>
        <v>46174</v>
      </c>
    </row>
    <row r="3961" customFormat="false" ht="15" hidden="false" customHeight="false" outlineLevel="0" collapsed="false">
      <c r="A3961" s="21" t="s">
        <v>3550</v>
      </c>
      <c r="B3961" s="21" t="s">
        <v>3319</v>
      </c>
      <c r="C3961" s="23" t="n">
        <v>46177</v>
      </c>
      <c r="D3961" s="21" t="s">
        <v>2918</v>
      </c>
      <c r="E3961" s="21" t="s">
        <v>2748</v>
      </c>
      <c r="F3961" s="12" t="n">
        <v>2</v>
      </c>
      <c r="G3961" s="19" t="n">
        <v>68.75</v>
      </c>
      <c r="H3961" s="19" t="n">
        <v>40.1</v>
      </c>
      <c r="I3961" s="19" t="n">
        <f aca="false">ROUND(F3961*G3961,2)</f>
        <v>137.5</v>
      </c>
      <c r="J3961" s="19" t="n">
        <f aca="false">ROUND(F3961*H3961,2)</f>
        <v>80.2</v>
      </c>
      <c r="K3961" s="19" t="n">
        <f aca="false">INDEX(Pricebook!$L$2:$L$1401,MATCH(D3961,Pricebook!$A$2:$A$1401,0))</f>
        <v>75.15</v>
      </c>
      <c r="L3961" s="19" t="n">
        <f aca="false">ROUND(F3961*K3961,2)</f>
        <v>150.3</v>
      </c>
      <c r="M3961" s="24" t="n">
        <f aca="false">DATE(YEAR(C3961),MONTH(C3961),1)</f>
        <v>46174</v>
      </c>
    </row>
    <row r="3962" customFormat="false" ht="15" hidden="false" customHeight="false" outlineLevel="0" collapsed="false">
      <c r="A3962" s="21" t="s">
        <v>3550</v>
      </c>
      <c r="B3962" s="21" t="s">
        <v>3319</v>
      </c>
      <c r="C3962" s="23" t="n">
        <v>46177</v>
      </c>
      <c r="D3962" s="21" t="s">
        <v>917</v>
      </c>
      <c r="E3962" s="21" t="s">
        <v>366</v>
      </c>
      <c r="F3962" s="12" t="n">
        <v>2</v>
      </c>
      <c r="G3962" s="19" t="n">
        <v>45.7</v>
      </c>
      <c r="H3962" s="19" t="n">
        <v>32.6</v>
      </c>
      <c r="I3962" s="19" t="n">
        <f aca="false">ROUND(F3962*G3962,2)</f>
        <v>91.4</v>
      </c>
      <c r="J3962" s="19" t="n">
        <f aca="false">ROUND(F3962*H3962,2)</f>
        <v>65.2</v>
      </c>
      <c r="K3962" s="19" t="n">
        <f aca="false">INDEX(Pricebook!$L$2:$L$1401,MATCH(D3962,Pricebook!$A$2:$A$1401,0))</f>
        <v>49.65</v>
      </c>
      <c r="L3962" s="19" t="n">
        <f aca="false">ROUND(F3962*K3962,2)</f>
        <v>99.3</v>
      </c>
      <c r="M3962" s="24" t="n">
        <f aca="false">DATE(YEAR(C3962),MONTH(C3962),1)</f>
        <v>46174</v>
      </c>
    </row>
    <row r="3963" customFormat="false" ht="15" hidden="false" customHeight="false" outlineLevel="0" collapsed="false">
      <c r="A3963" s="21" t="s">
        <v>3550</v>
      </c>
      <c r="B3963" s="21" t="s">
        <v>3319</v>
      </c>
      <c r="C3963" s="23" t="n">
        <v>46177</v>
      </c>
      <c r="D3963" s="21" t="s">
        <v>195</v>
      </c>
      <c r="E3963" s="21" t="s">
        <v>108</v>
      </c>
      <c r="F3963" s="12" t="n">
        <v>1</v>
      </c>
      <c r="G3963" s="19" t="n">
        <v>46.75</v>
      </c>
      <c r="H3963" s="19" t="n">
        <v>40.29</v>
      </c>
      <c r="I3963" s="19" t="n">
        <f aca="false">ROUND(F3963*G3963,2)</f>
        <v>46.75</v>
      </c>
      <c r="J3963" s="19" t="n">
        <f aca="false">ROUND(F3963*H3963,2)</f>
        <v>40.29</v>
      </c>
      <c r="K3963" s="19" t="n">
        <f aca="false">INDEX(Pricebook!$L$2:$L$1401,MATCH(D3963,Pricebook!$A$2:$A$1401,0))</f>
        <v>51.65</v>
      </c>
      <c r="L3963" s="19" t="n">
        <f aca="false">ROUND(F3963*K3963,2)</f>
        <v>51.65</v>
      </c>
      <c r="M3963" s="24" t="n">
        <f aca="false">DATE(YEAR(C3963),MONTH(C3963),1)</f>
        <v>46174</v>
      </c>
    </row>
    <row r="3964" customFormat="false" ht="15" hidden="false" customHeight="false" outlineLevel="0" collapsed="false">
      <c r="A3964" s="21" t="s">
        <v>3550</v>
      </c>
      <c r="B3964" s="21" t="s">
        <v>3319</v>
      </c>
      <c r="C3964" s="23" t="n">
        <v>46177</v>
      </c>
      <c r="D3964" s="21" t="s">
        <v>2281</v>
      </c>
      <c r="E3964" s="21" t="s">
        <v>2202</v>
      </c>
      <c r="F3964" s="12" t="n">
        <v>2</v>
      </c>
      <c r="G3964" s="19" t="n">
        <v>89.7</v>
      </c>
      <c r="H3964" s="19" t="n">
        <v>54.72</v>
      </c>
      <c r="I3964" s="19" t="n">
        <f aca="false">ROUND(F3964*G3964,2)</f>
        <v>179.4</v>
      </c>
      <c r="J3964" s="19" t="n">
        <f aca="false">ROUND(F3964*H3964,2)</f>
        <v>109.44</v>
      </c>
      <c r="K3964" s="19" t="n">
        <f aca="false">INDEX(Pricebook!$L$2:$L$1401,MATCH(D3964,Pricebook!$A$2:$A$1401,0))</f>
        <v>96.25</v>
      </c>
      <c r="L3964" s="19" t="n">
        <f aca="false">ROUND(F3964*K3964,2)</f>
        <v>192.5</v>
      </c>
      <c r="M3964" s="24" t="n">
        <f aca="false">DATE(YEAR(C3964),MONTH(C3964),1)</f>
        <v>46174</v>
      </c>
    </row>
    <row r="3965" customFormat="false" ht="15" hidden="false" customHeight="false" outlineLevel="0" collapsed="false">
      <c r="A3965" s="21" t="s">
        <v>3550</v>
      </c>
      <c r="B3965" s="21" t="s">
        <v>3319</v>
      </c>
      <c r="C3965" s="23" t="n">
        <v>46177</v>
      </c>
      <c r="D3965" s="21" t="s">
        <v>613</v>
      </c>
      <c r="E3965" s="21" t="s">
        <v>366</v>
      </c>
      <c r="F3965" s="12" t="n">
        <v>4</v>
      </c>
      <c r="G3965" s="19" t="n">
        <v>10.45</v>
      </c>
      <c r="H3965" s="19" t="n">
        <v>8.25</v>
      </c>
      <c r="I3965" s="19" t="n">
        <f aca="false">ROUND(F3965*G3965,2)</f>
        <v>41.8</v>
      </c>
      <c r="J3965" s="19" t="n">
        <f aca="false">ROUND(F3965*H3965,2)</f>
        <v>33</v>
      </c>
      <c r="K3965" s="19" t="n">
        <f aca="false">INDEX(Pricebook!$L$2:$L$1401,MATCH(D3965,Pricebook!$A$2:$A$1401,0))</f>
        <v>11.25</v>
      </c>
      <c r="L3965" s="19" t="n">
        <f aca="false">ROUND(F3965*K3965,2)</f>
        <v>45</v>
      </c>
      <c r="M3965" s="24" t="n">
        <f aca="false">DATE(YEAR(C3965),MONTH(C3965),1)</f>
        <v>46174</v>
      </c>
    </row>
    <row r="3966" customFormat="false" ht="15" hidden="false" customHeight="false" outlineLevel="0" collapsed="false">
      <c r="A3966" s="21" t="s">
        <v>3550</v>
      </c>
      <c r="B3966" s="21" t="s">
        <v>3319</v>
      </c>
      <c r="C3966" s="23" t="n">
        <v>46177</v>
      </c>
      <c r="D3966" s="21" t="s">
        <v>2267</v>
      </c>
      <c r="E3966" s="21" t="s">
        <v>2202</v>
      </c>
      <c r="F3966" s="12" t="n">
        <v>6</v>
      </c>
      <c r="G3966" s="19" t="n">
        <v>76.25</v>
      </c>
      <c r="H3966" s="19" t="n">
        <v>46.56</v>
      </c>
      <c r="I3966" s="19" t="n">
        <f aca="false">ROUND(F3966*G3966,2)</f>
        <v>457.5</v>
      </c>
      <c r="J3966" s="19" t="n">
        <f aca="false">ROUND(F3966*H3966,2)</f>
        <v>279.36</v>
      </c>
      <c r="K3966" s="19" t="n">
        <f aca="false">INDEX(Pricebook!$L$2:$L$1401,MATCH(D3966,Pricebook!$A$2:$A$1401,0))</f>
        <v>81.9</v>
      </c>
      <c r="L3966" s="19" t="n">
        <f aca="false">ROUND(F3966*K3966,2)</f>
        <v>491.4</v>
      </c>
      <c r="M3966" s="24" t="n">
        <f aca="false">DATE(YEAR(C3966),MONTH(C3966),1)</f>
        <v>46174</v>
      </c>
    </row>
    <row r="3967" customFormat="false" ht="15" hidden="false" customHeight="false" outlineLevel="0" collapsed="false">
      <c r="A3967" s="21" t="s">
        <v>3550</v>
      </c>
      <c r="B3967" s="21" t="s">
        <v>3319</v>
      </c>
      <c r="C3967" s="23" t="n">
        <v>46177</v>
      </c>
      <c r="D3967" s="21" t="s">
        <v>132</v>
      </c>
      <c r="E3967" s="21" t="s">
        <v>108</v>
      </c>
      <c r="F3967" s="12" t="n">
        <v>1</v>
      </c>
      <c r="G3967" s="19" t="n">
        <v>67.5</v>
      </c>
      <c r="H3967" s="19" t="n">
        <v>53.64</v>
      </c>
      <c r="I3967" s="19" t="n">
        <f aca="false">ROUND(F3967*G3967,2)</f>
        <v>67.5</v>
      </c>
      <c r="J3967" s="19" t="n">
        <f aca="false">ROUND(F3967*H3967,2)</f>
        <v>53.64</v>
      </c>
      <c r="K3967" s="19" t="n">
        <f aca="false">INDEX(Pricebook!$L$2:$L$1401,MATCH(D3967,Pricebook!$A$2:$A$1401,0))</f>
        <v>73.35</v>
      </c>
      <c r="L3967" s="19" t="n">
        <f aca="false">ROUND(F3967*K3967,2)</f>
        <v>73.35</v>
      </c>
      <c r="M3967" s="24" t="n">
        <f aca="false">DATE(YEAR(C3967),MONTH(C3967),1)</f>
        <v>46174</v>
      </c>
    </row>
    <row r="3968" customFormat="false" ht="15" hidden="false" customHeight="false" outlineLevel="0" collapsed="false">
      <c r="A3968" s="21" t="s">
        <v>3550</v>
      </c>
      <c r="B3968" s="21" t="s">
        <v>3319</v>
      </c>
      <c r="C3968" s="23" t="n">
        <v>46177</v>
      </c>
      <c r="D3968" s="21" t="s">
        <v>559</v>
      </c>
      <c r="E3968" s="21" t="s">
        <v>366</v>
      </c>
      <c r="F3968" s="12" t="n">
        <v>2</v>
      </c>
      <c r="G3968" s="19" t="n">
        <v>84.65</v>
      </c>
      <c r="H3968" s="19" t="n">
        <v>60.44</v>
      </c>
      <c r="I3968" s="19" t="n">
        <f aca="false">ROUND(F3968*G3968,2)</f>
        <v>169.3</v>
      </c>
      <c r="J3968" s="19" t="n">
        <f aca="false">ROUND(F3968*H3968,2)</f>
        <v>120.88</v>
      </c>
      <c r="K3968" s="19" t="n">
        <f aca="false">INDEX(Pricebook!$L$2:$L$1401,MATCH(D3968,Pricebook!$A$2:$A$1401,0))</f>
        <v>92.05</v>
      </c>
      <c r="L3968" s="19" t="n">
        <f aca="false">ROUND(F3968*K3968,2)</f>
        <v>184.1</v>
      </c>
      <c r="M3968" s="24" t="n">
        <f aca="false">DATE(YEAR(C3968),MONTH(C3968),1)</f>
        <v>46174</v>
      </c>
    </row>
    <row r="3969" customFormat="false" ht="15" hidden="false" customHeight="false" outlineLevel="0" collapsed="false">
      <c r="A3969" s="21" t="s">
        <v>3550</v>
      </c>
      <c r="B3969" s="21" t="s">
        <v>3319</v>
      </c>
      <c r="C3969" s="23" t="n">
        <v>46177</v>
      </c>
      <c r="D3969" s="21" t="s">
        <v>2798</v>
      </c>
      <c r="E3969" s="21" t="s">
        <v>2748</v>
      </c>
      <c r="F3969" s="12" t="n">
        <v>4</v>
      </c>
      <c r="G3969" s="19" t="n">
        <v>4.95</v>
      </c>
      <c r="H3969" s="19" t="n">
        <v>3.19</v>
      </c>
      <c r="I3969" s="19" t="n">
        <f aca="false">ROUND(F3969*G3969,2)</f>
        <v>19.8</v>
      </c>
      <c r="J3969" s="19" t="n">
        <f aca="false">ROUND(F3969*H3969,2)</f>
        <v>12.76</v>
      </c>
      <c r="K3969" s="19" t="n">
        <f aca="false">INDEX(Pricebook!$L$2:$L$1401,MATCH(D3969,Pricebook!$A$2:$A$1401,0))</f>
        <v>5.4</v>
      </c>
      <c r="L3969" s="19" t="n">
        <f aca="false">ROUND(F3969*K3969,2)</f>
        <v>21.6</v>
      </c>
      <c r="M3969" s="24" t="n">
        <f aca="false">DATE(YEAR(C3969),MONTH(C3969),1)</f>
        <v>46174</v>
      </c>
    </row>
    <row r="3970" customFormat="false" ht="15" hidden="false" customHeight="false" outlineLevel="0" collapsed="false">
      <c r="A3970" s="21" t="s">
        <v>3551</v>
      </c>
      <c r="B3970" s="21" t="s">
        <v>3139</v>
      </c>
      <c r="C3970" s="23" t="n">
        <v>46177</v>
      </c>
      <c r="D3970" s="21" t="s">
        <v>2814</v>
      </c>
      <c r="E3970" s="21" t="s">
        <v>2748</v>
      </c>
      <c r="F3970" s="12" t="n">
        <v>3</v>
      </c>
      <c r="G3970" s="19" t="n">
        <v>10.5</v>
      </c>
      <c r="H3970" s="19" t="n">
        <v>6.04</v>
      </c>
      <c r="I3970" s="19" t="n">
        <f aca="false">ROUND(F3970*G3970,2)</f>
        <v>31.5</v>
      </c>
      <c r="J3970" s="19" t="n">
        <f aca="false">ROUND(F3970*H3970,2)</f>
        <v>18.12</v>
      </c>
      <c r="K3970" s="19" t="n">
        <f aca="false">INDEX(Pricebook!$L$2:$L$1401,MATCH(D3970,Pricebook!$A$2:$A$1401,0))</f>
        <v>11.35</v>
      </c>
      <c r="L3970" s="19" t="n">
        <f aca="false">ROUND(F3970*K3970,2)</f>
        <v>34.05</v>
      </c>
      <c r="M3970" s="24" t="n">
        <f aca="false">DATE(YEAR(C3970),MONTH(C3970),1)</f>
        <v>46174</v>
      </c>
    </row>
    <row r="3971" customFormat="false" ht="15" hidden="false" customHeight="false" outlineLevel="0" collapsed="false">
      <c r="A3971" s="21" t="s">
        <v>3551</v>
      </c>
      <c r="B3971" s="21" t="s">
        <v>3139</v>
      </c>
      <c r="C3971" s="23" t="n">
        <v>46177</v>
      </c>
      <c r="D3971" s="21" t="s">
        <v>2864</v>
      </c>
      <c r="E3971" s="21" t="s">
        <v>2748</v>
      </c>
      <c r="F3971" s="12" t="n">
        <v>6</v>
      </c>
      <c r="G3971" s="19" t="n">
        <v>35.6</v>
      </c>
      <c r="H3971" s="19" t="n">
        <v>22.03</v>
      </c>
      <c r="I3971" s="19" t="n">
        <f aca="false">ROUND(F3971*G3971,2)</f>
        <v>213.6</v>
      </c>
      <c r="J3971" s="19" t="n">
        <f aca="false">ROUND(F3971*H3971,2)</f>
        <v>132.18</v>
      </c>
      <c r="K3971" s="19" t="n">
        <f aca="false">INDEX(Pricebook!$L$2:$L$1401,MATCH(D3971,Pricebook!$A$2:$A$1401,0))</f>
        <v>38.5</v>
      </c>
      <c r="L3971" s="19" t="n">
        <f aca="false">ROUND(F3971*K3971,2)</f>
        <v>231</v>
      </c>
      <c r="M3971" s="24" t="n">
        <f aca="false">DATE(YEAR(C3971),MONTH(C3971),1)</f>
        <v>46174</v>
      </c>
    </row>
    <row r="3972" customFormat="false" ht="15" hidden="false" customHeight="false" outlineLevel="0" collapsed="false">
      <c r="A3972" s="21" t="s">
        <v>3551</v>
      </c>
      <c r="B3972" s="21" t="s">
        <v>3139</v>
      </c>
      <c r="C3972" s="23" t="n">
        <v>46177</v>
      </c>
      <c r="D3972" s="21" t="s">
        <v>601</v>
      </c>
      <c r="E3972" s="21" t="s">
        <v>366</v>
      </c>
      <c r="F3972" s="12" t="n">
        <v>2</v>
      </c>
      <c r="G3972" s="19" t="n">
        <v>8.15</v>
      </c>
      <c r="H3972" s="19" t="n">
        <v>5.75</v>
      </c>
      <c r="I3972" s="19" t="n">
        <f aca="false">ROUND(F3972*G3972,2)</f>
        <v>16.3</v>
      </c>
      <c r="J3972" s="19" t="n">
        <f aca="false">ROUND(F3972*H3972,2)</f>
        <v>11.5</v>
      </c>
      <c r="K3972" s="19" t="n">
        <f aca="false">INDEX(Pricebook!$L$2:$L$1401,MATCH(D3972,Pricebook!$A$2:$A$1401,0))</f>
        <v>8.75</v>
      </c>
      <c r="L3972" s="19" t="n">
        <f aca="false">ROUND(F3972*K3972,2)</f>
        <v>17.5</v>
      </c>
      <c r="M3972" s="24" t="n">
        <f aca="false">DATE(YEAR(C3972),MONTH(C3972),1)</f>
        <v>46174</v>
      </c>
    </row>
    <row r="3973" customFormat="false" ht="15" hidden="false" customHeight="false" outlineLevel="0" collapsed="false">
      <c r="A3973" s="21" t="s">
        <v>3551</v>
      </c>
      <c r="B3973" s="21" t="s">
        <v>3139</v>
      </c>
      <c r="C3973" s="23" t="n">
        <v>46177</v>
      </c>
      <c r="D3973" s="21" t="s">
        <v>757</v>
      </c>
      <c r="E3973" s="21" t="s">
        <v>366</v>
      </c>
      <c r="F3973" s="12" t="n">
        <v>2</v>
      </c>
      <c r="G3973" s="19" t="n">
        <v>11.7</v>
      </c>
      <c r="H3973" s="19" t="n">
        <v>8.29</v>
      </c>
      <c r="I3973" s="19" t="n">
        <f aca="false">ROUND(F3973*G3973,2)</f>
        <v>23.4</v>
      </c>
      <c r="J3973" s="19" t="n">
        <f aca="false">ROUND(F3973*H3973,2)</f>
        <v>16.58</v>
      </c>
      <c r="K3973" s="19" t="n">
        <f aca="false">INDEX(Pricebook!$L$2:$L$1401,MATCH(D3973,Pricebook!$A$2:$A$1401,0))</f>
        <v>12.65</v>
      </c>
      <c r="L3973" s="19" t="n">
        <f aca="false">ROUND(F3973*K3973,2)</f>
        <v>25.3</v>
      </c>
      <c r="M3973" s="24" t="n">
        <f aca="false">DATE(YEAR(C3973),MONTH(C3973),1)</f>
        <v>46174</v>
      </c>
    </row>
    <row r="3974" customFormat="false" ht="15" hidden="false" customHeight="false" outlineLevel="0" collapsed="false">
      <c r="A3974" s="21" t="s">
        <v>3551</v>
      </c>
      <c r="B3974" s="21" t="s">
        <v>3139</v>
      </c>
      <c r="C3974" s="23" t="n">
        <v>46177</v>
      </c>
      <c r="D3974" s="21" t="s">
        <v>2751</v>
      </c>
      <c r="E3974" s="21" t="s">
        <v>2748</v>
      </c>
      <c r="F3974" s="12" t="n">
        <v>1</v>
      </c>
      <c r="G3974" s="19" t="n">
        <v>34.45</v>
      </c>
      <c r="H3974" s="19" t="n">
        <v>22.15</v>
      </c>
      <c r="I3974" s="19" t="n">
        <f aca="false">ROUND(F3974*G3974,2)</f>
        <v>34.45</v>
      </c>
      <c r="J3974" s="19" t="n">
        <f aca="false">ROUND(F3974*H3974,2)</f>
        <v>22.15</v>
      </c>
      <c r="K3974" s="19" t="n">
        <f aca="false">INDEX(Pricebook!$L$2:$L$1401,MATCH(D3974,Pricebook!$A$2:$A$1401,0))</f>
        <v>37.45</v>
      </c>
      <c r="L3974" s="19" t="n">
        <f aca="false">ROUND(F3974*K3974,2)</f>
        <v>37.45</v>
      </c>
      <c r="M3974" s="24" t="n">
        <f aca="false">DATE(YEAR(C3974),MONTH(C3974),1)</f>
        <v>46174</v>
      </c>
    </row>
    <row r="3975" customFormat="false" ht="15" hidden="false" customHeight="false" outlineLevel="0" collapsed="false">
      <c r="A3975" s="21" t="s">
        <v>3551</v>
      </c>
      <c r="B3975" s="21" t="s">
        <v>3139</v>
      </c>
      <c r="C3975" s="23" t="n">
        <v>46177</v>
      </c>
      <c r="D3975" s="21" t="s">
        <v>266</v>
      </c>
      <c r="E3975" s="21" t="s">
        <v>108</v>
      </c>
      <c r="F3975" s="12" t="n">
        <v>3</v>
      </c>
      <c r="G3975" s="19" t="n">
        <v>15.6</v>
      </c>
      <c r="H3975" s="19" t="n">
        <v>11.78</v>
      </c>
      <c r="I3975" s="19" t="n">
        <f aca="false">ROUND(F3975*G3975,2)</f>
        <v>46.8</v>
      </c>
      <c r="J3975" s="19" t="n">
        <f aca="false">ROUND(F3975*H3975,2)</f>
        <v>35.34</v>
      </c>
      <c r="K3975" s="19" t="n">
        <f aca="false">INDEX(Pricebook!$L$2:$L$1401,MATCH(D3975,Pricebook!$A$2:$A$1401,0))</f>
        <v>17.25</v>
      </c>
      <c r="L3975" s="19" t="n">
        <f aca="false">ROUND(F3975*K3975,2)</f>
        <v>51.75</v>
      </c>
      <c r="M3975" s="24" t="n">
        <f aca="false">DATE(YEAR(C3975),MONTH(C3975),1)</f>
        <v>46174</v>
      </c>
    </row>
    <row r="3976" customFormat="false" ht="15" hidden="false" customHeight="false" outlineLevel="0" collapsed="false">
      <c r="A3976" s="21" t="s">
        <v>3551</v>
      </c>
      <c r="B3976" s="21" t="s">
        <v>3139</v>
      </c>
      <c r="C3976" s="23" t="n">
        <v>46177</v>
      </c>
      <c r="D3976" s="21" t="s">
        <v>1064</v>
      </c>
      <c r="E3976" s="21" t="s">
        <v>971</v>
      </c>
      <c r="F3976" s="12" t="n">
        <v>11</v>
      </c>
      <c r="G3976" s="19" t="n">
        <v>5.7</v>
      </c>
      <c r="H3976" s="19" t="n">
        <v>4.35</v>
      </c>
      <c r="I3976" s="19" t="n">
        <f aca="false">ROUND(F3976*G3976,2)</f>
        <v>62.7</v>
      </c>
      <c r="J3976" s="19" t="n">
        <f aca="false">ROUND(F3976*H3976,2)</f>
        <v>47.85</v>
      </c>
      <c r="K3976" s="19" t="n">
        <f aca="false">INDEX(Pricebook!$L$2:$L$1401,MATCH(D3976,Pricebook!$A$2:$A$1401,0))</f>
        <v>6.3</v>
      </c>
      <c r="L3976" s="19" t="n">
        <f aca="false">ROUND(F3976*K3976,2)</f>
        <v>69.3</v>
      </c>
      <c r="M3976" s="24" t="n">
        <f aca="false">DATE(YEAR(C3976),MONTH(C3976),1)</f>
        <v>46174</v>
      </c>
    </row>
    <row r="3977" customFormat="false" ht="15" hidden="false" customHeight="false" outlineLevel="0" collapsed="false">
      <c r="A3977" s="21" t="s">
        <v>3551</v>
      </c>
      <c r="B3977" s="21" t="s">
        <v>3139</v>
      </c>
      <c r="C3977" s="23" t="n">
        <v>46177</v>
      </c>
      <c r="D3977" s="21" t="s">
        <v>757</v>
      </c>
      <c r="E3977" s="21" t="s">
        <v>366</v>
      </c>
      <c r="F3977" s="12" t="n">
        <v>1</v>
      </c>
      <c r="G3977" s="19" t="n">
        <v>11.7</v>
      </c>
      <c r="H3977" s="19" t="n">
        <v>8.29</v>
      </c>
      <c r="I3977" s="19" t="n">
        <f aca="false">ROUND(F3977*G3977,2)</f>
        <v>11.7</v>
      </c>
      <c r="J3977" s="19" t="n">
        <f aca="false">ROUND(F3977*H3977,2)</f>
        <v>8.29</v>
      </c>
      <c r="K3977" s="19" t="n">
        <f aca="false">INDEX(Pricebook!$L$2:$L$1401,MATCH(D3977,Pricebook!$A$2:$A$1401,0))</f>
        <v>12.65</v>
      </c>
      <c r="L3977" s="19" t="n">
        <f aca="false">ROUND(F3977*K3977,2)</f>
        <v>12.65</v>
      </c>
      <c r="M3977" s="24" t="n">
        <f aca="false">DATE(YEAR(C3977),MONTH(C3977),1)</f>
        <v>46174</v>
      </c>
    </row>
    <row r="3978" customFormat="false" ht="15" hidden="false" customHeight="false" outlineLevel="0" collapsed="false">
      <c r="A3978" s="21" t="s">
        <v>3551</v>
      </c>
      <c r="B3978" s="21" t="s">
        <v>3139</v>
      </c>
      <c r="C3978" s="23" t="n">
        <v>46177</v>
      </c>
      <c r="D3978" s="21" t="s">
        <v>2766</v>
      </c>
      <c r="E3978" s="21" t="s">
        <v>2748</v>
      </c>
      <c r="F3978" s="12" t="n">
        <v>3</v>
      </c>
      <c r="G3978" s="19" t="n">
        <v>4.45</v>
      </c>
      <c r="H3978" s="19" t="n">
        <v>2.55</v>
      </c>
      <c r="I3978" s="19" t="n">
        <f aca="false">ROUND(F3978*G3978,2)</f>
        <v>13.35</v>
      </c>
      <c r="J3978" s="19" t="n">
        <f aca="false">ROUND(F3978*H3978,2)</f>
        <v>7.65</v>
      </c>
      <c r="K3978" s="19" t="n">
        <f aca="false">INDEX(Pricebook!$L$2:$L$1401,MATCH(D3978,Pricebook!$A$2:$A$1401,0))</f>
        <v>4.8</v>
      </c>
      <c r="L3978" s="19" t="n">
        <f aca="false">ROUND(F3978*K3978,2)</f>
        <v>14.4</v>
      </c>
      <c r="M3978" s="24" t="n">
        <f aca="false">DATE(YEAR(C3978),MONTH(C3978),1)</f>
        <v>46174</v>
      </c>
    </row>
    <row r="3979" customFormat="false" ht="15" hidden="false" customHeight="false" outlineLevel="0" collapsed="false">
      <c r="A3979" s="21" t="s">
        <v>3551</v>
      </c>
      <c r="B3979" s="21" t="s">
        <v>3139</v>
      </c>
      <c r="C3979" s="23" t="n">
        <v>46177</v>
      </c>
      <c r="D3979" s="21" t="s">
        <v>1192</v>
      </c>
      <c r="E3979" s="21" t="s">
        <v>971</v>
      </c>
      <c r="F3979" s="12" t="n">
        <v>9</v>
      </c>
      <c r="G3979" s="19" t="n">
        <v>3.6</v>
      </c>
      <c r="H3979" s="19" t="n">
        <v>2.76</v>
      </c>
      <c r="I3979" s="19" t="n">
        <f aca="false">ROUND(F3979*G3979,2)</f>
        <v>32.4</v>
      </c>
      <c r="J3979" s="19" t="n">
        <f aca="false">ROUND(F3979*H3979,2)</f>
        <v>24.84</v>
      </c>
      <c r="K3979" s="19" t="n">
        <f aca="false">INDEX(Pricebook!$L$2:$L$1401,MATCH(D3979,Pricebook!$A$2:$A$1401,0))</f>
        <v>4.2</v>
      </c>
      <c r="L3979" s="19" t="n">
        <f aca="false">ROUND(F3979*K3979,2)</f>
        <v>37.8</v>
      </c>
      <c r="M3979" s="24" t="n">
        <f aca="false">DATE(YEAR(C3979),MONTH(C3979),1)</f>
        <v>46174</v>
      </c>
    </row>
    <row r="3980" customFormat="false" ht="15" hidden="false" customHeight="false" outlineLevel="0" collapsed="false">
      <c r="A3980" s="21" t="s">
        <v>3551</v>
      </c>
      <c r="B3980" s="21" t="s">
        <v>3139</v>
      </c>
      <c r="C3980" s="23" t="n">
        <v>46177</v>
      </c>
      <c r="D3980" s="21" t="s">
        <v>2894</v>
      </c>
      <c r="E3980" s="21" t="s">
        <v>2748</v>
      </c>
      <c r="F3980" s="12" t="n">
        <v>2</v>
      </c>
      <c r="G3980" s="19" t="n">
        <v>14.4</v>
      </c>
      <c r="H3980" s="19" t="n">
        <v>9.85</v>
      </c>
      <c r="I3980" s="19" t="n">
        <f aca="false">ROUND(F3980*G3980,2)</f>
        <v>28.8</v>
      </c>
      <c r="J3980" s="19" t="n">
        <f aca="false">ROUND(F3980*H3980,2)</f>
        <v>19.7</v>
      </c>
      <c r="K3980" s="19" t="n">
        <f aca="false">INDEX(Pricebook!$L$2:$L$1401,MATCH(D3980,Pricebook!$A$2:$A$1401,0))</f>
        <v>15.85</v>
      </c>
      <c r="L3980" s="19" t="n">
        <f aca="false">ROUND(F3980*K3980,2)</f>
        <v>31.7</v>
      </c>
      <c r="M3980" s="24" t="n">
        <f aca="false">DATE(YEAR(C3980),MONTH(C3980),1)</f>
        <v>46174</v>
      </c>
    </row>
    <row r="3981" customFormat="false" ht="15" hidden="false" customHeight="false" outlineLevel="0" collapsed="false">
      <c r="A3981" s="21" t="s">
        <v>3551</v>
      </c>
      <c r="B3981" s="21" t="s">
        <v>3139</v>
      </c>
      <c r="C3981" s="23" t="n">
        <v>46177</v>
      </c>
      <c r="D3981" s="21" t="s">
        <v>1148</v>
      </c>
      <c r="E3981" s="21" t="s">
        <v>971</v>
      </c>
      <c r="F3981" s="12" t="n">
        <v>2</v>
      </c>
      <c r="G3981" s="19" t="n">
        <v>364.3</v>
      </c>
      <c r="H3981" s="19" t="n">
        <v>281.31</v>
      </c>
      <c r="I3981" s="19" t="n">
        <f aca="false">ROUND(F3981*G3981,2)</f>
        <v>728.6</v>
      </c>
      <c r="J3981" s="19" t="n">
        <f aca="false">ROUND(F3981*H3981,2)</f>
        <v>562.62</v>
      </c>
      <c r="K3981" s="19" t="n">
        <f aca="false">INDEX(Pricebook!$L$2:$L$1401,MATCH(D3981,Pricebook!$A$2:$A$1401,0))</f>
        <v>426</v>
      </c>
      <c r="L3981" s="19" t="n">
        <f aca="false">ROUND(F3981*K3981,2)</f>
        <v>852</v>
      </c>
      <c r="M3981" s="24" t="n">
        <f aca="false">DATE(YEAR(C3981),MONTH(C3981),1)</f>
        <v>46174</v>
      </c>
    </row>
    <row r="3982" customFormat="false" ht="15" hidden="false" customHeight="false" outlineLevel="0" collapsed="false">
      <c r="A3982" s="21" t="s">
        <v>3552</v>
      </c>
      <c r="B3982" s="21" t="s">
        <v>3023</v>
      </c>
      <c r="C3982" s="23" t="n">
        <v>46177</v>
      </c>
      <c r="D3982" s="21" t="s">
        <v>1236</v>
      </c>
      <c r="E3982" s="21" t="s">
        <v>971</v>
      </c>
      <c r="F3982" s="12" t="n">
        <v>1</v>
      </c>
      <c r="G3982" s="19" t="n">
        <v>64</v>
      </c>
      <c r="H3982" s="19" t="n">
        <v>52.78</v>
      </c>
      <c r="I3982" s="19" t="n">
        <f aca="false">ROUND(F3982*G3982,2)</f>
        <v>64</v>
      </c>
      <c r="J3982" s="19" t="n">
        <f aca="false">ROUND(F3982*H3982,2)</f>
        <v>52.78</v>
      </c>
      <c r="K3982" s="19" t="n">
        <f aca="false">INDEX(Pricebook!$L$2:$L$1401,MATCH(D3982,Pricebook!$A$2:$A$1401,0))</f>
        <v>70.4</v>
      </c>
      <c r="L3982" s="19" t="n">
        <f aca="false">ROUND(F3982*K3982,2)</f>
        <v>70.4</v>
      </c>
      <c r="M3982" s="24" t="n">
        <f aca="false">DATE(YEAR(C3982),MONTH(C3982),1)</f>
        <v>46174</v>
      </c>
    </row>
    <row r="3983" customFormat="false" ht="15" hidden="false" customHeight="false" outlineLevel="0" collapsed="false">
      <c r="A3983" s="21" t="s">
        <v>3552</v>
      </c>
      <c r="B3983" s="21" t="s">
        <v>3023</v>
      </c>
      <c r="C3983" s="23" t="n">
        <v>46177</v>
      </c>
      <c r="D3983" s="21" t="s">
        <v>352</v>
      </c>
      <c r="E3983" s="21" t="s">
        <v>108</v>
      </c>
      <c r="F3983" s="12" t="n">
        <v>2</v>
      </c>
      <c r="G3983" s="19" t="n">
        <v>10.65</v>
      </c>
      <c r="H3983" s="19" t="n">
        <v>8</v>
      </c>
      <c r="I3983" s="19" t="n">
        <f aca="false">ROUND(F3983*G3983,2)</f>
        <v>21.3</v>
      </c>
      <c r="J3983" s="19" t="n">
        <f aca="false">ROUND(F3983*H3983,2)</f>
        <v>16</v>
      </c>
      <c r="K3983" s="19" t="n">
        <f aca="false">INDEX(Pricebook!$L$2:$L$1401,MATCH(D3983,Pricebook!$A$2:$A$1401,0))</f>
        <v>11.75</v>
      </c>
      <c r="L3983" s="19" t="n">
        <f aca="false">ROUND(F3983*K3983,2)</f>
        <v>23.5</v>
      </c>
      <c r="M3983" s="24" t="n">
        <f aca="false">DATE(YEAR(C3983),MONTH(C3983),1)</f>
        <v>46174</v>
      </c>
    </row>
    <row r="3984" customFormat="false" ht="15" hidden="false" customHeight="false" outlineLevel="0" collapsed="false">
      <c r="A3984" s="21" t="s">
        <v>3552</v>
      </c>
      <c r="B3984" s="21" t="s">
        <v>3023</v>
      </c>
      <c r="C3984" s="23" t="n">
        <v>46177</v>
      </c>
      <c r="D3984" s="21" t="s">
        <v>2938</v>
      </c>
      <c r="E3984" s="21" t="s">
        <v>2748</v>
      </c>
      <c r="F3984" s="12" t="n">
        <v>6</v>
      </c>
      <c r="G3984" s="19" t="n">
        <v>5.9</v>
      </c>
      <c r="H3984" s="19" t="n">
        <v>3.42</v>
      </c>
      <c r="I3984" s="19" t="n">
        <f aca="false">ROUND(F3984*G3984,2)</f>
        <v>35.4</v>
      </c>
      <c r="J3984" s="19" t="n">
        <f aca="false">ROUND(F3984*H3984,2)</f>
        <v>20.52</v>
      </c>
      <c r="K3984" s="19" t="n">
        <f aca="false">INDEX(Pricebook!$L$2:$L$1401,MATCH(D3984,Pricebook!$A$2:$A$1401,0))</f>
        <v>6.4</v>
      </c>
      <c r="L3984" s="19" t="n">
        <f aca="false">ROUND(F3984*K3984,2)</f>
        <v>38.4</v>
      </c>
      <c r="M3984" s="24" t="n">
        <f aca="false">DATE(YEAR(C3984),MONTH(C3984),1)</f>
        <v>46174</v>
      </c>
    </row>
    <row r="3985" customFormat="false" ht="15" hidden="false" customHeight="false" outlineLevel="0" collapsed="false">
      <c r="A3985" s="21" t="s">
        <v>3552</v>
      </c>
      <c r="B3985" s="21" t="s">
        <v>3023</v>
      </c>
      <c r="C3985" s="23" t="n">
        <v>46177</v>
      </c>
      <c r="D3985" s="21" t="s">
        <v>2761</v>
      </c>
      <c r="E3985" s="21" t="s">
        <v>2748</v>
      </c>
      <c r="F3985" s="12" t="n">
        <v>5</v>
      </c>
      <c r="G3985" s="19" t="n">
        <v>34.4</v>
      </c>
      <c r="H3985" s="19" t="n">
        <v>20.14</v>
      </c>
      <c r="I3985" s="19" t="n">
        <f aca="false">ROUND(F3985*G3985,2)</f>
        <v>172</v>
      </c>
      <c r="J3985" s="19" t="n">
        <f aca="false">ROUND(F3985*H3985,2)</f>
        <v>100.7</v>
      </c>
      <c r="K3985" s="19" t="n">
        <f aca="false">INDEX(Pricebook!$L$2:$L$1401,MATCH(D3985,Pricebook!$A$2:$A$1401,0))</f>
        <v>37.75</v>
      </c>
      <c r="L3985" s="19" t="n">
        <f aca="false">ROUND(F3985*K3985,2)</f>
        <v>188.75</v>
      </c>
      <c r="M3985" s="24" t="n">
        <f aca="false">DATE(YEAR(C3985),MONTH(C3985),1)</f>
        <v>46174</v>
      </c>
    </row>
    <row r="3986" customFormat="false" ht="15" hidden="false" customHeight="false" outlineLevel="0" collapsed="false">
      <c r="A3986" s="21" t="s">
        <v>3552</v>
      </c>
      <c r="B3986" s="21" t="s">
        <v>3023</v>
      </c>
      <c r="C3986" s="23" t="n">
        <v>46177</v>
      </c>
      <c r="D3986" s="21" t="s">
        <v>1268</v>
      </c>
      <c r="E3986" s="21" t="s">
        <v>971</v>
      </c>
      <c r="F3986" s="12" t="n">
        <v>59</v>
      </c>
      <c r="G3986" s="19" t="n">
        <v>12.35</v>
      </c>
      <c r="H3986" s="19" t="n">
        <v>9.43</v>
      </c>
      <c r="I3986" s="19" t="n">
        <f aca="false">ROUND(F3986*G3986,2)</f>
        <v>728.65</v>
      </c>
      <c r="J3986" s="19" t="n">
        <f aca="false">ROUND(F3986*H3986,2)</f>
        <v>556.37</v>
      </c>
      <c r="K3986" s="19" t="n">
        <f aca="false">INDEX(Pricebook!$L$2:$L$1401,MATCH(D3986,Pricebook!$A$2:$A$1401,0))</f>
        <v>14.3</v>
      </c>
      <c r="L3986" s="19" t="n">
        <f aca="false">ROUND(F3986*K3986,2)</f>
        <v>843.7</v>
      </c>
      <c r="M3986" s="24" t="n">
        <f aca="false">DATE(YEAR(C3986),MONTH(C3986),1)</f>
        <v>46174</v>
      </c>
    </row>
    <row r="3987" customFormat="false" ht="15" hidden="false" customHeight="false" outlineLevel="0" collapsed="false">
      <c r="A3987" s="21" t="s">
        <v>3552</v>
      </c>
      <c r="B3987" s="21" t="s">
        <v>3023</v>
      </c>
      <c r="C3987" s="23" t="n">
        <v>46177</v>
      </c>
      <c r="D3987" s="21" t="s">
        <v>1292</v>
      </c>
      <c r="E3987" s="21" t="s">
        <v>971</v>
      </c>
      <c r="F3987" s="12" t="n">
        <v>11</v>
      </c>
      <c r="G3987" s="19" t="n">
        <v>2.8</v>
      </c>
      <c r="H3987" s="19" t="n">
        <v>2.16</v>
      </c>
      <c r="I3987" s="19" t="n">
        <f aca="false">ROUND(F3987*G3987,2)</f>
        <v>30.8</v>
      </c>
      <c r="J3987" s="19" t="n">
        <f aca="false">ROUND(F3987*H3987,2)</f>
        <v>23.76</v>
      </c>
      <c r="K3987" s="19" t="n">
        <f aca="false">INDEX(Pricebook!$L$2:$L$1401,MATCH(D3987,Pricebook!$A$2:$A$1401,0))</f>
        <v>3.3</v>
      </c>
      <c r="L3987" s="19" t="n">
        <f aca="false">ROUND(F3987*K3987,2)</f>
        <v>36.3</v>
      </c>
      <c r="M3987" s="24" t="n">
        <f aca="false">DATE(YEAR(C3987),MONTH(C3987),1)</f>
        <v>46174</v>
      </c>
    </row>
    <row r="3988" customFormat="false" ht="15" hidden="false" customHeight="false" outlineLevel="0" collapsed="false">
      <c r="A3988" s="21" t="s">
        <v>3552</v>
      </c>
      <c r="B3988" s="21" t="s">
        <v>3023</v>
      </c>
      <c r="C3988" s="23" t="n">
        <v>46177</v>
      </c>
      <c r="D3988" s="21" t="s">
        <v>2772</v>
      </c>
      <c r="E3988" s="21" t="s">
        <v>2748</v>
      </c>
      <c r="F3988" s="12" t="n">
        <v>3</v>
      </c>
      <c r="G3988" s="19" t="n">
        <v>21.75</v>
      </c>
      <c r="H3988" s="19" t="n">
        <v>13.66</v>
      </c>
      <c r="I3988" s="19" t="n">
        <f aca="false">ROUND(F3988*G3988,2)</f>
        <v>65.25</v>
      </c>
      <c r="J3988" s="19" t="n">
        <f aca="false">ROUND(F3988*H3988,2)</f>
        <v>40.98</v>
      </c>
      <c r="K3988" s="19" t="n">
        <f aca="false">INDEX(Pricebook!$L$2:$L$1401,MATCH(D3988,Pricebook!$A$2:$A$1401,0))</f>
        <v>23.85</v>
      </c>
      <c r="L3988" s="19" t="n">
        <f aca="false">ROUND(F3988*K3988,2)</f>
        <v>71.55</v>
      </c>
      <c r="M3988" s="24" t="n">
        <f aca="false">DATE(YEAR(C3988),MONTH(C3988),1)</f>
        <v>46174</v>
      </c>
    </row>
    <row r="3989" customFormat="false" ht="15" hidden="false" customHeight="false" outlineLevel="0" collapsed="false">
      <c r="A3989" s="21" t="s">
        <v>3552</v>
      </c>
      <c r="B3989" s="21" t="s">
        <v>3023</v>
      </c>
      <c r="C3989" s="23" t="n">
        <v>46177</v>
      </c>
      <c r="D3989" s="21" t="s">
        <v>1404</v>
      </c>
      <c r="E3989" s="21" t="s">
        <v>971</v>
      </c>
      <c r="F3989" s="12" t="n">
        <v>4</v>
      </c>
      <c r="G3989" s="19" t="n">
        <v>144.9</v>
      </c>
      <c r="H3989" s="19" t="n">
        <v>111.05</v>
      </c>
      <c r="I3989" s="19" t="n">
        <f aca="false">ROUND(F3989*G3989,2)</f>
        <v>579.6</v>
      </c>
      <c r="J3989" s="19" t="n">
        <f aca="false">ROUND(F3989*H3989,2)</f>
        <v>444.2</v>
      </c>
      <c r="K3989" s="19" t="n">
        <f aca="false">INDEX(Pricebook!$L$2:$L$1401,MATCH(D3989,Pricebook!$A$2:$A$1401,0))</f>
        <v>168.2</v>
      </c>
      <c r="L3989" s="19" t="n">
        <f aca="false">ROUND(F3989*K3989,2)</f>
        <v>672.8</v>
      </c>
      <c r="M3989" s="24" t="n">
        <f aca="false">DATE(YEAR(C3989),MONTH(C3989),1)</f>
        <v>46174</v>
      </c>
    </row>
    <row r="3990" customFormat="false" ht="15" hidden="false" customHeight="false" outlineLevel="0" collapsed="false">
      <c r="A3990" s="21" t="s">
        <v>3552</v>
      </c>
      <c r="B3990" s="21" t="s">
        <v>3023</v>
      </c>
      <c r="C3990" s="23" t="n">
        <v>46177</v>
      </c>
      <c r="D3990" s="21" t="s">
        <v>219</v>
      </c>
      <c r="E3990" s="21" t="s">
        <v>108</v>
      </c>
      <c r="F3990" s="12" t="n">
        <v>1</v>
      </c>
      <c r="G3990" s="19" t="n">
        <v>92</v>
      </c>
      <c r="H3990" s="19" t="n">
        <v>68.46</v>
      </c>
      <c r="I3990" s="19" t="n">
        <f aca="false">ROUND(F3990*G3990,2)</f>
        <v>92</v>
      </c>
      <c r="J3990" s="19" t="n">
        <f aca="false">ROUND(F3990*H3990,2)</f>
        <v>68.46</v>
      </c>
      <c r="K3990" s="19" t="n">
        <f aca="false">INDEX(Pricebook!$L$2:$L$1401,MATCH(D3990,Pricebook!$A$2:$A$1401,0))</f>
        <v>100.25</v>
      </c>
      <c r="L3990" s="19" t="n">
        <f aca="false">ROUND(F3990*K3990,2)</f>
        <v>100.25</v>
      </c>
      <c r="M3990" s="24" t="n">
        <f aca="false">DATE(YEAR(C3990),MONTH(C3990),1)</f>
        <v>46174</v>
      </c>
    </row>
    <row r="3991" customFormat="false" ht="15" hidden="false" customHeight="false" outlineLevel="0" collapsed="false">
      <c r="A3991" s="21" t="s">
        <v>3552</v>
      </c>
      <c r="B3991" s="21" t="s">
        <v>3023</v>
      </c>
      <c r="C3991" s="23" t="n">
        <v>46177</v>
      </c>
      <c r="D3991" s="21" t="s">
        <v>268</v>
      </c>
      <c r="E3991" s="21" t="s">
        <v>108</v>
      </c>
      <c r="F3991" s="12" t="n">
        <v>1</v>
      </c>
      <c r="G3991" s="19" t="n">
        <v>97.15</v>
      </c>
      <c r="H3991" s="19" t="n">
        <v>73.26</v>
      </c>
      <c r="I3991" s="19" t="n">
        <f aca="false">ROUND(F3991*G3991,2)</f>
        <v>97.15</v>
      </c>
      <c r="J3991" s="19" t="n">
        <f aca="false">ROUND(F3991*H3991,2)</f>
        <v>73.26</v>
      </c>
      <c r="K3991" s="19" t="n">
        <f aca="false">INDEX(Pricebook!$L$2:$L$1401,MATCH(D3991,Pricebook!$A$2:$A$1401,0))</f>
        <v>107.3</v>
      </c>
      <c r="L3991" s="19" t="n">
        <f aca="false">ROUND(F3991*K3991,2)</f>
        <v>107.3</v>
      </c>
      <c r="M3991" s="24" t="n">
        <f aca="false">DATE(YEAR(C3991),MONTH(C3991),1)</f>
        <v>46174</v>
      </c>
    </row>
    <row r="3992" customFormat="false" ht="15" hidden="false" customHeight="false" outlineLevel="0" collapsed="false">
      <c r="A3992" s="21" t="s">
        <v>3552</v>
      </c>
      <c r="B3992" s="21" t="s">
        <v>3023</v>
      </c>
      <c r="C3992" s="23" t="n">
        <v>46177</v>
      </c>
      <c r="D3992" s="21" t="s">
        <v>1424</v>
      </c>
      <c r="E3992" s="21" t="s">
        <v>971</v>
      </c>
      <c r="F3992" s="12" t="n">
        <v>17</v>
      </c>
      <c r="G3992" s="19" t="n">
        <v>12.3</v>
      </c>
      <c r="H3992" s="19" t="n">
        <v>9.33</v>
      </c>
      <c r="I3992" s="19" t="n">
        <f aca="false">ROUND(F3992*G3992,2)</f>
        <v>209.1</v>
      </c>
      <c r="J3992" s="19" t="n">
        <f aca="false">ROUND(F3992*H3992,2)</f>
        <v>158.61</v>
      </c>
      <c r="K3992" s="19" t="n">
        <f aca="false">INDEX(Pricebook!$L$2:$L$1401,MATCH(D3992,Pricebook!$A$2:$A$1401,0))</f>
        <v>14.15</v>
      </c>
      <c r="L3992" s="19" t="n">
        <f aca="false">ROUND(F3992*K3992,2)</f>
        <v>240.55</v>
      </c>
      <c r="M3992" s="24" t="n">
        <f aca="false">DATE(YEAR(C3992),MONTH(C3992),1)</f>
        <v>46174</v>
      </c>
    </row>
    <row r="3993" customFormat="false" ht="15" hidden="false" customHeight="false" outlineLevel="0" collapsed="false">
      <c r="A3993" s="21" t="s">
        <v>3552</v>
      </c>
      <c r="B3993" s="21" t="s">
        <v>3023</v>
      </c>
      <c r="C3993" s="23" t="n">
        <v>46177</v>
      </c>
      <c r="D3993" s="21" t="s">
        <v>320</v>
      </c>
      <c r="E3993" s="21" t="s">
        <v>108</v>
      </c>
      <c r="F3993" s="12" t="n">
        <v>1</v>
      </c>
      <c r="G3993" s="19" t="n">
        <v>85.45</v>
      </c>
      <c r="H3993" s="19" t="n">
        <v>63.2</v>
      </c>
      <c r="I3993" s="19" t="n">
        <f aca="false">ROUND(F3993*G3993,2)</f>
        <v>85.45</v>
      </c>
      <c r="J3993" s="19" t="n">
        <f aca="false">ROUND(F3993*H3993,2)</f>
        <v>63.2</v>
      </c>
      <c r="K3993" s="19" t="n">
        <f aca="false">INDEX(Pricebook!$L$2:$L$1401,MATCH(D3993,Pricebook!$A$2:$A$1401,0))</f>
        <v>92.55</v>
      </c>
      <c r="L3993" s="19" t="n">
        <f aca="false">ROUND(F3993*K3993,2)</f>
        <v>92.55</v>
      </c>
      <c r="M3993" s="24" t="n">
        <f aca="false">DATE(YEAR(C3993),MONTH(C3993),1)</f>
        <v>46174</v>
      </c>
    </row>
    <row r="3994" customFormat="false" ht="15" hidden="false" customHeight="false" outlineLevel="0" collapsed="false">
      <c r="A3994" s="21" t="s">
        <v>3552</v>
      </c>
      <c r="B3994" s="21" t="s">
        <v>3023</v>
      </c>
      <c r="C3994" s="23" t="n">
        <v>46177</v>
      </c>
      <c r="D3994" s="21" t="s">
        <v>254</v>
      </c>
      <c r="E3994" s="21" t="s">
        <v>108</v>
      </c>
      <c r="F3994" s="12" t="n">
        <v>1</v>
      </c>
      <c r="G3994" s="19" t="n">
        <v>10.1</v>
      </c>
      <c r="H3994" s="19" t="n">
        <v>8.25</v>
      </c>
      <c r="I3994" s="19" t="n">
        <f aca="false">ROUND(F3994*G3994,2)</f>
        <v>10.1</v>
      </c>
      <c r="J3994" s="19" t="n">
        <f aca="false">ROUND(F3994*H3994,2)</f>
        <v>8.25</v>
      </c>
      <c r="K3994" s="19" t="n">
        <f aca="false">INDEX(Pricebook!$L$2:$L$1401,MATCH(D3994,Pricebook!$A$2:$A$1401,0))</f>
        <v>11.15</v>
      </c>
      <c r="L3994" s="19" t="n">
        <f aca="false">ROUND(F3994*K3994,2)</f>
        <v>11.15</v>
      </c>
      <c r="M3994" s="24" t="n">
        <f aca="false">DATE(YEAR(C3994),MONTH(C3994),1)</f>
        <v>46174</v>
      </c>
    </row>
    <row r="3995" customFormat="false" ht="15" hidden="false" customHeight="false" outlineLevel="0" collapsed="false">
      <c r="A3995" s="21" t="s">
        <v>3552</v>
      </c>
      <c r="B3995" s="21" t="s">
        <v>3023</v>
      </c>
      <c r="C3995" s="23" t="n">
        <v>46177</v>
      </c>
      <c r="D3995" s="21" t="s">
        <v>693</v>
      </c>
      <c r="E3995" s="21" t="s">
        <v>366</v>
      </c>
      <c r="F3995" s="12" t="n">
        <v>1</v>
      </c>
      <c r="G3995" s="19" t="n">
        <v>8.9</v>
      </c>
      <c r="H3995" s="19" t="n">
        <v>6.51</v>
      </c>
      <c r="I3995" s="19" t="n">
        <f aca="false">ROUND(F3995*G3995,2)</f>
        <v>8.9</v>
      </c>
      <c r="J3995" s="19" t="n">
        <f aca="false">ROUND(F3995*H3995,2)</f>
        <v>6.51</v>
      </c>
      <c r="K3995" s="19" t="n">
        <f aca="false">INDEX(Pricebook!$L$2:$L$1401,MATCH(D3995,Pricebook!$A$2:$A$1401,0))</f>
        <v>9.5</v>
      </c>
      <c r="L3995" s="19" t="n">
        <f aca="false">ROUND(F3995*K3995,2)</f>
        <v>9.5</v>
      </c>
      <c r="M3995" s="24" t="n">
        <f aca="false">DATE(YEAR(C3995),MONTH(C3995),1)</f>
        <v>46174</v>
      </c>
    </row>
    <row r="3996" customFormat="false" ht="15" hidden="false" customHeight="false" outlineLevel="0" collapsed="false">
      <c r="A3996" s="21" t="s">
        <v>3553</v>
      </c>
      <c r="B3996" s="21" t="s">
        <v>3190</v>
      </c>
      <c r="C3996" s="23" t="n">
        <v>46177</v>
      </c>
      <c r="D3996" s="21" t="s">
        <v>885</v>
      </c>
      <c r="E3996" s="21" t="s">
        <v>366</v>
      </c>
      <c r="F3996" s="12" t="n">
        <v>1</v>
      </c>
      <c r="G3996" s="19" t="n">
        <v>22.85</v>
      </c>
      <c r="H3996" s="19" t="n">
        <v>16.16</v>
      </c>
      <c r="I3996" s="19" t="n">
        <f aca="false">ROUND(F3996*G3996,2)</f>
        <v>22.85</v>
      </c>
      <c r="J3996" s="19" t="n">
        <f aca="false">ROUND(F3996*H3996,2)</f>
        <v>16.16</v>
      </c>
      <c r="K3996" s="19" t="n">
        <f aca="false">INDEX(Pricebook!$L$2:$L$1401,MATCH(D3996,Pricebook!$A$2:$A$1401,0))</f>
        <v>24.6</v>
      </c>
      <c r="L3996" s="19" t="n">
        <f aca="false">ROUND(F3996*K3996,2)</f>
        <v>24.6</v>
      </c>
      <c r="M3996" s="24" t="n">
        <f aca="false">DATE(YEAR(C3996),MONTH(C3996),1)</f>
        <v>46174</v>
      </c>
    </row>
    <row r="3997" customFormat="false" ht="15" hidden="false" customHeight="false" outlineLevel="0" collapsed="false">
      <c r="A3997" s="21" t="s">
        <v>3553</v>
      </c>
      <c r="B3997" s="21" t="s">
        <v>3190</v>
      </c>
      <c r="C3997" s="23" t="n">
        <v>46177</v>
      </c>
      <c r="D3997" s="21" t="s">
        <v>2214</v>
      </c>
      <c r="E3997" s="21" t="s">
        <v>2202</v>
      </c>
      <c r="F3997" s="12" t="n">
        <v>3</v>
      </c>
      <c r="G3997" s="19" t="n">
        <v>60.55</v>
      </c>
      <c r="H3997" s="19" t="n">
        <v>36.6</v>
      </c>
      <c r="I3997" s="19" t="n">
        <f aca="false">ROUND(F3997*G3997,2)</f>
        <v>181.65</v>
      </c>
      <c r="J3997" s="19" t="n">
        <f aca="false">ROUND(F3997*H3997,2)</f>
        <v>109.8</v>
      </c>
      <c r="K3997" s="19" t="n">
        <f aca="false">INDEX(Pricebook!$L$2:$L$1401,MATCH(D3997,Pricebook!$A$2:$A$1401,0))</f>
        <v>64.4</v>
      </c>
      <c r="L3997" s="19" t="n">
        <f aca="false">ROUND(F3997*K3997,2)</f>
        <v>193.2</v>
      </c>
      <c r="M3997" s="24" t="n">
        <f aca="false">DATE(YEAR(C3997),MONTH(C3997),1)</f>
        <v>46174</v>
      </c>
    </row>
    <row r="3998" customFormat="false" ht="15" hidden="false" customHeight="false" outlineLevel="0" collapsed="false">
      <c r="A3998" s="21" t="s">
        <v>3553</v>
      </c>
      <c r="B3998" s="21" t="s">
        <v>3190</v>
      </c>
      <c r="C3998" s="23" t="n">
        <v>46177</v>
      </c>
      <c r="D3998" s="21" t="s">
        <v>2214</v>
      </c>
      <c r="E3998" s="21" t="s">
        <v>2202</v>
      </c>
      <c r="F3998" s="12" t="n">
        <v>4</v>
      </c>
      <c r="G3998" s="19" t="n">
        <v>60.55</v>
      </c>
      <c r="H3998" s="19" t="n">
        <v>36.6</v>
      </c>
      <c r="I3998" s="19" t="n">
        <f aca="false">ROUND(F3998*G3998,2)</f>
        <v>242.2</v>
      </c>
      <c r="J3998" s="19" t="n">
        <f aca="false">ROUND(F3998*H3998,2)</f>
        <v>146.4</v>
      </c>
      <c r="K3998" s="19" t="n">
        <f aca="false">INDEX(Pricebook!$L$2:$L$1401,MATCH(D3998,Pricebook!$A$2:$A$1401,0))</f>
        <v>64.4</v>
      </c>
      <c r="L3998" s="19" t="n">
        <f aca="false">ROUND(F3998*K3998,2)</f>
        <v>257.6</v>
      </c>
      <c r="M3998" s="24" t="n">
        <f aca="false">DATE(YEAR(C3998),MONTH(C3998),1)</f>
        <v>46174</v>
      </c>
    </row>
    <row r="3999" customFormat="false" ht="15" hidden="false" customHeight="false" outlineLevel="0" collapsed="false">
      <c r="A3999" s="21" t="s">
        <v>3553</v>
      </c>
      <c r="B3999" s="21" t="s">
        <v>3190</v>
      </c>
      <c r="C3999" s="23" t="n">
        <v>46177</v>
      </c>
      <c r="D3999" s="21" t="s">
        <v>835</v>
      </c>
      <c r="E3999" s="21" t="s">
        <v>366</v>
      </c>
      <c r="F3999" s="12" t="n">
        <v>2</v>
      </c>
      <c r="G3999" s="19" t="n">
        <v>8.1</v>
      </c>
      <c r="H3999" s="19" t="n">
        <v>5.77</v>
      </c>
      <c r="I3999" s="19" t="n">
        <f aca="false">ROUND(F3999*G3999,2)</f>
        <v>16.2</v>
      </c>
      <c r="J3999" s="19" t="n">
        <f aca="false">ROUND(F3999*H3999,2)</f>
        <v>11.54</v>
      </c>
      <c r="K3999" s="19" t="n">
        <f aca="false">INDEX(Pricebook!$L$2:$L$1401,MATCH(D3999,Pricebook!$A$2:$A$1401,0))</f>
        <v>8.8</v>
      </c>
      <c r="L3999" s="19" t="n">
        <f aca="false">ROUND(F3999*K3999,2)</f>
        <v>17.6</v>
      </c>
      <c r="M3999" s="24" t="n">
        <f aca="false">DATE(YEAR(C3999),MONTH(C3999),1)</f>
        <v>46174</v>
      </c>
    </row>
    <row r="4000" customFormat="false" ht="15" hidden="false" customHeight="false" outlineLevel="0" collapsed="false">
      <c r="A4000" s="21" t="s">
        <v>3553</v>
      </c>
      <c r="B4000" s="21" t="s">
        <v>3190</v>
      </c>
      <c r="C4000" s="23" t="n">
        <v>46177</v>
      </c>
      <c r="D4000" s="21" t="s">
        <v>1817</v>
      </c>
      <c r="E4000" s="21" t="s">
        <v>1452</v>
      </c>
      <c r="F4000" s="12" t="n">
        <v>5</v>
      </c>
      <c r="G4000" s="19" t="n">
        <v>27</v>
      </c>
      <c r="H4000" s="19" t="n">
        <v>19.25</v>
      </c>
      <c r="I4000" s="19" t="n">
        <f aca="false">ROUND(F4000*G4000,2)</f>
        <v>135</v>
      </c>
      <c r="J4000" s="19" t="n">
        <f aca="false">ROUND(F4000*H4000,2)</f>
        <v>96.25</v>
      </c>
      <c r="K4000" s="19" t="n">
        <f aca="false">INDEX(Pricebook!$L$2:$L$1401,MATCH(D4000,Pricebook!$A$2:$A$1401,0))</f>
        <v>27.65</v>
      </c>
      <c r="L4000" s="19" t="n">
        <f aca="false">ROUND(F4000*K4000,2)</f>
        <v>138.25</v>
      </c>
      <c r="M4000" s="24" t="n">
        <f aca="false">DATE(YEAR(C4000),MONTH(C4000),1)</f>
        <v>46174</v>
      </c>
    </row>
    <row r="4001" customFormat="false" ht="15" hidden="false" customHeight="false" outlineLevel="0" collapsed="false">
      <c r="A4001" s="21" t="s">
        <v>3553</v>
      </c>
      <c r="B4001" s="21" t="s">
        <v>3190</v>
      </c>
      <c r="C4001" s="23" t="n">
        <v>46177</v>
      </c>
      <c r="D4001" s="21" t="s">
        <v>889</v>
      </c>
      <c r="E4001" s="21" t="s">
        <v>366</v>
      </c>
      <c r="F4001" s="12" t="n">
        <v>1</v>
      </c>
      <c r="G4001" s="19" t="n">
        <v>100.75</v>
      </c>
      <c r="H4001" s="19" t="n">
        <v>70.51</v>
      </c>
      <c r="I4001" s="19" t="n">
        <f aca="false">ROUND(F4001*G4001,2)</f>
        <v>100.75</v>
      </c>
      <c r="J4001" s="19" t="n">
        <f aca="false">ROUND(F4001*H4001,2)</f>
        <v>70.51</v>
      </c>
      <c r="K4001" s="19" t="n">
        <f aca="false">INDEX(Pricebook!$L$2:$L$1401,MATCH(D4001,Pricebook!$A$2:$A$1401,0))</f>
        <v>107.35</v>
      </c>
      <c r="L4001" s="19" t="n">
        <f aca="false">ROUND(F4001*K4001,2)</f>
        <v>107.35</v>
      </c>
      <c r="M4001" s="24" t="n">
        <f aca="false">DATE(YEAR(C4001),MONTH(C4001),1)</f>
        <v>46174</v>
      </c>
    </row>
    <row r="4002" customFormat="false" ht="15" hidden="false" customHeight="false" outlineLevel="0" collapsed="false">
      <c r="A4002" s="21" t="s">
        <v>3553</v>
      </c>
      <c r="B4002" s="21" t="s">
        <v>3190</v>
      </c>
      <c r="C4002" s="23" t="n">
        <v>46177</v>
      </c>
      <c r="D4002" s="21" t="s">
        <v>2410</v>
      </c>
      <c r="E4002" s="21" t="s">
        <v>2202</v>
      </c>
      <c r="F4002" s="12" t="n">
        <v>6</v>
      </c>
      <c r="G4002" s="19" t="n">
        <v>37.95</v>
      </c>
      <c r="H4002" s="19" t="n">
        <v>23.27</v>
      </c>
      <c r="I4002" s="19" t="n">
        <f aca="false">ROUND(F4002*G4002,2)</f>
        <v>227.7</v>
      </c>
      <c r="J4002" s="19" t="n">
        <f aca="false">ROUND(F4002*H4002,2)</f>
        <v>139.62</v>
      </c>
      <c r="K4002" s="19" t="n">
        <f aca="false">INDEX(Pricebook!$L$2:$L$1401,MATCH(D4002,Pricebook!$A$2:$A$1401,0))</f>
        <v>40.95</v>
      </c>
      <c r="L4002" s="19" t="n">
        <f aca="false">ROUND(F4002*K4002,2)</f>
        <v>245.7</v>
      </c>
      <c r="M4002" s="24" t="n">
        <f aca="false">DATE(YEAR(C4002),MONTH(C4002),1)</f>
        <v>46174</v>
      </c>
    </row>
    <row r="4003" customFormat="false" ht="15" hidden="false" customHeight="false" outlineLevel="0" collapsed="false">
      <c r="A4003" s="21" t="s">
        <v>3553</v>
      </c>
      <c r="B4003" s="21" t="s">
        <v>3190</v>
      </c>
      <c r="C4003" s="23" t="n">
        <v>46177</v>
      </c>
      <c r="D4003" s="21" t="s">
        <v>2210</v>
      </c>
      <c r="E4003" s="21" t="s">
        <v>2202</v>
      </c>
      <c r="F4003" s="12" t="n">
        <v>4</v>
      </c>
      <c r="G4003" s="19" t="n">
        <v>38.15</v>
      </c>
      <c r="H4003" s="19" t="n">
        <v>22.86</v>
      </c>
      <c r="I4003" s="19" t="n">
        <f aca="false">ROUND(F4003*G4003,2)</f>
        <v>152.6</v>
      </c>
      <c r="J4003" s="19" t="n">
        <f aca="false">ROUND(F4003*H4003,2)</f>
        <v>91.44</v>
      </c>
      <c r="K4003" s="19" t="n">
        <f aca="false">INDEX(Pricebook!$L$2:$L$1401,MATCH(D4003,Pricebook!$A$2:$A$1401,0))</f>
        <v>40.25</v>
      </c>
      <c r="L4003" s="19" t="n">
        <f aca="false">ROUND(F4003*K4003,2)</f>
        <v>161</v>
      </c>
      <c r="M4003" s="24" t="n">
        <f aca="false">DATE(YEAR(C4003),MONTH(C4003),1)</f>
        <v>46174</v>
      </c>
    </row>
    <row r="4004" customFormat="false" ht="15" hidden="false" customHeight="false" outlineLevel="0" collapsed="false">
      <c r="A4004" s="21" t="s">
        <v>3553</v>
      </c>
      <c r="B4004" s="21" t="s">
        <v>3190</v>
      </c>
      <c r="C4004" s="23" t="n">
        <v>46177</v>
      </c>
      <c r="D4004" s="21" t="s">
        <v>1785</v>
      </c>
      <c r="E4004" s="21" t="s">
        <v>1452</v>
      </c>
      <c r="F4004" s="12" t="n">
        <v>6</v>
      </c>
      <c r="G4004" s="19" t="n">
        <v>68.45</v>
      </c>
      <c r="H4004" s="19" t="n">
        <v>42.12</v>
      </c>
      <c r="I4004" s="19" t="n">
        <f aca="false">ROUND(F4004*G4004,2)</f>
        <v>410.7</v>
      </c>
      <c r="J4004" s="19" t="n">
        <f aca="false">ROUND(F4004*H4004,2)</f>
        <v>252.72</v>
      </c>
      <c r="K4004" s="19" t="n">
        <f aca="false">INDEX(Pricebook!$L$2:$L$1401,MATCH(D4004,Pricebook!$A$2:$A$1401,0))</f>
        <v>70.55</v>
      </c>
      <c r="L4004" s="19" t="n">
        <f aca="false">ROUND(F4004*K4004,2)</f>
        <v>423.3</v>
      </c>
      <c r="M4004" s="24" t="n">
        <f aca="false">DATE(YEAR(C4004),MONTH(C4004),1)</f>
        <v>46174</v>
      </c>
    </row>
    <row r="4005" customFormat="false" ht="15" hidden="false" customHeight="false" outlineLevel="0" collapsed="false">
      <c r="A4005" s="21" t="s">
        <v>3553</v>
      </c>
      <c r="B4005" s="21" t="s">
        <v>3190</v>
      </c>
      <c r="C4005" s="23" t="n">
        <v>46177</v>
      </c>
      <c r="D4005" s="21" t="s">
        <v>2305</v>
      </c>
      <c r="E4005" s="21" t="s">
        <v>2202</v>
      </c>
      <c r="F4005" s="12" t="n">
        <v>1</v>
      </c>
      <c r="G4005" s="19" t="n">
        <v>47.6</v>
      </c>
      <c r="H4005" s="19" t="n">
        <v>28.51</v>
      </c>
      <c r="I4005" s="19" t="n">
        <f aca="false">ROUND(F4005*G4005,2)</f>
        <v>47.6</v>
      </c>
      <c r="J4005" s="19" t="n">
        <f aca="false">ROUND(F4005*H4005,2)</f>
        <v>28.51</v>
      </c>
      <c r="K4005" s="19" t="n">
        <f aca="false">INDEX(Pricebook!$L$2:$L$1401,MATCH(D4005,Pricebook!$A$2:$A$1401,0))</f>
        <v>50.15</v>
      </c>
      <c r="L4005" s="19" t="n">
        <f aca="false">ROUND(F4005*K4005,2)</f>
        <v>50.15</v>
      </c>
      <c r="M4005" s="24" t="n">
        <f aca="false">DATE(YEAR(C4005),MONTH(C4005),1)</f>
        <v>46174</v>
      </c>
    </row>
    <row r="4006" customFormat="false" ht="15" hidden="false" customHeight="false" outlineLevel="0" collapsed="false">
      <c r="A4006" s="21" t="s">
        <v>3553</v>
      </c>
      <c r="B4006" s="21" t="s">
        <v>3190</v>
      </c>
      <c r="C4006" s="23" t="n">
        <v>46177</v>
      </c>
      <c r="D4006" s="21" t="s">
        <v>829</v>
      </c>
      <c r="E4006" s="21" t="s">
        <v>366</v>
      </c>
      <c r="F4006" s="12" t="n">
        <v>2</v>
      </c>
      <c r="G4006" s="19" t="n">
        <v>18.55</v>
      </c>
      <c r="H4006" s="19" t="n">
        <v>13.12</v>
      </c>
      <c r="I4006" s="19" t="n">
        <f aca="false">ROUND(F4006*G4006,2)</f>
        <v>37.1</v>
      </c>
      <c r="J4006" s="19" t="n">
        <f aca="false">ROUND(F4006*H4006,2)</f>
        <v>26.24</v>
      </c>
      <c r="K4006" s="19" t="n">
        <f aca="false">INDEX(Pricebook!$L$2:$L$1401,MATCH(D4006,Pricebook!$A$2:$A$1401,0))</f>
        <v>20</v>
      </c>
      <c r="L4006" s="19" t="n">
        <f aca="false">ROUND(F4006*K4006,2)</f>
        <v>40</v>
      </c>
      <c r="M4006" s="24" t="n">
        <f aca="false">DATE(YEAR(C4006),MONTH(C4006),1)</f>
        <v>46174</v>
      </c>
    </row>
    <row r="4007" customFormat="false" ht="15" hidden="false" customHeight="false" outlineLevel="0" collapsed="false">
      <c r="A4007" s="21" t="s">
        <v>3553</v>
      </c>
      <c r="B4007" s="21" t="s">
        <v>3190</v>
      </c>
      <c r="C4007" s="23" t="n">
        <v>46177</v>
      </c>
      <c r="D4007" s="21" t="s">
        <v>507</v>
      </c>
      <c r="E4007" s="21" t="s">
        <v>366</v>
      </c>
      <c r="F4007" s="12" t="n">
        <v>2</v>
      </c>
      <c r="G4007" s="19" t="n">
        <v>88.85</v>
      </c>
      <c r="H4007" s="19" t="n">
        <v>62.24</v>
      </c>
      <c r="I4007" s="19" t="n">
        <f aca="false">ROUND(F4007*G4007,2)</f>
        <v>177.7</v>
      </c>
      <c r="J4007" s="19" t="n">
        <f aca="false">ROUND(F4007*H4007,2)</f>
        <v>124.48</v>
      </c>
      <c r="K4007" s="19" t="n">
        <f aca="false">INDEX(Pricebook!$L$2:$L$1401,MATCH(D4007,Pricebook!$A$2:$A$1401,0))</f>
        <v>94.75</v>
      </c>
      <c r="L4007" s="19" t="n">
        <f aca="false">ROUND(F4007*K4007,2)</f>
        <v>189.5</v>
      </c>
      <c r="M4007" s="24" t="n">
        <f aca="false">DATE(YEAR(C4007),MONTH(C4007),1)</f>
        <v>46174</v>
      </c>
    </row>
    <row r="4008" customFormat="false" ht="15" hidden="false" customHeight="false" outlineLevel="0" collapsed="false">
      <c r="A4008" s="21" t="s">
        <v>3553</v>
      </c>
      <c r="B4008" s="21" t="s">
        <v>3190</v>
      </c>
      <c r="C4008" s="23" t="n">
        <v>46177</v>
      </c>
      <c r="D4008" s="21" t="s">
        <v>1576</v>
      </c>
      <c r="E4008" s="21" t="s">
        <v>1452</v>
      </c>
      <c r="F4008" s="12" t="n">
        <v>3</v>
      </c>
      <c r="G4008" s="19" t="n">
        <v>135</v>
      </c>
      <c r="H4008" s="19" t="n">
        <v>82.4</v>
      </c>
      <c r="I4008" s="19" t="n">
        <f aca="false">ROUND(F4008*G4008,2)</f>
        <v>405</v>
      </c>
      <c r="J4008" s="19" t="n">
        <f aca="false">ROUND(F4008*H4008,2)</f>
        <v>247.2</v>
      </c>
      <c r="K4008" s="19" t="n">
        <f aca="false">INDEX(Pricebook!$L$2:$L$1401,MATCH(D4008,Pricebook!$A$2:$A$1401,0))</f>
        <v>138.05</v>
      </c>
      <c r="L4008" s="19" t="n">
        <f aca="false">ROUND(F4008*K4008,2)</f>
        <v>414.15</v>
      </c>
      <c r="M4008" s="24" t="n">
        <f aca="false">DATE(YEAR(C4008),MONTH(C4008),1)</f>
        <v>46174</v>
      </c>
    </row>
    <row r="4009" customFormat="false" ht="15" hidden="false" customHeight="false" outlineLevel="0" collapsed="false">
      <c r="A4009" s="21" t="s">
        <v>3553</v>
      </c>
      <c r="B4009" s="21" t="s">
        <v>3190</v>
      </c>
      <c r="C4009" s="23" t="n">
        <v>46177</v>
      </c>
      <c r="D4009" s="21" t="s">
        <v>2410</v>
      </c>
      <c r="E4009" s="21" t="s">
        <v>2202</v>
      </c>
      <c r="F4009" s="12" t="n">
        <v>6</v>
      </c>
      <c r="G4009" s="19" t="n">
        <v>37.95</v>
      </c>
      <c r="H4009" s="19" t="n">
        <v>23.27</v>
      </c>
      <c r="I4009" s="19" t="n">
        <f aca="false">ROUND(F4009*G4009,2)</f>
        <v>227.7</v>
      </c>
      <c r="J4009" s="19" t="n">
        <f aca="false">ROUND(F4009*H4009,2)</f>
        <v>139.62</v>
      </c>
      <c r="K4009" s="19" t="n">
        <f aca="false">INDEX(Pricebook!$L$2:$L$1401,MATCH(D4009,Pricebook!$A$2:$A$1401,0))</f>
        <v>40.95</v>
      </c>
      <c r="L4009" s="19" t="n">
        <f aca="false">ROUND(F4009*K4009,2)</f>
        <v>245.7</v>
      </c>
      <c r="M4009" s="24" t="n">
        <f aca="false">DATE(YEAR(C4009),MONTH(C4009),1)</f>
        <v>46174</v>
      </c>
    </row>
    <row r="4010" customFormat="false" ht="15" hidden="false" customHeight="false" outlineLevel="0" collapsed="false">
      <c r="A4010" s="21" t="s">
        <v>3554</v>
      </c>
      <c r="B4010" s="21" t="s">
        <v>3097</v>
      </c>
      <c r="C4010" s="23" t="n">
        <v>46178</v>
      </c>
      <c r="D4010" s="21" t="s">
        <v>1404</v>
      </c>
      <c r="E4010" s="21" t="s">
        <v>971</v>
      </c>
      <c r="F4010" s="12" t="n">
        <v>2</v>
      </c>
      <c r="G4010" s="19" t="n">
        <v>144.9</v>
      </c>
      <c r="H4010" s="19" t="n">
        <v>111.05</v>
      </c>
      <c r="I4010" s="19" t="n">
        <f aca="false">ROUND(F4010*G4010,2)</f>
        <v>289.8</v>
      </c>
      <c r="J4010" s="19" t="n">
        <f aca="false">ROUND(F4010*H4010,2)</f>
        <v>222.1</v>
      </c>
      <c r="K4010" s="19" t="n">
        <f aca="false">INDEX(Pricebook!$L$2:$L$1401,MATCH(D4010,Pricebook!$A$2:$A$1401,0))</f>
        <v>168.2</v>
      </c>
      <c r="L4010" s="19" t="n">
        <f aca="false">ROUND(F4010*K4010,2)</f>
        <v>336.4</v>
      </c>
      <c r="M4010" s="24" t="n">
        <f aca="false">DATE(YEAR(C4010),MONTH(C4010),1)</f>
        <v>46174</v>
      </c>
    </row>
    <row r="4011" customFormat="false" ht="15" hidden="false" customHeight="false" outlineLevel="0" collapsed="false">
      <c r="A4011" s="21" t="s">
        <v>3554</v>
      </c>
      <c r="B4011" s="21" t="s">
        <v>3097</v>
      </c>
      <c r="C4011" s="23" t="n">
        <v>46178</v>
      </c>
      <c r="D4011" s="21" t="s">
        <v>153</v>
      </c>
      <c r="E4011" s="21" t="s">
        <v>108</v>
      </c>
      <c r="F4011" s="12" t="n">
        <v>1</v>
      </c>
      <c r="G4011" s="19" t="n">
        <v>92</v>
      </c>
      <c r="H4011" s="19" t="n">
        <v>68.74</v>
      </c>
      <c r="I4011" s="19" t="n">
        <f aca="false">ROUND(F4011*G4011,2)</f>
        <v>92</v>
      </c>
      <c r="J4011" s="19" t="n">
        <f aca="false">ROUND(F4011*H4011,2)</f>
        <v>68.74</v>
      </c>
      <c r="K4011" s="19" t="n">
        <f aca="false">INDEX(Pricebook!$L$2:$L$1401,MATCH(D4011,Pricebook!$A$2:$A$1401,0))</f>
        <v>100.7</v>
      </c>
      <c r="L4011" s="19" t="n">
        <f aca="false">ROUND(F4011*K4011,2)</f>
        <v>100.7</v>
      </c>
      <c r="M4011" s="24" t="n">
        <f aca="false">DATE(YEAR(C4011),MONTH(C4011),1)</f>
        <v>46174</v>
      </c>
    </row>
    <row r="4012" customFormat="false" ht="15" hidden="false" customHeight="false" outlineLevel="0" collapsed="false">
      <c r="A4012" s="21" t="s">
        <v>3554</v>
      </c>
      <c r="B4012" s="21" t="s">
        <v>3097</v>
      </c>
      <c r="C4012" s="23" t="n">
        <v>46178</v>
      </c>
      <c r="D4012" s="21" t="s">
        <v>967</v>
      </c>
      <c r="E4012" s="21" t="s">
        <v>366</v>
      </c>
      <c r="F4012" s="12" t="n">
        <v>4</v>
      </c>
      <c r="G4012" s="19" t="n">
        <v>14.45</v>
      </c>
      <c r="H4012" s="19" t="n">
        <v>10.18</v>
      </c>
      <c r="I4012" s="19" t="n">
        <f aca="false">ROUND(F4012*G4012,2)</f>
        <v>57.8</v>
      </c>
      <c r="J4012" s="19" t="n">
        <f aca="false">ROUND(F4012*H4012,2)</f>
        <v>40.72</v>
      </c>
      <c r="K4012" s="19" t="n">
        <f aca="false">INDEX(Pricebook!$L$2:$L$1401,MATCH(D4012,Pricebook!$A$2:$A$1401,0))</f>
        <v>15.5</v>
      </c>
      <c r="L4012" s="19" t="n">
        <f aca="false">ROUND(F4012*K4012,2)</f>
        <v>62</v>
      </c>
      <c r="M4012" s="24" t="n">
        <f aca="false">DATE(YEAR(C4012),MONTH(C4012),1)</f>
        <v>46174</v>
      </c>
    </row>
    <row r="4013" customFormat="false" ht="15" hidden="false" customHeight="false" outlineLevel="0" collapsed="false">
      <c r="A4013" s="21" t="s">
        <v>3554</v>
      </c>
      <c r="B4013" s="21" t="s">
        <v>3097</v>
      </c>
      <c r="C4013" s="23" t="n">
        <v>46178</v>
      </c>
      <c r="D4013" s="21" t="s">
        <v>2531</v>
      </c>
      <c r="E4013" s="21" t="s">
        <v>2466</v>
      </c>
      <c r="F4013" s="12" t="n">
        <v>2</v>
      </c>
      <c r="G4013" s="19" t="n">
        <v>31.5</v>
      </c>
      <c r="H4013" s="19" t="n">
        <v>19.27</v>
      </c>
      <c r="I4013" s="19" t="n">
        <f aca="false">ROUND(F4013*G4013,2)</f>
        <v>63</v>
      </c>
      <c r="J4013" s="19" t="n">
        <f aca="false">ROUND(F4013*H4013,2)</f>
        <v>38.54</v>
      </c>
      <c r="K4013" s="19" t="n">
        <f aca="false">INDEX(Pricebook!$L$2:$L$1401,MATCH(D4013,Pricebook!$A$2:$A$1401,0))</f>
        <v>32.45</v>
      </c>
      <c r="L4013" s="19" t="n">
        <f aca="false">ROUND(F4013*K4013,2)</f>
        <v>64.9</v>
      </c>
      <c r="M4013" s="24" t="n">
        <f aca="false">DATE(YEAR(C4013),MONTH(C4013),1)</f>
        <v>46174</v>
      </c>
    </row>
    <row r="4014" customFormat="false" ht="15" hidden="false" customHeight="false" outlineLevel="0" collapsed="false">
      <c r="A4014" s="21" t="s">
        <v>3554</v>
      </c>
      <c r="B4014" s="21" t="s">
        <v>3097</v>
      </c>
      <c r="C4014" s="23" t="n">
        <v>46178</v>
      </c>
      <c r="D4014" s="21" t="s">
        <v>2555</v>
      </c>
      <c r="E4014" s="21" t="s">
        <v>2466</v>
      </c>
      <c r="F4014" s="12" t="n">
        <v>2</v>
      </c>
      <c r="G4014" s="19" t="n">
        <v>23.35</v>
      </c>
      <c r="H4014" s="19" t="n">
        <v>14.59</v>
      </c>
      <c r="I4014" s="19" t="n">
        <f aca="false">ROUND(F4014*G4014,2)</f>
        <v>46.7</v>
      </c>
      <c r="J4014" s="19" t="n">
        <f aca="false">ROUND(F4014*H4014,2)</f>
        <v>29.18</v>
      </c>
      <c r="K4014" s="19" t="n">
        <f aca="false">INDEX(Pricebook!$L$2:$L$1401,MATCH(D4014,Pricebook!$A$2:$A$1401,0))</f>
        <v>24.6</v>
      </c>
      <c r="L4014" s="19" t="n">
        <f aca="false">ROUND(F4014*K4014,2)</f>
        <v>49.2</v>
      </c>
      <c r="M4014" s="24" t="n">
        <f aca="false">DATE(YEAR(C4014),MONTH(C4014),1)</f>
        <v>46174</v>
      </c>
    </row>
    <row r="4015" customFormat="false" ht="15" hidden="false" customHeight="false" outlineLevel="0" collapsed="false">
      <c r="A4015" s="21" t="s">
        <v>3554</v>
      </c>
      <c r="B4015" s="21" t="s">
        <v>3097</v>
      </c>
      <c r="C4015" s="23" t="n">
        <v>46178</v>
      </c>
      <c r="D4015" s="21" t="s">
        <v>1254</v>
      </c>
      <c r="E4015" s="21" t="s">
        <v>971</v>
      </c>
      <c r="F4015" s="12" t="n">
        <v>38</v>
      </c>
      <c r="G4015" s="19" t="n">
        <v>3</v>
      </c>
      <c r="H4015" s="19" t="n">
        <v>2.28</v>
      </c>
      <c r="I4015" s="19" t="n">
        <f aca="false">ROUND(F4015*G4015,2)</f>
        <v>114</v>
      </c>
      <c r="J4015" s="19" t="n">
        <f aca="false">ROUND(F4015*H4015,2)</f>
        <v>86.64</v>
      </c>
      <c r="K4015" s="19" t="n">
        <f aca="false">INDEX(Pricebook!$L$2:$L$1401,MATCH(D4015,Pricebook!$A$2:$A$1401,0))</f>
        <v>3.5</v>
      </c>
      <c r="L4015" s="19" t="n">
        <f aca="false">ROUND(F4015*K4015,2)</f>
        <v>133</v>
      </c>
      <c r="M4015" s="24" t="n">
        <f aca="false">DATE(YEAR(C4015),MONTH(C4015),1)</f>
        <v>46174</v>
      </c>
    </row>
    <row r="4016" customFormat="false" ht="15" hidden="false" customHeight="false" outlineLevel="0" collapsed="false">
      <c r="A4016" s="21" t="s">
        <v>3554</v>
      </c>
      <c r="B4016" s="21" t="s">
        <v>3097</v>
      </c>
      <c r="C4016" s="23" t="n">
        <v>46178</v>
      </c>
      <c r="D4016" s="21" t="s">
        <v>304</v>
      </c>
      <c r="E4016" s="21" t="s">
        <v>108</v>
      </c>
      <c r="F4016" s="12" t="n">
        <v>2</v>
      </c>
      <c r="G4016" s="19" t="n">
        <v>37.8</v>
      </c>
      <c r="H4016" s="19" t="n">
        <v>30.01</v>
      </c>
      <c r="I4016" s="19" t="n">
        <f aca="false">ROUND(F4016*G4016,2)</f>
        <v>75.6</v>
      </c>
      <c r="J4016" s="19" t="n">
        <f aca="false">ROUND(F4016*H4016,2)</f>
        <v>60.02</v>
      </c>
      <c r="K4016" s="19" t="n">
        <f aca="false">INDEX(Pricebook!$L$2:$L$1401,MATCH(D4016,Pricebook!$A$2:$A$1401,0))</f>
        <v>41.05</v>
      </c>
      <c r="L4016" s="19" t="n">
        <f aca="false">ROUND(F4016*K4016,2)</f>
        <v>82.1</v>
      </c>
      <c r="M4016" s="24" t="n">
        <f aca="false">DATE(YEAR(C4016),MONTH(C4016),1)</f>
        <v>46174</v>
      </c>
    </row>
    <row r="4017" customFormat="false" ht="15" hidden="false" customHeight="false" outlineLevel="0" collapsed="false">
      <c r="A4017" s="21" t="s">
        <v>3554</v>
      </c>
      <c r="B4017" s="21" t="s">
        <v>3097</v>
      </c>
      <c r="C4017" s="23" t="n">
        <v>46178</v>
      </c>
      <c r="D4017" s="21" t="s">
        <v>262</v>
      </c>
      <c r="E4017" s="21" t="s">
        <v>108</v>
      </c>
      <c r="F4017" s="12" t="n">
        <v>1</v>
      </c>
      <c r="G4017" s="19" t="n">
        <v>147.2</v>
      </c>
      <c r="H4017" s="19" t="n">
        <v>108.87</v>
      </c>
      <c r="I4017" s="19" t="n">
        <f aca="false">ROUND(F4017*G4017,2)</f>
        <v>147.2</v>
      </c>
      <c r="J4017" s="19" t="n">
        <f aca="false">ROUND(F4017*H4017,2)</f>
        <v>108.87</v>
      </c>
      <c r="K4017" s="19" t="n">
        <f aca="false">INDEX(Pricebook!$L$2:$L$1401,MATCH(D4017,Pricebook!$A$2:$A$1401,0))</f>
        <v>159.45</v>
      </c>
      <c r="L4017" s="19" t="n">
        <f aca="false">ROUND(F4017*K4017,2)</f>
        <v>159.45</v>
      </c>
      <c r="M4017" s="24" t="n">
        <f aca="false">DATE(YEAR(C4017),MONTH(C4017),1)</f>
        <v>46174</v>
      </c>
    </row>
    <row r="4018" customFormat="false" ht="15" hidden="false" customHeight="false" outlineLevel="0" collapsed="false">
      <c r="A4018" s="21" t="s">
        <v>3554</v>
      </c>
      <c r="B4018" s="21" t="s">
        <v>3097</v>
      </c>
      <c r="C4018" s="23" t="n">
        <v>46178</v>
      </c>
      <c r="D4018" s="21" t="s">
        <v>1092</v>
      </c>
      <c r="E4018" s="21" t="s">
        <v>971</v>
      </c>
      <c r="F4018" s="12" t="n">
        <v>2</v>
      </c>
      <c r="G4018" s="19" t="n">
        <v>318.25</v>
      </c>
      <c r="H4018" s="19" t="n">
        <v>245.94</v>
      </c>
      <c r="I4018" s="19" t="n">
        <f aca="false">ROUND(F4018*G4018,2)</f>
        <v>636.5</v>
      </c>
      <c r="J4018" s="19" t="n">
        <f aca="false">ROUND(F4018*H4018,2)</f>
        <v>491.88</v>
      </c>
      <c r="K4018" s="19" t="n">
        <f aca="false">INDEX(Pricebook!$L$2:$L$1401,MATCH(D4018,Pricebook!$A$2:$A$1401,0))</f>
        <v>318.25</v>
      </c>
      <c r="L4018" s="19" t="n">
        <f aca="false">ROUND(F4018*K4018,2)</f>
        <v>636.5</v>
      </c>
      <c r="M4018" s="24" t="n">
        <f aca="false">DATE(YEAR(C4018),MONTH(C4018),1)</f>
        <v>46174</v>
      </c>
    </row>
    <row r="4019" customFormat="false" ht="15" hidden="false" customHeight="false" outlineLevel="0" collapsed="false">
      <c r="A4019" s="21" t="s">
        <v>3554</v>
      </c>
      <c r="B4019" s="21" t="s">
        <v>3097</v>
      </c>
      <c r="C4019" s="23" t="n">
        <v>46178</v>
      </c>
      <c r="D4019" s="21" t="s">
        <v>334</v>
      </c>
      <c r="E4019" s="21" t="s">
        <v>108</v>
      </c>
      <c r="F4019" s="12" t="n">
        <v>2</v>
      </c>
      <c r="G4019" s="19" t="n">
        <v>42.9</v>
      </c>
      <c r="H4019" s="19" t="n">
        <v>31.69</v>
      </c>
      <c r="I4019" s="19" t="n">
        <f aca="false">ROUND(F4019*G4019,2)</f>
        <v>85.8</v>
      </c>
      <c r="J4019" s="19" t="n">
        <f aca="false">ROUND(F4019*H4019,2)</f>
        <v>63.38</v>
      </c>
      <c r="K4019" s="19" t="n">
        <f aca="false">INDEX(Pricebook!$L$2:$L$1401,MATCH(D4019,Pricebook!$A$2:$A$1401,0))</f>
        <v>46.4</v>
      </c>
      <c r="L4019" s="19" t="n">
        <f aca="false">ROUND(F4019*K4019,2)</f>
        <v>92.8</v>
      </c>
      <c r="M4019" s="24" t="n">
        <f aca="false">DATE(YEAR(C4019),MONTH(C4019),1)</f>
        <v>46174</v>
      </c>
    </row>
    <row r="4020" customFormat="false" ht="15" hidden="false" customHeight="false" outlineLevel="0" collapsed="false">
      <c r="A4020" s="21" t="s">
        <v>3554</v>
      </c>
      <c r="B4020" s="21" t="s">
        <v>3097</v>
      </c>
      <c r="C4020" s="23" t="n">
        <v>46178</v>
      </c>
      <c r="D4020" s="21" t="s">
        <v>1380</v>
      </c>
      <c r="E4020" s="21" t="s">
        <v>971</v>
      </c>
      <c r="F4020" s="12" t="n">
        <v>7</v>
      </c>
      <c r="G4020" s="19" t="n">
        <v>4.1</v>
      </c>
      <c r="H4020" s="19" t="n">
        <v>3.11</v>
      </c>
      <c r="I4020" s="19" t="n">
        <f aca="false">ROUND(F4020*G4020,2)</f>
        <v>28.7</v>
      </c>
      <c r="J4020" s="19" t="n">
        <f aca="false">ROUND(F4020*H4020,2)</f>
        <v>21.77</v>
      </c>
      <c r="K4020" s="19" t="n">
        <f aca="false">INDEX(Pricebook!$L$2:$L$1401,MATCH(D4020,Pricebook!$A$2:$A$1401,0))</f>
        <v>4.75</v>
      </c>
      <c r="L4020" s="19" t="n">
        <f aca="false">ROUND(F4020*K4020,2)</f>
        <v>33.25</v>
      </c>
      <c r="M4020" s="24" t="n">
        <f aca="false">DATE(YEAR(C4020),MONTH(C4020),1)</f>
        <v>46174</v>
      </c>
    </row>
    <row r="4021" customFormat="false" ht="15" hidden="false" customHeight="false" outlineLevel="0" collapsed="false">
      <c r="A4021" s="21" t="s">
        <v>3554</v>
      </c>
      <c r="B4021" s="21" t="s">
        <v>3097</v>
      </c>
      <c r="C4021" s="23" t="n">
        <v>46178</v>
      </c>
      <c r="D4021" s="21" t="s">
        <v>1134</v>
      </c>
      <c r="E4021" s="21" t="s">
        <v>971</v>
      </c>
      <c r="F4021" s="12" t="n">
        <v>7</v>
      </c>
      <c r="G4021" s="19" t="n">
        <v>26.95</v>
      </c>
      <c r="H4021" s="19" t="n">
        <v>23.13</v>
      </c>
      <c r="I4021" s="19" t="n">
        <f aca="false">ROUND(F4021*G4021,2)</f>
        <v>188.65</v>
      </c>
      <c r="J4021" s="19" t="n">
        <f aca="false">ROUND(F4021*H4021,2)</f>
        <v>161.91</v>
      </c>
      <c r="K4021" s="19" t="n">
        <f aca="false">INDEX(Pricebook!$L$2:$L$1401,MATCH(D4021,Pricebook!$A$2:$A$1401,0))</f>
        <v>26.95</v>
      </c>
      <c r="L4021" s="19" t="n">
        <f aca="false">ROUND(F4021*K4021,2)</f>
        <v>188.65</v>
      </c>
      <c r="M4021" s="24" t="n">
        <f aca="false">DATE(YEAR(C4021),MONTH(C4021),1)</f>
        <v>46174</v>
      </c>
    </row>
    <row r="4022" customFormat="false" ht="15" hidden="false" customHeight="false" outlineLevel="0" collapsed="false">
      <c r="A4022" s="21" t="s">
        <v>3554</v>
      </c>
      <c r="B4022" s="21" t="s">
        <v>3097</v>
      </c>
      <c r="C4022" s="23" t="n">
        <v>46178</v>
      </c>
      <c r="D4022" s="21" t="s">
        <v>2569</v>
      </c>
      <c r="E4022" s="21" t="s">
        <v>2466</v>
      </c>
      <c r="F4022" s="12" t="n">
        <v>1</v>
      </c>
      <c r="G4022" s="19" t="n">
        <v>308.35</v>
      </c>
      <c r="H4022" s="19" t="n">
        <v>192.08</v>
      </c>
      <c r="I4022" s="19" t="n">
        <f aca="false">ROUND(F4022*G4022,2)</f>
        <v>308.35</v>
      </c>
      <c r="J4022" s="19" t="n">
        <f aca="false">ROUND(F4022*H4022,2)</f>
        <v>192.08</v>
      </c>
      <c r="K4022" s="19" t="n">
        <f aca="false">INDEX(Pricebook!$L$2:$L$1401,MATCH(D4022,Pricebook!$A$2:$A$1401,0))</f>
        <v>323.35</v>
      </c>
      <c r="L4022" s="19" t="n">
        <f aca="false">ROUND(F4022*K4022,2)</f>
        <v>323.35</v>
      </c>
      <c r="M4022" s="24" t="n">
        <f aca="false">DATE(YEAR(C4022),MONTH(C4022),1)</f>
        <v>46174</v>
      </c>
    </row>
    <row r="4023" customFormat="false" ht="15" hidden="false" customHeight="false" outlineLevel="0" collapsed="false">
      <c r="A4023" s="21" t="s">
        <v>3554</v>
      </c>
      <c r="B4023" s="21" t="s">
        <v>3097</v>
      </c>
      <c r="C4023" s="23" t="n">
        <v>46178</v>
      </c>
      <c r="D4023" s="21" t="s">
        <v>268</v>
      </c>
      <c r="E4023" s="21" t="s">
        <v>108</v>
      </c>
      <c r="F4023" s="12" t="n">
        <v>1</v>
      </c>
      <c r="G4023" s="19" t="n">
        <v>97.15</v>
      </c>
      <c r="H4023" s="19" t="n">
        <v>73.26</v>
      </c>
      <c r="I4023" s="19" t="n">
        <f aca="false">ROUND(F4023*G4023,2)</f>
        <v>97.15</v>
      </c>
      <c r="J4023" s="19" t="n">
        <f aca="false">ROUND(F4023*H4023,2)</f>
        <v>73.26</v>
      </c>
      <c r="K4023" s="19" t="n">
        <f aca="false">INDEX(Pricebook!$L$2:$L$1401,MATCH(D4023,Pricebook!$A$2:$A$1401,0))</f>
        <v>107.3</v>
      </c>
      <c r="L4023" s="19" t="n">
        <f aca="false">ROUND(F4023*K4023,2)</f>
        <v>107.3</v>
      </c>
      <c r="M4023" s="24" t="n">
        <f aca="false">DATE(YEAR(C4023),MONTH(C4023),1)</f>
        <v>46174</v>
      </c>
    </row>
    <row r="4024" customFormat="false" ht="15" hidden="false" customHeight="false" outlineLevel="0" collapsed="false">
      <c r="A4024" s="21" t="s">
        <v>3555</v>
      </c>
      <c r="B4024" s="21" t="s">
        <v>3035</v>
      </c>
      <c r="C4024" s="23" t="n">
        <v>46178</v>
      </c>
      <c r="D4024" s="21" t="s">
        <v>1799</v>
      </c>
      <c r="E4024" s="21" t="s">
        <v>1452</v>
      </c>
      <c r="F4024" s="12" t="n">
        <v>1</v>
      </c>
      <c r="G4024" s="19" t="n">
        <v>19.85</v>
      </c>
      <c r="H4024" s="19" t="n">
        <v>12.15</v>
      </c>
      <c r="I4024" s="19" t="n">
        <f aca="false">ROUND(F4024*G4024,2)</f>
        <v>19.85</v>
      </c>
      <c r="J4024" s="19" t="n">
        <f aca="false">ROUND(F4024*H4024,2)</f>
        <v>12.15</v>
      </c>
      <c r="K4024" s="19" t="n">
        <f aca="false">INDEX(Pricebook!$L$2:$L$1401,MATCH(D4024,Pricebook!$A$2:$A$1401,0))</f>
        <v>20.35</v>
      </c>
      <c r="L4024" s="19" t="n">
        <f aca="false">ROUND(F4024*K4024,2)</f>
        <v>20.35</v>
      </c>
      <c r="M4024" s="24" t="n">
        <f aca="false">DATE(YEAR(C4024),MONTH(C4024),1)</f>
        <v>46174</v>
      </c>
    </row>
    <row r="4025" customFormat="false" ht="15" hidden="false" customHeight="false" outlineLevel="0" collapsed="false">
      <c r="A4025" s="21" t="s">
        <v>3555</v>
      </c>
      <c r="B4025" s="21" t="s">
        <v>3035</v>
      </c>
      <c r="C4025" s="23" t="n">
        <v>46178</v>
      </c>
      <c r="D4025" s="21" t="s">
        <v>2628</v>
      </c>
      <c r="E4025" s="21" t="s">
        <v>2587</v>
      </c>
      <c r="F4025" s="12" t="n">
        <v>7</v>
      </c>
      <c r="G4025" s="19" t="n">
        <v>7.75</v>
      </c>
      <c r="H4025" s="19" t="n">
        <v>4.98</v>
      </c>
      <c r="I4025" s="19" t="n">
        <f aca="false">ROUND(F4025*G4025,2)</f>
        <v>54.25</v>
      </c>
      <c r="J4025" s="19" t="n">
        <f aca="false">ROUND(F4025*H4025,2)</f>
        <v>34.86</v>
      </c>
      <c r="K4025" s="19" t="n">
        <f aca="false">INDEX(Pricebook!$L$2:$L$1401,MATCH(D4025,Pricebook!$A$2:$A$1401,0))</f>
        <v>8.3</v>
      </c>
      <c r="L4025" s="19" t="n">
        <f aca="false">ROUND(F4025*K4025,2)</f>
        <v>58.1</v>
      </c>
      <c r="M4025" s="24" t="n">
        <f aca="false">DATE(YEAR(C4025),MONTH(C4025),1)</f>
        <v>46174</v>
      </c>
    </row>
    <row r="4026" customFormat="false" ht="15" hidden="false" customHeight="false" outlineLevel="0" collapsed="false">
      <c r="A4026" s="21" t="s">
        <v>3555</v>
      </c>
      <c r="B4026" s="21" t="s">
        <v>3035</v>
      </c>
      <c r="C4026" s="23" t="n">
        <v>46178</v>
      </c>
      <c r="D4026" s="21" t="s">
        <v>2301</v>
      </c>
      <c r="E4026" s="21" t="s">
        <v>2202</v>
      </c>
      <c r="F4026" s="12" t="n">
        <v>1</v>
      </c>
      <c r="G4026" s="19" t="n">
        <v>38.15</v>
      </c>
      <c r="H4026" s="19" t="n">
        <v>22.92</v>
      </c>
      <c r="I4026" s="19" t="n">
        <f aca="false">ROUND(F4026*G4026,2)</f>
        <v>38.15</v>
      </c>
      <c r="J4026" s="19" t="n">
        <f aca="false">ROUND(F4026*H4026,2)</f>
        <v>22.92</v>
      </c>
      <c r="K4026" s="19" t="n">
        <f aca="false">INDEX(Pricebook!$L$2:$L$1401,MATCH(D4026,Pricebook!$A$2:$A$1401,0))</f>
        <v>40.3</v>
      </c>
      <c r="L4026" s="19" t="n">
        <f aca="false">ROUND(F4026*K4026,2)</f>
        <v>40.3</v>
      </c>
      <c r="M4026" s="24" t="n">
        <f aca="false">DATE(YEAR(C4026),MONTH(C4026),1)</f>
        <v>46174</v>
      </c>
    </row>
    <row r="4027" customFormat="false" ht="15" hidden="false" customHeight="false" outlineLevel="0" collapsed="false">
      <c r="A4027" s="21" t="s">
        <v>3555</v>
      </c>
      <c r="B4027" s="21" t="s">
        <v>3035</v>
      </c>
      <c r="C4027" s="23" t="n">
        <v>46178</v>
      </c>
      <c r="D4027" s="21" t="s">
        <v>2690</v>
      </c>
      <c r="E4027" s="21" t="s">
        <v>2587</v>
      </c>
      <c r="F4027" s="12" t="n">
        <v>12</v>
      </c>
      <c r="G4027" s="19" t="n">
        <v>6.35</v>
      </c>
      <c r="H4027" s="19" t="n">
        <v>4.04</v>
      </c>
      <c r="I4027" s="19" t="n">
        <f aca="false">ROUND(F4027*G4027,2)</f>
        <v>76.2</v>
      </c>
      <c r="J4027" s="19" t="n">
        <f aca="false">ROUND(F4027*H4027,2)</f>
        <v>48.48</v>
      </c>
      <c r="K4027" s="19" t="n">
        <f aca="false">INDEX(Pricebook!$L$2:$L$1401,MATCH(D4027,Pricebook!$A$2:$A$1401,0))</f>
        <v>6.75</v>
      </c>
      <c r="L4027" s="19" t="n">
        <f aca="false">ROUND(F4027*K4027,2)</f>
        <v>81</v>
      </c>
      <c r="M4027" s="24" t="n">
        <f aca="false">DATE(YEAR(C4027),MONTH(C4027),1)</f>
        <v>46174</v>
      </c>
    </row>
    <row r="4028" customFormat="false" ht="15" hidden="false" customHeight="false" outlineLevel="0" collapsed="false">
      <c r="A4028" s="21" t="s">
        <v>3555</v>
      </c>
      <c r="B4028" s="21" t="s">
        <v>3035</v>
      </c>
      <c r="C4028" s="23" t="n">
        <v>46178</v>
      </c>
      <c r="D4028" s="21" t="s">
        <v>1785</v>
      </c>
      <c r="E4028" s="21" t="s">
        <v>1452</v>
      </c>
      <c r="F4028" s="12" t="n">
        <v>5</v>
      </c>
      <c r="G4028" s="19" t="n">
        <v>68.45</v>
      </c>
      <c r="H4028" s="19" t="n">
        <v>42.12</v>
      </c>
      <c r="I4028" s="19" t="n">
        <f aca="false">ROUND(F4028*G4028,2)</f>
        <v>342.25</v>
      </c>
      <c r="J4028" s="19" t="n">
        <f aca="false">ROUND(F4028*H4028,2)</f>
        <v>210.6</v>
      </c>
      <c r="K4028" s="19" t="n">
        <f aca="false">INDEX(Pricebook!$L$2:$L$1401,MATCH(D4028,Pricebook!$A$2:$A$1401,0))</f>
        <v>70.55</v>
      </c>
      <c r="L4028" s="19" t="n">
        <f aca="false">ROUND(F4028*K4028,2)</f>
        <v>352.75</v>
      </c>
      <c r="M4028" s="24" t="n">
        <f aca="false">DATE(YEAR(C4028),MONTH(C4028),1)</f>
        <v>46174</v>
      </c>
    </row>
    <row r="4029" customFormat="false" ht="15" hidden="false" customHeight="false" outlineLevel="0" collapsed="false">
      <c r="A4029" s="21" t="s">
        <v>3555</v>
      </c>
      <c r="B4029" s="21" t="s">
        <v>3035</v>
      </c>
      <c r="C4029" s="23" t="n">
        <v>46178</v>
      </c>
      <c r="D4029" s="21" t="s">
        <v>2430</v>
      </c>
      <c r="E4029" s="21" t="s">
        <v>2202</v>
      </c>
      <c r="F4029" s="12" t="n">
        <v>4</v>
      </c>
      <c r="G4029" s="19" t="n">
        <v>5.5</v>
      </c>
      <c r="H4029" s="19" t="n">
        <v>3.83</v>
      </c>
      <c r="I4029" s="19" t="n">
        <f aca="false">ROUND(F4029*G4029,2)</f>
        <v>22</v>
      </c>
      <c r="J4029" s="19" t="n">
        <f aca="false">ROUND(F4029*H4029,2)</f>
        <v>15.32</v>
      </c>
      <c r="K4029" s="19" t="n">
        <f aca="false">INDEX(Pricebook!$L$2:$L$1401,MATCH(D4029,Pricebook!$A$2:$A$1401,0))</f>
        <v>5.85</v>
      </c>
      <c r="L4029" s="19" t="n">
        <f aca="false">ROUND(F4029*K4029,2)</f>
        <v>23.4</v>
      </c>
      <c r="M4029" s="24" t="n">
        <f aca="false">DATE(YEAR(C4029),MONTH(C4029),1)</f>
        <v>46174</v>
      </c>
    </row>
    <row r="4030" customFormat="false" ht="15" hidden="false" customHeight="false" outlineLevel="0" collapsed="false">
      <c r="A4030" s="21" t="s">
        <v>3555</v>
      </c>
      <c r="B4030" s="21" t="s">
        <v>3035</v>
      </c>
      <c r="C4030" s="23" t="n">
        <v>46178</v>
      </c>
      <c r="D4030" s="21" t="s">
        <v>817</v>
      </c>
      <c r="E4030" s="21" t="s">
        <v>366</v>
      </c>
      <c r="F4030" s="12" t="n">
        <v>4</v>
      </c>
      <c r="G4030" s="19" t="n">
        <v>11.25</v>
      </c>
      <c r="H4030" s="19" t="n">
        <v>9.15</v>
      </c>
      <c r="I4030" s="19" t="n">
        <f aca="false">ROUND(F4030*G4030,2)</f>
        <v>45</v>
      </c>
      <c r="J4030" s="19" t="n">
        <f aca="false">ROUND(F4030*H4030,2)</f>
        <v>36.6</v>
      </c>
      <c r="K4030" s="19" t="n">
        <f aca="false">INDEX(Pricebook!$L$2:$L$1401,MATCH(D4030,Pricebook!$A$2:$A$1401,0))</f>
        <v>12.15</v>
      </c>
      <c r="L4030" s="19" t="n">
        <f aca="false">ROUND(F4030*K4030,2)</f>
        <v>48.6</v>
      </c>
      <c r="M4030" s="24" t="n">
        <f aca="false">DATE(YEAR(C4030),MONTH(C4030),1)</f>
        <v>46174</v>
      </c>
    </row>
    <row r="4031" customFormat="false" ht="15" hidden="false" customHeight="false" outlineLevel="0" collapsed="false">
      <c r="A4031" s="21" t="s">
        <v>3555</v>
      </c>
      <c r="B4031" s="21" t="s">
        <v>3035</v>
      </c>
      <c r="C4031" s="23" t="n">
        <v>46178</v>
      </c>
      <c r="D4031" s="21" t="s">
        <v>611</v>
      </c>
      <c r="E4031" s="21" t="s">
        <v>366</v>
      </c>
      <c r="F4031" s="12" t="n">
        <v>1</v>
      </c>
      <c r="G4031" s="19" t="n">
        <v>124.35</v>
      </c>
      <c r="H4031" s="19" t="n">
        <v>87.19</v>
      </c>
      <c r="I4031" s="19" t="n">
        <f aca="false">ROUND(F4031*G4031,2)</f>
        <v>124.35</v>
      </c>
      <c r="J4031" s="19" t="n">
        <f aca="false">ROUND(F4031*H4031,2)</f>
        <v>87.19</v>
      </c>
      <c r="K4031" s="19" t="n">
        <f aca="false">INDEX(Pricebook!$L$2:$L$1401,MATCH(D4031,Pricebook!$A$2:$A$1401,0))</f>
        <v>132.75</v>
      </c>
      <c r="L4031" s="19" t="n">
        <f aca="false">ROUND(F4031*K4031,2)</f>
        <v>132.75</v>
      </c>
      <c r="M4031" s="24" t="n">
        <f aca="false">DATE(YEAR(C4031),MONTH(C4031),1)</f>
        <v>46174</v>
      </c>
    </row>
    <row r="4032" customFormat="false" ht="15" hidden="false" customHeight="false" outlineLevel="0" collapsed="false">
      <c r="A4032" s="21" t="s">
        <v>3555</v>
      </c>
      <c r="B4032" s="21" t="s">
        <v>3035</v>
      </c>
      <c r="C4032" s="23" t="n">
        <v>46178</v>
      </c>
      <c r="D4032" s="21" t="s">
        <v>2271</v>
      </c>
      <c r="E4032" s="21" t="s">
        <v>2202</v>
      </c>
      <c r="F4032" s="12" t="n">
        <v>4</v>
      </c>
      <c r="G4032" s="19" t="n">
        <v>89.7</v>
      </c>
      <c r="H4032" s="19" t="n">
        <v>54.23</v>
      </c>
      <c r="I4032" s="19" t="n">
        <f aca="false">ROUND(F4032*G4032,2)</f>
        <v>358.8</v>
      </c>
      <c r="J4032" s="19" t="n">
        <f aca="false">ROUND(F4032*H4032,2)</f>
        <v>216.92</v>
      </c>
      <c r="K4032" s="19" t="n">
        <f aca="false">INDEX(Pricebook!$L$2:$L$1401,MATCH(D4032,Pricebook!$A$2:$A$1401,0))</f>
        <v>95.4</v>
      </c>
      <c r="L4032" s="19" t="n">
        <f aca="false">ROUND(F4032*K4032,2)</f>
        <v>381.6</v>
      </c>
      <c r="M4032" s="24" t="n">
        <f aca="false">DATE(YEAR(C4032),MONTH(C4032),1)</f>
        <v>46174</v>
      </c>
    </row>
    <row r="4033" customFormat="false" ht="15" hidden="false" customHeight="false" outlineLevel="0" collapsed="false">
      <c r="A4033" s="21" t="s">
        <v>3555</v>
      </c>
      <c r="B4033" s="21" t="s">
        <v>3035</v>
      </c>
      <c r="C4033" s="23" t="n">
        <v>46178</v>
      </c>
      <c r="D4033" s="21" t="s">
        <v>2236</v>
      </c>
      <c r="E4033" s="21" t="s">
        <v>2202</v>
      </c>
      <c r="F4033" s="12" t="n">
        <v>10</v>
      </c>
      <c r="G4033" s="19" t="n">
        <v>5.55</v>
      </c>
      <c r="H4033" s="19" t="n">
        <v>3.34</v>
      </c>
      <c r="I4033" s="19" t="n">
        <f aca="false">ROUND(F4033*G4033,2)</f>
        <v>55.5</v>
      </c>
      <c r="J4033" s="19" t="n">
        <f aca="false">ROUND(F4033*H4033,2)</f>
        <v>33.4</v>
      </c>
      <c r="K4033" s="19" t="n">
        <f aca="false">INDEX(Pricebook!$L$2:$L$1401,MATCH(D4033,Pricebook!$A$2:$A$1401,0))</f>
        <v>5.9</v>
      </c>
      <c r="L4033" s="19" t="n">
        <f aca="false">ROUND(F4033*K4033,2)</f>
        <v>59</v>
      </c>
      <c r="M4033" s="24" t="n">
        <f aca="false">DATE(YEAR(C4033),MONTH(C4033),1)</f>
        <v>46174</v>
      </c>
    </row>
    <row r="4034" customFormat="false" ht="15" hidden="false" customHeight="false" outlineLevel="0" collapsed="false">
      <c r="A4034" s="21" t="s">
        <v>3555</v>
      </c>
      <c r="B4034" s="21" t="s">
        <v>3035</v>
      </c>
      <c r="C4034" s="23" t="n">
        <v>46178</v>
      </c>
      <c r="D4034" s="21" t="s">
        <v>2460</v>
      </c>
      <c r="E4034" s="21" t="s">
        <v>2202</v>
      </c>
      <c r="F4034" s="12" t="n">
        <v>2</v>
      </c>
      <c r="G4034" s="19" t="n">
        <v>5.3</v>
      </c>
      <c r="H4034" s="19" t="n">
        <v>3.18</v>
      </c>
      <c r="I4034" s="19" t="n">
        <f aca="false">ROUND(F4034*G4034,2)</f>
        <v>10.6</v>
      </c>
      <c r="J4034" s="19" t="n">
        <f aca="false">ROUND(F4034*H4034,2)</f>
        <v>6.36</v>
      </c>
      <c r="K4034" s="19" t="n">
        <f aca="false">INDEX(Pricebook!$L$2:$L$1401,MATCH(D4034,Pricebook!$A$2:$A$1401,0))</f>
        <v>5.65</v>
      </c>
      <c r="L4034" s="19" t="n">
        <f aca="false">ROUND(F4034*K4034,2)</f>
        <v>11.3</v>
      </c>
      <c r="M4034" s="24" t="n">
        <f aca="false">DATE(YEAR(C4034),MONTH(C4034),1)</f>
        <v>46174</v>
      </c>
    </row>
    <row r="4035" customFormat="false" ht="15" hidden="false" customHeight="false" outlineLevel="0" collapsed="false">
      <c r="A4035" s="21" t="s">
        <v>3555</v>
      </c>
      <c r="B4035" s="21" t="s">
        <v>3035</v>
      </c>
      <c r="C4035" s="23" t="n">
        <v>46178</v>
      </c>
      <c r="D4035" s="21" t="s">
        <v>2369</v>
      </c>
      <c r="E4035" s="21" t="s">
        <v>2202</v>
      </c>
      <c r="F4035" s="12" t="n">
        <v>6</v>
      </c>
      <c r="G4035" s="19" t="n">
        <v>51.6</v>
      </c>
      <c r="H4035" s="19" t="n">
        <v>31.1</v>
      </c>
      <c r="I4035" s="19" t="n">
        <f aca="false">ROUND(F4035*G4035,2)</f>
        <v>309.6</v>
      </c>
      <c r="J4035" s="19" t="n">
        <f aca="false">ROUND(F4035*H4035,2)</f>
        <v>186.6</v>
      </c>
      <c r="K4035" s="19" t="n">
        <f aca="false">INDEX(Pricebook!$L$2:$L$1401,MATCH(D4035,Pricebook!$A$2:$A$1401,0))</f>
        <v>54.7</v>
      </c>
      <c r="L4035" s="19" t="n">
        <f aca="false">ROUND(F4035*K4035,2)</f>
        <v>328.2</v>
      </c>
      <c r="M4035" s="24" t="n">
        <f aca="false">DATE(YEAR(C4035),MONTH(C4035),1)</f>
        <v>46174</v>
      </c>
    </row>
    <row r="4036" customFormat="false" ht="15" hidden="false" customHeight="false" outlineLevel="0" collapsed="false">
      <c r="A4036" s="21" t="s">
        <v>3555</v>
      </c>
      <c r="B4036" s="21" t="s">
        <v>3035</v>
      </c>
      <c r="C4036" s="23" t="n">
        <v>46178</v>
      </c>
      <c r="D4036" s="21" t="s">
        <v>2660</v>
      </c>
      <c r="E4036" s="21" t="s">
        <v>2587</v>
      </c>
      <c r="F4036" s="12" t="n">
        <v>2</v>
      </c>
      <c r="G4036" s="19" t="n">
        <v>217.75</v>
      </c>
      <c r="H4036" s="19" t="n">
        <v>141.84</v>
      </c>
      <c r="I4036" s="19" t="n">
        <f aca="false">ROUND(F4036*G4036,2)</f>
        <v>435.5</v>
      </c>
      <c r="J4036" s="19" t="n">
        <f aca="false">ROUND(F4036*H4036,2)</f>
        <v>283.68</v>
      </c>
      <c r="K4036" s="19" t="n">
        <f aca="false">INDEX(Pricebook!$L$2:$L$1401,MATCH(D4036,Pricebook!$A$2:$A$1401,0))</f>
        <v>235.65</v>
      </c>
      <c r="L4036" s="19" t="n">
        <f aca="false">ROUND(F4036*K4036,2)</f>
        <v>471.3</v>
      </c>
      <c r="M4036" s="24" t="n">
        <f aca="false">DATE(YEAR(C4036),MONTH(C4036),1)</f>
        <v>46174</v>
      </c>
    </row>
    <row r="4037" customFormat="false" ht="15" hidden="false" customHeight="false" outlineLevel="0" collapsed="false">
      <c r="A4037" s="21" t="s">
        <v>3555</v>
      </c>
      <c r="B4037" s="21" t="s">
        <v>3035</v>
      </c>
      <c r="C4037" s="23" t="n">
        <v>46178</v>
      </c>
      <c r="D4037" s="21" t="s">
        <v>2277</v>
      </c>
      <c r="E4037" s="21" t="s">
        <v>2202</v>
      </c>
      <c r="F4037" s="12" t="n">
        <v>4</v>
      </c>
      <c r="G4037" s="19" t="n">
        <v>121.05</v>
      </c>
      <c r="H4037" s="19" t="n">
        <v>74.17</v>
      </c>
      <c r="I4037" s="19" t="n">
        <f aca="false">ROUND(F4037*G4037,2)</f>
        <v>484.2</v>
      </c>
      <c r="J4037" s="19" t="n">
        <f aca="false">ROUND(F4037*H4037,2)</f>
        <v>296.68</v>
      </c>
      <c r="K4037" s="19" t="n">
        <f aca="false">INDEX(Pricebook!$L$2:$L$1401,MATCH(D4037,Pricebook!$A$2:$A$1401,0))</f>
        <v>130.45</v>
      </c>
      <c r="L4037" s="19" t="n">
        <f aca="false">ROUND(F4037*K4037,2)</f>
        <v>521.8</v>
      </c>
      <c r="M4037" s="24" t="n">
        <f aca="false">DATE(YEAR(C4037),MONTH(C4037),1)</f>
        <v>46174</v>
      </c>
    </row>
    <row r="4038" customFormat="false" ht="15" hidden="false" customHeight="false" outlineLevel="0" collapsed="false">
      <c r="A4038" s="21" t="s">
        <v>3555</v>
      </c>
      <c r="B4038" s="21" t="s">
        <v>3035</v>
      </c>
      <c r="C4038" s="23" t="n">
        <v>46178</v>
      </c>
      <c r="D4038" s="21" t="s">
        <v>1608</v>
      </c>
      <c r="E4038" s="21" t="s">
        <v>1452</v>
      </c>
      <c r="F4038" s="12" t="n">
        <v>1</v>
      </c>
      <c r="G4038" s="19" t="n">
        <v>63</v>
      </c>
      <c r="H4038" s="19" t="n">
        <v>38.39</v>
      </c>
      <c r="I4038" s="19" t="n">
        <f aca="false">ROUND(F4038*G4038,2)</f>
        <v>63</v>
      </c>
      <c r="J4038" s="19" t="n">
        <f aca="false">ROUND(F4038*H4038,2)</f>
        <v>38.39</v>
      </c>
      <c r="K4038" s="19" t="n">
        <f aca="false">INDEX(Pricebook!$L$2:$L$1401,MATCH(D4038,Pricebook!$A$2:$A$1401,0))</f>
        <v>64.3</v>
      </c>
      <c r="L4038" s="19" t="n">
        <f aca="false">ROUND(F4038*K4038,2)</f>
        <v>64.3</v>
      </c>
      <c r="M4038" s="24" t="n">
        <f aca="false">DATE(YEAR(C4038),MONTH(C4038),1)</f>
        <v>46174</v>
      </c>
    </row>
    <row r="4039" customFormat="false" ht="15" hidden="false" customHeight="false" outlineLevel="0" collapsed="false">
      <c r="A4039" s="21" t="s">
        <v>3556</v>
      </c>
      <c r="B4039" s="21" t="s">
        <v>3343</v>
      </c>
      <c r="C4039" s="23" t="n">
        <v>46178</v>
      </c>
      <c r="D4039" s="21" t="s">
        <v>573</v>
      </c>
      <c r="E4039" s="21" t="s">
        <v>366</v>
      </c>
      <c r="F4039" s="12" t="n">
        <v>1</v>
      </c>
      <c r="G4039" s="19" t="n">
        <v>74.65</v>
      </c>
      <c r="H4039" s="19" t="n">
        <v>52.7</v>
      </c>
      <c r="I4039" s="19" t="n">
        <f aca="false">ROUND(F4039*G4039,2)</f>
        <v>74.65</v>
      </c>
      <c r="J4039" s="19" t="n">
        <f aca="false">ROUND(F4039*H4039,2)</f>
        <v>52.7</v>
      </c>
      <c r="K4039" s="19" t="n">
        <f aca="false">INDEX(Pricebook!$L$2:$L$1401,MATCH(D4039,Pricebook!$A$2:$A$1401,0))</f>
        <v>80.25</v>
      </c>
      <c r="L4039" s="19" t="n">
        <f aca="false">ROUND(F4039*K4039,2)</f>
        <v>80.25</v>
      </c>
      <c r="M4039" s="24" t="n">
        <f aca="false">DATE(YEAR(C4039),MONTH(C4039),1)</f>
        <v>46174</v>
      </c>
    </row>
    <row r="4040" customFormat="false" ht="15" hidden="false" customHeight="false" outlineLevel="0" collapsed="false">
      <c r="A4040" s="21" t="s">
        <v>3556</v>
      </c>
      <c r="B4040" s="21" t="s">
        <v>3343</v>
      </c>
      <c r="C4040" s="23" t="n">
        <v>46178</v>
      </c>
      <c r="D4040" s="21" t="s">
        <v>352</v>
      </c>
      <c r="E4040" s="21" t="s">
        <v>108</v>
      </c>
      <c r="F4040" s="12" t="n">
        <v>3</v>
      </c>
      <c r="G4040" s="19" t="n">
        <v>10.65</v>
      </c>
      <c r="H4040" s="19" t="n">
        <v>8</v>
      </c>
      <c r="I4040" s="19" t="n">
        <f aca="false">ROUND(F4040*G4040,2)</f>
        <v>31.95</v>
      </c>
      <c r="J4040" s="19" t="n">
        <f aca="false">ROUND(F4040*H4040,2)</f>
        <v>24</v>
      </c>
      <c r="K4040" s="19" t="n">
        <f aca="false">INDEX(Pricebook!$L$2:$L$1401,MATCH(D4040,Pricebook!$A$2:$A$1401,0))</f>
        <v>11.75</v>
      </c>
      <c r="L4040" s="19" t="n">
        <f aca="false">ROUND(F4040*K4040,2)</f>
        <v>35.25</v>
      </c>
      <c r="M4040" s="24" t="n">
        <f aca="false">DATE(YEAR(C4040),MONTH(C4040),1)</f>
        <v>46174</v>
      </c>
    </row>
    <row r="4041" customFormat="false" ht="15" hidden="false" customHeight="false" outlineLevel="0" collapsed="false">
      <c r="A4041" s="21" t="s">
        <v>3556</v>
      </c>
      <c r="B4041" s="21" t="s">
        <v>3343</v>
      </c>
      <c r="C4041" s="23" t="n">
        <v>46178</v>
      </c>
      <c r="D4041" s="21" t="s">
        <v>175</v>
      </c>
      <c r="E4041" s="21" t="s">
        <v>108</v>
      </c>
      <c r="F4041" s="12" t="n">
        <v>1</v>
      </c>
      <c r="G4041" s="19" t="n">
        <v>21.25</v>
      </c>
      <c r="H4041" s="19" t="n">
        <v>15.68</v>
      </c>
      <c r="I4041" s="19" t="n">
        <f aca="false">ROUND(F4041*G4041,2)</f>
        <v>21.25</v>
      </c>
      <c r="J4041" s="19" t="n">
        <f aca="false">ROUND(F4041*H4041,2)</f>
        <v>15.68</v>
      </c>
      <c r="K4041" s="19" t="n">
        <f aca="false">INDEX(Pricebook!$L$2:$L$1401,MATCH(D4041,Pricebook!$A$2:$A$1401,0))</f>
        <v>23</v>
      </c>
      <c r="L4041" s="19" t="n">
        <f aca="false">ROUND(F4041*K4041,2)</f>
        <v>23</v>
      </c>
      <c r="M4041" s="24" t="n">
        <f aca="false">DATE(YEAR(C4041),MONTH(C4041),1)</f>
        <v>46174</v>
      </c>
    </row>
    <row r="4042" customFormat="false" ht="15" hidden="false" customHeight="false" outlineLevel="0" collapsed="false">
      <c r="A4042" s="21" t="s">
        <v>3556</v>
      </c>
      <c r="B4042" s="21" t="s">
        <v>3343</v>
      </c>
      <c r="C4042" s="23" t="n">
        <v>46178</v>
      </c>
      <c r="D4042" s="21" t="s">
        <v>1262</v>
      </c>
      <c r="E4042" s="21" t="s">
        <v>971</v>
      </c>
      <c r="F4042" s="12" t="n">
        <v>2</v>
      </c>
      <c r="G4042" s="19" t="n">
        <v>514.3</v>
      </c>
      <c r="H4042" s="19" t="n">
        <v>393.73</v>
      </c>
      <c r="I4042" s="19" t="n">
        <f aca="false">ROUND(F4042*G4042,2)</f>
        <v>1028.6</v>
      </c>
      <c r="J4042" s="19" t="n">
        <f aca="false">ROUND(F4042*H4042,2)</f>
        <v>787.46</v>
      </c>
      <c r="K4042" s="19" t="n">
        <f aca="false">INDEX(Pricebook!$L$2:$L$1401,MATCH(D4042,Pricebook!$A$2:$A$1401,0))</f>
        <v>596.25</v>
      </c>
      <c r="L4042" s="19" t="n">
        <f aca="false">ROUND(F4042*K4042,2)</f>
        <v>1192.5</v>
      </c>
      <c r="M4042" s="24" t="n">
        <f aca="false">DATE(YEAR(C4042),MONTH(C4042),1)</f>
        <v>46174</v>
      </c>
    </row>
    <row r="4043" customFormat="false" ht="15" hidden="false" customHeight="false" outlineLevel="0" collapsed="false">
      <c r="A4043" s="21" t="s">
        <v>3556</v>
      </c>
      <c r="B4043" s="21" t="s">
        <v>3343</v>
      </c>
      <c r="C4043" s="23" t="n">
        <v>46178</v>
      </c>
      <c r="D4043" s="21" t="s">
        <v>978</v>
      </c>
      <c r="E4043" s="21" t="s">
        <v>971</v>
      </c>
      <c r="F4043" s="12" t="n">
        <v>8</v>
      </c>
      <c r="G4043" s="19" t="n">
        <v>5.95</v>
      </c>
      <c r="H4043" s="19" t="n">
        <v>4.51</v>
      </c>
      <c r="I4043" s="19" t="n">
        <f aca="false">ROUND(F4043*G4043,2)</f>
        <v>47.6</v>
      </c>
      <c r="J4043" s="19" t="n">
        <f aca="false">ROUND(F4043*H4043,2)</f>
        <v>36.08</v>
      </c>
      <c r="K4043" s="19" t="n">
        <f aca="false">INDEX(Pricebook!$L$2:$L$1401,MATCH(D4043,Pricebook!$A$2:$A$1401,0))</f>
        <v>6.85</v>
      </c>
      <c r="L4043" s="19" t="n">
        <f aca="false">ROUND(F4043*K4043,2)</f>
        <v>54.8</v>
      </c>
      <c r="M4043" s="24" t="n">
        <f aca="false">DATE(YEAR(C4043),MONTH(C4043),1)</f>
        <v>46174</v>
      </c>
    </row>
    <row r="4044" customFormat="false" ht="15" hidden="false" customHeight="false" outlineLevel="0" collapsed="false">
      <c r="A4044" s="21" t="s">
        <v>3556</v>
      </c>
      <c r="B4044" s="21" t="s">
        <v>3343</v>
      </c>
      <c r="C4044" s="23" t="n">
        <v>46178</v>
      </c>
      <c r="D4044" s="21" t="s">
        <v>595</v>
      </c>
      <c r="E4044" s="21" t="s">
        <v>366</v>
      </c>
      <c r="F4044" s="12" t="n">
        <v>1</v>
      </c>
      <c r="G4044" s="19" t="n">
        <v>11.2</v>
      </c>
      <c r="H4044" s="19" t="n">
        <v>7.85</v>
      </c>
      <c r="I4044" s="19" t="n">
        <f aca="false">ROUND(F4044*G4044,2)</f>
        <v>11.2</v>
      </c>
      <c r="J4044" s="19" t="n">
        <f aca="false">ROUND(F4044*H4044,2)</f>
        <v>7.85</v>
      </c>
      <c r="K4044" s="19" t="n">
        <f aca="false">INDEX(Pricebook!$L$2:$L$1401,MATCH(D4044,Pricebook!$A$2:$A$1401,0))</f>
        <v>12</v>
      </c>
      <c r="L4044" s="19" t="n">
        <f aca="false">ROUND(F4044*K4044,2)</f>
        <v>12</v>
      </c>
      <c r="M4044" s="24" t="n">
        <f aca="false">DATE(YEAR(C4044),MONTH(C4044),1)</f>
        <v>46174</v>
      </c>
    </row>
    <row r="4045" customFormat="false" ht="15" hidden="false" customHeight="false" outlineLevel="0" collapsed="false">
      <c r="A4045" s="21" t="s">
        <v>3556</v>
      </c>
      <c r="B4045" s="21" t="s">
        <v>3343</v>
      </c>
      <c r="C4045" s="23" t="n">
        <v>46178</v>
      </c>
      <c r="D4045" s="21" t="s">
        <v>1102</v>
      </c>
      <c r="E4045" s="21" t="s">
        <v>971</v>
      </c>
      <c r="F4045" s="12" t="n">
        <v>18</v>
      </c>
      <c r="G4045" s="19" t="n">
        <v>12.3</v>
      </c>
      <c r="H4045" s="19" t="n">
        <v>9.46</v>
      </c>
      <c r="I4045" s="19" t="n">
        <f aca="false">ROUND(F4045*G4045,2)</f>
        <v>221.4</v>
      </c>
      <c r="J4045" s="19" t="n">
        <f aca="false">ROUND(F4045*H4045,2)</f>
        <v>170.28</v>
      </c>
      <c r="K4045" s="19" t="n">
        <f aca="false">INDEX(Pricebook!$L$2:$L$1401,MATCH(D4045,Pricebook!$A$2:$A$1401,0))</f>
        <v>14.35</v>
      </c>
      <c r="L4045" s="19" t="n">
        <f aca="false">ROUND(F4045*K4045,2)</f>
        <v>258.3</v>
      </c>
      <c r="M4045" s="24" t="n">
        <f aca="false">DATE(YEAR(C4045),MONTH(C4045),1)</f>
        <v>46174</v>
      </c>
    </row>
    <row r="4046" customFormat="false" ht="15" hidden="false" customHeight="false" outlineLevel="0" collapsed="false">
      <c r="A4046" s="21" t="s">
        <v>3556</v>
      </c>
      <c r="B4046" s="21" t="s">
        <v>3343</v>
      </c>
      <c r="C4046" s="23" t="n">
        <v>46178</v>
      </c>
      <c r="D4046" s="21" t="s">
        <v>1416</v>
      </c>
      <c r="E4046" s="21" t="s">
        <v>971</v>
      </c>
      <c r="F4046" s="12" t="n">
        <v>1</v>
      </c>
      <c r="G4046" s="19" t="n">
        <v>1971.45</v>
      </c>
      <c r="H4046" s="19" t="n">
        <v>1506.48</v>
      </c>
      <c r="I4046" s="19" t="n">
        <f aca="false">ROUND(F4046*G4046,2)</f>
        <v>1971.45</v>
      </c>
      <c r="J4046" s="19" t="n">
        <f aca="false">ROUND(F4046*H4046,2)</f>
        <v>1506.48</v>
      </c>
      <c r="K4046" s="19" t="n">
        <f aca="false">INDEX(Pricebook!$L$2:$L$1401,MATCH(D4046,Pricebook!$A$2:$A$1401,0))</f>
        <v>2281.25</v>
      </c>
      <c r="L4046" s="19" t="n">
        <f aca="false">ROUND(F4046*K4046,2)</f>
        <v>2281.25</v>
      </c>
      <c r="M4046" s="24" t="n">
        <f aca="false">DATE(YEAR(C4046),MONTH(C4046),1)</f>
        <v>46174</v>
      </c>
    </row>
    <row r="4047" customFormat="false" ht="15" hidden="false" customHeight="false" outlineLevel="0" collapsed="false">
      <c r="A4047" s="21" t="s">
        <v>3556</v>
      </c>
      <c r="B4047" s="21" t="s">
        <v>3343</v>
      </c>
      <c r="C4047" s="23" t="n">
        <v>46178</v>
      </c>
      <c r="D4047" s="21" t="s">
        <v>2768</v>
      </c>
      <c r="E4047" s="21" t="s">
        <v>2748</v>
      </c>
      <c r="F4047" s="12" t="n">
        <v>4</v>
      </c>
      <c r="G4047" s="19" t="n">
        <v>15.5</v>
      </c>
      <c r="H4047" s="19" t="n">
        <v>9</v>
      </c>
      <c r="I4047" s="19" t="n">
        <f aca="false">ROUND(F4047*G4047,2)</f>
        <v>62</v>
      </c>
      <c r="J4047" s="19" t="n">
        <f aca="false">ROUND(F4047*H4047,2)</f>
        <v>36</v>
      </c>
      <c r="K4047" s="19" t="n">
        <f aca="false">INDEX(Pricebook!$L$2:$L$1401,MATCH(D4047,Pricebook!$A$2:$A$1401,0))</f>
        <v>16.9</v>
      </c>
      <c r="L4047" s="19" t="n">
        <f aca="false">ROUND(F4047*K4047,2)</f>
        <v>67.6</v>
      </c>
      <c r="M4047" s="24" t="n">
        <f aca="false">DATE(YEAR(C4047),MONTH(C4047),1)</f>
        <v>46174</v>
      </c>
    </row>
    <row r="4048" customFormat="false" ht="15" hidden="false" customHeight="false" outlineLevel="0" collapsed="false">
      <c r="A4048" s="21" t="s">
        <v>3556</v>
      </c>
      <c r="B4048" s="21" t="s">
        <v>3343</v>
      </c>
      <c r="C4048" s="23" t="n">
        <v>46178</v>
      </c>
      <c r="D4048" s="21" t="s">
        <v>1036</v>
      </c>
      <c r="E4048" s="21" t="s">
        <v>971</v>
      </c>
      <c r="F4048" s="12" t="n">
        <v>19</v>
      </c>
      <c r="G4048" s="19" t="n">
        <v>8.3</v>
      </c>
      <c r="H4048" s="19" t="n">
        <v>6.36</v>
      </c>
      <c r="I4048" s="19" t="n">
        <f aca="false">ROUND(F4048*G4048,2)</f>
        <v>157.7</v>
      </c>
      <c r="J4048" s="19" t="n">
        <f aca="false">ROUND(F4048*H4048,2)</f>
        <v>120.84</v>
      </c>
      <c r="K4048" s="19" t="n">
        <f aca="false">INDEX(Pricebook!$L$2:$L$1401,MATCH(D4048,Pricebook!$A$2:$A$1401,0))</f>
        <v>8.3</v>
      </c>
      <c r="L4048" s="19" t="n">
        <f aca="false">ROUND(F4048*K4048,2)</f>
        <v>157.7</v>
      </c>
      <c r="M4048" s="24" t="n">
        <f aca="false">DATE(YEAR(C4048),MONTH(C4048),1)</f>
        <v>46174</v>
      </c>
    </row>
    <row r="4049" customFormat="false" ht="15" hidden="false" customHeight="false" outlineLevel="0" collapsed="false">
      <c r="A4049" s="21" t="s">
        <v>3556</v>
      </c>
      <c r="B4049" s="21" t="s">
        <v>3343</v>
      </c>
      <c r="C4049" s="23" t="n">
        <v>46178</v>
      </c>
      <c r="D4049" s="21" t="s">
        <v>1264</v>
      </c>
      <c r="E4049" s="21" t="s">
        <v>971</v>
      </c>
      <c r="F4049" s="12" t="n">
        <v>8</v>
      </c>
      <c r="G4049" s="19" t="n">
        <v>2.35</v>
      </c>
      <c r="H4049" s="19" t="n">
        <v>1.98</v>
      </c>
      <c r="I4049" s="19" t="n">
        <f aca="false">ROUND(F4049*G4049,2)</f>
        <v>18.8</v>
      </c>
      <c r="J4049" s="19" t="n">
        <f aca="false">ROUND(F4049*H4049,2)</f>
        <v>15.84</v>
      </c>
      <c r="K4049" s="19" t="n">
        <f aca="false">INDEX(Pricebook!$L$2:$L$1401,MATCH(D4049,Pricebook!$A$2:$A$1401,0))</f>
        <v>2.75</v>
      </c>
      <c r="L4049" s="19" t="n">
        <f aca="false">ROUND(F4049*K4049,2)</f>
        <v>22</v>
      </c>
      <c r="M4049" s="24" t="n">
        <f aca="false">DATE(YEAR(C4049),MONTH(C4049),1)</f>
        <v>46174</v>
      </c>
    </row>
    <row r="4050" customFormat="false" ht="15" hidden="false" customHeight="false" outlineLevel="0" collapsed="false">
      <c r="A4050" s="21" t="s">
        <v>3556</v>
      </c>
      <c r="B4050" s="21" t="s">
        <v>3343</v>
      </c>
      <c r="C4050" s="23" t="n">
        <v>46178</v>
      </c>
      <c r="D4050" s="21" t="s">
        <v>501</v>
      </c>
      <c r="E4050" s="21" t="s">
        <v>366</v>
      </c>
      <c r="F4050" s="12" t="n">
        <v>2</v>
      </c>
      <c r="G4050" s="19" t="n">
        <v>66.65</v>
      </c>
      <c r="H4050" s="19" t="n">
        <v>54.06</v>
      </c>
      <c r="I4050" s="19" t="n">
        <f aca="false">ROUND(F4050*G4050,2)</f>
        <v>133.3</v>
      </c>
      <c r="J4050" s="19" t="n">
        <f aca="false">ROUND(F4050*H4050,2)</f>
        <v>108.12</v>
      </c>
      <c r="K4050" s="19" t="n">
        <f aca="false">INDEX(Pricebook!$L$2:$L$1401,MATCH(D4050,Pricebook!$A$2:$A$1401,0))</f>
        <v>71.65</v>
      </c>
      <c r="L4050" s="19" t="n">
        <f aca="false">ROUND(F4050*K4050,2)</f>
        <v>143.3</v>
      </c>
      <c r="M4050" s="24" t="n">
        <f aca="false">DATE(YEAR(C4050),MONTH(C4050),1)</f>
        <v>46174</v>
      </c>
    </row>
    <row r="4051" customFormat="false" ht="15" hidden="false" customHeight="false" outlineLevel="0" collapsed="false">
      <c r="A4051" s="21" t="s">
        <v>3556</v>
      </c>
      <c r="B4051" s="21" t="s">
        <v>3343</v>
      </c>
      <c r="C4051" s="23" t="n">
        <v>46178</v>
      </c>
      <c r="D4051" s="21" t="s">
        <v>187</v>
      </c>
      <c r="E4051" s="21" t="s">
        <v>108</v>
      </c>
      <c r="F4051" s="12" t="n">
        <v>1</v>
      </c>
      <c r="G4051" s="19" t="n">
        <v>185.15</v>
      </c>
      <c r="H4051" s="19" t="n">
        <v>136.68</v>
      </c>
      <c r="I4051" s="19" t="n">
        <f aca="false">ROUND(F4051*G4051,2)</f>
        <v>185.15</v>
      </c>
      <c r="J4051" s="19" t="n">
        <f aca="false">ROUND(F4051*H4051,2)</f>
        <v>136.68</v>
      </c>
      <c r="K4051" s="19" t="n">
        <f aca="false">INDEX(Pricebook!$L$2:$L$1401,MATCH(D4051,Pricebook!$A$2:$A$1401,0))</f>
        <v>200.15</v>
      </c>
      <c r="L4051" s="19" t="n">
        <f aca="false">ROUND(F4051*K4051,2)</f>
        <v>200.15</v>
      </c>
      <c r="M4051" s="24" t="n">
        <f aca="false">DATE(YEAR(C4051),MONTH(C4051),1)</f>
        <v>46174</v>
      </c>
    </row>
    <row r="4052" customFormat="false" ht="15" hidden="false" customHeight="false" outlineLevel="0" collapsed="false">
      <c r="A4052" s="21" t="s">
        <v>3556</v>
      </c>
      <c r="B4052" s="21" t="s">
        <v>3343</v>
      </c>
      <c r="C4052" s="23" t="n">
        <v>46178</v>
      </c>
      <c r="D4052" s="21" t="s">
        <v>1162</v>
      </c>
      <c r="E4052" s="21" t="s">
        <v>971</v>
      </c>
      <c r="F4052" s="12" t="n">
        <v>9</v>
      </c>
      <c r="G4052" s="19" t="n">
        <v>8.3</v>
      </c>
      <c r="H4052" s="19" t="n">
        <v>6.43</v>
      </c>
      <c r="I4052" s="19" t="n">
        <f aca="false">ROUND(F4052*G4052,2)</f>
        <v>74.7</v>
      </c>
      <c r="J4052" s="19" t="n">
        <f aca="false">ROUND(F4052*H4052,2)</f>
        <v>57.87</v>
      </c>
      <c r="K4052" s="19" t="n">
        <f aca="false">INDEX(Pricebook!$L$2:$L$1401,MATCH(D4052,Pricebook!$A$2:$A$1401,0))</f>
        <v>9.75</v>
      </c>
      <c r="L4052" s="19" t="n">
        <f aca="false">ROUND(F4052*K4052,2)</f>
        <v>87.75</v>
      </c>
      <c r="M4052" s="24" t="n">
        <f aca="false">DATE(YEAR(C4052),MONTH(C4052),1)</f>
        <v>46174</v>
      </c>
    </row>
    <row r="4053" customFormat="false" ht="15" hidden="false" customHeight="false" outlineLevel="0" collapsed="false">
      <c r="A4053" s="21" t="s">
        <v>3556</v>
      </c>
      <c r="B4053" s="21" t="s">
        <v>3343</v>
      </c>
      <c r="C4053" s="23" t="n">
        <v>46178</v>
      </c>
      <c r="D4053" s="21" t="s">
        <v>1136</v>
      </c>
      <c r="E4053" s="21" t="s">
        <v>971</v>
      </c>
      <c r="F4053" s="12" t="n">
        <v>1</v>
      </c>
      <c r="G4053" s="19" t="n">
        <v>267.45</v>
      </c>
      <c r="H4053" s="19" t="n">
        <v>207.49</v>
      </c>
      <c r="I4053" s="19" t="n">
        <f aca="false">ROUND(F4053*G4053,2)</f>
        <v>267.45</v>
      </c>
      <c r="J4053" s="19" t="n">
        <f aca="false">ROUND(F4053*H4053,2)</f>
        <v>207.49</v>
      </c>
      <c r="K4053" s="19" t="n">
        <f aca="false">INDEX(Pricebook!$L$2:$L$1401,MATCH(D4053,Pricebook!$A$2:$A$1401,0))</f>
        <v>294.2</v>
      </c>
      <c r="L4053" s="19" t="n">
        <f aca="false">ROUND(F4053*K4053,2)</f>
        <v>294.2</v>
      </c>
      <c r="M4053" s="24" t="n">
        <f aca="false">DATE(YEAR(C4053),MONTH(C4053),1)</f>
        <v>46174</v>
      </c>
    </row>
    <row r="4054" customFormat="false" ht="15" hidden="false" customHeight="false" outlineLevel="0" collapsed="false">
      <c r="A4054" s="21" t="s">
        <v>3557</v>
      </c>
      <c r="B4054" s="21" t="s">
        <v>3181</v>
      </c>
      <c r="C4054" s="23" t="n">
        <v>46178</v>
      </c>
      <c r="D4054" s="21" t="s">
        <v>2772</v>
      </c>
      <c r="E4054" s="21" t="s">
        <v>2748</v>
      </c>
      <c r="F4054" s="12" t="n">
        <v>3</v>
      </c>
      <c r="G4054" s="19" t="n">
        <v>21.75</v>
      </c>
      <c r="H4054" s="19" t="n">
        <v>13.66</v>
      </c>
      <c r="I4054" s="19" t="n">
        <f aca="false">ROUND(F4054*G4054,2)</f>
        <v>65.25</v>
      </c>
      <c r="J4054" s="19" t="n">
        <f aca="false">ROUND(F4054*H4054,2)</f>
        <v>40.98</v>
      </c>
      <c r="K4054" s="19" t="n">
        <f aca="false">INDEX(Pricebook!$L$2:$L$1401,MATCH(D4054,Pricebook!$A$2:$A$1401,0))</f>
        <v>23.85</v>
      </c>
      <c r="L4054" s="19" t="n">
        <f aca="false">ROUND(F4054*K4054,2)</f>
        <v>71.55</v>
      </c>
      <c r="M4054" s="24" t="n">
        <f aca="false">DATE(YEAR(C4054),MONTH(C4054),1)</f>
        <v>46174</v>
      </c>
    </row>
    <row r="4055" customFormat="false" ht="15" hidden="false" customHeight="false" outlineLevel="0" collapsed="false">
      <c r="A4055" s="21" t="s">
        <v>3557</v>
      </c>
      <c r="B4055" s="21" t="s">
        <v>3181</v>
      </c>
      <c r="C4055" s="23" t="n">
        <v>46178</v>
      </c>
      <c r="D4055" s="21" t="s">
        <v>805</v>
      </c>
      <c r="E4055" s="21" t="s">
        <v>366</v>
      </c>
      <c r="F4055" s="12" t="n">
        <v>1</v>
      </c>
      <c r="G4055" s="19" t="n">
        <v>30.9</v>
      </c>
      <c r="H4055" s="19" t="n">
        <v>21.71</v>
      </c>
      <c r="I4055" s="19" t="n">
        <f aca="false">ROUND(F4055*G4055,2)</f>
        <v>30.9</v>
      </c>
      <c r="J4055" s="19" t="n">
        <f aca="false">ROUND(F4055*H4055,2)</f>
        <v>21.71</v>
      </c>
      <c r="K4055" s="19" t="n">
        <f aca="false">INDEX(Pricebook!$L$2:$L$1401,MATCH(D4055,Pricebook!$A$2:$A$1401,0))</f>
        <v>33.05</v>
      </c>
      <c r="L4055" s="19" t="n">
        <f aca="false">ROUND(F4055*K4055,2)</f>
        <v>33.05</v>
      </c>
      <c r="M4055" s="24" t="n">
        <f aca="false">DATE(YEAR(C4055),MONTH(C4055),1)</f>
        <v>46174</v>
      </c>
    </row>
    <row r="4056" customFormat="false" ht="15" hidden="false" customHeight="false" outlineLevel="0" collapsed="false">
      <c r="A4056" s="21" t="s">
        <v>3557</v>
      </c>
      <c r="B4056" s="21" t="s">
        <v>3181</v>
      </c>
      <c r="C4056" s="23" t="n">
        <v>46178</v>
      </c>
      <c r="D4056" s="21" t="s">
        <v>2832</v>
      </c>
      <c r="E4056" s="21" t="s">
        <v>2748</v>
      </c>
      <c r="F4056" s="12" t="n">
        <v>7</v>
      </c>
      <c r="G4056" s="19" t="n">
        <v>19.65</v>
      </c>
      <c r="H4056" s="19" t="n">
        <v>11.56</v>
      </c>
      <c r="I4056" s="19" t="n">
        <f aca="false">ROUND(F4056*G4056,2)</f>
        <v>137.55</v>
      </c>
      <c r="J4056" s="19" t="n">
        <f aca="false">ROUND(F4056*H4056,2)</f>
        <v>80.92</v>
      </c>
      <c r="K4056" s="19" t="n">
        <f aca="false">INDEX(Pricebook!$L$2:$L$1401,MATCH(D4056,Pricebook!$A$2:$A$1401,0))</f>
        <v>21.7</v>
      </c>
      <c r="L4056" s="19" t="n">
        <f aca="false">ROUND(F4056*K4056,2)</f>
        <v>151.9</v>
      </c>
      <c r="M4056" s="24" t="n">
        <f aca="false">DATE(YEAR(C4056),MONTH(C4056),1)</f>
        <v>46174</v>
      </c>
    </row>
    <row r="4057" customFormat="false" ht="15" hidden="false" customHeight="false" outlineLevel="0" collapsed="false">
      <c r="A4057" s="21" t="s">
        <v>3557</v>
      </c>
      <c r="B4057" s="21" t="s">
        <v>3181</v>
      </c>
      <c r="C4057" s="23" t="n">
        <v>46178</v>
      </c>
      <c r="D4057" s="21" t="s">
        <v>2749</v>
      </c>
      <c r="E4057" s="21" t="s">
        <v>2748</v>
      </c>
      <c r="F4057" s="12" t="n">
        <v>2</v>
      </c>
      <c r="G4057" s="19" t="n">
        <v>29.1</v>
      </c>
      <c r="H4057" s="19" t="n">
        <v>16.94</v>
      </c>
      <c r="I4057" s="19" t="n">
        <f aca="false">ROUND(F4057*G4057,2)</f>
        <v>58.2</v>
      </c>
      <c r="J4057" s="19" t="n">
        <f aca="false">ROUND(F4057*H4057,2)</f>
        <v>33.88</v>
      </c>
      <c r="K4057" s="19" t="n">
        <f aca="false">INDEX(Pricebook!$L$2:$L$1401,MATCH(D4057,Pricebook!$A$2:$A$1401,0))</f>
        <v>31.75</v>
      </c>
      <c r="L4057" s="19" t="n">
        <f aca="false">ROUND(F4057*K4057,2)</f>
        <v>63.5</v>
      </c>
      <c r="M4057" s="24" t="n">
        <f aca="false">DATE(YEAR(C4057),MONTH(C4057),1)</f>
        <v>46174</v>
      </c>
    </row>
    <row r="4058" customFormat="false" ht="15" hidden="false" customHeight="false" outlineLevel="0" collapsed="false">
      <c r="A4058" s="21" t="s">
        <v>3557</v>
      </c>
      <c r="B4058" s="21" t="s">
        <v>3181</v>
      </c>
      <c r="C4058" s="23" t="n">
        <v>46178</v>
      </c>
      <c r="D4058" s="21" t="s">
        <v>399</v>
      </c>
      <c r="E4058" s="21" t="s">
        <v>366</v>
      </c>
      <c r="F4058" s="12" t="n">
        <v>2</v>
      </c>
      <c r="G4058" s="19" t="n">
        <v>17.95</v>
      </c>
      <c r="H4058" s="19" t="n">
        <v>12.58</v>
      </c>
      <c r="I4058" s="19" t="n">
        <f aca="false">ROUND(F4058*G4058,2)</f>
        <v>35.9</v>
      </c>
      <c r="J4058" s="19" t="n">
        <f aca="false">ROUND(F4058*H4058,2)</f>
        <v>25.16</v>
      </c>
      <c r="K4058" s="19" t="n">
        <f aca="false">INDEX(Pricebook!$L$2:$L$1401,MATCH(D4058,Pricebook!$A$2:$A$1401,0))</f>
        <v>19.15</v>
      </c>
      <c r="L4058" s="19" t="n">
        <f aca="false">ROUND(F4058*K4058,2)</f>
        <v>38.3</v>
      </c>
      <c r="M4058" s="24" t="n">
        <f aca="false">DATE(YEAR(C4058),MONTH(C4058),1)</f>
        <v>46174</v>
      </c>
    </row>
    <row r="4059" customFormat="false" ht="15" hidden="false" customHeight="false" outlineLevel="0" collapsed="false">
      <c r="A4059" s="21" t="s">
        <v>3557</v>
      </c>
      <c r="B4059" s="21" t="s">
        <v>3181</v>
      </c>
      <c r="C4059" s="23" t="n">
        <v>46178</v>
      </c>
      <c r="D4059" s="21" t="s">
        <v>2892</v>
      </c>
      <c r="E4059" s="21" t="s">
        <v>2748</v>
      </c>
      <c r="F4059" s="12" t="n">
        <v>7</v>
      </c>
      <c r="G4059" s="19" t="n">
        <v>14.55</v>
      </c>
      <c r="H4059" s="19" t="n">
        <v>8.39</v>
      </c>
      <c r="I4059" s="19" t="n">
        <f aca="false">ROUND(F4059*G4059,2)</f>
        <v>101.85</v>
      </c>
      <c r="J4059" s="19" t="n">
        <f aca="false">ROUND(F4059*H4059,2)</f>
        <v>58.73</v>
      </c>
      <c r="K4059" s="19" t="n">
        <f aca="false">INDEX(Pricebook!$L$2:$L$1401,MATCH(D4059,Pricebook!$A$2:$A$1401,0))</f>
        <v>15.75</v>
      </c>
      <c r="L4059" s="19" t="n">
        <f aca="false">ROUND(F4059*K4059,2)</f>
        <v>110.25</v>
      </c>
      <c r="M4059" s="24" t="n">
        <f aca="false">DATE(YEAR(C4059),MONTH(C4059),1)</f>
        <v>46174</v>
      </c>
    </row>
    <row r="4060" customFormat="false" ht="15" hidden="false" customHeight="false" outlineLevel="0" collapsed="false">
      <c r="A4060" s="21" t="s">
        <v>3557</v>
      </c>
      <c r="B4060" s="21" t="s">
        <v>3181</v>
      </c>
      <c r="C4060" s="23" t="n">
        <v>46178</v>
      </c>
      <c r="D4060" s="21" t="s">
        <v>685</v>
      </c>
      <c r="E4060" s="21" t="s">
        <v>366</v>
      </c>
      <c r="F4060" s="12" t="n">
        <v>1</v>
      </c>
      <c r="G4060" s="19" t="n">
        <v>53.3</v>
      </c>
      <c r="H4060" s="19" t="n">
        <v>37.88</v>
      </c>
      <c r="I4060" s="19" t="n">
        <f aca="false">ROUND(F4060*G4060,2)</f>
        <v>53.3</v>
      </c>
      <c r="J4060" s="19" t="n">
        <f aca="false">ROUND(F4060*H4060,2)</f>
        <v>37.88</v>
      </c>
      <c r="K4060" s="19" t="n">
        <f aca="false">INDEX(Pricebook!$L$2:$L$1401,MATCH(D4060,Pricebook!$A$2:$A$1401,0))</f>
        <v>57.7</v>
      </c>
      <c r="L4060" s="19" t="n">
        <f aca="false">ROUND(F4060*K4060,2)</f>
        <v>57.7</v>
      </c>
      <c r="M4060" s="24" t="n">
        <f aca="false">DATE(YEAR(C4060),MONTH(C4060),1)</f>
        <v>46174</v>
      </c>
    </row>
    <row r="4061" customFormat="false" ht="15" hidden="false" customHeight="false" outlineLevel="0" collapsed="false">
      <c r="A4061" s="21" t="s">
        <v>3557</v>
      </c>
      <c r="B4061" s="21" t="s">
        <v>3181</v>
      </c>
      <c r="C4061" s="23" t="n">
        <v>46178</v>
      </c>
      <c r="D4061" s="21" t="s">
        <v>2934</v>
      </c>
      <c r="E4061" s="21" t="s">
        <v>2748</v>
      </c>
      <c r="F4061" s="12" t="n">
        <v>5</v>
      </c>
      <c r="G4061" s="19" t="n">
        <v>6.95</v>
      </c>
      <c r="H4061" s="19" t="n">
        <v>4.81</v>
      </c>
      <c r="I4061" s="19" t="n">
        <f aca="false">ROUND(F4061*G4061,2)</f>
        <v>34.75</v>
      </c>
      <c r="J4061" s="19" t="n">
        <f aca="false">ROUND(F4061*H4061,2)</f>
        <v>24.05</v>
      </c>
      <c r="K4061" s="19" t="n">
        <f aca="false">INDEX(Pricebook!$L$2:$L$1401,MATCH(D4061,Pricebook!$A$2:$A$1401,0))</f>
        <v>7.65</v>
      </c>
      <c r="L4061" s="19" t="n">
        <f aca="false">ROUND(F4061*K4061,2)</f>
        <v>38.25</v>
      </c>
      <c r="M4061" s="24" t="n">
        <f aca="false">DATE(YEAR(C4061),MONTH(C4061),1)</f>
        <v>46174</v>
      </c>
    </row>
    <row r="4062" customFormat="false" ht="15" hidden="false" customHeight="false" outlineLevel="0" collapsed="false">
      <c r="A4062" s="21" t="s">
        <v>3557</v>
      </c>
      <c r="B4062" s="21" t="s">
        <v>3181</v>
      </c>
      <c r="C4062" s="23" t="n">
        <v>46178</v>
      </c>
      <c r="D4062" s="21" t="s">
        <v>2778</v>
      </c>
      <c r="E4062" s="21" t="s">
        <v>2748</v>
      </c>
      <c r="F4062" s="12" t="n">
        <v>1</v>
      </c>
      <c r="G4062" s="19" t="n">
        <v>36.65</v>
      </c>
      <c r="H4062" s="19" t="n">
        <v>23.18</v>
      </c>
      <c r="I4062" s="19" t="n">
        <f aca="false">ROUND(F4062*G4062,2)</f>
        <v>36.65</v>
      </c>
      <c r="J4062" s="19" t="n">
        <f aca="false">ROUND(F4062*H4062,2)</f>
        <v>23.18</v>
      </c>
      <c r="K4062" s="19" t="n">
        <f aca="false">INDEX(Pricebook!$L$2:$L$1401,MATCH(D4062,Pricebook!$A$2:$A$1401,0))</f>
        <v>40.5</v>
      </c>
      <c r="L4062" s="19" t="n">
        <f aca="false">ROUND(F4062*K4062,2)</f>
        <v>40.5</v>
      </c>
      <c r="M4062" s="24" t="n">
        <f aca="false">DATE(YEAR(C4062),MONTH(C4062),1)</f>
        <v>46174</v>
      </c>
    </row>
    <row r="4063" customFormat="false" ht="15" hidden="false" customHeight="false" outlineLevel="0" collapsed="false">
      <c r="A4063" s="21" t="s">
        <v>3557</v>
      </c>
      <c r="B4063" s="21" t="s">
        <v>3181</v>
      </c>
      <c r="C4063" s="23" t="n">
        <v>46178</v>
      </c>
      <c r="D4063" s="21" t="s">
        <v>2858</v>
      </c>
      <c r="E4063" s="21" t="s">
        <v>2748</v>
      </c>
      <c r="F4063" s="12" t="n">
        <v>9</v>
      </c>
      <c r="G4063" s="19" t="n">
        <v>3.45</v>
      </c>
      <c r="H4063" s="19" t="n">
        <v>2.36</v>
      </c>
      <c r="I4063" s="19" t="n">
        <f aca="false">ROUND(F4063*G4063,2)</f>
        <v>31.05</v>
      </c>
      <c r="J4063" s="19" t="n">
        <f aca="false">ROUND(F4063*H4063,2)</f>
        <v>21.24</v>
      </c>
      <c r="K4063" s="19" t="n">
        <f aca="false">INDEX(Pricebook!$L$2:$L$1401,MATCH(D4063,Pricebook!$A$2:$A$1401,0))</f>
        <v>3.8</v>
      </c>
      <c r="L4063" s="19" t="n">
        <f aca="false">ROUND(F4063*K4063,2)</f>
        <v>34.2</v>
      </c>
      <c r="M4063" s="24" t="n">
        <f aca="false">DATE(YEAR(C4063),MONTH(C4063),1)</f>
        <v>46174</v>
      </c>
    </row>
    <row r="4064" customFormat="false" ht="15" hidden="false" customHeight="false" outlineLevel="0" collapsed="false">
      <c r="A4064" s="21" t="s">
        <v>3557</v>
      </c>
      <c r="B4064" s="21" t="s">
        <v>3181</v>
      </c>
      <c r="C4064" s="23" t="n">
        <v>46178</v>
      </c>
      <c r="D4064" s="21" t="s">
        <v>2473</v>
      </c>
      <c r="E4064" s="21" t="s">
        <v>2466</v>
      </c>
      <c r="F4064" s="12" t="n">
        <v>1</v>
      </c>
      <c r="G4064" s="19" t="n">
        <v>146.25</v>
      </c>
      <c r="H4064" s="19" t="n">
        <v>89.56</v>
      </c>
      <c r="I4064" s="19" t="n">
        <f aca="false">ROUND(F4064*G4064,2)</f>
        <v>146.25</v>
      </c>
      <c r="J4064" s="19" t="n">
        <f aca="false">ROUND(F4064*H4064,2)</f>
        <v>89.56</v>
      </c>
      <c r="K4064" s="19" t="n">
        <f aca="false">INDEX(Pricebook!$L$2:$L$1401,MATCH(D4064,Pricebook!$A$2:$A$1401,0))</f>
        <v>150.8</v>
      </c>
      <c r="L4064" s="19" t="n">
        <f aca="false">ROUND(F4064*K4064,2)</f>
        <v>150.8</v>
      </c>
      <c r="M4064" s="24" t="n">
        <f aca="false">DATE(YEAR(C4064),MONTH(C4064),1)</f>
        <v>46174</v>
      </c>
    </row>
    <row r="4065" customFormat="false" ht="15" hidden="false" customHeight="false" outlineLevel="0" collapsed="false">
      <c r="A4065" s="21" t="s">
        <v>3557</v>
      </c>
      <c r="B4065" s="21" t="s">
        <v>3181</v>
      </c>
      <c r="C4065" s="23" t="n">
        <v>46178</v>
      </c>
      <c r="D4065" s="21" t="s">
        <v>2493</v>
      </c>
      <c r="E4065" s="21" t="s">
        <v>2466</v>
      </c>
      <c r="F4065" s="12" t="n">
        <v>3</v>
      </c>
      <c r="G4065" s="19" t="n">
        <v>180</v>
      </c>
      <c r="H4065" s="19" t="n">
        <v>110.4</v>
      </c>
      <c r="I4065" s="19" t="n">
        <f aca="false">ROUND(F4065*G4065,2)</f>
        <v>540</v>
      </c>
      <c r="J4065" s="19" t="n">
        <f aca="false">ROUND(F4065*H4065,2)</f>
        <v>331.2</v>
      </c>
      <c r="K4065" s="19" t="n">
        <f aca="false">INDEX(Pricebook!$L$2:$L$1401,MATCH(D4065,Pricebook!$A$2:$A$1401,0))</f>
        <v>185.85</v>
      </c>
      <c r="L4065" s="19" t="n">
        <f aca="false">ROUND(F4065*K4065,2)</f>
        <v>557.55</v>
      </c>
      <c r="M4065" s="24" t="n">
        <f aca="false">DATE(YEAR(C4065),MONTH(C4065),1)</f>
        <v>46174</v>
      </c>
    </row>
    <row r="4066" customFormat="false" ht="15" hidden="false" customHeight="false" outlineLevel="0" collapsed="false">
      <c r="A4066" s="21" t="s">
        <v>3557</v>
      </c>
      <c r="B4066" s="21" t="s">
        <v>3181</v>
      </c>
      <c r="C4066" s="23" t="n">
        <v>46178</v>
      </c>
      <c r="D4066" s="21" t="s">
        <v>2499</v>
      </c>
      <c r="E4066" s="21" t="s">
        <v>2466</v>
      </c>
      <c r="F4066" s="12" t="n">
        <v>1</v>
      </c>
      <c r="G4066" s="19" t="n">
        <v>49.5</v>
      </c>
      <c r="H4066" s="19" t="n">
        <v>30.39</v>
      </c>
      <c r="I4066" s="19" t="n">
        <f aca="false">ROUND(F4066*G4066,2)</f>
        <v>49.5</v>
      </c>
      <c r="J4066" s="19" t="n">
        <f aca="false">ROUND(F4066*H4066,2)</f>
        <v>30.39</v>
      </c>
      <c r="K4066" s="19" t="n">
        <f aca="false">INDEX(Pricebook!$L$2:$L$1401,MATCH(D4066,Pricebook!$A$2:$A$1401,0))</f>
        <v>51.15</v>
      </c>
      <c r="L4066" s="19" t="n">
        <f aca="false">ROUND(F4066*K4066,2)</f>
        <v>51.15</v>
      </c>
      <c r="M4066" s="24" t="n">
        <f aca="false">DATE(YEAR(C4066),MONTH(C4066),1)</f>
        <v>46174</v>
      </c>
    </row>
    <row r="4067" customFormat="false" ht="15" hidden="false" customHeight="false" outlineLevel="0" collapsed="false">
      <c r="A4067" s="21" t="s">
        <v>3557</v>
      </c>
      <c r="B4067" s="21" t="s">
        <v>3181</v>
      </c>
      <c r="C4067" s="23" t="n">
        <v>46178</v>
      </c>
      <c r="D4067" s="21" t="s">
        <v>2890</v>
      </c>
      <c r="E4067" s="21" t="s">
        <v>2748</v>
      </c>
      <c r="F4067" s="12" t="n">
        <v>1</v>
      </c>
      <c r="G4067" s="19" t="n">
        <v>58.55</v>
      </c>
      <c r="H4067" s="19" t="n">
        <v>34.46</v>
      </c>
      <c r="I4067" s="19" t="n">
        <f aca="false">ROUND(F4067*G4067,2)</f>
        <v>58.55</v>
      </c>
      <c r="J4067" s="19" t="n">
        <f aca="false">ROUND(F4067*H4067,2)</f>
        <v>34.46</v>
      </c>
      <c r="K4067" s="19" t="n">
        <f aca="false">INDEX(Pricebook!$L$2:$L$1401,MATCH(D4067,Pricebook!$A$2:$A$1401,0))</f>
        <v>64.55</v>
      </c>
      <c r="L4067" s="19" t="n">
        <f aca="false">ROUND(F4067*K4067,2)</f>
        <v>64.55</v>
      </c>
      <c r="M4067" s="24" t="n">
        <f aca="false">DATE(YEAR(C4067),MONTH(C4067),1)</f>
        <v>46174</v>
      </c>
    </row>
    <row r="4068" customFormat="false" ht="15" hidden="false" customHeight="false" outlineLevel="0" collapsed="false">
      <c r="A4068" s="21" t="s">
        <v>3558</v>
      </c>
      <c r="B4068" s="21" t="s">
        <v>3559</v>
      </c>
      <c r="C4068" s="23" t="n">
        <v>46178</v>
      </c>
      <c r="D4068" s="21" t="s">
        <v>775</v>
      </c>
      <c r="E4068" s="21" t="s">
        <v>366</v>
      </c>
      <c r="F4068" s="12" t="n">
        <v>2</v>
      </c>
      <c r="G4068" s="19" t="n">
        <v>221.65</v>
      </c>
      <c r="H4068" s="19" t="n">
        <v>156.94</v>
      </c>
      <c r="I4068" s="19" t="n">
        <f aca="false">ROUND(F4068*G4068,2)</f>
        <v>443.3</v>
      </c>
      <c r="J4068" s="19" t="n">
        <f aca="false">ROUND(F4068*H4068,2)</f>
        <v>313.88</v>
      </c>
      <c r="K4068" s="19" t="n">
        <f aca="false">INDEX(Pricebook!$L$2:$L$1401,MATCH(D4068,Pricebook!$A$2:$A$1401,0))</f>
        <v>238.95</v>
      </c>
      <c r="L4068" s="19" t="n">
        <f aca="false">ROUND(F4068*K4068,2)</f>
        <v>477.9</v>
      </c>
      <c r="M4068" s="24" t="n">
        <f aca="false">DATE(YEAR(C4068),MONTH(C4068),1)</f>
        <v>46174</v>
      </c>
    </row>
    <row r="4069" customFormat="false" ht="15" hidden="false" customHeight="false" outlineLevel="0" collapsed="false">
      <c r="A4069" s="21" t="s">
        <v>3558</v>
      </c>
      <c r="B4069" s="21" t="s">
        <v>3559</v>
      </c>
      <c r="C4069" s="23" t="n">
        <v>46178</v>
      </c>
      <c r="D4069" s="21" t="s">
        <v>685</v>
      </c>
      <c r="E4069" s="21" t="s">
        <v>366</v>
      </c>
      <c r="F4069" s="12" t="n">
        <v>3</v>
      </c>
      <c r="G4069" s="19" t="n">
        <v>53.3</v>
      </c>
      <c r="H4069" s="19" t="n">
        <v>37.88</v>
      </c>
      <c r="I4069" s="19" t="n">
        <f aca="false">ROUND(F4069*G4069,2)</f>
        <v>159.9</v>
      </c>
      <c r="J4069" s="19" t="n">
        <f aca="false">ROUND(F4069*H4069,2)</f>
        <v>113.64</v>
      </c>
      <c r="K4069" s="19" t="n">
        <f aca="false">INDEX(Pricebook!$L$2:$L$1401,MATCH(D4069,Pricebook!$A$2:$A$1401,0))</f>
        <v>57.7</v>
      </c>
      <c r="L4069" s="19" t="n">
        <f aca="false">ROUND(F4069*K4069,2)</f>
        <v>173.1</v>
      </c>
      <c r="M4069" s="24" t="n">
        <f aca="false">DATE(YEAR(C4069),MONTH(C4069),1)</f>
        <v>46174</v>
      </c>
    </row>
    <row r="4070" customFormat="false" ht="15" hidden="false" customHeight="false" outlineLevel="0" collapsed="false">
      <c r="A4070" s="21" t="s">
        <v>3558</v>
      </c>
      <c r="B4070" s="21" t="s">
        <v>3559</v>
      </c>
      <c r="C4070" s="23" t="n">
        <v>46178</v>
      </c>
      <c r="D4070" s="21" t="s">
        <v>2240</v>
      </c>
      <c r="E4070" s="21" t="s">
        <v>2202</v>
      </c>
      <c r="F4070" s="12" t="n">
        <v>1</v>
      </c>
      <c r="G4070" s="19" t="n">
        <v>55.9</v>
      </c>
      <c r="H4070" s="19" t="n">
        <v>33.72</v>
      </c>
      <c r="I4070" s="19" t="n">
        <f aca="false">ROUND(F4070*G4070,2)</f>
        <v>55.9</v>
      </c>
      <c r="J4070" s="19" t="n">
        <f aca="false">ROUND(F4070*H4070,2)</f>
        <v>33.72</v>
      </c>
      <c r="K4070" s="19" t="n">
        <f aca="false">INDEX(Pricebook!$L$2:$L$1401,MATCH(D4070,Pricebook!$A$2:$A$1401,0))</f>
        <v>59.3</v>
      </c>
      <c r="L4070" s="19" t="n">
        <f aca="false">ROUND(F4070*K4070,2)</f>
        <v>59.3</v>
      </c>
      <c r="M4070" s="24" t="n">
        <f aca="false">DATE(YEAR(C4070),MONTH(C4070),1)</f>
        <v>46174</v>
      </c>
    </row>
    <row r="4071" customFormat="false" ht="15" hidden="false" customHeight="false" outlineLevel="0" collapsed="false">
      <c r="A4071" s="21" t="s">
        <v>3558</v>
      </c>
      <c r="B4071" s="21" t="s">
        <v>3559</v>
      </c>
      <c r="C4071" s="23" t="n">
        <v>46178</v>
      </c>
      <c r="D4071" s="21" t="s">
        <v>827</v>
      </c>
      <c r="E4071" s="21" t="s">
        <v>366</v>
      </c>
      <c r="F4071" s="12" t="n">
        <v>1</v>
      </c>
      <c r="G4071" s="19" t="n">
        <v>58.4</v>
      </c>
      <c r="H4071" s="19" t="n">
        <v>41.2</v>
      </c>
      <c r="I4071" s="19" t="n">
        <f aca="false">ROUND(F4071*G4071,2)</f>
        <v>58.4</v>
      </c>
      <c r="J4071" s="19" t="n">
        <f aca="false">ROUND(F4071*H4071,2)</f>
        <v>41.2</v>
      </c>
      <c r="K4071" s="19" t="n">
        <f aca="false">INDEX(Pricebook!$L$2:$L$1401,MATCH(D4071,Pricebook!$A$2:$A$1401,0))</f>
        <v>62.75</v>
      </c>
      <c r="L4071" s="19" t="n">
        <f aca="false">ROUND(F4071*K4071,2)</f>
        <v>62.75</v>
      </c>
      <c r="M4071" s="24" t="n">
        <f aca="false">DATE(YEAR(C4071),MONTH(C4071),1)</f>
        <v>46174</v>
      </c>
    </row>
    <row r="4072" customFormat="false" ht="15" hidden="false" customHeight="false" outlineLevel="0" collapsed="false">
      <c r="A4072" s="21" t="s">
        <v>3558</v>
      </c>
      <c r="B4072" s="21" t="s">
        <v>3559</v>
      </c>
      <c r="C4072" s="23" t="n">
        <v>46178</v>
      </c>
      <c r="D4072" s="21" t="s">
        <v>2906</v>
      </c>
      <c r="E4072" s="21" t="s">
        <v>2748</v>
      </c>
      <c r="F4072" s="12" t="n">
        <v>4</v>
      </c>
      <c r="G4072" s="19" t="n">
        <v>2.95</v>
      </c>
      <c r="H4072" s="19" t="n">
        <v>1.72</v>
      </c>
      <c r="I4072" s="19" t="n">
        <f aca="false">ROUND(F4072*G4072,2)</f>
        <v>11.8</v>
      </c>
      <c r="J4072" s="19" t="n">
        <f aca="false">ROUND(F4072*H4072,2)</f>
        <v>6.88</v>
      </c>
      <c r="K4072" s="19" t="n">
        <f aca="false">INDEX(Pricebook!$L$2:$L$1401,MATCH(D4072,Pricebook!$A$2:$A$1401,0))</f>
        <v>3.25</v>
      </c>
      <c r="L4072" s="19" t="n">
        <f aca="false">ROUND(F4072*K4072,2)</f>
        <v>13</v>
      </c>
      <c r="M4072" s="24" t="n">
        <f aca="false">DATE(YEAR(C4072),MONTH(C4072),1)</f>
        <v>46174</v>
      </c>
    </row>
    <row r="4073" customFormat="false" ht="15" hidden="false" customHeight="false" outlineLevel="0" collapsed="false">
      <c r="A4073" s="21" t="s">
        <v>3558</v>
      </c>
      <c r="B4073" s="21" t="s">
        <v>3559</v>
      </c>
      <c r="C4073" s="23" t="n">
        <v>46178</v>
      </c>
      <c r="D4073" s="21" t="s">
        <v>2206</v>
      </c>
      <c r="E4073" s="21" t="s">
        <v>2202</v>
      </c>
      <c r="F4073" s="12" t="n">
        <v>2</v>
      </c>
      <c r="G4073" s="19" t="n">
        <v>21.85</v>
      </c>
      <c r="H4073" s="19" t="n">
        <v>13.36</v>
      </c>
      <c r="I4073" s="19" t="n">
        <f aca="false">ROUND(F4073*G4073,2)</f>
        <v>43.7</v>
      </c>
      <c r="J4073" s="19" t="n">
        <f aca="false">ROUND(F4073*H4073,2)</f>
        <v>26.72</v>
      </c>
      <c r="K4073" s="19" t="n">
        <f aca="false">INDEX(Pricebook!$L$2:$L$1401,MATCH(D4073,Pricebook!$A$2:$A$1401,0))</f>
        <v>23.5</v>
      </c>
      <c r="L4073" s="19" t="n">
        <f aca="false">ROUND(F4073*K4073,2)</f>
        <v>47</v>
      </c>
      <c r="M4073" s="24" t="n">
        <f aca="false">DATE(YEAR(C4073),MONTH(C4073),1)</f>
        <v>46174</v>
      </c>
    </row>
    <row r="4074" customFormat="false" ht="15" hidden="false" customHeight="false" outlineLevel="0" collapsed="false">
      <c r="A4074" s="21" t="s">
        <v>3558</v>
      </c>
      <c r="B4074" s="21" t="s">
        <v>3559</v>
      </c>
      <c r="C4074" s="23" t="n">
        <v>46178</v>
      </c>
      <c r="D4074" s="21" t="s">
        <v>1210</v>
      </c>
      <c r="E4074" s="21" t="s">
        <v>971</v>
      </c>
      <c r="F4074" s="12" t="n">
        <v>6</v>
      </c>
      <c r="G4074" s="19" t="n">
        <v>47.35</v>
      </c>
      <c r="H4074" s="19" t="n">
        <v>41.04</v>
      </c>
      <c r="I4074" s="19" t="n">
        <f aca="false">ROUND(F4074*G4074,2)</f>
        <v>284.1</v>
      </c>
      <c r="J4074" s="19" t="n">
        <f aca="false">ROUND(F4074*H4074,2)</f>
        <v>246.24</v>
      </c>
      <c r="K4074" s="19" t="n">
        <f aca="false">INDEX(Pricebook!$L$2:$L$1401,MATCH(D4074,Pricebook!$A$2:$A$1401,0))</f>
        <v>55.1</v>
      </c>
      <c r="L4074" s="19" t="n">
        <f aca="false">ROUND(F4074*K4074,2)</f>
        <v>330.6</v>
      </c>
      <c r="M4074" s="24" t="n">
        <f aca="false">DATE(YEAR(C4074),MONTH(C4074),1)</f>
        <v>46174</v>
      </c>
    </row>
    <row r="4075" customFormat="false" ht="15" hidden="false" customHeight="false" outlineLevel="0" collapsed="false">
      <c r="A4075" s="21" t="s">
        <v>3558</v>
      </c>
      <c r="B4075" s="21" t="s">
        <v>3559</v>
      </c>
      <c r="C4075" s="23" t="n">
        <v>46178</v>
      </c>
      <c r="D4075" s="21" t="s">
        <v>360</v>
      </c>
      <c r="E4075" s="21" t="s">
        <v>108</v>
      </c>
      <c r="F4075" s="12" t="n">
        <v>1</v>
      </c>
      <c r="G4075" s="19" t="n">
        <v>23</v>
      </c>
      <c r="H4075" s="19" t="n">
        <v>18.03</v>
      </c>
      <c r="I4075" s="19" t="n">
        <f aca="false">ROUND(F4075*G4075,2)</f>
        <v>23</v>
      </c>
      <c r="J4075" s="19" t="n">
        <f aca="false">ROUND(F4075*H4075,2)</f>
        <v>18.03</v>
      </c>
      <c r="K4075" s="19" t="n">
        <f aca="false">INDEX(Pricebook!$L$2:$L$1401,MATCH(D4075,Pricebook!$A$2:$A$1401,0))</f>
        <v>25</v>
      </c>
      <c r="L4075" s="19" t="n">
        <f aca="false">ROUND(F4075*K4075,2)</f>
        <v>25</v>
      </c>
      <c r="M4075" s="24" t="n">
        <f aca="false">DATE(YEAR(C4075),MONTH(C4075),1)</f>
        <v>46174</v>
      </c>
    </row>
    <row r="4076" customFormat="false" ht="15" hidden="false" customHeight="false" outlineLevel="0" collapsed="false">
      <c r="A4076" s="21" t="s">
        <v>3558</v>
      </c>
      <c r="B4076" s="21" t="s">
        <v>3559</v>
      </c>
      <c r="C4076" s="23" t="n">
        <v>46178</v>
      </c>
      <c r="D4076" s="21" t="s">
        <v>120</v>
      </c>
      <c r="E4076" s="21" t="s">
        <v>108</v>
      </c>
      <c r="F4076" s="12" t="n">
        <v>1</v>
      </c>
      <c r="G4076" s="19" t="n">
        <v>360.8</v>
      </c>
      <c r="H4076" s="19" t="n">
        <v>306.26</v>
      </c>
      <c r="I4076" s="19" t="n">
        <f aca="false">ROUND(F4076*G4076,2)</f>
        <v>360.8</v>
      </c>
      <c r="J4076" s="19" t="n">
        <f aca="false">ROUND(F4076*H4076,2)</f>
        <v>306.26</v>
      </c>
      <c r="K4076" s="19" t="n">
        <f aca="false">INDEX(Pricebook!$L$2:$L$1401,MATCH(D4076,Pricebook!$A$2:$A$1401,0))</f>
        <v>360.8</v>
      </c>
      <c r="L4076" s="19" t="n">
        <f aca="false">ROUND(F4076*K4076,2)</f>
        <v>360.8</v>
      </c>
      <c r="M4076" s="24" t="n">
        <f aca="false">DATE(YEAR(C4076),MONTH(C4076),1)</f>
        <v>46174</v>
      </c>
    </row>
    <row r="4077" customFormat="false" ht="15" hidden="false" customHeight="false" outlineLevel="0" collapsed="false">
      <c r="A4077" s="21" t="s">
        <v>3558</v>
      </c>
      <c r="B4077" s="21" t="s">
        <v>3559</v>
      </c>
      <c r="C4077" s="23" t="n">
        <v>46178</v>
      </c>
      <c r="D4077" s="21" t="s">
        <v>216</v>
      </c>
      <c r="E4077" s="21" t="s">
        <v>108</v>
      </c>
      <c r="F4077" s="12" t="n">
        <v>1</v>
      </c>
      <c r="G4077" s="19" t="n">
        <v>92.35</v>
      </c>
      <c r="H4077" s="19" t="n">
        <v>76.76</v>
      </c>
      <c r="I4077" s="19" t="n">
        <f aca="false">ROUND(F4077*G4077,2)</f>
        <v>92.35</v>
      </c>
      <c r="J4077" s="19" t="n">
        <f aca="false">ROUND(F4077*H4077,2)</f>
        <v>76.76</v>
      </c>
      <c r="K4077" s="19" t="n">
        <f aca="false">INDEX(Pricebook!$L$2:$L$1401,MATCH(D4077,Pricebook!$A$2:$A$1401,0))</f>
        <v>100.9</v>
      </c>
      <c r="L4077" s="19" t="n">
        <f aca="false">ROUND(F4077*K4077,2)</f>
        <v>100.9</v>
      </c>
      <c r="M4077" s="24" t="n">
        <f aca="false">DATE(YEAR(C4077),MONTH(C4077),1)</f>
        <v>46174</v>
      </c>
    </row>
    <row r="4078" customFormat="false" ht="15" hidden="false" customHeight="false" outlineLevel="0" collapsed="false">
      <c r="A4078" s="21" t="s">
        <v>3560</v>
      </c>
      <c r="B4078" s="21" t="s">
        <v>3561</v>
      </c>
      <c r="C4078" s="23" t="n">
        <v>46178</v>
      </c>
      <c r="D4078" s="21" t="s">
        <v>1424</v>
      </c>
      <c r="E4078" s="21" t="s">
        <v>971</v>
      </c>
      <c r="F4078" s="12" t="n">
        <v>10</v>
      </c>
      <c r="G4078" s="19" t="n">
        <v>12.3</v>
      </c>
      <c r="H4078" s="19" t="n">
        <v>9.33</v>
      </c>
      <c r="I4078" s="19" t="n">
        <f aca="false">ROUND(F4078*G4078,2)</f>
        <v>123</v>
      </c>
      <c r="J4078" s="19" t="n">
        <f aca="false">ROUND(F4078*H4078,2)</f>
        <v>93.3</v>
      </c>
      <c r="K4078" s="19" t="n">
        <f aca="false">INDEX(Pricebook!$L$2:$L$1401,MATCH(D4078,Pricebook!$A$2:$A$1401,0))</f>
        <v>14.15</v>
      </c>
      <c r="L4078" s="19" t="n">
        <f aca="false">ROUND(F4078*K4078,2)</f>
        <v>141.5</v>
      </c>
      <c r="M4078" s="24" t="n">
        <f aca="false">DATE(YEAR(C4078),MONTH(C4078),1)</f>
        <v>46174</v>
      </c>
    </row>
    <row r="4079" customFormat="false" ht="15" hidden="false" customHeight="false" outlineLevel="0" collapsed="false">
      <c r="A4079" s="21" t="s">
        <v>3560</v>
      </c>
      <c r="B4079" s="21" t="s">
        <v>3561</v>
      </c>
      <c r="C4079" s="23" t="n">
        <v>46178</v>
      </c>
      <c r="D4079" s="21" t="s">
        <v>829</v>
      </c>
      <c r="E4079" s="21" t="s">
        <v>366</v>
      </c>
      <c r="F4079" s="12" t="n">
        <v>3</v>
      </c>
      <c r="G4079" s="19" t="n">
        <v>18.55</v>
      </c>
      <c r="H4079" s="19" t="n">
        <v>13.12</v>
      </c>
      <c r="I4079" s="19" t="n">
        <f aca="false">ROUND(F4079*G4079,2)</f>
        <v>55.65</v>
      </c>
      <c r="J4079" s="19" t="n">
        <f aca="false">ROUND(F4079*H4079,2)</f>
        <v>39.36</v>
      </c>
      <c r="K4079" s="19" t="n">
        <f aca="false">INDEX(Pricebook!$L$2:$L$1401,MATCH(D4079,Pricebook!$A$2:$A$1401,0))</f>
        <v>20</v>
      </c>
      <c r="L4079" s="19" t="n">
        <f aca="false">ROUND(F4079*K4079,2)</f>
        <v>60</v>
      </c>
      <c r="M4079" s="24" t="n">
        <f aca="false">DATE(YEAR(C4079),MONTH(C4079),1)</f>
        <v>46174</v>
      </c>
    </row>
    <row r="4080" customFormat="false" ht="15" hidden="false" customHeight="false" outlineLevel="0" collapsed="false">
      <c r="A4080" s="21" t="s">
        <v>3560</v>
      </c>
      <c r="B4080" s="21" t="s">
        <v>3561</v>
      </c>
      <c r="C4080" s="23" t="n">
        <v>46178</v>
      </c>
      <c r="D4080" s="21" t="s">
        <v>1314</v>
      </c>
      <c r="E4080" s="21" t="s">
        <v>971</v>
      </c>
      <c r="F4080" s="12" t="n">
        <v>1</v>
      </c>
      <c r="G4080" s="19" t="n">
        <v>64.9</v>
      </c>
      <c r="H4080" s="19" t="n">
        <v>52.92</v>
      </c>
      <c r="I4080" s="19" t="n">
        <f aca="false">ROUND(F4080*G4080,2)</f>
        <v>64.9</v>
      </c>
      <c r="J4080" s="19" t="n">
        <f aca="false">ROUND(F4080*H4080,2)</f>
        <v>52.92</v>
      </c>
      <c r="K4080" s="19" t="n">
        <f aca="false">INDEX(Pricebook!$L$2:$L$1401,MATCH(D4080,Pricebook!$A$2:$A$1401,0))</f>
        <v>75.85</v>
      </c>
      <c r="L4080" s="19" t="n">
        <f aca="false">ROUND(F4080*K4080,2)</f>
        <v>75.85</v>
      </c>
      <c r="M4080" s="24" t="n">
        <f aca="false">DATE(YEAR(C4080),MONTH(C4080),1)</f>
        <v>46174</v>
      </c>
    </row>
    <row r="4081" customFormat="false" ht="15" hidden="false" customHeight="false" outlineLevel="0" collapsed="false">
      <c r="A4081" s="21" t="s">
        <v>3560</v>
      </c>
      <c r="B4081" s="21" t="s">
        <v>3561</v>
      </c>
      <c r="C4081" s="23" t="n">
        <v>46178</v>
      </c>
      <c r="D4081" s="21" t="s">
        <v>1200</v>
      </c>
      <c r="E4081" s="21" t="s">
        <v>971</v>
      </c>
      <c r="F4081" s="12" t="n">
        <v>4</v>
      </c>
      <c r="G4081" s="19" t="n">
        <v>4.4</v>
      </c>
      <c r="H4081" s="19" t="n">
        <v>3.32</v>
      </c>
      <c r="I4081" s="19" t="n">
        <f aca="false">ROUND(F4081*G4081,2)</f>
        <v>17.6</v>
      </c>
      <c r="J4081" s="19" t="n">
        <f aca="false">ROUND(F4081*H4081,2)</f>
        <v>13.28</v>
      </c>
      <c r="K4081" s="19" t="n">
        <f aca="false">INDEX(Pricebook!$L$2:$L$1401,MATCH(D4081,Pricebook!$A$2:$A$1401,0))</f>
        <v>5.05</v>
      </c>
      <c r="L4081" s="19" t="n">
        <f aca="false">ROUND(F4081*K4081,2)</f>
        <v>20.2</v>
      </c>
      <c r="M4081" s="24" t="n">
        <f aca="false">DATE(YEAR(C4081),MONTH(C4081),1)</f>
        <v>46174</v>
      </c>
    </row>
    <row r="4082" customFormat="false" ht="15" hidden="false" customHeight="false" outlineLevel="0" collapsed="false">
      <c r="A4082" s="21" t="s">
        <v>3560</v>
      </c>
      <c r="B4082" s="21" t="s">
        <v>3561</v>
      </c>
      <c r="C4082" s="23" t="n">
        <v>46178</v>
      </c>
      <c r="D4082" s="21" t="s">
        <v>2810</v>
      </c>
      <c r="E4082" s="21" t="s">
        <v>2748</v>
      </c>
      <c r="F4082" s="12" t="n">
        <v>2</v>
      </c>
      <c r="G4082" s="19" t="n">
        <v>2.2</v>
      </c>
      <c r="H4082" s="19" t="n">
        <v>1.28</v>
      </c>
      <c r="I4082" s="19" t="n">
        <f aca="false">ROUND(F4082*G4082,2)</f>
        <v>4.4</v>
      </c>
      <c r="J4082" s="19" t="n">
        <f aca="false">ROUND(F4082*H4082,2)</f>
        <v>2.56</v>
      </c>
      <c r="K4082" s="19" t="n">
        <f aca="false">INDEX(Pricebook!$L$2:$L$1401,MATCH(D4082,Pricebook!$A$2:$A$1401,0))</f>
        <v>2.4</v>
      </c>
      <c r="L4082" s="19" t="n">
        <f aca="false">ROUND(F4082*K4082,2)</f>
        <v>4.8</v>
      </c>
      <c r="M4082" s="24" t="n">
        <f aca="false">DATE(YEAR(C4082),MONTH(C4082),1)</f>
        <v>46174</v>
      </c>
    </row>
    <row r="4083" customFormat="false" ht="15" hidden="false" customHeight="false" outlineLevel="0" collapsed="false">
      <c r="A4083" s="21" t="s">
        <v>3560</v>
      </c>
      <c r="B4083" s="21" t="s">
        <v>3561</v>
      </c>
      <c r="C4083" s="23" t="n">
        <v>46178</v>
      </c>
      <c r="D4083" s="21" t="s">
        <v>2874</v>
      </c>
      <c r="E4083" s="21" t="s">
        <v>2748</v>
      </c>
      <c r="F4083" s="12" t="n">
        <v>2</v>
      </c>
      <c r="G4083" s="19" t="n">
        <v>23</v>
      </c>
      <c r="H4083" s="19" t="n">
        <v>13.26</v>
      </c>
      <c r="I4083" s="19" t="n">
        <f aca="false">ROUND(F4083*G4083,2)</f>
        <v>46</v>
      </c>
      <c r="J4083" s="19" t="n">
        <f aca="false">ROUND(F4083*H4083,2)</f>
        <v>26.52</v>
      </c>
      <c r="K4083" s="19" t="n">
        <f aca="false">INDEX(Pricebook!$L$2:$L$1401,MATCH(D4083,Pricebook!$A$2:$A$1401,0))</f>
        <v>24.85</v>
      </c>
      <c r="L4083" s="19" t="n">
        <f aca="false">ROUND(F4083*K4083,2)</f>
        <v>49.7</v>
      </c>
      <c r="M4083" s="24" t="n">
        <f aca="false">DATE(YEAR(C4083),MONTH(C4083),1)</f>
        <v>46174</v>
      </c>
    </row>
    <row r="4084" customFormat="false" ht="15" hidden="false" customHeight="false" outlineLevel="0" collapsed="false">
      <c r="A4084" s="21" t="s">
        <v>3560</v>
      </c>
      <c r="B4084" s="21" t="s">
        <v>3561</v>
      </c>
      <c r="C4084" s="23" t="n">
        <v>46178</v>
      </c>
      <c r="D4084" s="21" t="s">
        <v>1054</v>
      </c>
      <c r="E4084" s="21" t="s">
        <v>971</v>
      </c>
      <c r="F4084" s="12" t="n">
        <v>16</v>
      </c>
      <c r="G4084" s="19" t="n">
        <v>18.05</v>
      </c>
      <c r="H4084" s="19" t="n">
        <v>13.78</v>
      </c>
      <c r="I4084" s="19" t="n">
        <f aca="false">ROUND(F4084*G4084,2)</f>
        <v>288.8</v>
      </c>
      <c r="J4084" s="19" t="n">
        <f aca="false">ROUND(F4084*H4084,2)</f>
        <v>220.48</v>
      </c>
      <c r="K4084" s="19" t="n">
        <f aca="false">INDEX(Pricebook!$L$2:$L$1401,MATCH(D4084,Pricebook!$A$2:$A$1401,0))</f>
        <v>18.05</v>
      </c>
      <c r="L4084" s="19" t="n">
        <f aca="false">ROUND(F4084*K4084,2)</f>
        <v>288.8</v>
      </c>
      <c r="M4084" s="24" t="n">
        <f aca="false">DATE(YEAR(C4084),MONTH(C4084),1)</f>
        <v>46174</v>
      </c>
    </row>
    <row r="4085" customFormat="false" ht="15" hidden="false" customHeight="false" outlineLevel="0" collapsed="false">
      <c r="A4085" s="21" t="s">
        <v>3562</v>
      </c>
      <c r="B4085" s="21" t="s">
        <v>3234</v>
      </c>
      <c r="C4085" s="23" t="n">
        <v>46178</v>
      </c>
      <c r="D4085" s="21" t="s">
        <v>577</v>
      </c>
      <c r="E4085" s="21" t="s">
        <v>366</v>
      </c>
      <c r="F4085" s="12" t="n">
        <v>2</v>
      </c>
      <c r="G4085" s="19" t="n">
        <v>42.4</v>
      </c>
      <c r="H4085" s="19" t="n">
        <v>34.23</v>
      </c>
      <c r="I4085" s="19" t="n">
        <f aca="false">ROUND(F4085*G4085,2)</f>
        <v>84.8</v>
      </c>
      <c r="J4085" s="19" t="n">
        <f aca="false">ROUND(F4085*H4085,2)</f>
        <v>68.46</v>
      </c>
      <c r="K4085" s="19" t="n">
        <f aca="false">INDEX(Pricebook!$L$2:$L$1401,MATCH(D4085,Pricebook!$A$2:$A$1401,0))</f>
        <v>45.95</v>
      </c>
      <c r="L4085" s="19" t="n">
        <f aca="false">ROUND(F4085*K4085,2)</f>
        <v>91.9</v>
      </c>
      <c r="M4085" s="24" t="n">
        <f aca="false">DATE(YEAR(C4085),MONTH(C4085),1)</f>
        <v>46174</v>
      </c>
    </row>
    <row r="4086" customFormat="false" ht="15" hidden="false" customHeight="false" outlineLevel="0" collapsed="false">
      <c r="A4086" s="21" t="s">
        <v>3562</v>
      </c>
      <c r="B4086" s="21" t="s">
        <v>3234</v>
      </c>
      <c r="C4086" s="23" t="n">
        <v>46178</v>
      </c>
      <c r="D4086" s="21" t="s">
        <v>2926</v>
      </c>
      <c r="E4086" s="21" t="s">
        <v>2748</v>
      </c>
      <c r="F4086" s="12" t="n">
        <v>9</v>
      </c>
      <c r="G4086" s="19" t="n">
        <v>5.9</v>
      </c>
      <c r="H4086" s="19" t="n">
        <v>3.43</v>
      </c>
      <c r="I4086" s="19" t="n">
        <f aca="false">ROUND(F4086*G4086,2)</f>
        <v>53.1</v>
      </c>
      <c r="J4086" s="19" t="n">
        <f aca="false">ROUND(F4086*H4086,2)</f>
        <v>30.87</v>
      </c>
      <c r="K4086" s="19" t="n">
        <f aca="false">INDEX(Pricebook!$L$2:$L$1401,MATCH(D4086,Pricebook!$A$2:$A$1401,0))</f>
        <v>6.45</v>
      </c>
      <c r="L4086" s="19" t="n">
        <f aca="false">ROUND(F4086*K4086,2)</f>
        <v>58.05</v>
      </c>
      <c r="M4086" s="24" t="n">
        <f aca="false">DATE(YEAR(C4086),MONTH(C4086),1)</f>
        <v>46174</v>
      </c>
    </row>
    <row r="4087" customFormat="false" ht="15" hidden="false" customHeight="false" outlineLevel="0" collapsed="false">
      <c r="A4087" s="21" t="s">
        <v>3562</v>
      </c>
      <c r="B4087" s="21" t="s">
        <v>3234</v>
      </c>
      <c r="C4087" s="23" t="n">
        <v>46178</v>
      </c>
      <c r="D4087" s="21" t="s">
        <v>757</v>
      </c>
      <c r="E4087" s="21" t="s">
        <v>366</v>
      </c>
      <c r="F4087" s="12" t="n">
        <v>6</v>
      </c>
      <c r="G4087" s="19" t="n">
        <v>11.7</v>
      </c>
      <c r="H4087" s="19" t="n">
        <v>8.29</v>
      </c>
      <c r="I4087" s="19" t="n">
        <f aca="false">ROUND(F4087*G4087,2)</f>
        <v>70.2</v>
      </c>
      <c r="J4087" s="19" t="n">
        <f aca="false">ROUND(F4087*H4087,2)</f>
        <v>49.74</v>
      </c>
      <c r="K4087" s="19" t="n">
        <f aca="false">INDEX(Pricebook!$L$2:$L$1401,MATCH(D4087,Pricebook!$A$2:$A$1401,0))</f>
        <v>12.65</v>
      </c>
      <c r="L4087" s="19" t="n">
        <f aca="false">ROUND(F4087*K4087,2)</f>
        <v>75.9</v>
      </c>
      <c r="M4087" s="24" t="n">
        <f aca="false">DATE(YEAR(C4087),MONTH(C4087),1)</f>
        <v>46174</v>
      </c>
    </row>
    <row r="4088" customFormat="false" ht="15" hidden="false" customHeight="false" outlineLevel="0" collapsed="false">
      <c r="A4088" s="21" t="s">
        <v>3562</v>
      </c>
      <c r="B4088" s="21" t="s">
        <v>3234</v>
      </c>
      <c r="C4088" s="23" t="n">
        <v>46178</v>
      </c>
      <c r="D4088" s="21" t="s">
        <v>2848</v>
      </c>
      <c r="E4088" s="21" t="s">
        <v>2748</v>
      </c>
      <c r="F4088" s="12" t="n">
        <v>5</v>
      </c>
      <c r="G4088" s="19" t="n">
        <v>7.15</v>
      </c>
      <c r="H4088" s="19" t="n">
        <v>4.14</v>
      </c>
      <c r="I4088" s="19" t="n">
        <f aca="false">ROUND(F4088*G4088,2)</f>
        <v>35.75</v>
      </c>
      <c r="J4088" s="19" t="n">
        <f aca="false">ROUND(F4088*H4088,2)</f>
        <v>20.7</v>
      </c>
      <c r="K4088" s="19" t="n">
        <f aca="false">INDEX(Pricebook!$L$2:$L$1401,MATCH(D4088,Pricebook!$A$2:$A$1401,0))</f>
        <v>7.75</v>
      </c>
      <c r="L4088" s="19" t="n">
        <f aca="false">ROUND(F4088*K4088,2)</f>
        <v>38.75</v>
      </c>
      <c r="M4088" s="24" t="n">
        <f aca="false">DATE(YEAR(C4088),MONTH(C4088),1)</f>
        <v>46174</v>
      </c>
    </row>
    <row r="4089" customFormat="false" ht="15" hidden="false" customHeight="false" outlineLevel="0" collapsed="false">
      <c r="A4089" s="21" t="s">
        <v>3562</v>
      </c>
      <c r="B4089" s="21" t="s">
        <v>3234</v>
      </c>
      <c r="C4089" s="23" t="n">
        <v>46178</v>
      </c>
      <c r="D4089" s="21" t="s">
        <v>2898</v>
      </c>
      <c r="E4089" s="21" t="s">
        <v>2748</v>
      </c>
      <c r="F4089" s="12" t="n">
        <v>9</v>
      </c>
      <c r="G4089" s="19" t="n">
        <v>11.1</v>
      </c>
      <c r="H4089" s="19" t="n">
        <v>6.44</v>
      </c>
      <c r="I4089" s="19" t="n">
        <f aca="false">ROUND(F4089*G4089,2)</f>
        <v>99.9</v>
      </c>
      <c r="J4089" s="19" t="n">
        <f aca="false">ROUND(F4089*H4089,2)</f>
        <v>57.96</v>
      </c>
      <c r="K4089" s="19" t="n">
        <f aca="false">INDEX(Pricebook!$L$2:$L$1401,MATCH(D4089,Pricebook!$A$2:$A$1401,0))</f>
        <v>12.1</v>
      </c>
      <c r="L4089" s="19" t="n">
        <f aca="false">ROUND(F4089*K4089,2)</f>
        <v>108.9</v>
      </c>
      <c r="M4089" s="24" t="n">
        <f aca="false">DATE(YEAR(C4089),MONTH(C4089),1)</f>
        <v>46174</v>
      </c>
    </row>
    <row r="4090" customFormat="false" ht="15" hidden="false" customHeight="false" outlineLevel="0" collapsed="false">
      <c r="A4090" s="21" t="s">
        <v>3562</v>
      </c>
      <c r="B4090" s="21" t="s">
        <v>3234</v>
      </c>
      <c r="C4090" s="23" t="n">
        <v>46178</v>
      </c>
      <c r="D4090" s="21" t="s">
        <v>2912</v>
      </c>
      <c r="E4090" s="21" t="s">
        <v>2748</v>
      </c>
      <c r="F4090" s="12" t="n">
        <v>3</v>
      </c>
      <c r="G4090" s="19" t="n">
        <v>13.95</v>
      </c>
      <c r="H4090" s="19" t="n">
        <v>8.17</v>
      </c>
      <c r="I4090" s="19" t="n">
        <f aca="false">ROUND(F4090*G4090,2)</f>
        <v>41.85</v>
      </c>
      <c r="J4090" s="19" t="n">
        <f aca="false">ROUND(F4090*H4090,2)</f>
        <v>24.51</v>
      </c>
      <c r="K4090" s="19" t="n">
        <f aca="false">INDEX(Pricebook!$L$2:$L$1401,MATCH(D4090,Pricebook!$A$2:$A$1401,0))</f>
        <v>15.3</v>
      </c>
      <c r="L4090" s="19" t="n">
        <f aca="false">ROUND(F4090*K4090,2)</f>
        <v>45.9</v>
      </c>
      <c r="M4090" s="24" t="n">
        <f aca="false">DATE(YEAR(C4090),MONTH(C4090),1)</f>
        <v>46174</v>
      </c>
    </row>
    <row r="4091" customFormat="false" ht="15" hidden="false" customHeight="false" outlineLevel="0" collapsed="false">
      <c r="A4091" s="21" t="s">
        <v>3563</v>
      </c>
      <c r="B4091" s="21" t="s">
        <v>3345</v>
      </c>
      <c r="C4091" s="23" t="n">
        <v>46178</v>
      </c>
      <c r="D4091" s="21" t="s">
        <v>2337</v>
      </c>
      <c r="E4091" s="21" t="s">
        <v>2202</v>
      </c>
      <c r="F4091" s="12" t="n">
        <v>2</v>
      </c>
      <c r="G4091" s="19" t="n">
        <v>5.55</v>
      </c>
      <c r="H4091" s="19" t="n">
        <v>3.38</v>
      </c>
      <c r="I4091" s="19" t="n">
        <f aca="false">ROUND(F4091*G4091,2)</f>
        <v>11.1</v>
      </c>
      <c r="J4091" s="19" t="n">
        <f aca="false">ROUND(F4091*H4091,2)</f>
        <v>6.76</v>
      </c>
      <c r="K4091" s="19" t="n">
        <f aca="false">INDEX(Pricebook!$L$2:$L$1401,MATCH(D4091,Pricebook!$A$2:$A$1401,0))</f>
        <v>5.95</v>
      </c>
      <c r="L4091" s="19" t="n">
        <f aca="false">ROUND(F4091*K4091,2)</f>
        <v>11.9</v>
      </c>
      <c r="M4091" s="24" t="n">
        <f aca="false">DATE(YEAR(C4091),MONTH(C4091),1)</f>
        <v>46174</v>
      </c>
    </row>
    <row r="4092" customFormat="false" ht="15" hidden="false" customHeight="false" outlineLevel="0" collapsed="false">
      <c r="A4092" s="21" t="s">
        <v>3563</v>
      </c>
      <c r="B4092" s="21" t="s">
        <v>3345</v>
      </c>
      <c r="C4092" s="23" t="n">
        <v>46178</v>
      </c>
      <c r="D4092" s="21" t="s">
        <v>1550</v>
      </c>
      <c r="E4092" s="21" t="s">
        <v>1452</v>
      </c>
      <c r="F4092" s="12" t="n">
        <v>1</v>
      </c>
      <c r="G4092" s="19" t="n">
        <v>53.7</v>
      </c>
      <c r="H4092" s="19" t="n">
        <v>33.05</v>
      </c>
      <c r="I4092" s="19" t="n">
        <f aca="false">ROUND(F4092*G4092,2)</f>
        <v>53.7</v>
      </c>
      <c r="J4092" s="19" t="n">
        <f aca="false">ROUND(F4092*H4092,2)</f>
        <v>33.05</v>
      </c>
      <c r="K4092" s="19" t="n">
        <f aca="false">INDEX(Pricebook!$L$2:$L$1401,MATCH(D4092,Pricebook!$A$2:$A$1401,0))</f>
        <v>55.4</v>
      </c>
      <c r="L4092" s="19" t="n">
        <f aca="false">ROUND(F4092*K4092,2)</f>
        <v>55.4</v>
      </c>
      <c r="M4092" s="24" t="n">
        <f aca="false">DATE(YEAR(C4092),MONTH(C4092),1)</f>
        <v>46174</v>
      </c>
    </row>
    <row r="4093" customFormat="false" ht="15" hidden="false" customHeight="false" outlineLevel="0" collapsed="false">
      <c r="A4093" s="21" t="s">
        <v>3563</v>
      </c>
      <c r="B4093" s="21" t="s">
        <v>3345</v>
      </c>
      <c r="C4093" s="23" t="n">
        <v>46178</v>
      </c>
      <c r="D4093" s="21" t="s">
        <v>2384</v>
      </c>
      <c r="E4093" s="21" t="s">
        <v>2202</v>
      </c>
      <c r="F4093" s="12" t="n">
        <v>2</v>
      </c>
      <c r="G4093" s="19" t="n">
        <v>13.95</v>
      </c>
      <c r="H4093" s="19" t="n">
        <v>8.52</v>
      </c>
      <c r="I4093" s="19" t="n">
        <f aca="false">ROUND(F4093*G4093,2)</f>
        <v>27.9</v>
      </c>
      <c r="J4093" s="19" t="n">
        <f aca="false">ROUND(F4093*H4093,2)</f>
        <v>17.04</v>
      </c>
      <c r="K4093" s="19" t="n">
        <f aca="false">INDEX(Pricebook!$L$2:$L$1401,MATCH(D4093,Pricebook!$A$2:$A$1401,0))</f>
        <v>15</v>
      </c>
      <c r="L4093" s="19" t="n">
        <f aca="false">ROUND(F4093*K4093,2)</f>
        <v>30</v>
      </c>
      <c r="M4093" s="24" t="n">
        <f aca="false">DATE(YEAR(C4093),MONTH(C4093),1)</f>
        <v>46174</v>
      </c>
    </row>
    <row r="4094" customFormat="false" ht="15" hidden="false" customHeight="false" outlineLevel="0" collapsed="false">
      <c r="A4094" s="21" t="s">
        <v>3563</v>
      </c>
      <c r="B4094" s="21" t="s">
        <v>3345</v>
      </c>
      <c r="C4094" s="23" t="n">
        <v>46178</v>
      </c>
      <c r="D4094" s="21" t="s">
        <v>865</v>
      </c>
      <c r="E4094" s="21" t="s">
        <v>366</v>
      </c>
      <c r="F4094" s="12" t="n">
        <v>2</v>
      </c>
      <c r="G4094" s="19" t="n">
        <v>66</v>
      </c>
      <c r="H4094" s="19" t="n">
        <v>47.11</v>
      </c>
      <c r="I4094" s="19" t="n">
        <f aca="false">ROUND(F4094*G4094,2)</f>
        <v>132</v>
      </c>
      <c r="J4094" s="19" t="n">
        <f aca="false">ROUND(F4094*H4094,2)</f>
        <v>94.22</v>
      </c>
      <c r="K4094" s="19" t="n">
        <f aca="false">INDEX(Pricebook!$L$2:$L$1401,MATCH(D4094,Pricebook!$A$2:$A$1401,0))</f>
        <v>71.75</v>
      </c>
      <c r="L4094" s="19" t="n">
        <f aca="false">ROUND(F4094*K4094,2)</f>
        <v>143.5</v>
      </c>
      <c r="M4094" s="24" t="n">
        <f aca="false">DATE(YEAR(C4094),MONTH(C4094),1)</f>
        <v>46174</v>
      </c>
    </row>
    <row r="4095" customFormat="false" ht="15" hidden="false" customHeight="false" outlineLevel="0" collapsed="false">
      <c r="A4095" s="21" t="s">
        <v>3563</v>
      </c>
      <c r="B4095" s="21" t="s">
        <v>3345</v>
      </c>
      <c r="C4095" s="23" t="n">
        <v>46178</v>
      </c>
      <c r="D4095" s="21" t="s">
        <v>386</v>
      </c>
      <c r="E4095" s="21" t="s">
        <v>366</v>
      </c>
      <c r="F4095" s="12" t="n">
        <v>5</v>
      </c>
      <c r="G4095" s="19" t="n">
        <v>6.6</v>
      </c>
      <c r="H4095" s="19" t="n">
        <v>4.72</v>
      </c>
      <c r="I4095" s="19" t="n">
        <f aca="false">ROUND(F4095*G4095,2)</f>
        <v>33</v>
      </c>
      <c r="J4095" s="19" t="n">
        <f aca="false">ROUND(F4095*H4095,2)</f>
        <v>23.6</v>
      </c>
      <c r="K4095" s="19" t="n">
        <f aca="false">INDEX(Pricebook!$L$2:$L$1401,MATCH(D4095,Pricebook!$A$2:$A$1401,0))</f>
        <v>7.2</v>
      </c>
      <c r="L4095" s="19" t="n">
        <f aca="false">ROUND(F4095*K4095,2)</f>
        <v>36</v>
      </c>
      <c r="M4095" s="24" t="n">
        <f aca="false">DATE(YEAR(C4095),MONTH(C4095),1)</f>
        <v>46174</v>
      </c>
    </row>
    <row r="4096" customFormat="false" ht="15" hidden="false" customHeight="false" outlineLevel="0" collapsed="false">
      <c r="A4096" s="21" t="s">
        <v>3563</v>
      </c>
      <c r="B4096" s="21" t="s">
        <v>3345</v>
      </c>
      <c r="C4096" s="23" t="n">
        <v>46178</v>
      </c>
      <c r="D4096" s="21" t="s">
        <v>2240</v>
      </c>
      <c r="E4096" s="21" t="s">
        <v>2202</v>
      </c>
      <c r="F4096" s="12" t="n">
        <v>1</v>
      </c>
      <c r="G4096" s="19" t="n">
        <v>55.9</v>
      </c>
      <c r="H4096" s="19" t="n">
        <v>33.72</v>
      </c>
      <c r="I4096" s="19" t="n">
        <f aca="false">ROUND(F4096*G4096,2)</f>
        <v>55.9</v>
      </c>
      <c r="J4096" s="19" t="n">
        <f aca="false">ROUND(F4096*H4096,2)</f>
        <v>33.72</v>
      </c>
      <c r="K4096" s="19" t="n">
        <f aca="false">INDEX(Pricebook!$L$2:$L$1401,MATCH(D4096,Pricebook!$A$2:$A$1401,0))</f>
        <v>59.3</v>
      </c>
      <c r="L4096" s="19" t="n">
        <f aca="false">ROUND(F4096*K4096,2)</f>
        <v>59.3</v>
      </c>
      <c r="M4096" s="24" t="n">
        <f aca="false">DATE(YEAR(C4096),MONTH(C4096),1)</f>
        <v>46174</v>
      </c>
    </row>
    <row r="4097" customFormat="false" ht="15" hidden="false" customHeight="false" outlineLevel="0" collapsed="false">
      <c r="A4097" s="21" t="s">
        <v>3563</v>
      </c>
      <c r="B4097" s="21" t="s">
        <v>3345</v>
      </c>
      <c r="C4097" s="23" t="n">
        <v>46178</v>
      </c>
      <c r="D4097" s="21" t="s">
        <v>1512</v>
      </c>
      <c r="E4097" s="21" t="s">
        <v>1452</v>
      </c>
      <c r="F4097" s="12" t="n">
        <v>10</v>
      </c>
      <c r="G4097" s="19" t="n">
        <v>70</v>
      </c>
      <c r="H4097" s="19" t="n">
        <v>43.14</v>
      </c>
      <c r="I4097" s="19" t="n">
        <f aca="false">ROUND(F4097*G4097,2)</f>
        <v>700</v>
      </c>
      <c r="J4097" s="19" t="n">
        <f aca="false">ROUND(F4097*H4097,2)</f>
        <v>431.4</v>
      </c>
      <c r="K4097" s="19" t="n">
        <f aca="false">INDEX(Pricebook!$L$2:$L$1401,MATCH(D4097,Pricebook!$A$2:$A$1401,0))</f>
        <v>72.25</v>
      </c>
      <c r="L4097" s="19" t="n">
        <f aca="false">ROUND(F4097*K4097,2)</f>
        <v>722.5</v>
      </c>
      <c r="M4097" s="24" t="n">
        <f aca="false">DATE(YEAR(C4097),MONTH(C4097),1)</f>
        <v>46174</v>
      </c>
    </row>
    <row r="4098" customFormat="false" ht="15" hidden="false" customHeight="false" outlineLevel="0" collapsed="false">
      <c r="A4098" s="21" t="s">
        <v>3563</v>
      </c>
      <c r="B4098" s="21" t="s">
        <v>3345</v>
      </c>
      <c r="C4098" s="23" t="n">
        <v>46178</v>
      </c>
      <c r="D4098" s="21" t="s">
        <v>2361</v>
      </c>
      <c r="E4098" s="21" t="s">
        <v>2202</v>
      </c>
      <c r="F4098" s="12" t="n">
        <v>4</v>
      </c>
      <c r="G4098" s="19" t="n">
        <v>48.7</v>
      </c>
      <c r="H4098" s="19" t="n">
        <v>30.85</v>
      </c>
      <c r="I4098" s="19" t="n">
        <f aca="false">ROUND(F4098*G4098,2)</f>
        <v>194.8</v>
      </c>
      <c r="J4098" s="19" t="n">
        <f aca="false">ROUND(F4098*H4098,2)</f>
        <v>123.4</v>
      </c>
      <c r="K4098" s="19" t="n">
        <f aca="false">INDEX(Pricebook!$L$2:$L$1401,MATCH(D4098,Pricebook!$A$2:$A$1401,0))</f>
        <v>51.6</v>
      </c>
      <c r="L4098" s="19" t="n">
        <f aca="false">ROUND(F4098*K4098,2)</f>
        <v>206.4</v>
      </c>
      <c r="M4098" s="24" t="n">
        <f aca="false">DATE(YEAR(C4098),MONTH(C4098),1)</f>
        <v>46174</v>
      </c>
    </row>
    <row r="4099" customFormat="false" ht="15" hidden="false" customHeight="false" outlineLevel="0" collapsed="false">
      <c r="A4099" s="21" t="s">
        <v>3563</v>
      </c>
      <c r="B4099" s="21" t="s">
        <v>3345</v>
      </c>
      <c r="C4099" s="23" t="n">
        <v>46178</v>
      </c>
      <c r="D4099" s="21" t="s">
        <v>1550</v>
      </c>
      <c r="E4099" s="21" t="s">
        <v>1452</v>
      </c>
      <c r="F4099" s="12" t="n">
        <v>1</v>
      </c>
      <c r="G4099" s="19" t="n">
        <v>53.7</v>
      </c>
      <c r="H4099" s="19" t="n">
        <v>33.05</v>
      </c>
      <c r="I4099" s="19" t="n">
        <f aca="false">ROUND(F4099*G4099,2)</f>
        <v>53.7</v>
      </c>
      <c r="J4099" s="19" t="n">
        <f aca="false">ROUND(F4099*H4099,2)</f>
        <v>33.05</v>
      </c>
      <c r="K4099" s="19" t="n">
        <f aca="false">INDEX(Pricebook!$L$2:$L$1401,MATCH(D4099,Pricebook!$A$2:$A$1401,0))</f>
        <v>55.4</v>
      </c>
      <c r="L4099" s="19" t="n">
        <f aca="false">ROUND(F4099*K4099,2)</f>
        <v>55.4</v>
      </c>
      <c r="M4099" s="24" t="n">
        <f aca="false">DATE(YEAR(C4099),MONTH(C4099),1)</f>
        <v>46174</v>
      </c>
    </row>
    <row r="4100" customFormat="false" ht="15" hidden="false" customHeight="false" outlineLevel="0" collapsed="false">
      <c r="A4100" s="21" t="s">
        <v>3563</v>
      </c>
      <c r="B4100" s="21" t="s">
        <v>3345</v>
      </c>
      <c r="C4100" s="23" t="n">
        <v>46178</v>
      </c>
      <c r="D4100" s="21" t="s">
        <v>1719</v>
      </c>
      <c r="E4100" s="21" t="s">
        <v>1452</v>
      </c>
      <c r="F4100" s="12" t="n">
        <v>1</v>
      </c>
      <c r="G4100" s="19" t="n">
        <v>85</v>
      </c>
      <c r="H4100" s="19" t="n">
        <v>52.74</v>
      </c>
      <c r="I4100" s="19" t="n">
        <f aca="false">ROUND(F4100*G4100,2)</f>
        <v>85</v>
      </c>
      <c r="J4100" s="19" t="n">
        <f aca="false">ROUND(F4100*H4100,2)</f>
        <v>52.74</v>
      </c>
      <c r="K4100" s="19" t="n">
        <f aca="false">INDEX(Pricebook!$L$2:$L$1401,MATCH(D4100,Pricebook!$A$2:$A$1401,0))</f>
        <v>88.35</v>
      </c>
      <c r="L4100" s="19" t="n">
        <f aca="false">ROUND(F4100*K4100,2)</f>
        <v>88.35</v>
      </c>
      <c r="M4100" s="24" t="n">
        <f aca="false">DATE(YEAR(C4100),MONTH(C4100),1)</f>
        <v>46174</v>
      </c>
    </row>
    <row r="4101" customFormat="false" ht="15" hidden="false" customHeight="false" outlineLevel="0" collapsed="false">
      <c r="A4101" s="21" t="s">
        <v>3563</v>
      </c>
      <c r="B4101" s="21" t="s">
        <v>3345</v>
      </c>
      <c r="C4101" s="23" t="n">
        <v>46178</v>
      </c>
      <c r="D4101" s="21" t="s">
        <v>831</v>
      </c>
      <c r="E4101" s="21" t="s">
        <v>366</v>
      </c>
      <c r="F4101" s="12" t="n">
        <v>1</v>
      </c>
      <c r="G4101" s="19" t="n">
        <v>68.55</v>
      </c>
      <c r="H4101" s="19" t="n">
        <v>48.83</v>
      </c>
      <c r="I4101" s="19" t="n">
        <f aca="false">ROUND(F4101*G4101,2)</f>
        <v>68.55</v>
      </c>
      <c r="J4101" s="19" t="n">
        <f aca="false">ROUND(F4101*H4101,2)</f>
        <v>48.83</v>
      </c>
      <c r="K4101" s="19" t="n">
        <f aca="false">INDEX(Pricebook!$L$2:$L$1401,MATCH(D4101,Pricebook!$A$2:$A$1401,0))</f>
        <v>74.35</v>
      </c>
      <c r="L4101" s="19" t="n">
        <f aca="false">ROUND(F4101*K4101,2)</f>
        <v>74.35</v>
      </c>
      <c r="M4101" s="24" t="n">
        <f aca="false">DATE(YEAR(C4101),MONTH(C4101),1)</f>
        <v>46174</v>
      </c>
    </row>
    <row r="4102" customFormat="false" ht="15" hidden="false" customHeight="false" outlineLevel="0" collapsed="false">
      <c r="A4102" s="21" t="s">
        <v>3563</v>
      </c>
      <c r="B4102" s="21" t="s">
        <v>3345</v>
      </c>
      <c r="C4102" s="23" t="n">
        <v>46178</v>
      </c>
      <c r="D4102" s="21" t="s">
        <v>587</v>
      </c>
      <c r="E4102" s="21" t="s">
        <v>366</v>
      </c>
      <c r="F4102" s="12" t="n">
        <v>1</v>
      </c>
      <c r="G4102" s="19" t="n">
        <v>126.35</v>
      </c>
      <c r="H4102" s="19" t="n">
        <v>94.56</v>
      </c>
      <c r="I4102" s="19" t="n">
        <f aca="false">ROUND(F4102*G4102,2)</f>
        <v>126.35</v>
      </c>
      <c r="J4102" s="19" t="n">
        <f aca="false">ROUND(F4102*H4102,2)</f>
        <v>94.56</v>
      </c>
      <c r="K4102" s="19" t="n">
        <f aca="false">INDEX(Pricebook!$L$2:$L$1401,MATCH(D4102,Pricebook!$A$2:$A$1401,0))</f>
        <v>135.85</v>
      </c>
      <c r="L4102" s="19" t="n">
        <f aca="false">ROUND(F4102*K4102,2)</f>
        <v>135.85</v>
      </c>
      <c r="M4102" s="24" t="n">
        <f aca="false">DATE(YEAR(C4102),MONTH(C4102),1)</f>
        <v>46174</v>
      </c>
    </row>
    <row r="4103" customFormat="false" ht="15" hidden="false" customHeight="false" outlineLevel="0" collapsed="false">
      <c r="A4103" s="21" t="s">
        <v>3563</v>
      </c>
      <c r="B4103" s="21" t="s">
        <v>3345</v>
      </c>
      <c r="C4103" s="23" t="n">
        <v>46178</v>
      </c>
      <c r="D4103" s="21" t="s">
        <v>683</v>
      </c>
      <c r="E4103" s="21" t="s">
        <v>366</v>
      </c>
      <c r="F4103" s="12" t="n">
        <v>5</v>
      </c>
      <c r="G4103" s="19" t="n">
        <v>11</v>
      </c>
      <c r="H4103" s="19" t="n">
        <v>7.72</v>
      </c>
      <c r="I4103" s="19" t="n">
        <f aca="false">ROUND(F4103*G4103,2)</f>
        <v>55</v>
      </c>
      <c r="J4103" s="19" t="n">
        <f aca="false">ROUND(F4103*H4103,2)</f>
        <v>38.6</v>
      </c>
      <c r="K4103" s="19" t="n">
        <f aca="false">INDEX(Pricebook!$L$2:$L$1401,MATCH(D4103,Pricebook!$A$2:$A$1401,0))</f>
        <v>11.75</v>
      </c>
      <c r="L4103" s="19" t="n">
        <f aca="false">ROUND(F4103*K4103,2)</f>
        <v>58.75</v>
      </c>
      <c r="M4103" s="24" t="n">
        <f aca="false">DATE(YEAR(C4103),MONTH(C4103),1)</f>
        <v>46174</v>
      </c>
    </row>
    <row r="4104" customFormat="false" ht="15" hidden="false" customHeight="false" outlineLevel="0" collapsed="false">
      <c r="A4104" s="21" t="s">
        <v>3563</v>
      </c>
      <c r="B4104" s="21" t="s">
        <v>3345</v>
      </c>
      <c r="C4104" s="23" t="n">
        <v>46178</v>
      </c>
      <c r="D4104" s="21" t="s">
        <v>2345</v>
      </c>
      <c r="E4104" s="21" t="s">
        <v>2202</v>
      </c>
      <c r="F4104" s="12" t="n">
        <v>3</v>
      </c>
      <c r="G4104" s="19" t="n">
        <v>83.8</v>
      </c>
      <c r="H4104" s="19" t="n">
        <v>51.15</v>
      </c>
      <c r="I4104" s="19" t="n">
        <f aca="false">ROUND(F4104*G4104,2)</f>
        <v>251.4</v>
      </c>
      <c r="J4104" s="19" t="n">
        <f aca="false">ROUND(F4104*H4104,2)</f>
        <v>153.45</v>
      </c>
      <c r="K4104" s="19" t="n">
        <f aca="false">INDEX(Pricebook!$L$2:$L$1401,MATCH(D4104,Pricebook!$A$2:$A$1401,0))</f>
        <v>89.95</v>
      </c>
      <c r="L4104" s="19" t="n">
        <f aca="false">ROUND(F4104*K4104,2)</f>
        <v>269.85</v>
      </c>
      <c r="M4104" s="24" t="n">
        <f aca="false">DATE(YEAR(C4104),MONTH(C4104),1)</f>
        <v>46174</v>
      </c>
    </row>
    <row r="4105" customFormat="false" ht="15" hidden="false" customHeight="false" outlineLevel="0" collapsed="false">
      <c r="A4105" s="21" t="s">
        <v>3563</v>
      </c>
      <c r="B4105" s="21" t="s">
        <v>3345</v>
      </c>
      <c r="C4105" s="23" t="n">
        <v>46178</v>
      </c>
      <c r="D4105" s="21" t="s">
        <v>2396</v>
      </c>
      <c r="E4105" s="21" t="s">
        <v>2202</v>
      </c>
      <c r="F4105" s="12" t="n">
        <v>5</v>
      </c>
      <c r="G4105" s="19" t="n">
        <v>10.65</v>
      </c>
      <c r="H4105" s="19" t="n">
        <v>7.46</v>
      </c>
      <c r="I4105" s="19" t="n">
        <f aca="false">ROUND(F4105*G4105,2)</f>
        <v>53.25</v>
      </c>
      <c r="J4105" s="19" t="n">
        <f aca="false">ROUND(F4105*H4105,2)</f>
        <v>37.3</v>
      </c>
      <c r="K4105" s="19" t="n">
        <f aca="false">INDEX(Pricebook!$L$2:$L$1401,MATCH(D4105,Pricebook!$A$2:$A$1401,0))</f>
        <v>11.35</v>
      </c>
      <c r="L4105" s="19" t="n">
        <f aca="false">ROUND(F4105*K4105,2)</f>
        <v>56.75</v>
      </c>
      <c r="M4105" s="24" t="n">
        <f aca="false">DATE(YEAR(C4105),MONTH(C4105),1)</f>
        <v>46174</v>
      </c>
    </row>
    <row r="4106" customFormat="false" ht="15" hidden="false" customHeight="false" outlineLevel="0" collapsed="false">
      <c r="A4106" s="21" t="s">
        <v>3563</v>
      </c>
      <c r="B4106" s="21" t="s">
        <v>3345</v>
      </c>
      <c r="C4106" s="23" t="n">
        <v>46178</v>
      </c>
      <c r="D4106" s="21" t="s">
        <v>2299</v>
      </c>
      <c r="E4106" s="21" t="s">
        <v>2202</v>
      </c>
      <c r="F4106" s="12" t="n">
        <v>4</v>
      </c>
      <c r="G4106" s="19" t="n">
        <v>7.65</v>
      </c>
      <c r="H4106" s="19" t="n">
        <v>4.58</v>
      </c>
      <c r="I4106" s="19" t="n">
        <f aca="false">ROUND(F4106*G4106,2)</f>
        <v>30.6</v>
      </c>
      <c r="J4106" s="19" t="n">
        <f aca="false">ROUND(F4106*H4106,2)</f>
        <v>18.32</v>
      </c>
      <c r="K4106" s="19" t="n">
        <f aca="false">INDEX(Pricebook!$L$2:$L$1401,MATCH(D4106,Pricebook!$A$2:$A$1401,0))</f>
        <v>8.1</v>
      </c>
      <c r="L4106" s="19" t="n">
        <f aca="false">ROUND(F4106*K4106,2)</f>
        <v>32.4</v>
      </c>
      <c r="M4106" s="24" t="n">
        <f aca="false">DATE(YEAR(C4106),MONTH(C4106),1)</f>
        <v>46174</v>
      </c>
    </row>
    <row r="4107" customFormat="false" ht="15" hidden="false" customHeight="false" outlineLevel="0" collapsed="false">
      <c r="A4107" s="21" t="s">
        <v>3563</v>
      </c>
      <c r="B4107" s="21" t="s">
        <v>3345</v>
      </c>
      <c r="C4107" s="23" t="n">
        <v>46178</v>
      </c>
      <c r="D4107" s="21" t="s">
        <v>523</v>
      </c>
      <c r="E4107" s="21" t="s">
        <v>366</v>
      </c>
      <c r="F4107" s="12" t="n">
        <v>3</v>
      </c>
      <c r="G4107" s="19" t="n">
        <v>16.3</v>
      </c>
      <c r="H4107" s="19" t="n">
        <v>11.44</v>
      </c>
      <c r="I4107" s="19" t="n">
        <f aca="false">ROUND(F4107*G4107,2)</f>
        <v>48.9</v>
      </c>
      <c r="J4107" s="19" t="n">
        <f aca="false">ROUND(F4107*H4107,2)</f>
        <v>34.32</v>
      </c>
      <c r="K4107" s="19" t="n">
        <f aca="false">INDEX(Pricebook!$L$2:$L$1401,MATCH(D4107,Pricebook!$A$2:$A$1401,0))</f>
        <v>17.45</v>
      </c>
      <c r="L4107" s="19" t="n">
        <f aca="false">ROUND(F4107*K4107,2)</f>
        <v>52.35</v>
      </c>
      <c r="M4107" s="24" t="n">
        <f aca="false">DATE(YEAR(C4107),MONTH(C4107),1)</f>
        <v>46174</v>
      </c>
    </row>
    <row r="4108" customFormat="false" ht="15" hidden="false" customHeight="false" outlineLevel="0" collapsed="false">
      <c r="A4108" s="21" t="s">
        <v>3564</v>
      </c>
      <c r="B4108" s="21" t="s">
        <v>3565</v>
      </c>
      <c r="C4108" s="23" t="n">
        <v>46178</v>
      </c>
      <c r="D4108" s="21" t="s">
        <v>1068</v>
      </c>
      <c r="E4108" s="21" t="s">
        <v>971</v>
      </c>
      <c r="F4108" s="12" t="n">
        <v>34</v>
      </c>
      <c r="G4108" s="19" t="n">
        <v>12.35</v>
      </c>
      <c r="H4108" s="19" t="n">
        <v>9.47</v>
      </c>
      <c r="I4108" s="19" t="n">
        <f aca="false">ROUND(F4108*G4108,2)</f>
        <v>419.9</v>
      </c>
      <c r="J4108" s="19" t="n">
        <f aca="false">ROUND(F4108*H4108,2)</f>
        <v>321.98</v>
      </c>
      <c r="K4108" s="19" t="n">
        <f aca="false">INDEX(Pricebook!$L$2:$L$1401,MATCH(D4108,Pricebook!$A$2:$A$1401,0))</f>
        <v>14.35</v>
      </c>
      <c r="L4108" s="19" t="n">
        <f aca="false">ROUND(F4108*K4108,2)</f>
        <v>487.9</v>
      </c>
      <c r="M4108" s="24" t="n">
        <f aca="false">DATE(YEAR(C4108),MONTH(C4108),1)</f>
        <v>46174</v>
      </c>
    </row>
    <row r="4109" customFormat="false" ht="15" hidden="false" customHeight="false" outlineLevel="0" collapsed="false">
      <c r="A4109" s="21" t="s">
        <v>3564</v>
      </c>
      <c r="B4109" s="21" t="s">
        <v>3565</v>
      </c>
      <c r="C4109" s="23" t="n">
        <v>46178</v>
      </c>
      <c r="D4109" s="21" t="s">
        <v>2832</v>
      </c>
      <c r="E4109" s="21" t="s">
        <v>2748</v>
      </c>
      <c r="F4109" s="12" t="n">
        <v>5</v>
      </c>
      <c r="G4109" s="19" t="n">
        <v>19.65</v>
      </c>
      <c r="H4109" s="19" t="n">
        <v>11.56</v>
      </c>
      <c r="I4109" s="19" t="n">
        <f aca="false">ROUND(F4109*G4109,2)</f>
        <v>98.25</v>
      </c>
      <c r="J4109" s="19" t="n">
        <f aca="false">ROUND(F4109*H4109,2)</f>
        <v>57.8</v>
      </c>
      <c r="K4109" s="19" t="n">
        <f aca="false">INDEX(Pricebook!$L$2:$L$1401,MATCH(D4109,Pricebook!$A$2:$A$1401,0))</f>
        <v>21.7</v>
      </c>
      <c r="L4109" s="19" t="n">
        <f aca="false">ROUND(F4109*K4109,2)</f>
        <v>108.5</v>
      </c>
      <c r="M4109" s="24" t="n">
        <f aca="false">DATE(YEAR(C4109),MONTH(C4109),1)</f>
        <v>46174</v>
      </c>
    </row>
    <row r="4110" customFormat="false" ht="15" hidden="false" customHeight="false" outlineLevel="0" collapsed="false">
      <c r="A4110" s="21" t="s">
        <v>3564</v>
      </c>
      <c r="B4110" s="21" t="s">
        <v>3565</v>
      </c>
      <c r="C4110" s="23" t="n">
        <v>46178</v>
      </c>
      <c r="D4110" s="21" t="s">
        <v>2295</v>
      </c>
      <c r="E4110" s="21" t="s">
        <v>2202</v>
      </c>
      <c r="F4110" s="12" t="n">
        <v>17</v>
      </c>
      <c r="G4110" s="19" t="n">
        <v>10.35</v>
      </c>
      <c r="H4110" s="19" t="n">
        <v>6.28</v>
      </c>
      <c r="I4110" s="19" t="n">
        <f aca="false">ROUND(F4110*G4110,2)</f>
        <v>175.95</v>
      </c>
      <c r="J4110" s="19" t="n">
        <f aca="false">ROUND(F4110*H4110,2)</f>
        <v>106.76</v>
      </c>
      <c r="K4110" s="19" t="n">
        <f aca="false">INDEX(Pricebook!$L$2:$L$1401,MATCH(D4110,Pricebook!$A$2:$A$1401,0))</f>
        <v>11.1</v>
      </c>
      <c r="L4110" s="19" t="n">
        <f aca="false">ROUND(F4110*K4110,2)</f>
        <v>188.7</v>
      </c>
      <c r="M4110" s="24" t="n">
        <f aca="false">DATE(YEAR(C4110),MONTH(C4110),1)</f>
        <v>46174</v>
      </c>
    </row>
    <row r="4111" customFormat="false" ht="15" hidden="false" customHeight="false" outlineLevel="0" collapsed="false">
      <c r="A4111" s="21" t="s">
        <v>3564</v>
      </c>
      <c r="B4111" s="21" t="s">
        <v>3565</v>
      </c>
      <c r="C4111" s="23" t="n">
        <v>46178</v>
      </c>
      <c r="D4111" s="21" t="s">
        <v>697</v>
      </c>
      <c r="E4111" s="21" t="s">
        <v>366</v>
      </c>
      <c r="F4111" s="12" t="n">
        <v>2</v>
      </c>
      <c r="G4111" s="19" t="n">
        <v>12.55</v>
      </c>
      <c r="H4111" s="19" t="n">
        <v>8.8</v>
      </c>
      <c r="I4111" s="19" t="n">
        <f aca="false">ROUND(F4111*G4111,2)</f>
        <v>25.1</v>
      </c>
      <c r="J4111" s="19" t="n">
        <f aca="false">ROUND(F4111*H4111,2)</f>
        <v>17.6</v>
      </c>
      <c r="K4111" s="19" t="n">
        <f aca="false">INDEX(Pricebook!$L$2:$L$1401,MATCH(D4111,Pricebook!$A$2:$A$1401,0))</f>
        <v>13.4</v>
      </c>
      <c r="L4111" s="19" t="n">
        <f aca="false">ROUND(F4111*K4111,2)</f>
        <v>26.8</v>
      </c>
      <c r="M4111" s="24" t="n">
        <f aca="false">DATE(YEAR(C4111),MONTH(C4111),1)</f>
        <v>46174</v>
      </c>
    </row>
    <row r="4112" customFormat="false" ht="15" hidden="false" customHeight="false" outlineLevel="0" collapsed="false">
      <c r="A4112" s="21" t="s">
        <v>3564</v>
      </c>
      <c r="B4112" s="21" t="s">
        <v>3565</v>
      </c>
      <c r="C4112" s="23" t="n">
        <v>46178</v>
      </c>
      <c r="D4112" s="21" t="s">
        <v>1148</v>
      </c>
      <c r="E4112" s="21" t="s">
        <v>971</v>
      </c>
      <c r="F4112" s="12" t="n">
        <v>1</v>
      </c>
      <c r="G4112" s="19" t="n">
        <v>364.3</v>
      </c>
      <c r="H4112" s="19" t="n">
        <v>281.31</v>
      </c>
      <c r="I4112" s="19" t="n">
        <f aca="false">ROUND(F4112*G4112,2)</f>
        <v>364.3</v>
      </c>
      <c r="J4112" s="19" t="n">
        <f aca="false">ROUND(F4112*H4112,2)</f>
        <v>281.31</v>
      </c>
      <c r="K4112" s="19" t="n">
        <f aca="false">INDEX(Pricebook!$L$2:$L$1401,MATCH(D4112,Pricebook!$A$2:$A$1401,0))</f>
        <v>426</v>
      </c>
      <c r="L4112" s="19" t="n">
        <f aca="false">ROUND(F4112*K4112,2)</f>
        <v>426</v>
      </c>
      <c r="M4112" s="24" t="n">
        <f aca="false">DATE(YEAR(C4112),MONTH(C4112),1)</f>
        <v>46174</v>
      </c>
    </row>
    <row r="4113" customFormat="false" ht="15" hidden="false" customHeight="false" outlineLevel="0" collapsed="false">
      <c r="A4113" s="21" t="s">
        <v>3564</v>
      </c>
      <c r="B4113" s="21" t="s">
        <v>3565</v>
      </c>
      <c r="C4113" s="23" t="n">
        <v>46178</v>
      </c>
      <c r="D4113" s="21" t="s">
        <v>2341</v>
      </c>
      <c r="E4113" s="21" t="s">
        <v>2202</v>
      </c>
      <c r="F4113" s="12" t="n">
        <v>6</v>
      </c>
      <c r="G4113" s="19" t="n">
        <v>7.15</v>
      </c>
      <c r="H4113" s="19" t="n">
        <v>4.29</v>
      </c>
      <c r="I4113" s="19" t="n">
        <f aca="false">ROUND(F4113*G4113,2)</f>
        <v>42.9</v>
      </c>
      <c r="J4113" s="19" t="n">
        <f aca="false">ROUND(F4113*H4113,2)</f>
        <v>25.74</v>
      </c>
      <c r="K4113" s="19" t="n">
        <f aca="false">INDEX(Pricebook!$L$2:$L$1401,MATCH(D4113,Pricebook!$A$2:$A$1401,0))</f>
        <v>7.6</v>
      </c>
      <c r="L4113" s="19" t="n">
        <f aca="false">ROUND(F4113*K4113,2)</f>
        <v>45.6</v>
      </c>
      <c r="M4113" s="24" t="n">
        <f aca="false">DATE(YEAR(C4113),MONTH(C4113),1)</f>
        <v>46174</v>
      </c>
    </row>
    <row r="4114" customFormat="false" ht="15" hidden="false" customHeight="false" outlineLevel="0" collapsed="false">
      <c r="A4114" s="21" t="s">
        <v>3564</v>
      </c>
      <c r="B4114" s="21" t="s">
        <v>3565</v>
      </c>
      <c r="C4114" s="23" t="n">
        <v>46178</v>
      </c>
      <c r="D4114" s="21" t="s">
        <v>2746</v>
      </c>
      <c r="E4114" s="21" t="s">
        <v>2748</v>
      </c>
      <c r="F4114" s="12" t="n">
        <v>1</v>
      </c>
      <c r="G4114" s="19" t="n">
        <v>29.5</v>
      </c>
      <c r="H4114" s="19" t="n">
        <v>17.29</v>
      </c>
      <c r="I4114" s="19" t="n">
        <f aca="false">ROUND(F4114*G4114,2)</f>
        <v>29.5</v>
      </c>
      <c r="J4114" s="19" t="n">
        <f aca="false">ROUND(F4114*H4114,2)</f>
        <v>17.29</v>
      </c>
      <c r="K4114" s="19" t="n">
        <f aca="false">INDEX(Pricebook!$L$2:$L$1401,MATCH(D4114,Pricebook!$A$2:$A$1401,0))</f>
        <v>32.4</v>
      </c>
      <c r="L4114" s="19" t="n">
        <f aca="false">ROUND(F4114*K4114,2)</f>
        <v>32.4</v>
      </c>
      <c r="M4114" s="24" t="n">
        <f aca="false">DATE(YEAR(C4114),MONTH(C4114),1)</f>
        <v>46174</v>
      </c>
    </row>
    <row r="4115" customFormat="false" ht="15" hidden="false" customHeight="false" outlineLevel="0" collapsed="false">
      <c r="A4115" s="21" t="s">
        <v>3564</v>
      </c>
      <c r="B4115" s="21" t="s">
        <v>3565</v>
      </c>
      <c r="C4115" s="23" t="n">
        <v>46178</v>
      </c>
      <c r="D4115" s="21" t="s">
        <v>221</v>
      </c>
      <c r="E4115" s="21" t="s">
        <v>108</v>
      </c>
      <c r="F4115" s="12" t="n">
        <v>1</v>
      </c>
      <c r="G4115" s="19" t="n">
        <v>462.9</v>
      </c>
      <c r="H4115" s="19" t="n">
        <v>348.68</v>
      </c>
      <c r="I4115" s="19" t="n">
        <f aca="false">ROUND(F4115*G4115,2)</f>
        <v>462.9</v>
      </c>
      <c r="J4115" s="19" t="n">
        <f aca="false">ROUND(F4115*H4115,2)</f>
        <v>348.68</v>
      </c>
      <c r="K4115" s="19" t="n">
        <f aca="false">INDEX(Pricebook!$L$2:$L$1401,MATCH(D4115,Pricebook!$A$2:$A$1401,0))</f>
        <v>510.6</v>
      </c>
      <c r="L4115" s="19" t="n">
        <f aca="false">ROUND(F4115*K4115,2)</f>
        <v>510.6</v>
      </c>
      <c r="M4115" s="24" t="n">
        <f aca="false">DATE(YEAR(C4115),MONTH(C4115),1)</f>
        <v>46174</v>
      </c>
    </row>
    <row r="4116" customFormat="false" ht="15" hidden="false" customHeight="false" outlineLevel="0" collapsed="false">
      <c r="A4116" s="21" t="s">
        <v>3566</v>
      </c>
      <c r="B4116" s="21" t="s">
        <v>3567</v>
      </c>
      <c r="C4116" s="23" t="n">
        <v>46179</v>
      </c>
      <c r="D4116" s="21" t="s">
        <v>1374</v>
      </c>
      <c r="E4116" s="21" t="s">
        <v>971</v>
      </c>
      <c r="F4116" s="12" t="n">
        <v>59</v>
      </c>
      <c r="G4116" s="19" t="n">
        <v>1.9</v>
      </c>
      <c r="H4116" s="19" t="n">
        <v>1.58</v>
      </c>
      <c r="I4116" s="19" t="n">
        <f aca="false">ROUND(F4116*G4116,2)</f>
        <v>112.1</v>
      </c>
      <c r="J4116" s="19" t="n">
        <f aca="false">ROUND(F4116*H4116,2)</f>
        <v>93.22</v>
      </c>
      <c r="K4116" s="19" t="n">
        <f aca="false">INDEX(Pricebook!$L$2:$L$1401,MATCH(D4116,Pricebook!$A$2:$A$1401,0))</f>
        <v>2.2</v>
      </c>
      <c r="L4116" s="19" t="n">
        <f aca="false">ROUND(F4116*K4116,2)</f>
        <v>129.8</v>
      </c>
      <c r="M4116" s="24" t="n">
        <f aca="false">DATE(YEAR(C4116),MONTH(C4116),1)</f>
        <v>46174</v>
      </c>
    </row>
    <row r="4117" customFormat="false" ht="15" hidden="false" customHeight="false" outlineLevel="0" collapsed="false">
      <c r="A4117" s="21" t="s">
        <v>3566</v>
      </c>
      <c r="B4117" s="21" t="s">
        <v>3567</v>
      </c>
      <c r="C4117" s="23" t="n">
        <v>46179</v>
      </c>
      <c r="D4117" s="21" t="s">
        <v>360</v>
      </c>
      <c r="E4117" s="21" t="s">
        <v>108</v>
      </c>
      <c r="F4117" s="12" t="n">
        <v>2</v>
      </c>
      <c r="G4117" s="19" t="n">
        <v>23</v>
      </c>
      <c r="H4117" s="19" t="n">
        <v>18.03</v>
      </c>
      <c r="I4117" s="19" t="n">
        <f aca="false">ROUND(F4117*G4117,2)</f>
        <v>46</v>
      </c>
      <c r="J4117" s="19" t="n">
        <f aca="false">ROUND(F4117*H4117,2)</f>
        <v>36.06</v>
      </c>
      <c r="K4117" s="19" t="n">
        <f aca="false">INDEX(Pricebook!$L$2:$L$1401,MATCH(D4117,Pricebook!$A$2:$A$1401,0))</f>
        <v>25</v>
      </c>
      <c r="L4117" s="19" t="n">
        <f aca="false">ROUND(F4117*K4117,2)</f>
        <v>50</v>
      </c>
      <c r="M4117" s="24" t="n">
        <f aca="false">DATE(YEAR(C4117),MONTH(C4117),1)</f>
        <v>46174</v>
      </c>
    </row>
    <row r="4118" customFormat="false" ht="15" hidden="false" customHeight="false" outlineLevel="0" collapsed="false">
      <c r="A4118" s="21" t="s">
        <v>3566</v>
      </c>
      <c r="B4118" s="21" t="s">
        <v>3567</v>
      </c>
      <c r="C4118" s="23" t="n">
        <v>46179</v>
      </c>
      <c r="D4118" s="21" t="s">
        <v>1062</v>
      </c>
      <c r="E4118" s="21" t="s">
        <v>971</v>
      </c>
      <c r="F4118" s="12" t="n">
        <v>1</v>
      </c>
      <c r="G4118" s="19" t="n">
        <v>78</v>
      </c>
      <c r="H4118" s="19" t="n">
        <v>60.14</v>
      </c>
      <c r="I4118" s="19" t="n">
        <f aca="false">ROUND(F4118*G4118,2)</f>
        <v>78</v>
      </c>
      <c r="J4118" s="19" t="n">
        <f aca="false">ROUND(F4118*H4118,2)</f>
        <v>60.14</v>
      </c>
      <c r="K4118" s="19" t="n">
        <f aca="false">INDEX(Pricebook!$L$2:$L$1401,MATCH(D4118,Pricebook!$A$2:$A$1401,0))</f>
        <v>91.1</v>
      </c>
      <c r="L4118" s="19" t="n">
        <f aca="false">ROUND(F4118*K4118,2)</f>
        <v>91.1</v>
      </c>
      <c r="M4118" s="24" t="n">
        <f aca="false">DATE(YEAR(C4118),MONTH(C4118),1)</f>
        <v>46174</v>
      </c>
    </row>
    <row r="4119" customFormat="false" ht="15" hidden="false" customHeight="false" outlineLevel="0" collapsed="false">
      <c r="A4119" s="21" t="s">
        <v>3566</v>
      </c>
      <c r="B4119" s="21" t="s">
        <v>3567</v>
      </c>
      <c r="C4119" s="23" t="n">
        <v>46179</v>
      </c>
      <c r="D4119" s="21" t="s">
        <v>214</v>
      </c>
      <c r="E4119" s="21" t="s">
        <v>108</v>
      </c>
      <c r="F4119" s="12" t="n">
        <v>1</v>
      </c>
      <c r="G4119" s="19" t="n">
        <v>111.75</v>
      </c>
      <c r="H4119" s="19" t="n">
        <v>83.48</v>
      </c>
      <c r="I4119" s="19" t="n">
        <f aca="false">ROUND(F4119*G4119,2)</f>
        <v>111.75</v>
      </c>
      <c r="J4119" s="19" t="n">
        <f aca="false">ROUND(F4119*H4119,2)</f>
        <v>83.48</v>
      </c>
      <c r="K4119" s="19" t="n">
        <f aca="false">INDEX(Pricebook!$L$2:$L$1401,MATCH(D4119,Pricebook!$A$2:$A$1401,0))</f>
        <v>122.25</v>
      </c>
      <c r="L4119" s="19" t="n">
        <f aca="false">ROUND(F4119*K4119,2)</f>
        <v>122.25</v>
      </c>
      <c r="M4119" s="24" t="n">
        <f aca="false">DATE(YEAR(C4119),MONTH(C4119),1)</f>
        <v>46174</v>
      </c>
    </row>
    <row r="4120" customFormat="false" ht="15" hidden="false" customHeight="false" outlineLevel="0" collapsed="false">
      <c r="A4120" s="21" t="s">
        <v>3566</v>
      </c>
      <c r="B4120" s="21" t="s">
        <v>3567</v>
      </c>
      <c r="C4120" s="23" t="n">
        <v>46179</v>
      </c>
      <c r="D4120" s="21" t="s">
        <v>2539</v>
      </c>
      <c r="E4120" s="21" t="s">
        <v>2466</v>
      </c>
      <c r="F4120" s="12" t="n">
        <v>1</v>
      </c>
      <c r="G4120" s="19" t="n">
        <v>92.1</v>
      </c>
      <c r="H4120" s="19" t="n">
        <v>56.57</v>
      </c>
      <c r="I4120" s="19" t="n">
        <f aca="false">ROUND(F4120*G4120,2)</f>
        <v>92.1</v>
      </c>
      <c r="J4120" s="19" t="n">
        <f aca="false">ROUND(F4120*H4120,2)</f>
        <v>56.57</v>
      </c>
      <c r="K4120" s="19" t="n">
        <f aca="false">INDEX(Pricebook!$L$2:$L$1401,MATCH(D4120,Pricebook!$A$2:$A$1401,0))</f>
        <v>95.25</v>
      </c>
      <c r="L4120" s="19" t="n">
        <f aca="false">ROUND(F4120*K4120,2)</f>
        <v>95.25</v>
      </c>
      <c r="M4120" s="24" t="n">
        <f aca="false">DATE(YEAR(C4120),MONTH(C4120),1)</f>
        <v>46174</v>
      </c>
    </row>
    <row r="4121" customFormat="false" ht="15" hidden="false" customHeight="false" outlineLevel="0" collapsed="false">
      <c r="A4121" s="21" t="s">
        <v>3566</v>
      </c>
      <c r="B4121" s="21" t="s">
        <v>3567</v>
      </c>
      <c r="C4121" s="23" t="n">
        <v>46179</v>
      </c>
      <c r="D4121" s="21" t="s">
        <v>1066</v>
      </c>
      <c r="E4121" s="21" t="s">
        <v>971</v>
      </c>
      <c r="F4121" s="12" t="n">
        <v>1</v>
      </c>
      <c r="G4121" s="19" t="n">
        <v>392.9</v>
      </c>
      <c r="H4121" s="19" t="n">
        <v>299.96</v>
      </c>
      <c r="I4121" s="19" t="n">
        <f aca="false">ROUND(F4121*G4121,2)</f>
        <v>392.9</v>
      </c>
      <c r="J4121" s="19" t="n">
        <f aca="false">ROUND(F4121*H4121,2)</f>
        <v>299.96</v>
      </c>
      <c r="K4121" s="19" t="n">
        <f aca="false">INDEX(Pricebook!$L$2:$L$1401,MATCH(D4121,Pricebook!$A$2:$A$1401,0))</f>
        <v>454.25</v>
      </c>
      <c r="L4121" s="19" t="n">
        <f aca="false">ROUND(F4121*K4121,2)</f>
        <v>454.25</v>
      </c>
      <c r="M4121" s="24" t="n">
        <f aca="false">DATE(YEAR(C4121),MONTH(C4121),1)</f>
        <v>46174</v>
      </c>
    </row>
    <row r="4122" customFormat="false" ht="15" hidden="false" customHeight="false" outlineLevel="0" collapsed="false">
      <c r="A4122" s="21" t="s">
        <v>3566</v>
      </c>
      <c r="B4122" s="21" t="s">
        <v>3567</v>
      </c>
      <c r="C4122" s="23" t="n">
        <v>46179</v>
      </c>
      <c r="D4122" s="21" t="s">
        <v>2477</v>
      </c>
      <c r="E4122" s="21" t="s">
        <v>2466</v>
      </c>
      <c r="F4122" s="12" t="n">
        <v>2</v>
      </c>
      <c r="G4122" s="19" t="n">
        <v>187.85</v>
      </c>
      <c r="H4122" s="19" t="n">
        <v>115.89</v>
      </c>
      <c r="I4122" s="19" t="n">
        <f aca="false">ROUND(F4122*G4122,2)</f>
        <v>375.7</v>
      </c>
      <c r="J4122" s="19" t="n">
        <f aca="false">ROUND(F4122*H4122,2)</f>
        <v>231.78</v>
      </c>
      <c r="K4122" s="19" t="n">
        <f aca="false">INDEX(Pricebook!$L$2:$L$1401,MATCH(D4122,Pricebook!$A$2:$A$1401,0))</f>
        <v>195.1</v>
      </c>
      <c r="L4122" s="19" t="n">
        <f aca="false">ROUND(F4122*K4122,2)</f>
        <v>390.2</v>
      </c>
      <c r="M4122" s="24" t="n">
        <f aca="false">DATE(YEAR(C4122),MONTH(C4122),1)</f>
        <v>46174</v>
      </c>
    </row>
    <row r="4123" customFormat="false" ht="15" hidden="false" customHeight="false" outlineLevel="0" collapsed="false">
      <c r="A4123" s="21" t="s">
        <v>3566</v>
      </c>
      <c r="B4123" s="21" t="s">
        <v>3567</v>
      </c>
      <c r="C4123" s="23" t="n">
        <v>46179</v>
      </c>
      <c r="D4123" s="21" t="s">
        <v>201</v>
      </c>
      <c r="E4123" s="21" t="s">
        <v>108</v>
      </c>
      <c r="F4123" s="12" t="n">
        <v>1</v>
      </c>
      <c r="G4123" s="19" t="n">
        <v>27.95</v>
      </c>
      <c r="H4123" s="19" t="n">
        <v>20.71</v>
      </c>
      <c r="I4123" s="19" t="n">
        <f aca="false">ROUND(F4123*G4123,2)</f>
        <v>27.95</v>
      </c>
      <c r="J4123" s="19" t="n">
        <f aca="false">ROUND(F4123*H4123,2)</f>
        <v>20.71</v>
      </c>
      <c r="K4123" s="19" t="n">
        <f aca="false">INDEX(Pricebook!$L$2:$L$1401,MATCH(D4123,Pricebook!$A$2:$A$1401,0))</f>
        <v>30.35</v>
      </c>
      <c r="L4123" s="19" t="n">
        <f aca="false">ROUND(F4123*K4123,2)</f>
        <v>30.35</v>
      </c>
      <c r="M4123" s="24" t="n">
        <f aca="false">DATE(YEAR(C4123),MONTH(C4123),1)</f>
        <v>46174</v>
      </c>
    </row>
    <row r="4124" customFormat="false" ht="15" hidden="false" customHeight="false" outlineLevel="0" collapsed="false">
      <c r="A4124" s="21" t="s">
        <v>3566</v>
      </c>
      <c r="B4124" s="21" t="s">
        <v>3567</v>
      </c>
      <c r="C4124" s="23" t="n">
        <v>46179</v>
      </c>
      <c r="D4124" s="21" t="s">
        <v>163</v>
      </c>
      <c r="E4124" s="21" t="s">
        <v>108</v>
      </c>
      <c r="F4124" s="12" t="n">
        <v>2</v>
      </c>
      <c r="G4124" s="19" t="n">
        <v>25.5</v>
      </c>
      <c r="H4124" s="19" t="n">
        <v>18.96</v>
      </c>
      <c r="I4124" s="19" t="n">
        <f aca="false">ROUND(F4124*G4124,2)</f>
        <v>51</v>
      </c>
      <c r="J4124" s="19" t="n">
        <f aca="false">ROUND(F4124*H4124,2)</f>
        <v>37.92</v>
      </c>
      <c r="K4124" s="19" t="n">
        <f aca="false">INDEX(Pricebook!$L$2:$L$1401,MATCH(D4124,Pricebook!$A$2:$A$1401,0))</f>
        <v>27.8</v>
      </c>
      <c r="L4124" s="19" t="n">
        <f aca="false">ROUND(F4124*K4124,2)</f>
        <v>55.6</v>
      </c>
      <c r="M4124" s="24" t="n">
        <f aca="false">DATE(YEAR(C4124),MONTH(C4124),1)</f>
        <v>46174</v>
      </c>
    </row>
    <row r="4125" customFormat="false" ht="15" hidden="false" customHeight="false" outlineLevel="0" collapsed="false">
      <c r="A4125" s="21" t="s">
        <v>3566</v>
      </c>
      <c r="B4125" s="21" t="s">
        <v>3567</v>
      </c>
      <c r="C4125" s="23" t="n">
        <v>46179</v>
      </c>
      <c r="D4125" s="21" t="s">
        <v>775</v>
      </c>
      <c r="E4125" s="21" t="s">
        <v>366</v>
      </c>
      <c r="F4125" s="12" t="n">
        <v>1</v>
      </c>
      <c r="G4125" s="19" t="n">
        <v>221.65</v>
      </c>
      <c r="H4125" s="19" t="n">
        <v>156.94</v>
      </c>
      <c r="I4125" s="19" t="n">
        <f aca="false">ROUND(F4125*G4125,2)</f>
        <v>221.65</v>
      </c>
      <c r="J4125" s="19" t="n">
        <f aca="false">ROUND(F4125*H4125,2)</f>
        <v>156.94</v>
      </c>
      <c r="K4125" s="19" t="n">
        <f aca="false">INDEX(Pricebook!$L$2:$L$1401,MATCH(D4125,Pricebook!$A$2:$A$1401,0))</f>
        <v>238.95</v>
      </c>
      <c r="L4125" s="19" t="n">
        <f aca="false">ROUND(F4125*K4125,2)</f>
        <v>238.95</v>
      </c>
      <c r="M4125" s="24" t="n">
        <f aca="false">DATE(YEAR(C4125),MONTH(C4125),1)</f>
        <v>46174</v>
      </c>
    </row>
    <row r="4126" customFormat="false" ht="15" hidden="false" customHeight="false" outlineLevel="0" collapsed="false">
      <c r="A4126" s="21" t="s">
        <v>3566</v>
      </c>
      <c r="B4126" s="21" t="s">
        <v>3567</v>
      </c>
      <c r="C4126" s="23" t="n">
        <v>46179</v>
      </c>
      <c r="D4126" s="21" t="s">
        <v>235</v>
      </c>
      <c r="E4126" s="21" t="s">
        <v>108</v>
      </c>
      <c r="F4126" s="12" t="n">
        <v>1</v>
      </c>
      <c r="G4126" s="19" t="n">
        <v>111.75</v>
      </c>
      <c r="H4126" s="19" t="n">
        <v>83.74</v>
      </c>
      <c r="I4126" s="19" t="n">
        <f aca="false">ROUND(F4126*G4126,2)</f>
        <v>111.75</v>
      </c>
      <c r="J4126" s="19" t="n">
        <f aca="false">ROUND(F4126*H4126,2)</f>
        <v>83.74</v>
      </c>
      <c r="K4126" s="19" t="n">
        <f aca="false">INDEX(Pricebook!$L$2:$L$1401,MATCH(D4126,Pricebook!$A$2:$A$1401,0))</f>
        <v>122.65</v>
      </c>
      <c r="L4126" s="19" t="n">
        <f aca="false">ROUND(F4126*K4126,2)</f>
        <v>122.65</v>
      </c>
      <c r="M4126" s="24" t="n">
        <f aca="false">DATE(YEAR(C4126),MONTH(C4126),1)</f>
        <v>46174</v>
      </c>
    </row>
    <row r="4127" customFormat="false" ht="15" hidden="false" customHeight="false" outlineLevel="0" collapsed="false">
      <c r="A4127" s="21" t="s">
        <v>3566</v>
      </c>
      <c r="B4127" s="21" t="s">
        <v>3567</v>
      </c>
      <c r="C4127" s="23" t="n">
        <v>46179</v>
      </c>
      <c r="D4127" s="21" t="s">
        <v>2533</v>
      </c>
      <c r="E4127" s="21" t="s">
        <v>2466</v>
      </c>
      <c r="F4127" s="12" t="n">
        <v>3</v>
      </c>
      <c r="G4127" s="19" t="n">
        <v>31.2</v>
      </c>
      <c r="H4127" s="19" t="n">
        <v>19.24</v>
      </c>
      <c r="I4127" s="19" t="n">
        <f aca="false">ROUND(F4127*G4127,2)</f>
        <v>93.6</v>
      </c>
      <c r="J4127" s="19" t="n">
        <f aca="false">ROUND(F4127*H4127,2)</f>
        <v>57.72</v>
      </c>
      <c r="K4127" s="19" t="n">
        <f aca="false">INDEX(Pricebook!$L$2:$L$1401,MATCH(D4127,Pricebook!$A$2:$A$1401,0))</f>
        <v>32.4</v>
      </c>
      <c r="L4127" s="19" t="n">
        <f aca="false">ROUND(F4127*K4127,2)</f>
        <v>97.2</v>
      </c>
      <c r="M4127" s="24" t="n">
        <f aca="false">DATE(YEAR(C4127),MONTH(C4127),1)</f>
        <v>46174</v>
      </c>
    </row>
    <row r="4128" customFormat="false" ht="15" hidden="false" customHeight="false" outlineLevel="0" collapsed="false">
      <c r="A4128" s="21" t="s">
        <v>3568</v>
      </c>
      <c r="B4128" s="21" t="s">
        <v>3326</v>
      </c>
      <c r="C4128" s="23" t="n">
        <v>46180</v>
      </c>
      <c r="D4128" s="21" t="s">
        <v>1753</v>
      </c>
      <c r="E4128" s="21" t="s">
        <v>1452</v>
      </c>
      <c r="F4128" s="12" t="n">
        <v>2</v>
      </c>
      <c r="G4128" s="19" t="n">
        <v>39.7</v>
      </c>
      <c r="H4128" s="19" t="n">
        <v>24.59</v>
      </c>
      <c r="I4128" s="19" t="n">
        <f aca="false">ROUND(F4128*G4128,2)</f>
        <v>79.4</v>
      </c>
      <c r="J4128" s="19" t="n">
        <f aca="false">ROUND(F4128*H4128,2)</f>
        <v>49.18</v>
      </c>
      <c r="K4128" s="19" t="n">
        <f aca="false">INDEX(Pricebook!$L$2:$L$1401,MATCH(D4128,Pricebook!$A$2:$A$1401,0))</f>
        <v>41.2</v>
      </c>
      <c r="L4128" s="19" t="n">
        <f aca="false">ROUND(F4128*K4128,2)</f>
        <v>82.4</v>
      </c>
      <c r="M4128" s="24" t="n">
        <f aca="false">DATE(YEAR(C4128),MONTH(C4128),1)</f>
        <v>46174</v>
      </c>
    </row>
    <row r="4129" customFormat="false" ht="15" hidden="false" customHeight="false" outlineLevel="0" collapsed="false">
      <c r="A4129" s="21" t="s">
        <v>3568</v>
      </c>
      <c r="B4129" s="21" t="s">
        <v>3326</v>
      </c>
      <c r="C4129" s="23" t="n">
        <v>46180</v>
      </c>
      <c r="D4129" s="21" t="s">
        <v>2269</v>
      </c>
      <c r="E4129" s="21" t="s">
        <v>2202</v>
      </c>
      <c r="F4129" s="12" t="n">
        <v>4</v>
      </c>
      <c r="G4129" s="19" t="n">
        <v>31.05</v>
      </c>
      <c r="H4129" s="19" t="n">
        <v>19.01</v>
      </c>
      <c r="I4129" s="19" t="n">
        <f aca="false">ROUND(F4129*G4129,2)</f>
        <v>124.2</v>
      </c>
      <c r="J4129" s="19" t="n">
        <f aca="false">ROUND(F4129*H4129,2)</f>
        <v>76.04</v>
      </c>
      <c r="K4129" s="19" t="n">
        <f aca="false">INDEX(Pricebook!$L$2:$L$1401,MATCH(D4129,Pricebook!$A$2:$A$1401,0))</f>
        <v>33.45</v>
      </c>
      <c r="L4129" s="19" t="n">
        <f aca="false">ROUND(F4129*K4129,2)</f>
        <v>133.8</v>
      </c>
      <c r="M4129" s="24" t="n">
        <f aca="false">DATE(YEAR(C4129),MONTH(C4129),1)</f>
        <v>46174</v>
      </c>
    </row>
    <row r="4130" customFormat="false" ht="15" hidden="false" customHeight="false" outlineLevel="0" collapsed="false">
      <c r="A4130" s="21" t="s">
        <v>3568</v>
      </c>
      <c r="B4130" s="21" t="s">
        <v>3326</v>
      </c>
      <c r="C4130" s="23" t="n">
        <v>46180</v>
      </c>
      <c r="D4130" s="21" t="s">
        <v>2351</v>
      </c>
      <c r="E4130" s="21" t="s">
        <v>2202</v>
      </c>
      <c r="F4130" s="12" t="n">
        <v>11</v>
      </c>
      <c r="G4130" s="19" t="n">
        <v>12.3</v>
      </c>
      <c r="H4130" s="19" t="n">
        <v>7.38</v>
      </c>
      <c r="I4130" s="19" t="n">
        <f aca="false">ROUND(F4130*G4130,2)</f>
        <v>135.3</v>
      </c>
      <c r="J4130" s="19" t="n">
        <f aca="false">ROUND(F4130*H4130,2)</f>
        <v>81.18</v>
      </c>
      <c r="K4130" s="19" t="n">
        <f aca="false">INDEX(Pricebook!$L$2:$L$1401,MATCH(D4130,Pricebook!$A$2:$A$1401,0))</f>
        <v>13</v>
      </c>
      <c r="L4130" s="19" t="n">
        <f aca="false">ROUND(F4130*K4130,2)</f>
        <v>143</v>
      </c>
      <c r="M4130" s="24" t="n">
        <f aca="false">DATE(YEAR(C4130),MONTH(C4130),1)</f>
        <v>46174</v>
      </c>
    </row>
    <row r="4131" customFormat="false" ht="15" hidden="false" customHeight="false" outlineLevel="0" collapsed="false">
      <c r="A4131" s="21" t="s">
        <v>3568</v>
      </c>
      <c r="B4131" s="21" t="s">
        <v>3326</v>
      </c>
      <c r="C4131" s="23" t="n">
        <v>46180</v>
      </c>
      <c r="D4131" s="21" t="s">
        <v>1471</v>
      </c>
      <c r="E4131" s="21" t="s">
        <v>1452</v>
      </c>
      <c r="F4131" s="12" t="n">
        <v>4</v>
      </c>
      <c r="G4131" s="19" t="n">
        <v>333</v>
      </c>
      <c r="H4131" s="19" t="n">
        <v>203.87</v>
      </c>
      <c r="I4131" s="19" t="n">
        <f aca="false">ROUND(F4131*G4131,2)</f>
        <v>1332</v>
      </c>
      <c r="J4131" s="19" t="n">
        <f aca="false">ROUND(F4131*H4131,2)</f>
        <v>815.48</v>
      </c>
      <c r="K4131" s="19" t="n">
        <f aca="false">INDEX(Pricebook!$L$2:$L$1401,MATCH(D4131,Pricebook!$A$2:$A$1401,0))</f>
        <v>341.5</v>
      </c>
      <c r="L4131" s="19" t="n">
        <f aca="false">ROUND(F4131*K4131,2)</f>
        <v>1366</v>
      </c>
      <c r="M4131" s="24" t="n">
        <f aca="false">DATE(YEAR(C4131),MONTH(C4131),1)</f>
        <v>46174</v>
      </c>
    </row>
    <row r="4132" customFormat="false" ht="15" hidden="false" customHeight="false" outlineLevel="0" collapsed="false">
      <c r="A4132" s="21" t="s">
        <v>3568</v>
      </c>
      <c r="B4132" s="21" t="s">
        <v>3326</v>
      </c>
      <c r="C4132" s="23" t="n">
        <v>46180</v>
      </c>
      <c r="D4132" s="21" t="s">
        <v>685</v>
      </c>
      <c r="E4132" s="21" t="s">
        <v>366</v>
      </c>
      <c r="F4132" s="12" t="n">
        <v>1</v>
      </c>
      <c r="G4132" s="19" t="n">
        <v>53.3</v>
      </c>
      <c r="H4132" s="19" t="n">
        <v>37.88</v>
      </c>
      <c r="I4132" s="19" t="n">
        <f aca="false">ROUND(F4132*G4132,2)</f>
        <v>53.3</v>
      </c>
      <c r="J4132" s="19" t="n">
        <f aca="false">ROUND(F4132*H4132,2)</f>
        <v>37.88</v>
      </c>
      <c r="K4132" s="19" t="n">
        <f aca="false">INDEX(Pricebook!$L$2:$L$1401,MATCH(D4132,Pricebook!$A$2:$A$1401,0))</f>
        <v>57.7</v>
      </c>
      <c r="L4132" s="19" t="n">
        <f aca="false">ROUND(F4132*K4132,2)</f>
        <v>57.7</v>
      </c>
      <c r="M4132" s="24" t="n">
        <f aca="false">DATE(YEAR(C4132),MONTH(C4132),1)</f>
        <v>46174</v>
      </c>
    </row>
    <row r="4133" customFormat="false" ht="15" hidden="false" customHeight="false" outlineLevel="0" collapsed="false">
      <c r="A4133" s="21" t="s">
        <v>3568</v>
      </c>
      <c r="B4133" s="21" t="s">
        <v>3326</v>
      </c>
      <c r="C4133" s="23" t="n">
        <v>46180</v>
      </c>
      <c r="D4133" s="21" t="s">
        <v>2228</v>
      </c>
      <c r="E4133" s="21" t="s">
        <v>2202</v>
      </c>
      <c r="F4133" s="12" t="n">
        <v>4</v>
      </c>
      <c r="G4133" s="19" t="n">
        <v>31.05</v>
      </c>
      <c r="H4133" s="19" t="n">
        <v>18.68</v>
      </c>
      <c r="I4133" s="19" t="n">
        <f aca="false">ROUND(F4133*G4133,2)</f>
        <v>124.2</v>
      </c>
      <c r="J4133" s="19" t="n">
        <f aca="false">ROUND(F4133*H4133,2)</f>
        <v>74.72</v>
      </c>
      <c r="K4133" s="19" t="n">
        <f aca="false">INDEX(Pricebook!$L$2:$L$1401,MATCH(D4133,Pricebook!$A$2:$A$1401,0))</f>
        <v>32.9</v>
      </c>
      <c r="L4133" s="19" t="n">
        <f aca="false">ROUND(F4133*K4133,2)</f>
        <v>131.6</v>
      </c>
      <c r="M4133" s="24" t="n">
        <f aca="false">DATE(YEAR(C4133),MONTH(C4133),1)</f>
        <v>46174</v>
      </c>
    </row>
    <row r="4134" customFormat="false" ht="15" hidden="false" customHeight="false" outlineLevel="0" collapsed="false">
      <c r="A4134" s="21" t="s">
        <v>3568</v>
      </c>
      <c r="B4134" s="21" t="s">
        <v>3326</v>
      </c>
      <c r="C4134" s="23" t="n">
        <v>46180</v>
      </c>
      <c r="D4134" s="21" t="s">
        <v>386</v>
      </c>
      <c r="E4134" s="21" t="s">
        <v>366</v>
      </c>
      <c r="F4134" s="12" t="n">
        <v>1</v>
      </c>
      <c r="G4134" s="19" t="n">
        <v>6.6</v>
      </c>
      <c r="H4134" s="19" t="n">
        <v>4.72</v>
      </c>
      <c r="I4134" s="19" t="n">
        <f aca="false">ROUND(F4134*G4134,2)</f>
        <v>6.6</v>
      </c>
      <c r="J4134" s="19" t="n">
        <f aca="false">ROUND(F4134*H4134,2)</f>
        <v>4.72</v>
      </c>
      <c r="K4134" s="19" t="n">
        <f aca="false">INDEX(Pricebook!$L$2:$L$1401,MATCH(D4134,Pricebook!$A$2:$A$1401,0))</f>
        <v>7.2</v>
      </c>
      <c r="L4134" s="19" t="n">
        <f aca="false">ROUND(F4134*K4134,2)</f>
        <v>7.2</v>
      </c>
      <c r="M4134" s="24" t="n">
        <f aca="false">DATE(YEAR(C4134),MONTH(C4134),1)</f>
        <v>46174</v>
      </c>
    </row>
    <row r="4135" customFormat="false" ht="15" hidden="false" customHeight="false" outlineLevel="0" collapsed="false">
      <c r="A4135" s="21" t="s">
        <v>3568</v>
      </c>
      <c r="B4135" s="21" t="s">
        <v>3326</v>
      </c>
      <c r="C4135" s="23" t="n">
        <v>46180</v>
      </c>
      <c r="D4135" s="21" t="s">
        <v>601</v>
      </c>
      <c r="E4135" s="21" t="s">
        <v>366</v>
      </c>
      <c r="F4135" s="12" t="n">
        <v>2</v>
      </c>
      <c r="G4135" s="19" t="n">
        <v>8.15</v>
      </c>
      <c r="H4135" s="19" t="n">
        <v>5.75</v>
      </c>
      <c r="I4135" s="19" t="n">
        <f aca="false">ROUND(F4135*G4135,2)</f>
        <v>16.3</v>
      </c>
      <c r="J4135" s="19" t="n">
        <f aca="false">ROUND(F4135*H4135,2)</f>
        <v>11.5</v>
      </c>
      <c r="K4135" s="19" t="n">
        <f aca="false">INDEX(Pricebook!$L$2:$L$1401,MATCH(D4135,Pricebook!$A$2:$A$1401,0))</f>
        <v>8.75</v>
      </c>
      <c r="L4135" s="19" t="n">
        <f aca="false">ROUND(F4135*K4135,2)</f>
        <v>17.5</v>
      </c>
      <c r="M4135" s="24" t="n">
        <f aca="false">DATE(YEAR(C4135),MONTH(C4135),1)</f>
        <v>46174</v>
      </c>
    </row>
    <row r="4136" customFormat="false" ht="15" hidden="false" customHeight="false" outlineLevel="0" collapsed="false">
      <c r="A4136" s="21" t="s">
        <v>3569</v>
      </c>
      <c r="B4136" s="21" t="s">
        <v>3536</v>
      </c>
      <c r="C4136" s="23" t="n">
        <v>46181</v>
      </c>
      <c r="D4136" s="21" t="s">
        <v>2918</v>
      </c>
      <c r="E4136" s="21" t="s">
        <v>2748</v>
      </c>
      <c r="F4136" s="12" t="n">
        <v>2</v>
      </c>
      <c r="G4136" s="19" t="n">
        <v>68.75</v>
      </c>
      <c r="H4136" s="19" t="n">
        <v>40.1</v>
      </c>
      <c r="I4136" s="19" t="n">
        <f aca="false">ROUND(F4136*G4136,2)</f>
        <v>137.5</v>
      </c>
      <c r="J4136" s="19" t="n">
        <f aca="false">ROUND(F4136*H4136,2)</f>
        <v>80.2</v>
      </c>
      <c r="K4136" s="19" t="n">
        <f aca="false">INDEX(Pricebook!$L$2:$L$1401,MATCH(D4136,Pricebook!$A$2:$A$1401,0))</f>
        <v>75.15</v>
      </c>
      <c r="L4136" s="19" t="n">
        <f aca="false">ROUND(F4136*K4136,2)</f>
        <v>150.3</v>
      </c>
      <c r="M4136" s="24" t="n">
        <f aca="false">DATE(YEAR(C4136),MONTH(C4136),1)</f>
        <v>46174</v>
      </c>
    </row>
    <row r="4137" customFormat="false" ht="15" hidden="false" customHeight="false" outlineLevel="0" collapsed="false">
      <c r="A4137" s="21" t="s">
        <v>3569</v>
      </c>
      <c r="B4137" s="21" t="s">
        <v>3536</v>
      </c>
      <c r="C4137" s="23" t="n">
        <v>46181</v>
      </c>
      <c r="D4137" s="21" t="s">
        <v>300</v>
      </c>
      <c r="E4137" s="21" t="s">
        <v>108</v>
      </c>
      <c r="F4137" s="12" t="n">
        <v>2</v>
      </c>
      <c r="G4137" s="19" t="n">
        <v>7.3</v>
      </c>
      <c r="H4137" s="19" t="n">
        <v>5.43</v>
      </c>
      <c r="I4137" s="19" t="n">
        <f aca="false">ROUND(F4137*G4137,2)</f>
        <v>14.6</v>
      </c>
      <c r="J4137" s="19" t="n">
        <f aca="false">ROUND(F4137*H4137,2)</f>
        <v>10.86</v>
      </c>
      <c r="K4137" s="19" t="n">
        <f aca="false">INDEX(Pricebook!$L$2:$L$1401,MATCH(D4137,Pricebook!$A$2:$A$1401,0))</f>
        <v>8</v>
      </c>
      <c r="L4137" s="19" t="n">
        <f aca="false">ROUND(F4137*K4137,2)</f>
        <v>16</v>
      </c>
      <c r="M4137" s="24" t="n">
        <f aca="false">DATE(YEAR(C4137),MONTH(C4137),1)</f>
        <v>46174</v>
      </c>
    </row>
    <row r="4138" customFormat="false" ht="15" hidden="false" customHeight="false" outlineLevel="0" collapsed="false">
      <c r="A4138" s="21" t="s">
        <v>3569</v>
      </c>
      <c r="B4138" s="21" t="s">
        <v>3536</v>
      </c>
      <c r="C4138" s="23" t="n">
        <v>46181</v>
      </c>
      <c r="D4138" s="21" t="s">
        <v>163</v>
      </c>
      <c r="E4138" s="21" t="s">
        <v>108</v>
      </c>
      <c r="F4138" s="12" t="n">
        <v>2</v>
      </c>
      <c r="G4138" s="19" t="n">
        <v>25.5</v>
      </c>
      <c r="H4138" s="19" t="n">
        <v>18.96</v>
      </c>
      <c r="I4138" s="19" t="n">
        <f aca="false">ROUND(F4138*G4138,2)</f>
        <v>51</v>
      </c>
      <c r="J4138" s="19" t="n">
        <f aca="false">ROUND(F4138*H4138,2)</f>
        <v>37.92</v>
      </c>
      <c r="K4138" s="19" t="n">
        <f aca="false">INDEX(Pricebook!$L$2:$L$1401,MATCH(D4138,Pricebook!$A$2:$A$1401,0))</f>
        <v>27.8</v>
      </c>
      <c r="L4138" s="19" t="n">
        <f aca="false">ROUND(F4138*K4138,2)</f>
        <v>55.6</v>
      </c>
      <c r="M4138" s="24" t="n">
        <f aca="false">DATE(YEAR(C4138),MONTH(C4138),1)</f>
        <v>46174</v>
      </c>
    </row>
    <row r="4139" customFormat="false" ht="15" hidden="false" customHeight="false" outlineLevel="0" collapsed="false">
      <c r="A4139" s="21" t="s">
        <v>3569</v>
      </c>
      <c r="B4139" s="21" t="s">
        <v>3536</v>
      </c>
      <c r="C4139" s="23" t="n">
        <v>46181</v>
      </c>
      <c r="D4139" s="21" t="s">
        <v>418</v>
      </c>
      <c r="E4139" s="21" t="s">
        <v>366</v>
      </c>
      <c r="F4139" s="12" t="n">
        <v>1</v>
      </c>
      <c r="G4139" s="19" t="n">
        <v>117.15</v>
      </c>
      <c r="H4139" s="19" t="n">
        <v>86.64</v>
      </c>
      <c r="I4139" s="19" t="n">
        <f aca="false">ROUND(F4139*G4139,2)</f>
        <v>117.15</v>
      </c>
      <c r="J4139" s="19" t="n">
        <f aca="false">ROUND(F4139*H4139,2)</f>
        <v>86.64</v>
      </c>
      <c r="K4139" s="19" t="n">
        <f aca="false">INDEX(Pricebook!$L$2:$L$1401,MATCH(D4139,Pricebook!$A$2:$A$1401,0))</f>
        <v>126.3</v>
      </c>
      <c r="L4139" s="19" t="n">
        <f aca="false">ROUND(F4139*K4139,2)</f>
        <v>126.3</v>
      </c>
      <c r="M4139" s="24" t="n">
        <f aca="false">DATE(YEAR(C4139),MONTH(C4139),1)</f>
        <v>46174</v>
      </c>
    </row>
    <row r="4140" customFormat="false" ht="15" hidden="false" customHeight="false" outlineLevel="0" collapsed="false">
      <c r="A4140" s="21" t="s">
        <v>3569</v>
      </c>
      <c r="B4140" s="21" t="s">
        <v>3536</v>
      </c>
      <c r="C4140" s="23" t="n">
        <v>46181</v>
      </c>
      <c r="D4140" s="21" t="s">
        <v>1218</v>
      </c>
      <c r="E4140" s="21" t="s">
        <v>971</v>
      </c>
      <c r="F4140" s="12" t="n">
        <v>7</v>
      </c>
      <c r="G4140" s="19" t="n">
        <v>3.65</v>
      </c>
      <c r="H4140" s="19" t="n">
        <v>3.13</v>
      </c>
      <c r="I4140" s="19" t="n">
        <f aca="false">ROUND(F4140*G4140,2)</f>
        <v>25.55</v>
      </c>
      <c r="J4140" s="19" t="n">
        <f aca="false">ROUND(F4140*H4140,2)</f>
        <v>21.91</v>
      </c>
      <c r="K4140" s="19" t="n">
        <f aca="false">INDEX(Pricebook!$L$2:$L$1401,MATCH(D4140,Pricebook!$A$2:$A$1401,0))</f>
        <v>4.3</v>
      </c>
      <c r="L4140" s="19" t="n">
        <f aca="false">ROUND(F4140*K4140,2)</f>
        <v>30.1</v>
      </c>
      <c r="M4140" s="24" t="n">
        <f aca="false">DATE(YEAR(C4140),MONTH(C4140),1)</f>
        <v>46174</v>
      </c>
    </row>
    <row r="4141" customFormat="false" ht="15" hidden="false" customHeight="false" outlineLevel="0" collapsed="false">
      <c r="A4141" s="21" t="s">
        <v>3569</v>
      </c>
      <c r="B4141" s="21" t="s">
        <v>3536</v>
      </c>
      <c r="C4141" s="23" t="n">
        <v>46181</v>
      </c>
      <c r="D4141" s="21" t="s">
        <v>1078</v>
      </c>
      <c r="E4141" s="21" t="s">
        <v>971</v>
      </c>
      <c r="F4141" s="12" t="n">
        <v>1</v>
      </c>
      <c r="G4141" s="19" t="n">
        <v>614.3</v>
      </c>
      <c r="H4141" s="19" t="n">
        <v>474.14</v>
      </c>
      <c r="I4141" s="19" t="n">
        <f aca="false">ROUND(F4141*G4141,2)</f>
        <v>614.3</v>
      </c>
      <c r="J4141" s="19" t="n">
        <f aca="false">ROUND(F4141*H4141,2)</f>
        <v>474.14</v>
      </c>
      <c r="K4141" s="19" t="n">
        <f aca="false">INDEX(Pricebook!$L$2:$L$1401,MATCH(D4141,Pricebook!$A$2:$A$1401,0))</f>
        <v>718</v>
      </c>
      <c r="L4141" s="19" t="n">
        <f aca="false">ROUND(F4141*K4141,2)</f>
        <v>718</v>
      </c>
      <c r="M4141" s="24" t="n">
        <f aca="false">DATE(YEAR(C4141),MONTH(C4141),1)</f>
        <v>46174</v>
      </c>
    </row>
    <row r="4142" customFormat="false" ht="15" hidden="false" customHeight="false" outlineLevel="0" collapsed="false">
      <c r="A4142" s="21" t="s">
        <v>3569</v>
      </c>
      <c r="B4142" s="21" t="s">
        <v>3536</v>
      </c>
      <c r="C4142" s="23" t="n">
        <v>46181</v>
      </c>
      <c r="D4142" s="21" t="s">
        <v>2772</v>
      </c>
      <c r="E4142" s="21" t="s">
        <v>2748</v>
      </c>
      <c r="F4142" s="12" t="n">
        <v>1</v>
      </c>
      <c r="G4142" s="19" t="n">
        <v>21.75</v>
      </c>
      <c r="H4142" s="19" t="n">
        <v>13.66</v>
      </c>
      <c r="I4142" s="19" t="n">
        <f aca="false">ROUND(F4142*G4142,2)</f>
        <v>21.75</v>
      </c>
      <c r="J4142" s="19" t="n">
        <f aca="false">ROUND(F4142*H4142,2)</f>
        <v>13.66</v>
      </c>
      <c r="K4142" s="19" t="n">
        <f aca="false">INDEX(Pricebook!$L$2:$L$1401,MATCH(D4142,Pricebook!$A$2:$A$1401,0))</f>
        <v>23.85</v>
      </c>
      <c r="L4142" s="19" t="n">
        <f aca="false">ROUND(F4142*K4142,2)</f>
        <v>23.85</v>
      </c>
      <c r="M4142" s="24" t="n">
        <f aca="false">DATE(YEAR(C4142),MONTH(C4142),1)</f>
        <v>46174</v>
      </c>
    </row>
    <row r="4143" customFormat="false" ht="15" hidden="false" customHeight="false" outlineLevel="0" collapsed="false">
      <c r="A4143" s="21" t="s">
        <v>3570</v>
      </c>
      <c r="B4143" s="21" t="s">
        <v>3435</v>
      </c>
      <c r="C4143" s="23" t="n">
        <v>46181</v>
      </c>
      <c r="D4143" s="21" t="s">
        <v>2826</v>
      </c>
      <c r="E4143" s="21" t="s">
        <v>2748</v>
      </c>
      <c r="F4143" s="12" t="n">
        <v>5</v>
      </c>
      <c r="G4143" s="19" t="n">
        <v>25.5</v>
      </c>
      <c r="H4143" s="19" t="n">
        <v>14.86</v>
      </c>
      <c r="I4143" s="19" t="n">
        <f aca="false">ROUND(F4143*G4143,2)</f>
        <v>127.5</v>
      </c>
      <c r="J4143" s="19" t="n">
        <f aca="false">ROUND(F4143*H4143,2)</f>
        <v>74.3</v>
      </c>
      <c r="K4143" s="19" t="n">
        <f aca="false">INDEX(Pricebook!$L$2:$L$1401,MATCH(D4143,Pricebook!$A$2:$A$1401,0))</f>
        <v>27.85</v>
      </c>
      <c r="L4143" s="19" t="n">
        <f aca="false">ROUND(F4143*K4143,2)</f>
        <v>139.25</v>
      </c>
      <c r="M4143" s="24" t="n">
        <f aca="false">DATE(YEAR(C4143),MONTH(C4143),1)</f>
        <v>46174</v>
      </c>
    </row>
    <row r="4144" customFormat="false" ht="15" hidden="false" customHeight="false" outlineLevel="0" collapsed="false">
      <c r="A4144" s="21" t="s">
        <v>3570</v>
      </c>
      <c r="B4144" s="21" t="s">
        <v>3435</v>
      </c>
      <c r="C4144" s="23" t="n">
        <v>46181</v>
      </c>
      <c r="D4144" s="21" t="s">
        <v>651</v>
      </c>
      <c r="E4144" s="21" t="s">
        <v>366</v>
      </c>
      <c r="F4144" s="12" t="n">
        <v>2</v>
      </c>
      <c r="G4144" s="19" t="n">
        <v>168.25</v>
      </c>
      <c r="H4144" s="19" t="n">
        <v>118.64</v>
      </c>
      <c r="I4144" s="19" t="n">
        <f aca="false">ROUND(F4144*G4144,2)</f>
        <v>336.5</v>
      </c>
      <c r="J4144" s="19" t="n">
        <f aca="false">ROUND(F4144*H4144,2)</f>
        <v>237.28</v>
      </c>
      <c r="K4144" s="19" t="n">
        <f aca="false">INDEX(Pricebook!$L$2:$L$1401,MATCH(D4144,Pricebook!$A$2:$A$1401,0))</f>
        <v>180.65</v>
      </c>
      <c r="L4144" s="19" t="n">
        <f aca="false">ROUND(F4144*K4144,2)</f>
        <v>361.3</v>
      </c>
      <c r="M4144" s="24" t="n">
        <f aca="false">DATE(YEAR(C4144),MONTH(C4144),1)</f>
        <v>46174</v>
      </c>
    </row>
    <row r="4145" customFormat="false" ht="15" hidden="false" customHeight="false" outlineLevel="0" collapsed="false">
      <c r="A4145" s="21" t="s">
        <v>3570</v>
      </c>
      <c r="B4145" s="21" t="s">
        <v>3435</v>
      </c>
      <c r="C4145" s="23" t="n">
        <v>46181</v>
      </c>
      <c r="D4145" s="21" t="s">
        <v>2509</v>
      </c>
      <c r="E4145" s="21" t="s">
        <v>2466</v>
      </c>
      <c r="F4145" s="12" t="n">
        <v>1</v>
      </c>
      <c r="G4145" s="19" t="n">
        <v>7.3</v>
      </c>
      <c r="H4145" s="19" t="n">
        <v>4.53</v>
      </c>
      <c r="I4145" s="19" t="n">
        <f aca="false">ROUND(F4145*G4145,2)</f>
        <v>7.3</v>
      </c>
      <c r="J4145" s="19" t="n">
        <f aca="false">ROUND(F4145*H4145,2)</f>
        <v>4.53</v>
      </c>
      <c r="K4145" s="19" t="n">
        <f aca="false">INDEX(Pricebook!$L$2:$L$1401,MATCH(D4145,Pricebook!$A$2:$A$1401,0))</f>
        <v>7.65</v>
      </c>
      <c r="L4145" s="19" t="n">
        <f aca="false">ROUND(F4145*K4145,2)</f>
        <v>7.65</v>
      </c>
      <c r="M4145" s="24" t="n">
        <f aca="false">DATE(YEAR(C4145),MONTH(C4145),1)</f>
        <v>46174</v>
      </c>
    </row>
    <row r="4146" customFormat="false" ht="15" hidden="false" customHeight="false" outlineLevel="0" collapsed="false">
      <c r="A4146" s="21" t="s">
        <v>3570</v>
      </c>
      <c r="B4146" s="21" t="s">
        <v>3435</v>
      </c>
      <c r="C4146" s="23" t="n">
        <v>46181</v>
      </c>
      <c r="D4146" s="21" t="s">
        <v>955</v>
      </c>
      <c r="E4146" s="21" t="s">
        <v>366</v>
      </c>
      <c r="F4146" s="12" t="n">
        <v>4</v>
      </c>
      <c r="G4146" s="19" t="n">
        <v>16.95</v>
      </c>
      <c r="H4146" s="19" t="n">
        <v>11.9</v>
      </c>
      <c r="I4146" s="19" t="n">
        <f aca="false">ROUND(F4146*G4146,2)</f>
        <v>67.8</v>
      </c>
      <c r="J4146" s="19" t="n">
        <f aca="false">ROUND(F4146*H4146,2)</f>
        <v>47.6</v>
      </c>
      <c r="K4146" s="19" t="n">
        <f aca="false">INDEX(Pricebook!$L$2:$L$1401,MATCH(D4146,Pricebook!$A$2:$A$1401,0))</f>
        <v>18.15</v>
      </c>
      <c r="L4146" s="19" t="n">
        <f aca="false">ROUND(F4146*K4146,2)</f>
        <v>72.6</v>
      </c>
      <c r="M4146" s="24" t="n">
        <f aca="false">DATE(YEAR(C4146),MONTH(C4146),1)</f>
        <v>46174</v>
      </c>
    </row>
    <row r="4147" customFormat="false" ht="15" hidden="false" customHeight="false" outlineLevel="0" collapsed="false">
      <c r="A4147" s="21" t="s">
        <v>3570</v>
      </c>
      <c r="B4147" s="21" t="s">
        <v>3435</v>
      </c>
      <c r="C4147" s="23" t="n">
        <v>46181</v>
      </c>
      <c r="D4147" s="21" t="s">
        <v>2938</v>
      </c>
      <c r="E4147" s="21" t="s">
        <v>2748</v>
      </c>
      <c r="F4147" s="12" t="n">
        <v>9</v>
      </c>
      <c r="G4147" s="19" t="n">
        <v>5.9</v>
      </c>
      <c r="H4147" s="19" t="n">
        <v>3.42</v>
      </c>
      <c r="I4147" s="19" t="n">
        <f aca="false">ROUND(F4147*G4147,2)</f>
        <v>53.1</v>
      </c>
      <c r="J4147" s="19" t="n">
        <f aca="false">ROUND(F4147*H4147,2)</f>
        <v>30.78</v>
      </c>
      <c r="K4147" s="19" t="n">
        <f aca="false">INDEX(Pricebook!$L$2:$L$1401,MATCH(D4147,Pricebook!$A$2:$A$1401,0))</f>
        <v>6.4</v>
      </c>
      <c r="L4147" s="19" t="n">
        <f aca="false">ROUND(F4147*K4147,2)</f>
        <v>57.6</v>
      </c>
      <c r="M4147" s="24" t="n">
        <f aca="false">DATE(YEAR(C4147),MONTH(C4147),1)</f>
        <v>46174</v>
      </c>
    </row>
    <row r="4148" customFormat="false" ht="15" hidden="false" customHeight="false" outlineLevel="0" collapsed="false">
      <c r="A4148" s="21" t="s">
        <v>3570</v>
      </c>
      <c r="B4148" s="21" t="s">
        <v>3435</v>
      </c>
      <c r="C4148" s="23" t="n">
        <v>46181</v>
      </c>
      <c r="D4148" s="21" t="s">
        <v>2934</v>
      </c>
      <c r="E4148" s="21" t="s">
        <v>2748</v>
      </c>
      <c r="F4148" s="12" t="n">
        <v>10</v>
      </c>
      <c r="G4148" s="19" t="n">
        <v>6.95</v>
      </c>
      <c r="H4148" s="19" t="n">
        <v>4.81</v>
      </c>
      <c r="I4148" s="19" t="n">
        <f aca="false">ROUND(F4148*G4148,2)</f>
        <v>69.5</v>
      </c>
      <c r="J4148" s="19" t="n">
        <f aca="false">ROUND(F4148*H4148,2)</f>
        <v>48.1</v>
      </c>
      <c r="K4148" s="19" t="n">
        <f aca="false">INDEX(Pricebook!$L$2:$L$1401,MATCH(D4148,Pricebook!$A$2:$A$1401,0))</f>
        <v>7.65</v>
      </c>
      <c r="L4148" s="19" t="n">
        <f aca="false">ROUND(F4148*K4148,2)</f>
        <v>76.5</v>
      </c>
      <c r="M4148" s="24" t="n">
        <f aca="false">DATE(YEAR(C4148),MONTH(C4148),1)</f>
        <v>46174</v>
      </c>
    </row>
    <row r="4149" customFormat="false" ht="15" hidden="false" customHeight="false" outlineLevel="0" collapsed="false">
      <c r="A4149" s="21" t="s">
        <v>3570</v>
      </c>
      <c r="B4149" s="21" t="s">
        <v>3435</v>
      </c>
      <c r="C4149" s="23" t="n">
        <v>46181</v>
      </c>
      <c r="D4149" s="21" t="s">
        <v>873</v>
      </c>
      <c r="E4149" s="21" t="s">
        <v>366</v>
      </c>
      <c r="F4149" s="12" t="n">
        <v>1</v>
      </c>
      <c r="G4149" s="19" t="n">
        <v>266.45</v>
      </c>
      <c r="H4149" s="19" t="n">
        <v>186.22</v>
      </c>
      <c r="I4149" s="19" t="n">
        <f aca="false">ROUND(F4149*G4149,2)</f>
        <v>266.45</v>
      </c>
      <c r="J4149" s="19" t="n">
        <f aca="false">ROUND(F4149*H4149,2)</f>
        <v>186.22</v>
      </c>
      <c r="K4149" s="19" t="n">
        <f aca="false">INDEX(Pricebook!$L$2:$L$1401,MATCH(D4149,Pricebook!$A$2:$A$1401,0))</f>
        <v>283.5</v>
      </c>
      <c r="L4149" s="19" t="n">
        <f aca="false">ROUND(F4149*K4149,2)</f>
        <v>283.5</v>
      </c>
      <c r="M4149" s="24" t="n">
        <f aca="false">DATE(YEAR(C4149),MONTH(C4149),1)</f>
        <v>46174</v>
      </c>
    </row>
    <row r="4150" customFormat="false" ht="15" hidden="false" customHeight="false" outlineLevel="0" collapsed="false">
      <c r="A4150" s="21" t="s">
        <v>3571</v>
      </c>
      <c r="B4150" s="21" t="s">
        <v>3066</v>
      </c>
      <c r="C4150" s="23" t="n">
        <v>46181</v>
      </c>
      <c r="D4150" s="21" t="s">
        <v>757</v>
      </c>
      <c r="E4150" s="21" t="s">
        <v>366</v>
      </c>
      <c r="F4150" s="12" t="n">
        <v>4</v>
      </c>
      <c r="G4150" s="19" t="n">
        <v>11.7</v>
      </c>
      <c r="H4150" s="19" t="n">
        <v>8.29</v>
      </c>
      <c r="I4150" s="19" t="n">
        <f aca="false">ROUND(F4150*G4150,2)</f>
        <v>46.8</v>
      </c>
      <c r="J4150" s="19" t="n">
        <f aca="false">ROUND(F4150*H4150,2)</f>
        <v>33.16</v>
      </c>
      <c r="K4150" s="19" t="n">
        <f aca="false">INDEX(Pricebook!$L$2:$L$1401,MATCH(D4150,Pricebook!$A$2:$A$1401,0))</f>
        <v>12.65</v>
      </c>
      <c r="L4150" s="19" t="n">
        <f aca="false">ROUND(F4150*K4150,2)</f>
        <v>50.6</v>
      </c>
      <c r="M4150" s="24" t="n">
        <f aca="false">DATE(YEAR(C4150),MONTH(C4150),1)</f>
        <v>46174</v>
      </c>
    </row>
    <row r="4151" customFormat="false" ht="15" hidden="false" customHeight="false" outlineLevel="0" collapsed="false">
      <c r="A4151" s="21" t="s">
        <v>3571</v>
      </c>
      <c r="B4151" s="21" t="s">
        <v>3066</v>
      </c>
      <c r="C4151" s="23" t="n">
        <v>46181</v>
      </c>
      <c r="D4151" s="21" t="s">
        <v>1518</v>
      </c>
      <c r="E4151" s="21" t="s">
        <v>1452</v>
      </c>
      <c r="F4151" s="12" t="n">
        <v>13</v>
      </c>
      <c r="G4151" s="19" t="n">
        <v>25.7</v>
      </c>
      <c r="H4151" s="19" t="n">
        <v>15.73</v>
      </c>
      <c r="I4151" s="19" t="n">
        <f aca="false">ROUND(F4151*G4151,2)</f>
        <v>334.1</v>
      </c>
      <c r="J4151" s="19" t="n">
        <f aca="false">ROUND(F4151*H4151,2)</f>
        <v>204.49</v>
      </c>
      <c r="K4151" s="19" t="n">
        <f aca="false">INDEX(Pricebook!$L$2:$L$1401,MATCH(D4151,Pricebook!$A$2:$A$1401,0))</f>
        <v>26.35</v>
      </c>
      <c r="L4151" s="19" t="n">
        <f aca="false">ROUND(F4151*K4151,2)</f>
        <v>342.55</v>
      </c>
      <c r="M4151" s="24" t="n">
        <f aca="false">DATE(YEAR(C4151),MONTH(C4151),1)</f>
        <v>46174</v>
      </c>
    </row>
    <row r="4152" customFormat="false" ht="15" hidden="false" customHeight="false" outlineLevel="0" collapsed="false">
      <c r="A4152" s="21" t="s">
        <v>3571</v>
      </c>
      <c r="B4152" s="21" t="s">
        <v>3066</v>
      </c>
      <c r="C4152" s="23" t="n">
        <v>46181</v>
      </c>
      <c r="D4152" s="21" t="s">
        <v>1484</v>
      </c>
      <c r="E4152" s="21" t="s">
        <v>1452</v>
      </c>
      <c r="F4152" s="12" t="n">
        <v>5</v>
      </c>
      <c r="G4152" s="19" t="n">
        <v>30.15</v>
      </c>
      <c r="H4152" s="19" t="n">
        <v>18.53</v>
      </c>
      <c r="I4152" s="19" t="n">
        <f aca="false">ROUND(F4152*G4152,2)</f>
        <v>150.75</v>
      </c>
      <c r="J4152" s="19" t="n">
        <f aca="false">ROUND(F4152*H4152,2)</f>
        <v>92.65</v>
      </c>
      <c r="K4152" s="19" t="n">
        <f aca="false">INDEX(Pricebook!$L$2:$L$1401,MATCH(D4152,Pricebook!$A$2:$A$1401,0))</f>
        <v>31.05</v>
      </c>
      <c r="L4152" s="19" t="n">
        <f aca="false">ROUND(F4152*K4152,2)</f>
        <v>155.25</v>
      </c>
      <c r="M4152" s="24" t="n">
        <f aca="false">DATE(YEAR(C4152),MONTH(C4152),1)</f>
        <v>46174</v>
      </c>
    </row>
    <row r="4153" customFormat="false" ht="15" hidden="false" customHeight="false" outlineLevel="0" collapsed="false">
      <c r="A4153" s="21" t="s">
        <v>3571</v>
      </c>
      <c r="B4153" s="21" t="s">
        <v>3066</v>
      </c>
      <c r="C4153" s="23" t="n">
        <v>46181</v>
      </c>
      <c r="D4153" s="21" t="s">
        <v>737</v>
      </c>
      <c r="E4153" s="21" t="s">
        <v>366</v>
      </c>
      <c r="F4153" s="12" t="n">
        <v>3</v>
      </c>
      <c r="G4153" s="19" t="n">
        <v>11.45</v>
      </c>
      <c r="H4153" s="19" t="n">
        <v>8.07</v>
      </c>
      <c r="I4153" s="19" t="n">
        <f aca="false">ROUND(F4153*G4153,2)</f>
        <v>34.35</v>
      </c>
      <c r="J4153" s="19" t="n">
        <f aca="false">ROUND(F4153*H4153,2)</f>
        <v>24.21</v>
      </c>
      <c r="K4153" s="19" t="n">
        <f aca="false">INDEX(Pricebook!$L$2:$L$1401,MATCH(D4153,Pricebook!$A$2:$A$1401,0))</f>
        <v>12.3</v>
      </c>
      <c r="L4153" s="19" t="n">
        <f aca="false">ROUND(F4153*K4153,2)</f>
        <v>36.9</v>
      </c>
      <c r="M4153" s="24" t="n">
        <f aca="false">DATE(YEAR(C4153),MONTH(C4153),1)</f>
        <v>46174</v>
      </c>
    </row>
    <row r="4154" customFormat="false" ht="15" hidden="false" customHeight="false" outlineLevel="0" collapsed="false">
      <c r="A4154" s="21" t="s">
        <v>3571</v>
      </c>
      <c r="B4154" s="21" t="s">
        <v>3066</v>
      </c>
      <c r="C4154" s="23" t="n">
        <v>46181</v>
      </c>
      <c r="D4154" s="21" t="s">
        <v>2238</v>
      </c>
      <c r="E4154" s="21" t="s">
        <v>2202</v>
      </c>
      <c r="F4154" s="12" t="n">
        <v>3</v>
      </c>
      <c r="G4154" s="19" t="n">
        <v>13.95</v>
      </c>
      <c r="H4154" s="19" t="n">
        <v>8.5</v>
      </c>
      <c r="I4154" s="19" t="n">
        <f aca="false">ROUND(F4154*G4154,2)</f>
        <v>41.85</v>
      </c>
      <c r="J4154" s="19" t="n">
        <f aca="false">ROUND(F4154*H4154,2)</f>
        <v>25.5</v>
      </c>
      <c r="K4154" s="19" t="n">
        <f aca="false">INDEX(Pricebook!$L$2:$L$1401,MATCH(D4154,Pricebook!$A$2:$A$1401,0))</f>
        <v>14.95</v>
      </c>
      <c r="L4154" s="19" t="n">
        <f aca="false">ROUND(F4154*K4154,2)</f>
        <v>44.85</v>
      </c>
      <c r="M4154" s="24" t="n">
        <f aca="false">DATE(YEAR(C4154),MONTH(C4154),1)</f>
        <v>46174</v>
      </c>
    </row>
    <row r="4155" customFormat="false" ht="15" hidden="false" customHeight="false" outlineLevel="0" collapsed="false">
      <c r="A4155" s="21" t="s">
        <v>3571</v>
      </c>
      <c r="B4155" s="21" t="s">
        <v>3066</v>
      </c>
      <c r="C4155" s="23" t="n">
        <v>46181</v>
      </c>
      <c r="D4155" s="21" t="s">
        <v>2285</v>
      </c>
      <c r="E4155" s="21" t="s">
        <v>2202</v>
      </c>
      <c r="F4155" s="12" t="n">
        <v>5</v>
      </c>
      <c r="G4155" s="19" t="n">
        <v>10.7</v>
      </c>
      <c r="H4155" s="19" t="n">
        <v>6.46</v>
      </c>
      <c r="I4155" s="19" t="n">
        <f aca="false">ROUND(F4155*G4155,2)</f>
        <v>53.5</v>
      </c>
      <c r="J4155" s="19" t="n">
        <f aca="false">ROUND(F4155*H4155,2)</f>
        <v>32.3</v>
      </c>
      <c r="K4155" s="19" t="n">
        <f aca="false">INDEX(Pricebook!$L$2:$L$1401,MATCH(D4155,Pricebook!$A$2:$A$1401,0))</f>
        <v>11.4</v>
      </c>
      <c r="L4155" s="19" t="n">
        <f aca="false">ROUND(F4155*K4155,2)</f>
        <v>57</v>
      </c>
      <c r="M4155" s="24" t="n">
        <f aca="false">DATE(YEAR(C4155),MONTH(C4155),1)</f>
        <v>46174</v>
      </c>
    </row>
    <row r="4156" customFormat="false" ht="15" hidden="false" customHeight="false" outlineLevel="0" collapsed="false">
      <c r="A4156" s="21" t="s">
        <v>3571</v>
      </c>
      <c r="B4156" s="21" t="s">
        <v>3066</v>
      </c>
      <c r="C4156" s="23" t="n">
        <v>46181</v>
      </c>
      <c r="D4156" s="21" t="s">
        <v>631</v>
      </c>
      <c r="E4156" s="21" t="s">
        <v>366</v>
      </c>
      <c r="F4156" s="12" t="n">
        <v>1</v>
      </c>
      <c r="G4156" s="19" t="n">
        <v>53.3</v>
      </c>
      <c r="H4156" s="19" t="n">
        <v>37.9</v>
      </c>
      <c r="I4156" s="19" t="n">
        <f aca="false">ROUND(F4156*G4156,2)</f>
        <v>53.3</v>
      </c>
      <c r="J4156" s="19" t="n">
        <f aca="false">ROUND(F4156*H4156,2)</f>
        <v>37.9</v>
      </c>
      <c r="K4156" s="19" t="n">
        <f aca="false">INDEX(Pricebook!$L$2:$L$1401,MATCH(D4156,Pricebook!$A$2:$A$1401,0))</f>
        <v>57.75</v>
      </c>
      <c r="L4156" s="19" t="n">
        <f aca="false">ROUND(F4156*K4156,2)</f>
        <v>57.75</v>
      </c>
      <c r="M4156" s="24" t="n">
        <f aca="false">DATE(YEAR(C4156),MONTH(C4156),1)</f>
        <v>46174</v>
      </c>
    </row>
    <row r="4157" customFormat="false" ht="15" hidden="false" customHeight="false" outlineLevel="0" collapsed="false">
      <c r="A4157" s="21" t="s">
        <v>3571</v>
      </c>
      <c r="B4157" s="21" t="s">
        <v>3066</v>
      </c>
      <c r="C4157" s="23" t="n">
        <v>46181</v>
      </c>
      <c r="D4157" s="21" t="s">
        <v>595</v>
      </c>
      <c r="E4157" s="21" t="s">
        <v>366</v>
      </c>
      <c r="F4157" s="12" t="n">
        <v>4</v>
      </c>
      <c r="G4157" s="19" t="n">
        <v>11.2</v>
      </c>
      <c r="H4157" s="19" t="n">
        <v>7.85</v>
      </c>
      <c r="I4157" s="19" t="n">
        <f aca="false">ROUND(F4157*G4157,2)</f>
        <v>44.8</v>
      </c>
      <c r="J4157" s="19" t="n">
        <f aca="false">ROUND(F4157*H4157,2)</f>
        <v>31.4</v>
      </c>
      <c r="K4157" s="19" t="n">
        <f aca="false">INDEX(Pricebook!$L$2:$L$1401,MATCH(D4157,Pricebook!$A$2:$A$1401,0))</f>
        <v>12</v>
      </c>
      <c r="L4157" s="19" t="n">
        <f aca="false">ROUND(F4157*K4157,2)</f>
        <v>48</v>
      </c>
      <c r="M4157" s="24" t="n">
        <f aca="false">DATE(YEAR(C4157),MONTH(C4157),1)</f>
        <v>46174</v>
      </c>
    </row>
    <row r="4158" customFormat="false" ht="15" hidden="false" customHeight="false" outlineLevel="0" collapsed="false">
      <c r="A4158" s="21" t="s">
        <v>3571</v>
      </c>
      <c r="B4158" s="21" t="s">
        <v>3066</v>
      </c>
      <c r="C4158" s="23" t="n">
        <v>46181</v>
      </c>
      <c r="D4158" s="21" t="s">
        <v>2222</v>
      </c>
      <c r="E4158" s="21" t="s">
        <v>2202</v>
      </c>
      <c r="F4158" s="12" t="n">
        <v>5</v>
      </c>
      <c r="G4158" s="19" t="n">
        <v>60.55</v>
      </c>
      <c r="H4158" s="19" t="n">
        <v>36.49</v>
      </c>
      <c r="I4158" s="19" t="n">
        <f aca="false">ROUND(F4158*G4158,2)</f>
        <v>302.75</v>
      </c>
      <c r="J4158" s="19" t="n">
        <f aca="false">ROUND(F4158*H4158,2)</f>
        <v>182.45</v>
      </c>
      <c r="K4158" s="19" t="n">
        <f aca="false">INDEX(Pricebook!$L$2:$L$1401,MATCH(D4158,Pricebook!$A$2:$A$1401,0))</f>
        <v>64.2</v>
      </c>
      <c r="L4158" s="19" t="n">
        <f aca="false">ROUND(F4158*K4158,2)</f>
        <v>321</v>
      </c>
      <c r="M4158" s="24" t="n">
        <f aca="false">DATE(YEAR(C4158),MONTH(C4158),1)</f>
        <v>46174</v>
      </c>
    </row>
    <row r="4159" customFormat="false" ht="15" hidden="false" customHeight="false" outlineLevel="0" collapsed="false">
      <c r="A4159" s="21" t="s">
        <v>3571</v>
      </c>
      <c r="B4159" s="21" t="s">
        <v>3066</v>
      </c>
      <c r="C4159" s="23" t="n">
        <v>46181</v>
      </c>
      <c r="D4159" s="21" t="s">
        <v>629</v>
      </c>
      <c r="E4159" s="21" t="s">
        <v>366</v>
      </c>
      <c r="F4159" s="12" t="n">
        <v>3</v>
      </c>
      <c r="G4159" s="19" t="n">
        <v>24.2</v>
      </c>
      <c r="H4159" s="19" t="n">
        <v>17.18</v>
      </c>
      <c r="I4159" s="19" t="n">
        <f aca="false">ROUND(F4159*G4159,2)</f>
        <v>72.6</v>
      </c>
      <c r="J4159" s="19" t="n">
        <f aca="false">ROUND(F4159*H4159,2)</f>
        <v>51.54</v>
      </c>
      <c r="K4159" s="19" t="n">
        <f aca="false">INDEX(Pricebook!$L$2:$L$1401,MATCH(D4159,Pricebook!$A$2:$A$1401,0))</f>
        <v>26.15</v>
      </c>
      <c r="L4159" s="19" t="n">
        <f aca="false">ROUND(F4159*K4159,2)</f>
        <v>78.45</v>
      </c>
      <c r="M4159" s="24" t="n">
        <f aca="false">DATE(YEAR(C4159),MONTH(C4159),1)</f>
        <v>46174</v>
      </c>
    </row>
    <row r="4160" customFormat="false" ht="15" hidden="false" customHeight="false" outlineLevel="0" collapsed="false">
      <c r="A4160" s="21" t="s">
        <v>3571</v>
      </c>
      <c r="B4160" s="21" t="s">
        <v>3066</v>
      </c>
      <c r="C4160" s="23" t="n">
        <v>46181</v>
      </c>
      <c r="D4160" s="21" t="s">
        <v>1713</v>
      </c>
      <c r="E4160" s="21" t="s">
        <v>1452</v>
      </c>
      <c r="F4160" s="12" t="n">
        <v>1</v>
      </c>
      <c r="G4160" s="19" t="n">
        <v>118.15</v>
      </c>
      <c r="H4160" s="19" t="n">
        <v>72.73</v>
      </c>
      <c r="I4160" s="19" t="n">
        <f aca="false">ROUND(F4160*G4160,2)</f>
        <v>118.15</v>
      </c>
      <c r="J4160" s="19" t="n">
        <f aca="false">ROUND(F4160*H4160,2)</f>
        <v>72.73</v>
      </c>
      <c r="K4160" s="19" t="n">
        <f aca="false">INDEX(Pricebook!$L$2:$L$1401,MATCH(D4160,Pricebook!$A$2:$A$1401,0))</f>
        <v>121.85</v>
      </c>
      <c r="L4160" s="19" t="n">
        <f aca="false">ROUND(F4160*K4160,2)</f>
        <v>121.85</v>
      </c>
      <c r="M4160" s="24" t="n">
        <f aca="false">DATE(YEAR(C4160),MONTH(C4160),1)</f>
        <v>46174</v>
      </c>
    </row>
    <row r="4161" customFormat="false" ht="15" hidden="false" customHeight="false" outlineLevel="0" collapsed="false">
      <c r="A4161" s="21" t="s">
        <v>3572</v>
      </c>
      <c r="B4161" s="21" t="s">
        <v>3573</v>
      </c>
      <c r="C4161" s="23" t="n">
        <v>46181</v>
      </c>
      <c r="D4161" s="21" t="s">
        <v>1907</v>
      </c>
      <c r="E4161" s="21" t="s">
        <v>1452</v>
      </c>
      <c r="F4161" s="12" t="n">
        <v>3</v>
      </c>
      <c r="G4161" s="19" t="n">
        <v>46.7</v>
      </c>
      <c r="H4161" s="19" t="n">
        <v>28.62</v>
      </c>
      <c r="I4161" s="19" t="n">
        <f aca="false">ROUND(F4161*G4161,2)</f>
        <v>140.1</v>
      </c>
      <c r="J4161" s="19" t="n">
        <f aca="false">ROUND(F4161*H4161,2)</f>
        <v>85.86</v>
      </c>
      <c r="K4161" s="19" t="n">
        <f aca="false">INDEX(Pricebook!$L$2:$L$1401,MATCH(D4161,Pricebook!$A$2:$A$1401,0))</f>
        <v>47.95</v>
      </c>
      <c r="L4161" s="19" t="n">
        <f aca="false">ROUND(F4161*K4161,2)</f>
        <v>143.85</v>
      </c>
      <c r="M4161" s="24" t="n">
        <f aca="false">DATE(YEAR(C4161),MONTH(C4161),1)</f>
        <v>46174</v>
      </c>
    </row>
    <row r="4162" customFormat="false" ht="15" hidden="false" customHeight="false" outlineLevel="0" collapsed="false">
      <c r="A4162" s="21" t="s">
        <v>3572</v>
      </c>
      <c r="B4162" s="21" t="s">
        <v>3573</v>
      </c>
      <c r="C4162" s="23" t="n">
        <v>46181</v>
      </c>
      <c r="D4162" s="21" t="s">
        <v>2654</v>
      </c>
      <c r="E4162" s="21" t="s">
        <v>2587</v>
      </c>
      <c r="F4162" s="12" t="n">
        <v>4</v>
      </c>
      <c r="G4162" s="19" t="n">
        <v>4.85</v>
      </c>
      <c r="H4162" s="19" t="n">
        <v>3.14</v>
      </c>
      <c r="I4162" s="19" t="n">
        <f aca="false">ROUND(F4162*G4162,2)</f>
        <v>19.4</v>
      </c>
      <c r="J4162" s="19" t="n">
        <f aca="false">ROUND(F4162*H4162,2)</f>
        <v>12.56</v>
      </c>
      <c r="K4162" s="19" t="n">
        <f aca="false">INDEX(Pricebook!$L$2:$L$1401,MATCH(D4162,Pricebook!$A$2:$A$1401,0))</f>
        <v>5.25</v>
      </c>
      <c r="L4162" s="19" t="n">
        <f aca="false">ROUND(F4162*K4162,2)</f>
        <v>21</v>
      </c>
      <c r="M4162" s="24" t="n">
        <f aca="false">DATE(YEAR(C4162),MONTH(C4162),1)</f>
        <v>46174</v>
      </c>
    </row>
    <row r="4163" customFormat="false" ht="15" hidden="false" customHeight="false" outlineLevel="0" collapsed="false">
      <c r="A4163" s="21" t="s">
        <v>3572</v>
      </c>
      <c r="B4163" s="21" t="s">
        <v>3573</v>
      </c>
      <c r="C4163" s="23" t="n">
        <v>46181</v>
      </c>
      <c r="D4163" s="21" t="s">
        <v>2218</v>
      </c>
      <c r="E4163" s="21" t="s">
        <v>2202</v>
      </c>
      <c r="F4163" s="12" t="n">
        <v>6</v>
      </c>
      <c r="G4163" s="19" t="n">
        <v>6.05</v>
      </c>
      <c r="H4163" s="19" t="n">
        <v>4.08</v>
      </c>
      <c r="I4163" s="19" t="n">
        <f aca="false">ROUND(F4163*G4163,2)</f>
        <v>36.3</v>
      </c>
      <c r="J4163" s="19" t="n">
        <f aca="false">ROUND(F4163*H4163,2)</f>
        <v>24.48</v>
      </c>
      <c r="K4163" s="19" t="n">
        <f aca="false">INDEX(Pricebook!$L$2:$L$1401,MATCH(D4163,Pricebook!$A$2:$A$1401,0))</f>
        <v>6.4</v>
      </c>
      <c r="L4163" s="19" t="n">
        <f aca="false">ROUND(F4163*K4163,2)</f>
        <v>38.4</v>
      </c>
      <c r="M4163" s="24" t="n">
        <f aca="false">DATE(YEAR(C4163),MONTH(C4163),1)</f>
        <v>46174</v>
      </c>
    </row>
    <row r="4164" customFormat="false" ht="15" hidden="false" customHeight="false" outlineLevel="0" collapsed="false">
      <c r="A4164" s="21" t="s">
        <v>3572</v>
      </c>
      <c r="B4164" s="21" t="s">
        <v>3573</v>
      </c>
      <c r="C4164" s="23" t="n">
        <v>46181</v>
      </c>
      <c r="D4164" s="21" t="s">
        <v>2630</v>
      </c>
      <c r="E4164" s="21" t="s">
        <v>2587</v>
      </c>
      <c r="F4164" s="12" t="n">
        <v>1</v>
      </c>
      <c r="G4164" s="19" t="n">
        <v>483.9</v>
      </c>
      <c r="H4164" s="19" t="n">
        <v>311.72</v>
      </c>
      <c r="I4164" s="19" t="n">
        <f aca="false">ROUND(F4164*G4164,2)</f>
        <v>483.9</v>
      </c>
      <c r="J4164" s="19" t="n">
        <f aca="false">ROUND(F4164*H4164,2)</f>
        <v>311.72</v>
      </c>
      <c r="K4164" s="19" t="n">
        <f aca="false">INDEX(Pricebook!$L$2:$L$1401,MATCH(D4164,Pricebook!$A$2:$A$1401,0))</f>
        <v>517.9</v>
      </c>
      <c r="L4164" s="19" t="n">
        <f aca="false">ROUND(F4164*K4164,2)</f>
        <v>517.9</v>
      </c>
      <c r="M4164" s="24" t="n">
        <f aca="false">DATE(YEAR(C4164),MONTH(C4164),1)</f>
        <v>46174</v>
      </c>
    </row>
    <row r="4165" customFormat="false" ht="15" hidden="false" customHeight="false" outlineLevel="0" collapsed="false">
      <c r="A4165" s="21" t="s">
        <v>3572</v>
      </c>
      <c r="B4165" s="21" t="s">
        <v>3573</v>
      </c>
      <c r="C4165" s="23" t="n">
        <v>46181</v>
      </c>
      <c r="D4165" s="21" t="s">
        <v>2704</v>
      </c>
      <c r="E4165" s="21" t="s">
        <v>2587</v>
      </c>
      <c r="F4165" s="12" t="n">
        <v>9</v>
      </c>
      <c r="G4165" s="19" t="n">
        <v>7.3</v>
      </c>
      <c r="H4165" s="19" t="n">
        <v>5.35</v>
      </c>
      <c r="I4165" s="19" t="n">
        <f aca="false">ROUND(F4165*G4165,2)</f>
        <v>65.7</v>
      </c>
      <c r="J4165" s="19" t="n">
        <f aca="false">ROUND(F4165*H4165,2)</f>
        <v>48.15</v>
      </c>
      <c r="K4165" s="19" t="n">
        <f aca="false">INDEX(Pricebook!$L$2:$L$1401,MATCH(D4165,Pricebook!$A$2:$A$1401,0))</f>
        <v>7.8</v>
      </c>
      <c r="L4165" s="19" t="n">
        <f aca="false">ROUND(F4165*K4165,2)</f>
        <v>70.2</v>
      </c>
      <c r="M4165" s="24" t="n">
        <f aca="false">DATE(YEAR(C4165),MONTH(C4165),1)</f>
        <v>46174</v>
      </c>
    </row>
    <row r="4166" customFormat="false" ht="15" hidden="false" customHeight="false" outlineLevel="0" collapsed="false">
      <c r="A4166" s="21" t="s">
        <v>3574</v>
      </c>
      <c r="B4166" s="21" t="s">
        <v>3083</v>
      </c>
      <c r="C4166" s="23" t="n">
        <v>46182</v>
      </c>
      <c r="D4166" s="21" t="s">
        <v>2749</v>
      </c>
      <c r="E4166" s="21" t="s">
        <v>2748</v>
      </c>
      <c r="F4166" s="12" t="n">
        <v>4</v>
      </c>
      <c r="G4166" s="19" t="n">
        <v>29.1</v>
      </c>
      <c r="H4166" s="19" t="n">
        <v>16.94</v>
      </c>
      <c r="I4166" s="19" t="n">
        <f aca="false">ROUND(F4166*G4166,2)</f>
        <v>116.4</v>
      </c>
      <c r="J4166" s="19" t="n">
        <f aca="false">ROUND(F4166*H4166,2)</f>
        <v>67.76</v>
      </c>
      <c r="K4166" s="19" t="n">
        <f aca="false">INDEX(Pricebook!$L$2:$L$1401,MATCH(D4166,Pricebook!$A$2:$A$1401,0))</f>
        <v>31.75</v>
      </c>
      <c r="L4166" s="19" t="n">
        <f aca="false">ROUND(F4166*K4166,2)</f>
        <v>127</v>
      </c>
      <c r="M4166" s="24" t="n">
        <f aca="false">DATE(YEAR(C4166),MONTH(C4166),1)</f>
        <v>46174</v>
      </c>
    </row>
    <row r="4167" customFormat="false" ht="15" hidden="false" customHeight="false" outlineLevel="0" collapsed="false">
      <c r="A4167" s="21" t="s">
        <v>3574</v>
      </c>
      <c r="B4167" s="21" t="s">
        <v>3083</v>
      </c>
      <c r="C4167" s="23" t="n">
        <v>46182</v>
      </c>
      <c r="D4167" s="21" t="s">
        <v>677</v>
      </c>
      <c r="E4167" s="21" t="s">
        <v>366</v>
      </c>
      <c r="F4167" s="12" t="n">
        <v>2</v>
      </c>
      <c r="G4167" s="19" t="n">
        <v>65.7</v>
      </c>
      <c r="H4167" s="19" t="n">
        <v>46.03</v>
      </c>
      <c r="I4167" s="19" t="n">
        <f aca="false">ROUND(F4167*G4167,2)</f>
        <v>131.4</v>
      </c>
      <c r="J4167" s="19" t="n">
        <f aca="false">ROUND(F4167*H4167,2)</f>
        <v>92.06</v>
      </c>
      <c r="K4167" s="19" t="n">
        <f aca="false">INDEX(Pricebook!$L$2:$L$1401,MATCH(D4167,Pricebook!$A$2:$A$1401,0))</f>
        <v>70.1</v>
      </c>
      <c r="L4167" s="19" t="n">
        <f aca="false">ROUND(F4167*K4167,2)</f>
        <v>140.2</v>
      </c>
      <c r="M4167" s="24" t="n">
        <f aca="false">DATE(YEAR(C4167),MONTH(C4167),1)</f>
        <v>46174</v>
      </c>
    </row>
    <row r="4168" customFormat="false" ht="15" hidden="false" customHeight="false" outlineLevel="0" collapsed="false">
      <c r="A4168" s="21" t="s">
        <v>3574</v>
      </c>
      <c r="B4168" s="21" t="s">
        <v>3083</v>
      </c>
      <c r="C4168" s="23" t="n">
        <v>46182</v>
      </c>
      <c r="D4168" s="21" t="s">
        <v>2806</v>
      </c>
      <c r="E4168" s="21" t="s">
        <v>2748</v>
      </c>
      <c r="F4168" s="12" t="n">
        <v>5</v>
      </c>
      <c r="G4168" s="19" t="n">
        <v>46.65</v>
      </c>
      <c r="H4168" s="19" t="n">
        <v>27.01</v>
      </c>
      <c r="I4168" s="19" t="n">
        <f aca="false">ROUND(F4168*G4168,2)</f>
        <v>233.25</v>
      </c>
      <c r="J4168" s="19" t="n">
        <f aca="false">ROUND(F4168*H4168,2)</f>
        <v>135.05</v>
      </c>
      <c r="K4168" s="19" t="n">
        <f aca="false">INDEX(Pricebook!$L$2:$L$1401,MATCH(D4168,Pricebook!$A$2:$A$1401,0))</f>
        <v>50.6</v>
      </c>
      <c r="L4168" s="19" t="n">
        <f aca="false">ROUND(F4168*K4168,2)</f>
        <v>253</v>
      </c>
      <c r="M4168" s="24" t="n">
        <f aca="false">DATE(YEAR(C4168),MONTH(C4168),1)</f>
        <v>46174</v>
      </c>
    </row>
    <row r="4169" customFormat="false" ht="15" hidden="false" customHeight="false" outlineLevel="0" collapsed="false">
      <c r="A4169" s="21" t="s">
        <v>3574</v>
      </c>
      <c r="B4169" s="21" t="s">
        <v>3083</v>
      </c>
      <c r="C4169" s="23" t="n">
        <v>46182</v>
      </c>
      <c r="D4169" s="21" t="s">
        <v>521</v>
      </c>
      <c r="E4169" s="21" t="s">
        <v>366</v>
      </c>
      <c r="F4169" s="12" t="n">
        <v>2</v>
      </c>
      <c r="G4169" s="19" t="n">
        <v>12.55</v>
      </c>
      <c r="H4169" s="19" t="n">
        <v>8.96</v>
      </c>
      <c r="I4169" s="19" t="n">
        <f aca="false">ROUND(F4169*G4169,2)</f>
        <v>25.1</v>
      </c>
      <c r="J4169" s="19" t="n">
        <f aca="false">ROUND(F4169*H4169,2)</f>
        <v>17.92</v>
      </c>
      <c r="K4169" s="19" t="n">
        <f aca="false">INDEX(Pricebook!$L$2:$L$1401,MATCH(D4169,Pricebook!$A$2:$A$1401,0))</f>
        <v>13.65</v>
      </c>
      <c r="L4169" s="19" t="n">
        <f aca="false">ROUND(F4169*K4169,2)</f>
        <v>27.3</v>
      </c>
      <c r="M4169" s="24" t="n">
        <f aca="false">DATE(YEAR(C4169),MONTH(C4169),1)</f>
        <v>46174</v>
      </c>
    </row>
    <row r="4170" customFormat="false" ht="15" hidden="false" customHeight="false" outlineLevel="0" collapsed="false">
      <c r="A4170" s="21" t="s">
        <v>3574</v>
      </c>
      <c r="B4170" s="21" t="s">
        <v>3083</v>
      </c>
      <c r="C4170" s="23" t="n">
        <v>46182</v>
      </c>
      <c r="D4170" s="21" t="s">
        <v>2874</v>
      </c>
      <c r="E4170" s="21" t="s">
        <v>2748</v>
      </c>
      <c r="F4170" s="12" t="n">
        <v>1</v>
      </c>
      <c r="G4170" s="19" t="n">
        <v>23</v>
      </c>
      <c r="H4170" s="19" t="n">
        <v>13.26</v>
      </c>
      <c r="I4170" s="19" t="n">
        <f aca="false">ROUND(F4170*G4170,2)</f>
        <v>23</v>
      </c>
      <c r="J4170" s="19" t="n">
        <f aca="false">ROUND(F4170*H4170,2)</f>
        <v>13.26</v>
      </c>
      <c r="K4170" s="19" t="n">
        <f aca="false">INDEX(Pricebook!$L$2:$L$1401,MATCH(D4170,Pricebook!$A$2:$A$1401,0))</f>
        <v>24.85</v>
      </c>
      <c r="L4170" s="19" t="n">
        <f aca="false">ROUND(F4170*K4170,2)</f>
        <v>24.85</v>
      </c>
      <c r="M4170" s="24" t="n">
        <f aca="false">DATE(YEAR(C4170),MONTH(C4170),1)</f>
        <v>46174</v>
      </c>
    </row>
    <row r="4171" customFormat="false" ht="15" hidden="false" customHeight="false" outlineLevel="0" collapsed="false">
      <c r="A4171" s="21" t="s">
        <v>3574</v>
      </c>
      <c r="B4171" s="21" t="s">
        <v>3083</v>
      </c>
      <c r="C4171" s="23" t="n">
        <v>46182</v>
      </c>
      <c r="D4171" s="21" t="s">
        <v>601</v>
      </c>
      <c r="E4171" s="21" t="s">
        <v>366</v>
      </c>
      <c r="F4171" s="12" t="n">
        <v>2</v>
      </c>
      <c r="G4171" s="19" t="n">
        <v>8.15</v>
      </c>
      <c r="H4171" s="19" t="n">
        <v>5.75</v>
      </c>
      <c r="I4171" s="19" t="n">
        <f aca="false">ROUND(F4171*G4171,2)</f>
        <v>16.3</v>
      </c>
      <c r="J4171" s="19" t="n">
        <f aca="false">ROUND(F4171*H4171,2)</f>
        <v>11.5</v>
      </c>
      <c r="K4171" s="19" t="n">
        <f aca="false">INDEX(Pricebook!$L$2:$L$1401,MATCH(D4171,Pricebook!$A$2:$A$1401,0))</f>
        <v>8.75</v>
      </c>
      <c r="L4171" s="19" t="n">
        <f aca="false">ROUND(F4171*K4171,2)</f>
        <v>17.5</v>
      </c>
      <c r="M4171" s="24" t="n">
        <f aca="false">DATE(YEAR(C4171),MONTH(C4171),1)</f>
        <v>46174</v>
      </c>
    </row>
    <row r="4172" customFormat="false" ht="15" hidden="false" customHeight="false" outlineLevel="0" collapsed="false">
      <c r="A4172" s="21" t="s">
        <v>3574</v>
      </c>
      <c r="B4172" s="21" t="s">
        <v>3083</v>
      </c>
      <c r="C4172" s="23" t="n">
        <v>46182</v>
      </c>
      <c r="D4172" s="21" t="s">
        <v>2766</v>
      </c>
      <c r="E4172" s="21" t="s">
        <v>2748</v>
      </c>
      <c r="F4172" s="12" t="n">
        <v>6</v>
      </c>
      <c r="G4172" s="19" t="n">
        <v>4.45</v>
      </c>
      <c r="H4172" s="19" t="n">
        <v>2.55</v>
      </c>
      <c r="I4172" s="19" t="n">
        <f aca="false">ROUND(F4172*G4172,2)</f>
        <v>26.7</v>
      </c>
      <c r="J4172" s="19" t="n">
        <f aca="false">ROUND(F4172*H4172,2)</f>
        <v>15.3</v>
      </c>
      <c r="K4172" s="19" t="n">
        <f aca="false">INDEX(Pricebook!$L$2:$L$1401,MATCH(D4172,Pricebook!$A$2:$A$1401,0))</f>
        <v>4.8</v>
      </c>
      <c r="L4172" s="19" t="n">
        <f aca="false">ROUND(F4172*K4172,2)</f>
        <v>28.8</v>
      </c>
      <c r="M4172" s="24" t="n">
        <f aca="false">DATE(YEAR(C4172),MONTH(C4172),1)</f>
        <v>46174</v>
      </c>
    </row>
    <row r="4173" customFormat="false" ht="15" hidden="false" customHeight="false" outlineLevel="0" collapsed="false">
      <c r="A4173" s="21" t="s">
        <v>3574</v>
      </c>
      <c r="B4173" s="21" t="s">
        <v>3083</v>
      </c>
      <c r="C4173" s="23" t="n">
        <v>46182</v>
      </c>
      <c r="D4173" s="21" t="s">
        <v>769</v>
      </c>
      <c r="E4173" s="21" t="s">
        <v>366</v>
      </c>
      <c r="F4173" s="12" t="n">
        <v>3</v>
      </c>
      <c r="G4173" s="19" t="n">
        <v>48.4</v>
      </c>
      <c r="H4173" s="19" t="n">
        <v>34.33</v>
      </c>
      <c r="I4173" s="19" t="n">
        <f aca="false">ROUND(F4173*G4173,2)</f>
        <v>145.2</v>
      </c>
      <c r="J4173" s="19" t="n">
        <f aca="false">ROUND(F4173*H4173,2)</f>
        <v>102.99</v>
      </c>
      <c r="K4173" s="19" t="n">
        <f aca="false">INDEX(Pricebook!$L$2:$L$1401,MATCH(D4173,Pricebook!$A$2:$A$1401,0))</f>
        <v>52.3</v>
      </c>
      <c r="L4173" s="19" t="n">
        <f aca="false">ROUND(F4173*K4173,2)</f>
        <v>156.9</v>
      </c>
      <c r="M4173" s="24" t="n">
        <f aca="false">DATE(YEAR(C4173),MONTH(C4173),1)</f>
        <v>46174</v>
      </c>
    </row>
    <row r="4174" customFormat="false" ht="15" hidden="false" customHeight="false" outlineLevel="0" collapsed="false">
      <c r="A4174" s="21" t="s">
        <v>3574</v>
      </c>
      <c r="B4174" s="21" t="s">
        <v>3083</v>
      </c>
      <c r="C4174" s="23" t="n">
        <v>46182</v>
      </c>
      <c r="D4174" s="21" t="s">
        <v>2916</v>
      </c>
      <c r="E4174" s="21" t="s">
        <v>2748</v>
      </c>
      <c r="F4174" s="12" t="n">
        <v>3</v>
      </c>
      <c r="G4174" s="19" t="n">
        <v>5.1</v>
      </c>
      <c r="H4174" s="19" t="n">
        <v>2.98</v>
      </c>
      <c r="I4174" s="19" t="n">
        <f aca="false">ROUND(F4174*G4174,2)</f>
        <v>15.3</v>
      </c>
      <c r="J4174" s="19" t="n">
        <f aca="false">ROUND(F4174*H4174,2)</f>
        <v>8.94</v>
      </c>
      <c r="K4174" s="19" t="n">
        <f aca="false">INDEX(Pricebook!$L$2:$L$1401,MATCH(D4174,Pricebook!$A$2:$A$1401,0))</f>
        <v>5.6</v>
      </c>
      <c r="L4174" s="19" t="n">
        <f aca="false">ROUND(F4174*K4174,2)</f>
        <v>16.8</v>
      </c>
      <c r="M4174" s="24" t="n">
        <f aca="false">DATE(YEAR(C4174),MONTH(C4174),1)</f>
        <v>46174</v>
      </c>
    </row>
    <row r="4175" customFormat="false" ht="15" hidden="false" customHeight="false" outlineLevel="0" collapsed="false">
      <c r="A4175" s="21" t="s">
        <v>3574</v>
      </c>
      <c r="B4175" s="21" t="s">
        <v>3083</v>
      </c>
      <c r="C4175" s="23" t="n">
        <v>46182</v>
      </c>
      <c r="D4175" s="21" t="s">
        <v>1444</v>
      </c>
      <c r="E4175" s="21" t="s">
        <v>971</v>
      </c>
      <c r="F4175" s="12" t="n">
        <v>2</v>
      </c>
      <c r="G4175" s="19" t="n">
        <v>94.5</v>
      </c>
      <c r="H4175" s="19" t="n">
        <v>71.93</v>
      </c>
      <c r="I4175" s="19" t="n">
        <f aca="false">ROUND(F4175*G4175,2)</f>
        <v>189</v>
      </c>
      <c r="J4175" s="19" t="n">
        <f aca="false">ROUND(F4175*H4175,2)</f>
        <v>143.86</v>
      </c>
      <c r="K4175" s="19" t="n">
        <f aca="false">INDEX(Pricebook!$L$2:$L$1401,MATCH(D4175,Pricebook!$A$2:$A$1401,0))</f>
        <v>108.95</v>
      </c>
      <c r="L4175" s="19" t="n">
        <f aca="false">ROUND(F4175*K4175,2)</f>
        <v>217.9</v>
      </c>
      <c r="M4175" s="24" t="n">
        <f aca="false">DATE(YEAR(C4175),MONTH(C4175),1)</f>
        <v>46174</v>
      </c>
    </row>
    <row r="4176" customFormat="false" ht="15" hidden="false" customHeight="false" outlineLevel="0" collapsed="false">
      <c r="A4176" s="21" t="s">
        <v>3574</v>
      </c>
      <c r="B4176" s="21" t="s">
        <v>3083</v>
      </c>
      <c r="C4176" s="23" t="n">
        <v>46182</v>
      </c>
      <c r="D4176" s="21" t="s">
        <v>2850</v>
      </c>
      <c r="E4176" s="21" t="s">
        <v>2748</v>
      </c>
      <c r="F4176" s="12" t="n">
        <v>8</v>
      </c>
      <c r="G4176" s="19" t="n">
        <v>4</v>
      </c>
      <c r="H4176" s="19" t="n">
        <v>2.35</v>
      </c>
      <c r="I4176" s="19" t="n">
        <f aca="false">ROUND(F4176*G4176,2)</f>
        <v>32</v>
      </c>
      <c r="J4176" s="19" t="n">
        <f aca="false">ROUND(F4176*H4176,2)</f>
        <v>18.8</v>
      </c>
      <c r="K4176" s="19" t="n">
        <f aca="false">INDEX(Pricebook!$L$2:$L$1401,MATCH(D4176,Pricebook!$A$2:$A$1401,0))</f>
        <v>4.4</v>
      </c>
      <c r="L4176" s="19" t="n">
        <f aca="false">ROUND(F4176*K4176,2)</f>
        <v>35.2</v>
      </c>
      <c r="M4176" s="24" t="n">
        <f aca="false">DATE(YEAR(C4176),MONTH(C4176),1)</f>
        <v>46174</v>
      </c>
    </row>
    <row r="4177" customFormat="false" ht="15" hidden="false" customHeight="false" outlineLevel="0" collapsed="false">
      <c r="A4177" s="21" t="s">
        <v>3574</v>
      </c>
      <c r="B4177" s="21" t="s">
        <v>3083</v>
      </c>
      <c r="C4177" s="23" t="n">
        <v>46182</v>
      </c>
      <c r="D4177" s="21" t="s">
        <v>2751</v>
      </c>
      <c r="E4177" s="21" t="s">
        <v>2748</v>
      </c>
      <c r="F4177" s="12" t="n">
        <v>1</v>
      </c>
      <c r="G4177" s="19" t="n">
        <v>34.45</v>
      </c>
      <c r="H4177" s="19" t="n">
        <v>22.15</v>
      </c>
      <c r="I4177" s="19" t="n">
        <f aca="false">ROUND(F4177*G4177,2)</f>
        <v>34.45</v>
      </c>
      <c r="J4177" s="19" t="n">
        <f aca="false">ROUND(F4177*H4177,2)</f>
        <v>22.15</v>
      </c>
      <c r="K4177" s="19" t="n">
        <f aca="false">INDEX(Pricebook!$L$2:$L$1401,MATCH(D4177,Pricebook!$A$2:$A$1401,0))</f>
        <v>37.45</v>
      </c>
      <c r="L4177" s="19" t="n">
        <f aca="false">ROUND(F4177*K4177,2)</f>
        <v>37.45</v>
      </c>
      <c r="M4177" s="24" t="n">
        <f aca="false">DATE(YEAR(C4177),MONTH(C4177),1)</f>
        <v>46174</v>
      </c>
    </row>
    <row r="4178" customFormat="false" ht="15" hidden="false" customHeight="false" outlineLevel="0" collapsed="false">
      <c r="A4178" s="21" t="s">
        <v>3574</v>
      </c>
      <c r="B4178" s="21" t="s">
        <v>3083</v>
      </c>
      <c r="C4178" s="23" t="n">
        <v>46182</v>
      </c>
      <c r="D4178" s="21" t="s">
        <v>1404</v>
      </c>
      <c r="E4178" s="21" t="s">
        <v>971</v>
      </c>
      <c r="F4178" s="12" t="n">
        <v>4</v>
      </c>
      <c r="G4178" s="19" t="n">
        <v>144.9</v>
      </c>
      <c r="H4178" s="19" t="n">
        <v>111.05</v>
      </c>
      <c r="I4178" s="19" t="n">
        <f aca="false">ROUND(F4178*G4178,2)</f>
        <v>579.6</v>
      </c>
      <c r="J4178" s="19" t="n">
        <f aca="false">ROUND(F4178*H4178,2)</f>
        <v>444.2</v>
      </c>
      <c r="K4178" s="19" t="n">
        <f aca="false">INDEX(Pricebook!$L$2:$L$1401,MATCH(D4178,Pricebook!$A$2:$A$1401,0))</f>
        <v>168.2</v>
      </c>
      <c r="L4178" s="19" t="n">
        <f aca="false">ROUND(F4178*K4178,2)</f>
        <v>672.8</v>
      </c>
      <c r="M4178" s="24" t="n">
        <f aca="false">DATE(YEAR(C4178),MONTH(C4178),1)</f>
        <v>46174</v>
      </c>
    </row>
    <row r="4179" customFormat="false" ht="15" hidden="false" customHeight="false" outlineLevel="0" collapsed="false">
      <c r="A4179" s="21" t="s">
        <v>3574</v>
      </c>
      <c r="B4179" s="21" t="s">
        <v>3083</v>
      </c>
      <c r="C4179" s="23" t="n">
        <v>46182</v>
      </c>
      <c r="D4179" s="21" t="s">
        <v>2850</v>
      </c>
      <c r="E4179" s="21" t="s">
        <v>2748</v>
      </c>
      <c r="F4179" s="12" t="n">
        <v>8</v>
      </c>
      <c r="G4179" s="19" t="n">
        <v>4</v>
      </c>
      <c r="H4179" s="19" t="n">
        <v>2.35</v>
      </c>
      <c r="I4179" s="19" t="n">
        <f aca="false">ROUND(F4179*G4179,2)</f>
        <v>32</v>
      </c>
      <c r="J4179" s="19" t="n">
        <f aca="false">ROUND(F4179*H4179,2)</f>
        <v>18.8</v>
      </c>
      <c r="K4179" s="19" t="n">
        <f aca="false">INDEX(Pricebook!$L$2:$L$1401,MATCH(D4179,Pricebook!$A$2:$A$1401,0))</f>
        <v>4.4</v>
      </c>
      <c r="L4179" s="19" t="n">
        <f aca="false">ROUND(F4179*K4179,2)</f>
        <v>35.2</v>
      </c>
      <c r="M4179" s="24" t="n">
        <f aca="false">DATE(YEAR(C4179),MONTH(C4179),1)</f>
        <v>46174</v>
      </c>
    </row>
    <row r="4180" customFormat="false" ht="15" hidden="false" customHeight="false" outlineLevel="0" collapsed="false">
      <c r="A4180" s="21" t="s">
        <v>3574</v>
      </c>
      <c r="B4180" s="21" t="s">
        <v>3083</v>
      </c>
      <c r="C4180" s="23" t="n">
        <v>46182</v>
      </c>
      <c r="D4180" s="21" t="s">
        <v>978</v>
      </c>
      <c r="E4180" s="21" t="s">
        <v>971</v>
      </c>
      <c r="F4180" s="12" t="n">
        <v>3</v>
      </c>
      <c r="G4180" s="19" t="n">
        <v>5.95</v>
      </c>
      <c r="H4180" s="19" t="n">
        <v>4.51</v>
      </c>
      <c r="I4180" s="19" t="n">
        <f aca="false">ROUND(F4180*G4180,2)</f>
        <v>17.85</v>
      </c>
      <c r="J4180" s="19" t="n">
        <f aca="false">ROUND(F4180*H4180,2)</f>
        <v>13.53</v>
      </c>
      <c r="K4180" s="19" t="n">
        <f aca="false">INDEX(Pricebook!$L$2:$L$1401,MATCH(D4180,Pricebook!$A$2:$A$1401,0))</f>
        <v>6.85</v>
      </c>
      <c r="L4180" s="19" t="n">
        <f aca="false">ROUND(F4180*K4180,2)</f>
        <v>20.55</v>
      </c>
      <c r="M4180" s="24" t="n">
        <f aca="false">DATE(YEAR(C4180),MONTH(C4180),1)</f>
        <v>46174</v>
      </c>
    </row>
    <row r="4181" customFormat="false" ht="15" hidden="false" customHeight="false" outlineLevel="0" collapsed="false">
      <c r="A4181" s="21" t="s">
        <v>3574</v>
      </c>
      <c r="B4181" s="21" t="s">
        <v>3083</v>
      </c>
      <c r="C4181" s="23" t="n">
        <v>46182</v>
      </c>
      <c r="D4181" s="21" t="s">
        <v>627</v>
      </c>
      <c r="E4181" s="21" t="s">
        <v>366</v>
      </c>
      <c r="F4181" s="12" t="n">
        <v>1</v>
      </c>
      <c r="G4181" s="19" t="n">
        <v>78.7</v>
      </c>
      <c r="H4181" s="19" t="n">
        <v>55.54</v>
      </c>
      <c r="I4181" s="19" t="n">
        <f aca="false">ROUND(F4181*G4181,2)</f>
        <v>78.7</v>
      </c>
      <c r="J4181" s="19" t="n">
        <f aca="false">ROUND(F4181*H4181,2)</f>
        <v>55.54</v>
      </c>
      <c r="K4181" s="19" t="n">
        <f aca="false">INDEX(Pricebook!$L$2:$L$1401,MATCH(D4181,Pricebook!$A$2:$A$1401,0))</f>
        <v>84.6</v>
      </c>
      <c r="L4181" s="19" t="n">
        <f aca="false">ROUND(F4181*K4181,2)</f>
        <v>84.6</v>
      </c>
      <c r="M4181" s="24" t="n">
        <f aca="false">DATE(YEAR(C4181),MONTH(C4181),1)</f>
        <v>46174</v>
      </c>
    </row>
    <row r="4182" customFormat="false" ht="15" hidden="false" customHeight="false" outlineLevel="0" collapsed="false">
      <c r="A4182" s="21" t="s">
        <v>3574</v>
      </c>
      <c r="B4182" s="21" t="s">
        <v>3083</v>
      </c>
      <c r="C4182" s="23" t="n">
        <v>46182</v>
      </c>
      <c r="D4182" s="21" t="s">
        <v>1436</v>
      </c>
      <c r="E4182" s="21" t="s">
        <v>971</v>
      </c>
      <c r="F4182" s="12" t="n">
        <v>43</v>
      </c>
      <c r="G4182" s="19" t="n">
        <v>2.1</v>
      </c>
      <c r="H4182" s="19" t="n">
        <v>1.6</v>
      </c>
      <c r="I4182" s="19" t="n">
        <f aca="false">ROUND(F4182*G4182,2)</f>
        <v>90.3</v>
      </c>
      <c r="J4182" s="19" t="n">
        <f aca="false">ROUND(F4182*H4182,2)</f>
        <v>68.8</v>
      </c>
      <c r="K4182" s="19" t="n">
        <f aca="false">INDEX(Pricebook!$L$2:$L$1401,MATCH(D4182,Pricebook!$A$2:$A$1401,0))</f>
        <v>2.45</v>
      </c>
      <c r="L4182" s="19" t="n">
        <f aca="false">ROUND(F4182*K4182,2)</f>
        <v>105.35</v>
      </c>
      <c r="M4182" s="24" t="n">
        <f aca="false">DATE(YEAR(C4182),MONTH(C4182),1)</f>
        <v>46174</v>
      </c>
    </row>
    <row r="4183" customFormat="false" ht="15" hidden="false" customHeight="false" outlineLevel="0" collapsed="false">
      <c r="A4183" s="21" t="s">
        <v>3574</v>
      </c>
      <c r="B4183" s="21" t="s">
        <v>3083</v>
      </c>
      <c r="C4183" s="23" t="n">
        <v>46182</v>
      </c>
      <c r="D4183" s="21" t="s">
        <v>2946</v>
      </c>
      <c r="E4183" s="21" t="s">
        <v>2748</v>
      </c>
      <c r="F4183" s="12" t="n">
        <v>6</v>
      </c>
      <c r="G4183" s="19" t="n">
        <v>9.3</v>
      </c>
      <c r="H4183" s="19" t="n">
        <v>5.37</v>
      </c>
      <c r="I4183" s="19" t="n">
        <f aca="false">ROUND(F4183*G4183,2)</f>
        <v>55.8</v>
      </c>
      <c r="J4183" s="19" t="n">
        <f aca="false">ROUND(F4183*H4183,2)</f>
        <v>32.22</v>
      </c>
      <c r="K4183" s="19" t="n">
        <f aca="false">INDEX(Pricebook!$L$2:$L$1401,MATCH(D4183,Pricebook!$A$2:$A$1401,0))</f>
        <v>10.1</v>
      </c>
      <c r="L4183" s="19" t="n">
        <f aca="false">ROUND(F4183*K4183,2)</f>
        <v>60.6</v>
      </c>
      <c r="M4183" s="24" t="n">
        <f aca="false">DATE(YEAR(C4183),MONTH(C4183),1)</f>
        <v>46174</v>
      </c>
    </row>
    <row r="4184" customFormat="false" ht="15" hidden="false" customHeight="false" outlineLevel="0" collapsed="false">
      <c r="A4184" s="21" t="s">
        <v>3575</v>
      </c>
      <c r="B4184" s="21" t="s">
        <v>3530</v>
      </c>
      <c r="C4184" s="23" t="n">
        <v>46182</v>
      </c>
      <c r="D4184" s="21" t="s">
        <v>2380</v>
      </c>
      <c r="E4184" s="21" t="s">
        <v>2202</v>
      </c>
      <c r="F4184" s="12" t="n">
        <v>2</v>
      </c>
      <c r="G4184" s="19" t="n">
        <v>32.6</v>
      </c>
      <c r="H4184" s="19" t="n">
        <v>19.94</v>
      </c>
      <c r="I4184" s="19" t="n">
        <f aca="false">ROUND(F4184*G4184,2)</f>
        <v>65.2</v>
      </c>
      <c r="J4184" s="19" t="n">
        <f aca="false">ROUND(F4184*H4184,2)</f>
        <v>39.88</v>
      </c>
      <c r="K4184" s="19" t="n">
        <f aca="false">INDEX(Pricebook!$L$2:$L$1401,MATCH(D4184,Pricebook!$A$2:$A$1401,0))</f>
        <v>35.1</v>
      </c>
      <c r="L4184" s="19" t="n">
        <f aca="false">ROUND(F4184*K4184,2)</f>
        <v>70.2</v>
      </c>
      <c r="M4184" s="24" t="n">
        <f aca="false">DATE(YEAR(C4184),MONTH(C4184),1)</f>
        <v>46174</v>
      </c>
    </row>
    <row r="4185" customFormat="false" ht="15" hidden="false" customHeight="false" outlineLevel="0" collapsed="false">
      <c r="A4185" s="21" t="s">
        <v>3575</v>
      </c>
      <c r="B4185" s="21" t="s">
        <v>3530</v>
      </c>
      <c r="C4185" s="23" t="n">
        <v>46182</v>
      </c>
      <c r="D4185" s="21" t="s">
        <v>1797</v>
      </c>
      <c r="E4185" s="21" t="s">
        <v>1452</v>
      </c>
      <c r="F4185" s="12" t="n">
        <v>6</v>
      </c>
      <c r="G4185" s="19" t="n">
        <v>59.5</v>
      </c>
      <c r="H4185" s="19" t="n">
        <v>36.17</v>
      </c>
      <c r="I4185" s="19" t="n">
        <f aca="false">ROUND(F4185*G4185,2)</f>
        <v>357</v>
      </c>
      <c r="J4185" s="19" t="n">
        <f aca="false">ROUND(F4185*H4185,2)</f>
        <v>217.02</v>
      </c>
      <c r="K4185" s="19" t="n">
        <f aca="false">INDEX(Pricebook!$L$2:$L$1401,MATCH(D4185,Pricebook!$A$2:$A$1401,0))</f>
        <v>60.6</v>
      </c>
      <c r="L4185" s="19" t="n">
        <f aca="false">ROUND(F4185*K4185,2)</f>
        <v>363.6</v>
      </c>
      <c r="M4185" s="24" t="n">
        <f aca="false">DATE(YEAR(C4185),MONTH(C4185),1)</f>
        <v>46174</v>
      </c>
    </row>
    <row r="4186" customFormat="false" ht="15" hidden="false" customHeight="false" outlineLevel="0" collapsed="false">
      <c r="A4186" s="21" t="s">
        <v>3575</v>
      </c>
      <c r="B4186" s="21" t="s">
        <v>3530</v>
      </c>
      <c r="C4186" s="23" t="n">
        <v>46182</v>
      </c>
      <c r="D4186" s="21" t="s">
        <v>2371</v>
      </c>
      <c r="E4186" s="21" t="s">
        <v>2202</v>
      </c>
      <c r="F4186" s="12" t="n">
        <v>2</v>
      </c>
      <c r="G4186" s="19" t="n">
        <v>7.85</v>
      </c>
      <c r="H4186" s="19" t="n">
        <v>5.04</v>
      </c>
      <c r="I4186" s="19" t="n">
        <f aca="false">ROUND(F4186*G4186,2)</f>
        <v>15.7</v>
      </c>
      <c r="J4186" s="19" t="n">
        <f aca="false">ROUND(F4186*H4186,2)</f>
        <v>10.08</v>
      </c>
      <c r="K4186" s="19" t="n">
        <f aca="false">INDEX(Pricebook!$L$2:$L$1401,MATCH(D4186,Pricebook!$A$2:$A$1401,0))</f>
        <v>8.3</v>
      </c>
      <c r="L4186" s="19" t="n">
        <f aca="false">ROUND(F4186*K4186,2)</f>
        <v>16.6</v>
      </c>
      <c r="M4186" s="24" t="n">
        <f aca="false">DATE(YEAR(C4186),MONTH(C4186),1)</f>
        <v>46174</v>
      </c>
    </row>
    <row r="4187" customFormat="false" ht="15" hidden="false" customHeight="false" outlineLevel="0" collapsed="false">
      <c r="A4187" s="21" t="s">
        <v>3575</v>
      </c>
      <c r="B4187" s="21" t="s">
        <v>3530</v>
      </c>
      <c r="C4187" s="23" t="n">
        <v>46182</v>
      </c>
      <c r="D4187" s="21" t="s">
        <v>2333</v>
      </c>
      <c r="E4187" s="21" t="s">
        <v>2202</v>
      </c>
      <c r="F4187" s="12" t="n">
        <v>3</v>
      </c>
      <c r="G4187" s="19" t="n">
        <v>41.9</v>
      </c>
      <c r="H4187" s="19" t="n">
        <v>25.21</v>
      </c>
      <c r="I4187" s="19" t="n">
        <f aca="false">ROUND(F4187*G4187,2)</f>
        <v>125.7</v>
      </c>
      <c r="J4187" s="19" t="n">
        <f aca="false">ROUND(F4187*H4187,2)</f>
        <v>75.63</v>
      </c>
      <c r="K4187" s="19" t="n">
        <f aca="false">INDEX(Pricebook!$L$2:$L$1401,MATCH(D4187,Pricebook!$A$2:$A$1401,0))</f>
        <v>44.35</v>
      </c>
      <c r="L4187" s="19" t="n">
        <f aca="false">ROUND(F4187*K4187,2)</f>
        <v>133.05</v>
      </c>
      <c r="M4187" s="24" t="n">
        <f aca="false">DATE(YEAR(C4187),MONTH(C4187),1)</f>
        <v>46174</v>
      </c>
    </row>
    <row r="4188" customFormat="false" ht="15" hidden="false" customHeight="false" outlineLevel="0" collapsed="false">
      <c r="A4188" s="21" t="s">
        <v>3575</v>
      </c>
      <c r="B4188" s="21" t="s">
        <v>3530</v>
      </c>
      <c r="C4188" s="23" t="n">
        <v>46182</v>
      </c>
      <c r="D4188" s="21" t="s">
        <v>1837</v>
      </c>
      <c r="E4188" s="21" t="s">
        <v>1452</v>
      </c>
      <c r="F4188" s="12" t="n">
        <v>6</v>
      </c>
      <c r="G4188" s="19" t="n">
        <v>158.7</v>
      </c>
      <c r="H4188" s="19" t="n">
        <v>97.64</v>
      </c>
      <c r="I4188" s="19" t="n">
        <f aca="false">ROUND(F4188*G4188,2)</f>
        <v>952.2</v>
      </c>
      <c r="J4188" s="19" t="n">
        <f aca="false">ROUND(F4188*H4188,2)</f>
        <v>585.84</v>
      </c>
      <c r="K4188" s="19" t="n">
        <f aca="false">INDEX(Pricebook!$L$2:$L$1401,MATCH(D4188,Pricebook!$A$2:$A$1401,0))</f>
        <v>163.55</v>
      </c>
      <c r="L4188" s="19" t="n">
        <f aca="false">ROUND(F4188*K4188,2)</f>
        <v>981.3</v>
      </c>
      <c r="M4188" s="24" t="n">
        <f aca="false">DATE(YEAR(C4188),MONTH(C4188),1)</f>
        <v>46174</v>
      </c>
    </row>
    <row r="4189" customFormat="false" ht="15" hidden="false" customHeight="false" outlineLevel="0" collapsed="false">
      <c r="A4189" s="21" t="s">
        <v>3575</v>
      </c>
      <c r="B4189" s="21" t="s">
        <v>3530</v>
      </c>
      <c r="C4189" s="23" t="n">
        <v>46182</v>
      </c>
      <c r="D4189" s="21" t="s">
        <v>471</v>
      </c>
      <c r="E4189" s="21" t="s">
        <v>366</v>
      </c>
      <c r="F4189" s="12" t="n">
        <v>1</v>
      </c>
      <c r="G4189" s="19" t="n">
        <v>41.8</v>
      </c>
      <c r="H4189" s="19" t="n">
        <v>29.42</v>
      </c>
      <c r="I4189" s="19" t="n">
        <f aca="false">ROUND(F4189*G4189,2)</f>
        <v>41.8</v>
      </c>
      <c r="J4189" s="19" t="n">
        <f aca="false">ROUND(F4189*H4189,2)</f>
        <v>29.42</v>
      </c>
      <c r="K4189" s="19" t="n">
        <f aca="false">INDEX(Pricebook!$L$2:$L$1401,MATCH(D4189,Pricebook!$A$2:$A$1401,0))</f>
        <v>44.8</v>
      </c>
      <c r="L4189" s="19" t="n">
        <f aca="false">ROUND(F4189*K4189,2)</f>
        <v>44.8</v>
      </c>
      <c r="M4189" s="24" t="n">
        <f aca="false">DATE(YEAR(C4189),MONTH(C4189),1)</f>
        <v>46174</v>
      </c>
    </row>
    <row r="4190" customFormat="false" ht="15" hidden="false" customHeight="false" outlineLevel="0" collapsed="false">
      <c r="A4190" s="21" t="s">
        <v>3575</v>
      </c>
      <c r="B4190" s="21" t="s">
        <v>3530</v>
      </c>
      <c r="C4190" s="23" t="n">
        <v>46182</v>
      </c>
      <c r="D4190" s="21" t="s">
        <v>2430</v>
      </c>
      <c r="E4190" s="21" t="s">
        <v>2202</v>
      </c>
      <c r="F4190" s="12" t="n">
        <v>15</v>
      </c>
      <c r="G4190" s="19" t="n">
        <v>5.5</v>
      </c>
      <c r="H4190" s="19" t="n">
        <v>3.83</v>
      </c>
      <c r="I4190" s="19" t="n">
        <f aca="false">ROUND(F4190*G4190,2)</f>
        <v>82.5</v>
      </c>
      <c r="J4190" s="19" t="n">
        <f aca="false">ROUND(F4190*H4190,2)</f>
        <v>57.45</v>
      </c>
      <c r="K4190" s="19" t="n">
        <f aca="false">INDEX(Pricebook!$L$2:$L$1401,MATCH(D4190,Pricebook!$A$2:$A$1401,0))</f>
        <v>5.85</v>
      </c>
      <c r="L4190" s="19" t="n">
        <f aca="false">ROUND(F4190*K4190,2)</f>
        <v>87.75</v>
      </c>
      <c r="M4190" s="24" t="n">
        <f aca="false">DATE(YEAR(C4190),MONTH(C4190),1)</f>
        <v>46174</v>
      </c>
    </row>
    <row r="4191" customFormat="false" ht="15" hidden="false" customHeight="false" outlineLevel="0" collapsed="false">
      <c r="A4191" s="21" t="s">
        <v>3575</v>
      </c>
      <c r="B4191" s="21" t="s">
        <v>3530</v>
      </c>
      <c r="C4191" s="23" t="n">
        <v>46182</v>
      </c>
      <c r="D4191" s="21" t="s">
        <v>2240</v>
      </c>
      <c r="E4191" s="21" t="s">
        <v>2202</v>
      </c>
      <c r="F4191" s="12" t="n">
        <v>2</v>
      </c>
      <c r="G4191" s="19" t="n">
        <v>55.9</v>
      </c>
      <c r="H4191" s="19" t="n">
        <v>33.72</v>
      </c>
      <c r="I4191" s="19" t="n">
        <f aca="false">ROUND(F4191*G4191,2)</f>
        <v>111.8</v>
      </c>
      <c r="J4191" s="19" t="n">
        <f aca="false">ROUND(F4191*H4191,2)</f>
        <v>67.44</v>
      </c>
      <c r="K4191" s="19" t="n">
        <f aca="false">INDEX(Pricebook!$L$2:$L$1401,MATCH(D4191,Pricebook!$A$2:$A$1401,0))</f>
        <v>59.3</v>
      </c>
      <c r="L4191" s="19" t="n">
        <f aca="false">ROUND(F4191*K4191,2)</f>
        <v>118.6</v>
      </c>
      <c r="M4191" s="24" t="n">
        <f aca="false">DATE(YEAR(C4191),MONTH(C4191),1)</f>
        <v>46174</v>
      </c>
    </row>
    <row r="4192" customFormat="false" ht="15" hidden="false" customHeight="false" outlineLevel="0" collapsed="false">
      <c r="A4192" s="21" t="s">
        <v>3575</v>
      </c>
      <c r="B4192" s="21" t="s">
        <v>3530</v>
      </c>
      <c r="C4192" s="23" t="n">
        <v>46182</v>
      </c>
      <c r="D4192" s="21" t="s">
        <v>1933</v>
      </c>
      <c r="E4192" s="21" t="s">
        <v>1452</v>
      </c>
      <c r="F4192" s="12" t="n">
        <v>8</v>
      </c>
      <c r="G4192" s="19" t="n">
        <v>23.95</v>
      </c>
      <c r="H4192" s="19" t="n">
        <v>15.84</v>
      </c>
      <c r="I4192" s="19" t="n">
        <f aca="false">ROUND(F4192*G4192,2)</f>
        <v>191.6</v>
      </c>
      <c r="J4192" s="19" t="n">
        <f aca="false">ROUND(F4192*H4192,2)</f>
        <v>126.72</v>
      </c>
      <c r="K4192" s="19" t="n">
        <f aca="false">INDEX(Pricebook!$L$2:$L$1401,MATCH(D4192,Pricebook!$A$2:$A$1401,0))</f>
        <v>24.5</v>
      </c>
      <c r="L4192" s="19" t="n">
        <f aca="false">ROUND(F4192*K4192,2)</f>
        <v>196</v>
      </c>
      <c r="M4192" s="24" t="n">
        <f aca="false">DATE(YEAR(C4192),MONTH(C4192),1)</f>
        <v>46174</v>
      </c>
    </row>
    <row r="4193" customFormat="false" ht="15" hidden="false" customHeight="false" outlineLevel="0" collapsed="false">
      <c r="A4193" s="21" t="s">
        <v>3575</v>
      </c>
      <c r="B4193" s="21" t="s">
        <v>3530</v>
      </c>
      <c r="C4193" s="23" t="n">
        <v>46182</v>
      </c>
      <c r="D4193" s="21" t="s">
        <v>2301</v>
      </c>
      <c r="E4193" s="21" t="s">
        <v>2202</v>
      </c>
      <c r="F4193" s="12" t="n">
        <v>2</v>
      </c>
      <c r="G4193" s="19" t="n">
        <v>38.15</v>
      </c>
      <c r="H4193" s="19" t="n">
        <v>22.92</v>
      </c>
      <c r="I4193" s="19" t="n">
        <f aca="false">ROUND(F4193*G4193,2)</f>
        <v>76.3</v>
      </c>
      <c r="J4193" s="19" t="n">
        <f aca="false">ROUND(F4193*H4193,2)</f>
        <v>45.84</v>
      </c>
      <c r="K4193" s="19" t="n">
        <f aca="false">INDEX(Pricebook!$L$2:$L$1401,MATCH(D4193,Pricebook!$A$2:$A$1401,0))</f>
        <v>40.3</v>
      </c>
      <c r="L4193" s="19" t="n">
        <f aca="false">ROUND(F4193*K4193,2)</f>
        <v>80.6</v>
      </c>
      <c r="M4193" s="24" t="n">
        <f aca="false">DATE(YEAR(C4193),MONTH(C4193),1)</f>
        <v>46174</v>
      </c>
    </row>
    <row r="4194" customFormat="false" ht="15" hidden="false" customHeight="false" outlineLevel="0" collapsed="false">
      <c r="A4194" s="21" t="s">
        <v>3576</v>
      </c>
      <c r="B4194" s="21" t="s">
        <v>3577</v>
      </c>
      <c r="C4194" s="23" t="n">
        <v>46182</v>
      </c>
      <c r="D4194" s="21" t="s">
        <v>1390</v>
      </c>
      <c r="E4194" s="21" t="s">
        <v>971</v>
      </c>
      <c r="F4194" s="12" t="n">
        <v>7</v>
      </c>
      <c r="G4194" s="19" t="n">
        <v>40.5</v>
      </c>
      <c r="H4194" s="19" t="n">
        <v>30.95</v>
      </c>
      <c r="I4194" s="19" t="n">
        <f aca="false">ROUND(F4194*G4194,2)</f>
        <v>283.5</v>
      </c>
      <c r="J4194" s="19" t="n">
        <f aca="false">ROUND(F4194*H4194,2)</f>
        <v>216.65</v>
      </c>
      <c r="K4194" s="19" t="n">
        <f aca="false">INDEX(Pricebook!$L$2:$L$1401,MATCH(D4194,Pricebook!$A$2:$A$1401,0))</f>
        <v>46.9</v>
      </c>
      <c r="L4194" s="19" t="n">
        <f aca="false">ROUND(F4194*K4194,2)</f>
        <v>328.3</v>
      </c>
      <c r="M4194" s="24" t="n">
        <f aca="false">DATE(YEAR(C4194),MONTH(C4194),1)</f>
        <v>46174</v>
      </c>
    </row>
    <row r="4195" customFormat="false" ht="15" hidden="false" customHeight="false" outlineLevel="0" collapsed="false">
      <c r="A4195" s="21" t="s">
        <v>3576</v>
      </c>
      <c r="B4195" s="21" t="s">
        <v>3577</v>
      </c>
      <c r="C4195" s="23" t="n">
        <v>46182</v>
      </c>
      <c r="D4195" s="21" t="s">
        <v>216</v>
      </c>
      <c r="E4195" s="21" t="s">
        <v>108</v>
      </c>
      <c r="F4195" s="12" t="n">
        <v>1</v>
      </c>
      <c r="G4195" s="19" t="n">
        <v>92.35</v>
      </c>
      <c r="H4195" s="19" t="n">
        <v>76.76</v>
      </c>
      <c r="I4195" s="19" t="n">
        <f aca="false">ROUND(F4195*G4195,2)</f>
        <v>92.35</v>
      </c>
      <c r="J4195" s="19" t="n">
        <f aca="false">ROUND(F4195*H4195,2)</f>
        <v>76.76</v>
      </c>
      <c r="K4195" s="19" t="n">
        <f aca="false">INDEX(Pricebook!$L$2:$L$1401,MATCH(D4195,Pricebook!$A$2:$A$1401,0))</f>
        <v>100.9</v>
      </c>
      <c r="L4195" s="19" t="n">
        <f aca="false">ROUND(F4195*K4195,2)</f>
        <v>100.9</v>
      </c>
      <c r="M4195" s="24" t="n">
        <f aca="false">DATE(YEAR(C4195),MONTH(C4195),1)</f>
        <v>46174</v>
      </c>
    </row>
    <row r="4196" customFormat="false" ht="15" hidden="false" customHeight="false" outlineLevel="0" collapsed="false">
      <c r="A4196" s="21" t="s">
        <v>3576</v>
      </c>
      <c r="B4196" s="21" t="s">
        <v>3577</v>
      </c>
      <c r="C4196" s="23" t="n">
        <v>46182</v>
      </c>
      <c r="D4196" s="21" t="s">
        <v>360</v>
      </c>
      <c r="E4196" s="21" t="s">
        <v>108</v>
      </c>
      <c r="F4196" s="12" t="n">
        <v>2</v>
      </c>
      <c r="G4196" s="19" t="n">
        <v>23</v>
      </c>
      <c r="H4196" s="19" t="n">
        <v>18.03</v>
      </c>
      <c r="I4196" s="19" t="n">
        <f aca="false">ROUND(F4196*G4196,2)</f>
        <v>46</v>
      </c>
      <c r="J4196" s="19" t="n">
        <f aca="false">ROUND(F4196*H4196,2)</f>
        <v>36.06</v>
      </c>
      <c r="K4196" s="19" t="n">
        <f aca="false">INDEX(Pricebook!$L$2:$L$1401,MATCH(D4196,Pricebook!$A$2:$A$1401,0))</f>
        <v>25</v>
      </c>
      <c r="L4196" s="19" t="n">
        <f aca="false">ROUND(F4196*K4196,2)</f>
        <v>50</v>
      </c>
      <c r="M4196" s="24" t="n">
        <f aca="false">DATE(YEAR(C4196),MONTH(C4196),1)</f>
        <v>46174</v>
      </c>
    </row>
    <row r="4197" customFormat="false" ht="15" hidden="false" customHeight="false" outlineLevel="0" collapsed="false">
      <c r="A4197" s="21" t="s">
        <v>3576</v>
      </c>
      <c r="B4197" s="21" t="s">
        <v>3577</v>
      </c>
      <c r="C4197" s="23" t="n">
        <v>46182</v>
      </c>
      <c r="D4197" s="21" t="s">
        <v>380</v>
      </c>
      <c r="E4197" s="21" t="s">
        <v>366</v>
      </c>
      <c r="F4197" s="12" t="n">
        <v>3</v>
      </c>
      <c r="G4197" s="19" t="n">
        <v>17.8</v>
      </c>
      <c r="H4197" s="19" t="n">
        <v>12.71</v>
      </c>
      <c r="I4197" s="19" t="n">
        <f aca="false">ROUND(F4197*G4197,2)</f>
        <v>53.4</v>
      </c>
      <c r="J4197" s="19" t="n">
        <f aca="false">ROUND(F4197*H4197,2)</f>
        <v>38.13</v>
      </c>
      <c r="K4197" s="19" t="n">
        <f aca="false">INDEX(Pricebook!$L$2:$L$1401,MATCH(D4197,Pricebook!$A$2:$A$1401,0))</f>
        <v>19.35</v>
      </c>
      <c r="L4197" s="19" t="n">
        <f aca="false">ROUND(F4197*K4197,2)</f>
        <v>58.05</v>
      </c>
      <c r="M4197" s="24" t="n">
        <f aca="false">DATE(YEAR(C4197),MONTH(C4197),1)</f>
        <v>46174</v>
      </c>
    </row>
    <row r="4198" customFormat="false" ht="15" hidden="false" customHeight="false" outlineLevel="0" collapsed="false">
      <c r="A4198" s="21" t="s">
        <v>3576</v>
      </c>
      <c r="B4198" s="21" t="s">
        <v>3577</v>
      </c>
      <c r="C4198" s="23" t="n">
        <v>46182</v>
      </c>
      <c r="D4198" s="21" t="s">
        <v>567</v>
      </c>
      <c r="E4198" s="21" t="s">
        <v>366</v>
      </c>
      <c r="F4198" s="12" t="n">
        <v>2</v>
      </c>
      <c r="G4198" s="19" t="n">
        <v>7.35</v>
      </c>
      <c r="H4198" s="19" t="n">
        <v>5.45</v>
      </c>
      <c r="I4198" s="19" t="n">
        <f aca="false">ROUND(F4198*G4198,2)</f>
        <v>14.7</v>
      </c>
      <c r="J4198" s="19" t="n">
        <f aca="false">ROUND(F4198*H4198,2)</f>
        <v>10.9</v>
      </c>
      <c r="K4198" s="19" t="n">
        <f aca="false">INDEX(Pricebook!$L$2:$L$1401,MATCH(D4198,Pricebook!$A$2:$A$1401,0))</f>
        <v>7.85</v>
      </c>
      <c r="L4198" s="19" t="n">
        <f aca="false">ROUND(F4198*K4198,2)</f>
        <v>15.7</v>
      </c>
      <c r="M4198" s="24" t="n">
        <f aca="false">DATE(YEAR(C4198),MONTH(C4198),1)</f>
        <v>46174</v>
      </c>
    </row>
    <row r="4199" customFormat="false" ht="15" hidden="false" customHeight="false" outlineLevel="0" collapsed="false">
      <c r="A4199" s="21" t="s">
        <v>3576</v>
      </c>
      <c r="B4199" s="21" t="s">
        <v>3577</v>
      </c>
      <c r="C4199" s="23" t="n">
        <v>46182</v>
      </c>
      <c r="D4199" s="21" t="s">
        <v>589</v>
      </c>
      <c r="E4199" s="21" t="s">
        <v>366</v>
      </c>
      <c r="F4199" s="12" t="n">
        <v>2</v>
      </c>
      <c r="G4199" s="19" t="n">
        <v>24.05</v>
      </c>
      <c r="H4199" s="19" t="n">
        <v>17.06</v>
      </c>
      <c r="I4199" s="19" t="n">
        <f aca="false">ROUND(F4199*G4199,2)</f>
        <v>48.1</v>
      </c>
      <c r="J4199" s="19" t="n">
        <f aca="false">ROUND(F4199*H4199,2)</f>
        <v>34.12</v>
      </c>
      <c r="K4199" s="19" t="n">
        <f aca="false">INDEX(Pricebook!$L$2:$L$1401,MATCH(D4199,Pricebook!$A$2:$A$1401,0))</f>
        <v>26</v>
      </c>
      <c r="L4199" s="19" t="n">
        <f aca="false">ROUND(F4199*K4199,2)</f>
        <v>52</v>
      </c>
      <c r="M4199" s="24" t="n">
        <f aca="false">DATE(YEAR(C4199),MONTH(C4199),1)</f>
        <v>46174</v>
      </c>
    </row>
    <row r="4200" customFormat="false" ht="15" hidden="false" customHeight="false" outlineLevel="0" collapsed="false">
      <c r="A4200" s="21" t="s">
        <v>3576</v>
      </c>
      <c r="B4200" s="21" t="s">
        <v>3577</v>
      </c>
      <c r="C4200" s="23" t="n">
        <v>46182</v>
      </c>
      <c r="D4200" s="21" t="s">
        <v>177</v>
      </c>
      <c r="E4200" s="21" t="s">
        <v>108</v>
      </c>
      <c r="F4200" s="12" t="n">
        <v>1</v>
      </c>
      <c r="G4200" s="19" t="n">
        <v>55.9</v>
      </c>
      <c r="H4200" s="19" t="n">
        <v>41.99</v>
      </c>
      <c r="I4200" s="19" t="n">
        <f aca="false">ROUND(F4200*G4200,2)</f>
        <v>55.9</v>
      </c>
      <c r="J4200" s="19" t="n">
        <f aca="false">ROUND(F4200*H4200,2)</f>
        <v>41.99</v>
      </c>
      <c r="K4200" s="19" t="n">
        <f aca="false">INDEX(Pricebook!$L$2:$L$1401,MATCH(D4200,Pricebook!$A$2:$A$1401,0))</f>
        <v>61.5</v>
      </c>
      <c r="L4200" s="19" t="n">
        <f aca="false">ROUND(F4200*K4200,2)</f>
        <v>61.5</v>
      </c>
      <c r="M4200" s="24" t="n">
        <f aca="false">DATE(YEAR(C4200),MONTH(C4200),1)</f>
        <v>46174</v>
      </c>
    </row>
    <row r="4201" customFormat="false" ht="15" hidden="false" customHeight="false" outlineLevel="0" collapsed="false">
      <c r="A4201" s="21" t="s">
        <v>3576</v>
      </c>
      <c r="B4201" s="21" t="s">
        <v>3577</v>
      </c>
      <c r="C4201" s="23" t="n">
        <v>46182</v>
      </c>
      <c r="D4201" s="21" t="s">
        <v>685</v>
      </c>
      <c r="E4201" s="21" t="s">
        <v>366</v>
      </c>
      <c r="F4201" s="12" t="n">
        <v>3</v>
      </c>
      <c r="G4201" s="19" t="n">
        <v>53.3</v>
      </c>
      <c r="H4201" s="19" t="n">
        <v>37.88</v>
      </c>
      <c r="I4201" s="19" t="n">
        <f aca="false">ROUND(F4201*G4201,2)</f>
        <v>159.9</v>
      </c>
      <c r="J4201" s="19" t="n">
        <f aca="false">ROUND(F4201*H4201,2)</f>
        <v>113.64</v>
      </c>
      <c r="K4201" s="19" t="n">
        <f aca="false">INDEX(Pricebook!$L$2:$L$1401,MATCH(D4201,Pricebook!$A$2:$A$1401,0))</f>
        <v>57.7</v>
      </c>
      <c r="L4201" s="19" t="n">
        <f aca="false">ROUND(F4201*K4201,2)</f>
        <v>173.1</v>
      </c>
      <c r="M4201" s="24" t="n">
        <f aca="false">DATE(YEAR(C4201),MONTH(C4201),1)</f>
        <v>46174</v>
      </c>
    </row>
    <row r="4202" customFormat="false" ht="15" hidden="false" customHeight="false" outlineLevel="0" collapsed="false">
      <c r="A4202" s="21" t="s">
        <v>3578</v>
      </c>
      <c r="B4202" s="21" t="s">
        <v>3579</v>
      </c>
      <c r="C4202" s="23" t="n">
        <v>46182</v>
      </c>
      <c r="D4202" s="21" t="s">
        <v>2759</v>
      </c>
      <c r="E4202" s="21" t="s">
        <v>2748</v>
      </c>
      <c r="F4202" s="12" t="n">
        <v>3</v>
      </c>
      <c r="G4202" s="19" t="n">
        <v>14.7</v>
      </c>
      <c r="H4202" s="19" t="n">
        <v>8.52</v>
      </c>
      <c r="I4202" s="19" t="n">
        <f aca="false">ROUND(F4202*G4202,2)</f>
        <v>44.1</v>
      </c>
      <c r="J4202" s="19" t="n">
        <f aca="false">ROUND(F4202*H4202,2)</f>
        <v>25.56</v>
      </c>
      <c r="K4202" s="19" t="n">
        <f aca="false">INDEX(Pricebook!$L$2:$L$1401,MATCH(D4202,Pricebook!$A$2:$A$1401,0))</f>
        <v>16</v>
      </c>
      <c r="L4202" s="19" t="n">
        <f aca="false">ROUND(F4202*K4202,2)</f>
        <v>48</v>
      </c>
      <c r="M4202" s="24" t="n">
        <f aca="false">DATE(YEAR(C4202),MONTH(C4202),1)</f>
        <v>46174</v>
      </c>
    </row>
    <row r="4203" customFormat="false" ht="15" hidden="false" customHeight="false" outlineLevel="0" collapsed="false">
      <c r="A4203" s="21" t="s">
        <v>3578</v>
      </c>
      <c r="B4203" s="21" t="s">
        <v>3579</v>
      </c>
      <c r="C4203" s="23" t="n">
        <v>46182</v>
      </c>
      <c r="D4203" s="21" t="s">
        <v>2448</v>
      </c>
      <c r="E4203" s="21" t="s">
        <v>2202</v>
      </c>
      <c r="F4203" s="12" t="n">
        <v>10</v>
      </c>
      <c r="G4203" s="19" t="n">
        <v>10.75</v>
      </c>
      <c r="H4203" s="19" t="n">
        <v>6.43</v>
      </c>
      <c r="I4203" s="19" t="n">
        <f aca="false">ROUND(F4203*G4203,2)</f>
        <v>107.5</v>
      </c>
      <c r="J4203" s="19" t="n">
        <f aca="false">ROUND(F4203*H4203,2)</f>
        <v>64.3</v>
      </c>
      <c r="K4203" s="19" t="n">
        <f aca="false">INDEX(Pricebook!$L$2:$L$1401,MATCH(D4203,Pricebook!$A$2:$A$1401,0))</f>
        <v>11.35</v>
      </c>
      <c r="L4203" s="19" t="n">
        <f aca="false">ROUND(F4203*K4203,2)</f>
        <v>113.5</v>
      </c>
      <c r="M4203" s="24" t="n">
        <f aca="false">DATE(YEAR(C4203),MONTH(C4203),1)</f>
        <v>46174</v>
      </c>
    </row>
    <row r="4204" customFormat="false" ht="15" hidden="false" customHeight="false" outlineLevel="0" collapsed="false">
      <c r="A4204" s="21" t="s">
        <v>3578</v>
      </c>
      <c r="B4204" s="21" t="s">
        <v>3579</v>
      </c>
      <c r="C4204" s="23" t="n">
        <v>46182</v>
      </c>
      <c r="D4204" s="21" t="s">
        <v>927</v>
      </c>
      <c r="E4204" s="21" t="s">
        <v>366</v>
      </c>
      <c r="F4204" s="12" t="n">
        <v>2</v>
      </c>
      <c r="G4204" s="19" t="n">
        <v>26.9</v>
      </c>
      <c r="H4204" s="19" t="n">
        <v>19.01</v>
      </c>
      <c r="I4204" s="19" t="n">
        <f aca="false">ROUND(F4204*G4204,2)</f>
        <v>53.8</v>
      </c>
      <c r="J4204" s="19" t="n">
        <f aca="false">ROUND(F4204*H4204,2)</f>
        <v>38.02</v>
      </c>
      <c r="K4204" s="19" t="n">
        <f aca="false">INDEX(Pricebook!$L$2:$L$1401,MATCH(D4204,Pricebook!$A$2:$A$1401,0))</f>
        <v>28.95</v>
      </c>
      <c r="L4204" s="19" t="n">
        <f aca="false">ROUND(F4204*K4204,2)</f>
        <v>57.9</v>
      </c>
      <c r="M4204" s="24" t="n">
        <f aca="false">DATE(YEAR(C4204),MONTH(C4204),1)</f>
        <v>46174</v>
      </c>
    </row>
    <row r="4205" customFormat="false" ht="15" hidden="false" customHeight="false" outlineLevel="0" collapsed="false">
      <c r="A4205" s="21" t="s">
        <v>3578</v>
      </c>
      <c r="B4205" s="21" t="s">
        <v>3579</v>
      </c>
      <c r="C4205" s="23" t="n">
        <v>46182</v>
      </c>
      <c r="D4205" s="21" t="s">
        <v>214</v>
      </c>
      <c r="E4205" s="21" t="s">
        <v>108</v>
      </c>
      <c r="F4205" s="12" t="n">
        <v>1</v>
      </c>
      <c r="G4205" s="19" t="n">
        <v>111.75</v>
      </c>
      <c r="H4205" s="19" t="n">
        <v>83.48</v>
      </c>
      <c r="I4205" s="19" t="n">
        <f aca="false">ROUND(F4205*G4205,2)</f>
        <v>111.75</v>
      </c>
      <c r="J4205" s="19" t="n">
        <f aca="false">ROUND(F4205*H4205,2)</f>
        <v>83.48</v>
      </c>
      <c r="K4205" s="19" t="n">
        <f aca="false">INDEX(Pricebook!$L$2:$L$1401,MATCH(D4205,Pricebook!$A$2:$A$1401,0))</f>
        <v>122.25</v>
      </c>
      <c r="L4205" s="19" t="n">
        <f aca="false">ROUND(F4205*K4205,2)</f>
        <v>122.25</v>
      </c>
      <c r="M4205" s="24" t="n">
        <f aca="false">DATE(YEAR(C4205),MONTH(C4205),1)</f>
        <v>46174</v>
      </c>
    </row>
    <row r="4206" customFormat="false" ht="15" hidden="false" customHeight="false" outlineLevel="0" collapsed="false">
      <c r="A4206" s="21" t="s">
        <v>3578</v>
      </c>
      <c r="B4206" s="21" t="s">
        <v>3579</v>
      </c>
      <c r="C4206" s="23" t="n">
        <v>46182</v>
      </c>
      <c r="D4206" s="21" t="s">
        <v>825</v>
      </c>
      <c r="E4206" s="21" t="s">
        <v>366</v>
      </c>
      <c r="F4206" s="12" t="n">
        <v>6</v>
      </c>
      <c r="G4206" s="19" t="n">
        <v>11.2</v>
      </c>
      <c r="H4206" s="19" t="n">
        <v>8.32</v>
      </c>
      <c r="I4206" s="19" t="n">
        <f aca="false">ROUND(F4206*G4206,2)</f>
        <v>67.2</v>
      </c>
      <c r="J4206" s="19" t="n">
        <f aca="false">ROUND(F4206*H4206,2)</f>
        <v>49.92</v>
      </c>
      <c r="K4206" s="19" t="n">
        <f aca="false">INDEX(Pricebook!$L$2:$L$1401,MATCH(D4206,Pricebook!$A$2:$A$1401,0))</f>
        <v>12.15</v>
      </c>
      <c r="L4206" s="19" t="n">
        <f aca="false">ROUND(F4206*K4206,2)</f>
        <v>72.9</v>
      </c>
      <c r="M4206" s="24" t="n">
        <f aca="false">DATE(YEAR(C4206),MONTH(C4206),1)</f>
        <v>46174</v>
      </c>
    </row>
    <row r="4207" customFormat="false" ht="15" hidden="false" customHeight="false" outlineLevel="0" collapsed="false">
      <c r="A4207" s="21" t="s">
        <v>3578</v>
      </c>
      <c r="B4207" s="21" t="s">
        <v>3579</v>
      </c>
      <c r="C4207" s="23" t="n">
        <v>46182</v>
      </c>
      <c r="D4207" s="21" t="s">
        <v>721</v>
      </c>
      <c r="E4207" s="21" t="s">
        <v>366</v>
      </c>
      <c r="F4207" s="12" t="n">
        <v>2</v>
      </c>
      <c r="G4207" s="19" t="n">
        <v>30.45</v>
      </c>
      <c r="H4207" s="19" t="n">
        <v>21.61</v>
      </c>
      <c r="I4207" s="19" t="n">
        <f aca="false">ROUND(F4207*G4207,2)</f>
        <v>60.9</v>
      </c>
      <c r="J4207" s="19" t="n">
        <f aca="false">ROUND(F4207*H4207,2)</f>
        <v>43.22</v>
      </c>
      <c r="K4207" s="19" t="n">
        <f aca="false">INDEX(Pricebook!$L$2:$L$1401,MATCH(D4207,Pricebook!$A$2:$A$1401,0))</f>
        <v>32.9</v>
      </c>
      <c r="L4207" s="19" t="n">
        <f aca="false">ROUND(F4207*K4207,2)</f>
        <v>65.8</v>
      </c>
      <c r="M4207" s="24" t="n">
        <f aca="false">DATE(YEAR(C4207),MONTH(C4207),1)</f>
        <v>46174</v>
      </c>
    </row>
    <row r="4208" customFormat="false" ht="15" hidden="false" customHeight="false" outlineLevel="0" collapsed="false">
      <c r="A4208" s="21" t="s">
        <v>3578</v>
      </c>
      <c r="B4208" s="21" t="s">
        <v>3579</v>
      </c>
      <c r="C4208" s="23" t="n">
        <v>46182</v>
      </c>
      <c r="D4208" s="21" t="s">
        <v>1290</v>
      </c>
      <c r="E4208" s="21" t="s">
        <v>971</v>
      </c>
      <c r="F4208" s="12" t="n">
        <v>1</v>
      </c>
      <c r="G4208" s="19" t="n">
        <v>62.05</v>
      </c>
      <c r="H4208" s="19" t="n">
        <v>54.15</v>
      </c>
      <c r="I4208" s="19" t="n">
        <f aca="false">ROUND(F4208*G4208,2)</f>
        <v>62.05</v>
      </c>
      <c r="J4208" s="19" t="n">
        <f aca="false">ROUND(F4208*H4208,2)</f>
        <v>54.15</v>
      </c>
      <c r="K4208" s="19" t="n">
        <f aca="false">INDEX(Pricebook!$L$2:$L$1401,MATCH(D4208,Pricebook!$A$2:$A$1401,0))</f>
        <v>68.3</v>
      </c>
      <c r="L4208" s="19" t="n">
        <f aca="false">ROUND(F4208*K4208,2)</f>
        <v>68.3</v>
      </c>
      <c r="M4208" s="24" t="n">
        <f aca="false">DATE(YEAR(C4208),MONTH(C4208),1)</f>
        <v>46174</v>
      </c>
    </row>
    <row r="4209" customFormat="false" ht="15" hidden="false" customHeight="false" outlineLevel="0" collapsed="false">
      <c r="A4209" s="21" t="s">
        <v>3578</v>
      </c>
      <c r="B4209" s="21" t="s">
        <v>3579</v>
      </c>
      <c r="C4209" s="23" t="n">
        <v>46182</v>
      </c>
      <c r="D4209" s="21" t="s">
        <v>601</v>
      </c>
      <c r="E4209" s="21" t="s">
        <v>366</v>
      </c>
      <c r="F4209" s="12" t="n">
        <v>5</v>
      </c>
      <c r="G4209" s="19" t="n">
        <v>8.15</v>
      </c>
      <c r="H4209" s="19" t="n">
        <v>5.75</v>
      </c>
      <c r="I4209" s="19" t="n">
        <f aca="false">ROUND(F4209*G4209,2)</f>
        <v>40.75</v>
      </c>
      <c r="J4209" s="19" t="n">
        <f aca="false">ROUND(F4209*H4209,2)</f>
        <v>28.75</v>
      </c>
      <c r="K4209" s="19" t="n">
        <f aca="false">INDEX(Pricebook!$L$2:$L$1401,MATCH(D4209,Pricebook!$A$2:$A$1401,0))</f>
        <v>8.75</v>
      </c>
      <c r="L4209" s="19" t="n">
        <f aca="false">ROUND(F4209*K4209,2)</f>
        <v>43.75</v>
      </c>
      <c r="M4209" s="24" t="n">
        <f aca="false">DATE(YEAR(C4209),MONTH(C4209),1)</f>
        <v>46174</v>
      </c>
    </row>
    <row r="4210" customFormat="false" ht="15" hidden="false" customHeight="false" outlineLevel="0" collapsed="false">
      <c r="A4210" s="21" t="s">
        <v>3578</v>
      </c>
      <c r="B4210" s="21" t="s">
        <v>3579</v>
      </c>
      <c r="C4210" s="23" t="n">
        <v>46182</v>
      </c>
      <c r="D4210" s="21" t="s">
        <v>2822</v>
      </c>
      <c r="E4210" s="21" t="s">
        <v>2748</v>
      </c>
      <c r="F4210" s="12" t="n">
        <v>5</v>
      </c>
      <c r="G4210" s="19" t="n">
        <v>27.3</v>
      </c>
      <c r="H4210" s="19" t="n">
        <v>17.05</v>
      </c>
      <c r="I4210" s="19" t="n">
        <f aca="false">ROUND(F4210*G4210,2)</f>
        <v>136.5</v>
      </c>
      <c r="J4210" s="19" t="n">
        <f aca="false">ROUND(F4210*H4210,2)</f>
        <v>85.25</v>
      </c>
      <c r="K4210" s="19" t="n">
        <f aca="false">INDEX(Pricebook!$L$2:$L$1401,MATCH(D4210,Pricebook!$A$2:$A$1401,0))</f>
        <v>29.8</v>
      </c>
      <c r="L4210" s="19" t="n">
        <f aca="false">ROUND(F4210*K4210,2)</f>
        <v>149</v>
      </c>
      <c r="M4210" s="24" t="n">
        <f aca="false">DATE(YEAR(C4210),MONTH(C4210),1)</f>
        <v>46174</v>
      </c>
    </row>
    <row r="4211" customFormat="false" ht="15" hidden="false" customHeight="false" outlineLevel="0" collapsed="false">
      <c r="A4211" s="21" t="s">
        <v>3578</v>
      </c>
      <c r="B4211" s="21" t="s">
        <v>3579</v>
      </c>
      <c r="C4211" s="23" t="n">
        <v>46182</v>
      </c>
      <c r="D4211" s="21" t="s">
        <v>2299</v>
      </c>
      <c r="E4211" s="21" t="s">
        <v>2202</v>
      </c>
      <c r="F4211" s="12" t="n">
        <v>15</v>
      </c>
      <c r="G4211" s="19" t="n">
        <v>7.65</v>
      </c>
      <c r="H4211" s="19" t="n">
        <v>4.58</v>
      </c>
      <c r="I4211" s="19" t="n">
        <f aca="false">ROUND(F4211*G4211,2)</f>
        <v>114.75</v>
      </c>
      <c r="J4211" s="19" t="n">
        <f aca="false">ROUND(F4211*H4211,2)</f>
        <v>68.7</v>
      </c>
      <c r="K4211" s="19" t="n">
        <f aca="false">INDEX(Pricebook!$L$2:$L$1401,MATCH(D4211,Pricebook!$A$2:$A$1401,0))</f>
        <v>8.1</v>
      </c>
      <c r="L4211" s="19" t="n">
        <f aca="false">ROUND(F4211*K4211,2)</f>
        <v>121.5</v>
      </c>
      <c r="M4211" s="24" t="n">
        <f aca="false">DATE(YEAR(C4211),MONTH(C4211),1)</f>
        <v>46174</v>
      </c>
    </row>
    <row r="4212" customFormat="false" ht="15" hidden="false" customHeight="false" outlineLevel="0" collapsed="false">
      <c r="A4212" s="21" t="s">
        <v>3578</v>
      </c>
      <c r="B4212" s="21" t="s">
        <v>3579</v>
      </c>
      <c r="C4212" s="23" t="n">
        <v>46182</v>
      </c>
      <c r="D4212" s="21" t="s">
        <v>1360</v>
      </c>
      <c r="E4212" s="21" t="s">
        <v>971</v>
      </c>
      <c r="F4212" s="12" t="n">
        <v>8</v>
      </c>
      <c r="G4212" s="19" t="n">
        <v>2.55</v>
      </c>
      <c r="H4212" s="19" t="n">
        <v>1.96</v>
      </c>
      <c r="I4212" s="19" t="n">
        <f aca="false">ROUND(F4212*G4212,2)</f>
        <v>20.4</v>
      </c>
      <c r="J4212" s="19" t="n">
        <f aca="false">ROUND(F4212*H4212,2)</f>
        <v>15.68</v>
      </c>
      <c r="K4212" s="19" t="n">
        <f aca="false">INDEX(Pricebook!$L$2:$L$1401,MATCH(D4212,Pricebook!$A$2:$A$1401,0))</f>
        <v>3</v>
      </c>
      <c r="L4212" s="19" t="n">
        <f aca="false">ROUND(F4212*K4212,2)</f>
        <v>24</v>
      </c>
      <c r="M4212" s="24" t="n">
        <f aca="false">DATE(YEAR(C4212),MONTH(C4212),1)</f>
        <v>46174</v>
      </c>
    </row>
    <row r="4213" customFormat="false" ht="15" hidden="false" customHeight="false" outlineLevel="0" collapsed="false">
      <c r="A4213" s="21" t="s">
        <v>3578</v>
      </c>
      <c r="B4213" s="21" t="s">
        <v>3579</v>
      </c>
      <c r="C4213" s="23" t="n">
        <v>46182</v>
      </c>
      <c r="D4213" s="21" t="s">
        <v>757</v>
      </c>
      <c r="E4213" s="21" t="s">
        <v>366</v>
      </c>
      <c r="F4213" s="12" t="n">
        <v>5</v>
      </c>
      <c r="G4213" s="19" t="n">
        <v>11.7</v>
      </c>
      <c r="H4213" s="19" t="n">
        <v>8.29</v>
      </c>
      <c r="I4213" s="19" t="n">
        <f aca="false">ROUND(F4213*G4213,2)</f>
        <v>58.5</v>
      </c>
      <c r="J4213" s="19" t="n">
        <f aca="false">ROUND(F4213*H4213,2)</f>
        <v>41.45</v>
      </c>
      <c r="K4213" s="19" t="n">
        <f aca="false">INDEX(Pricebook!$L$2:$L$1401,MATCH(D4213,Pricebook!$A$2:$A$1401,0))</f>
        <v>12.65</v>
      </c>
      <c r="L4213" s="19" t="n">
        <f aca="false">ROUND(F4213*K4213,2)</f>
        <v>63.25</v>
      </c>
      <c r="M4213" s="24" t="n">
        <f aca="false">DATE(YEAR(C4213),MONTH(C4213),1)</f>
        <v>46174</v>
      </c>
    </row>
    <row r="4214" customFormat="false" ht="15" hidden="false" customHeight="false" outlineLevel="0" collapsed="false">
      <c r="A4214" s="21" t="s">
        <v>3578</v>
      </c>
      <c r="B4214" s="21" t="s">
        <v>3579</v>
      </c>
      <c r="C4214" s="23" t="n">
        <v>46182</v>
      </c>
      <c r="D4214" s="21" t="s">
        <v>1184</v>
      </c>
      <c r="E4214" s="21" t="s">
        <v>971</v>
      </c>
      <c r="F4214" s="12" t="n">
        <v>1</v>
      </c>
      <c r="G4214" s="19" t="n">
        <v>1971.45</v>
      </c>
      <c r="H4214" s="19" t="n">
        <v>1499.1</v>
      </c>
      <c r="I4214" s="19" t="n">
        <f aca="false">ROUND(F4214*G4214,2)</f>
        <v>1971.45</v>
      </c>
      <c r="J4214" s="19" t="n">
        <f aca="false">ROUND(F4214*H4214,2)</f>
        <v>1499.1</v>
      </c>
      <c r="K4214" s="19" t="n">
        <f aca="false">INDEX(Pricebook!$L$2:$L$1401,MATCH(D4214,Pricebook!$A$2:$A$1401,0))</f>
        <v>2270.1</v>
      </c>
      <c r="L4214" s="19" t="n">
        <f aca="false">ROUND(F4214*K4214,2)</f>
        <v>2270.1</v>
      </c>
      <c r="M4214" s="24" t="n">
        <f aca="false">DATE(YEAR(C4214),MONTH(C4214),1)</f>
        <v>46174</v>
      </c>
    </row>
    <row r="4215" customFormat="false" ht="15" hidden="false" customHeight="false" outlineLevel="0" collapsed="false">
      <c r="A4215" s="21" t="s">
        <v>3578</v>
      </c>
      <c r="B4215" s="21" t="s">
        <v>3579</v>
      </c>
      <c r="C4215" s="23" t="n">
        <v>46182</v>
      </c>
      <c r="D4215" s="21" t="s">
        <v>304</v>
      </c>
      <c r="E4215" s="21" t="s">
        <v>108</v>
      </c>
      <c r="F4215" s="12" t="n">
        <v>2</v>
      </c>
      <c r="G4215" s="19" t="n">
        <v>37.8</v>
      </c>
      <c r="H4215" s="19" t="n">
        <v>30.01</v>
      </c>
      <c r="I4215" s="19" t="n">
        <f aca="false">ROUND(F4215*G4215,2)</f>
        <v>75.6</v>
      </c>
      <c r="J4215" s="19" t="n">
        <f aca="false">ROUND(F4215*H4215,2)</f>
        <v>60.02</v>
      </c>
      <c r="K4215" s="19" t="n">
        <f aca="false">INDEX(Pricebook!$L$2:$L$1401,MATCH(D4215,Pricebook!$A$2:$A$1401,0))</f>
        <v>41.05</v>
      </c>
      <c r="L4215" s="19" t="n">
        <f aca="false">ROUND(F4215*K4215,2)</f>
        <v>82.1</v>
      </c>
      <c r="M4215" s="24" t="n">
        <f aca="false">DATE(YEAR(C4215),MONTH(C4215),1)</f>
        <v>46174</v>
      </c>
    </row>
    <row r="4216" customFormat="false" ht="15" hidden="false" customHeight="false" outlineLevel="0" collapsed="false">
      <c r="A4216" s="21" t="s">
        <v>3580</v>
      </c>
      <c r="B4216" s="21" t="s">
        <v>3581</v>
      </c>
      <c r="C4216" s="23" t="n">
        <v>46182</v>
      </c>
      <c r="D4216" s="21" t="s">
        <v>1150</v>
      </c>
      <c r="E4216" s="21" t="s">
        <v>971</v>
      </c>
      <c r="F4216" s="12" t="n">
        <v>27</v>
      </c>
      <c r="G4216" s="19" t="n">
        <v>4.75</v>
      </c>
      <c r="H4216" s="19" t="n">
        <v>3.63</v>
      </c>
      <c r="I4216" s="19" t="n">
        <f aca="false">ROUND(F4216*G4216,2)</f>
        <v>128.25</v>
      </c>
      <c r="J4216" s="19" t="n">
        <f aca="false">ROUND(F4216*H4216,2)</f>
        <v>98.01</v>
      </c>
      <c r="K4216" s="19" t="n">
        <f aca="false">INDEX(Pricebook!$L$2:$L$1401,MATCH(D4216,Pricebook!$A$2:$A$1401,0))</f>
        <v>4.75</v>
      </c>
      <c r="L4216" s="19" t="n">
        <f aca="false">ROUND(F4216*K4216,2)</f>
        <v>128.25</v>
      </c>
      <c r="M4216" s="24" t="n">
        <f aca="false">DATE(YEAR(C4216),MONTH(C4216),1)</f>
        <v>46174</v>
      </c>
    </row>
    <row r="4217" customFormat="false" ht="15" hidden="false" customHeight="false" outlineLevel="0" collapsed="false">
      <c r="A4217" s="21" t="s">
        <v>3580</v>
      </c>
      <c r="B4217" s="21" t="s">
        <v>3581</v>
      </c>
      <c r="C4217" s="23" t="n">
        <v>46182</v>
      </c>
      <c r="D4217" s="21" t="s">
        <v>1978</v>
      </c>
      <c r="E4217" s="21" t="s">
        <v>1941</v>
      </c>
      <c r="F4217" s="12" t="n">
        <v>3</v>
      </c>
      <c r="G4217" s="19" t="n">
        <v>156.8</v>
      </c>
      <c r="H4217" s="19" t="n">
        <v>101.06</v>
      </c>
      <c r="I4217" s="19" t="n">
        <f aca="false">ROUND(F4217*G4217,2)</f>
        <v>470.4</v>
      </c>
      <c r="J4217" s="19" t="n">
        <f aca="false">ROUND(F4217*H4217,2)</f>
        <v>303.18</v>
      </c>
      <c r="K4217" s="19" t="n">
        <f aca="false">INDEX(Pricebook!$L$2:$L$1401,MATCH(D4217,Pricebook!$A$2:$A$1401,0))</f>
        <v>164.65</v>
      </c>
      <c r="L4217" s="19" t="n">
        <f aca="false">ROUND(F4217*K4217,2)</f>
        <v>493.95</v>
      </c>
      <c r="M4217" s="24" t="n">
        <f aca="false">DATE(YEAR(C4217),MONTH(C4217),1)</f>
        <v>46174</v>
      </c>
    </row>
    <row r="4218" customFormat="false" ht="15" hidden="false" customHeight="false" outlineLevel="0" collapsed="false">
      <c r="A4218" s="21" t="s">
        <v>3580</v>
      </c>
      <c r="B4218" s="21" t="s">
        <v>3581</v>
      </c>
      <c r="C4218" s="23" t="n">
        <v>46182</v>
      </c>
      <c r="D4218" s="21" t="s">
        <v>1044</v>
      </c>
      <c r="E4218" s="21" t="s">
        <v>971</v>
      </c>
      <c r="F4218" s="12" t="n">
        <v>2</v>
      </c>
      <c r="G4218" s="19" t="n">
        <v>59.5</v>
      </c>
      <c r="H4218" s="19" t="n">
        <v>45.44</v>
      </c>
      <c r="I4218" s="19" t="n">
        <f aca="false">ROUND(F4218*G4218,2)</f>
        <v>119</v>
      </c>
      <c r="J4218" s="19" t="n">
        <f aca="false">ROUND(F4218*H4218,2)</f>
        <v>90.88</v>
      </c>
      <c r="K4218" s="19" t="n">
        <f aca="false">INDEX(Pricebook!$L$2:$L$1401,MATCH(D4218,Pricebook!$A$2:$A$1401,0))</f>
        <v>68.85</v>
      </c>
      <c r="L4218" s="19" t="n">
        <f aca="false">ROUND(F4218*K4218,2)</f>
        <v>137.7</v>
      </c>
      <c r="M4218" s="24" t="n">
        <f aca="false">DATE(YEAR(C4218),MONTH(C4218),1)</f>
        <v>46174</v>
      </c>
    </row>
    <row r="4219" customFormat="false" ht="15" hidden="false" customHeight="false" outlineLevel="0" collapsed="false">
      <c r="A4219" s="21" t="s">
        <v>3580</v>
      </c>
      <c r="B4219" s="21" t="s">
        <v>3581</v>
      </c>
      <c r="C4219" s="23" t="n">
        <v>46182</v>
      </c>
      <c r="D4219" s="21" t="s">
        <v>2868</v>
      </c>
      <c r="E4219" s="21" t="s">
        <v>2748</v>
      </c>
      <c r="F4219" s="12" t="n">
        <v>3</v>
      </c>
      <c r="G4219" s="19" t="n">
        <v>48.1</v>
      </c>
      <c r="H4219" s="19" t="n">
        <v>30.05</v>
      </c>
      <c r="I4219" s="19" t="n">
        <f aca="false">ROUND(F4219*G4219,2)</f>
        <v>144.3</v>
      </c>
      <c r="J4219" s="19" t="n">
        <f aca="false">ROUND(F4219*H4219,2)</f>
        <v>90.15</v>
      </c>
      <c r="K4219" s="19" t="n">
        <f aca="false">INDEX(Pricebook!$L$2:$L$1401,MATCH(D4219,Pricebook!$A$2:$A$1401,0))</f>
        <v>52.5</v>
      </c>
      <c r="L4219" s="19" t="n">
        <f aca="false">ROUND(F4219*K4219,2)</f>
        <v>157.5</v>
      </c>
      <c r="M4219" s="24" t="n">
        <f aca="false">DATE(YEAR(C4219),MONTH(C4219),1)</f>
        <v>46174</v>
      </c>
    </row>
    <row r="4220" customFormat="false" ht="15" hidden="false" customHeight="false" outlineLevel="0" collapsed="false">
      <c r="A4220" s="21" t="s">
        <v>3580</v>
      </c>
      <c r="B4220" s="21" t="s">
        <v>3581</v>
      </c>
      <c r="C4220" s="23" t="n">
        <v>46182</v>
      </c>
      <c r="D4220" s="21" t="s">
        <v>1170</v>
      </c>
      <c r="E4220" s="21" t="s">
        <v>971</v>
      </c>
      <c r="F4220" s="12" t="n">
        <v>1</v>
      </c>
      <c r="G4220" s="19" t="n">
        <v>1084.3</v>
      </c>
      <c r="H4220" s="19" t="n">
        <v>831.47</v>
      </c>
      <c r="I4220" s="19" t="n">
        <f aca="false">ROUND(F4220*G4220,2)</f>
        <v>1084.3</v>
      </c>
      <c r="J4220" s="19" t="n">
        <f aca="false">ROUND(F4220*H4220,2)</f>
        <v>831.47</v>
      </c>
      <c r="K4220" s="19" t="n">
        <f aca="false">INDEX(Pricebook!$L$2:$L$1401,MATCH(D4220,Pricebook!$A$2:$A$1401,0))</f>
        <v>1192.75</v>
      </c>
      <c r="L4220" s="19" t="n">
        <f aca="false">ROUND(F4220*K4220,2)</f>
        <v>1192.75</v>
      </c>
      <c r="M4220" s="24" t="n">
        <f aca="false">DATE(YEAR(C4220),MONTH(C4220),1)</f>
        <v>46174</v>
      </c>
    </row>
    <row r="4221" customFormat="false" ht="15" hidden="false" customHeight="false" outlineLevel="0" collapsed="false">
      <c r="A4221" s="21" t="s">
        <v>3580</v>
      </c>
      <c r="B4221" s="21" t="s">
        <v>3581</v>
      </c>
      <c r="C4221" s="23" t="n">
        <v>46182</v>
      </c>
      <c r="D4221" s="21" t="s">
        <v>369</v>
      </c>
      <c r="E4221" s="21" t="s">
        <v>366</v>
      </c>
      <c r="F4221" s="12" t="n">
        <v>3</v>
      </c>
      <c r="G4221" s="19" t="n">
        <v>16.3</v>
      </c>
      <c r="H4221" s="19" t="n">
        <v>11.47</v>
      </c>
      <c r="I4221" s="19" t="n">
        <f aca="false">ROUND(F4221*G4221,2)</f>
        <v>48.9</v>
      </c>
      <c r="J4221" s="19" t="n">
        <f aca="false">ROUND(F4221*H4221,2)</f>
        <v>34.41</v>
      </c>
      <c r="K4221" s="19" t="n">
        <f aca="false">INDEX(Pricebook!$L$2:$L$1401,MATCH(D4221,Pricebook!$A$2:$A$1401,0))</f>
        <v>17.5</v>
      </c>
      <c r="L4221" s="19" t="n">
        <f aca="false">ROUND(F4221*K4221,2)</f>
        <v>52.5</v>
      </c>
      <c r="M4221" s="24" t="n">
        <f aca="false">DATE(YEAR(C4221),MONTH(C4221),1)</f>
        <v>46174</v>
      </c>
    </row>
    <row r="4222" customFormat="false" ht="15" hidden="false" customHeight="false" outlineLevel="0" collapsed="false">
      <c r="A4222" s="21" t="s">
        <v>3580</v>
      </c>
      <c r="B4222" s="21" t="s">
        <v>3581</v>
      </c>
      <c r="C4222" s="23" t="n">
        <v>46182</v>
      </c>
      <c r="D4222" s="21" t="s">
        <v>803</v>
      </c>
      <c r="E4222" s="21" t="s">
        <v>366</v>
      </c>
      <c r="F4222" s="12" t="n">
        <v>2</v>
      </c>
      <c r="G4222" s="19" t="n">
        <v>164.8</v>
      </c>
      <c r="H4222" s="19" t="n">
        <v>115.5</v>
      </c>
      <c r="I4222" s="19" t="n">
        <f aca="false">ROUND(F4222*G4222,2)</f>
        <v>329.6</v>
      </c>
      <c r="J4222" s="19" t="n">
        <f aca="false">ROUND(F4222*H4222,2)</f>
        <v>231</v>
      </c>
      <c r="K4222" s="19" t="n">
        <f aca="false">INDEX(Pricebook!$L$2:$L$1401,MATCH(D4222,Pricebook!$A$2:$A$1401,0))</f>
        <v>175.85</v>
      </c>
      <c r="L4222" s="19" t="n">
        <f aca="false">ROUND(F4222*K4222,2)</f>
        <v>351.7</v>
      </c>
      <c r="M4222" s="24" t="n">
        <f aca="false">DATE(YEAR(C4222),MONTH(C4222),1)</f>
        <v>46174</v>
      </c>
    </row>
    <row r="4223" customFormat="false" ht="15" hidden="false" customHeight="false" outlineLevel="0" collapsed="false">
      <c r="A4223" s="21" t="s">
        <v>3580</v>
      </c>
      <c r="B4223" s="21" t="s">
        <v>3581</v>
      </c>
      <c r="C4223" s="23" t="n">
        <v>46182</v>
      </c>
      <c r="D4223" s="21" t="s">
        <v>853</v>
      </c>
      <c r="E4223" s="21" t="s">
        <v>366</v>
      </c>
      <c r="F4223" s="12" t="n">
        <v>1</v>
      </c>
      <c r="G4223" s="19" t="n">
        <v>89.6</v>
      </c>
      <c r="H4223" s="19" t="n">
        <v>63</v>
      </c>
      <c r="I4223" s="19" t="n">
        <f aca="false">ROUND(F4223*G4223,2)</f>
        <v>89.6</v>
      </c>
      <c r="J4223" s="19" t="n">
        <f aca="false">ROUND(F4223*H4223,2)</f>
        <v>63</v>
      </c>
      <c r="K4223" s="19" t="n">
        <f aca="false">INDEX(Pricebook!$L$2:$L$1401,MATCH(D4223,Pricebook!$A$2:$A$1401,0))</f>
        <v>95.95</v>
      </c>
      <c r="L4223" s="19" t="n">
        <f aca="false">ROUND(F4223*K4223,2)</f>
        <v>95.95</v>
      </c>
      <c r="M4223" s="24" t="n">
        <f aca="false">DATE(YEAR(C4223),MONTH(C4223),1)</f>
        <v>46174</v>
      </c>
    </row>
    <row r="4224" customFormat="false" ht="15" hidden="false" customHeight="false" outlineLevel="0" collapsed="false">
      <c r="A4224" s="21" t="s">
        <v>3580</v>
      </c>
      <c r="B4224" s="21" t="s">
        <v>3581</v>
      </c>
      <c r="C4224" s="23" t="n">
        <v>46182</v>
      </c>
      <c r="D4224" s="21" t="s">
        <v>1292</v>
      </c>
      <c r="E4224" s="21" t="s">
        <v>971</v>
      </c>
      <c r="F4224" s="12" t="n">
        <v>12</v>
      </c>
      <c r="G4224" s="19" t="n">
        <v>2.8</v>
      </c>
      <c r="H4224" s="19" t="n">
        <v>2.16</v>
      </c>
      <c r="I4224" s="19" t="n">
        <f aca="false">ROUND(F4224*G4224,2)</f>
        <v>33.6</v>
      </c>
      <c r="J4224" s="19" t="n">
        <f aca="false">ROUND(F4224*H4224,2)</f>
        <v>25.92</v>
      </c>
      <c r="K4224" s="19" t="n">
        <f aca="false">INDEX(Pricebook!$L$2:$L$1401,MATCH(D4224,Pricebook!$A$2:$A$1401,0))</f>
        <v>3.3</v>
      </c>
      <c r="L4224" s="19" t="n">
        <f aca="false">ROUND(F4224*K4224,2)</f>
        <v>39.6</v>
      </c>
      <c r="M4224" s="24" t="n">
        <f aca="false">DATE(YEAR(C4224),MONTH(C4224),1)</f>
        <v>46174</v>
      </c>
    </row>
    <row r="4225" customFormat="false" ht="15" hidden="false" customHeight="false" outlineLevel="0" collapsed="false">
      <c r="A4225" s="21" t="s">
        <v>3580</v>
      </c>
      <c r="B4225" s="21" t="s">
        <v>3581</v>
      </c>
      <c r="C4225" s="23" t="n">
        <v>46182</v>
      </c>
      <c r="D4225" s="21" t="s">
        <v>2759</v>
      </c>
      <c r="E4225" s="21" t="s">
        <v>2748</v>
      </c>
      <c r="F4225" s="12" t="n">
        <v>5</v>
      </c>
      <c r="G4225" s="19" t="n">
        <v>14.7</v>
      </c>
      <c r="H4225" s="19" t="n">
        <v>8.52</v>
      </c>
      <c r="I4225" s="19" t="n">
        <f aca="false">ROUND(F4225*G4225,2)</f>
        <v>73.5</v>
      </c>
      <c r="J4225" s="19" t="n">
        <f aca="false">ROUND(F4225*H4225,2)</f>
        <v>42.6</v>
      </c>
      <c r="K4225" s="19" t="n">
        <f aca="false">INDEX(Pricebook!$L$2:$L$1401,MATCH(D4225,Pricebook!$A$2:$A$1401,0))</f>
        <v>16</v>
      </c>
      <c r="L4225" s="19" t="n">
        <f aca="false">ROUND(F4225*K4225,2)</f>
        <v>80</v>
      </c>
      <c r="M4225" s="24" t="n">
        <f aca="false">DATE(YEAR(C4225),MONTH(C4225),1)</f>
        <v>46174</v>
      </c>
    </row>
    <row r="4226" customFormat="false" ht="15" hidden="false" customHeight="false" outlineLevel="0" collapsed="false">
      <c r="A4226" s="21" t="s">
        <v>3580</v>
      </c>
      <c r="B4226" s="21" t="s">
        <v>3581</v>
      </c>
      <c r="C4226" s="23" t="n">
        <v>46182</v>
      </c>
      <c r="D4226" s="21" t="s">
        <v>2749</v>
      </c>
      <c r="E4226" s="21" t="s">
        <v>2748</v>
      </c>
      <c r="F4226" s="12" t="n">
        <v>5</v>
      </c>
      <c r="G4226" s="19" t="n">
        <v>29.1</v>
      </c>
      <c r="H4226" s="19" t="n">
        <v>16.94</v>
      </c>
      <c r="I4226" s="19" t="n">
        <f aca="false">ROUND(F4226*G4226,2)</f>
        <v>145.5</v>
      </c>
      <c r="J4226" s="19" t="n">
        <f aca="false">ROUND(F4226*H4226,2)</f>
        <v>84.7</v>
      </c>
      <c r="K4226" s="19" t="n">
        <f aca="false">INDEX(Pricebook!$L$2:$L$1401,MATCH(D4226,Pricebook!$A$2:$A$1401,0))</f>
        <v>31.75</v>
      </c>
      <c r="L4226" s="19" t="n">
        <f aca="false">ROUND(F4226*K4226,2)</f>
        <v>158.75</v>
      </c>
      <c r="M4226" s="24" t="n">
        <f aca="false">DATE(YEAR(C4226),MONTH(C4226),1)</f>
        <v>46174</v>
      </c>
    </row>
    <row r="4227" customFormat="false" ht="15" hidden="false" customHeight="false" outlineLevel="0" collapsed="false">
      <c r="A4227" s="21" t="s">
        <v>3580</v>
      </c>
      <c r="B4227" s="21" t="s">
        <v>3581</v>
      </c>
      <c r="C4227" s="23" t="n">
        <v>46182</v>
      </c>
      <c r="D4227" s="21" t="s">
        <v>461</v>
      </c>
      <c r="E4227" s="21" t="s">
        <v>366</v>
      </c>
      <c r="F4227" s="12" t="n">
        <v>3</v>
      </c>
      <c r="G4227" s="19" t="n">
        <v>69</v>
      </c>
      <c r="H4227" s="19" t="n">
        <v>50.5</v>
      </c>
      <c r="I4227" s="19" t="n">
        <f aca="false">ROUND(F4227*G4227,2)</f>
        <v>207</v>
      </c>
      <c r="J4227" s="19" t="n">
        <f aca="false">ROUND(F4227*H4227,2)</f>
        <v>151.5</v>
      </c>
      <c r="K4227" s="19" t="n">
        <f aca="false">INDEX(Pricebook!$L$2:$L$1401,MATCH(D4227,Pricebook!$A$2:$A$1401,0))</f>
        <v>73.6</v>
      </c>
      <c r="L4227" s="19" t="n">
        <f aca="false">ROUND(F4227*K4227,2)</f>
        <v>220.8</v>
      </c>
      <c r="M4227" s="24" t="n">
        <f aca="false">DATE(YEAR(C4227),MONTH(C4227),1)</f>
        <v>46174</v>
      </c>
    </row>
    <row r="4228" customFormat="false" ht="15" hidden="false" customHeight="false" outlineLevel="0" collapsed="false">
      <c r="A4228" s="21" t="s">
        <v>3580</v>
      </c>
      <c r="B4228" s="21" t="s">
        <v>3581</v>
      </c>
      <c r="C4228" s="23" t="n">
        <v>46182</v>
      </c>
      <c r="D4228" s="21" t="s">
        <v>2018</v>
      </c>
      <c r="E4228" s="21" t="s">
        <v>1941</v>
      </c>
      <c r="F4228" s="12" t="n">
        <v>4</v>
      </c>
      <c r="G4228" s="19" t="n">
        <v>100</v>
      </c>
      <c r="H4228" s="19" t="n">
        <v>64.24</v>
      </c>
      <c r="I4228" s="19" t="n">
        <f aca="false">ROUND(F4228*G4228,2)</f>
        <v>400</v>
      </c>
      <c r="J4228" s="19" t="n">
        <f aca="false">ROUND(F4228*H4228,2)</f>
        <v>256.96</v>
      </c>
      <c r="K4228" s="19" t="n">
        <f aca="false">INDEX(Pricebook!$L$2:$L$1401,MATCH(D4228,Pricebook!$A$2:$A$1401,0))</f>
        <v>104.65</v>
      </c>
      <c r="L4228" s="19" t="n">
        <f aca="false">ROUND(F4228*K4228,2)</f>
        <v>418.6</v>
      </c>
      <c r="M4228" s="24" t="n">
        <f aca="false">DATE(YEAR(C4228),MONTH(C4228),1)</f>
        <v>46174</v>
      </c>
    </row>
    <row r="4229" customFormat="false" ht="15" hidden="false" customHeight="false" outlineLevel="0" collapsed="false">
      <c r="A4229" s="21" t="s">
        <v>3580</v>
      </c>
      <c r="B4229" s="21" t="s">
        <v>3581</v>
      </c>
      <c r="C4229" s="23" t="n">
        <v>46182</v>
      </c>
      <c r="D4229" s="21" t="s">
        <v>2840</v>
      </c>
      <c r="E4229" s="21" t="s">
        <v>2748</v>
      </c>
      <c r="F4229" s="12" t="n">
        <v>5</v>
      </c>
      <c r="G4229" s="19" t="n">
        <v>4.35</v>
      </c>
      <c r="H4229" s="19" t="n">
        <v>2.5</v>
      </c>
      <c r="I4229" s="19" t="n">
        <f aca="false">ROUND(F4229*G4229,2)</f>
        <v>21.75</v>
      </c>
      <c r="J4229" s="19" t="n">
        <f aca="false">ROUND(F4229*H4229,2)</f>
        <v>12.5</v>
      </c>
      <c r="K4229" s="19" t="n">
        <f aca="false">INDEX(Pricebook!$L$2:$L$1401,MATCH(D4229,Pricebook!$A$2:$A$1401,0))</f>
        <v>4.7</v>
      </c>
      <c r="L4229" s="19" t="n">
        <f aca="false">ROUND(F4229*K4229,2)</f>
        <v>23.5</v>
      </c>
      <c r="M4229" s="24" t="n">
        <f aca="false">DATE(YEAR(C4229),MONTH(C4229),1)</f>
        <v>46174</v>
      </c>
    </row>
    <row r="4230" customFormat="false" ht="15" hidden="false" customHeight="false" outlineLevel="0" collapsed="false">
      <c r="A4230" s="21" t="s">
        <v>3580</v>
      </c>
      <c r="B4230" s="21" t="s">
        <v>3581</v>
      </c>
      <c r="C4230" s="23" t="n">
        <v>46182</v>
      </c>
      <c r="D4230" s="21" t="s">
        <v>2918</v>
      </c>
      <c r="E4230" s="21" t="s">
        <v>2748</v>
      </c>
      <c r="F4230" s="12" t="n">
        <v>2</v>
      </c>
      <c r="G4230" s="19" t="n">
        <v>68.75</v>
      </c>
      <c r="H4230" s="19" t="n">
        <v>40.1</v>
      </c>
      <c r="I4230" s="19" t="n">
        <f aca="false">ROUND(F4230*G4230,2)</f>
        <v>137.5</v>
      </c>
      <c r="J4230" s="19" t="n">
        <f aca="false">ROUND(F4230*H4230,2)</f>
        <v>80.2</v>
      </c>
      <c r="K4230" s="19" t="n">
        <f aca="false">INDEX(Pricebook!$L$2:$L$1401,MATCH(D4230,Pricebook!$A$2:$A$1401,0))</f>
        <v>75.15</v>
      </c>
      <c r="L4230" s="19" t="n">
        <f aca="false">ROUND(F4230*K4230,2)</f>
        <v>150.3</v>
      </c>
      <c r="M4230" s="24" t="n">
        <f aca="false">DATE(YEAR(C4230),MONTH(C4230),1)</f>
        <v>46174</v>
      </c>
    </row>
    <row r="4231" customFormat="false" ht="15" hidden="false" customHeight="false" outlineLevel="0" collapsed="false">
      <c r="A4231" s="21" t="s">
        <v>3582</v>
      </c>
      <c r="B4231" s="21" t="s">
        <v>3341</v>
      </c>
      <c r="C4231" s="23" t="n">
        <v>46182</v>
      </c>
      <c r="D4231" s="21" t="s">
        <v>695</v>
      </c>
      <c r="E4231" s="21" t="s">
        <v>366</v>
      </c>
      <c r="F4231" s="12" t="n">
        <v>1</v>
      </c>
      <c r="G4231" s="19" t="n">
        <v>12.05</v>
      </c>
      <c r="H4231" s="19" t="n">
        <v>8.54</v>
      </c>
      <c r="I4231" s="19" t="n">
        <f aca="false">ROUND(F4231*G4231,2)</f>
        <v>12.05</v>
      </c>
      <c r="J4231" s="19" t="n">
        <f aca="false">ROUND(F4231*H4231,2)</f>
        <v>8.54</v>
      </c>
      <c r="K4231" s="19" t="n">
        <f aca="false">INDEX(Pricebook!$L$2:$L$1401,MATCH(D4231,Pricebook!$A$2:$A$1401,0))</f>
        <v>13</v>
      </c>
      <c r="L4231" s="19" t="n">
        <f aca="false">ROUND(F4231*K4231,2)</f>
        <v>13</v>
      </c>
      <c r="M4231" s="24" t="n">
        <f aca="false">DATE(YEAR(C4231),MONTH(C4231),1)</f>
        <v>46174</v>
      </c>
    </row>
    <row r="4232" customFormat="false" ht="15" hidden="false" customHeight="false" outlineLevel="0" collapsed="false">
      <c r="A4232" s="21" t="s">
        <v>3582</v>
      </c>
      <c r="B4232" s="21" t="s">
        <v>3341</v>
      </c>
      <c r="C4232" s="23" t="n">
        <v>46182</v>
      </c>
      <c r="D4232" s="21" t="s">
        <v>2218</v>
      </c>
      <c r="E4232" s="21" t="s">
        <v>2202</v>
      </c>
      <c r="F4232" s="12" t="n">
        <v>14</v>
      </c>
      <c r="G4232" s="19" t="n">
        <v>6.05</v>
      </c>
      <c r="H4232" s="19" t="n">
        <v>4.08</v>
      </c>
      <c r="I4232" s="19" t="n">
        <f aca="false">ROUND(F4232*G4232,2)</f>
        <v>84.7</v>
      </c>
      <c r="J4232" s="19" t="n">
        <f aca="false">ROUND(F4232*H4232,2)</f>
        <v>57.12</v>
      </c>
      <c r="K4232" s="19" t="n">
        <f aca="false">INDEX(Pricebook!$L$2:$L$1401,MATCH(D4232,Pricebook!$A$2:$A$1401,0))</f>
        <v>6.4</v>
      </c>
      <c r="L4232" s="19" t="n">
        <f aca="false">ROUND(F4232*K4232,2)</f>
        <v>89.6</v>
      </c>
      <c r="M4232" s="24" t="n">
        <f aca="false">DATE(YEAR(C4232),MONTH(C4232),1)</f>
        <v>46174</v>
      </c>
    </row>
    <row r="4233" customFormat="false" ht="15" hidden="false" customHeight="false" outlineLevel="0" collapsed="false">
      <c r="A4233" s="21" t="s">
        <v>3582</v>
      </c>
      <c r="B4233" s="21" t="s">
        <v>3341</v>
      </c>
      <c r="C4233" s="23" t="n">
        <v>46182</v>
      </c>
      <c r="D4233" s="21" t="s">
        <v>2262</v>
      </c>
      <c r="E4233" s="21" t="s">
        <v>2202</v>
      </c>
      <c r="F4233" s="12" t="n">
        <v>2</v>
      </c>
      <c r="G4233" s="19" t="n">
        <v>41.5</v>
      </c>
      <c r="H4233" s="19" t="n">
        <v>26.61</v>
      </c>
      <c r="I4233" s="19" t="n">
        <f aca="false">ROUND(F4233*G4233,2)</f>
        <v>83</v>
      </c>
      <c r="J4233" s="19" t="n">
        <f aca="false">ROUND(F4233*H4233,2)</f>
        <v>53.22</v>
      </c>
      <c r="K4233" s="19" t="n">
        <f aca="false">INDEX(Pricebook!$L$2:$L$1401,MATCH(D4233,Pricebook!$A$2:$A$1401,0))</f>
        <v>44.5</v>
      </c>
      <c r="L4233" s="19" t="n">
        <f aca="false">ROUND(F4233*K4233,2)</f>
        <v>89</v>
      </c>
      <c r="M4233" s="24" t="n">
        <f aca="false">DATE(YEAR(C4233),MONTH(C4233),1)</f>
        <v>46174</v>
      </c>
    </row>
    <row r="4234" customFormat="false" ht="15" hidden="false" customHeight="false" outlineLevel="0" collapsed="false">
      <c r="A4234" s="21" t="s">
        <v>3582</v>
      </c>
      <c r="B4234" s="21" t="s">
        <v>3341</v>
      </c>
      <c r="C4234" s="23" t="n">
        <v>46182</v>
      </c>
      <c r="D4234" s="21" t="s">
        <v>2323</v>
      </c>
      <c r="E4234" s="21" t="s">
        <v>2202</v>
      </c>
      <c r="F4234" s="12" t="n">
        <v>14</v>
      </c>
      <c r="G4234" s="19" t="n">
        <v>8.65</v>
      </c>
      <c r="H4234" s="19" t="n">
        <v>5.5</v>
      </c>
      <c r="I4234" s="19" t="n">
        <f aca="false">ROUND(F4234*G4234,2)</f>
        <v>121.1</v>
      </c>
      <c r="J4234" s="19" t="n">
        <f aca="false">ROUND(F4234*H4234,2)</f>
        <v>77</v>
      </c>
      <c r="K4234" s="19" t="n">
        <f aca="false">INDEX(Pricebook!$L$2:$L$1401,MATCH(D4234,Pricebook!$A$2:$A$1401,0))</f>
        <v>9.2</v>
      </c>
      <c r="L4234" s="19" t="n">
        <f aca="false">ROUND(F4234*K4234,2)</f>
        <v>128.8</v>
      </c>
      <c r="M4234" s="24" t="n">
        <f aca="false">DATE(YEAR(C4234),MONTH(C4234),1)</f>
        <v>46174</v>
      </c>
    </row>
    <row r="4235" customFormat="false" ht="15" hidden="false" customHeight="false" outlineLevel="0" collapsed="false">
      <c r="A4235" s="21" t="s">
        <v>3582</v>
      </c>
      <c r="B4235" s="21" t="s">
        <v>3341</v>
      </c>
      <c r="C4235" s="23" t="n">
        <v>46182</v>
      </c>
      <c r="D4235" s="21" t="s">
        <v>2392</v>
      </c>
      <c r="E4235" s="21" t="s">
        <v>2202</v>
      </c>
      <c r="F4235" s="12" t="n">
        <v>13</v>
      </c>
      <c r="G4235" s="19" t="n">
        <v>7.95</v>
      </c>
      <c r="H4235" s="19" t="n">
        <v>4.84</v>
      </c>
      <c r="I4235" s="19" t="n">
        <f aca="false">ROUND(F4235*G4235,2)</f>
        <v>103.35</v>
      </c>
      <c r="J4235" s="19" t="n">
        <f aca="false">ROUND(F4235*H4235,2)</f>
        <v>62.92</v>
      </c>
      <c r="K4235" s="19" t="n">
        <f aca="false">INDEX(Pricebook!$L$2:$L$1401,MATCH(D4235,Pricebook!$A$2:$A$1401,0))</f>
        <v>8.55</v>
      </c>
      <c r="L4235" s="19" t="n">
        <f aca="false">ROUND(F4235*K4235,2)</f>
        <v>111.15</v>
      </c>
      <c r="M4235" s="24" t="n">
        <f aca="false">DATE(YEAR(C4235),MONTH(C4235),1)</f>
        <v>46174</v>
      </c>
    </row>
    <row r="4236" customFormat="false" ht="15" hidden="false" customHeight="false" outlineLevel="0" collapsed="false">
      <c r="A4236" s="21" t="s">
        <v>3582</v>
      </c>
      <c r="B4236" s="21" t="s">
        <v>3341</v>
      </c>
      <c r="C4236" s="23" t="n">
        <v>46182</v>
      </c>
      <c r="D4236" s="21" t="s">
        <v>1608</v>
      </c>
      <c r="E4236" s="21" t="s">
        <v>1452</v>
      </c>
      <c r="F4236" s="12" t="n">
        <v>3</v>
      </c>
      <c r="G4236" s="19" t="n">
        <v>63</v>
      </c>
      <c r="H4236" s="19" t="n">
        <v>38.39</v>
      </c>
      <c r="I4236" s="19" t="n">
        <f aca="false">ROUND(F4236*G4236,2)</f>
        <v>189</v>
      </c>
      <c r="J4236" s="19" t="n">
        <f aca="false">ROUND(F4236*H4236,2)</f>
        <v>115.17</v>
      </c>
      <c r="K4236" s="19" t="n">
        <f aca="false">INDEX(Pricebook!$L$2:$L$1401,MATCH(D4236,Pricebook!$A$2:$A$1401,0))</f>
        <v>64.3</v>
      </c>
      <c r="L4236" s="19" t="n">
        <f aca="false">ROUND(F4236*K4236,2)</f>
        <v>192.9</v>
      </c>
      <c r="M4236" s="24" t="n">
        <f aca="false">DATE(YEAR(C4236),MONTH(C4236),1)</f>
        <v>46174</v>
      </c>
    </row>
    <row r="4237" customFormat="false" ht="15" hidden="false" customHeight="false" outlineLevel="0" collapsed="false">
      <c r="A4237" s="21" t="s">
        <v>3582</v>
      </c>
      <c r="B4237" s="21" t="s">
        <v>3341</v>
      </c>
      <c r="C4237" s="23" t="n">
        <v>46182</v>
      </c>
      <c r="D4237" s="21" t="s">
        <v>567</v>
      </c>
      <c r="E4237" s="21" t="s">
        <v>366</v>
      </c>
      <c r="F4237" s="12" t="n">
        <v>6</v>
      </c>
      <c r="G4237" s="19" t="n">
        <v>7.35</v>
      </c>
      <c r="H4237" s="19" t="n">
        <v>5.45</v>
      </c>
      <c r="I4237" s="19" t="n">
        <f aca="false">ROUND(F4237*G4237,2)</f>
        <v>44.1</v>
      </c>
      <c r="J4237" s="19" t="n">
        <f aca="false">ROUND(F4237*H4237,2)</f>
        <v>32.7</v>
      </c>
      <c r="K4237" s="19" t="n">
        <f aca="false">INDEX(Pricebook!$L$2:$L$1401,MATCH(D4237,Pricebook!$A$2:$A$1401,0))</f>
        <v>7.85</v>
      </c>
      <c r="L4237" s="19" t="n">
        <f aca="false">ROUND(F4237*K4237,2)</f>
        <v>47.1</v>
      </c>
      <c r="M4237" s="24" t="n">
        <f aca="false">DATE(YEAR(C4237),MONTH(C4237),1)</f>
        <v>46174</v>
      </c>
    </row>
    <row r="4238" customFormat="false" ht="15" hidden="false" customHeight="false" outlineLevel="0" collapsed="false">
      <c r="A4238" s="21" t="s">
        <v>3583</v>
      </c>
      <c r="B4238" s="21" t="s">
        <v>3584</v>
      </c>
      <c r="C4238" s="23" t="n">
        <v>46182</v>
      </c>
      <c r="D4238" s="21" t="s">
        <v>974</v>
      </c>
      <c r="E4238" s="21" t="s">
        <v>971</v>
      </c>
      <c r="F4238" s="12" t="n">
        <v>59</v>
      </c>
      <c r="G4238" s="19" t="n">
        <v>4.95</v>
      </c>
      <c r="H4238" s="19" t="n">
        <v>3.78</v>
      </c>
      <c r="I4238" s="19" t="n">
        <f aca="false">ROUND(F4238*G4238,2)</f>
        <v>292.05</v>
      </c>
      <c r="J4238" s="19" t="n">
        <f aca="false">ROUND(F4238*H4238,2)</f>
        <v>223.02</v>
      </c>
      <c r="K4238" s="19" t="n">
        <f aca="false">INDEX(Pricebook!$L$2:$L$1401,MATCH(D4238,Pricebook!$A$2:$A$1401,0))</f>
        <v>5.75</v>
      </c>
      <c r="L4238" s="19" t="n">
        <f aca="false">ROUND(F4238*K4238,2)</f>
        <v>339.25</v>
      </c>
      <c r="M4238" s="24" t="n">
        <f aca="false">DATE(YEAR(C4238),MONTH(C4238),1)</f>
        <v>46174</v>
      </c>
    </row>
    <row r="4239" customFormat="false" ht="15" hidden="false" customHeight="false" outlineLevel="0" collapsed="false">
      <c r="A4239" s="21" t="s">
        <v>3583</v>
      </c>
      <c r="B4239" s="21" t="s">
        <v>3584</v>
      </c>
      <c r="C4239" s="23" t="n">
        <v>46182</v>
      </c>
      <c r="D4239" s="21" t="s">
        <v>567</v>
      </c>
      <c r="E4239" s="21" t="s">
        <v>366</v>
      </c>
      <c r="F4239" s="12" t="n">
        <v>3</v>
      </c>
      <c r="G4239" s="19" t="n">
        <v>7.35</v>
      </c>
      <c r="H4239" s="19" t="n">
        <v>5.45</v>
      </c>
      <c r="I4239" s="19" t="n">
        <f aca="false">ROUND(F4239*G4239,2)</f>
        <v>22.05</v>
      </c>
      <c r="J4239" s="19" t="n">
        <f aca="false">ROUND(F4239*H4239,2)</f>
        <v>16.35</v>
      </c>
      <c r="K4239" s="19" t="n">
        <f aca="false">INDEX(Pricebook!$L$2:$L$1401,MATCH(D4239,Pricebook!$A$2:$A$1401,0))</f>
        <v>7.85</v>
      </c>
      <c r="L4239" s="19" t="n">
        <f aca="false">ROUND(F4239*K4239,2)</f>
        <v>23.55</v>
      </c>
      <c r="M4239" s="24" t="n">
        <f aca="false">DATE(YEAR(C4239),MONTH(C4239),1)</f>
        <v>46174</v>
      </c>
    </row>
    <row r="4240" customFormat="false" ht="15" hidden="false" customHeight="false" outlineLevel="0" collapsed="false">
      <c r="A4240" s="21" t="s">
        <v>3583</v>
      </c>
      <c r="B4240" s="21" t="s">
        <v>3584</v>
      </c>
      <c r="C4240" s="23" t="n">
        <v>46182</v>
      </c>
      <c r="D4240" s="21" t="s">
        <v>1956</v>
      </c>
      <c r="E4240" s="21" t="s">
        <v>1941</v>
      </c>
      <c r="F4240" s="12" t="n">
        <v>4</v>
      </c>
      <c r="G4240" s="19" t="n">
        <v>213.4</v>
      </c>
      <c r="H4240" s="19" t="n">
        <v>135.21</v>
      </c>
      <c r="I4240" s="19" t="n">
        <f aca="false">ROUND(F4240*G4240,2)</f>
        <v>853.6</v>
      </c>
      <c r="J4240" s="19" t="n">
        <f aca="false">ROUND(F4240*H4240,2)</f>
        <v>540.84</v>
      </c>
      <c r="K4240" s="19" t="n">
        <f aca="false">INDEX(Pricebook!$L$2:$L$1401,MATCH(D4240,Pricebook!$A$2:$A$1401,0))</f>
        <v>220.3</v>
      </c>
      <c r="L4240" s="19" t="n">
        <f aca="false">ROUND(F4240*K4240,2)</f>
        <v>881.2</v>
      </c>
      <c r="M4240" s="24" t="n">
        <f aca="false">DATE(YEAR(C4240),MONTH(C4240),1)</f>
        <v>46174</v>
      </c>
    </row>
    <row r="4241" customFormat="false" ht="15" hidden="false" customHeight="false" outlineLevel="0" collapsed="false">
      <c r="A4241" s="21" t="s">
        <v>3583</v>
      </c>
      <c r="B4241" s="21" t="s">
        <v>3584</v>
      </c>
      <c r="C4241" s="23" t="n">
        <v>46182</v>
      </c>
      <c r="D4241" s="21" t="s">
        <v>2038</v>
      </c>
      <c r="E4241" s="21" t="s">
        <v>1941</v>
      </c>
      <c r="F4241" s="12" t="n">
        <v>2</v>
      </c>
      <c r="G4241" s="19" t="n">
        <v>93.15</v>
      </c>
      <c r="H4241" s="19" t="n">
        <v>68.83</v>
      </c>
      <c r="I4241" s="19" t="n">
        <f aca="false">ROUND(F4241*G4241,2)</f>
        <v>186.3</v>
      </c>
      <c r="J4241" s="19" t="n">
        <f aca="false">ROUND(F4241*H4241,2)</f>
        <v>137.66</v>
      </c>
      <c r="K4241" s="19" t="n">
        <f aca="false">INDEX(Pricebook!$L$2:$L$1401,MATCH(D4241,Pricebook!$A$2:$A$1401,0))</f>
        <v>97.95</v>
      </c>
      <c r="L4241" s="19" t="n">
        <f aca="false">ROUND(F4241*K4241,2)</f>
        <v>195.9</v>
      </c>
      <c r="M4241" s="24" t="n">
        <f aca="false">DATE(YEAR(C4241),MONTH(C4241),1)</f>
        <v>46174</v>
      </c>
    </row>
    <row r="4242" customFormat="false" ht="15" hidden="false" customHeight="false" outlineLevel="0" collapsed="false">
      <c r="A4242" s="21" t="s">
        <v>3583</v>
      </c>
      <c r="B4242" s="21" t="s">
        <v>3584</v>
      </c>
      <c r="C4242" s="23" t="n">
        <v>46182</v>
      </c>
      <c r="D4242" s="21" t="s">
        <v>2946</v>
      </c>
      <c r="E4242" s="21" t="s">
        <v>2748</v>
      </c>
      <c r="F4242" s="12" t="n">
        <v>6</v>
      </c>
      <c r="G4242" s="19" t="n">
        <v>9.3</v>
      </c>
      <c r="H4242" s="19" t="n">
        <v>5.37</v>
      </c>
      <c r="I4242" s="19" t="n">
        <f aca="false">ROUND(F4242*G4242,2)</f>
        <v>55.8</v>
      </c>
      <c r="J4242" s="19" t="n">
        <f aca="false">ROUND(F4242*H4242,2)</f>
        <v>32.22</v>
      </c>
      <c r="K4242" s="19" t="n">
        <f aca="false">INDEX(Pricebook!$L$2:$L$1401,MATCH(D4242,Pricebook!$A$2:$A$1401,0))</f>
        <v>10.1</v>
      </c>
      <c r="L4242" s="19" t="n">
        <f aca="false">ROUND(F4242*K4242,2)</f>
        <v>60.6</v>
      </c>
      <c r="M4242" s="24" t="n">
        <f aca="false">DATE(YEAR(C4242),MONTH(C4242),1)</f>
        <v>46174</v>
      </c>
    </row>
    <row r="4243" customFormat="false" ht="15" hidden="false" customHeight="false" outlineLevel="0" collapsed="false">
      <c r="A4243" s="21" t="s">
        <v>3583</v>
      </c>
      <c r="B4243" s="21" t="s">
        <v>3584</v>
      </c>
      <c r="C4243" s="23" t="n">
        <v>46182</v>
      </c>
      <c r="D4243" s="21" t="s">
        <v>1268</v>
      </c>
      <c r="E4243" s="21" t="s">
        <v>971</v>
      </c>
      <c r="F4243" s="12" t="n">
        <v>59</v>
      </c>
      <c r="G4243" s="19" t="n">
        <v>12.35</v>
      </c>
      <c r="H4243" s="19" t="n">
        <v>9.43</v>
      </c>
      <c r="I4243" s="19" t="n">
        <f aca="false">ROUND(F4243*G4243,2)</f>
        <v>728.65</v>
      </c>
      <c r="J4243" s="19" t="n">
        <f aca="false">ROUND(F4243*H4243,2)</f>
        <v>556.37</v>
      </c>
      <c r="K4243" s="19" t="n">
        <f aca="false">INDEX(Pricebook!$L$2:$L$1401,MATCH(D4243,Pricebook!$A$2:$A$1401,0))</f>
        <v>14.3</v>
      </c>
      <c r="L4243" s="19" t="n">
        <f aca="false">ROUND(F4243*K4243,2)</f>
        <v>843.7</v>
      </c>
      <c r="M4243" s="24" t="n">
        <f aca="false">DATE(YEAR(C4243),MONTH(C4243),1)</f>
        <v>46174</v>
      </c>
    </row>
    <row r="4244" customFormat="false" ht="15" hidden="false" customHeight="false" outlineLevel="0" collapsed="false">
      <c r="A4244" s="21" t="s">
        <v>3583</v>
      </c>
      <c r="B4244" s="21" t="s">
        <v>3584</v>
      </c>
      <c r="C4244" s="23" t="n">
        <v>46182</v>
      </c>
      <c r="D4244" s="21" t="s">
        <v>757</v>
      </c>
      <c r="E4244" s="21" t="s">
        <v>366</v>
      </c>
      <c r="F4244" s="12" t="n">
        <v>6</v>
      </c>
      <c r="G4244" s="19" t="n">
        <v>11.7</v>
      </c>
      <c r="H4244" s="19" t="n">
        <v>8.29</v>
      </c>
      <c r="I4244" s="19" t="n">
        <f aca="false">ROUND(F4244*G4244,2)</f>
        <v>70.2</v>
      </c>
      <c r="J4244" s="19" t="n">
        <f aca="false">ROUND(F4244*H4244,2)</f>
        <v>49.74</v>
      </c>
      <c r="K4244" s="19" t="n">
        <f aca="false">INDEX(Pricebook!$L$2:$L$1401,MATCH(D4244,Pricebook!$A$2:$A$1401,0))</f>
        <v>12.65</v>
      </c>
      <c r="L4244" s="19" t="n">
        <f aca="false">ROUND(F4244*K4244,2)</f>
        <v>75.9</v>
      </c>
      <c r="M4244" s="24" t="n">
        <f aca="false">DATE(YEAR(C4244),MONTH(C4244),1)</f>
        <v>46174</v>
      </c>
    </row>
    <row r="4245" customFormat="false" ht="15" hidden="false" customHeight="false" outlineLevel="0" collapsed="false">
      <c r="A4245" s="21" t="s">
        <v>3583</v>
      </c>
      <c r="B4245" s="21" t="s">
        <v>3584</v>
      </c>
      <c r="C4245" s="23" t="n">
        <v>46182</v>
      </c>
      <c r="D4245" s="21" t="s">
        <v>2844</v>
      </c>
      <c r="E4245" s="21" t="s">
        <v>2748</v>
      </c>
      <c r="F4245" s="12" t="n">
        <v>7</v>
      </c>
      <c r="G4245" s="19" t="n">
        <v>4.6</v>
      </c>
      <c r="H4245" s="19" t="n">
        <v>2.68</v>
      </c>
      <c r="I4245" s="19" t="n">
        <f aca="false">ROUND(F4245*G4245,2)</f>
        <v>32.2</v>
      </c>
      <c r="J4245" s="19" t="n">
        <f aca="false">ROUND(F4245*H4245,2)</f>
        <v>18.76</v>
      </c>
      <c r="K4245" s="19" t="n">
        <f aca="false">INDEX(Pricebook!$L$2:$L$1401,MATCH(D4245,Pricebook!$A$2:$A$1401,0))</f>
        <v>5.05</v>
      </c>
      <c r="L4245" s="19" t="n">
        <f aca="false">ROUND(F4245*K4245,2)</f>
        <v>35.35</v>
      </c>
      <c r="M4245" s="24" t="n">
        <f aca="false">DATE(YEAR(C4245),MONTH(C4245),1)</f>
        <v>46174</v>
      </c>
    </row>
    <row r="4246" customFormat="false" ht="15" hidden="false" customHeight="false" outlineLevel="0" collapsed="false">
      <c r="A4246" s="21" t="s">
        <v>3583</v>
      </c>
      <c r="B4246" s="21" t="s">
        <v>3584</v>
      </c>
      <c r="C4246" s="23" t="n">
        <v>46182</v>
      </c>
      <c r="D4246" s="21" t="s">
        <v>859</v>
      </c>
      <c r="E4246" s="21" t="s">
        <v>366</v>
      </c>
      <c r="F4246" s="12" t="n">
        <v>4</v>
      </c>
      <c r="G4246" s="19" t="n">
        <v>19.15</v>
      </c>
      <c r="H4246" s="19" t="n">
        <v>13.47</v>
      </c>
      <c r="I4246" s="19" t="n">
        <f aca="false">ROUND(F4246*G4246,2)</f>
        <v>76.6</v>
      </c>
      <c r="J4246" s="19" t="n">
        <f aca="false">ROUND(F4246*H4246,2)</f>
        <v>53.88</v>
      </c>
      <c r="K4246" s="19" t="n">
        <f aca="false">INDEX(Pricebook!$L$2:$L$1401,MATCH(D4246,Pricebook!$A$2:$A$1401,0))</f>
        <v>20.55</v>
      </c>
      <c r="L4246" s="19" t="n">
        <f aca="false">ROUND(F4246*K4246,2)</f>
        <v>82.2</v>
      </c>
      <c r="M4246" s="24" t="n">
        <f aca="false">DATE(YEAR(C4246),MONTH(C4246),1)</f>
        <v>46174</v>
      </c>
    </row>
    <row r="4247" customFormat="false" ht="15" hidden="false" customHeight="false" outlineLevel="0" collapsed="false">
      <c r="A4247" s="21" t="s">
        <v>3583</v>
      </c>
      <c r="B4247" s="21" t="s">
        <v>3584</v>
      </c>
      <c r="C4247" s="23" t="n">
        <v>46182</v>
      </c>
      <c r="D4247" s="21" t="s">
        <v>757</v>
      </c>
      <c r="E4247" s="21" t="s">
        <v>366</v>
      </c>
      <c r="F4247" s="12" t="n">
        <v>6</v>
      </c>
      <c r="G4247" s="19" t="n">
        <v>11.7</v>
      </c>
      <c r="H4247" s="19" t="n">
        <v>8.29</v>
      </c>
      <c r="I4247" s="19" t="n">
        <f aca="false">ROUND(F4247*G4247,2)</f>
        <v>70.2</v>
      </c>
      <c r="J4247" s="19" t="n">
        <f aca="false">ROUND(F4247*H4247,2)</f>
        <v>49.74</v>
      </c>
      <c r="K4247" s="19" t="n">
        <f aca="false">INDEX(Pricebook!$L$2:$L$1401,MATCH(D4247,Pricebook!$A$2:$A$1401,0))</f>
        <v>12.65</v>
      </c>
      <c r="L4247" s="19" t="n">
        <f aca="false">ROUND(F4247*K4247,2)</f>
        <v>75.9</v>
      </c>
      <c r="M4247" s="24" t="n">
        <f aca="false">DATE(YEAR(C4247),MONTH(C4247),1)</f>
        <v>46174</v>
      </c>
    </row>
    <row r="4248" customFormat="false" ht="15" hidden="false" customHeight="false" outlineLevel="0" collapsed="false">
      <c r="A4248" s="21" t="s">
        <v>3583</v>
      </c>
      <c r="B4248" s="21" t="s">
        <v>3584</v>
      </c>
      <c r="C4248" s="23" t="n">
        <v>46182</v>
      </c>
      <c r="D4248" s="21" t="s">
        <v>1054</v>
      </c>
      <c r="E4248" s="21" t="s">
        <v>971</v>
      </c>
      <c r="F4248" s="12" t="n">
        <v>28</v>
      </c>
      <c r="G4248" s="19" t="n">
        <v>18.05</v>
      </c>
      <c r="H4248" s="19" t="n">
        <v>13.78</v>
      </c>
      <c r="I4248" s="19" t="n">
        <f aca="false">ROUND(F4248*G4248,2)</f>
        <v>505.4</v>
      </c>
      <c r="J4248" s="19" t="n">
        <f aca="false">ROUND(F4248*H4248,2)</f>
        <v>385.84</v>
      </c>
      <c r="K4248" s="19" t="n">
        <f aca="false">INDEX(Pricebook!$L$2:$L$1401,MATCH(D4248,Pricebook!$A$2:$A$1401,0))</f>
        <v>18.05</v>
      </c>
      <c r="L4248" s="19" t="n">
        <f aca="false">ROUND(F4248*K4248,2)</f>
        <v>505.4</v>
      </c>
      <c r="M4248" s="24" t="n">
        <f aca="false">DATE(YEAR(C4248),MONTH(C4248),1)</f>
        <v>46174</v>
      </c>
    </row>
    <row r="4249" customFormat="false" ht="15" hidden="false" customHeight="false" outlineLevel="0" collapsed="false">
      <c r="A4249" s="21" t="s">
        <v>3583</v>
      </c>
      <c r="B4249" s="21" t="s">
        <v>3584</v>
      </c>
      <c r="C4249" s="23" t="n">
        <v>46182</v>
      </c>
      <c r="D4249" s="21" t="s">
        <v>2040</v>
      </c>
      <c r="E4249" s="21" t="s">
        <v>1941</v>
      </c>
      <c r="F4249" s="12" t="n">
        <v>3</v>
      </c>
      <c r="G4249" s="19" t="n">
        <v>71.9</v>
      </c>
      <c r="H4249" s="19" t="n">
        <v>50.65</v>
      </c>
      <c r="I4249" s="19" t="n">
        <f aca="false">ROUND(F4249*G4249,2)</f>
        <v>215.7</v>
      </c>
      <c r="J4249" s="19" t="n">
        <f aca="false">ROUND(F4249*H4249,2)</f>
        <v>151.95</v>
      </c>
      <c r="K4249" s="19" t="n">
        <f aca="false">INDEX(Pricebook!$L$2:$L$1401,MATCH(D4249,Pricebook!$A$2:$A$1401,0))</f>
        <v>75.25</v>
      </c>
      <c r="L4249" s="19" t="n">
        <f aca="false">ROUND(F4249*K4249,2)</f>
        <v>225.75</v>
      </c>
      <c r="M4249" s="24" t="n">
        <f aca="false">DATE(YEAR(C4249),MONTH(C4249),1)</f>
        <v>46174</v>
      </c>
    </row>
    <row r="4250" customFormat="false" ht="15" hidden="false" customHeight="false" outlineLevel="0" collapsed="false">
      <c r="A4250" s="21" t="s">
        <v>3585</v>
      </c>
      <c r="B4250" s="21" t="s">
        <v>3145</v>
      </c>
      <c r="C4250" s="23" t="n">
        <v>46183</v>
      </c>
      <c r="D4250" s="21" t="s">
        <v>2682</v>
      </c>
      <c r="E4250" s="21" t="s">
        <v>2587</v>
      </c>
      <c r="F4250" s="12" t="n">
        <v>2</v>
      </c>
      <c r="G4250" s="19" t="n">
        <v>8.95</v>
      </c>
      <c r="H4250" s="19" t="n">
        <v>5.71</v>
      </c>
      <c r="I4250" s="19" t="n">
        <f aca="false">ROUND(F4250*G4250,2)</f>
        <v>17.9</v>
      </c>
      <c r="J4250" s="19" t="n">
        <f aca="false">ROUND(F4250*H4250,2)</f>
        <v>11.42</v>
      </c>
      <c r="K4250" s="19" t="n">
        <f aca="false">INDEX(Pricebook!$L$2:$L$1401,MATCH(D4250,Pricebook!$A$2:$A$1401,0))</f>
        <v>9.5</v>
      </c>
      <c r="L4250" s="19" t="n">
        <f aca="false">ROUND(F4250*K4250,2)</f>
        <v>19</v>
      </c>
      <c r="M4250" s="24" t="n">
        <f aca="false">DATE(YEAR(C4250),MONTH(C4250),1)</f>
        <v>46174</v>
      </c>
    </row>
    <row r="4251" customFormat="false" ht="15" hidden="false" customHeight="false" outlineLevel="0" collapsed="false">
      <c r="A4251" s="21" t="s">
        <v>3585</v>
      </c>
      <c r="B4251" s="21" t="s">
        <v>3145</v>
      </c>
      <c r="C4251" s="23" t="n">
        <v>46183</v>
      </c>
      <c r="D4251" s="21" t="s">
        <v>531</v>
      </c>
      <c r="E4251" s="21" t="s">
        <v>366</v>
      </c>
      <c r="F4251" s="12" t="n">
        <v>1</v>
      </c>
      <c r="G4251" s="19" t="n">
        <v>8.7</v>
      </c>
      <c r="H4251" s="19" t="n">
        <v>6.14</v>
      </c>
      <c r="I4251" s="19" t="n">
        <f aca="false">ROUND(F4251*G4251,2)</f>
        <v>8.7</v>
      </c>
      <c r="J4251" s="19" t="n">
        <f aca="false">ROUND(F4251*H4251,2)</f>
        <v>6.14</v>
      </c>
      <c r="K4251" s="19" t="n">
        <f aca="false">INDEX(Pricebook!$L$2:$L$1401,MATCH(D4251,Pricebook!$A$2:$A$1401,0))</f>
        <v>9.35</v>
      </c>
      <c r="L4251" s="19" t="n">
        <f aca="false">ROUND(F4251*K4251,2)</f>
        <v>9.35</v>
      </c>
      <c r="M4251" s="24" t="n">
        <f aca="false">DATE(YEAR(C4251),MONTH(C4251),1)</f>
        <v>46174</v>
      </c>
    </row>
    <row r="4252" customFormat="false" ht="15" hidden="false" customHeight="false" outlineLevel="0" collapsed="false">
      <c r="A4252" s="21" t="s">
        <v>3585</v>
      </c>
      <c r="B4252" s="21" t="s">
        <v>3145</v>
      </c>
      <c r="C4252" s="23" t="n">
        <v>46183</v>
      </c>
      <c r="D4252" s="21" t="s">
        <v>2640</v>
      </c>
      <c r="E4252" s="21" t="s">
        <v>2587</v>
      </c>
      <c r="F4252" s="12" t="n">
        <v>8</v>
      </c>
      <c r="G4252" s="19" t="n">
        <v>6.2</v>
      </c>
      <c r="H4252" s="19" t="n">
        <v>4.03</v>
      </c>
      <c r="I4252" s="19" t="n">
        <f aca="false">ROUND(F4252*G4252,2)</f>
        <v>49.6</v>
      </c>
      <c r="J4252" s="19" t="n">
        <f aca="false">ROUND(F4252*H4252,2)</f>
        <v>32.24</v>
      </c>
      <c r="K4252" s="19" t="n">
        <f aca="false">INDEX(Pricebook!$L$2:$L$1401,MATCH(D4252,Pricebook!$A$2:$A$1401,0))</f>
        <v>6.7</v>
      </c>
      <c r="L4252" s="19" t="n">
        <f aca="false">ROUND(F4252*K4252,2)</f>
        <v>53.6</v>
      </c>
      <c r="M4252" s="24" t="n">
        <f aca="false">DATE(YEAR(C4252),MONTH(C4252),1)</f>
        <v>46174</v>
      </c>
    </row>
    <row r="4253" customFormat="false" ht="15" hidden="false" customHeight="false" outlineLevel="0" collapsed="false">
      <c r="A4253" s="21" t="s">
        <v>3585</v>
      </c>
      <c r="B4253" s="21" t="s">
        <v>3145</v>
      </c>
      <c r="C4253" s="23" t="n">
        <v>46183</v>
      </c>
      <c r="D4253" s="21" t="s">
        <v>655</v>
      </c>
      <c r="E4253" s="21" t="s">
        <v>366</v>
      </c>
      <c r="F4253" s="12" t="n">
        <v>1</v>
      </c>
      <c r="G4253" s="19" t="n">
        <v>12.15</v>
      </c>
      <c r="H4253" s="19" t="n">
        <v>9.26</v>
      </c>
      <c r="I4253" s="19" t="n">
        <f aca="false">ROUND(F4253*G4253,2)</f>
        <v>12.15</v>
      </c>
      <c r="J4253" s="19" t="n">
        <f aca="false">ROUND(F4253*H4253,2)</f>
        <v>9.26</v>
      </c>
      <c r="K4253" s="19" t="n">
        <f aca="false">INDEX(Pricebook!$L$2:$L$1401,MATCH(D4253,Pricebook!$A$2:$A$1401,0))</f>
        <v>12.95</v>
      </c>
      <c r="L4253" s="19" t="n">
        <f aca="false">ROUND(F4253*K4253,2)</f>
        <v>12.95</v>
      </c>
      <c r="M4253" s="24" t="n">
        <f aca="false">DATE(YEAR(C4253),MONTH(C4253),1)</f>
        <v>46174</v>
      </c>
    </row>
    <row r="4254" customFormat="false" ht="15" hidden="false" customHeight="false" outlineLevel="0" collapsed="false">
      <c r="A4254" s="21" t="s">
        <v>3585</v>
      </c>
      <c r="B4254" s="21" t="s">
        <v>3145</v>
      </c>
      <c r="C4254" s="23" t="n">
        <v>46183</v>
      </c>
      <c r="D4254" s="21" t="s">
        <v>386</v>
      </c>
      <c r="E4254" s="21" t="s">
        <v>366</v>
      </c>
      <c r="F4254" s="12" t="n">
        <v>5</v>
      </c>
      <c r="G4254" s="19" t="n">
        <v>6.6</v>
      </c>
      <c r="H4254" s="19" t="n">
        <v>4.72</v>
      </c>
      <c r="I4254" s="19" t="n">
        <f aca="false">ROUND(F4254*G4254,2)</f>
        <v>33</v>
      </c>
      <c r="J4254" s="19" t="n">
        <f aca="false">ROUND(F4254*H4254,2)</f>
        <v>23.6</v>
      </c>
      <c r="K4254" s="19" t="n">
        <f aca="false">INDEX(Pricebook!$L$2:$L$1401,MATCH(D4254,Pricebook!$A$2:$A$1401,0))</f>
        <v>7.2</v>
      </c>
      <c r="L4254" s="19" t="n">
        <f aca="false">ROUND(F4254*K4254,2)</f>
        <v>36</v>
      </c>
      <c r="M4254" s="24" t="n">
        <f aca="false">DATE(YEAR(C4254),MONTH(C4254),1)</f>
        <v>46174</v>
      </c>
    </row>
    <row r="4255" customFormat="false" ht="15" hidden="false" customHeight="false" outlineLevel="0" collapsed="false">
      <c r="A4255" s="21" t="s">
        <v>3585</v>
      </c>
      <c r="B4255" s="21" t="s">
        <v>3145</v>
      </c>
      <c r="C4255" s="23" t="n">
        <v>46183</v>
      </c>
      <c r="D4255" s="21" t="s">
        <v>1693</v>
      </c>
      <c r="E4255" s="21" t="s">
        <v>1452</v>
      </c>
      <c r="F4255" s="12" t="n">
        <v>5</v>
      </c>
      <c r="G4255" s="19" t="n">
        <v>23.35</v>
      </c>
      <c r="H4255" s="19" t="n">
        <v>14.48</v>
      </c>
      <c r="I4255" s="19" t="n">
        <f aca="false">ROUND(F4255*G4255,2)</f>
        <v>116.75</v>
      </c>
      <c r="J4255" s="19" t="n">
        <f aca="false">ROUND(F4255*H4255,2)</f>
        <v>72.4</v>
      </c>
      <c r="K4255" s="19" t="n">
        <f aca="false">INDEX(Pricebook!$L$2:$L$1401,MATCH(D4255,Pricebook!$A$2:$A$1401,0))</f>
        <v>24.25</v>
      </c>
      <c r="L4255" s="19" t="n">
        <f aca="false">ROUND(F4255*K4255,2)</f>
        <v>121.25</v>
      </c>
      <c r="M4255" s="24" t="n">
        <f aca="false">DATE(YEAR(C4255),MONTH(C4255),1)</f>
        <v>46174</v>
      </c>
    </row>
    <row r="4256" customFormat="false" ht="15" hidden="false" customHeight="false" outlineLevel="0" collapsed="false">
      <c r="A4256" s="21" t="s">
        <v>3585</v>
      </c>
      <c r="B4256" s="21" t="s">
        <v>3145</v>
      </c>
      <c r="C4256" s="23" t="n">
        <v>46183</v>
      </c>
      <c r="D4256" s="21" t="s">
        <v>1678</v>
      </c>
      <c r="E4256" s="21" t="s">
        <v>1452</v>
      </c>
      <c r="F4256" s="12" t="n">
        <v>6</v>
      </c>
      <c r="G4256" s="19" t="n">
        <v>46.7</v>
      </c>
      <c r="H4256" s="19" t="n">
        <v>32.97</v>
      </c>
      <c r="I4256" s="19" t="n">
        <f aca="false">ROUND(F4256*G4256,2)</f>
        <v>280.2</v>
      </c>
      <c r="J4256" s="19" t="n">
        <f aca="false">ROUND(F4256*H4256,2)</f>
        <v>197.82</v>
      </c>
      <c r="K4256" s="19" t="n">
        <f aca="false">INDEX(Pricebook!$L$2:$L$1401,MATCH(D4256,Pricebook!$A$2:$A$1401,0))</f>
        <v>48.05</v>
      </c>
      <c r="L4256" s="19" t="n">
        <f aca="false">ROUND(F4256*K4256,2)</f>
        <v>288.3</v>
      </c>
      <c r="M4256" s="24" t="n">
        <f aca="false">DATE(YEAR(C4256),MONTH(C4256),1)</f>
        <v>46174</v>
      </c>
    </row>
    <row r="4257" customFormat="false" ht="15" hidden="false" customHeight="false" outlineLevel="0" collapsed="false">
      <c r="A4257" s="21" t="s">
        <v>3585</v>
      </c>
      <c r="B4257" s="21" t="s">
        <v>3145</v>
      </c>
      <c r="C4257" s="23" t="n">
        <v>46183</v>
      </c>
      <c r="D4257" s="21" t="s">
        <v>1635</v>
      </c>
      <c r="E4257" s="21" t="s">
        <v>1452</v>
      </c>
      <c r="F4257" s="12" t="n">
        <v>5</v>
      </c>
      <c r="G4257" s="19" t="n">
        <v>36.7</v>
      </c>
      <c r="H4257" s="19" t="n">
        <v>22.38</v>
      </c>
      <c r="I4257" s="19" t="n">
        <f aca="false">ROUND(F4257*G4257,2)</f>
        <v>183.5</v>
      </c>
      <c r="J4257" s="19" t="n">
        <f aca="false">ROUND(F4257*H4257,2)</f>
        <v>111.9</v>
      </c>
      <c r="K4257" s="19" t="n">
        <f aca="false">INDEX(Pricebook!$L$2:$L$1401,MATCH(D4257,Pricebook!$A$2:$A$1401,0))</f>
        <v>37.5</v>
      </c>
      <c r="L4257" s="19" t="n">
        <f aca="false">ROUND(F4257*K4257,2)</f>
        <v>187.5</v>
      </c>
      <c r="M4257" s="24" t="n">
        <f aca="false">DATE(YEAR(C4257),MONTH(C4257),1)</f>
        <v>46174</v>
      </c>
    </row>
    <row r="4258" customFormat="false" ht="15" hidden="false" customHeight="false" outlineLevel="0" collapsed="false">
      <c r="A4258" s="21" t="s">
        <v>3585</v>
      </c>
      <c r="B4258" s="21" t="s">
        <v>3145</v>
      </c>
      <c r="C4258" s="23" t="n">
        <v>46183</v>
      </c>
      <c r="D4258" s="21" t="s">
        <v>611</v>
      </c>
      <c r="E4258" s="21" t="s">
        <v>366</v>
      </c>
      <c r="F4258" s="12" t="n">
        <v>1</v>
      </c>
      <c r="G4258" s="19" t="n">
        <v>124.35</v>
      </c>
      <c r="H4258" s="19" t="n">
        <v>87.19</v>
      </c>
      <c r="I4258" s="19" t="n">
        <f aca="false">ROUND(F4258*G4258,2)</f>
        <v>124.35</v>
      </c>
      <c r="J4258" s="19" t="n">
        <f aca="false">ROUND(F4258*H4258,2)</f>
        <v>87.19</v>
      </c>
      <c r="K4258" s="19" t="n">
        <f aca="false">INDEX(Pricebook!$L$2:$L$1401,MATCH(D4258,Pricebook!$A$2:$A$1401,0))</f>
        <v>132.75</v>
      </c>
      <c r="L4258" s="19" t="n">
        <f aca="false">ROUND(F4258*K4258,2)</f>
        <v>132.75</v>
      </c>
      <c r="M4258" s="24" t="n">
        <f aca="false">DATE(YEAR(C4258),MONTH(C4258),1)</f>
        <v>46174</v>
      </c>
    </row>
    <row r="4259" customFormat="false" ht="15" hidden="false" customHeight="false" outlineLevel="0" collapsed="false">
      <c r="A4259" s="21" t="s">
        <v>3585</v>
      </c>
      <c r="B4259" s="21" t="s">
        <v>3145</v>
      </c>
      <c r="C4259" s="23" t="n">
        <v>46183</v>
      </c>
      <c r="D4259" s="21" t="s">
        <v>2618</v>
      </c>
      <c r="E4259" s="21" t="s">
        <v>2587</v>
      </c>
      <c r="F4259" s="12" t="n">
        <v>1</v>
      </c>
      <c r="G4259" s="19" t="n">
        <v>136.55</v>
      </c>
      <c r="H4259" s="19" t="n">
        <v>87.73</v>
      </c>
      <c r="I4259" s="19" t="n">
        <f aca="false">ROUND(F4259*G4259,2)</f>
        <v>136.55</v>
      </c>
      <c r="J4259" s="19" t="n">
        <f aca="false">ROUND(F4259*H4259,2)</f>
        <v>87.73</v>
      </c>
      <c r="K4259" s="19" t="n">
        <f aca="false">INDEX(Pricebook!$L$2:$L$1401,MATCH(D4259,Pricebook!$A$2:$A$1401,0))</f>
        <v>145.8</v>
      </c>
      <c r="L4259" s="19" t="n">
        <f aca="false">ROUND(F4259*K4259,2)</f>
        <v>145.8</v>
      </c>
      <c r="M4259" s="24" t="n">
        <f aca="false">DATE(YEAR(C4259),MONTH(C4259),1)</f>
        <v>46174</v>
      </c>
    </row>
    <row r="4260" customFormat="false" ht="15" hidden="false" customHeight="false" outlineLevel="0" collapsed="false">
      <c r="A4260" s="21" t="s">
        <v>3585</v>
      </c>
      <c r="B4260" s="21" t="s">
        <v>3145</v>
      </c>
      <c r="C4260" s="23" t="n">
        <v>46183</v>
      </c>
      <c r="D4260" s="21" t="s">
        <v>651</v>
      </c>
      <c r="E4260" s="21" t="s">
        <v>366</v>
      </c>
      <c r="F4260" s="12" t="n">
        <v>1</v>
      </c>
      <c r="G4260" s="19" t="n">
        <v>168.25</v>
      </c>
      <c r="H4260" s="19" t="n">
        <v>118.64</v>
      </c>
      <c r="I4260" s="19" t="n">
        <f aca="false">ROUND(F4260*G4260,2)</f>
        <v>168.25</v>
      </c>
      <c r="J4260" s="19" t="n">
        <f aca="false">ROUND(F4260*H4260,2)</f>
        <v>118.64</v>
      </c>
      <c r="K4260" s="19" t="n">
        <f aca="false">INDEX(Pricebook!$L$2:$L$1401,MATCH(D4260,Pricebook!$A$2:$A$1401,0))</f>
        <v>180.65</v>
      </c>
      <c r="L4260" s="19" t="n">
        <f aca="false">ROUND(F4260*K4260,2)</f>
        <v>180.65</v>
      </c>
      <c r="M4260" s="24" t="n">
        <f aca="false">DATE(YEAR(C4260),MONTH(C4260),1)</f>
        <v>46174</v>
      </c>
    </row>
    <row r="4261" customFormat="false" ht="15" hidden="false" customHeight="false" outlineLevel="0" collapsed="false">
      <c r="A4261" s="21" t="s">
        <v>3585</v>
      </c>
      <c r="B4261" s="21" t="s">
        <v>3145</v>
      </c>
      <c r="C4261" s="23" t="n">
        <v>46183</v>
      </c>
      <c r="D4261" s="21" t="s">
        <v>1903</v>
      </c>
      <c r="E4261" s="21" t="s">
        <v>1452</v>
      </c>
      <c r="F4261" s="12" t="n">
        <v>4</v>
      </c>
      <c r="G4261" s="19" t="n">
        <v>46.75</v>
      </c>
      <c r="H4261" s="19" t="n">
        <v>30.96</v>
      </c>
      <c r="I4261" s="19" t="n">
        <f aca="false">ROUND(F4261*G4261,2)</f>
        <v>187</v>
      </c>
      <c r="J4261" s="19" t="n">
        <f aca="false">ROUND(F4261*H4261,2)</f>
        <v>123.84</v>
      </c>
      <c r="K4261" s="19" t="n">
        <f aca="false">INDEX(Pricebook!$L$2:$L$1401,MATCH(D4261,Pricebook!$A$2:$A$1401,0))</f>
        <v>48.65</v>
      </c>
      <c r="L4261" s="19" t="n">
        <f aca="false">ROUND(F4261*K4261,2)</f>
        <v>194.6</v>
      </c>
      <c r="M4261" s="24" t="n">
        <f aca="false">DATE(YEAR(C4261),MONTH(C4261),1)</f>
        <v>46174</v>
      </c>
    </row>
    <row r="4262" customFormat="false" ht="15" hidden="false" customHeight="false" outlineLevel="0" collapsed="false">
      <c r="A4262" s="21" t="s">
        <v>3586</v>
      </c>
      <c r="B4262" s="21" t="s">
        <v>3587</v>
      </c>
      <c r="C4262" s="23" t="n">
        <v>46183</v>
      </c>
      <c r="D4262" s="21" t="s">
        <v>677</v>
      </c>
      <c r="E4262" s="21" t="s">
        <v>366</v>
      </c>
      <c r="F4262" s="12" t="n">
        <v>2</v>
      </c>
      <c r="G4262" s="19" t="n">
        <v>65.7</v>
      </c>
      <c r="H4262" s="19" t="n">
        <v>46.03</v>
      </c>
      <c r="I4262" s="19" t="n">
        <f aca="false">ROUND(F4262*G4262,2)</f>
        <v>131.4</v>
      </c>
      <c r="J4262" s="19" t="n">
        <f aca="false">ROUND(F4262*H4262,2)</f>
        <v>92.06</v>
      </c>
      <c r="K4262" s="19" t="n">
        <f aca="false">INDEX(Pricebook!$L$2:$L$1401,MATCH(D4262,Pricebook!$A$2:$A$1401,0))</f>
        <v>70.1</v>
      </c>
      <c r="L4262" s="19" t="n">
        <f aca="false">ROUND(F4262*K4262,2)</f>
        <v>140.2</v>
      </c>
      <c r="M4262" s="24" t="n">
        <f aca="false">DATE(YEAR(C4262),MONTH(C4262),1)</f>
        <v>46174</v>
      </c>
    </row>
    <row r="4263" customFormat="false" ht="15" hidden="false" customHeight="false" outlineLevel="0" collapsed="false">
      <c r="A4263" s="21" t="s">
        <v>3586</v>
      </c>
      <c r="B4263" s="21" t="s">
        <v>3587</v>
      </c>
      <c r="C4263" s="23" t="n">
        <v>46183</v>
      </c>
      <c r="D4263" s="21" t="s">
        <v>1835</v>
      </c>
      <c r="E4263" s="21" t="s">
        <v>1452</v>
      </c>
      <c r="F4263" s="12" t="n">
        <v>1</v>
      </c>
      <c r="G4263" s="19" t="n">
        <v>163.15</v>
      </c>
      <c r="H4263" s="19" t="n">
        <v>100.65</v>
      </c>
      <c r="I4263" s="19" t="n">
        <f aca="false">ROUND(F4263*G4263,2)</f>
        <v>163.15</v>
      </c>
      <c r="J4263" s="19" t="n">
        <f aca="false">ROUND(F4263*H4263,2)</f>
        <v>100.65</v>
      </c>
      <c r="K4263" s="19" t="n">
        <f aca="false">INDEX(Pricebook!$L$2:$L$1401,MATCH(D4263,Pricebook!$A$2:$A$1401,0))</f>
        <v>168.6</v>
      </c>
      <c r="L4263" s="19" t="n">
        <f aca="false">ROUND(F4263*K4263,2)</f>
        <v>168.6</v>
      </c>
      <c r="M4263" s="24" t="n">
        <f aca="false">DATE(YEAR(C4263),MONTH(C4263),1)</f>
        <v>46174</v>
      </c>
    </row>
    <row r="4264" customFormat="false" ht="15" hidden="false" customHeight="false" outlineLevel="0" collapsed="false">
      <c r="A4264" s="21" t="s">
        <v>3586</v>
      </c>
      <c r="B4264" s="21" t="s">
        <v>3587</v>
      </c>
      <c r="C4264" s="23" t="n">
        <v>46183</v>
      </c>
      <c r="D4264" s="21" t="s">
        <v>2428</v>
      </c>
      <c r="E4264" s="21" t="s">
        <v>2202</v>
      </c>
      <c r="F4264" s="12" t="n">
        <v>8</v>
      </c>
      <c r="G4264" s="19" t="n">
        <v>14.45</v>
      </c>
      <c r="H4264" s="19" t="n">
        <v>8.73</v>
      </c>
      <c r="I4264" s="19" t="n">
        <f aca="false">ROUND(F4264*G4264,2)</f>
        <v>115.6</v>
      </c>
      <c r="J4264" s="19" t="n">
        <f aca="false">ROUND(F4264*H4264,2)</f>
        <v>69.84</v>
      </c>
      <c r="K4264" s="19" t="n">
        <f aca="false">INDEX(Pricebook!$L$2:$L$1401,MATCH(D4264,Pricebook!$A$2:$A$1401,0))</f>
        <v>15.4</v>
      </c>
      <c r="L4264" s="19" t="n">
        <f aca="false">ROUND(F4264*K4264,2)</f>
        <v>123.2</v>
      </c>
      <c r="M4264" s="24" t="n">
        <f aca="false">DATE(YEAR(C4264),MONTH(C4264),1)</f>
        <v>46174</v>
      </c>
    </row>
    <row r="4265" customFormat="false" ht="15" hidden="false" customHeight="false" outlineLevel="0" collapsed="false">
      <c r="A4265" s="21" t="s">
        <v>3586</v>
      </c>
      <c r="B4265" s="21" t="s">
        <v>3587</v>
      </c>
      <c r="C4265" s="23" t="n">
        <v>46183</v>
      </c>
      <c r="D4265" s="21" t="s">
        <v>1450</v>
      </c>
      <c r="E4265" s="21" t="s">
        <v>1452</v>
      </c>
      <c r="F4265" s="12" t="n">
        <v>2</v>
      </c>
      <c r="G4265" s="19" t="n">
        <v>100</v>
      </c>
      <c r="H4265" s="19" t="n">
        <v>61.31</v>
      </c>
      <c r="I4265" s="19" t="n">
        <f aca="false">ROUND(F4265*G4265,2)</f>
        <v>200</v>
      </c>
      <c r="J4265" s="19" t="n">
        <f aca="false">ROUND(F4265*H4265,2)</f>
        <v>122.62</v>
      </c>
      <c r="K4265" s="19" t="n">
        <f aca="false">INDEX(Pricebook!$L$2:$L$1401,MATCH(D4265,Pricebook!$A$2:$A$1401,0))</f>
        <v>102.7</v>
      </c>
      <c r="L4265" s="19" t="n">
        <f aca="false">ROUND(F4265*K4265,2)</f>
        <v>205.4</v>
      </c>
      <c r="M4265" s="24" t="n">
        <f aca="false">DATE(YEAR(C4265),MONTH(C4265),1)</f>
        <v>46174</v>
      </c>
    </row>
    <row r="4266" customFormat="false" ht="15" hidden="false" customHeight="false" outlineLevel="0" collapsed="false">
      <c r="A4266" s="21" t="s">
        <v>3586</v>
      </c>
      <c r="B4266" s="21" t="s">
        <v>3587</v>
      </c>
      <c r="C4266" s="23" t="n">
        <v>46183</v>
      </c>
      <c r="D4266" s="21" t="s">
        <v>438</v>
      </c>
      <c r="E4266" s="21" t="s">
        <v>366</v>
      </c>
      <c r="F4266" s="12" t="n">
        <v>5</v>
      </c>
      <c r="G4266" s="19" t="n">
        <v>24.2</v>
      </c>
      <c r="H4266" s="19" t="n">
        <v>17.29</v>
      </c>
      <c r="I4266" s="19" t="n">
        <f aca="false">ROUND(F4266*G4266,2)</f>
        <v>121</v>
      </c>
      <c r="J4266" s="19" t="n">
        <f aca="false">ROUND(F4266*H4266,2)</f>
        <v>86.45</v>
      </c>
      <c r="K4266" s="19" t="n">
        <f aca="false">INDEX(Pricebook!$L$2:$L$1401,MATCH(D4266,Pricebook!$A$2:$A$1401,0))</f>
        <v>26.35</v>
      </c>
      <c r="L4266" s="19" t="n">
        <f aca="false">ROUND(F4266*K4266,2)</f>
        <v>131.75</v>
      </c>
      <c r="M4266" s="24" t="n">
        <f aca="false">DATE(YEAR(C4266),MONTH(C4266),1)</f>
        <v>46174</v>
      </c>
    </row>
    <row r="4267" customFormat="false" ht="15" hidden="false" customHeight="false" outlineLevel="0" collapsed="false">
      <c r="A4267" s="21" t="s">
        <v>3586</v>
      </c>
      <c r="B4267" s="21" t="s">
        <v>3587</v>
      </c>
      <c r="C4267" s="23" t="n">
        <v>46183</v>
      </c>
      <c r="D4267" s="21" t="s">
        <v>1903</v>
      </c>
      <c r="E4267" s="21" t="s">
        <v>1452</v>
      </c>
      <c r="F4267" s="12" t="n">
        <v>8</v>
      </c>
      <c r="G4267" s="19" t="n">
        <v>46.75</v>
      </c>
      <c r="H4267" s="19" t="n">
        <v>30.96</v>
      </c>
      <c r="I4267" s="19" t="n">
        <f aca="false">ROUND(F4267*G4267,2)</f>
        <v>374</v>
      </c>
      <c r="J4267" s="19" t="n">
        <f aca="false">ROUND(F4267*H4267,2)</f>
        <v>247.68</v>
      </c>
      <c r="K4267" s="19" t="n">
        <f aca="false">INDEX(Pricebook!$L$2:$L$1401,MATCH(D4267,Pricebook!$A$2:$A$1401,0))</f>
        <v>48.65</v>
      </c>
      <c r="L4267" s="19" t="n">
        <f aca="false">ROUND(F4267*K4267,2)</f>
        <v>389.2</v>
      </c>
      <c r="M4267" s="24" t="n">
        <f aca="false">DATE(YEAR(C4267),MONTH(C4267),1)</f>
        <v>46174</v>
      </c>
    </row>
    <row r="4268" customFormat="false" ht="15" hidden="false" customHeight="false" outlineLevel="0" collapsed="false">
      <c r="A4268" s="21" t="s">
        <v>3586</v>
      </c>
      <c r="B4268" s="21" t="s">
        <v>3587</v>
      </c>
      <c r="C4268" s="23" t="n">
        <v>46183</v>
      </c>
      <c r="D4268" s="21" t="s">
        <v>705</v>
      </c>
      <c r="E4268" s="21" t="s">
        <v>366</v>
      </c>
      <c r="F4268" s="12" t="n">
        <v>1</v>
      </c>
      <c r="G4268" s="19" t="n">
        <v>23.4</v>
      </c>
      <c r="H4268" s="19" t="n">
        <v>18.75</v>
      </c>
      <c r="I4268" s="19" t="n">
        <f aca="false">ROUND(F4268*G4268,2)</f>
        <v>23.4</v>
      </c>
      <c r="J4268" s="19" t="n">
        <f aca="false">ROUND(F4268*H4268,2)</f>
        <v>18.75</v>
      </c>
      <c r="K4268" s="19" t="n">
        <f aca="false">INDEX(Pricebook!$L$2:$L$1401,MATCH(D4268,Pricebook!$A$2:$A$1401,0))</f>
        <v>25.55</v>
      </c>
      <c r="L4268" s="19" t="n">
        <f aca="false">ROUND(F4268*K4268,2)</f>
        <v>25.55</v>
      </c>
      <c r="M4268" s="24" t="n">
        <f aca="false">DATE(YEAR(C4268),MONTH(C4268),1)</f>
        <v>46174</v>
      </c>
    </row>
    <row r="4269" customFormat="false" ht="15" hidden="false" customHeight="false" outlineLevel="0" collapsed="false">
      <c r="A4269" s="21" t="s">
        <v>3586</v>
      </c>
      <c r="B4269" s="21" t="s">
        <v>3587</v>
      </c>
      <c r="C4269" s="23" t="n">
        <v>46183</v>
      </c>
      <c r="D4269" s="21" t="s">
        <v>895</v>
      </c>
      <c r="E4269" s="21" t="s">
        <v>366</v>
      </c>
      <c r="F4269" s="12" t="n">
        <v>1</v>
      </c>
      <c r="G4269" s="19" t="n">
        <v>19.35</v>
      </c>
      <c r="H4269" s="19" t="n">
        <v>13.74</v>
      </c>
      <c r="I4269" s="19" t="n">
        <f aca="false">ROUND(F4269*G4269,2)</f>
        <v>19.35</v>
      </c>
      <c r="J4269" s="19" t="n">
        <f aca="false">ROUND(F4269*H4269,2)</f>
        <v>13.74</v>
      </c>
      <c r="K4269" s="19" t="n">
        <f aca="false">INDEX(Pricebook!$L$2:$L$1401,MATCH(D4269,Pricebook!$A$2:$A$1401,0))</f>
        <v>20.95</v>
      </c>
      <c r="L4269" s="19" t="n">
        <f aca="false">ROUND(F4269*K4269,2)</f>
        <v>20.95</v>
      </c>
      <c r="M4269" s="24" t="n">
        <f aca="false">DATE(YEAR(C4269),MONTH(C4269),1)</f>
        <v>46174</v>
      </c>
    </row>
    <row r="4270" customFormat="false" ht="15" hidden="false" customHeight="false" outlineLevel="0" collapsed="false">
      <c r="A4270" s="21" t="s">
        <v>3586</v>
      </c>
      <c r="B4270" s="21" t="s">
        <v>3587</v>
      </c>
      <c r="C4270" s="23" t="n">
        <v>46183</v>
      </c>
      <c r="D4270" s="21" t="s">
        <v>1839</v>
      </c>
      <c r="E4270" s="21" t="s">
        <v>1452</v>
      </c>
      <c r="F4270" s="12" t="n">
        <v>9</v>
      </c>
      <c r="G4270" s="19" t="n">
        <v>46.4</v>
      </c>
      <c r="H4270" s="19" t="n">
        <v>33.04</v>
      </c>
      <c r="I4270" s="19" t="n">
        <f aca="false">ROUND(F4270*G4270,2)</f>
        <v>417.6</v>
      </c>
      <c r="J4270" s="19" t="n">
        <f aca="false">ROUND(F4270*H4270,2)</f>
        <v>297.36</v>
      </c>
      <c r="K4270" s="19" t="n">
        <f aca="false">INDEX(Pricebook!$L$2:$L$1401,MATCH(D4270,Pricebook!$A$2:$A$1401,0))</f>
        <v>48.15</v>
      </c>
      <c r="L4270" s="19" t="n">
        <f aca="false">ROUND(F4270*K4270,2)</f>
        <v>433.35</v>
      </c>
      <c r="M4270" s="24" t="n">
        <f aca="false">DATE(YEAR(C4270),MONTH(C4270),1)</f>
        <v>46174</v>
      </c>
    </row>
    <row r="4271" customFormat="false" ht="15" hidden="false" customHeight="false" outlineLevel="0" collapsed="false">
      <c r="A4271" s="21" t="s">
        <v>3586</v>
      </c>
      <c r="B4271" s="21" t="s">
        <v>3587</v>
      </c>
      <c r="C4271" s="23" t="n">
        <v>46183</v>
      </c>
      <c r="D4271" s="21" t="s">
        <v>2232</v>
      </c>
      <c r="E4271" s="21" t="s">
        <v>2202</v>
      </c>
      <c r="F4271" s="12" t="n">
        <v>9</v>
      </c>
      <c r="G4271" s="19" t="n">
        <v>7.65</v>
      </c>
      <c r="H4271" s="19" t="n">
        <v>4.57</v>
      </c>
      <c r="I4271" s="19" t="n">
        <f aca="false">ROUND(F4271*G4271,2)</f>
        <v>68.85</v>
      </c>
      <c r="J4271" s="19" t="n">
        <f aca="false">ROUND(F4271*H4271,2)</f>
        <v>41.13</v>
      </c>
      <c r="K4271" s="19" t="n">
        <f aca="false">INDEX(Pricebook!$L$2:$L$1401,MATCH(D4271,Pricebook!$A$2:$A$1401,0))</f>
        <v>8.1</v>
      </c>
      <c r="L4271" s="19" t="n">
        <f aca="false">ROUND(F4271*K4271,2)</f>
        <v>72.9</v>
      </c>
      <c r="M4271" s="24" t="n">
        <f aca="false">DATE(YEAR(C4271),MONTH(C4271),1)</f>
        <v>46174</v>
      </c>
    </row>
    <row r="4272" customFormat="false" ht="15" hidden="false" customHeight="false" outlineLevel="0" collapsed="false">
      <c r="A4272" s="21" t="s">
        <v>3586</v>
      </c>
      <c r="B4272" s="21" t="s">
        <v>3587</v>
      </c>
      <c r="C4272" s="23" t="n">
        <v>46183</v>
      </c>
      <c r="D4272" s="21" t="s">
        <v>923</v>
      </c>
      <c r="E4272" s="21" t="s">
        <v>366</v>
      </c>
      <c r="F4272" s="12" t="n">
        <v>2</v>
      </c>
      <c r="G4272" s="19" t="n">
        <v>278.1</v>
      </c>
      <c r="H4272" s="19" t="n">
        <v>198.86</v>
      </c>
      <c r="I4272" s="19" t="n">
        <f aca="false">ROUND(F4272*G4272,2)</f>
        <v>556.2</v>
      </c>
      <c r="J4272" s="19" t="n">
        <f aca="false">ROUND(F4272*H4272,2)</f>
        <v>397.72</v>
      </c>
      <c r="K4272" s="19" t="n">
        <f aca="false">INDEX(Pricebook!$L$2:$L$1401,MATCH(D4272,Pricebook!$A$2:$A$1401,0))</f>
        <v>302.75</v>
      </c>
      <c r="L4272" s="19" t="n">
        <f aca="false">ROUND(F4272*K4272,2)</f>
        <v>605.5</v>
      </c>
      <c r="M4272" s="24" t="n">
        <f aca="false">DATE(YEAR(C4272),MONTH(C4272),1)</f>
        <v>46174</v>
      </c>
    </row>
    <row r="4273" customFormat="false" ht="15" hidden="false" customHeight="false" outlineLevel="0" collapsed="false">
      <c r="A4273" s="21" t="s">
        <v>3588</v>
      </c>
      <c r="B4273" s="21" t="s">
        <v>3190</v>
      </c>
      <c r="C4273" s="23" t="n">
        <v>46183</v>
      </c>
      <c r="D4273" s="21" t="s">
        <v>1629</v>
      </c>
      <c r="E4273" s="21" t="s">
        <v>1452</v>
      </c>
      <c r="F4273" s="12" t="n">
        <v>6</v>
      </c>
      <c r="G4273" s="19" t="n">
        <v>25.75</v>
      </c>
      <c r="H4273" s="19" t="n">
        <v>18.5</v>
      </c>
      <c r="I4273" s="19" t="n">
        <f aca="false">ROUND(F4273*G4273,2)</f>
        <v>154.5</v>
      </c>
      <c r="J4273" s="19" t="n">
        <f aca="false">ROUND(F4273*H4273,2)</f>
        <v>111</v>
      </c>
      <c r="K4273" s="19" t="n">
        <f aca="false">INDEX(Pricebook!$L$2:$L$1401,MATCH(D4273,Pricebook!$A$2:$A$1401,0))</f>
        <v>26.6</v>
      </c>
      <c r="L4273" s="19" t="n">
        <f aca="false">ROUND(F4273*K4273,2)</f>
        <v>159.6</v>
      </c>
      <c r="M4273" s="24" t="n">
        <f aca="false">DATE(YEAR(C4273),MONTH(C4273),1)</f>
        <v>46174</v>
      </c>
    </row>
    <row r="4274" customFormat="false" ht="15" hidden="false" customHeight="false" outlineLevel="0" collapsed="false">
      <c r="A4274" s="21" t="s">
        <v>3588</v>
      </c>
      <c r="B4274" s="21" t="s">
        <v>3190</v>
      </c>
      <c r="C4274" s="23" t="n">
        <v>46183</v>
      </c>
      <c r="D4274" s="21" t="s">
        <v>2428</v>
      </c>
      <c r="E4274" s="21" t="s">
        <v>2202</v>
      </c>
      <c r="F4274" s="12" t="n">
        <v>12</v>
      </c>
      <c r="G4274" s="19" t="n">
        <v>14.45</v>
      </c>
      <c r="H4274" s="19" t="n">
        <v>8.73</v>
      </c>
      <c r="I4274" s="19" t="n">
        <f aca="false">ROUND(F4274*G4274,2)</f>
        <v>173.4</v>
      </c>
      <c r="J4274" s="19" t="n">
        <f aca="false">ROUND(F4274*H4274,2)</f>
        <v>104.76</v>
      </c>
      <c r="K4274" s="19" t="n">
        <f aca="false">INDEX(Pricebook!$L$2:$L$1401,MATCH(D4274,Pricebook!$A$2:$A$1401,0))</f>
        <v>15.4</v>
      </c>
      <c r="L4274" s="19" t="n">
        <f aca="false">ROUND(F4274*K4274,2)</f>
        <v>184.8</v>
      </c>
      <c r="M4274" s="24" t="n">
        <f aca="false">DATE(YEAR(C4274),MONTH(C4274),1)</f>
        <v>46174</v>
      </c>
    </row>
    <row r="4275" customFormat="false" ht="15" hidden="false" customHeight="false" outlineLevel="0" collapsed="false">
      <c r="A4275" s="21" t="s">
        <v>3588</v>
      </c>
      <c r="B4275" s="21" t="s">
        <v>3190</v>
      </c>
      <c r="C4275" s="23" t="n">
        <v>46183</v>
      </c>
      <c r="D4275" s="21" t="s">
        <v>1462</v>
      </c>
      <c r="E4275" s="21" t="s">
        <v>1452</v>
      </c>
      <c r="F4275" s="12" t="n">
        <v>3</v>
      </c>
      <c r="G4275" s="19" t="n">
        <v>115</v>
      </c>
      <c r="H4275" s="19" t="n">
        <v>70.06</v>
      </c>
      <c r="I4275" s="19" t="n">
        <f aca="false">ROUND(F4275*G4275,2)</f>
        <v>345</v>
      </c>
      <c r="J4275" s="19" t="n">
        <f aca="false">ROUND(F4275*H4275,2)</f>
        <v>210.18</v>
      </c>
      <c r="K4275" s="19" t="n">
        <f aca="false">INDEX(Pricebook!$L$2:$L$1401,MATCH(D4275,Pricebook!$A$2:$A$1401,0))</f>
        <v>117.35</v>
      </c>
      <c r="L4275" s="19" t="n">
        <f aca="false">ROUND(F4275*K4275,2)</f>
        <v>352.05</v>
      </c>
      <c r="M4275" s="24" t="n">
        <f aca="false">DATE(YEAR(C4275),MONTH(C4275),1)</f>
        <v>46174</v>
      </c>
    </row>
    <row r="4276" customFormat="false" ht="15" hidden="false" customHeight="false" outlineLevel="0" collapsed="false">
      <c r="A4276" s="21" t="s">
        <v>3588</v>
      </c>
      <c r="B4276" s="21" t="s">
        <v>3190</v>
      </c>
      <c r="C4276" s="23" t="n">
        <v>46183</v>
      </c>
      <c r="D4276" s="21" t="s">
        <v>1863</v>
      </c>
      <c r="E4276" s="21" t="s">
        <v>1452</v>
      </c>
      <c r="F4276" s="12" t="n">
        <v>8</v>
      </c>
      <c r="G4276" s="19" t="n">
        <v>98.35</v>
      </c>
      <c r="H4276" s="19" t="n">
        <v>60.12</v>
      </c>
      <c r="I4276" s="19" t="n">
        <f aca="false">ROUND(F4276*G4276,2)</f>
        <v>786.8</v>
      </c>
      <c r="J4276" s="19" t="n">
        <f aca="false">ROUND(F4276*H4276,2)</f>
        <v>480.96</v>
      </c>
      <c r="K4276" s="19" t="n">
        <f aca="false">INDEX(Pricebook!$L$2:$L$1401,MATCH(D4276,Pricebook!$A$2:$A$1401,0))</f>
        <v>100.7</v>
      </c>
      <c r="L4276" s="19" t="n">
        <f aca="false">ROUND(F4276*K4276,2)</f>
        <v>805.6</v>
      </c>
      <c r="M4276" s="24" t="n">
        <f aca="false">DATE(YEAR(C4276),MONTH(C4276),1)</f>
        <v>46174</v>
      </c>
    </row>
    <row r="4277" customFormat="false" ht="15" hidden="false" customHeight="false" outlineLevel="0" collapsed="false">
      <c r="A4277" s="21" t="s">
        <v>3588</v>
      </c>
      <c r="B4277" s="21" t="s">
        <v>3190</v>
      </c>
      <c r="C4277" s="23" t="n">
        <v>46183</v>
      </c>
      <c r="D4277" s="21" t="s">
        <v>1650</v>
      </c>
      <c r="E4277" s="21" t="s">
        <v>1452</v>
      </c>
      <c r="F4277" s="12" t="n">
        <v>2</v>
      </c>
      <c r="G4277" s="19" t="n">
        <v>59.5</v>
      </c>
      <c r="H4277" s="19" t="n">
        <v>36.39</v>
      </c>
      <c r="I4277" s="19" t="n">
        <f aca="false">ROUND(F4277*G4277,2)</f>
        <v>119</v>
      </c>
      <c r="J4277" s="19" t="n">
        <f aca="false">ROUND(F4277*H4277,2)</f>
        <v>72.78</v>
      </c>
      <c r="K4277" s="19" t="n">
        <f aca="false">INDEX(Pricebook!$L$2:$L$1401,MATCH(D4277,Pricebook!$A$2:$A$1401,0))</f>
        <v>60.95</v>
      </c>
      <c r="L4277" s="19" t="n">
        <f aca="false">ROUND(F4277*K4277,2)</f>
        <v>121.9</v>
      </c>
      <c r="M4277" s="24" t="n">
        <f aca="false">DATE(YEAR(C4277),MONTH(C4277),1)</f>
        <v>46174</v>
      </c>
    </row>
    <row r="4278" customFormat="false" ht="15" hidden="false" customHeight="false" outlineLevel="0" collapsed="false">
      <c r="A4278" s="21" t="s">
        <v>3588</v>
      </c>
      <c r="B4278" s="21" t="s">
        <v>3190</v>
      </c>
      <c r="C4278" s="23" t="n">
        <v>46183</v>
      </c>
      <c r="D4278" s="21" t="s">
        <v>1504</v>
      </c>
      <c r="E4278" s="21" t="s">
        <v>1452</v>
      </c>
      <c r="F4278" s="12" t="n">
        <v>7</v>
      </c>
      <c r="G4278" s="19" t="n">
        <v>18.05</v>
      </c>
      <c r="H4278" s="19" t="n">
        <v>12.19</v>
      </c>
      <c r="I4278" s="19" t="n">
        <f aca="false">ROUND(F4278*G4278,2)</f>
        <v>126.35</v>
      </c>
      <c r="J4278" s="19" t="n">
        <f aca="false">ROUND(F4278*H4278,2)</f>
        <v>85.33</v>
      </c>
      <c r="K4278" s="19" t="n">
        <f aca="false">INDEX(Pricebook!$L$2:$L$1401,MATCH(D4278,Pricebook!$A$2:$A$1401,0))</f>
        <v>18.6</v>
      </c>
      <c r="L4278" s="19" t="n">
        <f aca="false">ROUND(F4278*K4278,2)</f>
        <v>130.2</v>
      </c>
      <c r="M4278" s="24" t="n">
        <f aca="false">DATE(YEAR(C4278),MONTH(C4278),1)</f>
        <v>46174</v>
      </c>
    </row>
    <row r="4279" customFormat="false" ht="15" hidden="false" customHeight="false" outlineLevel="0" collapsed="false">
      <c r="A4279" s="21" t="s">
        <v>3588</v>
      </c>
      <c r="B4279" s="21" t="s">
        <v>3190</v>
      </c>
      <c r="C4279" s="23" t="n">
        <v>46183</v>
      </c>
      <c r="D4279" s="21" t="s">
        <v>2299</v>
      </c>
      <c r="E4279" s="21" t="s">
        <v>2202</v>
      </c>
      <c r="F4279" s="12" t="n">
        <v>13</v>
      </c>
      <c r="G4279" s="19" t="n">
        <v>7.65</v>
      </c>
      <c r="H4279" s="19" t="n">
        <v>4.58</v>
      </c>
      <c r="I4279" s="19" t="n">
        <f aca="false">ROUND(F4279*G4279,2)</f>
        <v>99.45</v>
      </c>
      <c r="J4279" s="19" t="n">
        <f aca="false">ROUND(F4279*H4279,2)</f>
        <v>59.54</v>
      </c>
      <c r="K4279" s="19" t="n">
        <f aca="false">INDEX(Pricebook!$L$2:$L$1401,MATCH(D4279,Pricebook!$A$2:$A$1401,0))</f>
        <v>8.1</v>
      </c>
      <c r="L4279" s="19" t="n">
        <f aca="false">ROUND(F4279*K4279,2)</f>
        <v>105.3</v>
      </c>
      <c r="M4279" s="24" t="n">
        <f aca="false">DATE(YEAR(C4279),MONTH(C4279),1)</f>
        <v>46174</v>
      </c>
    </row>
    <row r="4280" customFormat="false" ht="15" hidden="false" customHeight="false" outlineLevel="0" collapsed="false">
      <c r="A4280" s="21" t="s">
        <v>3588</v>
      </c>
      <c r="B4280" s="21" t="s">
        <v>3190</v>
      </c>
      <c r="C4280" s="23" t="n">
        <v>46183</v>
      </c>
      <c r="D4280" s="21" t="s">
        <v>1891</v>
      </c>
      <c r="E4280" s="21" t="s">
        <v>1452</v>
      </c>
      <c r="F4280" s="12" t="n">
        <v>2</v>
      </c>
      <c r="G4280" s="19" t="n">
        <v>85</v>
      </c>
      <c r="H4280" s="19" t="n">
        <v>52.68</v>
      </c>
      <c r="I4280" s="19" t="n">
        <f aca="false">ROUND(F4280*G4280,2)</f>
        <v>170</v>
      </c>
      <c r="J4280" s="19" t="n">
        <f aca="false">ROUND(F4280*H4280,2)</f>
        <v>105.36</v>
      </c>
      <c r="K4280" s="19" t="n">
        <f aca="false">INDEX(Pricebook!$L$2:$L$1401,MATCH(D4280,Pricebook!$A$2:$A$1401,0))</f>
        <v>88.25</v>
      </c>
      <c r="L4280" s="19" t="n">
        <f aca="false">ROUND(F4280*K4280,2)</f>
        <v>176.5</v>
      </c>
      <c r="M4280" s="24" t="n">
        <f aca="false">DATE(YEAR(C4280),MONTH(C4280),1)</f>
        <v>46174</v>
      </c>
    </row>
    <row r="4281" customFormat="false" ht="15" hidden="false" customHeight="false" outlineLevel="0" collapsed="false">
      <c r="A4281" s="21" t="s">
        <v>3588</v>
      </c>
      <c r="B4281" s="21" t="s">
        <v>3190</v>
      </c>
      <c r="C4281" s="23" t="n">
        <v>46183</v>
      </c>
      <c r="D4281" s="21" t="s">
        <v>1841</v>
      </c>
      <c r="E4281" s="21" t="s">
        <v>1452</v>
      </c>
      <c r="F4281" s="12" t="n">
        <v>1</v>
      </c>
      <c r="G4281" s="19" t="n">
        <v>22.7</v>
      </c>
      <c r="H4281" s="19" t="n">
        <v>14.04</v>
      </c>
      <c r="I4281" s="19" t="n">
        <f aca="false">ROUND(F4281*G4281,2)</f>
        <v>22.7</v>
      </c>
      <c r="J4281" s="19" t="n">
        <f aca="false">ROUND(F4281*H4281,2)</f>
        <v>14.04</v>
      </c>
      <c r="K4281" s="19" t="n">
        <f aca="false">INDEX(Pricebook!$L$2:$L$1401,MATCH(D4281,Pricebook!$A$2:$A$1401,0))</f>
        <v>23.55</v>
      </c>
      <c r="L4281" s="19" t="n">
        <f aca="false">ROUND(F4281*K4281,2)</f>
        <v>23.55</v>
      </c>
      <c r="M4281" s="24" t="n">
        <f aca="false">DATE(YEAR(C4281),MONTH(C4281),1)</f>
        <v>46174</v>
      </c>
    </row>
    <row r="4282" customFormat="false" ht="15" hidden="false" customHeight="false" outlineLevel="0" collapsed="false">
      <c r="A4282" s="21" t="s">
        <v>3588</v>
      </c>
      <c r="B4282" s="21" t="s">
        <v>3190</v>
      </c>
      <c r="C4282" s="23" t="n">
        <v>46183</v>
      </c>
      <c r="D4282" s="21" t="s">
        <v>2214</v>
      </c>
      <c r="E4282" s="21" t="s">
        <v>2202</v>
      </c>
      <c r="F4282" s="12" t="n">
        <v>3</v>
      </c>
      <c r="G4282" s="19" t="n">
        <v>60.55</v>
      </c>
      <c r="H4282" s="19" t="n">
        <v>36.6</v>
      </c>
      <c r="I4282" s="19" t="n">
        <f aca="false">ROUND(F4282*G4282,2)</f>
        <v>181.65</v>
      </c>
      <c r="J4282" s="19" t="n">
        <f aca="false">ROUND(F4282*H4282,2)</f>
        <v>109.8</v>
      </c>
      <c r="K4282" s="19" t="n">
        <f aca="false">INDEX(Pricebook!$L$2:$L$1401,MATCH(D4282,Pricebook!$A$2:$A$1401,0))</f>
        <v>64.4</v>
      </c>
      <c r="L4282" s="19" t="n">
        <f aca="false">ROUND(F4282*K4282,2)</f>
        <v>193.2</v>
      </c>
      <c r="M4282" s="24" t="n">
        <f aca="false">DATE(YEAR(C4282),MONTH(C4282),1)</f>
        <v>46174</v>
      </c>
    </row>
    <row r="4283" customFormat="false" ht="15" hidden="false" customHeight="false" outlineLevel="0" collapsed="false">
      <c r="A4283" s="21" t="s">
        <v>3588</v>
      </c>
      <c r="B4283" s="21" t="s">
        <v>3190</v>
      </c>
      <c r="C4283" s="23" t="n">
        <v>46183</v>
      </c>
      <c r="D4283" s="21" t="s">
        <v>2402</v>
      </c>
      <c r="E4283" s="21" t="s">
        <v>2202</v>
      </c>
      <c r="F4283" s="12" t="n">
        <v>6</v>
      </c>
      <c r="G4283" s="19" t="n">
        <v>67</v>
      </c>
      <c r="H4283" s="19" t="n">
        <v>45.86</v>
      </c>
      <c r="I4283" s="19" t="n">
        <f aca="false">ROUND(F4283*G4283,2)</f>
        <v>402</v>
      </c>
      <c r="J4283" s="19" t="n">
        <f aca="false">ROUND(F4283*H4283,2)</f>
        <v>275.16</v>
      </c>
      <c r="K4283" s="19" t="n">
        <f aca="false">INDEX(Pricebook!$L$2:$L$1401,MATCH(D4283,Pricebook!$A$2:$A$1401,0))</f>
        <v>70.9</v>
      </c>
      <c r="L4283" s="19" t="n">
        <f aca="false">ROUND(F4283*K4283,2)</f>
        <v>425.4</v>
      </c>
      <c r="M4283" s="24" t="n">
        <f aca="false">DATE(YEAR(C4283),MONTH(C4283),1)</f>
        <v>46174</v>
      </c>
    </row>
    <row r="4284" customFormat="false" ht="15" hidden="false" customHeight="false" outlineLevel="0" collapsed="false">
      <c r="A4284" s="21" t="s">
        <v>3588</v>
      </c>
      <c r="B4284" s="21" t="s">
        <v>3190</v>
      </c>
      <c r="C4284" s="23" t="n">
        <v>46183</v>
      </c>
      <c r="D4284" s="21" t="s">
        <v>1608</v>
      </c>
      <c r="E4284" s="21" t="s">
        <v>1452</v>
      </c>
      <c r="F4284" s="12" t="n">
        <v>1</v>
      </c>
      <c r="G4284" s="19" t="n">
        <v>63</v>
      </c>
      <c r="H4284" s="19" t="n">
        <v>38.39</v>
      </c>
      <c r="I4284" s="19" t="n">
        <f aca="false">ROUND(F4284*G4284,2)</f>
        <v>63</v>
      </c>
      <c r="J4284" s="19" t="n">
        <f aca="false">ROUND(F4284*H4284,2)</f>
        <v>38.39</v>
      </c>
      <c r="K4284" s="19" t="n">
        <f aca="false">INDEX(Pricebook!$L$2:$L$1401,MATCH(D4284,Pricebook!$A$2:$A$1401,0))</f>
        <v>64.3</v>
      </c>
      <c r="L4284" s="19" t="n">
        <f aca="false">ROUND(F4284*K4284,2)</f>
        <v>64.3</v>
      </c>
      <c r="M4284" s="24" t="n">
        <f aca="false">DATE(YEAR(C4284),MONTH(C4284),1)</f>
        <v>46174</v>
      </c>
    </row>
    <row r="4285" customFormat="false" ht="15" hidden="false" customHeight="false" outlineLevel="0" collapsed="false">
      <c r="A4285" s="21" t="s">
        <v>3588</v>
      </c>
      <c r="B4285" s="21" t="s">
        <v>3190</v>
      </c>
      <c r="C4285" s="23" t="n">
        <v>46183</v>
      </c>
      <c r="D4285" s="21" t="s">
        <v>1552</v>
      </c>
      <c r="E4285" s="21" t="s">
        <v>1452</v>
      </c>
      <c r="F4285" s="12" t="n">
        <v>4</v>
      </c>
      <c r="G4285" s="19" t="n">
        <v>136.7</v>
      </c>
      <c r="H4285" s="19" t="n">
        <v>84.59</v>
      </c>
      <c r="I4285" s="19" t="n">
        <f aca="false">ROUND(F4285*G4285,2)</f>
        <v>546.8</v>
      </c>
      <c r="J4285" s="19" t="n">
        <f aca="false">ROUND(F4285*H4285,2)</f>
        <v>338.36</v>
      </c>
      <c r="K4285" s="19" t="n">
        <f aca="false">INDEX(Pricebook!$L$2:$L$1401,MATCH(D4285,Pricebook!$A$2:$A$1401,0))</f>
        <v>141.7</v>
      </c>
      <c r="L4285" s="19" t="n">
        <f aca="false">ROUND(F4285*K4285,2)</f>
        <v>566.8</v>
      </c>
      <c r="M4285" s="24" t="n">
        <f aca="false">DATE(YEAR(C4285),MONTH(C4285),1)</f>
        <v>46174</v>
      </c>
    </row>
    <row r="4286" customFormat="false" ht="15" hidden="false" customHeight="false" outlineLevel="0" collapsed="false">
      <c r="A4286" s="21" t="s">
        <v>3588</v>
      </c>
      <c r="B4286" s="21" t="s">
        <v>3190</v>
      </c>
      <c r="C4286" s="23" t="n">
        <v>46183</v>
      </c>
      <c r="D4286" s="21" t="s">
        <v>559</v>
      </c>
      <c r="E4286" s="21" t="s">
        <v>366</v>
      </c>
      <c r="F4286" s="12" t="n">
        <v>1</v>
      </c>
      <c r="G4286" s="19" t="n">
        <v>84.65</v>
      </c>
      <c r="H4286" s="19" t="n">
        <v>60.44</v>
      </c>
      <c r="I4286" s="19" t="n">
        <f aca="false">ROUND(F4286*G4286,2)</f>
        <v>84.65</v>
      </c>
      <c r="J4286" s="19" t="n">
        <f aca="false">ROUND(F4286*H4286,2)</f>
        <v>60.44</v>
      </c>
      <c r="K4286" s="19" t="n">
        <f aca="false">INDEX(Pricebook!$L$2:$L$1401,MATCH(D4286,Pricebook!$A$2:$A$1401,0))</f>
        <v>92.05</v>
      </c>
      <c r="L4286" s="19" t="n">
        <f aca="false">ROUND(F4286*K4286,2)</f>
        <v>92.05</v>
      </c>
      <c r="M4286" s="24" t="n">
        <f aca="false">DATE(YEAR(C4286),MONTH(C4286),1)</f>
        <v>46174</v>
      </c>
    </row>
    <row r="4287" customFormat="false" ht="15" hidden="false" customHeight="false" outlineLevel="0" collapsed="false">
      <c r="A4287" s="21" t="s">
        <v>3588</v>
      </c>
      <c r="B4287" s="21" t="s">
        <v>3190</v>
      </c>
      <c r="C4287" s="23" t="n">
        <v>46183</v>
      </c>
      <c r="D4287" s="21" t="s">
        <v>2214</v>
      </c>
      <c r="E4287" s="21" t="s">
        <v>2202</v>
      </c>
      <c r="F4287" s="12" t="n">
        <v>4</v>
      </c>
      <c r="G4287" s="19" t="n">
        <v>60.55</v>
      </c>
      <c r="H4287" s="19" t="n">
        <v>36.6</v>
      </c>
      <c r="I4287" s="19" t="n">
        <f aca="false">ROUND(F4287*G4287,2)</f>
        <v>242.2</v>
      </c>
      <c r="J4287" s="19" t="n">
        <f aca="false">ROUND(F4287*H4287,2)</f>
        <v>146.4</v>
      </c>
      <c r="K4287" s="19" t="n">
        <f aca="false">INDEX(Pricebook!$L$2:$L$1401,MATCH(D4287,Pricebook!$A$2:$A$1401,0))</f>
        <v>64.4</v>
      </c>
      <c r="L4287" s="19" t="n">
        <f aca="false">ROUND(F4287*K4287,2)</f>
        <v>257.6</v>
      </c>
      <c r="M4287" s="24" t="n">
        <f aca="false">DATE(YEAR(C4287),MONTH(C4287),1)</f>
        <v>46174</v>
      </c>
    </row>
    <row r="4288" customFormat="false" ht="15" hidden="false" customHeight="false" outlineLevel="0" collapsed="false">
      <c r="A4288" s="21" t="s">
        <v>3588</v>
      </c>
      <c r="B4288" s="21" t="s">
        <v>3190</v>
      </c>
      <c r="C4288" s="23" t="n">
        <v>46183</v>
      </c>
      <c r="D4288" s="21" t="s">
        <v>2256</v>
      </c>
      <c r="E4288" s="21" t="s">
        <v>2202</v>
      </c>
      <c r="F4288" s="12" t="n">
        <v>8</v>
      </c>
      <c r="G4288" s="19" t="n">
        <v>7.15</v>
      </c>
      <c r="H4288" s="19" t="n">
        <v>5.05</v>
      </c>
      <c r="I4288" s="19" t="n">
        <f aca="false">ROUND(F4288*G4288,2)</f>
        <v>57.2</v>
      </c>
      <c r="J4288" s="19" t="n">
        <f aca="false">ROUND(F4288*H4288,2)</f>
        <v>40.4</v>
      </c>
      <c r="K4288" s="19" t="n">
        <f aca="false">INDEX(Pricebook!$L$2:$L$1401,MATCH(D4288,Pricebook!$A$2:$A$1401,0))</f>
        <v>7.6</v>
      </c>
      <c r="L4288" s="19" t="n">
        <f aca="false">ROUND(F4288*K4288,2)</f>
        <v>60.8</v>
      </c>
      <c r="M4288" s="24" t="n">
        <f aca="false">DATE(YEAR(C4288),MONTH(C4288),1)</f>
        <v>46174</v>
      </c>
    </row>
    <row r="4289" customFormat="false" ht="15" hidden="false" customHeight="false" outlineLevel="0" collapsed="false">
      <c r="A4289" s="21" t="s">
        <v>3588</v>
      </c>
      <c r="B4289" s="21" t="s">
        <v>3190</v>
      </c>
      <c r="C4289" s="23" t="n">
        <v>46183</v>
      </c>
      <c r="D4289" s="21" t="s">
        <v>420</v>
      </c>
      <c r="E4289" s="21" t="s">
        <v>366</v>
      </c>
      <c r="F4289" s="12" t="n">
        <v>3</v>
      </c>
      <c r="G4289" s="19" t="n">
        <v>8.75</v>
      </c>
      <c r="H4289" s="19" t="n">
        <v>6.77</v>
      </c>
      <c r="I4289" s="19" t="n">
        <f aca="false">ROUND(F4289*G4289,2)</f>
        <v>26.25</v>
      </c>
      <c r="J4289" s="19" t="n">
        <f aca="false">ROUND(F4289*H4289,2)</f>
        <v>20.31</v>
      </c>
      <c r="K4289" s="19" t="n">
        <f aca="false">INDEX(Pricebook!$L$2:$L$1401,MATCH(D4289,Pricebook!$A$2:$A$1401,0))</f>
        <v>9.35</v>
      </c>
      <c r="L4289" s="19" t="n">
        <f aca="false">ROUND(F4289*K4289,2)</f>
        <v>28.05</v>
      </c>
      <c r="M4289" s="24" t="n">
        <f aca="false">DATE(YEAR(C4289),MONTH(C4289),1)</f>
        <v>46174</v>
      </c>
    </row>
    <row r="4290" customFormat="false" ht="15" hidden="false" customHeight="false" outlineLevel="0" collapsed="false">
      <c r="A4290" s="21" t="s">
        <v>3589</v>
      </c>
      <c r="B4290" s="21" t="s">
        <v>3056</v>
      </c>
      <c r="C4290" s="23" t="n">
        <v>46183</v>
      </c>
      <c r="D4290" s="21" t="s">
        <v>380</v>
      </c>
      <c r="E4290" s="21" t="s">
        <v>366</v>
      </c>
      <c r="F4290" s="12" t="n">
        <v>1</v>
      </c>
      <c r="G4290" s="19" t="n">
        <v>17.8</v>
      </c>
      <c r="H4290" s="19" t="n">
        <v>12.71</v>
      </c>
      <c r="I4290" s="19" t="n">
        <f aca="false">ROUND(F4290*G4290,2)</f>
        <v>17.8</v>
      </c>
      <c r="J4290" s="19" t="n">
        <f aca="false">ROUND(F4290*H4290,2)</f>
        <v>12.71</v>
      </c>
      <c r="K4290" s="19" t="n">
        <f aca="false">INDEX(Pricebook!$L$2:$L$1401,MATCH(D4290,Pricebook!$A$2:$A$1401,0))</f>
        <v>19.35</v>
      </c>
      <c r="L4290" s="19" t="n">
        <f aca="false">ROUND(F4290*K4290,2)</f>
        <v>19.35</v>
      </c>
      <c r="M4290" s="24" t="n">
        <f aca="false">DATE(YEAR(C4290),MONTH(C4290),1)</f>
        <v>46174</v>
      </c>
    </row>
    <row r="4291" customFormat="false" ht="15" hidden="false" customHeight="false" outlineLevel="0" collapsed="false">
      <c r="A4291" s="21" t="s">
        <v>3589</v>
      </c>
      <c r="B4291" s="21" t="s">
        <v>3056</v>
      </c>
      <c r="C4291" s="23" t="n">
        <v>46183</v>
      </c>
      <c r="D4291" s="21" t="s">
        <v>559</v>
      </c>
      <c r="E4291" s="21" t="s">
        <v>366</v>
      </c>
      <c r="F4291" s="12" t="n">
        <v>2</v>
      </c>
      <c r="G4291" s="19" t="n">
        <v>84.65</v>
      </c>
      <c r="H4291" s="19" t="n">
        <v>60.44</v>
      </c>
      <c r="I4291" s="19" t="n">
        <f aca="false">ROUND(F4291*G4291,2)</f>
        <v>169.3</v>
      </c>
      <c r="J4291" s="19" t="n">
        <f aca="false">ROUND(F4291*H4291,2)</f>
        <v>120.88</v>
      </c>
      <c r="K4291" s="19" t="n">
        <f aca="false">INDEX(Pricebook!$L$2:$L$1401,MATCH(D4291,Pricebook!$A$2:$A$1401,0))</f>
        <v>92.05</v>
      </c>
      <c r="L4291" s="19" t="n">
        <f aca="false">ROUND(F4291*K4291,2)</f>
        <v>184.1</v>
      </c>
      <c r="M4291" s="24" t="n">
        <f aca="false">DATE(YEAR(C4291),MONTH(C4291),1)</f>
        <v>46174</v>
      </c>
    </row>
    <row r="4292" customFormat="false" ht="15" hidden="false" customHeight="false" outlineLevel="0" collapsed="false">
      <c r="A4292" s="21" t="s">
        <v>3589</v>
      </c>
      <c r="B4292" s="21" t="s">
        <v>3056</v>
      </c>
      <c r="C4292" s="23" t="n">
        <v>46183</v>
      </c>
      <c r="D4292" s="21" t="s">
        <v>2299</v>
      </c>
      <c r="E4292" s="21" t="s">
        <v>2202</v>
      </c>
      <c r="F4292" s="12" t="n">
        <v>16</v>
      </c>
      <c r="G4292" s="19" t="n">
        <v>7.65</v>
      </c>
      <c r="H4292" s="19" t="n">
        <v>4.58</v>
      </c>
      <c r="I4292" s="19" t="n">
        <f aca="false">ROUND(F4292*G4292,2)</f>
        <v>122.4</v>
      </c>
      <c r="J4292" s="19" t="n">
        <f aca="false">ROUND(F4292*H4292,2)</f>
        <v>73.28</v>
      </c>
      <c r="K4292" s="19" t="n">
        <f aca="false">INDEX(Pricebook!$L$2:$L$1401,MATCH(D4292,Pricebook!$A$2:$A$1401,0))</f>
        <v>8.1</v>
      </c>
      <c r="L4292" s="19" t="n">
        <f aca="false">ROUND(F4292*K4292,2)</f>
        <v>129.6</v>
      </c>
      <c r="M4292" s="24" t="n">
        <f aca="false">DATE(YEAR(C4292),MONTH(C4292),1)</f>
        <v>46174</v>
      </c>
    </row>
    <row r="4293" customFormat="false" ht="15" hidden="false" customHeight="false" outlineLevel="0" collapsed="false">
      <c r="A4293" s="21" t="s">
        <v>3589</v>
      </c>
      <c r="B4293" s="21" t="s">
        <v>3056</v>
      </c>
      <c r="C4293" s="23" t="n">
        <v>46183</v>
      </c>
      <c r="D4293" s="21" t="s">
        <v>1678</v>
      </c>
      <c r="E4293" s="21" t="s">
        <v>1452</v>
      </c>
      <c r="F4293" s="12" t="n">
        <v>4</v>
      </c>
      <c r="G4293" s="19" t="n">
        <v>46.7</v>
      </c>
      <c r="H4293" s="19" t="n">
        <v>32.97</v>
      </c>
      <c r="I4293" s="19" t="n">
        <f aca="false">ROUND(F4293*G4293,2)</f>
        <v>186.8</v>
      </c>
      <c r="J4293" s="19" t="n">
        <f aca="false">ROUND(F4293*H4293,2)</f>
        <v>131.88</v>
      </c>
      <c r="K4293" s="19" t="n">
        <f aca="false">INDEX(Pricebook!$L$2:$L$1401,MATCH(D4293,Pricebook!$A$2:$A$1401,0))</f>
        <v>48.05</v>
      </c>
      <c r="L4293" s="19" t="n">
        <f aca="false">ROUND(F4293*K4293,2)</f>
        <v>192.2</v>
      </c>
      <c r="M4293" s="24" t="n">
        <f aca="false">DATE(YEAR(C4293),MONTH(C4293),1)</f>
        <v>46174</v>
      </c>
    </row>
    <row r="4294" customFormat="false" ht="15" hidden="false" customHeight="false" outlineLevel="0" collapsed="false">
      <c r="A4294" s="21" t="s">
        <v>3589</v>
      </c>
      <c r="B4294" s="21" t="s">
        <v>3056</v>
      </c>
      <c r="C4294" s="23" t="n">
        <v>46183</v>
      </c>
      <c r="D4294" s="21" t="s">
        <v>1837</v>
      </c>
      <c r="E4294" s="21" t="s">
        <v>1452</v>
      </c>
      <c r="F4294" s="12" t="n">
        <v>3</v>
      </c>
      <c r="G4294" s="19" t="n">
        <v>158.7</v>
      </c>
      <c r="H4294" s="19" t="n">
        <v>97.64</v>
      </c>
      <c r="I4294" s="19" t="n">
        <f aca="false">ROUND(F4294*G4294,2)</f>
        <v>476.1</v>
      </c>
      <c r="J4294" s="19" t="n">
        <f aca="false">ROUND(F4294*H4294,2)</f>
        <v>292.92</v>
      </c>
      <c r="K4294" s="19" t="n">
        <f aca="false">INDEX(Pricebook!$L$2:$L$1401,MATCH(D4294,Pricebook!$A$2:$A$1401,0))</f>
        <v>163.55</v>
      </c>
      <c r="L4294" s="19" t="n">
        <f aca="false">ROUND(F4294*K4294,2)</f>
        <v>490.65</v>
      </c>
      <c r="M4294" s="24" t="n">
        <f aca="false">DATE(YEAR(C4294),MONTH(C4294),1)</f>
        <v>46174</v>
      </c>
    </row>
    <row r="4295" customFormat="false" ht="15" hidden="false" customHeight="false" outlineLevel="0" collapsed="false">
      <c r="A4295" s="21" t="s">
        <v>3589</v>
      </c>
      <c r="B4295" s="21" t="s">
        <v>3056</v>
      </c>
      <c r="C4295" s="23" t="n">
        <v>46183</v>
      </c>
      <c r="D4295" s="21" t="s">
        <v>825</v>
      </c>
      <c r="E4295" s="21" t="s">
        <v>366</v>
      </c>
      <c r="F4295" s="12" t="n">
        <v>2</v>
      </c>
      <c r="G4295" s="19" t="n">
        <v>11.2</v>
      </c>
      <c r="H4295" s="19" t="n">
        <v>8.32</v>
      </c>
      <c r="I4295" s="19" t="n">
        <f aca="false">ROUND(F4295*G4295,2)</f>
        <v>22.4</v>
      </c>
      <c r="J4295" s="19" t="n">
        <f aca="false">ROUND(F4295*H4295,2)</f>
        <v>16.64</v>
      </c>
      <c r="K4295" s="19" t="n">
        <f aca="false">INDEX(Pricebook!$L$2:$L$1401,MATCH(D4295,Pricebook!$A$2:$A$1401,0))</f>
        <v>12.15</v>
      </c>
      <c r="L4295" s="19" t="n">
        <f aca="false">ROUND(F4295*K4295,2)</f>
        <v>24.3</v>
      </c>
      <c r="M4295" s="24" t="n">
        <f aca="false">DATE(YEAR(C4295),MONTH(C4295),1)</f>
        <v>46174</v>
      </c>
    </row>
    <row r="4296" customFormat="false" ht="15" hidden="false" customHeight="false" outlineLevel="0" collapsed="false">
      <c r="A4296" s="21" t="s">
        <v>3589</v>
      </c>
      <c r="B4296" s="21" t="s">
        <v>3056</v>
      </c>
      <c r="C4296" s="23" t="n">
        <v>46183</v>
      </c>
      <c r="D4296" s="21" t="s">
        <v>1544</v>
      </c>
      <c r="E4296" s="21" t="s">
        <v>1452</v>
      </c>
      <c r="F4296" s="12" t="n">
        <v>3</v>
      </c>
      <c r="G4296" s="19" t="n">
        <v>49.85</v>
      </c>
      <c r="H4296" s="19" t="n">
        <v>30.31</v>
      </c>
      <c r="I4296" s="19" t="n">
        <f aca="false">ROUND(F4296*G4296,2)</f>
        <v>149.55</v>
      </c>
      <c r="J4296" s="19" t="n">
        <f aca="false">ROUND(F4296*H4296,2)</f>
        <v>90.93</v>
      </c>
      <c r="K4296" s="19" t="n">
        <f aca="false">INDEX(Pricebook!$L$2:$L$1401,MATCH(D4296,Pricebook!$A$2:$A$1401,0))</f>
        <v>50.8</v>
      </c>
      <c r="L4296" s="19" t="n">
        <f aca="false">ROUND(F4296*K4296,2)</f>
        <v>152.4</v>
      </c>
      <c r="M4296" s="24" t="n">
        <f aca="false">DATE(YEAR(C4296),MONTH(C4296),1)</f>
        <v>46174</v>
      </c>
    </row>
    <row r="4297" customFormat="false" ht="15" hidden="false" customHeight="false" outlineLevel="0" collapsed="false">
      <c r="A4297" s="21" t="s">
        <v>3589</v>
      </c>
      <c r="B4297" s="21" t="s">
        <v>3056</v>
      </c>
      <c r="C4297" s="23" t="n">
        <v>46183</v>
      </c>
      <c r="D4297" s="21" t="s">
        <v>537</v>
      </c>
      <c r="E4297" s="21" t="s">
        <v>366</v>
      </c>
      <c r="F4297" s="12" t="n">
        <v>2</v>
      </c>
      <c r="G4297" s="19" t="n">
        <v>15.15</v>
      </c>
      <c r="H4297" s="19" t="n">
        <v>10.7</v>
      </c>
      <c r="I4297" s="19" t="n">
        <f aca="false">ROUND(F4297*G4297,2)</f>
        <v>30.3</v>
      </c>
      <c r="J4297" s="19" t="n">
        <f aca="false">ROUND(F4297*H4297,2)</f>
        <v>21.4</v>
      </c>
      <c r="K4297" s="19" t="n">
        <f aca="false">INDEX(Pricebook!$L$2:$L$1401,MATCH(D4297,Pricebook!$A$2:$A$1401,0))</f>
        <v>16.3</v>
      </c>
      <c r="L4297" s="19" t="n">
        <f aca="false">ROUND(F4297*K4297,2)</f>
        <v>32.6</v>
      </c>
      <c r="M4297" s="24" t="n">
        <f aca="false">DATE(YEAR(C4297),MONTH(C4297),1)</f>
        <v>46174</v>
      </c>
    </row>
    <row r="4298" customFormat="false" ht="15" hidden="false" customHeight="false" outlineLevel="0" collapsed="false">
      <c r="A4298" s="21" t="s">
        <v>3589</v>
      </c>
      <c r="B4298" s="21" t="s">
        <v>3056</v>
      </c>
      <c r="C4298" s="23" t="n">
        <v>46183</v>
      </c>
      <c r="D4298" s="21" t="s">
        <v>2345</v>
      </c>
      <c r="E4298" s="21" t="s">
        <v>2202</v>
      </c>
      <c r="F4298" s="12" t="n">
        <v>3</v>
      </c>
      <c r="G4298" s="19" t="n">
        <v>83.8</v>
      </c>
      <c r="H4298" s="19" t="n">
        <v>51.15</v>
      </c>
      <c r="I4298" s="19" t="n">
        <f aca="false">ROUND(F4298*G4298,2)</f>
        <v>251.4</v>
      </c>
      <c r="J4298" s="19" t="n">
        <f aca="false">ROUND(F4298*H4298,2)</f>
        <v>153.45</v>
      </c>
      <c r="K4298" s="19" t="n">
        <f aca="false">INDEX(Pricebook!$L$2:$L$1401,MATCH(D4298,Pricebook!$A$2:$A$1401,0))</f>
        <v>89.95</v>
      </c>
      <c r="L4298" s="19" t="n">
        <f aca="false">ROUND(F4298*K4298,2)</f>
        <v>269.85</v>
      </c>
      <c r="M4298" s="24" t="n">
        <f aca="false">DATE(YEAR(C4298),MONTH(C4298),1)</f>
        <v>46174</v>
      </c>
    </row>
    <row r="4299" customFormat="false" ht="15" hidden="false" customHeight="false" outlineLevel="0" collapsed="false">
      <c r="A4299" s="21" t="s">
        <v>3589</v>
      </c>
      <c r="B4299" s="21" t="s">
        <v>3056</v>
      </c>
      <c r="C4299" s="23" t="n">
        <v>46183</v>
      </c>
      <c r="D4299" s="21" t="s">
        <v>865</v>
      </c>
      <c r="E4299" s="21" t="s">
        <v>366</v>
      </c>
      <c r="F4299" s="12" t="n">
        <v>3</v>
      </c>
      <c r="G4299" s="19" t="n">
        <v>66</v>
      </c>
      <c r="H4299" s="19" t="n">
        <v>47.11</v>
      </c>
      <c r="I4299" s="19" t="n">
        <f aca="false">ROUND(F4299*G4299,2)</f>
        <v>198</v>
      </c>
      <c r="J4299" s="19" t="n">
        <f aca="false">ROUND(F4299*H4299,2)</f>
        <v>141.33</v>
      </c>
      <c r="K4299" s="19" t="n">
        <f aca="false">INDEX(Pricebook!$L$2:$L$1401,MATCH(D4299,Pricebook!$A$2:$A$1401,0))</f>
        <v>71.75</v>
      </c>
      <c r="L4299" s="19" t="n">
        <f aca="false">ROUND(F4299*K4299,2)</f>
        <v>215.25</v>
      </c>
      <c r="M4299" s="24" t="n">
        <f aca="false">DATE(YEAR(C4299),MONTH(C4299),1)</f>
        <v>46174</v>
      </c>
    </row>
    <row r="4300" customFormat="false" ht="15" hidden="false" customHeight="false" outlineLevel="0" collapsed="false">
      <c r="A4300" s="21" t="s">
        <v>3589</v>
      </c>
      <c r="B4300" s="21" t="s">
        <v>3056</v>
      </c>
      <c r="C4300" s="23" t="n">
        <v>46183</v>
      </c>
      <c r="D4300" s="21" t="s">
        <v>384</v>
      </c>
      <c r="E4300" s="21" t="s">
        <v>366</v>
      </c>
      <c r="F4300" s="12" t="n">
        <v>1</v>
      </c>
      <c r="G4300" s="19" t="n">
        <v>99.6</v>
      </c>
      <c r="H4300" s="19" t="n">
        <v>70.41</v>
      </c>
      <c r="I4300" s="19" t="n">
        <f aca="false">ROUND(F4300*G4300,2)</f>
        <v>99.6</v>
      </c>
      <c r="J4300" s="19" t="n">
        <f aca="false">ROUND(F4300*H4300,2)</f>
        <v>70.41</v>
      </c>
      <c r="K4300" s="19" t="n">
        <f aca="false">INDEX(Pricebook!$L$2:$L$1401,MATCH(D4300,Pricebook!$A$2:$A$1401,0))</f>
        <v>107.2</v>
      </c>
      <c r="L4300" s="19" t="n">
        <f aca="false">ROUND(F4300*K4300,2)</f>
        <v>107.2</v>
      </c>
      <c r="M4300" s="24" t="n">
        <f aca="false">DATE(YEAR(C4300),MONTH(C4300),1)</f>
        <v>46174</v>
      </c>
    </row>
    <row r="4301" customFormat="false" ht="15" hidden="false" customHeight="false" outlineLevel="0" collapsed="false">
      <c r="A4301" s="21" t="s">
        <v>3589</v>
      </c>
      <c r="B4301" s="21" t="s">
        <v>3056</v>
      </c>
      <c r="C4301" s="23" t="n">
        <v>46183</v>
      </c>
      <c r="D4301" s="21" t="s">
        <v>2252</v>
      </c>
      <c r="E4301" s="21" t="s">
        <v>2202</v>
      </c>
      <c r="F4301" s="12" t="n">
        <v>5</v>
      </c>
      <c r="G4301" s="19" t="n">
        <v>32.25</v>
      </c>
      <c r="H4301" s="19" t="n">
        <v>19.77</v>
      </c>
      <c r="I4301" s="19" t="n">
        <f aca="false">ROUND(F4301*G4301,2)</f>
        <v>161.25</v>
      </c>
      <c r="J4301" s="19" t="n">
        <f aca="false">ROUND(F4301*H4301,2)</f>
        <v>98.85</v>
      </c>
      <c r="K4301" s="19" t="n">
        <f aca="false">INDEX(Pricebook!$L$2:$L$1401,MATCH(D4301,Pricebook!$A$2:$A$1401,0))</f>
        <v>34.8</v>
      </c>
      <c r="L4301" s="19" t="n">
        <f aca="false">ROUND(F4301*K4301,2)</f>
        <v>174</v>
      </c>
      <c r="M4301" s="24" t="n">
        <f aca="false">DATE(YEAR(C4301),MONTH(C4301),1)</f>
        <v>46174</v>
      </c>
    </row>
    <row r="4302" customFormat="false" ht="15" hidden="false" customHeight="false" outlineLevel="0" collapsed="false">
      <c r="A4302" s="21" t="s">
        <v>3589</v>
      </c>
      <c r="B4302" s="21" t="s">
        <v>3056</v>
      </c>
      <c r="C4302" s="23" t="n">
        <v>46183</v>
      </c>
      <c r="D4302" s="21" t="s">
        <v>669</v>
      </c>
      <c r="E4302" s="21" t="s">
        <v>366</v>
      </c>
      <c r="F4302" s="12" t="n">
        <v>2</v>
      </c>
      <c r="G4302" s="19" t="n">
        <v>14.35</v>
      </c>
      <c r="H4302" s="19" t="n">
        <v>10.25</v>
      </c>
      <c r="I4302" s="19" t="n">
        <f aca="false">ROUND(F4302*G4302,2)</f>
        <v>28.7</v>
      </c>
      <c r="J4302" s="19" t="n">
        <f aca="false">ROUND(F4302*H4302,2)</f>
        <v>20.5</v>
      </c>
      <c r="K4302" s="19" t="n">
        <f aca="false">INDEX(Pricebook!$L$2:$L$1401,MATCH(D4302,Pricebook!$A$2:$A$1401,0))</f>
        <v>15.6</v>
      </c>
      <c r="L4302" s="19" t="n">
        <f aca="false">ROUND(F4302*K4302,2)</f>
        <v>31.2</v>
      </c>
      <c r="M4302" s="24" t="n">
        <f aca="false">DATE(YEAR(C4302),MONTH(C4302),1)</f>
        <v>46174</v>
      </c>
    </row>
    <row r="4303" customFormat="false" ht="15" hidden="false" customHeight="false" outlineLevel="0" collapsed="false">
      <c r="A4303" s="21" t="s">
        <v>3589</v>
      </c>
      <c r="B4303" s="21" t="s">
        <v>3056</v>
      </c>
      <c r="C4303" s="23" t="n">
        <v>46183</v>
      </c>
      <c r="D4303" s="21" t="s">
        <v>1678</v>
      </c>
      <c r="E4303" s="21" t="s">
        <v>1452</v>
      </c>
      <c r="F4303" s="12" t="n">
        <v>1</v>
      </c>
      <c r="G4303" s="19" t="n">
        <v>46.7</v>
      </c>
      <c r="H4303" s="19" t="n">
        <v>32.97</v>
      </c>
      <c r="I4303" s="19" t="n">
        <f aca="false">ROUND(F4303*G4303,2)</f>
        <v>46.7</v>
      </c>
      <c r="J4303" s="19" t="n">
        <f aca="false">ROUND(F4303*H4303,2)</f>
        <v>32.97</v>
      </c>
      <c r="K4303" s="19" t="n">
        <f aca="false">INDEX(Pricebook!$L$2:$L$1401,MATCH(D4303,Pricebook!$A$2:$A$1401,0))</f>
        <v>48.05</v>
      </c>
      <c r="L4303" s="19" t="n">
        <f aca="false">ROUND(F4303*K4303,2)</f>
        <v>48.05</v>
      </c>
      <c r="M4303" s="24" t="n">
        <f aca="false">DATE(YEAR(C4303),MONTH(C4303),1)</f>
        <v>46174</v>
      </c>
    </row>
    <row r="4304" customFormat="false" ht="15" hidden="false" customHeight="false" outlineLevel="0" collapsed="false">
      <c r="A4304" s="21" t="s">
        <v>3590</v>
      </c>
      <c r="B4304" s="21" t="s">
        <v>3591</v>
      </c>
      <c r="C4304" s="23" t="n">
        <v>46183</v>
      </c>
      <c r="D4304" s="21" t="s">
        <v>2481</v>
      </c>
      <c r="E4304" s="21" t="s">
        <v>2466</v>
      </c>
      <c r="F4304" s="12" t="n">
        <v>4</v>
      </c>
      <c r="G4304" s="19" t="n">
        <v>69.6</v>
      </c>
      <c r="H4304" s="19" t="n">
        <v>49.85</v>
      </c>
      <c r="I4304" s="19" t="n">
        <f aca="false">ROUND(F4304*G4304,2)</f>
        <v>278.4</v>
      </c>
      <c r="J4304" s="19" t="n">
        <f aca="false">ROUND(F4304*H4304,2)</f>
        <v>199.4</v>
      </c>
      <c r="K4304" s="19" t="n">
        <f aca="false">INDEX(Pricebook!$L$2:$L$1401,MATCH(D4304,Pricebook!$A$2:$A$1401,0))</f>
        <v>73</v>
      </c>
      <c r="L4304" s="19" t="n">
        <f aca="false">ROUND(F4304*K4304,2)</f>
        <v>292</v>
      </c>
      <c r="M4304" s="24" t="n">
        <f aca="false">DATE(YEAR(C4304),MONTH(C4304),1)</f>
        <v>46174</v>
      </c>
    </row>
    <row r="4305" customFormat="false" ht="15" hidden="false" customHeight="false" outlineLevel="0" collapsed="false">
      <c r="A4305" s="21" t="s">
        <v>3590</v>
      </c>
      <c r="B4305" s="21" t="s">
        <v>3591</v>
      </c>
      <c r="C4305" s="23" t="n">
        <v>46183</v>
      </c>
      <c r="D4305" s="21" t="s">
        <v>2755</v>
      </c>
      <c r="E4305" s="21" t="s">
        <v>2748</v>
      </c>
      <c r="F4305" s="12" t="n">
        <v>6</v>
      </c>
      <c r="G4305" s="19" t="n">
        <v>2.8</v>
      </c>
      <c r="H4305" s="19" t="n">
        <v>1.62</v>
      </c>
      <c r="I4305" s="19" t="n">
        <f aca="false">ROUND(F4305*G4305,2)</f>
        <v>16.8</v>
      </c>
      <c r="J4305" s="19" t="n">
        <f aca="false">ROUND(F4305*H4305,2)</f>
        <v>9.72</v>
      </c>
      <c r="K4305" s="19" t="n">
        <f aca="false">INDEX(Pricebook!$L$2:$L$1401,MATCH(D4305,Pricebook!$A$2:$A$1401,0))</f>
        <v>3.05</v>
      </c>
      <c r="L4305" s="19" t="n">
        <f aca="false">ROUND(F4305*K4305,2)</f>
        <v>18.3</v>
      </c>
      <c r="M4305" s="24" t="n">
        <f aca="false">DATE(YEAR(C4305),MONTH(C4305),1)</f>
        <v>46174</v>
      </c>
    </row>
    <row r="4306" customFormat="false" ht="15" hidden="false" customHeight="false" outlineLevel="0" collapsed="false">
      <c r="A4306" s="21" t="s">
        <v>3590</v>
      </c>
      <c r="B4306" s="21" t="s">
        <v>3591</v>
      </c>
      <c r="C4306" s="23" t="n">
        <v>46183</v>
      </c>
      <c r="D4306" s="21" t="s">
        <v>2499</v>
      </c>
      <c r="E4306" s="21" t="s">
        <v>2466</v>
      </c>
      <c r="F4306" s="12" t="n">
        <v>4</v>
      </c>
      <c r="G4306" s="19" t="n">
        <v>49.5</v>
      </c>
      <c r="H4306" s="19" t="n">
        <v>30.39</v>
      </c>
      <c r="I4306" s="19" t="n">
        <f aca="false">ROUND(F4306*G4306,2)</f>
        <v>198</v>
      </c>
      <c r="J4306" s="19" t="n">
        <f aca="false">ROUND(F4306*H4306,2)</f>
        <v>121.56</v>
      </c>
      <c r="K4306" s="19" t="n">
        <f aca="false">INDEX(Pricebook!$L$2:$L$1401,MATCH(D4306,Pricebook!$A$2:$A$1401,0))</f>
        <v>51.15</v>
      </c>
      <c r="L4306" s="19" t="n">
        <f aca="false">ROUND(F4306*K4306,2)</f>
        <v>204.6</v>
      </c>
      <c r="M4306" s="24" t="n">
        <f aca="false">DATE(YEAR(C4306),MONTH(C4306),1)</f>
        <v>46174</v>
      </c>
    </row>
    <row r="4307" customFormat="false" ht="15" hidden="false" customHeight="false" outlineLevel="0" collapsed="false">
      <c r="A4307" s="21" t="s">
        <v>3590</v>
      </c>
      <c r="B4307" s="21" t="s">
        <v>3591</v>
      </c>
      <c r="C4307" s="23" t="n">
        <v>46183</v>
      </c>
      <c r="D4307" s="21" t="s">
        <v>2505</v>
      </c>
      <c r="E4307" s="21" t="s">
        <v>2466</v>
      </c>
      <c r="F4307" s="12" t="n">
        <v>3</v>
      </c>
      <c r="G4307" s="19" t="n">
        <v>64.8</v>
      </c>
      <c r="H4307" s="19" t="n">
        <v>41.92</v>
      </c>
      <c r="I4307" s="19" t="n">
        <f aca="false">ROUND(F4307*G4307,2)</f>
        <v>194.4</v>
      </c>
      <c r="J4307" s="19" t="n">
        <f aca="false">ROUND(F4307*H4307,2)</f>
        <v>125.76</v>
      </c>
      <c r="K4307" s="19" t="n">
        <f aca="false">INDEX(Pricebook!$L$2:$L$1401,MATCH(D4307,Pricebook!$A$2:$A$1401,0))</f>
        <v>67.25</v>
      </c>
      <c r="L4307" s="19" t="n">
        <f aca="false">ROUND(F4307*K4307,2)</f>
        <v>201.75</v>
      </c>
      <c r="M4307" s="24" t="n">
        <f aca="false">DATE(YEAR(C4307),MONTH(C4307),1)</f>
        <v>46174</v>
      </c>
    </row>
    <row r="4308" customFormat="false" ht="15" hidden="false" customHeight="false" outlineLevel="0" collapsed="false">
      <c r="A4308" s="21" t="s">
        <v>3590</v>
      </c>
      <c r="B4308" s="21" t="s">
        <v>3591</v>
      </c>
      <c r="C4308" s="23" t="n">
        <v>46183</v>
      </c>
      <c r="D4308" s="21" t="s">
        <v>2924</v>
      </c>
      <c r="E4308" s="21" t="s">
        <v>2748</v>
      </c>
      <c r="F4308" s="12" t="n">
        <v>1</v>
      </c>
      <c r="G4308" s="19" t="n">
        <v>7.15</v>
      </c>
      <c r="H4308" s="19" t="n">
        <v>4.15</v>
      </c>
      <c r="I4308" s="19" t="n">
        <f aca="false">ROUND(F4308*G4308,2)</f>
        <v>7.15</v>
      </c>
      <c r="J4308" s="19" t="n">
        <f aca="false">ROUND(F4308*H4308,2)</f>
        <v>4.15</v>
      </c>
      <c r="K4308" s="19" t="n">
        <f aca="false">INDEX(Pricebook!$L$2:$L$1401,MATCH(D4308,Pricebook!$A$2:$A$1401,0))</f>
        <v>7.8</v>
      </c>
      <c r="L4308" s="19" t="n">
        <f aca="false">ROUND(F4308*K4308,2)</f>
        <v>7.8</v>
      </c>
      <c r="M4308" s="24" t="n">
        <f aca="false">DATE(YEAR(C4308),MONTH(C4308),1)</f>
        <v>46174</v>
      </c>
    </row>
    <row r="4309" customFormat="false" ht="15" hidden="false" customHeight="false" outlineLevel="0" collapsed="false">
      <c r="A4309" s="21" t="s">
        <v>3590</v>
      </c>
      <c r="B4309" s="21" t="s">
        <v>3591</v>
      </c>
      <c r="C4309" s="23" t="n">
        <v>46183</v>
      </c>
      <c r="D4309" s="21" t="s">
        <v>831</v>
      </c>
      <c r="E4309" s="21" t="s">
        <v>366</v>
      </c>
      <c r="F4309" s="12" t="n">
        <v>2</v>
      </c>
      <c r="G4309" s="19" t="n">
        <v>68.55</v>
      </c>
      <c r="H4309" s="19" t="n">
        <v>48.83</v>
      </c>
      <c r="I4309" s="19" t="n">
        <f aca="false">ROUND(F4309*G4309,2)</f>
        <v>137.1</v>
      </c>
      <c r="J4309" s="19" t="n">
        <f aca="false">ROUND(F4309*H4309,2)</f>
        <v>97.66</v>
      </c>
      <c r="K4309" s="19" t="n">
        <f aca="false">INDEX(Pricebook!$L$2:$L$1401,MATCH(D4309,Pricebook!$A$2:$A$1401,0))</f>
        <v>74.35</v>
      </c>
      <c r="L4309" s="19" t="n">
        <f aca="false">ROUND(F4309*K4309,2)</f>
        <v>148.7</v>
      </c>
      <c r="M4309" s="24" t="n">
        <f aca="false">DATE(YEAR(C4309),MONTH(C4309),1)</f>
        <v>46174</v>
      </c>
    </row>
    <row r="4310" customFormat="false" ht="15" hidden="false" customHeight="false" outlineLevel="0" collapsed="false">
      <c r="A4310" s="21" t="s">
        <v>3590</v>
      </c>
      <c r="B4310" s="21" t="s">
        <v>3591</v>
      </c>
      <c r="C4310" s="23" t="n">
        <v>46183</v>
      </c>
      <c r="D4310" s="21" t="s">
        <v>2497</v>
      </c>
      <c r="E4310" s="21" t="s">
        <v>2466</v>
      </c>
      <c r="F4310" s="12" t="n">
        <v>3</v>
      </c>
      <c r="G4310" s="19" t="n">
        <v>42.2</v>
      </c>
      <c r="H4310" s="19" t="n">
        <v>26.35</v>
      </c>
      <c r="I4310" s="19" t="n">
        <f aca="false">ROUND(F4310*G4310,2)</f>
        <v>126.6</v>
      </c>
      <c r="J4310" s="19" t="n">
        <f aca="false">ROUND(F4310*H4310,2)</f>
        <v>79.05</v>
      </c>
      <c r="K4310" s="19" t="n">
        <f aca="false">INDEX(Pricebook!$L$2:$L$1401,MATCH(D4310,Pricebook!$A$2:$A$1401,0))</f>
        <v>44.35</v>
      </c>
      <c r="L4310" s="19" t="n">
        <f aca="false">ROUND(F4310*K4310,2)</f>
        <v>133.05</v>
      </c>
      <c r="M4310" s="24" t="n">
        <f aca="false">DATE(YEAR(C4310),MONTH(C4310),1)</f>
        <v>46174</v>
      </c>
    </row>
    <row r="4311" customFormat="false" ht="15" hidden="false" customHeight="false" outlineLevel="0" collapsed="false">
      <c r="A4311" s="21" t="s">
        <v>3590</v>
      </c>
      <c r="B4311" s="21" t="s">
        <v>3591</v>
      </c>
      <c r="C4311" s="23" t="n">
        <v>46183</v>
      </c>
      <c r="D4311" s="21" t="s">
        <v>2936</v>
      </c>
      <c r="E4311" s="21" t="s">
        <v>2748</v>
      </c>
      <c r="F4311" s="12" t="n">
        <v>6</v>
      </c>
      <c r="G4311" s="19" t="n">
        <v>7.75</v>
      </c>
      <c r="H4311" s="19" t="n">
        <v>4.54</v>
      </c>
      <c r="I4311" s="19" t="n">
        <f aca="false">ROUND(F4311*G4311,2)</f>
        <v>46.5</v>
      </c>
      <c r="J4311" s="19" t="n">
        <f aca="false">ROUND(F4311*H4311,2)</f>
        <v>27.24</v>
      </c>
      <c r="K4311" s="19" t="n">
        <f aca="false">INDEX(Pricebook!$L$2:$L$1401,MATCH(D4311,Pricebook!$A$2:$A$1401,0))</f>
        <v>8.55</v>
      </c>
      <c r="L4311" s="19" t="n">
        <f aca="false">ROUND(F4311*K4311,2)</f>
        <v>51.3</v>
      </c>
      <c r="M4311" s="24" t="n">
        <f aca="false">DATE(YEAR(C4311),MONTH(C4311),1)</f>
        <v>46174</v>
      </c>
    </row>
    <row r="4312" customFormat="false" ht="15" hidden="false" customHeight="false" outlineLevel="0" collapsed="false">
      <c r="A4312" s="21" t="s">
        <v>3590</v>
      </c>
      <c r="B4312" s="21" t="s">
        <v>3591</v>
      </c>
      <c r="C4312" s="23" t="n">
        <v>46183</v>
      </c>
      <c r="D4312" s="21" t="s">
        <v>2864</v>
      </c>
      <c r="E4312" s="21" t="s">
        <v>2748</v>
      </c>
      <c r="F4312" s="12" t="n">
        <v>5</v>
      </c>
      <c r="G4312" s="19" t="n">
        <v>35.6</v>
      </c>
      <c r="H4312" s="19" t="n">
        <v>22.03</v>
      </c>
      <c r="I4312" s="19" t="n">
        <f aca="false">ROUND(F4312*G4312,2)</f>
        <v>178</v>
      </c>
      <c r="J4312" s="19" t="n">
        <f aca="false">ROUND(F4312*H4312,2)</f>
        <v>110.15</v>
      </c>
      <c r="K4312" s="19" t="n">
        <f aca="false">INDEX(Pricebook!$L$2:$L$1401,MATCH(D4312,Pricebook!$A$2:$A$1401,0))</f>
        <v>38.5</v>
      </c>
      <c r="L4312" s="19" t="n">
        <f aca="false">ROUND(F4312*K4312,2)</f>
        <v>192.5</v>
      </c>
      <c r="M4312" s="24" t="n">
        <f aca="false">DATE(YEAR(C4312),MONTH(C4312),1)</f>
        <v>46174</v>
      </c>
    </row>
    <row r="4313" customFormat="false" ht="15" hidden="false" customHeight="false" outlineLevel="0" collapsed="false">
      <c r="A4313" s="21" t="s">
        <v>3590</v>
      </c>
      <c r="B4313" s="21" t="s">
        <v>3591</v>
      </c>
      <c r="C4313" s="23" t="n">
        <v>46183</v>
      </c>
      <c r="D4313" s="21" t="s">
        <v>2557</v>
      </c>
      <c r="E4313" s="21" t="s">
        <v>2466</v>
      </c>
      <c r="F4313" s="12" t="n">
        <v>1</v>
      </c>
      <c r="G4313" s="19" t="n">
        <v>354.6</v>
      </c>
      <c r="H4313" s="19" t="n">
        <v>220.38</v>
      </c>
      <c r="I4313" s="19" t="n">
        <f aca="false">ROUND(F4313*G4313,2)</f>
        <v>354.6</v>
      </c>
      <c r="J4313" s="19" t="n">
        <f aca="false">ROUND(F4313*H4313,2)</f>
        <v>220.38</v>
      </c>
      <c r="K4313" s="19" t="n">
        <f aca="false">INDEX(Pricebook!$L$2:$L$1401,MATCH(D4313,Pricebook!$A$2:$A$1401,0))</f>
        <v>371</v>
      </c>
      <c r="L4313" s="19" t="n">
        <f aca="false">ROUND(F4313*K4313,2)</f>
        <v>371</v>
      </c>
      <c r="M4313" s="24" t="n">
        <f aca="false">DATE(YEAR(C4313),MONTH(C4313),1)</f>
        <v>46174</v>
      </c>
    </row>
    <row r="4314" customFormat="false" ht="15" hidden="false" customHeight="false" outlineLevel="0" collapsed="false">
      <c r="A4314" s="21" t="s">
        <v>3590</v>
      </c>
      <c r="B4314" s="21" t="s">
        <v>3591</v>
      </c>
      <c r="C4314" s="23" t="n">
        <v>46183</v>
      </c>
      <c r="D4314" s="21" t="s">
        <v>2768</v>
      </c>
      <c r="E4314" s="21" t="s">
        <v>2748</v>
      </c>
      <c r="F4314" s="12" t="n">
        <v>4</v>
      </c>
      <c r="G4314" s="19" t="n">
        <v>15.5</v>
      </c>
      <c r="H4314" s="19" t="n">
        <v>9</v>
      </c>
      <c r="I4314" s="19" t="n">
        <f aca="false">ROUND(F4314*G4314,2)</f>
        <v>62</v>
      </c>
      <c r="J4314" s="19" t="n">
        <f aca="false">ROUND(F4314*H4314,2)</f>
        <v>36</v>
      </c>
      <c r="K4314" s="19" t="n">
        <f aca="false">INDEX(Pricebook!$L$2:$L$1401,MATCH(D4314,Pricebook!$A$2:$A$1401,0))</f>
        <v>16.9</v>
      </c>
      <c r="L4314" s="19" t="n">
        <f aca="false">ROUND(F4314*K4314,2)</f>
        <v>67.6</v>
      </c>
      <c r="M4314" s="24" t="n">
        <f aca="false">DATE(YEAR(C4314),MONTH(C4314),1)</f>
        <v>46174</v>
      </c>
    </row>
    <row r="4315" customFormat="false" ht="15" hidden="false" customHeight="false" outlineLevel="0" collapsed="false">
      <c r="A4315" s="21" t="s">
        <v>3592</v>
      </c>
      <c r="B4315" s="21" t="s">
        <v>3593</v>
      </c>
      <c r="C4315" s="23" t="n">
        <v>46184</v>
      </c>
      <c r="D4315" s="21" t="s">
        <v>2761</v>
      </c>
      <c r="E4315" s="21" t="s">
        <v>2748</v>
      </c>
      <c r="F4315" s="12" t="n">
        <v>1</v>
      </c>
      <c r="G4315" s="19" t="n">
        <v>34.4</v>
      </c>
      <c r="H4315" s="19" t="n">
        <v>20.14</v>
      </c>
      <c r="I4315" s="19" t="n">
        <f aca="false">ROUND(F4315*G4315,2)</f>
        <v>34.4</v>
      </c>
      <c r="J4315" s="19" t="n">
        <f aca="false">ROUND(F4315*H4315,2)</f>
        <v>20.14</v>
      </c>
      <c r="K4315" s="19" t="n">
        <f aca="false">INDEX(Pricebook!$L$2:$L$1401,MATCH(D4315,Pricebook!$A$2:$A$1401,0))</f>
        <v>37.75</v>
      </c>
      <c r="L4315" s="19" t="n">
        <f aca="false">ROUND(F4315*K4315,2)</f>
        <v>37.75</v>
      </c>
      <c r="M4315" s="24" t="n">
        <f aca="false">DATE(YEAR(C4315),MONTH(C4315),1)</f>
        <v>46174</v>
      </c>
    </row>
    <row r="4316" customFormat="false" ht="15" hidden="false" customHeight="false" outlineLevel="0" collapsed="false">
      <c r="A4316" s="21" t="s">
        <v>3592</v>
      </c>
      <c r="B4316" s="21" t="s">
        <v>3593</v>
      </c>
      <c r="C4316" s="23" t="n">
        <v>46184</v>
      </c>
      <c r="D4316" s="21" t="s">
        <v>2946</v>
      </c>
      <c r="E4316" s="21" t="s">
        <v>2748</v>
      </c>
      <c r="F4316" s="12" t="n">
        <v>1</v>
      </c>
      <c r="G4316" s="19" t="n">
        <v>9.3</v>
      </c>
      <c r="H4316" s="19" t="n">
        <v>5.37</v>
      </c>
      <c r="I4316" s="19" t="n">
        <f aca="false">ROUND(F4316*G4316,2)</f>
        <v>9.3</v>
      </c>
      <c r="J4316" s="19" t="n">
        <f aca="false">ROUND(F4316*H4316,2)</f>
        <v>5.37</v>
      </c>
      <c r="K4316" s="19" t="n">
        <f aca="false">INDEX(Pricebook!$L$2:$L$1401,MATCH(D4316,Pricebook!$A$2:$A$1401,0))</f>
        <v>10.1</v>
      </c>
      <c r="L4316" s="19" t="n">
        <f aca="false">ROUND(F4316*K4316,2)</f>
        <v>10.1</v>
      </c>
      <c r="M4316" s="24" t="n">
        <f aca="false">DATE(YEAR(C4316),MONTH(C4316),1)</f>
        <v>46174</v>
      </c>
    </row>
    <row r="4317" customFormat="false" ht="15" hidden="false" customHeight="false" outlineLevel="0" collapsed="false">
      <c r="A4317" s="21" t="s">
        <v>3592</v>
      </c>
      <c r="B4317" s="21" t="s">
        <v>3593</v>
      </c>
      <c r="C4317" s="23" t="n">
        <v>46184</v>
      </c>
      <c r="D4317" s="21" t="s">
        <v>306</v>
      </c>
      <c r="E4317" s="21" t="s">
        <v>108</v>
      </c>
      <c r="F4317" s="12" t="n">
        <v>1</v>
      </c>
      <c r="G4317" s="19" t="n">
        <v>21.6</v>
      </c>
      <c r="H4317" s="19" t="n">
        <v>18.61</v>
      </c>
      <c r="I4317" s="19" t="n">
        <f aca="false">ROUND(F4317*G4317,2)</f>
        <v>21.6</v>
      </c>
      <c r="J4317" s="19" t="n">
        <f aca="false">ROUND(F4317*H4317,2)</f>
        <v>18.61</v>
      </c>
      <c r="K4317" s="19" t="n">
        <f aca="false">INDEX(Pricebook!$L$2:$L$1401,MATCH(D4317,Pricebook!$A$2:$A$1401,0))</f>
        <v>23.85</v>
      </c>
      <c r="L4317" s="19" t="n">
        <f aca="false">ROUND(F4317*K4317,2)</f>
        <v>23.85</v>
      </c>
      <c r="M4317" s="24" t="n">
        <f aca="false">DATE(YEAR(C4317),MONTH(C4317),1)</f>
        <v>46174</v>
      </c>
    </row>
    <row r="4318" customFormat="false" ht="15" hidden="false" customHeight="false" outlineLevel="0" collapsed="false">
      <c r="A4318" s="21" t="s">
        <v>3592</v>
      </c>
      <c r="B4318" s="21" t="s">
        <v>3593</v>
      </c>
      <c r="C4318" s="23" t="n">
        <v>46184</v>
      </c>
      <c r="D4318" s="21" t="s">
        <v>837</v>
      </c>
      <c r="E4318" s="21" t="s">
        <v>366</v>
      </c>
      <c r="F4318" s="12" t="n">
        <v>2</v>
      </c>
      <c r="G4318" s="19" t="n">
        <v>116.45</v>
      </c>
      <c r="H4318" s="19" t="n">
        <v>83.03</v>
      </c>
      <c r="I4318" s="19" t="n">
        <f aca="false">ROUND(F4318*G4318,2)</f>
        <v>232.9</v>
      </c>
      <c r="J4318" s="19" t="n">
        <f aca="false">ROUND(F4318*H4318,2)</f>
        <v>166.06</v>
      </c>
      <c r="K4318" s="19" t="n">
        <f aca="false">INDEX(Pricebook!$L$2:$L$1401,MATCH(D4318,Pricebook!$A$2:$A$1401,0))</f>
        <v>126.45</v>
      </c>
      <c r="L4318" s="19" t="n">
        <f aca="false">ROUND(F4318*K4318,2)</f>
        <v>252.9</v>
      </c>
      <c r="M4318" s="24" t="n">
        <f aca="false">DATE(YEAR(C4318),MONTH(C4318),1)</f>
        <v>46174</v>
      </c>
    </row>
    <row r="4319" customFormat="false" ht="15" hidden="false" customHeight="false" outlineLevel="0" collapsed="false">
      <c r="A4319" s="21" t="s">
        <v>3592</v>
      </c>
      <c r="B4319" s="21" t="s">
        <v>3593</v>
      </c>
      <c r="C4319" s="23" t="n">
        <v>46184</v>
      </c>
      <c r="D4319" s="21" t="s">
        <v>2359</v>
      </c>
      <c r="E4319" s="21" t="s">
        <v>2202</v>
      </c>
      <c r="F4319" s="12" t="n">
        <v>9</v>
      </c>
      <c r="G4319" s="19" t="n">
        <v>6.35</v>
      </c>
      <c r="H4319" s="19" t="n">
        <v>3.81</v>
      </c>
      <c r="I4319" s="19" t="n">
        <f aca="false">ROUND(F4319*G4319,2)</f>
        <v>57.15</v>
      </c>
      <c r="J4319" s="19" t="n">
        <f aca="false">ROUND(F4319*H4319,2)</f>
        <v>34.29</v>
      </c>
      <c r="K4319" s="19" t="n">
        <f aca="false">INDEX(Pricebook!$L$2:$L$1401,MATCH(D4319,Pricebook!$A$2:$A$1401,0))</f>
        <v>6.7</v>
      </c>
      <c r="L4319" s="19" t="n">
        <f aca="false">ROUND(F4319*K4319,2)</f>
        <v>60.3</v>
      </c>
      <c r="M4319" s="24" t="n">
        <f aca="false">DATE(YEAR(C4319),MONTH(C4319),1)</f>
        <v>46174</v>
      </c>
    </row>
    <row r="4320" customFormat="false" ht="15" hidden="false" customHeight="false" outlineLevel="0" collapsed="false">
      <c r="A4320" s="21" t="s">
        <v>3592</v>
      </c>
      <c r="B4320" s="21" t="s">
        <v>3593</v>
      </c>
      <c r="C4320" s="23" t="n">
        <v>46184</v>
      </c>
      <c r="D4320" s="21" t="s">
        <v>2755</v>
      </c>
      <c r="E4320" s="21" t="s">
        <v>2748</v>
      </c>
      <c r="F4320" s="12" t="n">
        <v>2</v>
      </c>
      <c r="G4320" s="19" t="n">
        <v>2.8</v>
      </c>
      <c r="H4320" s="19" t="n">
        <v>1.62</v>
      </c>
      <c r="I4320" s="19" t="n">
        <f aca="false">ROUND(F4320*G4320,2)</f>
        <v>5.6</v>
      </c>
      <c r="J4320" s="19" t="n">
        <f aca="false">ROUND(F4320*H4320,2)</f>
        <v>3.24</v>
      </c>
      <c r="K4320" s="19" t="n">
        <f aca="false">INDEX(Pricebook!$L$2:$L$1401,MATCH(D4320,Pricebook!$A$2:$A$1401,0))</f>
        <v>3.05</v>
      </c>
      <c r="L4320" s="19" t="n">
        <f aca="false">ROUND(F4320*K4320,2)</f>
        <v>6.1</v>
      </c>
      <c r="M4320" s="24" t="n">
        <f aca="false">DATE(YEAR(C4320),MONTH(C4320),1)</f>
        <v>46174</v>
      </c>
    </row>
    <row r="4321" customFormat="false" ht="15" hidden="false" customHeight="false" outlineLevel="0" collapsed="false">
      <c r="A4321" s="21" t="s">
        <v>3592</v>
      </c>
      <c r="B4321" s="21" t="s">
        <v>3593</v>
      </c>
      <c r="C4321" s="23" t="n">
        <v>46184</v>
      </c>
      <c r="D4321" s="21" t="s">
        <v>2880</v>
      </c>
      <c r="E4321" s="21" t="s">
        <v>2748</v>
      </c>
      <c r="F4321" s="12" t="n">
        <v>4</v>
      </c>
      <c r="G4321" s="19" t="n">
        <v>18.4</v>
      </c>
      <c r="H4321" s="19" t="n">
        <v>10.66</v>
      </c>
      <c r="I4321" s="19" t="n">
        <f aca="false">ROUND(F4321*G4321,2)</f>
        <v>73.6</v>
      </c>
      <c r="J4321" s="19" t="n">
        <f aca="false">ROUND(F4321*H4321,2)</f>
        <v>42.64</v>
      </c>
      <c r="K4321" s="19" t="n">
        <f aca="false">INDEX(Pricebook!$L$2:$L$1401,MATCH(D4321,Pricebook!$A$2:$A$1401,0))</f>
        <v>20</v>
      </c>
      <c r="L4321" s="19" t="n">
        <f aca="false">ROUND(F4321*K4321,2)</f>
        <v>80</v>
      </c>
      <c r="M4321" s="24" t="n">
        <f aca="false">DATE(YEAR(C4321),MONTH(C4321),1)</f>
        <v>46174</v>
      </c>
    </row>
    <row r="4322" customFormat="false" ht="15" hidden="false" customHeight="false" outlineLevel="0" collapsed="false">
      <c r="A4322" s="21" t="s">
        <v>3592</v>
      </c>
      <c r="B4322" s="21" t="s">
        <v>3593</v>
      </c>
      <c r="C4322" s="23" t="n">
        <v>46184</v>
      </c>
      <c r="D4322" s="21" t="s">
        <v>287</v>
      </c>
      <c r="E4322" s="21" t="s">
        <v>108</v>
      </c>
      <c r="F4322" s="12" t="n">
        <v>3</v>
      </c>
      <c r="G4322" s="19" t="n">
        <v>17.4</v>
      </c>
      <c r="H4322" s="19" t="n">
        <v>13.09</v>
      </c>
      <c r="I4322" s="19" t="n">
        <f aca="false">ROUND(F4322*G4322,2)</f>
        <v>52.2</v>
      </c>
      <c r="J4322" s="19" t="n">
        <f aca="false">ROUND(F4322*H4322,2)</f>
        <v>39.27</v>
      </c>
      <c r="K4322" s="19" t="n">
        <f aca="false">INDEX(Pricebook!$L$2:$L$1401,MATCH(D4322,Pricebook!$A$2:$A$1401,0))</f>
        <v>19.15</v>
      </c>
      <c r="L4322" s="19" t="n">
        <f aca="false">ROUND(F4322*K4322,2)</f>
        <v>57.45</v>
      </c>
      <c r="M4322" s="24" t="n">
        <f aca="false">DATE(YEAR(C4322),MONTH(C4322),1)</f>
        <v>46174</v>
      </c>
    </row>
    <row r="4323" customFormat="false" ht="15" hidden="false" customHeight="false" outlineLevel="0" collapsed="false">
      <c r="A4323" s="21" t="s">
        <v>3592</v>
      </c>
      <c r="B4323" s="21" t="s">
        <v>3593</v>
      </c>
      <c r="C4323" s="23" t="n">
        <v>46184</v>
      </c>
      <c r="D4323" s="21" t="s">
        <v>386</v>
      </c>
      <c r="E4323" s="21" t="s">
        <v>366</v>
      </c>
      <c r="F4323" s="12" t="n">
        <v>1</v>
      </c>
      <c r="G4323" s="19" t="n">
        <v>6.6</v>
      </c>
      <c r="H4323" s="19" t="n">
        <v>4.72</v>
      </c>
      <c r="I4323" s="19" t="n">
        <f aca="false">ROUND(F4323*G4323,2)</f>
        <v>6.6</v>
      </c>
      <c r="J4323" s="19" t="n">
        <f aca="false">ROUND(F4323*H4323,2)</f>
        <v>4.72</v>
      </c>
      <c r="K4323" s="19" t="n">
        <f aca="false">INDEX(Pricebook!$L$2:$L$1401,MATCH(D4323,Pricebook!$A$2:$A$1401,0))</f>
        <v>7.2</v>
      </c>
      <c r="L4323" s="19" t="n">
        <f aca="false">ROUND(F4323*K4323,2)</f>
        <v>7.2</v>
      </c>
      <c r="M4323" s="24" t="n">
        <f aca="false">DATE(YEAR(C4323),MONTH(C4323),1)</f>
        <v>46174</v>
      </c>
    </row>
    <row r="4324" customFormat="false" ht="15" hidden="false" customHeight="false" outlineLevel="0" collapsed="false">
      <c r="A4324" s="21" t="s">
        <v>3592</v>
      </c>
      <c r="B4324" s="21" t="s">
        <v>3593</v>
      </c>
      <c r="C4324" s="23" t="n">
        <v>46184</v>
      </c>
      <c r="D4324" s="21" t="s">
        <v>565</v>
      </c>
      <c r="E4324" s="21" t="s">
        <v>366</v>
      </c>
      <c r="F4324" s="12" t="n">
        <v>2</v>
      </c>
      <c r="G4324" s="19" t="n">
        <v>43.2</v>
      </c>
      <c r="H4324" s="19" t="n">
        <v>34.35</v>
      </c>
      <c r="I4324" s="19" t="n">
        <f aca="false">ROUND(F4324*G4324,2)</f>
        <v>86.4</v>
      </c>
      <c r="J4324" s="19" t="n">
        <f aca="false">ROUND(F4324*H4324,2)</f>
        <v>68.7</v>
      </c>
      <c r="K4324" s="19" t="n">
        <f aca="false">INDEX(Pricebook!$L$2:$L$1401,MATCH(D4324,Pricebook!$A$2:$A$1401,0))</f>
        <v>46.75</v>
      </c>
      <c r="L4324" s="19" t="n">
        <f aca="false">ROUND(F4324*K4324,2)</f>
        <v>93.5</v>
      </c>
      <c r="M4324" s="24" t="n">
        <f aca="false">DATE(YEAR(C4324),MONTH(C4324),1)</f>
        <v>46174</v>
      </c>
    </row>
    <row r="4325" customFormat="false" ht="15" hidden="false" customHeight="false" outlineLevel="0" collapsed="false">
      <c r="A4325" s="21" t="s">
        <v>3592</v>
      </c>
      <c r="B4325" s="21" t="s">
        <v>3593</v>
      </c>
      <c r="C4325" s="23" t="n">
        <v>46184</v>
      </c>
      <c r="D4325" s="21" t="s">
        <v>2424</v>
      </c>
      <c r="E4325" s="21" t="s">
        <v>2202</v>
      </c>
      <c r="F4325" s="12" t="n">
        <v>4</v>
      </c>
      <c r="G4325" s="19" t="n">
        <v>51.6</v>
      </c>
      <c r="H4325" s="19" t="n">
        <v>31.04</v>
      </c>
      <c r="I4325" s="19" t="n">
        <f aca="false">ROUND(F4325*G4325,2)</f>
        <v>206.4</v>
      </c>
      <c r="J4325" s="19" t="n">
        <f aca="false">ROUND(F4325*H4325,2)</f>
        <v>124.16</v>
      </c>
      <c r="K4325" s="19" t="n">
        <f aca="false">INDEX(Pricebook!$L$2:$L$1401,MATCH(D4325,Pricebook!$A$2:$A$1401,0))</f>
        <v>54.6</v>
      </c>
      <c r="L4325" s="19" t="n">
        <f aca="false">ROUND(F4325*K4325,2)</f>
        <v>218.4</v>
      </c>
      <c r="M4325" s="24" t="n">
        <f aca="false">DATE(YEAR(C4325),MONTH(C4325),1)</f>
        <v>46174</v>
      </c>
    </row>
    <row r="4326" customFormat="false" ht="15" hidden="false" customHeight="false" outlineLevel="0" collapsed="false">
      <c r="A4326" s="21" t="s">
        <v>3592</v>
      </c>
      <c r="B4326" s="21" t="s">
        <v>3593</v>
      </c>
      <c r="C4326" s="23" t="n">
        <v>46184</v>
      </c>
      <c r="D4326" s="21" t="s">
        <v>1238</v>
      </c>
      <c r="E4326" s="21" t="s">
        <v>971</v>
      </c>
      <c r="F4326" s="12" t="n">
        <v>1</v>
      </c>
      <c r="G4326" s="19" t="n">
        <v>107.15</v>
      </c>
      <c r="H4326" s="19" t="n">
        <v>83.07</v>
      </c>
      <c r="I4326" s="19" t="n">
        <f aca="false">ROUND(F4326*G4326,2)</f>
        <v>107.15</v>
      </c>
      <c r="J4326" s="19" t="n">
        <f aca="false">ROUND(F4326*H4326,2)</f>
        <v>83.07</v>
      </c>
      <c r="K4326" s="19" t="n">
        <f aca="false">INDEX(Pricebook!$L$2:$L$1401,MATCH(D4326,Pricebook!$A$2:$A$1401,0))</f>
        <v>125.8</v>
      </c>
      <c r="L4326" s="19" t="n">
        <f aca="false">ROUND(F4326*K4326,2)</f>
        <v>125.8</v>
      </c>
      <c r="M4326" s="24" t="n">
        <f aca="false">DATE(YEAR(C4326),MONTH(C4326),1)</f>
        <v>46174</v>
      </c>
    </row>
    <row r="4327" customFormat="false" ht="15" hidden="false" customHeight="false" outlineLevel="0" collapsed="false">
      <c r="A4327" s="21" t="s">
        <v>3592</v>
      </c>
      <c r="B4327" s="21" t="s">
        <v>3593</v>
      </c>
      <c r="C4327" s="23" t="n">
        <v>46184</v>
      </c>
      <c r="D4327" s="21" t="s">
        <v>1080</v>
      </c>
      <c r="E4327" s="21" t="s">
        <v>971</v>
      </c>
      <c r="F4327" s="12" t="n">
        <v>1</v>
      </c>
      <c r="G4327" s="19" t="n">
        <v>235.75</v>
      </c>
      <c r="H4327" s="19" t="n">
        <v>180.65</v>
      </c>
      <c r="I4327" s="19" t="n">
        <f aca="false">ROUND(F4327*G4327,2)</f>
        <v>235.75</v>
      </c>
      <c r="J4327" s="19" t="n">
        <f aca="false">ROUND(F4327*H4327,2)</f>
        <v>180.65</v>
      </c>
      <c r="K4327" s="19" t="n">
        <f aca="false">INDEX(Pricebook!$L$2:$L$1401,MATCH(D4327,Pricebook!$A$2:$A$1401,0))</f>
        <v>273.6</v>
      </c>
      <c r="L4327" s="19" t="n">
        <f aca="false">ROUND(F4327*K4327,2)</f>
        <v>273.6</v>
      </c>
      <c r="M4327" s="24" t="n">
        <f aca="false">DATE(YEAR(C4327),MONTH(C4327),1)</f>
        <v>46174</v>
      </c>
    </row>
    <row r="4328" customFormat="false" ht="15" hidden="false" customHeight="false" outlineLevel="0" collapsed="false">
      <c r="A4328" s="21" t="s">
        <v>3594</v>
      </c>
      <c r="B4328" s="21" t="s">
        <v>3270</v>
      </c>
      <c r="C4328" s="23" t="n">
        <v>46184</v>
      </c>
      <c r="D4328" s="21" t="s">
        <v>2886</v>
      </c>
      <c r="E4328" s="21" t="s">
        <v>2748</v>
      </c>
      <c r="F4328" s="12" t="n">
        <v>2</v>
      </c>
      <c r="G4328" s="19" t="n">
        <v>12.3</v>
      </c>
      <c r="H4328" s="19" t="n">
        <v>7.12</v>
      </c>
      <c r="I4328" s="19" t="n">
        <f aca="false">ROUND(F4328*G4328,2)</f>
        <v>24.6</v>
      </c>
      <c r="J4328" s="19" t="n">
        <f aca="false">ROUND(F4328*H4328,2)</f>
        <v>14.24</v>
      </c>
      <c r="K4328" s="19" t="n">
        <f aca="false">INDEX(Pricebook!$L$2:$L$1401,MATCH(D4328,Pricebook!$A$2:$A$1401,0))</f>
        <v>13.35</v>
      </c>
      <c r="L4328" s="19" t="n">
        <f aca="false">ROUND(F4328*K4328,2)</f>
        <v>26.7</v>
      </c>
      <c r="M4328" s="24" t="n">
        <f aca="false">DATE(YEAR(C4328),MONTH(C4328),1)</f>
        <v>46174</v>
      </c>
    </row>
    <row r="4329" customFormat="false" ht="15" hidden="false" customHeight="false" outlineLevel="0" collapsed="false">
      <c r="A4329" s="21" t="s">
        <v>3594</v>
      </c>
      <c r="B4329" s="21" t="s">
        <v>3270</v>
      </c>
      <c r="C4329" s="23" t="n">
        <v>46184</v>
      </c>
      <c r="D4329" s="21" t="s">
        <v>314</v>
      </c>
      <c r="E4329" s="21" t="s">
        <v>108</v>
      </c>
      <c r="F4329" s="12" t="n">
        <v>2</v>
      </c>
      <c r="G4329" s="19" t="n">
        <v>14.8</v>
      </c>
      <c r="H4329" s="19" t="n">
        <v>11.07</v>
      </c>
      <c r="I4329" s="19" t="n">
        <f aca="false">ROUND(F4329*G4329,2)</f>
        <v>29.6</v>
      </c>
      <c r="J4329" s="19" t="n">
        <f aca="false">ROUND(F4329*H4329,2)</f>
        <v>22.14</v>
      </c>
      <c r="K4329" s="19" t="n">
        <f aca="false">INDEX(Pricebook!$L$2:$L$1401,MATCH(D4329,Pricebook!$A$2:$A$1401,0))</f>
        <v>16.25</v>
      </c>
      <c r="L4329" s="19" t="n">
        <f aca="false">ROUND(F4329*K4329,2)</f>
        <v>32.5</v>
      </c>
      <c r="M4329" s="24" t="n">
        <f aca="false">DATE(YEAR(C4329),MONTH(C4329),1)</f>
        <v>46174</v>
      </c>
    </row>
    <row r="4330" customFormat="false" ht="15" hidden="false" customHeight="false" outlineLevel="0" collapsed="false">
      <c r="A4330" s="21" t="s">
        <v>3594</v>
      </c>
      <c r="B4330" s="21" t="s">
        <v>3270</v>
      </c>
      <c r="C4330" s="23" t="n">
        <v>46184</v>
      </c>
      <c r="D4330" s="21" t="s">
        <v>2428</v>
      </c>
      <c r="E4330" s="21" t="s">
        <v>2202</v>
      </c>
      <c r="F4330" s="12" t="n">
        <v>12</v>
      </c>
      <c r="G4330" s="19" t="n">
        <v>14.45</v>
      </c>
      <c r="H4330" s="19" t="n">
        <v>8.73</v>
      </c>
      <c r="I4330" s="19" t="n">
        <f aca="false">ROUND(F4330*G4330,2)</f>
        <v>173.4</v>
      </c>
      <c r="J4330" s="19" t="n">
        <f aca="false">ROUND(F4330*H4330,2)</f>
        <v>104.76</v>
      </c>
      <c r="K4330" s="19" t="n">
        <f aca="false">INDEX(Pricebook!$L$2:$L$1401,MATCH(D4330,Pricebook!$A$2:$A$1401,0))</f>
        <v>15.4</v>
      </c>
      <c r="L4330" s="19" t="n">
        <f aca="false">ROUND(F4330*K4330,2)</f>
        <v>184.8</v>
      </c>
      <c r="M4330" s="24" t="n">
        <f aca="false">DATE(YEAR(C4330),MONTH(C4330),1)</f>
        <v>46174</v>
      </c>
    </row>
    <row r="4331" customFormat="false" ht="15" hidden="false" customHeight="false" outlineLevel="0" collapsed="false">
      <c r="A4331" s="21" t="s">
        <v>3594</v>
      </c>
      <c r="B4331" s="21" t="s">
        <v>3270</v>
      </c>
      <c r="C4331" s="23" t="n">
        <v>46184</v>
      </c>
      <c r="D4331" s="21" t="s">
        <v>403</v>
      </c>
      <c r="E4331" s="21" t="s">
        <v>366</v>
      </c>
      <c r="F4331" s="12" t="n">
        <v>2</v>
      </c>
      <c r="G4331" s="19" t="n">
        <v>18.35</v>
      </c>
      <c r="H4331" s="19" t="n">
        <v>13.66</v>
      </c>
      <c r="I4331" s="19" t="n">
        <f aca="false">ROUND(F4331*G4331,2)</f>
        <v>36.7</v>
      </c>
      <c r="J4331" s="19" t="n">
        <f aca="false">ROUND(F4331*H4331,2)</f>
        <v>27.32</v>
      </c>
      <c r="K4331" s="19" t="n">
        <f aca="false">INDEX(Pricebook!$L$2:$L$1401,MATCH(D4331,Pricebook!$A$2:$A$1401,0))</f>
        <v>19.65</v>
      </c>
      <c r="L4331" s="19" t="n">
        <f aca="false">ROUND(F4331*K4331,2)</f>
        <v>39.3</v>
      </c>
      <c r="M4331" s="24" t="n">
        <f aca="false">DATE(YEAR(C4331),MONTH(C4331),1)</f>
        <v>46174</v>
      </c>
    </row>
    <row r="4332" customFormat="false" ht="15" hidden="false" customHeight="false" outlineLevel="0" collapsed="false">
      <c r="A4332" s="21" t="s">
        <v>3594</v>
      </c>
      <c r="B4332" s="21" t="s">
        <v>3270</v>
      </c>
      <c r="C4332" s="23" t="n">
        <v>46184</v>
      </c>
      <c r="D4332" s="21" t="s">
        <v>298</v>
      </c>
      <c r="E4332" s="21" t="s">
        <v>108</v>
      </c>
      <c r="F4332" s="12" t="n">
        <v>1</v>
      </c>
      <c r="G4332" s="19" t="n">
        <v>82.5</v>
      </c>
      <c r="H4332" s="19" t="n">
        <v>70.11</v>
      </c>
      <c r="I4332" s="19" t="n">
        <f aca="false">ROUND(F4332*G4332,2)</f>
        <v>82.5</v>
      </c>
      <c r="J4332" s="19" t="n">
        <f aca="false">ROUND(F4332*H4332,2)</f>
        <v>70.11</v>
      </c>
      <c r="K4332" s="19" t="n">
        <f aca="false">INDEX(Pricebook!$L$2:$L$1401,MATCH(D4332,Pricebook!$A$2:$A$1401,0))</f>
        <v>89.85</v>
      </c>
      <c r="L4332" s="19" t="n">
        <f aca="false">ROUND(F4332*K4332,2)</f>
        <v>89.85</v>
      </c>
      <c r="M4332" s="24" t="n">
        <f aca="false">DATE(YEAR(C4332),MONTH(C4332),1)</f>
        <v>46174</v>
      </c>
    </row>
    <row r="4333" customFormat="false" ht="15" hidden="false" customHeight="false" outlineLevel="0" collapsed="false">
      <c r="A4333" s="21" t="s">
        <v>3594</v>
      </c>
      <c r="B4333" s="21" t="s">
        <v>3270</v>
      </c>
      <c r="C4333" s="23" t="n">
        <v>46184</v>
      </c>
      <c r="D4333" s="21" t="s">
        <v>214</v>
      </c>
      <c r="E4333" s="21" t="s">
        <v>108</v>
      </c>
      <c r="F4333" s="12" t="n">
        <v>2</v>
      </c>
      <c r="G4333" s="19" t="n">
        <v>111.75</v>
      </c>
      <c r="H4333" s="19" t="n">
        <v>83.48</v>
      </c>
      <c r="I4333" s="19" t="n">
        <f aca="false">ROUND(F4333*G4333,2)</f>
        <v>223.5</v>
      </c>
      <c r="J4333" s="19" t="n">
        <f aca="false">ROUND(F4333*H4333,2)</f>
        <v>166.96</v>
      </c>
      <c r="K4333" s="19" t="n">
        <f aca="false">INDEX(Pricebook!$L$2:$L$1401,MATCH(D4333,Pricebook!$A$2:$A$1401,0))</f>
        <v>122.25</v>
      </c>
      <c r="L4333" s="19" t="n">
        <f aca="false">ROUND(F4333*K4333,2)</f>
        <v>244.5</v>
      </c>
      <c r="M4333" s="24" t="n">
        <f aca="false">DATE(YEAR(C4333),MONTH(C4333),1)</f>
        <v>46174</v>
      </c>
    </row>
    <row r="4334" customFormat="false" ht="15" hidden="false" customHeight="false" outlineLevel="0" collapsed="false">
      <c r="A4334" s="21" t="s">
        <v>3594</v>
      </c>
      <c r="B4334" s="21" t="s">
        <v>3270</v>
      </c>
      <c r="C4334" s="23" t="n">
        <v>46184</v>
      </c>
      <c r="D4334" s="21" t="s">
        <v>320</v>
      </c>
      <c r="E4334" s="21" t="s">
        <v>108</v>
      </c>
      <c r="F4334" s="12" t="n">
        <v>1</v>
      </c>
      <c r="G4334" s="19" t="n">
        <v>85.45</v>
      </c>
      <c r="H4334" s="19" t="n">
        <v>63.2</v>
      </c>
      <c r="I4334" s="19" t="n">
        <f aca="false">ROUND(F4334*G4334,2)</f>
        <v>85.45</v>
      </c>
      <c r="J4334" s="19" t="n">
        <f aca="false">ROUND(F4334*H4334,2)</f>
        <v>63.2</v>
      </c>
      <c r="K4334" s="19" t="n">
        <f aca="false">INDEX(Pricebook!$L$2:$L$1401,MATCH(D4334,Pricebook!$A$2:$A$1401,0))</f>
        <v>92.55</v>
      </c>
      <c r="L4334" s="19" t="n">
        <f aca="false">ROUND(F4334*K4334,2)</f>
        <v>92.55</v>
      </c>
      <c r="M4334" s="24" t="n">
        <f aca="false">DATE(YEAR(C4334),MONTH(C4334),1)</f>
        <v>46174</v>
      </c>
    </row>
    <row r="4335" customFormat="false" ht="15" hidden="false" customHeight="false" outlineLevel="0" collapsed="false">
      <c r="A4335" s="21" t="s">
        <v>3594</v>
      </c>
      <c r="B4335" s="21" t="s">
        <v>3270</v>
      </c>
      <c r="C4335" s="23" t="n">
        <v>46184</v>
      </c>
      <c r="D4335" s="21" t="s">
        <v>167</v>
      </c>
      <c r="E4335" s="21" t="s">
        <v>108</v>
      </c>
      <c r="F4335" s="12" t="n">
        <v>2</v>
      </c>
      <c r="G4335" s="19" t="n">
        <v>60.3</v>
      </c>
      <c r="H4335" s="19" t="n">
        <v>51</v>
      </c>
      <c r="I4335" s="19" t="n">
        <f aca="false">ROUND(F4335*G4335,2)</f>
        <v>120.6</v>
      </c>
      <c r="J4335" s="19" t="n">
        <f aca="false">ROUND(F4335*H4335,2)</f>
        <v>102</v>
      </c>
      <c r="K4335" s="19" t="n">
        <f aca="false">INDEX(Pricebook!$L$2:$L$1401,MATCH(D4335,Pricebook!$A$2:$A$1401,0))</f>
        <v>66.2</v>
      </c>
      <c r="L4335" s="19" t="n">
        <f aca="false">ROUND(F4335*K4335,2)</f>
        <v>132.4</v>
      </c>
      <c r="M4335" s="24" t="n">
        <f aca="false">DATE(YEAR(C4335),MONTH(C4335),1)</f>
        <v>46174</v>
      </c>
    </row>
    <row r="4336" customFormat="false" ht="15" hidden="false" customHeight="false" outlineLevel="0" collapsed="false">
      <c r="A4336" s="21" t="s">
        <v>3594</v>
      </c>
      <c r="B4336" s="21" t="s">
        <v>3270</v>
      </c>
      <c r="C4336" s="23" t="n">
        <v>46184</v>
      </c>
      <c r="D4336" s="21" t="s">
        <v>2946</v>
      </c>
      <c r="E4336" s="21" t="s">
        <v>2748</v>
      </c>
      <c r="F4336" s="12" t="n">
        <v>3</v>
      </c>
      <c r="G4336" s="19" t="n">
        <v>9.3</v>
      </c>
      <c r="H4336" s="19" t="n">
        <v>5.37</v>
      </c>
      <c r="I4336" s="19" t="n">
        <f aca="false">ROUND(F4336*G4336,2)</f>
        <v>27.9</v>
      </c>
      <c r="J4336" s="19" t="n">
        <f aca="false">ROUND(F4336*H4336,2)</f>
        <v>16.11</v>
      </c>
      <c r="K4336" s="19" t="n">
        <f aca="false">INDEX(Pricebook!$L$2:$L$1401,MATCH(D4336,Pricebook!$A$2:$A$1401,0))</f>
        <v>10.1</v>
      </c>
      <c r="L4336" s="19" t="n">
        <f aca="false">ROUND(F4336*K4336,2)</f>
        <v>30.3</v>
      </c>
      <c r="M4336" s="24" t="n">
        <f aca="false">DATE(YEAR(C4336),MONTH(C4336),1)</f>
        <v>46174</v>
      </c>
    </row>
    <row r="4337" customFormat="false" ht="15" hidden="false" customHeight="false" outlineLevel="0" collapsed="false">
      <c r="A4337" s="21" t="s">
        <v>3594</v>
      </c>
      <c r="B4337" s="21" t="s">
        <v>3270</v>
      </c>
      <c r="C4337" s="23" t="n">
        <v>46184</v>
      </c>
      <c r="D4337" s="21" t="s">
        <v>2378</v>
      </c>
      <c r="E4337" s="21" t="s">
        <v>2202</v>
      </c>
      <c r="F4337" s="12" t="n">
        <v>1</v>
      </c>
      <c r="G4337" s="19" t="n">
        <v>18.85</v>
      </c>
      <c r="H4337" s="19" t="n">
        <v>11.51</v>
      </c>
      <c r="I4337" s="19" t="n">
        <f aca="false">ROUND(F4337*G4337,2)</f>
        <v>18.85</v>
      </c>
      <c r="J4337" s="19" t="n">
        <f aca="false">ROUND(F4337*H4337,2)</f>
        <v>11.51</v>
      </c>
      <c r="K4337" s="19" t="n">
        <f aca="false">INDEX(Pricebook!$L$2:$L$1401,MATCH(D4337,Pricebook!$A$2:$A$1401,0))</f>
        <v>20.25</v>
      </c>
      <c r="L4337" s="19" t="n">
        <f aca="false">ROUND(F4337*K4337,2)</f>
        <v>20.25</v>
      </c>
      <c r="M4337" s="24" t="n">
        <f aca="false">DATE(YEAR(C4337),MONTH(C4337),1)</f>
        <v>46174</v>
      </c>
    </row>
    <row r="4338" customFormat="false" ht="15" hidden="false" customHeight="false" outlineLevel="0" collapsed="false">
      <c r="A4338" s="21" t="s">
        <v>3594</v>
      </c>
      <c r="B4338" s="21" t="s">
        <v>3270</v>
      </c>
      <c r="C4338" s="23" t="n">
        <v>46184</v>
      </c>
      <c r="D4338" s="21" t="s">
        <v>2279</v>
      </c>
      <c r="E4338" s="21" t="s">
        <v>2202</v>
      </c>
      <c r="F4338" s="12" t="n">
        <v>2</v>
      </c>
      <c r="G4338" s="19" t="n">
        <v>60.9</v>
      </c>
      <c r="H4338" s="19" t="n">
        <v>42.78</v>
      </c>
      <c r="I4338" s="19" t="n">
        <f aca="false">ROUND(F4338*G4338,2)</f>
        <v>121.8</v>
      </c>
      <c r="J4338" s="19" t="n">
        <f aca="false">ROUND(F4338*H4338,2)</f>
        <v>85.56</v>
      </c>
      <c r="K4338" s="19" t="n">
        <f aca="false">INDEX(Pricebook!$L$2:$L$1401,MATCH(D4338,Pricebook!$A$2:$A$1401,0))</f>
        <v>64.2</v>
      </c>
      <c r="L4338" s="19" t="n">
        <f aca="false">ROUND(F4338*K4338,2)</f>
        <v>128.4</v>
      </c>
      <c r="M4338" s="24" t="n">
        <f aca="false">DATE(YEAR(C4338),MONTH(C4338),1)</f>
        <v>46174</v>
      </c>
    </row>
    <row r="4339" customFormat="false" ht="15" hidden="false" customHeight="false" outlineLevel="0" collapsed="false">
      <c r="A4339" s="21" t="s">
        <v>3594</v>
      </c>
      <c r="B4339" s="21" t="s">
        <v>3270</v>
      </c>
      <c r="C4339" s="23" t="n">
        <v>46184</v>
      </c>
      <c r="D4339" s="21" t="s">
        <v>1208</v>
      </c>
      <c r="E4339" s="21" t="s">
        <v>971</v>
      </c>
      <c r="F4339" s="12" t="n">
        <v>54</v>
      </c>
      <c r="G4339" s="19" t="n">
        <v>24.65</v>
      </c>
      <c r="H4339" s="19" t="n">
        <v>18.81</v>
      </c>
      <c r="I4339" s="19" t="n">
        <f aca="false">ROUND(F4339*G4339,2)</f>
        <v>1331.1</v>
      </c>
      <c r="J4339" s="19" t="n">
        <f aca="false">ROUND(F4339*H4339,2)</f>
        <v>1015.74</v>
      </c>
      <c r="K4339" s="19" t="n">
        <f aca="false">INDEX(Pricebook!$L$2:$L$1401,MATCH(D4339,Pricebook!$A$2:$A$1401,0))</f>
        <v>28.5</v>
      </c>
      <c r="L4339" s="19" t="n">
        <f aca="false">ROUND(F4339*K4339,2)</f>
        <v>1539</v>
      </c>
      <c r="M4339" s="24" t="n">
        <f aca="false">DATE(YEAR(C4339),MONTH(C4339),1)</f>
        <v>46174</v>
      </c>
    </row>
    <row r="4340" customFormat="false" ht="15" hidden="false" customHeight="false" outlineLevel="0" collapsed="false">
      <c r="A4340" s="21" t="s">
        <v>3594</v>
      </c>
      <c r="B4340" s="21" t="s">
        <v>3270</v>
      </c>
      <c r="C4340" s="23" t="n">
        <v>46184</v>
      </c>
      <c r="D4340" s="21" t="s">
        <v>891</v>
      </c>
      <c r="E4340" s="21" t="s">
        <v>366</v>
      </c>
      <c r="F4340" s="12" t="n">
        <v>3</v>
      </c>
      <c r="G4340" s="19" t="n">
        <v>75.6</v>
      </c>
      <c r="H4340" s="19" t="n">
        <v>55.33</v>
      </c>
      <c r="I4340" s="19" t="n">
        <f aca="false">ROUND(F4340*G4340,2)</f>
        <v>226.8</v>
      </c>
      <c r="J4340" s="19" t="n">
        <f aca="false">ROUND(F4340*H4340,2)</f>
        <v>165.99</v>
      </c>
      <c r="K4340" s="19" t="n">
        <f aca="false">INDEX(Pricebook!$L$2:$L$1401,MATCH(D4340,Pricebook!$A$2:$A$1401,0))</f>
        <v>80.65</v>
      </c>
      <c r="L4340" s="19" t="n">
        <f aca="false">ROUND(F4340*K4340,2)</f>
        <v>241.95</v>
      </c>
      <c r="M4340" s="24" t="n">
        <f aca="false">DATE(YEAR(C4340),MONTH(C4340),1)</f>
        <v>46174</v>
      </c>
    </row>
    <row r="4341" customFormat="false" ht="15" hidden="false" customHeight="false" outlineLevel="0" collapsed="false">
      <c r="A4341" s="21" t="s">
        <v>3594</v>
      </c>
      <c r="B4341" s="21" t="s">
        <v>3270</v>
      </c>
      <c r="C4341" s="23" t="n">
        <v>46184</v>
      </c>
      <c r="D4341" s="21" t="s">
        <v>2285</v>
      </c>
      <c r="E4341" s="21" t="s">
        <v>2202</v>
      </c>
      <c r="F4341" s="12" t="n">
        <v>13</v>
      </c>
      <c r="G4341" s="19" t="n">
        <v>10.7</v>
      </c>
      <c r="H4341" s="19" t="n">
        <v>6.46</v>
      </c>
      <c r="I4341" s="19" t="n">
        <f aca="false">ROUND(F4341*G4341,2)</f>
        <v>139.1</v>
      </c>
      <c r="J4341" s="19" t="n">
        <f aca="false">ROUND(F4341*H4341,2)</f>
        <v>83.98</v>
      </c>
      <c r="K4341" s="19" t="n">
        <f aca="false">INDEX(Pricebook!$L$2:$L$1401,MATCH(D4341,Pricebook!$A$2:$A$1401,0))</f>
        <v>11.4</v>
      </c>
      <c r="L4341" s="19" t="n">
        <f aca="false">ROUND(F4341*K4341,2)</f>
        <v>148.2</v>
      </c>
      <c r="M4341" s="24" t="n">
        <f aca="false">DATE(YEAR(C4341),MONTH(C4341),1)</f>
        <v>46174</v>
      </c>
    </row>
    <row r="4342" customFormat="false" ht="15" hidden="false" customHeight="false" outlineLevel="0" collapsed="false">
      <c r="A4342" s="21" t="s">
        <v>3595</v>
      </c>
      <c r="B4342" s="21" t="s">
        <v>3128</v>
      </c>
      <c r="C4342" s="23" t="n">
        <v>46184</v>
      </c>
      <c r="D4342" s="21" t="s">
        <v>2583</v>
      </c>
      <c r="E4342" s="21" t="s">
        <v>2466</v>
      </c>
      <c r="F4342" s="12" t="n">
        <v>3</v>
      </c>
      <c r="G4342" s="19" t="n">
        <v>124.3</v>
      </c>
      <c r="H4342" s="19" t="n">
        <v>80.61</v>
      </c>
      <c r="I4342" s="19" t="n">
        <f aca="false">ROUND(F4342*G4342,2)</f>
        <v>372.9</v>
      </c>
      <c r="J4342" s="19" t="n">
        <f aca="false">ROUND(F4342*H4342,2)</f>
        <v>241.83</v>
      </c>
      <c r="K4342" s="19" t="n">
        <f aca="false">INDEX(Pricebook!$L$2:$L$1401,MATCH(D4342,Pricebook!$A$2:$A$1401,0))</f>
        <v>129.25</v>
      </c>
      <c r="L4342" s="19" t="n">
        <f aca="false">ROUND(F4342*K4342,2)</f>
        <v>387.75</v>
      </c>
      <c r="M4342" s="24" t="n">
        <f aca="false">DATE(YEAR(C4342),MONTH(C4342),1)</f>
        <v>46174</v>
      </c>
    </row>
    <row r="4343" customFormat="false" ht="15" hidden="false" customHeight="false" outlineLevel="0" collapsed="false">
      <c r="A4343" s="21" t="s">
        <v>3595</v>
      </c>
      <c r="B4343" s="21" t="s">
        <v>3128</v>
      </c>
      <c r="C4343" s="23" t="n">
        <v>46184</v>
      </c>
      <c r="D4343" s="21" t="s">
        <v>322</v>
      </c>
      <c r="E4343" s="21" t="s">
        <v>108</v>
      </c>
      <c r="F4343" s="12" t="n">
        <v>3</v>
      </c>
      <c r="G4343" s="19" t="n">
        <v>9.05</v>
      </c>
      <c r="H4343" s="19" t="n">
        <v>6.67</v>
      </c>
      <c r="I4343" s="19" t="n">
        <f aca="false">ROUND(F4343*G4343,2)</f>
        <v>27.15</v>
      </c>
      <c r="J4343" s="19" t="n">
        <f aca="false">ROUND(F4343*H4343,2)</f>
        <v>20.01</v>
      </c>
      <c r="K4343" s="19" t="n">
        <f aca="false">INDEX(Pricebook!$L$2:$L$1401,MATCH(D4343,Pricebook!$A$2:$A$1401,0))</f>
        <v>9.8</v>
      </c>
      <c r="L4343" s="19" t="n">
        <f aca="false">ROUND(F4343*K4343,2)</f>
        <v>29.4</v>
      </c>
      <c r="M4343" s="24" t="n">
        <f aca="false">DATE(YEAR(C4343),MONTH(C4343),1)</f>
        <v>46174</v>
      </c>
    </row>
    <row r="4344" customFormat="false" ht="15" hidden="false" customHeight="false" outlineLevel="0" collapsed="false">
      <c r="A4344" s="21" t="s">
        <v>3595</v>
      </c>
      <c r="B4344" s="21" t="s">
        <v>3128</v>
      </c>
      <c r="C4344" s="23" t="n">
        <v>46184</v>
      </c>
      <c r="D4344" s="21" t="s">
        <v>268</v>
      </c>
      <c r="E4344" s="21" t="s">
        <v>108</v>
      </c>
      <c r="F4344" s="12" t="n">
        <v>1</v>
      </c>
      <c r="G4344" s="19" t="n">
        <v>97.15</v>
      </c>
      <c r="H4344" s="19" t="n">
        <v>73.26</v>
      </c>
      <c r="I4344" s="19" t="n">
        <f aca="false">ROUND(F4344*G4344,2)</f>
        <v>97.15</v>
      </c>
      <c r="J4344" s="19" t="n">
        <f aca="false">ROUND(F4344*H4344,2)</f>
        <v>73.26</v>
      </c>
      <c r="K4344" s="19" t="n">
        <f aca="false">INDEX(Pricebook!$L$2:$L$1401,MATCH(D4344,Pricebook!$A$2:$A$1401,0))</f>
        <v>107.3</v>
      </c>
      <c r="L4344" s="19" t="n">
        <f aca="false">ROUND(F4344*K4344,2)</f>
        <v>107.3</v>
      </c>
      <c r="M4344" s="24" t="n">
        <f aca="false">DATE(YEAR(C4344),MONTH(C4344),1)</f>
        <v>46174</v>
      </c>
    </row>
    <row r="4345" customFormat="false" ht="15" hidden="false" customHeight="false" outlineLevel="0" collapsed="false">
      <c r="A4345" s="21" t="s">
        <v>3595</v>
      </c>
      <c r="B4345" s="21" t="s">
        <v>3128</v>
      </c>
      <c r="C4345" s="23" t="n">
        <v>46184</v>
      </c>
      <c r="D4345" s="21" t="s">
        <v>1228</v>
      </c>
      <c r="E4345" s="21" t="s">
        <v>971</v>
      </c>
      <c r="F4345" s="12" t="n">
        <v>2</v>
      </c>
      <c r="G4345" s="19" t="n">
        <v>88.9</v>
      </c>
      <c r="H4345" s="19" t="n">
        <v>72.04</v>
      </c>
      <c r="I4345" s="19" t="n">
        <f aca="false">ROUND(F4345*G4345,2)</f>
        <v>177.8</v>
      </c>
      <c r="J4345" s="19" t="n">
        <f aca="false">ROUND(F4345*H4345,2)</f>
        <v>144.08</v>
      </c>
      <c r="K4345" s="19" t="n">
        <f aca="false">INDEX(Pricebook!$L$2:$L$1401,MATCH(D4345,Pricebook!$A$2:$A$1401,0))</f>
        <v>103.2</v>
      </c>
      <c r="L4345" s="19" t="n">
        <f aca="false">ROUND(F4345*K4345,2)</f>
        <v>206.4</v>
      </c>
      <c r="M4345" s="24" t="n">
        <f aca="false">DATE(YEAR(C4345),MONTH(C4345),1)</f>
        <v>46174</v>
      </c>
    </row>
    <row r="4346" customFormat="false" ht="15" hidden="false" customHeight="false" outlineLevel="0" collapsed="false">
      <c r="A4346" s="21" t="s">
        <v>3595</v>
      </c>
      <c r="B4346" s="21" t="s">
        <v>3128</v>
      </c>
      <c r="C4346" s="23" t="n">
        <v>46184</v>
      </c>
      <c r="D4346" s="21" t="s">
        <v>1238</v>
      </c>
      <c r="E4346" s="21" t="s">
        <v>971</v>
      </c>
      <c r="F4346" s="12" t="n">
        <v>1</v>
      </c>
      <c r="G4346" s="19" t="n">
        <v>107.15</v>
      </c>
      <c r="H4346" s="19" t="n">
        <v>83.07</v>
      </c>
      <c r="I4346" s="19" t="n">
        <f aca="false">ROUND(F4346*G4346,2)</f>
        <v>107.15</v>
      </c>
      <c r="J4346" s="19" t="n">
        <f aca="false">ROUND(F4346*H4346,2)</f>
        <v>83.07</v>
      </c>
      <c r="K4346" s="19" t="n">
        <f aca="false">INDEX(Pricebook!$L$2:$L$1401,MATCH(D4346,Pricebook!$A$2:$A$1401,0))</f>
        <v>125.8</v>
      </c>
      <c r="L4346" s="19" t="n">
        <f aca="false">ROUND(F4346*K4346,2)</f>
        <v>125.8</v>
      </c>
      <c r="M4346" s="24" t="n">
        <f aca="false">DATE(YEAR(C4346),MONTH(C4346),1)</f>
        <v>46174</v>
      </c>
    </row>
    <row r="4347" customFormat="false" ht="15" hidden="false" customHeight="false" outlineLevel="0" collapsed="false">
      <c r="A4347" s="21" t="s">
        <v>3595</v>
      </c>
      <c r="B4347" s="21" t="s">
        <v>3128</v>
      </c>
      <c r="C4347" s="23" t="n">
        <v>46184</v>
      </c>
      <c r="D4347" s="21" t="s">
        <v>547</v>
      </c>
      <c r="E4347" s="21" t="s">
        <v>366</v>
      </c>
      <c r="F4347" s="12" t="n">
        <v>1</v>
      </c>
      <c r="G4347" s="19" t="n">
        <v>98.55</v>
      </c>
      <c r="H4347" s="19" t="n">
        <v>70.18</v>
      </c>
      <c r="I4347" s="19" t="n">
        <f aca="false">ROUND(F4347*G4347,2)</f>
        <v>98.55</v>
      </c>
      <c r="J4347" s="19" t="n">
        <f aca="false">ROUND(F4347*H4347,2)</f>
        <v>70.18</v>
      </c>
      <c r="K4347" s="19" t="n">
        <f aca="false">INDEX(Pricebook!$L$2:$L$1401,MATCH(D4347,Pricebook!$A$2:$A$1401,0))</f>
        <v>106.85</v>
      </c>
      <c r="L4347" s="19" t="n">
        <f aca="false">ROUND(F4347*K4347,2)</f>
        <v>106.85</v>
      </c>
      <c r="M4347" s="24" t="n">
        <f aca="false">DATE(YEAR(C4347),MONTH(C4347),1)</f>
        <v>46174</v>
      </c>
    </row>
    <row r="4348" customFormat="false" ht="15" hidden="false" customHeight="false" outlineLevel="0" collapsed="false">
      <c r="A4348" s="21" t="s">
        <v>3595</v>
      </c>
      <c r="B4348" s="21" t="s">
        <v>3128</v>
      </c>
      <c r="C4348" s="23" t="n">
        <v>46184</v>
      </c>
      <c r="D4348" s="21" t="s">
        <v>2499</v>
      </c>
      <c r="E4348" s="21" t="s">
        <v>2466</v>
      </c>
      <c r="F4348" s="12" t="n">
        <v>2</v>
      </c>
      <c r="G4348" s="19" t="n">
        <v>49.5</v>
      </c>
      <c r="H4348" s="19" t="n">
        <v>30.39</v>
      </c>
      <c r="I4348" s="19" t="n">
        <f aca="false">ROUND(F4348*G4348,2)</f>
        <v>99</v>
      </c>
      <c r="J4348" s="19" t="n">
        <f aca="false">ROUND(F4348*H4348,2)</f>
        <v>60.78</v>
      </c>
      <c r="K4348" s="19" t="n">
        <f aca="false">INDEX(Pricebook!$L$2:$L$1401,MATCH(D4348,Pricebook!$A$2:$A$1401,0))</f>
        <v>51.15</v>
      </c>
      <c r="L4348" s="19" t="n">
        <f aca="false">ROUND(F4348*K4348,2)</f>
        <v>102.3</v>
      </c>
      <c r="M4348" s="24" t="n">
        <f aca="false">DATE(YEAR(C4348),MONTH(C4348),1)</f>
        <v>46174</v>
      </c>
    </row>
    <row r="4349" customFormat="false" ht="15" hidden="false" customHeight="false" outlineLevel="0" collapsed="false">
      <c r="A4349" s="21" t="s">
        <v>3595</v>
      </c>
      <c r="B4349" s="21" t="s">
        <v>3128</v>
      </c>
      <c r="C4349" s="23" t="n">
        <v>46184</v>
      </c>
      <c r="D4349" s="21" t="s">
        <v>613</v>
      </c>
      <c r="E4349" s="21" t="s">
        <v>366</v>
      </c>
      <c r="F4349" s="12" t="n">
        <v>2</v>
      </c>
      <c r="G4349" s="19" t="n">
        <v>10.45</v>
      </c>
      <c r="H4349" s="19" t="n">
        <v>8.25</v>
      </c>
      <c r="I4349" s="19" t="n">
        <f aca="false">ROUND(F4349*G4349,2)</f>
        <v>20.9</v>
      </c>
      <c r="J4349" s="19" t="n">
        <f aca="false">ROUND(F4349*H4349,2)</f>
        <v>16.5</v>
      </c>
      <c r="K4349" s="19" t="n">
        <f aca="false">INDEX(Pricebook!$L$2:$L$1401,MATCH(D4349,Pricebook!$A$2:$A$1401,0))</f>
        <v>11.25</v>
      </c>
      <c r="L4349" s="19" t="n">
        <f aca="false">ROUND(F4349*K4349,2)</f>
        <v>22.5</v>
      </c>
      <c r="M4349" s="24" t="n">
        <f aca="false">DATE(YEAR(C4349),MONTH(C4349),1)</f>
        <v>46174</v>
      </c>
    </row>
    <row r="4350" customFormat="false" ht="15" hidden="false" customHeight="false" outlineLevel="0" collapsed="false">
      <c r="A4350" s="21" t="s">
        <v>3595</v>
      </c>
      <c r="B4350" s="21" t="s">
        <v>3128</v>
      </c>
      <c r="C4350" s="23" t="n">
        <v>46184</v>
      </c>
      <c r="D4350" s="21" t="s">
        <v>214</v>
      </c>
      <c r="E4350" s="21" t="s">
        <v>108</v>
      </c>
      <c r="F4350" s="12" t="n">
        <v>2</v>
      </c>
      <c r="G4350" s="19" t="n">
        <v>111.75</v>
      </c>
      <c r="H4350" s="19" t="n">
        <v>83.48</v>
      </c>
      <c r="I4350" s="19" t="n">
        <f aca="false">ROUND(F4350*G4350,2)</f>
        <v>223.5</v>
      </c>
      <c r="J4350" s="19" t="n">
        <f aca="false">ROUND(F4350*H4350,2)</f>
        <v>166.96</v>
      </c>
      <c r="K4350" s="19" t="n">
        <f aca="false">INDEX(Pricebook!$L$2:$L$1401,MATCH(D4350,Pricebook!$A$2:$A$1401,0))</f>
        <v>122.25</v>
      </c>
      <c r="L4350" s="19" t="n">
        <f aca="false">ROUND(F4350*K4350,2)</f>
        <v>244.5</v>
      </c>
      <c r="M4350" s="24" t="n">
        <f aca="false">DATE(YEAR(C4350),MONTH(C4350),1)</f>
        <v>46174</v>
      </c>
    </row>
    <row r="4351" customFormat="false" ht="15" hidden="false" customHeight="false" outlineLevel="0" collapsed="false">
      <c r="A4351" s="21" t="s">
        <v>3596</v>
      </c>
      <c r="B4351" s="21" t="s">
        <v>3087</v>
      </c>
      <c r="C4351" s="23" t="n">
        <v>46184</v>
      </c>
      <c r="D4351" s="21" t="s">
        <v>1088</v>
      </c>
      <c r="E4351" s="21" t="s">
        <v>971</v>
      </c>
      <c r="F4351" s="12" t="n">
        <v>2</v>
      </c>
      <c r="G4351" s="19" t="n">
        <v>72.65</v>
      </c>
      <c r="H4351" s="19" t="n">
        <v>56.17</v>
      </c>
      <c r="I4351" s="19" t="n">
        <f aca="false">ROUND(F4351*G4351,2)</f>
        <v>145.3</v>
      </c>
      <c r="J4351" s="19" t="n">
        <f aca="false">ROUND(F4351*H4351,2)</f>
        <v>112.34</v>
      </c>
      <c r="K4351" s="19" t="n">
        <f aca="false">INDEX(Pricebook!$L$2:$L$1401,MATCH(D4351,Pricebook!$A$2:$A$1401,0))</f>
        <v>79.95</v>
      </c>
      <c r="L4351" s="19" t="n">
        <f aca="false">ROUND(F4351*K4351,2)</f>
        <v>159.9</v>
      </c>
      <c r="M4351" s="24" t="n">
        <f aca="false">DATE(YEAR(C4351),MONTH(C4351),1)</f>
        <v>46174</v>
      </c>
    </row>
    <row r="4352" customFormat="false" ht="15" hidden="false" customHeight="false" outlineLevel="0" collapsed="false">
      <c r="A4352" s="21" t="s">
        <v>3596</v>
      </c>
      <c r="B4352" s="21" t="s">
        <v>3087</v>
      </c>
      <c r="C4352" s="23" t="n">
        <v>46184</v>
      </c>
      <c r="D4352" s="21" t="s">
        <v>304</v>
      </c>
      <c r="E4352" s="21" t="s">
        <v>108</v>
      </c>
      <c r="F4352" s="12" t="n">
        <v>2</v>
      </c>
      <c r="G4352" s="19" t="n">
        <v>37.8</v>
      </c>
      <c r="H4352" s="19" t="n">
        <v>30.01</v>
      </c>
      <c r="I4352" s="19" t="n">
        <f aca="false">ROUND(F4352*G4352,2)</f>
        <v>75.6</v>
      </c>
      <c r="J4352" s="19" t="n">
        <f aca="false">ROUND(F4352*H4352,2)</f>
        <v>60.02</v>
      </c>
      <c r="K4352" s="19" t="n">
        <f aca="false">INDEX(Pricebook!$L$2:$L$1401,MATCH(D4352,Pricebook!$A$2:$A$1401,0))</f>
        <v>41.05</v>
      </c>
      <c r="L4352" s="19" t="n">
        <f aca="false">ROUND(F4352*K4352,2)</f>
        <v>82.1</v>
      </c>
      <c r="M4352" s="24" t="n">
        <f aca="false">DATE(YEAR(C4352),MONTH(C4352),1)</f>
        <v>46174</v>
      </c>
    </row>
    <row r="4353" customFormat="false" ht="15" hidden="false" customHeight="false" outlineLevel="0" collapsed="false">
      <c r="A4353" s="21" t="s">
        <v>3596</v>
      </c>
      <c r="B4353" s="21" t="s">
        <v>3087</v>
      </c>
      <c r="C4353" s="23" t="n">
        <v>46184</v>
      </c>
      <c r="D4353" s="21" t="s">
        <v>254</v>
      </c>
      <c r="E4353" s="21" t="s">
        <v>108</v>
      </c>
      <c r="F4353" s="12" t="n">
        <v>1</v>
      </c>
      <c r="G4353" s="19" t="n">
        <v>10.1</v>
      </c>
      <c r="H4353" s="19" t="n">
        <v>8.25</v>
      </c>
      <c r="I4353" s="19" t="n">
        <f aca="false">ROUND(F4353*G4353,2)</f>
        <v>10.1</v>
      </c>
      <c r="J4353" s="19" t="n">
        <f aca="false">ROUND(F4353*H4353,2)</f>
        <v>8.25</v>
      </c>
      <c r="K4353" s="19" t="n">
        <f aca="false">INDEX(Pricebook!$L$2:$L$1401,MATCH(D4353,Pricebook!$A$2:$A$1401,0))</f>
        <v>11.15</v>
      </c>
      <c r="L4353" s="19" t="n">
        <f aca="false">ROUND(F4353*K4353,2)</f>
        <v>11.15</v>
      </c>
      <c r="M4353" s="24" t="n">
        <f aca="false">DATE(YEAR(C4353),MONTH(C4353),1)</f>
        <v>46174</v>
      </c>
    </row>
    <row r="4354" customFormat="false" ht="15" hidden="false" customHeight="false" outlineLevel="0" collapsed="false">
      <c r="A4354" s="21" t="s">
        <v>3596</v>
      </c>
      <c r="B4354" s="21" t="s">
        <v>3087</v>
      </c>
      <c r="C4354" s="23" t="n">
        <v>46184</v>
      </c>
      <c r="D4354" s="21" t="s">
        <v>2489</v>
      </c>
      <c r="E4354" s="21" t="s">
        <v>2466</v>
      </c>
      <c r="F4354" s="12" t="n">
        <v>3</v>
      </c>
      <c r="G4354" s="19" t="n">
        <v>101.75</v>
      </c>
      <c r="H4354" s="19" t="n">
        <v>73.05</v>
      </c>
      <c r="I4354" s="19" t="n">
        <f aca="false">ROUND(F4354*G4354,2)</f>
        <v>305.25</v>
      </c>
      <c r="J4354" s="19" t="n">
        <f aca="false">ROUND(F4354*H4354,2)</f>
        <v>219.15</v>
      </c>
      <c r="K4354" s="19" t="n">
        <f aca="false">INDEX(Pricebook!$L$2:$L$1401,MATCH(D4354,Pricebook!$A$2:$A$1401,0))</f>
        <v>106.95</v>
      </c>
      <c r="L4354" s="19" t="n">
        <f aca="false">ROUND(F4354*K4354,2)</f>
        <v>320.85</v>
      </c>
      <c r="M4354" s="24" t="n">
        <f aca="false">DATE(YEAR(C4354),MONTH(C4354),1)</f>
        <v>46174</v>
      </c>
    </row>
    <row r="4355" customFormat="false" ht="15" hidden="false" customHeight="false" outlineLevel="0" collapsed="false">
      <c r="A4355" s="21" t="s">
        <v>3596</v>
      </c>
      <c r="B4355" s="21" t="s">
        <v>3087</v>
      </c>
      <c r="C4355" s="23" t="n">
        <v>46184</v>
      </c>
      <c r="D4355" s="21" t="s">
        <v>565</v>
      </c>
      <c r="E4355" s="21" t="s">
        <v>366</v>
      </c>
      <c r="F4355" s="12" t="n">
        <v>2</v>
      </c>
      <c r="G4355" s="19" t="n">
        <v>43.2</v>
      </c>
      <c r="H4355" s="19" t="n">
        <v>34.35</v>
      </c>
      <c r="I4355" s="19" t="n">
        <f aca="false">ROUND(F4355*G4355,2)</f>
        <v>86.4</v>
      </c>
      <c r="J4355" s="19" t="n">
        <f aca="false">ROUND(F4355*H4355,2)</f>
        <v>68.7</v>
      </c>
      <c r="K4355" s="19" t="n">
        <f aca="false">INDEX(Pricebook!$L$2:$L$1401,MATCH(D4355,Pricebook!$A$2:$A$1401,0))</f>
        <v>46.75</v>
      </c>
      <c r="L4355" s="19" t="n">
        <f aca="false">ROUND(F4355*K4355,2)</f>
        <v>93.5</v>
      </c>
      <c r="M4355" s="24" t="n">
        <f aca="false">DATE(YEAR(C4355),MONTH(C4355),1)</f>
        <v>46174</v>
      </c>
    </row>
    <row r="4356" customFormat="false" ht="15" hidden="false" customHeight="false" outlineLevel="0" collapsed="false">
      <c r="A4356" s="21" t="s">
        <v>3596</v>
      </c>
      <c r="B4356" s="21" t="s">
        <v>3087</v>
      </c>
      <c r="C4356" s="23" t="n">
        <v>46184</v>
      </c>
      <c r="D4356" s="21" t="s">
        <v>2537</v>
      </c>
      <c r="E4356" s="21" t="s">
        <v>2466</v>
      </c>
      <c r="F4356" s="12" t="n">
        <v>2</v>
      </c>
      <c r="G4356" s="19" t="n">
        <v>38.35</v>
      </c>
      <c r="H4356" s="19" t="n">
        <v>26.13</v>
      </c>
      <c r="I4356" s="19" t="n">
        <f aca="false">ROUND(F4356*G4356,2)</f>
        <v>76.7</v>
      </c>
      <c r="J4356" s="19" t="n">
        <f aca="false">ROUND(F4356*H4356,2)</f>
        <v>52.26</v>
      </c>
      <c r="K4356" s="19" t="n">
        <f aca="false">INDEX(Pricebook!$L$2:$L$1401,MATCH(D4356,Pricebook!$A$2:$A$1401,0))</f>
        <v>40</v>
      </c>
      <c r="L4356" s="19" t="n">
        <f aca="false">ROUND(F4356*K4356,2)</f>
        <v>80</v>
      </c>
      <c r="M4356" s="24" t="n">
        <f aca="false">DATE(YEAR(C4356),MONTH(C4356),1)</f>
        <v>46174</v>
      </c>
    </row>
    <row r="4357" customFormat="false" ht="15" hidden="false" customHeight="false" outlineLevel="0" collapsed="false">
      <c r="A4357" s="21" t="s">
        <v>3596</v>
      </c>
      <c r="B4357" s="21" t="s">
        <v>3087</v>
      </c>
      <c r="C4357" s="23" t="n">
        <v>46184</v>
      </c>
      <c r="D4357" s="21" t="s">
        <v>629</v>
      </c>
      <c r="E4357" s="21" t="s">
        <v>366</v>
      </c>
      <c r="F4357" s="12" t="n">
        <v>1</v>
      </c>
      <c r="G4357" s="19" t="n">
        <v>24.2</v>
      </c>
      <c r="H4357" s="19" t="n">
        <v>17.18</v>
      </c>
      <c r="I4357" s="19" t="n">
        <f aca="false">ROUND(F4357*G4357,2)</f>
        <v>24.2</v>
      </c>
      <c r="J4357" s="19" t="n">
        <f aca="false">ROUND(F4357*H4357,2)</f>
        <v>17.18</v>
      </c>
      <c r="K4357" s="19" t="n">
        <f aca="false">INDEX(Pricebook!$L$2:$L$1401,MATCH(D4357,Pricebook!$A$2:$A$1401,0))</f>
        <v>26.15</v>
      </c>
      <c r="L4357" s="19" t="n">
        <f aca="false">ROUND(F4357*K4357,2)</f>
        <v>26.15</v>
      </c>
      <c r="M4357" s="24" t="n">
        <f aca="false">DATE(YEAR(C4357),MONTH(C4357),1)</f>
        <v>46174</v>
      </c>
    </row>
    <row r="4358" customFormat="false" ht="15" hidden="false" customHeight="false" outlineLevel="0" collapsed="false">
      <c r="A4358" s="21" t="s">
        <v>3596</v>
      </c>
      <c r="B4358" s="21" t="s">
        <v>3087</v>
      </c>
      <c r="C4358" s="23" t="n">
        <v>46184</v>
      </c>
      <c r="D4358" s="21" t="s">
        <v>132</v>
      </c>
      <c r="E4358" s="21" t="s">
        <v>108</v>
      </c>
      <c r="F4358" s="12" t="n">
        <v>1</v>
      </c>
      <c r="G4358" s="19" t="n">
        <v>67.5</v>
      </c>
      <c r="H4358" s="19" t="n">
        <v>53.64</v>
      </c>
      <c r="I4358" s="19" t="n">
        <f aca="false">ROUND(F4358*G4358,2)</f>
        <v>67.5</v>
      </c>
      <c r="J4358" s="19" t="n">
        <f aca="false">ROUND(F4358*H4358,2)</f>
        <v>53.64</v>
      </c>
      <c r="K4358" s="19" t="n">
        <f aca="false">INDEX(Pricebook!$L$2:$L$1401,MATCH(D4358,Pricebook!$A$2:$A$1401,0))</f>
        <v>73.35</v>
      </c>
      <c r="L4358" s="19" t="n">
        <f aca="false">ROUND(F4358*K4358,2)</f>
        <v>73.35</v>
      </c>
      <c r="M4358" s="24" t="n">
        <f aca="false">DATE(YEAR(C4358),MONTH(C4358),1)</f>
        <v>46174</v>
      </c>
    </row>
    <row r="4359" customFormat="false" ht="15" hidden="false" customHeight="false" outlineLevel="0" collapsed="false">
      <c r="A4359" s="21" t="s">
        <v>3596</v>
      </c>
      <c r="B4359" s="21" t="s">
        <v>3087</v>
      </c>
      <c r="C4359" s="23" t="n">
        <v>46184</v>
      </c>
      <c r="D4359" s="21" t="s">
        <v>1436</v>
      </c>
      <c r="E4359" s="21" t="s">
        <v>971</v>
      </c>
      <c r="F4359" s="12" t="n">
        <v>59</v>
      </c>
      <c r="G4359" s="19" t="n">
        <v>2.1</v>
      </c>
      <c r="H4359" s="19" t="n">
        <v>1.6</v>
      </c>
      <c r="I4359" s="19" t="n">
        <f aca="false">ROUND(F4359*G4359,2)</f>
        <v>123.9</v>
      </c>
      <c r="J4359" s="19" t="n">
        <f aca="false">ROUND(F4359*H4359,2)</f>
        <v>94.4</v>
      </c>
      <c r="K4359" s="19" t="n">
        <f aca="false">INDEX(Pricebook!$L$2:$L$1401,MATCH(D4359,Pricebook!$A$2:$A$1401,0))</f>
        <v>2.45</v>
      </c>
      <c r="L4359" s="19" t="n">
        <f aca="false">ROUND(F4359*K4359,2)</f>
        <v>144.55</v>
      </c>
      <c r="M4359" s="24" t="n">
        <f aca="false">DATE(YEAR(C4359),MONTH(C4359),1)</f>
        <v>46174</v>
      </c>
    </row>
    <row r="4360" customFormat="false" ht="15" hidden="false" customHeight="false" outlineLevel="0" collapsed="false">
      <c r="A4360" s="21" t="s">
        <v>3596</v>
      </c>
      <c r="B4360" s="21" t="s">
        <v>3087</v>
      </c>
      <c r="C4360" s="23" t="n">
        <v>46184</v>
      </c>
      <c r="D4360" s="21" t="s">
        <v>513</v>
      </c>
      <c r="E4360" s="21" t="s">
        <v>366</v>
      </c>
      <c r="F4360" s="12" t="n">
        <v>3</v>
      </c>
      <c r="G4360" s="19" t="n">
        <v>20.9</v>
      </c>
      <c r="H4360" s="19" t="n">
        <v>14.88</v>
      </c>
      <c r="I4360" s="19" t="n">
        <f aca="false">ROUND(F4360*G4360,2)</f>
        <v>62.7</v>
      </c>
      <c r="J4360" s="19" t="n">
        <f aca="false">ROUND(F4360*H4360,2)</f>
        <v>44.64</v>
      </c>
      <c r="K4360" s="19" t="n">
        <f aca="false">INDEX(Pricebook!$L$2:$L$1401,MATCH(D4360,Pricebook!$A$2:$A$1401,0))</f>
        <v>22.65</v>
      </c>
      <c r="L4360" s="19" t="n">
        <f aca="false">ROUND(F4360*K4360,2)</f>
        <v>67.95</v>
      </c>
      <c r="M4360" s="24" t="n">
        <f aca="false">DATE(YEAR(C4360),MONTH(C4360),1)</f>
        <v>46174</v>
      </c>
    </row>
    <row r="4361" customFormat="false" ht="15" hidden="false" customHeight="false" outlineLevel="0" collapsed="false">
      <c r="A4361" s="21" t="s">
        <v>3597</v>
      </c>
      <c r="B4361" s="21" t="s">
        <v>3408</v>
      </c>
      <c r="C4361" s="23" t="n">
        <v>46185</v>
      </c>
      <c r="D4361" s="21" t="s">
        <v>567</v>
      </c>
      <c r="E4361" s="21" t="s">
        <v>366</v>
      </c>
      <c r="F4361" s="12" t="n">
        <v>6</v>
      </c>
      <c r="G4361" s="19" t="n">
        <v>7.35</v>
      </c>
      <c r="H4361" s="19" t="n">
        <v>5.45</v>
      </c>
      <c r="I4361" s="19" t="n">
        <f aca="false">ROUND(F4361*G4361,2)</f>
        <v>44.1</v>
      </c>
      <c r="J4361" s="19" t="n">
        <f aca="false">ROUND(F4361*H4361,2)</f>
        <v>32.7</v>
      </c>
      <c r="K4361" s="19" t="n">
        <f aca="false">INDEX(Pricebook!$L$2:$L$1401,MATCH(D4361,Pricebook!$A$2:$A$1401,0))</f>
        <v>7.85</v>
      </c>
      <c r="L4361" s="19" t="n">
        <f aca="false">ROUND(F4361*K4361,2)</f>
        <v>47.1</v>
      </c>
      <c r="M4361" s="24" t="n">
        <f aca="false">DATE(YEAR(C4361),MONTH(C4361),1)</f>
        <v>46174</v>
      </c>
    </row>
    <row r="4362" customFormat="false" ht="15" hidden="false" customHeight="false" outlineLevel="0" collapsed="false">
      <c r="A4362" s="21" t="s">
        <v>3597</v>
      </c>
      <c r="B4362" s="21" t="s">
        <v>3408</v>
      </c>
      <c r="C4362" s="23" t="n">
        <v>46185</v>
      </c>
      <c r="D4362" s="21" t="s">
        <v>2341</v>
      </c>
      <c r="E4362" s="21" t="s">
        <v>2202</v>
      </c>
      <c r="F4362" s="12" t="n">
        <v>7</v>
      </c>
      <c r="G4362" s="19" t="n">
        <v>7.15</v>
      </c>
      <c r="H4362" s="19" t="n">
        <v>4.29</v>
      </c>
      <c r="I4362" s="19" t="n">
        <f aca="false">ROUND(F4362*G4362,2)</f>
        <v>50.05</v>
      </c>
      <c r="J4362" s="19" t="n">
        <f aca="false">ROUND(F4362*H4362,2)</f>
        <v>30.03</v>
      </c>
      <c r="K4362" s="19" t="n">
        <f aca="false">INDEX(Pricebook!$L$2:$L$1401,MATCH(D4362,Pricebook!$A$2:$A$1401,0))</f>
        <v>7.6</v>
      </c>
      <c r="L4362" s="19" t="n">
        <f aca="false">ROUND(F4362*K4362,2)</f>
        <v>53.2</v>
      </c>
      <c r="M4362" s="24" t="n">
        <f aca="false">DATE(YEAR(C4362),MONTH(C4362),1)</f>
        <v>46174</v>
      </c>
    </row>
    <row r="4363" customFormat="false" ht="15" hidden="false" customHeight="false" outlineLevel="0" collapsed="false">
      <c r="A4363" s="21" t="s">
        <v>3597</v>
      </c>
      <c r="B4363" s="21" t="s">
        <v>3408</v>
      </c>
      <c r="C4363" s="23" t="n">
        <v>46185</v>
      </c>
      <c r="D4363" s="21" t="s">
        <v>2424</v>
      </c>
      <c r="E4363" s="21" t="s">
        <v>2202</v>
      </c>
      <c r="F4363" s="12" t="n">
        <v>2</v>
      </c>
      <c r="G4363" s="19" t="n">
        <v>51.6</v>
      </c>
      <c r="H4363" s="19" t="n">
        <v>31.04</v>
      </c>
      <c r="I4363" s="19" t="n">
        <f aca="false">ROUND(F4363*G4363,2)</f>
        <v>103.2</v>
      </c>
      <c r="J4363" s="19" t="n">
        <f aca="false">ROUND(F4363*H4363,2)</f>
        <v>62.08</v>
      </c>
      <c r="K4363" s="19" t="n">
        <f aca="false">INDEX(Pricebook!$L$2:$L$1401,MATCH(D4363,Pricebook!$A$2:$A$1401,0))</f>
        <v>54.6</v>
      </c>
      <c r="L4363" s="19" t="n">
        <f aca="false">ROUND(F4363*K4363,2)</f>
        <v>109.2</v>
      </c>
      <c r="M4363" s="24" t="n">
        <f aca="false">DATE(YEAR(C4363),MONTH(C4363),1)</f>
        <v>46174</v>
      </c>
    </row>
    <row r="4364" customFormat="false" ht="15" hidden="false" customHeight="false" outlineLevel="0" collapsed="false">
      <c r="A4364" s="21" t="s">
        <v>3597</v>
      </c>
      <c r="B4364" s="21" t="s">
        <v>3408</v>
      </c>
      <c r="C4364" s="23" t="n">
        <v>46185</v>
      </c>
      <c r="D4364" s="21" t="s">
        <v>695</v>
      </c>
      <c r="E4364" s="21" t="s">
        <v>366</v>
      </c>
      <c r="F4364" s="12" t="n">
        <v>1</v>
      </c>
      <c r="G4364" s="19" t="n">
        <v>12.05</v>
      </c>
      <c r="H4364" s="19" t="n">
        <v>8.54</v>
      </c>
      <c r="I4364" s="19" t="n">
        <f aca="false">ROUND(F4364*G4364,2)</f>
        <v>12.05</v>
      </c>
      <c r="J4364" s="19" t="n">
        <f aca="false">ROUND(F4364*H4364,2)</f>
        <v>8.54</v>
      </c>
      <c r="K4364" s="19" t="n">
        <f aca="false">INDEX(Pricebook!$L$2:$L$1401,MATCH(D4364,Pricebook!$A$2:$A$1401,0))</f>
        <v>13</v>
      </c>
      <c r="L4364" s="19" t="n">
        <f aca="false">ROUND(F4364*K4364,2)</f>
        <v>13</v>
      </c>
      <c r="M4364" s="24" t="n">
        <f aca="false">DATE(YEAR(C4364),MONTH(C4364),1)</f>
        <v>46174</v>
      </c>
    </row>
    <row r="4365" customFormat="false" ht="15" hidden="false" customHeight="false" outlineLevel="0" collapsed="false">
      <c r="A4365" s="21" t="s">
        <v>3597</v>
      </c>
      <c r="B4365" s="21" t="s">
        <v>3408</v>
      </c>
      <c r="C4365" s="23" t="n">
        <v>46185</v>
      </c>
      <c r="D4365" s="21" t="s">
        <v>1853</v>
      </c>
      <c r="E4365" s="21" t="s">
        <v>1452</v>
      </c>
      <c r="F4365" s="12" t="n">
        <v>6</v>
      </c>
      <c r="G4365" s="19" t="n">
        <v>21.6</v>
      </c>
      <c r="H4365" s="19" t="n">
        <v>14.09</v>
      </c>
      <c r="I4365" s="19" t="n">
        <f aca="false">ROUND(F4365*G4365,2)</f>
        <v>129.6</v>
      </c>
      <c r="J4365" s="19" t="n">
        <f aca="false">ROUND(F4365*H4365,2)</f>
        <v>84.54</v>
      </c>
      <c r="K4365" s="19" t="n">
        <f aca="false">INDEX(Pricebook!$L$2:$L$1401,MATCH(D4365,Pricebook!$A$2:$A$1401,0))</f>
        <v>22.5</v>
      </c>
      <c r="L4365" s="19" t="n">
        <f aca="false">ROUND(F4365*K4365,2)</f>
        <v>135</v>
      </c>
      <c r="M4365" s="24" t="n">
        <f aca="false">DATE(YEAR(C4365),MONTH(C4365),1)</f>
        <v>46174</v>
      </c>
    </row>
    <row r="4366" customFormat="false" ht="15" hidden="false" customHeight="false" outlineLevel="0" collapsed="false">
      <c r="A4366" s="21" t="s">
        <v>3597</v>
      </c>
      <c r="B4366" s="21" t="s">
        <v>3408</v>
      </c>
      <c r="C4366" s="23" t="n">
        <v>46185</v>
      </c>
      <c r="D4366" s="21" t="s">
        <v>729</v>
      </c>
      <c r="E4366" s="21" t="s">
        <v>366</v>
      </c>
      <c r="F4366" s="12" t="n">
        <v>4</v>
      </c>
      <c r="G4366" s="19" t="n">
        <v>11.95</v>
      </c>
      <c r="H4366" s="19" t="n">
        <v>8.52</v>
      </c>
      <c r="I4366" s="19" t="n">
        <f aca="false">ROUND(F4366*G4366,2)</f>
        <v>47.8</v>
      </c>
      <c r="J4366" s="19" t="n">
        <f aca="false">ROUND(F4366*H4366,2)</f>
        <v>34.08</v>
      </c>
      <c r="K4366" s="19" t="n">
        <f aca="false">INDEX(Pricebook!$L$2:$L$1401,MATCH(D4366,Pricebook!$A$2:$A$1401,0))</f>
        <v>13</v>
      </c>
      <c r="L4366" s="19" t="n">
        <f aca="false">ROUND(F4366*K4366,2)</f>
        <v>52</v>
      </c>
      <c r="M4366" s="24" t="n">
        <f aca="false">DATE(YEAR(C4366),MONTH(C4366),1)</f>
        <v>46174</v>
      </c>
    </row>
    <row r="4367" customFormat="false" ht="15" hidden="false" customHeight="false" outlineLevel="0" collapsed="false">
      <c r="A4367" s="21" t="s">
        <v>3597</v>
      </c>
      <c r="B4367" s="21" t="s">
        <v>3408</v>
      </c>
      <c r="C4367" s="23" t="n">
        <v>46185</v>
      </c>
      <c r="D4367" s="21" t="s">
        <v>1843</v>
      </c>
      <c r="E4367" s="21" t="s">
        <v>1452</v>
      </c>
      <c r="F4367" s="12" t="n">
        <v>4</v>
      </c>
      <c r="G4367" s="19" t="n">
        <v>88.2</v>
      </c>
      <c r="H4367" s="19" t="n">
        <v>54.21</v>
      </c>
      <c r="I4367" s="19" t="n">
        <f aca="false">ROUND(F4367*G4367,2)</f>
        <v>352.8</v>
      </c>
      <c r="J4367" s="19" t="n">
        <f aca="false">ROUND(F4367*H4367,2)</f>
        <v>216.84</v>
      </c>
      <c r="K4367" s="19" t="n">
        <f aca="false">INDEX(Pricebook!$L$2:$L$1401,MATCH(D4367,Pricebook!$A$2:$A$1401,0))</f>
        <v>90.8</v>
      </c>
      <c r="L4367" s="19" t="n">
        <f aca="false">ROUND(F4367*K4367,2)</f>
        <v>363.2</v>
      </c>
      <c r="M4367" s="24" t="n">
        <f aca="false">DATE(YEAR(C4367),MONTH(C4367),1)</f>
        <v>46174</v>
      </c>
    </row>
    <row r="4368" customFormat="false" ht="15" hidden="false" customHeight="false" outlineLevel="0" collapsed="false">
      <c r="A4368" s="21" t="s">
        <v>3597</v>
      </c>
      <c r="B4368" s="21" t="s">
        <v>3408</v>
      </c>
      <c r="C4368" s="23" t="n">
        <v>46185</v>
      </c>
      <c r="D4368" s="21" t="s">
        <v>2396</v>
      </c>
      <c r="E4368" s="21" t="s">
        <v>2202</v>
      </c>
      <c r="F4368" s="12" t="n">
        <v>13</v>
      </c>
      <c r="G4368" s="19" t="n">
        <v>10.65</v>
      </c>
      <c r="H4368" s="19" t="n">
        <v>7.46</v>
      </c>
      <c r="I4368" s="19" t="n">
        <f aca="false">ROUND(F4368*G4368,2)</f>
        <v>138.45</v>
      </c>
      <c r="J4368" s="19" t="n">
        <f aca="false">ROUND(F4368*H4368,2)</f>
        <v>96.98</v>
      </c>
      <c r="K4368" s="19" t="n">
        <f aca="false">INDEX(Pricebook!$L$2:$L$1401,MATCH(D4368,Pricebook!$A$2:$A$1401,0))</f>
        <v>11.35</v>
      </c>
      <c r="L4368" s="19" t="n">
        <f aca="false">ROUND(F4368*K4368,2)</f>
        <v>147.55</v>
      </c>
      <c r="M4368" s="24" t="n">
        <f aca="false">DATE(YEAR(C4368),MONTH(C4368),1)</f>
        <v>46174</v>
      </c>
    </row>
    <row r="4369" customFormat="false" ht="15" hidden="false" customHeight="false" outlineLevel="0" collapsed="false">
      <c r="A4369" s="21" t="s">
        <v>3597</v>
      </c>
      <c r="B4369" s="21" t="s">
        <v>3408</v>
      </c>
      <c r="C4369" s="23" t="n">
        <v>46185</v>
      </c>
      <c r="D4369" s="21" t="s">
        <v>629</v>
      </c>
      <c r="E4369" s="21" t="s">
        <v>366</v>
      </c>
      <c r="F4369" s="12" t="n">
        <v>2</v>
      </c>
      <c r="G4369" s="19" t="n">
        <v>24.2</v>
      </c>
      <c r="H4369" s="19" t="n">
        <v>17.18</v>
      </c>
      <c r="I4369" s="19" t="n">
        <f aca="false">ROUND(F4369*G4369,2)</f>
        <v>48.4</v>
      </c>
      <c r="J4369" s="19" t="n">
        <f aca="false">ROUND(F4369*H4369,2)</f>
        <v>34.36</v>
      </c>
      <c r="K4369" s="19" t="n">
        <f aca="false">INDEX(Pricebook!$L$2:$L$1401,MATCH(D4369,Pricebook!$A$2:$A$1401,0))</f>
        <v>26.15</v>
      </c>
      <c r="L4369" s="19" t="n">
        <f aca="false">ROUND(F4369*K4369,2)</f>
        <v>52.3</v>
      </c>
      <c r="M4369" s="24" t="n">
        <f aca="false">DATE(YEAR(C4369),MONTH(C4369),1)</f>
        <v>46174</v>
      </c>
    </row>
    <row r="4370" customFormat="false" ht="15" hidden="false" customHeight="false" outlineLevel="0" collapsed="false">
      <c r="A4370" s="21" t="s">
        <v>3597</v>
      </c>
      <c r="B4370" s="21" t="s">
        <v>3408</v>
      </c>
      <c r="C4370" s="23" t="n">
        <v>46185</v>
      </c>
      <c r="D4370" s="21" t="s">
        <v>949</v>
      </c>
      <c r="E4370" s="21" t="s">
        <v>366</v>
      </c>
      <c r="F4370" s="12" t="n">
        <v>3</v>
      </c>
      <c r="G4370" s="19" t="n">
        <v>17.75</v>
      </c>
      <c r="H4370" s="19" t="n">
        <v>12.4</v>
      </c>
      <c r="I4370" s="19" t="n">
        <f aca="false">ROUND(F4370*G4370,2)</f>
        <v>53.25</v>
      </c>
      <c r="J4370" s="19" t="n">
        <f aca="false">ROUND(F4370*H4370,2)</f>
        <v>37.2</v>
      </c>
      <c r="K4370" s="19" t="n">
        <f aca="false">INDEX(Pricebook!$L$2:$L$1401,MATCH(D4370,Pricebook!$A$2:$A$1401,0))</f>
        <v>18.9</v>
      </c>
      <c r="L4370" s="19" t="n">
        <f aca="false">ROUND(F4370*K4370,2)</f>
        <v>56.7</v>
      </c>
      <c r="M4370" s="24" t="n">
        <f aca="false">DATE(YEAR(C4370),MONTH(C4370),1)</f>
        <v>46174</v>
      </c>
    </row>
    <row r="4371" customFormat="false" ht="15" hidden="false" customHeight="false" outlineLevel="0" collapsed="false">
      <c r="A4371" s="21" t="s">
        <v>3597</v>
      </c>
      <c r="B4371" s="21" t="s">
        <v>3408</v>
      </c>
      <c r="C4371" s="23" t="n">
        <v>46185</v>
      </c>
      <c r="D4371" s="21" t="s">
        <v>2376</v>
      </c>
      <c r="E4371" s="21" t="s">
        <v>2202</v>
      </c>
      <c r="F4371" s="12" t="n">
        <v>9</v>
      </c>
      <c r="G4371" s="19" t="n">
        <v>6.25</v>
      </c>
      <c r="H4371" s="19" t="n">
        <v>3.74</v>
      </c>
      <c r="I4371" s="19" t="n">
        <f aca="false">ROUND(F4371*G4371,2)</f>
        <v>56.25</v>
      </c>
      <c r="J4371" s="19" t="n">
        <f aca="false">ROUND(F4371*H4371,2)</f>
        <v>33.66</v>
      </c>
      <c r="K4371" s="19" t="n">
        <f aca="false">INDEX(Pricebook!$L$2:$L$1401,MATCH(D4371,Pricebook!$A$2:$A$1401,0))</f>
        <v>6.6</v>
      </c>
      <c r="L4371" s="19" t="n">
        <f aca="false">ROUND(F4371*K4371,2)</f>
        <v>59.4</v>
      </c>
      <c r="M4371" s="24" t="n">
        <f aca="false">DATE(YEAR(C4371),MONTH(C4371),1)</f>
        <v>46174</v>
      </c>
    </row>
    <row r="4372" customFormat="false" ht="15" hidden="false" customHeight="false" outlineLevel="0" collapsed="false">
      <c r="A4372" s="21" t="s">
        <v>3598</v>
      </c>
      <c r="B4372" s="21" t="s">
        <v>3115</v>
      </c>
      <c r="C4372" s="23" t="n">
        <v>46185</v>
      </c>
      <c r="D4372" s="21" t="s">
        <v>2922</v>
      </c>
      <c r="E4372" s="21" t="s">
        <v>2748</v>
      </c>
      <c r="F4372" s="12" t="n">
        <v>1</v>
      </c>
      <c r="G4372" s="19" t="n">
        <v>2.55</v>
      </c>
      <c r="H4372" s="19" t="n">
        <v>1.46</v>
      </c>
      <c r="I4372" s="19" t="n">
        <f aca="false">ROUND(F4372*G4372,2)</f>
        <v>2.55</v>
      </c>
      <c r="J4372" s="19" t="n">
        <f aca="false">ROUND(F4372*H4372,2)</f>
        <v>1.46</v>
      </c>
      <c r="K4372" s="19" t="n">
        <f aca="false">INDEX(Pricebook!$L$2:$L$1401,MATCH(D4372,Pricebook!$A$2:$A$1401,0))</f>
        <v>2.75</v>
      </c>
      <c r="L4372" s="19" t="n">
        <f aca="false">ROUND(F4372*K4372,2)</f>
        <v>2.75</v>
      </c>
      <c r="M4372" s="24" t="n">
        <f aca="false">DATE(YEAR(C4372),MONTH(C4372),1)</f>
        <v>46174</v>
      </c>
    </row>
    <row r="4373" customFormat="false" ht="15" hidden="false" customHeight="false" outlineLevel="0" collapsed="false">
      <c r="A4373" s="21" t="s">
        <v>3598</v>
      </c>
      <c r="B4373" s="21" t="s">
        <v>3115</v>
      </c>
      <c r="C4373" s="23" t="n">
        <v>46185</v>
      </c>
      <c r="D4373" s="21" t="s">
        <v>2906</v>
      </c>
      <c r="E4373" s="21" t="s">
        <v>2748</v>
      </c>
      <c r="F4373" s="12" t="n">
        <v>3</v>
      </c>
      <c r="G4373" s="19" t="n">
        <v>2.95</v>
      </c>
      <c r="H4373" s="19" t="n">
        <v>1.72</v>
      </c>
      <c r="I4373" s="19" t="n">
        <f aca="false">ROUND(F4373*G4373,2)</f>
        <v>8.85</v>
      </c>
      <c r="J4373" s="19" t="n">
        <f aca="false">ROUND(F4373*H4373,2)</f>
        <v>5.16</v>
      </c>
      <c r="K4373" s="19" t="n">
        <f aca="false">INDEX(Pricebook!$L$2:$L$1401,MATCH(D4373,Pricebook!$A$2:$A$1401,0))</f>
        <v>3.25</v>
      </c>
      <c r="L4373" s="19" t="n">
        <f aca="false">ROUND(F4373*K4373,2)</f>
        <v>9.75</v>
      </c>
      <c r="M4373" s="24" t="n">
        <f aca="false">DATE(YEAR(C4373),MONTH(C4373),1)</f>
        <v>46174</v>
      </c>
    </row>
    <row r="4374" customFormat="false" ht="15" hidden="false" customHeight="false" outlineLevel="0" collapsed="false">
      <c r="A4374" s="21" t="s">
        <v>3598</v>
      </c>
      <c r="B4374" s="21" t="s">
        <v>3115</v>
      </c>
      <c r="C4374" s="23" t="n">
        <v>46185</v>
      </c>
      <c r="D4374" s="21" t="s">
        <v>201</v>
      </c>
      <c r="E4374" s="21" t="s">
        <v>108</v>
      </c>
      <c r="F4374" s="12" t="n">
        <v>4</v>
      </c>
      <c r="G4374" s="19" t="n">
        <v>27.95</v>
      </c>
      <c r="H4374" s="19" t="n">
        <v>20.71</v>
      </c>
      <c r="I4374" s="19" t="n">
        <f aca="false">ROUND(F4374*G4374,2)</f>
        <v>111.8</v>
      </c>
      <c r="J4374" s="19" t="n">
        <f aca="false">ROUND(F4374*H4374,2)</f>
        <v>82.84</v>
      </c>
      <c r="K4374" s="19" t="n">
        <f aca="false">INDEX(Pricebook!$L$2:$L$1401,MATCH(D4374,Pricebook!$A$2:$A$1401,0))</f>
        <v>30.35</v>
      </c>
      <c r="L4374" s="19" t="n">
        <f aca="false">ROUND(F4374*K4374,2)</f>
        <v>121.4</v>
      </c>
      <c r="M4374" s="24" t="n">
        <f aca="false">DATE(YEAR(C4374),MONTH(C4374),1)</f>
        <v>46174</v>
      </c>
    </row>
    <row r="4375" customFormat="false" ht="15" hidden="false" customHeight="false" outlineLevel="0" collapsed="false">
      <c r="A4375" s="21" t="s">
        <v>3598</v>
      </c>
      <c r="B4375" s="21" t="s">
        <v>3115</v>
      </c>
      <c r="C4375" s="23" t="n">
        <v>46185</v>
      </c>
      <c r="D4375" s="21" t="s">
        <v>378</v>
      </c>
      <c r="E4375" s="21" t="s">
        <v>366</v>
      </c>
      <c r="F4375" s="12" t="n">
        <v>1</v>
      </c>
      <c r="G4375" s="19" t="n">
        <v>10</v>
      </c>
      <c r="H4375" s="19" t="n">
        <v>6.98</v>
      </c>
      <c r="I4375" s="19" t="n">
        <f aca="false">ROUND(F4375*G4375,2)</f>
        <v>10</v>
      </c>
      <c r="J4375" s="19" t="n">
        <f aca="false">ROUND(F4375*H4375,2)</f>
        <v>6.98</v>
      </c>
      <c r="K4375" s="19" t="n">
        <f aca="false">INDEX(Pricebook!$L$2:$L$1401,MATCH(D4375,Pricebook!$A$2:$A$1401,0))</f>
        <v>10.65</v>
      </c>
      <c r="L4375" s="19" t="n">
        <f aca="false">ROUND(F4375*K4375,2)</f>
        <v>10.65</v>
      </c>
      <c r="M4375" s="24" t="n">
        <f aca="false">DATE(YEAR(C4375),MONTH(C4375),1)</f>
        <v>46174</v>
      </c>
    </row>
    <row r="4376" customFormat="false" ht="15" hidden="false" customHeight="false" outlineLevel="0" collapsed="false">
      <c r="A4376" s="21" t="s">
        <v>3598</v>
      </c>
      <c r="B4376" s="21" t="s">
        <v>3115</v>
      </c>
      <c r="C4376" s="23" t="n">
        <v>46185</v>
      </c>
      <c r="D4376" s="21" t="s">
        <v>811</v>
      </c>
      <c r="E4376" s="21" t="s">
        <v>366</v>
      </c>
      <c r="F4376" s="12" t="n">
        <v>1</v>
      </c>
      <c r="G4376" s="19" t="n">
        <v>54.95</v>
      </c>
      <c r="H4376" s="19" t="n">
        <v>38.74</v>
      </c>
      <c r="I4376" s="19" t="n">
        <f aca="false">ROUND(F4376*G4376,2)</f>
        <v>54.95</v>
      </c>
      <c r="J4376" s="19" t="n">
        <f aca="false">ROUND(F4376*H4376,2)</f>
        <v>38.74</v>
      </c>
      <c r="K4376" s="19" t="n">
        <f aca="false">INDEX(Pricebook!$L$2:$L$1401,MATCH(D4376,Pricebook!$A$2:$A$1401,0))</f>
        <v>59</v>
      </c>
      <c r="L4376" s="19" t="n">
        <f aca="false">ROUND(F4376*K4376,2)</f>
        <v>59</v>
      </c>
      <c r="M4376" s="24" t="n">
        <f aca="false">DATE(YEAR(C4376),MONTH(C4376),1)</f>
        <v>46174</v>
      </c>
    </row>
    <row r="4377" customFormat="false" ht="15" hidden="false" customHeight="false" outlineLevel="0" collapsed="false">
      <c r="A4377" s="21" t="s">
        <v>3598</v>
      </c>
      <c r="B4377" s="21" t="s">
        <v>3115</v>
      </c>
      <c r="C4377" s="23" t="n">
        <v>46185</v>
      </c>
      <c r="D4377" s="21" t="s">
        <v>167</v>
      </c>
      <c r="E4377" s="21" t="s">
        <v>108</v>
      </c>
      <c r="F4377" s="12" t="n">
        <v>1</v>
      </c>
      <c r="G4377" s="19" t="n">
        <v>60.3</v>
      </c>
      <c r="H4377" s="19" t="n">
        <v>51</v>
      </c>
      <c r="I4377" s="19" t="n">
        <f aca="false">ROUND(F4377*G4377,2)</f>
        <v>60.3</v>
      </c>
      <c r="J4377" s="19" t="n">
        <f aca="false">ROUND(F4377*H4377,2)</f>
        <v>51</v>
      </c>
      <c r="K4377" s="19" t="n">
        <f aca="false">INDEX(Pricebook!$L$2:$L$1401,MATCH(D4377,Pricebook!$A$2:$A$1401,0))</f>
        <v>66.2</v>
      </c>
      <c r="L4377" s="19" t="n">
        <f aca="false">ROUND(F4377*K4377,2)</f>
        <v>66.2</v>
      </c>
      <c r="M4377" s="24" t="n">
        <f aca="false">DATE(YEAR(C4377),MONTH(C4377),1)</f>
        <v>46174</v>
      </c>
    </row>
    <row r="4378" customFormat="false" ht="15" hidden="false" customHeight="false" outlineLevel="0" collapsed="false">
      <c r="A4378" s="21" t="s">
        <v>3598</v>
      </c>
      <c r="B4378" s="21" t="s">
        <v>3115</v>
      </c>
      <c r="C4378" s="23" t="n">
        <v>46185</v>
      </c>
      <c r="D4378" s="21" t="s">
        <v>689</v>
      </c>
      <c r="E4378" s="21" t="s">
        <v>366</v>
      </c>
      <c r="F4378" s="12" t="n">
        <v>2</v>
      </c>
      <c r="G4378" s="19" t="n">
        <v>53.75</v>
      </c>
      <c r="H4378" s="19" t="n">
        <v>37.93</v>
      </c>
      <c r="I4378" s="19" t="n">
        <f aca="false">ROUND(F4378*G4378,2)</f>
        <v>107.5</v>
      </c>
      <c r="J4378" s="19" t="n">
        <f aca="false">ROUND(F4378*H4378,2)</f>
        <v>75.86</v>
      </c>
      <c r="K4378" s="19" t="n">
        <f aca="false">INDEX(Pricebook!$L$2:$L$1401,MATCH(D4378,Pricebook!$A$2:$A$1401,0))</f>
        <v>57.75</v>
      </c>
      <c r="L4378" s="19" t="n">
        <f aca="false">ROUND(F4378*K4378,2)</f>
        <v>115.5</v>
      </c>
      <c r="M4378" s="24" t="n">
        <f aca="false">DATE(YEAR(C4378),MONTH(C4378),1)</f>
        <v>46174</v>
      </c>
    </row>
    <row r="4379" customFormat="false" ht="15" hidden="false" customHeight="false" outlineLevel="0" collapsed="false">
      <c r="A4379" s="21" t="s">
        <v>3598</v>
      </c>
      <c r="B4379" s="21" t="s">
        <v>3115</v>
      </c>
      <c r="C4379" s="23" t="n">
        <v>46185</v>
      </c>
      <c r="D4379" s="21" t="s">
        <v>2884</v>
      </c>
      <c r="E4379" s="21" t="s">
        <v>2748</v>
      </c>
      <c r="F4379" s="12" t="n">
        <v>5</v>
      </c>
      <c r="G4379" s="19" t="n">
        <v>19.2</v>
      </c>
      <c r="H4379" s="19" t="n">
        <v>12.26</v>
      </c>
      <c r="I4379" s="19" t="n">
        <f aca="false">ROUND(F4379*G4379,2)</f>
        <v>96</v>
      </c>
      <c r="J4379" s="19" t="n">
        <f aca="false">ROUND(F4379*H4379,2)</f>
        <v>61.3</v>
      </c>
      <c r="K4379" s="19" t="n">
        <f aca="false">INDEX(Pricebook!$L$2:$L$1401,MATCH(D4379,Pricebook!$A$2:$A$1401,0))</f>
        <v>21.05</v>
      </c>
      <c r="L4379" s="19" t="n">
        <f aca="false">ROUND(F4379*K4379,2)</f>
        <v>105.25</v>
      </c>
      <c r="M4379" s="24" t="n">
        <f aca="false">DATE(YEAR(C4379),MONTH(C4379),1)</f>
        <v>46174</v>
      </c>
    </row>
    <row r="4380" customFormat="false" ht="15" hidden="false" customHeight="false" outlineLevel="0" collapsed="false">
      <c r="A4380" s="21" t="s">
        <v>3598</v>
      </c>
      <c r="B4380" s="21" t="s">
        <v>3115</v>
      </c>
      <c r="C4380" s="23" t="n">
        <v>46185</v>
      </c>
      <c r="D4380" s="21" t="s">
        <v>414</v>
      </c>
      <c r="E4380" s="21" t="s">
        <v>366</v>
      </c>
      <c r="F4380" s="12" t="n">
        <v>1</v>
      </c>
      <c r="G4380" s="19" t="n">
        <v>10.7</v>
      </c>
      <c r="H4380" s="19" t="n">
        <v>7.58</v>
      </c>
      <c r="I4380" s="19" t="n">
        <f aca="false">ROUND(F4380*G4380,2)</f>
        <v>10.7</v>
      </c>
      <c r="J4380" s="19" t="n">
        <f aca="false">ROUND(F4380*H4380,2)</f>
        <v>7.58</v>
      </c>
      <c r="K4380" s="19" t="n">
        <f aca="false">INDEX(Pricebook!$L$2:$L$1401,MATCH(D4380,Pricebook!$A$2:$A$1401,0))</f>
        <v>11.55</v>
      </c>
      <c r="L4380" s="19" t="n">
        <f aca="false">ROUND(F4380*K4380,2)</f>
        <v>11.55</v>
      </c>
      <c r="M4380" s="24" t="n">
        <f aca="false">DATE(YEAR(C4380),MONTH(C4380),1)</f>
        <v>46174</v>
      </c>
    </row>
    <row r="4381" customFormat="false" ht="15" hidden="false" customHeight="false" outlineLevel="0" collapsed="false">
      <c r="A4381" s="21" t="s">
        <v>3598</v>
      </c>
      <c r="B4381" s="21" t="s">
        <v>3115</v>
      </c>
      <c r="C4381" s="23" t="n">
        <v>46185</v>
      </c>
      <c r="D4381" s="21" t="s">
        <v>1174</v>
      </c>
      <c r="E4381" s="21" t="s">
        <v>971</v>
      </c>
      <c r="F4381" s="12" t="n">
        <v>2</v>
      </c>
      <c r="G4381" s="19" t="n">
        <v>694.3</v>
      </c>
      <c r="H4381" s="19" t="n">
        <v>534.96</v>
      </c>
      <c r="I4381" s="19" t="n">
        <f aca="false">ROUND(F4381*G4381,2)</f>
        <v>1388.6</v>
      </c>
      <c r="J4381" s="19" t="n">
        <f aca="false">ROUND(F4381*H4381,2)</f>
        <v>1069.92</v>
      </c>
      <c r="K4381" s="19" t="n">
        <f aca="false">INDEX(Pricebook!$L$2:$L$1401,MATCH(D4381,Pricebook!$A$2:$A$1401,0))</f>
        <v>810.1</v>
      </c>
      <c r="L4381" s="19" t="n">
        <f aca="false">ROUND(F4381*K4381,2)</f>
        <v>1620.2</v>
      </c>
      <c r="M4381" s="24" t="n">
        <f aca="false">DATE(YEAR(C4381),MONTH(C4381),1)</f>
        <v>46174</v>
      </c>
    </row>
    <row r="4382" customFormat="false" ht="15" hidden="false" customHeight="false" outlineLevel="0" collapsed="false">
      <c r="A4382" s="21" t="s">
        <v>3599</v>
      </c>
      <c r="B4382" s="21" t="s">
        <v>3600</v>
      </c>
      <c r="C4382" s="23" t="n">
        <v>46185</v>
      </c>
      <c r="D4382" s="21" t="s">
        <v>2946</v>
      </c>
      <c r="E4382" s="21" t="s">
        <v>2748</v>
      </c>
      <c r="F4382" s="12" t="n">
        <v>1</v>
      </c>
      <c r="G4382" s="19" t="n">
        <v>9.3</v>
      </c>
      <c r="H4382" s="19" t="n">
        <v>5.37</v>
      </c>
      <c r="I4382" s="19" t="n">
        <f aca="false">ROUND(F4382*G4382,2)</f>
        <v>9.3</v>
      </c>
      <c r="J4382" s="19" t="n">
        <f aca="false">ROUND(F4382*H4382,2)</f>
        <v>5.37</v>
      </c>
      <c r="K4382" s="19" t="n">
        <f aca="false">INDEX(Pricebook!$L$2:$L$1401,MATCH(D4382,Pricebook!$A$2:$A$1401,0))</f>
        <v>10.1</v>
      </c>
      <c r="L4382" s="19" t="n">
        <f aca="false">ROUND(F4382*K4382,2)</f>
        <v>10.1</v>
      </c>
      <c r="M4382" s="24" t="n">
        <f aca="false">DATE(YEAR(C4382),MONTH(C4382),1)</f>
        <v>46174</v>
      </c>
    </row>
    <row r="4383" customFormat="false" ht="15" hidden="false" customHeight="false" outlineLevel="0" collapsed="false">
      <c r="A4383" s="21" t="s">
        <v>3599</v>
      </c>
      <c r="B4383" s="21" t="s">
        <v>3600</v>
      </c>
      <c r="C4383" s="23" t="n">
        <v>46185</v>
      </c>
      <c r="D4383" s="21" t="s">
        <v>2335</v>
      </c>
      <c r="E4383" s="21" t="s">
        <v>2202</v>
      </c>
      <c r="F4383" s="12" t="n">
        <v>2</v>
      </c>
      <c r="G4383" s="19" t="n">
        <v>103.15</v>
      </c>
      <c r="H4383" s="19" t="n">
        <v>62.92</v>
      </c>
      <c r="I4383" s="19" t="n">
        <f aca="false">ROUND(F4383*G4383,2)</f>
        <v>206.3</v>
      </c>
      <c r="J4383" s="19" t="n">
        <f aca="false">ROUND(F4383*H4383,2)</f>
        <v>125.84</v>
      </c>
      <c r="K4383" s="19" t="n">
        <f aca="false">INDEX(Pricebook!$L$2:$L$1401,MATCH(D4383,Pricebook!$A$2:$A$1401,0))</f>
        <v>110.7</v>
      </c>
      <c r="L4383" s="19" t="n">
        <f aca="false">ROUND(F4383*K4383,2)</f>
        <v>221.4</v>
      </c>
      <c r="M4383" s="24" t="n">
        <f aca="false">DATE(YEAR(C4383),MONTH(C4383),1)</f>
        <v>46174</v>
      </c>
    </row>
    <row r="4384" customFormat="false" ht="15" hidden="false" customHeight="false" outlineLevel="0" collapsed="false">
      <c r="A4384" s="21" t="s">
        <v>3599</v>
      </c>
      <c r="B4384" s="21" t="s">
        <v>3600</v>
      </c>
      <c r="C4384" s="23" t="n">
        <v>46185</v>
      </c>
      <c r="D4384" s="21" t="s">
        <v>2876</v>
      </c>
      <c r="E4384" s="21" t="s">
        <v>2748</v>
      </c>
      <c r="F4384" s="12" t="n">
        <v>9</v>
      </c>
      <c r="G4384" s="19" t="n">
        <v>3.4</v>
      </c>
      <c r="H4384" s="19" t="n">
        <v>1.97</v>
      </c>
      <c r="I4384" s="19" t="n">
        <f aca="false">ROUND(F4384*G4384,2)</f>
        <v>30.6</v>
      </c>
      <c r="J4384" s="19" t="n">
        <f aca="false">ROUND(F4384*H4384,2)</f>
        <v>17.73</v>
      </c>
      <c r="K4384" s="19" t="n">
        <f aca="false">INDEX(Pricebook!$L$2:$L$1401,MATCH(D4384,Pricebook!$A$2:$A$1401,0))</f>
        <v>3.7</v>
      </c>
      <c r="L4384" s="19" t="n">
        <f aca="false">ROUND(F4384*K4384,2)</f>
        <v>33.3</v>
      </c>
      <c r="M4384" s="24" t="n">
        <f aca="false">DATE(YEAR(C4384),MONTH(C4384),1)</f>
        <v>46174</v>
      </c>
    </row>
    <row r="4385" customFormat="false" ht="15" hidden="false" customHeight="false" outlineLevel="0" collapsed="false">
      <c r="A4385" s="21" t="s">
        <v>3599</v>
      </c>
      <c r="B4385" s="21" t="s">
        <v>3600</v>
      </c>
      <c r="C4385" s="23" t="n">
        <v>46185</v>
      </c>
      <c r="D4385" s="21" t="s">
        <v>703</v>
      </c>
      <c r="E4385" s="21" t="s">
        <v>366</v>
      </c>
      <c r="F4385" s="12" t="n">
        <v>1</v>
      </c>
      <c r="G4385" s="19" t="n">
        <v>28.25</v>
      </c>
      <c r="H4385" s="19" t="n">
        <v>20.12</v>
      </c>
      <c r="I4385" s="19" t="n">
        <f aca="false">ROUND(F4385*G4385,2)</f>
        <v>28.25</v>
      </c>
      <c r="J4385" s="19" t="n">
        <f aca="false">ROUND(F4385*H4385,2)</f>
        <v>20.12</v>
      </c>
      <c r="K4385" s="19" t="n">
        <f aca="false">INDEX(Pricebook!$L$2:$L$1401,MATCH(D4385,Pricebook!$A$2:$A$1401,0))</f>
        <v>30.65</v>
      </c>
      <c r="L4385" s="19" t="n">
        <f aca="false">ROUND(F4385*K4385,2)</f>
        <v>30.65</v>
      </c>
      <c r="M4385" s="24" t="n">
        <f aca="false">DATE(YEAR(C4385),MONTH(C4385),1)</f>
        <v>46174</v>
      </c>
    </row>
    <row r="4386" customFormat="false" ht="15" hidden="false" customHeight="false" outlineLevel="0" collapsed="false">
      <c r="A4386" s="21" t="s">
        <v>3599</v>
      </c>
      <c r="B4386" s="21" t="s">
        <v>3600</v>
      </c>
      <c r="C4386" s="23" t="n">
        <v>46185</v>
      </c>
      <c r="D4386" s="21" t="s">
        <v>1004</v>
      </c>
      <c r="E4386" s="21" t="s">
        <v>971</v>
      </c>
      <c r="F4386" s="12" t="n">
        <v>2</v>
      </c>
      <c r="G4386" s="19" t="n">
        <v>111.45</v>
      </c>
      <c r="H4386" s="19" t="n">
        <v>86.47</v>
      </c>
      <c r="I4386" s="19" t="n">
        <f aca="false">ROUND(F4386*G4386,2)</f>
        <v>222.9</v>
      </c>
      <c r="J4386" s="19" t="n">
        <f aca="false">ROUND(F4386*H4386,2)</f>
        <v>172.94</v>
      </c>
      <c r="K4386" s="19" t="n">
        <f aca="false">INDEX(Pricebook!$L$2:$L$1401,MATCH(D4386,Pricebook!$A$2:$A$1401,0))</f>
        <v>130.95</v>
      </c>
      <c r="L4386" s="19" t="n">
        <f aca="false">ROUND(F4386*K4386,2)</f>
        <v>261.9</v>
      </c>
      <c r="M4386" s="24" t="n">
        <f aca="false">DATE(YEAR(C4386),MONTH(C4386),1)</f>
        <v>46174</v>
      </c>
    </row>
    <row r="4387" customFormat="false" ht="15" hidden="false" customHeight="false" outlineLevel="0" collapsed="false">
      <c r="A4387" s="21" t="s">
        <v>3599</v>
      </c>
      <c r="B4387" s="21" t="s">
        <v>3600</v>
      </c>
      <c r="C4387" s="23" t="n">
        <v>46185</v>
      </c>
      <c r="D4387" s="21" t="s">
        <v>2942</v>
      </c>
      <c r="E4387" s="21" t="s">
        <v>2748</v>
      </c>
      <c r="F4387" s="12" t="n">
        <v>6</v>
      </c>
      <c r="G4387" s="19" t="n">
        <v>8.1</v>
      </c>
      <c r="H4387" s="19" t="n">
        <v>5.35</v>
      </c>
      <c r="I4387" s="19" t="n">
        <f aca="false">ROUND(F4387*G4387,2)</f>
        <v>48.6</v>
      </c>
      <c r="J4387" s="19" t="n">
        <f aca="false">ROUND(F4387*H4387,2)</f>
        <v>32.1</v>
      </c>
      <c r="K4387" s="19" t="n">
        <f aca="false">INDEX(Pricebook!$L$2:$L$1401,MATCH(D4387,Pricebook!$A$2:$A$1401,0))</f>
        <v>8.9</v>
      </c>
      <c r="L4387" s="19" t="n">
        <f aca="false">ROUND(F4387*K4387,2)</f>
        <v>53.4</v>
      </c>
      <c r="M4387" s="24" t="n">
        <f aca="false">DATE(YEAR(C4387),MONTH(C4387),1)</f>
        <v>46174</v>
      </c>
    </row>
    <row r="4388" customFormat="false" ht="15" hidden="false" customHeight="false" outlineLevel="0" collapsed="false">
      <c r="A4388" s="21" t="s">
        <v>3599</v>
      </c>
      <c r="B4388" s="21" t="s">
        <v>3600</v>
      </c>
      <c r="C4388" s="23" t="n">
        <v>46185</v>
      </c>
      <c r="D4388" s="21" t="s">
        <v>434</v>
      </c>
      <c r="E4388" s="21" t="s">
        <v>366</v>
      </c>
      <c r="F4388" s="12" t="n">
        <v>1</v>
      </c>
      <c r="G4388" s="19" t="n">
        <v>13.45</v>
      </c>
      <c r="H4388" s="19" t="n">
        <v>9.56</v>
      </c>
      <c r="I4388" s="19" t="n">
        <f aca="false">ROUND(F4388*G4388,2)</f>
        <v>13.45</v>
      </c>
      <c r="J4388" s="19" t="n">
        <f aca="false">ROUND(F4388*H4388,2)</f>
        <v>9.56</v>
      </c>
      <c r="K4388" s="19" t="n">
        <f aca="false">INDEX(Pricebook!$L$2:$L$1401,MATCH(D4388,Pricebook!$A$2:$A$1401,0))</f>
        <v>14.6</v>
      </c>
      <c r="L4388" s="19" t="n">
        <f aca="false">ROUND(F4388*K4388,2)</f>
        <v>14.6</v>
      </c>
      <c r="M4388" s="24" t="n">
        <f aca="false">DATE(YEAR(C4388),MONTH(C4388),1)</f>
        <v>46174</v>
      </c>
    </row>
    <row r="4389" customFormat="false" ht="15" hidden="false" customHeight="false" outlineLevel="0" collapsed="false">
      <c r="A4389" s="21" t="s">
        <v>3599</v>
      </c>
      <c r="B4389" s="21" t="s">
        <v>3600</v>
      </c>
      <c r="C4389" s="23" t="n">
        <v>46185</v>
      </c>
      <c r="D4389" s="21" t="s">
        <v>181</v>
      </c>
      <c r="E4389" s="21" t="s">
        <v>108</v>
      </c>
      <c r="F4389" s="12" t="n">
        <v>1</v>
      </c>
      <c r="G4389" s="19" t="n">
        <v>108</v>
      </c>
      <c r="H4389" s="19" t="n">
        <v>80.6</v>
      </c>
      <c r="I4389" s="19" t="n">
        <f aca="false">ROUND(F4389*G4389,2)</f>
        <v>108</v>
      </c>
      <c r="J4389" s="19" t="n">
        <f aca="false">ROUND(F4389*H4389,2)</f>
        <v>80.6</v>
      </c>
      <c r="K4389" s="19" t="n">
        <f aca="false">INDEX(Pricebook!$L$2:$L$1401,MATCH(D4389,Pricebook!$A$2:$A$1401,0))</f>
        <v>118.05</v>
      </c>
      <c r="L4389" s="19" t="n">
        <f aca="false">ROUND(F4389*K4389,2)</f>
        <v>118.05</v>
      </c>
      <c r="M4389" s="24" t="n">
        <f aca="false">DATE(YEAR(C4389),MONTH(C4389),1)</f>
        <v>46174</v>
      </c>
    </row>
    <row r="4390" customFormat="false" ht="15" hidden="false" customHeight="false" outlineLevel="0" collapsed="false">
      <c r="A4390" s="21" t="s">
        <v>3599</v>
      </c>
      <c r="B4390" s="21" t="s">
        <v>3600</v>
      </c>
      <c r="C4390" s="23" t="n">
        <v>46185</v>
      </c>
      <c r="D4390" s="21" t="s">
        <v>2918</v>
      </c>
      <c r="E4390" s="21" t="s">
        <v>2748</v>
      </c>
      <c r="F4390" s="12" t="n">
        <v>1</v>
      </c>
      <c r="G4390" s="19" t="n">
        <v>68.75</v>
      </c>
      <c r="H4390" s="19" t="n">
        <v>40.1</v>
      </c>
      <c r="I4390" s="19" t="n">
        <f aca="false">ROUND(F4390*G4390,2)</f>
        <v>68.75</v>
      </c>
      <c r="J4390" s="19" t="n">
        <f aca="false">ROUND(F4390*H4390,2)</f>
        <v>40.1</v>
      </c>
      <c r="K4390" s="19" t="n">
        <f aca="false">INDEX(Pricebook!$L$2:$L$1401,MATCH(D4390,Pricebook!$A$2:$A$1401,0))</f>
        <v>75.15</v>
      </c>
      <c r="L4390" s="19" t="n">
        <f aca="false">ROUND(F4390*K4390,2)</f>
        <v>75.15</v>
      </c>
      <c r="M4390" s="24" t="n">
        <f aca="false">DATE(YEAR(C4390),MONTH(C4390),1)</f>
        <v>46174</v>
      </c>
    </row>
    <row r="4391" customFormat="false" ht="15" hidden="false" customHeight="false" outlineLevel="0" collapsed="false">
      <c r="A4391" s="21" t="s">
        <v>3599</v>
      </c>
      <c r="B4391" s="21" t="s">
        <v>3600</v>
      </c>
      <c r="C4391" s="23" t="n">
        <v>46185</v>
      </c>
      <c r="D4391" s="21" t="s">
        <v>2938</v>
      </c>
      <c r="E4391" s="21" t="s">
        <v>2748</v>
      </c>
      <c r="F4391" s="12" t="n">
        <v>1</v>
      </c>
      <c r="G4391" s="19" t="n">
        <v>5.9</v>
      </c>
      <c r="H4391" s="19" t="n">
        <v>3.42</v>
      </c>
      <c r="I4391" s="19" t="n">
        <f aca="false">ROUND(F4391*G4391,2)</f>
        <v>5.9</v>
      </c>
      <c r="J4391" s="19" t="n">
        <f aca="false">ROUND(F4391*H4391,2)</f>
        <v>3.42</v>
      </c>
      <c r="K4391" s="19" t="n">
        <f aca="false">INDEX(Pricebook!$L$2:$L$1401,MATCH(D4391,Pricebook!$A$2:$A$1401,0))</f>
        <v>6.4</v>
      </c>
      <c r="L4391" s="19" t="n">
        <f aca="false">ROUND(F4391*K4391,2)</f>
        <v>6.4</v>
      </c>
      <c r="M4391" s="24" t="n">
        <f aca="false">DATE(YEAR(C4391),MONTH(C4391),1)</f>
        <v>46174</v>
      </c>
    </row>
    <row r="4392" customFormat="false" ht="15" hidden="false" customHeight="false" outlineLevel="0" collapsed="false">
      <c r="A4392" s="21" t="s">
        <v>3599</v>
      </c>
      <c r="B4392" s="21" t="s">
        <v>3600</v>
      </c>
      <c r="C4392" s="23" t="n">
        <v>46185</v>
      </c>
      <c r="D4392" s="21" t="s">
        <v>1308</v>
      </c>
      <c r="E4392" s="21" t="s">
        <v>971</v>
      </c>
      <c r="F4392" s="12" t="n">
        <v>4</v>
      </c>
      <c r="G4392" s="19" t="n">
        <v>166.6</v>
      </c>
      <c r="H4392" s="19" t="n">
        <v>127.03</v>
      </c>
      <c r="I4392" s="19" t="n">
        <f aca="false">ROUND(F4392*G4392,2)</f>
        <v>666.4</v>
      </c>
      <c r="J4392" s="19" t="n">
        <f aca="false">ROUND(F4392*H4392,2)</f>
        <v>508.12</v>
      </c>
      <c r="K4392" s="19" t="n">
        <f aca="false">INDEX(Pricebook!$L$2:$L$1401,MATCH(D4392,Pricebook!$A$2:$A$1401,0))</f>
        <v>183.3</v>
      </c>
      <c r="L4392" s="19" t="n">
        <f aca="false">ROUND(F4392*K4392,2)</f>
        <v>733.2</v>
      </c>
      <c r="M4392" s="24" t="n">
        <f aca="false">DATE(YEAR(C4392),MONTH(C4392),1)</f>
        <v>46174</v>
      </c>
    </row>
    <row r="4393" customFormat="false" ht="15" hidden="false" customHeight="false" outlineLevel="0" collapsed="false">
      <c r="A4393" s="21" t="s">
        <v>3599</v>
      </c>
      <c r="B4393" s="21" t="s">
        <v>3600</v>
      </c>
      <c r="C4393" s="23" t="n">
        <v>46185</v>
      </c>
      <c r="D4393" s="21" t="s">
        <v>328</v>
      </c>
      <c r="E4393" s="21" t="s">
        <v>108</v>
      </c>
      <c r="F4393" s="12" t="n">
        <v>1</v>
      </c>
      <c r="G4393" s="19" t="n">
        <v>105.6</v>
      </c>
      <c r="H4393" s="19" t="n">
        <v>78.85</v>
      </c>
      <c r="I4393" s="19" t="n">
        <f aca="false">ROUND(F4393*G4393,2)</f>
        <v>105.6</v>
      </c>
      <c r="J4393" s="19" t="n">
        <f aca="false">ROUND(F4393*H4393,2)</f>
        <v>78.85</v>
      </c>
      <c r="K4393" s="19" t="n">
        <f aca="false">INDEX(Pricebook!$L$2:$L$1401,MATCH(D4393,Pricebook!$A$2:$A$1401,0))</f>
        <v>115.5</v>
      </c>
      <c r="L4393" s="19" t="n">
        <f aca="false">ROUND(F4393*K4393,2)</f>
        <v>115.5</v>
      </c>
      <c r="M4393" s="24" t="n">
        <f aca="false">DATE(YEAR(C4393),MONTH(C4393),1)</f>
        <v>46174</v>
      </c>
    </row>
    <row r="4394" customFormat="false" ht="15" hidden="false" customHeight="false" outlineLevel="0" collapsed="false">
      <c r="A4394" s="21" t="s">
        <v>3599</v>
      </c>
      <c r="B4394" s="21" t="s">
        <v>3600</v>
      </c>
      <c r="C4394" s="23" t="n">
        <v>46185</v>
      </c>
      <c r="D4394" s="21" t="s">
        <v>2454</v>
      </c>
      <c r="E4394" s="21" t="s">
        <v>2202</v>
      </c>
      <c r="F4394" s="12" t="n">
        <v>4</v>
      </c>
      <c r="G4394" s="19" t="n">
        <v>7.95</v>
      </c>
      <c r="H4394" s="19" t="n">
        <v>4.82</v>
      </c>
      <c r="I4394" s="19" t="n">
        <f aca="false">ROUND(F4394*G4394,2)</f>
        <v>31.8</v>
      </c>
      <c r="J4394" s="19" t="n">
        <f aca="false">ROUND(F4394*H4394,2)</f>
        <v>19.28</v>
      </c>
      <c r="K4394" s="19" t="n">
        <f aca="false">INDEX(Pricebook!$L$2:$L$1401,MATCH(D4394,Pricebook!$A$2:$A$1401,0))</f>
        <v>8.5</v>
      </c>
      <c r="L4394" s="19" t="n">
        <f aca="false">ROUND(F4394*K4394,2)</f>
        <v>34</v>
      </c>
      <c r="M4394" s="24" t="n">
        <f aca="false">DATE(YEAR(C4394),MONTH(C4394),1)</f>
        <v>46174</v>
      </c>
    </row>
    <row r="4395" customFormat="false" ht="15" hidden="false" customHeight="false" outlineLevel="0" collapsed="false">
      <c r="A4395" s="21" t="s">
        <v>3599</v>
      </c>
      <c r="B4395" s="21" t="s">
        <v>3600</v>
      </c>
      <c r="C4395" s="23" t="n">
        <v>46185</v>
      </c>
      <c r="D4395" s="21" t="s">
        <v>340</v>
      </c>
      <c r="E4395" s="21" t="s">
        <v>108</v>
      </c>
      <c r="F4395" s="12" t="n">
        <v>2</v>
      </c>
      <c r="G4395" s="19" t="n">
        <v>30</v>
      </c>
      <c r="H4395" s="19" t="n">
        <v>22.54</v>
      </c>
      <c r="I4395" s="19" t="n">
        <f aca="false">ROUND(F4395*G4395,2)</f>
        <v>60</v>
      </c>
      <c r="J4395" s="19" t="n">
        <f aca="false">ROUND(F4395*H4395,2)</f>
        <v>45.08</v>
      </c>
      <c r="K4395" s="19" t="n">
        <f aca="false">INDEX(Pricebook!$L$2:$L$1401,MATCH(D4395,Pricebook!$A$2:$A$1401,0))</f>
        <v>33</v>
      </c>
      <c r="L4395" s="19" t="n">
        <f aca="false">ROUND(F4395*K4395,2)</f>
        <v>66</v>
      </c>
      <c r="M4395" s="24" t="n">
        <f aca="false">DATE(YEAR(C4395),MONTH(C4395),1)</f>
        <v>46174</v>
      </c>
    </row>
    <row r="4396" customFormat="false" ht="15" hidden="false" customHeight="false" outlineLevel="0" collapsed="false">
      <c r="A4396" s="21" t="s">
        <v>3599</v>
      </c>
      <c r="B4396" s="21" t="s">
        <v>3600</v>
      </c>
      <c r="C4396" s="23" t="n">
        <v>46185</v>
      </c>
      <c r="D4396" s="21" t="s">
        <v>2880</v>
      </c>
      <c r="E4396" s="21" t="s">
        <v>2748</v>
      </c>
      <c r="F4396" s="12" t="n">
        <v>5</v>
      </c>
      <c r="G4396" s="19" t="n">
        <v>18.4</v>
      </c>
      <c r="H4396" s="19" t="n">
        <v>10.66</v>
      </c>
      <c r="I4396" s="19" t="n">
        <f aca="false">ROUND(F4396*G4396,2)</f>
        <v>92</v>
      </c>
      <c r="J4396" s="19" t="n">
        <f aca="false">ROUND(F4396*H4396,2)</f>
        <v>53.3</v>
      </c>
      <c r="K4396" s="19" t="n">
        <f aca="false">INDEX(Pricebook!$L$2:$L$1401,MATCH(D4396,Pricebook!$A$2:$A$1401,0))</f>
        <v>20</v>
      </c>
      <c r="L4396" s="19" t="n">
        <f aca="false">ROUND(F4396*K4396,2)</f>
        <v>100</v>
      </c>
      <c r="M4396" s="24" t="n">
        <f aca="false">DATE(YEAR(C4396),MONTH(C4396),1)</f>
        <v>46174</v>
      </c>
    </row>
    <row r="4397" customFormat="false" ht="15" hidden="false" customHeight="false" outlineLevel="0" collapsed="false">
      <c r="A4397" s="21" t="s">
        <v>3599</v>
      </c>
      <c r="B4397" s="21" t="s">
        <v>3600</v>
      </c>
      <c r="C4397" s="23" t="n">
        <v>46185</v>
      </c>
      <c r="D4397" s="21" t="s">
        <v>553</v>
      </c>
      <c r="E4397" s="21" t="s">
        <v>366</v>
      </c>
      <c r="F4397" s="12" t="n">
        <v>2</v>
      </c>
      <c r="G4397" s="19" t="n">
        <v>44.25</v>
      </c>
      <c r="H4397" s="19" t="n">
        <v>34.22</v>
      </c>
      <c r="I4397" s="19" t="n">
        <f aca="false">ROUND(F4397*G4397,2)</f>
        <v>88.5</v>
      </c>
      <c r="J4397" s="19" t="n">
        <f aca="false">ROUND(F4397*H4397,2)</f>
        <v>68.44</v>
      </c>
      <c r="K4397" s="19" t="n">
        <f aca="false">INDEX(Pricebook!$L$2:$L$1401,MATCH(D4397,Pricebook!$A$2:$A$1401,0))</f>
        <v>47.85</v>
      </c>
      <c r="L4397" s="19" t="n">
        <f aca="false">ROUND(F4397*K4397,2)</f>
        <v>95.7</v>
      </c>
      <c r="M4397" s="24" t="n">
        <f aca="false">DATE(YEAR(C4397),MONTH(C4397),1)</f>
        <v>46174</v>
      </c>
    </row>
    <row r="4398" customFormat="false" ht="15" hidden="false" customHeight="false" outlineLevel="0" collapsed="false">
      <c r="A4398" s="21" t="s">
        <v>3601</v>
      </c>
      <c r="B4398" s="21" t="s">
        <v>3602</v>
      </c>
      <c r="C4398" s="23" t="n">
        <v>46185</v>
      </c>
      <c r="D4398" s="21" t="s">
        <v>743</v>
      </c>
      <c r="E4398" s="21" t="s">
        <v>366</v>
      </c>
      <c r="F4398" s="12" t="n">
        <v>3</v>
      </c>
      <c r="G4398" s="19" t="n">
        <v>7.4</v>
      </c>
      <c r="H4398" s="19" t="n">
        <v>5.71</v>
      </c>
      <c r="I4398" s="19" t="n">
        <f aca="false">ROUND(F4398*G4398,2)</f>
        <v>22.2</v>
      </c>
      <c r="J4398" s="19" t="n">
        <f aca="false">ROUND(F4398*H4398,2)</f>
        <v>17.13</v>
      </c>
      <c r="K4398" s="19" t="n">
        <f aca="false">INDEX(Pricebook!$L$2:$L$1401,MATCH(D4398,Pricebook!$A$2:$A$1401,0))</f>
        <v>7.9</v>
      </c>
      <c r="L4398" s="19" t="n">
        <f aca="false">ROUND(F4398*K4398,2)</f>
        <v>23.7</v>
      </c>
      <c r="M4398" s="24" t="n">
        <f aca="false">DATE(YEAR(C4398),MONTH(C4398),1)</f>
        <v>46174</v>
      </c>
    </row>
    <row r="4399" customFormat="false" ht="15" hidden="false" customHeight="false" outlineLevel="0" collapsed="false">
      <c r="A4399" s="21" t="s">
        <v>3601</v>
      </c>
      <c r="B4399" s="21" t="s">
        <v>3602</v>
      </c>
      <c r="C4399" s="23" t="n">
        <v>46185</v>
      </c>
      <c r="D4399" s="21" t="s">
        <v>601</v>
      </c>
      <c r="E4399" s="21" t="s">
        <v>366</v>
      </c>
      <c r="F4399" s="12" t="n">
        <v>6</v>
      </c>
      <c r="G4399" s="19" t="n">
        <v>8.15</v>
      </c>
      <c r="H4399" s="19" t="n">
        <v>5.75</v>
      </c>
      <c r="I4399" s="19" t="n">
        <f aca="false">ROUND(F4399*G4399,2)</f>
        <v>48.9</v>
      </c>
      <c r="J4399" s="19" t="n">
        <f aca="false">ROUND(F4399*H4399,2)</f>
        <v>34.5</v>
      </c>
      <c r="K4399" s="19" t="n">
        <f aca="false">INDEX(Pricebook!$L$2:$L$1401,MATCH(D4399,Pricebook!$A$2:$A$1401,0))</f>
        <v>8.75</v>
      </c>
      <c r="L4399" s="19" t="n">
        <f aca="false">ROUND(F4399*K4399,2)</f>
        <v>52.5</v>
      </c>
      <c r="M4399" s="24" t="n">
        <f aca="false">DATE(YEAR(C4399),MONTH(C4399),1)</f>
        <v>46174</v>
      </c>
    </row>
    <row r="4400" customFormat="false" ht="15" hidden="false" customHeight="false" outlineLevel="0" collapsed="false">
      <c r="A4400" s="21" t="s">
        <v>3601</v>
      </c>
      <c r="B4400" s="21" t="s">
        <v>3602</v>
      </c>
      <c r="C4400" s="23" t="n">
        <v>46185</v>
      </c>
      <c r="D4400" s="21" t="s">
        <v>2549</v>
      </c>
      <c r="E4400" s="21" t="s">
        <v>2466</v>
      </c>
      <c r="F4400" s="12" t="n">
        <v>2</v>
      </c>
      <c r="G4400" s="19" t="n">
        <v>18.9</v>
      </c>
      <c r="H4400" s="19" t="n">
        <v>12.28</v>
      </c>
      <c r="I4400" s="19" t="n">
        <f aca="false">ROUND(F4400*G4400,2)</f>
        <v>37.8</v>
      </c>
      <c r="J4400" s="19" t="n">
        <f aca="false">ROUND(F4400*H4400,2)</f>
        <v>24.56</v>
      </c>
      <c r="K4400" s="19" t="n">
        <f aca="false">INDEX(Pricebook!$L$2:$L$1401,MATCH(D4400,Pricebook!$A$2:$A$1401,0))</f>
        <v>19.7</v>
      </c>
      <c r="L4400" s="19" t="n">
        <f aca="false">ROUND(F4400*K4400,2)</f>
        <v>39.4</v>
      </c>
      <c r="M4400" s="24" t="n">
        <f aca="false">DATE(YEAR(C4400),MONTH(C4400),1)</f>
        <v>46174</v>
      </c>
    </row>
    <row r="4401" customFormat="false" ht="15" hidden="false" customHeight="false" outlineLevel="0" collapsed="false">
      <c r="A4401" s="21" t="s">
        <v>3601</v>
      </c>
      <c r="B4401" s="21" t="s">
        <v>3602</v>
      </c>
      <c r="C4401" s="23" t="n">
        <v>46185</v>
      </c>
      <c r="D4401" s="21" t="s">
        <v>2936</v>
      </c>
      <c r="E4401" s="21" t="s">
        <v>2748</v>
      </c>
      <c r="F4401" s="12" t="n">
        <v>2</v>
      </c>
      <c r="G4401" s="19" t="n">
        <v>7.75</v>
      </c>
      <c r="H4401" s="19" t="n">
        <v>4.54</v>
      </c>
      <c r="I4401" s="19" t="n">
        <f aca="false">ROUND(F4401*G4401,2)</f>
        <v>15.5</v>
      </c>
      <c r="J4401" s="19" t="n">
        <f aca="false">ROUND(F4401*H4401,2)</f>
        <v>9.08</v>
      </c>
      <c r="K4401" s="19" t="n">
        <f aca="false">INDEX(Pricebook!$L$2:$L$1401,MATCH(D4401,Pricebook!$A$2:$A$1401,0))</f>
        <v>8.55</v>
      </c>
      <c r="L4401" s="19" t="n">
        <f aca="false">ROUND(F4401*K4401,2)</f>
        <v>17.1</v>
      </c>
      <c r="M4401" s="24" t="n">
        <f aca="false">DATE(YEAR(C4401),MONTH(C4401),1)</f>
        <v>46174</v>
      </c>
    </row>
    <row r="4402" customFormat="false" ht="15" hidden="false" customHeight="false" outlineLevel="0" collapsed="false">
      <c r="A4402" s="21" t="s">
        <v>3601</v>
      </c>
      <c r="B4402" s="21" t="s">
        <v>3602</v>
      </c>
      <c r="C4402" s="23" t="n">
        <v>46185</v>
      </c>
      <c r="D4402" s="21" t="s">
        <v>2806</v>
      </c>
      <c r="E4402" s="21" t="s">
        <v>2748</v>
      </c>
      <c r="F4402" s="12" t="n">
        <v>1</v>
      </c>
      <c r="G4402" s="19" t="n">
        <v>46.65</v>
      </c>
      <c r="H4402" s="19" t="n">
        <v>27.01</v>
      </c>
      <c r="I4402" s="19" t="n">
        <f aca="false">ROUND(F4402*G4402,2)</f>
        <v>46.65</v>
      </c>
      <c r="J4402" s="19" t="n">
        <f aca="false">ROUND(F4402*H4402,2)</f>
        <v>27.01</v>
      </c>
      <c r="K4402" s="19" t="n">
        <f aca="false">INDEX(Pricebook!$L$2:$L$1401,MATCH(D4402,Pricebook!$A$2:$A$1401,0))</f>
        <v>50.6</v>
      </c>
      <c r="L4402" s="19" t="n">
        <f aca="false">ROUND(F4402*K4402,2)</f>
        <v>50.6</v>
      </c>
      <c r="M4402" s="24" t="n">
        <f aca="false">DATE(YEAR(C4402),MONTH(C4402),1)</f>
        <v>46174</v>
      </c>
    </row>
    <row r="4403" customFormat="false" ht="15" hidden="false" customHeight="false" outlineLevel="0" collapsed="false">
      <c r="A4403" s="21" t="s">
        <v>3601</v>
      </c>
      <c r="B4403" s="21" t="s">
        <v>3602</v>
      </c>
      <c r="C4403" s="23" t="n">
        <v>46185</v>
      </c>
      <c r="D4403" s="21" t="s">
        <v>2489</v>
      </c>
      <c r="E4403" s="21" t="s">
        <v>2466</v>
      </c>
      <c r="F4403" s="12" t="n">
        <v>1</v>
      </c>
      <c r="G4403" s="19" t="n">
        <v>101.75</v>
      </c>
      <c r="H4403" s="19" t="n">
        <v>73.05</v>
      </c>
      <c r="I4403" s="19" t="n">
        <f aca="false">ROUND(F4403*G4403,2)</f>
        <v>101.75</v>
      </c>
      <c r="J4403" s="19" t="n">
        <f aca="false">ROUND(F4403*H4403,2)</f>
        <v>73.05</v>
      </c>
      <c r="K4403" s="19" t="n">
        <f aca="false">INDEX(Pricebook!$L$2:$L$1401,MATCH(D4403,Pricebook!$A$2:$A$1401,0))</f>
        <v>106.95</v>
      </c>
      <c r="L4403" s="19" t="n">
        <f aca="false">ROUND(F4403*K4403,2)</f>
        <v>106.95</v>
      </c>
      <c r="M4403" s="24" t="n">
        <f aca="false">DATE(YEAR(C4403),MONTH(C4403),1)</f>
        <v>46174</v>
      </c>
    </row>
    <row r="4404" customFormat="false" ht="15" hidden="false" customHeight="false" outlineLevel="0" collapsed="false">
      <c r="A4404" s="21" t="s">
        <v>3601</v>
      </c>
      <c r="B4404" s="21" t="s">
        <v>3602</v>
      </c>
      <c r="C4404" s="23" t="n">
        <v>46185</v>
      </c>
      <c r="D4404" s="21" t="s">
        <v>567</v>
      </c>
      <c r="E4404" s="21" t="s">
        <v>366</v>
      </c>
      <c r="F4404" s="12" t="n">
        <v>1</v>
      </c>
      <c r="G4404" s="19" t="n">
        <v>7.35</v>
      </c>
      <c r="H4404" s="19" t="n">
        <v>5.45</v>
      </c>
      <c r="I4404" s="19" t="n">
        <f aca="false">ROUND(F4404*G4404,2)</f>
        <v>7.35</v>
      </c>
      <c r="J4404" s="19" t="n">
        <f aca="false">ROUND(F4404*H4404,2)</f>
        <v>5.45</v>
      </c>
      <c r="K4404" s="19" t="n">
        <f aca="false">INDEX(Pricebook!$L$2:$L$1401,MATCH(D4404,Pricebook!$A$2:$A$1401,0))</f>
        <v>7.85</v>
      </c>
      <c r="L4404" s="19" t="n">
        <f aca="false">ROUND(F4404*K4404,2)</f>
        <v>7.85</v>
      </c>
      <c r="M4404" s="24" t="n">
        <f aca="false">DATE(YEAR(C4404),MONTH(C4404),1)</f>
        <v>46174</v>
      </c>
    </row>
    <row r="4405" customFormat="false" ht="15" hidden="false" customHeight="false" outlineLevel="0" collapsed="false">
      <c r="A4405" s="21" t="s">
        <v>3601</v>
      </c>
      <c r="B4405" s="21" t="s">
        <v>3602</v>
      </c>
      <c r="C4405" s="23" t="n">
        <v>46185</v>
      </c>
      <c r="D4405" s="21" t="s">
        <v>2782</v>
      </c>
      <c r="E4405" s="21" t="s">
        <v>2748</v>
      </c>
      <c r="F4405" s="12" t="n">
        <v>5</v>
      </c>
      <c r="G4405" s="19" t="n">
        <v>13.65</v>
      </c>
      <c r="H4405" s="19" t="n">
        <v>8.04</v>
      </c>
      <c r="I4405" s="19" t="n">
        <f aca="false">ROUND(F4405*G4405,2)</f>
        <v>68.25</v>
      </c>
      <c r="J4405" s="19" t="n">
        <f aca="false">ROUND(F4405*H4405,2)</f>
        <v>40.2</v>
      </c>
      <c r="K4405" s="19" t="n">
        <f aca="false">INDEX(Pricebook!$L$2:$L$1401,MATCH(D4405,Pricebook!$A$2:$A$1401,0))</f>
        <v>13.65</v>
      </c>
      <c r="L4405" s="19" t="n">
        <f aca="false">ROUND(F4405*K4405,2)</f>
        <v>68.25</v>
      </c>
      <c r="M4405" s="24" t="n">
        <f aca="false">DATE(YEAR(C4405),MONTH(C4405),1)</f>
        <v>46174</v>
      </c>
    </row>
    <row r="4406" customFormat="false" ht="15" hidden="false" customHeight="false" outlineLevel="0" collapsed="false">
      <c r="A4406" s="21" t="s">
        <v>3601</v>
      </c>
      <c r="B4406" s="21" t="s">
        <v>3602</v>
      </c>
      <c r="C4406" s="23" t="n">
        <v>46185</v>
      </c>
      <c r="D4406" s="21" t="s">
        <v>2746</v>
      </c>
      <c r="E4406" s="21" t="s">
        <v>2748</v>
      </c>
      <c r="F4406" s="12" t="n">
        <v>4</v>
      </c>
      <c r="G4406" s="19" t="n">
        <v>29.5</v>
      </c>
      <c r="H4406" s="19" t="n">
        <v>17.29</v>
      </c>
      <c r="I4406" s="19" t="n">
        <f aca="false">ROUND(F4406*G4406,2)</f>
        <v>118</v>
      </c>
      <c r="J4406" s="19" t="n">
        <f aca="false">ROUND(F4406*H4406,2)</f>
        <v>69.16</v>
      </c>
      <c r="K4406" s="19" t="n">
        <f aca="false">INDEX(Pricebook!$L$2:$L$1401,MATCH(D4406,Pricebook!$A$2:$A$1401,0))</f>
        <v>32.4</v>
      </c>
      <c r="L4406" s="19" t="n">
        <f aca="false">ROUND(F4406*K4406,2)</f>
        <v>129.6</v>
      </c>
      <c r="M4406" s="24" t="n">
        <f aca="false">DATE(YEAR(C4406),MONTH(C4406),1)</f>
        <v>46174</v>
      </c>
    </row>
    <row r="4407" customFormat="false" ht="15" hidden="false" customHeight="false" outlineLevel="0" collapsed="false">
      <c r="A4407" s="21" t="s">
        <v>3601</v>
      </c>
      <c r="B4407" s="21" t="s">
        <v>3602</v>
      </c>
      <c r="C4407" s="23" t="n">
        <v>46185</v>
      </c>
      <c r="D4407" s="21" t="s">
        <v>2581</v>
      </c>
      <c r="E4407" s="21" t="s">
        <v>2466</v>
      </c>
      <c r="F4407" s="12" t="n">
        <v>3</v>
      </c>
      <c r="G4407" s="19" t="n">
        <v>8.55</v>
      </c>
      <c r="H4407" s="19" t="n">
        <v>5.3</v>
      </c>
      <c r="I4407" s="19" t="n">
        <f aca="false">ROUND(F4407*G4407,2)</f>
        <v>25.65</v>
      </c>
      <c r="J4407" s="19" t="n">
        <f aca="false">ROUND(F4407*H4407,2)</f>
        <v>15.9</v>
      </c>
      <c r="K4407" s="19" t="n">
        <f aca="false">INDEX(Pricebook!$L$2:$L$1401,MATCH(D4407,Pricebook!$A$2:$A$1401,0))</f>
        <v>8.95</v>
      </c>
      <c r="L4407" s="19" t="n">
        <f aca="false">ROUND(F4407*K4407,2)</f>
        <v>26.85</v>
      </c>
      <c r="M4407" s="24" t="n">
        <f aca="false">DATE(YEAR(C4407),MONTH(C4407),1)</f>
        <v>46174</v>
      </c>
    </row>
    <row r="4408" customFormat="false" ht="15" hidden="false" customHeight="false" outlineLevel="0" collapsed="false">
      <c r="A4408" s="21" t="s">
        <v>3601</v>
      </c>
      <c r="B4408" s="21" t="s">
        <v>3602</v>
      </c>
      <c r="C4408" s="23" t="n">
        <v>46185</v>
      </c>
      <c r="D4408" s="21" t="s">
        <v>2772</v>
      </c>
      <c r="E4408" s="21" t="s">
        <v>2748</v>
      </c>
      <c r="F4408" s="12" t="n">
        <v>3</v>
      </c>
      <c r="G4408" s="19" t="n">
        <v>21.75</v>
      </c>
      <c r="H4408" s="19" t="n">
        <v>13.66</v>
      </c>
      <c r="I4408" s="19" t="n">
        <f aca="false">ROUND(F4408*G4408,2)</f>
        <v>65.25</v>
      </c>
      <c r="J4408" s="19" t="n">
        <f aca="false">ROUND(F4408*H4408,2)</f>
        <v>40.98</v>
      </c>
      <c r="K4408" s="19" t="n">
        <f aca="false">INDEX(Pricebook!$L$2:$L$1401,MATCH(D4408,Pricebook!$A$2:$A$1401,0))</f>
        <v>23.85</v>
      </c>
      <c r="L4408" s="19" t="n">
        <f aca="false">ROUND(F4408*K4408,2)</f>
        <v>71.55</v>
      </c>
      <c r="M4408" s="24" t="n">
        <f aca="false">DATE(YEAR(C4408),MONTH(C4408),1)</f>
        <v>46174</v>
      </c>
    </row>
    <row r="4409" customFormat="false" ht="15" hidden="false" customHeight="false" outlineLevel="0" collapsed="false">
      <c r="A4409" s="21" t="s">
        <v>3601</v>
      </c>
      <c r="B4409" s="21" t="s">
        <v>3602</v>
      </c>
      <c r="C4409" s="23" t="n">
        <v>46185</v>
      </c>
      <c r="D4409" s="21" t="s">
        <v>2848</v>
      </c>
      <c r="E4409" s="21" t="s">
        <v>2748</v>
      </c>
      <c r="F4409" s="12" t="n">
        <v>1</v>
      </c>
      <c r="G4409" s="19" t="n">
        <v>7.15</v>
      </c>
      <c r="H4409" s="19" t="n">
        <v>4.14</v>
      </c>
      <c r="I4409" s="19" t="n">
        <f aca="false">ROUND(F4409*G4409,2)</f>
        <v>7.15</v>
      </c>
      <c r="J4409" s="19" t="n">
        <f aca="false">ROUND(F4409*H4409,2)</f>
        <v>4.14</v>
      </c>
      <c r="K4409" s="19" t="n">
        <f aca="false">INDEX(Pricebook!$L$2:$L$1401,MATCH(D4409,Pricebook!$A$2:$A$1401,0))</f>
        <v>7.75</v>
      </c>
      <c r="L4409" s="19" t="n">
        <f aca="false">ROUND(F4409*K4409,2)</f>
        <v>7.75</v>
      </c>
      <c r="M4409" s="24" t="n">
        <f aca="false">DATE(YEAR(C4409),MONTH(C4409),1)</f>
        <v>46174</v>
      </c>
    </row>
    <row r="4410" customFormat="false" ht="15" hidden="false" customHeight="false" outlineLevel="0" collapsed="false">
      <c r="A4410" s="21" t="s">
        <v>3601</v>
      </c>
      <c r="B4410" s="21" t="s">
        <v>3602</v>
      </c>
      <c r="C4410" s="23" t="n">
        <v>46185</v>
      </c>
      <c r="D4410" s="21" t="s">
        <v>2464</v>
      </c>
      <c r="E4410" s="21" t="s">
        <v>2466</v>
      </c>
      <c r="F4410" s="12" t="n">
        <v>5</v>
      </c>
      <c r="G4410" s="19" t="n">
        <v>31.2</v>
      </c>
      <c r="H4410" s="19" t="n">
        <v>19.29</v>
      </c>
      <c r="I4410" s="19" t="n">
        <f aca="false">ROUND(F4410*G4410,2)</f>
        <v>156</v>
      </c>
      <c r="J4410" s="19" t="n">
        <f aca="false">ROUND(F4410*H4410,2)</f>
        <v>96.45</v>
      </c>
      <c r="K4410" s="19" t="n">
        <f aca="false">INDEX(Pricebook!$L$2:$L$1401,MATCH(D4410,Pricebook!$A$2:$A$1401,0))</f>
        <v>32.5</v>
      </c>
      <c r="L4410" s="19" t="n">
        <f aca="false">ROUND(F4410*K4410,2)</f>
        <v>162.5</v>
      </c>
      <c r="M4410" s="24" t="n">
        <f aca="false">DATE(YEAR(C4410),MONTH(C4410),1)</f>
        <v>46174</v>
      </c>
    </row>
    <row r="4411" customFormat="false" ht="15" hidden="false" customHeight="false" outlineLevel="0" collapsed="false">
      <c r="A4411" s="21" t="s">
        <v>3601</v>
      </c>
      <c r="B4411" s="21" t="s">
        <v>3602</v>
      </c>
      <c r="C4411" s="23" t="n">
        <v>46185</v>
      </c>
      <c r="D4411" s="21" t="s">
        <v>2936</v>
      </c>
      <c r="E4411" s="21" t="s">
        <v>2748</v>
      </c>
      <c r="F4411" s="12" t="n">
        <v>2</v>
      </c>
      <c r="G4411" s="19" t="n">
        <v>7.75</v>
      </c>
      <c r="H4411" s="19" t="n">
        <v>4.54</v>
      </c>
      <c r="I4411" s="19" t="n">
        <f aca="false">ROUND(F4411*G4411,2)</f>
        <v>15.5</v>
      </c>
      <c r="J4411" s="19" t="n">
        <f aca="false">ROUND(F4411*H4411,2)</f>
        <v>9.08</v>
      </c>
      <c r="K4411" s="19" t="n">
        <f aca="false">INDEX(Pricebook!$L$2:$L$1401,MATCH(D4411,Pricebook!$A$2:$A$1401,0))</f>
        <v>8.55</v>
      </c>
      <c r="L4411" s="19" t="n">
        <f aca="false">ROUND(F4411*K4411,2)</f>
        <v>17.1</v>
      </c>
      <c r="M4411" s="24" t="n">
        <f aca="false">DATE(YEAR(C4411),MONTH(C4411),1)</f>
        <v>46174</v>
      </c>
    </row>
    <row r="4412" customFormat="false" ht="15" hidden="false" customHeight="false" outlineLevel="0" collapsed="false">
      <c r="A4412" s="21" t="s">
        <v>3601</v>
      </c>
      <c r="B4412" s="21" t="s">
        <v>3602</v>
      </c>
      <c r="C4412" s="23" t="n">
        <v>46185</v>
      </c>
      <c r="D4412" s="21" t="s">
        <v>2906</v>
      </c>
      <c r="E4412" s="21" t="s">
        <v>2748</v>
      </c>
      <c r="F4412" s="12" t="n">
        <v>10</v>
      </c>
      <c r="G4412" s="19" t="n">
        <v>2.95</v>
      </c>
      <c r="H4412" s="19" t="n">
        <v>1.72</v>
      </c>
      <c r="I4412" s="19" t="n">
        <f aca="false">ROUND(F4412*G4412,2)</f>
        <v>29.5</v>
      </c>
      <c r="J4412" s="19" t="n">
        <f aca="false">ROUND(F4412*H4412,2)</f>
        <v>17.2</v>
      </c>
      <c r="K4412" s="19" t="n">
        <f aca="false">INDEX(Pricebook!$L$2:$L$1401,MATCH(D4412,Pricebook!$A$2:$A$1401,0))</f>
        <v>3.25</v>
      </c>
      <c r="L4412" s="19" t="n">
        <f aca="false">ROUND(F4412*K4412,2)</f>
        <v>32.5</v>
      </c>
      <c r="M4412" s="24" t="n">
        <f aca="false">DATE(YEAR(C4412),MONTH(C4412),1)</f>
        <v>46174</v>
      </c>
    </row>
    <row r="4413" customFormat="false" ht="15" hidden="false" customHeight="false" outlineLevel="0" collapsed="false">
      <c r="A4413" s="21" t="s">
        <v>3601</v>
      </c>
      <c r="B4413" s="21" t="s">
        <v>3602</v>
      </c>
      <c r="C4413" s="23" t="n">
        <v>46185</v>
      </c>
      <c r="D4413" s="21" t="s">
        <v>2509</v>
      </c>
      <c r="E4413" s="21" t="s">
        <v>2466</v>
      </c>
      <c r="F4413" s="12" t="n">
        <v>2</v>
      </c>
      <c r="G4413" s="19" t="n">
        <v>7.3</v>
      </c>
      <c r="H4413" s="19" t="n">
        <v>4.53</v>
      </c>
      <c r="I4413" s="19" t="n">
        <f aca="false">ROUND(F4413*G4413,2)</f>
        <v>14.6</v>
      </c>
      <c r="J4413" s="19" t="n">
        <f aca="false">ROUND(F4413*H4413,2)</f>
        <v>9.06</v>
      </c>
      <c r="K4413" s="19" t="n">
        <f aca="false">INDEX(Pricebook!$L$2:$L$1401,MATCH(D4413,Pricebook!$A$2:$A$1401,0))</f>
        <v>7.65</v>
      </c>
      <c r="L4413" s="19" t="n">
        <f aca="false">ROUND(F4413*K4413,2)</f>
        <v>15.3</v>
      </c>
      <c r="M4413" s="24" t="n">
        <f aca="false">DATE(YEAR(C4413),MONTH(C4413),1)</f>
        <v>46174</v>
      </c>
    </row>
    <row r="4414" customFormat="false" ht="15" hidden="false" customHeight="false" outlineLevel="0" collapsed="false">
      <c r="A4414" s="21" t="s">
        <v>3603</v>
      </c>
      <c r="B4414" s="21" t="s">
        <v>3071</v>
      </c>
      <c r="C4414" s="23" t="n">
        <v>46185</v>
      </c>
      <c r="D4414" s="21" t="s">
        <v>177</v>
      </c>
      <c r="E4414" s="21" t="s">
        <v>108</v>
      </c>
      <c r="F4414" s="12" t="n">
        <v>1</v>
      </c>
      <c r="G4414" s="19" t="n">
        <v>55.9</v>
      </c>
      <c r="H4414" s="19" t="n">
        <v>41.99</v>
      </c>
      <c r="I4414" s="19" t="n">
        <f aca="false">ROUND(F4414*G4414,2)</f>
        <v>55.9</v>
      </c>
      <c r="J4414" s="19" t="n">
        <f aca="false">ROUND(F4414*H4414,2)</f>
        <v>41.99</v>
      </c>
      <c r="K4414" s="19" t="n">
        <f aca="false">INDEX(Pricebook!$L$2:$L$1401,MATCH(D4414,Pricebook!$A$2:$A$1401,0))</f>
        <v>61.5</v>
      </c>
      <c r="L4414" s="19" t="n">
        <f aca="false">ROUND(F4414*K4414,2)</f>
        <v>61.5</v>
      </c>
      <c r="M4414" s="24" t="n">
        <f aca="false">DATE(YEAR(C4414),MONTH(C4414),1)</f>
        <v>46174</v>
      </c>
    </row>
    <row r="4415" customFormat="false" ht="15" hidden="false" customHeight="false" outlineLevel="0" collapsed="false">
      <c r="A4415" s="21" t="s">
        <v>3603</v>
      </c>
      <c r="B4415" s="21" t="s">
        <v>3071</v>
      </c>
      <c r="C4415" s="23" t="n">
        <v>46185</v>
      </c>
      <c r="D4415" s="21" t="s">
        <v>175</v>
      </c>
      <c r="E4415" s="21" t="s">
        <v>108</v>
      </c>
      <c r="F4415" s="12" t="n">
        <v>1</v>
      </c>
      <c r="G4415" s="19" t="n">
        <v>21.25</v>
      </c>
      <c r="H4415" s="19" t="n">
        <v>15.68</v>
      </c>
      <c r="I4415" s="19" t="n">
        <f aca="false">ROUND(F4415*G4415,2)</f>
        <v>21.25</v>
      </c>
      <c r="J4415" s="19" t="n">
        <f aca="false">ROUND(F4415*H4415,2)</f>
        <v>15.68</v>
      </c>
      <c r="K4415" s="19" t="n">
        <f aca="false">INDEX(Pricebook!$L$2:$L$1401,MATCH(D4415,Pricebook!$A$2:$A$1401,0))</f>
        <v>23</v>
      </c>
      <c r="L4415" s="19" t="n">
        <f aca="false">ROUND(F4415*K4415,2)</f>
        <v>23</v>
      </c>
      <c r="M4415" s="24" t="n">
        <f aca="false">DATE(YEAR(C4415),MONTH(C4415),1)</f>
        <v>46174</v>
      </c>
    </row>
    <row r="4416" customFormat="false" ht="15" hidden="false" customHeight="false" outlineLevel="0" collapsed="false">
      <c r="A4416" s="21" t="s">
        <v>3603</v>
      </c>
      <c r="B4416" s="21" t="s">
        <v>3071</v>
      </c>
      <c r="C4416" s="23" t="n">
        <v>46185</v>
      </c>
      <c r="D4416" s="21" t="s">
        <v>695</v>
      </c>
      <c r="E4416" s="21" t="s">
        <v>366</v>
      </c>
      <c r="F4416" s="12" t="n">
        <v>3</v>
      </c>
      <c r="G4416" s="19" t="n">
        <v>12.05</v>
      </c>
      <c r="H4416" s="19" t="n">
        <v>8.54</v>
      </c>
      <c r="I4416" s="19" t="n">
        <f aca="false">ROUND(F4416*G4416,2)</f>
        <v>36.15</v>
      </c>
      <c r="J4416" s="19" t="n">
        <f aca="false">ROUND(F4416*H4416,2)</f>
        <v>25.62</v>
      </c>
      <c r="K4416" s="19" t="n">
        <f aca="false">INDEX(Pricebook!$L$2:$L$1401,MATCH(D4416,Pricebook!$A$2:$A$1401,0))</f>
        <v>13</v>
      </c>
      <c r="L4416" s="19" t="n">
        <f aca="false">ROUND(F4416*K4416,2)</f>
        <v>39</v>
      </c>
      <c r="M4416" s="24" t="n">
        <f aca="false">DATE(YEAR(C4416),MONTH(C4416),1)</f>
        <v>46174</v>
      </c>
    </row>
    <row r="4417" customFormat="false" ht="15" hidden="false" customHeight="false" outlineLevel="0" collapsed="false">
      <c r="A4417" s="21" t="s">
        <v>3603</v>
      </c>
      <c r="B4417" s="21" t="s">
        <v>3071</v>
      </c>
      <c r="C4417" s="23" t="n">
        <v>46185</v>
      </c>
      <c r="D4417" s="21" t="s">
        <v>446</v>
      </c>
      <c r="E4417" s="21" t="s">
        <v>366</v>
      </c>
      <c r="F4417" s="12" t="n">
        <v>2</v>
      </c>
      <c r="G4417" s="19" t="n">
        <v>72.1</v>
      </c>
      <c r="H4417" s="19" t="n">
        <v>50.78</v>
      </c>
      <c r="I4417" s="19" t="n">
        <f aca="false">ROUND(F4417*G4417,2)</f>
        <v>144.2</v>
      </c>
      <c r="J4417" s="19" t="n">
        <f aca="false">ROUND(F4417*H4417,2)</f>
        <v>101.56</v>
      </c>
      <c r="K4417" s="19" t="n">
        <f aca="false">INDEX(Pricebook!$L$2:$L$1401,MATCH(D4417,Pricebook!$A$2:$A$1401,0))</f>
        <v>77.3</v>
      </c>
      <c r="L4417" s="19" t="n">
        <f aca="false">ROUND(F4417*K4417,2)</f>
        <v>154.6</v>
      </c>
      <c r="M4417" s="24" t="n">
        <f aca="false">DATE(YEAR(C4417),MONTH(C4417),1)</f>
        <v>46174</v>
      </c>
    </row>
    <row r="4418" customFormat="false" ht="15" hidden="false" customHeight="false" outlineLevel="0" collapsed="false">
      <c r="A4418" s="21" t="s">
        <v>3603</v>
      </c>
      <c r="B4418" s="21" t="s">
        <v>3071</v>
      </c>
      <c r="C4418" s="23" t="n">
        <v>46185</v>
      </c>
      <c r="D4418" s="21" t="s">
        <v>1432</v>
      </c>
      <c r="E4418" s="21" t="s">
        <v>971</v>
      </c>
      <c r="F4418" s="12" t="n">
        <v>1</v>
      </c>
      <c r="G4418" s="19" t="n">
        <v>1442.9</v>
      </c>
      <c r="H4418" s="19" t="n">
        <v>1113.94</v>
      </c>
      <c r="I4418" s="19" t="n">
        <f aca="false">ROUND(F4418*G4418,2)</f>
        <v>1442.9</v>
      </c>
      <c r="J4418" s="19" t="n">
        <f aca="false">ROUND(F4418*H4418,2)</f>
        <v>1113.94</v>
      </c>
      <c r="K4418" s="19" t="n">
        <f aca="false">INDEX(Pricebook!$L$2:$L$1401,MATCH(D4418,Pricebook!$A$2:$A$1401,0))</f>
        <v>1686.85</v>
      </c>
      <c r="L4418" s="19" t="n">
        <f aca="false">ROUND(F4418*K4418,2)</f>
        <v>1686.85</v>
      </c>
      <c r="M4418" s="24" t="n">
        <f aca="false">DATE(YEAR(C4418),MONTH(C4418),1)</f>
        <v>46174</v>
      </c>
    </row>
    <row r="4419" customFormat="false" ht="15" hidden="false" customHeight="false" outlineLevel="0" collapsed="false">
      <c r="A4419" s="21" t="s">
        <v>3603</v>
      </c>
      <c r="B4419" s="21" t="s">
        <v>3071</v>
      </c>
      <c r="C4419" s="23" t="n">
        <v>46185</v>
      </c>
      <c r="D4419" s="21" t="s">
        <v>354</v>
      </c>
      <c r="E4419" s="21" t="s">
        <v>108</v>
      </c>
      <c r="F4419" s="12" t="n">
        <v>3</v>
      </c>
      <c r="G4419" s="19" t="n">
        <v>22.9</v>
      </c>
      <c r="H4419" s="19" t="n">
        <v>16.91</v>
      </c>
      <c r="I4419" s="19" t="n">
        <f aca="false">ROUND(F4419*G4419,2)</f>
        <v>68.7</v>
      </c>
      <c r="J4419" s="19" t="n">
        <f aca="false">ROUND(F4419*H4419,2)</f>
        <v>50.73</v>
      </c>
      <c r="K4419" s="19" t="n">
        <f aca="false">INDEX(Pricebook!$L$2:$L$1401,MATCH(D4419,Pricebook!$A$2:$A$1401,0))</f>
        <v>24.8</v>
      </c>
      <c r="L4419" s="19" t="n">
        <f aca="false">ROUND(F4419*K4419,2)</f>
        <v>74.4</v>
      </c>
      <c r="M4419" s="24" t="n">
        <f aca="false">DATE(YEAR(C4419),MONTH(C4419),1)</f>
        <v>46174</v>
      </c>
    </row>
    <row r="4420" customFormat="false" ht="15" hidden="false" customHeight="false" outlineLevel="0" collapsed="false">
      <c r="A4420" s="21" t="s">
        <v>3603</v>
      </c>
      <c r="B4420" s="21" t="s">
        <v>3071</v>
      </c>
      <c r="C4420" s="23" t="n">
        <v>46185</v>
      </c>
      <c r="D4420" s="21" t="s">
        <v>941</v>
      </c>
      <c r="E4420" s="21" t="s">
        <v>366</v>
      </c>
      <c r="F4420" s="12" t="n">
        <v>2</v>
      </c>
      <c r="G4420" s="19" t="n">
        <v>113.45</v>
      </c>
      <c r="H4420" s="19" t="n">
        <v>80.17</v>
      </c>
      <c r="I4420" s="19" t="n">
        <f aca="false">ROUND(F4420*G4420,2)</f>
        <v>226.9</v>
      </c>
      <c r="J4420" s="19" t="n">
        <f aca="false">ROUND(F4420*H4420,2)</f>
        <v>160.34</v>
      </c>
      <c r="K4420" s="19" t="n">
        <f aca="false">INDEX(Pricebook!$L$2:$L$1401,MATCH(D4420,Pricebook!$A$2:$A$1401,0))</f>
        <v>122.1</v>
      </c>
      <c r="L4420" s="19" t="n">
        <f aca="false">ROUND(F4420*K4420,2)</f>
        <v>244.2</v>
      </c>
      <c r="M4420" s="24" t="n">
        <f aca="false">DATE(YEAR(C4420),MONTH(C4420),1)</f>
        <v>46174</v>
      </c>
    </row>
    <row r="4421" customFormat="false" ht="15" hidden="false" customHeight="false" outlineLevel="0" collapsed="false">
      <c r="A4421" s="21" t="s">
        <v>3603</v>
      </c>
      <c r="B4421" s="21" t="s">
        <v>3071</v>
      </c>
      <c r="C4421" s="23" t="n">
        <v>46185</v>
      </c>
      <c r="D4421" s="21" t="s">
        <v>2464</v>
      </c>
      <c r="E4421" s="21" t="s">
        <v>2466</v>
      </c>
      <c r="F4421" s="12" t="n">
        <v>1</v>
      </c>
      <c r="G4421" s="19" t="n">
        <v>31.2</v>
      </c>
      <c r="H4421" s="19" t="n">
        <v>19.29</v>
      </c>
      <c r="I4421" s="19" t="n">
        <f aca="false">ROUND(F4421*G4421,2)</f>
        <v>31.2</v>
      </c>
      <c r="J4421" s="19" t="n">
        <f aca="false">ROUND(F4421*H4421,2)</f>
        <v>19.29</v>
      </c>
      <c r="K4421" s="19" t="n">
        <f aca="false">INDEX(Pricebook!$L$2:$L$1401,MATCH(D4421,Pricebook!$A$2:$A$1401,0))</f>
        <v>32.5</v>
      </c>
      <c r="L4421" s="19" t="n">
        <f aca="false">ROUND(F4421*K4421,2)</f>
        <v>32.5</v>
      </c>
      <c r="M4421" s="24" t="n">
        <f aca="false">DATE(YEAR(C4421),MONTH(C4421),1)</f>
        <v>46174</v>
      </c>
    </row>
    <row r="4422" customFormat="false" ht="15" hidden="false" customHeight="false" outlineLevel="0" collapsed="false">
      <c r="A4422" s="21" t="s">
        <v>3603</v>
      </c>
      <c r="B4422" s="21" t="s">
        <v>3071</v>
      </c>
      <c r="C4422" s="23" t="n">
        <v>46185</v>
      </c>
      <c r="D4422" s="21" t="s">
        <v>1270</v>
      </c>
      <c r="E4422" s="21" t="s">
        <v>971</v>
      </c>
      <c r="F4422" s="12" t="n">
        <v>11</v>
      </c>
      <c r="G4422" s="19" t="n">
        <v>17</v>
      </c>
      <c r="H4422" s="19" t="n">
        <v>13.11</v>
      </c>
      <c r="I4422" s="19" t="n">
        <f aca="false">ROUND(F4422*G4422,2)</f>
        <v>187</v>
      </c>
      <c r="J4422" s="19" t="n">
        <f aca="false">ROUND(F4422*H4422,2)</f>
        <v>144.21</v>
      </c>
      <c r="K4422" s="19" t="n">
        <f aca="false">INDEX(Pricebook!$L$2:$L$1401,MATCH(D4422,Pricebook!$A$2:$A$1401,0))</f>
        <v>18.7</v>
      </c>
      <c r="L4422" s="19" t="n">
        <f aca="false">ROUND(F4422*K4422,2)</f>
        <v>205.7</v>
      </c>
      <c r="M4422" s="24" t="n">
        <f aca="false">DATE(YEAR(C4422),MONTH(C4422),1)</f>
        <v>46174</v>
      </c>
    </row>
    <row r="4423" customFormat="false" ht="15" hidden="false" customHeight="false" outlineLevel="0" collapsed="false">
      <c r="A4423" s="21" t="s">
        <v>3603</v>
      </c>
      <c r="B4423" s="21" t="s">
        <v>3071</v>
      </c>
      <c r="C4423" s="23" t="n">
        <v>46185</v>
      </c>
      <c r="D4423" s="21" t="s">
        <v>753</v>
      </c>
      <c r="E4423" s="21" t="s">
        <v>366</v>
      </c>
      <c r="F4423" s="12" t="n">
        <v>2</v>
      </c>
      <c r="G4423" s="19" t="n">
        <v>88.7</v>
      </c>
      <c r="H4423" s="19" t="n">
        <v>62.91</v>
      </c>
      <c r="I4423" s="19" t="n">
        <f aca="false">ROUND(F4423*G4423,2)</f>
        <v>177.4</v>
      </c>
      <c r="J4423" s="19" t="n">
        <f aca="false">ROUND(F4423*H4423,2)</f>
        <v>125.82</v>
      </c>
      <c r="K4423" s="19" t="n">
        <f aca="false">INDEX(Pricebook!$L$2:$L$1401,MATCH(D4423,Pricebook!$A$2:$A$1401,0))</f>
        <v>95.8</v>
      </c>
      <c r="L4423" s="19" t="n">
        <f aca="false">ROUND(F4423*K4423,2)</f>
        <v>191.6</v>
      </c>
      <c r="M4423" s="24" t="n">
        <f aca="false">DATE(YEAR(C4423),MONTH(C4423),1)</f>
        <v>46174</v>
      </c>
    </row>
    <row r="4424" customFormat="false" ht="15" hidden="false" customHeight="false" outlineLevel="0" collapsed="false">
      <c r="A4424" s="21" t="s">
        <v>3603</v>
      </c>
      <c r="B4424" s="21" t="s">
        <v>3071</v>
      </c>
      <c r="C4424" s="23" t="n">
        <v>46185</v>
      </c>
      <c r="D4424" s="21" t="s">
        <v>585</v>
      </c>
      <c r="E4424" s="21" t="s">
        <v>366</v>
      </c>
      <c r="F4424" s="12" t="n">
        <v>4</v>
      </c>
      <c r="G4424" s="19" t="n">
        <v>15.8</v>
      </c>
      <c r="H4424" s="19" t="n">
        <v>11.29</v>
      </c>
      <c r="I4424" s="19" t="n">
        <f aca="false">ROUND(F4424*G4424,2)</f>
        <v>63.2</v>
      </c>
      <c r="J4424" s="19" t="n">
        <f aca="false">ROUND(F4424*H4424,2)</f>
        <v>45.16</v>
      </c>
      <c r="K4424" s="19" t="n">
        <f aca="false">INDEX(Pricebook!$L$2:$L$1401,MATCH(D4424,Pricebook!$A$2:$A$1401,0))</f>
        <v>17.2</v>
      </c>
      <c r="L4424" s="19" t="n">
        <f aca="false">ROUND(F4424*K4424,2)</f>
        <v>68.8</v>
      </c>
      <c r="M4424" s="24" t="n">
        <f aca="false">DATE(YEAR(C4424),MONTH(C4424),1)</f>
        <v>46174</v>
      </c>
    </row>
    <row r="4425" customFormat="false" ht="15" hidden="false" customHeight="false" outlineLevel="0" collapsed="false">
      <c r="A4425" s="21" t="s">
        <v>3604</v>
      </c>
      <c r="B4425" s="21" t="s">
        <v>3349</v>
      </c>
      <c r="C4425" s="23" t="n">
        <v>46185</v>
      </c>
      <c r="D4425" s="21" t="s">
        <v>1048</v>
      </c>
      <c r="E4425" s="21" t="s">
        <v>971</v>
      </c>
      <c r="F4425" s="12" t="n">
        <v>9</v>
      </c>
      <c r="G4425" s="19" t="n">
        <v>20</v>
      </c>
      <c r="H4425" s="19" t="n">
        <v>15.22</v>
      </c>
      <c r="I4425" s="19" t="n">
        <f aca="false">ROUND(F4425*G4425,2)</f>
        <v>180</v>
      </c>
      <c r="J4425" s="19" t="n">
        <f aca="false">ROUND(F4425*H4425,2)</f>
        <v>136.98</v>
      </c>
      <c r="K4425" s="19" t="n">
        <f aca="false">INDEX(Pricebook!$L$2:$L$1401,MATCH(D4425,Pricebook!$A$2:$A$1401,0))</f>
        <v>23.05</v>
      </c>
      <c r="L4425" s="19" t="n">
        <f aca="false">ROUND(F4425*K4425,2)</f>
        <v>207.45</v>
      </c>
      <c r="M4425" s="24" t="n">
        <f aca="false">DATE(YEAR(C4425),MONTH(C4425),1)</f>
        <v>46174</v>
      </c>
    </row>
    <row r="4426" customFormat="false" ht="15" hidden="false" customHeight="false" outlineLevel="0" collapsed="false">
      <c r="A4426" s="21" t="s">
        <v>3604</v>
      </c>
      <c r="B4426" s="21" t="s">
        <v>3349</v>
      </c>
      <c r="C4426" s="23" t="n">
        <v>46185</v>
      </c>
      <c r="D4426" s="21" t="s">
        <v>601</v>
      </c>
      <c r="E4426" s="21" t="s">
        <v>366</v>
      </c>
      <c r="F4426" s="12" t="n">
        <v>2</v>
      </c>
      <c r="G4426" s="19" t="n">
        <v>8.15</v>
      </c>
      <c r="H4426" s="19" t="n">
        <v>5.75</v>
      </c>
      <c r="I4426" s="19" t="n">
        <f aca="false">ROUND(F4426*G4426,2)</f>
        <v>16.3</v>
      </c>
      <c r="J4426" s="19" t="n">
        <f aca="false">ROUND(F4426*H4426,2)</f>
        <v>11.5</v>
      </c>
      <c r="K4426" s="19" t="n">
        <f aca="false">INDEX(Pricebook!$L$2:$L$1401,MATCH(D4426,Pricebook!$A$2:$A$1401,0))</f>
        <v>8.75</v>
      </c>
      <c r="L4426" s="19" t="n">
        <f aca="false">ROUND(F4426*K4426,2)</f>
        <v>17.5</v>
      </c>
      <c r="M4426" s="24" t="n">
        <f aca="false">DATE(YEAR(C4426),MONTH(C4426),1)</f>
        <v>46174</v>
      </c>
    </row>
    <row r="4427" customFormat="false" ht="15" hidden="false" customHeight="false" outlineLevel="0" collapsed="false">
      <c r="A4427" s="21" t="s">
        <v>3604</v>
      </c>
      <c r="B4427" s="21" t="s">
        <v>3349</v>
      </c>
      <c r="C4427" s="23" t="n">
        <v>46185</v>
      </c>
      <c r="D4427" s="21" t="s">
        <v>2746</v>
      </c>
      <c r="E4427" s="21" t="s">
        <v>2748</v>
      </c>
      <c r="F4427" s="12" t="n">
        <v>2</v>
      </c>
      <c r="G4427" s="19" t="n">
        <v>29.5</v>
      </c>
      <c r="H4427" s="19" t="n">
        <v>17.29</v>
      </c>
      <c r="I4427" s="19" t="n">
        <f aca="false">ROUND(F4427*G4427,2)</f>
        <v>59</v>
      </c>
      <c r="J4427" s="19" t="n">
        <f aca="false">ROUND(F4427*H4427,2)</f>
        <v>34.58</v>
      </c>
      <c r="K4427" s="19" t="n">
        <f aca="false">INDEX(Pricebook!$L$2:$L$1401,MATCH(D4427,Pricebook!$A$2:$A$1401,0))</f>
        <v>32.4</v>
      </c>
      <c r="L4427" s="19" t="n">
        <f aca="false">ROUND(F4427*K4427,2)</f>
        <v>64.8</v>
      </c>
      <c r="M4427" s="24" t="n">
        <f aca="false">DATE(YEAR(C4427),MONTH(C4427),1)</f>
        <v>46174</v>
      </c>
    </row>
    <row r="4428" customFormat="false" ht="15" hidden="false" customHeight="false" outlineLevel="0" collapsed="false">
      <c r="A4428" s="21" t="s">
        <v>3604</v>
      </c>
      <c r="B4428" s="21" t="s">
        <v>3349</v>
      </c>
      <c r="C4428" s="23" t="n">
        <v>46185</v>
      </c>
      <c r="D4428" s="21" t="s">
        <v>1124</v>
      </c>
      <c r="E4428" s="21" t="s">
        <v>971</v>
      </c>
      <c r="F4428" s="12" t="n">
        <v>31</v>
      </c>
      <c r="G4428" s="19" t="n">
        <v>7.7</v>
      </c>
      <c r="H4428" s="19" t="n">
        <v>5.94</v>
      </c>
      <c r="I4428" s="19" t="n">
        <f aca="false">ROUND(F4428*G4428,2)</f>
        <v>238.7</v>
      </c>
      <c r="J4428" s="19" t="n">
        <f aca="false">ROUND(F4428*H4428,2)</f>
        <v>184.14</v>
      </c>
      <c r="K4428" s="19" t="n">
        <f aca="false">INDEX(Pricebook!$L$2:$L$1401,MATCH(D4428,Pricebook!$A$2:$A$1401,0))</f>
        <v>9</v>
      </c>
      <c r="L4428" s="19" t="n">
        <f aca="false">ROUND(F4428*K4428,2)</f>
        <v>279</v>
      </c>
      <c r="M4428" s="24" t="n">
        <f aca="false">DATE(YEAR(C4428),MONTH(C4428),1)</f>
        <v>46174</v>
      </c>
    </row>
    <row r="4429" customFormat="false" ht="15" hidden="false" customHeight="false" outlineLevel="0" collapsed="false">
      <c r="A4429" s="21" t="s">
        <v>3604</v>
      </c>
      <c r="B4429" s="21" t="s">
        <v>3349</v>
      </c>
      <c r="C4429" s="23" t="n">
        <v>46185</v>
      </c>
      <c r="D4429" s="21" t="s">
        <v>982</v>
      </c>
      <c r="E4429" s="21" t="s">
        <v>971</v>
      </c>
      <c r="F4429" s="12" t="n">
        <v>3</v>
      </c>
      <c r="G4429" s="19" t="n">
        <v>40.1</v>
      </c>
      <c r="H4429" s="19" t="n">
        <v>30.71</v>
      </c>
      <c r="I4429" s="19" t="n">
        <f aca="false">ROUND(F4429*G4429,2)</f>
        <v>120.3</v>
      </c>
      <c r="J4429" s="19" t="n">
        <f aca="false">ROUND(F4429*H4429,2)</f>
        <v>92.13</v>
      </c>
      <c r="K4429" s="19" t="n">
        <f aca="false">INDEX(Pricebook!$L$2:$L$1401,MATCH(D4429,Pricebook!$A$2:$A$1401,0))</f>
        <v>46.55</v>
      </c>
      <c r="L4429" s="19" t="n">
        <f aca="false">ROUND(F4429*K4429,2)</f>
        <v>139.65</v>
      </c>
      <c r="M4429" s="24" t="n">
        <f aca="false">DATE(YEAR(C4429),MONTH(C4429),1)</f>
        <v>46174</v>
      </c>
    </row>
    <row r="4430" customFormat="false" ht="15" hidden="false" customHeight="false" outlineLevel="0" collapsed="false">
      <c r="A4430" s="21" t="s">
        <v>3604</v>
      </c>
      <c r="B4430" s="21" t="s">
        <v>3349</v>
      </c>
      <c r="C4430" s="23" t="n">
        <v>46185</v>
      </c>
      <c r="D4430" s="21" t="s">
        <v>2816</v>
      </c>
      <c r="E4430" s="21" t="s">
        <v>2748</v>
      </c>
      <c r="F4430" s="12" t="n">
        <v>2</v>
      </c>
      <c r="G4430" s="19" t="n">
        <v>39.75</v>
      </c>
      <c r="H4430" s="19" t="n">
        <v>23.4</v>
      </c>
      <c r="I4430" s="19" t="n">
        <f aca="false">ROUND(F4430*G4430,2)</f>
        <v>79.5</v>
      </c>
      <c r="J4430" s="19" t="n">
        <f aca="false">ROUND(F4430*H4430,2)</f>
        <v>46.8</v>
      </c>
      <c r="K4430" s="19" t="n">
        <f aca="false">INDEX(Pricebook!$L$2:$L$1401,MATCH(D4430,Pricebook!$A$2:$A$1401,0))</f>
        <v>43.75</v>
      </c>
      <c r="L4430" s="19" t="n">
        <f aca="false">ROUND(F4430*K4430,2)</f>
        <v>87.5</v>
      </c>
      <c r="M4430" s="24" t="n">
        <f aca="false">DATE(YEAR(C4430),MONTH(C4430),1)</f>
        <v>46174</v>
      </c>
    </row>
    <row r="4431" customFormat="false" ht="15" hidden="false" customHeight="false" outlineLevel="0" collapsed="false">
      <c r="A4431" s="21" t="s">
        <v>3604</v>
      </c>
      <c r="B4431" s="21" t="s">
        <v>3349</v>
      </c>
      <c r="C4431" s="23" t="n">
        <v>46185</v>
      </c>
      <c r="D4431" s="21" t="s">
        <v>1958</v>
      </c>
      <c r="E4431" s="21" t="s">
        <v>1941</v>
      </c>
      <c r="F4431" s="12" t="n">
        <v>2</v>
      </c>
      <c r="G4431" s="19" t="n">
        <v>85.35</v>
      </c>
      <c r="H4431" s="19" t="n">
        <v>54.32</v>
      </c>
      <c r="I4431" s="19" t="n">
        <f aca="false">ROUND(F4431*G4431,2)</f>
        <v>170.7</v>
      </c>
      <c r="J4431" s="19" t="n">
        <f aca="false">ROUND(F4431*H4431,2)</f>
        <v>108.64</v>
      </c>
      <c r="K4431" s="19" t="n">
        <f aca="false">INDEX(Pricebook!$L$2:$L$1401,MATCH(D4431,Pricebook!$A$2:$A$1401,0))</f>
        <v>88.5</v>
      </c>
      <c r="L4431" s="19" t="n">
        <f aca="false">ROUND(F4431*K4431,2)</f>
        <v>177</v>
      </c>
      <c r="M4431" s="24" t="n">
        <f aca="false">DATE(YEAR(C4431),MONTH(C4431),1)</f>
        <v>46174</v>
      </c>
    </row>
    <row r="4432" customFormat="false" ht="15" hidden="false" customHeight="false" outlineLevel="0" collapsed="false">
      <c r="A4432" s="21" t="s">
        <v>3604</v>
      </c>
      <c r="B4432" s="21" t="s">
        <v>3349</v>
      </c>
      <c r="C4432" s="23" t="n">
        <v>46185</v>
      </c>
      <c r="D4432" s="21" t="s">
        <v>2787</v>
      </c>
      <c r="E4432" s="21" t="s">
        <v>2748</v>
      </c>
      <c r="F4432" s="12" t="n">
        <v>9</v>
      </c>
      <c r="G4432" s="19" t="n">
        <v>18.55</v>
      </c>
      <c r="H4432" s="19" t="n">
        <v>10.72</v>
      </c>
      <c r="I4432" s="19" t="n">
        <f aca="false">ROUND(F4432*G4432,2)</f>
        <v>166.95</v>
      </c>
      <c r="J4432" s="19" t="n">
        <f aca="false">ROUND(F4432*H4432,2)</f>
        <v>96.48</v>
      </c>
      <c r="K4432" s="19" t="n">
        <f aca="false">INDEX(Pricebook!$L$2:$L$1401,MATCH(D4432,Pricebook!$A$2:$A$1401,0))</f>
        <v>20.1</v>
      </c>
      <c r="L4432" s="19" t="n">
        <f aca="false">ROUND(F4432*K4432,2)</f>
        <v>180.9</v>
      </c>
      <c r="M4432" s="24" t="n">
        <f aca="false">DATE(YEAR(C4432),MONTH(C4432),1)</f>
        <v>46174</v>
      </c>
    </row>
    <row r="4433" customFormat="false" ht="15" hidden="false" customHeight="false" outlineLevel="0" collapsed="false">
      <c r="A4433" s="21" t="s">
        <v>3604</v>
      </c>
      <c r="B4433" s="21" t="s">
        <v>3349</v>
      </c>
      <c r="C4433" s="23" t="n">
        <v>46185</v>
      </c>
      <c r="D4433" s="21" t="s">
        <v>446</v>
      </c>
      <c r="E4433" s="21" t="s">
        <v>366</v>
      </c>
      <c r="F4433" s="12" t="n">
        <v>1</v>
      </c>
      <c r="G4433" s="19" t="n">
        <v>72.1</v>
      </c>
      <c r="H4433" s="19" t="n">
        <v>50.78</v>
      </c>
      <c r="I4433" s="19" t="n">
        <f aca="false">ROUND(F4433*G4433,2)</f>
        <v>72.1</v>
      </c>
      <c r="J4433" s="19" t="n">
        <f aca="false">ROUND(F4433*H4433,2)</f>
        <v>50.78</v>
      </c>
      <c r="K4433" s="19" t="n">
        <f aca="false">INDEX(Pricebook!$L$2:$L$1401,MATCH(D4433,Pricebook!$A$2:$A$1401,0))</f>
        <v>77.3</v>
      </c>
      <c r="L4433" s="19" t="n">
        <f aca="false">ROUND(F4433*K4433,2)</f>
        <v>77.3</v>
      </c>
      <c r="M4433" s="24" t="n">
        <f aca="false">DATE(YEAR(C4433),MONTH(C4433),1)</f>
        <v>46174</v>
      </c>
    </row>
    <row r="4434" customFormat="false" ht="15" hidden="false" customHeight="false" outlineLevel="0" collapsed="false">
      <c r="A4434" s="21" t="s">
        <v>3604</v>
      </c>
      <c r="B4434" s="21" t="s">
        <v>3349</v>
      </c>
      <c r="C4434" s="23" t="n">
        <v>46185</v>
      </c>
      <c r="D4434" s="21" t="s">
        <v>2018</v>
      </c>
      <c r="E4434" s="21" t="s">
        <v>1941</v>
      </c>
      <c r="F4434" s="12" t="n">
        <v>4</v>
      </c>
      <c r="G4434" s="19" t="n">
        <v>100</v>
      </c>
      <c r="H4434" s="19" t="n">
        <v>64.24</v>
      </c>
      <c r="I4434" s="19" t="n">
        <f aca="false">ROUND(F4434*G4434,2)</f>
        <v>400</v>
      </c>
      <c r="J4434" s="19" t="n">
        <f aca="false">ROUND(F4434*H4434,2)</f>
        <v>256.96</v>
      </c>
      <c r="K4434" s="19" t="n">
        <f aca="false">INDEX(Pricebook!$L$2:$L$1401,MATCH(D4434,Pricebook!$A$2:$A$1401,0))</f>
        <v>104.65</v>
      </c>
      <c r="L4434" s="19" t="n">
        <f aca="false">ROUND(F4434*K4434,2)</f>
        <v>418.6</v>
      </c>
      <c r="M4434" s="24" t="n">
        <f aca="false">DATE(YEAR(C4434),MONTH(C4434),1)</f>
        <v>46174</v>
      </c>
    </row>
    <row r="4435" customFormat="false" ht="15" hidden="false" customHeight="false" outlineLevel="0" collapsed="false">
      <c r="A4435" s="21" t="s">
        <v>3604</v>
      </c>
      <c r="B4435" s="21" t="s">
        <v>3349</v>
      </c>
      <c r="C4435" s="23" t="n">
        <v>46185</v>
      </c>
      <c r="D4435" s="21" t="s">
        <v>619</v>
      </c>
      <c r="E4435" s="21" t="s">
        <v>366</v>
      </c>
      <c r="F4435" s="12" t="n">
        <v>3</v>
      </c>
      <c r="G4435" s="19" t="n">
        <v>7.4</v>
      </c>
      <c r="H4435" s="19" t="n">
        <v>5.14</v>
      </c>
      <c r="I4435" s="19" t="n">
        <f aca="false">ROUND(F4435*G4435,2)</f>
        <v>22.2</v>
      </c>
      <c r="J4435" s="19" t="n">
        <f aca="false">ROUND(F4435*H4435,2)</f>
        <v>15.42</v>
      </c>
      <c r="K4435" s="19" t="n">
        <f aca="false">INDEX(Pricebook!$L$2:$L$1401,MATCH(D4435,Pricebook!$A$2:$A$1401,0))</f>
        <v>7.85</v>
      </c>
      <c r="L4435" s="19" t="n">
        <f aca="false">ROUND(F4435*K4435,2)</f>
        <v>23.55</v>
      </c>
      <c r="M4435" s="24" t="n">
        <f aca="false">DATE(YEAR(C4435),MONTH(C4435),1)</f>
        <v>46174</v>
      </c>
    </row>
    <row r="4436" customFormat="false" ht="15" hidden="false" customHeight="false" outlineLevel="0" collapsed="false">
      <c r="A4436" s="21" t="s">
        <v>3604</v>
      </c>
      <c r="B4436" s="21" t="s">
        <v>3349</v>
      </c>
      <c r="C4436" s="23" t="n">
        <v>46185</v>
      </c>
      <c r="D4436" s="21" t="s">
        <v>1332</v>
      </c>
      <c r="E4436" s="21" t="s">
        <v>971</v>
      </c>
      <c r="F4436" s="12" t="n">
        <v>4</v>
      </c>
      <c r="G4436" s="19" t="n">
        <v>4.9</v>
      </c>
      <c r="H4436" s="19" t="n">
        <v>3.76</v>
      </c>
      <c r="I4436" s="19" t="n">
        <f aca="false">ROUND(F4436*G4436,2)</f>
        <v>19.6</v>
      </c>
      <c r="J4436" s="19" t="n">
        <f aca="false">ROUND(F4436*H4436,2)</f>
        <v>15.04</v>
      </c>
      <c r="K4436" s="19" t="n">
        <f aca="false">INDEX(Pricebook!$L$2:$L$1401,MATCH(D4436,Pricebook!$A$2:$A$1401,0))</f>
        <v>5.4</v>
      </c>
      <c r="L4436" s="19" t="n">
        <f aca="false">ROUND(F4436*K4436,2)</f>
        <v>21.6</v>
      </c>
      <c r="M4436" s="24" t="n">
        <f aca="false">DATE(YEAR(C4436),MONTH(C4436),1)</f>
        <v>46174</v>
      </c>
    </row>
    <row r="4437" customFormat="false" ht="15" hidden="false" customHeight="false" outlineLevel="0" collapsed="false">
      <c r="A4437" s="21" t="s">
        <v>3604</v>
      </c>
      <c r="B4437" s="21" t="s">
        <v>3349</v>
      </c>
      <c r="C4437" s="23" t="n">
        <v>46185</v>
      </c>
      <c r="D4437" s="21" t="s">
        <v>2766</v>
      </c>
      <c r="E4437" s="21" t="s">
        <v>2748</v>
      </c>
      <c r="F4437" s="12" t="n">
        <v>1</v>
      </c>
      <c r="G4437" s="19" t="n">
        <v>4.45</v>
      </c>
      <c r="H4437" s="19" t="n">
        <v>2.55</v>
      </c>
      <c r="I4437" s="19" t="n">
        <f aca="false">ROUND(F4437*G4437,2)</f>
        <v>4.45</v>
      </c>
      <c r="J4437" s="19" t="n">
        <f aca="false">ROUND(F4437*H4437,2)</f>
        <v>2.55</v>
      </c>
      <c r="K4437" s="19" t="n">
        <f aca="false">INDEX(Pricebook!$L$2:$L$1401,MATCH(D4437,Pricebook!$A$2:$A$1401,0))</f>
        <v>4.8</v>
      </c>
      <c r="L4437" s="19" t="n">
        <f aca="false">ROUND(F4437*K4437,2)</f>
        <v>4.8</v>
      </c>
      <c r="M4437" s="24" t="n">
        <f aca="false">DATE(YEAR(C4437),MONTH(C4437),1)</f>
        <v>46174</v>
      </c>
    </row>
    <row r="4438" customFormat="false" ht="15" hidden="false" customHeight="false" outlineLevel="0" collapsed="false">
      <c r="A4438" s="21" t="s">
        <v>3605</v>
      </c>
      <c r="B4438" s="21" t="s">
        <v>3219</v>
      </c>
      <c r="C4438" s="23" t="n">
        <v>46185</v>
      </c>
      <c r="D4438" s="21" t="s">
        <v>817</v>
      </c>
      <c r="E4438" s="21" t="s">
        <v>366</v>
      </c>
      <c r="F4438" s="12" t="n">
        <v>5</v>
      </c>
      <c r="G4438" s="19" t="n">
        <v>11.25</v>
      </c>
      <c r="H4438" s="19" t="n">
        <v>9.15</v>
      </c>
      <c r="I4438" s="19" t="n">
        <f aca="false">ROUND(F4438*G4438,2)</f>
        <v>56.25</v>
      </c>
      <c r="J4438" s="19" t="n">
        <f aca="false">ROUND(F4438*H4438,2)</f>
        <v>45.75</v>
      </c>
      <c r="K4438" s="19" t="n">
        <f aca="false">INDEX(Pricebook!$L$2:$L$1401,MATCH(D4438,Pricebook!$A$2:$A$1401,0))</f>
        <v>12.15</v>
      </c>
      <c r="L4438" s="19" t="n">
        <f aca="false">ROUND(F4438*K4438,2)</f>
        <v>60.75</v>
      </c>
      <c r="M4438" s="24" t="n">
        <f aca="false">DATE(YEAR(C4438),MONTH(C4438),1)</f>
        <v>46174</v>
      </c>
    </row>
    <row r="4439" customFormat="false" ht="15" hidden="false" customHeight="false" outlineLevel="0" collapsed="false">
      <c r="A4439" s="21" t="s">
        <v>3605</v>
      </c>
      <c r="B4439" s="21" t="s">
        <v>3219</v>
      </c>
      <c r="C4439" s="23" t="n">
        <v>46185</v>
      </c>
      <c r="D4439" s="21" t="s">
        <v>585</v>
      </c>
      <c r="E4439" s="21" t="s">
        <v>366</v>
      </c>
      <c r="F4439" s="12" t="n">
        <v>1</v>
      </c>
      <c r="G4439" s="19" t="n">
        <v>15.8</v>
      </c>
      <c r="H4439" s="19" t="n">
        <v>11.29</v>
      </c>
      <c r="I4439" s="19" t="n">
        <f aca="false">ROUND(F4439*G4439,2)</f>
        <v>15.8</v>
      </c>
      <c r="J4439" s="19" t="n">
        <f aca="false">ROUND(F4439*H4439,2)</f>
        <v>11.29</v>
      </c>
      <c r="K4439" s="19" t="n">
        <f aca="false">INDEX(Pricebook!$L$2:$L$1401,MATCH(D4439,Pricebook!$A$2:$A$1401,0))</f>
        <v>17.2</v>
      </c>
      <c r="L4439" s="19" t="n">
        <f aca="false">ROUND(F4439*K4439,2)</f>
        <v>17.2</v>
      </c>
      <c r="M4439" s="24" t="n">
        <f aca="false">DATE(YEAR(C4439),MONTH(C4439),1)</f>
        <v>46174</v>
      </c>
    </row>
    <row r="4440" customFormat="false" ht="15" hidden="false" customHeight="false" outlineLevel="0" collapsed="false">
      <c r="A4440" s="21" t="s">
        <v>3605</v>
      </c>
      <c r="B4440" s="21" t="s">
        <v>3219</v>
      </c>
      <c r="C4440" s="23" t="n">
        <v>46185</v>
      </c>
      <c r="D4440" s="21" t="s">
        <v>521</v>
      </c>
      <c r="E4440" s="21" t="s">
        <v>366</v>
      </c>
      <c r="F4440" s="12" t="n">
        <v>3</v>
      </c>
      <c r="G4440" s="19" t="n">
        <v>12.55</v>
      </c>
      <c r="H4440" s="19" t="n">
        <v>8.96</v>
      </c>
      <c r="I4440" s="19" t="n">
        <f aca="false">ROUND(F4440*G4440,2)</f>
        <v>37.65</v>
      </c>
      <c r="J4440" s="19" t="n">
        <f aca="false">ROUND(F4440*H4440,2)</f>
        <v>26.88</v>
      </c>
      <c r="K4440" s="19" t="n">
        <f aca="false">INDEX(Pricebook!$L$2:$L$1401,MATCH(D4440,Pricebook!$A$2:$A$1401,0))</f>
        <v>13.65</v>
      </c>
      <c r="L4440" s="19" t="n">
        <f aca="false">ROUND(F4440*K4440,2)</f>
        <v>40.95</v>
      </c>
      <c r="M4440" s="24" t="n">
        <f aca="false">DATE(YEAR(C4440),MONTH(C4440),1)</f>
        <v>46174</v>
      </c>
    </row>
    <row r="4441" customFormat="false" ht="15" hidden="false" customHeight="false" outlineLevel="0" collapsed="false">
      <c r="A4441" s="21" t="s">
        <v>3605</v>
      </c>
      <c r="B4441" s="21" t="s">
        <v>3219</v>
      </c>
      <c r="C4441" s="23" t="n">
        <v>46185</v>
      </c>
      <c r="D4441" s="21" t="s">
        <v>899</v>
      </c>
      <c r="E4441" s="21" t="s">
        <v>366</v>
      </c>
      <c r="F4441" s="12" t="n">
        <v>2</v>
      </c>
      <c r="G4441" s="19" t="n">
        <v>12.2</v>
      </c>
      <c r="H4441" s="19" t="n">
        <v>8.65</v>
      </c>
      <c r="I4441" s="19" t="n">
        <f aca="false">ROUND(F4441*G4441,2)</f>
        <v>24.4</v>
      </c>
      <c r="J4441" s="19" t="n">
        <f aca="false">ROUND(F4441*H4441,2)</f>
        <v>17.3</v>
      </c>
      <c r="K4441" s="19" t="n">
        <f aca="false">INDEX(Pricebook!$L$2:$L$1401,MATCH(D4441,Pricebook!$A$2:$A$1401,0))</f>
        <v>13.2</v>
      </c>
      <c r="L4441" s="19" t="n">
        <f aca="false">ROUND(F4441*K4441,2)</f>
        <v>26.4</v>
      </c>
      <c r="M4441" s="24" t="n">
        <f aca="false">DATE(YEAR(C4441),MONTH(C4441),1)</f>
        <v>46174</v>
      </c>
    </row>
    <row r="4442" customFormat="false" ht="15" hidden="false" customHeight="false" outlineLevel="0" collapsed="false">
      <c r="A4442" s="21" t="s">
        <v>3605</v>
      </c>
      <c r="B4442" s="21" t="s">
        <v>3219</v>
      </c>
      <c r="C4442" s="23" t="n">
        <v>46185</v>
      </c>
      <c r="D4442" s="21" t="s">
        <v>921</v>
      </c>
      <c r="E4442" s="21" t="s">
        <v>366</v>
      </c>
      <c r="F4442" s="12" t="n">
        <v>1</v>
      </c>
      <c r="G4442" s="19" t="n">
        <v>30.95</v>
      </c>
      <c r="H4442" s="19" t="n">
        <v>25.05</v>
      </c>
      <c r="I4442" s="19" t="n">
        <f aca="false">ROUND(F4442*G4442,2)</f>
        <v>30.95</v>
      </c>
      <c r="J4442" s="19" t="n">
        <f aca="false">ROUND(F4442*H4442,2)</f>
        <v>25.05</v>
      </c>
      <c r="K4442" s="19" t="n">
        <f aca="false">INDEX(Pricebook!$L$2:$L$1401,MATCH(D4442,Pricebook!$A$2:$A$1401,0))</f>
        <v>33.2</v>
      </c>
      <c r="L4442" s="19" t="n">
        <f aca="false">ROUND(F4442*K4442,2)</f>
        <v>33.2</v>
      </c>
      <c r="M4442" s="24" t="n">
        <f aca="false">DATE(YEAR(C4442),MONTH(C4442),1)</f>
        <v>46174</v>
      </c>
    </row>
    <row r="4443" customFormat="false" ht="15" hidden="false" customHeight="false" outlineLevel="0" collapsed="false">
      <c r="A4443" s="21" t="s">
        <v>3605</v>
      </c>
      <c r="B4443" s="21" t="s">
        <v>3219</v>
      </c>
      <c r="C4443" s="23" t="n">
        <v>46185</v>
      </c>
      <c r="D4443" s="21" t="s">
        <v>1889</v>
      </c>
      <c r="E4443" s="21" t="s">
        <v>1452</v>
      </c>
      <c r="F4443" s="12" t="n">
        <v>1</v>
      </c>
      <c r="G4443" s="19" t="n">
        <v>31.2</v>
      </c>
      <c r="H4443" s="19" t="n">
        <v>19.16</v>
      </c>
      <c r="I4443" s="19" t="n">
        <f aca="false">ROUND(F4443*G4443,2)</f>
        <v>31.2</v>
      </c>
      <c r="J4443" s="19" t="n">
        <f aca="false">ROUND(F4443*H4443,2)</f>
        <v>19.16</v>
      </c>
      <c r="K4443" s="19" t="n">
        <f aca="false">INDEX(Pricebook!$L$2:$L$1401,MATCH(D4443,Pricebook!$A$2:$A$1401,0))</f>
        <v>32.1</v>
      </c>
      <c r="L4443" s="19" t="n">
        <f aca="false">ROUND(F4443*K4443,2)</f>
        <v>32.1</v>
      </c>
      <c r="M4443" s="24" t="n">
        <f aca="false">DATE(YEAR(C4443),MONTH(C4443),1)</f>
        <v>46174</v>
      </c>
    </row>
    <row r="4444" customFormat="false" ht="15" hidden="false" customHeight="false" outlineLevel="0" collapsed="false">
      <c r="A4444" s="21" t="s">
        <v>3606</v>
      </c>
      <c r="B4444" s="21" t="s">
        <v>3273</v>
      </c>
      <c r="C4444" s="23" t="n">
        <v>46185</v>
      </c>
      <c r="D4444" s="21" t="s">
        <v>1853</v>
      </c>
      <c r="E4444" s="21" t="s">
        <v>1452</v>
      </c>
      <c r="F4444" s="12" t="n">
        <v>2</v>
      </c>
      <c r="G4444" s="19" t="n">
        <v>21.6</v>
      </c>
      <c r="H4444" s="19" t="n">
        <v>14.09</v>
      </c>
      <c r="I4444" s="19" t="n">
        <f aca="false">ROUND(F4444*G4444,2)</f>
        <v>43.2</v>
      </c>
      <c r="J4444" s="19" t="n">
        <f aca="false">ROUND(F4444*H4444,2)</f>
        <v>28.18</v>
      </c>
      <c r="K4444" s="19" t="n">
        <f aca="false">INDEX(Pricebook!$L$2:$L$1401,MATCH(D4444,Pricebook!$A$2:$A$1401,0))</f>
        <v>22.5</v>
      </c>
      <c r="L4444" s="19" t="n">
        <f aca="false">ROUND(F4444*K4444,2)</f>
        <v>45</v>
      </c>
      <c r="M4444" s="24" t="n">
        <f aca="false">DATE(YEAR(C4444),MONTH(C4444),1)</f>
        <v>46174</v>
      </c>
    </row>
    <row r="4445" customFormat="false" ht="15" hidden="false" customHeight="false" outlineLevel="0" collapsed="false">
      <c r="A4445" s="21" t="s">
        <v>3606</v>
      </c>
      <c r="B4445" s="21" t="s">
        <v>3273</v>
      </c>
      <c r="C4445" s="23" t="n">
        <v>46185</v>
      </c>
      <c r="D4445" s="21" t="s">
        <v>805</v>
      </c>
      <c r="E4445" s="21" t="s">
        <v>366</v>
      </c>
      <c r="F4445" s="12" t="n">
        <v>2</v>
      </c>
      <c r="G4445" s="19" t="n">
        <v>30.9</v>
      </c>
      <c r="H4445" s="19" t="n">
        <v>21.71</v>
      </c>
      <c r="I4445" s="19" t="n">
        <f aca="false">ROUND(F4445*G4445,2)</f>
        <v>61.8</v>
      </c>
      <c r="J4445" s="19" t="n">
        <f aca="false">ROUND(F4445*H4445,2)</f>
        <v>43.42</v>
      </c>
      <c r="K4445" s="19" t="n">
        <f aca="false">INDEX(Pricebook!$L$2:$L$1401,MATCH(D4445,Pricebook!$A$2:$A$1401,0))</f>
        <v>33.05</v>
      </c>
      <c r="L4445" s="19" t="n">
        <f aca="false">ROUND(F4445*K4445,2)</f>
        <v>66.1</v>
      </c>
      <c r="M4445" s="24" t="n">
        <f aca="false">DATE(YEAR(C4445),MONTH(C4445),1)</f>
        <v>46174</v>
      </c>
    </row>
    <row r="4446" customFormat="false" ht="15" hidden="false" customHeight="false" outlineLevel="0" collapsed="false">
      <c r="A4446" s="21" t="s">
        <v>3606</v>
      </c>
      <c r="B4446" s="21" t="s">
        <v>3273</v>
      </c>
      <c r="C4446" s="23" t="n">
        <v>46185</v>
      </c>
      <c r="D4446" s="21" t="s">
        <v>713</v>
      </c>
      <c r="E4446" s="21" t="s">
        <v>366</v>
      </c>
      <c r="F4446" s="12" t="n">
        <v>3</v>
      </c>
      <c r="G4446" s="19" t="n">
        <v>22.4</v>
      </c>
      <c r="H4446" s="19" t="n">
        <v>15.77</v>
      </c>
      <c r="I4446" s="19" t="n">
        <f aca="false">ROUND(F4446*G4446,2)</f>
        <v>67.2</v>
      </c>
      <c r="J4446" s="19" t="n">
        <f aca="false">ROUND(F4446*H4446,2)</f>
        <v>47.31</v>
      </c>
      <c r="K4446" s="19" t="n">
        <f aca="false">INDEX(Pricebook!$L$2:$L$1401,MATCH(D4446,Pricebook!$A$2:$A$1401,0))</f>
        <v>24.05</v>
      </c>
      <c r="L4446" s="19" t="n">
        <f aca="false">ROUND(F4446*K4446,2)</f>
        <v>72.15</v>
      </c>
      <c r="M4446" s="24" t="n">
        <f aca="false">DATE(YEAR(C4446),MONTH(C4446),1)</f>
        <v>46174</v>
      </c>
    </row>
    <row r="4447" customFormat="false" ht="15" hidden="false" customHeight="false" outlineLevel="0" collapsed="false">
      <c r="A4447" s="21" t="s">
        <v>3606</v>
      </c>
      <c r="B4447" s="21" t="s">
        <v>3273</v>
      </c>
      <c r="C4447" s="23" t="n">
        <v>46185</v>
      </c>
      <c r="D4447" s="21" t="s">
        <v>2744</v>
      </c>
      <c r="E4447" s="21" t="s">
        <v>2587</v>
      </c>
      <c r="F4447" s="12" t="n">
        <v>7</v>
      </c>
      <c r="G4447" s="19" t="n">
        <v>7.3</v>
      </c>
      <c r="H4447" s="19" t="n">
        <v>4.74</v>
      </c>
      <c r="I4447" s="19" t="n">
        <f aca="false">ROUND(F4447*G4447,2)</f>
        <v>51.1</v>
      </c>
      <c r="J4447" s="19" t="n">
        <f aca="false">ROUND(F4447*H4447,2)</f>
        <v>33.18</v>
      </c>
      <c r="K4447" s="19" t="n">
        <f aca="false">INDEX(Pricebook!$L$2:$L$1401,MATCH(D4447,Pricebook!$A$2:$A$1401,0))</f>
        <v>7.9</v>
      </c>
      <c r="L4447" s="19" t="n">
        <f aca="false">ROUND(F4447*K4447,2)</f>
        <v>55.3</v>
      </c>
      <c r="M4447" s="24" t="n">
        <f aca="false">DATE(YEAR(C4447),MONTH(C4447),1)</f>
        <v>46174</v>
      </c>
    </row>
    <row r="4448" customFormat="false" ht="15" hidden="false" customHeight="false" outlineLevel="0" collapsed="false">
      <c r="A4448" s="21" t="s">
        <v>3606</v>
      </c>
      <c r="B4448" s="21" t="s">
        <v>3273</v>
      </c>
      <c r="C4448" s="23" t="n">
        <v>46185</v>
      </c>
      <c r="D4448" s="21" t="s">
        <v>1765</v>
      </c>
      <c r="E4448" s="21" t="s">
        <v>1452</v>
      </c>
      <c r="F4448" s="12" t="n">
        <v>2</v>
      </c>
      <c r="G4448" s="19" t="n">
        <v>46.7</v>
      </c>
      <c r="H4448" s="19" t="n">
        <v>28.49</v>
      </c>
      <c r="I4448" s="19" t="n">
        <f aca="false">ROUND(F4448*G4448,2)</f>
        <v>93.4</v>
      </c>
      <c r="J4448" s="19" t="n">
        <f aca="false">ROUND(F4448*H4448,2)</f>
        <v>56.98</v>
      </c>
      <c r="K4448" s="19" t="n">
        <f aca="false">INDEX(Pricebook!$L$2:$L$1401,MATCH(D4448,Pricebook!$A$2:$A$1401,0))</f>
        <v>47.75</v>
      </c>
      <c r="L4448" s="19" t="n">
        <f aca="false">ROUND(F4448*K4448,2)</f>
        <v>95.5</v>
      </c>
      <c r="M4448" s="24" t="n">
        <f aca="false">DATE(YEAR(C4448),MONTH(C4448),1)</f>
        <v>46174</v>
      </c>
    </row>
    <row r="4449" customFormat="false" ht="15" hidden="false" customHeight="false" outlineLevel="0" collapsed="false">
      <c r="A4449" s="21" t="s">
        <v>3606</v>
      </c>
      <c r="B4449" s="21" t="s">
        <v>3273</v>
      </c>
      <c r="C4449" s="23" t="n">
        <v>46185</v>
      </c>
      <c r="D4449" s="21" t="s">
        <v>2384</v>
      </c>
      <c r="E4449" s="21" t="s">
        <v>2202</v>
      </c>
      <c r="F4449" s="12" t="n">
        <v>1</v>
      </c>
      <c r="G4449" s="19" t="n">
        <v>13.95</v>
      </c>
      <c r="H4449" s="19" t="n">
        <v>8.52</v>
      </c>
      <c r="I4449" s="19" t="n">
        <f aca="false">ROUND(F4449*G4449,2)</f>
        <v>13.95</v>
      </c>
      <c r="J4449" s="19" t="n">
        <f aca="false">ROUND(F4449*H4449,2)</f>
        <v>8.52</v>
      </c>
      <c r="K4449" s="19" t="n">
        <f aca="false">INDEX(Pricebook!$L$2:$L$1401,MATCH(D4449,Pricebook!$A$2:$A$1401,0))</f>
        <v>15</v>
      </c>
      <c r="L4449" s="19" t="n">
        <f aca="false">ROUND(F4449*K4449,2)</f>
        <v>15</v>
      </c>
      <c r="M4449" s="24" t="n">
        <f aca="false">DATE(YEAR(C4449),MONTH(C4449),1)</f>
        <v>46174</v>
      </c>
    </row>
    <row r="4450" customFormat="false" ht="15" hidden="false" customHeight="false" outlineLevel="0" collapsed="false">
      <c r="A4450" s="21" t="s">
        <v>3606</v>
      </c>
      <c r="B4450" s="21" t="s">
        <v>3273</v>
      </c>
      <c r="C4450" s="23" t="n">
        <v>46185</v>
      </c>
      <c r="D4450" s="21" t="s">
        <v>2424</v>
      </c>
      <c r="E4450" s="21" t="s">
        <v>2202</v>
      </c>
      <c r="F4450" s="12" t="n">
        <v>3</v>
      </c>
      <c r="G4450" s="19" t="n">
        <v>51.6</v>
      </c>
      <c r="H4450" s="19" t="n">
        <v>31.04</v>
      </c>
      <c r="I4450" s="19" t="n">
        <f aca="false">ROUND(F4450*G4450,2)</f>
        <v>154.8</v>
      </c>
      <c r="J4450" s="19" t="n">
        <f aca="false">ROUND(F4450*H4450,2)</f>
        <v>93.12</v>
      </c>
      <c r="K4450" s="19" t="n">
        <f aca="false">INDEX(Pricebook!$L$2:$L$1401,MATCH(D4450,Pricebook!$A$2:$A$1401,0))</f>
        <v>54.6</v>
      </c>
      <c r="L4450" s="19" t="n">
        <f aca="false">ROUND(F4450*K4450,2)</f>
        <v>163.8</v>
      </c>
      <c r="M4450" s="24" t="n">
        <f aca="false">DATE(YEAR(C4450),MONTH(C4450),1)</f>
        <v>46174</v>
      </c>
    </row>
    <row r="4451" customFormat="false" ht="15" hidden="false" customHeight="false" outlineLevel="0" collapsed="false">
      <c r="A4451" s="21" t="s">
        <v>3606</v>
      </c>
      <c r="B4451" s="21" t="s">
        <v>3273</v>
      </c>
      <c r="C4451" s="23" t="n">
        <v>46185</v>
      </c>
      <c r="D4451" s="21" t="s">
        <v>2321</v>
      </c>
      <c r="E4451" s="21" t="s">
        <v>2202</v>
      </c>
      <c r="F4451" s="12" t="n">
        <v>6</v>
      </c>
      <c r="G4451" s="19" t="n">
        <v>9.7</v>
      </c>
      <c r="H4451" s="19" t="n">
        <v>6.54</v>
      </c>
      <c r="I4451" s="19" t="n">
        <f aca="false">ROUND(F4451*G4451,2)</f>
        <v>58.2</v>
      </c>
      <c r="J4451" s="19" t="n">
        <f aca="false">ROUND(F4451*H4451,2)</f>
        <v>39.24</v>
      </c>
      <c r="K4451" s="19" t="n">
        <f aca="false">INDEX(Pricebook!$L$2:$L$1401,MATCH(D4451,Pricebook!$A$2:$A$1401,0))</f>
        <v>10.45</v>
      </c>
      <c r="L4451" s="19" t="n">
        <f aca="false">ROUND(F4451*K4451,2)</f>
        <v>62.7</v>
      </c>
      <c r="M4451" s="24" t="n">
        <f aca="false">DATE(YEAR(C4451),MONTH(C4451),1)</f>
        <v>46174</v>
      </c>
    </row>
    <row r="4452" customFormat="false" ht="15" hidden="false" customHeight="false" outlineLevel="0" collapsed="false">
      <c r="A4452" s="21" t="s">
        <v>3606</v>
      </c>
      <c r="B4452" s="21" t="s">
        <v>3273</v>
      </c>
      <c r="C4452" s="23" t="n">
        <v>46185</v>
      </c>
      <c r="D4452" s="21" t="s">
        <v>1612</v>
      </c>
      <c r="E4452" s="21" t="s">
        <v>1452</v>
      </c>
      <c r="F4452" s="12" t="n">
        <v>1</v>
      </c>
      <c r="G4452" s="19" t="n">
        <v>45.85</v>
      </c>
      <c r="H4452" s="19" t="n">
        <v>28.49</v>
      </c>
      <c r="I4452" s="19" t="n">
        <f aca="false">ROUND(F4452*G4452,2)</f>
        <v>45.85</v>
      </c>
      <c r="J4452" s="19" t="n">
        <f aca="false">ROUND(F4452*H4452,2)</f>
        <v>28.49</v>
      </c>
      <c r="K4452" s="19" t="n">
        <f aca="false">INDEX(Pricebook!$L$2:$L$1401,MATCH(D4452,Pricebook!$A$2:$A$1401,0))</f>
        <v>47.75</v>
      </c>
      <c r="L4452" s="19" t="n">
        <f aca="false">ROUND(F4452*K4452,2)</f>
        <v>47.75</v>
      </c>
      <c r="M4452" s="24" t="n">
        <f aca="false">DATE(YEAR(C4452),MONTH(C4452),1)</f>
        <v>46174</v>
      </c>
    </row>
    <row r="4453" customFormat="false" ht="15" hidden="false" customHeight="false" outlineLevel="0" collapsed="false">
      <c r="A4453" s="21" t="s">
        <v>3606</v>
      </c>
      <c r="B4453" s="21" t="s">
        <v>3273</v>
      </c>
      <c r="C4453" s="23" t="n">
        <v>46185</v>
      </c>
      <c r="D4453" s="21" t="s">
        <v>2374</v>
      </c>
      <c r="E4453" s="21" t="s">
        <v>2202</v>
      </c>
      <c r="F4453" s="12" t="n">
        <v>1</v>
      </c>
      <c r="G4453" s="19" t="n">
        <v>25.65</v>
      </c>
      <c r="H4453" s="19" t="n">
        <v>15.49</v>
      </c>
      <c r="I4453" s="19" t="n">
        <f aca="false">ROUND(F4453*G4453,2)</f>
        <v>25.65</v>
      </c>
      <c r="J4453" s="19" t="n">
        <f aca="false">ROUND(F4453*H4453,2)</f>
        <v>15.49</v>
      </c>
      <c r="K4453" s="19" t="n">
        <f aca="false">INDEX(Pricebook!$L$2:$L$1401,MATCH(D4453,Pricebook!$A$2:$A$1401,0))</f>
        <v>27.25</v>
      </c>
      <c r="L4453" s="19" t="n">
        <f aca="false">ROUND(F4453*K4453,2)</f>
        <v>27.25</v>
      </c>
      <c r="M4453" s="24" t="n">
        <f aca="false">DATE(YEAR(C4453),MONTH(C4453),1)</f>
        <v>46174</v>
      </c>
    </row>
    <row r="4454" customFormat="false" ht="15" hidden="false" customHeight="false" outlineLevel="0" collapsed="false">
      <c r="A4454" s="21" t="s">
        <v>3606</v>
      </c>
      <c r="B4454" s="21" t="s">
        <v>3273</v>
      </c>
      <c r="C4454" s="23" t="n">
        <v>46185</v>
      </c>
      <c r="D4454" s="21" t="s">
        <v>2606</v>
      </c>
      <c r="E4454" s="21" t="s">
        <v>2587</v>
      </c>
      <c r="F4454" s="12" t="n">
        <v>9</v>
      </c>
      <c r="G4454" s="19" t="n">
        <v>11</v>
      </c>
      <c r="H4454" s="19" t="n">
        <v>7.76</v>
      </c>
      <c r="I4454" s="19" t="n">
        <f aca="false">ROUND(F4454*G4454,2)</f>
        <v>99</v>
      </c>
      <c r="J4454" s="19" t="n">
        <f aca="false">ROUND(F4454*H4454,2)</f>
        <v>69.84</v>
      </c>
      <c r="K4454" s="19" t="n">
        <f aca="false">INDEX(Pricebook!$L$2:$L$1401,MATCH(D4454,Pricebook!$A$2:$A$1401,0))</f>
        <v>11.95</v>
      </c>
      <c r="L4454" s="19" t="n">
        <f aca="false">ROUND(F4454*K4454,2)</f>
        <v>107.55</v>
      </c>
      <c r="M4454" s="24" t="n">
        <f aca="false">DATE(YEAR(C4454),MONTH(C4454),1)</f>
        <v>46174</v>
      </c>
    </row>
    <row r="4455" customFormat="false" ht="15" hidden="false" customHeight="false" outlineLevel="0" collapsed="false">
      <c r="A4455" s="21" t="s">
        <v>3606</v>
      </c>
      <c r="B4455" s="21" t="s">
        <v>3273</v>
      </c>
      <c r="C4455" s="23" t="n">
        <v>46185</v>
      </c>
      <c r="D4455" s="21" t="s">
        <v>1554</v>
      </c>
      <c r="E4455" s="21" t="s">
        <v>1452</v>
      </c>
      <c r="F4455" s="12" t="n">
        <v>8</v>
      </c>
      <c r="G4455" s="19" t="n">
        <v>27.8</v>
      </c>
      <c r="H4455" s="19" t="n">
        <v>19.2</v>
      </c>
      <c r="I4455" s="19" t="n">
        <f aca="false">ROUND(F4455*G4455,2)</f>
        <v>222.4</v>
      </c>
      <c r="J4455" s="19" t="n">
        <f aca="false">ROUND(F4455*H4455,2)</f>
        <v>153.6</v>
      </c>
      <c r="K4455" s="19" t="n">
        <f aca="false">INDEX(Pricebook!$L$2:$L$1401,MATCH(D4455,Pricebook!$A$2:$A$1401,0))</f>
        <v>28.4</v>
      </c>
      <c r="L4455" s="19" t="n">
        <f aca="false">ROUND(F4455*K4455,2)</f>
        <v>227.2</v>
      </c>
      <c r="M4455" s="24" t="n">
        <f aca="false">DATE(YEAR(C4455),MONTH(C4455),1)</f>
        <v>46174</v>
      </c>
    </row>
    <row r="4456" customFormat="false" ht="15" hidden="false" customHeight="false" outlineLevel="0" collapsed="false">
      <c r="A4456" s="21" t="s">
        <v>3606</v>
      </c>
      <c r="B4456" s="21" t="s">
        <v>3273</v>
      </c>
      <c r="C4456" s="23" t="n">
        <v>46185</v>
      </c>
      <c r="D4456" s="21" t="s">
        <v>2208</v>
      </c>
      <c r="E4456" s="21" t="s">
        <v>2202</v>
      </c>
      <c r="F4456" s="12" t="n">
        <v>2</v>
      </c>
      <c r="G4456" s="19" t="n">
        <v>35.2</v>
      </c>
      <c r="H4456" s="19" t="n">
        <v>21.31</v>
      </c>
      <c r="I4456" s="19" t="n">
        <f aca="false">ROUND(F4456*G4456,2)</f>
        <v>70.4</v>
      </c>
      <c r="J4456" s="19" t="n">
        <f aca="false">ROUND(F4456*H4456,2)</f>
        <v>42.62</v>
      </c>
      <c r="K4456" s="19" t="n">
        <f aca="false">INDEX(Pricebook!$L$2:$L$1401,MATCH(D4456,Pricebook!$A$2:$A$1401,0))</f>
        <v>37.5</v>
      </c>
      <c r="L4456" s="19" t="n">
        <f aca="false">ROUND(F4456*K4456,2)</f>
        <v>75</v>
      </c>
      <c r="M4456" s="24" t="n">
        <f aca="false">DATE(YEAR(C4456),MONTH(C4456),1)</f>
        <v>46174</v>
      </c>
    </row>
    <row r="4457" customFormat="false" ht="15" hidden="false" customHeight="false" outlineLevel="0" collapsed="false">
      <c r="A4457" s="21" t="s">
        <v>3607</v>
      </c>
      <c r="B4457" s="21" t="s">
        <v>3223</v>
      </c>
      <c r="C4457" s="23" t="n">
        <v>46185</v>
      </c>
      <c r="D4457" s="21" t="s">
        <v>422</v>
      </c>
      <c r="E4457" s="21" t="s">
        <v>366</v>
      </c>
      <c r="F4457" s="12" t="n">
        <v>2</v>
      </c>
      <c r="G4457" s="19" t="n">
        <v>16.1</v>
      </c>
      <c r="H4457" s="19" t="n">
        <v>12.43</v>
      </c>
      <c r="I4457" s="19" t="n">
        <f aca="false">ROUND(F4457*G4457,2)</f>
        <v>32.2</v>
      </c>
      <c r="J4457" s="19" t="n">
        <f aca="false">ROUND(F4457*H4457,2)</f>
        <v>24.86</v>
      </c>
      <c r="K4457" s="19" t="n">
        <f aca="false">INDEX(Pricebook!$L$2:$L$1401,MATCH(D4457,Pricebook!$A$2:$A$1401,0))</f>
        <v>17.15</v>
      </c>
      <c r="L4457" s="19" t="n">
        <f aca="false">ROUND(F4457*K4457,2)</f>
        <v>34.3</v>
      </c>
      <c r="M4457" s="24" t="n">
        <f aca="false">DATE(YEAR(C4457),MONTH(C4457),1)</f>
        <v>46174</v>
      </c>
    </row>
    <row r="4458" customFormat="false" ht="15" hidden="false" customHeight="false" outlineLevel="0" collapsed="false">
      <c r="A4458" s="21" t="s">
        <v>3607</v>
      </c>
      <c r="B4458" s="21" t="s">
        <v>3223</v>
      </c>
      <c r="C4458" s="23" t="n">
        <v>46185</v>
      </c>
      <c r="D4458" s="21" t="s">
        <v>2844</v>
      </c>
      <c r="E4458" s="21" t="s">
        <v>2748</v>
      </c>
      <c r="F4458" s="12" t="n">
        <v>7</v>
      </c>
      <c r="G4458" s="19" t="n">
        <v>4.6</v>
      </c>
      <c r="H4458" s="19" t="n">
        <v>2.68</v>
      </c>
      <c r="I4458" s="19" t="n">
        <f aca="false">ROUND(F4458*G4458,2)</f>
        <v>32.2</v>
      </c>
      <c r="J4458" s="19" t="n">
        <f aca="false">ROUND(F4458*H4458,2)</f>
        <v>18.76</v>
      </c>
      <c r="K4458" s="19" t="n">
        <f aca="false">INDEX(Pricebook!$L$2:$L$1401,MATCH(D4458,Pricebook!$A$2:$A$1401,0))</f>
        <v>5.05</v>
      </c>
      <c r="L4458" s="19" t="n">
        <f aca="false">ROUND(F4458*K4458,2)</f>
        <v>35.35</v>
      </c>
      <c r="M4458" s="24" t="n">
        <f aca="false">DATE(YEAR(C4458),MONTH(C4458),1)</f>
        <v>46174</v>
      </c>
    </row>
    <row r="4459" customFormat="false" ht="15" hidden="false" customHeight="false" outlineLevel="0" collapsed="false">
      <c r="A4459" s="21" t="s">
        <v>3607</v>
      </c>
      <c r="B4459" s="21" t="s">
        <v>3223</v>
      </c>
      <c r="C4459" s="23" t="n">
        <v>46185</v>
      </c>
      <c r="D4459" s="21" t="s">
        <v>2553</v>
      </c>
      <c r="E4459" s="21" t="s">
        <v>2466</v>
      </c>
      <c r="F4459" s="12" t="n">
        <v>1</v>
      </c>
      <c r="G4459" s="19" t="n">
        <v>85.3</v>
      </c>
      <c r="H4459" s="19" t="n">
        <v>60.38</v>
      </c>
      <c r="I4459" s="19" t="n">
        <f aca="false">ROUND(F4459*G4459,2)</f>
        <v>85.3</v>
      </c>
      <c r="J4459" s="19" t="n">
        <f aca="false">ROUND(F4459*H4459,2)</f>
        <v>60.38</v>
      </c>
      <c r="K4459" s="19" t="n">
        <f aca="false">INDEX(Pricebook!$L$2:$L$1401,MATCH(D4459,Pricebook!$A$2:$A$1401,0))</f>
        <v>89.7</v>
      </c>
      <c r="L4459" s="19" t="n">
        <f aca="false">ROUND(F4459*K4459,2)</f>
        <v>89.7</v>
      </c>
      <c r="M4459" s="24" t="n">
        <f aca="false">DATE(YEAR(C4459),MONTH(C4459),1)</f>
        <v>46174</v>
      </c>
    </row>
    <row r="4460" customFormat="false" ht="15" hidden="false" customHeight="false" outlineLevel="0" collapsed="false">
      <c r="A4460" s="21" t="s">
        <v>3607</v>
      </c>
      <c r="B4460" s="21" t="s">
        <v>3223</v>
      </c>
      <c r="C4460" s="23" t="n">
        <v>46185</v>
      </c>
      <c r="D4460" s="21" t="s">
        <v>2519</v>
      </c>
      <c r="E4460" s="21" t="s">
        <v>2466</v>
      </c>
      <c r="F4460" s="12" t="n">
        <v>1</v>
      </c>
      <c r="G4460" s="19" t="n">
        <v>36.7</v>
      </c>
      <c r="H4460" s="19" t="n">
        <v>22.53</v>
      </c>
      <c r="I4460" s="19" t="n">
        <f aca="false">ROUND(F4460*G4460,2)</f>
        <v>36.7</v>
      </c>
      <c r="J4460" s="19" t="n">
        <f aca="false">ROUND(F4460*H4460,2)</f>
        <v>22.53</v>
      </c>
      <c r="K4460" s="19" t="n">
        <f aca="false">INDEX(Pricebook!$L$2:$L$1401,MATCH(D4460,Pricebook!$A$2:$A$1401,0))</f>
        <v>37.95</v>
      </c>
      <c r="L4460" s="19" t="n">
        <f aca="false">ROUND(F4460*K4460,2)</f>
        <v>37.95</v>
      </c>
      <c r="M4460" s="24" t="n">
        <f aca="false">DATE(YEAR(C4460),MONTH(C4460),1)</f>
        <v>46174</v>
      </c>
    </row>
    <row r="4461" customFormat="false" ht="15" hidden="false" customHeight="false" outlineLevel="0" collapsed="false">
      <c r="A4461" s="21" t="s">
        <v>3607</v>
      </c>
      <c r="B4461" s="21" t="s">
        <v>3223</v>
      </c>
      <c r="C4461" s="23" t="n">
        <v>46185</v>
      </c>
      <c r="D4461" s="21" t="s">
        <v>2766</v>
      </c>
      <c r="E4461" s="21" t="s">
        <v>2748</v>
      </c>
      <c r="F4461" s="12" t="n">
        <v>7</v>
      </c>
      <c r="G4461" s="19" t="n">
        <v>4.45</v>
      </c>
      <c r="H4461" s="19" t="n">
        <v>2.55</v>
      </c>
      <c r="I4461" s="19" t="n">
        <f aca="false">ROUND(F4461*G4461,2)</f>
        <v>31.15</v>
      </c>
      <c r="J4461" s="19" t="n">
        <f aca="false">ROUND(F4461*H4461,2)</f>
        <v>17.85</v>
      </c>
      <c r="K4461" s="19" t="n">
        <f aca="false">INDEX(Pricebook!$L$2:$L$1401,MATCH(D4461,Pricebook!$A$2:$A$1401,0))</f>
        <v>4.8</v>
      </c>
      <c r="L4461" s="19" t="n">
        <f aca="false">ROUND(F4461*K4461,2)</f>
        <v>33.6</v>
      </c>
      <c r="M4461" s="24" t="n">
        <f aca="false">DATE(YEAR(C4461),MONTH(C4461),1)</f>
        <v>46174</v>
      </c>
    </row>
    <row r="4462" customFormat="false" ht="15" hidden="false" customHeight="false" outlineLevel="0" collapsed="false">
      <c r="A4462" s="21" t="s">
        <v>3607</v>
      </c>
      <c r="B4462" s="21" t="s">
        <v>3223</v>
      </c>
      <c r="C4462" s="23" t="n">
        <v>46185</v>
      </c>
      <c r="D4462" s="21" t="s">
        <v>857</v>
      </c>
      <c r="E4462" s="21" t="s">
        <v>366</v>
      </c>
      <c r="F4462" s="12" t="n">
        <v>3</v>
      </c>
      <c r="G4462" s="19" t="n">
        <v>8.4</v>
      </c>
      <c r="H4462" s="19" t="n">
        <v>5.9</v>
      </c>
      <c r="I4462" s="19" t="n">
        <f aca="false">ROUND(F4462*G4462,2)</f>
        <v>25.2</v>
      </c>
      <c r="J4462" s="19" t="n">
        <f aca="false">ROUND(F4462*H4462,2)</f>
        <v>17.7</v>
      </c>
      <c r="K4462" s="19" t="n">
        <f aca="false">INDEX(Pricebook!$L$2:$L$1401,MATCH(D4462,Pricebook!$A$2:$A$1401,0))</f>
        <v>9</v>
      </c>
      <c r="L4462" s="19" t="n">
        <f aca="false">ROUND(F4462*K4462,2)</f>
        <v>27</v>
      </c>
      <c r="M4462" s="24" t="n">
        <f aca="false">DATE(YEAR(C4462),MONTH(C4462),1)</f>
        <v>46174</v>
      </c>
    </row>
    <row r="4463" customFormat="false" ht="15" hidden="false" customHeight="false" outlineLevel="0" collapsed="false">
      <c r="A4463" s="21" t="s">
        <v>3607</v>
      </c>
      <c r="B4463" s="21" t="s">
        <v>3223</v>
      </c>
      <c r="C4463" s="23" t="n">
        <v>46185</v>
      </c>
      <c r="D4463" s="21" t="s">
        <v>2918</v>
      </c>
      <c r="E4463" s="21" t="s">
        <v>2748</v>
      </c>
      <c r="F4463" s="12" t="n">
        <v>2</v>
      </c>
      <c r="G4463" s="19" t="n">
        <v>68.75</v>
      </c>
      <c r="H4463" s="19" t="n">
        <v>40.1</v>
      </c>
      <c r="I4463" s="19" t="n">
        <f aca="false">ROUND(F4463*G4463,2)</f>
        <v>137.5</v>
      </c>
      <c r="J4463" s="19" t="n">
        <f aca="false">ROUND(F4463*H4463,2)</f>
        <v>80.2</v>
      </c>
      <c r="K4463" s="19" t="n">
        <f aca="false">INDEX(Pricebook!$L$2:$L$1401,MATCH(D4463,Pricebook!$A$2:$A$1401,0))</f>
        <v>75.15</v>
      </c>
      <c r="L4463" s="19" t="n">
        <f aca="false">ROUND(F4463*K4463,2)</f>
        <v>150.3</v>
      </c>
      <c r="M4463" s="24" t="n">
        <f aca="false">DATE(YEAR(C4463),MONTH(C4463),1)</f>
        <v>46174</v>
      </c>
    </row>
    <row r="4464" customFormat="false" ht="15" hidden="false" customHeight="false" outlineLevel="0" collapsed="false">
      <c r="A4464" s="21" t="s">
        <v>3607</v>
      </c>
      <c r="B4464" s="21" t="s">
        <v>3223</v>
      </c>
      <c r="C4464" s="23" t="n">
        <v>46185</v>
      </c>
      <c r="D4464" s="21" t="s">
        <v>2868</v>
      </c>
      <c r="E4464" s="21" t="s">
        <v>2748</v>
      </c>
      <c r="F4464" s="12" t="n">
        <v>3</v>
      </c>
      <c r="G4464" s="19" t="n">
        <v>48.1</v>
      </c>
      <c r="H4464" s="19" t="n">
        <v>30.05</v>
      </c>
      <c r="I4464" s="19" t="n">
        <f aca="false">ROUND(F4464*G4464,2)</f>
        <v>144.3</v>
      </c>
      <c r="J4464" s="19" t="n">
        <f aca="false">ROUND(F4464*H4464,2)</f>
        <v>90.15</v>
      </c>
      <c r="K4464" s="19" t="n">
        <f aca="false">INDEX(Pricebook!$L$2:$L$1401,MATCH(D4464,Pricebook!$A$2:$A$1401,0))</f>
        <v>52.5</v>
      </c>
      <c r="L4464" s="19" t="n">
        <f aca="false">ROUND(F4464*K4464,2)</f>
        <v>157.5</v>
      </c>
      <c r="M4464" s="24" t="n">
        <f aca="false">DATE(YEAR(C4464),MONTH(C4464),1)</f>
        <v>46174</v>
      </c>
    </row>
    <row r="4465" customFormat="false" ht="15" hidden="false" customHeight="false" outlineLevel="0" collapsed="false">
      <c r="A4465" s="21" t="s">
        <v>3608</v>
      </c>
      <c r="B4465" s="21" t="s">
        <v>3609</v>
      </c>
      <c r="C4465" s="23" t="n">
        <v>46187</v>
      </c>
      <c r="D4465" s="21" t="s">
        <v>2800</v>
      </c>
      <c r="E4465" s="21" t="s">
        <v>2748</v>
      </c>
      <c r="F4465" s="12" t="n">
        <v>1</v>
      </c>
      <c r="G4465" s="19" t="n">
        <v>5.3</v>
      </c>
      <c r="H4465" s="19" t="n">
        <v>3.1</v>
      </c>
      <c r="I4465" s="19" t="n">
        <f aca="false">ROUND(F4465*G4465,2)</f>
        <v>5.3</v>
      </c>
      <c r="J4465" s="19" t="n">
        <f aca="false">ROUND(F4465*H4465,2)</f>
        <v>3.1</v>
      </c>
      <c r="K4465" s="19" t="n">
        <f aca="false">INDEX(Pricebook!$L$2:$L$1401,MATCH(D4465,Pricebook!$A$2:$A$1401,0))</f>
        <v>5.8</v>
      </c>
      <c r="L4465" s="19" t="n">
        <f aca="false">ROUND(F4465*K4465,2)</f>
        <v>5.8</v>
      </c>
      <c r="M4465" s="24" t="n">
        <f aca="false">DATE(YEAR(C4465),MONTH(C4465),1)</f>
        <v>46174</v>
      </c>
    </row>
    <row r="4466" customFormat="false" ht="15" hidden="false" customHeight="false" outlineLevel="0" collapsed="false">
      <c r="A4466" s="21" t="s">
        <v>3608</v>
      </c>
      <c r="B4466" s="21" t="s">
        <v>3609</v>
      </c>
      <c r="C4466" s="23" t="n">
        <v>46187</v>
      </c>
      <c r="D4466" s="21" t="s">
        <v>693</v>
      </c>
      <c r="E4466" s="21" t="s">
        <v>366</v>
      </c>
      <c r="F4466" s="12" t="n">
        <v>1</v>
      </c>
      <c r="G4466" s="19" t="n">
        <v>8.9</v>
      </c>
      <c r="H4466" s="19" t="n">
        <v>6.51</v>
      </c>
      <c r="I4466" s="19" t="n">
        <f aca="false">ROUND(F4466*G4466,2)</f>
        <v>8.9</v>
      </c>
      <c r="J4466" s="19" t="n">
        <f aca="false">ROUND(F4466*H4466,2)</f>
        <v>6.51</v>
      </c>
      <c r="K4466" s="19" t="n">
        <f aca="false">INDEX(Pricebook!$L$2:$L$1401,MATCH(D4466,Pricebook!$A$2:$A$1401,0))</f>
        <v>9.5</v>
      </c>
      <c r="L4466" s="19" t="n">
        <f aca="false">ROUND(F4466*K4466,2)</f>
        <v>9.5</v>
      </c>
      <c r="M4466" s="24" t="n">
        <f aca="false">DATE(YEAR(C4466),MONTH(C4466),1)</f>
        <v>46174</v>
      </c>
    </row>
    <row r="4467" customFormat="false" ht="15" hidden="false" customHeight="false" outlineLevel="0" collapsed="false">
      <c r="A4467" s="21" t="s">
        <v>3608</v>
      </c>
      <c r="B4467" s="21" t="s">
        <v>3609</v>
      </c>
      <c r="C4467" s="23" t="n">
        <v>46187</v>
      </c>
      <c r="D4467" s="21" t="s">
        <v>963</v>
      </c>
      <c r="E4467" s="21" t="s">
        <v>366</v>
      </c>
      <c r="F4467" s="12" t="n">
        <v>3</v>
      </c>
      <c r="G4467" s="19" t="n">
        <v>44.2</v>
      </c>
      <c r="H4467" s="19" t="n">
        <v>35.92</v>
      </c>
      <c r="I4467" s="19" t="n">
        <f aca="false">ROUND(F4467*G4467,2)</f>
        <v>132.6</v>
      </c>
      <c r="J4467" s="19" t="n">
        <f aca="false">ROUND(F4467*H4467,2)</f>
        <v>107.76</v>
      </c>
      <c r="K4467" s="19" t="n">
        <f aca="false">INDEX(Pricebook!$L$2:$L$1401,MATCH(D4467,Pricebook!$A$2:$A$1401,0))</f>
        <v>47.6</v>
      </c>
      <c r="L4467" s="19" t="n">
        <f aca="false">ROUND(F4467*K4467,2)</f>
        <v>142.8</v>
      </c>
      <c r="M4467" s="24" t="n">
        <f aca="false">DATE(YEAR(C4467),MONTH(C4467),1)</f>
        <v>46174</v>
      </c>
    </row>
    <row r="4468" customFormat="false" ht="15" hidden="false" customHeight="false" outlineLevel="0" collapsed="false">
      <c r="A4468" s="21" t="s">
        <v>3608</v>
      </c>
      <c r="B4468" s="21" t="s">
        <v>3609</v>
      </c>
      <c r="C4468" s="23" t="n">
        <v>46187</v>
      </c>
      <c r="D4468" s="21" t="s">
        <v>553</v>
      </c>
      <c r="E4468" s="21" t="s">
        <v>366</v>
      </c>
      <c r="F4468" s="12" t="n">
        <v>1</v>
      </c>
      <c r="G4468" s="19" t="n">
        <v>44.25</v>
      </c>
      <c r="H4468" s="19" t="n">
        <v>34.22</v>
      </c>
      <c r="I4468" s="19" t="n">
        <f aca="false">ROUND(F4468*G4468,2)</f>
        <v>44.25</v>
      </c>
      <c r="J4468" s="19" t="n">
        <f aca="false">ROUND(F4468*H4468,2)</f>
        <v>34.22</v>
      </c>
      <c r="K4468" s="19" t="n">
        <f aca="false">INDEX(Pricebook!$L$2:$L$1401,MATCH(D4468,Pricebook!$A$2:$A$1401,0))</f>
        <v>47.85</v>
      </c>
      <c r="L4468" s="19" t="n">
        <f aca="false">ROUND(F4468*K4468,2)</f>
        <v>47.85</v>
      </c>
      <c r="M4468" s="24" t="n">
        <f aca="false">DATE(YEAR(C4468),MONTH(C4468),1)</f>
        <v>46174</v>
      </c>
    </row>
    <row r="4469" customFormat="false" ht="15" hidden="false" customHeight="false" outlineLevel="0" collapsed="false">
      <c r="A4469" s="21" t="s">
        <v>3608</v>
      </c>
      <c r="B4469" s="21" t="s">
        <v>3609</v>
      </c>
      <c r="C4469" s="23" t="n">
        <v>46187</v>
      </c>
      <c r="D4469" s="21" t="s">
        <v>757</v>
      </c>
      <c r="E4469" s="21" t="s">
        <v>366</v>
      </c>
      <c r="F4469" s="12" t="n">
        <v>5</v>
      </c>
      <c r="G4469" s="19" t="n">
        <v>11.7</v>
      </c>
      <c r="H4469" s="19" t="n">
        <v>8.29</v>
      </c>
      <c r="I4469" s="19" t="n">
        <f aca="false">ROUND(F4469*G4469,2)</f>
        <v>58.5</v>
      </c>
      <c r="J4469" s="19" t="n">
        <f aca="false">ROUND(F4469*H4469,2)</f>
        <v>41.45</v>
      </c>
      <c r="K4469" s="19" t="n">
        <f aca="false">INDEX(Pricebook!$L$2:$L$1401,MATCH(D4469,Pricebook!$A$2:$A$1401,0))</f>
        <v>12.65</v>
      </c>
      <c r="L4469" s="19" t="n">
        <f aca="false">ROUND(F4469*K4469,2)</f>
        <v>63.25</v>
      </c>
      <c r="M4469" s="24" t="n">
        <f aca="false">DATE(YEAR(C4469),MONTH(C4469),1)</f>
        <v>46174</v>
      </c>
    </row>
    <row r="4470" customFormat="false" ht="15" hidden="false" customHeight="false" outlineLevel="0" collapsed="false">
      <c r="A4470" s="21" t="s">
        <v>3608</v>
      </c>
      <c r="B4470" s="21" t="s">
        <v>3609</v>
      </c>
      <c r="C4470" s="23" t="n">
        <v>46187</v>
      </c>
      <c r="D4470" s="21" t="s">
        <v>386</v>
      </c>
      <c r="E4470" s="21" t="s">
        <v>366</v>
      </c>
      <c r="F4470" s="12" t="n">
        <v>5</v>
      </c>
      <c r="G4470" s="19" t="n">
        <v>6.6</v>
      </c>
      <c r="H4470" s="19" t="n">
        <v>4.72</v>
      </c>
      <c r="I4470" s="19" t="n">
        <f aca="false">ROUND(F4470*G4470,2)</f>
        <v>33</v>
      </c>
      <c r="J4470" s="19" t="n">
        <f aca="false">ROUND(F4470*H4470,2)</f>
        <v>23.6</v>
      </c>
      <c r="K4470" s="19" t="n">
        <f aca="false">INDEX(Pricebook!$L$2:$L$1401,MATCH(D4470,Pricebook!$A$2:$A$1401,0))</f>
        <v>7.2</v>
      </c>
      <c r="L4470" s="19" t="n">
        <f aca="false">ROUND(F4470*K4470,2)</f>
        <v>36</v>
      </c>
      <c r="M4470" s="24" t="n">
        <f aca="false">DATE(YEAR(C4470),MONTH(C4470),1)</f>
        <v>46174</v>
      </c>
    </row>
    <row r="4471" customFormat="false" ht="15" hidden="false" customHeight="false" outlineLevel="0" collapsed="false">
      <c r="A4471" s="21" t="s">
        <v>3608</v>
      </c>
      <c r="B4471" s="21" t="s">
        <v>3609</v>
      </c>
      <c r="C4471" s="23" t="n">
        <v>46187</v>
      </c>
      <c r="D4471" s="21" t="s">
        <v>2553</v>
      </c>
      <c r="E4471" s="21" t="s">
        <v>2466</v>
      </c>
      <c r="F4471" s="12" t="n">
        <v>1</v>
      </c>
      <c r="G4471" s="19" t="n">
        <v>85.3</v>
      </c>
      <c r="H4471" s="19" t="n">
        <v>60.38</v>
      </c>
      <c r="I4471" s="19" t="n">
        <f aca="false">ROUND(F4471*G4471,2)</f>
        <v>85.3</v>
      </c>
      <c r="J4471" s="19" t="n">
        <f aca="false">ROUND(F4471*H4471,2)</f>
        <v>60.38</v>
      </c>
      <c r="K4471" s="19" t="n">
        <f aca="false">INDEX(Pricebook!$L$2:$L$1401,MATCH(D4471,Pricebook!$A$2:$A$1401,0))</f>
        <v>89.7</v>
      </c>
      <c r="L4471" s="19" t="n">
        <f aca="false">ROUND(F4471*K4471,2)</f>
        <v>89.7</v>
      </c>
      <c r="M4471" s="24" t="n">
        <f aca="false">DATE(YEAR(C4471),MONTH(C4471),1)</f>
        <v>46174</v>
      </c>
    </row>
    <row r="4472" customFormat="false" ht="15" hidden="false" customHeight="false" outlineLevel="0" collapsed="false">
      <c r="A4472" s="21" t="s">
        <v>3608</v>
      </c>
      <c r="B4472" s="21" t="s">
        <v>3609</v>
      </c>
      <c r="C4472" s="23" t="n">
        <v>46187</v>
      </c>
      <c r="D4472" s="21" t="s">
        <v>2828</v>
      </c>
      <c r="E4472" s="21" t="s">
        <v>2748</v>
      </c>
      <c r="F4472" s="12" t="n">
        <v>10</v>
      </c>
      <c r="G4472" s="19" t="n">
        <v>8.35</v>
      </c>
      <c r="H4472" s="19" t="n">
        <v>4.91</v>
      </c>
      <c r="I4472" s="19" t="n">
        <f aca="false">ROUND(F4472*G4472,2)</f>
        <v>83.5</v>
      </c>
      <c r="J4472" s="19" t="n">
        <f aca="false">ROUND(F4472*H4472,2)</f>
        <v>49.1</v>
      </c>
      <c r="K4472" s="19" t="n">
        <f aca="false">INDEX(Pricebook!$L$2:$L$1401,MATCH(D4472,Pricebook!$A$2:$A$1401,0))</f>
        <v>9.2</v>
      </c>
      <c r="L4472" s="19" t="n">
        <f aca="false">ROUND(F4472*K4472,2)</f>
        <v>92</v>
      </c>
      <c r="M4472" s="24" t="n">
        <f aca="false">DATE(YEAR(C4472),MONTH(C4472),1)</f>
        <v>46174</v>
      </c>
    </row>
    <row r="4473" customFormat="false" ht="15" hidden="false" customHeight="false" outlineLevel="0" collapsed="false">
      <c r="A4473" s="21" t="s">
        <v>3608</v>
      </c>
      <c r="B4473" s="21" t="s">
        <v>3609</v>
      </c>
      <c r="C4473" s="23" t="n">
        <v>46187</v>
      </c>
      <c r="D4473" s="21" t="s">
        <v>426</v>
      </c>
      <c r="E4473" s="21" t="s">
        <v>366</v>
      </c>
      <c r="F4473" s="12" t="n">
        <v>1</v>
      </c>
      <c r="G4473" s="19" t="n">
        <v>168.25</v>
      </c>
      <c r="H4473" s="19" t="n">
        <v>119.2</v>
      </c>
      <c r="I4473" s="19" t="n">
        <f aca="false">ROUND(F4473*G4473,2)</f>
        <v>168.25</v>
      </c>
      <c r="J4473" s="19" t="n">
        <f aca="false">ROUND(F4473*H4473,2)</f>
        <v>119.2</v>
      </c>
      <c r="K4473" s="19" t="n">
        <f aca="false">INDEX(Pricebook!$L$2:$L$1401,MATCH(D4473,Pricebook!$A$2:$A$1401,0))</f>
        <v>181.5</v>
      </c>
      <c r="L4473" s="19" t="n">
        <f aca="false">ROUND(F4473*K4473,2)</f>
        <v>181.5</v>
      </c>
      <c r="M4473" s="24" t="n">
        <f aca="false">DATE(YEAR(C4473),MONTH(C4473),1)</f>
        <v>46174</v>
      </c>
    </row>
    <row r="4474" customFormat="false" ht="15" hidden="false" customHeight="false" outlineLevel="0" collapsed="false">
      <c r="A4474" s="21" t="s">
        <v>3608</v>
      </c>
      <c r="B4474" s="21" t="s">
        <v>3609</v>
      </c>
      <c r="C4474" s="23" t="n">
        <v>46187</v>
      </c>
      <c r="D4474" s="21" t="s">
        <v>801</v>
      </c>
      <c r="E4474" s="21" t="s">
        <v>366</v>
      </c>
      <c r="F4474" s="12" t="n">
        <v>6</v>
      </c>
      <c r="G4474" s="19" t="n">
        <v>10.9</v>
      </c>
      <c r="H4474" s="19" t="n">
        <v>7.67</v>
      </c>
      <c r="I4474" s="19" t="n">
        <f aca="false">ROUND(F4474*G4474,2)</f>
        <v>65.4</v>
      </c>
      <c r="J4474" s="19" t="n">
        <f aca="false">ROUND(F4474*H4474,2)</f>
        <v>46.02</v>
      </c>
      <c r="K4474" s="19" t="n">
        <f aca="false">INDEX(Pricebook!$L$2:$L$1401,MATCH(D4474,Pricebook!$A$2:$A$1401,0))</f>
        <v>11.7</v>
      </c>
      <c r="L4474" s="19" t="n">
        <f aca="false">ROUND(F4474*K4474,2)</f>
        <v>70.2</v>
      </c>
      <c r="M4474" s="24" t="n">
        <f aca="false">DATE(YEAR(C4474),MONTH(C4474),1)</f>
        <v>46174</v>
      </c>
    </row>
    <row r="4475" customFormat="false" ht="15" hidden="false" customHeight="false" outlineLevel="0" collapsed="false">
      <c r="A4475" s="21" t="s">
        <v>3608</v>
      </c>
      <c r="B4475" s="21" t="s">
        <v>3609</v>
      </c>
      <c r="C4475" s="23" t="n">
        <v>46187</v>
      </c>
      <c r="D4475" s="21" t="s">
        <v>843</v>
      </c>
      <c r="E4475" s="21" t="s">
        <v>366</v>
      </c>
      <c r="F4475" s="12" t="n">
        <v>1</v>
      </c>
      <c r="G4475" s="19" t="n">
        <v>299.65</v>
      </c>
      <c r="H4475" s="19" t="n">
        <v>224.43</v>
      </c>
      <c r="I4475" s="19" t="n">
        <f aca="false">ROUND(F4475*G4475,2)</f>
        <v>299.65</v>
      </c>
      <c r="J4475" s="19" t="n">
        <f aca="false">ROUND(F4475*H4475,2)</f>
        <v>224.43</v>
      </c>
      <c r="K4475" s="19" t="n">
        <f aca="false">INDEX(Pricebook!$L$2:$L$1401,MATCH(D4475,Pricebook!$A$2:$A$1401,0))</f>
        <v>322.45</v>
      </c>
      <c r="L4475" s="19" t="n">
        <f aca="false">ROUND(F4475*K4475,2)</f>
        <v>322.45</v>
      </c>
      <c r="M4475" s="24" t="n">
        <f aca="false">DATE(YEAR(C4475),MONTH(C4475),1)</f>
        <v>46174</v>
      </c>
    </row>
    <row r="4476" customFormat="false" ht="15" hidden="false" customHeight="false" outlineLevel="0" collapsed="false">
      <c r="A4476" s="21" t="s">
        <v>3608</v>
      </c>
      <c r="B4476" s="21" t="s">
        <v>3609</v>
      </c>
      <c r="C4476" s="23" t="n">
        <v>46187</v>
      </c>
      <c r="D4476" s="21" t="s">
        <v>2571</v>
      </c>
      <c r="E4476" s="21" t="s">
        <v>2466</v>
      </c>
      <c r="F4476" s="12" t="n">
        <v>1</v>
      </c>
      <c r="G4476" s="19" t="n">
        <v>31.5</v>
      </c>
      <c r="H4476" s="19" t="n">
        <v>19.68</v>
      </c>
      <c r="I4476" s="19" t="n">
        <f aca="false">ROUND(F4476*G4476,2)</f>
        <v>31.5</v>
      </c>
      <c r="J4476" s="19" t="n">
        <f aca="false">ROUND(F4476*H4476,2)</f>
        <v>19.68</v>
      </c>
      <c r="K4476" s="19" t="n">
        <f aca="false">INDEX(Pricebook!$L$2:$L$1401,MATCH(D4476,Pricebook!$A$2:$A$1401,0))</f>
        <v>33.15</v>
      </c>
      <c r="L4476" s="19" t="n">
        <f aca="false">ROUND(F4476*K4476,2)</f>
        <v>33.15</v>
      </c>
      <c r="M4476" s="24" t="n">
        <f aca="false">DATE(YEAR(C4476),MONTH(C4476),1)</f>
        <v>46174</v>
      </c>
    </row>
    <row r="4477" customFormat="false" ht="15" hidden="false" customHeight="false" outlineLevel="0" collapsed="false">
      <c r="A4477" s="21" t="s">
        <v>3608</v>
      </c>
      <c r="B4477" s="21" t="s">
        <v>3609</v>
      </c>
      <c r="C4477" s="23" t="n">
        <v>46187</v>
      </c>
      <c r="D4477" s="21" t="s">
        <v>2934</v>
      </c>
      <c r="E4477" s="21" t="s">
        <v>2748</v>
      </c>
      <c r="F4477" s="12" t="n">
        <v>7</v>
      </c>
      <c r="G4477" s="19" t="n">
        <v>6.95</v>
      </c>
      <c r="H4477" s="19" t="n">
        <v>4.81</v>
      </c>
      <c r="I4477" s="19" t="n">
        <f aca="false">ROUND(F4477*G4477,2)</f>
        <v>48.65</v>
      </c>
      <c r="J4477" s="19" t="n">
        <f aca="false">ROUND(F4477*H4477,2)</f>
        <v>33.67</v>
      </c>
      <c r="K4477" s="19" t="n">
        <f aca="false">INDEX(Pricebook!$L$2:$L$1401,MATCH(D4477,Pricebook!$A$2:$A$1401,0))</f>
        <v>7.65</v>
      </c>
      <c r="L4477" s="19" t="n">
        <f aca="false">ROUND(F4477*K4477,2)</f>
        <v>53.55</v>
      </c>
      <c r="M4477" s="24" t="n">
        <f aca="false">DATE(YEAR(C4477),MONTH(C4477),1)</f>
        <v>46174</v>
      </c>
    </row>
    <row r="4478" customFormat="false" ht="15" hidden="false" customHeight="false" outlineLevel="0" collapsed="false">
      <c r="A4478" s="21" t="s">
        <v>3608</v>
      </c>
      <c r="B4478" s="21" t="s">
        <v>3609</v>
      </c>
      <c r="C4478" s="23" t="n">
        <v>46187</v>
      </c>
      <c r="D4478" s="21" t="s">
        <v>2527</v>
      </c>
      <c r="E4478" s="21" t="s">
        <v>2466</v>
      </c>
      <c r="F4478" s="12" t="n">
        <v>1</v>
      </c>
      <c r="G4478" s="19" t="n">
        <v>111.2</v>
      </c>
      <c r="H4478" s="19" t="n">
        <v>69.2</v>
      </c>
      <c r="I4478" s="19" t="n">
        <f aca="false">ROUND(F4478*G4478,2)</f>
        <v>111.2</v>
      </c>
      <c r="J4478" s="19" t="n">
        <f aca="false">ROUND(F4478*H4478,2)</f>
        <v>69.2</v>
      </c>
      <c r="K4478" s="19" t="n">
        <f aca="false">INDEX(Pricebook!$L$2:$L$1401,MATCH(D4478,Pricebook!$A$2:$A$1401,0))</f>
        <v>116.5</v>
      </c>
      <c r="L4478" s="19" t="n">
        <f aca="false">ROUND(F4478*K4478,2)</f>
        <v>116.5</v>
      </c>
      <c r="M4478" s="24" t="n">
        <f aca="false">DATE(YEAR(C4478),MONTH(C4478),1)</f>
        <v>46174</v>
      </c>
    </row>
    <row r="4479" customFormat="false" ht="15" hidden="false" customHeight="false" outlineLevel="0" collapsed="false">
      <c r="A4479" s="21" t="s">
        <v>3608</v>
      </c>
      <c r="B4479" s="21" t="s">
        <v>3609</v>
      </c>
      <c r="C4479" s="23" t="n">
        <v>46187</v>
      </c>
      <c r="D4479" s="21" t="s">
        <v>455</v>
      </c>
      <c r="E4479" s="21" t="s">
        <v>366</v>
      </c>
      <c r="F4479" s="12" t="n">
        <v>4</v>
      </c>
      <c r="G4479" s="19" t="n">
        <v>8.95</v>
      </c>
      <c r="H4479" s="19" t="n">
        <v>6.34</v>
      </c>
      <c r="I4479" s="19" t="n">
        <f aca="false">ROUND(F4479*G4479,2)</f>
        <v>35.8</v>
      </c>
      <c r="J4479" s="19" t="n">
        <f aca="false">ROUND(F4479*H4479,2)</f>
        <v>25.36</v>
      </c>
      <c r="K4479" s="19" t="n">
        <f aca="false">INDEX(Pricebook!$L$2:$L$1401,MATCH(D4479,Pricebook!$A$2:$A$1401,0))</f>
        <v>9.7</v>
      </c>
      <c r="L4479" s="19" t="n">
        <f aca="false">ROUND(F4479*K4479,2)</f>
        <v>38.8</v>
      </c>
      <c r="M4479" s="24" t="n">
        <f aca="false">DATE(YEAR(C4479),MONTH(C4479),1)</f>
        <v>46174</v>
      </c>
    </row>
    <row r="4480" customFormat="false" ht="15" hidden="false" customHeight="false" outlineLevel="0" collapsed="false">
      <c r="A4480" s="21" t="s">
        <v>3608</v>
      </c>
      <c r="B4480" s="21" t="s">
        <v>3609</v>
      </c>
      <c r="C4480" s="23" t="n">
        <v>46187</v>
      </c>
      <c r="D4480" s="21" t="s">
        <v>817</v>
      </c>
      <c r="E4480" s="21" t="s">
        <v>366</v>
      </c>
      <c r="F4480" s="12" t="n">
        <v>4</v>
      </c>
      <c r="G4480" s="19" t="n">
        <v>11.25</v>
      </c>
      <c r="H4480" s="19" t="n">
        <v>9.15</v>
      </c>
      <c r="I4480" s="19" t="n">
        <f aca="false">ROUND(F4480*G4480,2)</f>
        <v>45</v>
      </c>
      <c r="J4480" s="19" t="n">
        <f aca="false">ROUND(F4480*H4480,2)</f>
        <v>36.6</v>
      </c>
      <c r="K4480" s="19" t="n">
        <f aca="false">INDEX(Pricebook!$L$2:$L$1401,MATCH(D4480,Pricebook!$A$2:$A$1401,0))</f>
        <v>12.15</v>
      </c>
      <c r="L4480" s="19" t="n">
        <f aca="false">ROUND(F4480*K4480,2)</f>
        <v>48.6</v>
      </c>
      <c r="M4480" s="24" t="n">
        <f aca="false">DATE(YEAR(C4480),MONTH(C4480),1)</f>
        <v>46174</v>
      </c>
    </row>
    <row r="4481" customFormat="false" ht="15" hidden="false" customHeight="false" outlineLevel="0" collapsed="false">
      <c r="A4481" s="21" t="s">
        <v>3610</v>
      </c>
      <c r="B4481" s="21" t="s">
        <v>3089</v>
      </c>
      <c r="C4481" s="23" t="n">
        <v>46187</v>
      </c>
      <c r="D4481" s="21" t="s">
        <v>757</v>
      </c>
      <c r="E4481" s="21" t="s">
        <v>366</v>
      </c>
      <c r="F4481" s="12" t="n">
        <v>5</v>
      </c>
      <c r="G4481" s="19" t="n">
        <v>11.7</v>
      </c>
      <c r="H4481" s="19" t="n">
        <v>8.29</v>
      </c>
      <c r="I4481" s="19" t="n">
        <f aca="false">ROUND(F4481*G4481,2)</f>
        <v>58.5</v>
      </c>
      <c r="J4481" s="19" t="n">
        <f aca="false">ROUND(F4481*H4481,2)</f>
        <v>41.45</v>
      </c>
      <c r="K4481" s="19" t="n">
        <f aca="false">INDEX(Pricebook!$L$2:$L$1401,MATCH(D4481,Pricebook!$A$2:$A$1401,0))</f>
        <v>12.65</v>
      </c>
      <c r="L4481" s="19" t="n">
        <f aca="false">ROUND(F4481*K4481,2)</f>
        <v>63.25</v>
      </c>
      <c r="M4481" s="24" t="n">
        <f aca="false">DATE(YEAR(C4481),MONTH(C4481),1)</f>
        <v>46174</v>
      </c>
    </row>
    <row r="4482" customFormat="false" ht="15" hidden="false" customHeight="false" outlineLevel="0" collapsed="false">
      <c r="A4482" s="21" t="s">
        <v>3610</v>
      </c>
      <c r="B4482" s="21" t="s">
        <v>3089</v>
      </c>
      <c r="C4482" s="23" t="n">
        <v>46187</v>
      </c>
      <c r="D4482" s="21" t="s">
        <v>1180</v>
      </c>
      <c r="E4482" s="21" t="s">
        <v>971</v>
      </c>
      <c r="F4482" s="12" t="n">
        <v>8</v>
      </c>
      <c r="G4482" s="19" t="n">
        <v>1.7</v>
      </c>
      <c r="H4482" s="19" t="n">
        <v>1.31</v>
      </c>
      <c r="I4482" s="19" t="n">
        <f aca="false">ROUND(F4482*G4482,2)</f>
        <v>13.6</v>
      </c>
      <c r="J4482" s="19" t="n">
        <f aca="false">ROUND(F4482*H4482,2)</f>
        <v>10.48</v>
      </c>
      <c r="K4482" s="19" t="n">
        <f aca="false">INDEX(Pricebook!$L$2:$L$1401,MATCH(D4482,Pricebook!$A$2:$A$1401,0))</f>
        <v>2</v>
      </c>
      <c r="L4482" s="19" t="n">
        <f aca="false">ROUND(F4482*K4482,2)</f>
        <v>16</v>
      </c>
      <c r="M4482" s="24" t="n">
        <f aca="false">DATE(YEAR(C4482),MONTH(C4482),1)</f>
        <v>46174</v>
      </c>
    </row>
    <row r="4483" customFormat="false" ht="15" hidden="false" customHeight="false" outlineLevel="0" collapsed="false">
      <c r="A4483" s="21" t="s">
        <v>3610</v>
      </c>
      <c r="B4483" s="21" t="s">
        <v>3089</v>
      </c>
      <c r="C4483" s="23" t="n">
        <v>46187</v>
      </c>
      <c r="D4483" s="21" t="s">
        <v>1232</v>
      </c>
      <c r="E4483" s="21" t="s">
        <v>971</v>
      </c>
      <c r="F4483" s="12" t="n">
        <v>4</v>
      </c>
      <c r="G4483" s="19" t="n">
        <v>6.95</v>
      </c>
      <c r="H4483" s="19" t="n">
        <v>5.27</v>
      </c>
      <c r="I4483" s="19" t="n">
        <f aca="false">ROUND(F4483*G4483,2)</f>
        <v>27.8</v>
      </c>
      <c r="J4483" s="19" t="n">
        <f aca="false">ROUND(F4483*H4483,2)</f>
        <v>21.08</v>
      </c>
      <c r="K4483" s="19" t="n">
        <f aca="false">INDEX(Pricebook!$L$2:$L$1401,MATCH(D4483,Pricebook!$A$2:$A$1401,0))</f>
        <v>8</v>
      </c>
      <c r="L4483" s="19" t="n">
        <f aca="false">ROUND(F4483*K4483,2)</f>
        <v>32</v>
      </c>
      <c r="M4483" s="24" t="n">
        <f aca="false">DATE(YEAR(C4483),MONTH(C4483),1)</f>
        <v>46174</v>
      </c>
    </row>
    <row r="4484" customFormat="false" ht="15" hidden="false" customHeight="false" outlineLevel="0" collapsed="false">
      <c r="A4484" s="21" t="s">
        <v>3610</v>
      </c>
      <c r="B4484" s="21" t="s">
        <v>3089</v>
      </c>
      <c r="C4484" s="23" t="n">
        <v>46187</v>
      </c>
      <c r="D4484" s="21" t="s">
        <v>2804</v>
      </c>
      <c r="E4484" s="21" t="s">
        <v>2748</v>
      </c>
      <c r="F4484" s="12" t="n">
        <v>6</v>
      </c>
      <c r="G4484" s="19" t="n">
        <v>12.4</v>
      </c>
      <c r="H4484" s="19" t="n">
        <v>7.21</v>
      </c>
      <c r="I4484" s="19" t="n">
        <f aca="false">ROUND(F4484*G4484,2)</f>
        <v>74.4</v>
      </c>
      <c r="J4484" s="19" t="n">
        <f aca="false">ROUND(F4484*H4484,2)</f>
        <v>43.26</v>
      </c>
      <c r="K4484" s="19" t="n">
        <f aca="false">INDEX(Pricebook!$L$2:$L$1401,MATCH(D4484,Pricebook!$A$2:$A$1401,0))</f>
        <v>13.55</v>
      </c>
      <c r="L4484" s="19" t="n">
        <f aca="false">ROUND(F4484*K4484,2)</f>
        <v>81.3</v>
      </c>
      <c r="M4484" s="24" t="n">
        <f aca="false">DATE(YEAR(C4484),MONTH(C4484),1)</f>
        <v>46174</v>
      </c>
    </row>
    <row r="4485" customFormat="false" ht="15" hidden="false" customHeight="false" outlineLevel="0" collapsed="false">
      <c r="A4485" s="21" t="s">
        <v>3610</v>
      </c>
      <c r="B4485" s="21" t="s">
        <v>3089</v>
      </c>
      <c r="C4485" s="23" t="n">
        <v>46187</v>
      </c>
      <c r="D4485" s="21" t="s">
        <v>1440</v>
      </c>
      <c r="E4485" s="21" t="s">
        <v>971</v>
      </c>
      <c r="F4485" s="12" t="n">
        <v>4</v>
      </c>
      <c r="G4485" s="19" t="n">
        <v>101.65</v>
      </c>
      <c r="H4485" s="19" t="n">
        <v>85.06</v>
      </c>
      <c r="I4485" s="19" t="n">
        <f aca="false">ROUND(F4485*G4485,2)</f>
        <v>406.6</v>
      </c>
      <c r="J4485" s="19" t="n">
        <f aca="false">ROUND(F4485*H4485,2)</f>
        <v>340.24</v>
      </c>
      <c r="K4485" s="19" t="n">
        <f aca="false">INDEX(Pricebook!$L$2:$L$1401,MATCH(D4485,Pricebook!$A$2:$A$1401,0))</f>
        <v>101.65</v>
      </c>
      <c r="L4485" s="19" t="n">
        <f aca="false">ROUND(F4485*K4485,2)</f>
        <v>406.6</v>
      </c>
      <c r="M4485" s="24" t="n">
        <f aca="false">DATE(YEAR(C4485),MONTH(C4485),1)</f>
        <v>46174</v>
      </c>
    </row>
    <row r="4486" customFormat="false" ht="15" hidden="false" customHeight="false" outlineLevel="0" collapsed="false">
      <c r="A4486" s="21" t="s">
        <v>3610</v>
      </c>
      <c r="B4486" s="21" t="s">
        <v>3089</v>
      </c>
      <c r="C4486" s="23" t="n">
        <v>46187</v>
      </c>
      <c r="D4486" s="21" t="s">
        <v>304</v>
      </c>
      <c r="E4486" s="21" t="s">
        <v>108</v>
      </c>
      <c r="F4486" s="12" t="n">
        <v>1</v>
      </c>
      <c r="G4486" s="19" t="n">
        <v>37.8</v>
      </c>
      <c r="H4486" s="19" t="n">
        <v>30.01</v>
      </c>
      <c r="I4486" s="19" t="n">
        <f aca="false">ROUND(F4486*G4486,2)</f>
        <v>37.8</v>
      </c>
      <c r="J4486" s="19" t="n">
        <f aca="false">ROUND(F4486*H4486,2)</f>
        <v>30.01</v>
      </c>
      <c r="K4486" s="19" t="n">
        <f aca="false">INDEX(Pricebook!$L$2:$L$1401,MATCH(D4486,Pricebook!$A$2:$A$1401,0))</f>
        <v>41.05</v>
      </c>
      <c r="L4486" s="19" t="n">
        <f aca="false">ROUND(F4486*K4486,2)</f>
        <v>41.05</v>
      </c>
      <c r="M4486" s="24" t="n">
        <f aca="false">DATE(YEAR(C4486),MONTH(C4486),1)</f>
        <v>46174</v>
      </c>
    </row>
    <row r="4487" customFormat="false" ht="15" hidden="false" customHeight="false" outlineLevel="0" collapsed="false">
      <c r="A4487" s="21" t="s">
        <v>3610</v>
      </c>
      <c r="B4487" s="21" t="s">
        <v>3089</v>
      </c>
      <c r="C4487" s="23" t="n">
        <v>46187</v>
      </c>
      <c r="D4487" s="21" t="s">
        <v>1390</v>
      </c>
      <c r="E4487" s="21" t="s">
        <v>971</v>
      </c>
      <c r="F4487" s="12" t="n">
        <v>20</v>
      </c>
      <c r="G4487" s="19" t="n">
        <v>40.5</v>
      </c>
      <c r="H4487" s="19" t="n">
        <v>30.95</v>
      </c>
      <c r="I4487" s="19" t="n">
        <f aca="false">ROUND(F4487*G4487,2)</f>
        <v>810</v>
      </c>
      <c r="J4487" s="19" t="n">
        <f aca="false">ROUND(F4487*H4487,2)</f>
        <v>619</v>
      </c>
      <c r="K4487" s="19" t="n">
        <f aca="false">INDEX(Pricebook!$L$2:$L$1401,MATCH(D4487,Pricebook!$A$2:$A$1401,0))</f>
        <v>46.9</v>
      </c>
      <c r="L4487" s="19" t="n">
        <f aca="false">ROUND(F4487*K4487,2)</f>
        <v>938</v>
      </c>
      <c r="M4487" s="24" t="n">
        <f aca="false">DATE(YEAR(C4487),MONTH(C4487),1)</f>
        <v>46174</v>
      </c>
    </row>
    <row r="4488" customFormat="false" ht="15" hidden="false" customHeight="false" outlineLevel="0" collapsed="false">
      <c r="A4488" s="21" t="s">
        <v>3610</v>
      </c>
      <c r="B4488" s="21" t="s">
        <v>3089</v>
      </c>
      <c r="C4488" s="23" t="n">
        <v>46187</v>
      </c>
      <c r="D4488" s="21" t="s">
        <v>2938</v>
      </c>
      <c r="E4488" s="21" t="s">
        <v>2748</v>
      </c>
      <c r="F4488" s="12" t="n">
        <v>9</v>
      </c>
      <c r="G4488" s="19" t="n">
        <v>5.9</v>
      </c>
      <c r="H4488" s="19" t="n">
        <v>3.42</v>
      </c>
      <c r="I4488" s="19" t="n">
        <f aca="false">ROUND(F4488*G4488,2)</f>
        <v>53.1</v>
      </c>
      <c r="J4488" s="19" t="n">
        <f aca="false">ROUND(F4488*H4488,2)</f>
        <v>30.78</v>
      </c>
      <c r="K4488" s="19" t="n">
        <f aca="false">INDEX(Pricebook!$L$2:$L$1401,MATCH(D4488,Pricebook!$A$2:$A$1401,0))</f>
        <v>6.4</v>
      </c>
      <c r="L4488" s="19" t="n">
        <f aca="false">ROUND(F4488*K4488,2)</f>
        <v>57.6</v>
      </c>
      <c r="M4488" s="24" t="n">
        <f aca="false">DATE(YEAR(C4488),MONTH(C4488),1)</f>
        <v>46174</v>
      </c>
    </row>
    <row r="4489" customFormat="false" ht="15" hidden="false" customHeight="false" outlineLevel="0" collapsed="false">
      <c r="A4489" s="21" t="s">
        <v>3610</v>
      </c>
      <c r="B4489" s="21" t="s">
        <v>3089</v>
      </c>
      <c r="C4489" s="23" t="n">
        <v>46187</v>
      </c>
      <c r="D4489" s="21" t="s">
        <v>2832</v>
      </c>
      <c r="E4489" s="21" t="s">
        <v>2748</v>
      </c>
      <c r="F4489" s="12" t="n">
        <v>4</v>
      </c>
      <c r="G4489" s="19" t="n">
        <v>19.65</v>
      </c>
      <c r="H4489" s="19" t="n">
        <v>11.56</v>
      </c>
      <c r="I4489" s="19" t="n">
        <f aca="false">ROUND(F4489*G4489,2)</f>
        <v>78.6</v>
      </c>
      <c r="J4489" s="19" t="n">
        <f aca="false">ROUND(F4489*H4489,2)</f>
        <v>46.24</v>
      </c>
      <c r="K4489" s="19" t="n">
        <f aca="false">INDEX(Pricebook!$L$2:$L$1401,MATCH(D4489,Pricebook!$A$2:$A$1401,0))</f>
        <v>21.7</v>
      </c>
      <c r="L4489" s="19" t="n">
        <f aca="false">ROUND(F4489*K4489,2)</f>
        <v>86.8</v>
      </c>
      <c r="M4489" s="24" t="n">
        <f aca="false">DATE(YEAR(C4489),MONTH(C4489),1)</f>
        <v>46174</v>
      </c>
    </row>
    <row r="4490" customFormat="false" ht="15" hidden="false" customHeight="false" outlineLevel="0" collapsed="false">
      <c r="A4490" s="21" t="s">
        <v>3610</v>
      </c>
      <c r="B4490" s="21" t="s">
        <v>3089</v>
      </c>
      <c r="C4490" s="23" t="n">
        <v>46187</v>
      </c>
      <c r="D4490" s="21" t="s">
        <v>145</v>
      </c>
      <c r="E4490" s="21" t="s">
        <v>108</v>
      </c>
      <c r="F4490" s="12" t="n">
        <v>1</v>
      </c>
      <c r="G4490" s="19" t="n">
        <v>41.3</v>
      </c>
      <c r="H4490" s="19" t="n">
        <v>30.61</v>
      </c>
      <c r="I4490" s="19" t="n">
        <f aca="false">ROUND(F4490*G4490,2)</f>
        <v>41.3</v>
      </c>
      <c r="J4490" s="19" t="n">
        <f aca="false">ROUND(F4490*H4490,2)</f>
        <v>30.61</v>
      </c>
      <c r="K4490" s="19" t="n">
        <f aca="false">INDEX(Pricebook!$L$2:$L$1401,MATCH(D4490,Pricebook!$A$2:$A$1401,0))</f>
        <v>44.85</v>
      </c>
      <c r="L4490" s="19" t="n">
        <f aca="false">ROUND(F4490*K4490,2)</f>
        <v>44.85</v>
      </c>
      <c r="M4490" s="24" t="n">
        <f aca="false">DATE(YEAR(C4490),MONTH(C4490),1)</f>
        <v>46174</v>
      </c>
    </row>
    <row r="4491" customFormat="false" ht="15" hidden="false" customHeight="false" outlineLevel="0" collapsed="false">
      <c r="A4491" s="21" t="s">
        <v>3610</v>
      </c>
      <c r="B4491" s="21" t="s">
        <v>3089</v>
      </c>
      <c r="C4491" s="23" t="n">
        <v>46187</v>
      </c>
      <c r="D4491" s="21" t="s">
        <v>2753</v>
      </c>
      <c r="E4491" s="21" t="s">
        <v>2748</v>
      </c>
      <c r="F4491" s="12" t="n">
        <v>7</v>
      </c>
      <c r="G4491" s="19" t="n">
        <v>29.5</v>
      </c>
      <c r="H4491" s="19" t="n">
        <v>17.09</v>
      </c>
      <c r="I4491" s="19" t="n">
        <f aca="false">ROUND(F4491*G4491,2)</f>
        <v>206.5</v>
      </c>
      <c r="J4491" s="19" t="n">
        <f aca="false">ROUND(F4491*H4491,2)</f>
        <v>119.63</v>
      </c>
      <c r="K4491" s="19" t="n">
        <f aca="false">INDEX(Pricebook!$L$2:$L$1401,MATCH(D4491,Pricebook!$A$2:$A$1401,0))</f>
        <v>32</v>
      </c>
      <c r="L4491" s="19" t="n">
        <f aca="false">ROUND(F4491*K4491,2)</f>
        <v>224</v>
      </c>
      <c r="M4491" s="24" t="n">
        <f aca="false">DATE(YEAR(C4491),MONTH(C4491),1)</f>
        <v>46174</v>
      </c>
    </row>
    <row r="4492" customFormat="false" ht="15" hidden="false" customHeight="false" outlineLevel="0" collapsed="false">
      <c r="A4492" s="21" t="s">
        <v>3610</v>
      </c>
      <c r="B4492" s="21" t="s">
        <v>3089</v>
      </c>
      <c r="C4492" s="23" t="n">
        <v>46187</v>
      </c>
      <c r="D4492" s="21" t="s">
        <v>883</v>
      </c>
      <c r="E4492" s="21" t="s">
        <v>366</v>
      </c>
      <c r="F4492" s="12" t="n">
        <v>1</v>
      </c>
      <c r="G4492" s="19" t="n">
        <v>372.8</v>
      </c>
      <c r="H4492" s="19" t="n">
        <v>262.52</v>
      </c>
      <c r="I4492" s="19" t="n">
        <f aca="false">ROUND(F4492*G4492,2)</f>
        <v>372.8</v>
      </c>
      <c r="J4492" s="19" t="n">
        <f aca="false">ROUND(F4492*H4492,2)</f>
        <v>262.52</v>
      </c>
      <c r="K4492" s="19" t="n">
        <f aca="false">INDEX(Pricebook!$L$2:$L$1401,MATCH(D4492,Pricebook!$A$2:$A$1401,0))</f>
        <v>399.7</v>
      </c>
      <c r="L4492" s="19" t="n">
        <f aca="false">ROUND(F4492*K4492,2)</f>
        <v>399.7</v>
      </c>
      <c r="M4492" s="24" t="n">
        <f aca="false">DATE(YEAR(C4492),MONTH(C4492),1)</f>
        <v>46174</v>
      </c>
    </row>
    <row r="4493" customFormat="false" ht="15" hidden="false" customHeight="false" outlineLevel="0" collapsed="false">
      <c r="A4493" s="21" t="s">
        <v>3610</v>
      </c>
      <c r="B4493" s="21" t="s">
        <v>3089</v>
      </c>
      <c r="C4493" s="23" t="n">
        <v>46187</v>
      </c>
      <c r="D4493" s="21" t="s">
        <v>322</v>
      </c>
      <c r="E4493" s="21" t="s">
        <v>108</v>
      </c>
      <c r="F4493" s="12" t="n">
        <v>3</v>
      </c>
      <c r="G4493" s="19" t="n">
        <v>9.05</v>
      </c>
      <c r="H4493" s="19" t="n">
        <v>6.67</v>
      </c>
      <c r="I4493" s="19" t="n">
        <f aca="false">ROUND(F4493*G4493,2)</f>
        <v>27.15</v>
      </c>
      <c r="J4493" s="19" t="n">
        <f aca="false">ROUND(F4493*H4493,2)</f>
        <v>20.01</v>
      </c>
      <c r="K4493" s="19" t="n">
        <f aca="false">INDEX(Pricebook!$L$2:$L$1401,MATCH(D4493,Pricebook!$A$2:$A$1401,0))</f>
        <v>9.8</v>
      </c>
      <c r="L4493" s="19" t="n">
        <f aca="false">ROUND(F4493*K4493,2)</f>
        <v>29.4</v>
      </c>
      <c r="M4493" s="24" t="n">
        <f aca="false">DATE(YEAR(C4493),MONTH(C4493),1)</f>
        <v>46174</v>
      </c>
    </row>
    <row r="4494" customFormat="false" ht="15" hidden="false" customHeight="false" outlineLevel="0" collapsed="false">
      <c r="A4494" s="21" t="s">
        <v>3610</v>
      </c>
      <c r="B4494" s="21" t="s">
        <v>3089</v>
      </c>
      <c r="C4494" s="23" t="n">
        <v>46187</v>
      </c>
      <c r="D4494" s="21" t="s">
        <v>330</v>
      </c>
      <c r="E4494" s="21" t="s">
        <v>108</v>
      </c>
      <c r="F4494" s="12" t="n">
        <v>2</v>
      </c>
      <c r="G4494" s="19" t="n">
        <v>23</v>
      </c>
      <c r="H4494" s="19" t="n">
        <v>17.04</v>
      </c>
      <c r="I4494" s="19" t="n">
        <f aca="false">ROUND(F4494*G4494,2)</f>
        <v>46</v>
      </c>
      <c r="J4494" s="19" t="n">
        <f aca="false">ROUND(F4494*H4494,2)</f>
        <v>34.08</v>
      </c>
      <c r="K4494" s="19" t="n">
        <f aca="false">INDEX(Pricebook!$L$2:$L$1401,MATCH(D4494,Pricebook!$A$2:$A$1401,0))</f>
        <v>24.95</v>
      </c>
      <c r="L4494" s="19" t="n">
        <f aca="false">ROUND(F4494*K4494,2)</f>
        <v>49.9</v>
      </c>
      <c r="M4494" s="24" t="n">
        <f aca="false">DATE(YEAR(C4494),MONTH(C4494),1)</f>
        <v>46174</v>
      </c>
    </row>
    <row r="4495" customFormat="false" ht="15" hidden="false" customHeight="false" outlineLevel="0" collapsed="false">
      <c r="A4495" s="21" t="s">
        <v>3610</v>
      </c>
      <c r="B4495" s="21" t="s">
        <v>3089</v>
      </c>
      <c r="C4495" s="23" t="n">
        <v>46187</v>
      </c>
      <c r="D4495" s="21" t="s">
        <v>2934</v>
      </c>
      <c r="E4495" s="21" t="s">
        <v>2748</v>
      </c>
      <c r="F4495" s="12" t="n">
        <v>6</v>
      </c>
      <c r="G4495" s="19" t="n">
        <v>6.95</v>
      </c>
      <c r="H4495" s="19" t="n">
        <v>4.81</v>
      </c>
      <c r="I4495" s="19" t="n">
        <f aca="false">ROUND(F4495*G4495,2)</f>
        <v>41.7</v>
      </c>
      <c r="J4495" s="19" t="n">
        <f aca="false">ROUND(F4495*H4495,2)</f>
        <v>28.86</v>
      </c>
      <c r="K4495" s="19" t="n">
        <f aca="false">INDEX(Pricebook!$L$2:$L$1401,MATCH(D4495,Pricebook!$A$2:$A$1401,0))</f>
        <v>7.65</v>
      </c>
      <c r="L4495" s="19" t="n">
        <f aca="false">ROUND(F4495*K4495,2)</f>
        <v>45.9</v>
      </c>
      <c r="M4495" s="24" t="n">
        <f aca="false">DATE(YEAR(C4495),MONTH(C4495),1)</f>
        <v>46174</v>
      </c>
    </row>
    <row r="4496" customFormat="false" ht="15" hidden="false" customHeight="false" outlineLevel="0" collapsed="false">
      <c r="A4496" s="21" t="s">
        <v>3610</v>
      </c>
      <c r="B4496" s="21" t="s">
        <v>3089</v>
      </c>
      <c r="C4496" s="23" t="n">
        <v>46187</v>
      </c>
      <c r="D4496" s="21" t="s">
        <v>483</v>
      </c>
      <c r="E4496" s="21" t="s">
        <v>366</v>
      </c>
      <c r="F4496" s="12" t="n">
        <v>2</v>
      </c>
      <c r="G4496" s="19" t="n">
        <v>96.15</v>
      </c>
      <c r="H4496" s="19" t="n">
        <v>67.97</v>
      </c>
      <c r="I4496" s="19" t="n">
        <f aca="false">ROUND(F4496*G4496,2)</f>
        <v>192.3</v>
      </c>
      <c r="J4496" s="19" t="n">
        <f aca="false">ROUND(F4496*H4496,2)</f>
        <v>135.94</v>
      </c>
      <c r="K4496" s="19" t="n">
        <f aca="false">INDEX(Pricebook!$L$2:$L$1401,MATCH(D4496,Pricebook!$A$2:$A$1401,0))</f>
        <v>103.5</v>
      </c>
      <c r="L4496" s="19" t="n">
        <f aca="false">ROUND(F4496*K4496,2)</f>
        <v>207</v>
      </c>
      <c r="M4496" s="24" t="n">
        <f aca="false">DATE(YEAR(C4496),MONTH(C4496),1)</f>
        <v>46174</v>
      </c>
    </row>
    <row r="4497" customFormat="false" ht="15" hidden="false" customHeight="false" outlineLevel="0" collapsed="false">
      <c r="A4497" s="21" t="s">
        <v>3610</v>
      </c>
      <c r="B4497" s="21" t="s">
        <v>3089</v>
      </c>
      <c r="C4497" s="23" t="n">
        <v>46187</v>
      </c>
      <c r="D4497" s="21" t="s">
        <v>1134</v>
      </c>
      <c r="E4497" s="21" t="s">
        <v>971</v>
      </c>
      <c r="F4497" s="12" t="n">
        <v>9</v>
      </c>
      <c r="G4497" s="19" t="n">
        <v>26.95</v>
      </c>
      <c r="H4497" s="19" t="n">
        <v>23.13</v>
      </c>
      <c r="I4497" s="19" t="n">
        <f aca="false">ROUND(F4497*G4497,2)</f>
        <v>242.55</v>
      </c>
      <c r="J4497" s="19" t="n">
        <f aca="false">ROUND(F4497*H4497,2)</f>
        <v>208.17</v>
      </c>
      <c r="K4497" s="19" t="n">
        <f aca="false">INDEX(Pricebook!$L$2:$L$1401,MATCH(D4497,Pricebook!$A$2:$A$1401,0))</f>
        <v>26.95</v>
      </c>
      <c r="L4497" s="19" t="n">
        <f aca="false">ROUND(F4497*K4497,2)</f>
        <v>242.55</v>
      </c>
      <c r="M4497" s="24" t="n">
        <f aca="false">DATE(YEAR(C4497),MONTH(C4497),1)</f>
        <v>46174</v>
      </c>
    </row>
    <row r="4498" customFormat="false" ht="15" hidden="false" customHeight="false" outlineLevel="0" collapsed="false">
      <c r="A4498" s="21" t="s">
        <v>3610</v>
      </c>
      <c r="B4498" s="21" t="s">
        <v>3089</v>
      </c>
      <c r="C4498" s="23" t="n">
        <v>46187</v>
      </c>
      <c r="D4498" s="21" t="s">
        <v>161</v>
      </c>
      <c r="E4498" s="21" t="s">
        <v>108</v>
      </c>
      <c r="F4498" s="12" t="n">
        <v>2</v>
      </c>
      <c r="G4498" s="19" t="n">
        <v>108</v>
      </c>
      <c r="H4498" s="19" t="n">
        <v>81.51</v>
      </c>
      <c r="I4498" s="19" t="n">
        <f aca="false">ROUND(F4498*G4498,2)</f>
        <v>216</v>
      </c>
      <c r="J4498" s="19" t="n">
        <f aca="false">ROUND(F4498*H4498,2)</f>
        <v>163.02</v>
      </c>
      <c r="K4498" s="19" t="n">
        <f aca="false">INDEX(Pricebook!$L$2:$L$1401,MATCH(D4498,Pricebook!$A$2:$A$1401,0))</f>
        <v>119.4</v>
      </c>
      <c r="L4498" s="19" t="n">
        <f aca="false">ROUND(F4498*K4498,2)</f>
        <v>238.8</v>
      </c>
      <c r="M4498" s="24" t="n">
        <f aca="false">DATE(YEAR(C4498),MONTH(C4498),1)</f>
        <v>46174</v>
      </c>
    </row>
    <row r="4499" customFormat="false" ht="15" hidden="false" customHeight="false" outlineLevel="0" collapsed="false">
      <c r="A4499" s="21" t="s">
        <v>3611</v>
      </c>
      <c r="B4499" s="21" t="s">
        <v>3612</v>
      </c>
      <c r="C4499" s="23" t="n">
        <v>46188</v>
      </c>
      <c r="D4499" s="21" t="s">
        <v>214</v>
      </c>
      <c r="E4499" s="21" t="s">
        <v>108</v>
      </c>
      <c r="F4499" s="12" t="n">
        <v>2</v>
      </c>
      <c r="G4499" s="19" t="n">
        <v>111.75</v>
      </c>
      <c r="H4499" s="19" t="n">
        <v>83.48</v>
      </c>
      <c r="I4499" s="19" t="n">
        <f aca="false">ROUND(F4499*G4499,2)</f>
        <v>223.5</v>
      </c>
      <c r="J4499" s="19" t="n">
        <f aca="false">ROUND(F4499*H4499,2)</f>
        <v>166.96</v>
      </c>
      <c r="K4499" s="19" t="n">
        <f aca="false">INDEX(Pricebook!$L$2:$L$1401,MATCH(D4499,Pricebook!$A$2:$A$1401,0))</f>
        <v>122.25</v>
      </c>
      <c r="L4499" s="19" t="n">
        <f aca="false">ROUND(F4499*K4499,2)</f>
        <v>244.5</v>
      </c>
      <c r="M4499" s="24" t="n">
        <f aca="false">DATE(YEAR(C4499),MONTH(C4499),1)</f>
        <v>46174</v>
      </c>
    </row>
    <row r="4500" customFormat="false" ht="15" hidden="false" customHeight="false" outlineLevel="0" collapsed="false">
      <c r="A4500" s="21" t="s">
        <v>3611</v>
      </c>
      <c r="B4500" s="21" t="s">
        <v>3612</v>
      </c>
      <c r="C4500" s="23" t="n">
        <v>46188</v>
      </c>
      <c r="D4500" s="21" t="s">
        <v>1174</v>
      </c>
      <c r="E4500" s="21" t="s">
        <v>971</v>
      </c>
      <c r="F4500" s="12" t="n">
        <v>2</v>
      </c>
      <c r="G4500" s="19" t="n">
        <v>694.3</v>
      </c>
      <c r="H4500" s="19" t="n">
        <v>534.96</v>
      </c>
      <c r="I4500" s="19" t="n">
        <f aca="false">ROUND(F4500*G4500,2)</f>
        <v>1388.6</v>
      </c>
      <c r="J4500" s="19" t="n">
        <f aca="false">ROUND(F4500*H4500,2)</f>
        <v>1069.92</v>
      </c>
      <c r="K4500" s="19" t="n">
        <f aca="false">INDEX(Pricebook!$L$2:$L$1401,MATCH(D4500,Pricebook!$A$2:$A$1401,0))</f>
        <v>810.1</v>
      </c>
      <c r="L4500" s="19" t="n">
        <f aca="false">ROUND(F4500*K4500,2)</f>
        <v>1620.2</v>
      </c>
      <c r="M4500" s="24" t="n">
        <f aca="false">DATE(YEAR(C4500),MONTH(C4500),1)</f>
        <v>46174</v>
      </c>
    </row>
    <row r="4501" customFormat="false" ht="15" hidden="false" customHeight="false" outlineLevel="0" collapsed="false">
      <c r="A4501" s="21" t="s">
        <v>3611</v>
      </c>
      <c r="B4501" s="21" t="s">
        <v>3612</v>
      </c>
      <c r="C4501" s="23" t="n">
        <v>46188</v>
      </c>
      <c r="D4501" s="21" t="s">
        <v>1134</v>
      </c>
      <c r="E4501" s="21" t="s">
        <v>971</v>
      </c>
      <c r="F4501" s="12" t="n">
        <v>7</v>
      </c>
      <c r="G4501" s="19" t="n">
        <v>26.95</v>
      </c>
      <c r="H4501" s="19" t="n">
        <v>23.13</v>
      </c>
      <c r="I4501" s="19" t="n">
        <f aca="false">ROUND(F4501*G4501,2)</f>
        <v>188.65</v>
      </c>
      <c r="J4501" s="19" t="n">
        <f aca="false">ROUND(F4501*H4501,2)</f>
        <v>161.91</v>
      </c>
      <c r="K4501" s="19" t="n">
        <f aca="false">INDEX(Pricebook!$L$2:$L$1401,MATCH(D4501,Pricebook!$A$2:$A$1401,0))</f>
        <v>26.95</v>
      </c>
      <c r="L4501" s="19" t="n">
        <f aca="false">ROUND(F4501*K4501,2)</f>
        <v>188.65</v>
      </c>
      <c r="M4501" s="24" t="n">
        <f aca="false">DATE(YEAR(C4501),MONTH(C4501),1)</f>
        <v>46174</v>
      </c>
    </row>
    <row r="4502" customFormat="false" ht="15" hidden="false" customHeight="false" outlineLevel="0" collapsed="false">
      <c r="A4502" s="21" t="s">
        <v>3611</v>
      </c>
      <c r="B4502" s="21" t="s">
        <v>3612</v>
      </c>
      <c r="C4502" s="23" t="n">
        <v>46188</v>
      </c>
      <c r="D4502" s="21" t="s">
        <v>2464</v>
      </c>
      <c r="E4502" s="21" t="s">
        <v>2466</v>
      </c>
      <c r="F4502" s="12" t="n">
        <v>3</v>
      </c>
      <c r="G4502" s="19" t="n">
        <v>31.2</v>
      </c>
      <c r="H4502" s="19" t="n">
        <v>19.29</v>
      </c>
      <c r="I4502" s="19" t="n">
        <f aca="false">ROUND(F4502*G4502,2)</f>
        <v>93.6</v>
      </c>
      <c r="J4502" s="19" t="n">
        <f aca="false">ROUND(F4502*H4502,2)</f>
        <v>57.87</v>
      </c>
      <c r="K4502" s="19" t="n">
        <f aca="false">INDEX(Pricebook!$L$2:$L$1401,MATCH(D4502,Pricebook!$A$2:$A$1401,0))</f>
        <v>32.5</v>
      </c>
      <c r="L4502" s="19" t="n">
        <f aca="false">ROUND(F4502*K4502,2)</f>
        <v>97.5</v>
      </c>
      <c r="M4502" s="24" t="n">
        <f aca="false">DATE(YEAR(C4502),MONTH(C4502),1)</f>
        <v>46174</v>
      </c>
    </row>
    <row r="4503" customFormat="false" ht="15" hidden="false" customHeight="false" outlineLevel="0" collapsed="false">
      <c r="A4503" s="21" t="s">
        <v>3611</v>
      </c>
      <c r="B4503" s="21" t="s">
        <v>3612</v>
      </c>
      <c r="C4503" s="23" t="n">
        <v>46188</v>
      </c>
      <c r="D4503" s="21" t="s">
        <v>254</v>
      </c>
      <c r="E4503" s="21" t="s">
        <v>108</v>
      </c>
      <c r="F4503" s="12" t="n">
        <v>2</v>
      </c>
      <c r="G4503" s="19" t="n">
        <v>10.1</v>
      </c>
      <c r="H4503" s="19" t="n">
        <v>8.25</v>
      </c>
      <c r="I4503" s="19" t="n">
        <f aca="false">ROUND(F4503*G4503,2)</f>
        <v>20.2</v>
      </c>
      <c r="J4503" s="19" t="n">
        <f aca="false">ROUND(F4503*H4503,2)</f>
        <v>16.5</v>
      </c>
      <c r="K4503" s="19" t="n">
        <f aca="false">INDEX(Pricebook!$L$2:$L$1401,MATCH(D4503,Pricebook!$A$2:$A$1401,0))</f>
        <v>11.15</v>
      </c>
      <c r="L4503" s="19" t="n">
        <f aca="false">ROUND(F4503*K4503,2)</f>
        <v>22.3</v>
      </c>
      <c r="M4503" s="24" t="n">
        <f aca="false">DATE(YEAR(C4503),MONTH(C4503),1)</f>
        <v>46174</v>
      </c>
    </row>
    <row r="4504" customFormat="false" ht="15" hidden="false" customHeight="false" outlineLevel="0" collapsed="false">
      <c r="A4504" s="21" t="s">
        <v>3611</v>
      </c>
      <c r="B4504" s="21" t="s">
        <v>3612</v>
      </c>
      <c r="C4504" s="23" t="n">
        <v>46188</v>
      </c>
      <c r="D4504" s="21" t="s">
        <v>1004</v>
      </c>
      <c r="E4504" s="21" t="s">
        <v>971</v>
      </c>
      <c r="F4504" s="12" t="n">
        <v>1</v>
      </c>
      <c r="G4504" s="19" t="n">
        <v>111.45</v>
      </c>
      <c r="H4504" s="19" t="n">
        <v>86.47</v>
      </c>
      <c r="I4504" s="19" t="n">
        <f aca="false">ROUND(F4504*G4504,2)</f>
        <v>111.45</v>
      </c>
      <c r="J4504" s="19" t="n">
        <f aca="false">ROUND(F4504*H4504,2)</f>
        <v>86.47</v>
      </c>
      <c r="K4504" s="19" t="n">
        <f aca="false">INDEX(Pricebook!$L$2:$L$1401,MATCH(D4504,Pricebook!$A$2:$A$1401,0))</f>
        <v>130.95</v>
      </c>
      <c r="L4504" s="19" t="n">
        <f aca="false">ROUND(F4504*K4504,2)</f>
        <v>130.95</v>
      </c>
      <c r="M4504" s="24" t="n">
        <f aca="false">DATE(YEAR(C4504),MONTH(C4504),1)</f>
        <v>46174</v>
      </c>
    </row>
    <row r="4505" customFormat="false" ht="15" hidden="false" customHeight="false" outlineLevel="0" collapsed="false">
      <c r="A4505" s="21" t="s">
        <v>3611</v>
      </c>
      <c r="B4505" s="21" t="s">
        <v>3612</v>
      </c>
      <c r="C4505" s="23" t="n">
        <v>46188</v>
      </c>
      <c r="D4505" s="21" t="s">
        <v>1278</v>
      </c>
      <c r="E4505" s="21" t="s">
        <v>971</v>
      </c>
      <c r="F4505" s="12" t="n">
        <v>6</v>
      </c>
      <c r="G4505" s="19" t="n">
        <v>128.15</v>
      </c>
      <c r="H4505" s="19" t="n">
        <v>97.76</v>
      </c>
      <c r="I4505" s="19" t="n">
        <f aca="false">ROUND(F4505*G4505,2)</f>
        <v>768.9</v>
      </c>
      <c r="J4505" s="19" t="n">
        <f aca="false">ROUND(F4505*H4505,2)</f>
        <v>586.56</v>
      </c>
      <c r="K4505" s="19" t="n">
        <f aca="false">INDEX(Pricebook!$L$2:$L$1401,MATCH(D4505,Pricebook!$A$2:$A$1401,0))</f>
        <v>148.05</v>
      </c>
      <c r="L4505" s="19" t="n">
        <f aca="false">ROUND(F4505*K4505,2)</f>
        <v>888.3</v>
      </c>
      <c r="M4505" s="24" t="n">
        <f aca="false">DATE(YEAR(C4505),MONTH(C4505),1)</f>
        <v>46174</v>
      </c>
    </row>
    <row r="4506" customFormat="false" ht="15" hidden="false" customHeight="false" outlineLevel="0" collapsed="false">
      <c r="A4506" s="21" t="s">
        <v>3611</v>
      </c>
      <c r="B4506" s="21" t="s">
        <v>3612</v>
      </c>
      <c r="C4506" s="23" t="n">
        <v>46188</v>
      </c>
      <c r="D4506" s="21" t="s">
        <v>270</v>
      </c>
      <c r="E4506" s="21" t="s">
        <v>108</v>
      </c>
      <c r="F4506" s="12" t="n">
        <v>1</v>
      </c>
      <c r="G4506" s="19" t="n">
        <v>131.15</v>
      </c>
      <c r="H4506" s="19" t="n">
        <v>98.35</v>
      </c>
      <c r="I4506" s="19" t="n">
        <f aca="false">ROUND(F4506*G4506,2)</f>
        <v>131.15</v>
      </c>
      <c r="J4506" s="19" t="n">
        <f aca="false">ROUND(F4506*H4506,2)</f>
        <v>98.35</v>
      </c>
      <c r="K4506" s="19" t="n">
        <f aca="false">INDEX(Pricebook!$L$2:$L$1401,MATCH(D4506,Pricebook!$A$2:$A$1401,0))</f>
        <v>144.05</v>
      </c>
      <c r="L4506" s="19" t="n">
        <f aca="false">ROUND(F4506*K4506,2)</f>
        <v>144.05</v>
      </c>
      <c r="M4506" s="24" t="n">
        <f aca="false">DATE(YEAR(C4506),MONTH(C4506),1)</f>
        <v>46174</v>
      </c>
    </row>
    <row r="4507" customFormat="false" ht="15" hidden="false" customHeight="false" outlineLevel="0" collapsed="false">
      <c r="A4507" s="21" t="s">
        <v>3611</v>
      </c>
      <c r="B4507" s="21" t="s">
        <v>3612</v>
      </c>
      <c r="C4507" s="23" t="n">
        <v>46188</v>
      </c>
      <c r="D4507" s="21" t="s">
        <v>2487</v>
      </c>
      <c r="E4507" s="21" t="s">
        <v>2466</v>
      </c>
      <c r="F4507" s="12" t="n">
        <v>3</v>
      </c>
      <c r="G4507" s="19" t="n">
        <v>67.5</v>
      </c>
      <c r="H4507" s="19" t="n">
        <v>42.22</v>
      </c>
      <c r="I4507" s="19" t="n">
        <f aca="false">ROUND(F4507*G4507,2)</f>
        <v>202.5</v>
      </c>
      <c r="J4507" s="19" t="n">
        <f aca="false">ROUND(F4507*H4507,2)</f>
        <v>126.66</v>
      </c>
      <c r="K4507" s="19" t="n">
        <f aca="false">INDEX(Pricebook!$L$2:$L$1401,MATCH(D4507,Pricebook!$A$2:$A$1401,0))</f>
        <v>71.1</v>
      </c>
      <c r="L4507" s="19" t="n">
        <f aca="false">ROUND(F4507*K4507,2)</f>
        <v>213.3</v>
      </c>
      <c r="M4507" s="24" t="n">
        <f aca="false">DATE(YEAR(C4507),MONTH(C4507),1)</f>
        <v>46174</v>
      </c>
    </row>
    <row r="4508" customFormat="false" ht="15" hidden="false" customHeight="false" outlineLevel="0" collapsed="false">
      <c r="A4508" s="21" t="s">
        <v>3611</v>
      </c>
      <c r="B4508" s="21" t="s">
        <v>3612</v>
      </c>
      <c r="C4508" s="23" t="n">
        <v>46188</v>
      </c>
      <c r="D4508" s="21" t="s">
        <v>106</v>
      </c>
      <c r="E4508" s="21" t="s">
        <v>108</v>
      </c>
      <c r="F4508" s="12" t="n">
        <v>1</v>
      </c>
      <c r="G4508" s="19" t="n">
        <v>53.45</v>
      </c>
      <c r="H4508" s="19" t="n">
        <v>40.04</v>
      </c>
      <c r="I4508" s="19" t="n">
        <f aca="false">ROUND(F4508*G4508,2)</f>
        <v>53.45</v>
      </c>
      <c r="J4508" s="19" t="n">
        <f aca="false">ROUND(F4508*H4508,2)</f>
        <v>40.04</v>
      </c>
      <c r="K4508" s="19" t="n">
        <f aca="false">INDEX(Pricebook!$L$2:$L$1401,MATCH(D4508,Pricebook!$A$2:$A$1401,0))</f>
        <v>58.65</v>
      </c>
      <c r="L4508" s="19" t="n">
        <f aca="false">ROUND(F4508*K4508,2)</f>
        <v>58.65</v>
      </c>
      <c r="M4508" s="24" t="n">
        <f aca="false">DATE(YEAR(C4508),MONTH(C4508),1)</f>
        <v>46174</v>
      </c>
    </row>
    <row r="4509" customFormat="false" ht="15" hidden="false" customHeight="false" outlineLevel="0" collapsed="false">
      <c r="A4509" s="21" t="s">
        <v>3611</v>
      </c>
      <c r="B4509" s="21" t="s">
        <v>3612</v>
      </c>
      <c r="C4509" s="23" t="n">
        <v>46188</v>
      </c>
      <c r="D4509" s="21" t="s">
        <v>982</v>
      </c>
      <c r="E4509" s="21" t="s">
        <v>971</v>
      </c>
      <c r="F4509" s="12" t="n">
        <v>2</v>
      </c>
      <c r="G4509" s="19" t="n">
        <v>40.1</v>
      </c>
      <c r="H4509" s="19" t="n">
        <v>30.71</v>
      </c>
      <c r="I4509" s="19" t="n">
        <f aca="false">ROUND(F4509*G4509,2)</f>
        <v>80.2</v>
      </c>
      <c r="J4509" s="19" t="n">
        <f aca="false">ROUND(F4509*H4509,2)</f>
        <v>61.42</v>
      </c>
      <c r="K4509" s="19" t="n">
        <f aca="false">INDEX(Pricebook!$L$2:$L$1401,MATCH(D4509,Pricebook!$A$2:$A$1401,0))</f>
        <v>46.55</v>
      </c>
      <c r="L4509" s="19" t="n">
        <f aca="false">ROUND(F4509*K4509,2)</f>
        <v>93.1</v>
      </c>
      <c r="M4509" s="24" t="n">
        <f aca="false">DATE(YEAR(C4509),MONTH(C4509),1)</f>
        <v>46174</v>
      </c>
    </row>
    <row r="4510" customFormat="false" ht="15" hidden="false" customHeight="false" outlineLevel="0" collapsed="false">
      <c r="A4510" s="21" t="s">
        <v>3611</v>
      </c>
      <c r="B4510" s="21" t="s">
        <v>3612</v>
      </c>
      <c r="C4510" s="23" t="n">
        <v>46188</v>
      </c>
      <c r="D4510" s="21" t="s">
        <v>132</v>
      </c>
      <c r="E4510" s="21" t="s">
        <v>108</v>
      </c>
      <c r="F4510" s="12" t="n">
        <v>1</v>
      </c>
      <c r="G4510" s="19" t="n">
        <v>67.5</v>
      </c>
      <c r="H4510" s="19" t="n">
        <v>53.64</v>
      </c>
      <c r="I4510" s="19" t="n">
        <f aca="false">ROUND(F4510*G4510,2)</f>
        <v>67.5</v>
      </c>
      <c r="J4510" s="19" t="n">
        <f aca="false">ROUND(F4510*H4510,2)</f>
        <v>53.64</v>
      </c>
      <c r="K4510" s="19" t="n">
        <f aca="false">INDEX(Pricebook!$L$2:$L$1401,MATCH(D4510,Pricebook!$A$2:$A$1401,0))</f>
        <v>73.35</v>
      </c>
      <c r="L4510" s="19" t="n">
        <f aca="false">ROUND(F4510*K4510,2)</f>
        <v>73.35</v>
      </c>
      <c r="M4510" s="24" t="n">
        <f aca="false">DATE(YEAR(C4510),MONTH(C4510),1)</f>
        <v>46174</v>
      </c>
    </row>
    <row r="4511" customFormat="false" ht="15" hidden="false" customHeight="false" outlineLevel="0" collapsed="false">
      <c r="A4511" s="21" t="s">
        <v>3611</v>
      </c>
      <c r="B4511" s="21" t="s">
        <v>3612</v>
      </c>
      <c r="C4511" s="23" t="n">
        <v>46188</v>
      </c>
      <c r="D4511" s="21" t="s">
        <v>2497</v>
      </c>
      <c r="E4511" s="21" t="s">
        <v>2466</v>
      </c>
      <c r="F4511" s="12" t="n">
        <v>3</v>
      </c>
      <c r="G4511" s="19" t="n">
        <v>42.2</v>
      </c>
      <c r="H4511" s="19" t="n">
        <v>26.35</v>
      </c>
      <c r="I4511" s="19" t="n">
        <f aca="false">ROUND(F4511*G4511,2)</f>
        <v>126.6</v>
      </c>
      <c r="J4511" s="19" t="n">
        <f aca="false">ROUND(F4511*H4511,2)</f>
        <v>79.05</v>
      </c>
      <c r="K4511" s="19" t="n">
        <f aca="false">INDEX(Pricebook!$L$2:$L$1401,MATCH(D4511,Pricebook!$A$2:$A$1401,0))</f>
        <v>44.35</v>
      </c>
      <c r="L4511" s="19" t="n">
        <f aca="false">ROUND(F4511*K4511,2)</f>
        <v>133.05</v>
      </c>
      <c r="M4511" s="24" t="n">
        <f aca="false">DATE(YEAR(C4511),MONTH(C4511),1)</f>
        <v>46174</v>
      </c>
    </row>
    <row r="4512" customFormat="false" ht="15" hidden="false" customHeight="false" outlineLevel="0" collapsed="false">
      <c r="A4512" s="21" t="s">
        <v>3611</v>
      </c>
      <c r="B4512" s="21" t="s">
        <v>3612</v>
      </c>
      <c r="C4512" s="23" t="n">
        <v>46188</v>
      </c>
      <c r="D4512" s="21" t="s">
        <v>743</v>
      </c>
      <c r="E4512" s="21" t="s">
        <v>366</v>
      </c>
      <c r="F4512" s="12" t="n">
        <v>2</v>
      </c>
      <c r="G4512" s="19" t="n">
        <v>7.4</v>
      </c>
      <c r="H4512" s="19" t="n">
        <v>5.71</v>
      </c>
      <c r="I4512" s="19" t="n">
        <f aca="false">ROUND(F4512*G4512,2)</f>
        <v>14.8</v>
      </c>
      <c r="J4512" s="19" t="n">
        <f aca="false">ROUND(F4512*H4512,2)</f>
        <v>11.42</v>
      </c>
      <c r="K4512" s="19" t="n">
        <f aca="false">INDEX(Pricebook!$L$2:$L$1401,MATCH(D4512,Pricebook!$A$2:$A$1401,0))</f>
        <v>7.9</v>
      </c>
      <c r="L4512" s="19" t="n">
        <f aca="false">ROUND(F4512*K4512,2)</f>
        <v>15.8</v>
      </c>
      <c r="M4512" s="24" t="n">
        <f aca="false">DATE(YEAR(C4512),MONTH(C4512),1)</f>
        <v>46174</v>
      </c>
    </row>
    <row r="4513" customFormat="false" ht="15" hidden="false" customHeight="false" outlineLevel="0" collapsed="false">
      <c r="A4513" s="21" t="s">
        <v>3613</v>
      </c>
      <c r="B4513" s="21" t="s">
        <v>3093</v>
      </c>
      <c r="C4513" s="23" t="n">
        <v>46188</v>
      </c>
      <c r="D4513" s="21" t="s">
        <v>501</v>
      </c>
      <c r="E4513" s="21" t="s">
        <v>366</v>
      </c>
      <c r="F4513" s="12" t="n">
        <v>1</v>
      </c>
      <c r="G4513" s="19" t="n">
        <v>66.65</v>
      </c>
      <c r="H4513" s="19" t="n">
        <v>54.06</v>
      </c>
      <c r="I4513" s="19" t="n">
        <f aca="false">ROUND(F4513*G4513,2)</f>
        <v>66.65</v>
      </c>
      <c r="J4513" s="19" t="n">
        <f aca="false">ROUND(F4513*H4513,2)</f>
        <v>54.06</v>
      </c>
      <c r="K4513" s="19" t="n">
        <f aca="false">INDEX(Pricebook!$L$2:$L$1401,MATCH(D4513,Pricebook!$A$2:$A$1401,0))</f>
        <v>71.65</v>
      </c>
      <c r="L4513" s="19" t="n">
        <f aca="false">ROUND(F4513*K4513,2)</f>
        <v>71.65</v>
      </c>
      <c r="M4513" s="24" t="n">
        <f aca="false">DATE(YEAR(C4513),MONTH(C4513),1)</f>
        <v>46174</v>
      </c>
    </row>
    <row r="4514" customFormat="false" ht="15" hidden="false" customHeight="false" outlineLevel="0" collapsed="false">
      <c r="A4514" s="21" t="s">
        <v>3613</v>
      </c>
      <c r="B4514" s="21" t="s">
        <v>3093</v>
      </c>
      <c r="C4514" s="23" t="n">
        <v>46188</v>
      </c>
      <c r="D4514" s="21" t="s">
        <v>2553</v>
      </c>
      <c r="E4514" s="21" t="s">
        <v>2466</v>
      </c>
      <c r="F4514" s="12" t="n">
        <v>1</v>
      </c>
      <c r="G4514" s="19" t="n">
        <v>85.3</v>
      </c>
      <c r="H4514" s="19" t="n">
        <v>60.38</v>
      </c>
      <c r="I4514" s="19" t="n">
        <f aca="false">ROUND(F4514*G4514,2)</f>
        <v>85.3</v>
      </c>
      <c r="J4514" s="19" t="n">
        <f aca="false">ROUND(F4514*H4514,2)</f>
        <v>60.38</v>
      </c>
      <c r="K4514" s="19" t="n">
        <f aca="false">INDEX(Pricebook!$L$2:$L$1401,MATCH(D4514,Pricebook!$A$2:$A$1401,0))</f>
        <v>89.7</v>
      </c>
      <c r="L4514" s="19" t="n">
        <f aca="false">ROUND(F4514*K4514,2)</f>
        <v>89.7</v>
      </c>
      <c r="M4514" s="24" t="n">
        <f aca="false">DATE(YEAR(C4514),MONTH(C4514),1)</f>
        <v>46174</v>
      </c>
    </row>
    <row r="4515" customFormat="false" ht="15" hidden="false" customHeight="false" outlineLevel="0" collapsed="false">
      <c r="A4515" s="21" t="s">
        <v>3613</v>
      </c>
      <c r="B4515" s="21" t="s">
        <v>3093</v>
      </c>
      <c r="C4515" s="23" t="n">
        <v>46188</v>
      </c>
      <c r="D4515" s="21" t="s">
        <v>2509</v>
      </c>
      <c r="E4515" s="21" t="s">
        <v>2466</v>
      </c>
      <c r="F4515" s="12" t="n">
        <v>1</v>
      </c>
      <c r="G4515" s="19" t="n">
        <v>7.3</v>
      </c>
      <c r="H4515" s="19" t="n">
        <v>4.53</v>
      </c>
      <c r="I4515" s="19" t="n">
        <f aca="false">ROUND(F4515*G4515,2)</f>
        <v>7.3</v>
      </c>
      <c r="J4515" s="19" t="n">
        <f aca="false">ROUND(F4515*H4515,2)</f>
        <v>4.53</v>
      </c>
      <c r="K4515" s="19" t="n">
        <f aca="false">INDEX(Pricebook!$L$2:$L$1401,MATCH(D4515,Pricebook!$A$2:$A$1401,0))</f>
        <v>7.65</v>
      </c>
      <c r="L4515" s="19" t="n">
        <f aca="false">ROUND(F4515*K4515,2)</f>
        <v>7.65</v>
      </c>
      <c r="M4515" s="24" t="n">
        <f aca="false">DATE(YEAR(C4515),MONTH(C4515),1)</f>
        <v>46174</v>
      </c>
    </row>
    <row r="4516" customFormat="false" ht="15" hidden="false" customHeight="false" outlineLevel="0" collapsed="false">
      <c r="A4516" s="21" t="s">
        <v>3613</v>
      </c>
      <c r="B4516" s="21" t="s">
        <v>3093</v>
      </c>
      <c r="C4516" s="23" t="n">
        <v>46188</v>
      </c>
      <c r="D4516" s="21" t="s">
        <v>2844</v>
      </c>
      <c r="E4516" s="21" t="s">
        <v>2748</v>
      </c>
      <c r="F4516" s="12" t="n">
        <v>5</v>
      </c>
      <c r="G4516" s="19" t="n">
        <v>4.6</v>
      </c>
      <c r="H4516" s="19" t="n">
        <v>2.68</v>
      </c>
      <c r="I4516" s="19" t="n">
        <f aca="false">ROUND(F4516*G4516,2)</f>
        <v>23</v>
      </c>
      <c r="J4516" s="19" t="n">
        <f aca="false">ROUND(F4516*H4516,2)</f>
        <v>13.4</v>
      </c>
      <c r="K4516" s="19" t="n">
        <f aca="false">INDEX(Pricebook!$L$2:$L$1401,MATCH(D4516,Pricebook!$A$2:$A$1401,0))</f>
        <v>5.05</v>
      </c>
      <c r="L4516" s="19" t="n">
        <f aca="false">ROUND(F4516*K4516,2)</f>
        <v>25.25</v>
      </c>
      <c r="M4516" s="24" t="n">
        <f aca="false">DATE(YEAR(C4516),MONTH(C4516),1)</f>
        <v>46174</v>
      </c>
    </row>
    <row r="4517" customFormat="false" ht="15" hidden="false" customHeight="false" outlineLevel="0" collapsed="false">
      <c r="A4517" s="21" t="s">
        <v>3613</v>
      </c>
      <c r="B4517" s="21" t="s">
        <v>3093</v>
      </c>
      <c r="C4517" s="23" t="n">
        <v>46188</v>
      </c>
      <c r="D4517" s="21" t="s">
        <v>875</v>
      </c>
      <c r="E4517" s="21" t="s">
        <v>366</v>
      </c>
      <c r="F4517" s="12" t="n">
        <v>1</v>
      </c>
      <c r="G4517" s="19" t="n">
        <v>24.2</v>
      </c>
      <c r="H4517" s="19" t="n">
        <v>17.2</v>
      </c>
      <c r="I4517" s="19" t="n">
        <f aca="false">ROUND(F4517*G4517,2)</f>
        <v>24.2</v>
      </c>
      <c r="J4517" s="19" t="n">
        <f aca="false">ROUND(F4517*H4517,2)</f>
        <v>17.2</v>
      </c>
      <c r="K4517" s="19" t="n">
        <f aca="false">INDEX(Pricebook!$L$2:$L$1401,MATCH(D4517,Pricebook!$A$2:$A$1401,0))</f>
        <v>26.2</v>
      </c>
      <c r="L4517" s="19" t="n">
        <f aca="false">ROUND(F4517*K4517,2)</f>
        <v>26.2</v>
      </c>
      <c r="M4517" s="24" t="n">
        <f aca="false">DATE(YEAR(C4517),MONTH(C4517),1)</f>
        <v>46174</v>
      </c>
    </row>
    <row r="4518" customFormat="false" ht="15" hidden="false" customHeight="false" outlineLevel="0" collapsed="false">
      <c r="A4518" s="21" t="s">
        <v>3613</v>
      </c>
      <c r="B4518" s="21" t="s">
        <v>3093</v>
      </c>
      <c r="C4518" s="23" t="n">
        <v>46188</v>
      </c>
      <c r="D4518" s="21" t="s">
        <v>2870</v>
      </c>
      <c r="E4518" s="21" t="s">
        <v>2748</v>
      </c>
      <c r="F4518" s="12" t="n">
        <v>3</v>
      </c>
      <c r="G4518" s="19" t="n">
        <v>94.55</v>
      </c>
      <c r="H4518" s="19" t="n">
        <v>55.1</v>
      </c>
      <c r="I4518" s="19" t="n">
        <f aca="false">ROUND(F4518*G4518,2)</f>
        <v>283.65</v>
      </c>
      <c r="J4518" s="19" t="n">
        <f aca="false">ROUND(F4518*H4518,2)</f>
        <v>165.3</v>
      </c>
      <c r="K4518" s="19" t="n">
        <f aca="false">INDEX(Pricebook!$L$2:$L$1401,MATCH(D4518,Pricebook!$A$2:$A$1401,0))</f>
        <v>103.2</v>
      </c>
      <c r="L4518" s="19" t="n">
        <f aca="false">ROUND(F4518*K4518,2)</f>
        <v>309.6</v>
      </c>
      <c r="M4518" s="24" t="n">
        <f aca="false">DATE(YEAR(C4518),MONTH(C4518),1)</f>
        <v>46174</v>
      </c>
    </row>
    <row r="4519" customFormat="false" ht="15" hidden="false" customHeight="false" outlineLevel="0" collapsed="false">
      <c r="A4519" s="21" t="s">
        <v>3613</v>
      </c>
      <c r="B4519" s="21" t="s">
        <v>3093</v>
      </c>
      <c r="C4519" s="23" t="n">
        <v>46188</v>
      </c>
      <c r="D4519" s="21" t="s">
        <v>2509</v>
      </c>
      <c r="E4519" s="21" t="s">
        <v>2466</v>
      </c>
      <c r="F4519" s="12" t="n">
        <v>6</v>
      </c>
      <c r="G4519" s="19" t="n">
        <v>7.3</v>
      </c>
      <c r="H4519" s="19" t="n">
        <v>4.53</v>
      </c>
      <c r="I4519" s="19" t="n">
        <f aca="false">ROUND(F4519*G4519,2)</f>
        <v>43.8</v>
      </c>
      <c r="J4519" s="19" t="n">
        <f aca="false">ROUND(F4519*H4519,2)</f>
        <v>27.18</v>
      </c>
      <c r="K4519" s="19" t="n">
        <f aca="false">INDEX(Pricebook!$L$2:$L$1401,MATCH(D4519,Pricebook!$A$2:$A$1401,0))</f>
        <v>7.65</v>
      </c>
      <c r="L4519" s="19" t="n">
        <f aca="false">ROUND(F4519*K4519,2)</f>
        <v>45.9</v>
      </c>
      <c r="M4519" s="24" t="n">
        <f aca="false">DATE(YEAR(C4519),MONTH(C4519),1)</f>
        <v>46174</v>
      </c>
    </row>
    <row r="4520" customFormat="false" ht="15" hidden="false" customHeight="false" outlineLevel="0" collapsed="false">
      <c r="A4520" s="21" t="s">
        <v>3614</v>
      </c>
      <c r="B4520" s="21" t="s">
        <v>3584</v>
      </c>
      <c r="C4520" s="23" t="n">
        <v>46188</v>
      </c>
      <c r="D4520" s="21" t="s">
        <v>2848</v>
      </c>
      <c r="E4520" s="21" t="s">
        <v>2748</v>
      </c>
      <c r="F4520" s="12" t="n">
        <v>10</v>
      </c>
      <c r="G4520" s="19" t="n">
        <v>7.15</v>
      </c>
      <c r="H4520" s="19" t="n">
        <v>4.14</v>
      </c>
      <c r="I4520" s="19" t="n">
        <f aca="false">ROUND(F4520*G4520,2)</f>
        <v>71.5</v>
      </c>
      <c r="J4520" s="19" t="n">
        <f aca="false">ROUND(F4520*H4520,2)</f>
        <v>41.4</v>
      </c>
      <c r="K4520" s="19" t="n">
        <f aca="false">INDEX(Pricebook!$L$2:$L$1401,MATCH(D4520,Pricebook!$A$2:$A$1401,0))</f>
        <v>7.75</v>
      </c>
      <c r="L4520" s="19" t="n">
        <f aca="false">ROUND(F4520*K4520,2)</f>
        <v>77.5</v>
      </c>
      <c r="M4520" s="24" t="n">
        <f aca="false">DATE(YEAR(C4520),MONTH(C4520),1)</f>
        <v>46174</v>
      </c>
    </row>
    <row r="4521" customFormat="false" ht="15" hidden="false" customHeight="false" outlineLevel="0" collapsed="false">
      <c r="A4521" s="21" t="s">
        <v>3614</v>
      </c>
      <c r="B4521" s="21" t="s">
        <v>3584</v>
      </c>
      <c r="C4521" s="23" t="n">
        <v>46188</v>
      </c>
      <c r="D4521" s="21" t="s">
        <v>721</v>
      </c>
      <c r="E4521" s="21" t="s">
        <v>366</v>
      </c>
      <c r="F4521" s="12" t="n">
        <v>1</v>
      </c>
      <c r="G4521" s="19" t="n">
        <v>30.45</v>
      </c>
      <c r="H4521" s="19" t="n">
        <v>21.61</v>
      </c>
      <c r="I4521" s="19" t="n">
        <f aca="false">ROUND(F4521*G4521,2)</f>
        <v>30.45</v>
      </c>
      <c r="J4521" s="19" t="n">
        <f aca="false">ROUND(F4521*H4521,2)</f>
        <v>21.61</v>
      </c>
      <c r="K4521" s="19" t="n">
        <f aca="false">INDEX(Pricebook!$L$2:$L$1401,MATCH(D4521,Pricebook!$A$2:$A$1401,0))</f>
        <v>32.9</v>
      </c>
      <c r="L4521" s="19" t="n">
        <f aca="false">ROUND(F4521*K4521,2)</f>
        <v>32.9</v>
      </c>
      <c r="M4521" s="24" t="n">
        <f aca="false">DATE(YEAR(C4521),MONTH(C4521),1)</f>
        <v>46174</v>
      </c>
    </row>
    <row r="4522" customFormat="false" ht="15" hidden="false" customHeight="false" outlineLevel="0" collapsed="false">
      <c r="A4522" s="21" t="s">
        <v>3614</v>
      </c>
      <c r="B4522" s="21" t="s">
        <v>3584</v>
      </c>
      <c r="C4522" s="23" t="n">
        <v>46188</v>
      </c>
      <c r="D4522" s="21" t="s">
        <v>569</v>
      </c>
      <c r="E4522" s="21" t="s">
        <v>366</v>
      </c>
      <c r="F4522" s="12" t="n">
        <v>3</v>
      </c>
      <c r="G4522" s="19" t="n">
        <v>29.75</v>
      </c>
      <c r="H4522" s="19" t="n">
        <v>23.01</v>
      </c>
      <c r="I4522" s="19" t="n">
        <f aca="false">ROUND(F4522*G4522,2)</f>
        <v>89.25</v>
      </c>
      <c r="J4522" s="19" t="n">
        <f aca="false">ROUND(F4522*H4522,2)</f>
        <v>69.03</v>
      </c>
      <c r="K4522" s="19" t="n">
        <f aca="false">INDEX(Pricebook!$L$2:$L$1401,MATCH(D4522,Pricebook!$A$2:$A$1401,0))</f>
        <v>31.75</v>
      </c>
      <c r="L4522" s="19" t="n">
        <f aca="false">ROUND(F4522*K4522,2)</f>
        <v>95.25</v>
      </c>
      <c r="M4522" s="24" t="n">
        <f aca="false">DATE(YEAR(C4522),MONTH(C4522),1)</f>
        <v>46174</v>
      </c>
    </row>
    <row r="4523" customFormat="false" ht="15" hidden="false" customHeight="false" outlineLevel="0" collapsed="false">
      <c r="A4523" s="21" t="s">
        <v>3614</v>
      </c>
      <c r="B4523" s="21" t="s">
        <v>3584</v>
      </c>
      <c r="C4523" s="23" t="n">
        <v>46188</v>
      </c>
      <c r="D4523" s="21" t="s">
        <v>719</v>
      </c>
      <c r="E4523" s="21" t="s">
        <v>366</v>
      </c>
      <c r="F4523" s="12" t="n">
        <v>4</v>
      </c>
      <c r="G4523" s="19" t="n">
        <v>12.15</v>
      </c>
      <c r="H4523" s="19" t="n">
        <v>9.66</v>
      </c>
      <c r="I4523" s="19" t="n">
        <f aca="false">ROUND(F4523*G4523,2)</f>
        <v>48.6</v>
      </c>
      <c r="J4523" s="19" t="n">
        <f aca="false">ROUND(F4523*H4523,2)</f>
        <v>38.64</v>
      </c>
      <c r="K4523" s="19" t="n">
        <f aca="false">INDEX(Pricebook!$L$2:$L$1401,MATCH(D4523,Pricebook!$A$2:$A$1401,0))</f>
        <v>13</v>
      </c>
      <c r="L4523" s="19" t="n">
        <f aca="false">ROUND(F4523*K4523,2)</f>
        <v>52</v>
      </c>
      <c r="M4523" s="24" t="n">
        <f aca="false">DATE(YEAR(C4523),MONTH(C4523),1)</f>
        <v>46174</v>
      </c>
    </row>
    <row r="4524" customFormat="false" ht="15" hidden="false" customHeight="false" outlineLevel="0" collapsed="false">
      <c r="A4524" s="21" t="s">
        <v>3614</v>
      </c>
      <c r="B4524" s="21" t="s">
        <v>3584</v>
      </c>
      <c r="C4524" s="23" t="n">
        <v>46188</v>
      </c>
      <c r="D4524" s="21" t="s">
        <v>1424</v>
      </c>
      <c r="E4524" s="21" t="s">
        <v>971</v>
      </c>
      <c r="F4524" s="12" t="n">
        <v>7</v>
      </c>
      <c r="G4524" s="19" t="n">
        <v>12.3</v>
      </c>
      <c r="H4524" s="19" t="n">
        <v>9.33</v>
      </c>
      <c r="I4524" s="19" t="n">
        <f aca="false">ROUND(F4524*G4524,2)</f>
        <v>86.1</v>
      </c>
      <c r="J4524" s="19" t="n">
        <f aca="false">ROUND(F4524*H4524,2)</f>
        <v>65.31</v>
      </c>
      <c r="K4524" s="19" t="n">
        <f aca="false">INDEX(Pricebook!$L$2:$L$1401,MATCH(D4524,Pricebook!$A$2:$A$1401,0))</f>
        <v>14.15</v>
      </c>
      <c r="L4524" s="19" t="n">
        <f aca="false">ROUND(F4524*K4524,2)</f>
        <v>99.05</v>
      </c>
      <c r="M4524" s="24" t="n">
        <f aca="false">DATE(YEAR(C4524),MONTH(C4524),1)</f>
        <v>46174</v>
      </c>
    </row>
    <row r="4525" customFormat="false" ht="15" hidden="false" customHeight="false" outlineLevel="0" collapsed="false">
      <c r="A4525" s="21" t="s">
        <v>3614</v>
      </c>
      <c r="B4525" s="21" t="s">
        <v>3584</v>
      </c>
      <c r="C4525" s="23" t="n">
        <v>46188</v>
      </c>
      <c r="D4525" s="21" t="s">
        <v>2846</v>
      </c>
      <c r="E4525" s="21" t="s">
        <v>2748</v>
      </c>
      <c r="F4525" s="12" t="n">
        <v>4</v>
      </c>
      <c r="G4525" s="19" t="n">
        <v>20</v>
      </c>
      <c r="H4525" s="19" t="n">
        <v>11.63</v>
      </c>
      <c r="I4525" s="19" t="n">
        <f aca="false">ROUND(F4525*G4525,2)</f>
        <v>80</v>
      </c>
      <c r="J4525" s="19" t="n">
        <f aca="false">ROUND(F4525*H4525,2)</f>
        <v>46.52</v>
      </c>
      <c r="K4525" s="19" t="n">
        <f aca="false">INDEX(Pricebook!$L$2:$L$1401,MATCH(D4525,Pricebook!$A$2:$A$1401,0))</f>
        <v>21.8</v>
      </c>
      <c r="L4525" s="19" t="n">
        <f aca="false">ROUND(F4525*K4525,2)</f>
        <v>87.2</v>
      </c>
      <c r="M4525" s="24" t="n">
        <f aca="false">DATE(YEAR(C4525),MONTH(C4525),1)</f>
        <v>46174</v>
      </c>
    </row>
    <row r="4526" customFormat="false" ht="15" hidden="false" customHeight="false" outlineLevel="0" collapsed="false">
      <c r="A4526" s="21" t="s">
        <v>3614</v>
      </c>
      <c r="B4526" s="21" t="s">
        <v>3584</v>
      </c>
      <c r="C4526" s="23" t="n">
        <v>46188</v>
      </c>
      <c r="D4526" s="21" t="s">
        <v>2180</v>
      </c>
      <c r="E4526" s="21" t="s">
        <v>1941</v>
      </c>
      <c r="F4526" s="12" t="n">
        <v>4</v>
      </c>
      <c r="G4526" s="19" t="n">
        <v>169.85</v>
      </c>
      <c r="H4526" s="19" t="n">
        <v>109.34</v>
      </c>
      <c r="I4526" s="19" t="n">
        <f aca="false">ROUND(F4526*G4526,2)</f>
        <v>679.4</v>
      </c>
      <c r="J4526" s="19" t="n">
        <f aca="false">ROUND(F4526*H4526,2)</f>
        <v>437.36</v>
      </c>
      <c r="K4526" s="19" t="n">
        <f aca="false">INDEX(Pricebook!$L$2:$L$1401,MATCH(D4526,Pricebook!$A$2:$A$1401,0))</f>
        <v>178.15</v>
      </c>
      <c r="L4526" s="19" t="n">
        <f aca="false">ROUND(F4526*K4526,2)</f>
        <v>712.6</v>
      </c>
      <c r="M4526" s="24" t="n">
        <f aca="false">DATE(YEAR(C4526),MONTH(C4526),1)</f>
        <v>46174</v>
      </c>
    </row>
    <row r="4527" customFormat="false" ht="15" hidden="false" customHeight="false" outlineLevel="0" collapsed="false">
      <c r="A4527" s="21" t="s">
        <v>3614</v>
      </c>
      <c r="B4527" s="21" t="s">
        <v>3584</v>
      </c>
      <c r="C4527" s="23" t="n">
        <v>46188</v>
      </c>
      <c r="D4527" s="21" t="s">
        <v>2755</v>
      </c>
      <c r="E4527" s="21" t="s">
        <v>2748</v>
      </c>
      <c r="F4527" s="12" t="n">
        <v>2</v>
      </c>
      <c r="G4527" s="19" t="n">
        <v>2.8</v>
      </c>
      <c r="H4527" s="19" t="n">
        <v>1.62</v>
      </c>
      <c r="I4527" s="19" t="n">
        <f aca="false">ROUND(F4527*G4527,2)</f>
        <v>5.6</v>
      </c>
      <c r="J4527" s="19" t="n">
        <f aca="false">ROUND(F4527*H4527,2)</f>
        <v>3.24</v>
      </c>
      <c r="K4527" s="19" t="n">
        <f aca="false">INDEX(Pricebook!$L$2:$L$1401,MATCH(D4527,Pricebook!$A$2:$A$1401,0))</f>
        <v>3.05</v>
      </c>
      <c r="L4527" s="19" t="n">
        <f aca="false">ROUND(F4527*K4527,2)</f>
        <v>6.1</v>
      </c>
      <c r="M4527" s="24" t="n">
        <f aca="false">DATE(YEAR(C4527),MONTH(C4527),1)</f>
        <v>46174</v>
      </c>
    </row>
    <row r="4528" customFormat="false" ht="15" hidden="false" customHeight="false" outlineLevel="0" collapsed="false">
      <c r="A4528" s="21" t="s">
        <v>3614</v>
      </c>
      <c r="B4528" s="21" t="s">
        <v>3584</v>
      </c>
      <c r="C4528" s="23" t="n">
        <v>46188</v>
      </c>
      <c r="D4528" s="21" t="s">
        <v>1268</v>
      </c>
      <c r="E4528" s="21" t="s">
        <v>971</v>
      </c>
      <c r="F4528" s="12" t="n">
        <v>34</v>
      </c>
      <c r="G4528" s="19" t="n">
        <v>12.35</v>
      </c>
      <c r="H4528" s="19" t="n">
        <v>9.43</v>
      </c>
      <c r="I4528" s="19" t="n">
        <f aca="false">ROUND(F4528*G4528,2)</f>
        <v>419.9</v>
      </c>
      <c r="J4528" s="19" t="n">
        <f aca="false">ROUND(F4528*H4528,2)</f>
        <v>320.62</v>
      </c>
      <c r="K4528" s="19" t="n">
        <f aca="false">INDEX(Pricebook!$L$2:$L$1401,MATCH(D4528,Pricebook!$A$2:$A$1401,0))</f>
        <v>14.3</v>
      </c>
      <c r="L4528" s="19" t="n">
        <f aca="false">ROUND(F4528*K4528,2)</f>
        <v>486.2</v>
      </c>
      <c r="M4528" s="24" t="n">
        <f aca="false">DATE(YEAR(C4528),MONTH(C4528),1)</f>
        <v>46174</v>
      </c>
    </row>
    <row r="4529" customFormat="false" ht="15" hidden="false" customHeight="false" outlineLevel="0" collapsed="false">
      <c r="A4529" s="21" t="s">
        <v>3614</v>
      </c>
      <c r="B4529" s="21" t="s">
        <v>3584</v>
      </c>
      <c r="C4529" s="23" t="n">
        <v>46188</v>
      </c>
      <c r="D4529" s="21" t="s">
        <v>629</v>
      </c>
      <c r="E4529" s="21" t="s">
        <v>366</v>
      </c>
      <c r="F4529" s="12" t="n">
        <v>2</v>
      </c>
      <c r="G4529" s="19" t="n">
        <v>24.2</v>
      </c>
      <c r="H4529" s="19" t="n">
        <v>17.18</v>
      </c>
      <c r="I4529" s="19" t="n">
        <f aca="false">ROUND(F4529*G4529,2)</f>
        <v>48.4</v>
      </c>
      <c r="J4529" s="19" t="n">
        <f aca="false">ROUND(F4529*H4529,2)</f>
        <v>34.36</v>
      </c>
      <c r="K4529" s="19" t="n">
        <f aca="false">INDEX(Pricebook!$L$2:$L$1401,MATCH(D4529,Pricebook!$A$2:$A$1401,0))</f>
        <v>26.15</v>
      </c>
      <c r="L4529" s="19" t="n">
        <f aca="false">ROUND(F4529*K4529,2)</f>
        <v>52.3</v>
      </c>
      <c r="M4529" s="24" t="n">
        <f aca="false">DATE(YEAR(C4529),MONTH(C4529),1)</f>
        <v>46174</v>
      </c>
    </row>
    <row r="4530" customFormat="false" ht="15" hidden="false" customHeight="false" outlineLevel="0" collapsed="false">
      <c r="A4530" s="21" t="s">
        <v>3614</v>
      </c>
      <c r="B4530" s="21" t="s">
        <v>3584</v>
      </c>
      <c r="C4530" s="23" t="n">
        <v>46188</v>
      </c>
      <c r="D4530" s="21" t="s">
        <v>2918</v>
      </c>
      <c r="E4530" s="21" t="s">
        <v>2748</v>
      </c>
      <c r="F4530" s="12" t="n">
        <v>1</v>
      </c>
      <c r="G4530" s="19" t="n">
        <v>68.75</v>
      </c>
      <c r="H4530" s="19" t="n">
        <v>40.1</v>
      </c>
      <c r="I4530" s="19" t="n">
        <f aca="false">ROUND(F4530*G4530,2)</f>
        <v>68.75</v>
      </c>
      <c r="J4530" s="19" t="n">
        <f aca="false">ROUND(F4530*H4530,2)</f>
        <v>40.1</v>
      </c>
      <c r="K4530" s="19" t="n">
        <f aca="false">INDEX(Pricebook!$L$2:$L$1401,MATCH(D4530,Pricebook!$A$2:$A$1401,0))</f>
        <v>75.15</v>
      </c>
      <c r="L4530" s="19" t="n">
        <f aca="false">ROUND(F4530*K4530,2)</f>
        <v>75.15</v>
      </c>
      <c r="M4530" s="24" t="n">
        <f aca="false">DATE(YEAR(C4530),MONTH(C4530),1)</f>
        <v>46174</v>
      </c>
    </row>
    <row r="4531" customFormat="false" ht="15" hidden="false" customHeight="false" outlineLevel="0" collapsed="false">
      <c r="A4531" s="21" t="s">
        <v>3614</v>
      </c>
      <c r="B4531" s="21" t="s">
        <v>3584</v>
      </c>
      <c r="C4531" s="23" t="n">
        <v>46188</v>
      </c>
      <c r="D4531" s="21" t="s">
        <v>2802</v>
      </c>
      <c r="E4531" s="21" t="s">
        <v>2748</v>
      </c>
      <c r="F4531" s="12" t="n">
        <v>3</v>
      </c>
      <c r="G4531" s="19" t="n">
        <v>51.55</v>
      </c>
      <c r="H4531" s="19" t="n">
        <v>30.06</v>
      </c>
      <c r="I4531" s="19" t="n">
        <f aca="false">ROUND(F4531*G4531,2)</f>
        <v>154.65</v>
      </c>
      <c r="J4531" s="19" t="n">
        <f aca="false">ROUND(F4531*H4531,2)</f>
        <v>90.18</v>
      </c>
      <c r="K4531" s="19" t="n">
        <f aca="false">INDEX(Pricebook!$L$2:$L$1401,MATCH(D4531,Pricebook!$A$2:$A$1401,0))</f>
        <v>56.3</v>
      </c>
      <c r="L4531" s="19" t="n">
        <f aca="false">ROUND(F4531*K4531,2)</f>
        <v>168.9</v>
      </c>
      <c r="M4531" s="24" t="n">
        <f aca="false">DATE(YEAR(C4531),MONTH(C4531),1)</f>
        <v>46174</v>
      </c>
    </row>
    <row r="4532" customFormat="false" ht="15" hidden="false" customHeight="false" outlineLevel="0" collapsed="false">
      <c r="A4532" s="21" t="s">
        <v>3614</v>
      </c>
      <c r="B4532" s="21" t="s">
        <v>3584</v>
      </c>
      <c r="C4532" s="23" t="n">
        <v>46188</v>
      </c>
      <c r="D4532" s="21" t="s">
        <v>986</v>
      </c>
      <c r="E4532" s="21" t="s">
        <v>971</v>
      </c>
      <c r="F4532" s="12" t="n">
        <v>10</v>
      </c>
      <c r="G4532" s="19" t="n">
        <v>3.35</v>
      </c>
      <c r="H4532" s="19" t="n">
        <v>2.92</v>
      </c>
      <c r="I4532" s="19" t="n">
        <f aca="false">ROUND(F4532*G4532,2)</f>
        <v>33.5</v>
      </c>
      <c r="J4532" s="19" t="n">
        <f aca="false">ROUND(F4532*H4532,2)</f>
        <v>29.2</v>
      </c>
      <c r="K4532" s="19" t="n">
        <f aca="false">INDEX(Pricebook!$L$2:$L$1401,MATCH(D4532,Pricebook!$A$2:$A$1401,0))</f>
        <v>3.9</v>
      </c>
      <c r="L4532" s="19" t="n">
        <f aca="false">ROUND(F4532*K4532,2)</f>
        <v>39</v>
      </c>
      <c r="M4532" s="24" t="n">
        <f aca="false">DATE(YEAR(C4532),MONTH(C4532),1)</f>
        <v>46174</v>
      </c>
    </row>
    <row r="4533" customFormat="false" ht="15" hidden="false" customHeight="false" outlineLevel="0" collapsed="false">
      <c r="A4533" s="21" t="s">
        <v>3614</v>
      </c>
      <c r="B4533" s="21" t="s">
        <v>3584</v>
      </c>
      <c r="C4533" s="23" t="n">
        <v>46188</v>
      </c>
      <c r="D4533" s="21" t="s">
        <v>1342</v>
      </c>
      <c r="E4533" s="21" t="s">
        <v>971</v>
      </c>
      <c r="F4533" s="12" t="n">
        <v>29</v>
      </c>
      <c r="G4533" s="19" t="n">
        <v>3</v>
      </c>
      <c r="H4533" s="19" t="n">
        <v>2.33</v>
      </c>
      <c r="I4533" s="19" t="n">
        <f aca="false">ROUND(F4533*G4533,2)</f>
        <v>87</v>
      </c>
      <c r="J4533" s="19" t="n">
        <f aca="false">ROUND(F4533*H4533,2)</f>
        <v>67.57</v>
      </c>
      <c r="K4533" s="19" t="n">
        <f aca="false">INDEX(Pricebook!$L$2:$L$1401,MATCH(D4533,Pricebook!$A$2:$A$1401,0))</f>
        <v>3.55</v>
      </c>
      <c r="L4533" s="19" t="n">
        <f aca="false">ROUND(F4533*K4533,2)</f>
        <v>102.95</v>
      </c>
      <c r="M4533" s="24" t="n">
        <f aca="false">DATE(YEAR(C4533),MONTH(C4533),1)</f>
        <v>46174</v>
      </c>
    </row>
    <row r="4534" customFormat="false" ht="15" hidden="false" customHeight="false" outlineLevel="0" collapsed="false">
      <c r="A4534" s="21" t="s">
        <v>3614</v>
      </c>
      <c r="B4534" s="21" t="s">
        <v>3584</v>
      </c>
      <c r="C4534" s="23" t="n">
        <v>46188</v>
      </c>
      <c r="D4534" s="21" t="s">
        <v>2946</v>
      </c>
      <c r="E4534" s="21" t="s">
        <v>2748</v>
      </c>
      <c r="F4534" s="12" t="n">
        <v>4</v>
      </c>
      <c r="G4534" s="19" t="n">
        <v>9.3</v>
      </c>
      <c r="H4534" s="19" t="n">
        <v>5.37</v>
      </c>
      <c r="I4534" s="19" t="n">
        <f aca="false">ROUND(F4534*G4534,2)</f>
        <v>37.2</v>
      </c>
      <c r="J4534" s="19" t="n">
        <f aca="false">ROUND(F4534*H4534,2)</f>
        <v>21.48</v>
      </c>
      <c r="K4534" s="19" t="n">
        <f aca="false">INDEX(Pricebook!$L$2:$L$1401,MATCH(D4534,Pricebook!$A$2:$A$1401,0))</f>
        <v>10.1</v>
      </c>
      <c r="L4534" s="19" t="n">
        <f aca="false">ROUND(F4534*K4534,2)</f>
        <v>40.4</v>
      </c>
      <c r="M4534" s="24" t="n">
        <f aca="false">DATE(YEAR(C4534),MONTH(C4534),1)</f>
        <v>46174</v>
      </c>
    </row>
    <row r="4535" customFormat="false" ht="15" hidden="false" customHeight="false" outlineLevel="0" collapsed="false">
      <c r="A4535" s="21" t="s">
        <v>3614</v>
      </c>
      <c r="B4535" s="21" t="s">
        <v>3584</v>
      </c>
      <c r="C4535" s="23" t="n">
        <v>46188</v>
      </c>
      <c r="D4535" s="21" t="s">
        <v>1436</v>
      </c>
      <c r="E4535" s="21" t="s">
        <v>971</v>
      </c>
      <c r="F4535" s="12" t="n">
        <v>42</v>
      </c>
      <c r="G4535" s="19" t="n">
        <v>2.1</v>
      </c>
      <c r="H4535" s="19" t="n">
        <v>1.6</v>
      </c>
      <c r="I4535" s="19" t="n">
        <f aca="false">ROUND(F4535*G4535,2)</f>
        <v>88.2</v>
      </c>
      <c r="J4535" s="19" t="n">
        <f aca="false">ROUND(F4535*H4535,2)</f>
        <v>67.2</v>
      </c>
      <c r="K4535" s="19" t="n">
        <f aca="false">INDEX(Pricebook!$L$2:$L$1401,MATCH(D4535,Pricebook!$A$2:$A$1401,0))</f>
        <v>2.45</v>
      </c>
      <c r="L4535" s="19" t="n">
        <f aca="false">ROUND(F4535*K4535,2)</f>
        <v>102.9</v>
      </c>
      <c r="M4535" s="24" t="n">
        <f aca="false">DATE(YEAR(C4535),MONTH(C4535),1)</f>
        <v>46174</v>
      </c>
    </row>
    <row r="4536" customFormat="false" ht="15" hidden="false" customHeight="false" outlineLevel="0" collapsed="false">
      <c r="A4536" s="21" t="s">
        <v>3615</v>
      </c>
      <c r="B4536" s="21" t="s">
        <v>3291</v>
      </c>
      <c r="C4536" s="23" t="n">
        <v>46188</v>
      </c>
      <c r="D4536" s="21" t="s">
        <v>2547</v>
      </c>
      <c r="E4536" s="21" t="s">
        <v>2466</v>
      </c>
      <c r="F4536" s="12" t="n">
        <v>3</v>
      </c>
      <c r="G4536" s="19" t="n">
        <v>57.5</v>
      </c>
      <c r="H4536" s="19" t="n">
        <v>35.14</v>
      </c>
      <c r="I4536" s="19" t="n">
        <f aca="false">ROUND(F4536*G4536,2)</f>
        <v>172.5</v>
      </c>
      <c r="J4536" s="19" t="n">
        <f aca="false">ROUND(F4536*H4536,2)</f>
        <v>105.42</v>
      </c>
      <c r="K4536" s="19" t="n">
        <f aca="false">INDEX(Pricebook!$L$2:$L$1401,MATCH(D4536,Pricebook!$A$2:$A$1401,0))</f>
        <v>59.2</v>
      </c>
      <c r="L4536" s="19" t="n">
        <f aca="false">ROUND(F4536*K4536,2)</f>
        <v>177.6</v>
      </c>
      <c r="M4536" s="24" t="n">
        <f aca="false">DATE(YEAR(C4536),MONTH(C4536),1)</f>
        <v>46174</v>
      </c>
    </row>
    <row r="4537" customFormat="false" ht="15" hidden="false" customHeight="false" outlineLevel="0" collapsed="false">
      <c r="A4537" s="21" t="s">
        <v>3615</v>
      </c>
      <c r="B4537" s="21" t="s">
        <v>3291</v>
      </c>
      <c r="C4537" s="23" t="n">
        <v>46188</v>
      </c>
      <c r="D4537" s="21" t="s">
        <v>2491</v>
      </c>
      <c r="E4537" s="21" t="s">
        <v>2466</v>
      </c>
      <c r="F4537" s="12" t="n">
        <v>1</v>
      </c>
      <c r="G4537" s="19" t="n">
        <v>108.35</v>
      </c>
      <c r="H4537" s="19" t="n">
        <v>66.62</v>
      </c>
      <c r="I4537" s="19" t="n">
        <f aca="false">ROUND(F4537*G4537,2)</f>
        <v>108.35</v>
      </c>
      <c r="J4537" s="19" t="n">
        <f aca="false">ROUND(F4537*H4537,2)</f>
        <v>66.62</v>
      </c>
      <c r="K4537" s="19" t="n">
        <f aca="false">INDEX(Pricebook!$L$2:$L$1401,MATCH(D4537,Pricebook!$A$2:$A$1401,0))</f>
        <v>112.15</v>
      </c>
      <c r="L4537" s="19" t="n">
        <f aca="false">ROUND(F4537*K4537,2)</f>
        <v>112.15</v>
      </c>
      <c r="M4537" s="24" t="n">
        <f aca="false">DATE(YEAR(C4537),MONTH(C4537),1)</f>
        <v>46174</v>
      </c>
    </row>
    <row r="4538" customFormat="false" ht="15" hidden="false" customHeight="false" outlineLevel="0" collapsed="false">
      <c r="A4538" s="21" t="s">
        <v>3615</v>
      </c>
      <c r="B4538" s="21" t="s">
        <v>3291</v>
      </c>
      <c r="C4538" s="23" t="n">
        <v>46188</v>
      </c>
      <c r="D4538" s="21" t="s">
        <v>1088</v>
      </c>
      <c r="E4538" s="21" t="s">
        <v>971</v>
      </c>
      <c r="F4538" s="12" t="n">
        <v>2</v>
      </c>
      <c r="G4538" s="19" t="n">
        <v>72.65</v>
      </c>
      <c r="H4538" s="19" t="n">
        <v>56.17</v>
      </c>
      <c r="I4538" s="19" t="n">
        <f aca="false">ROUND(F4538*G4538,2)</f>
        <v>145.3</v>
      </c>
      <c r="J4538" s="19" t="n">
        <f aca="false">ROUND(F4538*H4538,2)</f>
        <v>112.34</v>
      </c>
      <c r="K4538" s="19" t="n">
        <f aca="false">INDEX(Pricebook!$L$2:$L$1401,MATCH(D4538,Pricebook!$A$2:$A$1401,0))</f>
        <v>79.95</v>
      </c>
      <c r="L4538" s="19" t="n">
        <f aca="false">ROUND(F4538*K4538,2)</f>
        <v>159.9</v>
      </c>
      <c r="M4538" s="24" t="n">
        <f aca="false">DATE(YEAR(C4538),MONTH(C4538),1)</f>
        <v>46174</v>
      </c>
    </row>
    <row r="4539" customFormat="false" ht="15" hidden="false" customHeight="false" outlineLevel="0" collapsed="false">
      <c r="A4539" s="21" t="s">
        <v>3615</v>
      </c>
      <c r="B4539" s="21" t="s">
        <v>3291</v>
      </c>
      <c r="C4539" s="23" t="n">
        <v>46188</v>
      </c>
      <c r="D4539" s="21" t="s">
        <v>322</v>
      </c>
      <c r="E4539" s="21" t="s">
        <v>108</v>
      </c>
      <c r="F4539" s="12" t="n">
        <v>2</v>
      </c>
      <c r="G4539" s="19" t="n">
        <v>9.05</v>
      </c>
      <c r="H4539" s="19" t="n">
        <v>6.67</v>
      </c>
      <c r="I4539" s="19" t="n">
        <f aca="false">ROUND(F4539*G4539,2)</f>
        <v>18.1</v>
      </c>
      <c r="J4539" s="19" t="n">
        <f aca="false">ROUND(F4539*H4539,2)</f>
        <v>13.34</v>
      </c>
      <c r="K4539" s="19" t="n">
        <f aca="false">INDEX(Pricebook!$L$2:$L$1401,MATCH(D4539,Pricebook!$A$2:$A$1401,0))</f>
        <v>9.8</v>
      </c>
      <c r="L4539" s="19" t="n">
        <f aca="false">ROUND(F4539*K4539,2)</f>
        <v>19.6</v>
      </c>
      <c r="M4539" s="24" t="n">
        <f aca="false">DATE(YEAR(C4539),MONTH(C4539),1)</f>
        <v>46174</v>
      </c>
    </row>
    <row r="4540" customFormat="false" ht="15" hidden="false" customHeight="false" outlineLevel="0" collapsed="false">
      <c r="A4540" s="21" t="s">
        <v>3615</v>
      </c>
      <c r="B4540" s="21" t="s">
        <v>3291</v>
      </c>
      <c r="C4540" s="23" t="n">
        <v>46188</v>
      </c>
      <c r="D4540" s="21" t="s">
        <v>559</v>
      </c>
      <c r="E4540" s="21" t="s">
        <v>366</v>
      </c>
      <c r="F4540" s="12" t="n">
        <v>1</v>
      </c>
      <c r="G4540" s="19" t="n">
        <v>84.65</v>
      </c>
      <c r="H4540" s="19" t="n">
        <v>60.44</v>
      </c>
      <c r="I4540" s="19" t="n">
        <f aca="false">ROUND(F4540*G4540,2)</f>
        <v>84.65</v>
      </c>
      <c r="J4540" s="19" t="n">
        <f aca="false">ROUND(F4540*H4540,2)</f>
        <v>60.44</v>
      </c>
      <c r="K4540" s="19" t="n">
        <f aca="false">INDEX(Pricebook!$L$2:$L$1401,MATCH(D4540,Pricebook!$A$2:$A$1401,0))</f>
        <v>92.05</v>
      </c>
      <c r="L4540" s="19" t="n">
        <f aca="false">ROUND(F4540*K4540,2)</f>
        <v>92.05</v>
      </c>
      <c r="M4540" s="24" t="n">
        <f aca="false">DATE(YEAR(C4540),MONTH(C4540),1)</f>
        <v>46174</v>
      </c>
    </row>
    <row r="4541" customFormat="false" ht="15" hidden="false" customHeight="false" outlineLevel="0" collapsed="false">
      <c r="A4541" s="21" t="s">
        <v>3615</v>
      </c>
      <c r="B4541" s="21" t="s">
        <v>3291</v>
      </c>
      <c r="C4541" s="23" t="n">
        <v>46188</v>
      </c>
      <c r="D4541" s="21" t="s">
        <v>1268</v>
      </c>
      <c r="E4541" s="21" t="s">
        <v>971</v>
      </c>
      <c r="F4541" s="12" t="n">
        <v>27</v>
      </c>
      <c r="G4541" s="19" t="n">
        <v>12.35</v>
      </c>
      <c r="H4541" s="19" t="n">
        <v>9.43</v>
      </c>
      <c r="I4541" s="19" t="n">
        <f aca="false">ROUND(F4541*G4541,2)</f>
        <v>333.45</v>
      </c>
      <c r="J4541" s="19" t="n">
        <f aca="false">ROUND(F4541*H4541,2)</f>
        <v>254.61</v>
      </c>
      <c r="K4541" s="19" t="n">
        <f aca="false">INDEX(Pricebook!$L$2:$L$1401,MATCH(D4541,Pricebook!$A$2:$A$1401,0))</f>
        <v>14.3</v>
      </c>
      <c r="L4541" s="19" t="n">
        <f aca="false">ROUND(F4541*K4541,2)</f>
        <v>386.1</v>
      </c>
      <c r="M4541" s="24" t="n">
        <f aca="false">DATE(YEAR(C4541),MONTH(C4541),1)</f>
        <v>46174</v>
      </c>
    </row>
    <row r="4542" customFormat="false" ht="15" hidden="false" customHeight="false" outlineLevel="0" collapsed="false">
      <c r="A4542" s="21" t="s">
        <v>3615</v>
      </c>
      <c r="B4542" s="21" t="s">
        <v>3291</v>
      </c>
      <c r="C4542" s="23" t="n">
        <v>46188</v>
      </c>
      <c r="D4542" s="21" t="s">
        <v>2525</v>
      </c>
      <c r="E4542" s="21" t="s">
        <v>2466</v>
      </c>
      <c r="F4542" s="12" t="n">
        <v>1</v>
      </c>
      <c r="G4542" s="19" t="n">
        <v>19.85</v>
      </c>
      <c r="H4542" s="19" t="n">
        <v>12.26</v>
      </c>
      <c r="I4542" s="19" t="n">
        <f aca="false">ROUND(F4542*G4542,2)</f>
        <v>19.85</v>
      </c>
      <c r="J4542" s="19" t="n">
        <f aca="false">ROUND(F4542*H4542,2)</f>
        <v>12.26</v>
      </c>
      <c r="K4542" s="19" t="n">
        <f aca="false">INDEX(Pricebook!$L$2:$L$1401,MATCH(D4542,Pricebook!$A$2:$A$1401,0))</f>
        <v>20.65</v>
      </c>
      <c r="L4542" s="19" t="n">
        <f aca="false">ROUND(F4542*K4542,2)</f>
        <v>20.65</v>
      </c>
      <c r="M4542" s="24" t="n">
        <f aca="false">DATE(YEAR(C4542),MONTH(C4542),1)</f>
        <v>46174</v>
      </c>
    </row>
    <row r="4543" customFormat="false" ht="15" hidden="false" customHeight="false" outlineLevel="0" collapsed="false">
      <c r="A4543" s="21" t="s">
        <v>3615</v>
      </c>
      <c r="B4543" s="21" t="s">
        <v>3291</v>
      </c>
      <c r="C4543" s="23" t="n">
        <v>46188</v>
      </c>
      <c r="D4543" s="21" t="s">
        <v>2471</v>
      </c>
      <c r="E4543" s="21" t="s">
        <v>2466</v>
      </c>
      <c r="F4543" s="12" t="n">
        <v>1</v>
      </c>
      <c r="G4543" s="19" t="n">
        <v>81</v>
      </c>
      <c r="H4543" s="19" t="n">
        <v>49.69</v>
      </c>
      <c r="I4543" s="19" t="n">
        <f aca="false">ROUND(F4543*G4543,2)</f>
        <v>81</v>
      </c>
      <c r="J4543" s="19" t="n">
        <f aca="false">ROUND(F4543*H4543,2)</f>
        <v>49.69</v>
      </c>
      <c r="K4543" s="19" t="n">
        <f aca="false">INDEX(Pricebook!$L$2:$L$1401,MATCH(D4543,Pricebook!$A$2:$A$1401,0))</f>
        <v>83.65</v>
      </c>
      <c r="L4543" s="19" t="n">
        <f aca="false">ROUND(F4543*K4543,2)</f>
        <v>83.65</v>
      </c>
      <c r="M4543" s="24" t="n">
        <f aca="false">DATE(YEAR(C4543),MONTH(C4543),1)</f>
        <v>46174</v>
      </c>
    </row>
    <row r="4544" customFormat="false" ht="15" hidden="false" customHeight="false" outlineLevel="0" collapsed="false">
      <c r="A4544" s="21" t="s">
        <v>3616</v>
      </c>
      <c r="B4544" s="21" t="s">
        <v>3617</v>
      </c>
      <c r="C4544" s="23" t="n">
        <v>46188</v>
      </c>
      <c r="D4544" s="21" t="s">
        <v>1272</v>
      </c>
      <c r="E4544" s="21" t="s">
        <v>971</v>
      </c>
      <c r="F4544" s="12" t="n">
        <v>1</v>
      </c>
      <c r="G4544" s="19" t="n">
        <v>107.15</v>
      </c>
      <c r="H4544" s="19" t="n">
        <v>82.22</v>
      </c>
      <c r="I4544" s="19" t="n">
        <f aca="false">ROUND(F4544*G4544,2)</f>
        <v>107.15</v>
      </c>
      <c r="J4544" s="19" t="n">
        <f aca="false">ROUND(F4544*H4544,2)</f>
        <v>82.22</v>
      </c>
      <c r="K4544" s="19" t="n">
        <f aca="false">INDEX(Pricebook!$L$2:$L$1401,MATCH(D4544,Pricebook!$A$2:$A$1401,0))</f>
        <v>124.55</v>
      </c>
      <c r="L4544" s="19" t="n">
        <f aca="false">ROUND(F4544*K4544,2)</f>
        <v>124.55</v>
      </c>
      <c r="M4544" s="24" t="n">
        <f aca="false">DATE(YEAR(C4544),MONTH(C4544),1)</f>
        <v>46174</v>
      </c>
    </row>
    <row r="4545" customFormat="false" ht="15" hidden="false" customHeight="false" outlineLevel="0" collapsed="false">
      <c r="A4545" s="21" t="s">
        <v>3616</v>
      </c>
      <c r="B4545" s="21" t="s">
        <v>3617</v>
      </c>
      <c r="C4545" s="23" t="n">
        <v>46188</v>
      </c>
      <c r="D4545" s="21" t="s">
        <v>2776</v>
      </c>
      <c r="E4545" s="21" t="s">
        <v>2748</v>
      </c>
      <c r="F4545" s="12" t="n">
        <v>6</v>
      </c>
      <c r="G4545" s="19" t="n">
        <v>43.95</v>
      </c>
      <c r="H4545" s="19" t="n">
        <v>25.93</v>
      </c>
      <c r="I4545" s="19" t="n">
        <f aca="false">ROUND(F4545*G4545,2)</f>
        <v>263.7</v>
      </c>
      <c r="J4545" s="19" t="n">
        <f aca="false">ROUND(F4545*H4545,2)</f>
        <v>155.58</v>
      </c>
      <c r="K4545" s="19" t="n">
        <f aca="false">INDEX(Pricebook!$L$2:$L$1401,MATCH(D4545,Pricebook!$A$2:$A$1401,0))</f>
        <v>48.55</v>
      </c>
      <c r="L4545" s="19" t="n">
        <f aca="false">ROUND(F4545*K4545,2)</f>
        <v>291.3</v>
      </c>
      <c r="M4545" s="24" t="n">
        <f aca="false">DATE(YEAR(C4545),MONTH(C4545),1)</f>
        <v>46174</v>
      </c>
    </row>
    <row r="4546" customFormat="false" ht="15" hidden="false" customHeight="false" outlineLevel="0" collapsed="false">
      <c r="A4546" s="21" t="s">
        <v>3616</v>
      </c>
      <c r="B4546" s="21" t="s">
        <v>3617</v>
      </c>
      <c r="C4546" s="23" t="n">
        <v>46188</v>
      </c>
      <c r="D4546" s="21" t="s">
        <v>2852</v>
      </c>
      <c r="E4546" s="21" t="s">
        <v>2748</v>
      </c>
      <c r="F4546" s="12" t="n">
        <v>4</v>
      </c>
      <c r="G4546" s="19" t="n">
        <v>50.95</v>
      </c>
      <c r="H4546" s="19" t="n">
        <v>29.68</v>
      </c>
      <c r="I4546" s="19" t="n">
        <f aca="false">ROUND(F4546*G4546,2)</f>
        <v>203.8</v>
      </c>
      <c r="J4546" s="19" t="n">
        <f aca="false">ROUND(F4546*H4546,2)</f>
        <v>118.72</v>
      </c>
      <c r="K4546" s="19" t="n">
        <f aca="false">INDEX(Pricebook!$L$2:$L$1401,MATCH(D4546,Pricebook!$A$2:$A$1401,0))</f>
        <v>55.6</v>
      </c>
      <c r="L4546" s="19" t="n">
        <f aca="false">ROUND(F4546*K4546,2)</f>
        <v>222.4</v>
      </c>
      <c r="M4546" s="24" t="n">
        <f aca="false">DATE(YEAR(C4546),MONTH(C4546),1)</f>
        <v>46174</v>
      </c>
    </row>
    <row r="4547" customFormat="false" ht="15" hidden="false" customHeight="false" outlineLevel="0" collapsed="false">
      <c r="A4547" s="21" t="s">
        <v>3616</v>
      </c>
      <c r="B4547" s="21" t="s">
        <v>3617</v>
      </c>
      <c r="C4547" s="23" t="n">
        <v>46188</v>
      </c>
      <c r="D4547" s="21" t="s">
        <v>923</v>
      </c>
      <c r="E4547" s="21" t="s">
        <v>366</v>
      </c>
      <c r="F4547" s="12" t="n">
        <v>2</v>
      </c>
      <c r="G4547" s="19" t="n">
        <v>278.1</v>
      </c>
      <c r="H4547" s="19" t="n">
        <v>198.86</v>
      </c>
      <c r="I4547" s="19" t="n">
        <f aca="false">ROUND(F4547*G4547,2)</f>
        <v>556.2</v>
      </c>
      <c r="J4547" s="19" t="n">
        <f aca="false">ROUND(F4547*H4547,2)</f>
        <v>397.72</v>
      </c>
      <c r="K4547" s="19" t="n">
        <f aca="false">INDEX(Pricebook!$L$2:$L$1401,MATCH(D4547,Pricebook!$A$2:$A$1401,0))</f>
        <v>302.75</v>
      </c>
      <c r="L4547" s="19" t="n">
        <f aca="false">ROUND(F4547*K4547,2)</f>
        <v>605.5</v>
      </c>
      <c r="M4547" s="24" t="n">
        <f aca="false">DATE(YEAR(C4547),MONTH(C4547),1)</f>
        <v>46174</v>
      </c>
    </row>
    <row r="4548" customFormat="false" ht="15" hidden="false" customHeight="false" outlineLevel="0" collapsed="false">
      <c r="A4548" s="21" t="s">
        <v>3616</v>
      </c>
      <c r="B4548" s="21" t="s">
        <v>3617</v>
      </c>
      <c r="C4548" s="23" t="n">
        <v>46188</v>
      </c>
      <c r="D4548" s="21" t="s">
        <v>116</v>
      </c>
      <c r="E4548" s="21" t="s">
        <v>108</v>
      </c>
      <c r="F4548" s="12" t="n">
        <v>1</v>
      </c>
      <c r="G4548" s="19" t="n">
        <v>424</v>
      </c>
      <c r="H4548" s="19" t="n">
        <v>316.18</v>
      </c>
      <c r="I4548" s="19" t="n">
        <f aca="false">ROUND(F4548*G4548,2)</f>
        <v>424</v>
      </c>
      <c r="J4548" s="19" t="n">
        <f aca="false">ROUND(F4548*H4548,2)</f>
        <v>316.18</v>
      </c>
      <c r="K4548" s="19" t="n">
        <f aca="false">INDEX(Pricebook!$L$2:$L$1401,MATCH(D4548,Pricebook!$A$2:$A$1401,0))</f>
        <v>463</v>
      </c>
      <c r="L4548" s="19" t="n">
        <f aca="false">ROUND(F4548*K4548,2)</f>
        <v>463</v>
      </c>
      <c r="M4548" s="24" t="n">
        <f aca="false">DATE(YEAR(C4548),MONTH(C4548),1)</f>
        <v>46174</v>
      </c>
    </row>
    <row r="4549" customFormat="false" ht="15" hidden="false" customHeight="false" outlineLevel="0" collapsed="false">
      <c r="A4549" s="21" t="s">
        <v>3616</v>
      </c>
      <c r="B4549" s="21" t="s">
        <v>3617</v>
      </c>
      <c r="C4549" s="23" t="n">
        <v>46188</v>
      </c>
      <c r="D4549" s="21" t="s">
        <v>296</v>
      </c>
      <c r="E4549" s="21" t="s">
        <v>108</v>
      </c>
      <c r="F4549" s="12" t="n">
        <v>1</v>
      </c>
      <c r="G4549" s="19" t="n">
        <v>72.9</v>
      </c>
      <c r="H4549" s="19" t="n">
        <v>54.38</v>
      </c>
      <c r="I4549" s="19" t="n">
        <f aca="false">ROUND(F4549*G4549,2)</f>
        <v>72.9</v>
      </c>
      <c r="J4549" s="19" t="n">
        <f aca="false">ROUND(F4549*H4549,2)</f>
        <v>54.38</v>
      </c>
      <c r="K4549" s="19" t="n">
        <f aca="false">INDEX(Pricebook!$L$2:$L$1401,MATCH(D4549,Pricebook!$A$2:$A$1401,0))</f>
        <v>79.65</v>
      </c>
      <c r="L4549" s="19" t="n">
        <f aca="false">ROUND(F4549*K4549,2)</f>
        <v>79.65</v>
      </c>
      <c r="M4549" s="24" t="n">
        <f aca="false">DATE(YEAR(C4549),MONTH(C4549),1)</f>
        <v>46174</v>
      </c>
    </row>
    <row r="4550" customFormat="false" ht="15" hidden="false" customHeight="false" outlineLevel="0" collapsed="false">
      <c r="A4550" s="21" t="s">
        <v>3616</v>
      </c>
      <c r="B4550" s="21" t="s">
        <v>3617</v>
      </c>
      <c r="C4550" s="23" t="n">
        <v>46188</v>
      </c>
      <c r="D4550" s="21" t="s">
        <v>1236</v>
      </c>
      <c r="E4550" s="21" t="s">
        <v>971</v>
      </c>
      <c r="F4550" s="12" t="n">
        <v>1</v>
      </c>
      <c r="G4550" s="19" t="n">
        <v>64</v>
      </c>
      <c r="H4550" s="19" t="n">
        <v>52.78</v>
      </c>
      <c r="I4550" s="19" t="n">
        <f aca="false">ROUND(F4550*G4550,2)</f>
        <v>64</v>
      </c>
      <c r="J4550" s="19" t="n">
        <f aca="false">ROUND(F4550*H4550,2)</f>
        <v>52.78</v>
      </c>
      <c r="K4550" s="19" t="n">
        <f aca="false">INDEX(Pricebook!$L$2:$L$1401,MATCH(D4550,Pricebook!$A$2:$A$1401,0))</f>
        <v>70.4</v>
      </c>
      <c r="L4550" s="19" t="n">
        <f aca="false">ROUND(F4550*K4550,2)</f>
        <v>70.4</v>
      </c>
      <c r="M4550" s="24" t="n">
        <f aca="false">DATE(YEAR(C4550),MONTH(C4550),1)</f>
        <v>46174</v>
      </c>
    </row>
    <row r="4551" customFormat="false" ht="15" hidden="false" customHeight="false" outlineLevel="0" collapsed="false">
      <c r="A4551" s="21" t="s">
        <v>3616</v>
      </c>
      <c r="B4551" s="21" t="s">
        <v>3617</v>
      </c>
      <c r="C4551" s="23" t="n">
        <v>46188</v>
      </c>
      <c r="D4551" s="21" t="s">
        <v>1370</v>
      </c>
      <c r="E4551" s="21" t="s">
        <v>971</v>
      </c>
      <c r="F4551" s="12" t="n">
        <v>26</v>
      </c>
      <c r="G4551" s="19" t="n">
        <v>0.9</v>
      </c>
      <c r="H4551" s="19" t="n">
        <v>0.66</v>
      </c>
      <c r="I4551" s="19" t="n">
        <f aca="false">ROUND(F4551*G4551,2)</f>
        <v>23.4</v>
      </c>
      <c r="J4551" s="19" t="n">
        <f aca="false">ROUND(F4551*H4551,2)</f>
        <v>17.16</v>
      </c>
      <c r="K4551" s="19" t="n">
        <f aca="false">INDEX(Pricebook!$L$2:$L$1401,MATCH(D4551,Pricebook!$A$2:$A$1401,0))</f>
        <v>0.9</v>
      </c>
      <c r="L4551" s="19" t="n">
        <f aca="false">ROUND(F4551*K4551,2)</f>
        <v>23.4</v>
      </c>
      <c r="M4551" s="24" t="n">
        <f aca="false">DATE(YEAR(C4551),MONTH(C4551),1)</f>
        <v>46174</v>
      </c>
    </row>
    <row r="4552" customFormat="false" ht="15" hidden="false" customHeight="false" outlineLevel="0" collapsed="false">
      <c r="A4552" s="21" t="s">
        <v>3616</v>
      </c>
      <c r="B4552" s="21" t="s">
        <v>3617</v>
      </c>
      <c r="C4552" s="23" t="n">
        <v>46188</v>
      </c>
      <c r="D4552" s="21" t="s">
        <v>685</v>
      </c>
      <c r="E4552" s="21" t="s">
        <v>366</v>
      </c>
      <c r="F4552" s="12" t="n">
        <v>3</v>
      </c>
      <c r="G4552" s="19" t="n">
        <v>53.3</v>
      </c>
      <c r="H4552" s="19" t="n">
        <v>37.88</v>
      </c>
      <c r="I4552" s="19" t="n">
        <f aca="false">ROUND(F4552*G4552,2)</f>
        <v>159.9</v>
      </c>
      <c r="J4552" s="19" t="n">
        <f aca="false">ROUND(F4552*H4552,2)</f>
        <v>113.64</v>
      </c>
      <c r="K4552" s="19" t="n">
        <f aca="false">INDEX(Pricebook!$L$2:$L$1401,MATCH(D4552,Pricebook!$A$2:$A$1401,0))</f>
        <v>57.7</v>
      </c>
      <c r="L4552" s="19" t="n">
        <f aca="false">ROUND(F4552*K4552,2)</f>
        <v>173.1</v>
      </c>
      <c r="M4552" s="24" t="n">
        <f aca="false">DATE(YEAR(C4552),MONTH(C4552),1)</f>
        <v>46174</v>
      </c>
    </row>
    <row r="4553" customFormat="false" ht="15" hidden="false" customHeight="false" outlineLevel="0" collapsed="false">
      <c r="A4553" s="21" t="s">
        <v>3616</v>
      </c>
      <c r="B4553" s="21" t="s">
        <v>3617</v>
      </c>
      <c r="C4553" s="23" t="n">
        <v>46188</v>
      </c>
      <c r="D4553" s="21" t="s">
        <v>285</v>
      </c>
      <c r="E4553" s="21" t="s">
        <v>108</v>
      </c>
      <c r="F4553" s="12" t="n">
        <v>1</v>
      </c>
      <c r="G4553" s="19" t="n">
        <v>84.9</v>
      </c>
      <c r="H4553" s="19" t="n">
        <v>64.03</v>
      </c>
      <c r="I4553" s="19" t="n">
        <f aca="false">ROUND(F4553*G4553,2)</f>
        <v>84.9</v>
      </c>
      <c r="J4553" s="19" t="n">
        <f aca="false">ROUND(F4553*H4553,2)</f>
        <v>64.03</v>
      </c>
      <c r="K4553" s="19" t="n">
        <f aca="false">INDEX(Pricebook!$L$2:$L$1401,MATCH(D4553,Pricebook!$A$2:$A$1401,0))</f>
        <v>93.8</v>
      </c>
      <c r="L4553" s="19" t="n">
        <f aca="false">ROUND(F4553*K4553,2)</f>
        <v>93.8</v>
      </c>
      <c r="M4553" s="24" t="n">
        <f aca="false">DATE(YEAR(C4553),MONTH(C4553),1)</f>
        <v>46174</v>
      </c>
    </row>
    <row r="4554" customFormat="false" ht="15" hidden="false" customHeight="false" outlineLevel="0" collapsed="false">
      <c r="A4554" s="21" t="s">
        <v>3618</v>
      </c>
      <c r="B4554" s="21" t="s">
        <v>3136</v>
      </c>
      <c r="C4554" s="23" t="n">
        <v>46188</v>
      </c>
      <c r="D4554" s="21" t="s">
        <v>1495</v>
      </c>
      <c r="E4554" s="21" t="s">
        <v>1452</v>
      </c>
      <c r="F4554" s="12" t="n">
        <v>10</v>
      </c>
      <c r="G4554" s="19" t="n">
        <v>30.5</v>
      </c>
      <c r="H4554" s="19" t="n">
        <v>18.73</v>
      </c>
      <c r="I4554" s="19" t="n">
        <f aca="false">ROUND(F4554*G4554,2)</f>
        <v>305</v>
      </c>
      <c r="J4554" s="19" t="n">
        <f aca="false">ROUND(F4554*H4554,2)</f>
        <v>187.3</v>
      </c>
      <c r="K4554" s="19" t="n">
        <f aca="false">INDEX(Pricebook!$L$2:$L$1401,MATCH(D4554,Pricebook!$A$2:$A$1401,0))</f>
        <v>31.4</v>
      </c>
      <c r="L4554" s="19" t="n">
        <f aca="false">ROUND(F4554*K4554,2)</f>
        <v>314</v>
      </c>
      <c r="M4554" s="24" t="n">
        <f aca="false">DATE(YEAR(C4554),MONTH(C4554),1)</f>
        <v>46174</v>
      </c>
    </row>
    <row r="4555" customFormat="false" ht="15" hidden="false" customHeight="false" outlineLevel="0" collapsed="false">
      <c r="A4555" s="21" t="s">
        <v>3618</v>
      </c>
      <c r="B4555" s="21" t="s">
        <v>3136</v>
      </c>
      <c r="C4555" s="23" t="n">
        <v>46188</v>
      </c>
      <c r="D4555" s="21" t="s">
        <v>523</v>
      </c>
      <c r="E4555" s="21" t="s">
        <v>366</v>
      </c>
      <c r="F4555" s="12" t="n">
        <v>1</v>
      </c>
      <c r="G4555" s="19" t="n">
        <v>16.3</v>
      </c>
      <c r="H4555" s="19" t="n">
        <v>11.44</v>
      </c>
      <c r="I4555" s="19" t="n">
        <f aca="false">ROUND(F4555*G4555,2)</f>
        <v>16.3</v>
      </c>
      <c r="J4555" s="19" t="n">
        <f aca="false">ROUND(F4555*H4555,2)</f>
        <v>11.44</v>
      </c>
      <c r="K4555" s="19" t="n">
        <f aca="false">INDEX(Pricebook!$L$2:$L$1401,MATCH(D4555,Pricebook!$A$2:$A$1401,0))</f>
        <v>17.45</v>
      </c>
      <c r="L4555" s="19" t="n">
        <f aca="false">ROUND(F4555*K4555,2)</f>
        <v>17.45</v>
      </c>
      <c r="M4555" s="24" t="n">
        <f aca="false">DATE(YEAR(C4555),MONTH(C4555),1)</f>
        <v>46174</v>
      </c>
    </row>
    <row r="4556" customFormat="false" ht="15" hidden="false" customHeight="false" outlineLevel="0" collapsed="false">
      <c r="A4556" s="21" t="s">
        <v>3618</v>
      </c>
      <c r="B4556" s="21" t="s">
        <v>3136</v>
      </c>
      <c r="C4556" s="23" t="n">
        <v>46188</v>
      </c>
      <c r="D4556" s="21" t="s">
        <v>559</v>
      </c>
      <c r="E4556" s="21" t="s">
        <v>366</v>
      </c>
      <c r="F4556" s="12" t="n">
        <v>1</v>
      </c>
      <c r="G4556" s="19" t="n">
        <v>84.65</v>
      </c>
      <c r="H4556" s="19" t="n">
        <v>60.44</v>
      </c>
      <c r="I4556" s="19" t="n">
        <f aca="false">ROUND(F4556*G4556,2)</f>
        <v>84.65</v>
      </c>
      <c r="J4556" s="19" t="n">
        <f aca="false">ROUND(F4556*H4556,2)</f>
        <v>60.44</v>
      </c>
      <c r="K4556" s="19" t="n">
        <f aca="false">INDEX(Pricebook!$L$2:$L$1401,MATCH(D4556,Pricebook!$A$2:$A$1401,0))</f>
        <v>92.05</v>
      </c>
      <c r="L4556" s="19" t="n">
        <f aca="false">ROUND(F4556*K4556,2)</f>
        <v>92.05</v>
      </c>
      <c r="M4556" s="24" t="n">
        <f aca="false">DATE(YEAR(C4556),MONTH(C4556),1)</f>
        <v>46174</v>
      </c>
    </row>
    <row r="4557" customFormat="false" ht="15" hidden="false" customHeight="false" outlineLevel="0" collapsed="false">
      <c r="A4557" s="21" t="s">
        <v>3618</v>
      </c>
      <c r="B4557" s="21" t="s">
        <v>3136</v>
      </c>
      <c r="C4557" s="23" t="n">
        <v>46188</v>
      </c>
      <c r="D4557" s="21" t="s">
        <v>773</v>
      </c>
      <c r="E4557" s="21" t="s">
        <v>366</v>
      </c>
      <c r="F4557" s="12" t="n">
        <v>2</v>
      </c>
      <c r="G4557" s="19" t="n">
        <v>78.4</v>
      </c>
      <c r="H4557" s="19" t="n">
        <v>61.57</v>
      </c>
      <c r="I4557" s="19" t="n">
        <f aca="false">ROUND(F4557*G4557,2)</f>
        <v>156.8</v>
      </c>
      <c r="J4557" s="19" t="n">
        <f aca="false">ROUND(F4557*H4557,2)</f>
        <v>123.14</v>
      </c>
      <c r="K4557" s="19" t="n">
        <f aca="false">INDEX(Pricebook!$L$2:$L$1401,MATCH(D4557,Pricebook!$A$2:$A$1401,0))</f>
        <v>84.9</v>
      </c>
      <c r="L4557" s="19" t="n">
        <f aca="false">ROUND(F4557*K4557,2)</f>
        <v>169.8</v>
      </c>
      <c r="M4557" s="24" t="n">
        <f aca="false">DATE(YEAR(C4557),MONTH(C4557),1)</f>
        <v>46174</v>
      </c>
    </row>
    <row r="4558" customFormat="false" ht="15" hidden="false" customHeight="false" outlineLevel="0" collapsed="false">
      <c r="A4558" s="21" t="s">
        <v>3618</v>
      </c>
      <c r="B4558" s="21" t="s">
        <v>3136</v>
      </c>
      <c r="C4558" s="23" t="n">
        <v>46188</v>
      </c>
      <c r="D4558" s="21" t="s">
        <v>2333</v>
      </c>
      <c r="E4558" s="21" t="s">
        <v>2202</v>
      </c>
      <c r="F4558" s="12" t="n">
        <v>3</v>
      </c>
      <c r="G4558" s="19" t="n">
        <v>41.9</v>
      </c>
      <c r="H4558" s="19" t="n">
        <v>25.21</v>
      </c>
      <c r="I4558" s="19" t="n">
        <f aca="false">ROUND(F4558*G4558,2)</f>
        <v>125.7</v>
      </c>
      <c r="J4558" s="19" t="n">
        <f aca="false">ROUND(F4558*H4558,2)</f>
        <v>75.63</v>
      </c>
      <c r="K4558" s="19" t="n">
        <f aca="false">INDEX(Pricebook!$L$2:$L$1401,MATCH(D4558,Pricebook!$A$2:$A$1401,0))</f>
        <v>44.35</v>
      </c>
      <c r="L4558" s="19" t="n">
        <f aca="false">ROUND(F4558*K4558,2)</f>
        <v>133.05</v>
      </c>
      <c r="M4558" s="24" t="n">
        <f aca="false">DATE(YEAR(C4558),MONTH(C4558),1)</f>
        <v>46174</v>
      </c>
    </row>
    <row r="4559" customFormat="false" ht="15" hidden="false" customHeight="false" outlineLevel="0" collapsed="false">
      <c r="A4559" s="21" t="s">
        <v>3618</v>
      </c>
      <c r="B4559" s="21" t="s">
        <v>3136</v>
      </c>
      <c r="C4559" s="23" t="n">
        <v>46188</v>
      </c>
      <c r="D4559" s="21" t="s">
        <v>493</v>
      </c>
      <c r="E4559" s="21" t="s">
        <v>366</v>
      </c>
      <c r="F4559" s="12" t="n">
        <v>4</v>
      </c>
      <c r="G4559" s="19" t="n">
        <v>13.7</v>
      </c>
      <c r="H4559" s="19" t="n">
        <v>10.58</v>
      </c>
      <c r="I4559" s="19" t="n">
        <f aca="false">ROUND(F4559*G4559,2)</f>
        <v>54.8</v>
      </c>
      <c r="J4559" s="19" t="n">
        <f aca="false">ROUND(F4559*H4559,2)</f>
        <v>42.32</v>
      </c>
      <c r="K4559" s="19" t="n">
        <f aca="false">INDEX(Pricebook!$L$2:$L$1401,MATCH(D4559,Pricebook!$A$2:$A$1401,0))</f>
        <v>14.6</v>
      </c>
      <c r="L4559" s="19" t="n">
        <f aca="false">ROUND(F4559*K4559,2)</f>
        <v>58.4</v>
      </c>
      <c r="M4559" s="24" t="n">
        <f aca="false">DATE(YEAR(C4559),MONTH(C4559),1)</f>
        <v>46174</v>
      </c>
    </row>
    <row r="4560" customFormat="false" ht="15" hidden="false" customHeight="false" outlineLevel="0" collapsed="false">
      <c r="A4560" s="21" t="s">
        <v>3618</v>
      </c>
      <c r="B4560" s="21" t="s">
        <v>3136</v>
      </c>
      <c r="C4560" s="23" t="n">
        <v>46188</v>
      </c>
      <c r="D4560" s="21" t="s">
        <v>1849</v>
      </c>
      <c r="E4560" s="21" t="s">
        <v>1452</v>
      </c>
      <c r="F4560" s="12" t="n">
        <v>16</v>
      </c>
      <c r="G4560" s="19" t="n">
        <v>19</v>
      </c>
      <c r="H4560" s="19" t="n">
        <v>11.59</v>
      </c>
      <c r="I4560" s="19" t="n">
        <f aca="false">ROUND(F4560*G4560,2)</f>
        <v>304</v>
      </c>
      <c r="J4560" s="19" t="n">
        <f aca="false">ROUND(F4560*H4560,2)</f>
        <v>185.44</v>
      </c>
      <c r="K4560" s="19" t="n">
        <f aca="false">INDEX(Pricebook!$L$2:$L$1401,MATCH(D4560,Pricebook!$A$2:$A$1401,0))</f>
        <v>19.45</v>
      </c>
      <c r="L4560" s="19" t="n">
        <f aca="false">ROUND(F4560*K4560,2)</f>
        <v>311.2</v>
      </c>
      <c r="M4560" s="24" t="n">
        <f aca="false">DATE(YEAR(C4560),MONTH(C4560),1)</f>
        <v>46174</v>
      </c>
    </row>
    <row r="4561" customFormat="false" ht="15" hidden="false" customHeight="false" outlineLevel="0" collapsed="false">
      <c r="A4561" s="21" t="s">
        <v>3618</v>
      </c>
      <c r="B4561" s="21" t="s">
        <v>3136</v>
      </c>
      <c r="C4561" s="23" t="n">
        <v>46188</v>
      </c>
      <c r="D4561" s="21" t="s">
        <v>2359</v>
      </c>
      <c r="E4561" s="21" t="s">
        <v>2202</v>
      </c>
      <c r="F4561" s="12" t="n">
        <v>7</v>
      </c>
      <c r="G4561" s="19" t="n">
        <v>6.35</v>
      </c>
      <c r="H4561" s="19" t="n">
        <v>3.81</v>
      </c>
      <c r="I4561" s="19" t="n">
        <f aca="false">ROUND(F4561*G4561,2)</f>
        <v>44.45</v>
      </c>
      <c r="J4561" s="19" t="n">
        <f aca="false">ROUND(F4561*H4561,2)</f>
        <v>26.67</v>
      </c>
      <c r="K4561" s="19" t="n">
        <f aca="false">INDEX(Pricebook!$L$2:$L$1401,MATCH(D4561,Pricebook!$A$2:$A$1401,0))</f>
        <v>6.7</v>
      </c>
      <c r="L4561" s="19" t="n">
        <f aca="false">ROUND(F4561*K4561,2)</f>
        <v>46.9</v>
      </c>
      <c r="M4561" s="24" t="n">
        <f aca="false">DATE(YEAR(C4561),MONTH(C4561),1)</f>
        <v>46174</v>
      </c>
    </row>
    <row r="4562" customFormat="false" ht="15" hidden="false" customHeight="false" outlineLevel="0" collapsed="false">
      <c r="A4562" s="21" t="s">
        <v>3618</v>
      </c>
      <c r="B4562" s="21" t="s">
        <v>3136</v>
      </c>
      <c r="C4562" s="23" t="n">
        <v>46188</v>
      </c>
      <c r="D4562" s="21" t="s">
        <v>809</v>
      </c>
      <c r="E4562" s="21" t="s">
        <v>366</v>
      </c>
      <c r="F4562" s="12" t="n">
        <v>1</v>
      </c>
      <c r="G4562" s="19" t="n">
        <v>120.55</v>
      </c>
      <c r="H4562" s="19" t="n">
        <v>85.11</v>
      </c>
      <c r="I4562" s="19" t="n">
        <f aca="false">ROUND(F4562*G4562,2)</f>
        <v>120.55</v>
      </c>
      <c r="J4562" s="19" t="n">
        <f aca="false">ROUND(F4562*H4562,2)</f>
        <v>85.11</v>
      </c>
      <c r="K4562" s="19" t="n">
        <f aca="false">INDEX(Pricebook!$L$2:$L$1401,MATCH(D4562,Pricebook!$A$2:$A$1401,0))</f>
        <v>129.6</v>
      </c>
      <c r="L4562" s="19" t="n">
        <f aca="false">ROUND(F4562*K4562,2)</f>
        <v>129.6</v>
      </c>
      <c r="M4562" s="24" t="n">
        <f aca="false">DATE(YEAR(C4562),MONTH(C4562),1)</f>
        <v>46174</v>
      </c>
    </row>
    <row r="4563" customFormat="false" ht="15" hidden="false" customHeight="false" outlineLevel="0" collapsed="false">
      <c r="A4563" s="21" t="s">
        <v>3618</v>
      </c>
      <c r="B4563" s="21" t="s">
        <v>3136</v>
      </c>
      <c r="C4563" s="23" t="n">
        <v>46188</v>
      </c>
      <c r="D4563" s="21" t="s">
        <v>1647</v>
      </c>
      <c r="E4563" s="21" t="s">
        <v>1452</v>
      </c>
      <c r="F4563" s="12" t="n">
        <v>4</v>
      </c>
      <c r="G4563" s="19" t="n">
        <v>59.1</v>
      </c>
      <c r="H4563" s="19" t="n">
        <v>38.85</v>
      </c>
      <c r="I4563" s="19" t="n">
        <f aca="false">ROUND(F4563*G4563,2)</f>
        <v>236.4</v>
      </c>
      <c r="J4563" s="19" t="n">
        <f aca="false">ROUND(F4563*H4563,2)</f>
        <v>155.4</v>
      </c>
      <c r="K4563" s="19" t="n">
        <f aca="false">INDEX(Pricebook!$L$2:$L$1401,MATCH(D4563,Pricebook!$A$2:$A$1401,0))</f>
        <v>61</v>
      </c>
      <c r="L4563" s="19" t="n">
        <f aca="false">ROUND(F4563*K4563,2)</f>
        <v>244</v>
      </c>
      <c r="M4563" s="24" t="n">
        <f aca="false">DATE(YEAR(C4563),MONTH(C4563),1)</f>
        <v>46174</v>
      </c>
    </row>
    <row r="4564" customFormat="false" ht="15" hidden="false" customHeight="false" outlineLevel="0" collapsed="false">
      <c r="A4564" s="21" t="s">
        <v>3619</v>
      </c>
      <c r="B4564" s="21" t="s">
        <v>3200</v>
      </c>
      <c r="C4564" s="23" t="n">
        <v>46189</v>
      </c>
      <c r="D4564" s="21" t="s">
        <v>757</v>
      </c>
      <c r="E4564" s="21" t="s">
        <v>366</v>
      </c>
      <c r="F4564" s="12" t="n">
        <v>5</v>
      </c>
      <c r="G4564" s="19" t="n">
        <v>11.7</v>
      </c>
      <c r="H4564" s="19" t="n">
        <v>8.29</v>
      </c>
      <c r="I4564" s="19" t="n">
        <f aca="false">ROUND(F4564*G4564,2)</f>
        <v>58.5</v>
      </c>
      <c r="J4564" s="19" t="n">
        <f aca="false">ROUND(F4564*H4564,2)</f>
        <v>41.45</v>
      </c>
      <c r="K4564" s="19" t="n">
        <f aca="false">INDEX(Pricebook!$L$2:$L$1401,MATCH(D4564,Pricebook!$A$2:$A$1401,0))</f>
        <v>12.65</v>
      </c>
      <c r="L4564" s="19" t="n">
        <f aca="false">ROUND(F4564*K4564,2)</f>
        <v>63.25</v>
      </c>
      <c r="M4564" s="24" t="n">
        <f aca="false">DATE(YEAR(C4564),MONTH(C4564),1)</f>
        <v>46174</v>
      </c>
    </row>
    <row r="4565" customFormat="false" ht="15" hidden="false" customHeight="false" outlineLevel="0" collapsed="false">
      <c r="A4565" s="21" t="s">
        <v>3619</v>
      </c>
      <c r="B4565" s="21" t="s">
        <v>3200</v>
      </c>
      <c r="C4565" s="23" t="n">
        <v>46189</v>
      </c>
      <c r="D4565" s="21" t="s">
        <v>521</v>
      </c>
      <c r="E4565" s="21" t="s">
        <v>366</v>
      </c>
      <c r="F4565" s="12" t="n">
        <v>3</v>
      </c>
      <c r="G4565" s="19" t="n">
        <v>12.55</v>
      </c>
      <c r="H4565" s="19" t="n">
        <v>8.96</v>
      </c>
      <c r="I4565" s="19" t="n">
        <f aca="false">ROUND(F4565*G4565,2)</f>
        <v>37.65</v>
      </c>
      <c r="J4565" s="19" t="n">
        <f aca="false">ROUND(F4565*H4565,2)</f>
        <v>26.88</v>
      </c>
      <c r="K4565" s="19" t="n">
        <f aca="false">INDEX(Pricebook!$L$2:$L$1401,MATCH(D4565,Pricebook!$A$2:$A$1401,0))</f>
        <v>13.65</v>
      </c>
      <c r="L4565" s="19" t="n">
        <f aca="false">ROUND(F4565*K4565,2)</f>
        <v>40.95</v>
      </c>
      <c r="M4565" s="24" t="n">
        <f aca="false">DATE(YEAR(C4565),MONTH(C4565),1)</f>
        <v>46174</v>
      </c>
    </row>
    <row r="4566" customFormat="false" ht="15" hidden="false" customHeight="false" outlineLevel="0" collapsed="false">
      <c r="A4566" s="21" t="s">
        <v>3619</v>
      </c>
      <c r="B4566" s="21" t="s">
        <v>3200</v>
      </c>
      <c r="C4566" s="23" t="n">
        <v>46189</v>
      </c>
      <c r="D4566" s="21" t="s">
        <v>2838</v>
      </c>
      <c r="E4566" s="21" t="s">
        <v>2748</v>
      </c>
      <c r="F4566" s="12" t="n">
        <v>4</v>
      </c>
      <c r="G4566" s="19" t="n">
        <v>11.1</v>
      </c>
      <c r="H4566" s="19" t="n">
        <v>6.43</v>
      </c>
      <c r="I4566" s="19" t="n">
        <f aca="false">ROUND(F4566*G4566,2)</f>
        <v>44.4</v>
      </c>
      <c r="J4566" s="19" t="n">
        <f aca="false">ROUND(F4566*H4566,2)</f>
        <v>25.72</v>
      </c>
      <c r="K4566" s="19" t="n">
        <f aca="false">INDEX(Pricebook!$L$2:$L$1401,MATCH(D4566,Pricebook!$A$2:$A$1401,0))</f>
        <v>12.05</v>
      </c>
      <c r="L4566" s="19" t="n">
        <f aca="false">ROUND(F4566*K4566,2)</f>
        <v>48.2</v>
      </c>
      <c r="M4566" s="24" t="n">
        <f aca="false">DATE(YEAR(C4566),MONTH(C4566),1)</f>
        <v>46174</v>
      </c>
    </row>
    <row r="4567" customFormat="false" ht="15" hidden="false" customHeight="false" outlineLevel="0" collapsed="false">
      <c r="A4567" s="21" t="s">
        <v>3619</v>
      </c>
      <c r="B4567" s="21" t="s">
        <v>3200</v>
      </c>
      <c r="C4567" s="23" t="n">
        <v>46189</v>
      </c>
      <c r="D4567" s="21" t="s">
        <v>471</v>
      </c>
      <c r="E4567" s="21" t="s">
        <v>366</v>
      </c>
      <c r="F4567" s="12" t="n">
        <v>1</v>
      </c>
      <c r="G4567" s="19" t="n">
        <v>41.8</v>
      </c>
      <c r="H4567" s="19" t="n">
        <v>29.42</v>
      </c>
      <c r="I4567" s="19" t="n">
        <f aca="false">ROUND(F4567*G4567,2)</f>
        <v>41.8</v>
      </c>
      <c r="J4567" s="19" t="n">
        <f aca="false">ROUND(F4567*H4567,2)</f>
        <v>29.42</v>
      </c>
      <c r="K4567" s="19" t="n">
        <f aca="false">INDEX(Pricebook!$L$2:$L$1401,MATCH(D4567,Pricebook!$A$2:$A$1401,0))</f>
        <v>44.8</v>
      </c>
      <c r="L4567" s="19" t="n">
        <f aca="false">ROUND(F4567*K4567,2)</f>
        <v>44.8</v>
      </c>
      <c r="M4567" s="24" t="n">
        <f aca="false">DATE(YEAR(C4567),MONTH(C4567),1)</f>
        <v>46174</v>
      </c>
    </row>
    <row r="4568" customFormat="false" ht="15" hidden="false" customHeight="false" outlineLevel="0" collapsed="false">
      <c r="A4568" s="21" t="s">
        <v>3619</v>
      </c>
      <c r="B4568" s="21" t="s">
        <v>3200</v>
      </c>
      <c r="C4568" s="23" t="n">
        <v>46189</v>
      </c>
      <c r="D4568" s="21" t="s">
        <v>2567</v>
      </c>
      <c r="E4568" s="21" t="s">
        <v>2466</v>
      </c>
      <c r="F4568" s="12" t="n">
        <v>1</v>
      </c>
      <c r="G4568" s="19" t="n">
        <v>92</v>
      </c>
      <c r="H4568" s="19" t="n">
        <v>57.44</v>
      </c>
      <c r="I4568" s="19" t="n">
        <f aca="false">ROUND(F4568*G4568,2)</f>
        <v>92</v>
      </c>
      <c r="J4568" s="19" t="n">
        <f aca="false">ROUND(F4568*H4568,2)</f>
        <v>57.44</v>
      </c>
      <c r="K4568" s="19" t="n">
        <f aca="false">INDEX(Pricebook!$L$2:$L$1401,MATCH(D4568,Pricebook!$A$2:$A$1401,0))</f>
        <v>96.7</v>
      </c>
      <c r="L4568" s="19" t="n">
        <f aca="false">ROUND(F4568*K4568,2)</f>
        <v>96.7</v>
      </c>
      <c r="M4568" s="24" t="n">
        <f aca="false">DATE(YEAR(C4568),MONTH(C4568),1)</f>
        <v>46174</v>
      </c>
    </row>
    <row r="4569" customFormat="false" ht="15" hidden="false" customHeight="false" outlineLevel="0" collapsed="false">
      <c r="A4569" s="21" t="s">
        <v>3619</v>
      </c>
      <c r="B4569" s="21" t="s">
        <v>3200</v>
      </c>
      <c r="C4569" s="23" t="n">
        <v>46189</v>
      </c>
      <c r="D4569" s="21" t="s">
        <v>683</v>
      </c>
      <c r="E4569" s="21" t="s">
        <v>366</v>
      </c>
      <c r="F4569" s="12" t="n">
        <v>3</v>
      </c>
      <c r="G4569" s="19" t="n">
        <v>11</v>
      </c>
      <c r="H4569" s="19" t="n">
        <v>7.72</v>
      </c>
      <c r="I4569" s="19" t="n">
        <f aca="false">ROUND(F4569*G4569,2)</f>
        <v>33</v>
      </c>
      <c r="J4569" s="19" t="n">
        <f aca="false">ROUND(F4569*H4569,2)</f>
        <v>23.16</v>
      </c>
      <c r="K4569" s="19" t="n">
        <f aca="false">INDEX(Pricebook!$L$2:$L$1401,MATCH(D4569,Pricebook!$A$2:$A$1401,0))</f>
        <v>11.75</v>
      </c>
      <c r="L4569" s="19" t="n">
        <f aca="false">ROUND(F4569*K4569,2)</f>
        <v>35.25</v>
      </c>
      <c r="M4569" s="24" t="n">
        <f aca="false">DATE(YEAR(C4569),MONTH(C4569),1)</f>
        <v>46174</v>
      </c>
    </row>
    <row r="4570" customFormat="false" ht="15" hidden="false" customHeight="false" outlineLevel="0" collapsed="false">
      <c r="A4570" s="21" t="s">
        <v>3619</v>
      </c>
      <c r="B4570" s="21" t="s">
        <v>3200</v>
      </c>
      <c r="C4570" s="23" t="n">
        <v>46189</v>
      </c>
      <c r="D4570" s="21" t="s">
        <v>2509</v>
      </c>
      <c r="E4570" s="21" t="s">
        <v>2466</v>
      </c>
      <c r="F4570" s="12" t="n">
        <v>7</v>
      </c>
      <c r="G4570" s="19" t="n">
        <v>7.3</v>
      </c>
      <c r="H4570" s="19" t="n">
        <v>4.53</v>
      </c>
      <c r="I4570" s="19" t="n">
        <f aca="false">ROUND(F4570*G4570,2)</f>
        <v>51.1</v>
      </c>
      <c r="J4570" s="19" t="n">
        <f aca="false">ROUND(F4570*H4570,2)</f>
        <v>31.71</v>
      </c>
      <c r="K4570" s="19" t="n">
        <f aca="false">INDEX(Pricebook!$L$2:$L$1401,MATCH(D4570,Pricebook!$A$2:$A$1401,0))</f>
        <v>7.65</v>
      </c>
      <c r="L4570" s="19" t="n">
        <f aca="false">ROUND(F4570*K4570,2)</f>
        <v>53.55</v>
      </c>
      <c r="M4570" s="24" t="n">
        <f aca="false">DATE(YEAR(C4570),MONTH(C4570),1)</f>
        <v>46174</v>
      </c>
    </row>
    <row r="4571" customFormat="false" ht="15" hidden="false" customHeight="false" outlineLevel="0" collapsed="false">
      <c r="A4571" s="21" t="s">
        <v>3619</v>
      </c>
      <c r="B4571" s="21" t="s">
        <v>3200</v>
      </c>
      <c r="C4571" s="23" t="n">
        <v>46189</v>
      </c>
      <c r="D4571" s="21" t="s">
        <v>2770</v>
      </c>
      <c r="E4571" s="21" t="s">
        <v>2748</v>
      </c>
      <c r="F4571" s="12" t="n">
        <v>8</v>
      </c>
      <c r="G4571" s="19" t="n">
        <v>3.4</v>
      </c>
      <c r="H4571" s="19" t="n">
        <v>2.31</v>
      </c>
      <c r="I4571" s="19" t="n">
        <f aca="false">ROUND(F4571*G4571,2)</f>
        <v>27.2</v>
      </c>
      <c r="J4571" s="19" t="n">
        <f aca="false">ROUND(F4571*H4571,2)</f>
        <v>18.48</v>
      </c>
      <c r="K4571" s="19" t="n">
        <f aca="false">INDEX(Pricebook!$L$2:$L$1401,MATCH(D4571,Pricebook!$A$2:$A$1401,0))</f>
        <v>3.7</v>
      </c>
      <c r="L4571" s="19" t="n">
        <f aca="false">ROUND(F4571*K4571,2)</f>
        <v>29.6</v>
      </c>
      <c r="M4571" s="24" t="n">
        <f aca="false">DATE(YEAR(C4571),MONTH(C4571),1)</f>
        <v>46174</v>
      </c>
    </row>
    <row r="4572" customFormat="false" ht="15" hidden="false" customHeight="false" outlineLevel="0" collapsed="false">
      <c r="A4572" s="21" t="s">
        <v>3619</v>
      </c>
      <c r="B4572" s="21" t="s">
        <v>3200</v>
      </c>
      <c r="C4572" s="23" t="n">
        <v>46189</v>
      </c>
      <c r="D4572" s="21" t="s">
        <v>597</v>
      </c>
      <c r="E4572" s="21" t="s">
        <v>366</v>
      </c>
      <c r="F4572" s="12" t="n">
        <v>3</v>
      </c>
      <c r="G4572" s="19" t="n">
        <v>24</v>
      </c>
      <c r="H4572" s="19" t="n">
        <v>18.81</v>
      </c>
      <c r="I4572" s="19" t="n">
        <f aca="false">ROUND(F4572*G4572,2)</f>
        <v>72</v>
      </c>
      <c r="J4572" s="19" t="n">
        <f aca="false">ROUND(F4572*H4572,2)</f>
        <v>56.43</v>
      </c>
      <c r="K4572" s="19" t="n">
        <f aca="false">INDEX(Pricebook!$L$2:$L$1401,MATCH(D4572,Pricebook!$A$2:$A$1401,0))</f>
        <v>25.6</v>
      </c>
      <c r="L4572" s="19" t="n">
        <f aca="false">ROUND(F4572*K4572,2)</f>
        <v>76.8</v>
      </c>
      <c r="M4572" s="24" t="n">
        <f aca="false">DATE(YEAR(C4572),MONTH(C4572),1)</f>
        <v>46174</v>
      </c>
    </row>
    <row r="4573" customFormat="false" ht="15" hidden="false" customHeight="false" outlineLevel="0" collapsed="false">
      <c r="A4573" s="21" t="s">
        <v>3619</v>
      </c>
      <c r="B4573" s="21" t="s">
        <v>3200</v>
      </c>
      <c r="C4573" s="23" t="n">
        <v>46189</v>
      </c>
      <c r="D4573" s="21" t="s">
        <v>2872</v>
      </c>
      <c r="E4573" s="21" t="s">
        <v>2748</v>
      </c>
      <c r="F4573" s="12" t="n">
        <v>3</v>
      </c>
      <c r="G4573" s="19" t="n">
        <v>4.75</v>
      </c>
      <c r="H4573" s="19" t="n">
        <v>2.74</v>
      </c>
      <c r="I4573" s="19" t="n">
        <f aca="false">ROUND(F4573*G4573,2)</f>
        <v>14.25</v>
      </c>
      <c r="J4573" s="19" t="n">
        <f aca="false">ROUND(F4573*H4573,2)</f>
        <v>8.22</v>
      </c>
      <c r="K4573" s="19" t="n">
        <f aca="false">INDEX(Pricebook!$L$2:$L$1401,MATCH(D4573,Pricebook!$A$2:$A$1401,0))</f>
        <v>5.15</v>
      </c>
      <c r="L4573" s="19" t="n">
        <f aca="false">ROUND(F4573*K4573,2)</f>
        <v>15.45</v>
      </c>
      <c r="M4573" s="24" t="n">
        <f aca="false">DATE(YEAR(C4573),MONTH(C4573),1)</f>
        <v>46174</v>
      </c>
    </row>
    <row r="4574" customFormat="false" ht="15" hidden="false" customHeight="false" outlineLevel="0" collapsed="false">
      <c r="A4574" s="21" t="s">
        <v>3619</v>
      </c>
      <c r="B4574" s="21" t="s">
        <v>3200</v>
      </c>
      <c r="C4574" s="23" t="n">
        <v>46189</v>
      </c>
      <c r="D4574" s="21" t="s">
        <v>2464</v>
      </c>
      <c r="E4574" s="21" t="s">
        <v>2466</v>
      </c>
      <c r="F4574" s="12" t="n">
        <v>5</v>
      </c>
      <c r="G4574" s="19" t="n">
        <v>31.2</v>
      </c>
      <c r="H4574" s="19" t="n">
        <v>19.29</v>
      </c>
      <c r="I4574" s="19" t="n">
        <f aca="false">ROUND(F4574*G4574,2)</f>
        <v>156</v>
      </c>
      <c r="J4574" s="19" t="n">
        <f aca="false">ROUND(F4574*H4574,2)</f>
        <v>96.45</v>
      </c>
      <c r="K4574" s="19" t="n">
        <f aca="false">INDEX(Pricebook!$L$2:$L$1401,MATCH(D4574,Pricebook!$A$2:$A$1401,0))</f>
        <v>32.5</v>
      </c>
      <c r="L4574" s="19" t="n">
        <f aca="false">ROUND(F4574*K4574,2)</f>
        <v>162.5</v>
      </c>
      <c r="M4574" s="24" t="n">
        <f aca="false">DATE(YEAR(C4574),MONTH(C4574),1)</f>
        <v>46174</v>
      </c>
    </row>
    <row r="4575" customFormat="false" ht="15" hidden="false" customHeight="false" outlineLevel="0" collapsed="false">
      <c r="A4575" s="21" t="s">
        <v>3619</v>
      </c>
      <c r="B4575" s="21" t="s">
        <v>3200</v>
      </c>
      <c r="C4575" s="23" t="n">
        <v>46189</v>
      </c>
      <c r="D4575" s="21" t="s">
        <v>2563</v>
      </c>
      <c r="E4575" s="21" t="s">
        <v>2466</v>
      </c>
      <c r="F4575" s="12" t="n">
        <v>3</v>
      </c>
      <c r="G4575" s="19" t="n">
        <v>51</v>
      </c>
      <c r="H4575" s="19" t="n">
        <v>31.31</v>
      </c>
      <c r="I4575" s="19" t="n">
        <f aca="false">ROUND(F4575*G4575,2)</f>
        <v>153</v>
      </c>
      <c r="J4575" s="19" t="n">
        <f aca="false">ROUND(F4575*H4575,2)</f>
        <v>93.93</v>
      </c>
      <c r="K4575" s="19" t="n">
        <f aca="false">INDEX(Pricebook!$L$2:$L$1401,MATCH(D4575,Pricebook!$A$2:$A$1401,0))</f>
        <v>52.7</v>
      </c>
      <c r="L4575" s="19" t="n">
        <f aca="false">ROUND(F4575*K4575,2)</f>
        <v>158.1</v>
      </c>
      <c r="M4575" s="24" t="n">
        <f aca="false">DATE(YEAR(C4575),MONTH(C4575),1)</f>
        <v>46174</v>
      </c>
    </row>
    <row r="4576" customFormat="false" ht="15" hidden="false" customHeight="false" outlineLevel="0" collapsed="false">
      <c r="A4576" s="21" t="s">
        <v>3620</v>
      </c>
      <c r="B4576" s="21" t="s">
        <v>3225</v>
      </c>
      <c r="C4576" s="23" t="n">
        <v>46189</v>
      </c>
      <c r="D4576" s="21" t="s">
        <v>264</v>
      </c>
      <c r="E4576" s="21" t="s">
        <v>108</v>
      </c>
      <c r="F4576" s="12" t="n">
        <v>1</v>
      </c>
      <c r="G4576" s="19" t="n">
        <v>184</v>
      </c>
      <c r="H4576" s="19" t="n">
        <v>147.97</v>
      </c>
      <c r="I4576" s="19" t="n">
        <f aca="false">ROUND(F4576*G4576,2)</f>
        <v>184</v>
      </c>
      <c r="J4576" s="19" t="n">
        <f aca="false">ROUND(F4576*H4576,2)</f>
        <v>147.97</v>
      </c>
      <c r="K4576" s="19" t="n">
        <f aca="false">INDEX(Pricebook!$L$2:$L$1401,MATCH(D4576,Pricebook!$A$2:$A$1401,0))</f>
        <v>202.25</v>
      </c>
      <c r="L4576" s="19" t="n">
        <f aca="false">ROUND(F4576*K4576,2)</f>
        <v>202.25</v>
      </c>
      <c r="M4576" s="24" t="n">
        <f aca="false">DATE(YEAR(C4576),MONTH(C4576),1)</f>
        <v>46174</v>
      </c>
    </row>
    <row r="4577" customFormat="false" ht="15" hidden="false" customHeight="false" outlineLevel="0" collapsed="false">
      <c r="A4577" s="21" t="s">
        <v>3620</v>
      </c>
      <c r="B4577" s="21" t="s">
        <v>3225</v>
      </c>
      <c r="C4577" s="23" t="n">
        <v>46189</v>
      </c>
      <c r="D4577" s="21" t="s">
        <v>2519</v>
      </c>
      <c r="E4577" s="21" t="s">
        <v>2466</v>
      </c>
      <c r="F4577" s="12" t="n">
        <v>3</v>
      </c>
      <c r="G4577" s="19" t="n">
        <v>36.7</v>
      </c>
      <c r="H4577" s="19" t="n">
        <v>22.53</v>
      </c>
      <c r="I4577" s="19" t="n">
        <f aca="false">ROUND(F4577*G4577,2)</f>
        <v>110.1</v>
      </c>
      <c r="J4577" s="19" t="n">
        <f aca="false">ROUND(F4577*H4577,2)</f>
        <v>67.59</v>
      </c>
      <c r="K4577" s="19" t="n">
        <f aca="false">INDEX(Pricebook!$L$2:$L$1401,MATCH(D4577,Pricebook!$A$2:$A$1401,0))</f>
        <v>37.95</v>
      </c>
      <c r="L4577" s="19" t="n">
        <f aca="false">ROUND(F4577*K4577,2)</f>
        <v>113.85</v>
      </c>
      <c r="M4577" s="24" t="n">
        <f aca="false">DATE(YEAR(C4577),MONTH(C4577),1)</f>
        <v>46174</v>
      </c>
    </row>
    <row r="4578" customFormat="false" ht="15" hidden="false" customHeight="false" outlineLevel="0" collapsed="false">
      <c r="A4578" s="21" t="s">
        <v>3620</v>
      </c>
      <c r="B4578" s="21" t="s">
        <v>3225</v>
      </c>
      <c r="C4578" s="23" t="n">
        <v>46189</v>
      </c>
      <c r="D4578" s="21" t="s">
        <v>1022</v>
      </c>
      <c r="E4578" s="21" t="s">
        <v>971</v>
      </c>
      <c r="F4578" s="12" t="n">
        <v>1</v>
      </c>
      <c r="G4578" s="19" t="n">
        <v>68.6</v>
      </c>
      <c r="H4578" s="19" t="n">
        <v>52.92</v>
      </c>
      <c r="I4578" s="19" t="n">
        <f aca="false">ROUND(F4578*G4578,2)</f>
        <v>68.6</v>
      </c>
      <c r="J4578" s="19" t="n">
        <f aca="false">ROUND(F4578*H4578,2)</f>
        <v>52.92</v>
      </c>
      <c r="K4578" s="19" t="n">
        <f aca="false">INDEX(Pricebook!$L$2:$L$1401,MATCH(D4578,Pricebook!$A$2:$A$1401,0))</f>
        <v>68.6</v>
      </c>
      <c r="L4578" s="19" t="n">
        <f aca="false">ROUND(F4578*K4578,2)</f>
        <v>68.6</v>
      </c>
      <c r="M4578" s="24" t="n">
        <f aca="false">DATE(YEAR(C4578),MONTH(C4578),1)</f>
        <v>46174</v>
      </c>
    </row>
    <row r="4579" customFormat="false" ht="15" hidden="false" customHeight="false" outlineLevel="0" collapsed="false">
      <c r="A4579" s="21" t="s">
        <v>3620</v>
      </c>
      <c r="B4579" s="21" t="s">
        <v>3225</v>
      </c>
      <c r="C4579" s="23" t="n">
        <v>46189</v>
      </c>
      <c r="D4579" s="21" t="s">
        <v>275</v>
      </c>
      <c r="E4579" s="21" t="s">
        <v>108</v>
      </c>
      <c r="F4579" s="12" t="n">
        <v>2</v>
      </c>
      <c r="G4579" s="19" t="n">
        <v>11.6</v>
      </c>
      <c r="H4579" s="19" t="n">
        <v>8.64</v>
      </c>
      <c r="I4579" s="19" t="n">
        <f aca="false">ROUND(F4579*G4579,2)</f>
        <v>23.2</v>
      </c>
      <c r="J4579" s="19" t="n">
        <f aca="false">ROUND(F4579*H4579,2)</f>
        <v>17.28</v>
      </c>
      <c r="K4579" s="19" t="n">
        <f aca="false">INDEX(Pricebook!$L$2:$L$1401,MATCH(D4579,Pricebook!$A$2:$A$1401,0))</f>
        <v>12.65</v>
      </c>
      <c r="L4579" s="19" t="n">
        <f aca="false">ROUND(F4579*K4579,2)</f>
        <v>25.3</v>
      </c>
      <c r="M4579" s="24" t="n">
        <f aca="false">DATE(YEAR(C4579),MONTH(C4579),1)</f>
        <v>46174</v>
      </c>
    </row>
    <row r="4580" customFormat="false" ht="15" hidden="false" customHeight="false" outlineLevel="0" collapsed="false">
      <c r="A4580" s="21" t="s">
        <v>3620</v>
      </c>
      <c r="B4580" s="21" t="s">
        <v>3225</v>
      </c>
      <c r="C4580" s="23" t="n">
        <v>46189</v>
      </c>
      <c r="D4580" s="21" t="s">
        <v>2525</v>
      </c>
      <c r="E4580" s="21" t="s">
        <v>2466</v>
      </c>
      <c r="F4580" s="12" t="n">
        <v>1</v>
      </c>
      <c r="G4580" s="19" t="n">
        <v>19.85</v>
      </c>
      <c r="H4580" s="19" t="n">
        <v>12.26</v>
      </c>
      <c r="I4580" s="19" t="n">
        <f aca="false">ROUND(F4580*G4580,2)</f>
        <v>19.85</v>
      </c>
      <c r="J4580" s="19" t="n">
        <f aca="false">ROUND(F4580*H4580,2)</f>
        <v>12.26</v>
      </c>
      <c r="K4580" s="19" t="n">
        <f aca="false">INDEX(Pricebook!$L$2:$L$1401,MATCH(D4580,Pricebook!$A$2:$A$1401,0))</f>
        <v>20.65</v>
      </c>
      <c r="L4580" s="19" t="n">
        <f aca="false">ROUND(F4580*K4580,2)</f>
        <v>20.65</v>
      </c>
      <c r="M4580" s="24" t="n">
        <f aca="false">DATE(YEAR(C4580),MONTH(C4580),1)</f>
        <v>46174</v>
      </c>
    </row>
    <row r="4581" customFormat="false" ht="15" hidden="false" customHeight="false" outlineLevel="0" collapsed="false">
      <c r="A4581" s="21" t="s">
        <v>3620</v>
      </c>
      <c r="B4581" s="21" t="s">
        <v>3225</v>
      </c>
      <c r="C4581" s="23" t="n">
        <v>46189</v>
      </c>
      <c r="D4581" s="21" t="s">
        <v>2583</v>
      </c>
      <c r="E4581" s="21" t="s">
        <v>2466</v>
      </c>
      <c r="F4581" s="12" t="n">
        <v>2</v>
      </c>
      <c r="G4581" s="19" t="n">
        <v>124.3</v>
      </c>
      <c r="H4581" s="19" t="n">
        <v>80.61</v>
      </c>
      <c r="I4581" s="19" t="n">
        <f aca="false">ROUND(F4581*G4581,2)</f>
        <v>248.6</v>
      </c>
      <c r="J4581" s="19" t="n">
        <f aca="false">ROUND(F4581*H4581,2)</f>
        <v>161.22</v>
      </c>
      <c r="K4581" s="19" t="n">
        <f aca="false">INDEX(Pricebook!$L$2:$L$1401,MATCH(D4581,Pricebook!$A$2:$A$1401,0))</f>
        <v>129.25</v>
      </c>
      <c r="L4581" s="19" t="n">
        <f aca="false">ROUND(F4581*K4581,2)</f>
        <v>258.5</v>
      </c>
      <c r="M4581" s="24" t="n">
        <f aca="false">DATE(YEAR(C4581),MONTH(C4581),1)</f>
        <v>46174</v>
      </c>
    </row>
    <row r="4582" customFormat="false" ht="15" hidden="false" customHeight="false" outlineLevel="0" collapsed="false">
      <c r="A4582" s="21" t="s">
        <v>3620</v>
      </c>
      <c r="B4582" s="21" t="s">
        <v>3225</v>
      </c>
      <c r="C4582" s="23" t="n">
        <v>46189</v>
      </c>
      <c r="D4582" s="21" t="s">
        <v>118</v>
      </c>
      <c r="E4582" s="21" t="s">
        <v>108</v>
      </c>
      <c r="F4582" s="12" t="n">
        <v>1</v>
      </c>
      <c r="G4582" s="19" t="n">
        <v>100.3</v>
      </c>
      <c r="H4582" s="19" t="n">
        <v>74.15</v>
      </c>
      <c r="I4582" s="19" t="n">
        <f aca="false">ROUND(F4582*G4582,2)</f>
        <v>100.3</v>
      </c>
      <c r="J4582" s="19" t="n">
        <f aca="false">ROUND(F4582*H4582,2)</f>
        <v>74.15</v>
      </c>
      <c r="K4582" s="19" t="n">
        <f aca="false">INDEX(Pricebook!$L$2:$L$1401,MATCH(D4582,Pricebook!$A$2:$A$1401,0))</f>
        <v>108.6</v>
      </c>
      <c r="L4582" s="19" t="n">
        <f aca="false">ROUND(F4582*K4582,2)</f>
        <v>108.6</v>
      </c>
      <c r="M4582" s="24" t="n">
        <f aca="false">DATE(YEAR(C4582),MONTH(C4582),1)</f>
        <v>46174</v>
      </c>
    </row>
    <row r="4583" customFormat="false" ht="15" hidden="false" customHeight="false" outlineLevel="0" collapsed="false">
      <c r="A4583" s="21" t="s">
        <v>3620</v>
      </c>
      <c r="B4583" s="21" t="s">
        <v>3225</v>
      </c>
      <c r="C4583" s="23" t="n">
        <v>46189</v>
      </c>
      <c r="D4583" s="21" t="s">
        <v>1074</v>
      </c>
      <c r="E4583" s="21" t="s">
        <v>971</v>
      </c>
      <c r="F4583" s="12" t="n">
        <v>1</v>
      </c>
      <c r="G4583" s="19" t="n">
        <v>614.3</v>
      </c>
      <c r="H4583" s="19" t="n">
        <v>476.92</v>
      </c>
      <c r="I4583" s="19" t="n">
        <f aca="false">ROUND(F4583*G4583,2)</f>
        <v>614.3</v>
      </c>
      <c r="J4583" s="19" t="n">
        <f aca="false">ROUND(F4583*H4583,2)</f>
        <v>476.92</v>
      </c>
      <c r="K4583" s="19" t="n">
        <f aca="false">INDEX(Pricebook!$L$2:$L$1401,MATCH(D4583,Pricebook!$A$2:$A$1401,0))</f>
        <v>722.2</v>
      </c>
      <c r="L4583" s="19" t="n">
        <f aca="false">ROUND(F4583*K4583,2)</f>
        <v>722.2</v>
      </c>
      <c r="M4583" s="24" t="n">
        <f aca="false">DATE(YEAR(C4583),MONTH(C4583),1)</f>
        <v>46174</v>
      </c>
    </row>
    <row r="4584" customFormat="false" ht="15" hidden="false" customHeight="false" outlineLevel="0" collapsed="false">
      <c r="A4584" s="21" t="s">
        <v>3620</v>
      </c>
      <c r="B4584" s="21" t="s">
        <v>3225</v>
      </c>
      <c r="C4584" s="23" t="n">
        <v>46189</v>
      </c>
      <c r="D4584" s="21" t="s">
        <v>669</v>
      </c>
      <c r="E4584" s="21" t="s">
        <v>366</v>
      </c>
      <c r="F4584" s="12" t="n">
        <v>3</v>
      </c>
      <c r="G4584" s="19" t="n">
        <v>14.35</v>
      </c>
      <c r="H4584" s="19" t="n">
        <v>10.25</v>
      </c>
      <c r="I4584" s="19" t="n">
        <f aca="false">ROUND(F4584*G4584,2)</f>
        <v>43.05</v>
      </c>
      <c r="J4584" s="19" t="n">
        <f aca="false">ROUND(F4584*H4584,2)</f>
        <v>30.75</v>
      </c>
      <c r="K4584" s="19" t="n">
        <f aca="false">INDEX(Pricebook!$L$2:$L$1401,MATCH(D4584,Pricebook!$A$2:$A$1401,0))</f>
        <v>15.6</v>
      </c>
      <c r="L4584" s="19" t="n">
        <f aca="false">ROUND(F4584*K4584,2)</f>
        <v>46.8</v>
      </c>
      <c r="M4584" s="24" t="n">
        <f aca="false">DATE(YEAR(C4584),MONTH(C4584),1)</f>
        <v>46174</v>
      </c>
    </row>
    <row r="4585" customFormat="false" ht="15" hidden="false" customHeight="false" outlineLevel="0" collapsed="false">
      <c r="A4585" s="21" t="s">
        <v>3620</v>
      </c>
      <c r="B4585" s="21" t="s">
        <v>3225</v>
      </c>
      <c r="C4585" s="23" t="n">
        <v>46189</v>
      </c>
      <c r="D4585" s="21" t="s">
        <v>118</v>
      </c>
      <c r="E4585" s="21" t="s">
        <v>108</v>
      </c>
      <c r="F4585" s="12" t="n">
        <v>1</v>
      </c>
      <c r="G4585" s="19" t="n">
        <v>100.3</v>
      </c>
      <c r="H4585" s="19" t="n">
        <v>74.15</v>
      </c>
      <c r="I4585" s="19" t="n">
        <f aca="false">ROUND(F4585*G4585,2)</f>
        <v>100.3</v>
      </c>
      <c r="J4585" s="19" t="n">
        <f aca="false">ROUND(F4585*H4585,2)</f>
        <v>74.15</v>
      </c>
      <c r="K4585" s="19" t="n">
        <f aca="false">INDEX(Pricebook!$L$2:$L$1401,MATCH(D4585,Pricebook!$A$2:$A$1401,0))</f>
        <v>108.6</v>
      </c>
      <c r="L4585" s="19" t="n">
        <f aca="false">ROUND(F4585*K4585,2)</f>
        <v>108.6</v>
      </c>
      <c r="M4585" s="24" t="n">
        <f aca="false">DATE(YEAR(C4585),MONTH(C4585),1)</f>
        <v>46174</v>
      </c>
    </row>
    <row r="4586" customFormat="false" ht="15" hidden="false" customHeight="false" outlineLevel="0" collapsed="false">
      <c r="A4586" s="21" t="s">
        <v>3620</v>
      </c>
      <c r="B4586" s="21" t="s">
        <v>3225</v>
      </c>
      <c r="C4586" s="23" t="n">
        <v>46189</v>
      </c>
      <c r="D4586" s="21" t="s">
        <v>149</v>
      </c>
      <c r="E4586" s="21" t="s">
        <v>108</v>
      </c>
      <c r="F4586" s="12" t="n">
        <v>2</v>
      </c>
      <c r="G4586" s="19" t="n">
        <v>131.45</v>
      </c>
      <c r="H4586" s="19" t="n">
        <v>96.92</v>
      </c>
      <c r="I4586" s="19" t="n">
        <f aca="false">ROUND(F4586*G4586,2)</f>
        <v>262.9</v>
      </c>
      <c r="J4586" s="19" t="n">
        <f aca="false">ROUND(F4586*H4586,2)</f>
        <v>193.84</v>
      </c>
      <c r="K4586" s="19" t="n">
        <f aca="false">INDEX(Pricebook!$L$2:$L$1401,MATCH(D4586,Pricebook!$A$2:$A$1401,0))</f>
        <v>141.95</v>
      </c>
      <c r="L4586" s="19" t="n">
        <f aca="false">ROUND(F4586*K4586,2)</f>
        <v>283.9</v>
      </c>
      <c r="M4586" s="24" t="n">
        <f aca="false">DATE(YEAR(C4586),MONTH(C4586),1)</f>
        <v>46174</v>
      </c>
    </row>
    <row r="4587" customFormat="false" ht="15" hidden="false" customHeight="false" outlineLevel="0" collapsed="false">
      <c r="A4587" s="21" t="s">
        <v>3620</v>
      </c>
      <c r="B4587" s="21" t="s">
        <v>3225</v>
      </c>
      <c r="C4587" s="23" t="n">
        <v>46189</v>
      </c>
      <c r="D4587" s="21" t="s">
        <v>145</v>
      </c>
      <c r="E4587" s="21" t="s">
        <v>108</v>
      </c>
      <c r="F4587" s="12" t="n">
        <v>1</v>
      </c>
      <c r="G4587" s="19" t="n">
        <v>41.3</v>
      </c>
      <c r="H4587" s="19" t="n">
        <v>30.61</v>
      </c>
      <c r="I4587" s="19" t="n">
        <f aca="false">ROUND(F4587*G4587,2)</f>
        <v>41.3</v>
      </c>
      <c r="J4587" s="19" t="n">
        <f aca="false">ROUND(F4587*H4587,2)</f>
        <v>30.61</v>
      </c>
      <c r="K4587" s="19" t="n">
        <f aca="false">INDEX(Pricebook!$L$2:$L$1401,MATCH(D4587,Pricebook!$A$2:$A$1401,0))</f>
        <v>44.85</v>
      </c>
      <c r="L4587" s="19" t="n">
        <f aca="false">ROUND(F4587*K4587,2)</f>
        <v>44.85</v>
      </c>
      <c r="M4587" s="24" t="n">
        <f aca="false">DATE(YEAR(C4587),MONTH(C4587),1)</f>
        <v>46174</v>
      </c>
    </row>
    <row r="4588" customFormat="false" ht="15" hidden="false" customHeight="false" outlineLevel="0" collapsed="false">
      <c r="A4588" s="21" t="s">
        <v>3621</v>
      </c>
      <c r="B4588" s="21" t="s">
        <v>3354</v>
      </c>
      <c r="C4588" s="23" t="n">
        <v>46189</v>
      </c>
      <c r="D4588" s="21" t="s">
        <v>2918</v>
      </c>
      <c r="E4588" s="21" t="s">
        <v>2748</v>
      </c>
      <c r="F4588" s="12" t="n">
        <v>3</v>
      </c>
      <c r="G4588" s="19" t="n">
        <v>68.75</v>
      </c>
      <c r="H4588" s="19" t="n">
        <v>40.1</v>
      </c>
      <c r="I4588" s="19" t="n">
        <f aca="false">ROUND(F4588*G4588,2)</f>
        <v>206.25</v>
      </c>
      <c r="J4588" s="19" t="n">
        <f aca="false">ROUND(F4588*H4588,2)</f>
        <v>120.3</v>
      </c>
      <c r="K4588" s="19" t="n">
        <f aca="false">INDEX(Pricebook!$L$2:$L$1401,MATCH(D4588,Pricebook!$A$2:$A$1401,0))</f>
        <v>75.15</v>
      </c>
      <c r="L4588" s="19" t="n">
        <f aca="false">ROUND(F4588*K4588,2)</f>
        <v>225.45</v>
      </c>
      <c r="M4588" s="24" t="n">
        <f aca="false">DATE(YEAR(C4588),MONTH(C4588),1)</f>
        <v>46174</v>
      </c>
    </row>
    <row r="4589" customFormat="false" ht="15" hidden="false" customHeight="false" outlineLevel="0" collapsed="false">
      <c r="A4589" s="21" t="s">
        <v>3621</v>
      </c>
      <c r="B4589" s="21" t="s">
        <v>3354</v>
      </c>
      <c r="C4589" s="23" t="n">
        <v>46189</v>
      </c>
      <c r="D4589" s="21" t="s">
        <v>1318</v>
      </c>
      <c r="E4589" s="21" t="s">
        <v>971</v>
      </c>
      <c r="F4589" s="12" t="n">
        <v>6</v>
      </c>
      <c r="G4589" s="19" t="n">
        <v>2.45</v>
      </c>
      <c r="H4589" s="19" t="n">
        <v>1.85</v>
      </c>
      <c r="I4589" s="19" t="n">
        <f aca="false">ROUND(F4589*G4589,2)</f>
        <v>14.7</v>
      </c>
      <c r="J4589" s="19" t="n">
        <f aca="false">ROUND(F4589*H4589,2)</f>
        <v>11.1</v>
      </c>
      <c r="K4589" s="19" t="n">
        <f aca="false">INDEX(Pricebook!$L$2:$L$1401,MATCH(D4589,Pricebook!$A$2:$A$1401,0))</f>
        <v>2.8</v>
      </c>
      <c r="L4589" s="19" t="n">
        <f aca="false">ROUND(F4589*K4589,2)</f>
        <v>16.8</v>
      </c>
      <c r="M4589" s="24" t="n">
        <f aca="false">DATE(YEAR(C4589),MONTH(C4589),1)</f>
        <v>46174</v>
      </c>
    </row>
    <row r="4590" customFormat="false" ht="15" hidden="false" customHeight="false" outlineLevel="0" collapsed="false">
      <c r="A4590" s="21" t="s">
        <v>3621</v>
      </c>
      <c r="B4590" s="21" t="s">
        <v>3354</v>
      </c>
      <c r="C4590" s="23" t="n">
        <v>46189</v>
      </c>
      <c r="D4590" s="21" t="s">
        <v>248</v>
      </c>
      <c r="E4590" s="21" t="s">
        <v>108</v>
      </c>
      <c r="F4590" s="12" t="n">
        <v>1</v>
      </c>
      <c r="G4590" s="19" t="n">
        <v>291.45</v>
      </c>
      <c r="H4590" s="19" t="n">
        <v>216.04</v>
      </c>
      <c r="I4590" s="19" t="n">
        <f aca="false">ROUND(F4590*G4590,2)</f>
        <v>291.45</v>
      </c>
      <c r="J4590" s="19" t="n">
        <f aca="false">ROUND(F4590*H4590,2)</f>
        <v>216.04</v>
      </c>
      <c r="K4590" s="19" t="n">
        <f aca="false">INDEX(Pricebook!$L$2:$L$1401,MATCH(D4590,Pricebook!$A$2:$A$1401,0))</f>
        <v>316.35</v>
      </c>
      <c r="L4590" s="19" t="n">
        <f aca="false">ROUND(F4590*K4590,2)</f>
        <v>316.35</v>
      </c>
      <c r="M4590" s="24" t="n">
        <f aca="false">DATE(YEAR(C4590),MONTH(C4590),1)</f>
        <v>46174</v>
      </c>
    </row>
    <row r="4591" customFormat="false" ht="15" hidden="false" customHeight="false" outlineLevel="0" collapsed="false">
      <c r="A4591" s="21" t="s">
        <v>3621</v>
      </c>
      <c r="B4591" s="21" t="s">
        <v>3354</v>
      </c>
      <c r="C4591" s="23" t="n">
        <v>46189</v>
      </c>
      <c r="D4591" s="21" t="s">
        <v>2846</v>
      </c>
      <c r="E4591" s="21" t="s">
        <v>2748</v>
      </c>
      <c r="F4591" s="12" t="n">
        <v>3</v>
      </c>
      <c r="G4591" s="19" t="n">
        <v>20</v>
      </c>
      <c r="H4591" s="19" t="n">
        <v>11.63</v>
      </c>
      <c r="I4591" s="19" t="n">
        <f aca="false">ROUND(F4591*G4591,2)</f>
        <v>60</v>
      </c>
      <c r="J4591" s="19" t="n">
        <f aca="false">ROUND(F4591*H4591,2)</f>
        <v>34.89</v>
      </c>
      <c r="K4591" s="19" t="n">
        <f aca="false">INDEX(Pricebook!$L$2:$L$1401,MATCH(D4591,Pricebook!$A$2:$A$1401,0))</f>
        <v>21.8</v>
      </c>
      <c r="L4591" s="19" t="n">
        <f aca="false">ROUND(F4591*K4591,2)</f>
        <v>65.4</v>
      </c>
      <c r="M4591" s="24" t="n">
        <f aca="false">DATE(YEAR(C4591),MONTH(C4591),1)</f>
        <v>46174</v>
      </c>
    </row>
    <row r="4592" customFormat="false" ht="15" hidden="false" customHeight="false" outlineLevel="0" collapsed="false">
      <c r="A4592" s="21" t="s">
        <v>3621</v>
      </c>
      <c r="B4592" s="21" t="s">
        <v>3354</v>
      </c>
      <c r="C4592" s="23" t="n">
        <v>46189</v>
      </c>
      <c r="D4592" s="21" t="s">
        <v>386</v>
      </c>
      <c r="E4592" s="21" t="s">
        <v>366</v>
      </c>
      <c r="F4592" s="12" t="n">
        <v>6</v>
      </c>
      <c r="G4592" s="19" t="n">
        <v>6.6</v>
      </c>
      <c r="H4592" s="19" t="n">
        <v>4.72</v>
      </c>
      <c r="I4592" s="19" t="n">
        <f aca="false">ROUND(F4592*G4592,2)</f>
        <v>39.6</v>
      </c>
      <c r="J4592" s="19" t="n">
        <f aca="false">ROUND(F4592*H4592,2)</f>
        <v>28.32</v>
      </c>
      <c r="K4592" s="19" t="n">
        <f aca="false">INDEX(Pricebook!$L$2:$L$1401,MATCH(D4592,Pricebook!$A$2:$A$1401,0))</f>
        <v>7.2</v>
      </c>
      <c r="L4592" s="19" t="n">
        <f aca="false">ROUND(F4592*K4592,2)</f>
        <v>43.2</v>
      </c>
      <c r="M4592" s="24" t="n">
        <f aca="false">DATE(YEAR(C4592),MONTH(C4592),1)</f>
        <v>46174</v>
      </c>
    </row>
    <row r="4593" customFormat="false" ht="15" hidden="false" customHeight="false" outlineLevel="0" collapsed="false">
      <c r="A4593" s="21" t="s">
        <v>3622</v>
      </c>
      <c r="B4593" s="21" t="s">
        <v>3056</v>
      </c>
      <c r="C4593" s="23" t="n">
        <v>46189</v>
      </c>
      <c r="D4593" s="21" t="s">
        <v>499</v>
      </c>
      <c r="E4593" s="21" t="s">
        <v>366</v>
      </c>
      <c r="F4593" s="12" t="n">
        <v>3</v>
      </c>
      <c r="G4593" s="19" t="n">
        <v>35.85</v>
      </c>
      <c r="H4593" s="19" t="n">
        <v>25.63</v>
      </c>
      <c r="I4593" s="19" t="n">
        <f aca="false">ROUND(F4593*G4593,2)</f>
        <v>107.55</v>
      </c>
      <c r="J4593" s="19" t="n">
        <f aca="false">ROUND(F4593*H4593,2)</f>
        <v>76.89</v>
      </c>
      <c r="K4593" s="19" t="n">
        <f aca="false">INDEX(Pricebook!$L$2:$L$1401,MATCH(D4593,Pricebook!$A$2:$A$1401,0))</f>
        <v>39.05</v>
      </c>
      <c r="L4593" s="19" t="n">
        <f aca="false">ROUND(F4593*K4593,2)</f>
        <v>117.15</v>
      </c>
      <c r="M4593" s="24" t="n">
        <f aca="false">DATE(YEAR(C4593),MONTH(C4593),1)</f>
        <v>46174</v>
      </c>
    </row>
    <row r="4594" customFormat="false" ht="15" hidden="false" customHeight="false" outlineLevel="0" collapsed="false">
      <c r="A4594" s="21" t="s">
        <v>3622</v>
      </c>
      <c r="B4594" s="21" t="s">
        <v>3056</v>
      </c>
      <c r="C4594" s="23" t="n">
        <v>46189</v>
      </c>
      <c r="D4594" s="21" t="s">
        <v>1803</v>
      </c>
      <c r="E4594" s="21" t="s">
        <v>1452</v>
      </c>
      <c r="F4594" s="12" t="n">
        <v>7</v>
      </c>
      <c r="G4594" s="19" t="n">
        <v>35.1</v>
      </c>
      <c r="H4594" s="19" t="n">
        <v>21.43</v>
      </c>
      <c r="I4594" s="19" t="n">
        <f aca="false">ROUND(F4594*G4594,2)</f>
        <v>245.7</v>
      </c>
      <c r="J4594" s="19" t="n">
        <f aca="false">ROUND(F4594*H4594,2)</f>
        <v>150.01</v>
      </c>
      <c r="K4594" s="19" t="n">
        <f aca="false">INDEX(Pricebook!$L$2:$L$1401,MATCH(D4594,Pricebook!$A$2:$A$1401,0))</f>
        <v>35.9</v>
      </c>
      <c r="L4594" s="19" t="n">
        <f aca="false">ROUND(F4594*K4594,2)</f>
        <v>251.3</v>
      </c>
      <c r="M4594" s="24" t="n">
        <f aca="false">DATE(YEAR(C4594),MONTH(C4594),1)</f>
        <v>46174</v>
      </c>
    </row>
    <row r="4595" customFormat="false" ht="15" hidden="false" customHeight="false" outlineLevel="0" collapsed="false">
      <c r="A4595" s="21" t="s">
        <v>3622</v>
      </c>
      <c r="B4595" s="21" t="s">
        <v>3056</v>
      </c>
      <c r="C4595" s="23" t="n">
        <v>46189</v>
      </c>
      <c r="D4595" s="21" t="s">
        <v>471</v>
      </c>
      <c r="E4595" s="21" t="s">
        <v>366</v>
      </c>
      <c r="F4595" s="12" t="n">
        <v>1</v>
      </c>
      <c r="G4595" s="19" t="n">
        <v>41.8</v>
      </c>
      <c r="H4595" s="19" t="n">
        <v>29.42</v>
      </c>
      <c r="I4595" s="19" t="n">
        <f aca="false">ROUND(F4595*G4595,2)</f>
        <v>41.8</v>
      </c>
      <c r="J4595" s="19" t="n">
        <f aca="false">ROUND(F4595*H4595,2)</f>
        <v>29.42</v>
      </c>
      <c r="K4595" s="19" t="n">
        <f aca="false">INDEX(Pricebook!$L$2:$L$1401,MATCH(D4595,Pricebook!$A$2:$A$1401,0))</f>
        <v>44.8</v>
      </c>
      <c r="L4595" s="19" t="n">
        <f aca="false">ROUND(F4595*K4595,2)</f>
        <v>44.8</v>
      </c>
      <c r="M4595" s="24" t="n">
        <f aca="false">DATE(YEAR(C4595),MONTH(C4595),1)</f>
        <v>46174</v>
      </c>
    </row>
    <row r="4596" customFormat="false" ht="15" hidden="false" customHeight="false" outlineLevel="0" collapsed="false">
      <c r="A4596" s="21" t="s">
        <v>3622</v>
      </c>
      <c r="B4596" s="21" t="s">
        <v>3056</v>
      </c>
      <c r="C4596" s="23" t="n">
        <v>46189</v>
      </c>
      <c r="D4596" s="21" t="s">
        <v>623</v>
      </c>
      <c r="E4596" s="21" t="s">
        <v>366</v>
      </c>
      <c r="F4596" s="12" t="n">
        <v>3</v>
      </c>
      <c r="G4596" s="19" t="n">
        <v>15.25</v>
      </c>
      <c r="H4596" s="19" t="n">
        <v>10.77</v>
      </c>
      <c r="I4596" s="19" t="n">
        <f aca="false">ROUND(F4596*G4596,2)</f>
        <v>45.75</v>
      </c>
      <c r="J4596" s="19" t="n">
        <f aca="false">ROUND(F4596*H4596,2)</f>
        <v>32.31</v>
      </c>
      <c r="K4596" s="19" t="n">
        <f aca="false">INDEX(Pricebook!$L$2:$L$1401,MATCH(D4596,Pricebook!$A$2:$A$1401,0))</f>
        <v>16.4</v>
      </c>
      <c r="L4596" s="19" t="n">
        <f aca="false">ROUND(F4596*K4596,2)</f>
        <v>49.2</v>
      </c>
      <c r="M4596" s="24" t="n">
        <f aca="false">DATE(YEAR(C4596),MONTH(C4596),1)</f>
        <v>46174</v>
      </c>
    </row>
    <row r="4597" customFormat="false" ht="15" hidden="false" customHeight="false" outlineLevel="0" collapsed="false">
      <c r="A4597" s="21" t="s">
        <v>3622</v>
      </c>
      <c r="B4597" s="21" t="s">
        <v>3056</v>
      </c>
      <c r="C4597" s="23" t="n">
        <v>46189</v>
      </c>
      <c r="D4597" s="21" t="s">
        <v>378</v>
      </c>
      <c r="E4597" s="21" t="s">
        <v>366</v>
      </c>
      <c r="F4597" s="12" t="n">
        <v>6</v>
      </c>
      <c r="G4597" s="19" t="n">
        <v>10</v>
      </c>
      <c r="H4597" s="19" t="n">
        <v>6.98</v>
      </c>
      <c r="I4597" s="19" t="n">
        <f aca="false">ROUND(F4597*G4597,2)</f>
        <v>60</v>
      </c>
      <c r="J4597" s="19" t="n">
        <f aca="false">ROUND(F4597*H4597,2)</f>
        <v>41.88</v>
      </c>
      <c r="K4597" s="19" t="n">
        <f aca="false">INDEX(Pricebook!$L$2:$L$1401,MATCH(D4597,Pricebook!$A$2:$A$1401,0))</f>
        <v>10.65</v>
      </c>
      <c r="L4597" s="19" t="n">
        <f aca="false">ROUND(F4597*K4597,2)</f>
        <v>63.9</v>
      </c>
      <c r="M4597" s="24" t="n">
        <f aca="false">DATE(YEAR(C4597),MONTH(C4597),1)</f>
        <v>46174</v>
      </c>
    </row>
    <row r="4598" customFormat="false" ht="15" hidden="false" customHeight="false" outlineLevel="0" collapsed="false">
      <c r="A4598" s="21" t="s">
        <v>3622</v>
      </c>
      <c r="B4598" s="21" t="s">
        <v>3056</v>
      </c>
      <c r="C4598" s="23" t="n">
        <v>46189</v>
      </c>
      <c r="D4598" s="21" t="s">
        <v>2293</v>
      </c>
      <c r="E4598" s="21" t="s">
        <v>2202</v>
      </c>
      <c r="F4598" s="12" t="n">
        <v>14</v>
      </c>
      <c r="G4598" s="19" t="n">
        <v>7.95</v>
      </c>
      <c r="H4598" s="19" t="n">
        <v>4.76</v>
      </c>
      <c r="I4598" s="19" t="n">
        <f aca="false">ROUND(F4598*G4598,2)</f>
        <v>111.3</v>
      </c>
      <c r="J4598" s="19" t="n">
        <f aca="false">ROUND(F4598*H4598,2)</f>
        <v>66.64</v>
      </c>
      <c r="K4598" s="19" t="n">
        <f aca="false">INDEX(Pricebook!$L$2:$L$1401,MATCH(D4598,Pricebook!$A$2:$A$1401,0))</f>
        <v>8.4</v>
      </c>
      <c r="L4598" s="19" t="n">
        <f aca="false">ROUND(F4598*K4598,2)</f>
        <v>117.6</v>
      </c>
      <c r="M4598" s="24" t="n">
        <f aca="false">DATE(YEAR(C4598),MONTH(C4598),1)</f>
        <v>46174</v>
      </c>
    </row>
    <row r="4599" customFormat="false" ht="15" hidden="false" customHeight="false" outlineLevel="0" collapsed="false">
      <c r="A4599" s="21" t="s">
        <v>3622</v>
      </c>
      <c r="B4599" s="21" t="s">
        <v>3056</v>
      </c>
      <c r="C4599" s="23" t="n">
        <v>46189</v>
      </c>
      <c r="D4599" s="21" t="s">
        <v>2265</v>
      </c>
      <c r="E4599" s="21" t="s">
        <v>2202</v>
      </c>
      <c r="F4599" s="12" t="n">
        <v>2</v>
      </c>
      <c r="G4599" s="19" t="n">
        <v>9.15</v>
      </c>
      <c r="H4599" s="19" t="n">
        <v>5.6</v>
      </c>
      <c r="I4599" s="19" t="n">
        <f aca="false">ROUND(F4599*G4599,2)</f>
        <v>18.3</v>
      </c>
      <c r="J4599" s="19" t="n">
        <f aca="false">ROUND(F4599*H4599,2)</f>
        <v>11.2</v>
      </c>
      <c r="K4599" s="19" t="n">
        <f aca="false">INDEX(Pricebook!$L$2:$L$1401,MATCH(D4599,Pricebook!$A$2:$A$1401,0))</f>
        <v>9.85</v>
      </c>
      <c r="L4599" s="19" t="n">
        <f aca="false">ROUND(F4599*K4599,2)</f>
        <v>19.7</v>
      </c>
      <c r="M4599" s="24" t="n">
        <f aca="false">DATE(YEAR(C4599),MONTH(C4599),1)</f>
        <v>46174</v>
      </c>
    </row>
    <row r="4600" customFormat="false" ht="15" hidden="false" customHeight="false" outlineLevel="0" collapsed="false">
      <c r="A4600" s="21" t="s">
        <v>3622</v>
      </c>
      <c r="B4600" s="21" t="s">
        <v>3056</v>
      </c>
      <c r="C4600" s="23" t="n">
        <v>46189</v>
      </c>
      <c r="D4600" s="21" t="s">
        <v>703</v>
      </c>
      <c r="E4600" s="21" t="s">
        <v>366</v>
      </c>
      <c r="F4600" s="12" t="n">
        <v>6</v>
      </c>
      <c r="G4600" s="19" t="n">
        <v>28.25</v>
      </c>
      <c r="H4600" s="19" t="n">
        <v>20.12</v>
      </c>
      <c r="I4600" s="19" t="n">
        <f aca="false">ROUND(F4600*G4600,2)</f>
        <v>169.5</v>
      </c>
      <c r="J4600" s="19" t="n">
        <f aca="false">ROUND(F4600*H4600,2)</f>
        <v>120.72</v>
      </c>
      <c r="K4600" s="19" t="n">
        <f aca="false">INDEX(Pricebook!$L$2:$L$1401,MATCH(D4600,Pricebook!$A$2:$A$1401,0))</f>
        <v>30.65</v>
      </c>
      <c r="L4600" s="19" t="n">
        <f aca="false">ROUND(F4600*K4600,2)</f>
        <v>183.9</v>
      </c>
      <c r="M4600" s="24" t="n">
        <f aca="false">DATE(YEAR(C4600),MONTH(C4600),1)</f>
        <v>46174</v>
      </c>
    </row>
    <row r="4601" customFormat="false" ht="15" hidden="false" customHeight="false" outlineLevel="0" collapsed="false">
      <c r="A4601" s="21" t="s">
        <v>3622</v>
      </c>
      <c r="B4601" s="21" t="s">
        <v>3056</v>
      </c>
      <c r="C4601" s="23" t="n">
        <v>46189</v>
      </c>
      <c r="D4601" s="21" t="s">
        <v>2410</v>
      </c>
      <c r="E4601" s="21" t="s">
        <v>2202</v>
      </c>
      <c r="F4601" s="12" t="n">
        <v>5</v>
      </c>
      <c r="G4601" s="19" t="n">
        <v>37.95</v>
      </c>
      <c r="H4601" s="19" t="n">
        <v>23.27</v>
      </c>
      <c r="I4601" s="19" t="n">
        <f aca="false">ROUND(F4601*G4601,2)</f>
        <v>189.75</v>
      </c>
      <c r="J4601" s="19" t="n">
        <f aca="false">ROUND(F4601*H4601,2)</f>
        <v>116.35</v>
      </c>
      <c r="K4601" s="19" t="n">
        <f aca="false">INDEX(Pricebook!$L$2:$L$1401,MATCH(D4601,Pricebook!$A$2:$A$1401,0))</f>
        <v>40.95</v>
      </c>
      <c r="L4601" s="19" t="n">
        <f aca="false">ROUND(F4601*K4601,2)</f>
        <v>204.75</v>
      </c>
      <c r="M4601" s="24" t="n">
        <f aca="false">DATE(YEAR(C4601),MONTH(C4601),1)</f>
        <v>46174</v>
      </c>
    </row>
    <row r="4602" customFormat="false" ht="15" hidden="false" customHeight="false" outlineLevel="0" collapsed="false">
      <c r="A4602" s="21" t="s">
        <v>3622</v>
      </c>
      <c r="B4602" s="21" t="s">
        <v>3056</v>
      </c>
      <c r="C4602" s="23" t="n">
        <v>46189</v>
      </c>
      <c r="D4602" s="21" t="s">
        <v>2242</v>
      </c>
      <c r="E4602" s="21" t="s">
        <v>2202</v>
      </c>
      <c r="F4602" s="12" t="n">
        <v>4</v>
      </c>
      <c r="G4602" s="19" t="n">
        <v>18.85</v>
      </c>
      <c r="H4602" s="19" t="n">
        <v>11.41</v>
      </c>
      <c r="I4602" s="19" t="n">
        <f aca="false">ROUND(F4602*G4602,2)</f>
        <v>75.4</v>
      </c>
      <c r="J4602" s="19" t="n">
        <f aca="false">ROUND(F4602*H4602,2)</f>
        <v>45.64</v>
      </c>
      <c r="K4602" s="19" t="n">
        <f aca="false">INDEX(Pricebook!$L$2:$L$1401,MATCH(D4602,Pricebook!$A$2:$A$1401,0))</f>
        <v>20.1</v>
      </c>
      <c r="L4602" s="19" t="n">
        <f aca="false">ROUND(F4602*K4602,2)</f>
        <v>80.4</v>
      </c>
      <c r="M4602" s="24" t="n">
        <f aca="false">DATE(YEAR(C4602),MONTH(C4602),1)</f>
        <v>46174</v>
      </c>
    </row>
    <row r="4603" customFormat="false" ht="15" hidden="false" customHeight="false" outlineLevel="0" collapsed="false">
      <c r="A4603" s="21" t="s">
        <v>3622</v>
      </c>
      <c r="B4603" s="21" t="s">
        <v>3056</v>
      </c>
      <c r="C4603" s="23" t="n">
        <v>46189</v>
      </c>
      <c r="D4603" s="21" t="s">
        <v>749</v>
      </c>
      <c r="E4603" s="21" t="s">
        <v>366</v>
      </c>
      <c r="F4603" s="12" t="n">
        <v>1</v>
      </c>
      <c r="G4603" s="19" t="n">
        <v>197.5</v>
      </c>
      <c r="H4603" s="19" t="n">
        <v>139.26</v>
      </c>
      <c r="I4603" s="19" t="n">
        <f aca="false">ROUND(F4603*G4603,2)</f>
        <v>197.5</v>
      </c>
      <c r="J4603" s="19" t="n">
        <f aca="false">ROUND(F4603*H4603,2)</f>
        <v>139.26</v>
      </c>
      <c r="K4603" s="19" t="n">
        <f aca="false">INDEX(Pricebook!$L$2:$L$1401,MATCH(D4603,Pricebook!$A$2:$A$1401,0))</f>
        <v>212.05</v>
      </c>
      <c r="L4603" s="19" t="n">
        <f aca="false">ROUND(F4603*K4603,2)</f>
        <v>212.05</v>
      </c>
      <c r="M4603" s="24" t="n">
        <f aca="false">DATE(YEAR(C4603),MONTH(C4603),1)</f>
        <v>46174</v>
      </c>
    </row>
    <row r="4604" customFormat="false" ht="15" hidden="false" customHeight="false" outlineLevel="0" collapsed="false">
      <c r="A4604" s="21" t="s">
        <v>3622</v>
      </c>
      <c r="B4604" s="21" t="s">
        <v>3056</v>
      </c>
      <c r="C4604" s="23" t="n">
        <v>46189</v>
      </c>
      <c r="D4604" s="21" t="s">
        <v>795</v>
      </c>
      <c r="E4604" s="21" t="s">
        <v>366</v>
      </c>
      <c r="F4604" s="12" t="n">
        <v>3</v>
      </c>
      <c r="G4604" s="19" t="n">
        <v>47.8</v>
      </c>
      <c r="H4604" s="19" t="n">
        <v>33.47</v>
      </c>
      <c r="I4604" s="19" t="n">
        <f aca="false">ROUND(F4604*G4604,2)</f>
        <v>143.4</v>
      </c>
      <c r="J4604" s="19" t="n">
        <f aca="false">ROUND(F4604*H4604,2)</f>
        <v>100.41</v>
      </c>
      <c r="K4604" s="19" t="n">
        <f aca="false">INDEX(Pricebook!$L$2:$L$1401,MATCH(D4604,Pricebook!$A$2:$A$1401,0))</f>
        <v>51</v>
      </c>
      <c r="L4604" s="19" t="n">
        <f aca="false">ROUND(F4604*K4604,2)</f>
        <v>153</v>
      </c>
      <c r="M4604" s="24" t="n">
        <f aca="false">DATE(YEAR(C4604),MONTH(C4604),1)</f>
        <v>46174</v>
      </c>
    </row>
    <row r="4605" customFormat="false" ht="15" hidden="false" customHeight="false" outlineLevel="0" collapsed="false">
      <c r="A4605" s="21" t="s">
        <v>3622</v>
      </c>
      <c r="B4605" s="21" t="s">
        <v>3056</v>
      </c>
      <c r="C4605" s="23" t="n">
        <v>46189</v>
      </c>
      <c r="D4605" s="21" t="s">
        <v>1849</v>
      </c>
      <c r="E4605" s="21" t="s">
        <v>1452</v>
      </c>
      <c r="F4605" s="12" t="n">
        <v>7</v>
      </c>
      <c r="G4605" s="19" t="n">
        <v>19</v>
      </c>
      <c r="H4605" s="19" t="n">
        <v>11.59</v>
      </c>
      <c r="I4605" s="19" t="n">
        <f aca="false">ROUND(F4605*G4605,2)</f>
        <v>133</v>
      </c>
      <c r="J4605" s="19" t="n">
        <f aca="false">ROUND(F4605*H4605,2)</f>
        <v>81.13</v>
      </c>
      <c r="K4605" s="19" t="n">
        <f aca="false">INDEX(Pricebook!$L$2:$L$1401,MATCH(D4605,Pricebook!$A$2:$A$1401,0))</f>
        <v>19.45</v>
      </c>
      <c r="L4605" s="19" t="n">
        <f aca="false">ROUND(F4605*K4605,2)</f>
        <v>136.15</v>
      </c>
      <c r="M4605" s="24" t="n">
        <f aca="false">DATE(YEAR(C4605),MONTH(C4605),1)</f>
        <v>46174</v>
      </c>
    </row>
    <row r="4606" customFormat="false" ht="15" hidden="false" customHeight="false" outlineLevel="0" collapsed="false">
      <c r="A4606" s="21" t="s">
        <v>3622</v>
      </c>
      <c r="B4606" s="21" t="s">
        <v>3056</v>
      </c>
      <c r="C4606" s="23" t="n">
        <v>46189</v>
      </c>
      <c r="D4606" s="21" t="s">
        <v>1501</v>
      </c>
      <c r="E4606" s="21" t="s">
        <v>1452</v>
      </c>
      <c r="F4606" s="12" t="n">
        <v>3</v>
      </c>
      <c r="G4606" s="19" t="n">
        <v>61.4</v>
      </c>
      <c r="H4606" s="19" t="n">
        <v>41.7</v>
      </c>
      <c r="I4606" s="19" t="n">
        <f aca="false">ROUND(F4606*G4606,2)</f>
        <v>184.2</v>
      </c>
      <c r="J4606" s="19" t="n">
        <f aca="false">ROUND(F4606*H4606,2)</f>
        <v>125.1</v>
      </c>
      <c r="K4606" s="19" t="n">
        <f aca="false">INDEX(Pricebook!$L$2:$L$1401,MATCH(D4606,Pricebook!$A$2:$A$1401,0))</f>
        <v>63.5</v>
      </c>
      <c r="L4606" s="19" t="n">
        <f aca="false">ROUND(F4606*K4606,2)</f>
        <v>190.5</v>
      </c>
      <c r="M4606" s="24" t="n">
        <f aca="false">DATE(YEAR(C4606),MONTH(C4606),1)</f>
        <v>46174</v>
      </c>
    </row>
    <row r="4607" customFormat="false" ht="15" hidden="false" customHeight="false" outlineLevel="0" collapsed="false">
      <c r="A4607" s="21" t="s">
        <v>3622</v>
      </c>
      <c r="B4607" s="21" t="s">
        <v>3056</v>
      </c>
      <c r="C4607" s="23" t="n">
        <v>46189</v>
      </c>
      <c r="D4607" s="21" t="s">
        <v>1631</v>
      </c>
      <c r="E4607" s="21" t="s">
        <v>1452</v>
      </c>
      <c r="F4607" s="12" t="n">
        <v>3</v>
      </c>
      <c r="G4607" s="19" t="n">
        <v>74.4</v>
      </c>
      <c r="H4607" s="19" t="n">
        <v>46</v>
      </c>
      <c r="I4607" s="19" t="n">
        <f aca="false">ROUND(F4607*G4607,2)</f>
        <v>223.2</v>
      </c>
      <c r="J4607" s="19" t="n">
        <f aca="false">ROUND(F4607*H4607,2)</f>
        <v>138</v>
      </c>
      <c r="K4607" s="19" t="n">
        <f aca="false">INDEX(Pricebook!$L$2:$L$1401,MATCH(D4607,Pricebook!$A$2:$A$1401,0))</f>
        <v>77.05</v>
      </c>
      <c r="L4607" s="19" t="n">
        <f aca="false">ROUND(F4607*K4607,2)</f>
        <v>231.15</v>
      </c>
      <c r="M4607" s="24" t="n">
        <f aca="false">DATE(YEAR(C4607),MONTH(C4607),1)</f>
        <v>46174</v>
      </c>
    </row>
    <row r="4608" customFormat="false" ht="15" hidden="false" customHeight="false" outlineLevel="0" collapsed="false">
      <c r="A4608" s="21" t="s">
        <v>3622</v>
      </c>
      <c r="B4608" s="21" t="s">
        <v>3056</v>
      </c>
      <c r="C4608" s="23" t="n">
        <v>46189</v>
      </c>
      <c r="D4608" s="21" t="s">
        <v>2363</v>
      </c>
      <c r="E4608" s="21" t="s">
        <v>2202</v>
      </c>
      <c r="F4608" s="12" t="n">
        <v>4</v>
      </c>
      <c r="G4608" s="19" t="n">
        <v>52.8</v>
      </c>
      <c r="H4608" s="19" t="n">
        <v>31.64</v>
      </c>
      <c r="I4608" s="19" t="n">
        <f aca="false">ROUND(F4608*G4608,2)</f>
        <v>211.2</v>
      </c>
      <c r="J4608" s="19" t="n">
        <f aca="false">ROUND(F4608*H4608,2)</f>
        <v>126.56</v>
      </c>
      <c r="K4608" s="19" t="n">
        <f aca="false">INDEX(Pricebook!$L$2:$L$1401,MATCH(D4608,Pricebook!$A$2:$A$1401,0))</f>
        <v>55.7</v>
      </c>
      <c r="L4608" s="19" t="n">
        <f aca="false">ROUND(F4608*K4608,2)</f>
        <v>222.8</v>
      </c>
      <c r="M4608" s="24" t="n">
        <f aca="false">DATE(YEAR(C4608),MONTH(C4608),1)</f>
        <v>46174</v>
      </c>
    </row>
    <row r="4609" customFormat="false" ht="15" hidden="false" customHeight="false" outlineLevel="0" collapsed="false">
      <c r="A4609" s="21" t="s">
        <v>3622</v>
      </c>
      <c r="B4609" s="21" t="s">
        <v>3056</v>
      </c>
      <c r="C4609" s="23" t="n">
        <v>46189</v>
      </c>
      <c r="D4609" s="21" t="s">
        <v>1520</v>
      </c>
      <c r="E4609" s="21" t="s">
        <v>1452</v>
      </c>
      <c r="F4609" s="12" t="n">
        <v>3</v>
      </c>
      <c r="G4609" s="19" t="n">
        <v>31.2</v>
      </c>
      <c r="H4609" s="19" t="n">
        <v>19.38</v>
      </c>
      <c r="I4609" s="19" t="n">
        <f aca="false">ROUND(F4609*G4609,2)</f>
        <v>93.6</v>
      </c>
      <c r="J4609" s="19" t="n">
        <f aca="false">ROUND(F4609*H4609,2)</f>
        <v>58.14</v>
      </c>
      <c r="K4609" s="19" t="n">
        <f aca="false">INDEX(Pricebook!$L$2:$L$1401,MATCH(D4609,Pricebook!$A$2:$A$1401,0))</f>
        <v>32.5</v>
      </c>
      <c r="L4609" s="19" t="n">
        <f aca="false">ROUND(F4609*K4609,2)</f>
        <v>97.5</v>
      </c>
      <c r="M4609" s="24" t="n">
        <f aca="false">DATE(YEAR(C4609),MONTH(C4609),1)</f>
        <v>46174</v>
      </c>
    </row>
    <row r="4610" customFormat="false" ht="15" hidden="false" customHeight="false" outlineLevel="0" collapsed="false">
      <c r="A4610" s="21" t="s">
        <v>3623</v>
      </c>
      <c r="B4610" s="21" t="s">
        <v>3119</v>
      </c>
      <c r="C4610" s="23" t="n">
        <v>46189</v>
      </c>
      <c r="D4610" s="21" t="s">
        <v>2523</v>
      </c>
      <c r="E4610" s="21" t="s">
        <v>2466</v>
      </c>
      <c r="F4610" s="12" t="n">
        <v>2</v>
      </c>
      <c r="G4610" s="19" t="n">
        <v>138.85</v>
      </c>
      <c r="H4610" s="19" t="n">
        <v>86.28</v>
      </c>
      <c r="I4610" s="19" t="n">
        <f aca="false">ROUND(F4610*G4610,2)</f>
        <v>277.7</v>
      </c>
      <c r="J4610" s="19" t="n">
        <f aca="false">ROUND(F4610*H4610,2)</f>
        <v>172.56</v>
      </c>
      <c r="K4610" s="19" t="n">
        <f aca="false">INDEX(Pricebook!$L$2:$L$1401,MATCH(D4610,Pricebook!$A$2:$A$1401,0))</f>
        <v>145.25</v>
      </c>
      <c r="L4610" s="19" t="n">
        <f aca="false">ROUND(F4610*K4610,2)</f>
        <v>290.5</v>
      </c>
      <c r="M4610" s="24" t="n">
        <f aca="false">DATE(YEAR(C4610),MONTH(C4610),1)</f>
        <v>46174</v>
      </c>
    </row>
    <row r="4611" customFormat="false" ht="15" hidden="false" customHeight="false" outlineLevel="0" collapsed="false">
      <c r="A4611" s="21" t="s">
        <v>3623</v>
      </c>
      <c r="B4611" s="21" t="s">
        <v>3119</v>
      </c>
      <c r="C4611" s="23" t="n">
        <v>46189</v>
      </c>
      <c r="D4611" s="21" t="s">
        <v>623</v>
      </c>
      <c r="E4611" s="21" t="s">
        <v>366</v>
      </c>
      <c r="F4611" s="12" t="n">
        <v>2</v>
      </c>
      <c r="G4611" s="19" t="n">
        <v>15.25</v>
      </c>
      <c r="H4611" s="19" t="n">
        <v>10.77</v>
      </c>
      <c r="I4611" s="19" t="n">
        <f aca="false">ROUND(F4611*G4611,2)</f>
        <v>30.5</v>
      </c>
      <c r="J4611" s="19" t="n">
        <f aca="false">ROUND(F4611*H4611,2)</f>
        <v>21.54</v>
      </c>
      <c r="K4611" s="19" t="n">
        <f aca="false">INDEX(Pricebook!$L$2:$L$1401,MATCH(D4611,Pricebook!$A$2:$A$1401,0))</f>
        <v>16.4</v>
      </c>
      <c r="L4611" s="19" t="n">
        <f aca="false">ROUND(F4611*K4611,2)</f>
        <v>32.8</v>
      </c>
      <c r="M4611" s="24" t="n">
        <f aca="false">DATE(YEAR(C4611),MONTH(C4611),1)</f>
        <v>46174</v>
      </c>
    </row>
    <row r="4612" customFormat="false" ht="15" hidden="false" customHeight="false" outlineLevel="0" collapsed="false">
      <c r="A4612" s="21" t="s">
        <v>3623</v>
      </c>
      <c r="B4612" s="21" t="s">
        <v>3119</v>
      </c>
      <c r="C4612" s="23" t="n">
        <v>46189</v>
      </c>
      <c r="D4612" s="21" t="s">
        <v>332</v>
      </c>
      <c r="E4612" s="21" t="s">
        <v>108</v>
      </c>
      <c r="F4612" s="12" t="n">
        <v>1</v>
      </c>
      <c r="G4612" s="19" t="n">
        <v>105.75</v>
      </c>
      <c r="H4612" s="19" t="n">
        <v>78.53</v>
      </c>
      <c r="I4612" s="19" t="n">
        <f aca="false">ROUND(F4612*G4612,2)</f>
        <v>105.75</v>
      </c>
      <c r="J4612" s="19" t="n">
        <f aca="false">ROUND(F4612*H4612,2)</f>
        <v>78.53</v>
      </c>
      <c r="K4612" s="19" t="n">
        <f aca="false">INDEX(Pricebook!$L$2:$L$1401,MATCH(D4612,Pricebook!$A$2:$A$1401,0))</f>
        <v>115</v>
      </c>
      <c r="L4612" s="19" t="n">
        <f aca="false">ROUND(F4612*K4612,2)</f>
        <v>115</v>
      </c>
      <c r="M4612" s="24" t="n">
        <f aca="false">DATE(YEAR(C4612),MONTH(C4612),1)</f>
        <v>46174</v>
      </c>
    </row>
    <row r="4613" customFormat="false" ht="15" hidden="false" customHeight="false" outlineLevel="0" collapsed="false">
      <c r="A4613" s="21" t="s">
        <v>3623</v>
      </c>
      <c r="B4613" s="21" t="s">
        <v>3119</v>
      </c>
      <c r="C4613" s="23" t="n">
        <v>46189</v>
      </c>
      <c r="D4613" s="21" t="s">
        <v>861</v>
      </c>
      <c r="E4613" s="21" t="s">
        <v>366</v>
      </c>
      <c r="F4613" s="12" t="n">
        <v>2</v>
      </c>
      <c r="G4613" s="19" t="n">
        <v>13.15</v>
      </c>
      <c r="H4613" s="19" t="n">
        <v>9.23</v>
      </c>
      <c r="I4613" s="19" t="n">
        <f aca="false">ROUND(F4613*G4613,2)</f>
        <v>26.3</v>
      </c>
      <c r="J4613" s="19" t="n">
        <f aca="false">ROUND(F4613*H4613,2)</f>
        <v>18.46</v>
      </c>
      <c r="K4613" s="19" t="n">
        <f aca="false">INDEX(Pricebook!$L$2:$L$1401,MATCH(D4613,Pricebook!$A$2:$A$1401,0))</f>
        <v>14.05</v>
      </c>
      <c r="L4613" s="19" t="n">
        <f aca="false">ROUND(F4613*K4613,2)</f>
        <v>28.1</v>
      </c>
      <c r="M4613" s="24" t="n">
        <f aca="false">DATE(YEAR(C4613),MONTH(C4613),1)</f>
        <v>46174</v>
      </c>
    </row>
    <row r="4614" customFormat="false" ht="15" hidden="false" customHeight="false" outlineLevel="0" collapsed="false">
      <c r="A4614" s="21" t="s">
        <v>3623</v>
      </c>
      <c r="B4614" s="21" t="s">
        <v>3119</v>
      </c>
      <c r="C4614" s="23" t="n">
        <v>46189</v>
      </c>
      <c r="D4614" s="21" t="s">
        <v>641</v>
      </c>
      <c r="E4614" s="21" t="s">
        <v>366</v>
      </c>
      <c r="F4614" s="12" t="n">
        <v>4</v>
      </c>
      <c r="G4614" s="19" t="n">
        <v>24.05</v>
      </c>
      <c r="H4614" s="19" t="n">
        <v>17.08</v>
      </c>
      <c r="I4614" s="19" t="n">
        <f aca="false">ROUND(F4614*G4614,2)</f>
        <v>96.2</v>
      </c>
      <c r="J4614" s="19" t="n">
        <f aca="false">ROUND(F4614*H4614,2)</f>
        <v>68.32</v>
      </c>
      <c r="K4614" s="19" t="n">
        <f aca="false">INDEX(Pricebook!$L$2:$L$1401,MATCH(D4614,Pricebook!$A$2:$A$1401,0))</f>
        <v>26</v>
      </c>
      <c r="L4614" s="19" t="n">
        <f aca="false">ROUND(F4614*K4614,2)</f>
        <v>104</v>
      </c>
      <c r="M4614" s="24" t="n">
        <f aca="false">DATE(YEAR(C4614),MONTH(C4614),1)</f>
        <v>46174</v>
      </c>
    </row>
    <row r="4615" customFormat="false" ht="15" hidden="false" customHeight="false" outlineLevel="0" collapsed="false">
      <c r="A4615" s="21" t="s">
        <v>3623</v>
      </c>
      <c r="B4615" s="21" t="s">
        <v>3119</v>
      </c>
      <c r="C4615" s="23" t="n">
        <v>46189</v>
      </c>
      <c r="D4615" s="21" t="s">
        <v>1250</v>
      </c>
      <c r="E4615" s="21" t="s">
        <v>971</v>
      </c>
      <c r="F4615" s="12" t="n">
        <v>1</v>
      </c>
      <c r="G4615" s="19" t="n">
        <v>63.65</v>
      </c>
      <c r="H4615" s="19" t="n">
        <v>48.73</v>
      </c>
      <c r="I4615" s="19" t="n">
        <f aca="false">ROUND(F4615*G4615,2)</f>
        <v>63.65</v>
      </c>
      <c r="J4615" s="19" t="n">
        <f aca="false">ROUND(F4615*H4615,2)</f>
        <v>48.73</v>
      </c>
      <c r="K4615" s="19" t="n">
        <f aca="false">INDEX(Pricebook!$L$2:$L$1401,MATCH(D4615,Pricebook!$A$2:$A$1401,0))</f>
        <v>73.8</v>
      </c>
      <c r="L4615" s="19" t="n">
        <f aca="false">ROUND(F4615*K4615,2)</f>
        <v>73.8</v>
      </c>
      <c r="M4615" s="24" t="n">
        <f aca="false">DATE(YEAR(C4615),MONTH(C4615),1)</f>
        <v>46174</v>
      </c>
    </row>
    <row r="4616" customFormat="false" ht="15" hidden="false" customHeight="false" outlineLevel="0" collapsed="false">
      <c r="A4616" s="21" t="s">
        <v>3623</v>
      </c>
      <c r="B4616" s="21" t="s">
        <v>3119</v>
      </c>
      <c r="C4616" s="23" t="n">
        <v>46189</v>
      </c>
      <c r="D4616" s="21" t="s">
        <v>163</v>
      </c>
      <c r="E4616" s="21" t="s">
        <v>108</v>
      </c>
      <c r="F4616" s="12" t="n">
        <v>1</v>
      </c>
      <c r="G4616" s="19" t="n">
        <v>25.5</v>
      </c>
      <c r="H4616" s="19" t="n">
        <v>18.96</v>
      </c>
      <c r="I4616" s="19" t="n">
        <f aca="false">ROUND(F4616*G4616,2)</f>
        <v>25.5</v>
      </c>
      <c r="J4616" s="19" t="n">
        <f aca="false">ROUND(F4616*H4616,2)</f>
        <v>18.96</v>
      </c>
      <c r="K4616" s="19" t="n">
        <f aca="false">INDEX(Pricebook!$L$2:$L$1401,MATCH(D4616,Pricebook!$A$2:$A$1401,0))</f>
        <v>27.8</v>
      </c>
      <c r="L4616" s="19" t="n">
        <f aca="false">ROUND(F4616*K4616,2)</f>
        <v>27.8</v>
      </c>
      <c r="M4616" s="24" t="n">
        <f aca="false">DATE(YEAR(C4616),MONTH(C4616),1)</f>
        <v>46174</v>
      </c>
    </row>
    <row r="4617" customFormat="false" ht="15" hidden="false" customHeight="false" outlineLevel="0" collapsed="false">
      <c r="A4617" s="21" t="s">
        <v>3623</v>
      </c>
      <c r="B4617" s="21" t="s">
        <v>3119</v>
      </c>
      <c r="C4617" s="23" t="n">
        <v>46189</v>
      </c>
      <c r="D4617" s="21" t="s">
        <v>2471</v>
      </c>
      <c r="E4617" s="21" t="s">
        <v>2466</v>
      </c>
      <c r="F4617" s="12" t="n">
        <v>1</v>
      </c>
      <c r="G4617" s="19" t="n">
        <v>81</v>
      </c>
      <c r="H4617" s="19" t="n">
        <v>49.69</v>
      </c>
      <c r="I4617" s="19" t="n">
        <f aca="false">ROUND(F4617*G4617,2)</f>
        <v>81</v>
      </c>
      <c r="J4617" s="19" t="n">
        <f aca="false">ROUND(F4617*H4617,2)</f>
        <v>49.69</v>
      </c>
      <c r="K4617" s="19" t="n">
        <f aca="false">INDEX(Pricebook!$L$2:$L$1401,MATCH(D4617,Pricebook!$A$2:$A$1401,0))</f>
        <v>83.65</v>
      </c>
      <c r="L4617" s="19" t="n">
        <f aca="false">ROUND(F4617*K4617,2)</f>
        <v>83.65</v>
      </c>
      <c r="M4617" s="24" t="n">
        <f aca="false">DATE(YEAR(C4617),MONTH(C4617),1)</f>
        <v>46174</v>
      </c>
    </row>
    <row r="4618" customFormat="false" ht="15" hidden="false" customHeight="false" outlineLevel="0" collapsed="false">
      <c r="A4618" s="21" t="s">
        <v>3624</v>
      </c>
      <c r="B4618" s="21" t="s">
        <v>3625</v>
      </c>
      <c r="C4618" s="23" t="n">
        <v>46189</v>
      </c>
      <c r="D4618" s="21" t="s">
        <v>585</v>
      </c>
      <c r="E4618" s="21" t="s">
        <v>366</v>
      </c>
      <c r="F4618" s="12" t="n">
        <v>2</v>
      </c>
      <c r="G4618" s="19" t="n">
        <v>15.8</v>
      </c>
      <c r="H4618" s="19" t="n">
        <v>11.29</v>
      </c>
      <c r="I4618" s="19" t="n">
        <f aca="false">ROUND(F4618*G4618,2)</f>
        <v>31.6</v>
      </c>
      <c r="J4618" s="19" t="n">
        <f aca="false">ROUND(F4618*H4618,2)</f>
        <v>22.58</v>
      </c>
      <c r="K4618" s="19" t="n">
        <f aca="false">INDEX(Pricebook!$L$2:$L$1401,MATCH(D4618,Pricebook!$A$2:$A$1401,0))</f>
        <v>17.2</v>
      </c>
      <c r="L4618" s="19" t="n">
        <f aca="false">ROUND(F4618*K4618,2)</f>
        <v>34.4</v>
      </c>
      <c r="M4618" s="24" t="n">
        <f aca="false">DATE(YEAR(C4618),MONTH(C4618),1)</f>
        <v>46174</v>
      </c>
    </row>
    <row r="4619" customFormat="false" ht="15" hidden="false" customHeight="false" outlineLevel="0" collapsed="false">
      <c r="A4619" s="21" t="s">
        <v>3624</v>
      </c>
      <c r="B4619" s="21" t="s">
        <v>3625</v>
      </c>
      <c r="C4619" s="23" t="n">
        <v>46189</v>
      </c>
      <c r="D4619" s="21" t="s">
        <v>1821</v>
      </c>
      <c r="E4619" s="21" t="s">
        <v>1452</v>
      </c>
      <c r="F4619" s="12" t="n">
        <v>5</v>
      </c>
      <c r="G4619" s="19" t="n">
        <v>25.2</v>
      </c>
      <c r="H4619" s="19" t="n">
        <v>16.56</v>
      </c>
      <c r="I4619" s="19" t="n">
        <f aca="false">ROUND(F4619*G4619,2)</f>
        <v>126</v>
      </c>
      <c r="J4619" s="19" t="n">
        <f aca="false">ROUND(F4619*H4619,2)</f>
        <v>82.8</v>
      </c>
      <c r="K4619" s="19" t="n">
        <f aca="false">INDEX(Pricebook!$L$2:$L$1401,MATCH(D4619,Pricebook!$A$2:$A$1401,0))</f>
        <v>26</v>
      </c>
      <c r="L4619" s="19" t="n">
        <f aca="false">ROUND(F4619*K4619,2)</f>
        <v>130</v>
      </c>
      <c r="M4619" s="24" t="n">
        <f aca="false">DATE(YEAR(C4619),MONTH(C4619),1)</f>
        <v>46174</v>
      </c>
    </row>
    <row r="4620" customFormat="false" ht="15" hidden="false" customHeight="false" outlineLevel="0" collapsed="false">
      <c r="A4620" s="21" t="s">
        <v>3624</v>
      </c>
      <c r="B4620" s="21" t="s">
        <v>3625</v>
      </c>
      <c r="C4620" s="23" t="n">
        <v>46189</v>
      </c>
      <c r="D4620" s="21" t="s">
        <v>1849</v>
      </c>
      <c r="E4620" s="21" t="s">
        <v>1452</v>
      </c>
      <c r="F4620" s="12" t="n">
        <v>7</v>
      </c>
      <c r="G4620" s="19" t="n">
        <v>19</v>
      </c>
      <c r="H4620" s="19" t="n">
        <v>11.59</v>
      </c>
      <c r="I4620" s="19" t="n">
        <f aca="false">ROUND(F4620*G4620,2)</f>
        <v>133</v>
      </c>
      <c r="J4620" s="19" t="n">
        <f aca="false">ROUND(F4620*H4620,2)</f>
        <v>81.13</v>
      </c>
      <c r="K4620" s="19" t="n">
        <f aca="false">INDEX(Pricebook!$L$2:$L$1401,MATCH(D4620,Pricebook!$A$2:$A$1401,0))</f>
        <v>19.45</v>
      </c>
      <c r="L4620" s="19" t="n">
        <f aca="false">ROUND(F4620*K4620,2)</f>
        <v>136.15</v>
      </c>
      <c r="M4620" s="24" t="n">
        <f aca="false">DATE(YEAR(C4620),MONTH(C4620),1)</f>
        <v>46174</v>
      </c>
    </row>
    <row r="4621" customFormat="false" ht="15" hidden="false" customHeight="false" outlineLevel="0" collapsed="false">
      <c r="A4621" s="21" t="s">
        <v>3624</v>
      </c>
      <c r="B4621" s="21" t="s">
        <v>3625</v>
      </c>
      <c r="C4621" s="23" t="n">
        <v>46189</v>
      </c>
      <c r="D4621" s="21" t="s">
        <v>1666</v>
      </c>
      <c r="E4621" s="21" t="s">
        <v>1452</v>
      </c>
      <c r="F4621" s="12" t="n">
        <v>12</v>
      </c>
      <c r="G4621" s="19" t="n">
        <v>184.5</v>
      </c>
      <c r="H4621" s="19" t="n">
        <v>113.32</v>
      </c>
      <c r="I4621" s="19" t="n">
        <f aca="false">ROUND(F4621*G4621,2)</f>
        <v>2214</v>
      </c>
      <c r="J4621" s="19" t="n">
        <f aca="false">ROUND(F4621*H4621,2)</f>
        <v>1359.84</v>
      </c>
      <c r="K4621" s="19" t="n">
        <f aca="false">INDEX(Pricebook!$L$2:$L$1401,MATCH(D4621,Pricebook!$A$2:$A$1401,0))</f>
        <v>189.8</v>
      </c>
      <c r="L4621" s="19" t="n">
        <f aca="false">ROUND(F4621*K4621,2)</f>
        <v>2277.6</v>
      </c>
      <c r="M4621" s="24" t="n">
        <f aca="false">DATE(YEAR(C4621),MONTH(C4621),1)</f>
        <v>46174</v>
      </c>
    </row>
    <row r="4622" customFormat="false" ht="15" hidden="false" customHeight="false" outlineLevel="0" collapsed="false">
      <c r="A4622" s="21" t="s">
        <v>3624</v>
      </c>
      <c r="B4622" s="21" t="s">
        <v>3625</v>
      </c>
      <c r="C4622" s="23" t="n">
        <v>46189</v>
      </c>
      <c r="D4622" s="21" t="s">
        <v>1867</v>
      </c>
      <c r="E4622" s="21" t="s">
        <v>1452</v>
      </c>
      <c r="F4622" s="12" t="n">
        <v>7</v>
      </c>
      <c r="G4622" s="19" t="n">
        <v>30</v>
      </c>
      <c r="H4622" s="19" t="n">
        <v>18.57</v>
      </c>
      <c r="I4622" s="19" t="n">
        <f aca="false">ROUND(F4622*G4622,2)</f>
        <v>210</v>
      </c>
      <c r="J4622" s="19" t="n">
        <f aca="false">ROUND(F4622*H4622,2)</f>
        <v>129.99</v>
      </c>
      <c r="K4622" s="19" t="n">
        <f aca="false">INDEX(Pricebook!$L$2:$L$1401,MATCH(D4622,Pricebook!$A$2:$A$1401,0))</f>
        <v>31.1</v>
      </c>
      <c r="L4622" s="19" t="n">
        <f aca="false">ROUND(F4622*K4622,2)</f>
        <v>217.7</v>
      </c>
      <c r="M4622" s="24" t="n">
        <f aca="false">DATE(YEAR(C4622),MONTH(C4622),1)</f>
        <v>46174</v>
      </c>
    </row>
    <row r="4623" customFormat="false" ht="15" hidden="false" customHeight="false" outlineLevel="0" collapsed="false">
      <c r="A4623" s="21" t="s">
        <v>3626</v>
      </c>
      <c r="B4623" s="21" t="s">
        <v>3323</v>
      </c>
      <c r="C4623" s="23" t="n">
        <v>46189</v>
      </c>
      <c r="D4623" s="21" t="s">
        <v>2303</v>
      </c>
      <c r="E4623" s="21" t="s">
        <v>2202</v>
      </c>
      <c r="F4623" s="12" t="n">
        <v>2</v>
      </c>
      <c r="G4623" s="19" t="n">
        <v>38.15</v>
      </c>
      <c r="H4623" s="19" t="n">
        <v>22.87</v>
      </c>
      <c r="I4623" s="19" t="n">
        <f aca="false">ROUND(F4623*G4623,2)</f>
        <v>76.3</v>
      </c>
      <c r="J4623" s="19" t="n">
        <f aca="false">ROUND(F4623*H4623,2)</f>
        <v>45.74</v>
      </c>
      <c r="K4623" s="19" t="n">
        <f aca="false">INDEX(Pricebook!$L$2:$L$1401,MATCH(D4623,Pricebook!$A$2:$A$1401,0))</f>
        <v>40.25</v>
      </c>
      <c r="L4623" s="19" t="n">
        <f aca="false">ROUND(F4623*K4623,2)</f>
        <v>80.5</v>
      </c>
      <c r="M4623" s="24" t="n">
        <f aca="false">DATE(YEAR(C4623),MONTH(C4623),1)</f>
        <v>46174</v>
      </c>
    </row>
    <row r="4624" customFormat="false" ht="15" hidden="false" customHeight="false" outlineLevel="0" collapsed="false">
      <c r="A4624" s="21" t="s">
        <v>3626</v>
      </c>
      <c r="B4624" s="21" t="s">
        <v>3323</v>
      </c>
      <c r="C4624" s="23" t="n">
        <v>46189</v>
      </c>
      <c r="D4624" s="21" t="s">
        <v>364</v>
      </c>
      <c r="E4624" s="21" t="s">
        <v>366</v>
      </c>
      <c r="F4624" s="12" t="n">
        <v>1</v>
      </c>
      <c r="G4624" s="19" t="n">
        <v>65.25</v>
      </c>
      <c r="H4624" s="19" t="n">
        <v>45.87</v>
      </c>
      <c r="I4624" s="19" t="n">
        <f aca="false">ROUND(F4624*G4624,2)</f>
        <v>65.25</v>
      </c>
      <c r="J4624" s="19" t="n">
        <f aca="false">ROUND(F4624*H4624,2)</f>
        <v>45.87</v>
      </c>
      <c r="K4624" s="19" t="n">
        <f aca="false">INDEX(Pricebook!$L$2:$L$1401,MATCH(D4624,Pricebook!$A$2:$A$1401,0))</f>
        <v>69.85</v>
      </c>
      <c r="L4624" s="19" t="n">
        <f aca="false">ROUND(F4624*K4624,2)</f>
        <v>69.85</v>
      </c>
      <c r="M4624" s="24" t="n">
        <f aca="false">DATE(YEAR(C4624),MONTH(C4624),1)</f>
        <v>46174</v>
      </c>
    </row>
    <row r="4625" customFormat="false" ht="15" hidden="false" customHeight="false" outlineLevel="0" collapsed="false">
      <c r="A4625" s="21" t="s">
        <v>3626</v>
      </c>
      <c r="B4625" s="21" t="s">
        <v>3323</v>
      </c>
      <c r="C4625" s="23" t="n">
        <v>46189</v>
      </c>
      <c r="D4625" s="21" t="s">
        <v>1450</v>
      </c>
      <c r="E4625" s="21" t="s">
        <v>1452</v>
      </c>
      <c r="F4625" s="12" t="n">
        <v>2</v>
      </c>
      <c r="G4625" s="19" t="n">
        <v>100</v>
      </c>
      <c r="H4625" s="19" t="n">
        <v>61.31</v>
      </c>
      <c r="I4625" s="19" t="n">
        <f aca="false">ROUND(F4625*G4625,2)</f>
        <v>200</v>
      </c>
      <c r="J4625" s="19" t="n">
        <f aca="false">ROUND(F4625*H4625,2)</f>
        <v>122.62</v>
      </c>
      <c r="K4625" s="19" t="n">
        <f aca="false">INDEX(Pricebook!$L$2:$L$1401,MATCH(D4625,Pricebook!$A$2:$A$1401,0))</f>
        <v>102.7</v>
      </c>
      <c r="L4625" s="19" t="n">
        <f aca="false">ROUND(F4625*K4625,2)</f>
        <v>205.4</v>
      </c>
      <c r="M4625" s="24" t="n">
        <f aca="false">DATE(YEAR(C4625),MONTH(C4625),1)</f>
        <v>46174</v>
      </c>
    </row>
    <row r="4626" customFormat="false" ht="15" hidden="false" customHeight="false" outlineLevel="0" collapsed="false">
      <c r="A4626" s="21" t="s">
        <v>3626</v>
      </c>
      <c r="B4626" s="21" t="s">
        <v>3323</v>
      </c>
      <c r="C4626" s="23" t="n">
        <v>46189</v>
      </c>
      <c r="D4626" s="21" t="s">
        <v>945</v>
      </c>
      <c r="E4626" s="21" t="s">
        <v>366</v>
      </c>
      <c r="F4626" s="12" t="n">
        <v>2</v>
      </c>
      <c r="G4626" s="19" t="n">
        <v>122.4</v>
      </c>
      <c r="H4626" s="19" t="n">
        <v>85.83</v>
      </c>
      <c r="I4626" s="19" t="n">
        <f aca="false">ROUND(F4626*G4626,2)</f>
        <v>244.8</v>
      </c>
      <c r="J4626" s="19" t="n">
        <f aca="false">ROUND(F4626*H4626,2)</f>
        <v>171.66</v>
      </c>
      <c r="K4626" s="19" t="n">
        <f aca="false">INDEX(Pricebook!$L$2:$L$1401,MATCH(D4626,Pricebook!$A$2:$A$1401,0))</f>
        <v>130.7</v>
      </c>
      <c r="L4626" s="19" t="n">
        <f aca="false">ROUND(F4626*K4626,2)</f>
        <v>261.4</v>
      </c>
      <c r="M4626" s="24" t="n">
        <f aca="false">DATE(YEAR(C4626),MONTH(C4626),1)</f>
        <v>46174</v>
      </c>
    </row>
    <row r="4627" customFormat="false" ht="15" hidden="false" customHeight="false" outlineLevel="0" collapsed="false">
      <c r="A4627" s="21" t="s">
        <v>3626</v>
      </c>
      <c r="B4627" s="21" t="s">
        <v>3323</v>
      </c>
      <c r="C4627" s="23" t="n">
        <v>46189</v>
      </c>
      <c r="D4627" s="21" t="s">
        <v>1475</v>
      </c>
      <c r="E4627" s="21" t="s">
        <v>1452</v>
      </c>
      <c r="F4627" s="12" t="n">
        <v>3</v>
      </c>
      <c r="G4627" s="19" t="n">
        <v>85</v>
      </c>
      <c r="H4627" s="19" t="n">
        <v>51.74</v>
      </c>
      <c r="I4627" s="19" t="n">
        <f aca="false">ROUND(F4627*G4627,2)</f>
        <v>255</v>
      </c>
      <c r="J4627" s="19" t="n">
        <f aca="false">ROUND(F4627*H4627,2)</f>
        <v>155.22</v>
      </c>
      <c r="K4627" s="19" t="n">
        <f aca="false">INDEX(Pricebook!$L$2:$L$1401,MATCH(D4627,Pricebook!$A$2:$A$1401,0))</f>
        <v>86.7</v>
      </c>
      <c r="L4627" s="19" t="n">
        <f aca="false">ROUND(F4627*K4627,2)</f>
        <v>260.1</v>
      </c>
      <c r="M4627" s="24" t="n">
        <f aca="false">DATE(YEAR(C4627),MONTH(C4627),1)</f>
        <v>46174</v>
      </c>
    </row>
    <row r="4628" customFormat="false" ht="15" hidden="false" customHeight="false" outlineLevel="0" collapsed="false">
      <c r="A4628" s="21" t="s">
        <v>3626</v>
      </c>
      <c r="B4628" s="21" t="s">
        <v>3323</v>
      </c>
      <c r="C4628" s="23" t="n">
        <v>46189</v>
      </c>
      <c r="D4628" s="21" t="s">
        <v>2200</v>
      </c>
      <c r="E4628" s="21" t="s">
        <v>2202</v>
      </c>
      <c r="F4628" s="12" t="n">
        <v>4</v>
      </c>
      <c r="G4628" s="19" t="n">
        <v>12.3</v>
      </c>
      <c r="H4628" s="19" t="n">
        <v>7.4</v>
      </c>
      <c r="I4628" s="19" t="n">
        <f aca="false">ROUND(F4628*G4628,2)</f>
        <v>49.2</v>
      </c>
      <c r="J4628" s="19" t="n">
        <f aca="false">ROUND(F4628*H4628,2)</f>
        <v>29.6</v>
      </c>
      <c r="K4628" s="19" t="n">
        <f aca="false">INDEX(Pricebook!$L$2:$L$1401,MATCH(D4628,Pricebook!$A$2:$A$1401,0))</f>
        <v>13</v>
      </c>
      <c r="L4628" s="19" t="n">
        <f aca="false">ROUND(F4628*K4628,2)</f>
        <v>52</v>
      </c>
      <c r="M4628" s="24" t="n">
        <f aca="false">DATE(YEAR(C4628),MONTH(C4628),1)</f>
        <v>46174</v>
      </c>
    </row>
    <row r="4629" customFormat="false" ht="15" hidden="false" customHeight="false" outlineLevel="0" collapsed="false">
      <c r="A4629" s="21" t="s">
        <v>3626</v>
      </c>
      <c r="B4629" s="21" t="s">
        <v>3323</v>
      </c>
      <c r="C4629" s="23" t="n">
        <v>46189</v>
      </c>
      <c r="D4629" s="21" t="s">
        <v>697</v>
      </c>
      <c r="E4629" s="21" t="s">
        <v>366</v>
      </c>
      <c r="F4629" s="12" t="n">
        <v>1</v>
      </c>
      <c r="G4629" s="19" t="n">
        <v>12.55</v>
      </c>
      <c r="H4629" s="19" t="n">
        <v>8.8</v>
      </c>
      <c r="I4629" s="19" t="n">
        <f aca="false">ROUND(F4629*G4629,2)</f>
        <v>12.55</v>
      </c>
      <c r="J4629" s="19" t="n">
        <f aca="false">ROUND(F4629*H4629,2)</f>
        <v>8.8</v>
      </c>
      <c r="K4629" s="19" t="n">
        <f aca="false">INDEX(Pricebook!$L$2:$L$1401,MATCH(D4629,Pricebook!$A$2:$A$1401,0))</f>
        <v>13.4</v>
      </c>
      <c r="L4629" s="19" t="n">
        <f aca="false">ROUND(F4629*K4629,2)</f>
        <v>13.4</v>
      </c>
      <c r="M4629" s="24" t="n">
        <f aca="false">DATE(YEAR(C4629),MONTH(C4629),1)</f>
        <v>46174</v>
      </c>
    </row>
    <row r="4630" customFormat="false" ht="15" hidden="false" customHeight="false" outlineLevel="0" collapsed="false">
      <c r="A4630" s="21" t="s">
        <v>3626</v>
      </c>
      <c r="B4630" s="21" t="s">
        <v>3323</v>
      </c>
      <c r="C4630" s="23" t="n">
        <v>46189</v>
      </c>
      <c r="D4630" s="21" t="s">
        <v>887</v>
      </c>
      <c r="E4630" s="21" t="s">
        <v>366</v>
      </c>
      <c r="F4630" s="12" t="n">
        <v>3</v>
      </c>
      <c r="G4630" s="19" t="n">
        <v>65.25</v>
      </c>
      <c r="H4630" s="19" t="n">
        <v>45.8</v>
      </c>
      <c r="I4630" s="19" t="n">
        <f aca="false">ROUND(F4630*G4630,2)</f>
        <v>195.75</v>
      </c>
      <c r="J4630" s="19" t="n">
        <f aca="false">ROUND(F4630*H4630,2)</f>
        <v>137.4</v>
      </c>
      <c r="K4630" s="19" t="n">
        <f aca="false">INDEX(Pricebook!$L$2:$L$1401,MATCH(D4630,Pricebook!$A$2:$A$1401,0))</f>
        <v>69.75</v>
      </c>
      <c r="L4630" s="19" t="n">
        <f aca="false">ROUND(F4630*K4630,2)</f>
        <v>209.25</v>
      </c>
      <c r="M4630" s="24" t="n">
        <f aca="false">DATE(YEAR(C4630),MONTH(C4630),1)</f>
        <v>46174</v>
      </c>
    </row>
    <row r="4631" customFormat="false" ht="15" hidden="false" customHeight="false" outlineLevel="0" collapsed="false">
      <c r="A4631" s="21" t="s">
        <v>3626</v>
      </c>
      <c r="B4631" s="21" t="s">
        <v>3323</v>
      </c>
      <c r="C4631" s="23" t="n">
        <v>46189</v>
      </c>
      <c r="D4631" s="21" t="s">
        <v>851</v>
      </c>
      <c r="E4631" s="21" t="s">
        <v>366</v>
      </c>
      <c r="F4631" s="12" t="n">
        <v>2</v>
      </c>
      <c r="G4631" s="19" t="n">
        <v>46.3</v>
      </c>
      <c r="H4631" s="19" t="n">
        <v>32.55</v>
      </c>
      <c r="I4631" s="19" t="n">
        <f aca="false">ROUND(F4631*G4631,2)</f>
        <v>92.6</v>
      </c>
      <c r="J4631" s="19" t="n">
        <f aca="false">ROUND(F4631*H4631,2)</f>
        <v>65.1</v>
      </c>
      <c r="K4631" s="19" t="n">
        <f aca="false">INDEX(Pricebook!$L$2:$L$1401,MATCH(D4631,Pricebook!$A$2:$A$1401,0))</f>
        <v>49.6</v>
      </c>
      <c r="L4631" s="19" t="n">
        <f aca="false">ROUND(F4631*K4631,2)</f>
        <v>99.2</v>
      </c>
      <c r="M4631" s="24" t="n">
        <f aca="false">DATE(YEAR(C4631),MONTH(C4631),1)</f>
        <v>46174</v>
      </c>
    </row>
    <row r="4632" customFormat="false" ht="15" hidden="false" customHeight="false" outlineLevel="0" collapsed="false">
      <c r="A4632" s="21" t="s">
        <v>3626</v>
      </c>
      <c r="B4632" s="21" t="s">
        <v>3323</v>
      </c>
      <c r="C4632" s="23" t="n">
        <v>46189</v>
      </c>
      <c r="D4632" s="21" t="s">
        <v>2349</v>
      </c>
      <c r="E4632" s="21" t="s">
        <v>2202</v>
      </c>
      <c r="F4632" s="12" t="n">
        <v>5</v>
      </c>
      <c r="G4632" s="19" t="n">
        <v>44.85</v>
      </c>
      <c r="H4632" s="19" t="n">
        <v>27.42</v>
      </c>
      <c r="I4632" s="19" t="n">
        <f aca="false">ROUND(F4632*G4632,2)</f>
        <v>224.25</v>
      </c>
      <c r="J4632" s="19" t="n">
        <f aca="false">ROUND(F4632*H4632,2)</f>
        <v>137.1</v>
      </c>
      <c r="K4632" s="19" t="n">
        <f aca="false">INDEX(Pricebook!$L$2:$L$1401,MATCH(D4632,Pricebook!$A$2:$A$1401,0))</f>
        <v>48.25</v>
      </c>
      <c r="L4632" s="19" t="n">
        <f aca="false">ROUND(F4632*K4632,2)</f>
        <v>241.25</v>
      </c>
      <c r="M4632" s="24" t="n">
        <f aca="false">DATE(YEAR(C4632),MONTH(C4632),1)</f>
        <v>46174</v>
      </c>
    </row>
    <row r="4633" customFormat="false" ht="15" hidden="false" customHeight="false" outlineLevel="0" collapsed="false">
      <c r="A4633" s="21" t="s">
        <v>3626</v>
      </c>
      <c r="B4633" s="21" t="s">
        <v>3323</v>
      </c>
      <c r="C4633" s="23" t="n">
        <v>46189</v>
      </c>
      <c r="D4633" s="21" t="s">
        <v>1477</v>
      </c>
      <c r="E4633" s="21" t="s">
        <v>1452</v>
      </c>
      <c r="F4633" s="12" t="n">
        <v>2</v>
      </c>
      <c r="G4633" s="19" t="n">
        <v>40.5</v>
      </c>
      <c r="H4633" s="19" t="n">
        <v>24.92</v>
      </c>
      <c r="I4633" s="19" t="n">
        <f aca="false">ROUND(F4633*G4633,2)</f>
        <v>81</v>
      </c>
      <c r="J4633" s="19" t="n">
        <f aca="false">ROUND(F4633*H4633,2)</f>
        <v>49.84</v>
      </c>
      <c r="K4633" s="19" t="n">
        <f aca="false">INDEX(Pricebook!$L$2:$L$1401,MATCH(D4633,Pricebook!$A$2:$A$1401,0))</f>
        <v>41.75</v>
      </c>
      <c r="L4633" s="19" t="n">
        <f aca="false">ROUND(F4633*K4633,2)</f>
        <v>83.5</v>
      </c>
      <c r="M4633" s="24" t="n">
        <f aca="false">DATE(YEAR(C4633),MONTH(C4633),1)</f>
        <v>46174</v>
      </c>
    </row>
    <row r="4634" customFormat="false" ht="15" hidden="false" customHeight="false" outlineLevel="0" collapsed="false">
      <c r="A4634" s="21" t="s">
        <v>3626</v>
      </c>
      <c r="B4634" s="21" t="s">
        <v>3323</v>
      </c>
      <c r="C4634" s="23" t="n">
        <v>46189</v>
      </c>
      <c r="D4634" s="21" t="s">
        <v>2440</v>
      </c>
      <c r="E4634" s="21" t="s">
        <v>2202</v>
      </c>
      <c r="F4634" s="12" t="n">
        <v>7</v>
      </c>
      <c r="G4634" s="19" t="n">
        <v>10.7</v>
      </c>
      <c r="H4634" s="19" t="n">
        <v>6.42</v>
      </c>
      <c r="I4634" s="19" t="n">
        <f aca="false">ROUND(F4634*G4634,2)</f>
        <v>74.9</v>
      </c>
      <c r="J4634" s="19" t="n">
        <f aca="false">ROUND(F4634*H4634,2)</f>
        <v>44.94</v>
      </c>
      <c r="K4634" s="19" t="n">
        <f aca="false">INDEX(Pricebook!$L$2:$L$1401,MATCH(D4634,Pricebook!$A$2:$A$1401,0))</f>
        <v>11.3</v>
      </c>
      <c r="L4634" s="19" t="n">
        <f aca="false">ROUND(F4634*K4634,2)</f>
        <v>79.1</v>
      </c>
      <c r="M4634" s="24" t="n">
        <f aca="false">DATE(YEAR(C4634),MONTH(C4634),1)</f>
        <v>46174</v>
      </c>
    </row>
    <row r="4635" customFormat="false" ht="15" hidden="false" customHeight="false" outlineLevel="0" collapsed="false">
      <c r="A4635" s="21" t="s">
        <v>3626</v>
      </c>
      <c r="B4635" s="21" t="s">
        <v>3323</v>
      </c>
      <c r="C4635" s="23" t="n">
        <v>46189</v>
      </c>
      <c r="D4635" s="21" t="s">
        <v>2432</v>
      </c>
      <c r="E4635" s="21" t="s">
        <v>2202</v>
      </c>
      <c r="F4635" s="12" t="n">
        <v>4</v>
      </c>
      <c r="G4635" s="19" t="n">
        <v>6.75</v>
      </c>
      <c r="H4635" s="19" t="n">
        <v>4.07</v>
      </c>
      <c r="I4635" s="19" t="n">
        <f aca="false">ROUND(F4635*G4635,2)</f>
        <v>27</v>
      </c>
      <c r="J4635" s="19" t="n">
        <f aca="false">ROUND(F4635*H4635,2)</f>
        <v>16.28</v>
      </c>
      <c r="K4635" s="19" t="n">
        <f aca="false">INDEX(Pricebook!$L$2:$L$1401,MATCH(D4635,Pricebook!$A$2:$A$1401,0))</f>
        <v>7.2</v>
      </c>
      <c r="L4635" s="19" t="n">
        <f aca="false">ROUND(F4635*K4635,2)</f>
        <v>28.8</v>
      </c>
      <c r="M4635" s="24" t="n">
        <f aca="false">DATE(YEAR(C4635),MONTH(C4635),1)</f>
        <v>46174</v>
      </c>
    </row>
    <row r="4636" customFormat="false" ht="15" hidden="false" customHeight="false" outlineLevel="0" collapsed="false">
      <c r="A4636" s="21" t="s">
        <v>3626</v>
      </c>
      <c r="B4636" s="21" t="s">
        <v>3323</v>
      </c>
      <c r="C4636" s="23" t="n">
        <v>46189</v>
      </c>
      <c r="D4636" s="21" t="s">
        <v>2462</v>
      </c>
      <c r="E4636" s="21" t="s">
        <v>2202</v>
      </c>
      <c r="F4636" s="12" t="n">
        <v>1</v>
      </c>
      <c r="G4636" s="19" t="n">
        <v>14.4</v>
      </c>
      <c r="H4636" s="19" t="n">
        <v>9.77</v>
      </c>
      <c r="I4636" s="19" t="n">
        <f aca="false">ROUND(F4636*G4636,2)</f>
        <v>14.4</v>
      </c>
      <c r="J4636" s="19" t="n">
        <f aca="false">ROUND(F4636*H4636,2)</f>
        <v>9.77</v>
      </c>
      <c r="K4636" s="19" t="n">
        <f aca="false">INDEX(Pricebook!$L$2:$L$1401,MATCH(D4636,Pricebook!$A$2:$A$1401,0))</f>
        <v>15.35</v>
      </c>
      <c r="L4636" s="19" t="n">
        <f aca="false">ROUND(F4636*K4636,2)</f>
        <v>15.35</v>
      </c>
      <c r="M4636" s="24" t="n">
        <f aca="false">DATE(YEAR(C4636),MONTH(C4636),1)</f>
        <v>46174</v>
      </c>
    </row>
    <row r="4637" customFormat="false" ht="15" hidden="false" customHeight="false" outlineLevel="0" collapsed="false">
      <c r="A4637" s="21" t="s">
        <v>3626</v>
      </c>
      <c r="B4637" s="21" t="s">
        <v>3323</v>
      </c>
      <c r="C4637" s="23" t="n">
        <v>46189</v>
      </c>
      <c r="D4637" s="21" t="s">
        <v>1450</v>
      </c>
      <c r="E4637" s="21" t="s">
        <v>1452</v>
      </c>
      <c r="F4637" s="12" t="n">
        <v>1</v>
      </c>
      <c r="G4637" s="19" t="n">
        <v>100</v>
      </c>
      <c r="H4637" s="19" t="n">
        <v>61.31</v>
      </c>
      <c r="I4637" s="19" t="n">
        <f aca="false">ROUND(F4637*G4637,2)</f>
        <v>100</v>
      </c>
      <c r="J4637" s="19" t="n">
        <f aca="false">ROUND(F4637*H4637,2)</f>
        <v>61.31</v>
      </c>
      <c r="K4637" s="19" t="n">
        <f aca="false">INDEX(Pricebook!$L$2:$L$1401,MATCH(D4637,Pricebook!$A$2:$A$1401,0))</f>
        <v>102.7</v>
      </c>
      <c r="L4637" s="19" t="n">
        <f aca="false">ROUND(F4637*K4637,2)</f>
        <v>102.7</v>
      </c>
      <c r="M4637" s="24" t="n">
        <f aca="false">DATE(YEAR(C4637),MONTH(C4637),1)</f>
        <v>46174</v>
      </c>
    </row>
    <row r="4638" customFormat="false" ht="15" hidden="false" customHeight="false" outlineLevel="0" collapsed="false">
      <c r="A4638" s="21" t="s">
        <v>3626</v>
      </c>
      <c r="B4638" s="21" t="s">
        <v>3323</v>
      </c>
      <c r="C4638" s="23" t="n">
        <v>46189</v>
      </c>
      <c r="D4638" s="21" t="s">
        <v>1843</v>
      </c>
      <c r="E4638" s="21" t="s">
        <v>1452</v>
      </c>
      <c r="F4638" s="12" t="n">
        <v>3</v>
      </c>
      <c r="G4638" s="19" t="n">
        <v>88.2</v>
      </c>
      <c r="H4638" s="19" t="n">
        <v>54.21</v>
      </c>
      <c r="I4638" s="19" t="n">
        <f aca="false">ROUND(F4638*G4638,2)</f>
        <v>264.6</v>
      </c>
      <c r="J4638" s="19" t="n">
        <f aca="false">ROUND(F4638*H4638,2)</f>
        <v>162.63</v>
      </c>
      <c r="K4638" s="19" t="n">
        <f aca="false">INDEX(Pricebook!$L$2:$L$1401,MATCH(D4638,Pricebook!$A$2:$A$1401,0))</f>
        <v>90.8</v>
      </c>
      <c r="L4638" s="19" t="n">
        <f aca="false">ROUND(F4638*K4638,2)</f>
        <v>272.4</v>
      </c>
      <c r="M4638" s="24" t="n">
        <f aca="false">DATE(YEAR(C4638),MONTH(C4638),1)</f>
        <v>46174</v>
      </c>
    </row>
    <row r="4639" customFormat="false" ht="15" hidden="false" customHeight="false" outlineLevel="0" collapsed="false">
      <c r="A4639" s="21" t="s">
        <v>3626</v>
      </c>
      <c r="B4639" s="21" t="s">
        <v>3323</v>
      </c>
      <c r="C4639" s="23" t="n">
        <v>46189</v>
      </c>
      <c r="D4639" s="21" t="s">
        <v>1863</v>
      </c>
      <c r="E4639" s="21" t="s">
        <v>1452</v>
      </c>
      <c r="F4639" s="12" t="n">
        <v>8</v>
      </c>
      <c r="G4639" s="19" t="n">
        <v>98.35</v>
      </c>
      <c r="H4639" s="19" t="n">
        <v>60.12</v>
      </c>
      <c r="I4639" s="19" t="n">
        <f aca="false">ROUND(F4639*G4639,2)</f>
        <v>786.8</v>
      </c>
      <c r="J4639" s="19" t="n">
        <f aca="false">ROUND(F4639*H4639,2)</f>
        <v>480.96</v>
      </c>
      <c r="K4639" s="19" t="n">
        <f aca="false">INDEX(Pricebook!$L$2:$L$1401,MATCH(D4639,Pricebook!$A$2:$A$1401,0))</f>
        <v>100.7</v>
      </c>
      <c r="L4639" s="19" t="n">
        <f aca="false">ROUND(F4639*K4639,2)</f>
        <v>805.6</v>
      </c>
      <c r="M4639" s="24" t="n">
        <f aca="false">DATE(YEAR(C4639),MONTH(C4639),1)</f>
        <v>46174</v>
      </c>
    </row>
    <row r="4640" customFormat="false" ht="15" hidden="false" customHeight="false" outlineLevel="0" collapsed="false">
      <c r="A4640" s="21" t="s">
        <v>3627</v>
      </c>
      <c r="B4640" s="21" t="s">
        <v>3465</v>
      </c>
      <c r="C4640" s="23" t="n">
        <v>46190</v>
      </c>
      <c r="D4640" s="21" t="s">
        <v>446</v>
      </c>
      <c r="E4640" s="21" t="s">
        <v>366</v>
      </c>
      <c r="F4640" s="12" t="n">
        <v>2</v>
      </c>
      <c r="G4640" s="19" t="n">
        <v>72.1</v>
      </c>
      <c r="H4640" s="19" t="n">
        <v>50.78</v>
      </c>
      <c r="I4640" s="19" t="n">
        <f aca="false">ROUND(F4640*G4640,2)</f>
        <v>144.2</v>
      </c>
      <c r="J4640" s="19" t="n">
        <f aca="false">ROUND(F4640*H4640,2)</f>
        <v>101.56</v>
      </c>
      <c r="K4640" s="19" t="n">
        <f aca="false">INDEX(Pricebook!$L$2:$L$1401,MATCH(D4640,Pricebook!$A$2:$A$1401,0))</f>
        <v>77.3</v>
      </c>
      <c r="L4640" s="19" t="n">
        <f aca="false">ROUND(F4640*K4640,2)</f>
        <v>154.6</v>
      </c>
      <c r="M4640" s="24" t="n">
        <f aca="false">DATE(YEAR(C4640),MONTH(C4640),1)</f>
        <v>46174</v>
      </c>
    </row>
    <row r="4641" customFormat="false" ht="15" hidden="false" customHeight="false" outlineLevel="0" collapsed="false">
      <c r="A4641" s="21" t="s">
        <v>3627</v>
      </c>
      <c r="B4641" s="21" t="s">
        <v>3465</v>
      </c>
      <c r="C4641" s="23" t="n">
        <v>46190</v>
      </c>
      <c r="D4641" s="21" t="s">
        <v>2630</v>
      </c>
      <c r="E4641" s="21" t="s">
        <v>2587</v>
      </c>
      <c r="F4641" s="12" t="n">
        <v>1</v>
      </c>
      <c r="G4641" s="19" t="n">
        <v>483.9</v>
      </c>
      <c r="H4641" s="19" t="n">
        <v>311.72</v>
      </c>
      <c r="I4641" s="19" t="n">
        <f aca="false">ROUND(F4641*G4641,2)</f>
        <v>483.9</v>
      </c>
      <c r="J4641" s="19" t="n">
        <f aca="false">ROUND(F4641*H4641,2)</f>
        <v>311.72</v>
      </c>
      <c r="K4641" s="19" t="n">
        <f aca="false">INDEX(Pricebook!$L$2:$L$1401,MATCH(D4641,Pricebook!$A$2:$A$1401,0))</f>
        <v>517.9</v>
      </c>
      <c r="L4641" s="19" t="n">
        <f aca="false">ROUND(F4641*K4641,2)</f>
        <v>517.9</v>
      </c>
      <c r="M4641" s="24" t="n">
        <f aca="false">DATE(YEAR(C4641),MONTH(C4641),1)</f>
        <v>46174</v>
      </c>
    </row>
    <row r="4642" customFormat="false" ht="15" hidden="false" customHeight="false" outlineLevel="0" collapsed="false">
      <c r="A4642" s="21" t="s">
        <v>3627</v>
      </c>
      <c r="B4642" s="21" t="s">
        <v>3465</v>
      </c>
      <c r="C4642" s="23" t="n">
        <v>46190</v>
      </c>
      <c r="D4642" s="21" t="s">
        <v>1903</v>
      </c>
      <c r="E4642" s="21" t="s">
        <v>1452</v>
      </c>
      <c r="F4642" s="12" t="n">
        <v>9</v>
      </c>
      <c r="G4642" s="19" t="n">
        <v>46.75</v>
      </c>
      <c r="H4642" s="19" t="n">
        <v>30.96</v>
      </c>
      <c r="I4642" s="19" t="n">
        <f aca="false">ROUND(F4642*G4642,2)</f>
        <v>420.75</v>
      </c>
      <c r="J4642" s="19" t="n">
        <f aca="false">ROUND(F4642*H4642,2)</f>
        <v>278.64</v>
      </c>
      <c r="K4642" s="19" t="n">
        <f aca="false">INDEX(Pricebook!$L$2:$L$1401,MATCH(D4642,Pricebook!$A$2:$A$1401,0))</f>
        <v>48.65</v>
      </c>
      <c r="L4642" s="19" t="n">
        <f aca="false">ROUND(F4642*K4642,2)</f>
        <v>437.85</v>
      </c>
      <c r="M4642" s="24" t="n">
        <f aca="false">DATE(YEAR(C4642),MONTH(C4642),1)</f>
        <v>46174</v>
      </c>
    </row>
    <row r="4643" customFormat="false" ht="15" hidden="false" customHeight="false" outlineLevel="0" collapsed="false">
      <c r="A4643" s="21" t="s">
        <v>3627</v>
      </c>
      <c r="B4643" s="21" t="s">
        <v>3465</v>
      </c>
      <c r="C4643" s="23" t="n">
        <v>46190</v>
      </c>
      <c r="D4643" s="21" t="s">
        <v>2680</v>
      </c>
      <c r="E4643" s="21" t="s">
        <v>2587</v>
      </c>
      <c r="F4643" s="12" t="n">
        <v>2</v>
      </c>
      <c r="G4643" s="19" t="n">
        <v>8.35</v>
      </c>
      <c r="H4643" s="19" t="n">
        <v>5.42</v>
      </c>
      <c r="I4643" s="19" t="n">
        <f aca="false">ROUND(F4643*G4643,2)</f>
        <v>16.7</v>
      </c>
      <c r="J4643" s="19" t="n">
        <f aca="false">ROUND(F4643*H4643,2)</f>
        <v>10.84</v>
      </c>
      <c r="K4643" s="19" t="n">
        <f aca="false">INDEX(Pricebook!$L$2:$L$1401,MATCH(D4643,Pricebook!$A$2:$A$1401,0))</f>
        <v>9.05</v>
      </c>
      <c r="L4643" s="19" t="n">
        <f aca="false">ROUND(F4643*K4643,2)</f>
        <v>18.1</v>
      </c>
      <c r="M4643" s="24" t="n">
        <f aca="false">DATE(YEAR(C4643),MONTH(C4643),1)</f>
        <v>46174</v>
      </c>
    </row>
    <row r="4644" customFormat="false" ht="15" hidden="false" customHeight="false" outlineLevel="0" collapsed="false">
      <c r="A4644" s="21" t="s">
        <v>3627</v>
      </c>
      <c r="B4644" s="21" t="s">
        <v>3465</v>
      </c>
      <c r="C4644" s="23" t="n">
        <v>46190</v>
      </c>
      <c r="D4644" s="21" t="s">
        <v>1514</v>
      </c>
      <c r="E4644" s="21" t="s">
        <v>1452</v>
      </c>
      <c r="F4644" s="12" t="n">
        <v>2</v>
      </c>
      <c r="G4644" s="19" t="n">
        <v>41.8</v>
      </c>
      <c r="H4644" s="19" t="n">
        <v>29.03</v>
      </c>
      <c r="I4644" s="19" t="n">
        <f aca="false">ROUND(F4644*G4644,2)</f>
        <v>83.6</v>
      </c>
      <c r="J4644" s="19" t="n">
        <f aca="false">ROUND(F4644*H4644,2)</f>
        <v>58.06</v>
      </c>
      <c r="K4644" s="19" t="n">
        <f aca="false">INDEX(Pricebook!$L$2:$L$1401,MATCH(D4644,Pricebook!$A$2:$A$1401,0))</f>
        <v>43.55</v>
      </c>
      <c r="L4644" s="19" t="n">
        <f aca="false">ROUND(F4644*K4644,2)</f>
        <v>87.1</v>
      </c>
      <c r="M4644" s="24" t="n">
        <f aca="false">DATE(YEAR(C4644),MONTH(C4644),1)</f>
        <v>46174</v>
      </c>
    </row>
    <row r="4645" customFormat="false" ht="15" hidden="false" customHeight="false" outlineLevel="0" collapsed="false">
      <c r="A4645" s="21" t="s">
        <v>3627</v>
      </c>
      <c r="B4645" s="21" t="s">
        <v>3465</v>
      </c>
      <c r="C4645" s="23" t="n">
        <v>46190</v>
      </c>
      <c r="D4645" s="21" t="s">
        <v>2668</v>
      </c>
      <c r="E4645" s="21" t="s">
        <v>2587</v>
      </c>
      <c r="F4645" s="12" t="n">
        <v>1</v>
      </c>
      <c r="G4645" s="19" t="n">
        <v>46.65</v>
      </c>
      <c r="H4645" s="19" t="n">
        <v>29.99</v>
      </c>
      <c r="I4645" s="19" t="n">
        <f aca="false">ROUND(F4645*G4645,2)</f>
        <v>46.65</v>
      </c>
      <c r="J4645" s="19" t="n">
        <f aca="false">ROUND(F4645*H4645,2)</f>
        <v>29.99</v>
      </c>
      <c r="K4645" s="19" t="n">
        <f aca="false">INDEX(Pricebook!$L$2:$L$1401,MATCH(D4645,Pricebook!$A$2:$A$1401,0))</f>
        <v>49.85</v>
      </c>
      <c r="L4645" s="19" t="n">
        <f aca="false">ROUND(F4645*K4645,2)</f>
        <v>49.85</v>
      </c>
      <c r="M4645" s="24" t="n">
        <f aca="false">DATE(YEAR(C4645),MONTH(C4645),1)</f>
        <v>46174</v>
      </c>
    </row>
    <row r="4646" customFormat="false" ht="15" hidden="false" customHeight="false" outlineLevel="0" collapsed="false">
      <c r="A4646" s="21" t="s">
        <v>3627</v>
      </c>
      <c r="B4646" s="21" t="s">
        <v>3465</v>
      </c>
      <c r="C4646" s="23" t="n">
        <v>46190</v>
      </c>
      <c r="D4646" s="21" t="s">
        <v>2706</v>
      </c>
      <c r="E4646" s="21" t="s">
        <v>2587</v>
      </c>
      <c r="F4646" s="12" t="n">
        <v>11</v>
      </c>
      <c r="G4646" s="19" t="n">
        <v>4.45</v>
      </c>
      <c r="H4646" s="19" t="n">
        <v>3.06</v>
      </c>
      <c r="I4646" s="19" t="n">
        <f aca="false">ROUND(F4646*G4646,2)</f>
        <v>48.95</v>
      </c>
      <c r="J4646" s="19" t="n">
        <f aca="false">ROUND(F4646*H4646,2)</f>
        <v>33.66</v>
      </c>
      <c r="K4646" s="19" t="n">
        <f aca="false">INDEX(Pricebook!$L$2:$L$1401,MATCH(D4646,Pricebook!$A$2:$A$1401,0))</f>
        <v>4.85</v>
      </c>
      <c r="L4646" s="19" t="n">
        <f aca="false">ROUND(F4646*K4646,2)</f>
        <v>53.35</v>
      </c>
      <c r="M4646" s="24" t="n">
        <f aca="false">DATE(YEAR(C4646),MONTH(C4646),1)</f>
        <v>46174</v>
      </c>
    </row>
    <row r="4647" customFormat="false" ht="15" hidden="false" customHeight="false" outlineLevel="0" collapsed="false">
      <c r="A4647" s="21" t="s">
        <v>3628</v>
      </c>
      <c r="B4647" s="21" t="s">
        <v>3323</v>
      </c>
      <c r="C4647" s="23" t="n">
        <v>46190</v>
      </c>
      <c r="D4647" s="21" t="s">
        <v>1608</v>
      </c>
      <c r="E4647" s="21" t="s">
        <v>1452</v>
      </c>
      <c r="F4647" s="12" t="n">
        <v>4</v>
      </c>
      <c r="G4647" s="19" t="n">
        <v>63</v>
      </c>
      <c r="H4647" s="19" t="n">
        <v>38.39</v>
      </c>
      <c r="I4647" s="19" t="n">
        <f aca="false">ROUND(F4647*G4647,2)</f>
        <v>252</v>
      </c>
      <c r="J4647" s="19" t="n">
        <f aca="false">ROUND(F4647*H4647,2)</f>
        <v>153.56</v>
      </c>
      <c r="K4647" s="19" t="n">
        <f aca="false">INDEX(Pricebook!$L$2:$L$1401,MATCH(D4647,Pricebook!$A$2:$A$1401,0))</f>
        <v>64.3</v>
      </c>
      <c r="L4647" s="19" t="n">
        <f aca="false">ROUND(F4647*K4647,2)</f>
        <v>257.2</v>
      </c>
      <c r="M4647" s="24" t="n">
        <f aca="false">DATE(YEAR(C4647),MONTH(C4647),1)</f>
        <v>46174</v>
      </c>
    </row>
    <row r="4648" customFormat="false" ht="15" hidden="false" customHeight="false" outlineLevel="0" collapsed="false">
      <c r="A4648" s="21" t="s">
        <v>3628</v>
      </c>
      <c r="B4648" s="21" t="s">
        <v>3323</v>
      </c>
      <c r="C4648" s="23" t="n">
        <v>46190</v>
      </c>
      <c r="D4648" s="21" t="s">
        <v>2376</v>
      </c>
      <c r="E4648" s="21" t="s">
        <v>2202</v>
      </c>
      <c r="F4648" s="12" t="n">
        <v>3</v>
      </c>
      <c r="G4648" s="19" t="n">
        <v>6.25</v>
      </c>
      <c r="H4648" s="19" t="n">
        <v>3.74</v>
      </c>
      <c r="I4648" s="19" t="n">
        <f aca="false">ROUND(F4648*G4648,2)</f>
        <v>18.75</v>
      </c>
      <c r="J4648" s="19" t="n">
        <f aca="false">ROUND(F4648*H4648,2)</f>
        <v>11.22</v>
      </c>
      <c r="K4648" s="19" t="n">
        <f aca="false">INDEX(Pricebook!$L$2:$L$1401,MATCH(D4648,Pricebook!$A$2:$A$1401,0))</f>
        <v>6.6</v>
      </c>
      <c r="L4648" s="19" t="n">
        <f aca="false">ROUND(F4648*K4648,2)</f>
        <v>19.8</v>
      </c>
      <c r="M4648" s="24" t="n">
        <f aca="false">DATE(YEAR(C4648),MONTH(C4648),1)</f>
        <v>46174</v>
      </c>
    </row>
    <row r="4649" customFormat="false" ht="15" hidden="false" customHeight="false" outlineLevel="0" collapsed="false">
      <c r="A4649" s="21" t="s">
        <v>3628</v>
      </c>
      <c r="B4649" s="21" t="s">
        <v>3323</v>
      </c>
      <c r="C4649" s="23" t="n">
        <v>46190</v>
      </c>
      <c r="D4649" s="21" t="s">
        <v>2200</v>
      </c>
      <c r="E4649" s="21" t="s">
        <v>2202</v>
      </c>
      <c r="F4649" s="12" t="n">
        <v>8</v>
      </c>
      <c r="G4649" s="19" t="n">
        <v>12.3</v>
      </c>
      <c r="H4649" s="19" t="n">
        <v>7.4</v>
      </c>
      <c r="I4649" s="19" t="n">
        <f aca="false">ROUND(F4649*G4649,2)</f>
        <v>98.4</v>
      </c>
      <c r="J4649" s="19" t="n">
        <f aca="false">ROUND(F4649*H4649,2)</f>
        <v>59.2</v>
      </c>
      <c r="K4649" s="19" t="n">
        <f aca="false">INDEX(Pricebook!$L$2:$L$1401,MATCH(D4649,Pricebook!$A$2:$A$1401,0))</f>
        <v>13</v>
      </c>
      <c r="L4649" s="19" t="n">
        <f aca="false">ROUND(F4649*K4649,2)</f>
        <v>104</v>
      </c>
      <c r="M4649" s="24" t="n">
        <f aca="false">DATE(YEAR(C4649),MONTH(C4649),1)</f>
        <v>46174</v>
      </c>
    </row>
    <row r="4650" customFormat="false" ht="15" hidden="false" customHeight="false" outlineLevel="0" collapsed="false">
      <c r="A4650" s="21" t="s">
        <v>3628</v>
      </c>
      <c r="B4650" s="21" t="s">
        <v>3323</v>
      </c>
      <c r="C4650" s="23" t="n">
        <v>46190</v>
      </c>
      <c r="D4650" s="21" t="s">
        <v>1606</v>
      </c>
      <c r="E4650" s="21" t="s">
        <v>1452</v>
      </c>
      <c r="F4650" s="12" t="n">
        <v>7</v>
      </c>
      <c r="G4650" s="19" t="n">
        <v>31.65</v>
      </c>
      <c r="H4650" s="19" t="n">
        <v>19.24</v>
      </c>
      <c r="I4650" s="19" t="n">
        <f aca="false">ROUND(F4650*G4650,2)</f>
        <v>221.55</v>
      </c>
      <c r="J4650" s="19" t="n">
        <f aca="false">ROUND(F4650*H4650,2)</f>
        <v>134.68</v>
      </c>
      <c r="K4650" s="19" t="n">
        <f aca="false">INDEX(Pricebook!$L$2:$L$1401,MATCH(D4650,Pricebook!$A$2:$A$1401,0))</f>
        <v>32.25</v>
      </c>
      <c r="L4650" s="19" t="n">
        <f aca="false">ROUND(F4650*K4650,2)</f>
        <v>225.75</v>
      </c>
      <c r="M4650" s="24" t="n">
        <f aca="false">DATE(YEAR(C4650),MONTH(C4650),1)</f>
        <v>46174</v>
      </c>
    </row>
    <row r="4651" customFormat="false" ht="15" hidden="false" customHeight="false" outlineLevel="0" collapsed="false">
      <c r="A4651" s="21" t="s">
        <v>3628</v>
      </c>
      <c r="B4651" s="21" t="s">
        <v>3323</v>
      </c>
      <c r="C4651" s="23" t="n">
        <v>46190</v>
      </c>
      <c r="D4651" s="21" t="s">
        <v>2388</v>
      </c>
      <c r="E4651" s="21" t="s">
        <v>2202</v>
      </c>
      <c r="F4651" s="12" t="n">
        <v>9</v>
      </c>
      <c r="G4651" s="19" t="n">
        <v>4.7</v>
      </c>
      <c r="H4651" s="19" t="n">
        <v>2.84</v>
      </c>
      <c r="I4651" s="19" t="n">
        <f aca="false">ROUND(F4651*G4651,2)</f>
        <v>42.3</v>
      </c>
      <c r="J4651" s="19" t="n">
        <f aca="false">ROUND(F4651*H4651,2)</f>
        <v>25.56</v>
      </c>
      <c r="K4651" s="19" t="n">
        <f aca="false">INDEX(Pricebook!$L$2:$L$1401,MATCH(D4651,Pricebook!$A$2:$A$1401,0))</f>
        <v>5</v>
      </c>
      <c r="L4651" s="19" t="n">
        <f aca="false">ROUND(F4651*K4651,2)</f>
        <v>45</v>
      </c>
      <c r="M4651" s="24" t="n">
        <f aca="false">DATE(YEAR(C4651),MONTH(C4651),1)</f>
        <v>46174</v>
      </c>
    </row>
    <row r="4652" customFormat="false" ht="15" hidden="false" customHeight="false" outlineLevel="0" collapsed="false">
      <c r="A4652" s="21" t="s">
        <v>3628</v>
      </c>
      <c r="B4652" s="21" t="s">
        <v>3323</v>
      </c>
      <c r="C4652" s="23" t="n">
        <v>46190</v>
      </c>
      <c r="D4652" s="21" t="s">
        <v>547</v>
      </c>
      <c r="E4652" s="21" t="s">
        <v>366</v>
      </c>
      <c r="F4652" s="12" t="n">
        <v>2</v>
      </c>
      <c r="G4652" s="19" t="n">
        <v>98.55</v>
      </c>
      <c r="H4652" s="19" t="n">
        <v>70.18</v>
      </c>
      <c r="I4652" s="19" t="n">
        <f aca="false">ROUND(F4652*G4652,2)</f>
        <v>197.1</v>
      </c>
      <c r="J4652" s="19" t="n">
        <f aca="false">ROUND(F4652*H4652,2)</f>
        <v>140.36</v>
      </c>
      <c r="K4652" s="19" t="n">
        <f aca="false">INDEX(Pricebook!$L$2:$L$1401,MATCH(D4652,Pricebook!$A$2:$A$1401,0))</f>
        <v>106.85</v>
      </c>
      <c r="L4652" s="19" t="n">
        <f aca="false">ROUND(F4652*K4652,2)</f>
        <v>213.7</v>
      </c>
      <c r="M4652" s="24" t="n">
        <f aca="false">DATE(YEAR(C4652),MONTH(C4652),1)</f>
        <v>46174</v>
      </c>
    </row>
    <row r="4653" customFormat="false" ht="15" hidden="false" customHeight="false" outlineLevel="0" collapsed="false">
      <c r="A4653" s="21" t="s">
        <v>3628</v>
      </c>
      <c r="B4653" s="21" t="s">
        <v>3323</v>
      </c>
      <c r="C4653" s="23" t="n">
        <v>46190</v>
      </c>
      <c r="D4653" s="21" t="s">
        <v>651</v>
      </c>
      <c r="E4653" s="21" t="s">
        <v>366</v>
      </c>
      <c r="F4653" s="12" t="n">
        <v>2</v>
      </c>
      <c r="G4653" s="19" t="n">
        <v>168.25</v>
      </c>
      <c r="H4653" s="19" t="n">
        <v>118.64</v>
      </c>
      <c r="I4653" s="19" t="n">
        <f aca="false">ROUND(F4653*G4653,2)</f>
        <v>336.5</v>
      </c>
      <c r="J4653" s="19" t="n">
        <f aca="false">ROUND(F4653*H4653,2)</f>
        <v>237.28</v>
      </c>
      <c r="K4653" s="19" t="n">
        <f aca="false">INDEX(Pricebook!$L$2:$L$1401,MATCH(D4653,Pricebook!$A$2:$A$1401,0))</f>
        <v>180.65</v>
      </c>
      <c r="L4653" s="19" t="n">
        <f aca="false">ROUND(F4653*K4653,2)</f>
        <v>361.3</v>
      </c>
      <c r="M4653" s="24" t="n">
        <f aca="false">DATE(YEAR(C4653),MONTH(C4653),1)</f>
        <v>46174</v>
      </c>
    </row>
    <row r="4654" customFormat="false" ht="15" hidden="false" customHeight="false" outlineLevel="0" collapsed="false">
      <c r="A4654" s="21" t="s">
        <v>3628</v>
      </c>
      <c r="B4654" s="21" t="s">
        <v>3323</v>
      </c>
      <c r="C4654" s="23" t="n">
        <v>46190</v>
      </c>
      <c r="D4654" s="21" t="s">
        <v>1608</v>
      </c>
      <c r="E4654" s="21" t="s">
        <v>1452</v>
      </c>
      <c r="F4654" s="12" t="n">
        <v>3</v>
      </c>
      <c r="G4654" s="19" t="n">
        <v>63</v>
      </c>
      <c r="H4654" s="19" t="n">
        <v>38.39</v>
      </c>
      <c r="I4654" s="19" t="n">
        <f aca="false">ROUND(F4654*G4654,2)</f>
        <v>189</v>
      </c>
      <c r="J4654" s="19" t="n">
        <f aca="false">ROUND(F4654*H4654,2)</f>
        <v>115.17</v>
      </c>
      <c r="K4654" s="19" t="n">
        <f aca="false">INDEX(Pricebook!$L$2:$L$1401,MATCH(D4654,Pricebook!$A$2:$A$1401,0))</f>
        <v>64.3</v>
      </c>
      <c r="L4654" s="19" t="n">
        <f aca="false">ROUND(F4654*K4654,2)</f>
        <v>192.9</v>
      </c>
      <c r="M4654" s="24" t="n">
        <f aca="false">DATE(YEAR(C4654),MONTH(C4654),1)</f>
        <v>46174</v>
      </c>
    </row>
    <row r="4655" customFormat="false" ht="15" hidden="false" customHeight="false" outlineLevel="0" collapsed="false">
      <c r="A4655" s="21" t="s">
        <v>3628</v>
      </c>
      <c r="B4655" s="21" t="s">
        <v>3323</v>
      </c>
      <c r="C4655" s="23" t="n">
        <v>46190</v>
      </c>
      <c r="D4655" s="21" t="s">
        <v>603</v>
      </c>
      <c r="E4655" s="21" t="s">
        <v>366</v>
      </c>
      <c r="F4655" s="12" t="n">
        <v>1</v>
      </c>
      <c r="G4655" s="19" t="n">
        <v>191.45</v>
      </c>
      <c r="H4655" s="19" t="n">
        <v>136.65</v>
      </c>
      <c r="I4655" s="19" t="n">
        <f aca="false">ROUND(F4655*G4655,2)</f>
        <v>191.45</v>
      </c>
      <c r="J4655" s="19" t="n">
        <f aca="false">ROUND(F4655*H4655,2)</f>
        <v>136.65</v>
      </c>
      <c r="K4655" s="19" t="n">
        <f aca="false">INDEX(Pricebook!$L$2:$L$1401,MATCH(D4655,Pricebook!$A$2:$A$1401,0))</f>
        <v>208.05</v>
      </c>
      <c r="L4655" s="19" t="n">
        <f aca="false">ROUND(F4655*K4655,2)</f>
        <v>208.05</v>
      </c>
      <c r="M4655" s="24" t="n">
        <f aca="false">DATE(YEAR(C4655),MONTH(C4655),1)</f>
        <v>46174</v>
      </c>
    </row>
    <row r="4656" customFormat="false" ht="15" hidden="false" customHeight="false" outlineLevel="0" collapsed="false">
      <c r="A4656" s="21" t="s">
        <v>3629</v>
      </c>
      <c r="B4656" s="21" t="s">
        <v>3156</v>
      </c>
      <c r="C4656" s="23" t="n">
        <v>46190</v>
      </c>
      <c r="D4656" s="21" t="s">
        <v>2938</v>
      </c>
      <c r="E4656" s="21" t="s">
        <v>2748</v>
      </c>
      <c r="F4656" s="12" t="n">
        <v>2</v>
      </c>
      <c r="G4656" s="19" t="n">
        <v>5.9</v>
      </c>
      <c r="H4656" s="19" t="n">
        <v>3.42</v>
      </c>
      <c r="I4656" s="19" t="n">
        <f aca="false">ROUND(F4656*G4656,2)</f>
        <v>11.8</v>
      </c>
      <c r="J4656" s="19" t="n">
        <f aca="false">ROUND(F4656*H4656,2)</f>
        <v>6.84</v>
      </c>
      <c r="K4656" s="19" t="n">
        <f aca="false">INDEX(Pricebook!$L$2:$L$1401,MATCH(D4656,Pricebook!$A$2:$A$1401,0))</f>
        <v>6.4</v>
      </c>
      <c r="L4656" s="19" t="n">
        <f aca="false">ROUND(F4656*K4656,2)</f>
        <v>12.8</v>
      </c>
      <c r="M4656" s="24" t="n">
        <f aca="false">DATE(YEAR(C4656),MONTH(C4656),1)</f>
        <v>46174</v>
      </c>
    </row>
    <row r="4657" customFormat="false" ht="15" hidden="false" customHeight="false" outlineLevel="0" collapsed="false">
      <c r="A4657" s="21" t="s">
        <v>3629</v>
      </c>
      <c r="B4657" s="21" t="s">
        <v>3156</v>
      </c>
      <c r="C4657" s="23" t="n">
        <v>46190</v>
      </c>
      <c r="D4657" s="21" t="s">
        <v>2842</v>
      </c>
      <c r="E4657" s="21" t="s">
        <v>2748</v>
      </c>
      <c r="F4657" s="12" t="n">
        <v>5</v>
      </c>
      <c r="G4657" s="19" t="n">
        <v>13.1</v>
      </c>
      <c r="H4657" s="19" t="n">
        <v>8.52</v>
      </c>
      <c r="I4657" s="19" t="n">
        <f aca="false">ROUND(F4657*G4657,2)</f>
        <v>65.5</v>
      </c>
      <c r="J4657" s="19" t="n">
        <f aca="false">ROUND(F4657*H4657,2)</f>
        <v>42.6</v>
      </c>
      <c r="K4657" s="19" t="n">
        <f aca="false">INDEX(Pricebook!$L$2:$L$1401,MATCH(D4657,Pricebook!$A$2:$A$1401,0))</f>
        <v>14.15</v>
      </c>
      <c r="L4657" s="19" t="n">
        <f aca="false">ROUND(F4657*K4657,2)</f>
        <v>70.75</v>
      </c>
      <c r="M4657" s="24" t="n">
        <f aca="false">DATE(YEAR(C4657),MONTH(C4657),1)</f>
        <v>46174</v>
      </c>
    </row>
    <row r="4658" customFormat="false" ht="15" hidden="false" customHeight="false" outlineLevel="0" collapsed="false">
      <c r="A4658" s="21" t="s">
        <v>3629</v>
      </c>
      <c r="B4658" s="21" t="s">
        <v>3156</v>
      </c>
      <c r="C4658" s="23" t="n">
        <v>46190</v>
      </c>
      <c r="D4658" s="21" t="s">
        <v>2828</v>
      </c>
      <c r="E4658" s="21" t="s">
        <v>2748</v>
      </c>
      <c r="F4658" s="12" t="n">
        <v>10</v>
      </c>
      <c r="G4658" s="19" t="n">
        <v>8.35</v>
      </c>
      <c r="H4658" s="19" t="n">
        <v>4.91</v>
      </c>
      <c r="I4658" s="19" t="n">
        <f aca="false">ROUND(F4658*G4658,2)</f>
        <v>83.5</v>
      </c>
      <c r="J4658" s="19" t="n">
        <f aca="false">ROUND(F4658*H4658,2)</f>
        <v>49.1</v>
      </c>
      <c r="K4658" s="19" t="n">
        <f aca="false">INDEX(Pricebook!$L$2:$L$1401,MATCH(D4658,Pricebook!$A$2:$A$1401,0))</f>
        <v>9.2</v>
      </c>
      <c r="L4658" s="19" t="n">
        <f aca="false">ROUND(F4658*K4658,2)</f>
        <v>92</v>
      </c>
      <c r="M4658" s="24" t="n">
        <f aca="false">DATE(YEAR(C4658),MONTH(C4658),1)</f>
        <v>46174</v>
      </c>
    </row>
    <row r="4659" customFormat="false" ht="15" hidden="false" customHeight="false" outlineLevel="0" collapsed="false">
      <c r="A4659" s="21" t="s">
        <v>3629</v>
      </c>
      <c r="B4659" s="21" t="s">
        <v>3156</v>
      </c>
      <c r="C4659" s="23" t="n">
        <v>46190</v>
      </c>
      <c r="D4659" s="21" t="s">
        <v>2922</v>
      </c>
      <c r="E4659" s="21" t="s">
        <v>2748</v>
      </c>
      <c r="F4659" s="12" t="n">
        <v>1</v>
      </c>
      <c r="G4659" s="19" t="n">
        <v>2.55</v>
      </c>
      <c r="H4659" s="19" t="n">
        <v>1.46</v>
      </c>
      <c r="I4659" s="19" t="n">
        <f aca="false">ROUND(F4659*G4659,2)</f>
        <v>2.55</v>
      </c>
      <c r="J4659" s="19" t="n">
        <f aca="false">ROUND(F4659*H4659,2)</f>
        <v>1.46</v>
      </c>
      <c r="K4659" s="19" t="n">
        <f aca="false">INDEX(Pricebook!$L$2:$L$1401,MATCH(D4659,Pricebook!$A$2:$A$1401,0))</f>
        <v>2.75</v>
      </c>
      <c r="L4659" s="19" t="n">
        <f aca="false">ROUND(F4659*K4659,2)</f>
        <v>2.75</v>
      </c>
      <c r="M4659" s="24" t="n">
        <f aca="false">DATE(YEAR(C4659),MONTH(C4659),1)</f>
        <v>46174</v>
      </c>
    </row>
    <row r="4660" customFormat="false" ht="15" hidden="false" customHeight="false" outlineLevel="0" collapsed="false">
      <c r="A4660" s="21" t="s">
        <v>3629</v>
      </c>
      <c r="B4660" s="21" t="s">
        <v>3156</v>
      </c>
      <c r="C4660" s="23" t="n">
        <v>46190</v>
      </c>
      <c r="D4660" s="21" t="s">
        <v>853</v>
      </c>
      <c r="E4660" s="21" t="s">
        <v>366</v>
      </c>
      <c r="F4660" s="12" t="n">
        <v>2</v>
      </c>
      <c r="G4660" s="19" t="n">
        <v>89.6</v>
      </c>
      <c r="H4660" s="19" t="n">
        <v>63</v>
      </c>
      <c r="I4660" s="19" t="n">
        <f aca="false">ROUND(F4660*G4660,2)</f>
        <v>179.2</v>
      </c>
      <c r="J4660" s="19" t="n">
        <f aca="false">ROUND(F4660*H4660,2)</f>
        <v>126</v>
      </c>
      <c r="K4660" s="19" t="n">
        <f aca="false">INDEX(Pricebook!$L$2:$L$1401,MATCH(D4660,Pricebook!$A$2:$A$1401,0))</f>
        <v>95.95</v>
      </c>
      <c r="L4660" s="19" t="n">
        <f aca="false">ROUND(F4660*K4660,2)</f>
        <v>191.9</v>
      </c>
      <c r="M4660" s="24" t="n">
        <f aca="false">DATE(YEAR(C4660),MONTH(C4660),1)</f>
        <v>46174</v>
      </c>
    </row>
    <row r="4661" customFormat="false" ht="15" hidden="false" customHeight="false" outlineLevel="0" collapsed="false">
      <c r="A4661" s="21" t="s">
        <v>3629</v>
      </c>
      <c r="B4661" s="21" t="s">
        <v>3156</v>
      </c>
      <c r="C4661" s="23" t="n">
        <v>46190</v>
      </c>
      <c r="D4661" s="21" t="s">
        <v>2535</v>
      </c>
      <c r="E4661" s="21" t="s">
        <v>2466</v>
      </c>
      <c r="F4661" s="12" t="n">
        <v>4</v>
      </c>
      <c r="G4661" s="19" t="n">
        <v>36.7</v>
      </c>
      <c r="H4661" s="19" t="n">
        <v>22.44</v>
      </c>
      <c r="I4661" s="19" t="n">
        <f aca="false">ROUND(F4661*G4661,2)</f>
        <v>146.8</v>
      </c>
      <c r="J4661" s="19" t="n">
        <f aca="false">ROUND(F4661*H4661,2)</f>
        <v>89.76</v>
      </c>
      <c r="K4661" s="19" t="n">
        <f aca="false">INDEX(Pricebook!$L$2:$L$1401,MATCH(D4661,Pricebook!$A$2:$A$1401,0))</f>
        <v>37.8</v>
      </c>
      <c r="L4661" s="19" t="n">
        <f aca="false">ROUND(F4661*K4661,2)</f>
        <v>151.2</v>
      </c>
      <c r="M4661" s="24" t="n">
        <f aca="false">DATE(YEAR(C4661),MONTH(C4661),1)</f>
        <v>46174</v>
      </c>
    </row>
    <row r="4662" customFormat="false" ht="15" hidden="false" customHeight="false" outlineLevel="0" collapsed="false">
      <c r="A4662" s="21" t="s">
        <v>3629</v>
      </c>
      <c r="B4662" s="21" t="s">
        <v>3156</v>
      </c>
      <c r="C4662" s="23" t="n">
        <v>46190</v>
      </c>
      <c r="D4662" s="21" t="s">
        <v>2789</v>
      </c>
      <c r="E4662" s="21" t="s">
        <v>2748</v>
      </c>
      <c r="F4662" s="12" t="n">
        <v>10</v>
      </c>
      <c r="G4662" s="19" t="n">
        <v>4</v>
      </c>
      <c r="H4662" s="19" t="n">
        <v>2.31</v>
      </c>
      <c r="I4662" s="19" t="n">
        <f aca="false">ROUND(F4662*G4662,2)</f>
        <v>40</v>
      </c>
      <c r="J4662" s="19" t="n">
        <f aca="false">ROUND(F4662*H4662,2)</f>
        <v>23.1</v>
      </c>
      <c r="K4662" s="19" t="n">
        <f aca="false">INDEX(Pricebook!$L$2:$L$1401,MATCH(D4662,Pricebook!$A$2:$A$1401,0))</f>
        <v>4.35</v>
      </c>
      <c r="L4662" s="19" t="n">
        <f aca="false">ROUND(F4662*K4662,2)</f>
        <v>43.5</v>
      </c>
      <c r="M4662" s="24" t="n">
        <f aca="false">DATE(YEAR(C4662),MONTH(C4662),1)</f>
        <v>46174</v>
      </c>
    </row>
    <row r="4663" customFormat="false" ht="15" hidden="false" customHeight="false" outlineLevel="0" collapsed="false">
      <c r="A4663" s="21" t="s">
        <v>3629</v>
      </c>
      <c r="B4663" s="21" t="s">
        <v>3156</v>
      </c>
      <c r="C4663" s="23" t="n">
        <v>46190</v>
      </c>
      <c r="D4663" s="21" t="s">
        <v>557</v>
      </c>
      <c r="E4663" s="21" t="s">
        <v>366</v>
      </c>
      <c r="F4663" s="12" t="n">
        <v>1</v>
      </c>
      <c r="G4663" s="19" t="n">
        <v>83.95</v>
      </c>
      <c r="H4663" s="19" t="n">
        <v>65.38</v>
      </c>
      <c r="I4663" s="19" t="n">
        <f aca="false">ROUND(F4663*G4663,2)</f>
        <v>83.95</v>
      </c>
      <c r="J4663" s="19" t="n">
        <f aca="false">ROUND(F4663*H4663,2)</f>
        <v>65.38</v>
      </c>
      <c r="K4663" s="19" t="n">
        <f aca="false">INDEX(Pricebook!$L$2:$L$1401,MATCH(D4663,Pricebook!$A$2:$A$1401,0))</f>
        <v>90.15</v>
      </c>
      <c r="L4663" s="19" t="n">
        <f aca="false">ROUND(F4663*K4663,2)</f>
        <v>90.15</v>
      </c>
      <c r="M4663" s="24" t="n">
        <f aca="false">DATE(YEAR(C4663),MONTH(C4663),1)</f>
        <v>46174</v>
      </c>
    </row>
    <row r="4664" customFormat="false" ht="15" hidden="false" customHeight="false" outlineLevel="0" collapsed="false">
      <c r="A4664" s="21" t="s">
        <v>3629</v>
      </c>
      <c r="B4664" s="21" t="s">
        <v>3156</v>
      </c>
      <c r="C4664" s="23" t="n">
        <v>46190</v>
      </c>
      <c r="D4664" s="21" t="s">
        <v>773</v>
      </c>
      <c r="E4664" s="21" t="s">
        <v>366</v>
      </c>
      <c r="F4664" s="12" t="n">
        <v>2</v>
      </c>
      <c r="G4664" s="19" t="n">
        <v>78.4</v>
      </c>
      <c r="H4664" s="19" t="n">
        <v>61.57</v>
      </c>
      <c r="I4664" s="19" t="n">
        <f aca="false">ROUND(F4664*G4664,2)</f>
        <v>156.8</v>
      </c>
      <c r="J4664" s="19" t="n">
        <f aca="false">ROUND(F4664*H4664,2)</f>
        <v>123.14</v>
      </c>
      <c r="K4664" s="19" t="n">
        <f aca="false">INDEX(Pricebook!$L$2:$L$1401,MATCH(D4664,Pricebook!$A$2:$A$1401,0))</f>
        <v>84.9</v>
      </c>
      <c r="L4664" s="19" t="n">
        <f aca="false">ROUND(F4664*K4664,2)</f>
        <v>169.8</v>
      </c>
      <c r="M4664" s="24" t="n">
        <f aca="false">DATE(YEAR(C4664),MONTH(C4664),1)</f>
        <v>46174</v>
      </c>
    </row>
    <row r="4665" customFormat="false" ht="15" hidden="false" customHeight="false" outlineLevel="0" collapsed="false">
      <c r="A4665" s="21" t="s">
        <v>3629</v>
      </c>
      <c r="B4665" s="21" t="s">
        <v>3156</v>
      </c>
      <c r="C4665" s="23" t="n">
        <v>46190</v>
      </c>
      <c r="D4665" s="21" t="s">
        <v>2761</v>
      </c>
      <c r="E4665" s="21" t="s">
        <v>2748</v>
      </c>
      <c r="F4665" s="12" t="n">
        <v>1</v>
      </c>
      <c r="G4665" s="19" t="n">
        <v>34.4</v>
      </c>
      <c r="H4665" s="19" t="n">
        <v>20.14</v>
      </c>
      <c r="I4665" s="19" t="n">
        <f aca="false">ROUND(F4665*G4665,2)</f>
        <v>34.4</v>
      </c>
      <c r="J4665" s="19" t="n">
        <f aca="false">ROUND(F4665*H4665,2)</f>
        <v>20.14</v>
      </c>
      <c r="K4665" s="19" t="n">
        <f aca="false">INDEX(Pricebook!$L$2:$L$1401,MATCH(D4665,Pricebook!$A$2:$A$1401,0))</f>
        <v>37.75</v>
      </c>
      <c r="L4665" s="19" t="n">
        <f aca="false">ROUND(F4665*K4665,2)</f>
        <v>37.75</v>
      </c>
      <c r="M4665" s="24" t="n">
        <f aca="false">DATE(YEAR(C4665),MONTH(C4665),1)</f>
        <v>46174</v>
      </c>
    </row>
    <row r="4666" customFormat="false" ht="15" hidden="false" customHeight="false" outlineLevel="0" collapsed="false">
      <c r="A4666" s="21" t="s">
        <v>3629</v>
      </c>
      <c r="B4666" s="21" t="s">
        <v>3156</v>
      </c>
      <c r="C4666" s="23" t="n">
        <v>46190</v>
      </c>
      <c r="D4666" s="21" t="s">
        <v>2525</v>
      </c>
      <c r="E4666" s="21" t="s">
        <v>2466</v>
      </c>
      <c r="F4666" s="12" t="n">
        <v>3</v>
      </c>
      <c r="G4666" s="19" t="n">
        <v>19.85</v>
      </c>
      <c r="H4666" s="19" t="n">
        <v>12.26</v>
      </c>
      <c r="I4666" s="19" t="n">
        <f aca="false">ROUND(F4666*G4666,2)</f>
        <v>59.55</v>
      </c>
      <c r="J4666" s="19" t="n">
        <f aca="false">ROUND(F4666*H4666,2)</f>
        <v>36.78</v>
      </c>
      <c r="K4666" s="19" t="n">
        <f aca="false">INDEX(Pricebook!$L$2:$L$1401,MATCH(D4666,Pricebook!$A$2:$A$1401,0))</f>
        <v>20.65</v>
      </c>
      <c r="L4666" s="19" t="n">
        <f aca="false">ROUND(F4666*K4666,2)</f>
        <v>61.95</v>
      </c>
      <c r="M4666" s="24" t="n">
        <f aca="false">DATE(YEAR(C4666),MONTH(C4666),1)</f>
        <v>46174</v>
      </c>
    </row>
    <row r="4667" customFormat="false" ht="15" hidden="false" customHeight="false" outlineLevel="0" collapsed="false">
      <c r="A4667" s="21" t="s">
        <v>3629</v>
      </c>
      <c r="B4667" s="21" t="s">
        <v>3156</v>
      </c>
      <c r="C4667" s="23" t="n">
        <v>46190</v>
      </c>
      <c r="D4667" s="21" t="s">
        <v>2936</v>
      </c>
      <c r="E4667" s="21" t="s">
        <v>2748</v>
      </c>
      <c r="F4667" s="12" t="n">
        <v>3</v>
      </c>
      <c r="G4667" s="19" t="n">
        <v>7.75</v>
      </c>
      <c r="H4667" s="19" t="n">
        <v>4.54</v>
      </c>
      <c r="I4667" s="19" t="n">
        <f aca="false">ROUND(F4667*G4667,2)</f>
        <v>23.25</v>
      </c>
      <c r="J4667" s="19" t="n">
        <f aca="false">ROUND(F4667*H4667,2)</f>
        <v>13.62</v>
      </c>
      <c r="K4667" s="19" t="n">
        <f aca="false">INDEX(Pricebook!$L$2:$L$1401,MATCH(D4667,Pricebook!$A$2:$A$1401,0))</f>
        <v>8.55</v>
      </c>
      <c r="L4667" s="19" t="n">
        <f aca="false">ROUND(F4667*K4667,2)</f>
        <v>25.65</v>
      </c>
      <c r="M4667" s="24" t="n">
        <f aca="false">DATE(YEAR(C4667),MONTH(C4667),1)</f>
        <v>46174</v>
      </c>
    </row>
    <row r="4668" customFormat="false" ht="15" hidden="false" customHeight="false" outlineLevel="0" collapsed="false">
      <c r="A4668" s="21" t="s">
        <v>3629</v>
      </c>
      <c r="B4668" s="21" t="s">
        <v>3156</v>
      </c>
      <c r="C4668" s="23" t="n">
        <v>46190</v>
      </c>
      <c r="D4668" s="21" t="s">
        <v>629</v>
      </c>
      <c r="E4668" s="21" t="s">
        <v>366</v>
      </c>
      <c r="F4668" s="12" t="n">
        <v>1</v>
      </c>
      <c r="G4668" s="19" t="n">
        <v>24.2</v>
      </c>
      <c r="H4668" s="19" t="n">
        <v>17.18</v>
      </c>
      <c r="I4668" s="19" t="n">
        <f aca="false">ROUND(F4668*G4668,2)</f>
        <v>24.2</v>
      </c>
      <c r="J4668" s="19" t="n">
        <f aca="false">ROUND(F4668*H4668,2)</f>
        <v>17.18</v>
      </c>
      <c r="K4668" s="19" t="n">
        <f aca="false">INDEX(Pricebook!$L$2:$L$1401,MATCH(D4668,Pricebook!$A$2:$A$1401,0))</f>
        <v>26.15</v>
      </c>
      <c r="L4668" s="19" t="n">
        <f aca="false">ROUND(F4668*K4668,2)</f>
        <v>26.15</v>
      </c>
      <c r="M4668" s="24" t="n">
        <f aca="false">DATE(YEAR(C4668),MONTH(C4668),1)</f>
        <v>46174</v>
      </c>
    </row>
    <row r="4669" customFormat="false" ht="15" hidden="false" customHeight="false" outlineLevel="0" collapsed="false">
      <c r="A4669" s="21" t="s">
        <v>3629</v>
      </c>
      <c r="B4669" s="21" t="s">
        <v>3156</v>
      </c>
      <c r="C4669" s="23" t="n">
        <v>46190</v>
      </c>
      <c r="D4669" s="21" t="s">
        <v>2477</v>
      </c>
      <c r="E4669" s="21" t="s">
        <v>2466</v>
      </c>
      <c r="F4669" s="12" t="n">
        <v>1</v>
      </c>
      <c r="G4669" s="19" t="n">
        <v>187.85</v>
      </c>
      <c r="H4669" s="19" t="n">
        <v>115.89</v>
      </c>
      <c r="I4669" s="19" t="n">
        <f aca="false">ROUND(F4669*G4669,2)</f>
        <v>187.85</v>
      </c>
      <c r="J4669" s="19" t="n">
        <f aca="false">ROUND(F4669*H4669,2)</f>
        <v>115.89</v>
      </c>
      <c r="K4669" s="19" t="n">
        <f aca="false">INDEX(Pricebook!$L$2:$L$1401,MATCH(D4669,Pricebook!$A$2:$A$1401,0))</f>
        <v>195.1</v>
      </c>
      <c r="L4669" s="19" t="n">
        <f aca="false">ROUND(F4669*K4669,2)</f>
        <v>195.1</v>
      </c>
      <c r="M4669" s="24" t="n">
        <f aca="false">DATE(YEAR(C4669),MONTH(C4669),1)</f>
        <v>46174</v>
      </c>
    </row>
    <row r="4670" customFormat="false" ht="15" hidden="false" customHeight="false" outlineLevel="0" collapsed="false">
      <c r="A4670" s="21" t="s">
        <v>3630</v>
      </c>
      <c r="B4670" s="21" t="s">
        <v>3040</v>
      </c>
      <c r="C4670" s="23" t="n">
        <v>46190</v>
      </c>
      <c r="D4670" s="21" t="s">
        <v>2926</v>
      </c>
      <c r="E4670" s="21" t="s">
        <v>2748</v>
      </c>
      <c r="F4670" s="12" t="n">
        <v>4</v>
      </c>
      <c r="G4670" s="19" t="n">
        <v>5.9</v>
      </c>
      <c r="H4670" s="19" t="n">
        <v>3.43</v>
      </c>
      <c r="I4670" s="19" t="n">
        <f aca="false">ROUND(F4670*G4670,2)</f>
        <v>23.6</v>
      </c>
      <c r="J4670" s="19" t="n">
        <f aca="false">ROUND(F4670*H4670,2)</f>
        <v>13.72</v>
      </c>
      <c r="K4670" s="19" t="n">
        <f aca="false">INDEX(Pricebook!$L$2:$L$1401,MATCH(D4670,Pricebook!$A$2:$A$1401,0))</f>
        <v>6.45</v>
      </c>
      <c r="L4670" s="19" t="n">
        <f aca="false">ROUND(F4670*K4670,2)</f>
        <v>25.8</v>
      </c>
      <c r="M4670" s="24" t="n">
        <f aca="false">DATE(YEAR(C4670),MONTH(C4670),1)</f>
        <v>46174</v>
      </c>
    </row>
    <row r="4671" customFormat="false" ht="15" hidden="false" customHeight="false" outlineLevel="0" collapsed="false">
      <c r="A4671" s="21" t="s">
        <v>3630</v>
      </c>
      <c r="B4671" s="21" t="s">
        <v>3040</v>
      </c>
      <c r="C4671" s="23" t="n">
        <v>46190</v>
      </c>
      <c r="D4671" s="21" t="s">
        <v>623</v>
      </c>
      <c r="E4671" s="21" t="s">
        <v>366</v>
      </c>
      <c r="F4671" s="12" t="n">
        <v>1</v>
      </c>
      <c r="G4671" s="19" t="n">
        <v>15.25</v>
      </c>
      <c r="H4671" s="19" t="n">
        <v>10.77</v>
      </c>
      <c r="I4671" s="19" t="n">
        <f aca="false">ROUND(F4671*G4671,2)</f>
        <v>15.25</v>
      </c>
      <c r="J4671" s="19" t="n">
        <f aca="false">ROUND(F4671*H4671,2)</f>
        <v>10.77</v>
      </c>
      <c r="K4671" s="19" t="n">
        <f aca="false">INDEX(Pricebook!$L$2:$L$1401,MATCH(D4671,Pricebook!$A$2:$A$1401,0))</f>
        <v>16.4</v>
      </c>
      <c r="L4671" s="19" t="n">
        <f aca="false">ROUND(F4671*K4671,2)</f>
        <v>16.4</v>
      </c>
      <c r="M4671" s="24" t="n">
        <f aca="false">DATE(YEAR(C4671),MONTH(C4671),1)</f>
        <v>46174</v>
      </c>
    </row>
    <row r="4672" customFormat="false" ht="15" hidden="false" customHeight="false" outlineLevel="0" collapsed="false">
      <c r="A4672" s="21" t="s">
        <v>3630</v>
      </c>
      <c r="B4672" s="21" t="s">
        <v>3040</v>
      </c>
      <c r="C4672" s="23" t="n">
        <v>46190</v>
      </c>
      <c r="D4672" s="21" t="s">
        <v>1184</v>
      </c>
      <c r="E4672" s="21" t="s">
        <v>971</v>
      </c>
      <c r="F4672" s="12" t="n">
        <v>1</v>
      </c>
      <c r="G4672" s="19" t="n">
        <v>1971.45</v>
      </c>
      <c r="H4672" s="19" t="n">
        <v>1499.1</v>
      </c>
      <c r="I4672" s="19" t="n">
        <f aca="false">ROUND(F4672*G4672,2)</f>
        <v>1971.45</v>
      </c>
      <c r="J4672" s="19" t="n">
        <f aca="false">ROUND(F4672*H4672,2)</f>
        <v>1499.1</v>
      </c>
      <c r="K4672" s="19" t="n">
        <f aca="false">INDEX(Pricebook!$L$2:$L$1401,MATCH(D4672,Pricebook!$A$2:$A$1401,0))</f>
        <v>2270.1</v>
      </c>
      <c r="L4672" s="19" t="n">
        <f aca="false">ROUND(F4672*K4672,2)</f>
        <v>2270.1</v>
      </c>
      <c r="M4672" s="24" t="n">
        <f aca="false">DATE(YEAR(C4672),MONTH(C4672),1)</f>
        <v>46174</v>
      </c>
    </row>
    <row r="4673" customFormat="false" ht="15" hidden="false" customHeight="false" outlineLevel="0" collapsed="false">
      <c r="A4673" s="21" t="s">
        <v>3630</v>
      </c>
      <c r="B4673" s="21" t="s">
        <v>3040</v>
      </c>
      <c r="C4673" s="23" t="n">
        <v>46190</v>
      </c>
      <c r="D4673" s="21" t="s">
        <v>2018</v>
      </c>
      <c r="E4673" s="21" t="s">
        <v>1941</v>
      </c>
      <c r="F4673" s="12" t="n">
        <v>4</v>
      </c>
      <c r="G4673" s="19" t="n">
        <v>100</v>
      </c>
      <c r="H4673" s="19" t="n">
        <v>64.24</v>
      </c>
      <c r="I4673" s="19" t="n">
        <f aca="false">ROUND(F4673*G4673,2)</f>
        <v>400</v>
      </c>
      <c r="J4673" s="19" t="n">
        <f aca="false">ROUND(F4673*H4673,2)</f>
        <v>256.96</v>
      </c>
      <c r="K4673" s="19" t="n">
        <f aca="false">INDEX(Pricebook!$L$2:$L$1401,MATCH(D4673,Pricebook!$A$2:$A$1401,0))</f>
        <v>104.65</v>
      </c>
      <c r="L4673" s="19" t="n">
        <f aca="false">ROUND(F4673*K4673,2)</f>
        <v>418.6</v>
      </c>
      <c r="M4673" s="24" t="n">
        <f aca="false">DATE(YEAR(C4673),MONTH(C4673),1)</f>
        <v>46174</v>
      </c>
    </row>
    <row r="4674" customFormat="false" ht="15" hidden="false" customHeight="false" outlineLevel="0" collapsed="false">
      <c r="A4674" s="21" t="s">
        <v>3630</v>
      </c>
      <c r="B4674" s="21" t="s">
        <v>3040</v>
      </c>
      <c r="C4674" s="23" t="n">
        <v>46190</v>
      </c>
      <c r="D4674" s="21" t="s">
        <v>2753</v>
      </c>
      <c r="E4674" s="21" t="s">
        <v>2748</v>
      </c>
      <c r="F4674" s="12" t="n">
        <v>8</v>
      </c>
      <c r="G4674" s="19" t="n">
        <v>29.5</v>
      </c>
      <c r="H4674" s="19" t="n">
        <v>17.09</v>
      </c>
      <c r="I4674" s="19" t="n">
        <f aca="false">ROUND(F4674*G4674,2)</f>
        <v>236</v>
      </c>
      <c r="J4674" s="19" t="n">
        <f aca="false">ROUND(F4674*H4674,2)</f>
        <v>136.72</v>
      </c>
      <c r="K4674" s="19" t="n">
        <f aca="false">INDEX(Pricebook!$L$2:$L$1401,MATCH(D4674,Pricebook!$A$2:$A$1401,0))</f>
        <v>32</v>
      </c>
      <c r="L4674" s="19" t="n">
        <f aca="false">ROUND(F4674*K4674,2)</f>
        <v>256</v>
      </c>
      <c r="M4674" s="24" t="n">
        <f aca="false">DATE(YEAR(C4674),MONTH(C4674),1)</f>
        <v>46174</v>
      </c>
    </row>
    <row r="4675" customFormat="false" ht="15" hidden="false" customHeight="false" outlineLevel="0" collapsed="false">
      <c r="A4675" s="21" t="s">
        <v>3630</v>
      </c>
      <c r="B4675" s="21" t="s">
        <v>3040</v>
      </c>
      <c r="C4675" s="23" t="n">
        <v>46190</v>
      </c>
      <c r="D4675" s="21" t="s">
        <v>1380</v>
      </c>
      <c r="E4675" s="21" t="s">
        <v>971</v>
      </c>
      <c r="F4675" s="12" t="n">
        <v>2</v>
      </c>
      <c r="G4675" s="19" t="n">
        <v>4.1</v>
      </c>
      <c r="H4675" s="19" t="n">
        <v>3.11</v>
      </c>
      <c r="I4675" s="19" t="n">
        <f aca="false">ROUND(F4675*G4675,2)</f>
        <v>8.2</v>
      </c>
      <c r="J4675" s="19" t="n">
        <f aca="false">ROUND(F4675*H4675,2)</f>
        <v>6.22</v>
      </c>
      <c r="K4675" s="19" t="n">
        <f aca="false">INDEX(Pricebook!$L$2:$L$1401,MATCH(D4675,Pricebook!$A$2:$A$1401,0))</f>
        <v>4.75</v>
      </c>
      <c r="L4675" s="19" t="n">
        <f aca="false">ROUND(F4675*K4675,2)</f>
        <v>9.5</v>
      </c>
      <c r="M4675" s="24" t="n">
        <f aca="false">DATE(YEAR(C4675),MONTH(C4675),1)</f>
        <v>46174</v>
      </c>
    </row>
    <row r="4676" customFormat="false" ht="15" hidden="false" customHeight="false" outlineLevel="0" collapsed="false">
      <c r="A4676" s="21" t="s">
        <v>3630</v>
      </c>
      <c r="B4676" s="21" t="s">
        <v>3040</v>
      </c>
      <c r="C4676" s="23" t="n">
        <v>46190</v>
      </c>
      <c r="D4676" s="21" t="s">
        <v>1070</v>
      </c>
      <c r="E4676" s="21" t="s">
        <v>971</v>
      </c>
      <c r="F4676" s="12" t="n">
        <v>50</v>
      </c>
      <c r="G4676" s="19" t="n">
        <v>4.3</v>
      </c>
      <c r="H4676" s="19" t="n">
        <v>3.79</v>
      </c>
      <c r="I4676" s="19" t="n">
        <f aca="false">ROUND(F4676*G4676,2)</f>
        <v>215</v>
      </c>
      <c r="J4676" s="19" t="n">
        <f aca="false">ROUND(F4676*H4676,2)</f>
        <v>189.5</v>
      </c>
      <c r="K4676" s="19" t="n">
        <f aca="false">INDEX(Pricebook!$L$2:$L$1401,MATCH(D4676,Pricebook!$A$2:$A$1401,0))</f>
        <v>5.05</v>
      </c>
      <c r="L4676" s="19" t="n">
        <f aca="false">ROUND(F4676*K4676,2)</f>
        <v>252.5</v>
      </c>
      <c r="M4676" s="24" t="n">
        <f aca="false">DATE(YEAR(C4676),MONTH(C4676),1)</f>
        <v>46174</v>
      </c>
    </row>
    <row r="4677" customFormat="false" ht="15" hidden="false" customHeight="false" outlineLevel="0" collapsed="false">
      <c r="A4677" s="21" t="s">
        <v>3630</v>
      </c>
      <c r="B4677" s="21" t="s">
        <v>3040</v>
      </c>
      <c r="C4677" s="23" t="n">
        <v>46190</v>
      </c>
      <c r="D4677" s="21" t="s">
        <v>432</v>
      </c>
      <c r="E4677" s="21" t="s">
        <v>366</v>
      </c>
      <c r="F4677" s="12" t="n">
        <v>2</v>
      </c>
      <c r="G4677" s="19" t="n">
        <v>15.45</v>
      </c>
      <c r="H4677" s="19" t="n">
        <v>10.96</v>
      </c>
      <c r="I4677" s="19" t="n">
        <f aca="false">ROUND(F4677*G4677,2)</f>
        <v>30.9</v>
      </c>
      <c r="J4677" s="19" t="n">
        <f aca="false">ROUND(F4677*H4677,2)</f>
        <v>21.92</v>
      </c>
      <c r="K4677" s="19" t="n">
        <f aca="false">INDEX(Pricebook!$L$2:$L$1401,MATCH(D4677,Pricebook!$A$2:$A$1401,0))</f>
        <v>16.7</v>
      </c>
      <c r="L4677" s="19" t="n">
        <f aca="false">ROUND(F4677*K4677,2)</f>
        <v>33.4</v>
      </c>
      <c r="M4677" s="24" t="n">
        <f aca="false">DATE(YEAR(C4677),MONTH(C4677),1)</f>
        <v>46174</v>
      </c>
    </row>
    <row r="4678" customFormat="false" ht="15" hidden="false" customHeight="false" outlineLevel="0" collapsed="false">
      <c r="A4678" s="21" t="s">
        <v>3630</v>
      </c>
      <c r="B4678" s="21" t="s">
        <v>3040</v>
      </c>
      <c r="C4678" s="23" t="n">
        <v>46190</v>
      </c>
      <c r="D4678" s="21" t="s">
        <v>2158</v>
      </c>
      <c r="E4678" s="21" t="s">
        <v>1941</v>
      </c>
      <c r="F4678" s="12" t="n">
        <v>2</v>
      </c>
      <c r="G4678" s="19" t="n">
        <v>47.95</v>
      </c>
      <c r="H4678" s="19" t="n">
        <v>30.88</v>
      </c>
      <c r="I4678" s="19" t="n">
        <f aca="false">ROUND(F4678*G4678,2)</f>
        <v>95.9</v>
      </c>
      <c r="J4678" s="19" t="n">
        <f aca="false">ROUND(F4678*H4678,2)</f>
        <v>61.76</v>
      </c>
      <c r="K4678" s="19" t="n">
        <f aca="false">INDEX(Pricebook!$L$2:$L$1401,MATCH(D4678,Pricebook!$A$2:$A$1401,0))</f>
        <v>50.3</v>
      </c>
      <c r="L4678" s="19" t="n">
        <f aca="false">ROUND(F4678*K4678,2)</f>
        <v>100.6</v>
      </c>
      <c r="M4678" s="24" t="n">
        <f aca="false">DATE(YEAR(C4678),MONTH(C4678),1)</f>
        <v>46174</v>
      </c>
    </row>
    <row r="4679" customFormat="false" ht="15" hidden="false" customHeight="false" outlineLevel="0" collapsed="false">
      <c r="A4679" s="21" t="s">
        <v>3630</v>
      </c>
      <c r="B4679" s="21" t="s">
        <v>3040</v>
      </c>
      <c r="C4679" s="23" t="n">
        <v>46190</v>
      </c>
      <c r="D4679" s="21" t="s">
        <v>2832</v>
      </c>
      <c r="E4679" s="21" t="s">
        <v>2748</v>
      </c>
      <c r="F4679" s="12" t="n">
        <v>7</v>
      </c>
      <c r="G4679" s="19" t="n">
        <v>19.65</v>
      </c>
      <c r="H4679" s="19" t="n">
        <v>11.56</v>
      </c>
      <c r="I4679" s="19" t="n">
        <f aca="false">ROUND(F4679*G4679,2)</f>
        <v>137.55</v>
      </c>
      <c r="J4679" s="19" t="n">
        <f aca="false">ROUND(F4679*H4679,2)</f>
        <v>80.92</v>
      </c>
      <c r="K4679" s="19" t="n">
        <f aca="false">INDEX(Pricebook!$L$2:$L$1401,MATCH(D4679,Pricebook!$A$2:$A$1401,0))</f>
        <v>21.7</v>
      </c>
      <c r="L4679" s="19" t="n">
        <f aca="false">ROUND(F4679*K4679,2)</f>
        <v>151.9</v>
      </c>
      <c r="M4679" s="24" t="n">
        <f aca="false">DATE(YEAR(C4679),MONTH(C4679),1)</f>
        <v>46174</v>
      </c>
    </row>
    <row r="4680" customFormat="false" ht="15" hidden="false" customHeight="false" outlineLevel="0" collapsed="false">
      <c r="A4680" s="21" t="s">
        <v>3630</v>
      </c>
      <c r="B4680" s="21" t="s">
        <v>3040</v>
      </c>
      <c r="C4680" s="23" t="n">
        <v>46190</v>
      </c>
      <c r="D4680" s="21" t="s">
        <v>685</v>
      </c>
      <c r="E4680" s="21" t="s">
        <v>366</v>
      </c>
      <c r="F4680" s="12" t="n">
        <v>2</v>
      </c>
      <c r="G4680" s="19" t="n">
        <v>53.3</v>
      </c>
      <c r="H4680" s="19" t="n">
        <v>37.88</v>
      </c>
      <c r="I4680" s="19" t="n">
        <f aca="false">ROUND(F4680*G4680,2)</f>
        <v>106.6</v>
      </c>
      <c r="J4680" s="19" t="n">
        <f aca="false">ROUND(F4680*H4680,2)</f>
        <v>75.76</v>
      </c>
      <c r="K4680" s="19" t="n">
        <f aca="false">INDEX(Pricebook!$L$2:$L$1401,MATCH(D4680,Pricebook!$A$2:$A$1401,0))</f>
        <v>57.7</v>
      </c>
      <c r="L4680" s="19" t="n">
        <f aca="false">ROUND(F4680*K4680,2)</f>
        <v>115.4</v>
      </c>
      <c r="M4680" s="24" t="n">
        <f aca="false">DATE(YEAR(C4680),MONTH(C4680),1)</f>
        <v>46174</v>
      </c>
    </row>
    <row r="4681" customFormat="false" ht="15" hidden="false" customHeight="false" outlineLevel="0" collapsed="false">
      <c r="A4681" s="21" t="s">
        <v>3630</v>
      </c>
      <c r="B4681" s="21" t="s">
        <v>3040</v>
      </c>
      <c r="C4681" s="23" t="n">
        <v>46190</v>
      </c>
      <c r="D4681" s="21" t="s">
        <v>2808</v>
      </c>
      <c r="E4681" s="21" t="s">
        <v>2748</v>
      </c>
      <c r="F4681" s="12" t="n">
        <v>1</v>
      </c>
      <c r="G4681" s="19" t="n">
        <v>25.5</v>
      </c>
      <c r="H4681" s="19" t="n">
        <v>14.89</v>
      </c>
      <c r="I4681" s="19" t="n">
        <f aca="false">ROUND(F4681*G4681,2)</f>
        <v>25.5</v>
      </c>
      <c r="J4681" s="19" t="n">
        <f aca="false">ROUND(F4681*H4681,2)</f>
        <v>14.89</v>
      </c>
      <c r="K4681" s="19" t="n">
        <f aca="false">INDEX(Pricebook!$L$2:$L$1401,MATCH(D4681,Pricebook!$A$2:$A$1401,0))</f>
        <v>27.9</v>
      </c>
      <c r="L4681" s="19" t="n">
        <f aca="false">ROUND(F4681*K4681,2)</f>
        <v>27.9</v>
      </c>
      <c r="M4681" s="24" t="n">
        <f aca="false">DATE(YEAR(C4681),MONTH(C4681),1)</f>
        <v>46174</v>
      </c>
    </row>
    <row r="4682" customFormat="false" ht="15" hidden="false" customHeight="false" outlineLevel="0" collapsed="false">
      <c r="A4682" s="21" t="s">
        <v>3630</v>
      </c>
      <c r="B4682" s="21" t="s">
        <v>3040</v>
      </c>
      <c r="C4682" s="23" t="n">
        <v>46190</v>
      </c>
      <c r="D4682" s="21" t="s">
        <v>2874</v>
      </c>
      <c r="E4682" s="21" t="s">
        <v>2748</v>
      </c>
      <c r="F4682" s="12" t="n">
        <v>1</v>
      </c>
      <c r="G4682" s="19" t="n">
        <v>23</v>
      </c>
      <c r="H4682" s="19" t="n">
        <v>13.26</v>
      </c>
      <c r="I4682" s="19" t="n">
        <f aca="false">ROUND(F4682*G4682,2)</f>
        <v>23</v>
      </c>
      <c r="J4682" s="19" t="n">
        <f aca="false">ROUND(F4682*H4682,2)</f>
        <v>13.26</v>
      </c>
      <c r="K4682" s="19" t="n">
        <f aca="false">INDEX(Pricebook!$L$2:$L$1401,MATCH(D4682,Pricebook!$A$2:$A$1401,0))</f>
        <v>24.85</v>
      </c>
      <c r="L4682" s="19" t="n">
        <f aca="false">ROUND(F4682*K4682,2)</f>
        <v>24.85</v>
      </c>
      <c r="M4682" s="24" t="n">
        <f aca="false">DATE(YEAR(C4682),MONTH(C4682),1)</f>
        <v>46174</v>
      </c>
    </row>
    <row r="4683" customFormat="false" ht="15" hidden="false" customHeight="false" outlineLevel="0" collapsed="false">
      <c r="A4683" s="21" t="s">
        <v>3630</v>
      </c>
      <c r="B4683" s="21" t="s">
        <v>3040</v>
      </c>
      <c r="C4683" s="23" t="n">
        <v>46190</v>
      </c>
      <c r="D4683" s="21" t="s">
        <v>2192</v>
      </c>
      <c r="E4683" s="21" t="s">
        <v>1941</v>
      </c>
      <c r="F4683" s="12" t="n">
        <v>2</v>
      </c>
      <c r="G4683" s="19" t="n">
        <v>30.2</v>
      </c>
      <c r="H4683" s="19" t="n">
        <v>19.16</v>
      </c>
      <c r="I4683" s="19" t="n">
        <f aca="false">ROUND(F4683*G4683,2)</f>
        <v>60.4</v>
      </c>
      <c r="J4683" s="19" t="n">
        <f aca="false">ROUND(F4683*H4683,2)</f>
        <v>38.32</v>
      </c>
      <c r="K4683" s="19" t="n">
        <f aca="false">INDEX(Pricebook!$L$2:$L$1401,MATCH(D4683,Pricebook!$A$2:$A$1401,0))</f>
        <v>31.25</v>
      </c>
      <c r="L4683" s="19" t="n">
        <f aca="false">ROUND(F4683*K4683,2)</f>
        <v>62.5</v>
      </c>
      <c r="M4683" s="24" t="n">
        <f aca="false">DATE(YEAR(C4683),MONTH(C4683),1)</f>
        <v>46174</v>
      </c>
    </row>
    <row r="4684" customFormat="false" ht="15" hidden="false" customHeight="false" outlineLevel="0" collapsed="false">
      <c r="A4684" s="21" t="s">
        <v>3631</v>
      </c>
      <c r="B4684" s="21" t="s">
        <v>3341</v>
      </c>
      <c r="C4684" s="23" t="n">
        <v>46190</v>
      </c>
      <c r="D4684" s="21" t="s">
        <v>581</v>
      </c>
      <c r="E4684" s="21" t="s">
        <v>366</v>
      </c>
      <c r="F4684" s="12" t="n">
        <v>2</v>
      </c>
      <c r="G4684" s="19" t="n">
        <v>56.75</v>
      </c>
      <c r="H4684" s="19" t="n">
        <v>40.05</v>
      </c>
      <c r="I4684" s="19" t="n">
        <f aca="false">ROUND(F4684*G4684,2)</f>
        <v>113.5</v>
      </c>
      <c r="J4684" s="19" t="n">
        <f aca="false">ROUND(F4684*H4684,2)</f>
        <v>80.1</v>
      </c>
      <c r="K4684" s="19" t="n">
        <f aca="false">INDEX(Pricebook!$L$2:$L$1401,MATCH(D4684,Pricebook!$A$2:$A$1401,0))</f>
        <v>61</v>
      </c>
      <c r="L4684" s="19" t="n">
        <f aca="false">ROUND(F4684*K4684,2)</f>
        <v>122</v>
      </c>
      <c r="M4684" s="24" t="n">
        <f aca="false">DATE(YEAR(C4684),MONTH(C4684),1)</f>
        <v>46174</v>
      </c>
    </row>
    <row r="4685" customFormat="false" ht="15" hidden="false" customHeight="false" outlineLevel="0" collapsed="false">
      <c r="A4685" s="21" t="s">
        <v>3631</v>
      </c>
      <c r="B4685" s="21" t="s">
        <v>3341</v>
      </c>
      <c r="C4685" s="23" t="n">
        <v>46190</v>
      </c>
      <c r="D4685" s="21" t="s">
        <v>1877</v>
      </c>
      <c r="E4685" s="21" t="s">
        <v>1452</v>
      </c>
      <c r="F4685" s="12" t="n">
        <v>6</v>
      </c>
      <c r="G4685" s="19" t="n">
        <v>43.35</v>
      </c>
      <c r="H4685" s="19" t="n">
        <v>26.72</v>
      </c>
      <c r="I4685" s="19" t="n">
        <f aca="false">ROUND(F4685*G4685,2)</f>
        <v>260.1</v>
      </c>
      <c r="J4685" s="19" t="n">
        <f aca="false">ROUND(F4685*H4685,2)</f>
        <v>160.32</v>
      </c>
      <c r="K4685" s="19" t="n">
        <f aca="false">INDEX(Pricebook!$L$2:$L$1401,MATCH(D4685,Pricebook!$A$2:$A$1401,0))</f>
        <v>44.75</v>
      </c>
      <c r="L4685" s="19" t="n">
        <f aca="false">ROUND(F4685*K4685,2)</f>
        <v>268.5</v>
      </c>
      <c r="M4685" s="24" t="n">
        <f aca="false">DATE(YEAR(C4685),MONTH(C4685),1)</f>
        <v>46174</v>
      </c>
    </row>
    <row r="4686" customFormat="false" ht="15" hidden="false" customHeight="false" outlineLevel="0" collapsed="false">
      <c r="A4686" s="21" t="s">
        <v>3631</v>
      </c>
      <c r="B4686" s="21" t="s">
        <v>3341</v>
      </c>
      <c r="C4686" s="23" t="n">
        <v>46190</v>
      </c>
      <c r="D4686" s="21" t="s">
        <v>2361</v>
      </c>
      <c r="E4686" s="21" t="s">
        <v>2202</v>
      </c>
      <c r="F4686" s="12" t="n">
        <v>3</v>
      </c>
      <c r="G4686" s="19" t="n">
        <v>48.7</v>
      </c>
      <c r="H4686" s="19" t="n">
        <v>30.85</v>
      </c>
      <c r="I4686" s="19" t="n">
        <f aca="false">ROUND(F4686*G4686,2)</f>
        <v>146.1</v>
      </c>
      <c r="J4686" s="19" t="n">
        <f aca="false">ROUND(F4686*H4686,2)</f>
        <v>92.55</v>
      </c>
      <c r="K4686" s="19" t="n">
        <f aca="false">INDEX(Pricebook!$L$2:$L$1401,MATCH(D4686,Pricebook!$A$2:$A$1401,0))</f>
        <v>51.6</v>
      </c>
      <c r="L4686" s="19" t="n">
        <f aca="false">ROUND(F4686*K4686,2)</f>
        <v>154.8</v>
      </c>
      <c r="M4686" s="24" t="n">
        <f aca="false">DATE(YEAR(C4686),MONTH(C4686),1)</f>
        <v>46174</v>
      </c>
    </row>
    <row r="4687" customFormat="false" ht="15" hidden="false" customHeight="false" outlineLevel="0" collapsed="false">
      <c r="A4687" s="21" t="s">
        <v>3631</v>
      </c>
      <c r="B4687" s="21" t="s">
        <v>3341</v>
      </c>
      <c r="C4687" s="23" t="n">
        <v>46190</v>
      </c>
      <c r="D4687" s="21" t="s">
        <v>1863</v>
      </c>
      <c r="E4687" s="21" t="s">
        <v>1452</v>
      </c>
      <c r="F4687" s="12" t="n">
        <v>2</v>
      </c>
      <c r="G4687" s="19" t="n">
        <v>98.35</v>
      </c>
      <c r="H4687" s="19" t="n">
        <v>60.12</v>
      </c>
      <c r="I4687" s="19" t="n">
        <f aca="false">ROUND(F4687*G4687,2)</f>
        <v>196.7</v>
      </c>
      <c r="J4687" s="19" t="n">
        <f aca="false">ROUND(F4687*H4687,2)</f>
        <v>120.24</v>
      </c>
      <c r="K4687" s="19" t="n">
        <f aca="false">INDEX(Pricebook!$L$2:$L$1401,MATCH(D4687,Pricebook!$A$2:$A$1401,0))</f>
        <v>100.7</v>
      </c>
      <c r="L4687" s="19" t="n">
        <f aca="false">ROUND(F4687*K4687,2)</f>
        <v>201.4</v>
      </c>
      <c r="M4687" s="24" t="n">
        <f aca="false">DATE(YEAR(C4687),MONTH(C4687),1)</f>
        <v>46174</v>
      </c>
    </row>
    <row r="4688" customFormat="false" ht="15" hidden="false" customHeight="false" outlineLevel="0" collapsed="false">
      <c r="A4688" s="21" t="s">
        <v>3631</v>
      </c>
      <c r="B4688" s="21" t="s">
        <v>3341</v>
      </c>
      <c r="C4688" s="23" t="n">
        <v>46190</v>
      </c>
      <c r="D4688" s="21" t="s">
        <v>2367</v>
      </c>
      <c r="E4688" s="21" t="s">
        <v>2202</v>
      </c>
      <c r="F4688" s="12" t="n">
        <v>11</v>
      </c>
      <c r="G4688" s="19" t="n">
        <v>10.65</v>
      </c>
      <c r="H4688" s="19" t="n">
        <v>7.31</v>
      </c>
      <c r="I4688" s="19" t="n">
        <f aca="false">ROUND(F4688*G4688,2)</f>
        <v>117.15</v>
      </c>
      <c r="J4688" s="19" t="n">
        <f aca="false">ROUND(F4688*H4688,2)</f>
        <v>80.41</v>
      </c>
      <c r="K4688" s="19" t="n">
        <f aca="false">INDEX(Pricebook!$L$2:$L$1401,MATCH(D4688,Pricebook!$A$2:$A$1401,0))</f>
        <v>11.35</v>
      </c>
      <c r="L4688" s="19" t="n">
        <f aca="false">ROUND(F4688*K4688,2)</f>
        <v>124.85</v>
      </c>
      <c r="M4688" s="24" t="n">
        <f aca="false">DATE(YEAR(C4688),MONTH(C4688),1)</f>
        <v>46174</v>
      </c>
    </row>
    <row r="4689" customFormat="false" ht="15" hidden="false" customHeight="false" outlineLevel="0" collapsed="false">
      <c r="A4689" s="21" t="s">
        <v>3632</v>
      </c>
      <c r="B4689" s="21" t="s">
        <v>3091</v>
      </c>
      <c r="C4689" s="23" t="n">
        <v>46190</v>
      </c>
      <c r="D4689" s="21" t="s">
        <v>2531</v>
      </c>
      <c r="E4689" s="21" t="s">
        <v>2466</v>
      </c>
      <c r="F4689" s="12" t="n">
        <v>1</v>
      </c>
      <c r="G4689" s="19" t="n">
        <v>31.5</v>
      </c>
      <c r="H4689" s="19" t="n">
        <v>19.27</v>
      </c>
      <c r="I4689" s="19" t="n">
        <f aca="false">ROUND(F4689*G4689,2)</f>
        <v>31.5</v>
      </c>
      <c r="J4689" s="19" t="n">
        <f aca="false">ROUND(F4689*H4689,2)</f>
        <v>19.27</v>
      </c>
      <c r="K4689" s="19" t="n">
        <f aca="false">INDEX(Pricebook!$L$2:$L$1401,MATCH(D4689,Pricebook!$A$2:$A$1401,0))</f>
        <v>32.45</v>
      </c>
      <c r="L4689" s="19" t="n">
        <f aca="false">ROUND(F4689*K4689,2)</f>
        <v>32.45</v>
      </c>
      <c r="M4689" s="24" t="n">
        <f aca="false">DATE(YEAR(C4689),MONTH(C4689),1)</f>
        <v>46174</v>
      </c>
    </row>
    <row r="4690" customFormat="false" ht="15" hidden="false" customHeight="false" outlineLevel="0" collapsed="false">
      <c r="A4690" s="21" t="s">
        <v>3632</v>
      </c>
      <c r="B4690" s="21" t="s">
        <v>3091</v>
      </c>
      <c r="C4690" s="23" t="n">
        <v>46190</v>
      </c>
      <c r="D4690" s="21" t="s">
        <v>2898</v>
      </c>
      <c r="E4690" s="21" t="s">
        <v>2748</v>
      </c>
      <c r="F4690" s="12" t="n">
        <v>2</v>
      </c>
      <c r="G4690" s="19" t="n">
        <v>11.1</v>
      </c>
      <c r="H4690" s="19" t="n">
        <v>6.44</v>
      </c>
      <c r="I4690" s="19" t="n">
        <f aca="false">ROUND(F4690*G4690,2)</f>
        <v>22.2</v>
      </c>
      <c r="J4690" s="19" t="n">
        <f aca="false">ROUND(F4690*H4690,2)</f>
        <v>12.88</v>
      </c>
      <c r="K4690" s="19" t="n">
        <f aca="false">INDEX(Pricebook!$L$2:$L$1401,MATCH(D4690,Pricebook!$A$2:$A$1401,0))</f>
        <v>12.1</v>
      </c>
      <c r="L4690" s="19" t="n">
        <f aca="false">ROUND(F4690*K4690,2)</f>
        <v>24.2</v>
      </c>
      <c r="M4690" s="24" t="n">
        <f aca="false">DATE(YEAR(C4690),MONTH(C4690),1)</f>
        <v>46174</v>
      </c>
    </row>
    <row r="4691" customFormat="false" ht="15" hidden="false" customHeight="false" outlineLevel="0" collapsed="false">
      <c r="A4691" s="21" t="s">
        <v>3632</v>
      </c>
      <c r="B4691" s="21" t="s">
        <v>3091</v>
      </c>
      <c r="C4691" s="23" t="n">
        <v>46190</v>
      </c>
      <c r="D4691" s="21" t="s">
        <v>2810</v>
      </c>
      <c r="E4691" s="21" t="s">
        <v>2748</v>
      </c>
      <c r="F4691" s="12" t="n">
        <v>8</v>
      </c>
      <c r="G4691" s="19" t="n">
        <v>2.2</v>
      </c>
      <c r="H4691" s="19" t="n">
        <v>1.28</v>
      </c>
      <c r="I4691" s="19" t="n">
        <f aca="false">ROUND(F4691*G4691,2)</f>
        <v>17.6</v>
      </c>
      <c r="J4691" s="19" t="n">
        <f aca="false">ROUND(F4691*H4691,2)</f>
        <v>10.24</v>
      </c>
      <c r="K4691" s="19" t="n">
        <f aca="false">INDEX(Pricebook!$L$2:$L$1401,MATCH(D4691,Pricebook!$A$2:$A$1401,0))</f>
        <v>2.4</v>
      </c>
      <c r="L4691" s="19" t="n">
        <f aca="false">ROUND(F4691*K4691,2)</f>
        <v>19.2</v>
      </c>
      <c r="M4691" s="24" t="n">
        <f aca="false">DATE(YEAR(C4691),MONTH(C4691),1)</f>
        <v>46174</v>
      </c>
    </row>
    <row r="4692" customFormat="false" ht="15" hidden="false" customHeight="false" outlineLevel="0" collapsed="false">
      <c r="A4692" s="21" t="s">
        <v>3632</v>
      </c>
      <c r="B4692" s="21" t="s">
        <v>3091</v>
      </c>
      <c r="C4692" s="23" t="n">
        <v>46190</v>
      </c>
      <c r="D4692" s="21" t="s">
        <v>2539</v>
      </c>
      <c r="E4692" s="21" t="s">
        <v>2466</v>
      </c>
      <c r="F4692" s="12" t="n">
        <v>1</v>
      </c>
      <c r="G4692" s="19" t="n">
        <v>92.1</v>
      </c>
      <c r="H4692" s="19" t="n">
        <v>56.57</v>
      </c>
      <c r="I4692" s="19" t="n">
        <f aca="false">ROUND(F4692*G4692,2)</f>
        <v>92.1</v>
      </c>
      <c r="J4692" s="19" t="n">
        <f aca="false">ROUND(F4692*H4692,2)</f>
        <v>56.57</v>
      </c>
      <c r="K4692" s="19" t="n">
        <f aca="false">INDEX(Pricebook!$L$2:$L$1401,MATCH(D4692,Pricebook!$A$2:$A$1401,0))</f>
        <v>95.25</v>
      </c>
      <c r="L4692" s="19" t="n">
        <f aca="false">ROUND(F4692*K4692,2)</f>
        <v>95.25</v>
      </c>
      <c r="M4692" s="24" t="n">
        <f aca="false">DATE(YEAR(C4692),MONTH(C4692),1)</f>
        <v>46174</v>
      </c>
    </row>
    <row r="4693" customFormat="false" ht="15" hidden="false" customHeight="false" outlineLevel="0" collapsed="false">
      <c r="A4693" s="21" t="s">
        <v>3632</v>
      </c>
      <c r="B4693" s="21" t="s">
        <v>3091</v>
      </c>
      <c r="C4693" s="23" t="n">
        <v>46190</v>
      </c>
      <c r="D4693" s="21" t="s">
        <v>945</v>
      </c>
      <c r="E4693" s="21" t="s">
        <v>366</v>
      </c>
      <c r="F4693" s="12" t="n">
        <v>1</v>
      </c>
      <c r="G4693" s="19" t="n">
        <v>122.4</v>
      </c>
      <c r="H4693" s="19" t="n">
        <v>85.83</v>
      </c>
      <c r="I4693" s="19" t="n">
        <f aca="false">ROUND(F4693*G4693,2)</f>
        <v>122.4</v>
      </c>
      <c r="J4693" s="19" t="n">
        <f aca="false">ROUND(F4693*H4693,2)</f>
        <v>85.83</v>
      </c>
      <c r="K4693" s="19" t="n">
        <f aca="false">INDEX(Pricebook!$L$2:$L$1401,MATCH(D4693,Pricebook!$A$2:$A$1401,0))</f>
        <v>130.7</v>
      </c>
      <c r="L4693" s="19" t="n">
        <f aca="false">ROUND(F4693*K4693,2)</f>
        <v>130.7</v>
      </c>
      <c r="M4693" s="24" t="n">
        <f aca="false">DATE(YEAR(C4693),MONTH(C4693),1)</f>
        <v>46174</v>
      </c>
    </row>
    <row r="4694" customFormat="false" ht="15" hidden="false" customHeight="false" outlineLevel="0" collapsed="false">
      <c r="A4694" s="21" t="s">
        <v>3632</v>
      </c>
      <c r="B4694" s="21" t="s">
        <v>3091</v>
      </c>
      <c r="C4694" s="23" t="n">
        <v>46190</v>
      </c>
      <c r="D4694" s="21" t="s">
        <v>2471</v>
      </c>
      <c r="E4694" s="21" t="s">
        <v>2466</v>
      </c>
      <c r="F4694" s="12" t="n">
        <v>3</v>
      </c>
      <c r="G4694" s="19" t="n">
        <v>81</v>
      </c>
      <c r="H4694" s="19" t="n">
        <v>49.69</v>
      </c>
      <c r="I4694" s="19" t="n">
        <f aca="false">ROUND(F4694*G4694,2)</f>
        <v>243</v>
      </c>
      <c r="J4694" s="19" t="n">
        <f aca="false">ROUND(F4694*H4694,2)</f>
        <v>149.07</v>
      </c>
      <c r="K4694" s="19" t="n">
        <f aca="false">INDEX(Pricebook!$L$2:$L$1401,MATCH(D4694,Pricebook!$A$2:$A$1401,0))</f>
        <v>83.65</v>
      </c>
      <c r="L4694" s="19" t="n">
        <f aca="false">ROUND(F4694*K4694,2)</f>
        <v>250.95</v>
      </c>
      <c r="M4694" s="24" t="n">
        <f aca="false">DATE(YEAR(C4694),MONTH(C4694),1)</f>
        <v>46174</v>
      </c>
    </row>
    <row r="4695" customFormat="false" ht="15" hidden="false" customHeight="false" outlineLevel="0" collapsed="false">
      <c r="A4695" s="21" t="s">
        <v>3632</v>
      </c>
      <c r="B4695" s="21" t="s">
        <v>3091</v>
      </c>
      <c r="C4695" s="23" t="n">
        <v>46190</v>
      </c>
      <c r="D4695" s="21" t="s">
        <v>2509</v>
      </c>
      <c r="E4695" s="21" t="s">
        <v>2466</v>
      </c>
      <c r="F4695" s="12" t="n">
        <v>3</v>
      </c>
      <c r="G4695" s="19" t="n">
        <v>7.3</v>
      </c>
      <c r="H4695" s="19" t="n">
        <v>4.53</v>
      </c>
      <c r="I4695" s="19" t="n">
        <f aca="false">ROUND(F4695*G4695,2)</f>
        <v>21.9</v>
      </c>
      <c r="J4695" s="19" t="n">
        <f aca="false">ROUND(F4695*H4695,2)</f>
        <v>13.59</v>
      </c>
      <c r="K4695" s="19" t="n">
        <f aca="false">INDEX(Pricebook!$L$2:$L$1401,MATCH(D4695,Pricebook!$A$2:$A$1401,0))</f>
        <v>7.65</v>
      </c>
      <c r="L4695" s="19" t="n">
        <f aca="false">ROUND(F4695*K4695,2)</f>
        <v>22.95</v>
      </c>
      <c r="M4695" s="24" t="n">
        <f aca="false">DATE(YEAR(C4695),MONTH(C4695),1)</f>
        <v>46174</v>
      </c>
    </row>
    <row r="4696" customFormat="false" ht="15" hidden="false" customHeight="false" outlineLevel="0" collapsed="false">
      <c r="A4696" s="21" t="s">
        <v>3632</v>
      </c>
      <c r="B4696" s="21" t="s">
        <v>3091</v>
      </c>
      <c r="C4696" s="23" t="n">
        <v>46190</v>
      </c>
      <c r="D4696" s="21" t="s">
        <v>2477</v>
      </c>
      <c r="E4696" s="21" t="s">
        <v>2466</v>
      </c>
      <c r="F4696" s="12" t="n">
        <v>2</v>
      </c>
      <c r="G4696" s="19" t="n">
        <v>187.85</v>
      </c>
      <c r="H4696" s="19" t="n">
        <v>115.89</v>
      </c>
      <c r="I4696" s="19" t="n">
        <f aca="false">ROUND(F4696*G4696,2)</f>
        <v>375.7</v>
      </c>
      <c r="J4696" s="19" t="n">
        <f aca="false">ROUND(F4696*H4696,2)</f>
        <v>231.78</v>
      </c>
      <c r="K4696" s="19" t="n">
        <f aca="false">INDEX(Pricebook!$L$2:$L$1401,MATCH(D4696,Pricebook!$A$2:$A$1401,0))</f>
        <v>195.1</v>
      </c>
      <c r="L4696" s="19" t="n">
        <f aca="false">ROUND(F4696*K4696,2)</f>
        <v>390.2</v>
      </c>
      <c r="M4696" s="24" t="n">
        <f aca="false">DATE(YEAR(C4696),MONTH(C4696),1)</f>
        <v>46174</v>
      </c>
    </row>
    <row r="4697" customFormat="false" ht="15" hidden="false" customHeight="false" outlineLevel="0" collapsed="false">
      <c r="A4697" s="21" t="s">
        <v>3632</v>
      </c>
      <c r="B4697" s="21" t="s">
        <v>3091</v>
      </c>
      <c r="C4697" s="23" t="n">
        <v>46190</v>
      </c>
      <c r="D4697" s="21" t="s">
        <v>853</v>
      </c>
      <c r="E4697" s="21" t="s">
        <v>366</v>
      </c>
      <c r="F4697" s="12" t="n">
        <v>3</v>
      </c>
      <c r="G4697" s="19" t="n">
        <v>89.6</v>
      </c>
      <c r="H4697" s="19" t="n">
        <v>63</v>
      </c>
      <c r="I4697" s="19" t="n">
        <f aca="false">ROUND(F4697*G4697,2)</f>
        <v>268.8</v>
      </c>
      <c r="J4697" s="19" t="n">
        <f aca="false">ROUND(F4697*H4697,2)</f>
        <v>189</v>
      </c>
      <c r="K4697" s="19" t="n">
        <f aca="false">INDEX(Pricebook!$L$2:$L$1401,MATCH(D4697,Pricebook!$A$2:$A$1401,0))</f>
        <v>95.95</v>
      </c>
      <c r="L4697" s="19" t="n">
        <f aca="false">ROUND(F4697*K4697,2)</f>
        <v>287.85</v>
      </c>
      <c r="M4697" s="24" t="n">
        <f aca="false">DATE(YEAR(C4697),MONTH(C4697),1)</f>
        <v>46174</v>
      </c>
    </row>
    <row r="4698" customFormat="false" ht="15" hidden="false" customHeight="false" outlineLevel="0" collapsed="false">
      <c r="A4698" s="21" t="s">
        <v>3632</v>
      </c>
      <c r="B4698" s="21" t="s">
        <v>3091</v>
      </c>
      <c r="C4698" s="23" t="n">
        <v>46190</v>
      </c>
      <c r="D4698" s="21" t="s">
        <v>601</v>
      </c>
      <c r="E4698" s="21" t="s">
        <v>366</v>
      </c>
      <c r="F4698" s="12" t="n">
        <v>4</v>
      </c>
      <c r="G4698" s="19" t="n">
        <v>8.15</v>
      </c>
      <c r="H4698" s="19" t="n">
        <v>5.75</v>
      </c>
      <c r="I4698" s="19" t="n">
        <f aca="false">ROUND(F4698*G4698,2)</f>
        <v>32.6</v>
      </c>
      <c r="J4698" s="19" t="n">
        <f aca="false">ROUND(F4698*H4698,2)</f>
        <v>23</v>
      </c>
      <c r="K4698" s="19" t="n">
        <f aca="false">INDEX(Pricebook!$L$2:$L$1401,MATCH(D4698,Pricebook!$A$2:$A$1401,0))</f>
        <v>8.75</v>
      </c>
      <c r="L4698" s="19" t="n">
        <f aca="false">ROUND(F4698*K4698,2)</f>
        <v>35</v>
      </c>
      <c r="M4698" s="24" t="n">
        <f aca="false">DATE(YEAR(C4698),MONTH(C4698),1)</f>
        <v>46174</v>
      </c>
    </row>
    <row r="4699" customFormat="false" ht="15" hidden="false" customHeight="false" outlineLevel="0" collapsed="false">
      <c r="A4699" s="21" t="s">
        <v>3633</v>
      </c>
      <c r="B4699" s="21" t="s">
        <v>3093</v>
      </c>
      <c r="C4699" s="23" t="n">
        <v>46191</v>
      </c>
      <c r="D4699" s="21" t="s">
        <v>2936</v>
      </c>
      <c r="E4699" s="21" t="s">
        <v>2748</v>
      </c>
      <c r="F4699" s="12" t="n">
        <v>6</v>
      </c>
      <c r="G4699" s="19" t="n">
        <v>7.75</v>
      </c>
      <c r="H4699" s="19" t="n">
        <v>4.54</v>
      </c>
      <c r="I4699" s="19" t="n">
        <f aca="false">ROUND(F4699*G4699,2)</f>
        <v>46.5</v>
      </c>
      <c r="J4699" s="19" t="n">
        <f aca="false">ROUND(F4699*H4699,2)</f>
        <v>27.24</v>
      </c>
      <c r="K4699" s="19" t="n">
        <f aca="false">INDEX(Pricebook!$L$2:$L$1401,MATCH(D4699,Pricebook!$A$2:$A$1401,0))</f>
        <v>8.55</v>
      </c>
      <c r="L4699" s="19" t="n">
        <f aca="false">ROUND(F4699*K4699,2)</f>
        <v>51.3</v>
      </c>
      <c r="M4699" s="24" t="n">
        <f aca="false">DATE(YEAR(C4699),MONTH(C4699),1)</f>
        <v>46174</v>
      </c>
    </row>
    <row r="4700" customFormat="false" ht="15" hidden="false" customHeight="false" outlineLevel="0" collapsed="false">
      <c r="A4700" s="21" t="s">
        <v>3633</v>
      </c>
      <c r="B4700" s="21" t="s">
        <v>3093</v>
      </c>
      <c r="C4700" s="23" t="n">
        <v>46191</v>
      </c>
      <c r="D4700" s="21" t="s">
        <v>2778</v>
      </c>
      <c r="E4700" s="21" t="s">
        <v>2748</v>
      </c>
      <c r="F4700" s="12" t="n">
        <v>4</v>
      </c>
      <c r="G4700" s="19" t="n">
        <v>36.65</v>
      </c>
      <c r="H4700" s="19" t="n">
        <v>23.18</v>
      </c>
      <c r="I4700" s="19" t="n">
        <f aca="false">ROUND(F4700*G4700,2)</f>
        <v>146.6</v>
      </c>
      <c r="J4700" s="19" t="n">
        <f aca="false">ROUND(F4700*H4700,2)</f>
        <v>92.72</v>
      </c>
      <c r="K4700" s="19" t="n">
        <f aca="false">INDEX(Pricebook!$L$2:$L$1401,MATCH(D4700,Pricebook!$A$2:$A$1401,0))</f>
        <v>40.5</v>
      </c>
      <c r="L4700" s="19" t="n">
        <f aca="false">ROUND(F4700*K4700,2)</f>
        <v>162</v>
      </c>
      <c r="M4700" s="24" t="n">
        <f aca="false">DATE(YEAR(C4700),MONTH(C4700),1)</f>
        <v>46174</v>
      </c>
    </row>
    <row r="4701" customFormat="false" ht="15" hidden="false" customHeight="false" outlineLevel="0" collapsed="false">
      <c r="A4701" s="21" t="s">
        <v>3633</v>
      </c>
      <c r="B4701" s="21" t="s">
        <v>3093</v>
      </c>
      <c r="C4701" s="23" t="n">
        <v>46191</v>
      </c>
      <c r="D4701" s="21" t="s">
        <v>759</v>
      </c>
      <c r="E4701" s="21" t="s">
        <v>366</v>
      </c>
      <c r="F4701" s="12" t="n">
        <v>1</v>
      </c>
      <c r="G4701" s="19" t="n">
        <v>41.2</v>
      </c>
      <c r="H4701" s="19" t="n">
        <v>29.1</v>
      </c>
      <c r="I4701" s="19" t="n">
        <f aca="false">ROUND(F4701*G4701,2)</f>
        <v>41.2</v>
      </c>
      <c r="J4701" s="19" t="n">
        <f aca="false">ROUND(F4701*H4701,2)</f>
        <v>29.1</v>
      </c>
      <c r="K4701" s="19" t="n">
        <f aca="false">INDEX(Pricebook!$L$2:$L$1401,MATCH(D4701,Pricebook!$A$2:$A$1401,0))</f>
        <v>44.3</v>
      </c>
      <c r="L4701" s="19" t="n">
        <f aca="false">ROUND(F4701*K4701,2)</f>
        <v>44.3</v>
      </c>
      <c r="M4701" s="24" t="n">
        <f aca="false">DATE(YEAR(C4701),MONTH(C4701),1)</f>
        <v>46174</v>
      </c>
    </row>
    <row r="4702" customFormat="false" ht="15" hidden="false" customHeight="false" outlineLevel="0" collapsed="false">
      <c r="A4702" s="21" t="s">
        <v>3633</v>
      </c>
      <c r="B4702" s="21" t="s">
        <v>3093</v>
      </c>
      <c r="C4702" s="23" t="n">
        <v>46191</v>
      </c>
      <c r="D4702" s="21" t="s">
        <v>949</v>
      </c>
      <c r="E4702" s="21" t="s">
        <v>366</v>
      </c>
      <c r="F4702" s="12" t="n">
        <v>2</v>
      </c>
      <c r="G4702" s="19" t="n">
        <v>17.75</v>
      </c>
      <c r="H4702" s="19" t="n">
        <v>12.4</v>
      </c>
      <c r="I4702" s="19" t="n">
        <f aca="false">ROUND(F4702*G4702,2)</f>
        <v>35.5</v>
      </c>
      <c r="J4702" s="19" t="n">
        <f aca="false">ROUND(F4702*H4702,2)</f>
        <v>24.8</v>
      </c>
      <c r="K4702" s="19" t="n">
        <f aca="false">INDEX(Pricebook!$L$2:$L$1401,MATCH(D4702,Pricebook!$A$2:$A$1401,0))</f>
        <v>18.9</v>
      </c>
      <c r="L4702" s="19" t="n">
        <f aca="false">ROUND(F4702*K4702,2)</f>
        <v>37.8</v>
      </c>
      <c r="M4702" s="24" t="n">
        <f aca="false">DATE(YEAR(C4702),MONTH(C4702),1)</f>
        <v>46174</v>
      </c>
    </row>
    <row r="4703" customFormat="false" ht="15" hidden="false" customHeight="false" outlineLevel="0" collapsed="false">
      <c r="A4703" s="21" t="s">
        <v>3633</v>
      </c>
      <c r="B4703" s="21" t="s">
        <v>3093</v>
      </c>
      <c r="C4703" s="23" t="n">
        <v>46191</v>
      </c>
      <c r="D4703" s="21" t="s">
        <v>2880</v>
      </c>
      <c r="E4703" s="21" t="s">
        <v>2748</v>
      </c>
      <c r="F4703" s="12" t="n">
        <v>4</v>
      </c>
      <c r="G4703" s="19" t="n">
        <v>18.4</v>
      </c>
      <c r="H4703" s="19" t="n">
        <v>10.66</v>
      </c>
      <c r="I4703" s="19" t="n">
        <f aca="false">ROUND(F4703*G4703,2)</f>
        <v>73.6</v>
      </c>
      <c r="J4703" s="19" t="n">
        <f aca="false">ROUND(F4703*H4703,2)</f>
        <v>42.64</v>
      </c>
      <c r="K4703" s="19" t="n">
        <f aca="false">INDEX(Pricebook!$L$2:$L$1401,MATCH(D4703,Pricebook!$A$2:$A$1401,0))</f>
        <v>20</v>
      </c>
      <c r="L4703" s="19" t="n">
        <f aca="false">ROUND(F4703*K4703,2)</f>
        <v>80</v>
      </c>
      <c r="M4703" s="24" t="n">
        <f aca="false">DATE(YEAR(C4703),MONTH(C4703),1)</f>
        <v>46174</v>
      </c>
    </row>
    <row r="4704" customFormat="false" ht="15" hidden="false" customHeight="false" outlineLevel="0" collapsed="false">
      <c r="A4704" s="21" t="s">
        <v>3633</v>
      </c>
      <c r="B4704" s="21" t="s">
        <v>3093</v>
      </c>
      <c r="C4704" s="23" t="n">
        <v>46191</v>
      </c>
      <c r="D4704" s="21" t="s">
        <v>521</v>
      </c>
      <c r="E4704" s="21" t="s">
        <v>366</v>
      </c>
      <c r="F4704" s="12" t="n">
        <v>3</v>
      </c>
      <c r="G4704" s="19" t="n">
        <v>12.55</v>
      </c>
      <c r="H4704" s="19" t="n">
        <v>8.96</v>
      </c>
      <c r="I4704" s="19" t="n">
        <f aca="false">ROUND(F4704*G4704,2)</f>
        <v>37.65</v>
      </c>
      <c r="J4704" s="19" t="n">
        <f aca="false">ROUND(F4704*H4704,2)</f>
        <v>26.88</v>
      </c>
      <c r="K4704" s="19" t="n">
        <f aca="false">INDEX(Pricebook!$L$2:$L$1401,MATCH(D4704,Pricebook!$A$2:$A$1401,0))</f>
        <v>13.65</v>
      </c>
      <c r="L4704" s="19" t="n">
        <f aca="false">ROUND(F4704*K4704,2)</f>
        <v>40.95</v>
      </c>
      <c r="M4704" s="24" t="n">
        <f aca="false">DATE(YEAR(C4704),MONTH(C4704),1)</f>
        <v>46174</v>
      </c>
    </row>
    <row r="4705" customFormat="false" ht="15" hidden="false" customHeight="false" outlineLevel="0" collapsed="false">
      <c r="A4705" s="21" t="s">
        <v>3633</v>
      </c>
      <c r="B4705" s="21" t="s">
        <v>3093</v>
      </c>
      <c r="C4705" s="23" t="n">
        <v>46191</v>
      </c>
      <c r="D4705" s="21" t="s">
        <v>2946</v>
      </c>
      <c r="E4705" s="21" t="s">
        <v>2748</v>
      </c>
      <c r="F4705" s="12" t="n">
        <v>1</v>
      </c>
      <c r="G4705" s="19" t="n">
        <v>9.3</v>
      </c>
      <c r="H4705" s="19" t="n">
        <v>5.37</v>
      </c>
      <c r="I4705" s="19" t="n">
        <f aca="false">ROUND(F4705*G4705,2)</f>
        <v>9.3</v>
      </c>
      <c r="J4705" s="19" t="n">
        <f aca="false">ROUND(F4705*H4705,2)</f>
        <v>5.37</v>
      </c>
      <c r="K4705" s="19" t="n">
        <f aca="false">INDEX(Pricebook!$L$2:$L$1401,MATCH(D4705,Pricebook!$A$2:$A$1401,0))</f>
        <v>10.1</v>
      </c>
      <c r="L4705" s="19" t="n">
        <f aca="false">ROUND(F4705*K4705,2)</f>
        <v>10.1</v>
      </c>
      <c r="M4705" s="24" t="n">
        <f aca="false">DATE(YEAR(C4705),MONTH(C4705),1)</f>
        <v>46174</v>
      </c>
    </row>
    <row r="4706" customFormat="false" ht="15" hidden="false" customHeight="false" outlineLevel="0" collapsed="false">
      <c r="A4706" s="21" t="s">
        <v>3633</v>
      </c>
      <c r="B4706" s="21" t="s">
        <v>3093</v>
      </c>
      <c r="C4706" s="23" t="n">
        <v>46191</v>
      </c>
      <c r="D4706" s="21" t="s">
        <v>2894</v>
      </c>
      <c r="E4706" s="21" t="s">
        <v>2748</v>
      </c>
      <c r="F4706" s="12" t="n">
        <v>3</v>
      </c>
      <c r="G4706" s="19" t="n">
        <v>14.4</v>
      </c>
      <c r="H4706" s="19" t="n">
        <v>9.85</v>
      </c>
      <c r="I4706" s="19" t="n">
        <f aca="false">ROUND(F4706*G4706,2)</f>
        <v>43.2</v>
      </c>
      <c r="J4706" s="19" t="n">
        <f aca="false">ROUND(F4706*H4706,2)</f>
        <v>29.55</v>
      </c>
      <c r="K4706" s="19" t="n">
        <f aca="false">INDEX(Pricebook!$L$2:$L$1401,MATCH(D4706,Pricebook!$A$2:$A$1401,0))</f>
        <v>15.85</v>
      </c>
      <c r="L4706" s="19" t="n">
        <f aca="false">ROUND(F4706*K4706,2)</f>
        <v>47.55</v>
      </c>
      <c r="M4706" s="24" t="n">
        <f aca="false">DATE(YEAR(C4706),MONTH(C4706),1)</f>
        <v>46174</v>
      </c>
    </row>
    <row r="4707" customFormat="false" ht="15" hidden="false" customHeight="false" outlineLevel="0" collapsed="false">
      <c r="A4707" s="21" t="s">
        <v>3633</v>
      </c>
      <c r="B4707" s="21" t="s">
        <v>3093</v>
      </c>
      <c r="C4707" s="23" t="n">
        <v>46191</v>
      </c>
      <c r="D4707" s="21" t="s">
        <v>2464</v>
      </c>
      <c r="E4707" s="21" t="s">
        <v>2466</v>
      </c>
      <c r="F4707" s="12" t="n">
        <v>5</v>
      </c>
      <c r="G4707" s="19" t="n">
        <v>31.2</v>
      </c>
      <c r="H4707" s="19" t="n">
        <v>19.29</v>
      </c>
      <c r="I4707" s="19" t="n">
        <f aca="false">ROUND(F4707*G4707,2)</f>
        <v>156</v>
      </c>
      <c r="J4707" s="19" t="n">
        <f aca="false">ROUND(F4707*H4707,2)</f>
        <v>96.45</v>
      </c>
      <c r="K4707" s="19" t="n">
        <f aca="false">INDEX(Pricebook!$L$2:$L$1401,MATCH(D4707,Pricebook!$A$2:$A$1401,0))</f>
        <v>32.5</v>
      </c>
      <c r="L4707" s="19" t="n">
        <f aca="false">ROUND(F4707*K4707,2)</f>
        <v>162.5</v>
      </c>
      <c r="M4707" s="24" t="n">
        <f aca="false">DATE(YEAR(C4707),MONTH(C4707),1)</f>
        <v>46174</v>
      </c>
    </row>
    <row r="4708" customFormat="false" ht="15" hidden="false" customHeight="false" outlineLevel="0" collapsed="false">
      <c r="A4708" s="21" t="s">
        <v>3633</v>
      </c>
      <c r="B4708" s="21" t="s">
        <v>3093</v>
      </c>
      <c r="C4708" s="23" t="n">
        <v>46191</v>
      </c>
      <c r="D4708" s="21" t="s">
        <v>951</v>
      </c>
      <c r="E4708" s="21" t="s">
        <v>366</v>
      </c>
      <c r="F4708" s="12" t="n">
        <v>2</v>
      </c>
      <c r="G4708" s="19" t="n">
        <v>35.55</v>
      </c>
      <c r="H4708" s="19" t="n">
        <v>25.42</v>
      </c>
      <c r="I4708" s="19" t="n">
        <f aca="false">ROUND(F4708*G4708,2)</f>
        <v>71.1</v>
      </c>
      <c r="J4708" s="19" t="n">
        <f aca="false">ROUND(F4708*H4708,2)</f>
        <v>50.84</v>
      </c>
      <c r="K4708" s="19" t="n">
        <f aca="false">INDEX(Pricebook!$L$2:$L$1401,MATCH(D4708,Pricebook!$A$2:$A$1401,0))</f>
        <v>38.75</v>
      </c>
      <c r="L4708" s="19" t="n">
        <f aca="false">ROUND(F4708*K4708,2)</f>
        <v>77.5</v>
      </c>
      <c r="M4708" s="24" t="n">
        <f aca="false">DATE(YEAR(C4708),MONTH(C4708),1)</f>
        <v>46174</v>
      </c>
    </row>
    <row r="4709" customFormat="false" ht="15" hidden="false" customHeight="false" outlineLevel="0" collapsed="false">
      <c r="A4709" s="21" t="s">
        <v>3633</v>
      </c>
      <c r="B4709" s="21" t="s">
        <v>3093</v>
      </c>
      <c r="C4709" s="23" t="n">
        <v>46191</v>
      </c>
      <c r="D4709" s="21" t="s">
        <v>2569</v>
      </c>
      <c r="E4709" s="21" t="s">
        <v>2466</v>
      </c>
      <c r="F4709" s="12" t="n">
        <v>1</v>
      </c>
      <c r="G4709" s="19" t="n">
        <v>308.35</v>
      </c>
      <c r="H4709" s="19" t="n">
        <v>192.08</v>
      </c>
      <c r="I4709" s="19" t="n">
        <f aca="false">ROUND(F4709*G4709,2)</f>
        <v>308.35</v>
      </c>
      <c r="J4709" s="19" t="n">
        <f aca="false">ROUND(F4709*H4709,2)</f>
        <v>192.08</v>
      </c>
      <c r="K4709" s="19" t="n">
        <f aca="false">INDEX(Pricebook!$L$2:$L$1401,MATCH(D4709,Pricebook!$A$2:$A$1401,0))</f>
        <v>323.35</v>
      </c>
      <c r="L4709" s="19" t="n">
        <f aca="false">ROUND(F4709*K4709,2)</f>
        <v>323.35</v>
      </c>
      <c r="M4709" s="24" t="n">
        <f aca="false">DATE(YEAR(C4709),MONTH(C4709),1)</f>
        <v>46174</v>
      </c>
    </row>
    <row r="4710" customFormat="false" ht="15" hidden="false" customHeight="false" outlineLevel="0" collapsed="false">
      <c r="A4710" s="21" t="s">
        <v>3633</v>
      </c>
      <c r="B4710" s="21" t="s">
        <v>3093</v>
      </c>
      <c r="C4710" s="23" t="n">
        <v>46191</v>
      </c>
      <c r="D4710" s="21" t="s">
        <v>2812</v>
      </c>
      <c r="E4710" s="21" t="s">
        <v>2748</v>
      </c>
      <c r="F4710" s="12" t="n">
        <v>1</v>
      </c>
      <c r="G4710" s="19" t="n">
        <v>5.4</v>
      </c>
      <c r="H4710" s="19" t="n">
        <v>3.19</v>
      </c>
      <c r="I4710" s="19" t="n">
        <f aca="false">ROUND(F4710*G4710,2)</f>
        <v>5.4</v>
      </c>
      <c r="J4710" s="19" t="n">
        <f aca="false">ROUND(F4710*H4710,2)</f>
        <v>3.19</v>
      </c>
      <c r="K4710" s="19" t="n">
        <f aca="false">INDEX(Pricebook!$L$2:$L$1401,MATCH(D4710,Pricebook!$A$2:$A$1401,0))</f>
        <v>5.4</v>
      </c>
      <c r="L4710" s="19" t="n">
        <f aca="false">ROUND(F4710*K4710,2)</f>
        <v>5.4</v>
      </c>
      <c r="M4710" s="24" t="n">
        <f aca="false">DATE(YEAR(C4710),MONTH(C4710),1)</f>
        <v>46174</v>
      </c>
    </row>
    <row r="4711" customFormat="false" ht="15" hidden="false" customHeight="false" outlineLevel="0" collapsed="false">
      <c r="A4711" s="21" t="s">
        <v>3633</v>
      </c>
      <c r="B4711" s="21" t="s">
        <v>3093</v>
      </c>
      <c r="C4711" s="23" t="n">
        <v>46191</v>
      </c>
      <c r="D4711" s="21" t="s">
        <v>2525</v>
      </c>
      <c r="E4711" s="21" t="s">
        <v>2466</v>
      </c>
      <c r="F4711" s="12" t="n">
        <v>2</v>
      </c>
      <c r="G4711" s="19" t="n">
        <v>19.85</v>
      </c>
      <c r="H4711" s="19" t="n">
        <v>12.26</v>
      </c>
      <c r="I4711" s="19" t="n">
        <f aca="false">ROUND(F4711*G4711,2)</f>
        <v>39.7</v>
      </c>
      <c r="J4711" s="19" t="n">
        <f aca="false">ROUND(F4711*H4711,2)</f>
        <v>24.52</v>
      </c>
      <c r="K4711" s="19" t="n">
        <f aca="false">INDEX(Pricebook!$L$2:$L$1401,MATCH(D4711,Pricebook!$A$2:$A$1401,0))</f>
        <v>20.65</v>
      </c>
      <c r="L4711" s="19" t="n">
        <f aca="false">ROUND(F4711*K4711,2)</f>
        <v>41.3</v>
      </c>
      <c r="M4711" s="24" t="n">
        <f aca="false">DATE(YEAR(C4711),MONTH(C4711),1)</f>
        <v>46174</v>
      </c>
    </row>
    <row r="4712" customFormat="false" ht="15" hidden="false" customHeight="false" outlineLevel="0" collapsed="false">
      <c r="A4712" s="21" t="s">
        <v>3633</v>
      </c>
      <c r="B4712" s="21" t="s">
        <v>3093</v>
      </c>
      <c r="C4712" s="23" t="n">
        <v>46191</v>
      </c>
      <c r="D4712" s="21" t="s">
        <v>2543</v>
      </c>
      <c r="E4712" s="21" t="s">
        <v>2466</v>
      </c>
      <c r="F4712" s="12" t="n">
        <v>1</v>
      </c>
      <c r="G4712" s="19" t="n">
        <v>26.85</v>
      </c>
      <c r="H4712" s="19" t="n">
        <v>16.4</v>
      </c>
      <c r="I4712" s="19" t="n">
        <f aca="false">ROUND(F4712*G4712,2)</f>
        <v>26.85</v>
      </c>
      <c r="J4712" s="19" t="n">
        <f aca="false">ROUND(F4712*H4712,2)</f>
        <v>16.4</v>
      </c>
      <c r="K4712" s="19" t="n">
        <f aca="false">INDEX(Pricebook!$L$2:$L$1401,MATCH(D4712,Pricebook!$A$2:$A$1401,0))</f>
        <v>27.6</v>
      </c>
      <c r="L4712" s="19" t="n">
        <f aca="false">ROUND(F4712*K4712,2)</f>
        <v>27.6</v>
      </c>
      <c r="M4712" s="24" t="n">
        <f aca="false">DATE(YEAR(C4712),MONTH(C4712),1)</f>
        <v>46174</v>
      </c>
    </row>
    <row r="4713" customFormat="false" ht="15" hidden="false" customHeight="false" outlineLevel="0" collapsed="false">
      <c r="A4713" s="21" t="s">
        <v>3633</v>
      </c>
      <c r="B4713" s="21" t="s">
        <v>3093</v>
      </c>
      <c r="C4713" s="23" t="n">
        <v>46191</v>
      </c>
      <c r="D4713" s="21" t="s">
        <v>2768</v>
      </c>
      <c r="E4713" s="21" t="s">
        <v>2748</v>
      </c>
      <c r="F4713" s="12" t="n">
        <v>3</v>
      </c>
      <c r="G4713" s="19" t="n">
        <v>15.5</v>
      </c>
      <c r="H4713" s="19" t="n">
        <v>9</v>
      </c>
      <c r="I4713" s="19" t="n">
        <f aca="false">ROUND(F4713*G4713,2)</f>
        <v>46.5</v>
      </c>
      <c r="J4713" s="19" t="n">
        <f aca="false">ROUND(F4713*H4713,2)</f>
        <v>27</v>
      </c>
      <c r="K4713" s="19" t="n">
        <f aca="false">INDEX(Pricebook!$L$2:$L$1401,MATCH(D4713,Pricebook!$A$2:$A$1401,0))</f>
        <v>16.9</v>
      </c>
      <c r="L4713" s="19" t="n">
        <f aca="false">ROUND(F4713*K4713,2)</f>
        <v>50.7</v>
      </c>
      <c r="M4713" s="24" t="n">
        <f aca="false">DATE(YEAR(C4713),MONTH(C4713),1)</f>
        <v>46174</v>
      </c>
    </row>
    <row r="4714" customFormat="false" ht="15" hidden="false" customHeight="false" outlineLevel="0" collapsed="false">
      <c r="A4714" s="21" t="s">
        <v>3634</v>
      </c>
      <c r="B4714" s="21" t="s">
        <v>3113</v>
      </c>
      <c r="C4714" s="23" t="n">
        <v>46191</v>
      </c>
      <c r="D4714" s="21" t="s">
        <v>2768</v>
      </c>
      <c r="E4714" s="21" t="s">
        <v>2748</v>
      </c>
      <c r="F4714" s="12" t="n">
        <v>1</v>
      </c>
      <c r="G4714" s="19" t="n">
        <v>15.5</v>
      </c>
      <c r="H4714" s="19" t="n">
        <v>9</v>
      </c>
      <c r="I4714" s="19" t="n">
        <f aca="false">ROUND(F4714*G4714,2)</f>
        <v>15.5</v>
      </c>
      <c r="J4714" s="19" t="n">
        <f aca="false">ROUND(F4714*H4714,2)</f>
        <v>9</v>
      </c>
      <c r="K4714" s="19" t="n">
        <f aca="false">INDEX(Pricebook!$L$2:$L$1401,MATCH(D4714,Pricebook!$A$2:$A$1401,0))</f>
        <v>16.9</v>
      </c>
      <c r="L4714" s="19" t="n">
        <f aca="false">ROUND(F4714*K4714,2)</f>
        <v>16.9</v>
      </c>
      <c r="M4714" s="24" t="n">
        <f aca="false">DATE(YEAR(C4714),MONTH(C4714),1)</f>
        <v>46174</v>
      </c>
    </row>
    <row r="4715" customFormat="false" ht="15" hidden="false" customHeight="false" outlineLevel="0" collapsed="false">
      <c r="A4715" s="21" t="s">
        <v>3634</v>
      </c>
      <c r="B4715" s="21" t="s">
        <v>3113</v>
      </c>
      <c r="C4715" s="23" t="n">
        <v>46191</v>
      </c>
      <c r="D4715" s="21" t="s">
        <v>1400</v>
      </c>
      <c r="E4715" s="21" t="s">
        <v>971</v>
      </c>
      <c r="F4715" s="12" t="n">
        <v>3</v>
      </c>
      <c r="G4715" s="19" t="n">
        <v>4.4</v>
      </c>
      <c r="H4715" s="19" t="n">
        <v>3.7</v>
      </c>
      <c r="I4715" s="19" t="n">
        <f aca="false">ROUND(F4715*G4715,2)</f>
        <v>13.2</v>
      </c>
      <c r="J4715" s="19" t="n">
        <f aca="false">ROUND(F4715*H4715,2)</f>
        <v>11.1</v>
      </c>
      <c r="K4715" s="19" t="n">
        <f aca="false">INDEX(Pricebook!$L$2:$L$1401,MATCH(D4715,Pricebook!$A$2:$A$1401,0))</f>
        <v>5.15</v>
      </c>
      <c r="L4715" s="19" t="n">
        <f aca="false">ROUND(F4715*K4715,2)</f>
        <v>15.45</v>
      </c>
      <c r="M4715" s="24" t="n">
        <f aca="false">DATE(YEAR(C4715),MONTH(C4715),1)</f>
        <v>46174</v>
      </c>
    </row>
    <row r="4716" customFormat="false" ht="15" hidden="false" customHeight="false" outlineLevel="0" collapsed="false">
      <c r="A4716" s="21" t="s">
        <v>3634</v>
      </c>
      <c r="B4716" s="21" t="s">
        <v>3113</v>
      </c>
      <c r="C4716" s="23" t="n">
        <v>46191</v>
      </c>
      <c r="D4716" s="21" t="s">
        <v>2130</v>
      </c>
      <c r="E4716" s="21" t="s">
        <v>1941</v>
      </c>
      <c r="F4716" s="12" t="n">
        <v>1</v>
      </c>
      <c r="G4716" s="19" t="n">
        <v>55.65</v>
      </c>
      <c r="H4716" s="19" t="n">
        <v>35.6</v>
      </c>
      <c r="I4716" s="19" t="n">
        <f aca="false">ROUND(F4716*G4716,2)</f>
        <v>55.65</v>
      </c>
      <c r="J4716" s="19" t="n">
        <f aca="false">ROUND(F4716*H4716,2)</f>
        <v>35.6</v>
      </c>
      <c r="K4716" s="19" t="n">
        <f aca="false">INDEX(Pricebook!$L$2:$L$1401,MATCH(D4716,Pricebook!$A$2:$A$1401,0))</f>
        <v>58</v>
      </c>
      <c r="L4716" s="19" t="n">
        <f aca="false">ROUND(F4716*K4716,2)</f>
        <v>58</v>
      </c>
      <c r="M4716" s="24" t="n">
        <f aca="false">DATE(YEAR(C4716),MONTH(C4716),1)</f>
        <v>46174</v>
      </c>
    </row>
    <row r="4717" customFormat="false" ht="15" hidden="false" customHeight="false" outlineLevel="0" collapsed="false">
      <c r="A4717" s="21" t="s">
        <v>3634</v>
      </c>
      <c r="B4717" s="21" t="s">
        <v>3113</v>
      </c>
      <c r="C4717" s="23" t="n">
        <v>46191</v>
      </c>
      <c r="D4717" s="21" t="s">
        <v>2749</v>
      </c>
      <c r="E4717" s="21" t="s">
        <v>2748</v>
      </c>
      <c r="F4717" s="12" t="n">
        <v>6</v>
      </c>
      <c r="G4717" s="19" t="n">
        <v>29.1</v>
      </c>
      <c r="H4717" s="19" t="n">
        <v>16.94</v>
      </c>
      <c r="I4717" s="19" t="n">
        <f aca="false">ROUND(F4717*G4717,2)</f>
        <v>174.6</v>
      </c>
      <c r="J4717" s="19" t="n">
        <f aca="false">ROUND(F4717*H4717,2)</f>
        <v>101.64</v>
      </c>
      <c r="K4717" s="19" t="n">
        <f aca="false">INDEX(Pricebook!$L$2:$L$1401,MATCH(D4717,Pricebook!$A$2:$A$1401,0))</f>
        <v>31.75</v>
      </c>
      <c r="L4717" s="19" t="n">
        <f aca="false">ROUND(F4717*K4717,2)</f>
        <v>190.5</v>
      </c>
      <c r="M4717" s="24" t="n">
        <f aca="false">DATE(YEAR(C4717),MONTH(C4717),1)</f>
        <v>46174</v>
      </c>
    </row>
    <row r="4718" customFormat="false" ht="15" hidden="false" customHeight="false" outlineLevel="0" collapsed="false">
      <c r="A4718" s="21" t="s">
        <v>3634</v>
      </c>
      <c r="B4718" s="21" t="s">
        <v>3113</v>
      </c>
      <c r="C4718" s="23" t="n">
        <v>46191</v>
      </c>
      <c r="D4718" s="21" t="s">
        <v>2755</v>
      </c>
      <c r="E4718" s="21" t="s">
        <v>2748</v>
      </c>
      <c r="F4718" s="12" t="n">
        <v>1</v>
      </c>
      <c r="G4718" s="19" t="n">
        <v>2.8</v>
      </c>
      <c r="H4718" s="19" t="n">
        <v>1.62</v>
      </c>
      <c r="I4718" s="19" t="n">
        <f aca="false">ROUND(F4718*G4718,2)</f>
        <v>2.8</v>
      </c>
      <c r="J4718" s="19" t="n">
        <f aca="false">ROUND(F4718*H4718,2)</f>
        <v>1.62</v>
      </c>
      <c r="K4718" s="19" t="n">
        <f aca="false">INDEX(Pricebook!$L$2:$L$1401,MATCH(D4718,Pricebook!$A$2:$A$1401,0))</f>
        <v>3.05</v>
      </c>
      <c r="L4718" s="19" t="n">
        <f aca="false">ROUND(F4718*K4718,2)</f>
        <v>3.05</v>
      </c>
      <c r="M4718" s="24" t="n">
        <f aca="false">DATE(YEAR(C4718),MONTH(C4718),1)</f>
        <v>46174</v>
      </c>
    </row>
    <row r="4719" customFormat="false" ht="15" hidden="false" customHeight="false" outlineLevel="0" collapsed="false">
      <c r="A4719" s="21" t="s">
        <v>3634</v>
      </c>
      <c r="B4719" s="21" t="s">
        <v>3113</v>
      </c>
      <c r="C4719" s="23" t="n">
        <v>46191</v>
      </c>
      <c r="D4719" s="21" t="s">
        <v>2766</v>
      </c>
      <c r="E4719" s="21" t="s">
        <v>2748</v>
      </c>
      <c r="F4719" s="12" t="n">
        <v>6</v>
      </c>
      <c r="G4719" s="19" t="n">
        <v>4.45</v>
      </c>
      <c r="H4719" s="19" t="n">
        <v>2.55</v>
      </c>
      <c r="I4719" s="19" t="n">
        <f aca="false">ROUND(F4719*G4719,2)</f>
        <v>26.7</v>
      </c>
      <c r="J4719" s="19" t="n">
        <f aca="false">ROUND(F4719*H4719,2)</f>
        <v>15.3</v>
      </c>
      <c r="K4719" s="19" t="n">
        <f aca="false">INDEX(Pricebook!$L$2:$L$1401,MATCH(D4719,Pricebook!$A$2:$A$1401,0))</f>
        <v>4.8</v>
      </c>
      <c r="L4719" s="19" t="n">
        <f aca="false">ROUND(F4719*K4719,2)</f>
        <v>28.8</v>
      </c>
      <c r="M4719" s="24" t="n">
        <f aca="false">DATE(YEAR(C4719),MONTH(C4719),1)</f>
        <v>46174</v>
      </c>
    </row>
    <row r="4720" customFormat="false" ht="15" hidden="false" customHeight="false" outlineLevel="0" collapsed="false">
      <c r="A4720" s="21" t="s">
        <v>3634</v>
      </c>
      <c r="B4720" s="21" t="s">
        <v>3113</v>
      </c>
      <c r="C4720" s="23" t="n">
        <v>46191</v>
      </c>
      <c r="D4720" s="21" t="s">
        <v>2058</v>
      </c>
      <c r="E4720" s="21" t="s">
        <v>1941</v>
      </c>
      <c r="F4720" s="12" t="n">
        <v>3</v>
      </c>
      <c r="G4720" s="19" t="n">
        <v>32.95</v>
      </c>
      <c r="H4720" s="19" t="n">
        <v>21.21</v>
      </c>
      <c r="I4720" s="19" t="n">
        <f aca="false">ROUND(F4720*G4720,2)</f>
        <v>98.85</v>
      </c>
      <c r="J4720" s="19" t="n">
        <f aca="false">ROUND(F4720*H4720,2)</f>
        <v>63.63</v>
      </c>
      <c r="K4720" s="19" t="n">
        <f aca="false">INDEX(Pricebook!$L$2:$L$1401,MATCH(D4720,Pricebook!$A$2:$A$1401,0))</f>
        <v>34.6</v>
      </c>
      <c r="L4720" s="19" t="n">
        <f aca="false">ROUND(F4720*K4720,2)</f>
        <v>103.8</v>
      </c>
      <c r="M4720" s="24" t="n">
        <f aca="false">DATE(YEAR(C4720),MONTH(C4720),1)</f>
        <v>46174</v>
      </c>
    </row>
    <row r="4721" customFormat="false" ht="15" hidden="false" customHeight="false" outlineLevel="0" collapsed="false">
      <c r="A4721" s="21" t="s">
        <v>3634</v>
      </c>
      <c r="B4721" s="21" t="s">
        <v>3113</v>
      </c>
      <c r="C4721" s="23" t="n">
        <v>46191</v>
      </c>
      <c r="D4721" s="21" t="s">
        <v>1192</v>
      </c>
      <c r="E4721" s="21" t="s">
        <v>971</v>
      </c>
      <c r="F4721" s="12" t="n">
        <v>12</v>
      </c>
      <c r="G4721" s="19" t="n">
        <v>3.6</v>
      </c>
      <c r="H4721" s="19" t="n">
        <v>2.76</v>
      </c>
      <c r="I4721" s="19" t="n">
        <f aca="false">ROUND(F4721*G4721,2)</f>
        <v>43.2</v>
      </c>
      <c r="J4721" s="19" t="n">
        <f aca="false">ROUND(F4721*H4721,2)</f>
        <v>33.12</v>
      </c>
      <c r="K4721" s="19" t="n">
        <f aca="false">INDEX(Pricebook!$L$2:$L$1401,MATCH(D4721,Pricebook!$A$2:$A$1401,0))</f>
        <v>4.2</v>
      </c>
      <c r="L4721" s="19" t="n">
        <f aca="false">ROUND(F4721*K4721,2)</f>
        <v>50.4</v>
      </c>
      <c r="M4721" s="24" t="n">
        <f aca="false">DATE(YEAR(C4721),MONTH(C4721),1)</f>
        <v>46174</v>
      </c>
    </row>
    <row r="4722" customFormat="false" ht="15" hidden="false" customHeight="false" outlineLevel="0" collapsed="false">
      <c r="A4722" s="21" t="s">
        <v>3635</v>
      </c>
      <c r="B4722" s="21" t="s">
        <v>3147</v>
      </c>
      <c r="C4722" s="23" t="n">
        <v>46191</v>
      </c>
      <c r="D4722" s="21" t="s">
        <v>2293</v>
      </c>
      <c r="E4722" s="21" t="s">
        <v>2202</v>
      </c>
      <c r="F4722" s="12" t="n">
        <v>6</v>
      </c>
      <c r="G4722" s="19" t="n">
        <v>7.95</v>
      </c>
      <c r="H4722" s="19" t="n">
        <v>4.76</v>
      </c>
      <c r="I4722" s="19" t="n">
        <f aca="false">ROUND(F4722*G4722,2)</f>
        <v>47.7</v>
      </c>
      <c r="J4722" s="19" t="n">
        <f aca="false">ROUND(F4722*H4722,2)</f>
        <v>28.56</v>
      </c>
      <c r="K4722" s="19" t="n">
        <f aca="false">INDEX(Pricebook!$L$2:$L$1401,MATCH(D4722,Pricebook!$A$2:$A$1401,0))</f>
        <v>8.4</v>
      </c>
      <c r="L4722" s="19" t="n">
        <f aca="false">ROUND(F4722*K4722,2)</f>
        <v>50.4</v>
      </c>
      <c r="M4722" s="24" t="n">
        <f aca="false">DATE(YEAR(C4722),MONTH(C4722),1)</f>
        <v>46174</v>
      </c>
    </row>
    <row r="4723" customFormat="false" ht="15" hidden="false" customHeight="false" outlineLevel="0" collapsed="false">
      <c r="A4723" s="21" t="s">
        <v>3635</v>
      </c>
      <c r="B4723" s="21" t="s">
        <v>3147</v>
      </c>
      <c r="C4723" s="23" t="n">
        <v>46191</v>
      </c>
      <c r="D4723" s="21" t="s">
        <v>775</v>
      </c>
      <c r="E4723" s="21" t="s">
        <v>366</v>
      </c>
      <c r="F4723" s="12" t="n">
        <v>1</v>
      </c>
      <c r="G4723" s="19" t="n">
        <v>221.65</v>
      </c>
      <c r="H4723" s="19" t="n">
        <v>156.94</v>
      </c>
      <c r="I4723" s="19" t="n">
        <f aca="false">ROUND(F4723*G4723,2)</f>
        <v>221.65</v>
      </c>
      <c r="J4723" s="19" t="n">
        <f aca="false">ROUND(F4723*H4723,2)</f>
        <v>156.94</v>
      </c>
      <c r="K4723" s="19" t="n">
        <f aca="false">INDEX(Pricebook!$L$2:$L$1401,MATCH(D4723,Pricebook!$A$2:$A$1401,0))</f>
        <v>238.95</v>
      </c>
      <c r="L4723" s="19" t="n">
        <f aca="false">ROUND(F4723*K4723,2)</f>
        <v>238.95</v>
      </c>
      <c r="M4723" s="24" t="n">
        <f aca="false">DATE(YEAR(C4723),MONTH(C4723),1)</f>
        <v>46174</v>
      </c>
    </row>
    <row r="4724" customFormat="false" ht="15" hidden="false" customHeight="false" outlineLevel="0" collapsed="false">
      <c r="A4724" s="21" t="s">
        <v>3635</v>
      </c>
      <c r="B4724" s="21" t="s">
        <v>3147</v>
      </c>
      <c r="C4724" s="23" t="n">
        <v>46191</v>
      </c>
      <c r="D4724" s="21" t="s">
        <v>631</v>
      </c>
      <c r="E4724" s="21" t="s">
        <v>366</v>
      </c>
      <c r="F4724" s="12" t="n">
        <v>2</v>
      </c>
      <c r="G4724" s="19" t="n">
        <v>53.3</v>
      </c>
      <c r="H4724" s="19" t="n">
        <v>37.9</v>
      </c>
      <c r="I4724" s="19" t="n">
        <f aca="false">ROUND(F4724*G4724,2)</f>
        <v>106.6</v>
      </c>
      <c r="J4724" s="19" t="n">
        <f aca="false">ROUND(F4724*H4724,2)</f>
        <v>75.8</v>
      </c>
      <c r="K4724" s="19" t="n">
        <f aca="false">INDEX(Pricebook!$L$2:$L$1401,MATCH(D4724,Pricebook!$A$2:$A$1401,0))</f>
        <v>57.75</v>
      </c>
      <c r="L4724" s="19" t="n">
        <f aca="false">ROUND(F4724*K4724,2)</f>
        <v>115.5</v>
      </c>
      <c r="M4724" s="24" t="n">
        <f aca="false">DATE(YEAR(C4724),MONTH(C4724),1)</f>
        <v>46174</v>
      </c>
    </row>
    <row r="4725" customFormat="false" ht="15" hidden="false" customHeight="false" outlineLevel="0" collapsed="false">
      <c r="A4725" s="21" t="s">
        <v>3635</v>
      </c>
      <c r="B4725" s="21" t="s">
        <v>3147</v>
      </c>
      <c r="C4725" s="23" t="n">
        <v>46191</v>
      </c>
      <c r="D4725" s="21" t="s">
        <v>1861</v>
      </c>
      <c r="E4725" s="21" t="s">
        <v>1452</v>
      </c>
      <c r="F4725" s="12" t="n">
        <v>1</v>
      </c>
      <c r="G4725" s="19" t="n">
        <v>60</v>
      </c>
      <c r="H4725" s="19" t="n">
        <v>43.36</v>
      </c>
      <c r="I4725" s="19" t="n">
        <f aca="false">ROUND(F4725*G4725,2)</f>
        <v>60</v>
      </c>
      <c r="J4725" s="19" t="n">
        <f aca="false">ROUND(F4725*H4725,2)</f>
        <v>43.36</v>
      </c>
      <c r="K4725" s="19" t="n">
        <f aca="false">INDEX(Pricebook!$L$2:$L$1401,MATCH(D4725,Pricebook!$A$2:$A$1401,0))</f>
        <v>62.3</v>
      </c>
      <c r="L4725" s="19" t="n">
        <f aca="false">ROUND(F4725*K4725,2)</f>
        <v>62.3</v>
      </c>
      <c r="M4725" s="24" t="n">
        <f aca="false">DATE(YEAR(C4725),MONTH(C4725),1)</f>
        <v>46174</v>
      </c>
    </row>
    <row r="4726" customFormat="false" ht="15" hidden="false" customHeight="false" outlineLevel="0" collapsed="false">
      <c r="A4726" s="21" t="s">
        <v>3635</v>
      </c>
      <c r="B4726" s="21" t="s">
        <v>3147</v>
      </c>
      <c r="C4726" s="23" t="n">
        <v>46191</v>
      </c>
      <c r="D4726" s="21" t="s">
        <v>685</v>
      </c>
      <c r="E4726" s="21" t="s">
        <v>366</v>
      </c>
      <c r="F4726" s="12" t="n">
        <v>3</v>
      </c>
      <c r="G4726" s="19" t="n">
        <v>53.3</v>
      </c>
      <c r="H4726" s="19" t="n">
        <v>37.88</v>
      </c>
      <c r="I4726" s="19" t="n">
        <f aca="false">ROUND(F4726*G4726,2)</f>
        <v>159.9</v>
      </c>
      <c r="J4726" s="19" t="n">
        <f aca="false">ROUND(F4726*H4726,2)</f>
        <v>113.64</v>
      </c>
      <c r="K4726" s="19" t="n">
        <f aca="false">INDEX(Pricebook!$L$2:$L$1401,MATCH(D4726,Pricebook!$A$2:$A$1401,0))</f>
        <v>57.7</v>
      </c>
      <c r="L4726" s="19" t="n">
        <f aca="false">ROUND(F4726*K4726,2)</f>
        <v>173.1</v>
      </c>
      <c r="M4726" s="24" t="n">
        <f aca="false">DATE(YEAR(C4726),MONTH(C4726),1)</f>
        <v>46174</v>
      </c>
    </row>
    <row r="4727" customFormat="false" ht="15" hidden="false" customHeight="false" outlineLevel="0" collapsed="false">
      <c r="A4727" s="21" t="s">
        <v>3635</v>
      </c>
      <c r="B4727" s="21" t="s">
        <v>3147</v>
      </c>
      <c r="C4727" s="23" t="n">
        <v>46191</v>
      </c>
      <c r="D4727" s="21" t="s">
        <v>1905</v>
      </c>
      <c r="E4727" s="21" t="s">
        <v>1452</v>
      </c>
      <c r="F4727" s="12" t="n">
        <v>4</v>
      </c>
      <c r="G4727" s="19" t="n">
        <v>29.9</v>
      </c>
      <c r="H4727" s="19" t="n">
        <v>18.32</v>
      </c>
      <c r="I4727" s="19" t="n">
        <f aca="false">ROUND(F4727*G4727,2)</f>
        <v>119.6</v>
      </c>
      <c r="J4727" s="19" t="n">
        <f aca="false">ROUND(F4727*H4727,2)</f>
        <v>73.28</v>
      </c>
      <c r="K4727" s="19" t="n">
        <f aca="false">INDEX(Pricebook!$L$2:$L$1401,MATCH(D4727,Pricebook!$A$2:$A$1401,0))</f>
        <v>30.7</v>
      </c>
      <c r="L4727" s="19" t="n">
        <f aca="false">ROUND(F4727*K4727,2)</f>
        <v>122.8</v>
      </c>
      <c r="M4727" s="24" t="n">
        <f aca="false">DATE(YEAR(C4727),MONTH(C4727),1)</f>
        <v>46174</v>
      </c>
    </row>
    <row r="4728" customFormat="false" ht="15" hidden="false" customHeight="false" outlineLevel="0" collapsed="false">
      <c r="A4728" s="21" t="s">
        <v>3635</v>
      </c>
      <c r="B4728" s="21" t="s">
        <v>3147</v>
      </c>
      <c r="C4728" s="23" t="n">
        <v>46191</v>
      </c>
      <c r="D4728" s="21" t="s">
        <v>2277</v>
      </c>
      <c r="E4728" s="21" t="s">
        <v>2202</v>
      </c>
      <c r="F4728" s="12" t="n">
        <v>3</v>
      </c>
      <c r="G4728" s="19" t="n">
        <v>121.05</v>
      </c>
      <c r="H4728" s="19" t="n">
        <v>74.17</v>
      </c>
      <c r="I4728" s="19" t="n">
        <f aca="false">ROUND(F4728*G4728,2)</f>
        <v>363.15</v>
      </c>
      <c r="J4728" s="19" t="n">
        <f aca="false">ROUND(F4728*H4728,2)</f>
        <v>222.51</v>
      </c>
      <c r="K4728" s="19" t="n">
        <f aca="false">INDEX(Pricebook!$L$2:$L$1401,MATCH(D4728,Pricebook!$A$2:$A$1401,0))</f>
        <v>130.45</v>
      </c>
      <c r="L4728" s="19" t="n">
        <f aca="false">ROUND(F4728*K4728,2)</f>
        <v>391.35</v>
      </c>
      <c r="M4728" s="24" t="n">
        <f aca="false">DATE(YEAR(C4728),MONTH(C4728),1)</f>
        <v>46174</v>
      </c>
    </row>
    <row r="4729" customFormat="false" ht="15" hidden="false" customHeight="false" outlineLevel="0" collapsed="false">
      <c r="A4729" s="21" t="s">
        <v>3635</v>
      </c>
      <c r="B4729" s="21" t="s">
        <v>3147</v>
      </c>
      <c r="C4729" s="23" t="n">
        <v>46191</v>
      </c>
      <c r="D4729" s="21" t="s">
        <v>1484</v>
      </c>
      <c r="E4729" s="21" t="s">
        <v>1452</v>
      </c>
      <c r="F4729" s="12" t="n">
        <v>5</v>
      </c>
      <c r="G4729" s="19" t="n">
        <v>30.15</v>
      </c>
      <c r="H4729" s="19" t="n">
        <v>18.53</v>
      </c>
      <c r="I4729" s="19" t="n">
        <f aca="false">ROUND(F4729*G4729,2)</f>
        <v>150.75</v>
      </c>
      <c r="J4729" s="19" t="n">
        <f aca="false">ROUND(F4729*H4729,2)</f>
        <v>92.65</v>
      </c>
      <c r="K4729" s="19" t="n">
        <f aca="false">INDEX(Pricebook!$L$2:$L$1401,MATCH(D4729,Pricebook!$A$2:$A$1401,0))</f>
        <v>31.05</v>
      </c>
      <c r="L4729" s="19" t="n">
        <f aca="false">ROUND(F4729*K4729,2)</f>
        <v>155.25</v>
      </c>
      <c r="M4729" s="24" t="n">
        <f aca="false">DATE(YEAR(C4729),MONTH(C4729),1)</f>
        <v>46174</v>
      </c>
    </row>
    <row r="4730" customFormat="false" ht="15" hidden="false" customHeight="false" outlineLevel="0" collapsed="false">
      <c r="A4730" s="21" t="s">
        <v>3635</v>
      </c>
      <c r="B4730" s="21" t="s">
        <v>3147</v>
      </c>
      <c r="C4730" s="23" t="n">
        <v>46191</v>
      </c>
      <c r="D4730" s="21" t="s">
        <v>2359</v>
      </c>
      <c r="E4730" s="21" t="s">
        <v>2202</v>
      </c>
      <c r="F4730" s="12" t="n">
        <v>2</v>
      </c>
      <c r="G4730" s="19" t="n">
        <v>6.35</v>
      </c>
      <c r="H4730" s="19" t="n">
        <v>3.81</v>
      </c>
      <c r="I4730" s="19" t="n">
        <f aca="false">ROUND(F4730*G4730,2)</f>
        <v>12.7</v>
      </c>
      <c r="J4730" s="19" t="n">
        <f aca="false">ROUND(F4730*H4730,2)</f>
        <v>7.62</v>
      </c>
      <c r="K4730" s="19" t="n">
        <f aca="false">INDEX(Pricebook!$L$2:$L$1401,MATCH(D4730,Pricebook!$A$2:$A$1401,0))</f>
        <v>6.7</v>
      </c>
      <c r="L4730" s="19" t="n">
        <f aca="false">ROUND(F4730*K4730,2)</f>
        <v>13.4</v>
      </c>
      <c r="M4730" s="24" t="n">
        <f aca="false">DATE(YEAR(C4730),MONTH(C4730),1)</f>
        <v>46174</v>
      </c>
    </row>
    <row r="4731" customFormat="false" ht="15" hidden="false" customHeight="false" outlineLevel="0" collapsed="false">
      <c r="A4731" s="21" t="s">
        <v>3636</v>
      </c>
      <c r="B4731" s="21" t="s">
        <v>3587</v>
      </c>
      <c r="C4731" s="23" t="n">
        <v>46191</v>
      </c>
      <c r="D4731" s="21" t="s">
        <v>1705</v>
      </c>
      <c r="E4731" s="21" t="s">
        <v>1452</v>
      </c>
      <c r="F4731" s="12" t="n">
        <v>1</v>
      </c>
      <c r="G4731" s="19" t="n">
        <v>94.5</v>
      </c>
      <c r="H4731" s="19" t="n">
        <v>57.71</v>
      </c>
      <c r="I4731" s="19" t="n">
        <f aca="false">ROUND(F4731*G4731,2)</f>
        <v>94.5</v>
      </c>
      <c r="J4731" s="19" t="n">
        <f aca="false">ROUND(F4731*H4731,2)</f>
        <v>57.71</v>
      </c>
      <c r="K4731" s="19" t="n">
        <f aca="false">INDEX(Pricebook!$L$2:$L$1401,MATCH(D4731,Pricebook!$A$2:$A$1401,0))</f>
        <v>96.7</v>
      </c>
      <c r="L4731" s="19" t="n">
        <f aca="false">ROUND(F4731*K4731,2)</f>
        <v>96.7</v>
      </c>
      <c r="M4731" s="24" t="n">
        <f aca="false">DATE(YEAR(C4731),MONTH(C4731),1)</f>
        <v>46174</v>
      </c>
    </row>
    <row r="4732" customFormat="false" ht="15" hidden="false" customHeight="false" outlineLevel="0" collapsed="false">
      <c r="A4732" s="21" t="s">
        <v>3636</v>
      </c>
      <c r="B4732" s="21" t="s">
        <v>3587</v>
      </c>
      <c r="C4732" s="23" t="n">
        <v>46191</v>
      </c>
      <c r="D4732" s="21" t="s">
        <v>1805</v>
      </c>
      <c r="E4732" s="21" t="s">
        <v>1452</v>
      </c>
      <c r="F4732" s="12" t="n">
        <v>6</v>
      </c>
      <c r="G4732" s="19" t="n">
        <v>80.5</v>
      </c>
      <c r="H4732" s="19" t="n">
        <v>48.94</v>
      </c>
      <c r="I4732" s="19" t="n">
        <f aca="false">ROUND(F4732*G4732,2)</f>
        <v>483</v>
      </c>
      <c r="J4732" s="19" t="n">
        <f aca="false">ROUND(F4732*H4732,2)</f>
        <v>293.64</v>
      </c>
      <c r="K4732" s="19" t="n">
        <f aca="false">INDEX(Pricebook!$L$2:$L$1401,MATCH(D4732,Pricebook!$A$2:$A$1401,0))</f>
        <v>82</v>
      </c>
      <c r="L4732" s="19" t="n">
        <f aca="false">ROUND(F4732*K4732,2)</f>
        <v>492</v>
      </c>
      <c r="M4732" s="24" t="n">
        <f aca="false">DATE(YEAR(C4732),MONTH(C4732),1)</f>
        <v>46174</v>
      </c>
    </row>
    <row r="4733" customFormat="false" ht="15" hidden="false" customHeight="false" outlineLevel="0" collapsed="false">
      <c r="A4733" s="21" t="s">
        <v>3636</v>
      </c>
      <c r="B4733" s="21" t="s">
        <v>3587</v>
      </c>
      <c r="C4733" s="23" t="n">
        <v>46191</v>
      </c>
      <c r="D4733" s="21" t="s">
        <v>446</v>
      </c>
      <c r="E4733" s="21" t="s">
        <v>366</v>
      </c>
      <c r="F4733" s="12" t="n">
        <v>2</v>
      </c>
      <c r="G4733" s="19" t="n">
        <v>72.1</v>
      </c>
      <c r="H4733" s="19" t="n">
        <v>50.78</v>
      </c>
      <c r="I4733" s="19" t="n">
        <f aca="false">ROUND(F4733*G4733,2)</f>
        <v>144.2</v>
      </c>
      <c r="J4733" s="19" t="n">
        <f aca="false">ROUND(F4733*H4733,2)</f>
        <v>101.56</v>
      </c>
      <c r="K4733" s="19" t="n">
        <f aca="false">INDEX(Pricebook!$L$2:$L$1401,MATCH(D4733,Pricebook!$A$2:$A$1401,0))</f>
        <v>77.3</v>
      </c>
      <c r="L4733" s="19" t="n">
        <f aca="false">ROUND(F4733*K4733,2)</f>
        <v>154.6</v>
      </c>
      <c r="M4733" s="24" t="n">
        <f aca="false">DATE(YEAR(C4733),MONTH(C4733),1)</f>
        <v>46174</v>
      </c>
    </row>
    <row r="4734" customFormat="false" ht="15" hidden="false" customHeight="false" outlineLevel="0" collapsed="false">
      <c r="A4734" s="21" t="s">
        <v>3636</v>
      </c>
      <c r="B4734" s="21" t="s">
        <v>3587</v>
      </c>
      <c r="C4734" s="23" t="n">
        <v>46191</v>
      </c>
      <c r="D4734" s="21" t="s">
        <v>2422</v>
      </c>
      <c r="E4734" s="21" t="s">
        <v>2202</v>
      </c>
      <c r="F4734" s="12" t="n">
        <v>4</v>
      </c>
      <c r="G4734" s="19" t="n">
        <v>44.85</v>
      </c>
      <c r="H4734" s="19" t="n">
        <v>27.3</v>
      </c>
      <c r="I4734" s="19" t="n">
        <f aca="false">ROUND(F4734*G4734,2)</f>
        <v>179.4</v>
      </c>
      <c r="J4734" s="19" t="n">
        <f aca="false">ROUND(F4734*H4734,2)</f>
        <v>109.2</v>
      </c>
      <c r="K4734" s="19" t="n">
        <f aca="false">INDEX(Pricebook!$L$2:$L$1401,MATCH(D4734,Pricebook!$A$2:$A$1401,0))</f>
        <v>48.05</v>
      </c>
      <c r="L4734" s="19" t="n">
        <f aca="false">ROUND(F4734*K4734,2)</f>
        <v>192.2</v>
      </c>
      <c r="M4734" s="24" t="n">
        <f aca="false">DATE(YEAR(C4734),MONTH(C4734),1)</f>
        <v>46174</v>
      </c>
    </row>
    <row r="4735" customFormat="false" ht="15" hidden="false" customHeight="false" outlineLevel="0" collapsed="false">
      <c r="A4735" s="21" t="s">
        <v>3636</v>
      </c>
      <c r="B4735" s="21" t="s">
        <v>3587</v>
      </c>
      <c r="C4735" s="23" t="n">
        <v>46191</v>
      </c>
      <c r="D4735" s="21" t="s">
        <v>2376</v>
      </c>
      <c r="E4735" s="21" t="s">
        <v>2202</v>
      </c>
      <c r="F4735" s="12" t="n">
        <v>3</v>
      </c>
      <c r="G4735" s="19" t="n">
        <v>6.25</v>
      </c>
      <c r="H4735" s="19" t="n">
        <v>3.74</v>
      </c>
      <c r="I4735" s="19" t="n">
        <f aca="false">ROUND(F4735*G4735,2)</f>
        <v>18.75</v>
      </c>
      <c r="J4735" s="19" t="n">
        <f aca="false">ROUND(F4735*H4735,2)</f>
        <v>11.22</v>
      </c>
      <c r="K4735" s="19" t="n">
        <f aca="false">INDEX(Pricebook!$L$2:$L$1401,MATCH(D4735,Pricebook!$A$2:$A$1401,0))</f>
        <v>6.6</v>
      </c>
      <c r="L4735" s="19" t="n">
        <f aca="false">ROUND(F4735*K4735,2)</f>
        <v>19.8</v>
      </c>
      <c r="M4735" s="24" t="n">
        <f aca="false">DATE(YEAR(C4735),MONTH(C4735),1)</f>
        <v>46174</v>
      </c>
    </row>
    <row r="4736" customFormat="false" ht="15" hidden="false" customHeight="false" outlineLevel="0" collapsed="false">
      <c r="A4736" s="21" t="s">
        <v>3637</v>
      </c>
      <c r="B4736" s="21" t="s">
        <v>3221</v>
      </c>
      <c r="C4736" s="23" t="n">
        <v>46191</v>
      </c>
      <c r="D4736" s="21" t="s">
        <v>821</v>
      </c>
      <c r="E4736" s="21" t="s">
        <v>366</v>
      </c>
      <c r="F4736" s="12" t="n">
        <v>3</v>
      </c>
      <c r="G4736" s="19" t="n">
        <v>92.7</v>
      </c>
      <c r="H4736" s="19" t="n">
        <v>65.42</v>
      </c>
      <c r="I4736" s="19" t="n">
        <f aca="false">ROUND(F4736*G4736,2)</f>
        <v>278.1</v>
      </c>
      <c r="J4736" s="19" t="n">
        <f aca="false">ROUND(F4736*H4736,2)</f>
        <v>196.26</v>
      </c>
      <c r="K4736" s="19" t="n">
        <f aca="false">INDEX(Pricebook!$L$2:$L$1401,MATCH(D4736,Pricebook!$A$2:$A$1401,0))</f>
        <v>99.6</v>
      </c>
      <c r="L4736" s="19" t="n">
        <f aca="false">ROUND(F4736*K4736,2)</f>
        <v>298.8</v>
      </c>
      <c r="M4736" s="24" t="n">
        <f aca="false">DATE(YEAR(C4736),MONTH(C4736),1)</f>
        <v>46174</v>
      </c>
    </row>
    <row r="4737" customFormat="false" ht="15" hidden="false" customHeight="false" outlineLevel="0" collapsed="false">
      <c r="A4737" s="21" t="s">
        <v>3637</v>
      </c>
      <c r="B4737" s="21" t="s">
        <v>3221</v>
      </c>
      <c r="C4737" s="23" t="n">
        <v>46191</v>
      </c>
      <c r="D4737" s="21" t="s">
        <v>1000</v>
      </c>
      <c r="E4737" s="21" t="s">
        <v>971</v>
      </c>
      <c r="F4737" s="12" t="n">
        <v>64</v>
      </c>
      <c r="G4737" s="19" t="n">
        <v>2.55</v>
      </c>
      <c r="H4737" s="19" t="n">
        <v>2.15</v>
      </c>
      <c r="I4737" s="19" t="n">
        <f aca="false">ROUND(F4737*G4737,2)</f>
        <v>163.2</v>
      </c>
      <c r="J4737" s="19" t="n">
        <f aca="false">ROUND(F4737*H4737,2)</f>
        <v>137.6</v>
      </c>
      <c r="K4737" s="19" t="n">
        <f aca="false">INDEX(Pricebook!$L$2:$L$1401,MATCH(D4737,Pricebook!$A$2:$A$1401,0))</f>
        <v>2.85</v>
      </c>
      <c r="L4737" s="19" t="n">
        <f aca="false">ROUND(F4737*K4737,2)</f>
        <v>182.4</v>
      </c>
      <c r="M4737" s="24" t="n">
        <f aca="false">DATE(YEAR(C4737),MONTH(C4737),1)</f>
        <v>46174</v>
      </c>
    </row>
    <row r="4738" customFormat="false" ht="15" hidden="false" customHeight="false" outlineLevel="0" collapsed="false">
      <c r="A4738" s="21" t="s">
        <v>3637</v>
      </c>
      <c r="B4738" s="21" t="s">
        <v>3221</v>
      </c>
      <c r="C4738" s="23" t="n">
        <v>46191</v>
      </c>
      <c r="D4738" s="21" t="s">
        <v>203</v>
      </c>
      <c r="E4738" s="21" t="s">
        <v>108</v>
      </c>
      <c r="F4738" s="12" t="n">
        <v>1</v>
      </c>
      <c r="G4738" s="19" t="n">
        <v>276</v>
      </c>
      <c r="H4738" s="19" t="n">
        <v>208.23</v>
      </c>
      <c r="I4738" s="19" t="n">
        <f aca="false">ROUND(F4738*G4738,2)</f>
        <v>276</v>
      </c>
      <c r="J4738" s="19" t="n">
        <f aca="false">ROUND(F4738*H4738,2)</f>
        <v>208.23</v>
      </c>
      <c r="K4738" s="19" t="n">
        <f aca="false">INDEX(Pricebook!$L$2:$L$1401,MATCH(D4738,Pricebook!$A$2:$A$1401,0))</f>
        <v>304.95</v>
      </c>
      <c r="L4738" s="19" t="n">
        <f aca="false">ROUND(F4738*K4738,2)</f>
        <v>304.95</v>
      </c>
      <c r="M4738" s="24" t="n">
        <f aca="false">DATE(YEAR(C4738),MONTH(C4738),1)</f>
        <v>46174</v>
      </c>
    </row>
    <row r="4739" customFormat="false" ht="15" hidden="false" customHeight="false" outlineLevel="0" collapsed="false">
      <c r="A4739" s="21" t="s">
        <v>3637</v>
      </c>
      <c r="B4739" s="21" t="s">
        <v>3221</v>
      </c>
      <c r="C4739" s="23" t="n">
        <v>46191</v>
      </c>
      <c r="D4739" s="21" t="s">
        <v>479</v>
      </c>
      <c r="E4739" s="21" t="s">
        <v>366</v>
      </c>
      <c r="F4739" s="12" t="n">
        <v>1</v>
      </c>
      <c r="G4739" s="19" t="n">
        <v>214.3</v>
      </c>
      <c r="H4739" s="19" t="n">
        <v>159.88</v>
      </c>
      <c r="I4739" s="19" t="n">
        <f aca="false">ROUND(F4739*G4739,2)</f>
        <v>214.3</v>
      </c>
      <c r="J4739" s="19" t="n">
        <f aca="false">ROUND(F4739*H4739,2)</f>
        <v>159.88</v>
      </c>
      <c r="K4739" s="19" t="n">
        <f aca="false">INDEX(Pricebook!$L$2:$L$1401,MATCH(D4739,Pricebook!$A$2:$A$1401,0))</f>
        <v>233</v>
      </c>
      <c r="L4739" s="19" t="n">
        <f aca="false">ROUND(F4739*K4739,2)</f>
        <v>233</v>
      </c>
      <c r="M4739" s="24" t="n">
        <f aca="false">DATE(YEAR(C4739),MONTH(C4739),1)</f>
        <v>46174</v>
      </c>
    </row>
    <row r="4740" customFormat="false" ht="15" hidden="false" customHeight="false" outlineLevel="0" collapsed="false">
      <c r="A4740" s="21" t="s">
        <v>3637</v>
      </c>
      <c r="B4740" s="21" t="s">
        <v>3221</v>
      </c>
      <c r="C4740" s="23" t="n">
        <v>46191</v>
      </c>
      <c r="D4740" s="21" t="s">
        <v>2946</v>
      </c>
      <c r="E4740" s="21" t="s">
        <v>2748</v>
      </c>
      <c r="F4740" s="12" t="n">
        <v>4</v>
      </c>
      <c r="G4740" s="19" t="n">
        <v>9.3</v>
      </c>
      <c r="H4740" s="19" t="n">
        <v>5.37</v>
      </c>
      <c r="I4740" s="19" t="n">
        <f aca="false">ROUND(F4740*G4740,2)</f>
        <v>37.2</v>
      </c>
      <c r="J4740" s="19" t="n">
        <f aca="false">ROUND(F4740*H4740,2)</f>
        <v>21.48</v>
      </c>
      <c r="K4740" s="19" t="n">
        <f aca="false">INDEX(Pricebook!$L$2:$L$1401,MATCH(D4740,Pricebook!$A$2:$A$1401,0))</f>
        <v>10.1</v>
      </c>
      <c r="L4740" s="19" t="n">
        <f aca="false">ROUND(F4740*K4740,2)</f>
        <v>40.4</v>
      </c>
      <c r="M4740" s="24" t="n">
        <f aca="false">DATE(YEAR(C4740),MONTH(C4740),1)</f>
        <v>46174</v>
      </c>
    </row>
    <row r="4741" customFormat="false" ht="15" hidden="false" customHeight="false" outlineLevel="0" collapsed="false">
      <c r="A4741" s="21" t="s">
        <v>3637</v>
      </c>
      <c r="B4741" s="21" t="s">
        <v>3221</v>
      </c>
      <c r="C4741" s="23" t="n">
        <v>46191</v>
      </c>
      <c r="D4741" s="21" t="s">
        <v>214</v>
      </c>
      <c r="E4741" s="21" t="s">
        <v>108</v>
      </c>
      <c r="F4741" s="12" t="n">
        <v>1</v>
      </c>
      <c r="G4741" s="19" t="n">
        <v>111.75</v>
      </c>
      <c r="H4741" s="19" t="n">
        <v>83.48</v>
      </c>
      <c r="I4741" s="19" t="n">
        <f aca="false">ROUND(F4741*G4741,2)</f>
        <v>111.75</v>
      </c>
      <c r="J4741" s="19" t="n">
        <f aca="false">ROUND(F4741*H4741,2)</f>
        <v>83.48</v>
      </c>
      <c r="K4741" s="19" t="n">
        <f aca="false">INDEX(Pricebook!$L$2:$L$1401,MATCH(D4741,Pricebook!$A$2:$A$1401,0))</f>
        <v>122.25</v>
      </c>
      <c r="L4741" s="19" t="n">
        <f aca="false">ROUND(F4741*K4741,2)</f>
        <v>122.25</v>
      </c>
      <c r="M4741" s="24" t="n">
        <f aca="false">DATE(YEAR(C4741),MONTH(C4741),1)</f>
        <v>46174</v>
      </c>
    </row>
    <row r="4742" customFormat="false" ht="15" hidden="false" customHeight="false" outlineLevel="0" collapsed="false">
      <c r="A4742" s="21" t="s">
        <v>3637</v>
      </c>
      <c r="B4742" s="21" t="s">
        <v>3221</v>
      </c>
      <c r="C4742" s="23" t="n">
        <v>46191</v>
      </c>
      <c r="D4742" s="21" t="s">
        <v>2780</v>
      </c>
      <c r="E4742" s="21" t="s">
        <v>2748</v>
      </c>
      <c r="F4742" s="12" t="n">
        <v>4</v>
      </c>
      <c r="G4742" s="19" t="n">
        <v>4.05</v>
      </c>
      <c r="H4742" s="19" t="n">
        <v>2.33</v>
      </c>
      <c r="I4742" s="19" t="n">
        <f aca="false">ROUND(F4742*G4742,2)</f>
        <v>16.2</v>
      </c>
      <c r="J4742" s="19" t="n">
        <f aca="false">ROUND(F4742*H4742,2)</f>
        <v>9.32</v>
      </c>
      <c r="K4742" s="19" t="n">
        <f aca="false">INDEX(Pricebook!$L$2:$L$1401,MATCH(D4742,Pricebook!$A$2:$A$1401,0))</f>
        <v>4.4</v>
      </c>
      <c r="L4742" s="19" t="n">
        <f aca="false">ROUND(F4742*K4742,2)</f>
        <v>17.6</v>
      </c>
      <c r="M4742" s="24" t="n">
        <f aca="false">DATE(YEAR(C4742),MONTH(C4742),1)</f>
        <v>46174</v>
      </c>
    </row>
    <row r="4743" customFormat="false" ht="15" hidden="false" customHeight="false" outlineLevel="0" collapsed="false">
      <c r="A4743" s="21" t="s">
        <v>3637</v>
      </c>
      <c r="B4743" s="21" t="s">
        <v>3221</v>
      </c>
      <c r="C4743" s="23" t="n">
        <v>46191</v>
      </c>
      <c r="D4743" s="21" t="s">
        <v>613</v>
      </c>
      <c r="E4743" s="21" t="s">
        <v>366</v>
      </c>
      <c r="F4743" s="12" t="n">
        <v>2</v>
      </c>
      <c r="G4743" s="19" t="n">
        <v>10.45</v>
      </c>
      <c r="H4743" s="19" t="n">
        <v>8.25</v>
      </c>
      <c r="I4743" s="19" t="n">
        <f aca="false">ROUND(F4743*G4743,2)</f>
        <v>20.9</v>
      </c>
      <c r="J4743" s="19" t="n">
        <f aca="false">ROUND(F4743*H4743,2)</f>
        <v>16.5</v>
      </c>
      <c r="K4743" s="19" t="n">
        <f aca="false">INDEX(Pricebook!$L$2:$L$1401,MATCH(D4743,Pricebook!$A$2:$A$1401,0))</f>
        <v>11.25</v>
      </c>
      <c r="L4743" s="19" t="n">
        <f aca="false">ROUND(F4743*K4743,2)</f>
        <v>22.5</v>
      </c>
      <c r="M4743" s="24" t="n">
        <f aca="false">DATE(YEAR(C4743),MONTH(C4743),1)</f>
        <v>46174</v>
      </c>
    </row>
    <row r="4744" customFormat="false" ht="15" hidden="false" customHeight="false" outlineLevel="0" collapsed="false">
      <c r="A4744" s="21" t="s">
        <v>3637</v>
      </c>
      <c r="B4744" s="21" t="s">
        <v>3221</v>
      </c>
      <c r="C4744" s="23" t="n">
        <v>46191</v>
      </c>
      <c r="D4744" s="21" t="s">
        <v>1122</v>
      </c>
      <c r="E4744" s="21" t="s">
        <v>971</v>
      </c>
      <c r="F4744" s="12" t="n">
        <v>42</v>
      </c>
      <c r="G4744" s="19" t="n">
        <v>11.35</v>
      </c>
      <c r="H4744" s="19" t="n">
        <v>9.41</v>
      </c>
      <c r="I4744" s="19" t="n">
        <f aca="false">ROUND(F4744*G4744,2)</f>
        <v>476.7</v>
      </c>
      <c r="J4744" s="19" t="n">
        <f aca="false">ROUND(F4744*H4744,2)</f>
        <v>395.22</v>
      </c>
      <c r="K4744" s="19" t="n">
        <f aca="false">INDEX(Pricebook!$L$2:$L$1401,MATCH(D4744,Pricebook!$A$2:$A$1401,0))</f>
        <v>13.15</v>
      </c>
      <c r="L4744" s="19" t="n">
        <f aca="false">ROUND(F4744*K4744,2)</f>
        <v>552.3</v>
      </c>
      <c r="M4744" s="24" t="n">
        <f aca="false">DATE(YEAR(C4744),MONTH(C4744),1)</f>
        <v>46174</v>
      </c>
    </row>
    <row r="4745" customFormat="false" ht="15" hidden="false" customHeight="false" outlineLevel="0" collapsed="false">
      <c r="A4745" s="21" t="s">
        <v>3637</v>
      </c>
      <c r="B4745" s="21" t="s">
        <v>3221</v>
      </c>
      <c r="C4745" s="23" t="n">
        <v>46191</v>
      </c>
      <c r="D4745" s="21" t="s">
        <v>189</v>
      </c>
      <c r="E4745" s="21" t="s">
        <v>108</v>
      </c>
      <c r="F4745" s="12" t="n">
        <v>1</v>
      </c>
      <c r="G4745" s="19" t="n">
        <v>84.9</v>
      </c>
      <c r="H4745" s="19" t="n">
        <v>63.55</v>
      </c>
      <c r="I4745" s="19" t="n">
        <f aca="false">ROUND(F4745*G4745,2)</f>
        <v>84.9</v>
      </c>
      <c r="J4745" s="19" t="n">
        <f aca="false">ROUND(F4745*H4745,2)</f>
        <v>63.55</v>
      </c>
      <c r="K4745" s="19" t="n">
        <f aca="false">INDEX(Pricebook!$L$2:$L$1401,MATCH(D4745,Pricebook!$A$2:$A$1401,0))</f>
        <v>93.1</v>
      </c>
      <c r="L4745" s="19" t="n">
        <f aca="false">ROUND(F4745*K4745,2)</f>
        <v>93.1</v>
      </c>
      <c r="M4745" s="24" t="n">
        <f aca="false">DATE(YEAR(C4745),MONTH(C4745),1)</f>
        <v>46174</v>
      </c>
    </row>
    <row r="4746" customFormat="false" ht="15" hidden="false" customHeight="false" outlineLevel="0" collapsed="false">
      <c r="A4746" s="21" t="s">
        <v>3637</v>
      </c>
      <c r="B4746" s="21" t="s">
        <v>3221</v>
      </c>
      <c r="C4746" s="23" t="n">
        <v>46191</v>
      </c>
      <c r="D4746" s="21" t="s">
        <v>759</v>
      </c>
      <c r="E4746" s="21" t="s">
        <v>366</v>
      </c>
      <c r="F4746" s="12" t="n">
        <v>1</v>
      </c>
      <c r="G4746" s="19" t="n">
        <v>41.2</v>
      </c>
      <c r="H4746" s="19" t="n">
        <v>29.1</v>
      </c>
      <c r="I4746" s="19" t="n">
        <f aca="false">ROUND(F4746*G4746,2)</f>
        <v>41.2</v>
      </c>
      <c r="J4746" s="19" t="n">
        <f aca="false">ROUND(F4746*H4746,2)</f>
        <v>29.1</v>
      </c>
      <c r="K4746" s="19" t="n">
        <f aca="false">INDEX(Pricebook!$L$2:$L$1401,MATCH(D4746,Pricebook!$A$2:$A$1401,0))</f>
        <v>44.3</v>
      </c>
      <c r="L4746" s="19" t="n">
        <f aca="false">ROUND(F4746*K4746,2)</f>
        <v>44.3</v>
      </c>
      <c r="M4746" s="24" t="n">
        <f aca="false">DATE(YEAR(C4746),MONTH(C4746),1)</f>
        <v>46174</v>
      </c>
    </row>
    <row r="4747" customFormat="false" ht="15" hidden="false" customHeight="false" outlineLevel="0" collapsed="false">
      <c r="A4747" s="21" t="s">
        <v>3637</v>
      </c>
      <c r="B4747" s="21" t="s">
        <v>3221</v>
      </c>
      <c r="C4747" s="23" t="n">
        <v>46191</v>
      </c>
      <c r="D4747" s="21" t="s">
        <v>254</v>
      </c>
      <c r="E4747" s="21" t="s">
        <v>108</v>
      </c>
      <c r="F4747" s="12" t="n">
        <v>4</v>
      </c>
      <c r="G4747" s="19" t="n">
        <v>10.1</v>
      </c>
      <c r="H4747" s="19" t="n">
        <v>8.25</v>
      </c>
      <c r="I4747" s="19" t="n">
        <f aca="false">ROUND(F4747*G4747,2)</f>
        <v>40.4</v>
      </c>
      <c r="J4747" s="19" t="n">
        <f aca="false">ROUND(F4747*H4747,2)</f>
        <v>33</v>
      </c>
      <c r="K4747" s="19" t="n">
        <f aca="false">INDEX(Pricebook!$L$2:$L$1401,MATCH(D4747,Pricebook!$A$2:$A$1401,0))</f>
        <v>11.15</v>
      </c>
      <c r="L4747" s="19" t="n">
        <f aca="false">ROUND(F4747*K4747,2)</f>
        <v>44.6</v>
      </c>
      <c r="M4747" s="24" t="n">
        <f aca="false">DATE(YEAR(C4747),MONTH(C4747),1)</f>
        <v>46174</v>
      </c>
    </row>
    <row r="4748" customFormat="false" ht="15" hidden="false" customHeight="false" outlineLevel="0" collapsed="false">
      <c r="A4748" s="21" t="s">
        <v>3637</v>
      </c>
      <c r="B4748" s="21" t="s">
        <v>3221</v>
      </c>
      <c r="C4748" s="23" t="n">
        <v>46191</v>
      </c>
      <c r="D4748" s="21" t="s">
        <v>304</v>
      </c>
      <c r="E4748" s="21" t="s">
        <v>108</v>
      </c>
      <c r="F4748" s="12" t="n">
        <v>1</v>
      </c>
      <c r="G4748" s="19" t="n">
        <v>37.8</v>
      </c>
      <c r="H4748" s="19" t="n">
        <v>30.01</v>
      </c>
      <c r="I4748" s="19" t="n">
        <f aca="false">ROUND(F4748*G4748,2)</f>
        <v>37.8</v>
      </c>
      <c r="J4748" s="19" t="n">
        <f aca="false">ROUND(F4748*H4748,2)</f>
        <v>30.01</v>
      </c>
      <c r="K4748" s="19" t="n">
        <f aca="false">INDEX(Pricebook!$L$2:$L$1401,MATCH(D4748,Pricebook!$A$2:$A$1401,0))</f>
        <v>41.05</v>
      </c>
      <c r="L4748" s="19" t="n">
        <f aca="false">ROUND(F4748*K4748,2)</f>
        <v>41.05</v>
      </c>
      <c r="M4748" s="24" t="n">
        <f aca="false">DATE(YEAR(C4748),MONTH(C4748),1)</f>
        <v>46174</v>
      </c>
    </row>
    <row r="4749" customFormat="false" ht="15" hidden="false" customHeight="false" outlineLevel="0" collapsed="false">
      <c r="A4749" s="21" t="s">
        <v>3637</v>
      </c>
      <c r="B4749" s="21" t="s">
        <v>3221</v>
      </c>
      <c r="C4749" s="23" t="n">
        <v>46191</v>
      </c>
      <c r="D4749" s="21" t="s">
        <v>827</v>
      </c>
      <c r="E4749" s="21" t="s">
        <v>366</v>
      </c>
      <c r="F4749" s="12" t="n">
        <v>2</v>
      </c>
      <c r="G4749" s="19" t="n">
        <v>58.4</v>
      </c>
      <c r="H4749" s="19" t="n">
        <v>41.2</v>
      </c>
      <c r="I4749" s="19" t="n">
        <f aca="false">ROUND(F4749*G4749,2)</f>
        <v>116.8</v>
      </c>
      <c r="J4749" s="19" t="n">
        <f aca="false">ROUND(F4749*H4749,2)</f>
        <v>82.4</v>
      </c>
      <c r="K4749" s="19" t="n">
        <f aca="false">INDEX(Pricebook!$L$2:$L$1401,MATCH(D4749,Pricebook!$A$2:$A$1401,0))</f>
        <v>62.75</v>
      </c>
      <c r="L4749" s="19" t="n">
        <f aca="false">ROUND(F4749*K4749,2)</f>
        <v>125.5</v>
      </c>
      <c r="M4749" s="24" t="n">
        <f aca="false">DATE(YEAR(C4749),MONTH(C4749),1)</f>
        <v>46174</v>
      </c>
    </row>
    <row r="4750" customFormat="false" ht="15" hidden="false" customHeight="false" outlineLevel="0" collapsed="false">
      <c r="A4750" s="21" t="s">
        <v>3637</v>
      </c>
      <c r="B4750" s="21" t="s">
        <v>3221</v>
      </c>
      <c r="C4750" s="23" t="n">
        <v>46191</v>
      </c>
      <c r="D4750" s="21" t="s">
        <v>300</v>
      </c>
      <c r="E4750" s="21" t="s">
        <v>108</v>
      </c>
      <c r="F4750" s="12" t="n">
        <v>3</v>
      </c>
      <c r="G4750" s="19" t="n">
        <v>7.3</v>
      </c>
      <c r="H4750" s="19" t="n">
        <v>5.43</v>
      </c>
      <c r="I4750" s="19" t="n">
        <f aca="false">ROUND(F4750*G4750,2)</f>
        <v>21.9</v>
      </c>
      <c r="J4750" s="19" t="n">
        <f aca="false">ROUND(F4750*H4750,2)</f>
        <v>16.29</v>
      </c>
      <c r="K4750" s="19" t="n">
        <f aca="false">INDEX(Pricebook!$L$2:$L$1401,MATCH(D4750,Pricebook!$A$2:$A$1401,0))</f>
        <v>8</v>
      </c>
      <c r="L4750" s="19" t="n">
        <f aca="false">ROUND(F4750*K4750,2)</f>
        <v>24</v>
      </c>
      <c r="M4750" s="24" t="n">
        <f aca="false">DATE(YEAR(C4750),MONTH(C4750),1)</f>
        <v>46174</v>
      </c>
    </row>
    <row r="4751" customFormat="false" ht="15" hidden="false" customHeight="false" outlineLevel="0" collapsed="false">
      <c r="A4751" s="21" t="s">
        <v>3637</v>
      </c>
      <c r="B4751" s="21" t="s">
        <v>3221</v>
      </c>
      <c r="C4751" s="23" t="n">
        <v>46191</v>
      </c>
      <c r="D4751" s="21" t="s">
        <v>2757</v>
      </c>
      <c r="E4751" s="21" t="s">
        <v>2748</v>
      </c>
      <c r="F4751" s="12" t="n">
        <v>5</v>
      </c>
      <c r="G4751" s="19" t="n">
        <v>34.4</v>
      </c>
      <c r="H4751" s="19" t="n">
        <v>19.87</v>
      </c>
      <c r="I4751" s="19" t="n">
        <f aca="false">ROUND(F4751*G4751,2)</f>
        <v>172</v>
      </c>
      <c r="J4751" s="19" t="n">
        <f aca="false">ROUND(F4751*H4751,2)</f>
        <v>99.35</v>
      </c>
      <c r="K4751" s="19" t="n">
        <f aca="false">INDEX(Pricebook!$L$2:$L$1401,MATCH(D4751,Pricebook!$A$2:$A$1401,0))</f>
        <v>37.2</v>
      </c>
      <c r="L4751" s="19" t="n">
        <f aca="false">ROUND(F4751*K4751,2)</f>
        <v>186</v>
      </c>
      <c r="M4751" s="24" t="n">
        <f aca="false">DATE(YEAR(C4751),MONTH(C4751),1)</f>
        <v>46174</v>
      </c>
    </row>
    <row r="4752" customFormat="false" ht="15" hidden="false" customHeight="false" outlineLevel="0" collapsed="false">
      <c r="A4752" s="21" t="s">
        <v>3638</v>
      </c>
      <c r="B4752" s="21" t="s">
        <v>3254</v>
      </c>
      <c r="C4752" s="23" t="n">
        <v>46191</v>
      </c>
      <c r="D4752" s="21" t="s">
        <v>2820</v>
      </c>
      <c r="E4752" s="21" t="s">
        <v>2748</v>
      </c>
      <c r="F4752" s="12" t="n">
        <v>3</v>
      </c>
      <c r="G4752" s="19" t="n">
        <v>34.4</v>
      </c>
      <c r="H4752" s="19" t="n">
        <v>20.14</v>
      </c>
      <c r="I4752" s="19" t="n">
        <f aca="false">ROUND(F4752*G4752,2)</f>
        <v>103.2</v>
      </c>
      <c r="J4752" s="19" t="n">
        <f aca="false">ROUND(F4752*H4752,2)</f>
        <v>60.42</v>
      </c>
      <c r="K4752" s="19" t="n">
        <f aca="false">INDEX(Pricebook!$L$2:$L$1401,MATCH(D4752,Pricebook!$A$2:$A$1401,0))</f>
        <v>37.75</v>
      </c>
      <c r="L4752" s="19" t="n">
        <f aca="false">ROUND(F4752*K4752,2)</f>
        <v>113.25</v>
      </c>
      <c r="M4752" s="24" t="n">
        <f aca="false">DATE(YEAR(C4752),MONTH(C4752),1)</f>
        <v>46174</v>
      </c>
    </row>
    <row r="4753" customFormat="false" ht="15" hidden="false" customHeight="false" outlineLevel="0" collapsed="false">
      <c r="A4753" s="21" t="s">
        <v>3638</v>
      </c>
      <c r="B4753" s="21" t="s">
        <v>3254</v>
      </c>
      <c r="C4753" s="23" t="n">
        <v>46191</v>
      </c>
      <c r="D4753" s="21" t="s">
        <v>984</v>
      </c>
      <c r="E4753" s="21" t="s">
        <v>971</v>
      </c>
      <c r="F4753" s="12" t="n">
        <v>1</v>
      </c>
      <c r="G4753" s="19" t="n">
        <v>985.75</v>
      </c>
      <c r="H4753" s="19" t="n">
        <v>763.22</v>
      </c>
      <c r="I4753" s="19" t="n">
        <f aca="false">ROUND(F4753*G4753,2)</f>
        <v>985.75</v>
      </c>
      <c r="J4753" s="19" t="n">
        <f aca="false">ROUND(F4753*H4753,2)</f>
        <v>763.22</v>
      </c>
      <c r="K4753" s="19" t="n">
        <f aca="false">INDEX(Pricebook!$L$2:$L$1401,MATCH(D4753,Pricebook!$A$2:$A$1401,0))</f>
        <v>1155.75</v>
      </c>
      <c r="L4753" s="19" t="n">
        <f aca="false">ROUND(F4753*K4753,2)</f>
        <v>1155.75</v>
      </c>
      <c r="M4753" s="24" t="n">
        <f aca="false">DATE(YEAR(C4753),MONTH(C4753),1)</f>
        <v>46174</v>
      </c>
    </row>
    <row r="4754" customFormat="false" ht="15" hidden="false" customHeight="false" outlineLevel="0" collapsed="false">
      <c r="A4754" s="21" t="s">
        <v>3638</v>
      </c>
      <c r="B4754" s="21" t="s">
        <v>3254</v>
      </c>
      <c r="C4754" s="23" t="n">
        <v>46191</v>
      </c>
      <c r="D4754" s="21" t="s">
        <v>1074</v>
      </c>
      <c r="E4754" s="21" t="s">
        <v>971</v>
      </c>
      <c r="F4754" s="12" t="n">
        <v>1</v>
      </c>
      <c r="G4754" s="19" t="n">
        <v>614.3</v>
      </c>
      <c r="H4754" s="19" t="n">
        <v>476.92</v>
      </c>
      <c r="I4754" s="19" t="n">
        <f aca="false">ROUND(F4754*G4754,2)</f>
        <v>614.3</v>
      </c>
      <c r="J4754" s="19" t="n">
        <f aca="false">ROUND(F4754*H4754,2)</f>
        <v>476.92</v>
      </c>
      <c r="K4754" s="19" t="n">
        <f aca="false">INDEX(Pricebook!$L$2:$L$1401,MATCH(D4754,Pricebook!$A$2:$A$1401,0))</f>
        <v>722.2</v>
      </c>
      <c r="L4754" s="19" t="n">
        <f aca="false">ROUND(F4754*K4754,2)</f>
        <v>722.2</v>
      </c>
      <c r="M4754" s="24" t="n">
        <f aca="false">DATE(YEAR(C4754),MONTH(C4754),1)</f>
        <v>46174</v>
      </c>
    </row>
    <row r="4755" customFormat="false" ht="15" hidden="false" customHeight="false" outlineLevel="0" collapsed="false">
      <c r="A4755" s="21" t="s">
        <v>3638</v>
      </c>
      <c r="B4755" s="21" t="s">
        <v>3254</v>
      </c>
      <c r="C4755" s="23" t="n">
        <v>46191</v>
      </c>
      <c r="D4755" s="21" t="s">
        <v>2804</v>
      </c>
      <c r="E4755" s="21" t="s">
        <v>2748</v>
      </c>
      <c r="F4755" s="12" t="n">
        <v>6</v>
      </c>
      <c r="G4755" s="19" t="n">
        <v>12.4</v>
      </c>
      <c r="H4755" s="19" t="n">
        <v>7.21</v>
      </c>
      <c r="I4755" s="19" t="n">
        <f aca="false">ROUND(F4755*G4755,2)</f>
        <v>74.4</v>
      </c>
      <c r="J4755" s="19" t="n">
        <f aca="false">ROUND(F4755*H4755,2)</f>
        <v>43.26</v>
      </c>
      <c r="K4755" s="19" t="n">
        <f aca="false">INDEX(Pricebook!$L$2:$L$1401,MATCH(D4755,Pricebook!$A$2:$A$1401,0))</f>
        <v>13.55</v>
      </c>
      <c r="L4755" s="19" t="n">
        <f aca="false">ROUND(F4755*K4755,2)</f>
        <v>81.3</v>
      </c>
      <c r="M4755" s="24" t="n">
        <f aca="false">DATE(YEAR(C4755),MONTH(C4755),1)</f>
        <v>46174</v>
      </c>
    </row>
    <row r="4756" customFormat="false" ht="15" hidden="false" customHeight="false" outlineLevel="0" collapsed="false">
      <c r="A4756" s="21" t="s">
        <v>3638</v>
      </c>
      <c r="B4756" s="21" t="s">
        <v>3254</v>
      </c>
      <c r="C4756" s="23" t="n">
        <v>46191</v>
      </c>
      <c r="D4756" s="21" t="s">
        <v>1262</v>
      </c>
      <c r="E4756" s="21" t="s">
        <v>971</v>
      </c>
      <c r="F4756" s="12" t="n">
        <v>1</v>
      </c>
      <c r="G4756" s="19" t="n">
        <v>514.3</v>
      </c>
      <c r="H4756" s="19" t="n">
        <v>393.73</v>
      </c>
      <c r="I4756" s="19" t="n">
        <f aca="false">ROUND(F4756*G4756,2)</f>
        <v>514.3</v>
      </c>
      <c r="J4756" s="19" t="n">
        <f aca="false">ROUND(F4756*H4756,2)</f>
        <v>393.73</v>
      </c>
      <c r="K4756" s="19" t="n">
        <f aca="false">INDEX(Pricebook!$L$2:$L$1401,MATCH(D4756,Pricebook!$A$2:$A$1401,0))</f>
        <v>596.25</v>
      </c>
      <c r="L4756" s="19" t="n">
        <f aca="false">ROUND(F4756*K4756,2)</f>
        <v>596.25</v>
      </c>
      <c r="M4756" s="24" t="n">
        <f aca="false">DATE(YEAR(C4756),MONTH(C4756),1)</f>
        <v>46174</v>
      </c>
    </row>
    <row r="4757" customFormat="false" ht="15" hidden="false" customHeight="false" outlineLevel="0" collapsed="false">
      <c r="A4757" s="21" t="s">
        <v>3638</v>
      </c>
      <c r="B4757" s="21" t="s">
        <v>3254</v>
      </c>
      <c r="C4757" s="23" t="n">
        <v>46191</v>
      </c>
      <c r="D4757" s="21" t="s">
        <v>2789</v>
      </c>
      <c r="E4757" s="21" t="s">
        <v>2748</v>
      </c>
      <c r="F4757" s="12" t="n">
        <v>8</v>
      </c>
      <c r="G4757" s="19" t="n">
        <v>4</v>
      </c>
      <c r="H4757" s="19" t="n">
        <v>2.31</v>
      </c>
      <c r="I4757" s="19" t="n">
        <f aca="false">ROUND(F4757*G4757,2)</f>
        <v>32</v>
      </c>
      <c r="J4757" s="19" t="n">
        <f aca="false">ROUND(F4757*H4757,2)</f>
        <v>18.48</v>
      </c>
      <c r="K4757" s="19" t="n">
        <f aca="false">INDEX(Pricebook!$L$2:$L$1401,MATCH(D4757,Pricebook!$A$2:$A$1401,0))</f>
        <v>4.35</v>
      </c>
      <c r="L4757" s="19" t="n">
        <f aca="false">ROUND(F4757*K4757,2)</f>
        <v>34.8</v>
      </c>
      <c r="M4757" s="24" t="n">
        <f aca="false">DATE(YEAR(C4757),MONTH(C4757),1)</f>
        <v>46174</v>
      </c>
    </row>
    <row r="4758" customFormat="false" ht="15" hidden="false" customHeight="false" outlineLevel="0" collapsed="false">
      <c r="A4758" s="21" t="s">
        <v>3638</v>
      </c>
      <c r="B4758" s="21" t="s">
        <v>3254</v>
      </c>
      <c r="C4758" s="23" t="n">
        <v>46191</v>
      </c>
      <c r="D4758" s="21" t="s">
        <v>811</v>
      </c>
      <c r="E4758" s="21" t="s">
        <v>366</v>
      </c>
      <c r="F4758" s="12" t="n">
        <v>2</v>
      </c>
      <c r="G4758" s="19" t="n">
        <v>54.95</v>
      </c>
      <c r="H4758" s="19" t="n">
        <v>38.74</v>
      </c>
      <c r="I4758" s="19" t="n">
        <f aca="false">ROUND(F4758*G4758,2)</f>
        <v>109.9</v>
      </c>
      <c r="J4758" s="19" t="n">
        <f aca="false">ROUND(F4758*H4758,2)</f>
        <v>77.48</v>
      </c>
      <c r="K4758" s="19" t="n">
        <f aca="false">INDEX(Pricebook!$L$2:$L$1401,MATCH(D4758,Pricebook!$A$2:$A$1401,0))</f>
        <v>59</v>
      </c>
      <c r="L4758" s="19" t="n">
        <f aca="false">ROUND(F4758*K4758,2)</f>
        <v>118</v>
      </c>
      <c r="M4758" s="24" t="n">
        <f aca="false">DATE(YEAR(C4758),MONTH(C4758),1)</f>
        <v>46174</v>
      </c>
    </row>
    <row r="4759" customFormat="false" ht="15" hidden="false" customHeight="false" outlineLevel="0" collapsed="false">
      <c r="A4759" s="21" t="s">
        <v>3638</v>
      </c>
      <c r="B4759" s="21" t="s">
        <v>3254</v>
      </c>
      <c r="C4759" s="23" t="n">
        <v>46191</v>
      </c>
      <c r="D4759" s="21" t="s">
        <v>2880</v>
      </c>
      <c r="E4759" s="21" t="s">
        <v>2748</v>
      </c>
      <c r="F4759" s="12" t="n">
        <v>2</v>
      </c>
      <c r="G4759" s="19" t="n">
        <v>18.4</v>
      </c>
      <c r="H4759" s="19" t="n">
        <v>10.66</v>
      </c>
      <c r="I4759" s="19" t="n">
        <f aca="false">ROUND(F4759*G4759,2)</f>
        <v>36.8</v>
      </c>
      <c r="J4759" s="19" t="n">
        <f aca="false">ROUND(F4759*H4759,2)</f>
        <v>21.32</v>
      </c>
      <c r="K4759" s="19" t="n">
        <f aca="false">INDEX(Pricebook!$L$2:$L$1401,MATCH(D4759,Pricebook!$A$2:$A$1401,0))</f>
        <v>20</v>
      </c>
      <c r="L4759" s="19" t="n">
        <f aca="false">ROUND(F4759*K4759,2)</f>
        <v>40</v>
      </c>
      <c r="M4759" s="24" t="n">
        <f aca="false">DATE(YEAR(C4759),MONTH(C4759),1)</f>
        <v>46174</v>
      </c>
    </row>
    <row r="4760" customFormat="false" ht="15" hidden="false" customHeight="false" outlineLevel="0" collapsed="false">
      <c r="A4760" s="21" t="s">
        <v>3638</v>
      </c>
      <c r="B4760" s="21" t="s">
        <v>3254</v>
      </c>
      <c r="C4760" s="23" t="n">
        <v>46191</v>
      </c>
      <c r="D4760" s="21" t="s">
        <v>2934</v>
      </c>
      <c r="E4760" s="21" t="s">
        <v>2748</v>
      </c>
      <c r="F4760" s="12" t="n">
        <v>9</v>
      </c>
      <c r="G4760" s="19" t="n">
        <v>6.95</v>
      </c>
      <c r="H4760" s="19" t="n">
        <v>4.81</v>
      </c>
      <c r="I4760" s="19" t="n">
        <f aca="false">ROUND(F4760*G4760,2)</f>
        <v>62.55</v>
      </c>
      <c r="J4760" s="19" t="n">
        <f aca="false">ROUND(F4760*H4760,2)</f>
        <v>43.29</v>
      </c>
      <c r="K4760" s="19" t="n">
        <f aca="false">INDEX(Pricebook!$L$2:$L$1401,MATCH(D4760,Pricebook!$A$2:$A$1401,0))</f>
        <v>7.65</v>
      </c>
      <c r="L4760" s="19" t="n">
        <f aca="false">ROUND(F4760*K4760,2)</f>
        <v>68.85</v>
      </c>
      <c r="M4760" s="24" t="n">
        <f aca="false">DATE(YEAR(C4760),MONTH(C4760),1)</f>
        <v>46174</v>
      </c>
    </row>
    <row r="4761" customFormat="false" ht="15" hidden="false" customHeight="false" outlineLevel="0" collapsed="false">
      <c r="A4761" s="21" t="s">
        <v>3639</v>
      </c>
      <c r="B4761" s="21" t="s">
        <v>3363</v>
      </c>
      <c r="C4761" s="23" t="n">
        <v>46192</v>
      </c>
      <c r="D4761" s="21" t="s">
        <v>2331</v>
      </c>
      <c r="E4761" s="21" t="s">
        <v>2202</v>
      </c>
      <c r="F4761" s="12" t="n">
        <v>6</v>
      </c>
      <c r="G4761" s="19" t="n">
        <v>44.85</v>
      </c>
      <c r="H4761" s="19" t="n">
        <v>27.18</v>
      </c>
      <c r="I4761" s="19" t="n">
        <f aca="false">ROUND(F4761*G4761,2)</f>
        <v>269.1</v>
      </c>
      <c r="J4761" s="19" t="n">
        <f aca="false">ROUND(F4761*H4761,2)</f>
        <v>163.08</v>
      </c>
      <c r="K4761" s="19" t="n">
        <f aca="false">INDEX(Pricebook!$L$2:$L$1401,MATCH(D4761,Pricebook!$A$2:$A$1401,0))</f>
        <v>47.8</v>
      </c>
      <c r="L4761" s="19" t="n">
        <f aca="false">ROUND(F4761*K4761,2)</f>
        <v>286.8</v>
      </c>
      <c r="M4761" s="24" t="n">
        <f aca="false">DATE(YEAR(C4761),MONTH(C4761),1)</f>
        <v>46174</v>
      </c>
    </row>
    <row r="4762" customFormat="false" ht="15" hidden="false" customHeight="false" outlineLevel="0" collapsed="false">
      <c r="A4762" s="21" t="s">
        <v>3639</v>
      </c>
      <c r="B4762" s="21" t="s">
        <v>3363</v>
      </c>
      <c r="C4762" s="23" t="n">
        <v>46192</v>
      </c>
      <c r="D4762" s="21" t="s">
        <v>607</v>
      </c>
      <c r="E4762" s="21" t="s">
        <v>366</v>
      </c>
      <c r="F4762" s="12" t="n">
        <v>2</v>
      </c>
      <c r="G4762" s="19" t="n">
        <v>24.05</v>
      </c>
      <c r="H4762" s="19" t="n">
        <v>16.9</v>
      </c>
      <c r="I4762" s="19" t="n">
        <f aca="false">ROUND(F4762*G4762,2)</f>
        <v>48.1</v>
      </c>
      <c r="J4762" s="19" t="n">
        <f aca="false">ROUND(F4762*H4762,2)</f>
        <v>33.8</v>
      </c>
      <c r="K4762" s="19" t="n">
        <f aca="false">INDEX(Pricebook!$L$2:$L$1401,MATCH(D4762,Pricebook!$A$2:$A$1401,0))</f>
        <v>25.75</v>
      </c>
      <c r="L4762" s="19" t="n">
        <f aca="false">ROUND(F4762*K4762,2)</f>
        <v>51.5</v>
      </c>
      <c r="M4762" s="24" t="n">
        <f aca="false">DATE(YEAR(C4762),MONTH(C4762),1)</f>
        <v>46174</v>
      </c>
    </row>
    <row r="4763" customFormat="false" ht="15" hidden="false" customHeight="false" outlineLevel="0" collapsed="false">
      <c r="A4763" s="21" t="s">
        <v>3639</v>
      </c>
      <c r="B4763" s="21" t="s">
        <v>3363</v>
      </c>
      <c r="C4763" s="23" t="n">
        <v>46192</v>
      </c>
      <c r="D4763" s="21" t="s">
        <v>685</v>
      </c>
      <c r="E4763" s="21" t="s">
        <v>366</v>
      </c>
      <c r="F4763" s="12" t="n">
        <v>3</v>
      </c>
      <c r="G4763" s="19" t="n">
        <v>53.3</v>
      </c>
      <c r="H4763" s="19" t="n">
        <v>37.88</v>
      </c>
      <c r="I4763" s="19" t="n">
        <f aca="false">ROUND(F4763*G4763,2)</f>
        <v>159.9</v>
      </c>
      <c r="J4763" s="19" t="n">
        <f aca="false">ROUND(F4763*H4763,2)</f>
        <v>113.64</v>
      </c>
      <c r="K4763" s="19" t="n">
        <f aca="false">INDEX(Pricebook!$L$2:$L$1401,MATCH(D4763,Pricebook!$A$2:$A$1401,0))</f>
        <v>57.7</v>
      </c>
      <c r="L4763" s="19" t="n">
        <f aca="false">ROUND(F4763*K4763,2)</f>
        <v>173.1</v>
      </c>
      <c r="M4763" s="24" t="n">
        <f aca="false">DATE(YEAR(C4763),MONTH(C4763),1)</f>
        <v>46174</v>
      </c>
    </row>
    <row r="4764" customFormat="false" ht="15" hidden="false" customHeight="false" outlineLevel="0" collapsed="false">
      <c r="A4764" s="21" t="s">
        <v>3639</v>
      </c>
      <c r="B4764" s="21" t="s">
        <v>3363</v>
      </c>
      <c r="C4764" s="23" t="n">
        <v>46192</v>
      </c>
      <c r="D4764" s="21" t="s">
        <v>513</v>
      </c>
      <c r="E4764" s="21" t="s">
        <v>366</v>
      </c>
      <c r="F4764" s="12" t="n">
        <v>1</v>
      </c>
      <c r="G4764" s="19" t="n">
        <v>20.9</v>
      </c>
      <c r="H4764" s="19" t="n">
        <v>14.88</v>
      </c>
      <c r="I4764" s="19" t="n">
        <f aca="false">ROUND(F4764*G4764,2)</f>
        <v>20.9</v>
      </c>
      <c r="J4764" s="19" t="n">
        <f aca="false">ROUND(F4764*H4764,2)</f>
        <v>14.88</v>
      </c>
      <c r="K4764" s="19" t="n">
        <f aca="false">INDEX(Pricebook!$L$2:$L$1401,MATCH(D4764,Pricebook!$A$2:$A$1401,0))</f>
        <v>22.65</v>
      </c>
      <c r="L4764" s="19" t="n">
        <f aca="false">ROUND(F4764*K4764,2)</f>
        <v>22.65</v>
      </c>
      <c r="M4764" s="24" t="n">
        <f aca="false">DATE(YEAR(C4764),MONTH(C4764),1)</f>
        <v>46174</v>
      </c>
    </row>
    <row r="4765" customFormat="false" ht="15" hidden="false" customHeight="false" outlineLevel="0" collapsed="false">
      <c r="A4765" s="21" t="s">
        <v>3639</v>
      </c>
      <c r="B4765" s="21" t="s">
        <v>3363</v>
      </c>
      <c r="C4765" s="23" t="n">
        <v>46192</v>
      </c>
      <c r="D4765" s="21" t="s">
        <v>775</v>
      </c>
      <c r="E4765" s="21" t="s">
        <v>366</v>
      </c>
      <c r="F4765" s="12" t="n">
        <v>2</v>
      </c>
      <c r="G4765" s="19" t="n">
        <v>221.65</v>
      </c>
      <c r="H4765" s="19" t="n">
        <v>156.94</v>
      </c>
      <c r="I4765" s="19" t="n">
        <f aca="false">ROUND(F4765*G4765,2)</f>
        <v>443.3</v>
      </c>
      <c r="J4765" s="19" t="n">
        <f aca="false">ROUND(F4765*H4765,2)</f>
        <v>313.88</v>
      </c>
      <c r="K4765" s="19" t="n">
        <f aca="false">INDEX(Pricebook!$L$2:$L$1401,MATCH(D4765,Pricebook!$A$2:$A$1401,0))</f>
        <v>238.95</v>
      </c>
      <c r="L4765" s="19" t="n">
        <f aca="false">ROUND(F4765*K4765,2)</f>
        <v>477.9</v>
      </c>
      <c r="M4765" s="24" t="n">
        <f aca="false">DATE(YEAR(C4765),MONTH(C4765),1)</f>
        <v>46174</v>
      </c>
    </row>
    <row r="4766" customFormat="false" ht="15" hidden="false" customHeight="false" outlineLevel="0" collapsed="false">
      <c r="A4766" s="21" t="s">
        <v>3639</v>
      </c>
      <c r="B4766" s="21" t="s">
        <v>3363</v>
      </c>
      <c r="C4766" s="23" t="n">
        <v>46192</v>
      </c>
      <c r="D4766" s="21" t="s">
        <v>2273</v>
      </c>
      <c r="E4766" s="21" t="s">
        <v>2202</v>
      </c>
      <c r="F4766" s="12" t="n">
        <v>9</v>
      </c>
      <c r="G4766" s="19" t="n">
        <v>7.65</v>
      </c>
      <c r="H4766" s="19" t="n">
        <v>4.67</v>
      </c>
      <c r="I4766" s="19" t="n">
        <f aca="false">ROUND(F4766*G4766,2)</f>
        <v>68.85</v>
      </c>
      <c r="J4766" s="19" t="n">
        <f aca="false">ROUND(F4766*H4766,2)</f>
        <v>42.03</v>
      </c>
      <c r="K4766" s="19" t="n">
        <f aca="false">INDEX(Pricebook!$L$2:$L$1401,MATCH(D4766,Pricebook!$A$2:$A$1401,0))</f>
        <v>8.25</v>
      </c>
      <c r="L4766" s="19" t="n">
        <f aca="false">ROUND(F4766*K4766,2)</f>
        <v>74.25</v>
      </c>
      <c r="M4766" s="24" t="n">
        <f aca="false">DATE(YEAR(C4766),MONTH(C4766),1)</f>
        <v>46174</v>
      </c>
    </row>
    <row r="4767" customFormat="false" ht="15" hidden="false" customHeight="false" outlineLevel="0" collapsed="false">
      <c r="A4767" s="21" t="s">
        <v>3639</v>
      </c>
      <c r="B4767" s="21" t="s">
        <v>3363</v>
      </c>
      <c r="C4767" s="23" t="n">
        <v>46192</v>
      </c>
      <c r="D4767" s="21" t="s">
        <v>2214</v>
      </c>
      <c r="E4767" s="21" t="s">
        <v>2202</v>
      </c>
      <c r="F4767" s="12" t="n">
        <v>4</v>
      </c>
      <c r="G4767" s="19" t="n">
        <v>60.55</v>
      </c>
      <c r="H4767" s="19" t="n">
        <v>36.6</v>
      </c>
      <c r="I4767" s="19" t="n">
        <f aca="false">ROUND(F4767*G4767,2)</f>
        <v>242.2</v>
      </c>
      <c r="J4767" s="19" t="n">
        <f aca="false">ROUND(F4767*H4767,2)</f>
        <v>146.4</v>
      </c>
      <c r="K4767" s="19" t="n">
        <f aca="false">INDEX(Pricebook!$L$2:$L$1401,MATCH(D4767,Pricebook!$A$2:$A$1401,0))</f>
        <v>64.4</v>
      </c>
      <c r="L4767" s="19" t="n">
        <f aca="false">ROUND(F4767*K4767,2)</f>
        <v>257.6</v>
      </c>
      <c r="M4767" s="24" t="n">
        <f aca="false">DATE(YEAR(C4767),MONTH(C4767),1)</f>
        <v>46174</v>
      </c>
    </row>
    <row r="4768" customFormat="false" ht="15" hidden="false" customHeight="false" outlineLevel="0" collapsed="false">
      <c r="A4768" s="21" t="s">
        <v>3639</v>
      </c>
      <c r="B4768" s="21" t="s">
        <v>3363</v>
      </c>
      <c r="C4768" s="23" t="n">
        <v>46192</v>
      </c>
      <c r="D4768" s="21" t="s">
        <v>2430</v>
      </c>
      <c r="E4768" s="21" t="s">
        <v>2202</v>
      </c>
      <c r="F4768" s="12" t="n">
        <v>8</v>
      </c>
      <c r="G4768" s="19" t="n">
        <v>5.5</v>
      </c>
      <c r="H4768" s="19" t="n">
        <v>3.83</v>
      </c>
      <c r="I4768" s="19" t="n">
        <f aca="false">ROUND(F4768*G4768,2)</f>
        <v>44</v>
      </c>
      <c r="J4768" s="19" t="n">
        <f aca="false">ROUND(F4768*H4768,2)</f>
        <v>30.64</v>
      </c>
      <c r="K4768" s="19" t="n">
        <f aca="false">INDEX(Pricebook!$L$2:$L$1401,MATCH(D4768,Pricebook!$A$2:$A$1401,0))</f>
        <v>5.85</v>
      </c>
      <c r="L4768" s="19" t="n">
        <f aca="false">ROUND(F4768*K4768,2)</f>
        <v>46.8</v>
      </c>
      <c r="M4768" s="24" t="n">
        <f aca="false">DATE(YEAR(C4768),MONTH(C4768),1)</f>
        <v>46174</v>
      </c>
    </row>
    <row r="4769" customFormat="false" ht="15" hidden="false" customHeight="false" outlineLevel="0" collapsed="false">
      <c r="A4769" s="21" t="s">
        <v>3639</v>
      </c>
      <c r="B4769" s="21" t="s">
        <v>3363</v>
      </c>
      <c r="C4769" s="23" t="n">
        <v>46192</v>
      </c>
      <c r="D4769" s="21" t="s">
        <v>1829</v>
      </c>
      <c r="E4769" s="21" t="s">
        <v>1452</v>
      </c>
      <c r="F4769" s="12" t="n">
        <v>5</v>
      </c>
      <c r="G4769" s="19" t="n">
        <v>80</v>
      </c>
      <c r="H4769" s="19" t="n">
        <v>49.58</v>
      </c>
      <c r="I4769" s="19" t="n">
        <f aca="false">ROUND(F4769*G4769,2)</f>
        <v>400</v>
      </c>
      <c r="J4769" s="19" t="n">
        <f aca="false">ROUND(F4769*H4769,2)</f>
        <v>247.9</v>
      </c>
      <c r="K4769" s="19" t="n">
        <f aca="false">INDEX(Pricebook!$L$2:$L$1401,MATCH(D4769,Pricebook!$A$2:$A$1401,0))</f>
        <v>83.05</v>
      </c>
      <c r="L4769" s="19" t="n">
        <f aca="false">ROUND(F4769*K4769,2)</f>
        <v>415.25</v>
      </c>
      <c r="M4769" s="24" t="n">
        <f aca="false">DATE(YEAR(C4769),MONTH(C4769),1)</f>
        <v>46174</v>
      </c>
    </row>
    <row r="4770" customFormat="false" ht="15" hidden="false" customHeight="false" outlineLevel="0" collapsed="false">
      <c r="A4770" s="21" t="s">
        <v>3639</v>
      </c>
      <c r="B4770" s="21" t="s">
        <v>3363</v>
      </c>
      <c r="C4770" s="23" t="n">
        <v>46192</v>
      </c>
      <c r="D4770" s="21" t="s">
        <v>459</v>
      </c>
      <c r="E4770" s="21" t="s">
        <v>366</v>
      </c>
      <c r="F4770" s="12" t="n">
        <v>1</v>
      </c>
      <c r="G4770" s="19" t="n">
        <v>35.85</v>
      </c>
      <c r="H4770" s="19" t="n">
        <v>25.62</v>
      </c>
      <c r="I4770" s="19" t="n">
        <f aca="false">ROUND(F4770*G4770,2)</f>
        <v>35.85</v>
      </c>
      <c r="J4770" s="19" t="n">
        <f aca="false">ROUND(F4770*H4770,2)</f>
        <v>25.62</v>
      </c>
      <c r="K4770" s="19" t="n">
        <f aca="false">INDEX(Pricebook!$L$2:$L$1401,MATCH(D4770,Pricebook!$A$2:$A$1401,0))</f>
        <v>39</v>
      </c>
      <c r="L4770" s="19" t="n">
        <f aca="false">ROUND(F4770*K4770,2)</f>
        <v>39</v>
      </c>
      <c r="M4770" s="24" t="n">
        <f aca="false">DATE(YEAR(C4770),MONTH(C4770),1)</f>
        <v>46174</v>
      </c>
    </row>
    <row r="4771" customFormat="false" ht="15" hidden="false" customHeight="false" outlineLevel="0" collapsed="false">
      <c r="A4771" s="21" t="s">
        <v>3639</v>
      </c>
      <c r="B4771" s="21" t="s">
        <v>3363</v>
      </c>
      <c r="C4771" s="23" t="n">
        <v>46192</v>
      </c>
      <c r="D4771" s="21" t="s">
        <v>2307</v>
      </c>
      <c r="E4771" s="21" t="s">
        <v>2202</v>
      </c>
      <c r="F4771" s="12" t="n">
        <v>4</v>
      </c>
      <c r="G4771" s="19" t="n">
        <v>7.45</v>
      </c>
      <c r="H4771" s="19" t="n">
        <v>4.54</v>
      </c>
      <c r="I4771" s="19" t="n">
        <f aca="false">ROUND(F4771*G4771,2)</f>
        <v>29.8</v>
      </c>
      <c r="J4771" s="19" t="n">
        <f aca="false">ROUND(F4771*H4771,2)</f>
        <v>18.16</v>
      </c>
      <c r="K4771" s="19" t="n">
        <f aca="false">INDEX(Pricebook!$L$2:$L$1401,MATCH(D4771,Pricebook!$A$2:$A$1401,0))</f>
        <v>8</v>
      </c>
      <c r="L4771" s="19" t="n">
        <f aca="false">ROUND(F4771*K4771,2)</f>
        <v>32</v>
      </c>
      <c r="M4771" s="24" t="n">
        <f aca="false">DATE(YEAR(C4771),MONTH(C4771),1)</f>
        <v>46174</v>
      </c>
    </row>
    <row r="4772" customFormat="false" ht="15" hidden="false" customHeight="false" outlineLevel="0" collapsed="false">
      <c r="A4772" s="21" t="s">
        <v>3639</v>
      </c>
      <c r="B4772" s="21" t="s">
        <v>3363</v>
      </c>
      <c r="C4772" s="23" t="n">
        <v>46192</v>
      </c>
      <c r="D4772" s="21" t="s">
        <v>1911</v>
      </c>
      <c r="E4772" s="21" t="s">
        <v>1452</v>
      </c>
      <c r="F4772" s="12" t="n">
        <v>14</v>
      </c>
      <c r="G4772" s="19" t="n">
        <v>41.2</v>
      </c>
      <c r="H4772" s="19" t="n">
        <v>25.39</v>
      </c>
      <c r="I4772" s="19" t="n">
        <f aca="false">ROUND(F4772*G4772,2)</f>
        <v>576.8</v>
      </c>
      <c r="J4772" s="19" t="n">
        <f aca="false">ROUND(F4772*H4772,2)</f>
        <v>355.46</v>
      </c>
      <c r="K4772" s="19" t="n">
        <f aca="false">INDEX(Pricebook!$L$2:$L$1401,MATCH(D4772,Pricebook!$A$2:$A$1401,0))</f>
        <v>42.55</v>
      </c>
      <c r="L4772" s="19" t="n">
        <f aca="false">ROUND(F4772*K4772,2)</f>
        <v>595.7</v>
      </c>
      <c r="M4772" s="24" t="n">
        <f aca="false">DATE(YEAR(C4772),MONTH(C4772),1)</f>
        <v>46174</v>
      </c>
    </row>
    <row r="4773" customFormat="false" ht="15" hidden="false" customHeight="false" outlineLevel="0" collapsed="false">
      <c r="A4773" s="21" t="s">
        <v>3639</v>
      </c>
      <c r="B4773" s="21" t="s">
        <v>3363</v>
      </c>
      <c r="C4773" s="23" t="n">
        <v>46192</v>
      </c>
      <c r="D4773" s="21" t="s">
        <v>483</v>
      </c>
      <c r="E4773" s="21" t="s">
        <v>366</v>
      </c>
      <c r="F4773" s="12" t="n">
        <v>4</v>
      </c>
      <c r="G4773" s="19" t="n">
        <v>96.15</v>
      </c>
      <c r="H4773" s="19" t="n">
        <v>67.97</v>
      </c>
      <c r="I4773" s="19" t="n">
        <f aca="false">ROUND(F4773*G4773,2)</f>
        <v>384.6</v>
      </c>
      <c r="J4773" s="19" t="n">
        <f aca="false">ROUND(F4773*H4773,2)</f>
        <v>271.88</v>
      </c>
      <c r="K4773" s="19" t="n">
        <f aca="false">INDEX(Pricebook!$L$2:$L$1401,MATCH(D4773,Pricebook!$A$2:$A$1401,0))</f>
        <v>103.5</v>
      </c>
      <c r="L4773" s="19" t="n">
        <f aca="false">ROUND(F4773*K4773,2)</f>
        <v>414</v>
      </c>
      <c r="M4773" s="24" t="n">
        <f aca="false">DATE(YEAR(C4773),MONTH(C4773),1)</f>
        <v>46174</v>
      </c>
    </row>
    <row r="4774" customFormat="false" ht="15" hidden="false" customHeight="false" outlineLevel="0" collapsed="false">
      <c r="A4774" s="21" t="s">
        <v>3639</v>
      </c>
      <c r="B4774" s="21" t="s">
        <v>3363</v>
      </c>
      <c r="C4774" s="23" t="n">
        <v>46192</v>
      </c>
      <c r="D4774" s="21" t="s">
        <v>2343</v>
      </c>
      <c r="E4774" s="21" t="s">
        <v>2202</v>
      </c>
      <c r="F4774" s="12" t="n">
        <v>20</v>
      </c>
      <c r="G4774" s="19" t="n">
        <v>10.35</v>
      </c>
      <c r="H4774" s="19" t="n">
        <v>6.23</v>
      </c>
      <c r="I4774" s="19" t="n">
        <f aca="false">ROUND(F4774*G4774,2)</f>
        <v>207</v>
      </c>
      <c r="J4774" s="19" t="n">
        <f aca="false">ROUND(F4774*H4774,2)</f>
        <v>124.6</v>
      </c>
      <c r="K4774" s="19" t="n">
        <f aca="false">INDEX(Pricebook!$L$2:$L$1401,MATCH(D4774,Pricebook!$A$2:$A$1401,0))</f>
        <v>11</v>
      </c>
      <c r="L4774" s="19" t="n">
        <f aca="false">ROUND(F4774*K4774,2)</f>
        <v>220</v>
      </c>
      <c r="M4774" s="24" t="n">
        <f aca="false">DATE(YEAR(C4774),MONTH(C4774),1)</f>
        <v>46174</v>
      </c>
    </row>
    <row r="4775" customFormat="false" ht="15" hidden="false" customHeight="false" outlineLevel="0" collapsed="false">
      <c r="A4775" s="21" t="s">
        <v>3639</v>
      </c>
      <c r="B4775" s="21" t="s">
        <v>3363</v>
      </c>
      <c r="C4775" s="23" t="n">
        <v>46192</v>
      </c>
      <c r="D4775" s="21" t="s">
        <v>713</v>
      </c>
      <c r="E4775" s="21" t="s">
        <v>366</v>
      </c>
      <c r="F4775" s="12" t="n">
        <v>2</v>
      </c>
      <c r="G4775" s="19" t="n">
        <v>22.4</v>
      </c>
      <c r="H4775" s="19" t="n">
        <v>15.77</v>
      </c>
      <c r="I4775" s="19" t="n">
        <f aca="false">ROUND(F4775*G4775,2)</f>
        <v>44.8</v>
      </c>
      <c r="J4775" s="19" t="n">
        <f aca="false">ROUND(F4775*H4775,2)</f>
        <v>31.54</v>
      </c>
      <c r="K4775" s="19" t="n">
        <f aca="false">INDEX(Pricebook!$L$2:$L$1401,MATCH(D4775,Pricebook!$A$2:$A$1401,0))</f>
        <v>24.05</v>
      </c>
      <c r="L4775" s="19" t="n">
        <f aca="false">ROUND(F4775*K4775,2)</f>
        <v>48.1</v>
      </c>
      <c r="M4775" s="24" t="n">
        <f aca="false">DATE(YEAR(C4775),MONTH(C4775),1)</f>
        <v>46174</v>
      </c>
    </row>
    <row r="4776" customFormat="false" ht="15" hidden="false" customHeight="false" outlineLevel="0" collapsed="false">
      <c r="A4776" s="21" t="s">
        <v>3639</v>
      </c>
      <c r="B4776" s="21" t="s">
        <v>3363</v>
      </c>
      <c r="C4776" s="23" t="n">
        <v>46192</v>
      </c>
      <c r="D4776" s="21" t="s">
        <v>2388</v>
      </c>
      <c r="E4776" s="21" t="s">
        <v>2202</v>
      </c>
      <c r="F4776" s="12" t="n">
        <v>10</v>
      </c>
      <c r="G4776" s="19" t="n">
        <v>4.7</v>
      </c>
      <c r="H4776" s="19" t="n">
        <v>2.84</v>
      </c>
      <c r="I4776" s="19" t="n">
        <f aca="false">ROUND(F4776*G4776,2)</f>
        <v>47</v>
      </c>
      <c r="J4776" s="19" t="n">
        <f aca="false">ROUND(F4776*H4776,2)</f>
        <v>28.4</v>
      </c>
      <c r="K4776" s="19" t="n">
        <f aca="false">INDEX(Pricebook!$L$2:$L$1401,MATCH(D4776,Pricebook!$A$2:$A$1401,0))</f>
        <v>5</v>
      </c>
      <c r="L4776" s="19" t="n">
        <f aca="false">ROUND(F4776*K4776,2)</f>
        <v>50</v>
      </c>
      <c r="M4776" s="24" t="n">
        <f aca="false">DATE(YEAR(C4776),MONTH(C4776),1)</f>
        <v>46174</v>
      </c>
    </row>
    <row r="4777" customFormat="false" ht="15" hidden="false" customHeight="false" outlineLevel="0" collapsed="false">
      <c r="A4777" s="21" t="s">
        <v>3639</v>
      </c>
      <c r="B4777" s="21" t="s">
        <v>3363</v>
      </c>
      <c r="C4777" s="23" t="n">
        <v>46192</v>
      </c>
      <c r="D4777" s="21" t="s">
        <v>2424</v>
      </c>
      <c r="E4777" s="21" t="s">
        <v>2202</v>
      </c>
      <c r="F4777" s="12" t="n">
        <v>4</v>
      </c>
      <c r="G4777" s="19" t="n">
        <v>51.6</v>
      </c>
      <c r="H4777" s="19" t="n">
        <v>31.04</v>
      </c>
      <c r="I4777" s="19" t="n">
        <f aca="false">ROUND(F4777*G4777,2)</f>
        <v>206.4</v>
      </c>
      <c r="J4777" s="19" t="n">
        <f aca="false">ROUND(F4777*H4777,2)</f>
        <v>124.16</v>
      </c>
      <c r="K4777" s="19" t="n">
        <f aca="false">INDEX(Pricebook!$L$2:$L$1401,MATCH(D4777,Pricebook!$A$2:$A$1401,0))</f>
        <v>54.6</v>
      </c>
      <c r="L4777" s="19" t="n">
        <f aca="false">ROUND(F4777*K4777,2)</f>
        <v>218.4</v>
      </c>
      <c r="M4777" s="24" t="n">
        <f aca="false">DATE(YEAR(C4777),MONTH(C4777),1)</f>
        <v>46174</v>
      </c>
    </row>
    <row r="4778" customFormat="false" ht="15" hidden="false" customHeight="false" outlineLevel="0" collapsed="false">
      <c r="A4778" s="21" t="s">
        <v>3640</v>
      </c>
      <c r="B4778" s="21" t="s">
        <v>3019</v>
      </c>
      <c r="C4778" s="23" t="n">
        <v>46192</v>
      </c>
      <c r="D4778" s="21" t="s">
        <v>2226</v>
      </c>
      <c r="E4778" s="21" t="s">
        <v>2202</v>
      </c>
      <c r="F4778" s="12" t="n">
        <v>3</v>
      </c>
      <c r="G4778" s="19" t="n">
        <v>51.6</v>
      </c>
      <c r="H4778" s="19" t="n">
        <v>31.07</v>
      </c>
      <c r="I4778" s="19" t="n">
        <f aca="false">ROUND(F4778*G4778,2)</f>
        <v>154.8</v>
      </c>
      <c r="J4778" s="19" t="n">
        <f aca="false">ROUND(F4778*H4778,2)</f>
        <v>93.21</v>
      </c>
      <c r="K4778" s="19" t="n">
        <f aca="false">INDEX(Pricebook!$L$2:$L$1401,MATCH(D4778,Pricebook!$A$2:$A$1401,0))</f>
        <v>54.65</v>
      </c>
      <c r="L4778" s="19" t="n">
        <f aca="false">ROUND(F4778*K4778,2)</f>
        <v>163.95</v>
      </c>
      <c r="M4778" s="24" t="n">
        <f aca="false">DATE(YEAR(C4778),MONTH(C4778),1)</f>
        <v>46174</v>
      </c>
    </row>
    <row r="4779" customFormat="false" ht="15" hidden="false" customHeight="false" outlineLevel="0" collapsed="false">
      <c r="A4779" s="21" t="s">
        <v>3640</v>
      </c>
      <c r="B4779" s="21" t="s">
        <v>3019</v>
      </c>
      <c r="C4779" s="23" t="n">
        <v>46192</v>
      </c>
      <c r="D4779" s="21" t="s">
        <v>1477</v>
      </c>
      <c r="E4779" s="21" t="s">
        <v>1452</v>
      </c>
      <c r="F4779" s="12" t="n">
        <v>5</v>
      </c>
      <c r="G4779" s="19" t="n">
        <v>40.5</v>
      </c>
      <c r="H4779" s="19" t="n">
        <v>24.92</v>
      </c>
      <c r="I4779" s="19" t="n">
        <f aca="false">ROUND(F4779*G4779,2)</f>
        <v>202.5</v>
      </c>
      <c r="J4779" s="19" t="n">
        <f aca="false">ROUND(F4779*H4779,2)</f>
        <v>124.6</v>
      </c>
      <c r="K4779" s="19" t="n">
        <f aca="false">INDEX(Pricebook!$L$2:$L$1401,MATCH(D4779,Pricebook!$A$2:$A$1401,0))</f>
        <v>41.75</v>
      </c>
      <c r="L4779" s="19" t="n">
        <f aca="false">ROUND(F4779*K4779,2)</f>
        <v>208.75</v>
      </c>
      <c r="M4779" s="24" t="n">
        <f aca="false">DATE(YEAR(C4779),MONTH(C4779),1)</f>
        <v>46174</v>
      </c>
    </row>
    <row r="4780" customFormat="false" ht="15" hidden="false" customHeight="false" outlineLevel="0" collapsed="false">
      <c r="A4780" s="21" t="s">
        <v>3640</v>
      </c>
      <c r="B4780" s="21" t="s">
        <v>3019</v>
      </c>
      <c r="C4780" s="23" t="n">
        <v>46192</v>
      </c>
      <c r="D4780" s="21" t="s">
        <v>645</v>
      </c>
      <c r="E4780" s="21" t="s">
        <v>366</v>
      </c>
      <c r="F4780" s="12" t="n">
        <v>1</v>
      </c>
      <c r="G4780" s="19" t="n">
        <v>143.75</v>
      </c>
      <c r="H4780" s="19" t="n">
        <v>116.71</v>
      </c>
      <c r="I4780" s="19" t="n">
        <f aca="false">ROUND(F4780*G4780,2)</f>
        <v>143.75</v>
      </c>
      <c r="J4780" s="19" t="n">
        <f aca="false">ROUND(F4780*H4780,2)</f>
        <v>116.71</v>
      </c>
      <c r="K4780" s="19" t="n">
        <f aca="false">INDEX(Pricebook!$L$2:$L$1401,MATCH(D4780,Pricebook!$A$2:$A$1401,0))</f>
        <v>156.65</v>
      </c>
      <c r="L4780" s="19" t="n">
        <f aca="false">ROUND(F4780*K4780,2)</f>
        <v>156.65</v>
      </c>
      <c r="M4780" s="24" t="n">
        <f aca="false">DATE(YEAR(C4780),MONTH(C4780),1)</f>
        <v>46174</v>
      </c>
    </row>
    <row r="4781" customFormat="false" ht="15" hidden="false" customHeight="false" outlineLevel="0" collapsed="false">
      <c r="A4781" s="21" t="s">
        <v>3640</v>
      </c>
      <c r="B4781" s="21" t="s">
        <v>3019</v>
      </c>
      <c r="C4781" s="23" t="n">
        <v>46192</v>
      </c>
      <c r="D4781" s="21" t="s">
        <v>1526</v>
      </c>
      <c r="E4781" s="21" t="s">
        <v>1452</v>
      </c>
      <c r="F4781" s="12" t="n">
        <v>3</v>
      </c>
      <c r="G4781" s="19" t="n">
        <v>230</v>
      </c>
      <c r="H4781" s="19" t="n">
        <v>141.92</v>
      </c>
      <c r="I4781" s="19" t="n">
        <f aca="false">ROUND(F4781*G4781,2)</f>
        <v>690</v>
      </c>
      <c r="J4781" s="19" t="n">
        <f aca="false">ROUND(F4781*H4781,2)</f>
        <v>425.76</v>
      </c>
      <c r="K4781" s="19" t="n">
        <f aca="false">INDEX(Pricebook!$L$2:$L$1401,MATCH(D4781,Pricebook!$A$2:$A$1401,0))</f>
        <v>237.75</v>
      </c>
      <c r="L4781" s="19" t="n">
        <f aca="false">ROUND(F4781*K4781,2)</f>
        <v>713.25</v>
      </c>
      <c r="M4781" s="24" t="n">
        <f aca="false">DATE(YEAR(C4781),MONTH(C4781),1)</f>
        <v>46174</v>
      </c>
    </row>
    <row r="4782" customFormat="false" ht="15" hidden="false" customHeight="false" outlineLevel="0" collapsed="false">
      <c r="A4782" s="21" t="s">
        <v>3640</v>
      </c>
      <c r="B4782" s="21" t="s">
        <v>3019</v>
      </c>
      <c r="C4782" s="23" t="n">
        <v>46192</v>
      </c>
      <c r="D4782" s="21" t="s">
        <v>1739</v>
      </c>
      <c r="E4782" s="21" t="s">
        <v>1452</v>
      </c>
      <c r="F4782" s="12" t="n">
        <v>4</v>
      </c>
      <c r="G4782" s="19" t="n">
        <v>36</v>
      </c>
      <c r="H4782" s="19" t="n">
        <v>22.33</v>
      </c>
      <c r="I4782" s="19" t="n">
        <f aca="false">ROUND(F4782*G4782,2)</f>
        <v>144</v>
      </c>
      <c r="J4782" s="19" t="n">
        <f aca="false">ROUND(F4782*H4782,2)</f>
        <v>89.32</v>
      </c>
      <c r="K4782" s="19" t="n">
        <f aca="false">INDEX(Pricebook!$L$2:$L$1401,MATCH(D4782,Pricebook!$A$2:$A$1401,0))</f>
        <v>37.4</v>
      </c>
      <c r="L4782" s="19" t="n">
        <f aca="false">ROUND(F4782*K4782,2)</f>
        <v>149.6</v>
      </c>
      <c r="M4782" s="24" t="n">
        <f aca="false">DATE(YEAR(C4782),MONTH(C4782),1)</f>
        <v>46174</v>
      </c>
    </row>
    <row r="4783" customFormat="false" ht="15" hidden="false" customHeight="false" outlineLevel="0" collapsed="false">
      <c r="A4783" s="21" t="s">
        <v>3640</v>
      </c>
      <c r="B4783" s="21" t="s">
        <v>3019</v>
      </c>
      <c r="C4783" s="23" t="n">
        <v>46192</v>
      </c>
      <c r="D4783" s="21" t="s">
        <v>1600</v>
      </c>
      <c r="E4783" s="21" t="s">
        <v>1452</v>
      </c>
      <c r="F4783" s="12" t="n">
        <v>5</v>
      </c>
      <c r="G4783" s="19" t="n">
        <v>26.55</v>
      </c>
      <c r="H4783" s="19" t="n">
        <v>16.19</v>
      </c>
      <c r="I4783" s="19" t="n">
        <f aca="false">ROUND(F4783*G4783,2)</f>
        <v>132.75</v>
      </c>
      <c r="J4783" s="19" t="n">
        <f aca="false">ROUND(F4783*H4783,2)</f>
        <v>80.95</v>
      </c>
      <c r="K4783" s="19" t="n">
        <f aca="false">INDEX(Pricebook!$L$2:$L$1401,MATCH(D4783,Pricebook!$A$2:$A$1401,0))</f>
        <v>27.15</v>
      </c>
      <c r="L4783" s="19" t="n">
        <f aca="false">ROUND(F4783*K4783,2)</f>
        <v>135.75</v>
      </c>
      <c r="M4783" s="24" t="n">
        <f aca="false">DATE(YEAR(C4783),MONTH(C4783),1)</f>
        <v>46174</v>
      </c>
    </row>
    <row r="4784" customFormat="false" ht="15" hidden="false" customHeight="false" outlineLevel="0" collapsed="false">
      <c r="A4784" s="21" t="s">
        <v>3640</v>
      </c>
      <c r="B4784" s="21" t="s">
        <v>3019</v>
      </c>
      <c r="C4784" s="23" t="n">
        <v>46192</v>
      </c>
      <c r="D4784" s="21" t="s">
        <v>877</v>
      </c>
      <c r="E4784" s="21" t="s">
        <v>366</v>
      </c>
      <c r="F4784" s="12" t="n">
        <v>2</v>
      </c>
      <c r="G4784" s="19" t="n">
        <v>59.2</v>
      </c>
      <c r="H4784" s="19" t="n">
        <v>44.59</v>
      </c>
      <c r="I4784" s="19" t="n">
        <f aca="false">ROUND(F4784*G4784,2)</f>
        <v>118.4</v>
      </c>
      <c r="J4784" s="19" t="n">
        <f aca="false">ROUND(F4784*H4784,2)</f>
        <v>89.18</v>
      </c>
      <c r="K4784" s="19" t="n">
        <f aca="false">INDEX(Pricebook!$L$2:$L$1401,MATCH(D4784,Pricebook!$A$2:$A$1401,0))</f>
        <v>64.1</v>
      </c>
      <c r="L4784" s="19" t="n">
        <f aca="false">ROUND(F4784*K4784,2)</f>
        <v>128.2</v>
      </c>
      <c r="M4784" s="24" t="n">
        <f aca="false">DATE(YEAR(C4784),MONTH(C4784),1)</f>
        <v>46174</v>
      </c>
    </row>
    <row r="4785" customFormat="false" ht="15" hidden="false" customHeight="false" outlineLevel="0" collapsed="false">
      <c r="A4785" s="21" t="s">
        <v>3640</v>
      </c>
      <c r="B4785" s="21" t="s">
        <v>3019</v>
      </c>
      <c r="C4785" s="23" t="n">
        <v>46192</v>
      </c>
      <c r="D4785" s="21" t="s">
        <v>2230</v>
      </c>
      <c r="E4785" s="21" t="s">
        <v>2202</v>
      </c>
      <c r="F4785" s="12" t="n">
        <v>8</v>
      </c>
      <c r="G4785" s="19" t="n">
        <v>4.25</v>
      </c>
      <c r="H4785" s="19" t="n">
        <v>2.87</v>
      </c>
      <c r="I4785" s="19" t="n">
        <f aca="false">ROUND(F4785*G4785,2)</f>
        <v>34</v>
      </c>
      <c r="J4785" s="19" t="n">
        <f aca="false">ROUND(F4785*H4785,2)</f>
        <v>22.96</v>
      </c>
      <c r="K4785" s="19" t="n">
        <f aca="false">INDEX(Pricebook!$L$2:$L$1401,MATCH(D4785,Pricebook!$A$2:$A$1401,0))</f>
        <v>4.6</v>
      </c>
      <c r="L4785" s="19" t="n">
        <f aca="false">ROUND(F4785*K4785,2)</f>
        <v>36.8</v>
      </c>
      <c r="M4785" s="24" t="n">
        <f aca="false">DATE(YEAR(C4785),MONTH(C4785),1)</f>
        <v>46174</v>
      </c>
    </row>
    <row r="4786" customFormat="false" ht="15" hidden="false" customHeight="false" outlineLevel="0" collapsed="false">
      <c r="A4786" s="21" t="s">
        <v>3640</v>
      </c>
      <c r="B4786" s="21" t="s">
        <v>3019</v>
      </c>
      <c r="C4786" s="23" t="n">
        <v>46192</v>
      </c>
      <c r="D4786" s="21" t="s">
        <v>412</v>
      </c>
      <c r="E4786" s="21" t="s">
        <v>366</v>
      </c>
      <c r="F4786" s="12" t="n">
        <v>1</v>
      </c>
      <c r="G4786" s="19" t="n">
        <v>360.45</v>
      </c>
      <c r="H4786" s="19" t="n">
        <v>255.67</v>
      </c>
      <c r="I4786" s="19" t="n">
        <f aca="false">ROUND(F4786*G4786,2)</f>
        <v>360.45</v>
      </c>
      <c r="J4786" s="19" t="n">
        <f aca="false">ROUND(F4786*H4786,2)</f>
        <v>255.67</v>
      </c>
      <c r="K4786" s="19" t="n">
        <f aca="false">INDEX(Pricebook!$L$2:$L$1401,MATCH(D4786,Pricebook!$A$2:$A$1401,0))</f>
        <v>389.25</v>
      </c>
      <c r="L4786" s="19" t="n">
        <f aca="false">ROUND(F4786*K4786,2)</f>
        <v>389.25</v>
      </c>
      <c r="M4786" s="24" t="n">
        <f aca="false">DATE(YEAR(C4786),MONTH(C4786),1)</f>
        <v>46174</v>
      </c>
    </row>
    <row r="4787" customFormat="false" ht="15" hidden="false" customHeight="false" outlineLevel="0" collapsed="false">
      <c r="A4787" s="21" t="s">
        <v>3640</v>
      </c>
      <c r="B4787" s="21" t="s">
        <v>3019</v>
      </c>
      <c r="C4787" s="23" t="n">
        <v>46192</v>
      </c>
      <c r="D4787" s="21" t="s">
        <v>1623</v>
      </c>
      <c r="E4787" s="21" t="s">
        <v>1452</v>
      </c>
      <c r="F4787" s="12" t="n">
        <v>3</v>
      </c>
      <c r="G4787" s="19" t="n">
        <v>65.2</v>
      </c>
      <c r="H4787" s="19" t="n">
        <v>40.01</v>
      </c>
      <c r="I4787" s="19" t="n">
        <f aca="false">ROUND(F4787*G4787,2)</f>
        <v>195.6</v>
      </c>
      <c r="J4787" s="19" t="n">
        <f aca="false">ROUND(F4787*H4787,2)</f>
        <v>120.03</v>
      </c>
      <c r="K4787" s="19" t="n">
        <f aca="false">INDEX(Pricebook!$L$2:$L$1401,MATCH(D4787,Pricebook!$A$2:$A$1401,0))</f>
        <v>67.05</v>
      </c>
      <c r="L4787" s="19" t="n">
        <f aca="false">ROUND(F4787*K4787,2)</f>
        <v>201.15</v>
      </c>
      <c r="M4787" s="24" t="n">
        <f aca="false">DATE(YEAR(C4787),MONTH(C4787),1)</f>
        <v>46174</v>
      </c>
    </row>
    <row r="4788" customFormat="false" ht="15" hidden="false" customHeight="false" outlineLevel="0" collapsed="false">
      <c r="A4788" s="21" t="s">
        <v>3640</v>
      </c>
      <c r="B4788" s="21" t="s">
        <v>3019</v>
      </c>
      <c r="C4788" s="23" t="n">
        <v>46192</v>
      </c>
      <c r="D4788" s="21" t="s">
        <v>531</v>
      </c>
      <c r="E4788" s="21" t="s">
        <v>366</v>
      </c>
      <c r="F4788" s="12" t="n">
        <v>1</v>
      </c>
      <c r="G4788" s="19" t="n">
        <v>8.7</v>
      </c>
      <c r="H4788" s="19" t="n">
        <v>6.14</v>
      </c>
      <c r="I4788" s="19" t="n">
        <f aca="false">ROUND(F4788*G4788,2)</f>
        <v>8.7</v>
      </c>
      <c r="J4788" s="19" t="n">
        <f aca="false">ROUND(F4788*H4788,2)</f>
        <v>6.14</v>
      </c>
      <c r="K4788" s="19" t="n">
        <f aca="false">INDEX(Pricebook!$L$2:$L$1401,MATCH(D4788,Pricebook!$A$2:$A$1401,0))</f>
        <v>9.35</v>
      </c>
      <c r="L4788" s="19" t="n">
        <f aca="false">ROUND(F4788*K4788,2)</f>
        <v>9.35</v>
      </c>
      <c r="M4788" s="24" t="n">
        <f aca="false">DATE(YEAR(C4788),MONTH(C4788),1)</f>
        <v>46174</v>
      </c>
    </row>
    <row r="4789" customFormat="false" ht="15" hidden="false" customHeight="false" outlineLevel="0" collapsed="false">
      <c r="A4789" s="21" t="s">
        <v>3640</v>
      </c>
      <c r="B4789" s="21" t="s">
        <v>3019</v>
      </c>
      <c r="C4789" s="23" t="n">
        <v>46192</v>
      </c>
      <c r="D4789" s="21" t="s">
        <v>446</v>
      </c>
      <c r="E4789" s="21" t="s">
        <v>366</v>
      </c>
      <c r="F4789" s="12" t="n">
        <v>2</v>
      </c>
      <c r="G4789" s="19" t="n">
        <v>72.1</v>
      </c>
      <c r="H4789" s="19" t="n">
        <v>50.78</v>
      </c>
      <c r="I4789" s="19" t="n">
        <f aca="false">ROUND(F4789*G4789,2)</f>
        <v>144.2</v>
      </c>
      <c r="J4789" s="19" t="n">
        <f aca="false">ROUND(F4789*H4789,2)</f>
        <v>101.56</v>
      </c>
      <c r="K4789" s="19" t="n">
        <f aca="false">INDEX(Pricebook!$L$2:$L$1401,MATCH(D4789,Pricebook!$A$2:$A$1401,0))</f>
        <v>77.3</v>
      </c>
      <c r="L4789" s="19" t="n">
        <f aca="false">ROUND(F4789*K4789,2)</f>
        <v>154.6</v>
      </c>
      <c r="M4789" s="24" t="n">
        <f aca="false">DATE(YEAR(C4789),MONTH(C4789),1)</f>
        <v>46174</v>
      </c>
    </row>
    <row r="4790" customFormat="false" ht="15" hidden="false" customHeight="false" outlineLevel="0" collapsed="false">
      <c r="A4790" s="21" t="s">
        <v>3640</v>
      </c>
      <c r="B4790" s="21" t="s">
        <v>3019</v>
      </c>
      <c r="C4790" s="23" t="n">
        <v>46192</v>
      </c>
      <c r="D4790" s="21" t="s">
        <v>1629</v>
      </c>
      <c r="E4790" s="21" t="s">
        <v>1452</v>
      </c>
      <c r="F4790" s="12" t="n">
        <v>8</v>
      </c>
      <c r="G4790" s="19" t="n">
        <v>25.75</v>
      </c>
      <c r="H4790" s="19" t="n">
        <v>18.5</v>
      </c>
      <c r="I4790" s="19" t="n">
        <f aca="false">ROUND(F4790*G4790,2)</f>
        <v>206</v>
      </c>
      <c r="J4790" s="19" t="n">
        <f aca="false">ROUND(F4790*H4790,2)</f>
        <v>148</v>
      </c>
      <c r="K4790" s="19" t="n">
        <f aca="false">INDEX(Pricebook!$L$2:$L$1401,MATCH(D4790,Pricebook!$A$2:$A$1401,0))</f>
        <v>26.6</v>
      </c>
      <c r="L4790" s="19" t="n">
        <f aca="false">ROUND(F4790*K4790,2)</f>
        <v>212.8</v>
      </c>
      <c r="M4790" s="24" t="n">
        <f aca="false">DATE(YEAR(C4790),MONTH(C4790),1)</f>
        <v>46174</v>
      </c>
    </row>
    <row r="4791" customFormat="false" ht="15" hidden="false" customHeight="false" outlineLevel="0" collapsed="false">
      <c r="A4791" s="21" t="s">
        <v>3641</v>
      </c>
      <c r="B4791" s="21" t="s">
        <v>3107</v>
      </c>
      <c r="C4791" s="23" t="n">
        <v>46192</v>
      </c>
      <c r="D4791" s="21" t="s">
        <v>467</v>
      </c>
      <c r="E4791" s="21" t="s">
        <v>366</v>
      </c>
      <c r="F4791" s="12" t="n">
        <v>1</v>
      </c>
      <c r="G4791" s="19" t="n">
        <v>113.3</v>
      </c>
      <c r="H4791" s="19" t="n">
        <v>79.31</v>
      </c>
      <c r="I4791" s="19" t="n">
        <f aca="false">ROUND(F4791*G4791,2)</f>
        <v>113.3</v>
      </c>
      <c r="J4791" s="19" t="n">
        <f aca="false">ROUND(F4791*H4791,2)</f>
        <v>79.31</v>
      </c>
      <c r="K4791" s="19" t="n">
        <f aca="false">INDEX(Pricebook!$L$2:$L$1401,MATCH(D4791,Pricebook!$A$2:$A$1401,0))</f>
        <v>120.75</v>
      </c>
      <c r="L4791" s="19" t="n">
        <f aca="false">ROUND(F4791*K4791,2)</f>
        <v>120.75</v>
      </c>
      <c r="M4791" s="24" t="n">
        <f aca="false">DATE(YEAR(C4791),MONTH(C4791),1)</f>
        <v>46174</v>
      </c>
    </row>
    <row r="4792" customFormat="false" ht="15" hidden="false" customHeight="false" outlineLevel="0" collapsed="false">
      <c r="A4792" s="21" t="s">
        <v>3641</v>
      </c>
      <c r="B4792" s="21" t="s">
        <v>3107</v>
      </c>
      <c r="C4792" s="23" t="n">
        <v>46192</v>
      </c>
      <c r="D4792" s="21" t="s">
        <v>2509</v>
      </c>
      <c r="E4792" s="21" t="s">
        <v>2466</v>
      </c>
      <c r="F4792" s="12" t="n">
        <v>5</v>
      </c>
      <c r="G4792" s="19" t="n">
        <v>7.3</v>
      </c>
      <c r="H4792" s="19" t="n">
        <v>4.53</v>
      </c>
      <c r="I4792" s="19" t="n">
        <f aca="false">ROUND(F4792*G4792,2)</f>
        <v>36.5</v>
      </c>
      <c r="J4792" s="19" t="n">
        <f aca="false">ROUND(F4792*H4792,2)</f>
        <v>22.65</v>
      </c>
      <c r="K4792" s="19" t="n">
        <f aca="false">INDEX(Pricebook!$L$2:$L$1401,MATCH(D4792,Pricebook!$A$2:$A$1401,0))</f>
        <v>7.65</v>
      </c>
      <c r="L4792" s="19" t="n">
        <f aca="false">ROUND(F4792*K4792,2)</f>
        <v>38.25</v>
      </c>
      <c r="M4792" s="24" t="n">
        <f aca="false">DATE(YEAR(C4792),MONTH(C4792),1)</f>
        <v>46174</v>
      </c>
    </row>
    <row r="4793" customFormat="false" ht="15" hidden="false" customHeight="false" outlineLevel="0" collapsed="false">
      <c r="A4793" s="21" t="s">
        <v>3641</v>
      </c>
      <c r="B4793" s="21" t="s">
        <v>3107</v>
      </c>
      <c r="C4793" s="23" t="n">
        <v>46192</v>
      </c>
      <c r="D4793" s="21" t="s">
        <v>769</v>
      </c>
      <c r="E4793" s="21" t="s">
        <v>366</v>
      </c>
      <c r="F4793" s="12" t="n">
        <v>1</v>
      </c>
      <c r="G4793" s="19" t="n">
        <v>48.4</v>
      </c>
      <c r="H4793" s="19" t="n">
        <v>34.33</v>
      </c>
      <c r="I4793" s="19" t="n">
        <f aca="false">ROUND(F4793*G4793,2)</f>
        <v>48.4</v>
      </c>
      <c r="J4793" s="19" t="n">
        <f aca="false">ROUND(F4793*H4793,2)</f>
        <v>34.33</v>
      </c>
      <c r="K4793" s="19" t="n">
        <f aca="false">INDEX(Pricebook!$L$2:$L$1401,MATCH(D4793,Pricebook!$A$2:$A$1401,0))</f>
        <v>52.3</v>
      </c>
      <c r="L4793" s="19" t="n">
        <f aca="false">ROUND(F4793*K4793,2)</f>
        <v>52.3</v>
      </c>
      <c r="M4793" s="24" t="n">
        <f aca="false">DATE(YEAR(C4793),MONTH(C4793),1)</f>
        <v>46174</v>
      </c>
    </row>
    <row r="4794" customFormat="false" ht="15" hidden="false" customHeight="false" outlineLevel="0" collapsed="false">
      <c r="A4794" s="21" t="s">
        <v>3641</v>
      </c>
      <c r="B4794" s="21" t="s">
        <v>3107</v>
      </c>
      <c r="C4794" s="23" t="n">
        <v>46192</v>
      </c>
      <c r="D4794" s="21" t="s">
        <v>2543</v>
      </c>
      <c r="E4794" s="21" t="s">
        <v>2466</v>
      </c>
      <c r="F4794" s="12" t="n">
        <v>2</v>
      </c>
      <c r="G4794" s="19" t="n">
        <v>26.85</v>
      </c>
      <c r="H4794" s="19" t="n">
        <v>16.4</v>
      </c>
      <c r="I4794" s="19" t="n">
        <f aca="false">ROUND(F4794*G4794,2)</f>
        <v>53.7</v>
      </c>
      <c r="J4794" s="19" t="n">
        <f aca="false">ROUND(F4794*H4794,2)</f>
        <v>32.8</v>
      </c>
      <c r="K4794" s="19" t="n">
        <f aca="false">INDEX(Pricebook!$L$2:$L$1401,MATCH(D4794,Pricebook!$A$2:$A$1401,0))</f>
        <v>27.6</v>
      </c>
      <c r="L4794" s="19" t="n">
        <f aca="false">ROUND(F4794*K4794,2)</f>
        <v>55.2</v>
      </c>
      <c r="M4794" s="24" t="n">
        <f aca="false">DATE(YEAR(C4794),MONTH(C4794),1)</f>
        <v>46174</v>
      </c>
    </row>
    <row r="4795" customFormat="false" ht="15" hidden="false" customHeight="false" outlineLevel="0" collapsed="false">
      <c r="A4795" s="21" t="s">
        <v>3641</v>
      </c>
      <c r="B4795" s="21" t="s">
        <v>3107</v>
      </c>
      <c r="C4795" s="23" t="n">
        <v>46192</v>
      </c>
      <c r="D4795" s="21" t="s">
        <v>2503</v>
      </c>
      <c r="E4795" s="21" t="s">
        <v>2466</v>
      </c>
      <c r="F4795" s="12" t="n">
        <v>1</v>
      </c>
      <c r="G4795" s="19" t="n">
        <v>163.35</v>
      </c>
      <c r="H4795" s="19" t="n">
        <v>101.06</v>
      </c>
      <c r="I4795" s="19" t="n">
        <f aca="false">ROUND(F4795*G4795,2)</f>
        <v>163.35</v>
      </c>
      <c r="J4795" s="19" t="n">
        <f aca="false">ROUND(F4795*H4795,2)</f>
        <v>101.06</v>
      </c>
      <c r="K4795" s="19" t="n">
        <f aca="false">INDEX(Pricebook!$L$2:$L$1401,MATCH(D4795,Pricebook!$A$2:$A$1401,0))</f>
        <v>170.15</v>
      </c>
      <c r="L4795" s="19" t="n">
        <f aca="false">ROUND(F4795*K4795,2)</f>
        <v>170.15</v>
      </c>
      <c r="M4795" s="24" t="n">
        <f aca="false">DATE(YEAR(C4795),MONTH(C4795),1)</f>
        <v>46174</v>
      </c>
    </row>
    <row r="4796" customFormat="false" ht="15" hidden="false" customHeight="false" outlineLevel="0" collapsed="false">
      <c r="A4796" s="21" t="s">
        <v>3641</v>
      </c>
      <c r="B4796" s="21" t="s">
        <v>3107</v>
      </c>
      <c r="C4796" s="23" t="n">
        <v>46192</v>
      </c>
      <c r="D4796" s="21" t="s">
        <v>949</v>
      </c>
      <c r="E4796" s="21" t="s">
        <v>366</v>
      </c>
      <c r="F4796" s="12" t="n">
        <v>1</v>
      </c>
      <c r="G4796" s="19" t="n">
        <v>17.75</v>
      </c>
      <c r="H4796" s="19" t="n">
        <v>12.4</v>
      </c>
      <c r="I4796" s="19" t="n">
        <f aca="false">ROUND(F4796*G4796,2)</f>
        <v>17.75</v>
      </c>
      <c r="J4796" s="19" t="n">
        <f aca="false">ROUND(F4796*H4796,2)</f>
        <v>12.4</v>
      </c>
      <c r="K4796" s="19" t="n">
        <f aca="false">INDEX(Pricebook!$L$2:$L$1401,MATCH(D4796,Pricebook!$A$2:$A$1401,0))</f>
        <v>18.9</v>
      </c>
      <c r="L4796" s="19" t="n">
        <f aca="false">ROUND(F4796*K4796,2)</f>
        <v>18.9</v>
      </c>
      <c r="M4796" s="24" t="n">
        <f aca="false">DATE(YEAR(C4796),MONTH(C4796),1)</f>
        <v>46174</v>
      </c>
    </row>
    <row r="4797" customFormat="false" ht="15" hidden="false" customHeight="false" outlineLevel="0" collapsed="false">
      <c r="A4797" s="21" t="s">
        <v>3641</v>
      </c>
      <c r="B4797" s="21" t="s">
        <v>3107</v>
      </c>
      <c r="C4797" s="23" t="n">
        <v>46192</v>
      </c>
      <c r="D4797" s="21" t="s">
        <v>917</v>
      </c>
      <c r="E4797" s="21" t="s">
        <v>366</v>
      </c>
      <c r="F4797" s="12" t="n">
        <v>1</v>
      </c>
      <c r="G4797" s="19" t="n">
        <v>45.7</v>
      </c>
      <c r="H4797" s="19" t="n">
        <v>32.6</v>
      </c>
      <c r="I4797" s="19" t="n">
        <f aca="false">ROUND(F4797*G4797,2)</f>
        <v>45.7</v>
      </c>
      <c r="J4797" s="19" t="n">
        <f aca="false">ROUND(F4797*H4797,2)</f>
        <v>32.6</v>
      </c>
      <c r="K4797" s="19" t="n">
        <f aca="false">INDEX(Pricebook!$L$2:$L$1401,MATCH(D4797,Pricebook!$A$2:$A$1401,0))</f>
        <v>49.65</v>
      </c>
      <c r="L4797" s="19" t="n">
        <f aca="false">ROUND(F4797*K4797,2)</f>
        <v>49.65</v>
      </c>
      <c r="M4797" s="24" t="n">
        <f aca="false">DATE(YEAR(C4797),MONTH(C4797),1)</f>
        <v>46174</v>
      </c>
    </row>
    <row r="4798" customFormat="false" ht="15" hidden="false" customHeight="false" outlineLevel="0" collapsed="false">
      <c r="A4798" s="21" t="s">
        <v>3641</v>
      </c>
      <c r="B4798" s="21" t="s">
        <v>3107</v>
      </c>
      <c r="C4798" s="23" t="n">
        <v>46192</v>
      </c>
      <c r="D4798" s="21" t="s">
        <v>2527</v>
      </c>
      <c r="E4798" s="21" t="s">
        <v>2466</v>
      </c>
      <c r="F4798" s="12" t="n">
        <v>1</v>
      </c>
      <c r="G4798" s="19" t="n">
        <v>111.2</v>
      </c>
      <c r="H4798" s="19" t="n">
        <v>69.2</v>
      </c>
      <c r="I4798" s="19" t="n">
        <f aca="false">ROUND(F4798*G4798,2)</f>
        <v>111.2</v>
      </c>
      <c r="J4798" s="19" t="n">
        <f aca="false">ROUND(F4798*H4798,2)</f>
        <v>69.2</v>
      </c>
      <c r="K4798" s="19" t="n">
        <f aca="false">INDEX(Pricebook!$L$2:$L$1401,MATCH(D4798,Pricebook!$A$2:$A$1401,0))</f>
        <v>116.5</v>
      </c>
      <c r="L4798" s="19" t="n">
        <f aca="false">ROUND(F4798*K4798,2)</f>
        <v>116.5</v>
      </c>
      <c r="M4798" s="24" t="n">
        <f aca="false">DATE(YEAR(C4798),MONTH(C4798),1)</f>
        <v>46174</v>
      </c>
    </row>
    <row r="4799" customFormat="false" ht="15" hidden="false" customHeight="false" outlineLevel="0" collapsed="false">
      <c r="A4799" s="21" t="s">
        <v>3641</v>
      </c>
      <c r="B4799" s="21" t="s">
        <v>3107</v>
      </c>
      <c r="C4799" s="23" t="n">
        <v>46192</v>
      </c>
      <c r="D4799" s="21" t="s">
        <v>2828</v>
      </c>
      <c r="E4799" s="21" t="s">
        <v>2748</v>
      </c>
      <c r="F4799" s="12" t="n">
        <v>1</v>
      </c>
      <c r="G4799" s="19" t="n">
        <v>8.35</v>
      </c>
      <c r="H4799" s="19" t="n">
        <v>4.91</v>
      </c>
      <c r="I4799" s="19" t="n">
        <f aca="false">ROUND(F4799*G4799,2)</f>
        <v>8.35</v>
      </c>
      <c r="J4799" s="19" t="n">
        <f aca="false">ROUND(F4799*H4799,2)</f>
        <v>4.91</v>
      </c>
      <c r="K4799" s="19" t="n">
        <f aca="false">INDEX(Pricebook!$L$2:$L$1401,MATCH(D4799,Pricebook!$A$2:$A$1401,0))</f>
        <v>9.2</v>
      </c>
      <c r="L4799" s="19" t="n">
        <f aca="false">ROUND(F4799*K4799,2)</f>
        <v>9.2</v>
      </c>
      <c r="M4799" s="24" t="n">
        <f aca="false">DATE(YEAR(C4799),MONTH(C4799),1)</f>
        <v>46174</v>
      </c>
    </row>
    <row r="4800" customFormat="false" ht="15" hidden="false" customHeight="false" outlineLevel="0" collapsed="false">
      <c r="A4800" s="21" t="s">
        <v>3641</v>
      </c>
      <c r="B4800" s="21" t="s">
        <v>3107</v>
      </c>
      <c r="C4800" s="23" t="n">
        <v>46192</v>
      </c>
      <c r="D4800" s="21" t="s">
        <v>412</v>
      </c>
      <c r="E4800" s="21" t="s">
        <v>366</v>
      </c>
      <c r="F4800" s="12" t="n">
        <v>1</v>
      </c>
      <c r="G4800" s="19" t="n">
        <v>360.45</v>
      </c>
      <c r="H4800" s="19" t="n">
        <v>255.67</v>
      </c>
      <c r="I4800" s="19" t="n">
        <f aca="false">ROUND(F4800*G4800,2)</f>
        <v>360.45</v>
      </c>
      <c r="J4800" s="19" t="n">
        <f aca="false">ROUND(F4800*H4800,2)</f>
        <v>255.67</v>
      </c>
      <c r="K4800" s="19" t="n">
        <f aca="false">INDEX(Pricebook!$L$2:$L$1401,MATCH(D4800,Pricebook!$A$2:$A$1401,0))</f>
        <v>389.25</v>
      </c>
      <c r="L4800" s="19" t="n">
        <f aca="false">ROUND(F4800*K4800,2)</f>
        <v>389.25</v>
      </c>
      <c r="M4800" s="24" t="n">
        <f aca="false">DATE(YEAR(C4800),MONTH(C4800),1)</f>
        <v>46174</v>
      </c>
    </row>
    <row r="4801" customFormat="false" ht="15" hidden="false" customHeight="false" outlineLevel="0" collapsed="false">
      <c r="A4801" s="21" t="s">
        <v>3641</v>
      </c>
      <c r="B4801" s="21" t="s">
        <v>3107</v>
      </c>
      <c r="C4801" s="23" t="n">
        <v>46192</v>
      </c>
      <c r="D4801" s="21" t="s">
        <v>2517</v>
      </c>
      <c r="E4801" s="21" t="s">
        <v>2466</v>
      </c>
      <c r="F4801" s="12" t="n">
        <v>2</v>
      </c>
      <c r="G4801" s="19" t="n">
        <v>262.1</v>
      </c>
      <c r="H4801" s="19" t="n">
        <v>162.65</v>
      </c>
      <c r="I4801" s="19" t="n">
        <f aca="false">ROUND(F4801*G4801,2)</f>
        <v>524.2</v>
      </c>
      <c r="J4801" s="19" t="n">
        <f aca="false">ROUND(F4801*H4801,2)</f>
        <v>325.3</v>
      </c>
      <c r="K4801" s="19" t="n">
        <f aca="false">INDEX(Pricebook!$L$2:$L$1401,MATCH(D4801,Pricebook!$A$2:$A$1401,0))</f>
        <v>273.8</v>
      </c>
      <c r="L4801" s="19" t="n">
        <f aca="false">ROUND(F4801*K4801,2)</f>
        <v>547.6</v>
      </c>
      <c r="M4801" s="24" t="n">
        <f aca="false">DATE(YEAR(C4801),MONTH(C4801),1)</f>
        <v>46174</v>
      </c>
    </row>
    <row r="4802" customFormat="false" ht="15" hidden="false" customHeight="false" outlineLevel="0" collapsed="false">
      <c r="A4802" s="21" t="s">
        <v>3642</v>
      </c>
      <c r="B4802" s="21" t="s">
        <v>3643</v>
      </c>
      <c r="C4802" s="23" t="n">
        <v>46192</v>
      </c>
      <c r="D4802" s="21" t="s">
        <v>1084</v>
      </c>
      <c r="E4802" s="21" t="s">
        <v>971</v>
      </c>
      <c r="F4802" s="12" t="n">
        <v>57</v>
      </c>
      <c r="G4802" s="19" t="n">
        <v>7.7</v>
      </c>
      <c r="H4802" s="19" t="n">
        <v>5.94</v>
      </c>
      <c r="I4802" s="19" t="n">
        <f aca="false">ROUND(F4802*G4802,2)</f>
        <v>438.9</v>
      </c>
      <c r="J4802" s="19" t="n">
        <f aca="false">ROUND(F4802*H4802,2)</f>
        <v>338.58</v>
      </c>
      <c r="K4802" s="19" t="n">
        <f aca="false">INDEX(Pricebook!$L$2:$L$1401,MATCH(D4802,Pricebook!$A$2:$A$1401,0))</f>
        <v>9</v>
      </c>
      <c r="L4802" s="19" t="n">
        <f aca="false">ROUND(F4802*K4802,2)</f>
        <v>513</v>
      </c>
      <c r="M4802" s="24" t="n">
        <f aca="false">DATE(YEAR(C4802),MONTH(C4802),1)</f>
        <v>46174</v>
      </c>
    </row>
    <row r="4803" customFormat="false" ht="15" hidden="false" customHeight="false" outlineLevel="0" collapsed="false">
      <c r="A4803" s="21" t="s">
        <v>3642</v>
      </c>
      <c r="B4803" s="21" t="s">
        <v>3643</v>
      </c>
      <c r="C4803" s="23" t="n">
        <v>46192</v>
      </c>
      <c r="D4803" s="21" t="s">
        <v>386</v>
      </c>
      <c r="E4803" s="21" t="s">
        <v>366</v>
      </c>
      <c r="F4803" s="12" t="n">
        <v>6</v>
      </c>
      <c r="G4803" s="19" t="n">
        <v>6.6</v>
      </c>
      <c r="H4803" s="19" t="n">
        <v>4.72</v>
      </c>
      <c r="I4803" s="19" t="n">
        <f aca="false">ROUND(F4803*G4803,2)</f>
        <v>39.6</v>
      </c>
      <c r="J4803" s="19" t="n">
        <f aca="false">ROUND(F4803*H4803,2)</f>
        <v>28.32</v>
      </c>
      <c r="K4803" s="19" t="n">
        <f aca="false">INDEX(Pricebook!$L$2:$L$1401,MATCH(D4803,Pricebook!$A$2:$A$1401,0))</f>
        <v>7.2</v>
      </c>
      <c r="L4803" s="19" t="n">
        <f aca="false">ROUND(F4803*K4803,2)</f>
        <v>43.2</v>
      </c>
      <c r="M4803" s="24" t="n">
        <f aca="false">DATE(YEAR(C4803),MONTH(C4803),1)</f>
        <v>46174</v>
      </c>
    </row>
    <row r="4804" customFormat="false" ht="15" hidden="false" customHeight="false" outlineLevel="0" collapsed="false">
      <c r="A4804" s="21" t="s">
        <v>3642</v>
      </c>
      <c r="B4804" s="21" t="s">
        <v>3643</v>
      </c>
      <c r="C4804" s="23" t="n">
        <v>46192</v>
      </c>
      <c r="D4804" s="21" t="s">
        <v>565</v>
      </c>
      <c r="E4804" s="21" t="s">
        <v>366</v>
      </c>
      <c r="F4804" s="12" t="n">
        <v>1</v>
      </c>
      <c r="G4804" s="19" t="n">
        <v>43.2</v>
      </c>
      <c r="H4804" s="19" t="n">
        <v>34.35</v>
      </c>
      <c r="I4804" s="19" t="n">
        <f aca="false">ROUND(F4804*G4804,2)</f>
        <v>43.2</v>
      </c>
      <c r="J4804" s="19" t="n">
        <f aca="false">ROUND(F4804*H4804,2)</f>
        <v>34.35</v>
      </c>
      <c r="K4804" s="19" t="n">
        <f aca="false">INDEX(Pricebook!$L$2:$L$1401,MATCH(D4804,Pricebook!$A$2:$A$1401,0))</f>
        <v>46.75</v>
      </c>
      <c r="L4804" s="19" t="n">
        <f aca="false">ROUND(F4804*K4804,2)</f>
        <v>46.75</v>
      </c>
      <c r="M4804" s="24" t="n">
        <f aca="false">DATE(YEAR(C4804),MONTH(C4804),1)</f>
        <v>46174</v>
      </c>
    </row>
    <row r="4805" customFormat="false" ht="15" hidden="false" customHeight="false" outlineLevel="0" collapsed="false">
      <c r="A4805" s="21" t="s">
        <v>3642</v>
      </c>
      <c r="B4805" s="21" t="s">
        <v>3643</v>
      </c>
      <c r="C4805" s="23" t="n">
        <v>46192</v>
      </c>
      <c r="D4805" s="21" t="s">
        <v>2818</v>
      </c>
      <c r="E4805" s="21" t="s">
        <v>2748</v>
      </c>
      <c r="F4805" s="12" t="n">
        <v>1</v>
      </c>
      <c r="G4805" s="19" t="n">
        <v>18.4</v>
      </c>
      <c r="H4805" s="19" t="n">
        <v>10.72</v>
      </c>
      <c r="I4805" s="19" t="n">
        <f aca="false">ROUND(F4805*G4805,2)</f>
        <v>18.4</v>
      </c>
      <c r="J4805" s="19" t="n">
        <f aca="false">ROUND(F4805*H4805,2)</f>
        <v>10.72</v>
      </c>
      <c r="K4805" s="19" t="n">
        <f aca="false">INDEX(Pricebook!$L$2:$L$1401,MATCH(D4805,Pricebook!$A$2:$A$1401,0))</f>
        <v>20.1</v>
      </c>
      <c r="L4805" s="19" t="n">
        <f aca="false">ROUND(F4805*K4805,2)</f>
        <v>20.1</v>
      </c>
      <c r="M4805" s="24" t="n">
        <f aca="false">DATE(YEAR(C4805),MONTH(C4805),1)</f>
        <v>46174</v>
      </c>
    </row>
    <row r="4806" customFormat="false" ht="15" hidden="false" customHeight="false" outlineLevel="0" collapsed="false">
      <c r="A4806" s="21" t="s">
        <v>3642</v>
      </c>
      <c r="B4806" s="21" t="s">
        <v>3643</v>
      </c>
      <c r="C4806" s="23" t="n">
        <v>46192</v>
      </c>
      <c r="D4806" s="21" t="s">
        <v>1262</v>
      </c>
      <c r="E4806" s="21" t="s">
        <v>971</v>
      </c>
      <c r="F4806" s="12" t="n">
        <v>1</v>
      </c>
      <c r="G4806" s="19" t="n">
        <v>514.3</v>
      </c>
      <c r="H4806" s="19" t="n">
        <v>393.73</v>
      </c>
      <c r="I4806" s="19" t="n">
        <f aca="false">ROUND(F4806*G4806,2)</f>
        <v>514.3</v>
      </c>
      <c r="J4806" s="19" t="n">
        <f aca="false">ROUND(F4806*H4806,2)</f>
        <v>393.73</v>
      </c>
      <c r="K4806" s="19" t="n">
        <f aca="false">INDEX(Pricebook!$L$2:$L$1401,MATCH(D4806,Pricebook!$A$2:$A$1401,0))</f>
        <v>596.25</v>
      </c>
      <c r="L4806" s="19" t="n">
        <f aca="false">ROUND(F4806*K4806,2)</f>
        <v>596.25</v>
      </c>
      <c r="M4806" s="24" t="n">
        <f aca="false">DATE(YEAR(C4806),MONTH(C4806),1)</f>
        <v>46174</v>
      </c>
    </row>
    <row r="4807" customFormat="false" ht="15" hidden="false" customHeight="false" outlineLevel="0" collapsed="false">
      <c r="A4807" s="21" t="s">
        <v>3642</v>
      </c>
      <c r="B4807" s="21" t="s">
        <v>3643</v>
      </c>
      <c r="C4807" s="23" t="n">
        <v>46192</v>
      </c>
      <c r="D4807" s="21" t="s">
        <v>2444</v>
      </c>
      <c r="E4807" s="21" t="s">
        <v>2202</v>
      </c>
      <c r="F4807" s="12" t="n">
        <v>18</v>
      </c>
      <c r="G4807" s="19" t="n">
        <v>9</v>
      </c>
      <c r="H4807" s="19" t="n">
        <v>5.47</v>
      </c>
      <c r="I4807" s="19" t="n">
        <f aca="false">ROUND(F4807*G4807,2)</f>
        <v>162</v>
      </c>
      <c r="J4807" s="19" t="n">
        <f aca="false">ROUND(F4807*H4807,2)</f>
        <v>98.46</v>
      </c>
      <c r="K4807" s="19" t="n">
        <f aca="false">INDEX(Pricebook!$L$2:$L$1401,MATCH(D4807,Pricebook!$A$2:$A$1401,0))</f>
        <v>9.65</v>
      </c>
      <c r="L4807" s="19" t="n">
        <f aca="false">ROUND(F4807*K4807,2)</f>
        <v>173.7</v>
      </c>
      <c r="M4807" s="24" t="n">
        <f aca="false">DATE(YEAR(C4807),MONTH(C4807),1)</f>
        <v>46174</v>
      </c>
    </row>
    <row r="4808" customFormat="false" ht="15" hidden="false" customHeight="false" outlineLevel="0" collapsed="false">
      <c r="A4808" s="21" t="s">
        <v>3644</v>
      </c>
      <c r="B4808" s="21" t="s">
        <v>3485</v>
      </c>
      <c r="C4808" s="23" t="n">
        <v>46192</v>
      </c>
      <c r="D4808" s="21" t="s">
        <v>1042</v>
      </c>
      <c r="E4808" s="21" t="s">
        <v>971</v>
      </c>
      <c r="F4808" s="12" t="n">
        <v>36</v>
      </c>
      <c r="G4808" s="19" t="n">
        <v>7.7</v>
      </c>
      <c r="H4808" s="19" t="n">
        <v>5.88</v>
      </c>
      <c r="I4808" s="19" t="n">
        <f aca="false">ROUND(F4808*G4808,2)</f>
        <v>277.2</v>
      </c>
      <c r="J4808" s="19" t="n">
        <f aca="false">ROUND(F4808*H4808,2)</f>
        <v>211.68</v>
      </c>
      <c r="K4808" s="19" t="n">
        <f aca="false">INDEX(Pricebook!$L$2:$L$1401,MATCH(D4808,Pricebook!$A$2:$A$1401,0))</f>
        <v>8.5</v>
      </c>
      <c r="L4808" s="19" t="n">
        <f aca="false">ROUND(F4808*K4808,2)</f>
        <v>306</v>
      </c>
      <c r="M4808" s="24" t="n">
        <f aca="false">DATE(YEAR(C4808),MONTH(C4808),1)</f>
        <v>46174</v>
      </c>
    </row>
    <row r="4809" customFormat="false" ht="15" hidden="false" customHeight="false" outlineLevel="0" collapsed="false">
      <c r="A4809" s="21" t="s">
        <v>3644</v>
      </c>
      <c r="B4809" s="21" t="s">
        <v>3485</v>
      </c>
      <c r="C4809" s="23" t="n">
        <v>46192</v>
      </c>
      <c r="D4809" s="21" t="s">
        <v>757</v>
      </c>
      <c r="E4809" s="21" t="s">
        <v>366</v>
      </c>
      <c r="F4809" s="12" t="n">
        <v>2</v>
      </c>
      <c r="G4809" s="19" t="n">
        <v>11.7</v>
      </c>
      <c r="H4809" s="19" t="n">
        <v>8.29</v>
      </c>
      <c r="I4809" s="19" t="n">
        <f aca="false">ROUND(F4809*G4809,2)</f>
        <v>23.4</v>
      </c>
      <c r="J4809" s="19" t="n">
        <f aca="false">ROUND(F4809*H4809,2)</f>
        <v>16.58</v>
      </c>
      <c r="K4809" s="19" t="n">
        <f aca="false">INDEX(Pricebook!$L$2:$L$1401,MATCH(D4809,Pricebook!$A$2:$A$1401,0))</f>
        <v>12.65</v>
      </c>
      <c r="L4809" s="19" t="n">
        <f aca="false">ROUND(F4809*K4809,2)</f>
        <v>25.3</v>
      </c>
      <c r="M4809" s="24" t="n">
        <f aca="false">DATE(YEAR(C4809),MONTH(C4809),1)</f>
        <v>46174</v>
      </c>
    </row>
    <row r="4810" customFormat="false" ht="15" hidden="false" customHeight="false" outlineLevel="0" collapsed="false">
      <c r="A4810" s="21" t="s">
        <v>3644</v>
      </c>
      <c r="B4810" s="21" t="s">
        <v>3485</v>
      </c>
      <c r="C4810" s="23" t="n">
        <v>46192</v>
      </c>
      <c r="D4810" s="21" t="s">
        <v>322</v>
      </c>
      <c r="E4810" s="21" t="s">
        <v>108</v>
      </c>
      <c r="F4810" s="12" t="n">
        <v>1</v>
      </c>
      <c r="G4810" s="19" t="n">
        <v>9.05</v>
      </c>
      <c r="H4810" s="19" t="n">
        <v>6.67</v>
      </c>
      <c r="I4810" s="19" t="n">
        <f aca="false">ROUND(F4810*G4810,2)</f>
        <v>9.05</v>
      </c>
      <c r="J4810" s="19" t="n">
        <f aca="false">ROUND(F4810*H4810,2)</f>
        <v>6.67</v>
      </c>
      <c r="K4810" s="19" t="n">
        <f aca="false">INDEX(Pricebook!$L$2:$L$1401,MATCH(D4810,Pricebook!$A$2:$A$1401,0))</f>
        <v>9.8</v>
      </c>
      <c r="L4810" s="19" t="n">
        <f aca="false">ROUND(F4810*K4810,2)</f>
        <v>9.8</v>
      </c>
      <c r="M4810" s="24" t="n">
        <f aca="false">DATE(YEAR(C4810),MONTH(C4810),1)</f>
        <v>46174</v>
      </c>
    </row>
    <row r="4811" customFormat="false" ht="15" hidden="false" customHeight="false" outlineLevel="0" collapsed="false">
      <c r="A4811" s="21" t="s">
        <v>3644</v>
      </c>
      <c r="B4811" s="21" t="s">
        <v>3485</v>
      </c>
      <c r="C4811" s="23" t="n">
        <v>46192</v>
      </c>
      <c r="D4811" s="21" t="s">
        <v>203</v>
      </c>
      <c r="E4811" s="21" t="s">
        <v>108</v>
      </c>
      <c r="F4811" s="12" t="n">
        <v>2</v>
      </c>
      <c r="G4811" s="19" t="n">
        <v>276</v>
      </c>
      <c r="H4811" s="19" t="n">
        <v>208.23</v>
      </c>
      <c r="I4811" s="19" t="n">
        <f aca="false">ROUND(F4811*G4811,2)</f>
        <v>552</v>
      </c>
      <c r="J4811" s="19" t="n">
        <f aca="false">ROUND(F4811*H4811,2)</f>
        <v>416.46</v>
      </c>
      <c r="K4811" s="19" t="n">
        <f aca="false">INDEX(Pricebook!$L$2:$L$1401,MATCH(D4811,Pricebook!$A$2:$A$1401,0))</f>
        <v>304.95</v>
      </c>
      <c r="L4811" s="19" t="n">
        <f aca="false">ROUND(F4811*K4811,2)</f>
        <v>609.9</v>
      </c>
      <c r="M4811" s="24" t="n">
        <f aca="false">DATE(YEAR(C4811),MONTH(C4811),1)</f>
        <v>46174</v>
      </c>
    </row>
    <row r="4812" customFormat="false" ht="15" hidden="false" customHeight="false" outlineLevel="0" collapsed="false">
      <c r="A4812" s="21" t="s">
        <v>3644</v>
      </c>
      <c r="B4812" s="21" t="s">
        <v>3485</v>
      </c>
      <c r="C4812" s="23" t="n">
        <v>46192</v>
      </c>
      <c r="D4812" s="21" t="s">
        <v>1424</v>
      </c>
      <c r="E4812" s="21" t="s">
        <v>971</v>
      </c>
      <c r="F4812" s="12" t="n">
        <v>18</v>
      </c>
      <c r="G4812" s="19" t="n">
        <v>12.3</v>
      </c>
      <c r="H4812" s="19" t="n">
        <v>9.33</v>
      </c>
      <c r="I4812" s="19" t="n">
        <f aca="false">ROUND(F4812*G4812,2)</f>
        <v>221.4</v>
      </c>
      <c r="J4812" s="19" t="n">
        <f aca="false">ROUND(F4812*H4812,2)</f>
        <v>167.94</v>
      </c>
      <c r="K4812" s="19" t="n">
        <f aca="false">INDEX(Pricebook!$L$2:$L$1401,MATCH(D4812,Pricebook!$A$2:$A$1401,0))</f>
        <v>14.15</v>
      </c>
      <c r="L4812" s="19" t="n">
        <f aca="false">ROUND(F4812*K4812,2)</f>
        <v>254.7</v>
      </c>
      <c r="M4812" s="24" t="n">
        <f aca="false">DATE(YEAR(C4812),MONTH(C4812),1)</f>
        <v>46174</v>
      </c>
    </row>
    <row r="4813" customFormat="false" ht="15" hidden="false" customHeight="false" outlineLevel="0" collapsed="false">
      <c r="A4813" s="21" t="s">
        <v>3644</v>
      </c>
      <c r="B4813" s="21" t="s">
        <v>3485</v>
      </c>
      <c r="C4813" s="23" t="n">
        <v>46192</v>
      </c>
      <c r="D4813" s="21" t="s">
        <v>695</v>
      </c>
      <c r="E4813" s="21" t="s">
        <v>366</v>
      </c>
      <c r="F4813" s="12" t="n">
        <v>4</v>
      </c>
      <c r="G4813" s="19" t="n">
        <v>12.05</v>
      </c>
      <c r="H4813" s="19" t="n">
        <v>8.54</v>
      </c>
      <c r="I4813" s="19" t="n">
        <f aca="false">ROUND(F4813*G4813,2)</f>
        <v>48.2</v>
      </c>
      <c r="J4813" s="19" t="n">
        <f aca="false">ROUND(F4813*H4813,2)</f>
        <v>34.16</v>
      </c>
      <c r="K4813" s="19" t="n">
        <f aca="false">INDEX(Pricebook!$L$2:$L$1401,MATCH(D4813,Pricebook!$A$2:$A$1401,0))</f>
        <v>13</v>
      </c>
      <c r="L4813" s="19" t="n">
        <f aca="false">ROUND(F4813*K4813,2)</f>
        <v>52</v>
      </c>
      <c r="M4813" s="24" t="n">
        <f aca="false">DATE(YEAR(C4813),MONTH(C4813),1)</f>
        <v>46174</v>
      </c>
    </row>
    <row r="4814" customFormat="false" ht="15" hidden="false" customHeight="false" outlineLevel="0" collapsed="false">
      <c r="A4814" s="21" t="s">
        <v>3644</v>
      </c>
      <c r="B4814" s="21" t="s">
        <v>3485</v>
      </c>
      <c r="C4814" s="23" t="n">
        <v>46192</v>
      </c>
      <c r="D4814" s="21" t="s">
        <v>1152</v>
      </c>
      <c r="E4814" s="21" t="s">
        <v>971</v>
      </c>
      <c r="F4814" s="12" t="n">
        <v>3</v>
      </c>
      <c r="G4814" s="19" t="n">
        <v>76.15</v>
      </c>
      <c r="H4814" s="19" t="n">
        <v>62.14</v>
      </c>
      <c r="I4814" s="19" t="n">
        <f aca="false">ROUND(F4814*G4814,2)</f>
        <v>228.45</v>
      </c>
      <c r="J4814" s="19" t="n">
        <f aca="false">ROUND(F4814*H4814,2)</f>
        <v>186.42</v>
      </c>
      <c r="K4814" s="19" t="n">
        <f aca="false">INDEX(Pricebook!$L$2:$L$1401,MATCH(D4814,Pricebook!$A$2:$A$1401,0))</f>
        <v>89.05</v>
      </c>
      <c r="L4814" s="19" t="n">
        <f aca="false">ROUND(F4814*K4814,2)</f>
        <v>267.15</v>
      </c>
      <c r="M4814" s="24" t="n">
        <f aca="false">DATE(YEAR(C4814),MONTH(C4814),1)</f>
        <v>46174</v>
      </c>
    </row>
    <row r="4815" customFormat="false" ht="15" hidden="false" customHeight="false" outlineLevel="0" collapsed="false">
      <c r="A4815" s="21" t="s">
        <v>3644</v>
      </c>
      <c r="B4815" s="21" t="s">
        <v>3485</v>
      </c>
      <c r="C4815" s="23" t="n">
        <v>46192</v>
      </c>
      <c r="D4815" s="21" t="s">
        <v>258</v>
      </c>
      <c r="E4815" s="21" t="s">
        <v>108</v>
      </c>
      <c r="F4815" s="12" t="n">
        <v>1</v>
      </c>
      <c r="G4815" s="19" t="n">
        <v>36.45</v>
      </c>
      <c r="H4815" s="19" t="n">
        <v>27.22</v>
      </c>
      <c r="I4815" s="19" t="n">
        <f aca="false">ROUND(F4815*G4815,2)</f>
        <v>36.45</v>
      </c>
      <c r="J4815" s="19" t="n">
        <f aca="false">ROUND(F4815*H4815,2)</f>
        <v>27.22</v>
      </c>
      <c r="K4815" s="19" t="n">
        <f aca="false">INDEX(Pricebook!$L$2:$L$1401,MATCH(D4815,Pricebook!$A$2:$A$1401,0))</f>
        <v>39.9</v>
      </c>
      <c r="L4815" s="19" t="n">
        <f aca="false">ROUND(F4815*K4815,2)</f>
        <v>39.9</v>
      </c>
      <c r="M4815" s="24" t="n">
        <f aca="false">DATE(YEAR(C4815),MONTH(C4815),1)</f>
        <v>46174</v>
      </c>
    </row>
    <row r="4816" customFormat="false" ht="15" hidden="false" customHeight="false" outlineLevel="0" collapsed="false">
      <c r="A4816" s="21" t="s">
        <v>3644</v>
      </c>
      <c r="B4816" s="21" t="s">
        <v>3485</v>
      </c>
      <c r="C4816" s="23" t="n">
        <v>46192</v>
      </c>
      <c r="D4816" s="21" t="s">
        <v>2904</v>
      </c>
      <c r="E4816" s="21" t="s">
        <v>2748</v>
      </c>
      <c r="F4816" s="12" t="n">
        <v>3</v>
      </c>
      <c r="G4816" s="19" t="n">
        <v>17.3</v>
      </c>
      <c r="H4816" s="19" t="n">
        <v>10.11</v>
      </c>
      <c r="I4816" s="19" t="n">
        <f aca="false">ROUND(F4816*G4816,2)</f>
        <v>51.9</v>
      </c>
      <c r="J4816" s="19" t="n">
        <f aca="false">ROUND(F4816*H4816,2)</f>
        <v>30.33</v>
      </c>
      <c r="K4816" s="19" t="n">
        <f aca="false">INDEX(Pricebook!$L$2:$L$1401,MATCH(D4816,Pricebook!$A$2:$A$1401,0))</f>
        <v>18.95</v>
      </c>
      <c r="L4816" s="19" t="n">
        <f aca="false">ROUND(F4816*K4816,2)</f>
        <v>56.85</v>
      </c>
      <c r="M4816" s="24" t="n">
        <f aca="false">DATE(YEAR(C4816),MONTH(C4816),1)</f>
        <v>46174</v>
      </c>
    </row>
    <row r="4817" customFormat="false" ht="15" hidden="false" customHeight="false" outlineLevel="0" collapsed="false">
      <c r="A4817" s="21" t="s">
        <v>3644</v>
      </c>
      <c r="B4817" s="21" t="s">
        <v>3485</v>
      </c>
      <c r="C4817" s="23" t="n">
        <v>46192</v>
      </c>
      <c r="D4817" s="21" t="s">
        <v>2761</v>
      </c>
      <c r="E4817" s="21" t="s">
        <v>2748</v>
      </c>
      <c r="F4817" s="12" t="n">
        <v>1</v>
      </c>
      <c r="G4817" s="19" t="n">
        <v>34.4</v>
      </c>
      <c r="H4817" s="19" t="n">
        <v>20.14</v>
      </c>
      <c r="I4817" s="19" t="n">
        <f aca="false">ROUND(F4817*G4817,2)</f>
        <v>34.4</v>
      </c>
      <c r="J4817" s="19" t="n">
        <f aca="false">ROUND(F4817*H4817,2)</f>
        <v>20.14</v>
      </c>
      <c r="K4817" s="19" t="n">
        <f aca="false">INDEX(Pricebook!$L$2:$L$1401,MATCH(D4817,Pricebook!$A$2:$A$1401,0))</f>
        <v>37.75</v>
      </c>
      <c r="L4817" s="19" t="n">
        <f aca="false">ROUND(F4817*K4817,2)</f>
        <v>37.75</v>
      </c>
      <c r="M4817" s="24" t="n">
        <f aca="false">DATE(YEAR(C4817),MONTH(C4817),1)</f>
        <v>46174</v>
      </c>
    </row>
    <row r="4818" customFormat="false" ht="15" hidden="false" customHeight="false" outlineLevel="0" collapsed="false">
      <c r="A4818" s="21" t="s">
        <v>3645</v>
      </c>
      <c r="B4818" s="21" t="s">
        <v>3646</v>
      </c>
      <c r="C4818" s="23" t="n">
        <v>46192</v>
      </c>
      <c r="D4818" s="21" t="s">
        <v>903</v>
      </c>
      <c r="E4818" s="21" t="s">
        <v>366</v>
      </c>
      <c r="F4818" s="12" t="n">
        <v>4</v>
      </c>
      <c r="G4818" s="19" t="n">
        <v>12.2</v>
      </c>
      <c r="H4818" s="19" t="n">
        <v>8.62</v>
      </c>
      <c r="I4818" s="19" t="n">
        <f aca="false">ROUND(F4818*G4818,2)</f>
        <v>48.8</v>
      </c>
      <c r="J4818" s="19" t="n">
        <f aca="false">ROUND(F4818*H4818,2)</f>
        <v>34.48</v>
      </c>
      <c r="K4818" s="19" t="n">
        <f aca="false">INDEX(Pricebook!$L$2:$L$1401,MATCH(D4818,Pricebook!$A$2:$A$1401,0))</f>
        <v>13.15</v>
      </c>
      <c r="L4818" s="19" t="n">
        <f aca="false">ROUND(F4818*K4818,2)</f>
        <v>52.6</v>
      </c>
      <c r="M4818" s="24" t="n">
        <f aca="false">DATE(YEAR(C4818),MONTH(C4818),1)</f>
        <v>46174</v>
      </c>
    </row>
    <row r="4819" customFormat="false" ht="15" hidden="false" customHeight="false" outlineLevel="0" collapsed="false">
      <c r="A4819" s="21" t="s">
        <v>3645</v>
      </c>
      <c r="B4819" s="21" t="s">
        <v>3646</v>
      </c>
      <c r="C4819" s="23" t="n">
        <v>46192</v>
      </c>
      <c r="D4819" s="21" t="s">
        <v>795</v>
      </c>
      <c r="E4819" s="21" t="s">
        <v>366</v>
      </c>
      <c r="F4819" s="12" t="n">
        <v>3</v>
      </c>
      <c r="G4819" s="19" t="n">
        <v>47.8</v>
      </c>
      <c r="H4819" s="19" t="n">
        <v>33.47</v>
      </c>
      <c r="I4819" s="19" t="n">
        <f aca="false">ROUND(F4819*G4819,2)</f>
        <v>143.4</v>
      </c>
      <c r="J4819" s="19" t="n">
        <f aca="false">ROUND(F4819*H4819,2)</f>
        <v>100.41</v>
      </c>
      <c r="K4819" s="19" t="n">
        <f aca="false">INDEX(Pricebook!$L$2:$L$1401,MATCH(D4819,Pricebook!$A$2:$A$1401,0))</f>
        <v>51</v>
      </c>
      <c r="L4819" s="19" t="n">
        <f aca="false">ROUND(F4819*K4819,2)</f>
        <v>153</v>
      </c>
      <c r="M4819" s="24" t="n">
        <f aca="false">DATE(YEAR(C4819),MONTH(C4819),1)</f>
        <v>46174</v>
      </c>
    </row>
    <row r="4820" customFormat="false" ht="15" hidden="false" customHeight="false" outlineLevel="0" collapsed="false">
      <c r="A4820" s="21" t="s">
        <v>3645</v>
      </c>
      <c r="B4820" s="21" t="s">
        <v>3646</v>
      </c>
      <c r="C4820" s="23" t="n">
        <v>46192</v>
      </c>
      <c r="D4820" s="21" t="s">
        <v>147</v>
      </c>
      <c r="E4820" s="21" t="s">
        <v>108</v>
      </c>
      <c r="F4820" s="12" t="n">
        <v>1</v>
      </c>
      <c r="G4820" s="19" t="n">
        <v>82.6</v>
      </c>
      <c r="H4820" s="19" t="n">
        <v>61.4</v>
      </c>
      <c r="I4820" s="19" t="n">
        <f aca="false">ROUND(F4820*G4820,2)</f>
        <v>82.6</v>
      </c>
      <c r="J4820" s="19" t="n">
        <f aca="false">ROUND(F4820*H4820,2)</f>
        <v>61.4</v>
      </c>
      <c r="K4820" s="19" t="n">
        <f aca="false">INDEX(Pricebook!$L$2:$L$1401,MATCH(D4820,Pricebook!$A$2:$A$1401,0))</f>
        <v>89.95</v>
      </c>
      <c r="L4820" s="19" t="n">
        <f aca="false">ROUND(F4820*K4820,2)</f>
        <v>89.95</v>
      </c>
      <c r="M4820" s="24" t="n">
        <f aca="false">DATE(YEAR(C4820),MONTH(C4820),1)</f>
        <v>46174</v>
      </c>
    </row>
    <row r="4821" customFormat="false" ht="15" hidden="false" customHeight="false" outlineLevel="0" collapsed="false">
      <c r="A4821" s="21" t="s">
        <v>3645</v>
      </c>
      <c r="B4821" s="21" t="s">
        <v>3646</v>
      </c>
      <c r="C4821" s="23" t="n">
        <v>46192</v>
      </c>
      <c r="D4821" s="21" t="s">
        <v>157</v>
      </c>
      <c r="E4821" s="21" t="s">
        <v>108</v>
      </c>
      <c r="F4821" s="12" t="n">
        <v>1</v>
      </c>
      <c r="G4821" s="19" t="n">
        <v>151.15</v>
      </c>
      <c r="H4821" s="19" t="n">
        <v>111.87</v>
      </c>
      <c r="I4821" s="19" t="n">
        <f aca="false">ROUND(F4821*G4821,2)</f>
        <v>151.15</v>
      </c>
      <c r="J4821" s="19" t="n">
        <f aca="false">ROUND(F4821*H4821,2)</f>
        <v>111.87</v>
      </c>
      <c r="K4821" s="19" t="n">
        <f aca="false">INDEX(Pricebook!$L$2:$L$1401,MATCH(D4821,Pricebook!$A$2:$A$1401,0))</f>
        <v>163.8</v>
      </c>
      <c r="L4821" s="19" t="n">
        <f aca="false">ROUND(F4821*K4821,2)</f>
        <v>163.8</v>
      </c>
      <c r="M4821" s="24" t="n">
        <f aca="false">DATE(YEAR(C4821),MONTH(C4821),1)</f>
        <v>46174</v>
      </c>
    </row>
    <row r="4822" customFormat="false" ht="15" hidden="false" customHeight="false" outlineLevel="0" collapsed="false">
      <c r="A4822" s="21" t="s">
        <v>3645</v>
      </c>
      <c r="B4822" s="21" t="s">
        <v>3646</v>
      </c>
      <c r="C4822" s="23" t="n">
        <v>46192</v>
      </c>
      <c r="D4822" s="21" t="s">
        <v>2886</v>
      </c>
      <c r="E4822" s="21" t="s">
        <v>2748</v>
      </c>
      <c r="F4822" s="12" t="n">
        <v>5</v>
      </c>
      <c r="G4822" s="19" t="n">
        <v>12.3</v>
      </c>
      <c r="H4822" s="19" t="n">
        <v>7.12</v>
      </c>
      <c r="I4822" s="19" t="n">
        <f aca="false">ROUND(F4822*G4822,2)</f>
        <v>61.5</v>
      </c>
      <c r="J4822" s="19" t="n">
        <f aca="false">ROUND(F4822*H4822,2)</f>
        <v>35.6</v>
      </c>
      <c r="K4822" s="19" t="n">
        <f aca="false">INDEX(Pricebook!$L$2:$L$1401,MATCH(D4822,Pricebook!$A$2:$A$1401,0))</f>
        <v>13.35</v>
      </c>
      <c r="L4822" s="19" t="n">
        <f aca="false">ROUND(F4822*K4822,2)</f>
        <v>66.75</v>
      </c>
      <c r="M4822" s="24" t="n">
        <f aca="false">DATE(YEAR(C4822),MONTH(C4822),1)</f>
        <v>46174</v>
      </c>
    </row>
    <row r="4823" customFormat="false" ht="15" hidden="false" customHeight="false" outlineLevel="0" collapsed="false">
      <c r="A4823" s="21" t="s">
        <v>3645</v>
      </c>
      <c r="B4823" s="21" t="s">
        <v>3646</v>
      </c>
      <c r="C4823" s="23" t="n">
        <v>46192</v>
      </c>
      <c r="D4823" s="21" t="s">
        <v>623</v>
      </c>
      <c r="E4823" s="21" t="s">
        <v>366</v>
      </c>
      <c r="F4823" s="12" t="n">
        <v>1</v>
      </c>
      <c r="G4823" s="19" t="n">
        <v>15.25</v>
      </c>
      <c r="H4823" s="19" t="n">
        <v>10.77</v>
      </c>
      <c r="I4823" s="19" t="n">
        <f aca="false">ROUND(F4823*G4823,2)</f>
        <v>15.25</v>
      </c>
      <c r="J4823" s="19" t="n">
        <f aca="false">ROUND(F4823*H4823,2)</f>
        <v>10.77</v>
      </c>
      <c r="K4823" s="19" t="n">
        <f aca="false">INDEX(Pricebook!$L$2:$L$1401,MATCH(D4823,Pricebook!$A$2:$A$1401,0))</f>
        <v>16.4</v>
      </c>
      <c r="L4823" s="19" t="n">
        <f aca="false">ROUND(F4823*K4823,2)</f>
        <v>16.4</v>
      </c>
      <c r="M4823" s="24" t="n">
        <f aca="false">DATE(YEAR(C4823),MONTH(C4823),1)</f>
        <v>46174</v>
      </c>
    </row>
    <row r="4824" customFormat="false" ht="15" hidden="false" customHeight="false" outlineLevel="0" collapsed="false">
      <c r="A4824" s="21" t="s">
        <v>3645</v>
      </c>
      <c r="B4824" s="21" t="s">
        <v>3646</v>
      </c>
      <c r="C4824" s="23" t="n">
        <v>46192</v>
      </c>
      <c r="D4824" s="21" t="s">
        <v>1208</v>
      </c>
      <c r="E4824" s="21" t="s">
        <v>971</v>
      </c>
      <c r="F4824" s="12" t="n">
        <v>30</v>
      </c>
      <c r="G4824" s="19" t="n">
        <v>24.65</v>
      </c>
      <c r="H4824" s="19" t="n">
        <v>18.81</v>
      </c>
      <c r="I4824" s="19" t="n">
        <f aca="false">ROUND(F4824*G4824,2)</f>
        <v>739.5</v>
      </c>
      <c r="J4824" s="19" t="n">
        <f aca="false">ROUND(F4824*H4824,2)</f>
        <v>564.3</v>
      </c>
      <c r="K4824" s="19" t="n">
        <f aca="false">INDEX(Pricebook!$L$2:$L$1401,MATCH(D4824,Pricebook!$A$2:$A$1401,0))</f>
        <v>28.5</v>
      </c>
      <c r="L4824" s="19" t="n">
        <f aca="false">ROUND(F4824*K4824,2)</f>
        <v>855</v>
      </c>
      <c r="M4824" s="24" t="n">
        <f aca="false">DATE(YEAR(C4824),MONTH(C4824),1)</f>
        <v>46174</v>
      </c>
    </row>
    <row r="4825" customFormat="false" ht="15" hidden="false" customHeight="false" outlineLevel="0" collapsed="false">
      <c r="A4825" s="21" t="s">
        <v>3645</v>
      </c>
      <c r="B4825" s="21" t="s">
        <v>3646</v>
      </c>
      <c r="C4825" s="23" t="n">
        <v>46192</v>
      </c>
      <c r="D4825" s="21" t="s">
        <v>171</v>
      </c>
      <c r="E4825" s="21" t="s">
        <v>108</v>
      </c>
      <c r="F4825" s="12" t="n">
        <v>1</v>
      </c>
      <c r="G4825" s="19" t="n">
        <v>80</v>
      </c>
      <c r="H4825" s="19" t="n">
        <v>59.26</v>
      </c>
      <c r="I4825" s="19" t="n">
        <f aca="false">ROUND(F4825*G4825,2)</f>
        <v>80</v>
      </c>
      <c r="J4825" s="19" t="n">
        <f aca="false">ROUND(F4825*H4825,2)</f>
        <v>59.26</v>
      </c>
      <c r="K4825" s="19" t="n">
        <f aca="false">INDEX(Pricebook!$L$2:$L$1401,MATCH(D4825,Pricebook!$A$2:$A$1401,0))</f>
        <v>86.8</v>
      </c>
      <c r="L4825" s="19" t="n">
        <f aca="false">ROUND(F4825*K4825,2)</f>
        <v>86.8</v>
      </c>
      <c r="M4825" s="24" t="n">
        <f aca="false">DATE(YEAR(C4825),MONTH(C4825),1)</f>
        <v>46174</v>
      </c>
    </row>
    <row r="4826" customFormat="false" ht="15" hidden="false" customHeight="false" outlineLevel="0" collapsed="false">
      <c r="A4826" s="21" t="s">
        <v>3645</v>
      </c>
      <c r="B4826" s="21" t="s">
        <v>3646</v>
      </c>
      <c r="C4826" s="23" t="n">
        <v>46192</v>
      </c>
      <c r="D4826" s="21" t="s">
        <v>223</v>
      </c>
      <c r="E4826" s="21" t="s">
        <v>108</v>
      </c>
      <c r="F4826" s="12" t="n">
        <v>1</v>
      </c>
      <c r="G4826" s="19" t="n">
        <v>98.6</v>
      </c>
      <c r="H4826" s="19" t="n">
        <v>72.76</v>
      </c>
      <c r="I4826" s="19" t="n">
        <f aca="false">ROUND(F4826*G4826,2)</f>
        <v>98.6</v>
      </c>
      <c r="J4826" s="19" t="n">
        <f aca="false">ROUND(F4826*H4826,2)</f>
        <v>72.76</v>
      </c>
      <c r="K4826" s="19" t="n">
        <f aca="false">INDEX(Pricebook!$L$2:$L$1401,MATCH(D4826,Pricebook!$A$2:$A$1401,0))</f>
        <v>106.55</v>
      </c>
      <c r="L4826" s="19" t="n">
        <f aca="false">ROUND(F4826*K4826,2)</f>
        <v>106.55</v>
      </c>
      <c r="M4826" s="24" t="n">
        <f aca="false">DATE(YEAR(C4826),MONTH(C4826),1)</f>
        <v>46174</v>
      </c>
    </row>
    <row r="4827" customFormat="false" ht="15" hidden="false" customHeight="false" outlineLevel="0" collapsed="false">
      <c r="A4827" s="21" t="s">
        <v>3645</v>
      </c>
      <c r="B4827" s="21" t="s">
        <v>3646</v>
      </c>
      <c r="C4827" s="23" t="n">
        <v>46192</v>
      </c>
      <c r="D4827" s="21" t="s">
        <v>465</v>
      </c>
      <c r="E4827" s="21" t="s">
        <v>366</v>
      </c>
      <c r="F4827" s="12" t="n">
        <v>1</v>
      </c>
      <c r="G4827" s="19" t="n">
        <v>99.6</v>
      </c>
      <c r="H4827" s="19" t="n">
        <v>71.16</v>
      </c>
      <c r="I4827" s="19" t="n">
        <f aca="false">ROUND(F4827*G4827,2)</f>
        <v>99.6</v>
      </c>
      <c r="J4827" s="19" t="n">
        <f aca="false">ROUND(F4827*H4827,2)</f>
        <v>71.16</v>
      </c>
      <c r="K4827" s="19" t="n">
        <f aca="false">INDEX(Pricebook!$L$2:$L$1401,MATCH(D4827,Pricebook!$A$2:$A$1401,0))</f>
        <v>108.35</v>
      </c>
      <c r="L4827" s="19" t="n">
        <f aca="false">ROUND(F4827*K4827,2)</f>
        <v>108.35</v>
      </c>
      <c r="M4827" s="24" t="n">
        <f aca="false">DATE(YEAR(C4827),MONTH(C4827),1)</f>
        <v>46174</v>
      </c>
    </row>
    <row r="4828" customFormat="false" ht="15" hidden="false" customHeight="false" outlineLevel="0" collapsed="false">
      <c r="A4828" s="21" t="s">
        <v>3647</v>
      </c>
      <c r="B4828" s="21" t="s">
        <v>3149</v>
      </c>
      <c r="C4828" s="23" t="n">
        <v>46192</v>
      </c>
      <c r="D4828" s="21" t="s">
        <v>473</v>
      </c>
      <c r="E4828" s="21" t="s">
        <v>366</v>
      </c>
      <c r="F4828" s="12" t="n">
        <v>2</v>
      </c>
      <c r="G4828" s="19" t="n">
        <v>9.65</v>
      </c>
      <c r="H4828" s="19" t="n">
        <v>6.74</v>
      </c>
      <c r="I4828" s="19" t="n">
        <f aca="false">ROUND(F4828*G4828,2)</f>
        <v>19.3</v>
      </c>
      <c r="J4828" s="19" t="n">
        <f aca="false">ROUND(F4828*H4828,2)</f>
        <v>13.48</v>
      </c>
      <c r="K4828" s="19" t="n">
        <f aca="false">INDEX(Pricebook!$L$2:$L$1401,MATCH(D4828,Pricebook!$A$2:$A$1401,0))</f>
        <v>10.3</v>
      </c>
      <c r="L4828" s="19" t="n">
        <f aca="false">ROUND(F4828*K4828,2)</f>
        <v>20.6</v>
      </c>
      <c r="M4828" s="24" t="n">
        <f aca="false">DATE(YEAR(C4828),MONTH(C4828),1)</f>
        <v>46174</v>
      </c>
    </row>
    <row r="4829" customFormat="false" ht="15" hidden="false" customHeight="false" outlineLevel="0" collapsed="false">
      <c r="A4829" s="21" t="s">
        <v>3647</v>
      </c>
      <c r="B4829" s="21" t="s">
        <v>3149</v>
      </c>
      <c r="C4829" s="23" t="n">
        <v>46192</v>
      </c>
      <c r="D4829" s="21" t="s">
        <v>2579</v>
      </c>
      <c r="E4829" s="21" t="s">
        <v>2466</v>
      </c>
      <c r="F4829" s="12" t="n">
        <v>6</v>
      </c>
      <c r="G4829" s="19" t="n">
        <v>99</v>
      </c>
      <c r="H4829" s="19" t="n">
        <v>61.45</v>
      </c>
      <c r="I4829" s="19" t="n">
        <f aca="false">ROUND(F4829*G4829,2)</f>
        <v>594</v>
      </c>
      <c r="J4829" s="19" t="n">
        <f aca="false">ROUND(F4829*H4829,2)</f>
        <v>368.7</v>
      </c>
      <c r="K4829" s="19" t="n">
        <f aca="false">INDEX(Pricebook!$L$2:$L$1401,MATCH(D4829,Pricebook!$A$2:$A$1401,0))</f>
        <v>103.45</v>
      </c>
      <c r="L4829" s="19" t="n">
        <f aca="false">ROUND(F4829*K4829,2)</f>
        <v>620.7</v>
      </c>
      <c r="M4829" s="24" t="n">
        <f aca="false">DATE(YEAR(C4829),MONTH(C4829),1)</f>
        <v>46174</v>
      </c>
    </row>
    <row r="4830" customFormat="false" ht="15" hidden="false" customHeight="false" outlineLevel="0" collapsed="false">
      <c r="A4830" s="21" t="s">
        <v>3647</v>
      </c>
      <c r="B4830" s="21" t="s">
        <v>3149</v>
      </c>
      <c r="C4830" s="23" t="n">
        <v>46192</v>
      </c>
      <c r="D4830" s="21" t="s">
        <v>1268</v>
      </c>
      <c r="E4830" s="21" t="s">
        <v>971</v>
      </c>
      <c r="F4830" s="12" t="n">
        <v>42</v>
      </c>
      <c r="G4830" s="19" t="n">
        <v>12.35</v>
      </c>
      <c r="H4830" s="19" t="n">
        <v>9.43</v>
      </c>
      <c r="I4830" s="19" t="n">
        <f aca="false">ROUND(F4830*G4830,2)</f>
        <v>518.7</v>
      </c>
      <c r="J4830" s="19" t="n">
        <f aca="false">ROUND(F4830*H4830,2)</f>
        <v>396.06</v>
      </c>
      <c r="K4830" s="19" t="n">
        <f aca="false">INDEX(Pricebook!$L$2:$L$1401,MATCH(D4830,Pricebook!$A$2:$A$1401,0))</f>
        <v>14.3</v>
      </c>
      <c r="L4830" s="19" t="n">
        <f aca="false">ROUND(F4830*K4830,2)</f>
        <v>600.6</v>
      </c>
      <c r="M4830" s="24" t="n">
        <f aca="false">DATE(YEAR(C4830),MONTH(C4830),1)</f>
        <v>46174</v>
      </c>
    </row>
    <row r="4831" customFormat="false" ht="15" hidden="false" customHeight="false" outlineLevel="0" collapsed="false">
      <c r="A4831" s="21" t="s">
        <v>3647</v>
      </c>
      <c r="B4831" s="21" t="s">
        <v>3149</v>
      </c>
      <c r="C4831" s="23" t="n">
        <v>46192</v>
      </c>
      <c r="D4831" s="21" t="s">
        <v>974</v>
      </c>
      <c r="E4831" s="21" t="s">
        <v>971</v>
      </c>
      <c r="F4831" s="12" t="n">
        <v>48</v>
      </c>
      <c r="G4831" s="19" t="n">
        <v>4.95</v>
      </c>
      <c r="H4831" s="19" t="n">
        <v>3.78</v>
      </c>
      <c r="I4831" s="19" t="n">
        <f aca="false">ROUND(F4831*G4831,2)</f>
        <v>237.6</v>
      </c>
      <c r="J4831" s="19" t="n">
        <f aca="false">ROUND(F4831*H4831,2)</f>
        <v>181.44</v>
      </c>
      <c r="K4831" s="19" t="n">
        <f aca="false">INDEX(Pricebook!$L$2:$L$1401,MATCH(D4831,Pricebook!$A$2:$A$1401,0))</f>
        <v>5.75</v>
      </c>
      <c r="L4831" s="19" t="n">
        <f aca="false">ROUND(F4831*K4831,2)</f>
        <v>276</v>
      </c>
      <c r="M4831" s="24" t="n">
        <f aca="false">DATE(YEAR(C4831),MONTH(C4831),1)</f>
        <v>46174</v>
      </c>
    </row>
    <row r="4832" customFormat="false" ht="15" hidden="false" customHeight="false" outlineLevel="0" collapsed="false">
      <c r="A4832" s="21" t="s">
        <v>3647</v>
      </c>
      <c r="B4832" s="21" t="s">
        <v>3149</v>
      </c>
      <c r="C4832" s="23" t="n">
        <v>46192</v>
      </c>
      <c r="D4832" s="21" t="s">
        <v>1366</v>
      </c>
      <c r="E4832" s="21" t="s">
        <v>971</v>
      </c>
      <c r="F4832" s="12" t="n">
        <v>57</v>
      </c>
      <c r="G4832" s="19" t="n">
        <v>2.7</v>
      </c>
      <c r="H4832" s="19" t="n">
        <v>2.3</v>
      </c>
      <c r="I4832" s="19" t="n">
        <f aca="false">ROUND(F4832*G4832,2)</f>
        <v>153.9</v>
      </c>
      <c r="J4832" s="19" t="n">
        <f aca="false">ROUND(F4832*H4832,2)</f>
        <v>131.1</v>
      </c>
      <c r="K4832" s="19" t="n">
        <f aca="false">INDEX(Pricebook!$L$2:$L$1401,MATCH(D4832,Pricebook!$A$2:$A$1401,0))</f>
        <v>3</v>
      </c>
      <c r="L4832" s="19" t="n">
        <f aca="false">ROUND(F4832*K4832,2)</f>
        <v>171</v>
      </c>
      <c r="M4832" s="24" t="n">
        <f aca="false">DATE(YEAR(C4832),MONTH(C4832),1)</f>
        <v>46174</v>
      </c>
    </row>
    <row r="4833" customFormat="false" ht="15" hidden="false" customHeight="false" outlineLevel="0" collapsed="false">
      <c r="A4833" s="21" t="s">
        <v>3647</v>
      </c>
      <c r="B4833" s="21" t="s">
        <v>3149</v>
      </c>
      <c r="C4833" s="23" t="n">
        <v>46192</v>
      </c>
      <c r="D4833" s="21" t="s">
        <v>1416</v>
      </c>
      <c r="E4833" s="21" t="s">
        <v>971</v>
      </c>
      <c r="F4833" s="12" t="n">
        <v>1</v>
      </c>
      <c r="G4833" s="19" t="n">
        <v>1971.45</v>
      </c>
      <c r="H4833" s="19" t="n">
        <v>1506.48</v>
      </c>
      <c r="I4833" s="19" t="n">
        <f aca="false">ROUND(F4833*G4833,2)</f>
        <v>1971.45</v>
      </c>
      <c r="J4833" s="19" t="n">
        <f aca="false">ROUND(F4833*H4833,2)</f>
        <v>1506.48</v>
      </c>
      <c r="K4833" s="19" t="n">
        <f aca="false">INDEX(Pricebook!$L$2:$L$1401,MATCH(D4833,Pricebook!$A$2:$A$1401,0))</f>
        <v>2281.25</v>
      </c>
      <c r="L4833" s="19" t="n">
        <f aca="false">ROUND(F4833*K4833,2)</f>
        <v>2281.25</v>
      </c>
      <c r="M4833" s="24" t="n">
        <f aca="false">DATE(YEAR(C4833),MONTH(C4833),1)</f>
        <v>46174</v>
      </c>
    </row>
    <row r="4834" customFormat="false" ht="15" hidden="false" customHeight="false" outlineLevel="0" collapsed="false">
      <c r="A4834" s="21" t="s">
        <v>3647</v>
      </c>
      <c r="B4834" s="21" t="s">
        <v>3149</v>
      </c>
      <c r="C4834" s="23" t="n">
        <v>46192</v>
      </c>
      <c r="D4834" s="21" t="s">
        <v>2464</v>
      </c>
      <c r="E4834" s="21" t="s">
        <v>2466</v>
      </c>
      <c r="F4834" s="12" t="n">
        <v>1</v>
      </c>
      <c r="G4834" s="19" t="n">
        <v>31.2</v>
      </c>
      <c r="H4834" s="19" t="n">
        <v>19.29</v>
      </c>
      <c r="I4834" s="19" t="n">
        <f aca="false">ROUND(F4834*G4834,2)</f>
        <v>31.2</v>
      </c>
      <c r="J4834" s="19" t="n">
        <f aca="false">ROUND(F4834*H4834,2)</f>
        <v>19.29</v>
      </c>
      <c r="K4834" s="19" t="n">
        <f aca="false">INDEX(Pricebook!$L$2:$L$1401,MATCH(D4834,Pricebook!$A$2:$A$1401,0))</f>
        <v>32.5</v>
      </c>
      <c r="L4834" s="19" t="n">
        <f aca="false">ROUND(F4834*K4834,2)</f>
        <v>32.5</v>
      </c>
      <c r="M4834" s="24" t="n">
        <f aca="false">DATE(YEAR(C4834),MONTH(C4834),1)</f>
        <v>46174</v>
      </c>
    </row>
    <row r="4835" customFormat="false" ht="15" hidden="false" customHeight="false" outlineLevel="0" collapsed="false">
      <c r="A4835" s="21" t="s">
        <v>3647</v>
      </c>
      <c r="B4835" s="21" t="s">
        <v>3149</v>
      </c>
      <c r="C4835" s="23" t="n">
        <v>46192</v>
      </c>
      <c r="D4835" s="21" t="s">
        <v>1270</v>
      </c>
      <c r="E4835" s="21" t="s">
        <v>971</v>
      </c>
      <c r="F4835" s="12" t="n">
        <v>3</v>
      </c>
      <c r="G4835" s="19" t="n">
        <v>17</v>
      </c>
      <c r="H4835" s="19" t="n">
        <v>13.11</v>
      </c>
      <c r="I4835" s="19" t="n">
        <f aca="false">ROUND(F4835*G4835,2)</f>
        <v>51</v>
      </c>
      <c r="J4835" s="19" t="n">
        <f aca="false">ROUND(F4835*H4835,2)</f>
        <v>39.33</v>
      </c>
      <c r="K4835" s="19" t="n">
        <f aca="false">INDEX(Pricebook!$L$2:$L$1401,MATCH(D4835,Pricebook!$A$2:$A$1401,0))</f>
        <v>18.7</v>
      </c>
      <c r="L4835" s="19" t="n">
        <f aca="false">ROUND(F4835*K4835,2)</f>
        <v>56.1</v>
      </c>
      <c r="M4835" s="24" t="n">
        <f aca="false">DATE(YEAR(C4835),MONTH(C4835),1)</f>
        <v>46174</v>
      </c>
    </row>
    <row r="4836" customFormat="false" ht="15" hidden="false" customHeight="false" outlineLevel="0" collapsed="false">
      <c r="A4836" s="21" t="s">
        <v>3648</v>
      </c>
      <c r="B4836" s="21" t="s">
        <v>3123</v>
      </c>
      <c r="C4836" s="23" t="n">
        <v>46192</v>
      </c>
      <c r="D4836" s="21" t="s">
        <v>2220</v>
      </c>
      <c r="E4836" s="21" t="s">
        <v>2202</v>
      </c>
      <c r="F4836" s="12" t="n">
        <v>11</v>
      </c>
      <c r="G4836" s="19" t="n">
        <v>8.15</v>
      </c>
      <c r="H4836" s="19" t="n">
        <v>5.45</v>
      </c>
      <c r="I4836" s="19" t="n">
        <f aca="false">ROUND(F4836*G4836,2)</f>
        <v>89.65</v>
      </c>
      <c r="J4836" s="19" t="n">
        <f aca="false">ROUND(F4836*H4836,2)</f>
        <v>59.95</v>
      </c>
      <c r="K4836" s="19" t="n">
        <f aca="false">INDEX(Pricebook!$L$2:$L$1401,MATCH(D4836,Pricebook!$A$2:$A$1401,0))</f>
        <v>8.6</v>
      </c>
      <c r="L4836" s="19" t="n">
        <f aca="false">ROUND(F4836*K4836,2)</f>
        <v>94.6</v>
      </c>
      <c r="M4836" s="24" t="n">
        <f aca="false">DATE(YEAR(C4836),MONTH(C4836),1)</f>
        <v>46174</v>
      </c>
    </row>
    <row r="4837" customFormat="false" ht="15" hidden="false" customHeight="false" outlineLevel="0" collapsed="false">
      <c r="A4837" s="21" t="s">
        <v>3648</v>
      </c>
      <c r="B4837" s="21" t="s">
        <v>3123</v>
      </c>
      <c r="C4837" s="23" t="n">
        <v>46192</v>
      </c>
      <c r="D4837" s="21" t="s">
        <v>448</v>
      </c>
      <c r="E4837" s="21" t="s">
        <v>366</v>
      </c>
      <c r="F4837" s="12" t="n">
        <v>2</v>
      </c>
      <c r="G4837" s="19" t="n">
        <v>9.05</v>
      </c>
      <c r="H4837" s="19" t="n">
        <v>6.97</v>
      </c>
      <c r="I4837" s="19" t="n">
        <f aca="false">ROUND(F4837*G4837,2)</f>
        <v>18.1</v>
      </c>
      <c r="J4837" s="19" t="n">
        <f aca="false">ROUND(F4837*H4837,2)</f>
        <v>13.94</v>
      </c>
      <c r="K4837" s="19" t="n">
        <f aca="false">INDEX(Pricebook!$L$2:$L$1401,MATCH(D4837,Pricebook!$A$2:$A$1401,0))</f>
        <v>9.65</v>
      </c>
      <c r="L4837" s="19" t="n">
        <f aca="false">ROUND(F4837*K4837,2)</f>
        <v>19.3</v>
      </c>
      <c r="M4837" s="24" t="n">
        <f aca="false">DATE(YEAR(C4837),MONTH(C4837),1)</f>
        <v>46174</v>
      </c>
    </row>
    <row r="4838" customFormat="false" ht="15" hidden="false" customHeight="false" outlineLevel="0" collapsed="false">
      <c r="A4838" s="21" t="s">
        <v>3648</v>
      </c>
      <c r="B4838" s="21" t="s">
        <v>3123</v>
      </c>
      <c r="C4838" s="23" t="n">
        <v>46192</v>
      </c>
      <c r="D4838" s="21" t="s">
        <v>1268</v>
      </c>
      <c r="E4838" s="21" t="s">
        <v>971</v>
      </c>
      <c r="F4838" s="12" t="n">
        <v>59</v>
      </c>
      <c r="G4838" s="19" t="n">
        <v>12.35</v>
      </c>
      <c r="H4838" s="19" t="n">
        <v>9.43</v>
      </c>
      <c r="I4838" s="19" t="n">
        <f aca="false">ROUND(F4838*G4838,2)</f>
        <v>728.65</v>
      </c>
      <c r="J4838" s="19" t="n">
        <f aca="false">ROUND(F4838*H4838,2)</f>
        <v>556.37</v>
      </c>
      <c r="K4838" s="19" t="n">
        <f aca="false">INDEX(Pricebook!$L$2:$L$1401,MATCH(D4838,Pricebook!$A$2:$A$1401,0))</f>
        <v>14.3</v>
      </c>
      <c r="L4838" s="19" t="n">
        <f aca="false">ROUND(F4838*K4838,2)</f>
        <v>843.7</v>
      </c>
      <c r="M4838" s="24" t="n">
        <f aca="false">DATE(YEAR(C4838),MONTH(C4838),1)</f>
        <v>46174</v>
      </c>
    </row>
    <row r="4839" customFormat="false" ht="15" hidden="false" customHeight="false" outlineLevel="0" collapsed="false">
      <c r="A4839" s="21" t="s">
        <v>3648</v>
      </c>
      <c r="B4839" s="21" t="s">
        <v>3123</v>
      </c>
      <c r="C4839" s="23" t="n">
        <v>46192</v>
      </c>
      <c r="D4839" s="21" t="s">
        <v>376</v>
      </c>
      <c r="E4839" s="21" t="s">
        <v>366</v>
      </c>
      <c r="F4839" s="12" t="n">
        <v>1</v>
      </c>
      <c r="G4839" s="19" t="n">
        <v>116.9</v>
      </c>
      <c r="H4839" s="19" t="n">
        <v>82.73</v>
      </c>
      <c r="I4839" s="19" t="n">
        <f aca="false">ROUND(F4839*G4839,2)</f>
        <v>116.9</v>
      </c>
      <c r="J4839" s="19" t="n">
        <f aca="false">ROUND(F4839*H4839,2)</f>
        <v>82.73</v>
      </c>
      <c r="K4839" s="19" t="n">
        <f aca="false">INDEX(Pricebook!$L$2:$L$1401,MATCH(D4839,Pricebook!$A$2:$A$1401,0))</f>
        <v>125.95</v>
      </c>
      <c r="L4839" s="19" t="n">
        <f aca="false">ROUND(F4839*K4839,2)</f>
        <v>125.95</v>
      </c>
      <c r="M4839" s="24" t="n">
        <f aca="false">DATE(YEAR(C4839),MONTH(C4839),1)</f>
        <v>46174</v>
      </c>
    </row>
    <row r="4840" customFormat="false" ht="15" hidden="false" customHeight="false" outlineLevel="0" collapsed="false">
      <c r="A4840" s="21" t="s">
        <v>3648</v>
      </c>
      <c r="B4840" s="21" t="s">
        <v>3123</v>
      </c>
      <c r="C4840" s="23" t="n">
        <v>46192</v>
      </c>
      <c r="D4840" s="21" t="s">
        <v>2222</v>
      </c>
      <c r="E4840" s="21" t="s">
        <v>2202</v>
      </c>
      <c r="F4840" s="12" t="n">
        <v>3</v>
      </c>
      <c r="G4840" s="19" t="n">
        <v>60.55</v>
      </c>
      <c r="H4840" s="19" t="n">
        <v>36.49</v>
      </c>
      <c r="I4840" s="19" t="n">
        <f aca="false">ROUND(F4840*G4840,2)</f>
        <v>181.65</v>
      </c>
      <c r="J4840" s="19" t="n">
        <f aca="false">ROUND(F4840*H4840,2)</f>
        <v>109.47</v>
      </c>
      <c r="K4840" s="19" t="n">
        <f aca="false">INDEX(Pricebook!$L$2:$L$1401,MATCH(D4840,Pricebook!$A$2:$A$1401,0))</f>
        <v>64.2</v>
      </c>
      <c r="L4840" s="19" t="n">
        <f aca="false">ROUND(F4840*K4840,2)</f>
        <v>192.6</v>
      </c>
      <c r="M4840" s="24" t="n">
        <f aca="false">DATE(YEAR(C4840),MONTH(C4840),1)</f>
        <v>46174</v>
      </c>
    </row>
    <row r="4841" customFormat="false" ht="15" hidden="false" customHeight="false" outlineLevel="0" collapsed="false">
      <c r="A4841" s="21" t="s">
        <v>3648</v>
      </c>
      <c r="B4841" s="21" t="s">
        <v>3123</v>
      </c>
      <c r="C4841" s="23" t="n">
        <v>46192</v>
      </c>
      <c r="D4841" s="21" t="s">
        <v>1346</v>
      </c>
      <c r="E4841" s="21" t="s">
        <v>971</v>
      </c>
      <c r="F4841" s="12" t="n">
        <v>56</v>
      </c>
      <c r="G4841" s="19" t="n">
        <v>0.9</v>
      </c>
      <c r="H4841" s="19" t="n">
        <v>0.66</v>
      </c>
      <c r="I4841" s="19" t="n">
        <f aca="false">ROUND(F4841*G4841,2)</f>
        <v>50.4</v>
      </c>
      <c r="J4841" s="19" t="n">
        <f aca="false">ROUND(F4841*H4841,2)</f>
        <v>36.96</v>
      </c>
      <c r="K4841" s="19" t="n">
        <f aca="false">INDEX(Pricebook!$L$2:$L$1401,MATCH(D4841,Pricebook!$A$2:$A$1401,0))</f>
        <v>1</v>
      </c>
      <c r="L4841" s="19" t="n">
        <f aca="false">ROUND(F4841*K4841,2)</f>
        <v>56</v>
      </c>
      <c r="M4841" s="24" t="n">
        <f aca="false">DATE(YEAR(C4841),MONTH(C4841),1)</f>
        <v>46174</v>
      </c>
    </row>
    <row r="4842" customFormat="false" ht="15" hidden="false" customHeight="false" outlineLevel="0" collapsed="false">
      <c r="A4842" s="21" t="s">
        <v>3648</v>
      </c>
      <c r="B4842" s="21" t="s">
        <v>3123</v>
      </c>
      <c r="C4842" s="23" t="n">
        <v>46192</v>
      </c>
      <c r="D4842" s="21" t="s">
        <v>2384</v>
      </c>
      <c r="E4842" s="21" t="s">
        <v>2202</v>
      </c>
      <c r="F4842" s="12" t="n">
        <v>1</v>
      </c>
      <c r="G4842" s="19" t="n">
        <v>13.95</v>
      </c>
      <c r="H4842" s="19" t="n">
        <v>8.52</v>
      </c>
      <c r="I4842" s="19" t="n">
        <f aca="false">ROUND(F4842*G4842,2)</f>
        <v>13.95</v>
      </c>
      <c r="J4842" s="19" t="n">
        <f aca="false">ROUND(F4842*H4842,2)</f>
        <v>8.52</v>
      </c>
      <c r="K4842" s="19" t="n">
        <f aca="false">INDEX(Pricebook!$L$2:$L$1401,MATCH(D4842,Pricebook!$A$2:$A$1401,0))</f>
        <v>15</v>
      </c>
      <c r="L4842" s="19" t="n">
        <f aca="false">ROUND(F4842*K4842,2)</f>
        <v>15</v>
      </c>
      <c r="M4842" s="24" t="n">
        <f aca="false">DATE(YEAR(C4842),MONTH(C4842),1)</f>
        <v>46174</v>
      </c>
    </row>
    <row r="4843" customFormat="false" ht="15" hidden="false" customHeight="false" outlineLevel="0" collapsed="false">
      <c r="A4843" s="21" t="s">
        <v>3648</v>
      </c>
      <c r="B4843" s="21" t="s">
        <v>3123</v>
      </c>
      <c r="C4843" s="23" t="n">
        <v>46192</v>
      </c>
      <c r="D4843" s="21" t="s">
        <v>106</v>
      </c>
      <c r="E4843" s="21" t="s">
        <v>108</v>
      </c>
      <c r="F4843" s="12" t="n">
        <v>1</v>
      </c>
      <c r="G4843" s="19" t="n">
        <v>53.45</v>
      </c>
      <c r="H4843" s="19" t="n">
        <v>40.04</v>
      </c>
      <c r="I4843" s="19" t="n">
        <f aca="false">ROUND(F4843*G4843,2)</f>
        <v>53.45</v>
      </c>
      <c r="J4843" s="19" t="n">
        <f aca="false">ROUND(F4843*H4843,2)</f>
        <v>40.04</v>
      </c>
      <c r="K4843" s="19" t="n">
        <f aca="false">INDEX(Pricebook!$L$2:$L$1401,MATCH(D4843,Pricebook!$A$2:$A$1401,0))</f>
        <v>58.65</v>
      </c>
      <c r="L4843" s="19" t="n">
        <f aca="false">ROUND(F4843*K4843,2)</f>
        <v>58.65</v>
      </c>
      <c r="M4843" s="24" t="n">
        <f aca="false">DATE(YEAR(C4843),MONTH(C4843),1)</f>
        <v>46174</v>
      </c>
    </row>
    <row r="4844" customFormat="false" ht="15" hidden="false" customHeight="false" outlineLevel="0" collapsed="false">
      <c r="A4844" s="21" t="s">
        <v>3648</v>
      </c>
      <c r="B4844" s="21" t="s">
        <v>3123</v>
      </c>
      <c r="C4844" s="23" t="n">
        <v>46192</v>
      </c>
      <c r="D4844" s="21" t="s">
        <v>2888</v>
      </c>
      <c r="E4844" s="21" t="s">
        <v>2748</v>
      </c>
      <c r="F4844" s="12" t="n">
        <v>7</v>
      </c>
      <c r="G4844" s="19" t="n">
        <v>2.8</v>
      </c>
      <c r="H4844" s="19" t="n">
        <v>1.62</v>
      </c>
      <c r="I4844" s="19" t="n">
        <f aca="false">ROUND(F4844*G4844,2)</f>
        <v>19.6</v>
      </c>
      <c r="J4844" s="19" t="n">
        <f aca="false">ROUND(F4844*H4844,2)</f>
        <v>11.34</v>
      </c>
      <c r="K4844" s="19" t="n">
        <f aca="false">INDEX(Pricebook!$L$2:$L$1401,MATCH(D4844,Pricebook!$A$2:$A$1401,0))</f>
        <v>3.05</v>
      </c>
      <c r="L4844" s="19" t="n">
        <f aca="false">ROUND(F4844*K4844,2)</f>
        <v>21.35</v>
      </c>
      <c r="M4844" s="24" t="n">
        <f aca="false">DATE(YEAR(C4844),MONTH(C4844),1)</f>
        <v>46174</v>
      </c>
    </row>
    <row r="4845" customFormat="false" ht="15" hidden="false" customHeight="false" outlineLevel="0" collapsed="false">
      <c r="A4845" s="21" t="s">
        <v>3648</v>
      </c>
      <c r="B4845" s="21" t="s">
        <v>3123</v>
      </c>
      <c r="C4845" s="23" t="n">
        <v>46192</v>
      </c>
      <c r="D4845" s="21" t="s">
        <v>1418</v>
      </c>
      <c r="E4845" s="21" t="s">
        <v>971</v>
      </c>
      <c r="F4845" s="12" t="n">
        <v>6</v>
      </c>
      <c r="G4845" s="19" t="n">
        <v>94.75</v>
      </c>
      <c r="H4845" s="19" t="n">
        <v>73.38</v>
      </c>
      <c r="I4845" s="19" t="n">
        <f aca="false">ROUND(F4845*G4845,2)</f>
        <v>568.5</v>
      </c>
      <c r="J4845" s="19" t="n">
        <f aca="false">ROUND(F4845*H4845,2)</f>
        <v>440.28</v>
      </c>
      <c r="K4845" s="19" t="n">
        <f aca="false">INDEX(Pricebook!$L$2:$L$1401,MATCH(D4845,Pricebook!$A$2:$A$1401,0))</f>
        <v>111.15</v>
      </c>
      <c r="L4845" s="19" t="n">
        <f aca="false">ROUND(F4845*K4845,2)</f>
        <v>666.9</v>
      </c>
      <c r="M4845" s="24" t="n">
        <f aca="false">DATE(YEAR(C4845),MONTH(C4845),1)</f>
        <v>46174</v>
      </c>
    </row>
    <row r="4846" customFormat="false" ht="15" hidden="false" customHeight="false" outlineLevel="0" collapsed="false">
      <c r="A4846" s="21" t="s">
        <v>3649</v>
      </c>
      <c r="B4846" s="21" t="s">
        <v>3310</v>
      </c>
      <c r="C4846" s="23" t="n">
        <v>46193</v>
      </c>
      <c r="D4846" s="21" t="s">
        <v>1352</v>
      </c>
      <c r="E4846" s="21" t="s">
        <v>971</v>
      </c>
      <c r="F4846" s="12" t="n">
        <v>1</v>
      </c>
      <c r="G4846" s="19" t="n">
        <v>75.55</v>
      </c>
      <c r="H4846" s="19" t="n">
        <v>65.42</v>
      </c>
      <c r="I4846" s="19" t="n">
        <f aca="false">ROUND(F4846*G4846,2)</f>
        <v>75.55</v>
      </c>
      <c r="J4846" s="19" t="n">
        <f aca="false">ROUND(F4846*H4846,2)</f>
        <v>65.42</v>
      </c>
      <c r="K4846" s="19" t="n">
        <f aca="false">INDEX(Pricebook!$L$2:$L$1401,MATCH(D4846,Pricebook!$A$2:$A$1401,0))</f>
        <v>87.8</v>
      </c>
      <c r="L4846" s="19" t="n">
        <f aca="false">ROUND(F4846*K4846,2)</f>
        <v>87.8</v>
      </c>
      <c r="M4846" s="24" t="n">
        <f aca="false">DATE(YEAR(C4846),MONTH(C4846),1)</f>
        <v>46174</v>
      </c>
    </row>
    <row r="4847" customFormat="false" ht="15" hidden="false" customHeight="false" outlineLevel="0" collapsed="false">
      <c r="A4847" s="21" t="s">
        <v>3649</v>
      </c>
      <c r="B4847" s="21" t="s">
        <v>3310</v>
      </c>
      <c r="C4847" s="23" t="n">
        <v>46193</v>
      </c>
      <c r="D4847" s="21" t="s">
        <v>298</v>
      </c>
      <c r="E4847" s="21" t="s">
        <v>108</v>
      </c>
      <c r="F4847" s="12" t="n">
        <v>1</v>
      </c>
      <c r="G4847" s="19" t="n">
        <v>82.5</v>
      </c>
      <c r="H4847" s="19" t="n">
        <v>70.11</v>
      </c>
      <c r="I4847" s="19" t="n">
        <f aca="false">ROUND(F4847*G4847,2)</f>
        <v>82.5</v>
      </c>
      <c r="J4847" s="19" t="n">
        <f aca="false">ROUND(F4847*H4847,2)</f>
        <v>70.11</v>
      </c>
      <c r="K4847" s="19" t="n">
        <f aca="false">INDEX(Pricebook!$L$2:$L$1401,MATCH(D4847,Pricebook!$A$2:$A$1401,0))</f>
        <v>89.85</v>
      </c>
      <c r="L4847" s="19" t="n">
        <f aca="false">ROUND(F4847*K4847,2)</f>
        <v>89.85</v>
      </c>
      <c r="M4847" s="24" t="n">
        <f aca="false">DATE(YEAR(C4847),MONTH(C4847),1)</f>
        <v>46174</v>
      </c>
    </row>
    <row r="4848" customFormat="false" ht="15" hidden="false" customHeight="false" outlineLevel="0" collapsed="false">
      <c r="A4848" s="21" t="s">
        <v>3649</v>
      </c>
      <c r="B4848" s="21" t="s">
        <v>3310</v>
      </c>
      <c r="C4848" s="23" t="n">
        <v>46193</v>
      </c>
      <c r="D4848" s="21" t="s">
        <v>1270</v>
      </c>
      <c r="E4848" s="21" t="s">
        <v>971</v>
      </c>
      <c r="F4848" s="12" t="n">
        <v>13</v>
      </c>
      <c r="G4848" s="19" t="n">
        <v>17</v>
      </c>
      <c r="H4848" s="19" t="n">
        <v>13.11</v>
      </c>
      <c r="I4848" s="19" t="n">
        <f aca="false">ROUND(F4848*G4848,2)</f>
        <v>221</v>
      </c>
      <c r="J4848" s="19" t="n">
        <f aca="false">ROUND(F4848*H4848,2)</f>
        <v>170.43</v>
      </c>
      <c r="K4848" s="19" t="n">
        <f aca="false">INDEX(Pricebook!$L$2:$L$1401,MATCH(D4848,Pricebook!$A$2:$A$1401,0))</f>
        <v>18.7</v>
      </c>
      <c r="L4848" s="19" t="n">
        <f aca="false">ROUND(F4848*K4848,2)</f>
        <v>243.1</v>
      </c>
      <c r="M4848" s="24" t="n">
        <f aca="false">DATE(YEAR(C4848),MONTH(C4848),1)</f>
        <v>46174</v>
      </c>
    </row>
    <row r="4849" customFormat="false" ht="15" hidden="false" customHeight="false" outlineLevel="0" collapsed="false">
      <c r="A4849" s="21" t="s">
        <v>3649</v>
      </c>
      <c r="B4849" s="21" t="s">
        <v>3310</v>
      </c>
      <c r="C4849" s="23" t="n">
        <v>46193</v>
      </c>
      <c r="D4849" s="21" t="s">
        <v>2938</v>
      </c>
      <c r="E4849" s="21" t="s">
        <v>2748</v>
      </c>
      <c r="F4849" s="12" t="n">
        <v>1</v>
      </c>
      <c r="G4849" s="19" t="n">
        <v>5.9</v>
      </c>
      <c r="H4849" s="19" t="n">
        <v>3.42</v>
      </c>
      <c r="I4849" s="19" t="n">
        <f aca="false">ROUND(F4849*G4849,2)</f>
        <v>5.9</v>
      </c>
      <c r="J4849" s="19" t="n">
        <f aca="false">ROUND(F4849*H4849,2)</f>
        <v>3.42</v>
      </c>
      <c r="K4849" s="19" t="n">
        <f aca="false">INDEX(Pricebook!$L$2:$L$1401,MATCH(D4849,Pricebook!$A$2:$A$1401,0))</f>
        <v>6.4</v>
      </c>
      <c r="L4849" s="19" t="n">
        <f aca="false">ROUND(F4849*K4849,2)</f>
        <v>6.4</v>
      </c>
      <c r="M4849" s="24" t="n">
        <f aca="false">DATE(YEAR(C4849),MONTH(C4849),1)</f>
        <v>46174</v>
      </c>
    </row>
    <row r="4850" customFormat="false" ht="15" hidden="false" customHeight="false" outlineLevel="0" collapsed="false">
      <c r="A4850" s="21" t="s">
        <v>3649</v>
      </c>
      <c r="B4850" s="21" t="s">
        <v>3310</v>
      </c>
      <c r="C4850" s="23" t="n">
        <v>46193</v>
      </c>
      <c r="D4850" s="21" t="s">
        <v>2317</v>
      </c>
      <c r="E4850" s="21" t="s">
        <v>2202</v>
      </c>
      <c r="F4850" s="12" t="n">
        <v>12</v>
      </c>
      <c r="G4850" s="19" t="n">
        <v>7.45</v>
      </c>
      <c r="H4850" s="19" t="n">
        <v>4.53</v>
      </c>
      <c r="I4850" s="19" t="n">
        <f aca="false">ROUND(F4850*G4850,2)</f>
        <v>89.4</v>
      </c>
      <c r="J4850" s="19" t="n">
        <f aca="false">ROUND(F4850*H4850,2)</f>
        <v>54.36</v>
      </c>
      <c r="K4850" s="19" t="n">
        <f aca="false">INDEX(Pricebook!$L$2:$L$1401,MATCH(D4850,Pricebook!$A$2:$A$1401,0))</f>
        <v>8</v>
      </c>
      <c r="L4850" s="19" t="n">
        <f aca="false">ROUND(F4850*K4850,2)</f>
        <v>96</v>
      </c>
      <c r="M4850" s="24" t="n">
        <f aca="false">DATE(YEAR(C4850),MONTH(C4850),1)</f>
        <v>46174</v>
      </c>
    </row>
    <row r="4851" customFormat="false" ht="15" hidden="false" customHeight="false" outlineLevel="0" collapsed="false">
      <c r="A4851" s="21" t="s">
        <v>3649</v>
      </c>
      <c r="B4851" s="21" t="s">
        <v>3310</v>
      </c>
      <c r="C4851" s="23" t="n">
        <v>46193</v>
      </c>
      <c r="D4851" s="21" t="s">
        <v>2386</v>
      </c>
      <c r="E4851" s="21" t="s">
        <v>2202</v>
      </c>
      <c r="F4851" s="12" t="n">
        <v>2</v>
      </c>
      <c r="G4851" s="19" t="n">
        <v>41.4</v>
      </c>
      <c r="H4851" s="19" t="n">
        <v>25.19</v>
      </c>
      <c r="I4851" s="19" t="n">
        <f aca="false">ROUND(F4851*G4851,2)</f>
        <v>82.8</v>
      </c>
      <c r="J4851" s="19" t="n">
        <f aca="false">ROUND(F4851*H4851,2)</f>
        <v>50.38</v>
      </c>
      <c r="K4851" s="19" t="n">
        <f aca="false">INDEX(Pricebook!$L$2:$L$1401,MATCH(D4851,Pricebook!$A$2:$A$1401,0))</f>
        <v>44.3</v>
      </c>
      <c r="L4851" s="19" t="n">
        <f aca="false">ROUND(F4851*K4851,2)</f>
        <v>88.6</v>
      </c>
      <c r="M4851" s="24" t="n">
        <f aca="false">DATE(YEAR(C4851),MONTH(C4851),1)</f>
        <v>46174</v>
      </c>
    </row>
    <row r="4852" customFormat="false" ht="15" hidden="false" customHeight="false" outlineLevel="0" collapsed="false">
      <c r="A4852" s="21" t="s">
        <v>3650</v>
      </c>
      <c r="B4852" s="21" t="s">
        <v>3345</v>
      </c>
      <c r="C4852" s="23" t="n">
        <v>46193</v>
      </c>
      <c r="D4852" s="21" t="s">
        <v>1849</v>
      </c>
      <c r="E4852" s="21" t="s">
        <v>1452</v>
      </c>
      <c r="F4852" s="12" t="n">
        <v>4</v>
      </c>
      <c r="G4852" s="19" t="n">
        <v>19</v>
      </c>
      <c r="H4852" s="19" t="n">
        <v>11.59</v>
      </c>
      <c r="I4852" s="19" t="n">
        <f aca="false">ROUND(F4852*G4852,2)</f>
        <v>76</v>
      </c>
      <c r="J4852" s="19" t="n">
        <f aca="false">ROUND(F4852*H4852,2)</f>
        <v>46.36</v>
      </c>
      <c r="K4852" s="19" t="n">
        <f aca="false">INDEX(Pricebook!$L$2:$L$1401,MATCH(D4852,Pricebook!$A$2:$A$1401,0))</f>
        <v>19.45</v>
      </c>
      <c r="L4852" s="19" t="n">
        <f aca="false">ROUND(F4852*K4852,2)</f>
        <v>77.8</v>
      </c>
      <c r="M4852" s="24" t="n">
        <f aca="false">DATE(YEAR(C4852),MONTH(C4852),1)</f>
        <v>46174</v>
      </c>
    </row>
    <row r="4853" customFormat="false" ht="15" hidden="false" customHeight="false" outlineLevel="0" collapsed="false">
      <c r="A4853" s="21" t="s">
        <v>3650</v>
      </c>
      <c r="B4853" s="21" t="s">
        <v>3345</v>
      </c>
      <c r="C4853" s="23" t="n">
        <v>46193</v>
      </c>
      <c r="D4853" s="21" t="s">
        <v>2376</v>
      </c>
      <c r="E4853" s="21" t="s">
        <v>2202</v>
      </c>
      <c r="F4853" s="12" t="n">
        <v>7</v>
      </c>
      <c r="G4853" s="19" t="n">
        <v>6.25</v>
      </c>
      <c r="H4853" s="19" t="n">
        <v>3.74</v>
      </c>
      <c r="I4853" s="19" t="n">
        <f aca="false">ROUND(F4853*G4853,2)</f>
        <v>43.75</v>
      </c>
      <c r="J4853" s="19" t="n">
        <f aca="false">ROUND(F4853*H4853,2)</f>
        <v>26.18</v>
      </c>
      <c r="K4853" s="19" t="n">
        <f aca="false">INDEX(Pricebook!$L$2:$L$1401,MATCH(D4853,Pricebook!$A$2:$A$1401,0))</f>
        <v>6.6</v>
      </c>
      <c r="L4853" s="19" t="n">
        <f aca="false">ROUND(F4853*K4853,2)</f>
        <v>46.2</v>
      </c>
      <c r="M4853" s="24" t="n">
        <f aca="false">DATE(YEAR(C4853),MONTH(C4853),1)</f>
        <v>46174</v>
      </c>
    </row>
    <row r="4854" customFormat="false" ht="15" hidden="false" customHeight="false" outlineLevel="0" collapsed="false">
      <c r="A4854" s="21" t="s">
        <v>3650</v>
      </c>
      <c r="B4854" s="21" t="s">
        <v>3345</v>
      </c>
      <c r="C4854" s="23" t="n">
        <v>46193</v>
      </c>
      <c r="D4854" s="21" t="s">
        <v>436</v>
      </c>
      <c r="E4854" s="21" t="s">
        <v>366</v>
      </c>
      <c r="F4854" s="12" t="n">
        <v>2</v>
      </c>
      <c r="G4854" s="19" t="n">
        <v>71.05</v>
      </c>
      <c r="H4854" s="19" t="n">
        <v>50.84</v>
      </c>
      <c r="I4854" s="19" t="n">
        <f aca="false">ROUND(F4854*G4854,2)</f>
        <v>142.1</v>
      </c>
      <c r="J4854" s="19" t="n">
        <f aca="false">ROUND(F4854*H4854,2)</f>
        <v>101.68</v>
      </c>
      <c r="K4854" s="19" t="n">
        <f aca="false">INDEX(Pricebook!$L$2:$L$1401,MATCH(D4854,Pricebook!$A$2:$A$1401,0))</f>
        <v>77.4</v>
      </c>
      <c r="L4854" s="19" t="n">
        <f aca="false">ROUND(F4854*K4854,2)</f>
        <v>154.8</v>
      </c>
      <c r="M4854" s="24" t="n">
        <f aca="false">DATE(YEAR(C4854),MONTH(C4854),1)</f>
        <v>46174</v>
      </c>
    </row>
    <row r="4855" customFormat="false" ht="15" hidden="false" customHeight="false" outlineLevel="0" collapsed="false">
      <c r="A4855" s="21" t="s">
        <v>3650</v>
      </c>
      <c r="B4855" s="21" t="s">
        <v>3345</v>
      </c>
      <c r="C4855" s="23" t="n">
        <v>46193</v>
      </c>
      <c r="D4855" s="21" t="s">
        <v>2450</v>
      </c>
      <c r="E4855" s="21" t="s">
        <v>2202</v>
      </c>
      <c r="F4855" s="12" t="n">
        <v>4</v>
      </c>
      <c r="G4855" s="19" t="n">
        <v>26.4</v>
      </c>
      <c r="H4855" s="19" t="n">
        <v>16.09</v>
      </c>
      <c r="I4855" s="19" t="n">
        <f aca="false">ROUND(F4855*G4855,2)</f>
        <v>105.6</v>
      </c>
      <c r="J4855" s="19" t="n">
        <f aca="false">ROUND(F4855*H4855,2)</f>
        <v>64.36</v>
      </c>
      <c r="K4855" s="19" t="n">
        <f aca="false">INDEX(Pricebook!$L$2:$L$1401,MATCH(D4855,Pricebook!$A$2:$A$1401,0))</f>
        <v>28.35</v>
      </c>
      <c r="L4855" s="19" t="n">
        <f aca="false">ROUND(F4855*K4855,2)</f>
        <v>113.4</v>
      </c>
      <c r="M4855" s="24" t="n">
        <f aca="false">DATE(YEAR(C4855),MONTH(C4855),1)</f>
        <v>46174</v>
      </c>
    </row>
    <row r="4856" customFormat="false" ht="15" hidden="false" customHeight="false" outlineLevel="0" collapsed="false">
      <c r="A4856" s="21" t="s">
        <v>3650</v>
      </c>
      <c r="B4856" s="21" t="s">
        <v>3345</v>
      </c>
      <c r="C4856" s="23" t="n">
        <v>46193</v>
      </c>
      <c r="D4856" s="21" t="s">
        <v>629</v>
      </c>
      <c r="E4856" s="21" t="s">
        <v>366</v>
      </c>
      <c r="F4856" s="12" t="n">
        <v>2</v>
      </c>
      <c r="G4856" s="19" t="n">
        <v>24.2</v>
      </c>
      <c r="H4856" s="19" t="n">
        <v>17.18</v>
      </c>
      <c r="I4856" s="19" t="n">
        <f aca="false">ROUND(F4856*G4856,2)</f>
        <v>48.4</v>
      </c>
      <c r="J4856" s="19" t="n">
        <f aca="false">ROUND(F4856*H4856,2)</f>
        <v>34.36</v>
      </c>
      <c r="K4856" s="19" t="n">
        <f aca="false">INDEX(Pricebook!$L$2:$L$1401,MATCH(D4856,Pricebook!$A$2:$A$1401,0))</f>
        <v>26.15</v>
      </c>
      <c r="L4856" s="19" t="n">
        <f aca="false">ROUND(F4856*K4856,2)</f>
        <v>52.3</v>
      </c>
      <c r="M4856" s="24" t="n">
        <f aca="false">DATE(YEAR(C4856),MONTH(C4856),1)</f>
        <v>46174</v>
      </c>
    </row>
    <row r="4857" customFormat="false" ht="15" hidden="false" customHeight="false" outlineLevel="0" collapsed="false">
      <c r="A4857" s="21" t="s">
        <v>3650</v>
      </c>
      <c r="B4857" s="21" t="s">
        <v>3345</v>
      </c>
      <c r="C4857" s="23" t="n">
        <v>46193</v>
      </c>
      <c r="D4857" s="21" t="s">
        <v>2406</v>
      </c>
      <c r="E4857" s="21" t="s">
        <v>2202</v>
      </c>
      <c r="F4857" s="12" t="n">
        <v>7</v>
      </c>
      <c r="G4857" s="19" t="n">
        <v>9.1</v>
      </c>
      <c r="H4857" s="19" t="n">
        <v>5.57</v>
      </c>
      <c r="I4857" s="19" t="n">
        <f aca="false">ROUND(F4857*G4857,2)</f>
        <v>63.7</v>
      </c>
      <c r="J4857" s="19" t="n">
        <f aca="false">ROUND(F4857*H4857,2)</f>
        <v>38.99</v>
      </c>
      <c r="K4857" s="19" t="n">
        <f aca="false">INDEX(Pricebook!$L$2:$L$1401,MATCH(D4857,Pricebook!$A$2:$A$1401,0))</f>
        <v>9.8</v>
      </c>
      <c r="L4857" s="19" t="n">
        <f aca="false">ROUND(F4857*K4857,2)</f>
        <v>68.6</v>
      </c>
      <c r="M4857" s="24" t="n">
        <f aca="false">DATE(YEAR(C4857),MONTH(C4857),1)</f>
        <v>46174</v>
      </c>
    </row>
    <row r="4858" customFormat="false" ht="15" hidden="false" customHeight="false" outlineLevel="0" collapsed="false">
      <c r="A4858" s="21" t="s">
        <v>3650</v>
      </c>
      <c r="B4858" s="21" t="s">
        <v>3345</v>
      </c>
      <c r="C4858" s="23" t="n">
        <v>46193</v>
      </c>
      <c r="D4858" s="21" t="s">
        <v>1508</v>
      </c>
      <c r="E4858" s="21" t="s">
        <v>1452</v>
      </c>
      <c r="F4858" s="12" t="n">
        <v>10</v>
      </c>
      <c r="G4858" s="19" t="n">
        <v>29.2</v>
      </c>
      <c r="H4858" s="19" t="n">
        <v>17.82</v>
      </c>
      <c r="I4858" s="19" t="n">
        <f aca="false">ROUND(F4858*G4858,2)</f>
        <v>292</v>
      </c>
      <c r="J4858" s="19" t="n">
        <f aca="false">ROUND(F4858*H4858,2)</f>
        <v>178.2</v>
      </c>
      <c r="K4858" s="19" t="n">
        <f aca="false">INDEX(Pricebook!$L$2:$L$1401,MATCH(D4858,Pricebook!$A$2:$A$1401,0))</f>
        <v>29.85</v>
      </c>
      <c r="L4858" s="19" t="n">
        <f aca="false">ROUND(F4858*K4858,2)</f>
        <v>298.5</v>
      </c>
      <c r="M4858" s="24" t="n">
        <f aca="false">DATE(YEAR(C4858),MONTH(C4858),1)</f>
        <v>46174</v>
      </c>
    </row>
    <row r="4859" customFormat="false" ht="15" hidden="false" customHeight="false" outlineLevel="0" collapsed="false">
      <c r="A4859" s="21" t="s">
        <v>3650</v>
      </c>
      <c r="B4859" s="21" t="s">
        <v>3345</v>
      </c>
      <c r="C4859" s="23" t="n">
        <v>46193</v>
      </c>
      <c r="D4859" s="21" t="s">
        <v>2424</v>
      </c>
      <c r="E4859" s="21" t="s">
        <v>2202</v>
      </c>
      <c r="F4859" s="12" t="n">
        <v>2</v>
      </c>
      <c r="G4859" s="19" t="n">
        <v>51.6</v>
      </c>
      <c r="H4859" s="19" t="n">
        <v>31.04</v>
      </c>
      <c r="I4859" s="19" t="n">
        <f aca="false">ROUND(F4859*G4859,2)</f>
        <v>103.2</v>
      </c>
      <c r="J4859" s="19" t="n">
        <f aca="false">ROUND(F4859*H4859,2)</f>
        <v>62.08</v>
      </c>
      <c r="K4859" s="19" t="n">
        <f aca="false">INDEX(Pricebook!$L$2:$L$1401,MATCH(D4859,Pricebook!$A$2:$A$1401,0))</f>
        <v>54.6</v>
      </c>
      <c r="L4859" s="19" t="n">
        <f aca="false">ROUND(F4859*K4859,2)</f>
        <v>109.2</v>
      </c>
      <c r="M4859" s="24" t="n">
        <f aca="false">DATE(YEAR(C4859),MONTH(C4859),1)</f>
        <v>46174</v>
      </c>
    </row>
    <row r="4860" customFormat="false" ht="15" hidden="false" customHeight="false" outlineLevel="0" collapsed="false">
      <c r="A4860" s="21" t="s">
        <v>3650</v>
      </c>
      <c r="B4860" s="21" t="s">
        <v>3345</v>
      </c>
      <c r="C4860" s="23" t="n">
        <v>46193</v>
      </c>
      <c r="D4860" s="21" t="s">
        <v>521</v>
      </c>
      <c r="E4860" s="21" t="s">
        <v>366</v>
      </c>
      <c r="F4860" s="12" t="n">
        <v>3</v>
      </c>
      <c r="G4860" s="19" t="n">
        <v>12.55</v>
      </c>
      <c r="H4860" s="19" t="n">
        <v>8.96</v>
      </c>
      <c r="I4860" s="19" t="n">
        <f aca="false">ROUND(F4860*G4860,2)</f>
        <v>37.65</v>
      </c>
      <c r="J4860" s="19" t="n">
        <f aca="false">ROUND(F4860*H4860,2)</f>
        <v>26.88</v>
      </c>
      <c r="K4860" s="19" t="n">
        <f aca="false">INDEX(Pricebook!$L$2:$L$1401,MATCH(D4860,Pricebook!$A$2:$A$1401,0))</f>
        <v>13.65</v>
      </c>
      <c r="L4860" s="19" t="n">
        <f aca="false">ROUND(F4860*K4860,2)</f>
        <v>40.95</v>
      </c>
      <c r="M4860" s="24" t="n">
        <f aca="false">DATE(YEAR(C4860),MONTH(C4860),1)</f>
        <v>46174</v>
      </c>
    </row>
    <row r="4861" customFormat="false" ht="15" hidden="false" customHeight="false" outlineLevel="0" collapsed="false">
      <c r="A4861" s="21" t="s">
        <v>3650</v>
      </c>
      <c r="B4861" s="21" t="s">
        <v>3345</v>
      </c>
      <c r="C4861" s="23" t="n">
        <v>46193</v>
      </c>
      <c r="D4861" s="21" t="s">
        <v>517</v>
      </c>
      <c r="E4861" s="21" t="s">
        <v>366</v>
      </c>
      <c r="F4861" s="12" t="n">
        <v>1</v>
      </c>
      <c r="G4861" s="19" t="n">
        <v>302.25</v>
      </c>
      <c r="H4861" s="19" t="n">
        <v>212.24</v>
      </c>
      <c r="I4861" s="19" t="n">
        <f aca="false">ROUND(F4861*G4861,2)</f>
        <v>302.25</v>
      </c>
      <c r="J4861" s="19" t="n">
        <f aca="false">ROUND(F4861*H4861,2)</f>
        <v>212.24</v>
      </c>
      <c r="K4861" s="19" t="n">
        <f aca="false">INDEX(Pricebook!$L$2:$L$1401,MATCH(D4861,Pricebook!$A$2:$A$1401,0))</f>
        <v>323.15</v>
      </c>
      <c r="L4861" s="19" t="n">
        <f aca="false">ROUND(F4861*K4861,2)</f>
        <v>323.15</v>
      </c>
      <c r="M4861" s="24" t="n">
        <f aca="false">DATE(YEAR(C4861),MONTH(C4861),1)</f>
        <v>46174</v>
      </c>
    </row>
    <row r="4862" customFormat="false" ht="15" hidden="false" customHeight="false" outlineLevel="0" collapsed="false">
      <c r="A4862" s="21" t="s">
        <v>3650</v>
      </c>
      <c r="B4862" s="21" t="s">
        <v>3345</v>
      </c>
      <c r="C4862" s="23" t="n">
        <v>46193</v>
      </c>
      <c r="D4862" s="21" t="s">
        <v>1633</v>
      </c>
      <c r="E4862" s="21" t="s">
        <v>1452</v>
      </c>
      <c r="F4862" s="12" t="n">
        <v>1</v>
      </c>
      <c r="G4862" s="19" t="n">
        <v>88.2</v>
      </c>
      <c r="H4862" s="19" t="n">
        <v>54.54</v>
      </c>
      <c r="I4862" s="19" t="n">
        <f aca="false">ROUND(F4862*G4862,2)</f>
        <v>88.2</v>
      </c>
      <c r="J4862" s="19" t="n">
        <f aca="false">ROUND(F4862*H4862,2)</f>
        <v>54.54</v>
      </c>
      <c r="K4862" s="19" t="n">
        <f aca="false">INDEX(Pricebook!$L$2:$L$1401,MATCH(D4862,Pricebook!$A$2:$A$1401,0))</f>
        <v>91.35</v>
      </c>
      <c r="L4862" s="19" t="n">
        <f aca="false">ROUND(F4862*K4862,2)</f>
        <v>91.35</v>
      </c>
      <c r="M4862" s="24" t="n">
        <f aca="false">DATE(YEAR(C4862),MONTH(C4862),1)</f>
        <v>46174</v>
      </c>
    </row>
    <row r="4863" customFormat="false" ht="15" hidden="false" customHeight="false" outlineLevel="0" collapsed="false">
      <c r="A4863" s="21" t="s">
        <v>3650</v>
      </c>
      <c r="B4863" s="21" t="s">
        <v>3345</v>
      </c>
      <c r="C4863" s="23" t="n">
        <v>46193</v>
      </c>
      <c r="D4863" s="21" t="s">
        <v>1793</v>
      </c>
      <c r="E4863" s="21" t="s">
        <v>1452</v>
      </c>
      <c r="F4863" s="12" t="n">
        <v>2</v>
      </c>
      <c r="G4863" s="19" t="n">
        <v>184.5</v>
      </c>
      <c r="H4863" s="19" t="n">
        <v>113</v>
      </c>
      <c r="I4863" s="19" t="n">
        <f aca="false">ROUND(F4863*G4863,2)</f>
        <v>369</v>
      </c>
      <c r="J4863" s="19" t="n">
        <f aca="false">ROUND(F4863*H4863,2)</f>
        <v>226</v>
      </c>
      <c r="K4863" s="19" t="n">
        <f aca="false">INDEX(Pricebook!$L$2:$L$1401,MATCH(D4863,Pricebook!$A$2:$A$1401,0))</f>
        <v>189.3</v>
      </c>
      <c r="L4863" s="19" t="n">
        <f aca="false">ROUND(F4863*K4863,2)</f>
        <v>378.6</v>
      </c>
      <c r="M4863" s="24" t="n">
        <f aca="false">DATE(YEAR(C4863),MONTH(C4863),1)</f>
        <v>46174</v>
      </c>
    </row>
    <row r="4864" customFormat="false" ht="15" hidden="false" customHeight="false" outlineLevel="0" collapsed="false">
      <c r="A4864" s="21" t="s">
        <v>3650</v>
      </c>
      <c r="B4864" s="21" t="s">
        <v>3345</v>
      </c>
      <c r="C4864" s="23" t="n">
        <v>46193</v>
      </c>
      <c r="D4864" s="21" t="s">
        <v>1685</v>
      </c>
      <c r="E4864" s="21" t="s">
        <v>1452</v>
      </c>
      <c r="F4864" s="12" t="n">
        <v>1</v>
      </c>
      <c r="G4864" s="19" t="n">
        <v>170</v>
      </c>
      <c r="H4864" s="19" t="n">
        <v>104.76</v>
      </c>
      <c r="I4864" s="19" t="n">
        <f aca="false">ROUND(F4864*G4864,2)</f>
        <v>170</v>
      </c>
      <c r="J4864" s="19" t="n">
        <f aca="false">ROUND(F4864*H4864,2)</f>
        <v>104.76</v>
      </c>
      <c r="K4864" s="19" t="n">
        <f aca="false">INDEX(Pricebook!$L$2:$L$1401,MATCH(D4864,Pricebook!$A$2:$A$1401,0))</f>
        <v>175.5</v>
      </c>
      <c r="L4864" s="19" t="n">
        <f aca="false">ROUND(F4864*K4864,2)</f>
        <v>175.5</v>
      </c>
      <c r="M4864" s="24" t="n">
        <f aca="false">DATE(YEAR(C4864),MONTH(C4864),1)</f>
        <v>46174</v>
      </c>
    </row>
    <row r="4865" customFormat="false" ht="15" hidden="false" customHeight="false" outlineLevel="0" collapsed="false">
      <c r="A4865" s="21" t="s">
        <v>3650</v>
      </c>
      <c r="B4865" s="21" t="s">
        <v>3345</v>
      </c>
      <c r="C4865" s="23" t="n">
        <v>46193</v>
      </c>
      <c r="D4865" s="21" t="s">
        <v>791</v>
      </c>
      <c r="E4865" s="21" t="s">
        <v>366</v>
      </c>
      <c r="F4865" s="12" t="n">
        <v>2</v>
      </c>
      <c r="G4865" s="19" t="n">
        <v>99.6</v>
      </c>
      <c r="H4865" s="19" t="n">
        <v>73.04</v>
      </c>
      <c r="I4865" s="19" t="n">
        <f aca="false">ROUND(F4865*G4865,2)</f>
        <v>199.2</v>
      </c>
      <c r="J4865" s="19" t="n">
        <f aca="false">ROUND(F4865*H4865,2)</f>
        <v>146.08</v>
      </c>
      <c r="K4865" s="19" t="n">
        <f aca="false">INDEX(Pricebook!$L$2:$L$1401,MATCH(D4865,Pricebook!$A$2:$A$1401,0))</f>
        <v>106.45</v>
      </c>
      <c r="L4865" s="19" t="n">
        <f aca="false">ROUND(F4865*K4865,2)</f>
        <v>212.9</v>
      </c>
      <c r="M4865" s="24" t="n">
        <f aca="false">DATE(YEAR(C4865),MONTH(C4865),1)</f>
        <v>46174</v>
      </c>
    </row>
    <row r="4866" customFormat="false" ht="15" hidden="false" customHeight="false" outlineLevel="0" collapsed="false">
      <c r="A4866" s="21" t="s">
        <v>3650</v>
      </c>
      <c r="B4866" s="21" t="s">
        <v>3345</v>
      </c>
      <c r="C4866" s="23" t="n">
        <v>46193</v>
      </c>
      <c r="D4866" s="21" t="s">
        <v>785</v>
      </c>
      <c r="E4866" s="21" t="s">
        <v>366</v>
      </c>
      <c r="F4866" s="12" t="n">
        <v>3</v>
      </c>
      <c r="G4866" s="19" t="n">
        <v>8.95</v>
      </c>
      <c r="H4866" s="19" t="n">
        <v>6.25</v>
      </c>
      <c r="I4866" s="19" t="n">
        <f aca="false">ROUND(F4866*G4866,2)</f>
        <v>26.85</v>
      </c>
      <c r="J4866" s="19" t="n">
        <f aca="false">ROUND(F4866*H4866,2)</f>
        <v>18.75</v>
      </c>
      <c r="K4866" s="19" t="n">
        <f aca="false">INDEX(Pricebook!$L$2:$L$1401,MATCH(D4866,Pricebook!$A$2:$A$1401,0))</f>
        <v>9.55</v>
      </c>
      <c r="L4866" s="19" t="n">
        <f aca="false">ROUND(F4866*K4866,2)</f>
        <v>28.65</v>
      </c>
      <c r="M4866" s="24" t="n">
        <f aca="false">DATE(YEAR(C4866),MONTH(C4866),1)</f>
        <v>46174</v>
      </c>
    </row>
    <row r="4867" customFormat="false" ht="15" hidden="false" customHeight="false" outlineLevel="0" collapsed="false">
      <c r="A4867" s="21" t="s">
        <v>3650</v>
      </c>
      <c r="B4867" s="21" t="s">
        <v>3345</v>
      </c>
      <c r="C4867" s="23" t="n">
        <v>46193</v>
      </c>
      <c r="D4867" s="21" t="s">
        <v>2319</v>
      </c>
      <c r="E4867" s="21" t="s">
        <v>2202</v>
      </c>
      <c r="F4867" s="12" t="n">
        <v>5</v>
      </c>
      <c r="G4867" s="19" t="n">
        <v>51.25</v>
      </c>
      <c r="H4867" s="19" t="n">
        <v>30.94</v>
      </c>
      <c r="I4867" s="19" t="n">
        <f aca="false">ROUND(F4867*G4867,2)</f>
        <v>256.25</v>
      </c>
      <c r="J4867" s="19" t="n">
        <f aca="false">ROUND(F4867*H4867,2)</f>
        <v>154.7</v>
      </c>
      <c r="K4867" s="19" t="n">
        <f aca="false">INDEX(Pricebook!$L$2:$L$1401,MATCH(D4867,Pricebook!$A$2:$A$1401,0))</f>
        <v>54.4</v>
      </c>
      <c r="L4867" s="19" t="n">
        <f aca="false">ROUND(F4867*K4867,2)</f>
        <v>272</v>
      </c>
      <c r="M4867" s="24" t="n">
        <f aca="false">DATE(YEAR(C4867),MONTH(C4867),1)</f>
        <v>46174</v>
      </c>
    </row>
    <row r="4868" customFormat="false" ht="15" hidden="false" customHeight="false" outlineLevel="0" collapsed="false">
      <c r="A4868" s="21" t="s">
        <v>3650</v>
      </c>
      <c r="B4868" s="21" t="s">
        <v>3345</v>
      </c>
      <c r="C4868" s="23" t="n">
        <v>46193</v>
      </c>
      <c r="D4868" s="21" t="s">
        <v>2351</v>
      </c>
      <c r="E4868" s="21" t="s">
        <v>2202</v>
      </c>
      <c r="F4868" s="12" t="n">
        <v>13</v>
      </c>
      <c r="G4868" s="19" t="n">
        <v>12.3</v>
      </c>
      <c r="H4868" s="19" t="n">
        <v>7.38</v>
      </c>
      <c r="I4868" s="19" t="n">
        <f aca="false">ROUND(F4868*G4868,2)</f>
        <v>159.9</v>
      </c>
      <c r="J4868" s="19" t="n">
        <f aca="false">ROUND(F4868*H4868,2)</f>
        <v>95.94</v>
      </c>
      <c r="K4868" s="19" t="n">
        <f aca="false">INDEX(Pricebook!$L$2:$L$1401,MATCH(D4868,Pricebook!$A$2:$A$1401,0))</f>
        <v>13</v>
      </c>
      <c r="L4868" s="19" t="n">
        <f aca="false">ROUND(F4868*K4868,2)</f>
        <v>169</v>
      </c>
      <c r="M4868" s="24" t="n">
        <f aca="false">DATE(YEAR(C4868),MONTH(C4868),1)</f>
        <v>46174</v>
      </c>
    </row>
    <row r="4869" customFormat="false" ht="15" hidden="false" customHeight="false" outlineLevel="0" collapsed="false">
      <c r="A4869" s="21" t="s">
        <v>3651</v>
      </c>
      <c r="B4869" s="21" t="s">
        <v>3652</v>
      </c>
      <c r="C4869" s="23" t="n">
        <v>46194</v>
      </c>
      <c r="D4869" s="21" t="s">
        <v>635</v>
      </c>
      <c r="E4869" s="21" t="s">
        <v>366</v>
      </c>
      <c r="F4869" s="12" t="n">
        <v>3</v>
      </c>
      <c r="G4869" s="19" t="n">
        <v>6.9</v>
      </c>
      <c r="H4869" s="19" t="n">
        <v>4.79</v>
      </c>
      <c r="I4869" s="19" t="n">
        <f aca="false">ROUND(F4869*G4869,2)</f>
        <v>20.7</v>
      </c>
      <c r="J4869" s="19" t="n">
        <f aca="false">ROUND(F4869*H4869,2)</f>
        <v>14.37</v>
      </c>
      <c r="K4869" s="19" t="n">
        <f aca="false">INDEX(Pricebook!$L$2:$L$1401,MATCH(D4869,Pricebook!$A$2:$A$1401,0))</f>
        <v>7.3</v>
      </c>
      <c r="L4869" s="19" t="n">
        <f aca="false">ROUND(F4869*K4869,2)</f>
        <v>21.9</v>
      </c>
      <c r="M4869" s="24" t="n">
        <f aca="false">DATE(YEAR(C4869),MONTH(C4869),1)</f>
        <v>46174</v>
      </c>
    </row>
    <row r="4870" customFormat="false" ht="15" hidden="false" customHeight="false" outlineLevel="0" collapsed="false">
      <c r="A4870" s="21" t="s">
        <v>3651</v>
      </c>
      <c r="B4870" s="21" t="s">
        <v>3652</v>
      </c>
      <c r="C4870" s="23" t="n">
        <v>46194</v>
      </c>
      <c r="D4870" s="21" t="s">
        <v>982</v>
      </c>
      <c r="E4870" s="21" t="s">
        <v>971</v>
      </c>
      <c r="F4870" s="12" t="n">
        <v>1</v>
      </c>
      <c r="G4870" s="19" t="n">
        <v>40.1</v>
      </c>
      <c r="H4870" s="19" t="n">
        <v>30.71</v>
      </c>
      <c r="I4870" s="19" t="n">
        <f aca="false">ROUND(F4870*G4870,2)</f>
        <v>40.1</v>
      </c>
      <c r="J4870" s="19" t="n">
        <f aca="false">ROUND(F4870*H4870,2)</f>
        <v>30.71</v>
      </c>
      <c r="K4870" s="19" t="n">
        <f aca="false">INDEX(Pricebook!$L$2:$L$1401,MATCH(D4870,Pricebook!$A$2:$A$1401,0))</f>
        <v>46.55</v>
      </c>
      <c r="L4870" s="19" t="n">
        <f aca="false">ROUND(F4870*K4870,2)</f>
        <v>46.55</v>
      </c>
      <c r="M4870" s="24" t="n">
        <f aca="false">DATE(YEAR(C4870),MONTH(C4870),1)</f>
        <v>46174</v>
      </c>
    </row>
    <row r="4871" customFormat="false" ht="15" hidden="false" customHeight="false" outlineLevel="0" collapsed="false">
      <c r="A4871" s="21" t="s">
        <v>3651</v>
      </c>
      <c r="B4871" s="21" t="s">
        <v>3652</v>
      </c>
      <c r="C4871" s="23" t="n">
        <v>46194</v>
      </c>
      <c r="D4871" s="21" t="s">
        <v>1390</v>
      </c>
      <c r="E4871" s="21" t="s">
        <v>971</v>
      </c>
      <c r="F4871" s="12" t="n">
        <v>18</v>
      </c>
      <c r="G4871" s="19" t="n">
        <v>40.5</v>
      </c>
      <c r="H4871" s="19" t="n">
        <v>30.95</v>
      </c>
      <c r="I4871" s="19" t="n">
        <f aca="false">ROUND(F4871*G4871,2)</f>
        <v>729</v>
      </c>
      <c r="J4871" s="19" t="n">
        <f aca="false">ROUND(F4871*H4871,2)</f>
        <v>557.1</v>
      </c>
      <c r="K4871" s="19" t="n">
        <f aca="false">INDEX(Pricebook!$L$2:$L$1401,MATCH(D4871,Pricebook!$A$2:$A$1401,0))</f>
        <v>46.9</v>
      </c>
      <c r="L4871" s="19" t="n">
        <f aca="false">ROUND(F4871*K4871,2)</f>
        <v>844.2</v>
      </c>
      <c r="M4871" s="24" t="n">
        <f aca="false">DATE(YEAR(C4871),MONTH(C4871),1)</f>
        <v>46174</v>
      </c>
    </row>
    <row r="4872" customFormat="false" ht="15" hidden="false" customHeight="false" outlineLevel="0" collapsed="false">
      <c r="A4872" s="21" t="s">
        <v>3651</v>
      </c>
      <c r="B4872" s="21" t="s">
        <v>3652</v>
      </c>
      <c r="C4872" s="23" t="n">
        <v>46194</v>
      </c>
      <c r="D4872" s="21" t="s">
        <v>2098</v>
      </c>
      <c r="E4872" s="21" t="s">
        <v>1941</v>
      </c>
      <c r="F4872" s="12" t="n">
        <v>2</v>
      </c>
      <c r="G4872" s="19" t="n">
        <v>115.7</v>
      </c>
      <c r="H4872" s="19" t="n">
        <v>85.77</v>
      </c>
      <c r="I4872" s="19" t="n">
        <f aca="false">ROUND(F4872*G4872,2)</f>
        <v>231.4</v>
      </c>
      <c r="J4872" s="19" t="n">
        <f aca="false">ROUND(F4872*H4872,2)</f>
        <v>171.54</v>
      </c>
      <c r="K4872" s="19" t="n">
        <f aca="false">INDEX(Pricebook!$L$2:$L$1401,MATCH(D4872,Pricebook!$A$2:$A$1401,0))</f>
        <v>120.35</v>
      </c>
      <c r="L4872" s="19" t="n">
        <f aca="false">ROUND(F4872*K4872,2)</f>
        <v>240.7</v>
      </c>
      <c r="M4872" s="24" t="n">
        <f aca="false">DATE(YEAR(C4872),MONTH(C4872),1)</f>
        <v>46174</v>
      </c>
    </row>
    <row r="4873" customFormat="false" ht="15" hidden="false" customHeight="false" outlineLevel="0" collapsed="false">
      <c r="A4873" s="21" t="s">
        <v>3651</v>
      </c>
      <c r="B4873" s="21" t="s">
        <v>3652</v>
      </c>
      <c r="C4873" s="23" t="n">
        <v>46194</v>
      </c>
      <c r="D4873" s="21" t="s">
        <v>749</v>
      </c>
      <c r="E4873" s="21" t="s">
        <v>366</v>
      </c>
      <c r="F4873" s="12" t="n">
        <v>1</v>
      </c>
      <c r="G4873" s="19" t="n">
        <v>197.5</v>
      </c>
      <c r="H4873" s="19" t="n">
        <v>139.26</v>
      </c>
      <c r="I4873" s="19" t="n">
        <f aca="false">ROUND(F4873*G4873,2)</f>
        <v>197.5</v>
      </c>
      <c r="J4873" s="19" t="n">
        <f aca="false">ROUND(F4873*H4873,2)</f>
        <v>139.26</v>
      </c>
      <c r="K4873" s="19" t="n">
        <f aca="false">INDEX(Pricebook!$L$2:$L$1401,MATCH(D4873,Pricebook!$A$2:$A$1401,0))</f>
        <v>212.05</v>
      </c>
      <c r="L4873" s="19" t="n">
        <f aca="false">ROUND(F4873*K4873,2)</f>
        <v>212.05</v>
      </c>
      <c r="M4873" s="24" t="n">
        <f aca="false">DATE(YEAR(C4873),MONTH(C4873),1)</f>
        <v>46174</v>
      </c>
    </row>
    <row r="4874" customFormat="false" ht="15" hidden="false" customHeight="false" outlineLevel="0" collapsed="false">
      <c r="A4874" s="21" t="s">
        <v>3651</v>
      </c>
      <c r="B4874" s="21" t="s">
        <v>3652</v>
      </c>
      <c r="C4874" s="23" t="n">
        <v>46194</v>
      </c>
      <c r="D4874" s="21" t="s">
        <v>737</v>
      </c>
      <c r="E4874" s="21" t="s">
        <v>366</v>
      </c>
      <c r="F4874" s="12" t="n">
        <v>3</v>
      </c>
      <c r="G4874" s="19" t="n">
        <v>11.45</v>
      </c>
      <c r="H4874" s="19" t="n">
        <v>8.07</v>
      </c>
      <c r="I4874" s="19" t="n">
        <f aca="false">ROUND(F4874*G4874,2)</f>
        <v>34.35</v>
      </c>
      <c r="J4874" s="19" t="n">
        <f aca="false">ROUND(F4874*H4874,2)</f>
        <v>24.21</v>
      </c>
      <c r="K4874" s="19" t="n">
        <f aca="false">INDEX(Pricebook!$L$2:$L$1401,MATCH(D4874,Pricebook!$A$2:$A$1401,0))</f>
        <v>12.3</v>
      </c>
      <c r="L4874" s="19" t="n">
        <f aca="false">ROUND(F4874*K4874,2)</f>
        <v>36.9</v>
      </c>
      <c r="M4874" s="24" t="n">
        <f aca="false">DATE(YEAR(C4874),MONTH(C4874),1)</f>
        <v>46174</v>
      </c>
    </row>
    <row r="4875" customFormat="false" ht="15" hidden="false" customHeight="false" outlineLevel="0" collapsed="false">
      <c r="A4875" s="21" t="s">
        <v>3651</v>
      </c>
      <c r="B4875" s="21" t="s">
        <v>3652</v>
      </c>
      <c r="C4875" s="23" t="n">
        <v>46194</v>
      </c>
      <c r="D4875" s="21" t="s">
        <v>2746</v>
      </c>
      <c r="E4875" s="21" t="s">
        <v>2748</v>
      </c>
      <c r="F4875" s="12" t="n">
        <v>5</v>
      </c>
      <c r="G4875" s="19" t="n">
        <v>29.5</v>
      </c>
      <c r="H4875" s="19" t="n">
        <v>17.29</v>
      </c>
      <c r="I4875" s="19" t="n">
        <f aca="false">ROUND(F4875*G4875,2)</f>
        <v>147.5</v>
      </c>
      <c r="J4875" s="19" t="n">
        <f aca="false">ROUND(F4875*H4875,2)</f>
        <v>86.45</v>
      </c>
      <c r="K4875" s="19" t="n">
        <f aca="false">INDEX(Pricebook!$L$2:$L$1401,MATCH(D4875,Pricebook!$A$2:$A$1401,0))</f>
        <v>32.4</v>
      </c>
      <c r="L4875" s="19" t="n">
        <f aca="false">ROUND(F4875*K4875,2)</f>
        <v>162</v>
      </c>
      <c r="M4875" s="24" t="n">
        <f aca="false">DATE(YEAR(C4875),MONTH(C4875),1)</f>
        <v>46174</v>
      </c>
    </row>
    <row r="4876" customFormat="false" ht="15" hidden="false" customHeight="false" outlineLevel="0" collapsed="false">
      <c r="A4876" s="21" t="s">
        <v>3651</v>
      </c>
      <c r="B4876" s="21" t="s">
        <v>3652</v>
      </c>
      <c r="C4876" s="23" t="n">
        <v>46194</v>
      </c>
      <c r="D4876" s="21" t="s">
        <v>581</v>
      </c>
      <c r="E4876" s="21" t="s">
        <v>366</v>
      </c>
      <c r="F4876" s="12" t="n">
        <v>2</v>
      </c>
      <c r="G4876" s="19" t="n">
        <v>56.75</v>
      </c>
      <c r="H4876" s="19" t="n">
        <v>40.05</v>
      </c>
      <c r="I4876" s="19" t="n">
        <f aca="false">ROUND(F4876*G4876,2)</f>
        <v>113.5</v>
      </c>
      <c r="J4876" s="19" t="n">
        <f aca="false">ROUND(F4876*H4876,2)</f>
        <v>80.1</v>
      </c>
      <c r="K4876" s="19" t="n">
        <f aca="false">INDEX(Pricebook!$L$2:$L$1401,MATCH(D4876,Pricebook!$A$2:$A$1401,0))</f>
        <v>61</v>
      </c>
      <c r="L4876" s="19" t="n">
        <f aca="false">ROUND(F4876*K4876,2)</f>
        <v>122</v>
      </c>
      <c r="M4876" s="24" t="n">
        <f aca="false">DATE(YEAR(C4876),MONTH(C4876),1)</f>
        <v>46174</v>
      </c>
    </row>
    <row r="4877" customFormat="false" ht="15" hidden="false" customHeight="false" outlineLevel="0" collapsed="false">
      <c r="A4877" s="21" t="s">
        <v>3651</v>
      </c>
      <c r="B4877" s="21" t="s">
        <v>3652</v>
      </c>
      <c r="C4877" s="23" t="n">
        <v>46194</v>
      </c>
      <c r="D4877" s="21" t="s">
        <v>1300</v>
      </c>
      <c r="E4877" s="21" t="s">
        <v>971</v>
      </c>
      <c r="F4877" s="12" t="n">
        <v>37</v>
      </c>
      <c r="G4877" s="19" t="n">
        <v>1.35</v>
      </c>
      <c r="H4877" s="19" t="n">
        <v>1.03</v>
      </c>
      <c r="I4877" s="19" t="n">
        <f aca="false">ROUND(F4877*G4877,2)</f>
        <v>49.95</v>
      </c>
      <c r="J4877" s="19" t="n">
        <f aca="false">ROUND(F4877*H4877,2)</f>
        <v>38.11</v>
      </c>
      <c r="K4877" s="19" t="n">
        <f aca="false">INDEX(Pricebook!$L$2:$L$1401,MATCH(D4877,Pricebook!$A$2:$A$1401,0))</f>
        <v>1.6</v>
      </c>
      <c r="L4877" s="19" t="n">
        <f aca="false">ROUND(F4877*K4877,2)</f>
        <v>59.2</v>
      </c>
      <c r="M4877" s="24" t="n">
        <f aca="false">DATE(YEAR(C4877),MONTH(C4877),1)</f>
        <v>46174</v>
      </c>
    </row>
    <row r="4878" customFormat="false" ht="15" hidden="false" customHeight="false" outlineLevel="0" collapsed="false">
      <c r="A4878" s="21" t="s">
        <v>3651</v>
      </c>
      <c r="B4878" s="21" t="s">
        <v>3652</v>
      </c>
      <c r="C4878" s="23" t="n">
        <v>46194</v>
      </c>
      <c r="D4878" s="21" t="s">
        <v>2780</v>
      </c>
      <c r="E4878" s="21" t="s">
        <v>2748</v>
      </c>
      <c r="F4878" s="12" t="n">
        <v>4</v>
      </c>
      <c r="G4878" s="19" t="n">
        <v>4.05</v>
      </c>
      <c r="H4878" s="19" t="n">
        <v>2.33</v>
      </c>
      <c r="I4878" s="19" t="n">
        <f aca="false">ROUND(F4878*G4878,2)</f>
        <v>16.2</v>
      </c>
      <c r="J4878" s="19" t="n">
        <f aca="false">ROUND(F4878*H4878,2)</f>
        <v>9.32</v>
      </c>
      <c r="K4878" s="19" t="n">
        <f aca="false">INDEX(Pricebook!$L$2:$L$1401,MATCH(D4878,Pricebook!$A$2:$A$1401,0))</f>
        <v>4.4</v>
      </c>
      <c r="L4878" s="19" t="n">
        <f aca="false">ROUND(F4878*K4878,2)</f>
        <v>17.6</v>
      </c>
      <c r="M4878" s="24" t="n">
        <f aca="false">DATE(YEAR(C4878),MONTH(C4878),1)</f>
        <v>46174</v>
      </c>
    </row>
    <row r="4879" customFormat="false" ht="15" hidden="false" customHeight="false" outlineLevel="0" collapsed="false">
      <c r="A4879" s="21" t="s">
        <v>3651</v>
      </c>
      <c r="B4879" s="21" t="s">
        <v>3652</v>
      </c>
      <c r="C4879" s="23" t="n">
        <v>46194</v>
      </c>
      <c r="D4879" s="21" t="s">
        <v>2806</v>
      </c>
      <c r="E4879" s="21" t="s">
        <v>2748</v>
      </c>
      <c r="F4879" s="12" t="n">
        <v>5</v>
      </c>
      <c r="G4879" s="19" t="n">
        <v>46.65</v>
      </c>
      <c r="H4879" s="19" t="n">
        <v>27.01</v>
      </c>
      <c r="I4879" s="19" t="n">
        <f aca="false">ROUND(F4879*G4879,2)</f>
        <v>233.25</v>
      </c>
      <c r="J4879" s="19" t="n">
        <f aca="false">ROUND(F4879*H4879,2)</f>
        <v>135.05</v>
      </c>
      <c r="K4879" s="19" t="n">
        <f aca="false">INDEX(Pricebook!$L$2:$L$1401,MATCH(D4879,Pricebook!$A$2:$A$1401,0))</f>
        <v>50.6</v>
      </c>
      <c r="L4879" s="19" t="n">
        <f aca="false">ROUND(F4879*K4879,2)</f>
        <v>253</v>
      </c>
      <c r="M4879" s="24" t="n">
        <f aca="false">DATE(YEAR(C4879),MONTH(C4879),1)</f>
        <v>46174</v>
      </c>
    </row>
    <row r="4880" customFormat="false" ht="15" hidden="false" customHeight="false" outlineLevel="0" collapsed="false">
      <c r="A4880" s="21" t="s">
        <v>3651</v>
      </c>
      <c r="B4880" s="21" t="s">
        <v>3652</v>
      </c>
      <c r="C4880" s="23" t="n">
        <v>46194</v>
      </c>
      <c r="D4880" s="21" t="s">
        <v>2072</v>
      </c>
      <c r="E4880" s="21" t="s">
        <v>1941</v>
      </c>
      <c r="F4880" s="12" t="n">
        <v>3</v>
      </c>
      <c r="G4880" s="19" t="n">
        <v>48.4</v>
      </c>
      <c r="H4880" s="19" t="n">
        <v>30.55</v>
      </c>
      <c r="I4880" s="19" t="n">
        <f aca="false">ROUND(F4880*G4880,2)</f>
        <v>145.2</v>
      </c>
      <c r="J4880" s="19" t="n">
        <f aca="false">ROUND(F4880*H4880,2)</f>
        <v>91.65</v>
      </c>
      <c r="K4880" s="19" t="n">
        <f aca="false">INDEX(Pricebook!$L$2:$L$1401,MATCH(D4880,Pricebook!$A$2:$A$1401,0))</f>
        <v>49.8</v>
      </c>
      <c r="L4880" s="19" t="n">
        <f aca="false">ROUND(F4880*K4880,2)</f>
        <v>149.4</v>
      </c>
      <c r="M4880" s="24" t="n">
        <f aca="false">DATE(YEAR(C4880),MONTH(C4880),1)</f>
        <v>46174</v>
      </c>
    </row>
    <row r="4881" customFormat="false" ht="15" hidden="false" customHeight="false" outlineLevel="0" collapsed="false">
      <c r="A4881" s="21" t="s">
        <v>3653</v>
      </c>
      <c r="B4881" s="21" t="s">
        <v>3412</v>
      </c>
      <c r="C4881" s="23" t="n">
        <v>46195</v>
      </c>
      <c r="D4881" s="21" t="s">
        <v>533</v>
      </c>
      <c r="E4881" s="21" t="s">
        <v>366</v>
      </c>
      <c r="F4881" s="12" t="n">
        <v>4</v>
      </c>
      <c r="G4881" s="19" t="n">
        <v>15.55</v>
      </c>
      <c r="H4881" s="19" t="n">
        <v>10.9</v>
      </c>
      <c r="I4881" s="19" t="n">
        <f aca="false">ROUND(F4881*G4881,2)</f>
        <v>62.2</v>
      </c>
      <c r="J4881" s="19" t="n">
        <f aca="false">ROUND(F4881*H4881,2)</f>
        <v>43.6</v>
      </c>
      <c r="K4881" s="19" t="n">
        <f aca="false">INDEX(Pricebook!$L$2:$L$1401,MATCH(D4881,Pricebook!$A$2:$A$1401,0))</f>
        <v>16.6</v>
      </c>
      <c r="L4881" s="19" t="n">
        <f aca="false">ROUND(F4881*K4881,2)</f>
        <v>66.4</v>
      </c>
      <c r="M4881" s="24" t="n">
        <f aca="false">DATE(YEAR(C4881),MONTH(C4881),1)</f>
        <v>46174</v>
      </c>
    </row>
    <row r="4882" customFormat="false" ht="15" hidden="false" customHeight="false" outlineLevel="0" collapsed="false">
      <c r="A4882" s="21" t="s">
        <v>3653</v>
      </c>
      <c r="B4882" s="21" t="s">
        <v>3412</v>
      </c>
      <c r="C4882" s="23" t="n">
        <v>46195</v>
      </c>
      <c r="D4882" s="21" t="s">
        <v>187</v>
      </c>
      <c r="E4882" s="21" t="s">
        <v>108</v>
      </c>
      <c r="F4882" s="12" t="n">
        <v>1</v>
      </c>
      <c r="G4882" s="19" t="n">
        <v>185.15</v>
      </c>
      <c r="H4882" s="19" t="n">
        <v>136.68</v>
      </c>
      <c r="I4882" s="19" t="n">
        <f aca="false">ROUND(F4882*G4882,2)</f>
        <v>185.15</v>
      </c>
      <c r="J4882" s="19" t="n">
        <f aca="false">ROUND(F4882*H4882,2)</f>
        <v>136.68</v>
      </c>
      <c r="K4882" s="19" t="n">
        <f aca="false">INDEX(Pricebook!$L$2:$L$1401,MATCH(D4882,Pricebook!$A$2:$A$1401,0))</f>
        <v>200.15</v>
      </c>
      <c r="L4882" s="19" t="n">
        <f aca="false">ROUND(F4882*K4882,2)</f>
        <v>200.15</v>
      </c>
      <c r="M4882" s="24" t="n">
        <f aca="false">DATE(YEAR(C4882),MONTH(C4882),1)</f>
        <v>46174</v>
      </c>
    </row>
    <row r="4883" customFormat="false" ht="15" hidden="false" customHeight="false" outlineLevel="0" collapsed="false">
      <c r="A4883" s="21" t="s">
        <v>3653</v>
      </c>
      <c r="B4883" s="21" t="s">
        <v>3412</v>
      </c>
      <c r="C4883" s="23" t="n">
        <v>46195</v>
      </c>
      <c r="D4883" s="21" t="s">
        <v>360</v>
      </c>
      <c r="E4883" s="21" t="s">
        <v>108</v>
      </c>
      <c r="F4883" s="12" t="n">
        <v>4</v>
      </c>
      <c r="G4883" s="19" t="n">
        <v>23</v>
      </c>
      <c r="H4883" s="19" t="n">
        <v>18.03</v>
      </c>
      <c r="I4883" s="19" t="n">
        <f aca="false">ROUND(F4883*G4883,2)</f>
        <v>92</v>
      </c>
      <c r="J4883" s="19" t="n">
        <f aca="false">ROUND(F4883*H4883,2)</f>
        <v>72.12</v>
      </c>
      <c r="K4883" s="19" t="n">
        <f aca="false">INDEX(Pricebook!$L$2:$L$1401,MATCH(D4883,Pricebook!$A$2:$A$1401,0))</f>
        <v>25</v>
      </c>
      <c r="L4883" s="19" t="n">
        <f aca="false">ROUND(F4883*K4883,2)</f>
        <v>100</v>
      </c>
      <c r="M4883" s="24" t="n">
        <f aca="false">DATE(YEAR(C4883),MONTH(C4883),1)</f>
        <v>46174</v>
      </c>
    </row>
    <row r="4884" customFormat="false" ht="15" hidden="false" customHeight="false" outlineLevel="0" collapsed="false">
      <c r="A4884" s="21" t="s">
        <v>3653</v>
      </c>
      <c r="B4884" s="21" t="s">
        <v>3412</v>
      </c>
      <c r="C4884" s="23" t="n">
        <v>46195</v>
      </c>
      <c r="D4884" s="21" t="s">
        <v>277</v>
      </c>
      <c r="E4884" s="21" t="s">
        <v>108</v>
      </c>
      <c r="F4884" s="12" t="n">
        <v>1</v>
      </c>
      <c r="G4884" s="19" t="n">
        <v>274.3</v>
      </c>
      <c r="H4884" s="19" t="n">
        <v>204.87</v>
      </c>
      <c r="I4884" s="19" t="n">
        <f aca="false">ROUND(F4884*G4884,2)</f>
        <v>274.3</v>
      </c>
      <c r="J4884" s="19" t="n">
        <f aca="false">ROUND(F4884*H4884,2)</f>
        <v>204.87</v>
      </c>
      <c r="K4884" s="19" t="n">
        <f aca="false">INDEX(Pricebook!$L$2:$L$1401,MATCH(D4884,Pricebook!$A$2:$A$1401,0))</f>
        <v>300</v>
      </c>
      <c r="L4884" s="19" t="n">
        <f aca="false">ROUND(F4884*K4884,2)</f>
        <v>300</v>
      </c>
      <c r="M4884" s="24" t="n">
        <f aca="false">DATE(YEAR(C4884),MONTH(C4884),1)</f>
        <v>46174</v>
      </c>
    </row>
    <row r="4885" customFormat="false" ht="15" hidden="false" customHeight="false" outlineLevel="0" collapsed="false">
      <c r="A4885" s="21" t="s">
        <v>3653</v>
      </c>
      <c r="B4885" s="21" t="s">
        <v>3412</v>
      </c>
      <c r="C4885" s="23" t="n">
        <v>46195</v>
      </c>
      <c r="D4885" s="21" t="s">
        <v>573</v>
      </c>
      <c r="E4885" s="21" t="s">
        <v>366</v>
      </c>
      <c r="F4885" s="12" t="n">
        <v>3</v>
      </c>
      <c r="G4885" s="19" t="n">
        <v>74.65</v>
      </c>
      <c r="H4885" s="19" t="n">
        <v>52.7</v>
      </c>
      <c r="I4885" s="19" t="n">
        <f aca="false">ROUND(F4885*G4885,2)</f>
        <v>223.95</v>
      </c>
      <c r="J4885" s="19" t="n">
        <f aca="false">ROUND(F4885*H4885,2)</f>
        <v>158.1</v>
      </c>
      <c r="K4885" s="19" t="n">
        <f aca="false">INDEX(Pricebook!$L$2:$L$1401,MATCH(D4885,Pricebook!$A$2:$A$1401,0))</f>
        <v>80.25</v>
      </c>
      <c r="L4885" s="19" t="n">
        <f aca="false">ROUND(F4885*K4885,2)</f>
        <v>240.75</v>
      </c>
      <c r="M4885" s="24" t="n">
        <f aca="false">DATE(YEAR(C4885),MONTH(C4885),1)</f>
        <v>46174</v>
      </c>
    </row>
    <row r="4886" customFormat="false" ht="15" hidden="false" customHeight="false" outlineLevel="0" collapsed="false">
      <c r="A4886" s="21" t="s">
        <v>3653</v>
      </c>
      <c r="B4886" s="21" t="s">
        <v>3412</v>
      </c>
      <c r="C4886" s="23" t="n">
        <v>46195</v>
      </c>
      <c r="D4886" s="21" t="s">
        <v>1240</v>
      </c>
      <c r="E4886" s="21" t="s">
        <v>971</v>
      </c>
      <c r="F4886" s="12" t="n">
        <v>1</v>
      </c>
      <c r="G4886" s="19" t="n">
        <v>614.3</v>
      </c>
      <c r="H4886" s="19" t="n">
        <v>469.58</v>
      </c>
      <c r="I4886" s="19" t="n">
        <f aca="false">ROUND(F4886*G4886,2)</f>
        <v>614.3</v>
      </c>
      <c r="J4886" s="19" t="n">
        <f aca="false">ROUND(F4886*H4886,2)</f>
        <v>469.58</v>
      </c>
      <c r="K4886" s="19" t="n">
        <f aca="false">INDEX(Pricebook!$L$2:$L$1401,MATCH(D4886,Pricebook!$A$2:$A$1401,0))</f>
        <v>711.1</v>
      </c>
      <c r="L4886" s="19" t="n">
        <f aca="false">ROUND(F4886*K4886,2)</f>
        <v>711.1</v>
      </c>
      <c r="M4886" s="24" t="n">
        <f aca="false">DATE(YEAR(C4886),MONTH(C4886),1)</f>
        <v>46174</v>
      </c>
    </row>
    <row r="4887" customFormat="false" ht="15" hidden="false" customHeight="false" outlineLevel="0" collapsed="false">
      <c r="A4887" s="21" t="s">
        <v>3653</v>
      </c>
      <c r="B4887" s="21" t="s">
        <v>3412</v>
      </c>
      <c r="C4887" s="23" t="n">
        <v>46195</v>
      </c>
      <c r="D4887" s="21" t="s">
        <v>342</v>
      </c>
      <c r="E4887" s="21" t="s">
        <v>108</v>
      </c>
      <c r="F4887" s="12" t="n">
        <v>2</v>
      </c>
      <c r="G4887" s="19" t="n">
        <v>30.9</v>
      </c>
      <c r="H4887" s="19" t="n">
        <v>22.99</v>
      </c>
      <c r="I4887" s="19" t="n">
        <f aca="false">ROUND(F4887*G4887,2)</f>
        <v>61.8</v>
      </c>
      <c r="J4887" s="19" t="n">
        <f aca="false">ROUND(F4887*H4887,2)</f>
        <v>45.98</v>
      </c>
      <c r="K4887" s="19" t="n">
        <f aca="false">INDEX(Pricebook!$L$2:$L$1401,MATCH(D4887,Pricebook!$A$2:$A$1401,0))</f>
        <v>33.7</v>
      </c>
      <c r="L4887" s="19" t="n">
        <f aca="false">ROUND(F4887*K4887,2)</f>
        <v>67.4</v>
      </c>
      <c r="M4887" s="24" t="n">
        <f aca="false">DATE(YEAR(C4887),MONTH(C4887),1)</f>
        <v>46174</v>
      </c>
    </row>
    <row r="4888" customFormat="false" ht="15" hidden="false" customHeight="false" outlineLevel="0" collapsed="false">
      <c r="A4888" s="21" t="s">
        <v>3653</v>
      </c>
      <c r="B4888" s="21" t="s">
        <v>3412</v>
      </c>
      <c r="C4888" s="23" t="n">
        <v>46195</v>
      </c>
      <c r="D4888" s="21" t="s">
        <v>2946</v>
      </c>
      <c r="E4888" s="21" t="s">
        <v>2748</v>
      </c>
      <c r="F4888" s="12" t="n">
        <v>1</v>
      </c>
      <c r="G4888" s="19" t="n">
        <v>9.3</v>
      </c>
      <c r="H4888" s="19" t="n">
        <v>5.37</v>
      </c>
      <c r="I4888" s="19" t="n">
        <f aca="false">ROUND(F4888*G4888,2)</f>
        <v>9.3</v>
      </c>
      <c r="J4888" s="19" t="n">
        <f aca="false">ROUND(F4888*H4888,2)</f>
        <v>5.37</v>
      </c>
      <c r="K4888" s="19" t="n">
        <f aca="false">INDEX(Pricebook!$L$2:$L$1401,MATCH(D4888,Pricebook!$A$2:$A$1401,0))</f>
        <v>10.1</v>
      </c>
      <c r="L4888" s="19" t="n">
        <f aca="false">ROUND(F4888*K4888,2)</f>
        <v>10.1</v>
      </c>
      <c r="M4888" s="24" t="n">
        <f aca="false">DATE(YEAR(C4888),MONTH(C4888),1)</f>
        <v>46174</v>
      </c>
    </row>
    <row r="4889" customFormat="false" ht="15" hidden="false" customHeight="false" outlineLevel="0" collapsed="false">
      <c r="A4889" s="21" t="s">
        <v>3653</v>
      </c>
      <c r="B4889" s="21" t="s">
        <v>3412</v>
      </c>
      <c r="C4889" s="23" t="n">
        <v>46195</v>
      </c>
      <c r="D4889" s="21" t="s">
        <v>1148</v>
      </c>
      <c r="E4889" s="21" t="s">
        <v>971</v>
      </c>
      <c r="F4889" s="12" t="n">
        <v>1</v>
      </c>
      <c r="G4889" s="19" t="n">
        <v>364.3</v>
      </c>
      <c r="H4889" s="19" t="n">
        <v>281.31</v>
      </c>
      <c r="I4889" s="19" t="n">
        <f aca="false">ROUND(F4889*G4889,2)</f>
        <v>364.3</v>
      </c>
      <c r="J4889" s="19" t="n">
        <f aca="false">ROUND(F4889*H4889,2)</f>
        <v>281.31</v>
      </c>
      <c r="K4889" s="19" t="n">
        <f aca="false">INDEX(Pricebook!$L$2:$L$1401,MATCH(D4889,Pricebook!$A$2:$A$1401,0))</f>
        <v>426</v>
      </c>
      <c r="L4889" s="19" t="n">
        <f aca="false">ROUND(F4889*K4889,2)</f>
        <v>426</v>
      </c>
      <c r="M4889" s="24" t="n">
        <f aca="false">DATE(YEAR(C4889),MONTH(C4889),1)</f>
        <v>46174</v>
      </c>
    </row>
    <row r="4890" customFormat="false" ht="15" hidden="false" customHeight="false" outlineLevel="0" collapsed="false">
      <c r="A4890" s="21" t="s">
        <v>3653</v>
      </c>
      <c r="B4890" s="21" t="s">
        <v>3412</v>
      </c>
      <c r="C4890" s="23" t="n">
        <v>46195</v>
      </c>
      <c r="D4890" s="21" t="s">
        <v>312</v>
      </c>
      <c r="E4890" s="21" t="s">
        <v>108</v>
      </c>
      <c r="F4890" s="12" t="n">
        <v>1</v>
      </c>
      <c r="G4890" s="19" t="n">
        <v>26.3</v>
      </c>
      <c r="H4890" s="19" t="n">
        <v>19.5</v>
      </c>
      <c r="I4890" s="19" t="n">
        <f aca="false">ROUND(F4890*G4890,2)</f>
        <v>26.3</v>
      </c>
      <c r="J4890" s="19" t="n">
        <f aca="false">ROUND(F4890*H4890,2)</f>
        <v>19.5</v>
      </c>
      <c r="K4890" s="19" t="n">
        <f aca="false">INDEX(Pricebook!$L$2:$L$1401,MATCH(D4890,Pricebook!$A$2:$A$1401,0))</f>
        <v>28.6</v>
      </c>
      <c r="L4890" s="19" t="n">
        <f aca="false">ROUND(F4890*K4890,2)</f>
        <v>28.6</v>
      </c>
      <c r="M4890" s="24" t="n">
        <f aca="false">DATE(YEAR(C4890),MONTH(C4890),1)</f>
        <v>46174</v>
      </c>
    </row>
    <row r="4891" customFormat="false" ht="15" hidden="false" customHeight="false" outlineLevel="0" collapsed="false">
      <c r="A4891" s="21" t="s">
        <v>3653</v>
      </c>
      <c r="B4891" s="21" t="s">
        <v>3412</v>
      </c>
      <c r="C4891" s="23" t="n">
        <v>46195</v>
      </c>
      <c r="D4891" s="21" t="s">
        <v>250</v>
      </c>
      <c r="E4891" s="21" t="s">
        <v>108</v>
      </c>
      <c r="F4891" s="12" t="n">
        <v>1</v>
      </c>
      <c r="G4891" s="19" t="n">
        <v>298.45</v>
      </c>
      <c r="H4891" s="19" t="n">
        <v>240.57</v>
      </c>
      <c r="I4891" s="19" t="n">
        <f aca="false">ROUND(F4891*G4891,2)</f>
        <v>298.45</v>
      </c>
      <c r="J4891" s="19" t="n">
        <f aca="false">ROUND(F4891*H4891,2)</f>
        <v>240.57</v>
      </c>
      <c r="K4891" s="19" t="n">
        <f aca="false">INDEX(Pricebook!$L$2:$L$1401,MATCH(D4891,Pricebook!$A$2:$A$1401,0))</f>
        <v>324.45</v>
      </c>
      <c r="L4891" s="19" t="n">
        <f aca="false">ROUND(F4891*K4891,2)</f>
        <v>324.45</v>
      </c>
      <c r="M4891" s="24" t="n">
        <f aca="false">DATE(YEAR(C4891),MONTH(C4891),1)</f>
        <v>46174</v>
      </c>
    </row>
    <row r="4892" customFormat="false" ht="15" hidden="false" customHeight="false" outlineLevel="0" collapsed="false">
      <c r="A4892" s="21" t="s">
        <v>3653</v>
      </c>
      <c r="B4892" s="21" t="s">
        <v>3412</v>
      </c>
      <c r="C4892" s="23" t="n">
        <v>46195</v>
      </c>
      <c r="D4892" s="21" t="s">
        <v>1184</v>
      </c>
      <c r="E4892" s="21" t="s">
        <v>971</v>
      </c>
      <c r="F4892" s="12" t="n">
        <v>1</v>
      </c>
      <c r="G4892" s="19" t="n">
        <v>1971.45</v>
      </c>
      <c r="H4892" s="19" t="n">
        <v>1499.1</v>
      </c>
      <c r="I4892" s="19" t="n">
        <f aca="false">ROUND(F4892*G4892,2)</f>
        <v>1971.45</v>
      </c>
      <c r="J4892" s="19" t="n">
        <f aca="false">ROUND(F4892*H4892,2)</f>
        <v>1499.1</v>
      </c>
      <c r="K4892" s="19" t="n">
        <f aca="false">INDEX(Pricebook!$L$2:$L$1401,MATCH(D4892,Pricebook!$A$2:$A$1401,0))</f>
        <v>2270.1</v>
      </c>
      <c r="L4892" s="19" t="n">
        <f aca="false">ROUND(F4892*K4892,2)</f>
        <v>2270.1</v>
      </c>
      <c r="M4892" s="24" t="n">
        <f aca="false">DATE(YEAR(C4892),MONTH(C4892),1)</f>
        <v>46174</v>
      </c>
    </row>
    <row r="4893" customFormat="false" ht="15" hidden="false" customHeight="false" outlineLevel="0" collapsed="false">
      <c r="A4893" s="21" t="s">
        <v>3653</v>
      </c>
      <c r="B4893" s="21" t="s">
        <v>3412</v>
      </c>
      <c r="C4893" s="23" t="n">
        <v>46195</v>
      </c>
      <c r="D4893" s="21" t="s">
        <v>1432</v>
      </c>
      <c r="E4893" s="21" t="s">
        <v>971</v>
      </c>
      <c r="F4893" s="12" t="n">
        <v>1</v>
      </c>
      <c r="G4893" s="19" t="n">
        <v>1442.9</v>
      </c>
      <c r="H4893" s="19" t="n">
        <v>1113.94</v>
      </c>
      <c r="I4893" s="19" t="n">
        <f aca="false">ROUND(F4893*G4893,2)</f>
        <v>1442.9</v>
      </c>
      <c r="J4893" s="19" t="n">
        <f aca="false">ROUND(F4893*H4893,2)</f>
        <v>1113.94</v>
      </c>
      <c r="K4893" s="19" t="n">
        <f aca="false">INDEX(Pricebook!$L$2:$L$1401,MATCH(D4893,Pricebook!$A$2:$A$1401,0))</f>
        <v>1686.85</v>
      </c>
      <c r="L4893" s="19" t="n">
        <f aca="false">ROUND(F4893*K4893,2)</f>
        <v>1686.85</v>
      </c>
      <c r="M4893" s="24" t="n">
        <f aca="false">DATE(YEAR(C4893),MONTH(C4893),1)</f>
        <v>46174</v>
      </c>
    </row>
    <row r="4894" customFormat="false" ht="15" hidden="false" customHeight="false" outlineLevel="0" collapsed="false">
      <c r="A4894" s="21" t="s">
        <v>3653</v>
      </c>
      <c r="B4894" s="21" t="s">
        <v>3412</v>
      </c>
      <c r="C4894" s="23" t="n">
        <v>46195</v>
      </c>
      <c r="D4894" s="21" t="s">
        <v>589</v>
      </c>
      <c r="E4894" s="21" t="s">
        <v>366</v>
      </c>
      <c r="F4894" s="12" t="n">
        <v>2</v>
      </c>
      <c r="G4894" s="19" t="n">
        <v>24.05</v>
      </c>
      <c r="H4894" s="19" t="n">
        <v>17.06</v>
      </c>
      <c r="I4894" s="19" t="n">
        <f aca="false">ROUND(F4894*G4894,2)</f>
        <v>48.1</v>
      </c>
      <c r="J4894" s="19" t="n">
        <f aca="false">ROUND(F4894*H4894,2)</f>
        <v>34.12</v>
      </c>
      <c r="K4894" s="19" t="n">
        <f aca="false">INDEX(Pricebook!$L$2:$L$1401,MATCH(D4894,Pricebook!$A$2:$A$1401,0))</f>
        <v>26</v>
      </c>
      <c r="L4894" s="19" t="n">
        <f aca="false">ROUND(F4894*K4894,2)</f>
        <v>52</v>
      </c>
      <c r="M4894" s="24" t="n">
        <f aca="false">DATE(YEAR(C4894),MONTH(C4894),1)</f>
        <v>46174</v>
      </c>
    </row>
    <row r="4895" customFormat="false" ht="15" hidden="false" customHeight="false" outlineLevel="0" collapsed="false">
      <c r="A4895" s="21" t="s">
        <v>3653</v>
      </c>
      <c r="B4895" s="21" t="s">
        <v>3412</v>
      </c>
      <c r="C4895" s="23" t="n">
        <v>46195</v>
      </c>
      <c r="D4895" s="21" t="s">
        <v>1442</v>
      </c>
      <c r="E4895" s="21" t="s">
        <v>971</v>
      </c>
      <c r="F4895" s="12" t="n">
        <v>37</v>
      </c>
      <c r="G4895" s="19" t="n">
        <v>1.4</v>
      </c>
      <c r="H4895" s="19" t="n">
        <v>1.05</v>
      </c>
      <c r="I4895" s="19" t="n">
        <f aca="false">ROUND(F4895*G4895,2)</f>
        <v>51.8</v>
      </c>
      <c r="J4895" s="19" t="n">
        <f aca="false">ROUND(F4895*H4895,2)</f>
        <v>38.85</v>
      </c>
      <c r="K4895" s="19" t="n">
        <f aca="false">INDEX(Pricebook!$L$2:$L$1401,MATCH(D4895,Pricebook!$A$2:$A$1401,0))</f>
        <v>1.6</v>
      </c>
      <c r="L4895" s="19" t="n">
        <f aca="false">ROUND(F4895*K4895,2)</f>
        <v>59.2</v>
      </c>
      <c r="M4895" s="24" t="n">
        <f aca="false">DATE(YEAR(C4895),MONTH(C4895),1)</f>
        <v>46174</v>
      </c>
    </row>
    <row r="4896" customFormat="false" ht="15" hidden="false" customHeight="false" outlineLevel="0" collapsed="false">
      <c r="A4896" s="21" t="s">
        <v>3654</v>
      </c>
      <c r="B4896" s="21" t="s">
        <v>3655</v>
      </c>
      <c r="C4896" s="23" t="n">
        <v>46195</v>
      </c>
      <c r="D4896" s="21" t="s">
        <v>2194</v>
      </c>
      <c r="E4896" s="21" t="s">
        <v>1941</v>
      </c>
      <c r="F4896" s="12" t="n">
        <v>4</v>
      </c>
      <c r="G4896" s="19" t="n">
        <v>158.1</v>
      </c>
      <c r="H4896" s="19" t="n">
        <v>99.84</v>
      </c>
      <c r="I4896" s="19" t="n">
        <f aca="false">ROUND(F4896*G4896,2)</f>
        <v>632.4</v>
      </c>
      <c r="J4896" s="19" t="n">
        <f aca="false">ROUND(F4896*H4896,2)</f>
        <v>399.36</v>
      </c>
      <c r="K4896" s="19" t="n">
        <f aca="false">INDEX(Pricebook!$L$2:$L$1401,MATCH(D4896,Pricebook!$A$2:$A$1401,0))</f>
        <v>162.65</v>
      </c>
      <c r="L4896" s="19" t="n">
        <f aca="false">ROUND(F4896*K4896,2)</f>
        <v>650.6</v>
      </c>
      <c r="M4896" s="24" t="n">
        <f aca="false">DATE(YEAR(C4896),MONTH(C4896),1)</f>
        <v>46174</v>
      </c>
    </row>
    <row r="4897" customFormat="false" ht="15" hidden="false" customHeight="false" outlineLevel="0" collapsed="false">
      <c r="A4897" s="21" t="s">
        <v>3654</v>
      </c>
      <c r="B4897" s="21" t="s">
        <v>3655</v>
      </c>
      <c r="C4897" s="23" t="n">
        <v>46195</v>
      </c>
      <c r="D4897" s="21" t="s">
        <v>2048</v>
      </c>
      <c r="E4897" s="21" t="s">
        <v>1941</v>
      </c>
      <c r="F4897" s="12" t="n">
        <v>2</v>
      </c>
      <c r="G4897" s="19" t="n">
        <v>61.3</v>
      </c>
      <c r="H4897" s="19" t="n">
        <v>38.93</v>
      </c>
      <c r="I4897" s="19" t="n">
        <f aca="false">ROUND(F4897*G4897,2)</f>
        <v>122.6</v>
      </c>
      <c r="J4897" s="19" t="n">
        <f aca="false">ROUND(F4897*H4897,2)</f>
        <v>77.86</v>
      </c>
      <c r="K4897" s="19" t="n">
        <f aca="false">INDEX(Pricebook!$L$2:$L$1401,MATCH(D4897,Pricebook!$A$2:$A$1401,0))</f>
        <v>63.45</v>
      </c>
      <c r="L4897" s="19" t="n">
        <f aca="false">ROUND(F4897*K4897,2)</f>
        <v>126.9</v>
      </c>
      <c r="M4897" s="24" t="n">
        <f aca="false">DATE(YEAR(C4897),MONTH(C4897),1)</f>
        <v>46174</v>
      </c>
    </row>
    <row r="4898" customFormat="false" ht="15" hidden="false" customHeight="false" outlineLevel="0" collapsed="false">
      <c r="A4898" s="21" t="s">
        <v>3654</v>
      </c>
      <c r="B4898" s="21" t="s">
        <v>3655</v>
      </c>
      <c r="C4898" s="23" t="n">
        <v>46195</v>
      </c>
      <c r="D4898" s="21" t="s">
        <v>2806</v>
      </c>
      <c r="E4898" s="21" t="s">
        <v>2748</v>
      </c>
      <c r="F4898" s="12" t="n">
        <v>2</v>
      </c>
      <c r="G4898" s="19" t="n">
        <v>46.65</v>
      </c>
      <c r="H4898" s="19" t="n">
        <v>27.01</v>
      </c>
      <c r="I4898" s="19" t="n">
        <f aca="false">ROUND(F4898*G4898,2)</f>
        <v>93.3</v>
      </c>
      <c r="J4898" s="19" t="n">
        <f aca="false">ROUND(F4898*H4898,2)</f>
        <v>54.02</v>
      </c>
      <c r="K4898" s="19" t="n">
        <f aca="false">INDEX(Pricebook!$L$2:$L$1401,MATCH(D4898,Pricebook!$A$2:$A$1401,0))</f>
        <v>50.6</v>
      </c>
      <c r="L4898" s="19" t="n">
        <f aca="false">ROUND(F4898*K4898,2)</f>
        <v>101.2</v>
      </c>
      <c r="M4898" s="24" t="n">
        <f aca="false">DATE(YEAR(C4898),MONTH(C4898),1)</f>
        <v>46174</v>
      </c>
    </row>
    <row r="4899" customFormat="false" ht="15" hidden="false" customHeight="false" outlineLevel="0" collapsed="false">
      <c r="A4899" s="21" t="s">
        <v>3654</v>
      </c>
      <c r="B4899" s="21" t="s">
        <v>3655</v>
      </c>
      <c r="C4899" s="23" t="n">
        <v>46195</v>
      </c>
      <c r="D4899" s="21" t="s">
        <v>2755</v>
      </c>
      <c r="E4899" s="21" t="s">
        <v>2748</v>
      </c>
      <c r="F4899" s="12" t="n">
        <v>7</v>
      </c>
      <c r="G4899" s="19" t="n">
        <v>2.8</v>
      </c>
      <c r="H4899" s="19" t="n">
        <v>1.62</v>
      </c>
      <c r="I4899" s="19" t="n">
        <f aca="false">ROUND(F4899*G4899,2)</f>
        <v>19.6</v>
      </c>
      <c r="J4899" s="19" t="n">
        <f aca="false">ROUND(F4899*H4899,2)</f>
        <v>11.34</v>
      </c>
      <c r="K4899" s="19" t="n">
        <f aca="false">INDEX(Pricebook!$L$2:$L$1401,MATCH(D4899,Pricebook!$A$2:$A$1401,0))</f>
        <v>3.05</v>
      </c>
      <c r="L4899" s="19" t="n">
        <f aca="false">ROUND(F4899*K4899,2)</f>
        <v>21.35</v>
      </c>
      <c r="M4899" s="24" t="n">
        <f aca="false">DATE(YEAR(C4899),MONTH(C4899),1)</f>
        <v>46174</v>
      </c>
    </row>
    <row r="4900" customFormat="false" ht="15" hidden="false" customHeight="false" outlineLevel="0" collapsed="false">
      <c r="A4900" s="21" t="s">
        <v>3654</v>
      </c>
      <c r="B4900" s="21" t="s">
        <v>3655</v>
      </c>
      <c r="C4900" s="23" t="n">
        <v>46195</v>
      </c>
      <c r="D4900" s="21" t="s">
        <v>2888</v>
      </c>
      <c r="E4900" s="21" t="s">
        <v>2748</v>
      </c>
      <c r="F4900" s="12" t="n">
        <v>1</v>
      </c>
      <c r="G4900" s="19" t="n">
        <v>2.8</v>
      </c>
      <c r="H4900" s="19" t="n">
        <v>1.62</v>
      </c>
      <c r="I4900" s="19" t="n">
        <f aca="false">ROUND(F4900*G4900,2)</f>
        <v>2.8</v>
      </c>
      <c r="J4900" s="19" t="n">
        <f aca="false">ROUND(F4900*H4900,2)</f>
        <v>1.62</v>
      </c>
      <c r="K4900" s="19" t="n">
        <f aca="false">INDEX(Pricebook!$L$2:$L$1401,MATCH(D4900,Pricebook!$A$2:$A$1401,0))</f>
        <v>3.05</v>
      </c>
      <c r="L4900" s="19" t="n">
        <f aca="false">ROUND(F4900*K4900,2)</f>
        <v>3.05</v>
      </c>
      <c r="M4900" s="24" t="n">
        <f aca="false">DATE(YEAR(C4900),MONTH(C4900),1)</f>
        <v>46174</v>
      </c>
    </row>
    <row r="4901" customFormat="false" ht="15" hidden="false" customHeight="false" outlineLevel="0" collapsed="false">
      <c r="A4901" s="21" t="s">
        <v>3654</v>
      </c>
      <c r="B4901" s="21" t="s">
        <v>3655</v>
      </c>
      <c r="C4901" s="23" t="n">
        <v>46195</v>
      </c>
      <c r="D4901" s="21" t="s">
        <v>2180</v>
      </c>
      <c r="E4901" s="21" t="s">
        <v>1941</v>
      </c>
      <c r="F4901" s="12" t="n">
        <v>4</v>
      </c>
      <c r="G4901" s="19" t="n">
        <v>169.85</v>
      </c>
      <c r="H4901" s="19" t="n">
        <v>109.34</v>
      </c>
      <c r="I4901" s="19" t="n">
        <f aca="false">ROUND(F4901*G4901,2)</f>
        <v>679.4</v>
      </c>
      <c r="J4901" s="19" t="n">
        <f aca="false">ROUND(F4901*H4901,2)</f>
        <v>437.36</v>
      </c>
      <c r="K4901" s="19" t="n">
        <f aca="false">INDEX(Pricebook!$L$2:$L$1401,MATCH(D4901,Pricebook!$A$2:$A$1401,0))</f>
        <v>178.15</v>
      </c>
      <c r="L4901" s="19" t="n">
        <f aca="false">ROUND(F4901*K4901,2)</f>
        <v>712.6</v>
      </c>
      <c r="M4901" s="24" t="n">
        <f aca="false">DATE(YEAR(C4901),MONTH(C4901),1)</f>
        <v>46174</v>
      </c>
    </row>
    <row r="4902" customFormat="false" ht="15" hidden="false" customHeight="false" outlineLevel="0" collapsed="false">
      <c r="A4902" s="21" t="s">
        <v>3656</v>
      </c>
      <c r="B4902" s="21" t="s">
        <v>3657</v>
      </c>
      <c r="C4902" s="23" t="n">
        <v>46195</v>
      </c>
      <c r="D4902" s="21" t="s">
        <v>1228</v>
      </c>
      <c r="E4902" s="21" t="s">
        <v>971</v>
      </c>
      <c r="F4902" s="12" t="n">
        <v>4</v>
      </c>
      <c r="G4902" s="19" t="n">
        <v>88.9</v>
      </c>
      <c r="H4902" s="19" t="n">
        <v>72.04</v>
      </c>
      <c r="I4902" s="19" t="n">
        <f aca="false">ROUND(F4902*G4902,2)</f>
        <v>355.6</v>
      </c>
      <c r="J4902" s="19" t="n">
        <f aca="false">ROUND(F4902*H4902,2)</f>
        <v>288.16</v>
      </c>
      <c r="K4902" s="19" t="n">
        <f aca="false">INDEX(Pricebook!$L$2:$L$1401,MATCH(D4902,Pricebook!$A$2:$A$1401,0))</f>
        <v>103.2</v>
      </c>
      <c r="L4902" s="19" t="n">
        <f aca="false">ROUND(F4902*K4902,2)</f>
        <v>412.8</v>
      </c>
      <c r="M4902" s="24" t="n">
        <f aca="false">DATE(YEAR(C4902),MONTH(C4902),1)</f>
        <v>46174</v>
      </c>
    </row>
    <row r="4903" customFormat="false" ht="15" hidden="false" customHeight="false" outlineLevel="0" collapsed="false">
      <c r="A4903" s="21" t="s">
        <v>3656</v>
      </c>
      <c r="B4903" s="21" t="s">
        <v>3657</v>
      </c>
      <c r="C4903" s="23" t="n">
        <v>46195</v>
      </c>
      <c r="D4903" s="21" t="s">
        <v>2305</v>
      </c>
      <c r="E4903" s="21" t="s">
        <v>2202</v>
      </c>
      <c r="F4903" s="12" t="n">
        <v>2</v>
      </c>
      <c r="G4903" s="19" t="n">
        <v>47.6</v>
      </c>
      <c r="H4903" s="19" t="n">
        <v>28.51</v>
      </c>
      <c r="I4903" s="19" t="n">
        <f aca="false">ROUND(F4903*G4903,2)</f>
        <v>95.2</v>
      </c>
      <c r="J4903" s="19" t="n">
        <f aca="false">ROUND(F4903*H4903,2)</f>
        <v>57.02</v>
      </c>
      <c r="K4903" s="19" t="n">
        <f aca="false">INDEX(Pricebook!$L$2:$L$1401,MATCH(D4903,Pricebook!$A$2:$A$1401,0))</f>
        <v>50.15</v>
      </c>
      <c r="L4903" s="19" t="n">
        <f aca="false">ROUND(F4903*K4903,2)</f>
        <v>100.3</v>
      </c>
      <c r="M4903" s="24" t="n">
        <f aca="false">DATE(YEAR(C4903),MONTH(C4903),1)</f>
        <v>46174</v>
      </c>
    </row>
    <row r="4904" customFormat="false" ht="15" hidden="false" customHeight="false" outlineLevel="0" collapsed="false">
      <c r="A4904" s="21" t="s">
        <v>3656</v>
      </c>
      <c r="B4904" s="21" t="s">
        <v>3657</v>
      </c>
      <c r="C4904" s="23" t="n">
        <v>46195</v>
      </c>
      <c r="D4904" s="21" t="s">
        <v>386</v>
      </c>
      <c r="E4904" s="21" t="s">
        <v>366</v>
      </c>
      <c r="F4904" s="12" t="n">
        <v>4</v>
      </c>
      <c r="G4904" s="19" t="n">
        <v>6.6</v>
      </c>
      <c r="H4904" s="19" t="n">
        <v>4.72</v>
      </c>
      <c r="I4904" s="19" t="n">
        <f aca="false">ROUND(F4904*G4904,2)</f>
        <v>26.4</v>
      </c>
      <c r="J4904" s="19" t="n">
        <f aca="false">ROUND(F4904*H4904,2)</f>
        <v>18.88</v>
      </c>
      <c r="K4904" s="19" t="n">
        <f aca="false">INDEX(Pricebook!$L$2:$L$1401,MATCH(D4904,Pricebook!$A$2:$A$1401,0))</f>
        <v>7.2</v>
      </c>
      <c r="L4904" s="19" t="n">
        <f aca="false">ROUND(F4904*K4904,2)</f>
        <v>28.8</v>
      </c>
      <c r="M4904" s="24" t="n">
        <f aca="false">DATE(YEAR(C4904),MONTH(C4904),1)</f>
        <v>46174</v>
      </c>
    </row>
    <row r="4905" customFormat="false" ht="15" hidden="false" customHeight="false" outlineLevel="0" collapsed="false">
      <c r="A4905" s="21" t="s">
        <v>3656</v>
      </c>
      <c r="B4905" s="21" t="s">
        <v>3657</v>
      </c>
      <c r="C4905" s="23" t="n">
        <v>46195</v>
      </c>
      <c r="D4905" s="21" t="s">
        <v>1342</v>
      </c>
      <c r="E4905" s="21" t="s">
        <v>971</v>
      </c>
      <c r="F4905" s="12" t="n">
        <v>47</v>
      </c>
      <c r="G4905" s="19" t="n">
        <v>3</v>
      </c>
      <c r="H4905" s="19" t="n">
        <v>2.33</v>
      </c>
      <c r="I4905" s="19" t="n">
        <f aca="false">ROUND(F4905*G4905,2)</f>
        <v>141</v>
      </c>
      <c r="J4905" s="19" t="n">
        <f aca="false">ROUND(F4905*H4905,2)</f>
        <v>109.51</v>
      </c>
      <c r="K4905" s="19" t="n">
        <f aca="false">INDEX(Pricebook!$L$2:$L$1401,MATCH(D4905,Pricebook!$A$2:$A$1401,0))</f>
        <v>3.55</v>
      </c>
      <c r="L4905" s="19" t="n">
        <f aca="false">ROUND(F4905*K4905,2)</f>
        <v>166.85</v>
      </c>
      <c r="M4905" s="24" t="n">
        <f aca="false">DATE(YEAR(C4905),MONTH(C4905),1)</f>
        <v>46174</v>
      </c>
    </row>
    <row r="4906" customFormat="false" ht="15" hidden="false" customHeight="false" outlineLevel="0" collapsed="false">
      <c r="A4906" s="21" t="s">
        <v>3656</v>
      </c>
      <c r="B4906" s="21" t="s">
        <v>3657</v>
      </c>
      <c r="C4906" s="23" t="n">
        <v>46195</v>
      </c>
      <c r="D4906" s="21" t="s">
        <v>358</v>
      </c>
      <c r="E4906" s="21" t="s">
        <v>108</v>
      </c>
      <c r="F4906" s="12" t="n">
        <v>1</v>
      </c>
      <c r="G4906" s="19" t="n">
        <v>80</v>
      </c>
      <c r="H4906" s="19" t="n">
        <v>60.3</v>
      </c>
      <c r="I4906" s="19" t="n">
        <f aca="false">ROUND(F4906*G4906,2)</f>
        <v>80</v>
      </c>
      <c r="J4906" s="19" t="n">
        <f aca="false">ROUND(F4906*H4906,2)</f>
        <v>60.3</v>
      </c>
      <c r="K4906" s="19" t="n">
        <f aca="false">INDEX(Pricebook!$L$2:$L$1401,MATCH(D4906,Pricebook!$A$2:$A$1401,0))</f>
        <v>88</v>
      </c>
      <c r="L4906" s="19" t="n">
        <f aca="false">ROUND(F4906*K4906,2)</f>
        <v>88</v>
      </c>
      <c r="M4906" s="24" t="n">
        <f aca="false">DATE(YEAR(C4906),MONTH(C4906),1)</f>
        <v>46174</v>
      </c>
    </row>
    <row r="4907" customFormat="false" ht="15" hidden="false" customHeight="false" outlineLevel="0" collapsed="false">
      <c r="A4907" s="21" t="s">
        <v>3656</v>
      </c>
      <c r="B4907" s="21" t="s">
        <v>3657</v>
      </c>
      <c r="C4907" s="23" t="n">
        <v>46195</v>
      </c>
      <c r="D4907" s="21" t="s">
        <v>713</v>
      </c>
      <c r="E4907" s="21" t="s">
        <v>366</v>
      </c>
      <c r="F4907" s="12" t="n">
        <v>3</v>
      </c>
      <c r="G4907" s="19" t="n">
        <v>22.4</v>
      </c>
      <c r="H4907" s="19" t="n">
        <v>15.77</v>
      </c>
      <c r="I4907" s="19" t="n">
        <f aca="false">ROUND(F4907*G4907,2)</f>
        <v>67.2</v>
      </c>
      <c r="J4907" s="19" t="n">
        <f aca="false">ROUND(F4907*H4907,2)</f>
        <v>47.31</v>
      </c>
      <c r="K4907" s="19" t="n">
        <f aca="false">INDEX(Pricebook!$L$2:$L$1401,MATCH(D4907,Pricebook!$A$2:$A$1401,0))</f>
        <v>24.05</v>
      </c>
      <c r="L4907" s="19" t="n">
        <f aca="false">ROUND(F4907*K4907,2)</f>
        <v>72.15</v>
      </c>
      <c r="M4907" s="24" t="n">
        <f aca="false">DATE(YEAR(C4907),MONTH(C4907),1)</f>
        <v>46174</v>
      </c>
    </row>
    <row r="4908" customFormat="false" ht="15" hidden="false" customHeight="false" outlineLevel="0" collapsed="false">
      <c r="A4908" s="21" t="s">
        <v>3656</v>
      </c>
      <c r="B4908" s="21" t="s">
        <v>3657</v>
      </c>
      <c r="C4908" s="23" t="n">
        <v>46195</v>
      </c>
      <c r="D4908" s="21" t="s">
        <v>825</v>
      </c>
      <c r="E4908" s="21" t="s">
        <v>366</v>
      </c>
      <c r="F4908" s="12" t="n">
        <v>5</v>
      </c>
      <c r="G4908" s="19" t="n">
        <v>11.2</v>
      </c>
      <c r="H4908" s="19" t="n">
        <v>8.32</v>
      </c>
      <c r="I4908" s="19" t="n">
        <f aca="false">ROUND(F4908*G4908,2)</f>
        <v>56</v>
      </c>
      <c r="J4908" s="19" t="n">
        <f aca="false">ROUND(F4908*H4908,2)</f>
        <v>41.6</v>
      </c>
      <c r="K4908" s="19" t="n">
        <f aca="false">INDEX(Pricebook!$L$2:$L$1401,MATCH(D4908,Pricebook!$A$2:$A$1401,0))</f>
        <v>12.15</v>
      </c>
      <c r="L4908" s="19" t="n">
        <f aca="false">ROUND(F4908*K4908,2)</f>
        <v>60.75</v>
      </c>
      <c r="M4908" s="24" t="n">
        <f aca="false">DATE(YEAR(C4908),MONTH(C4908),1)</f>
        <v>46174</v>
      </c>
    </row>
    <row r="4909" customFormat="false" ht="15" hidden="false" customHeight="false" outlineLevel="0" collapsed="false">
      <c r="A4909" s="21" t="s">
        <v>3656</v>
      </c>
      <c r="B4909" s="21" t="s">
        <v>3657</v>
      </c>
      <c r="C4909" s="23" t="n">
        <v>46195</v>
      </c>
      <c r="D4909" s="21" t="s">
        <v>982</v>
      </c>
      <c r="E4909" s="21" t="s">
        <v>971</v>
      </c>
      <c r="F4909" s="12" t="n">
        <v>2</v>
      </c>
      <c r="G4909" s="19" t="n">
        <v>40.1</v>
      </c>
      <c r="H4909" s="19" t="n">
        <v>30.71</v>
      </c>
      <c r="I4909" s="19" t="n">
        <f aca="false">ROUND(F4909*G4909,2)</f>
        <v>80.2</v>
      </c>
      <c r="J4909" s="19" t="n">
        <f aca="false">ROUND(F4909*H4909,2)</f>
        <v>61.42</v>
      </c>
      <c r="K4909" s="19" t="n">
        <f aca="false">INDEX(Pricebook!$L$2:$L$1401,MATCH(D4909,Pricebook!$A$2:$A$1401,0))</f>
        <v>46.55</v>
      </c>
      <c r="L4909" s="19" t="n">
        <f aca="false">ROUND(F4909*K4909,2)</f>
        <v>93.1</v>
      </c>
      <c r="M4909" s="24" t="n">
        <f aca="false">DATE(YEAR(C4909),MONTH(C4909),1)</f>
        <v>46174</v>
      </c>
    </row>
    <row r="4910" customFormat="false" ht="15" hidden="false" customHeight="false" outlineLevel="0" collapsed="false">
      <c r="A4910" s="21" t="s">
        <v>3656</v>
      </c>
      <c r="B4910" s="21" t="s">
        <v>3657</v>
      </c>
      <c r="C4910" s="23" t="n">
        <v>46195</v>
      </c>
      <c r="D4910" s="21" t="s">
        <v>1100</v>
      </c>
      <c r="E4910" s="21" t="s">
        <v>971</v>
      </c>
      <c r="F4910" s="12" t="n">
        <v>10</v>
      </c>
      <c r="G4910" s="19" t="n">
        <v>3.85</v>
      </c>
      <c r="H4910" s="19" t="n">
        <v>2.91</v>
      </c>
      <c r="I4910" s="19" t="n">
        <f aca="false">ROUND(F4910*G4910,2)</f>
        <v>38.5</v>
      </c>
      <c r="J4910" s="19" t="n">
        <f aca="false">ROUND(F4910*H4910,2)</f>
        <v>29.1</v>
      </c>
      <c r="K4910" s="19" t="n">
        <f aca="false">INDEX(Pricebook!$L$2:$L$1401,MATCH(D4910,Pricebook!$A$2:$A$1401,0))</f>
        <v>4.4</v>
      </c>
      <c r="L4910" s="19" t="n">
        <f aca="false">ROUND(F4910*K4910,2)</f>
        <v>44</v>
      </c>
      <c r="M4910" s="24" t="n">
        <f aca="false">DATE(YEAR(C4910),MONTH(C4910),1)</f>
        <v>46174</v>
      </c>
    </row>
    <row r="4911" customFormat="false" ht="15" hidden="false" customHeight="false" outlineLevel="0" collapsed="false">
      <c r="A4911" s="21" t="s">
        <v>3656</v>
      </c>
      <c r="B4911" s="21" t="s">
        <v>3657</v>
      </c>
      <c r="C4911" s="23" t="n">
        <v>46195</v>
      </c>
      <c r="D4911" s="21" t="s">
        <v>2246</v>
      </c>
      <c r="E4911" s="21" t="s">
        <v>2202</v>
      </c>
      <c r="F4911" s="12" t="n">
        <v>7</v>
      </c>
      <c r="G4911" s="19" t="n">
        <v>9</v>
      </c>
      <c r="H4911" s="19" t="n">
        <v>5.45</v>
      </c>
      <c r="I4911" s="19" t="n">
        <f aca="false">ROUND(F4911*G4911,2)</f>
        <v>63</v>
      </c>
      <c r="J4911" s="19" t="n">
        <f aca="false">ROUND(F4911*H4911,2)</f>
        <v>38.15</v>
      </c>
      <c r="K4911" s="19" t="n">
        <f aca="false">INDEX(Pricebook!$L$2:$L$1401,MATCH(D4911,Pricebook!$A$2:$A$1401,0))</f>
        <v>9.6</v>
      </c>
      <c r="L4911" s="19" t="n">
        <f aca="false">ROUND(F4911*K4911,2)</f>
        <v>67.2</v>
      </c>
      <c r="M4911" s="24" t="n">
        <f aca="false">DATE(YEAR(C4911),MONTH(C4911),1)</f>
        <v>46174</v>
      </c>
    </row>
    <row r="4912" customFormat="false" ht="15" hidden="false" customHeight="false" outlineLevel="0" collapsed="false">
      <c r="A4912" s="21" t="s">
        <v>3656</v>
      </c>
      <c r="B4912" s="21" t="s">
        <v>3657</v>
      </c>
      <c r="C4912" s="23" t="n">
        <v>46195</v>
      </c>
      <c r="D4912" s="21" t="s">
        <v>1432</v>
      </c>
      <c r="E4912" s="21" t="s">
        <v>971</v>
      </c>
      <c r="F4912" s="12" t="n">
        <v>1</v>
      </c>
      <c r="G4912" s="19" t="n">
        <v>1442.9</v>
      </c>
      <c r="H4912" s="19" t="n">
        <v>1113.94</v>
      </c>
      <c r="I4912" s="19" t="n">
        <f aca="false">ROUND(F4912*G4912,2)</f>
        <v>1442.9</v>
      </c>
      <c r="J4912" s="19" t="n">
        <f aca="false">ROUND(F4912*H4912,2)</f>
        <v>1113.94</v>
      </c>
      <c r="K4912" s="19" t="n">
        <f aca="false">INDEX(Pricebook!$L$2:$L$1401,MATCH(D4912,Pricebook!$A$2:$A$1401,0))</f>
        <v>1686.85</v>
      </c>
      <c r="L4912" s="19" t="n">
        <f aca="false">ROUND(F4912*K4912,2)</f>
        <v>1686.85</v>
      </c>
      <c r="M4912" s="24" t="n">
        <f aca="false">DATE(YEAR(C4912),MONTH(C4912),1)</f>
        <v>46174</v>
      </c>
    </row>
    <row r="4913" customFormat="false" ht="15" hidden="false" customHeight="false" outlineLevel="0" collapsed="false">
      <c r="A4913" s="21" t="s">
        <v>3656</v>
      </c>
      <c r="B4913" s="21" t="s">
        <v>3657</v>
      </c>
      <c r="C4913" s="23" t="n">
        <v>46195</v>
      </c>
      <c r="D4913" s="21" t="s">
        <v>2208</v>
      </c>
      <c r="E4913" s="21" t="s">
        <v>2202</v>
      </c>
      <c r="F4913" s="12" t="n">
        <v>1</v>
      </c>
      <c r="G4913" s="19" t="n">
        <v>35.2</v>
      </c>
      <c r="H4913" s="19" t="n">
        <v>21.31</v>
      </c>
      <c r="I4913" s="19" t="n">
        <f aca="false">ROUND(F4913*G4913,2)</f>
        <v>35.2</v>
      </c>
      <c r="J4913" s="19" t="n">
        <f aca="false">ROUND(F4913*H4913,2)</f>
        <v>21.31</v>
      </c>
      <c r="K4913" s="19" t="n">
        <f aca="false">INDEX(Pricebook!$L$2:$L$1401,MATCH(D4913,Pricebook!$A$2:$A$1401,0))</f>
        <v>37.5</v>
      </c>
      <c r="L4913" s="19" t="n">
        <f aca="false">ROUND(F4913*K4913,2)</f>
        <v>37.5</v>
      </c>
      <c r="M4913" s="24" t="n">
        <f aca="false">DATE(YEAR(C4913),MONTH(C4913),1)</f>
        <v>46174</v>
      </c>
    </row>
    <row r="4914" customFormat="false" ht="15" hidden="false" customHeight="false" outlineLevel="0" collapsed="false">
      <c r="A4914" s="21" t="s">
        <v>3656</v>
      </c>
      <c r="B4914" s="21" t="s">
        <v>3657</v>
      </c>
      <c r="C4914" s="23" t="n">
        <v>46195</v>
      </c>
      <c r="D4914" s="21" t="s">
        <v>2299</v>
      </c>
      <c r="E4914" s="21" t="s">
        <v>2202</v>
      </c>
      <c r="F4914" s="12" t="n">
        <v>13</v>
      </c>
      <c r="G4914" s="19" t="n">
        <v>7.65</v>
      </c>
      <c r="H4914" s="19" t="n">
        <v>4.58</v>
      </c>
      <c r="I4914" s="19" t="n">
        <f aca="false">ROUND(F4914*G4914,2)</f>
        <v>99.45</v>
      </c>
      <c r="J4914" s="19" t="n">
        <f aca="false">ROUND(F4914*H4914,2)</f>
        <v>59.54</v>
      </c>
      <c r="K4914" s="19" t="n">
        <f aca="false">INDEX(Pricebook!$L$2:$L$1401,MATCH(D4914,Pricebook!$A$2:$A$1401,0))</f>
        <v>8.1</v>
      </c>
      <c r="L4914" s="19" t="n">
        <f aca="false">ROUND(F4914*K4914,2)</f>
        <v>105.3</v>
      </c>
      <c r="M4914" s="24" t="n">
        <f aca="false">DATE(YEAR(C4914),MONTH(C4914),1)</f>
        <v>46174</v>
      </c>
    </row>
    <row r="4915" customFormat="false" ht="15" hidden="false" customHeight="false" outlineLevel="0" collapsed="false">
      <c r="A4915" s="21" t="s">
        <v>3658</v>
      </c>
      <c r="B4915" s="21" t="s">
        <v>3561</v>
      </c>
      <c r="C4915" s="23" t="n">
        <v>46195</v>
      </c>
      <c r="D4915" s="21" t="s">
        <v>665</v>
      </c>
      <c r="E4915" s="21" t="s">
        <v>366</v>
      </c>
      <c r="F4915" s="12" t="n">
        <v>2</v>
      </c>
      <c r="G4915" s="19" t="n">
        <v>28.25</v>
      </c>
      <c r="H4915" s="19" t="n">
        <v>20.17</v>
      </c>
      <c r="I4915" s="19" t="n">
        <f aca="false">ROUND(F4915*G4915,2)</f>
        <v>56.5</v>
      </c>
      <c r="J4915" s="19" t="n">
        <f aca="false">ROUND(F4915*H4915,2)</f>
        <v>40.34</v>
      </c>
      <c r="K4915" s="19" t="n">
        <f aca="false">INDEX(Pricebook!$L$2:$L$1401,MATCH(D4915,Pricebook!$A$2:$A$1401,0))</f>
        <v>30.75</v>
      </c>
      <c r="L4915" s="19" t="n">
        <f aca="false">ROUND(F4915*K4915,2)</f>
        <v>61.5</v>
      </c>
      <c r="M4915" s="24" t="n">
        <f aca="false">DATE(YEAR(C4915),MONTH(C4915),1)</f>
        <v>46174</v>
      </c>
    </row>
    <row r="4916" customFormat="false" ht="15" hidden="false" customHeight="false" outlineLevel="0" collapsed="false">
      <c r="A4916" s="21" t="s">
        <v>3658</v>
      </c>
      <c r="B4916" s="21" t="s">
        <v>3561</v>
      </c>
      <c r="C4916" s="23" t="n">
        <v>46195</v>
      </c>
      <c r="D4916" s="21" t="s">
        <v>203</v>
      </c>
      <c r="E4916" s="21" t="s">
        <v>108</v>
      </c>
      <c r="F4916" s="12" t="n">
        <v>1</v>
      </c>
      <c r="G4916" s="19" t="n">
        <v>276</v>
      </c>
      <c r="H4916" s="19" t="n">
        <v>208.23</v>
      </c>
      <c r="I4916" s="19" t="n">
        <f aca="false">ROUND(F4916*G4916,2)</f>
        <v>276</v>
      </c>
      <c r="J4916" s="19" t="n">
        <f aca="false">ROUND(F4916*H4916,2)</f>
        <v>208.23</v>
      </c>
      <c r="K4916" s="19" t="n">
        <f aca="false">INDEX(Pricebook!$L$2:$L$1401,MATCH(D4916,Pricebook!$A$2:$A$1401,0))</f>
        <v>304.95</v>
      </c>
      <c r="L4916" s="19" t="n">
        <f aca="false">ROUND(F4916*K4916,2)</f>
        <v>304.95</v>
      </c>
      <c r="M4916" s="24" t="n">
        <f aca="false">DATE(YEAR(C4916),MONTH(C4916),1)</f>
        <v>46174</v>
      </c>
    </row>
    <row r="4917" customFormat="false" ht="15" hidden="false" customHeight="false" outlineLevel="0" collapsed="false">
      <c r="A4917" s="21" t="s">
        <v>3658</v>
      </c>
      <c r="B4917" s="21" t="s">
        <v>3561</v>
      </c>
      <c r="C4917" s="23" t="n">
        <v>46195</v>
      </c>
      <c r="D4917" s="21" t="s">
        <v>967</v>
      </c>
      <c r="E4917" s="21" t="s">
        <v>366</v>
      </c>
      <c r="F4917" s="12" t="n">
        <v>4</v>
      </c>
      <c r="G4917" s="19" t="n">
        <v>14.45</v>
      </c>
      <c r="H4917" s="19" t="n">
        <v>10.18</v>
      </c>
      <c r="I4917" s="19" t="n">
        <f aca="false">ROUND(F4917*G4917,2)</f>
        <v>57.8</v>
      </c>
      <c r="J4917" s="19" t="n">
        <f aca="false">ROUND(F4917*H4917,2)</f>
        <v>40.72</v>
      </c>
      <c r="K4917" s="19" t="n">
        <f aca="false">INDEX(Pricebook!$L$2:$L$1401,MATCH(D4917,Pricebook!$A$2:$A$1401,0))</f>
        <v>15.5</v>
      </c>
      <c r="L4917" s="19" t="n">
        <f aca="false">ROUND(F4917*K4917,2)</f>
        <v>62</v>
      </c>
      <c r="M4917" s="24" t="n">
        <f aca="false">DATE(YEAR(C4917),MONTH(C4917),1)</f>
        <v>46174</v>
      </c>
    </row>
    <row r="4918" customFormat="false" ht="15" hidden="false" customHeight="false" outlineLevel="0" collapsed="false">
      <c r="A4918" s="21" t="s">
        <v>3658</v>
      </c>
      <c r="B4918" s="21" t="s">
        <v>3561</v>
      </c>
      <c r="C4918" s="23" t="n">
        <v>46195</v>
      </c>
      <c r="D4918" s="21" t="s">
        <v>252</v>
      </c>
      <c r="E4918" s="21" t="s">
        <v>108</v>
      </c>
      <c r="F4918" s="12" t="n">
        <v>1</v>
      </c>
      <c r="G4918" s="19" t="n">
        <v>68.6</v>
      </c>
      <c r="H4918" s="19" t="n">
        <v>51.24</v>
      </c>
      <c r="I4918" s="19" t="n">
        <f aca="false">ROUND(F4918*G4918,2)</f>
        <v>68.6</v>
      </c>
      <c r="J4918" s="19" t="n">
        <f aca="false">ROUND(F4918*H4918,2)</f>
        <v>51.24</v>
      </c>
      <c r="K4918" s="19" t="n">
        <f aca="false">INDEX(Pricebook!$L$2:$L$1401,MATCH(D4918,Pricebook!$A$2:$A$1401,0))</f>
        <v>75.05</v>
      </c>
      <c r="L4918" s="19" t="n">
        <f aca="false">ROUND(F4918*K4918,2)</f>
        <v>75.05</v>
      </c>
      <c r="M4918" s="24" t="n">
        <f aca="false">DATE(YEAR(C4918),MONTH(C4918),1)</f>
        <v>46174</v>
      </c>
    </row>
    <row r="4919" customFormat="false" ht="15" hidden="false" customHeight="false" outlineLevel="0" collapsed="false">
      <c r="A4919" s="21" t="s">
        <v>3658</v>
      </c>
      <c r="B4919" s="21" t="s">
        <v>3561</v>
      </c>
      <c r="C4919" s="23" t="n">
        <v>46195</v>
      </c>
      <c r="D4919" s="21" t="s">
        <v>326</v>
      </c>
      <c r="E4919" s="21" t="s">
        <v>108</v>
      </c>
      <c r="F4919" s="12" t="n">
        <v>1</v>
      </c>
      <c r="G4919" s="19" t="n">
        <v>266.15</v>
      </c>
      <c r="H4919" s="19" t="n">
        <v>200.09</v>
      </c>
      <c r="I4919" s="19" t="n">
        <f aca="false">ROUND(F4919*G4919,2)</f>
        <v>266.15</v>
      </c>
      <c r="J4919" s="19" t="n">
        <f aca="false">ROUND(F4919*H4919,2)</f>
        <v>200.09</v>
      </c>
      <c r="K4919" s="19" t="n">
        <f aca="false">INDEX(Pricebook!$L$2:$L$1401,MATCH(D4919,Pricebook!$A$2:$A$1401,0))</f>
        <v>292.8</v>
      </c>
      <c r="L4919" s="19" t="n">
        <f aca="false">ROUND(F4919*K4919,2)</f>
        <v>292.8</v>
      </c>
      <c r="M4919" s="24" t="n">
        <f aca="false">DATE(YEAR(C4919),MONTH(C4919),1)</f>
        <v>46174</v>
      </c>
    </row>
    <row r="4920" customFormat="false" ht="15" hidden="false" customHeight="false" outlineLevel="0" collapsed="false">
      <c r="A4920" s="21" t="s">
        <v>3658</v>
      </c>
      <c r="B4920" s="21" t="s">
        <v>3561</v>
      </c>
      <c r="C4920" s="23" t="n">
        <v>46195</v>
      </c>
      <c r="D4920" s="21" t="s">
        <v>183</v>
      </c>
      <c r="E4920" s="21" t="s">
        <v>108</v>
      </c>
      <c r="F4920" s="12" t="n">
        <v>1</v>
      </c>
      <c r="G4920" s="19" t="n">
        <v>82.9</v>
      </c>
      <c r="H4920" s="19" t="n">
        <v>61.94</v>
      </c>
      <c r="I4920" s="19" t="n">
        <f aca="false">ROUND(F4920*G4920,2)</f>
        <v>82.9</v>
      </c>
      <c r="J4920" s="19" t="n">
        <f aca="false">ROUND(F4920*H4920,2)</f>
        <v>61.94</v>
      </c>
      <c r="K4920" s="19" t="n">
        <f aca="false">INDEX(Pricebook!$L$2:$L$1401,MATCH(D4920,Pricebook!$A$2:$A$1401,0))</f>
        <v>90.7</v>
      </c>
      <c r="L4920" s="19" t="n">
        <f aca="false">ROUND(F4920*K4920,2)</f>
        <v>90.7</v>
      </c>
      <c r="M4920" s="24" t="n">
        <f aca="false">DATE(YEAR(C4920),MONTH(C4920),1)</f>
        <v>46174</v>
      </c>
    </row>
    <row r="4921" customFormat="false" ht="15" hidden="false" customHeight="false" outlineLevel="0" collapsed="false">
      <c r="A4921" s="21" t="s">
        <v>3658</v>
      </c>
      <c r="B4921" s="21" t="s">
        <v>3561</v>
      </c>
      <c r="C4921" s="23" t="n">
        <v>46195</v>
      </c>
      <c r="D4921" s="21" t="s">
        <v>1184</v>
      </c>
      <c r="E4921" s="21" t="s">
        <v>971</v>
      </c>
      <c r="F4921" s="12" t="n">
        <v>1</v>
      </c>
      <c r="G4921" s="19" t="n">
        <v>1971.45</v>
      </c>
      <c r="H4921" s="19" t="n">
        <v>1499.1</v>
      </c>
      <c r="I4921" s="19" t="n">
        <f aca="false">ROUND(F4921*G4921,2)</f>
        <v>1971.45</v>
      </c>
      <c r="J4921" s="19" t="n">
        <f aca="false">ROUND(F4921*H4921,2)</f>
        <v>1499.1</v>
      </c>
      <c r="K4921" s="19" t="n">
        <f aca="false">INDEX(Pricebook!$L$2:$L$1401,MATCH(D4921,Pricebook!$A$2:$A$1401,0))</f>
        <v>2270.1</v>
      </c>
      <c r="L4921" s="19" t="n">
        <f aca="false">ROUND(F4921*K4921,2)</f>
        <v>2270.1</v>
      </c>
      <c r="M4921" s="24" t="n">
        <f aca="false">DATE(YEAR(C4921),MONTH(C4921),1)</f>
        <v>46174</v>
      </c>
    </row>
    <row r="4922" customFormat="false" ht="15" hidden="false" customHeight="false" outlineLevel="0" collapsed="false">
      <c r="A4922" s="21" t="s">
        <v>3658</v>
      </c>
      <c r="B4922" s="21" t="s">
        <v>3561</v>
      </c>
      <c r="C4922" s="23" t="n">
        <v>46195</v>
      </c>
      <c r="D4922" s="21" t="s">
        <v>169</v>
      </c>
      <c r="E4922" s="21" t="s">
        <v>108</v>
      </c>
      <c r="F4922" s="12" t="n">
        <v>1</v>
      </c>
      <c r="G4922" s="19" t="n">
        <v>68</v>
      </c>
      <c r="H4922" s="19" t="n">
        <v>50.42</v>
      </c>
      <c r="I4922" s="19" t="n">
        <f aca="false">ROUND(F4922*G4922,2)</f>
        <v>68</v>
      </c>
      <c r="J4922" s="19" t="n">
        <f aca="false">ROUND(F4922*H4922,2)</f>
        <v>50.42</v>
      </c>
      <c r="K4922" s="19" t="n">
        <f aca="false">INDEX(Pricebook!$L$2:$L$1401,MATCH(D4922,Pricebook!$A$2:$A$1401,0))</f>
        <v>73.85</v>
      </c>
      <c r="L4922" s="19" t="n">
        <f aca="false">ROUND(F4922*K4922,2)</f>
        <v>73.85</v>
      </c>
      <c r="M4922" s="24" t="n">
        <f aca="false">DATE(YEAR(C4922),MONTH(C4922),1)</f>
        <v>46174</v>
      </c>
    </row>
    <row r="4923" customFormat="false" ht="15" hidden="false" customHeight="false" outlineLevel="0" collapsed="false">
      <c r="A4923" s="21" t="s">
        <v>3658</v>
      </c>
      <c r="B4923" s="21" t="s">
        <v>3561</v>
      </c>
      <c r="C4923" s="23" t="n">
        <v>46195</v>
      </c>
      <c r="D4923" s="21" t="s">
        <v>163</v>
      </c>
      <c r="E4923" s="21" t="s">
        <v>108</v>
      </c>
      <c r="F4923" s="12" t="n">
        <v>1</v>
      </c>
      <c r="G4923" s="19" t="n">
        <v>25.5</v>
      </c>
      <c r="H4923" s="19" t="n">
        <v>18.96</v>
      </c>
      <c r="I4923" s="19" t="n">
        <f aca="false">ROUND(F4923*G4923,2)</f>
        <v>25.5</v>
      </c>
      <c r="J4923" s="19" t="n">
        <f aca="false">ROUND(F4923*H4923,2)</f>
        <v>18.96</v>
      </c>
      <c r="K4923" s="19" t="n">
        <f aca="false">INDEX(Pricebook!$L$2:$L$1401,MATCH(D4923,Pricebook!$A$2:$A$1401,0))</f>
        <v>27.8</v>
      </c>
      <c r="L4923" s="19" t="n">
        <f aca="false">ROUND(F4923*K4923,2)</f>
        <v>27.8</v>
      </c>
      <c r="M4923" s="24" t="n">
        <f aca="false">DATE(YEAR(C4923),MONTH(C4923),1)</f>
        <v>46174</v>
      </c>
    </row>
    <row r="4924" customFormat="false" ht="15" hidden="false" customHeight="false" outlineLevel="0" collapsed="false">
      <c r="A4924" s="21" t="s">
        <v>3658</v>
      </c>
      <c r="B4924" s="21" t="s">
        <v>3561</v>
      </c>
      <c r="C4924" s="23" t="n">
        <v>46195</v>
      </c>
      <c r="D4924" s="21" t="s">
        <v>1156</v>
      </c>
      <c r="E4924" s="21" t="s">
        <v>971</v>
      </c>
      <c r="F4924" s="12" t="n">
        <v>40</v>
      </c>
      <c r="G4924" s="19" t="n">
        <v>24.65</v>
      </c>
      <c r="H4924" s="19" t="n">
        <v>18.83</v>
      </c>
      <c r="I4924" s="19" t="n">
        <f aca="false">ROUND(F4924*G4924,2)</f>
        <v>986</v>
      </c>
      <c r="J4924" s="19" t="n">
        <f aca="false">ROUND(F4924*H4924,2)</f>
        <v>753.2</v>
      </c>
      <c r="K4924" s="19" t="n">
        <f aca="false">INDEX(Pricebook!$L$2:$L$1401,MATCH(D4924,Pricebook!$A$2:$A$1401,0))</f>
        <v>24.65</v>
      </c>
      <c r="L4924" s="19" t="n">
        <f aca="false">ROUND(F4924*K4924,2)</f>
        <v>986</v>
      </c>
      <c r="M4924" s="24" t="n">
        <f aca="false">DATE(YEAR(C4924),MONTH(C4924),1)</f>
        <v>46174</v>
      </c>
    </row>
    <row r="4925" customFormat="false" ht="15" hidden="false" customHeight="false" outlineLevel="0" collapsed="false">
      <c r="A4925" s="21" t="s">
        <v>3658</v>
      </c>
      <c r="B4925" s="21" t="s">
        <v>3561</v>
      </c>
      <c r="C4925" s="23" t="n">
        <v>46195</v>
      </c>
      <c r="D4925" s="21" t="s">
        <v>1088</v>
      </c>
      <c r="E4925" s="21" t="s">
        <v>971</v>
      </c>
      <c r="F4925" s="12" t="n">
        <v>1</v>
      </c>
      <c r="G4925" s="19" t="n">
        <v>72.65</v>
      </c>
      <c r="H4925" s="19" t="n">
        <v>56.17</v>
      </c>
      <c r="I4925" s="19" t="n">
        <f aca="false">ROUND(F4925*G4925,2)</f>
        <v>72.65</v>
      </c>
      <c r="J4925" s="19" t="n">
        <f aca="false">ROUND(F4925*H4925,2)</f>
        <v>56.17</v>
      </c>
      <c r="K4925" s="19" t="n">
        <f aca="false">INDEX(Pricebook!$L$2:$L$1401,MATCH(D4925,Pricebook!$A$2:$A$1401,0))</f>
        <v>79.95</v>
      </c>
      <c r="L4925" s="19" t="n">
        <f aca="false">ROUND(F4925*K4925,2)</f>
        <v>79.95</v>
      </c>
      <c r="M4925" s="24" t="n">
        <f aca="false">DATE(YEAR(C4925),MONTH(C4925),1)</f>
        <v>46174</v>
      </c>
    </row>
    <row r="4926" customFormat="false" ht="15" hidden="false" customHeight="false" outlineLevel="0" collapsed="false">
      <c r="A4926" s="21" t="s">
        <v>3658</v>
      </c>
      <c r="B4926" s="21" t="s">
        <v>3561</v>
      </c>
      <c r="C4926" s="23" t="n">
        <v>46195</v>
      </c>
      <c r="D4926" s="21" t="s">
        <v>623</v>
      </c>
      <c r="E4926" s="21" t="s">
        <v>366</v>
      </c>
      <c r="F4926" s="12" t="n">
        <v>2</v>
      </c>
      <c r="G4926" s="19" t="n">
        <v>15.25</v>
      </c>
      <c r="H4926" s="19" t="n">
        <v>10.77</v>
      </c>
      <c r="I4926" s="19" t="n">
        <f aca="false">ROUND(F4926*G4926,2)</f>
        <v>30.5</v>
      </c>
      <c r="J4926" s="19" t="n">
        <f aca="false">ROUND(F4926*H4926,2)</f>
        <v>21.54</v>
      </c>
      <c r="K4926" s="19" t="n">
        <f aca="false">INDEX(Pricebook!$L$2:$L$1401,MATCH(D4926,Pricebook!$A$2:$A$1401,0))</f>
        <v>16.4</v>
      </c>
      <c r="L4926" s="19" t="n">
        <f aca="false">ROUND(F4926*K4926,2)</f>
        <v>32.8</v>
      </c>
      <c r="M4926" s="24" t="n">
        <f aca="false">DATE(YEAR(C4926),MONTH(C4926),1)</f>
        <v>46174</v>
      </c>
    </row>
    <row r="4927" customFormat="false" ht="15" hidden="false" customHeight="false" outlineLevel="0" collapsed="false">
      <c r="A4927" s="21" t="s">
        <v>3659</v>
      </c>
      <c r="B4927" s="21" t="s">
        <v>3213</v>
      </c>
      <c r="C4927" s="23" t="n">
        <v>46195</v>
      </c>
      <c r="D4927" s="21" t="s">
        <v>659</v>
      </c>
      <c r="E4927" s="21" t="s">
        <v>366</v>
      </c>
      <c r="F4927" s="12" t="n">
        <v>1</v>
      </c>
      <c r="G4927" s="19" t="n">
        <v>16.5</v>
      </c>
      <c r="H4927" s="19" t="n">
        <v>11.6</v>
      </c>
      <c r="I4927" s="19" t="n">
        <f aca="false">ROUND(F4927*G4927,2)</f>
        <v>16.5</v>
      </c>
      <c r="J4927" s="19" t="n">
        <f aca="false">ROUND(F4927*H4927,2)</f>
        <v>11.6</v>
      </c>
      <c r="K4927" s="19" t="n">
        <f aca="false">INDEX(Pricebook!$L$2:$L$1401,MATCH(D4927,Pricebook!$A$2:$A$1401,0))</f>
        <v>17.7</v>
      </c>
      <c r="L4927" s="19" t="n">
        <f aca="false">ROUND(F4927*K4927,2)</f>
        <v>17.7</v>
      </c>
      <c r="M4927" s="24" t="n">
        <f aca="false">DATE(YEAR(C4927),MONTH(C4927),1)</f>
        <v>46174</v>
      </c>
    </row>
    <row r="4928" customFormat="false" ht="15" hidden="false" customHeight="false" outlineLevel="0" collapsed="false">
      <c r="A4928" s="21" t="s">
        <v>3659</v>
      </c>
      <c r="B4928" s="21" t="s">
        <v>3213</v>
      </c>
      <c r="C4928" s="23" t="n">
        <v>46195</v>
      </c>
      <c r="D4928" s="21" t="s">
        <v>837</v>
      </c>
      <c r="E4928" s="21" t="s">
        <v>366</v>
      </c>
      <c r="F4928" s="12" t="n">
        <v>2</v>
      </c>
      <c r="G4928" s="19" t="n">
        <v>116.45</v>
      </c>
      <c r="H4928" s="19" t="n">
        <v>83.03</v>
      </c>
      <c r="I4928" s="19" t="n">
        <f aca="false">ROUND(F4928*G4928,2)</f>
        <v>232.9</v>
      </c>
      <c r="J4928" s="19" t="n">
        <f aca="false">ROUND(F4928*H4928,2)</f>
        <v>166.06</v>
      </c>
      <c r="K4928" s="19" t="n">
        <f aca="false">INDEX(Pricebook!$L$2:$L$1401,MATCH(D4928,Pricebook!$A$2:$A$1401,0))</f>
        <v>126.45</v>
      </c>
      <c r="L4928" s="19" t="n">
        <f aca="false">ROUND(F4928*K4928,2)</f>
        <v>252.9</v>
      </c>
      <c r="M4928" s="24" t="n">
        <f aca="false">DATE(YEAR(C4928),MONTH(C4928),1)</f>
        <v>46174</v>
      </c>
    </row>
    <row r="4929" customFormat="false" ht="15" hidden="false" customHeight="false" outlineLevel="0" collapsed="false">
      <c r="A4929" s="21" t="s">
        <v>3659</v>
      </c>
      <c r="B4929" s="21" t="s">
        <v>3213</v>
      </c>
      <c r="C4929" s="23" t="n">
        <v>46195</v>
      </c>
      <c r="D4929" s="21" t="s">
        <v>2192</v>
      </c>
      <c r="E4929" s="21" t="s">
        <v>1941</v>
      </c>
      <c r="F4929" s="12" t="n">
        <v>1</v>
      </c>
      <c r="G4929" s="19" t="n">
        <v>30.2</v>
      </c>
      <c r="H4929" s="19" t="n">
        <v>19.16</v>
      </c>
      <c r="I4929" s="19" t="n">
        <f aca="false">ROUND(F4929*G4929,2)</f>
        <v>30.2</v>
      </c>
      <c r="J4929" s="19" t="n">
        <f aca="false">ROUND(F4929*H4929,2)</f>
        <v>19.16</v>
      </c>
      <c r="K4929" s="19" t="n">
        <f aca="false">INDEX(Pricebook!$L$2:$L$1401,MATCH(D4929,Pricebook!$A$2:$A$1401,0))</f>
        <v>31.25</v>
      </c>
      <c r="L4929" s="19" t="n">
        <f aca="false">ROUND(F4929*K4929,2)</f>
        <v>31.25</v>
      </c>
      <c r="M4929" s="24" t="n">
        <f aca="false">DATE(YEAR(C4929),MONTH(C4929),1)</f>
        <v>46174</v>
      </c>
    </row>
    <row r="4930" customFormat="false" ht="15" hidden="false" customHeight="false" outlineLevel="0" collapsed="false">
      <c r="A4930" s="21" t="s">
        <v>3659</v>
      </c>
      <c r="B4930" s="21" t="s">
        <v>3213</v>
      </c>
      <c r="C4930" s="23" t="n">
        <v>46195</v>
      </c>
      <c r="D4930" s="21" t="s">
        <v>1388</v>
      </c>
      <c r="E4930" s="21" t="s">
        <v>971</v>
      </c>
      <c r="F4930" s="12" t="n">
        <v>4</v>
      </c>
      <c r="G4930" s="19" t="n">
        <v>1.9</v>
      </c>
      <c r="H4930" s="19" t="n">
        <v>1.44</v>
      </c>
      <c r="I4930" s="19" t="n">
        <f aca="false">ROUND(F4930*G4930,2)</f>
        <v>7.6</v>
      </c>
      <c r="J4930" s="19" t="n">
        <f aca="false">ROUND(F4930*H4930,2)</f>
        <v>5.76</v>
      </c>
      <c r="K4930" s="19" t="n">
        <f aca="false">INDEX(Pricebook!$L$2:$L$1401,MATCH(D4930,Pricebook!$A$2:$A$1401,0))</f>
        <v>2.2</v>
      </c>
      <c r="L4930" s="19" t="n">
        <f aca="false">ROUND(F4930*K4930,2)</f>
        <v>8.8</v>
      </c>
      <c r="M4930" s="24" t="n">
        <f aca="false">DATE(YEAR(C4930),MONTH(C4930),1)</f>
        <v>46174</v>
      </c>
    </row>
    <row r="4931" customFormat="false" ht="15" hidden="false" customHeight="false" outlineLevel="0" collapsed="false">
      <c r="A4931" s="21" t="s">
        <v>3659</v>
      </c>
      <c r="B4931" s="21" t="s">
        <v>3213</v>
      </c>
      <c r="C4931" s="23" t="n">
        <v>46195</v>
      </c>
      <c r="D4931" s="21" t="s">
        <v>2846</v>
      </c>
      <c r="E4931" s="21" t="s">
        <v>2748</v>
      </c>
      <c r="F4931" s="12" t="n">
        <v>5</v>
      </c>
      <c r="G4931" s="19" t="n">
        <v>20</v>
      </c>
      <c r="H4931" s="19" t="n">
        <v>11.63</v>
      </c>
      <c r="I4931" s="19" t="n">
        <f aca="false">ROUND(F4931*G4931,2)</f>
        <v>100</v>
      </c>
      <c r="J4931" s="19" t="n">
        <f aca="false">ROUND(F4931*H4931,2)</f>
        <v>58.15</v>
      </c>
      <c r="K4931" s="19" t="n">
        <f aca="false">INDEX(Pricebook!$L$2:$L$1401,MATCH(D4931,Pricebook!$A$2:$A$1401,0))</f>
        <v>21.8</v>
      </c>
      <c r="L4931" s="19" t="n">
        <f aca="false">ROUND(F4931*K4931,2)</f>
        <v>109</v>
      </c>
      <c r="M4931" s="24" t="n">
        <f aca="false">DATE(YEAR(C4931),MONTH(C4931),1)</f>
        <v>46174</v>
      </c>
    </row>
    <row r="4932" customFormat="false" ht="15" hidden="false" customHeight="false" outlineLevel="0" collapsed="false">
      <c r="A4932" s="21" t="s">
        <v>3659</v>
      </c>
      <c r="B4932" s="21" t="s">
        <v>3213</v>
      </c>
      <c r="C4932" s="23" t="n">
        <v>46195</v>
      </c>
      <c r="D4932" s="21" t="s">
        <v>757</v>
      </c>
      <c r="E4932" s="21" t="s">
        <v>366</v>
      </c>
      <c r="F4932" s="12" t="n">
        <v>5</v>
      </c>
      <c r="G4932" s="19" t="n">
        <v>11.7</v>
      </c>
      <c r="H4932" s="19" t="n">
        <v>8.29</v>
      </c>
      <c r="I4932" s="19" t="n">
        <f aca="false">ROUND(F4932*G4932,2)</f>
        <v>58.5</v>
      </c>
      <c r="J4932" s="19" t="n">
        <f aca="false">ROUND(F4932*H4932,2)</f>
        <v>41.45</v>
      </c>
      <c r="K4932" s="19" t="n">
        <f aca="false">INDEX(Pricebook!$L$2:$L$1401,MATCH(D4932,Pricebook!$A$2:$A$1401,0))</f>
        <v>12.65</v>
      </c>
      <c r="L4932" s="19" t="n">
        <f aca="false">ROUND(F4932*K4932,2)</f>
        <v>63.25</v>
      </c>
      <c r="M4932" s="24" t="n">
        <f aca="false">DATE(YEAR(C4932),MONTH(C4932),1)</f>
        <v>46174</v>
      </c>
    </row>
    <row r="4933" customFormat="false" ht="15" hidden="false" customHeight="false" outlineLevel="0" collapsed="false">
      <c r="A4933" s="21" t="s">
        <v>3659</v>
      </c>
      <c r="B4933" s="21" t="s">
        <v>3213</v>
      </c>
      <c r="C4933" s="23" t="n">
        <v>46195</v>
      </c>
      <c r="D4933" s="21" t="s">
        <v>2188</v>
      </c>
      <c r="E4933" s="21" t="s">
        <v>1941</v>
      </c>
      <c r="F4933" s="12" t="n">
        <v>6</v>
      </c>
      <c r="G4933" s="19" t="n">
        <v>55.65</v>
      </c>
      <c r="H4933" s="19" t="n">
        <v>35.31</v>
      </c>
      <c r="I4933" s="19" t="n">
        <f aca="false">ROUND(F4933*G4933,2)</f>
        <v>333.9</v>
      </c>
      <c r="J4933" s="19" t="n">
        <f aca="false">ROUND(F4933*H4933,2)</f>
        <v>211.86</v>
      </c>
      <c r="K4933" s="19" t="n">
        <f aca="false">INDEX(Pricebook!$L$2:$L$1401,MATCH(D4933,Pricebook!$A$2:$A$1401,0))</f>
        <v>57.55</v>
      </c>
      <c r="L4933" s="19" t="n">
        <f aca="false">ROUND(F4933*K4933,2)</f>
        <v>345.3</v>
      </c>
      <c r="M4933" s="24" t="n">
        <f aca="false">DATE(YEAR(C4933),MONTH(C4933),1)</f>
        <v>46174</v>
      </c>
    </row>
    <row r="4934" customFormat="false" ht="15" hidden="false" customHeight="false" outlineLevel="0" collapsed="false">
      <c r="A4934" s="21" t="s">
        <v>3660</v>
      </c>
      <c r="B4934" s="21" t="s">
        <v>3469</v>
      </c>
      <c r="C4934" s="23" t="n">
        <v>46196</v>
      </c>
      <c r="D4934" s="21" t="s">
        <v>2918</v>
      </c>
      <c r="E4934" s="21" t="s">
        <v>2748</v>
      </c>
      <c r="F4934" s="12" t="n">
        <v>4</v>
      </c>
      <c r="G4934" s="19" t="n">
        <v>68.75</v>
      </c>
      <c r="H4934" s="19" t="n">
        <v>40.1</v>
      </c>
      <c r="I4934" s="19" t="n">
        <f aca="false">ROUND(F4934*G4934,2)</f>
        <v>275</v>
      </c>
      <c r="J4934" s="19" t="n">
        <f aca="false">ROUND(F4934*H4934,2)</f>
        <v>160.4</v>
      </c>
      <c r="K4934" s="19" t="n">
        <f aca="false">INDEX(Pricebook!$L$2:$L$1401,MATCH(D4934,Pricebook!$A$2:$A$1401,0))</f>
        <v>75.15</v>
      </c>
      <c r="L4934" s="19" t="n">
        <f aca="false">ROUND(F4934*K4934,2)</f>
        <v>300.6</v>
      </c>
      <c r="M4934" s="24" t="n">
        <f aca="false">DATE(YEAR(C4934),MONTH(C4934),1)</f>
        <v>46174</v>
      </c>
    </row>
    <row r="4935" customFormat="false" ht="15" hidden="false" customHeight="false" outlineLevel="0" collapsed="false">
      <c r="A4935" s="21" t="s">
        <v>3660</v>
      </c>
      <c r="B4935" s="21" t="s">
        <v>3469</v>
      </c>
      <c r="C4935" s="23" t="n">
        <v>46196</v>
      </c>
      <c r="D4935" s="21" t="s">
        <v>2926</v>
      </c>
      <c r="E4935" s="21" t="s">
        <v>2748</v>
      </c>
      <c r="F4935" s="12" t="n">
        <v>2</v>
      </c>
      <c r="G4935" s="19" t="n">
        <v>5.9</v>
      </c>
      <c r="H4935" s="19" t="n">
        <v>3.43</v>
      </c>
      <c r="I4935" s="19" t="n">
        <f aca="false">ROUND(F4935*G4935,2)</f>
        <v>11.8</v>
      </c>
      <c r="J4935" s="19" t="n">
        <f aca="false">ROUND(F4935*H4935,2)</f>
        <v>6.86</v>
      </c>
      <c r="K4935" s="19" t="n">
        <f aca="false">INDEX(Pricebook!$L$2:$L$1401,MATCH(D4935,Pricebook!$A$2:$A$1401,0))</f>
        <v>6.45</v>
      </c>
      <c r="L4935" s="19" t="n">
        <f aca="false">ROUND(F4935*K4935,2)</f>
        <v>12.9</v>
      </c>
      <c r="M4935" s="24" t="n">
        <f aca="false">DATE(YEAR(C4935),MONTH(C4935),1)</f>
        <v>46174</v>
      </c>
    </row>
    <row r="4936" customFormat="false" ht="15" hidden="false" customHeight="false" outlineLevel="0" collapsed="false">
      <c r="A4936" s="21" t="s">
        <v>3660</v>
      </c>
      <c r="B4936" s="21" t="s">
        <v>3469</v>
      </c>
      <c r="C4936" s="23" t="n">
        <v>46196</v>
      </c>
      <c r="D4936" s="21" t="s">
        <v>2798</v>
      </c>
      <c r="E4936" s="21" t="s">
        <v>2748</v>
      </c>
      <c r="F4936" s="12" t="n">
        <v>2</v>
      </c>
      <c r="G4936" s="19" t="n">
        <v>4.95</v>
      </c>
      <c r="H4936" s="19" t="n">
        <v>3.19</v>
      </c>
      <c r="I4936" s="19" t="n">
        <f aca="false">ROUND(F4936*G4936,2)</f>
        <v>9.9</v>
      </c>
      <c r="J4936" s="19" t="n">
        <f aca="false">ROUND(F4936*H4936,2)</f>
        <v>6.38</v>
      </c>
      <c r="K4936" s="19" t="n">
        <f aca="false">INDEX(Pricebook!$L$2:$L$1401,MATCH(D4936,Pricebook!$A$2:$A$1401,0))</f>
        <v>5.4</v>
      </c>
      <c r="L4936" s="19" t="n">
        <f aca="false">ROUND(F4936*K4936,2)</f>
        <v>10.8</v>
      </c>
      <c r="M4936" s="24" t="n">
        <f aca="false">DATE(YEAR(C4936),MONTH(C4936),1)</f>
        <v>46174</v>
      </c>
    </row>
    <row r="4937" customFormat="false" ht="15" hidden="false" customHeight="false" outlineLevel="0" collapsed="false">
      <c r="A4937" s="21" t="s">
        <v>3660</v>
      </c>
      <c r="B4937" s="21" t="s">
        <v>3469</v>
      </c>
      <c r="C4937" s="23" t="n">
        <v>46196</v>
      </c>
      <c r="D4937" s="21" t="s">
        <v>2138</v>
      </c>
      <c r="E4937" s="21" t="s">
        <v>1941</v>
      </c>
      <c r="F4937" s="12" t="n">
        <v>4</v>
      </c>
      <c r="G4937" s="19" t="n">
        <v>102.65</v>
      </c>
      <c r="H4937" s="19" t="n">
        <v>65.65</v>
      </c>
      <c r="I4937" s="19" t="n">
        <f aca="false">ROUND(F4937*G4937,2)</f>
        <v>410.6</v>
      </c>
      <c r="J4937" s="19" t="n">
        <f aca="false">ROUND(F4937*H4937,2)</f>
        <v>262.6</v>
      </c>
      <c r="K4937" s="19" t="n">
        <f aca="false">INDEX(Pricebook!$L$2:$L$1401,MATCH(D4937,Pricebook!$A$2:$A$1401,0))</f>
        <v>107</v>
      </c>
      <c r="L4937" s="19" t="n">
        <f aca="false">ROUND(F4937*K4937,2)</f>
        <v>428</v>
      </c>
      <c r="M4937" s="24" t="n">
        <f aca="false">DATE(YEAR(C4937),MONTH(C4937),1)</f>
        <v>46174</v>
      </c>
    </row>
    <row r="4938" customFormat="false" ht="15" hidden="false" customHeight="false" outlineLevel="0" collapsed="false">
      <c r="A4938" s="21" t="s">
        <v>3660</v>
      </c>
      <c r="B4938" s="21" t="s">
        <v>3469</v>
      </c>
      <c r="C4938" s="23" t="n">
        <v>46196</v>
      </c>
      <c r="D4938" s="21" t="s">
        <v>1310</v>
      </c>
      <c r="E4938" s="21" t="s">
        <v>971</v>
      </c>
      <c r="F4938" s="12" t="n">
        <v>2</v>
      </c>
      <c r="G4938" s="19" t="n">
        <v>59.5</v>
      </c>
      <c r="H4938" s="19" t="n">
        <v>45.62</v>
      </c>
      <c r="I4938" s="19" t="n">
        <f aca="false">ROUND(F4938*G4938,2)</f>
        <v>119</v>
      </c>
      <c r="J4938" s="19" t="n">
        <f aca="false">ROUND(F4938*H4938,2)</f>
        <v>91.24</v>
      </c>
      <c r="K4938" s="19" t="n">
        <f aca="false">INDEX(Pricebook!$L$2:$L$1401,MATCH(D4938,Pricebook!$A$2:$A$1401,0))</f>
        <v>69.1</v>
      </c>
      <c r="L4938" s="19" t="n">
        <f aca="false">ROUND(F4938*K4938,2)</f>
        <v>138.2</v>
      </c>
      <c r="M4938" s="24" t="n">
        <f aca="false">DATE(YEAR(C4938),MONTH(C4938),1)</f>
        <v>46174</v>
      </c>
    </row>
    <row r="4939" customFormat="false" ht="15" hidden="false" customHeight="false" outlineLevel="0" collapsed="false">
      <c r="A4939" s="21" t="s">
        <v>3660</v>
      </c>
      <c r="B4939" s="21" t="s">
        <v>3469</v>
      </c>
      <c r="C4939" s="23" t="n">
        <v>46196</v>
      </c>
      <c r="D4939" s="21" t="s">
        <v>481</v>
      </c>
      <c r="E4939" s="21" t="s">
        <v>366</v>
      </c>
      <c r="F4939" s="12" t="n">
        <v>1</v>
      </c>
      <c r="G4939" s="19" t="n">
        <v>127.3</v>
      </c>
      <c r="H4939" s="19" t="n">
        <v>103.54</v>
      </c>
      <c r="I4939" s="19" t="n">
        <f aca="false">ROUND(F4939*G4939,2)</f>
        <v>127.3</v>
      </c>
      <c r="J4939" s="19" t="n">
        <f aca="false">ROUND(F4939*H4939,2)</f>
        <v>103.54</v>
      </c>
      <c r="K4939" s="19" t="n">
        <f aca="false">INDEX(Pricebook!$L$2:$L$1401,MATCH(D4939,Pricebook!$A$2:$A$1401,0))</f>
        <v>137.2</v>
      </c>
      <c r="L4939" s="19" t="n">
        <f aca="false">ROUND(F4939*K4939,2)</f>
        <v>137.2</v>
      </c>
      <c r="M4939" s="24" t="n">
        <f aca="false">DATE(YEAR(C4939),MONTH(C4939),1)</f>
        <v>46174</v>
      </c>
    </row>
    <row r="4940" customFormat="false" ht="15" hidden="false" customHeight="false" outlineLevel="0" collapsed="false">
      <c r="A4940" s="21" t="s">
        <v>3660</v>
      </c>
      <c r="B4940" s="21" t="s">
        <v>3469</v>
      </c>
      <c r="C4940" s="23" t="n">
        <v>46196</v>
      </c>
      <c r="D4940" s="21" t="s">
        <v>531</v>
      </c>
      <c r="E4940" s="21" t="s">
        <v>366</v>
      </c>
      <c r="F4940" s="12" t="n">
        <v>2</v>
      </c>
      <c r="G4940" s="19" t="n">
        <v>8.7</v>
      </c>
      <c r="H4940" s="19" t="n">
        <v>6.14</v>
      </c>
      <c r="I4940" s="19" t="n">
        <f aca="false">ROUND(F4940*G4940,2)</f>
        <v>17.4</v>
      </c>
      <c r="J4940" s="19" t="n">
        <f aca="false">ROUND(F4940*H4940,2)</f>
        <v>12.28</v>
      </c>
      <c r="K4940" s="19" t="n">
        <f aca="false">INDEX(Pricebook!$L$2:$L$1401,MATCH(D4940,Pricebook!$A$2:$A$1401,0))</f>
        <v>9.35</v>
      </c>
      <c r="L4940" s="19" t="n">
        <f aca="false">ROUND(F4940*K4940,2)</f>
        <v>18.7</v>
      </c>
      <c r="M4940" s="24" t="n">
        <f aca="false">DATE(YEAR(C4940),MONTH(C4940),1)</f>
        <v>46174</v>
      </c>
    </row>
    <row r="4941" customFormat="false" ht="15" hidden="false" customHeight="false" outlineLevel="0" collapsed="false">
      <c r="A4941" s="21" t="s">
        <v>3660</v>
      </c>
      <c r="B4941" s="21" t="s">
        <v>3469</v>
      </c>
      <c r="C4941" s="23" t="n">
        <v>46196</v>
      </c>
      <c r="D4941" s="21" t="s">
        <v>2168</v>
      </c>
      <c r="E4941" s="21" t="s">
        <v>1941</v>
      </c>
      <c r="F4941" s="12" t="n">
        <v>1</v>
      </c>
      <c r="G4941" s="19" t="n">
        <v>85</v>
      </c>
      <c r="H4941" s="19" t="n">
        <v>54.46</v>
      </c>
      <c r="I4941" s="19" t="n">
        <f aca="false">ROUND(F4941*G4941,2)</f>
        <v>85</v>
      </c>
      <c r="J4941" s="19" t="n">
        <f aca="false">ROUND(F4941*H4941,2)</f>
        <v>54.46</v>
      </c>
      <c r="K4941" s="19" t="n">
        <f aca="false">INDEX(Pricebook!$L$2:$L$1401,MATCH(D4941,Pricebook!$A$2:$A$1401,0))</f>
        <v>88.75</v>
      </c>
      <c r="L4941" s="19" t="n">
        <f aca="false">ROUND(F4941*K4941,2)</f>
        <v>88.75</v>
      </c>
      <c r="M4941" s="24" t="n">
        <f aca="false">DATE(YEAR(C4941),MONTH(C4941),1)</f>
        <v>46174</v>
      </c>
    </row>
    <row r="4942" customFormat="false" ht="15" hidden="false" customHeight="false" outlineLevel="0" collapsed="false">
      <c r="A4942" s="21" t="s">
        <v>3660</v>
      </c>
      <c r="B4942" s="21" t="s">
        <v>3469</v>
      </c>
      <c r="C4942" s="23" t="n">
        <v>46196</v>
      </c>
      <c r="D4942" s="21" t="s">
        <v>1050</v>
      </c>
      <c r="E4942" s="21" t="s">
        <v>971</v>
      </c>
      <c r="F4942" s="12" t="n">
        <v>3</v>
      </c>
      <c r="G4942" s="19" t="n">
        <v>7.2</v>
      </c>
      <c r="H4942" s="19" t="n">
        <v>5.5</v>
      </c>
      <c r="I4942" s="19" t="n">
        <f aca="false">ROUND(F4942*G4942,2)</f>
        <v>21.6</v>
      </c>
      <c r="J4942" s="19" t="n">
        <f aca="false">ROUND(F4942*H4942,2)</f>
        <v>16.5</v>
      </c>
      <c r="K4942" s="19" t="n">
        <f aca="false">INDEX(Pricebook!$L$2:$L$1401,MATCH(D4942,Pricebook!$A$2:$A$1401,0))</f>
        <v>8.35</v>
      </c>
      <c r="L4942" s="19" t="n">
        <f aca="false">ROUND(F4942*K4942,2)</f>
        <v>25.05</v>
      </c>
      <c r="M4942" s="24" t="n">
        <f aca="false">DATE(YEAR(C4942),MONTH(C4942),1)</f>
        <v>46174</v>
      </c>
    </row>
    <row r="4943" customFormat="false" ht="15" hidden="false" customHeight="false" outlineLevel="0" collapsed="false">
      <c r="A4943" s="21" t="s">
        <v>3660</v>
      </c>
      <c r="B4943" s="21" t="s">
        <v>3469</v>
      </c>
      <c r="C4943" s="23" t="n">
        <v>46196</v>
      </c>
      <c r="D4943" s="21" t="s">
        <v>2946</v>
      </c>
      <c r="E4943" s="21" t="s">
        <v>2748</v>
      </c>
      <c r="F4943" s="12" t="n">
        <v>1</v>
      </c>
      <c r="G4943" s="19" t="n">
        <v>9.3</v>
      </c>
      <c r="H4943" s="19" t="n">
        <v>5.37</v>
      </c>
      <c r="I4943" s="19" t="n">
        <f aca="false">ROUND(F4943*G4943,2)</f>
        <v>9.3</v>
      </c>
      <c r="J4943" s="19" t="n">
        <f aca="false">ROUND(F4943*H4943,2)</f>
        <v>5.37</v>
      </c>
      <c r="K4943" s="19" t="n">
        <f aca="false">INDEX(Pricebook!$L$2:$L$1401,MATCH(D4943,Pricebook!$A$2:$A$1401,0))</f>
        <v>10.1</v>
      </c>
      <c r="L4943" s="19" t="n">
        <f aca="false">ROUND(F4943*K4943,2)</f>
        <v>10.1</v>
      </c>
      <c r="M4943" s="24" t="n">
        <f aca="false">DATE(YEAR(C4943),MONTH(C4943),1)</f>
        <v>46174</v>
      </c>
    </row>
    <row r="4944" customFormat="false" ht="15" hidden="false" customHeight="false" outlineLevel="0" collapsed="false">
      <c r="A4944" s="21" t="s">
        <v>3660</v>
      </c>
      <c r="B4944" s="21" t="s">
        <v>3469</v>
      </c>
      <c r="C4944" s="23" t="n">
        <v>46196</v>
      </c>
      <c r="D4944" s="21" t="s">
        <v>2098</v>
      </c>
      <c r="E4944" s="21" t="s">
        <v>1941</v>
      </c>
      <c r="F4944" s="12" t="n">
        <v>3</v>
      </c>
      <c r="G4944" s="19" t="n">
        <v>115.7</v>
      </c>
      <c r="H4944" s="19" t="n">
        <v>85.77</v>
      </c>
      <c r="I4944" s="19" t="n">
        <f aca="false">ROUND(F4944*G4944,2)</f>
        <v>347.1</v>
      </c>
      <c r="J4944" s="19" t="n">
        <f aca="false">ROUND(F4944*H4944,2)</f>
        <v>257.31</v>
      </c>
      <c r="K4944" s="19" t="n">
        <f aca="false">INDEX(Pricebook!$L$2:$L$1401,MATCH(D4944,Pricebook!$A$2:$A$1401,0))</f>
        <v>120.35</v>
      </c>
      <c r="L4944" s="19" t="n">
        <f aca="false">ROUND(F4944*K4944,2)</f>
        <v>361.05</v>
      </c>
      <c r="M4944" s="24" t="n">
        <f aca="false">DATE(YEAR(C4944),MONTH(C4944),1)</f>
        <v>46174</v>
      </c>
    </row>
    <row r="4945" customFormat="false" ht="15" hidden="false" customHeight="false" outlineLevel="0" collapsed="false">
      <c r="A4945" s="21" t="s">
        <v>3661</v>
      </c>
      <c r="B4945" s="21" t="s">
        <v>3013</v>
      </c>
      <c r="C4945" s="23" t="n">
        <v>46196</v>
      </c>
      <c r="D4945" s="21" t="s">
        <v>2543</v>
      </c>
      <c r="E4945" s="21" t="s">
        <v>2466</v>
      </c>
      <c r="F4945" s="12" t="n">
        <v>1</v>
      </c>
      <c r="G4945" s="19" t="n">
        <v>26.85</v>
      </c>
      <c r="H4945" s="19" t="n">
        <v>16.4</v>
      </c>
      <c r="I4945" s="19" t="n">
        <f aca="false">ROUND(F4945*G4945,2)</f>
        <v>26.85</v>
      </c>
      <c r="J4945" s="19" t="n">
        <f aca="false">ROUND(F4945*H4945,2)</f>
        <v>16.4</v>
      </c>
      <c r="K4945" s="19" t="n">
        <f aca="false">INDEX(Pricebook!$L$2:$L$1401,MATCH(D4945,Pricebook!$A$2:$A$1401,0))</f>
        <v>27.6</v>
      </c>
      <c r="L4945" s="19" t="n">
        <f aca="false">ROUND(F4945*K4945,2)</f>
        <v>27.6</v>
      </c>
      <c r="M4945" s="24" t="n">
        <f aca="false">DATE(YEAR(C4945),MONTH(C4945),1)</f>
        <v>46174</v>
      </c>
    </row>
    <row r="4946" customFormat="false" ht="15" hidden="false" customHeight="false" outlineLevel="0" collapsed="false">
      <c r="A4946" s="21" t="s">
        <v>3661</v>
      </c>
      <c r="B4946" s="21" t="s">
        <v>3013</v>
      </c>
      <c r="C4946" s="23" t="n">
        <v>46196</v>
      </c>
      <c r="D4946" s="21" t="s">
        <v>2920</v>
      </c>
      <c r="E4946" s="21" t="s">
        <v>2748</v>
      </c>
      <c r="F4946" s="12" t="n">
        <v>3</v>
      </c>
      <c r="G4946" s="19" t="n">
        <v>43.95</v>
      </c>
      <c r="H4946" s="19" t="n">
        <v>25.88</v>
      </c>
      <c r="I4946" s="19" t="n">
        <f aca="false">ROUND(F4946*G4946,2)</f>
        <v>131.85</v>
      </c>
      <c r="J4946" s="19" t="n">
        <f aca="false">ROUND(F4946*H4946,2)</f>
        <v>77.64</v>
      </c>
      <c r="K4946" s="19" t="n">
        <f aca="false">INDEX(Pricebook!$L$2:$L$1401,MATCH(D4946,Pricebook!$A$2:$A$1401,0))</f>
        <v>43.95</v>
      </c>
      <c r="L4946" s="19" t="n">
        <f aca="false">ROUND(F4946*K4946,2)</f>
        <v>131.85</v>
      </c>
      <c r="M4946" s="24" t="n">
        <f aca="false">DATE(YEAR(C4946),MONTH(C4946),1)</f>
        <v>46174</v>
      </c>
    </row>
    <row r="4947" customFormat="false" ht="15" hidden="false" customHeight="false" outlineLevel="0" collapsed="false">
      <c r="A4947" s="21" t="s">
        <v>3661</v>
      </c>
      <c r="B4947" s="21" t="s">
        <v>3013</v>
      </c>
      <c r="C4947" s="23" t="n">
        <v>46196</v>
      </c>
      <c r="D4947" s="21" t="s">
        <v>2569</v>
      </c>
      <c r="E4947" s="21" t="s">
        <v>2466</v>
      </c>
      <c r="F4947" s="12" t="n">
        <v>2</v>
      </c>
      <c r="G4947" s="19" t="n">
        <v>308.35</v>
      </c>
      <c r="H4947" s="19" t="n">
        <v>192.08</v>
      </c>
      <c r="I4947" s="19" t="n">
        <f aca="false">ROUND(F4947*G4947,2)</f>
        <v>616.7</v>
      </c>
      <c r="J4947" s="19" t="n">
        <f aca="false">ROUND(F4947*H4947,2)</f>
        <v>384.16</v>
      </c>
      <c r="K4947" s="19" t="n">
        <f aca="false">INDEX(Pricebook!$L$2:$L$1401,MATCH(D4947,Pricebook!$A$2:$A$1401,0))</f>
        <v>323.35</v>
      </c>
      <c r="L4947" s="19" t="n">
        <f aca="false">ROUND(F4947*K4947,2)</f>
        <v>646.7</v>
      </c>
      <c r="M4947" s="24" t="n">
        <f aca="false">DATE(YEAR(C4947),MONTH(C4947),1)</f>
        <v>46174</v>
      </c>
    </row>
    <row r="4948" customFormat="false" ht="15" hidden="false" customHeight="false" outlineLevel="0" collapsed="false">
      <c r="A4948" s="21" t="s">
        <v>3661</v>
      </c>
      <c r="B4948" s="21" t="s">
        <v>3013</v>
      </c>
      <c r="C4948" s="23" t="n">
        <v>46196</v>
      </c>
      <c r="D4948" s="21" t="s">
        <v>2471</v>
      </c>
      <c r="E4948" s="21" t="s">
        <v>2466</v>
      </c>
      <c r="F4948" s="12" t="n">
        <v>3</v>
      </c>
      <c r="G4948" s="19" t="n">
        <v>81</v>
      </c>
      <c r="H4948" s="19" t="n">
        <v>49.69</v>
      </c>
      <c r="I4948" s="19" t="n">
        <f aca="false">ROUND(F4948*G4948,2)</f>
        <v>243</v>
      </c>
      <c r="J4948" s="19" t="n">
        <f aca="false">ROUND(F4948*H4948,2)</f>
        <v>149.07</v>
      </c>
      <c r="K4948" s="19" t="n">
        <f aca="false">INDEX(Pricebook!$L$2:$L$1401,MATCH(D4948,Pricebook!$A$2:$A$1401,0))</f>
        <v>83.65</v>
      </c>
      <c r="L4948" s="19" t="n">
        <f aca="false">ROUND(F4948*K4948,2)</f>
        <v>250.95</v>
      </c>
      <c r="M4948" s="24" t="n">
        <f aca="false">DATE(YEAR(C4948),MONTH(C4948),1)</f>
        <v>46174</v>
      </c>
    </row>
    <row r="4949" customFormat="false" ht="15" hidden="false" customHeight="false" outlineLevel="0" collapsed="false">
      <c r="A4949" s="21" t="s">
        <v>3661</v>
      </c>
      <c r="B4949" s="21" t="s">
        <v>3013</v>
      </c>
      <c r="C4949" s="23" t="n">
        <v>46196</v>
      </c>
      <c r="D4949" s="21" t="s">
        <v>2499</v>
      </c>
      <c r="E4949" s="21" t="s">
        <v>2466</v>
      </c>
      <c r="F4949" s="12" t="n">
        <v>4</v>
      </c>
      <c r="G4949" s="19" t="n">
        <v>49.5</v>
      </c>
      <c r="H4949" s="19" t="n">
        <v>30.39</v>
      </c>
      <c r="I4949" s="19" t="n">
        <f aca="false">ROUND(F4949*G4949,2)</f>
        <v>198</v>
      </c>
      <c r="J4949" s="19" t="n">
        <f aca="false">ROUND(F4949*H4949,2)</f>
        <v>121.56</v>
      </c>
      <c r="K4949" s="19" t="n">
        <f aca="false">INDEX(Pricebook!$L$2:$L$1401,MATCH(D4949,Pricebook!$A$2:$A$1401,0))</f>
        <v>51.15</v>
      </c>
      <c r="L4949" s="19" t="n">
        <f aca="false">ROUND(F4949*K4949,2)</f>
        <v>204.6</v>
      </c>
      <c r="M4949" s="24" t="n">
        <f aca="false">DATE(YEAR(C4949),MONTH(C4949),1)</f>
        <v>46174</v>
      </c>
    </row>
    <row r="4950" customFormat="false" ht="15" hidden="false" customHeight="false" outlineLevel="0" collapsed="false">
      <c r="A4950" s="21" t="s">
        <v>3661</v>
      </c>
      <c r="B4950" s="21" t="s">
        <v>3013</v>
      </c>
      <c r="C4950" s="23" t="n">
        <v>46196</v>
      </c>
      <c r="D4950" s="21" t="s">
        <v>2894</v>
      </c>
      <c r="E4950" s="21" t="s">
        <v>2748</v>
      </c>
      <c r="F4950" s="12" t="n">
        <v>6</v>
      </c>
      <c r="G4950" s="19" t="n">
        <v>14.4</v>
      </c>
      <c r="H4950" s="19" t="n">
        <v>9.85</v>
      </c>
      <c r="I4950" s="19" t="n">
        <f aca="false">ROUND(F4950*G4950,2)</f>
        <v>86.4</v>
      </c>
      <c r="J4950" s="19" t="n">
        <f aca="false">ROUND(F4950*H4950,2)</f>
        <v>59.1</v>
      </c>
      <c r="K4950" s="19" t="n">
        <f aca="false">INDEX(Pricebook!$L$2:$L$1401,MATCH(D4950,Pricebook!$A$2:$A$1401,0))</f>
        <v>15.85</v>
      </c>
      <c r="L4950" s="19" t="n">
        <f aca="false">ROUND(F4950*K4950,2)</f>
        <v>95.1</v>
      </c>
      <c r="M4950" s="24" t="n">
        <f aca="false">DATE(YEAR(C4950),MONTH(C4950),1)</f>
        <v>46174</v>
      </c>
    </row>
    <row r="4951" customFormat="false" ht="15" hidden="false" customHeight="false" outlineLevel="0" collapsed="false">
      <c r="A4951" s="21" t="s">
        <v>3661</v>
      </c>
      <c r="B4951" s="21" t="s">
        <v>3013</v>
      </c>
      <c r="C4951" s="23" t="n">
        <v>46196</v>
      </c>
      <c r="D4951" s="21" t="s">
        <v>2469</v>
      </c>
      <c r="E4951" s="21" t="s">
        <v>2466</v>
      </c>
      <c r="F4951" s="12" t="n">
        <v>2</v>
      </c>
      <c r="G4951" s="19" t="n">
        <v>74.3</v>
      </c>
      <c r="H4951" s="19" t="n">
        <v>53.91</v>
      </c>
      <c r="I4951" s="19" t="n">
        <f aca="false">ROUND(F4951*G4951,2)</f>
        <v>148.6</v>
      </c>
      <c r="J4951" s="19" t="n">
        <f aca="false">ROUND(F4951*H4951,2)</f>
        <v>107.82</v>
      </c>
      <c r="K4951" s="19" t="n">
        <f aca="false">INDEX(Pricebook!$L$2:$L$1401,MATCH(D4951,Pricebook!$A$2:$A$1401,0))</f>
        <v>77.8</v>
      </c>
      <c r="L4951" s="19" t="n">
        <f aca="false">ROUND(F4951*K4951,2)</f>
        <v>155.6</v>
      </c>
      <c r="M4951" s="24" t="n">
        <f aca="false">DATE(YEAR(C4951),MONTH(C4951),1)</f>
        <v>46174</v>
      </c>
    </row>
    <row r="4952" customFormat="false" ht="15" hidden="false" customHeight="false" outlineLevel="0" collapsed="false">
      <c r="A4952" s="21" t="s">
        <v>3661</v>
      </c>
      <c r="B4952" s="21" t="s">
        <v>3013</v>
      </c>
      <c r="C4952" s="23" t="n">
        <v>46196</v>
      </c>
      <c r="D4952" s="21" t="s">
        <v>2898</v>
      </c>
      <c r="E4952" s="21" t="s">
        <v>2748</v>
      </c>
      <c r="F4952" s="12" t="n">
        <v>9</v>
      </c>
      <c r="G4952" s="19" t="n">
        <v>11.1</v>
      </c>
      <c r="H4952" s="19" t="n">
        <v>6.44</v>
      </c>
      <c r="I4952" s="19" t="n">
        <f aca="false">ROUND(F4952*G4952,2)</f>
        <v>99.9</v>
      </c>
      <c r="J4952" s="19" t="n">
        <f aca="false">ROUND(F4952*H4952,2)</f>
        <v>57.96</v>
      </c>
      <c r="K4952" s="19" t="n">
        <f aca="false">INDEX(Pricebook!$L$2:$L$1401,MATCH(D4952,Pricebook!$A$2:$A$1401,0))</f>
        <v>12.1</v>
      </c>
      <c r="L4952" s="19" t="n">
        <f aca="false">ROUND(F4952*K4952,2)</f>
        <v>108.9</v>
      </c>
      <c r="M4952" s="24" t="n">
        <f aca="false">DATE(YEAR(C4952),MONTH(C4952),1)</f>
        <v>46174</v>
      </c>
    </row>
    <row r="4953" customFormat="false" ht="15" hidden="false" customHeight="false" outlineLevel="0" collapsed="false">
      <c r="A4953" s="21" t="s">
        <v>3661</v>
      </c>
      <c r="B4953" s="21" t="s">
        <v>3013</v>
      </c>
      <c r="C4953" s="23" t="n">
        <v>46196</v>
      </c>
      <c r="D4953" s="21" t="s">
        <v>2529</v>
      </c>
      <c r="E4953" s="21" t="s">
        <v>2466</v>
      </c>
      <c r="F4953" s="12" t="n">
        <v>4</v>
      </c>
      <c r="G4953" s="19" t="n">
        <v>99.7</v>
      </c>
      <c r="H4953" s="19" t="n">
        <v>61.67</v>
      </c>
      <c r="I4953" s="19" t="n">
        <f aca="false">ROUND(F4953*G4953,2)</f>
        <v>398.8</v>
      </c>
      <c r="J4953" s="19" t="n">
        <f aca="false">ROUND(F4953*H4953,2)</f>
        <v>246.68</v>
      </c>
      <c r="K4953" s="19" t="n">
        <f aca="false">INDEX(Pricebook!$L$2:$L$1401,MATCH(D4953,Pricebook!$A$2:$A$1401,0))</f>
        <v>103.85</v>
      </c>
      <c r="L4953" s="19" t="n">
        <f aca="false">ROUND(F4953*K4953,2)</f>
        <v>415.4</v>
      </c>
      <c r="M4953" s="24" t="n">
        <f aca="false">DATE(YEAR(C4953),MONTH(C4953),1)</f>
        <v>46174</v>
      </c>
    </row>
    <row r="4954" customFormat="false" ht="15" hidden="false" customHeight="false" outlineLevel="0" collapsed="false">
      <c r="A4954" s="21" t="s">
        <v>3661</v>
      </c>
      <c r="B4954" s="21" t="s">
        <v>3013</v>
      </c>
      <c r="C4954" s="23" t="n">
        <v>46196</v>
      </c>
      <c r="D4954" s="21" t="s">
        <v>2571</v>
      </c>
      <c r="E4954" s="21" t="s">
        <v>2466</v>
      </c>
      <c r="F4954" s="12" t="n">
        <v>4</v>
      </c>
      <c r="G4954" s="19" t="n">
        <v>31.5</v>
      </c>
      <c r="H4954" s="19" t="n">
        <v>19.68</v>
      </c>
      <c r="I4954" s="19" t="n">
        <f aca="false">ROUND(F4954*G4954,2)</f>
        <v>126</v>
      </c>
      <c r="J4954" s="19" t="n">
        <f aca="false">ROUND(F4954*H4954,2)</f>
        <v>78.72</v>
      </c>
      <c r="K4954" s="19" t="n">
        <f aca="false">INDEX(Pricebook!$L$2:$L$1401,MATCH(D4954,Pricebook!$A$2:$A$1401,0))</f>
        <v>33.15</v>
      </c>
      <c r="L4954" s="19" t="n">
        <f aca="false">ROUND(F4954*K4954,2)</f>
        <v>132.6</v>
      </c>
      <c r="M4954" s="24" t="n">
        <f aca="false">DATE(YEAR(C4954),MONTH(C4954),1)</f>
        <v>46174</v>
      </c>
    </row>
    <row r="4955" customFormat="false" ht="15" hidden="false" customHeight="false" outlineLevel="0" collapsed="false">
      <c r="A4955" s="21" t="s">
        <v>3661</v>
      </c>
      <c r="B4955" s="21" t="s">
        <v>3013</v>
      </c>
      <c r="C4955" s="23" t="n">
        <v>46196</v>
      </c>
      <c r="D4955" s="21" t="s">
        <v>493</v>
      </c>
      <c r="E4955" s="21" t="s">
        <v>366</v>
      </c>
      <c r="F4955" s="12" t="n">
        <v>1</v>
      </c>
      <c r="G4955" s="19" t="n">
        <v>13.7</v>
      </c>
      <c r="H4955" s="19" t="n">
        <v>10.58</v>
      </c>
      <c r="I4955" s="19" t="n">
        <f aca="false">ROUND(F4955*G4955,2)</f>
        <v>13.7</v>
      </c>
      <c r="J4955" s="19" t="n">
        <f aca="false">ROUND(F4955*H4955,2)</f>
        <v>10.58</v>
      </c>
      <c r="K4955" s="19" t="n">
        <f aca="false">INDEX(Pricebook!$L$2:$L$1401,MATCH(D4955,Pricebook!$A$2:$A$1401,0))</f>
        <v>14.6</v>
      </c>
      <c r="L4955" s="19" t="n">
        <f aca="false">ROUND(F4955*K4955,2)</f>
        <v>14.6</v>
      </c>
      <c r="M4955" s="24" t="n">
        <f aca="false">DATE(YEAR(C4955),MONTH(C4955),1)</f>
        <v>46174</v>
      </c>
    </row>
    <row r="4956" customFormat="false" ht="15" hidden="false" customHeight="false" outlineLevel="0" collapsed="false">
      <c r="A4956" s="21" t="s">
        <v>3661</v>
      </c>
      <c r="B4956" s="21" t="s">
        <v>3013</v>
      </c>
      <c r="C4956" s="23" t="n">
        <v>46196</v>
      </c>
      <c r="D4956" s="21" t="s">
        <v>2571</v>
      </c>
      <c r="E4956" s="21" t="s">
        <v>2466</v>
      </c>
      <c r="F4956" s="12" t="n">
        <v>2</v>
      </c>
      <c r="G4956" s="19" t="n">
        <v>31.5</v>
      </c>
      <c r="H4956" s="19" t="n">
        <v>19.68</v>
      </c>
      <c r="I4956" s="19" t="n">
        <f aca="false">ROUND(F4956*G4956,2)</f>
        <v>63</v>
      </c>
      <c r="J4956" s="19" t="n">
        <f aca="false">ROUND(F4956*H4956,2)</f>
        <v>39.36</v>
      </c>
      <c r="K4956" s="19" t="n">
        <f aca="false">INDEX(Pricebook!$L$2:$L$1401,MATCH(D4956,Pricebook!$A$2:$A$1401,0))</f>
        <v>33.15</v>
      </c>
      <c r="L4956" s="19" t="n">
        <f aca="false">ROUND(F4956*K4956,2)</f>
        <v>66.3</v>
      </c>
      <c r="M4956" s="24" t="n">
        <f aca="false">DATE(YEAR(C4956),MONTH(C4956),1)</f>
        <v>46174</v>
      </c>
    </row>
    <row r="4957" customFormat="false" ht="15" hidden="false" customHeight="false" outlineLevel="0" collapsed="false">
      <c r="A4957" s="21" t="s">
        <v>3661</v>
      </c>
      <c r="B4957" s="21" t="s">
        <v>3013</v>
      </c>
      <c r="C4957" s="23" t="n">
        <v>46196</v>
      </c>
      <c r="D4957" s="21" t="s">
        <v>2485</v>
      </c>
      <c r="E4957" s="21" t="s">
        <v>2466</v>
      </c>
      <c r="F4957" s="12" t="n">
        <v>3</v>
      </c>
      <c r="G4957" s="19" t="n">
        <v>99.7</v>
      </c>
      <c r="H4957" s="19" t="n">
        <v>66.1</v>
      </c>
      <c r="I4957" s="19" t="n">
        <f aca="false">ROUND(F4957*G4957,2)</f>
        <v>299.1</v>
      </c>
      <c r="J4957" s="19" t="n">
        <f aca="false">ROUND(F4957*H4957,2)</f>
        <v>198.3</v>
      </c>
      <c r="K4957" s="19" t="n">
        <f aca="false">INDEX(Pricebook!$L$2:$L$1401,MATCH(D4957,Pricebook!$A$2:$A$1401,0))</f>
        <v>102.75</v>
      </c>
      <c r="L4957" s="19" t="n">
        <f aca="false">ROUND(F4957*K4957,2)</f>
        <v>308.25</v>
      </c>
      <c r="M4957" s="24" t="n">
        <f aca="false">DATE(YEAR(C4957),MONTH(C4957),1)</f>
        <v>46174</v>
      </c>
    </row>
    <row r="4958" customFormat="false" ht="15" hidden="false" customHeight="false" outlineLevel="0" collapsed="false">
      <c r="A4958" s="21" t="s">
        <v>3661</v>
      </c>
      <c r="B4958" s="21" t="s">
        <v>3013</v>
      </c>
      <c r="C4958" s="23" t="n">
        <v>46196</v>
      </c>
      <c r="D4958" s="21" t="s">
        <v>2768</v>
      </c>
      <c r="E4958" s="21" t="s">
        <v>2748</v>
      </c>
      <c r="F4958" s="12" t="n">
        <v>2</v>
      </c>
      <c r="G4958" s="19" t="n">
        <v>15.5</v>
      </c>
      <c r="H4958" s="19" t="n">
        <v>9</v>
      </c>
      <c r="I4958" s="19" t="n">
        <f aca="false">ROUND(F4958*G4958,2)</f>
        <v>31</v>
      </c>
      <c r="J4958" s="19" t="n">
        <f aca="false">ROUND(F4958*H4958,2)</f>
        <v>18</v>
      </c>
      <c r="K4958" s="19" t="n">
        <f aca="false">INDEX(Pricebook!$L$2:$L$1401,MATCH(D4958,Pricebook!$A$2:$A$1401,0))</f>
        <v>16.9</v>
      </c>
      <c r="L4958" s="19" t="n">
        <f aca="false">ROUND(F4958*K4958,2)</f>
        <v>33.8</v>
      </c>
      <c r="M4958" s="24" t="n">
        <f aca="false">DATE(YEAR(C4958),MONTH(C4958),1)</f>
        <v>46174</v>
      </c>
    </row>
    <row r="4959" customFormat="false" ht="15" hidden="false" customHeight="false" outlineLevel="0" collapsed="false">
      <c r="A4959" s="21" t="s">
        <v>3661</v>
      </c>
      <c r="B4959" s="21" t="s">
        <v>3013</v>
      </c>
      <c r="C4959" s="23" t="n">
        <v>46196</v>
      </c>
      <c r="D4959" s="21" t="s">
        <v>951</v>
      </c>
      <c r="E4959" s="21" t="s">
        <v>366</v>
      </c>
      <c r="F4959" s="12" t="n">
        <v>1</v>
      </c>
      <c r="G4959" s="19" t="n">
        <v>35.55</v>
      </c>
      <c r="H4959" s="19" t="n">
        <v>25.42</v>
      </c>
      <c r="I4959" s="19" t="n">
        <f aca="false">ROUND(F4959*G4959,2)</f>
        <v>35.55</v>
      </c>
      <c r="J4959" s="19" t="n">
        <f aca="false">ROUND(F4959*H4959,2)</f>
        <v>25.42</v>
      </c>
      <c r="K4959" s="19" t="n">
        <f aca="false">INDEX(Pricebook!$L$2:$L$1401,MATCH(D4959,Pricebook!$A$2:$A$1401,0))</f>
        <v>38.75</v>
      </c>
      <c r="L4959" s="19" t="n">
        <f aca="false">ROUND(F4959*K4959,2)</f>
        <v>38.75</v>
      </c>
      <c r="M4959" s="24" t="n">
        <f aca="false">DATE(YEAR(C4959),MONTH(C4959),1)</f>
        <v>46174</v>
      </c>
    </row>
    <row r="4960" customFormat="false" ht="15" hidden="false" customHeight="false" outlineLevel="0" collapsed="false">
      <c r="A4960" s="21" t="s">
        <v>3661</v>
      </c>
      <c r="B4960" s="21" t="s">
        <v>3013</v>
      </c>
      <c r="C4960" s="23" t="n">
        <v>46196</v>
      </c>
      <c r="D4960" s="21" t="s">
        <v>2575</v>
      </c>
      <c r="E4960" s="21" t="s">
        <v>2466</v>
      </c>
      <c r="F4960" s="12" t="n">
        <v>1</v>
      </c>
      <c r="G4960" s="19" t="n">
        <v>124.6</v>
      </c>
      <c r="H4960" s="19" t="n">
        <v>76.57</v>
      </c>
      <c r="I4960" s="19" t="n">
        <f aca="false">ROUND(F4960*G4960,2)</f>
        <v>124.6</v>
      </c>
      <c r="J4960" s="19" t="n">
        <f aca="false">ROUND(F4960*H4960,2)</f>
        <v>76.57</v>
      </c>
      <c r="K4960" s="19" t="n">
        <f aca="false">INDEX(Pricebook!$L$2:$L$1401,MATCH(D4960,Pricebook!$A$2:$A$1401,0))</f>
        <v>128.9</v>
      </c>
      <c r="L4960" s="19" t="n">
        <f aca="false">ROUND(F4960*K4960,2)</f>
        <v>128.9</v>
      </c>
      <c r="M4960" s="24" t="n">
        <f aca="false">DATE(YEAR(C4960),MONTH(C4960),1)</f>
        <v>46174</v>
      </c>
    </row>
    <row r="4961" customFormat="false" ht="15" hidden="false" customHeight="false" outlineLevel="0" collapsed="false">
      <c r="A4961" s="21" t="s">
        <v>3662</v>
      </c>
      <c r="B4961" s="21" t="s">
        <v>3009</v>
      </c>
      <c r="C4961" s="23" t="n">
        <v>46196</v>
      </c>
      <c r="D4961" s="21" t="s">
        <v>2301</v>
      </c>
      <c r="E4961" s="21" t="s">
        <v>2202</v>
      </c>
      <c r="F4961" s="12" t="n">
        <v>1</v>
      </c>
      <c r="G4961" s="19" t="n">
        <v>38.15</v>
      </c>
      <c r="H4961" s="19" t="n">
        <v>22.92</v>
      </c>
      <c r="I4961" s="19" t="n">
        <f aca="false">ROUND(F4961*G4961,2)</f>
        <v>38.15</v>
      </c>
      <c r="J4961" s="19" t="n">
        <f aca="false">ROUND(F4961*H4961,2)</f>
        <v>22.92</v>
      </c>
      <c r="K4961" s="19" t="n">
        <f aca="false">INDEX(Pricebook!$L$2:$L$1401,MATCH(D4961,Pricebook!$A$2:$A$1401,0))</f>
        <v>40.3</v>
      </c>
      <c r="L4961" s="19" t="n">
        <f aca="false">ROUND(F4961*K4961,2)</f>
        <v>40.3</v>
      </c>
      <c r="M4961" s="24" t="n">
        <f aca="false">DATE(YEAR(C4961),MONTH(C4961),1)</f>
        <v>46174</v>
      </c>
    </row>
    <row r="4962" customFormat="false" ht="15" hidden="false" customHeight="false" outlineLevel="0" collapsed="false">
      <c r="A4962" s="21" t="s">
        <v>3662</v>
      </c>
      <c r="B4962" s="21" t="s">
        <v>3009</v>
      </c>
      <c r="C4962" s="23" t="n">
        <v>46196</v>
      </c>
      <c r="D4962" s="21" t="s">
        <v>2938</v>
      </c>
      <c r="E4962" s="21" t="s">
        <v>2748</v>
      </c>
      <c r="F4962" s="12" t="n">
        <v>10</v>
      </c>
      <c r="G4962" s="19" t="n">
        <v>5.9</v>
      </c>
      <c r="H4962" s="19" t="n">
        <v>3.42</v>
      </c>
      <c r="I4962" s="19" t="n">
        <f aca="false">ROUND(F4962*G4962,2)</f>
        <v>59</v>
      </c>
      <c r="J4962" s="19" t="n">
        <f aca="false">ROUND(F4962*H4962,2)</f>
        <v>34.2</v>
      </c>
      <c r="K4962" s="19" t="n">
        <f aca="false">INDEX(Pricebook!$L$2:$L$1401,MATCH(D4962,Pricebook!$A$2:$A$1401,0))</f>
        <v>6.4</v>
      </c>
      <c r="L4962" s="19" t="n">
        <f aca="false">ROUND(F4962*K4962,2)</f>
        <v>64</v>
      </c>
      <c r="M4962" s="24" t="n">
        <f aca="false">DATE(YEAR(C4962),MONTH(C4962),1)</f>
        <v>46174</v>
      </c>
    </row>
    <row r="4963" customFormat="false" ht="15" hidden="false" customHeight="false" outlineLevel="0" collapsed="false">
      <c r="A4963" s="21" t="s">
        <v>3662</v>
      </c>
      <c r="B4963" s="21" t="s">
        <v>3009</v>
      </c>
      <c r="C4963" s="23" t="n">
        <v>46196</v>
      </c>
      <c r="D4963" s="21" t="s">
        <v>2281</v>
      </c>
      <c r="E4963" s="21" t="s">
        <v>2202</v>
      </c>
      <c r="F4963" s="12" t="n">
        <v>6</v>
      </c>
      <c r="G4963" s="19" t="n">
        <v>89.7</v>
      </c>
      <c r="H4963" s="19" t="n">
        <v>54.72</v>
      </c>
      <c r="I4963" s="19" t="n">
        <f aca="false">ROUND(F4963*G4963,2)</f>
        <v>538.2</v>
      </c>
      <c r="J4963" s="19" t="n">
        <f aca="false">ROUND(F4963*H4963,2)</f>
        <v>328.32</v>
      </c>
      <c r="K4963" s="19" t="n">
        <f aca="false">INDEX(Pricebook!$L$2:$L$1401,MATCH(D4963,Pricebook!$A$2:$A$1401,0))</f>
        <v>96.25</v>
      </c>
      <c r="L4963" s="19" t="n">
        <f aca="false">ROUND(F4963*K4963,2)</f>
        <v>577.5</v>
      </c>
      <c r="M4963" s="24" t="n">
        <f aca="false">DATE(YEAR(C4963),MONTH(C4963),1)</f>
        <v>46174</v>
      </c>
    </row>
    <row r="4964" customFormat="false" ht="15" hidden="false" customHeight="false" outlineLevel="0" collapsed="false">
      <c r="A4964" s="21" t="s">
        <v>3662</v>
      </c>
      <c r="B4964" s="21" t="s">
        <v>3009</v>
      </c>
      <c r="C4964" s="23" t="n">
        <v>46196</v>
      </c>
      <c r="D4964" s="21" t="s">
        <v>2938</v>
      </c>
      <c r="E4964" s="21" t="s">
        <v>2748</v>
      </c>
      <c r="F4964" s="12" t="n">
        <v>6</v>
      </c>
      <c r="G4964" s="19" t="n">
        <v>5.9</v>
      </c>
      <c r="H4964" s="19" t="n">
        <v>3.42</v>
      </c>
      <c r="I4964" s="19" t="n">
        <f aca="false">ROUND(F4964*G4964,2)</f>
        <v>35.4</v>
      </c>
      <c r="J4964" s="19" t="n">
        <f aca="false">ROUND(F4964*H4964,2)</f>
        <v>20.52</v>
      </c>
      <c r="K4964" s="19" t="n">
        <f aca="false">INDEX(Pricebook!$L$2:$L$1401,MATCH(D4964,Pricebook!$A$2:$A$1401,0))</f>
        <v>6.4</v>
      </c>
      <c r="L4964" s="19" t="n">
        <f aca="false">ROUND(F4964*K4964,2)</f>
        <v>38.4</v>
      </c>
      <c r="M4964" s="24" t="n">
        <f aca="false">DATE(YEAR(C4964),MONTH(C4964),1)</f>
        <v>46174</v>
      </c>
    </row>
    <row r="4965" customFormat="false" ht="15" hidden="false" customHeight="false" outlineLevel="0" collapsed="false">
      <c r="A4965" s="21" t="s">
        <v>3662</v>
      </c>
      <c r="B4965" s="21" t="s">
        <v>3009</v>
      </c>
      <c r="C4965" s="23" t="n">
        <v>46196</v>
      </c>
      <c r="D4965" s="21" t="s">
        <v>2450</v>
      </c>
      <c r="E4965" s="21" t="s">
        <v>2202</v>
      </c>
      <c r="F4965" s="12" t="n">
        <v>3</v>
      </c>
      <c r="G4965" s="19" t="n">
        <v>26.4</v>
      </c>
      <c r="H4965" s="19" t="n">
        <v>16.09</v>
      </c>
      <c r="I4965" s="19" t="n">
        <f aca="false">ROUND(F4965*G4965,2)</f>
        <v>79.2</v>
      </c>
      <c r="J4965" s="19" t="n">
        <f aca="false">ROUND(F4965*H4965,2)</f>
        <v>48.27</v>
      </c>
      <c r="K4965" s="19" t="n">
        <f aca="false">INDEX(Pricebook!$L$2:$L$1401,MATCH(D4965,Pricebook!$A$2:$A$1401,0))</f>
        <v>28.35</v>
      </c>
      <c r="L4965" s="19" t="n">
        <f aca="false">ROUND(F4965*K4965,2)</f>
        <v>85.05</v>
      </c>
      <c r="M4965" s="24" t="n">
        <f aca="false">DATE(YEAR(C4965),MONTH(C4965),1)</f>
        <v>46174</v>
      </c>
    </row>
    <row r="4966" customFormat="false" ht="15" hidden="false" customHeight="false" outlineLevel="0" collapsed="false">
      <c r="A4966" s="21" t="s">
        <v>3662</v>
      </c>
      <c r="B4966" s="21" t="s">
        <v>3009</v>
      </c>
      <c r="C4966" s="23" t="n">
        <v>46196</v>
      </c>
      <c r="D4966" s="21" t="s">
        <v>126</v>
      </c>
      <c r="E4966" s="21" t="s">
        <v>108</v>
      </c>
      <c r="F4966" s="12" t="n">
        <v>1</v>
      </c>
      <c r="G4966" s="19" t="n">
        <v>43.05</v>
      </c>
      <c r="H4966" s="19" t="n">
        <v>36.36</v>
      </c>
      <c r="I4966" s="19" t="n">
        <f aca="false">ROUND(F4966*G4966,2)</f>
        <v>43.05</v>
      </c>
      <c r="J4966" s="19" t="n">
        <f aca="false">ROUND(F4966*H4966,2)</f>
        <v>36.36</v>
      </c>
      <c r="K4966" s="19" t="n">
        <f aca="false">INDEX(Pricebook!$L$2:$L$1401,MATCH(D4966,Pricebook!$A$2:$A$1401,0))</f>
        <v>47.2</v>
      </c>
      <c r="L4966" s="19" t="n">
        <f aca="false">ROUND(F4966*K4966,2)</f>
        <v>47.2</v>
      </c>
      <c r="M4966" s="24" t="n">
        <f aca="false">DATE(YEAR(C4966),MONTH(C4966),1)</f>
        <v>46174</v>
      </c>
    </row>
    <row r="4967" customFormat="false" ht="15" hidden="false" customHeight="false" outlineLevel="0" collapsed="false">
      <c r="A4967" s="21" t="s">
        <v>3662</v>
      </c>
      <c r="B4967" s="21" t="s">
        <v>3009</v>
      </c>
      <c r="C4967" s="23" t="n">
        <v>46196</v>
      </c>
      <c r="D4967" s="21" t="s">
        <v>233</v>
      </c>
      <c r="E4967" s="21" t="s">
        <v>108</v>
      </c>
      <c r="F4967" s="12" t="n">
        <v>1</v>
      </c>
      <c r="G4967" s="19" t="n">
        <v>59.15</v>
      </c>
      <c r="H4967" s="19" t="n">
        <v>44.44</v>
      </c>
      <c r="I4967" s="19" t="n">
        <f aca="false">ROUND(F4967*G4967,2)</f>
        <v>59.15</v>
      </c>
      <c r="J4967" s="19" t="n">
        <f aca="false">ROUND(F4967*H4967,2)</f>
        <v>44.44</v>
      </c>
      <c r="K4967" s="19" t="n">
        <f aca="false">INDEX(Pricebook!$L$2:$L$1401,MATCH(D4967,Pricebook!$A$2:$A$1401,0))</f>
        <v>65.1</v>
      </c>
      <c r="L4967" s="19" t="n">
        <f aca="false">ROUND(F4967*K4967,2)</f>
        <v>65.1</v>
      </c>
      <c r="M4967" s="24" t="n">
        <f aca="false">DATE(YEAR(C4967),MONTH(C4967),1)</f>
        <v>46174</v>
      </c>
    </row>
    <row r="4968" customFormat="false" ht="15" hidden="false" customHeight="false" outlineLevel="0" collapsed="false">
      <c r="A4968" s="21" t="s">
        <v>3662</v>
      </c>
      <c r="B4968" s="21" t="s">
        <v>3009</v>
      </c>
      <c r="C4968" s="23" t="n">
        <v>46196</v>
      </c>
      <c r="D4968" s="21" t="s">
        <v>1002</v>
      </c>
      <c r="E4968" s="21" t="s">
        <v>971</v>
      </c>
      <c r="F4968" s="12" t="n">
        <v>1</v>
      </c>
      <c r="G4968" s="19" t="n">
        <v>1442.9</v>
      </c>
      <c r="H4968" s="19" t="n">
        <v>1098.95</v>
      </c>
      <c r="I4968" s="19" t="n">
        <f aca="false">ROUND(F4968*G4968,2)</f>
        <v>1442.9</v>
      </c>
      <c r="J4968" s="19" t="n">
        <f aca="false">ROUND(F4968*H4968,2)</f>
        <v>1098.95</v>
      </c>
      <c r="K4968" s="19" t="n">
        <f aca="false">INDEX(Pricebook!$L$2:$L$1401,MATCH(D4968,Pricebook!$A$2:$A$1401,0))</f>
        <v>1664.15</v>
      </c>
      <c r="L4968" s="19" t="n">
        <f aca="false">ROUND(F4968*K4968,2)</f>
        <v>1664.15</v>
      </c>
      <c r="M4968" s="24" t="n">
        <f aca="false">DATE(YEAR(C4968),MONTH(C4968),1)</f>
        <v>46174</v>
      </c>
    </row>
    <row r="4969" customFormat="false" ht="15" hidden="false" customHeight="false" outlineLevel="0" collapsed="false">
      <c r="A4969" s="21" t="s">
        <v>3662</v>
      </c>
      <c r="B4969" s="21" t="s">
        <v>3009</v>
      </c>
      <c r="C4969" s="23" t="n">
        <v>46196</v>
      </c>
      <c r="D4969" s="21" t="s">
        <v>2321</v>
      </c>
      <c r="E4969" s="21" t="s">
        <v>2202</v>
      </c>
      <c r="F4969" s="12" t="n">
        <v>6</v>
      </c>
      <c r="G4969" s="19" t="n">
        <v>9.7</v>
      </c>
      <c r="H4969" s="19" t="n">
        <v>6.54</v>
      </c>
      <c r="I4969" s="19" t="n">
        <f aca="false">ROUND(F4969*G4969,2)</f>
        <v>58.2</v>
      </c>
      <c r="J4969" s="19" t="n">
        <f aca="false">ROUND(F4969*H4969,2)</f>
        <v>39.24</v>
      </c>
      <c r="K4969" s="19" t="n">
        <f aca="false">INDEX(Pricebook!$L$2:$L$1401,MATCH(D4969,Pricebook!$A$2:$A$1401,0))</f>
        <v>10.45</v>
      </c>
      <c r="L4969" s="19" t="n">
        <f aca="false">ROUND(F4969*K4969,2)</f>
        <v>62.7</v>
      </c>
      <c r="M4969" s="24" t="n">
        <f aca="false">DATE(YEAR(C4969),MONTH(C4969),1)</f>
        <v>46174</v>
      </c>
    </row>
    <row r="4970" customFormat="false" ht="15" hidden="false" customHeight="false" outlineLevel="0" collapsed="false">
      <c r="A4970" s="21" t="s">
        <v>3662</v>
      </c>
      <c r="B4970" s="21" t="s">
        <v>3009</v>
      </c>
      <c r="C4970" s="23" t="n">
        <v>46196</v>
      </c>
      <c r="D4970" s="21" t="s">
        <v>270</v>
      </c>
      <c r="E4970" s="21" t="s">
        <v>108</v>
      </c>
      <c r="F4970" s="12" t="n">
        <v>1</v>
      </c>
      <c r="G4970" s="19" t="n">
        <v>131.15</v>
      </c>
      <c r="H4970" s="19" t="n">
        <v>98.35</v>
      </c>
      <c r="I4970" s="19" t="n">
        <f aca="false">ROUND(F4970*G4970,2)</f>
        <v>131.15</v>
      </c>
      <c r="J4970" s="19" t="n">
        <f aca="false">ROUND(F4970*H4970,2)</f>
        <v>98.35</v>
      </c>
      <c r="K4970" s="19" t="n">
        <f aca="false">INDEX(Pricebook!$L$2:$L$1401,MATCH(D4970,Pricebook!$A$2:$A$1401,0))</f>
        <v>144.05</v>
      </c>
      <c r="L4970" s="19" t="n">
        <f aca="false">ROUND(F4970*K4970,2)</f>
        <v>144.05</v>
      </c>
      <c r="M4970" s="24" t="n">
        <f aca="false">DATE(YEAR(C4970),MONTH(C4970),1)</f>
        <v>46174</v>
      </c>
    </row>
    <row r="4971" customFormat="false" ht="15" hidden="false" customHeight="false" outlineLevel="0" collapsed="false">
      <c r="A4971" s="21" t="s">
        <v>3662</v>
      </c>
      <c r="B4971" s="21" t="s">
        <v>3009</v>
      </c>
      <c r="C4971" s="23" t="n">
        <v>46196</v>
      </c>
      <c r="D4971" s="21" t="s">
        <v>775</v>
      </c>
      <c r="E4971" s="21" t="s">
        <v>366</v>
      </c>
      <c r="F4971" s="12" t="n">
        <v>1</v>
      </c>
      <c r="G4971" s="19" t="n">
        <v>221.65</v>
      </c>
      <c r="H4971" s="19" t="n">
        <v>156.94</v>
      </c>
      <c r="I4971" s="19" t="n">
        <f aca="false">ROUND(F4971*G4971,2)</f>
        <v>221.65</v>
      </c>
      <c r="J4971" s="19" t="n">
        <f aca="false">ROUND(F4971*H4971,2)</f>
        <v>156.94</v>
      </c>
      <c r="K4971" s="19" t="n">
        <f aca="false">INDEX(Pricebook!$L$2:$L$1401,MATCH(D4971,Pricebook!$A$2:$A$1401,0))</f>
        <v>238.95</v>
      </c>
      <c r="L4971" s="19" t="n">
        <f aca="false">ROUND(F4971*K4971,2)</f>
        <v>238.95</v>
      </c>
      <c r="M4971" s="24" t="n">
        <f aca="false">DATE(YEAR(C4971),MONTH(C4971),1)</f>
        <v>46174</v>
      </c>
    </row>
    <row r="4972" customFormat="false" ht="15" hidden="false" customHeight="false" outlineLevel="0" collapsed="false">
      <c r="A4972" s="21" t="s">
        <v>3662</v>
      </c>
      <c r="B4972" s="21" t="s">
        <v>3009</v>
      </c>
      <c r="C4972" s="23" t="n">
        <v>46196</v>
      </c>
      <c r="D4972" s="21" t="s">
        <v>2309</v>
      </c>
      <c r="E4972" s="21" t="s">
        <v>2202</v>
      </c>
      <c r="F4972" s="12" t="n">
        <v>1</v>
      </c>
      <c r="G4972" s="19" t="n">
        <v>44.65</v>
      </c>
      <c r="H4972" s="19" t="n">
        <v>31.56</v>
      </c>
      <c r="I4972" s="19" t="n">
        <f aca="false">ROUND(F4972*G4972,2)</f>
        <v>44.65</v>
      </c>
      <c r="J4972" s="19" t="n">
        <f aca="false">ROUND(F4972*H4972,2)</f>
        <v>31.56</v>
      </c>
      <c r="K4972" s="19" t="n">
        <f aca="false">INDEX(Pricebook!$L$2:$L$1401,MATCH(D4972,Pricebook!$A$2:$A$1401,0))</f>
        <v>48.05</v>
      </c>
      <c r="L4972" s="19" t="n">
        <f aca="false">ROUND(F4972*K4972,2)</f>
        <v>48.05</v>
      </c>
      <c r="M4972" s="24" t="n">
        <f aca="false">DATE(YEAR(C4972),MONTH(C4972),1)</f>
        <v>46174</v>
      </c>
    </row>
    <row r="4973" customFormat="false" ht="15" hidden="false" customHeight="false" outlineLevel="0" collapsed="false">
      <c r="A4973" s="21" t="s">
        <v>3662</v>
      </c>
      <c r="B4973" s="21" t="s">
        <v>3009</v>
      </c>
      <c r="C4973" s="23" t="n">
        <v>46196</v>
      </c>
      <c r="D4973" s="21" t="s">
        <v>521</v>
      </c>
      <c r="E4973" s="21" t="s">
        <v>366</v>
      </c>
      <c r="F4973" s="12" t="n">
        <v>2</v>
      </c>
      <c r="G4973" s="19" t="n">
        <v>12.55</v>
      </c>
      <c r="H4973" s="19" t="n">
        <v>8.96</v>
      </c>
      <c r="I4973" s="19" t="n">
        <f aca="false">ROUND(F4973*G4973,2)</f>
        <v>25.1</v>
      </c>
      <c r="J4973" s="19" t="n">
        <f aca="false">ROUND(F4973*H4973,2)</f>
        <v>17.92</v>
      </c>
      <c r="K4973" s="19" t="n">
        <f aca="false">INDEX(Pricebook!$L$2:$L$1401,MATCH(D4973,Pricebook!$A$2:$A$1401,0))</f>
        <v>13.65</v>
      </c>
      <c r="L4973" s="19" t="n">
        <f aca="false">ROUND(F4973*K4973,2)</f>
        <v>27.3</v>
      </c>
      <c r="M4973" s="24" t="n">
        <f aca="false">DATE(YEAR(C4973),MONTH(C4973),1)</f>
        <v>46174</v>
      </c>
    </row>
    <row r="4974" customFormat="false" ht="15" hidden="false" customHeight="false" outlineLevel="0" collapsed="false">
      <c r="A4974" s="21" t="s">
        <v>3662</v>
      </c>
      <c r="B4974" s="21" t="s">
        <v>3009</v>
      </c>
      <c r="C4974" s="23" t="n">
        <v>46196</v>
      </c>
      <c r="D4974" s="21" t="s">
        <v>1260</v>
      </c>
      <c r="E4974" s="21" t="s">
        <v>971</v>
      </c>
      <c r="F4974" s="12" t="n">
        <v>57</v>
      </c>
      <c r="G4974" s="19" t="n">
        <v>12.35</v>
      </c>
      <c r="H4974" s="19" t="n">
        <v>9.51</v>
      </c>
      <c r="I4974" s="19" t="n">
        <f aca="false">ROUND(F4974*G4974,2)</f>
        <v>703.95</v>
      </c>
      <c r="J4974" s="19" t="n">
        <f aca="false">ROUND(F4974*H4974,2)</f>
        <v>542.07</v>
      </c>
      <c r="K4974" s="19" t="n">
        <f aca="false">INDEX(Pricebook!$L$2:$L$1401,MATCH(D4974,Pricebook!$A$2:$A$1401,0))</f>
        <v>14.4</v>
      </c>
      <c r="L4974" s="19" t="n">
        <f aca="false">ROUND(F4974*K4974,2)</f>
        <v>820.8</v>
      </c>
      <c r="M4974" s="24" t="n">
        <f aca="false">DATE(YEAR(C4974),MONTH(C4974),1)</f>
        <v>46174</v>
      </c>
    </row>
    <row r="4975" customFormat="false" ht="15" hidden="false" customHeight="false" outlineLevel="0" collapsed="false">
      <c r="A4975" s="21" t="s">
        <v>3662</v>
      </c>
      <c r="B4975" s="21" t="s">
        <v>3009</v>
      </c>
      <c r="C4975" s="23" t="n">
        <v>46196</v>
      </c>
      <c r="D4975" s="21" t="s">
        <v>1336</v>
      </c>
      <c r="E4975" s="21" t="s">
        <v>971</v>
      </c>
      <c r="F4975" s="12" t="n">
        <v>1</v>
      </c>
      <c r="G4975" s="19" t="n">
        <v>1971.45</v>
      </c>
      <c r="H4975" s="19" t="n">
        <v>1511.34</v>
      </c>
      <c r="I4975" s="19" t="n">
        <f aca="false">ROUND(F4975*G4975,2)</f>
        <v>1971.45</v>
      </c>
      <c r="J4975" s="19" t="n">
        <f aca="false">ROUND(F4975*H4975,2)</f>
        <v>1511.34</v>
      </c>
      <c r="K4975" s="19" t="n">
        <f aca="false">INDEX(Pricebook!$L$2:$L$1401,MATCH(D4975,Pricebook!$A$2:$A$1401,0))</f>
        <v>2288.65</v>
      </c>
      <c r="L4975" s="19" t="n">
        <f aca="false">ROUND(F4975*K4975,2)</f>
        <v>2288.65</v>
      </c>
      <c r="M4975" s="24" t="n">
        <f aca="false">DATE(YEAR(C4975),MONTH(C4975),1)</f>
        <v>46174</v>
      </c>
    </row>
    <row r="4976" customFormat="false" ht="15" hidden="false" customHeight="false" outlineLevel="0" collapsed="false">
      <c r="A4976" s="21" t="s">
        <v>3662</v>
      </c>
      <c r="B4976" s="21" t="s">
        <v>3009</v>
      </c>
      <c r="C4976" s="23" t="n">
        <v>46196</v>
      </c>
      <c r="D4976" s="21" t="s">
        <v>1238</v>
      </c>
      <c r="E4976" s="21" t="s">
        <v>971</v>
      </c>
      <c r="F4976" s="12" t="n">
        <v>1</v>
      </c>
      <c r="G4976" s="19" t="n">
        <v>107.15</v>
      </c>
      <c r="H4976" s="19" t="n">
        <v>83.07</v>
      </c>
      <c r="I4976" s="19" t="n">
        <f aca="false">ROUND(F4976*G4976,2)</f>
        <v>107.15</v>
      </c>
      <c r="J4976" s="19" t="n">
        <f aca="false">ROUND(F4976*H4976,2)</f>
        <v>83.07</v>
      </c>
      <c r="K4976" s="19" t="n">
        <f aca="false">INDEX(Pricebook!$L$2:$L$1401,MATCH(D4976,Pricebook!$A$2:$A$1401,0))</f>
        <v>125.8</v>
      </c>
      <c r="L4976" s="19" t="n">
        <f aca="false">ROUND(F4976*K4976,2)</f>
        <v>125.8</v>
      </c>
      <c r="M4976" s="24" t="n">
        <f aca="false">DATE(YEAR(C4976),MONTH(C4976),1)</f>
        <v>46174</v>
      </c>
    </row>
    <row r="4977" customFormat="false" ht="15" hidden="false" customHeight="false" outlineLevel="0" collapsed="false">
      <c r="A4977" s="21" t="s">
        <v>3662</v>
      </c>
      <c r="B4977" s="21" t="s">
        <v>3009</v>
      </c>
      <c r="C4977" s="23" t="n">
        <v>46196</v>
      </c>
      <c r="D4977" s="21" t="s">
        <v>2800</v>
      </c>
      <c r="E4977" s="21" t="s">
        <v>2748</v>
      </c>
      <c r="F4977" s="12" t="n">
        <v>2</v>
      </c>
      <c r="G4977" s="19" t="n">
        <v>5.3</v>
      </c>
      <c r="H4977" s="19" t="n">
        <v>3.1</v>
      </c>
      <c r="I4977" s="19" t="n">
        <f aca="false">ROUND(F4977*G4977,2)</f>
        <v>10.6</v>
      </c>
      <c r="J4977" s="19" t="n">
        <f aca="false">ROUND(F4977*H4977,2)</f>
        <v>6.2</v>
      </c>
      <c r="K4977" s="19" t="n">
        <f aca="false">INDEX(Pricebook!$L$2:$L$1401,MATCH(D4977,Pricebook!$A$2:$A$1401,0))</f>
        <v>5.8</v>
      </c>
      <c r="L4977" s="19" t="n">
        <f aca="false">ROUND(F4977*K4977,2)</f>
        <v>11.6</v>
      </c>
      <c r="M4977" s="24" t="n">
        <f aca="false">DATE(YEAR(C4977),MONTH(C4977),1)</f>
        <v>46174</v>
      </c>
    </row>
    <row r="4978" customFormat="false" ht="15" hidden="false" customHeight="false" outlineLevel="0" collapsed="false">
      <c r="A4978" s="21" t="s">
        <v>3663</v>
      </c>
      <c r="B4978" s="21" t="s">
        <v>3444</v>
      </c>
      <c r="C4978" s="23" t="n">
        <v>46197</v>
      </c>
      <c r="D4978" s="21" t="s">
        <v>2862</v>
      </c>
      <c r="E4978" s="21" t="s">
        <v>2748</v>
      </c>
      <c r="F4978" s="12" t="n">
        <v>1</v>
      </c>
      <c r="G4978" s="19" t="n">
        <v>16.2</v>
      </c>
      <c r="H4978" s="19" t="n">
        <v>10.73</v>
      </c>
      <c r="I4978" s="19" t="n">
        <f aca="false">ROUND(F4978*G4978,2)</f>
        <v>16.2</v>
      </c>
      <c r="J4978" s="19" t="n">
        <f aca="false">ROUND(F4978*H4978,2)</f>
        <v>10.73</v>
      </c>
      <c r="K4978" s="19" t="n">
        <f aca="false">INDEX(Pricebook!$L$2:$L$1401,MATCH(D4978,Pricebook!$A$2:$A$1401,0))</f>
        <v>17.55</v>
      </c>
      <c r="L4978" s="19" t="n">
        <f aca="false">ROUND(F4978*K4978,2)</f>
        <v>17.55</v>
      </c>
      <c r="M4978" s="24" t="n">
        <f aca="false">DATE(YEAR(C4978),MONTH(C4978),1)</f>
        <v>46174</v>
      </c>
    </row>
    <row r="4979" customFormat="false" ht="15" hidden="false" customHeight="false" outlineLevel="0" collapsed="false">
      <c r="A4979" s="21" t="s">
        <v>3663</v>
      </c>
      <c r="B4979" s="21" t="s">
        <v>3444</v>
      </c>
      <c r="C4979" s="23" t="n">
        <v>46197</v>
      </c>
      <c r="D4979" s="21" t="s">
        <v>216</v>
      </c>
      <c r="E4979" s="21" t="s">
        <v>108</v>
      </c>
      <c r="F4979" s="12" t="n">
        <v>1</v>
      </c>
      <c r="G4979" s="19" t="n">
        <v>92.35</v>
      </c>
      <c r="H4979" s="19" t="n">
        <v>76.76</v>
      </c>
      <c r="I4979" s="19" t="n">
        <f aca="false">ROUND(F4979*G4979,2)</f>
        <v>92.35</v>
      </c>
      <c r="J4979" s="19" t="n">
        <f aca="false">ROUND(F4979*H4979,2)</f>
        <v>76.76</v>
      </c>
      <c r="K4979" s="19" t="n">
        <f aca="false">INDEX(Pricebook!$L$2:$L$1401,MATCH(D4979,Pricebook!$A$2:$A$1401,0))</f>
        <v>100.9</v>
      </c>
      <c r="L4979" s="19" t="n">
        <f aca="false">ROUND(F4979*K4979,2)</f>
        <v>100.9</v>
      </c>
      <c r="M4979" s="24" t="n">
        <f aca="false">DATE(YEAR(C4979),MONTH(C4979),1)</f>
        <v>46174</v>
      </c>
    </row>
    <row r="4980" customFormat="false" ht="15" hidden="false" customHeight="false" outlineLevel="0" collapsed="false">
      <c r="A4980" s="21" t="s">
        <v>3663</v>
      </c>
      <c r="B4980" s="21" t="s">
        <v>3444</v>
      </c>
      <c r="C4980" s="23" t="n">
        <v>46197</v>
      </c>
      <c r="D4980" s="21" t="s">
        <v>177</v>
      </c>
      <c r="E4980" s="21" t="s">
        <v>108</v>
      </c>
      <c r="F4980" s="12" t="n">
        <v>1</v>
      </c>
      <c r="G4980" s="19" t="n">
        <v>55.9</v>
      </c>
      <c r="H4980" s="19" t="n">
        <v>41.99</v>
      </c>
      <c r="I4980" s="19" t="n">
        <f aca="false">ROUND(F4980*G4980,2)</f>
        <v>55.9</v>
      </c>
      <c r="J4980" s="19" t="n">
        <f aca="false">ROUND(F4980*H4980,2)</f>
        <v>41.99</v>
      </c>
      <c r="K4980" s="19" t="n">
        <f aca="false">INDEX(Pricebook!$L$2:$L$1401,MATCH(D4980,Pricebook!$A$2:$A$1401,0))</f>
        <v>61.5</v>
      </c>
      <c r="L4980" s="19" t="n">
        <f aca="false">ROUND(F4980*K4980,2)</f>
        <v>61.5</v>
      </c>
      <c r="M4980" s="24" t="n">
        <f aca="false">DATE(YEAR(C4980),MONTH(C4980),1)</f>
        <v>46174</v>
      </c>
    </row>
    <row r="4981" customFormat="false" ht="15" hidden="false" customHeight="false" outlineLevel="0" collapsed="false">
      <c r="A4981" s="21" t="s">
        <v>3663</v>
      </c>
      <c r="B4981" s="21" t="s">
        <v>3444</v>
      </c>
      <c r="C4981" s="23" t="n">
        <v>46197</v>
      </c>
      <c r="D4981" s="21" t="s">
        <v>2916</v>
      </c>
      <c r="E4981" s="21" t="s">
        <v>2748</v>
      </c>
      <c r="F4981" s="12" t="n">
        <v>10</v>
      </c>
      <c r="G4981" s="19" t="n">
        <v>5.1</v>
      </c>
      <c r="H4981" s="19" t="n">
        <v>2.98</v>
      </c>
      <c r="I4981" s="19" t="n">
        <f aca="false">ROUND(F4981*G4981,2)</f>
        <v>51</v>
      </c>
      <c r="J4981" s="19" t="n">
        <f aca="false">ROUND(F4981*H4981,2)</f>
        <v>29.8</v>
      </c>
      <c r="K4981" s="19" t="n">
        <f aca="false">INDEX(Pricebook!$L$2:$L$1401,MATCH(D4981,Pricebook!$A$2:$A$1401,0))</f>
        <v>5.6</v>
      </c>
      <c r="L4981" s="19" t="n">
        <f aca="false">ROUND(F4981*K4981,2)</f>
        <v>56</v>
      </c>
      <c r="M4981" s="24" t="n">
        <f aca="false">DATE(YEAR(C4981),MONTH(C4981),1)</f>
        <v>46174</v>
      </c>
    </row>
    <row r="4982" customFormat="false" ht="15" hidden="false" customHeight="false" outlineLevel="0" collapsed="false">
      <c r="A4982" s="21" t="s">
        <v>3663</v>
      </c>
      <c r="B4982" s="21" t="s">
        <v>3444</v>
      </c>
      <c r="C4982" s="23" t="n">
        <v>46197</v>
      </c>
      <c r="D4982" s="21" t="s">
        <v>2868</v>
      </c>
      <c r="E4982" s="21" t="s">
        <v>2748</v>
      </c>
      <c r="F4982" s="12" t="n">
        <v>6</v>
      </c>
      <c r="G4982" s="19" t="n">
        <v>48.1</v>
      </c>
      <c r="H4982" s="19" t="n">
        <v>30.05</v>
      </c>
      <c r="I4982" s="19" t="n">
        <f aca="false">ROUND(F4982*G4982,2)</f>
        <v>288.6</v>
      </c>
      <c r="J4982" s="19" t="n">
        <f aca="false">ROUND(F4982*H4982,2)</f>
        <v>180.3</v>
      </c>
      <c r="K4982" s="19" t="n">
        <f aca="false">INDEX(Pricebook!$L$2:$L$1401,MATCH(D4982,Pricebook!$A$2:$A$1401,0))</f>
        <v>52.5</v>
      </c>
      <c r="L4982" s="19" t="n">
        <f aca="false">ROUND(F4982*K4982,2)</f>
        <v>315</v>
      </c>
      <c r="M4982" s="24" t="n">
        <f aca="false">DATE(YEAR(C4982),MONTH(C4982),1)</f>
        <v>46174</v>
      </c>
    </row>
    <row r="4983" customFormat="false" ht="15" hidden="false" customHeight="false" outlineLevel="0" collapsed="false">
      <c r="A4983" s="21" t="s">
        <v>3663</v>
      </c>
      <c r="B4983" s="21" t="s">
        <v>3444</v>
      </c>
      <c r="C4983" s="23" t="n">
        <v>46197</v>
      </c>
      <c r="D4983" s="21" t="s">
        <v>195</v>
      </c>
      <c r="E4983" s="21" t="s">
        <v>108</v>
      </c>
      <c r="F4983" s="12" t="n">
        <v>1</v>
      </c>
      <c r="G4983" s="19" t="n">
        <v>46.75</v>
      </c>
      <c r="H4983" s="19" t="n">
        <v>40.29</v>
      </c>
      <c r="I4983" s="19" t="n">
        <f aca="false">ROUND(F4983*G4983,2)</f>
        <v>46.75</v>
      </c>
      <c r="J4983" s="19" t="n">
        <f aca="false">ROUND(F4983*H4983,2)</f>
        <v>40.29</v>
      </c>
      <c r="K4983" s="19" t="n">
        <f aca="false">INDEX(Pricebook!$L$2:$L$1401,MATCH(D4983,Pricebook!$A$2:$A$1401,0))</f>
        <v>51.65</v>
      </c>
      <c r="L4983" s="19" t="n">
        <f aca="false">ROUND(F4983*K4983,2)</f>
        <v>51.65</v>
      </c>
      <c r="M4983" s="24" t="n">
        <f aca="false">DATE(YEAR(C4983),MONTH(C4983),1)</f>
        <v>46174</v>
      </c>
    </row>
    <row r="4984" customFormat="false" ht="15" hidden="false" customHeight="false" outlineLevel="0" collapsed="false">
      <c r="A4984" s="21" t="s">
        <v>3663</v>
      </c>
      <c r="B4984" s="21" t="s">
        <v>3444</v>
      </c>
      <c r="C4984" s="23" t="n">
        <v>46197</v>
      </c>
      <c r="D4984" s="21" t="s">
        <v>982</v>
      </c>
      <c r="E4984" s="21" t="s">
        <v>971</v>
      </c>
      <c r="F4984" s="12" t="n">
        <v>3</v>
      </c>
      <c r="G4984" s="19" t="n">
        <v>40.1</v>
      </c>
      <c r="H4984" s="19" t="n">
        <v>30.71</v>
      </c>
      <c r="I4984" s="19" t="n">
        <f aca="false">ROUND(F4984*G4984,2)</f>
        <v>120.3</v>
      </c>
      <c r="J4984" s="19" t="n">
        <f aca="false">ROUND(F4984*H4984,2)</f>
        <v>92.13</v>
      </c>
      <c r="K4984" s="19" t="n">
        <f aca="false">INDEX(Pricebook!$L$2:$L$1401,MATCH(D4984,Pricebook!$A$2:$A$1401,0))</f>
        <v>46.55</v>
      </c>
      <c r="L4984" s="19" t="n">
        <f aca="false">ROUND(F4984*K4984,2)</f>
        <v>139.65</v>
      </c>
      <c r="M4984" s="24" t="n">
        <f aca="false">DATE(YEAR(C4984),MONTH(C4984),1)</f>
        <v>46174</v>
      </c>
    </row>
    <row r="4985" customFormat="false" ht="15" hidden="false" customHeight="false" outlineLevel="0" collapsed="false">
      <c r="A4985" s="21" t="s">
        <v>3663</v>
      </c>
      <c r="B4985" s="21" t="s">
        <v>3444</v>
      </c>
      <c r="C4985" s="23" t="n">
        <v>46197</v>
      </c>
      <c r="D4985" s="21" t="s">
        <v>2946</v>
      </c>
      <c r="E4985" s="21" t="s">
        <v>2748</v>
      </c>
      <c r="F4985" s="12" t="n">
        <v>6</v>
      </c>
      <c r="G4985" s="19" t="n">
        <v>9.3</v>
      </c>
      <c r="H4985" s="19" t="n">
        <v>5.37</v>
      </c>
      <c r="I4985" s="19" t="n">
        <f aca="false">ROUND(F4985*G4985,2)</f>
        <v>55.8</v>
      </c>
      <c r="J4985" s="19" t="n">
        <f aca="false">ROUND(F4985*H4985,2)</f>
        <v>32.22</v>
      </c>
      <c r="K4985" s="19" t="n">
        <f aca="false">INDEX(Pricebook!$L$2:$L$1401,MATCH(D4985,Pricebook!$A$2:$A$1401,0))</f>
        <v>10.1</v>
      </c>
      <c r="L4985" s="19" t="n">
        <f aca="false">ROUND(F4985*K4985,2)</f>
        <v>60.6</v>
      </c>
      <c r="M4985" s="24" t="n">
        <f aca="false">DATE(YEAR(C4985),MONTH(C4985),1)</f>
        <v>46174</v>
      </c>
    </row>
    <row r="4986" customFormat="false" ht="15" hidden="false" customHeight="false" outlineLevel="0" collapsed="false">
      <c r="A4986" s="21" t="s">
        <v>3663</v>
      </c>
      <c r="B4986" s="21" t="s">
        <v>3444</v>
      </c>
      <c r="C4986" s="23" t="n">
        <v>46197</v>
      </c>
      <c r="D4986" s="21" t="s">
        <v>531</v>
      </c>
      <c r="E4986" s="21" t="s">
        <v>366</v>
      </c>
      <c r="F4986" s="12" t="n">
        <v>4</v>
      </c>
      <c r="G4986" s="19" t="n">
        <v>8.7</v>
      </c>
      <c r="H4986" s="19" t="n">
        <v>6.14</v>
      </c>
      <c r="I4986" s="19" t="n">
        <f aca="false">ROUND(F4986*G4986,2)</f>
        <v>34.8</v>
      </c>
      <c r="J4986" s="19" t="n">
        <f aca="false">ROUND(F4986*H4986,2)</f>
        <v>24.56</v>
      </c>
      <c r="K4986" s="19" t="n">
        <f aca="false">INDEX(Pricebook!$L$2:$L$1401,MATCH(D4986,Pricebook!$A$2:$A$1401,0))</f>
        <v>9.35</v>
      </c>
      <c r="L4986" s="19" t="n">
        <f aca="false">ROUND(F4986*K4986,2)</f>
        <v>37.4</v>
      </c>
      <c r="M4986" s="24" t="n">
        <f aca="false">DATE(YEAR(C4986),MONTH(C4986),1)</f>
        <v>46174</v>
      </c>
    </row>
    <row r="4987" customFormat="false" ht="15" hidden="false" customHeight="false" outlineLevel="0" collapsed="false">
      <c r="A4987" s="21" t="s">
        <v>3663</v>
      </c>
      <c r="B4987" s="21" t="s">
        <v>3444</v>
      </c>
      <c r="C4987" s="23" t="n">
        <v>46197</v>
      </c>
      <c r="D4987" s="21" t="s">
        <v>378</v>
      </c>
      <c r="E4987" s="21" t="s">
        <v>366</v>
      </c>
      <c r="F4987" s="12" t="n">
        <v>5</v>
      </c>
      <c r="G4987" s="19" t="n">
        <v>10</v>
      </c>
      <c r="H4987" s="19" t="n">
        <v>6.98</v>
      </c>
      <c r="I4987" s="19" t="n">
        <f aca="false">ROUND(F4987*G4987,2)</f>
        <v>50</v>
      </c>
      <c r="J4987" s="19" t="n">
        <f aca="false">ROUND(F4987*H4987,2)</f>
        <v>34.9</v>
      </c>
      <c r="K4987" s="19" t="n">
        <f aca="false">INDEX(Pricebook!$L$2:$L$1401,MATCH(D4987,Pricebook!$A$2:$A$1401,0))</f>
        <v>10.65</v>
      </c>
      <c r="L4987" s="19" t="n">
        <f aca="false">ROUND(F4987*K4987,2)</f>
        <v>53.25</v>
      </c>
      <c r="M4987" s="24" t="n">
        <f aca="false">DATE(YEAR(C4987),MONTH(C4987),1)</f>
        <v>46174</v>
      </c>
    </row>
    <row r="4988" customFormat="false" ht="15" hidden="false" customHeight="false" outlineLevel="0" collapsed="false">
      <c r="A4988" s="21" t="s">
        <v>3663</v>
      </c>
      <c r="B4988" s="21" t="s">
        <v>3444</v>
      </c>
      <c r="C4988" s="23" t="n">
        <v>46197</v>
      </c>
      <c r="D4988" s="21" t="s">
        <v>2868</v>
      </c>
      <c r="E4988" s="21" t="s">
        <v>2748</v>
      </c>
      <c r="F4988" s="12" t="n">
        <v>5</v>
      </c>
      <c r="G4988" s="19" t="n">
        <v>48.1</v>
      </c>
      <c r="H4988" s="19" t="n">
        <v>30.05</v>
      </c>
      <c r="I4988" s="19" t="n">
        <f aca="false">ROUND(F4988*G4988,2)</f>
        <v>240.5</v>
      </c>
      <c r="J4988" s="19" t="n">
        <f aca="false">ROUND(F4988*H4988,2)</f>
        <v>150.25</v>
      </c>
      <c r="K4988" s="19" t="n">
        <f aca="false">INDEX(Pricebook!$L$2:$L$1401,MATCH(D4988,Pricebook!$A$2:$A$1401,0))</f>
        <v>52.5</v>
      </c>
      <c r="L4988" s="19" t="n">
        <f aca="false">ROUND(F4988*K4988,2)</f>
        <v>262.5</v>
      </c>
      <c r="M4988" s="24" t="n">
        <f aca="false">DATE(YEAR(C4988),MONTH(C4988),1)</f>
        <v>46174</v>
      </c>
    </row>
    <row r="4989" customFormat="false" ht="15" hidden="false" customHeight="false" outlineLevel="0" collapsed="false">
      <c r="A4989" s="21" t="s">
        <v>3664</v>
      </c>
      <c r="B4989" s="21" t="s">
        <v>3433</v>
      </c>
      <c r="C4989" s="23" t="n">
        <v>46197</v>
      </c>
      <c r="D4989" s="21" t="s">
        <v>2519</v>
      </c>
      <c r="E4989" s="21" t="s">
        <v>2466</v>
      </c>
      <c r="F4989" s="12" t="n">
        <v>1</v>
      </c>
      <c r="G4989" s="19" t="n">
        <v>36.7</v>
      </c>
      <c r="H4989" s="19" t="n">
        <v>22.53</v>
      </c>
      <c r="I4989" s="19" t="n">
        <f aca="false">ROUND(F4989*G4989,2)</f>
        <v>36.7</v>
      </c>
      <c r="J4989" s="19" t="n">
        <f aca="false">ROUND(F4989*H4989,2)</f>
        <v>22.53</v>
      </c>
      <c r="K4989" s="19" t="n">
        <f aca="false">INDEX(Pricebook!$L$2:$L$1401,MATCH(D4989,Pricebook!$A$2:$A$1401,0))</f>
        <v>37.95</v>
      </c>
      <c r="L4989" s="19" t="n">
        <f aca="false">ROUND(F4989*K4989,2)</f>
        <v>37.95</v>
      </c>
      <c r="M4989" s="24" t="n">
        <f aca="false">DATE(YEAR(C4989),MONTH(C4989),1)</f>
        <v>46174</v>
      </c>
    </row>
    <row r="4990" customFormat="false" ht="15" hidden="false" customHeight="false" outlineLevel="0" collapsed="false">
      <c r="A4990" s="21" t="s">
        <v>3664</v>
      </c>
      <c r="B4990" s="21" t="s">
        <v>3433</v>
      </c>
      <c r="C4990" s="23" t="n">
        <v>46197</v>
      </c>
      <c r="D4990" s="21" t="s">
        <v>2834</v>
      </c>
      <c r="E4990" s="21" t="s">
        <v>2748</v>
      </c>
      <c r="F4990" s="12" t="n">
        <v>5</v>
      </c>
      <c r="G4990" s="19" t="n">
        <v>5.4</v>
      </c>
      <c r="H4990" s="19" t="n">
        <v>3.15</v>
      </c>
      <c r="I4990" s="19" t="n">
        <f aca="false">ROUND(F4990*G4990,2)</f>
        <v>27</v>
      </c>
      <c r="J4990" s="19" t="n">
        <f aca="false">ROUND(F4990*H4990,2)</f>
        <v>15.75</v>
      </c>
      <c r="K4990" s="19" t="n">
        <f aca="false">INDEX(Pricebook!$L$2:$L$1401,MATCH(D4990,Pricebook!$A$2:$A$1401,0))</f>
        <v>5.9</v>
      </c>
      <c r="L4990" s="19" t="n">
        <f aca="false">ROUND(F4990*K4990,2)</f>
        <v>29.5</v>
      </c>
      <c r="M4990" s="24" t="n">
        <f aca="false">DATE(YEAR(C4990),MONTH(C4990),1)</f>
        <v>46174</v>
      </c>
    </row>
    <row r="4991" customFormat="false" ht="15" hidden="false" customHeight="false" outlineLevel="0" collapsed="false">
      <c r="A4991" s="21" t="s">
        <v>3664</v>
      </c>
      <c r="B4991" s="21" t="s">
        <v>3433</v>
      </c>
      <c r="C4991" s="23" t="n">
        <v>46197</v>
      </c>
      <c r="D4991" s="21" t="s">
        <v>2573</v>
      </c>
      <c r="E4991" s="21" t="s">
        <v>2466</v>
      </c>
      <c r="F4991" s="12" t="n">
        <v>2</v>
      </c>
      <c r="G4991" s="19" t="n">
        <v>32.4</v>
      </c>
      <c r="H4991" s="19" t="n">
        <v>22.54</v>
      </c>
      <c r="I4991" s="19" t="n">
        <f aca="false">ROUND(F4991*G4991,2)</f>
        <v>64.8</v>
      </c>
      <c r="J4991" s="19" t="n">
        <f aca="false">ROUND(F4991*H4991,2)</f>
        <v>45.08</v>
      </c>
      <c r="K4991" s="19" t="n">
        <f aca="false">INDEX(Pricebook!$L$2:$L$1401,MATCH(D4991,Pricebook!$A$2:$A$1401,0))</f>
        <v>33.5</v>
      </c>
      <c r="L4991" s="19" t="n">
        <f aca="false">ROUND(F4991*K4991,2)</f>
        <v>67</v>
      </c>
      <c r="M4991" s="24" t="n">
        <f aca="false">DATE(YEAR(C4991),MONTH(C4991),1)</f>
        <v>46174</v>
      </c>
    </row>
    <row r="4992" customFormat="false" ht="15" hidden="false" customHeight="false" outlineLevel="0" collapsed="false">
      <c r="A4992" s="21" t="s">
        <v>3664</v>
      </c>
      <c r="B4992" s="21" t="s">
        <v>3433</v>
      </c>
      <c r="C4992" s="23" t="n">
        <v>46197</v>
      </c>
      <c r="D4992" s="21" t="s">
        <v>561</v>
      </c>
      <c r="E4992" s="21" t="s">
        <v>366</v>
      </c>
      <c r="F4992" s="12" t="n">
        <v>1</v>
      </c>
      <c r="G4992" s="19" t="n">
        <v>48.4</v>
      </c>
      <c r="H4992" s="19" t="n">
        <v>33.94</v>
      </c>
      <c r="I4992" s="19" t="n">
        <f aca="false">ROUND(F4992*G4992,2)</f>
        <v>48.4</v>
      </c>
      <c r="J4992" s="19" t="n">
        <f aca="false">ROUND(F4992*H4992,2)</f>
        <v>33.94</v>
      </c>
      <c r="K4992" s="19" t="n">
        <f aca="false">INDEX(Pricebook!$L$2:$L$1401,MATCH(D4992,Pricebook!$A$2:$A$1401,0))</f>
        <v>51.7</v>
      </c>
      <c r="L4992" s="19" t="n">
        <f aca="false">ROUND(F4992*K4992,2)</f>
        <v>51.7</v>
      </c>
      <c r="M4992" s="24" t="n">
        <f aca="false">DATE(YEAR(C4992),MONTH(C4992),1)</f>
        <v>46174</v>
      </c>
    </row>
    <row r="4993" customFormat="false" ht="15" hidden="false" customHeight="false" outlineLevel="0" collapsed="false">
      <c r="A4993" s="21" t="s">
        <v>3664</v>
      </c>
      <c r="B4993" s="21" t="s">
        <v>3433</v>
      </c>
      <c r="C4993" s="23" t="n">
        <v>46197</v>
      </c>
      <c r="D4993" s="21" t="s">
        <v>2784</v>
      </c>
      <c r="E4993" s="21" t="s">
        <v>2748</v>
      </c>
      <c r="F4993" s="12" t="n">
        <v>1</v>
      </c>
      <c r="G4993" s="19" t="n">
        <v>10.35</v>
      </c>
      <c r="H4993" s="19" t="n">
        <v>6.4</v>
      </c>
      <c r="I4993" s="19" t="n">
        <f aca="false">ROUND(F4993*G4993,2)</f>
        <v>10.35</v>
      </c>
      <c r="J4993" s="19" t="n">
        <f aca="false">ROUND(F4993*H4993,2)</f>
        <v>6.4</v>
      </c>
      <c r="K4993" s="19" t="n">
        <f aca="false">INDEX(Pricebook!$L$2:$L$1401,MATCH(D4993,Pricebook!$A$2:$A$1401,0))</f>
        <v>11.4</v>
      </c>
      <c r="L4993" s="19" t="n">
        <f aca="false">ROUND(F4993*K4993,2)</f>
        <v>11.4</v>
      </c>
      <c r="M4993" s="24" t="n">
        <f aca="false">DATE(YEAR(C4993),MONTH(C4993),1)</f>
        <v>46174</v>
      </c>
    </row>
    <row r="4994" customFormat="false" ht="15" hidden="false" customHeight="false" outlineLevel="0" collapsed="false">
      <c r="A4994" s="21" t="s">
        <v>3664</v>
      </c>
      <c r="B4994" s="21" t="s">
        <v>3433</v>
      </c>
      <c r="C4994" s="23" t="n">
        <v>46197</v>
      </c>
      <c r="D4994" s="21" t="s">
        <v>2876</v>
      </c>
      <c r="E4994" s="21" t="s">
        <v>2748</v>
      </c>
      <c r="F4994" s="12" t="n">
        <v>2</v>
      </c>
      <c r="G4994" s="19" t="n">
        <v>3.4</v>
      </c>
      <c r="H4994" s="19" t="n">
        <v>1.97</v>
      </c>
      <c r="I4994" s="19" t="n">
        <f aca="false">ROUND(F4994*G4994,2)</f>
        <v>6.8</v>
      </c>
      <c r="J4994" s="19" t="n">
        <f aca="false">ROUND(F4994*H4994,2)</f>
        <v>3.94</v>
      </c>
      <c r="K4994" s="19" t="n">
        <f aca="false">INDEX(Pricebook!$L$2:$L$1401,MATCH(D4994,Pricebook!$A$2:$A$1401,0))</f>
        <v>3.7</v>
      </c>
      <c r="L4994" s="19" t="n">
        <f aca="false">ROUND(F4994*K4994,2)</f>
        <v>7.4</v>
      </c>
      <c r="M4994" s="24" t="n">
        <f aca="false">DATE(YEAR(C4994),MONTH(C4994),1)</f>
        <v>46174</v>
      </c>
    </row>
    <row r="4995" customFormat="false" ht="15" hidden="false" customHeight="false" outlineLevel="0" collapsed="false">
      <c r="A4995" s="21" t="s">
        <v>3664</v>
      </c>
      <c r="B4995" s="21" t="s">
        <v>3433</v>
      </c>
      <c r="C4995" s="23" t="n">
        <v>46197</v>
      </c>
      <c r="D4995" s="21" t="s">
        <v>2483</v>
      </c>
      <c r="E4995" s="21" t="s">
        <v>2466</v>
      </c>
      <c r="F4995" s="12" t="n">
        <v>2</v>
      </c>
      <c r="G4995" s="19" t="n">
        <v>220.5</v>
      </c>
      <c r="H4995" s="19" t="n">
        <v>135.17</v>
      </c>
      <c r="I4995" s="19" t="n">
        <f aca="false">ROUND(F4995*G4995,2)</f>
        <v>441</v>
      </c>
      <c r="J4995" s="19" t="n">
        <f aca="false">ROUND(F4995*H4995,2)</f>
        <v>270.34</v>
      </c>
      <c r="K4995" s="19" t="n">
        <f aca="false">INDEX(Pricebook!$L$2:$L$1401,MATCH(D4995,Pricebook!$A$2:$A$1401,0))</f>
        <v>227.55</v>
      </c>
      <c r="L4995" s="19" t="n">
        <f aca="false">ROUND(F4995*K4995,2)</f>
        <v>455.1</v>
      </c>
      <c r="M4995" s="24" t="n">
        <f aca="false">DATE(YEAR(C4995),MONTH(C4995),1)</f>
        <v>46174</v>
      </c>
    </row>
    <row r="4996" customFormat="false" ht="15" hidden="false" customHeight="false" outlineLevel="0" collapsed="false">
      <c r="A4996" s="21" t="s">
        <v>3664</v>
      </c>
      <c r="B4996" s="21" t="s">
        <v>3433</v>
      </c>
      <c r="C4996" s="23" t="n">
        <v>46197</v>
      </c>
      <c r="D4996" s="21" t="s">
        <v>2537</v>
      </c>
      <c r="E4996" s="21" t="s">
        <v>2466</v>
      </c>
      <c r="F4996" s="12" t="n">
        <v>1</v>
      </c>
      <c r="G4996" s="19" t="n">
        <v>38.35</v>
      </c>
      <c r="H4996" s="19" t="n">
        <v>26.13</v>
      </c>
      <c r="I4996" s="19" t="n">
        <f aca="false">ROUND(F4996*G4996,2)</f>
        <v>38.35</v>
      </c>
      <c r="J4996" s="19" t="n">
        <f aca="false">ROUND(F4996*H4996,2)</f>
        <v>26.13</v>
      </c>
      <c r="K4996" s="19" t="n">
        <f aca="false">INDEX(Pricebook!$L$2:$L$1401,MATCH(D4996,Pricebook!$A$2:$A$1401,0))</f>
        <v>40</v>
      </c>
      <c r="L4996" s="19" t="n">
        <f aca="false">ROUND(F4996*K4996,2)</f>
        <v>40</v>
      </c>
      <c r="M4996" s="24" t="n">
        <f aca="false">DATE(YEAR(C4996),MONTH(C4996),1)</f>
        <v>46174</v>
      </c>
    </row>
    <row r="4997" customFormat="false" ht="15" hidden="false" customHeight="false" outlineLevel="0" collapsed="false">
      <c r="A4997" s="21" t="s">
        <v>3664</v>
      </c>
      <c r="B4997" s="21" t="s">
        <v>3433</v>
      </c>
      <c r="C4997" s="23" t="n">
        <v>46197</v>
      </c>
      <c r="D4997" s="21" t="s">
        <v>2531</v>
      </c>
      <c r="E4997" s="21" t="s">
        <v>2466</v>
      </c>
      <c r="F4997" s="12" t="n">
        <v>2</v>
      </c>
      <c r="G4997" s="19" t="n">
        <v>31.5</v>
      </c>
      <c r="H4997" s="19" t="n">
        <v>19.27</v>
      </c>
      <c r="I4997" s="19" t="n">
        <f aca="false">ROUND(F4997*G4997,2)</f>
        <v>63</v>
      </c>
      <c r="J4997" s="19" t="n">
        <f aca="false">ROUND(F4997*H4997,2)</f>
        <v>38.54</v>
      </c>
      <c r="K4997" s="19" t="n">
        <f aca="false">INDEX(Pricebook!$L$2:$L$1401,MATCH(D4997,Pricebook!$A$2:$A$1401,0))</f>
        <v>32.45</v>
      </c>
      <c r="L4997" s="19" t="n">
        <f aca="false">ROUND(F4997*K4997,2)</f>
        <v>64.9</v>
      </c>
      <c r="M4997" s="24" t="n">
        <f aca="false">DATE(YEAR(C4997),MONTH(C4997),1)</f>
        <v>46174</v>
      </c>
    </row>
    <row r="4998" customFormat="false" ht="15" hidden="false" customHeight="false" outlineLevel="0" collapsed="false">
      <c r="A4998" s="21" t="s">
        <v>3664</v>
      </c>
      <c r="B4998" s="21" t="s">
        <v>3433</v>
      </c>
      <c r="C4998" s="23" t="n">
        <v>46197</v>
      </c>
      <c r="D4998" s="21" t="s">
        <v>2761</v>
      </c>
      <c r="E4998" s="21" t="s">
        <v>2748</v>
      </c>
      <c r="F4998" s="12" t="n">
        <v>1</v>
      </c>
      <c r="G4998" s="19" t="n">
        <v>34.4</v>
      </c>
      <c r="H4998" s="19" t="n">
        <v>20.14</v>
      </c>
      <c r="I4998" s="19" t="n">
        <f aca="false">ROUND(F4998*G4998,2)</f>
        <v>34.4</v>
      </c>
      <c r="J4998" s="19" t="n">
        <f aca="false">ROUND(F4998*H4998,2)</f>
        <v>20.14</v>
      </c>
      <c r="K4998" s="19" t="n">
        <f aca="false">INDEX(Pricebook!$L$2:$L$1401,MATCH(D4998,Pricebook!$A$2:$A$1401,0))</f>
        <v>37.75</v>
      </c>
      <c r="L4998" s="19" t="n">
        <f aca="false">ROUND(F4998*K4998,2)</f>
        <v>37.75</v>
      </c>
      <c r="M4998" s="24" t="n">
        <f aca="false">DATE(YEAR(C4998),MONTH(C4998),1)</f>
        <v>46174</v>
      </c>
    </row>
    <row r="4999" customFormat="false" ht="15" hidden="false" customHeight="false" outlineLevel="0" collapsed="false">
      <c r="A4999" s="21" t="s">
        <v>3665</v>
      </c>
      <c r="B4999" s="21" t="s">
        <v>3329</v>
      </c>
      <c r="C4999" s="23" t="n">
        <v>46197</v>
      </c>
      <c r="D4999" s="21" t="s">
        <v>941</v>
      </c>
      <c r="E4999" s="21" t="s">
        <v>366</v>
      </c>
      <c r="F4999" s="12" t="n">
        <v>2</v>
      </c>
      <c r="G4999" s="19" t="n">
        <v>113.45</v>
      </c>
      <c r="H4999" s="19" t="n">
        <v>80.17</v>
      </c>
      <c r="I4999" s="19" t="n">
        <f aca="false">ROUND(F4999*G4999,2)</f>
        <v>226.9</v>
      </c>
      <c r="J4999" s="19" t="n">
        <f aca="false">ROUND(F4999*H4999,2)</f>
        <v>160.34</v>
      </c>
      <c r="K4999" s="19" t="n">
        <f aca="false">INDEX(Pricebook!$L$2:$L$1401,MATCH(D4999,Pricebook!$A$2:$A$1401,0))</f>
        <v>122.1</v>
      </c>
      <c r="L4999" s="19" t="n">
        <f aca="false">ROUND(F4999*K4999,2)</f>
        <v>244.2</v>
      </c>
      <c r="M4999" s="24" t="n">
        <f aca="false">DATE(YEAR(C4999),MONTH(C4999),1)</f>
        <v>46174</v>
      </c>
    </row>
    <row r="5000" customFormat="false" ht="15" hidden="false" customHeight="false" outlineLevel="0" collapsed="false">
      <c r="A5000" s="21" t="s">
        <v>3665</v>
      </c>
      <c r="B5000" s="21" t="s">
        <v>3329</v>
      </c>
      <c r="C5000" s="23" t="n">
        <v>46197</v>
      </c>
      <c r="D5000" s="21" t="s">
        <v>459</v>
      </c>
      <c r="E5000" s="21" t="s">
        <v>366</v>
      </c>
      <c r="F5000" s="12" t="n">
        <v>1</v>
      </c>
      <c r="G5000" s="19" t="n">
        <v>35.85</v>
      </c>
      <c r="H5000" s="19" t="n">
        <v>25.62</v>
      </c>
      <c r="I5000" s="19" t="n">
        <f aca="false">ROUND(F5000*G5000,2)</f>
        <v>35.85</v>
      </c>
      <c r="J5000" s="19" t="n">
        <f aca="false">ROUND(F5000*H5000,2)</f>
        <v>25.62</v>
      </c>
      <c r="K5000" s="19" t="n">
        <f aca="false">INDEX(Pricebook!$L$2:$L$1401,MATCH(D5000,Pricebook!$A$2:$A$1401,0))</f>
        <v>39</v>
      </c>
      <c r="L5000" s="19" t="n">
        <f aca="false">ROUND(F5000*K5000,2)</f>
        <v>39</v>
      </c>
      <c r="M5000" s="24" t="n">
        <f aca="false">DATE(YEAR(C5000),MONTH(C5000),1)</f>
        <v>46174</v>
      </c>
    </row>
    <row r="5001" customFormat="false" ht="15" hidden="false" customHeight="false" outlineLevel="0" collapsed="false">
      <c r="A5001" s="21" t="s">
        <v>3665</v>
      </c>
      <c r="B5001" s="21" t="s">
        <v>3329</v>
      </c>
      <c r="C5001" s="23" t="n">
        <v>46197</v>
      </c>
      <c r="D5001" s="21" t="s">
        <v>990</v>
      </c>
      <c r="E5001" s="21" t="s">
        <v>971</v>
      </c>
      <c r="F5001" s="12" t="n">
        <v>10</v>
      </c>
      <c r="G5001" s="19" t="n">
        <v>10.45</v>
      </c>
      <c r="H5001" s="19" t="n">
        <v>8.09</v>
      </c>
      <c r="I5001" s="19" t="n">
        <f aca="false">ROUND(F5001*G5001,2)</f>
        <v>104.5</v>
      </c>
      <c r="J5001" s="19" t="n">
        <f aca="false">ROUND(F5001*H5001,2)</f>
        <v>80.9</v>
      </c>
      <c r="K5001" s="19" t="n">
        <f aca="false">INDEX(Pricebook!$L$2:$L$1401,MATCH(D5001,Pricebook!$A$2:$A$1401,0))</f>
        <v>12.3</v>
      </c>
      <c r="L5001" s="19" t="n">
        <f aca="false">ROUND(F5001*K5001,2)</f>
        <v>123</v>
      </c>
      <c r="M5001" s="24" t="n">
        <f aca="false">DATE(YEAR(C5001),MONTH(C5001),1)</f>
        <v>46174</v>
      </c>
    </row>
    <row r="5002" customFormat="false" ht="15" hidden="false" customHeight="false" outlineLevel="0" collapsed="false">
      <c r="A5002" s="21" t="s">
        <v>3665</v>
      </c>
      <c r="B5002" s="21" t="s">
        <v>3329</v>
      </c>
      <c r="C5002" s="23" t="n">
        <v>46197</v>
      </c>
      <c r="D5002" s="21" t="s">
        <v>2942</v>
      </c>
      <c r="E5002" s="21" t="s">
        <v>2748</v>
      </c>
      <c r="F5002" s="12" t="n">
        <v>4</v>
      </c>
      <c r="G5002" s="19" t="n">
        <v>8.1</v>
      </c>
      <c r="H5002" s="19" t="n">
        <v>5.35</v>
      </c>
      <c r="I5002" s="19" t="n">
        <f aca="false">ROUND(F5002*G5002,2)</f>
        <v>32.4</v>
      </c>
      <c r="J5002" s="19" t="n">
        <f aca="false">ROUND(F5002*H5002,2)</f>
        <v>21.4</v>
      </c>
      <c r="K5002" s="19" t="n">
        <f aca="false">INDEX(Pricebook!$L$2:$L$1401,MATCH(D5002,Pricebook!$A$2:$A$1401,0))</f>
        <v>8.9</v>
      </c>
      <c r="L5002" s="19" t="n">
        <f aca="false">ROUND(F5002*K5002,2)</f>
        <v>35.6</v>
      </c>
      <c r="M5002" s="24" t="n">
        <f aca="false">DATE(YEAR(C5002),MONTH(C5002),1)</f>
        <v>46174</v>
      </c>
    </row>
    <row r="5003" customFormat="false" ht="15" hidden="false" customHeight="false" outlineLevel="0" collapsed="false">
      <c r="A5003" s="21" t="s">
        <v>3665</v>
      </c>
      <c r="B5003" s="21" t="s">
        <v>3329</v>
      </c>
      <c r="C5003" s="23" t="n">
        <v>46197</v>
      </c>
      <c r="D5003" s="21" t="s">
        <v>256</v>
      </c>
      <c r="E5003" s="21" t="s">
        <v>108</v>
      </c>
      <c r="F5003" s="12" t="n">
        <v>2</v>
      </c>
      <c r="G5003" s="19" t="n">
        <v>32.2</v>
      </c>
      <c r="H5003" s="19" t="n">
        <v>25.69</v>
      </c>
      <c r="I5003" s="19" t="n">
        <f aca="false">ROUND(F5003*G5003,2)</f>
        <v>64.4</v>
      </c>
      <c r="J5003" s="19" t="n">
        <f aca="false">ROUND(F5003*H5003,2)</f>
        <v>51.38</v>
      </c>
      <c r="K5003" s="19" t="n">
        <f aca="false">INDEX(Pricebook!$L$2:$L$1401,MATCH(D5003,Pricebook!$A$2:$A$1401,0))</f>
        <v>35.15</v>
      </c>
      <c r="L5003" s="19" t="n">
        <f aca="false">ROUND(F5003*K5003,2)</f>
        <v>70.3</v>
      </c>
      <c r="M5003" s="24" t="n">
        <f aca="false">DATE(YEAR(C5003),MONTH(C5003),1)</f>
        <v>46174</v>
      </c>
    </row>
    <row r="5004" customFormat="false" ht="15" hidden="false" customHeight="false" outlineLevel="0" collapsed="false">
      <c r="A5004" s="21" t="s">
        <v>3665</v>
      </c>
      <c r="B5004" s="21" t="s">
        <v>3329</v>
      </c>
      <c r="C5004" s="23" t="n">
        <v>46197</v>
      </c>
      <c r="D5004" s="21" t="s">
        <v>1394</v>
      </c>
      <c r="E5004" s="21" t="s">
        <v>971</v>
      </c>
      <c r="F5004" s="12" t="n">
        <v>3</v>
      </c>
      <c r="G5004" s="19" t="n">
        <v>20</v>
      </c>
      <c r="H5004" s="19" t="n">
        <v>15.27</v>
      </c>
      <c r="I5004" s="19" t="n">
        <f aca="false">ROUND(F5004*G5004,2)</f>
        <v>60</v>
      </c>
      <c r="J5004" s="19" t="n">
        <f aca="false">ROUND(F5004*H5004,2)</f>
        <v>45.81</v>
      </c>
      <c r="K5004" s="19" t="n">
        <f aca="false">INDEX(Pricebook!$L$2:$L$1401,MATCH(D5004,Pricebook!$A$2:$A$1401,0))</f>
        <v>23.15</v>
      </c>
      <c r="L5004" s="19" t="n">
        <f aca="false">ROUND(F5004*K5004,2)</f>
        <v>69.45</v>
      </c>
      <c r="M5004" s="24" t="n">
        <f aca="false">DATE(YEAR(C5004),MONTH(C5004),1)</f>
        <v>46174</v>
      </c>
    </row>
    <row r="5005" customFormat="false" ht="15" hidden="false" customHeight="false" outlineLevel="0" collapsed="false">
      <c r="A5005" s="21" t="s">
        <v>3666</v>
      </c>
      <c r="B5005" s="21" t="s">
        <v>3667</v>
      </c>
      <c r="C5005" s="23" t="n">
        <v>46197</v>
      </c>
      <c r="D5005" s="21" t="s">
        <v>2690</v>
      </c>
      <c r="E5005" s="21" t="s">
        <v>2587</v>
      </c>
      <c r="F5005" s="12" t="n">
        <v>7</v>
      </c>
      <c r="G5005" s="19" t="n">
        <v>6.35</v>
      </c>
      <c r="H5005" s="19" t="n">
        <v>4.04</v>
      </c>
      <c r="I5005" s="19" t="n">
        <f aca="false">ROUND(F5005*G5005,2)</f>
        <v>44.45</v>
      </c>
      <c r="J5005" s="19" t="n">
        <f aca="false">ROUND(F5005*H5005,2)</f>
        <v>28.28</v>
      </c>
      <c r="K5005" s="19" t="n">
        <f aca="false">INDEX(Pricebook!$L$2:$L$1401,MATCH(D5005,Pricebook!$A$2:$A$1401,0))</f>
        <v>6.75</v>
      </c>
      <c r="L5005" s="19" t="n">
        <f aca="false">ROUND(F5005*K5005,2)</f>
        <v>47.25</v>
      </c>
      <c r="M5005" s="24" t="n">
        <f aca="false">DATE(YEAR(C5005),MONTH(C5005),1)</f>
        <v>46174</v>
      </c>
    </row>
    <row r="5006" customFormat="false" ht="15" hidden="false" customHeight="false" outlineLevel="0" collapsed="false">
      <c r="A5006" s="21" t="s">
        <v>3666</v>
      </c>
      <c r="B5006" s="21" t="s">
        <v>3667</v>
      </c>
      <c r="C5006" s="23" t="n">
        <v>46197</v>
      </c>
      <c r="D5006" s="21" t="s">
        <v>2638</v>
      </c>
      <c r="E5006" s="21" t="s">
        <v>2587</v>
      </c>
      <c r="F5006" s="12" t="n">
        <v>12</v>
      </c>
      <c r="G5006" s="19" t="n">
        <v>8.4</v>
      </c>
      <c r="H5006" s="19" t="n">
        <v>5.41</v>
      </c>
      <c r="I5006" s="19" t="n">
        <f aca="false">ROUND(F5006*G5006,2)</f>
        <v>100.8</v>
      </c>
      <c r="J5006" s="19" t="n">
        <f aca="false">ROUND(F5006*H5006,2)</f>
        <v>64.92</v>
      </c>
      <c r="K5006" s="19" t="n">
        <f aca="false">INDEX(Pricebook!$L$2:$L$1401,MATCH(D5006,Pricebook!$A$2:$A$1401,0))</f>
        <v>9</v>
      </c>
      <c r="L5006" s="19" t="n">
        <f aca="false">ROUND(F5006*K5006,2)</f>
        <v>108</v>
      </c>
      <c r="M5006" s="24" t="n">
        <f aca="false">DATE(YEAR(C5006),MONTH(C5006),1)</f>
        <v>46174</v>
      </c>
    </row>
    <row r="5007" customFormat="false" ht="15" hidden="false" customHeight="false" outlineLevel="0" collapsed="false">
      <c r="A5007" s="21" t="s">
        <v>3666</v>
      </c>
      <c r="B5007" s="21" t="s">
        <v>3667</v>
      </c>
      <c r="C5007" s="23" t="n">
        <v>46197</v>
      </c>
      <c r="D5007" s="21" t="s">
        <v>2618</v>
      </c>
      <c r="E5007" s="21" t="s">
        <v>2587</v>
      </c>
      <c r="F5007" s="12" t="n">
        <v>1</v>
      </c>
      <c r="G5007" s="19" t="n">
        <v>136.55</v>
      </c>
      <c r="H5007" s="19" t="n">
        <v>87.73</v>
      </c>
      <c r="I5007" s="19" t="n">
        <f aca="false">ROUND(F5007*G5007,2)</f>
        <v>136.55</v>
      </c>
      <c r="J5007" s="19" t="n">
        <f aca="false">ROUND(F5007*H5007,2)</f>
        <v>87.73</v>
      </c>
      <c r="K5007" s="19" t="n">
        <f aca="false">INDEX(Pricebook!$L$2:$L$1401,MATCH(D5007,Pricebook!$A$2:$A$1401,0))</f>
        <v>145.8</v>
      </c>
      <c r="L5007" s="19" t="n">
        <f aca="false">ROUND(F5007*K5007,2)</f>
        <v>145.8</v>
      </c>
      <c r="M5007" s="24" t="n">
        <f aca="false">DATE(YEAR(C5007),MONTH(C5007),1)</f>
        <v>46174</v>
      </c>
    </row>
    <row r="5008" customFormat="false" ht="15" hidden="false" customHeight="false" outlineLevel="0" collapsed="false">
      <c r="A5008" s="21" t="s">
        <v>3666</v>
      </c>
      <c r="B5008" s="21" t="s">
        <v>3667</v>
      </c>
      <c r="C5008" s="23" t="n">
        <v>46197</v>
      </c>
      <c r="D5008" s="21" t="s">
        <v>2210</v>
      </c>
      <c r="E5008" s="21" t="s">
        <v>2202</v>
      </c>
      <c r="F5008" s="12" t="n">
        <v>4</v>
      </c>
      <c r="G5008" s="19" t="n">
        <v>38.15</v>
      </c>
      <c r="H5008" s="19" t="n">
        <v>22.86</v>
      </c>
      <c r="I5008" s="19" t="n">
        <f aca="false">ROUND(F5008*G5008,2)</f>
        <v>152.6</v>
      </c>
      <c r="J5008" s="19" t="n">
        <f aca="false">ROUND(F5008*H5008,2)</f>
        <v>91.44</v>
      </c>
      <c r="K5008" s="19" t="n">
        <f aca="false">INDEX(Pricebook!$L$2:$L$1401,MATCH(D5008,Pricebook!$A$2:$A$1401,0))</f>
        <v>40.25</v>
      </c>
      <c r="L5008" s="19" t="n">
        <f aca="false">ROUND(F5008*K5008,2)</f>
        <v>161</v>
      </c>
      <c r="M5008" s="24" t="n">
        <f aca="false">DATE(YEAR(C5008),MONTH(C5008),1)</f>
        <v>46174</v>
      </c>
    </row>
    <row r="5009" customFormat="false" ht="15" hidden="false" customHeight="false" outlineLevel="0" collapsed="false">
      <c r="A5009" s="21" t="s">
        <v>3666</v>
      </c>
      <c r="B5009" s="21" t="s">
        <v>3667</v>
      </c>
      <c r="C5009" s="23" t="n">
        <v>46197</v>
      </c>
      <c r="D5009" s="21" t="s">
        <v>587</v>
      </c>
      <c r="E5009" s="21" t="s">
        <v>366</v>
      </c>
      <c r="F5009" s="12" t="n">
        <v>2</v>
      </c>
      <c r="G5009" s="19" t="n">
        <v>126.35</v>
      </c>
      <c r="H5009" s="19" t="n">
        <v>94.56</v>
      </c>
      <c r="I5009" s="19" t="n">
        <f aca="false">ROUND(F5009*G5009,2)</f>
        <v>252.7</v>
      </c>
      <c r="J5009" s="19" t="n">
        <f aca="false">ROUND(F5009*H5009,2)</f>
        <v>189.12</v>
      </c>
      <c r="K5009" s="19" t="n">
        <f aca="false">INDEX(Pricebook!$L$2:$L$1401,MATCH(D5009,Pricebook!$A$2:$A$1401,0))</f>
        <v>135.85</v>
      </c>
      <c r="L5009" s="19" t="n">
        <f aca="false">ROUND(F5009*K5009,2)</f>
        <v>271.7</v>
      </c>
      <c r="M5009" s="24" t="n">
        <f aca="false">DATE(YEAR(C5009),MONTH(C5009),1)</f>
        <v>46174</v>
      </c>
    </row>
    <row r="5010" customFormat="false" ht="15" hidden="false" customHeight="false" outlineLevel="0" collapsed="false">
      <c r="A5010" s="21" t="s">
        <v>3666</v>
      </c>
      <c r="B5010" s="21" t="s">
        <v>3667</v>
      </c>
      <c r="C5010" s="23" t="n">
        <v>46197</v>
      </c>
      <c r="D5010" s="21" t="s">
        <v>2363</v>
      </c>
      <c r="E5010" s="21" t="s">
        <v>2202</v>
      </c>
      <c r="F5010" s="12" t="n">
        <v>6</v>
      </c>
      <c r="G5010" s="19" t="n">
        <v>52.8</v>
      </c>
      <c r="H5010" s="19" t="n">
        <v>31.64</v>
      </c>
      <c r="I5010" s="19" t="n">
        <f aca="false">ROUND(F5010*G5010,2)</f>
        <v>316.8</v>
      </c>
      <c r="J5010" s="19" t="n">
        <f aca="false">ROUND(F5010*H5010,2)</f>
        <v>189.84</v>
      </c>
      <c r="K5010" s="19" t="n">
        <f aca="false">INDEX(Pricebook!$L$2:$L$1401,MATCH(D5010,Pricebook!$A$2:$A$1401,0))</f>
        <v>55.7</v>
      </c>
      <c r="L5010" s="19" t="n">
        <f aca="false">ROUND(F5010*K5010,2)</f>
        <v>334.2</v>
      </c>
      <c r="M5010" s="24" t="n">
        <f aca="false">DATE(YEAR(C5010),MONTH(C5010),1)</f>
        <v>46174</v>
      </c>
    </row>
    <row r="5011" customFormat="false" ht="15" hidden="false" customHeight="false" outlineLevel="0" collapsed="false">
      <c r="A5011" s="21" t="s">
        <v>3666</v>
      </c>
      <c r="B5011" s="21" t="s">
        <v>3667</v>
      </c>
      <c r="C5011" s="23" t="n">
        <v>46197</v>
      </c>
      <c r="D5011" s="21" t="s">
        <v>871</v>
      </c>
      <c r="E5011" s="21" t="s">
        <v>366</v>
      </c>
      <c r="F5011" s="12" t="n">
        <v>1</v>
      </c>
      <c r="G5011" s="19" t="n">
        <v>28.55</v>
      </c>
      <c r="H5011" s="19" t="n">
        <v>21.47</v>
      </c>
      <c r="I5011" s="19" t="n">
        <f aca="false">ROUND(F5011*G5011,2)</f>
        <v>28.55</v>
      </c>
      <c r="J5011" s="19" t="n">
        <f aca="false">ROUND(F5011*H5011,2)</f>
        <v>21.47</v>
      </c>
      <c r="K5011" s="19" t="n">
        <f aca="false">INDEX(Pricebook!$L$2:$L$1401,MATCH(D5011,Pricebook!$A$2:$A$1401,0))</f>
        <v>30.85</v>
      </c>
      <c r="L5011" s="19" t="n">
        <f aca="false">ROUND(F5011*K5011,2)</f>
        <v>30.85</v>
      </c>
      <c r="M5011" s="24" t="n">
        <f aca="false">DATE(YEAR(C5011),MONTH(C5011),1)</f>
        <v>46174</v>
      </c>
    </row>
    <row r="5012" customFormat="false" ht="15" hidden="false" customHeight="false" outlineLevel="0" collapsed="false">
      <c r="A5012" s="21" t="s">
        <v>3666</v>
      </c>
      <c r="B5012" s="21" t="s">
        <v>3667</v>
      </c>
      <c r="C5012" s="23" t="n">
        <v>46197</v>
      </c>
      <c r="D5012" s="21" t="s">
        <v>771</v>
      </c>
      <c r="E5012" s="21" t="s">
        <v>366</v>
      </c>
      <c r="F5012" s="12" t="n">
        <v>2</v>
      </c>
      <c r="G5012" s="19" t="n">
        <v>116.55</v>
      </c>
      <c r="H5012" s="19" t="n">
        <v>92.88</v>
      </c>
      <c r="I5012" s="19" t="n">
        <f aca="false">ROUND(F5012*G5012,2)</f>
        <v>233.1</v>
      </c>
      <c r="J5012" s="19" t="n">
        <f aca="false">ROUND(F5012*H5012,2)</f>
        <v>185.76</v>
      </c>
      <c r="K5012" s="19" t="n">
        <f aca="false">INDEX(Pricebook!$L$2:$L$1401,MATCH(D5012,Pricebook!$A$2:$A$1401,0))</f>
        <v>126.35</v>
      </c>
      <c r="L5012" s="19" t="n">
        <f aca="false">ROUND(F5012*K5012,2)</f>
        <v>252.7</v>
      </c>
      <c r="M5012" s="24" t="n">
        <f aca="false">DATE(YEAR(C5012),MONTH(C5012),1)</f>
        <v>46174</v>
      </c>
    </row>
    <row r="5013" customFormat="false" ht="15" hidden="false" customHeight="false" outlineLevel="0" collapsed="false">
      <c r="A5013" s="21" t="s">
        <v>3666</v>
      </c>
      <c r="B5013" s="21" t="s">
        <v>3667</v>
      </c>
      <c r="C5013" s="23" t="n">
        <v>46197</v>
      </c>
      <c r="D5013" s="21" t="s">
        <v>2652</v>
      </c>
      <c r="E5013" s="21" t="s">
        <v>2587</v>
      </c>
      <c r="F5013" s="12" t="n">
        <v>3</v>
      </c>
      <c r="G5013" s="19" t="n">
        <v>7.3</v>
      </c>
      <c r="H5013" s="19" t="n">
        <v>4.67</v>
      </c>
      <c r="I5013" s="19" t="n">
        <f aca="false">ROUND(F5013*G5013,2)</f>
        <v>21.9</v>
      </c>
      <c r="J5013" s="19" t="n">
        <f aca="false">ROUND(F5013*H5013,2)</f>
        <v>14.01</v>
      </c>
      <c r="K5013" s="19" t="n">
        <f aca="false">INDEX(Pricebook!$L$2:$L$1401,MATCH(D5013,Pricebook!$A$2:$A$1401,0))</f>
        <v>7.8</v>
      </c>
      <c r="L5013" s="19" t="n">
        <f aca="false">ROUND(F5013*K5013,2)</f>
        <v>23.4</v>
      </c>
      <c r="M5013" s="24" t="n">
        <f aca="false">DATE(YEAR(C5013),MONTH(C5013),1)</f>
        <v>46174</v>
      </c>
    </row>
    <row r="5014" customFormat="false" ht="15" hidden="false" customHeight="false" outlineLevel="0" collapsed="false">
      <c r="A5014" s="21" t="s">
        <v>3666</v>
      </c>
      <c r="B5014" s="21" t="s">
        <v>3667</v>
      </c>
      <c r="C5014" s="23" t="n">
        <v>46197</v>
      </c>
      <c r="D5014" s="21" t="s">
        <v>593</v>
      </c>
      <c r="E5014" s="21" t="s">
        <v>366</v>
      </c>
      <c r="F5014" s="12" t="n">
        <v>1</v>
      </c>
      <c r="G5014" s="19" t="n">
        <v>140.75</v>
      </c>
      <c r="H5014" s="19" t="n">
        <v>99.47</v>
      </c>
      <c r="I5014" s="19" t="n">
        <f aca="false">ROUND(F5014*G5014,2)</f>
        <v>140.75</v>
      </c>
      <c r="J5014" s="19" t="n">
        <f aca="false">ROUND(F5014*H5014,2)</f>
        <v>99.47</v>
      </c>
      <c r="K5014" s="19" t="n">
        <f aca="false">INDEX(Pricebook!$L$2:$L$1401,MATCH(D5014,Pricebook!$A$2:$A$1401,0))</f>
        <v>151.45</v>
      </c>
      <c r="L5014" s="19" t="n">
        <f aca="false">ROUND(F5014*K5014,2)</f>
        <v>151.45</v>
      </c>
      <c r="M5014" s="24" t="n">
        <f aca="false">DATE(YEAR(C5014),MONTH(C5014),1)</f>
        <v>46174</v>
      </c>
    </row>
    <row r="5015" customFormat="false" ht="15" hidden="false" customHeight="false" outlineLevel="0" collapsed="false">
      <c r="A5015" s="21" t="s">
        <v>3666</v>
      </c>
      <c r="B5015" s="21" t="s">
        <v>3667</v>
      </c>
      <c r="C5015" s="23" t="n">
        <v>46197</v>
      </c>
      <c r="D5015" s="21" t="s">
        <v>2337</v>
      </c>
      <c r="E5015" s="21" t="s">
        <v>2202</v>
      </c>
      <c r="F5015" s="12" t="n">
        <v>11</v>
      </c>
      <c r="G5015" s="19" t="n">
        <v>5.55</v>
      </c>
      <c r="H5015" s="19" t="n">
        <v>3.38</v>
      </c>
      <c r="I5015" s="19" t="n">
        <f aca="false">ROUND(F5015*G5015,2)</f>
        <v>61.05</v>
      </c>
      <c r="J5015" s="19" t="n">
        <f aca="false">ROUND(F5015*H5015,2)</f>
        <v>37.18</v>
      </c>
      <c r="K5015" s="19" t="n">
        <f aca="false">INDEX(Pricebook!$L$2:$L$1401,MATCH(D5015,Pricebook!$A$2:$A$1401,0))</f>
        <v>5.95</v>
      </c>
      <c r="L5015" s="19" t="n">
        <f aca="false">ROUND(F5015*K5015,2)</f>
        <v>65.45</v>
      </c>
      <c r="M5015" s="24" t="n">
        <f aca="false">DATE(YEAR(C5015),MONTH(C5015),1)</f>
        <v>46174</v>
      </c>
    </row>
    <row r="5016" customFormat="false" ht="15" hidden="false" customHeight="false" outlineLevel="0" collapsed="false">
      <c r="A5016" s="21" t="s">
        <v>3666</v>
      </c>
      <c r="B5016" s="21" t="s">
        <v>3667</v>
      </c>
      <c r="C5016" s="23" t="n">
        <v>46197</v>
      </c>
      <c r="D5016" s="21" t="s">
        <v>523</v>
      </c>
      <c r="E5016" s="21" t="s">
        <v>366</v>
      </c>
      <c r="F5016" s="12" t="n">
        <v>2</v>
      </c>
      <c r="G5016" s="19" t="n">
        <v>16.3</v>
      </c>
      <c r="H5016" s="19" t="n">
        <v>11.44</v>
      </c>
      <c r="I5016" s="19" t="n">
        <f aca="false">ROUND(F5016*G5016,2)</f>
        <v>32.6</v>
      </c>
      <c r="J5016" s="19" t="n">
        <f aca="false">ROUND(F5016*H5016,2)</f>
        <v>22.88</v>
      </c>
      <c r="K5016" s="19" t="n">
        <f aca="false">INDEX(Pricebook!$L$2:$L$1401,MATCH(D5016,Pricebook!$A$2:$A$1401,0))</f>
        <v>17.45</v>
      </c>
      <c r="L5016" s="19" t="n">
        <f aca="false">ROUND(F5016*K5016,2)</f>
        <v>34.9</v>
      </c>
      <c r="M5016" s="24" t="n">
        <f aca="false">DATE(YEAR(C5016),MONTH(C5016),1)</f>
        <v>46174</v>
      </c>
    </row>
    <row r="5017" customFormat="false" ht="15" hidden="false" customHeight="false" outlineLevel="0" collapsed="false">
      <c r="A5017" s="21" t="s">
        <v>3666</v>
      </c>
      <c r="B5017" s="21" t="s">
        <v>3667</v>
      </c>
      <c r="C5017" s="23" t="n">
        <v>46197</v>
      </c>
      <c r="D5017" s="21" t="s">
        <v>1469</v>
      </c>
      <c r="E5017" s="21" t="s">
        <v>1452</v>
      </c>
      <c r="F5017" s="12" t="n">
        <v>8</v>
      </c>
      <c r="G5017" s="19" t="n">
        <v>108</v>
      </c>
      <c r="H5017" s="19" t="n">
        <v>65.71</v>
      </c>
      <c r="I5017" s="19" t="n">
        <f aca="false">ROUND(F5017*G5017,2)</f>
        <v>864</v>
      </c>
      <c r="J5017" s="19" t="n">
        <f aca="false">ROUND(F5017*H5017,2)</f>
        <v>525.68</v>
      </c>
      <c r="K5017" s="19" t="n">
        <f aca="false">INDEX(Pricebook!$L$2:$L$1401,MATCH(D5017,Pricebook!$A$2:$A$1401,0))</f>
        <v>110.1</v>
      </c>
      <c r="L5017" s="19" t="n">
        <f aca="false">ROUND(F5017*K5017,2)</f>
        <v>880.8</v>
      </c>
      <c r="M5017" s="24" t="n">
        <f aca="false">DATE(YEAR(C5017),MONTH(C5017),1)</f>
        <v>46174</v>
      </c>
    </row>
    <row r="5018" customFormat="false" ht="15" hidden="false" customHeight="false" outlineLevel="0" collapsed="false">
      <c r="A5018" s="21" t="s">
        <v>3666</v>
      </c>
      <c r="B5018" s="21" t="s">
        <v>3667</v>
      </c>
      <c r="C5018" s="23" t="n">
        <v>46197</v>
      </c>
      <c r="D5018" s="21" t="s">
        <v>2218</v>
      </c>
      <c r="E5018" s="21" t="s">
        <v>2202</v>
      </c>
      <c r="F5018" s="12" t="n">
        <v>5</v>
      </c>
      <c r="G5018" s="19" t="n">
        <v>6.05</v>
      </c>
      <c r="H5018" s="19" t="n">
        <v>4.08</v>
      </c>
      <c r="I5018" s="19" t="n">
        <f aca="false">ROUND(F5018*G5018,2)</f>
        <v>30.25</v>
      </c>
      <c r="J5018" s="19" t="n">
        <f aca="false">ROUND(F5018*H5018,2)</f>
        <v>20.4</v>
      </c>
      <c r="K5018" s="19" t="n">
        <f aca="false">INDEX(Pricebook!$L$2:$L$1401,MATCH(D5018,Pricebook!$A$2:$A$1401,0))</f>
        <v>6.4</v>
      </c>
      <c r="L5018" s="19" t="n">
        <f aca="false">ROUND(F5018*K5018,2)</f>
        <v>32</v>
      </c>
      <c r="M5018" s="24" t="n">
        <f aca="false">DATE(YEAR(C5018),MONTH(C5018),1)</f>
        <v>46174</v>
      </c>
    </row>
    <row r="5019" customFormat="false" ht="15" hidden="false" customHeight="false" outlineLevel="0" collapsed="false">
      <c r="A5019" s="21" t="s">
        <v>3666</v>
      </c>
      <c r="B5019" s="21" t="s">
        <v>3667</v>
      </c>
      <c r="C5019" s="23" t="n">
        <v>46197</v>
      </c>
      <c r="D5019" s="21" t="s">
        <v>759</v>
      </c>
      <c r="E5019" s="21" t="s">
        <v>366</v>
      </c>
      <c r="F5019" s="12" t="n">
        <v>1</v>
      </c>
      <c r="G5019" s="19" t="n">
        <v>41.2</v>
      </c>
      <c r="H5019" s="19" t="n">
        <v>29.1</v>
      </c>
      <c r="I5019" s="19" t="n">
        <f aca="false">ROUND(F5019*G5019,2)</f>
        <v>41.2</v>
      </c>
      <c r="J5019" s="19" t="n">
        <f aca="false">ROUND(F5019*H5019,2)</f>
        <v>29.1</v>
      </c>
      <c r="K5019" s="19" t="n">
        <f aca="false">INDEX(Pricebook!$L$2:$L$1401,MATCH(D5019,Pricebook!$A$2:$A$1401,0))</f>
        <v>44.3</v>
      </c>
      <c r="L5019" s="19" t="n">
        <f aca="false">ROUND(F5019*K5019,2)</f>
        <v>44.3</v>
      </c>
      <c r="M5019" s="24" t="n">
        <f aca="false">DATE(YEAR(C5019),MONTH(C5019),1)</f>
        <v>46174</v>
      </c>
    </row>
    <row r="5020" customFormat="false" ht="15" hidden="false" customHeight="false" outlineLevel="0" collapsed="false">
      <c r="A5020" s="21" t="s">
        <v>3668</v>
      </c>
      <c r="B5020" s="21" t="s">
        <v>3669</v>
      </c>
      <c r="C5020" s="23" t="n">
        <v>46197</v>
      </c>
      <c r="D5020" s="21" t="s">
        <v>695</v>
      </c>
      <c r="E5020" s="21" t="s">
        <v>366</v>
      </c>
      <c r="F5020" s="12" t="n">
        <v>5</v>
      </c>
      <c r="G5020" s="19" t="n">
        <v>12.05</v>
      </c>
      <c r="H5020" s="19" t="n">
        <v>8.54</v>
      </c>
      <c r="I5020" s="19" t="n">
        <f aca="false">ROUND(F5020*G5020,2)</f>
        <v>60.25</v>
      </c>
      <c r="J5020" s="19" t="n">
        <f aca="false">ROUND(F5020*H5020,2)</f>
        <v>42.7</v>
      </c>
      <c r="K5020" s="19" t="n">
        <f aca="false">INDEX(Pricebook!$L$2:$L$1401,MATCH(D5020,Pricebook!$A$2:$A$1401,0))</f>
        <v>13</v>
      </c>
      <c r="L5020" s="19" t="n">
        <f aca="false">ROUND(F5020*K5020,2)</f>
        <v>65</v>
      </c>
      <c r="M5020" s="24" t="n">
        <f aca="false">DATE(YEAR(C5020),MONTH(C5020),1)</f>
        <v>46174</v>
      </c>
    </row>
    <row r="5021" customFormat="false" ht="15" hidden="false" customHeight="false" outlineLevel="0" collapsed="false">
      <c r="A5021" s="21" t="s">
        <v>3668</v>
      </c>
      <c r="B5021" s="21" t="s">
        <v>3669</v>
      </c>
      <c r="C5021" s="23" t="n">
        <v>46197</v>
      </c>
      <c r="D5021" s="21" t="s">
        <v>629</v>
      </c>
      <c r="E5021" s="21" t="s">
        <v>366</v>
      </c>
      <c r="F5021" s="12" t="n">
        <v>3</v>
      </c>
      <c r="G5021" s="19" t="n">
        <v>24.2</v>
      </c>
      <c r="H5021" s="19" t="n">
        <v>17.18</v>
      </c>
      <c r="I5021" s="19" t="n">
        <f aca="false">ROUND(F5021*G5021,2)</f>
        <v>72.6</v>
      </c>
      <c r="J5021" s="19" t="n">
        <f aca="false">ROUND(F5021*H5021,2)</f>
        <v>51.54</v>
      </c>
      <c r="K5021" s="19" t="n">
        <f aca="false">INDEX(Pricebook!$L$2:$L$1401,MATCH(D5021,Pricebook!$A$2:$A$1401,0))</f>
        <v>26.15</v>
      </c>
      <c r="L5021" s="19" t="n">
        <f aca="false">ROUND(F5021*K5021,2)</f>
        <v>78.45</v>
      </c>
      <c r="M5021" s="24" t="n">
        <f aca="false">DATE(YEAR(C5021),MONTH(C5021),1)</f>
        <v>46174</v>
      </c>
    </row>
    <row r="5022" customFormat="false" ht="15" hidden="false" customHeight="false" outlineLevel="0" collapsed="false">
      <c r="A5022" s="21" t="s">
        <v>3668</v>
      </c>
      <c r="B5022" s="21" t="s">
        <v>3669</v>
      </c>
      <c r="C5022" s="23" t="n">
        <v>46197</v>
      </c>
      <c r="D5022" s="21" t="s">
        <v>2374</v>
      </c>
      <c r="E5022" s="21" t="s">
        <v>2202</v>
      </c>
      <c r="F5022" s="12" t="n">
        <v>1</v>
      </c>
      <c r="G5022" s="19" t="n">
        <v>25.65</v>
      </c>
      <c r="H5022" s="19" t="n">
        <v>15.49</v>
      </c>
      <c r="I5022" s="19" t="n">
        <f aca="false">ROUND(F5022*G5022,2)</f>
        <v>25.65</v>
      </c>
      <c r="J5022" s="19" t="n">
        <f aca="false">ROUND(F5022*H5022,2)</f>
        <v>15.49</v>
      </c>
      <c r="K5022" s="19" t="n">
        <f aca="false">INDEX(Pricebook!$L$2:$L$1401,MATCH(D5022,Pricebook!$A$2:$A$1401,0))</f>
        <v>27.25</v>
      </c>
      <c r="L5022" s="19" t="n">
        <f aca="false">ROUND(F5022*K5022,2)</f>
        <v>27.25</v>
      </c>
      <c r="M5022" s="24" t="n">
        <f aca="false">DATE(YEAR(C5022),MONTH(C5022),1)</f>
        <v>46174</v>
      </c>
    </row>
    <row r="5023" customFormat="false" ht="15" hidden="false" customHeight="false" outlineLevel="0" collapsed="false">
      <c r="A5023" s="21" t="s">
        <v>3668</v>
      </c>
      <c r="B5023" s="21" t="s">
        <v>3669</v>
      </c>
      <c r="C5023" s="23" t="n">
        <v>46197</v>
      </c>
      <c r="D5023" s="21" t="s">
        <v>461</v>
      </c>
      <c r="E5023" s="21" t="s">
        <v>366</v>
      </c>
      <c r="F5023" s="12" t="n">
        <v>2</v>
      </c>
      <c r="G5023" s="19" t="n">
        <v>69</v>
      </c>
      <c r="H5023" s="19" t="n">
        <v>50.5</v>
      </c>
      <c r="I5023" s="19" t="n">
        <f aca="false">ROUND(F5023*G5023,2)</f>
        <v>138</v>
      </c>
      <c r="J5023" s="19" t="n">
        <f aca="false">ROUND(F5023*H5023,2)</f>
        <v>101</v>
      </c>
      <c r="K5023" s="19" t="n">
        <f aca="false">INDEX(Pricebook!$L$2:$L$1401,MATCH(D5023,Pricebook!$A$2:$A$1401,0))</f>
        <v>73.6</v>
      </c>
      <c r="L5023" s="19" t="n">
        <f aca="false">ROUND(F5023*K5023,2)</f>
        <v>147.2</v>
      </c>
      <c r="M5023" s="24" t="n">
        <f aca="false">DATE(YEAR(C5023),MONTH(C5023),1)</f>
        <v>46174</v>
      </c>
    </row>
    <row r="5024" customFormat="false" ht="15" hidden="false" customHeight="false" outlineLevel="0" collapsed="false">
      <c r="A5024" s="21" t="s">
        <v>3668</v>
      </c>
      <c r="B5024" s="21" t="s">
        <v>3669</v>
      </c>
      <c r="C5024" s="23" t="n">
        <v>46197</v>
      </c>
      <c r="D5024" s="21" t="s">
        <v>2374</v>
      </c>
      <c r="E5024" s="21" t="s">
        <v>2202</v>
      </c>
      <c r="F5024" s="12" t="n">
        <v>1</v>
      </c>
      <c r="G5024" s="19" t="n">
        <v>25.65</v>
      </c>
      <c r="H5024" s="19" t="n">
        <v>15.49</v>
      </c>
      <c r="I5024" s="19" t="n">
        <f aca="false">ROUND(F5024*G5024,2)</f>
        <v>25.65</v>
      </c>
      <c r="J5024" s="19" t="n">
        <f aca="false">ROUND(F5024*H5024,2)</f>
        <v>15.49</v>
      </c>
      <c r="K5024" s="19" t="n">
        <f aca="false">INDEX(Pricebook!$L$2:$L$1401,MATCH(D5024,Pricebook!$A$2:$A$1401,0))</f>
        <v>27.25</v>
      </c>
      <c r="L5024" s="19" t="n">
        <f aca="false">ROUND(F5024*K5024,2)</f>
        <v>27.25</v>
      </c>
      <c r="M5024" s="24" t="n">
        <f aca="false">DATE(YEAR(C5024),MONTH(C5024),1)</f>
        <v>46174</v>
      </c>
    </row>
    <row r="5025" customFormat="false" ht="15" hidden="false" customHeight="false" outlineLevel="0" collapsed="false">
      <c r="A5025" s="21" t="s">
        <v>3668</v>
      </c>
      <c r="B5025" s="21" t="s">
        <v>3669</v>
      </c>
      <c r="C5025" s="23" t="n">
        <v>46197</v>
      </c>
      <c r="D5025" s="21" t="s">
        <v>1536</v>
      </c>
      <c r="E5025" s="21" t="s">
        <v>1452</v>
      </c>
      <c r="F5025" s="12" t="n">
        <v>8</v>
      </c>
      <c r="G5025" s="19" t="n">
        <v>116.2</v>
      </c>
      <c r="H5025" s="19" t="n">
        <v>71.67</v>
      </c>
      <c r="I5025" s="19" t="n">
        <f aca="false">ROUND(F5025*G5025,2)</f>
        <v>929.6</v>
      </c>
      <c r="J5025" s="19" t="n">
        <f aca="false">ROUND(F5025*H5025,2)</f>
        <v>573.36</v>
      </c>
      <c r="K5025" s="19" t="n">
        <f aca="false">INDEX(Pricebook!$L$2:$L$1401,MATCH(D5025,Pricebook!$A$2:$A$1401,0))</f>
        <v>120.05</v>
      </c>
      <c r="L5025" s="19" t="n">
        <f aca="false">ROUND(F5025*K5025,2)</f>
        <v>960.4</v>
      </c>
      <c r="M5025" s="24" t="n">
        <f aca="false">DATE(YEAR(C5025),MONTH(C5025),1)</f>
        <v>46174</v>
      </c>
    </row>
    <row r="5026" customFormat="false" ht="15" hidden="false" customHeight="false" outlineLevel="0" collapsed="false">
      <c r="A5026" s="21" t="s">
        <v>3668</v>
      </c>
      <c r="B5026" s="21" t="s">
        <v>3669</v>
      </c>
      <c r="C5026" s="23" t="n">
        <v>46197</v>
      </c>
      <c r="D5026" s="21" t="s">
        <v>823</v>
      </c>
      <c r="E5026" s="21" t="s">
        <v>366</v>
      </c>
      <c r="F5026" s="12" t="n">
        <v>4</v>
      </c>
      <c r="G5026" s="19" t="n">
        <v>8.95</v>
      </c>
      <c r="H5026" s="19" t="n">
        <v>6.37</v>
      </c>
      <c r="I5026" s="19" t="n">
        <f aca="false">ROUND(F5026*G5026,2)</f>
        <v>35.8</v>
      </c>
      <c r="J5026" s="19" t="n">
        <f aca="false">ROUND(F5026*H5026,2)</f>
        <v>25.48</v>
      </c>
      <c r="K5026" s="19" t="n">
        <f aca="false">INDEX(Pricebook!$L$2:$L$1401,MATCH(D5026,Pricebook!$A$2:$A$1401,0))</f>
        <v>9.75</v>
      </c>
      <c r="L5026" s="19" t="n">
        <f aca="false">ROUND(F5026*K5026,2)</f>
        <v>39</v>
      </c>
      <c r="M5026" s="24" t="n">
        <f aca="false">DATE(YEAR(C5026),MONTH(C5026),1)</f>
        <v>46174</v>
      </c>
    </row>
    <row r="5027" customFormat="false" ht="15" hidden="false" customHeight="false" outlineLevel="0" collapsed="false">
      <c r="A5027" s="21" t="s">
        <v>3670</v>
      </c>
      <c r="B5027" s="21" t="s">
        <v>3056</v>
      </c>
      <c r="C5027" s="23" t="n">
        <v>46197</v>
      </c>
      <c r="D5027" s="21" t="s">
        <v>2337</v>
      </c>
      <c r="E5027" s="21" t="s">
        <v>2202</v>
      </c>
      <c r="F5027" s="12" t="n">
        <v>5</v>
      </c>
      <c r="G5027" s="19" t="n">
        <v>5.55</v>
      </c>
      <c r="H5027" s="19" t="n">
        <v>3.38</v>
      </c>
      <c r="I5027" s="19" t="n">
        <f aca="false">ROUND(F5027*G5027,2)</f>
        <v>27.75</v>
      </c>
      <c r="J5027" s="19" t="n">
        <f aca="false">ROUND(F5027*H5027,2)</f>
        <v>16.9</v>
      </c>
      <c r="K5027" s="19" t="n">
        <f aca="false">INDEX(Pricebook!$L$2:$L$1401,MATCH(D5027,Pricebook!$A$2:$A$1401,0))</f>
        <v>5.95</v>
      </c>
      <c r="L5027" s="19" t="n">
        <f aca="false">ROUND(F5027*K5027,2)</f>
        <v>29.75</v>
      </c>
      <c r="M5027" s="24" t="n">
        <f aca="false">DATE(YEAR(C5027),MONTH(C5027),1)</f>
        <v>46174</v>
      </c>
    </row>
    <row r="5028" customFormat="false" ht="15" hidden="false" customHeight="false" outlineLevel="0" collapsed="false">
      <c r="A5028" s="21" t="s">
        <v>3670</v>
      </c>
      <c r="B5028" s="21" t="s">
        <v>3056</v>
      </c>
      <c r="C5028" s="23" t="n">
        <v>46197</v>
      </c>
      <c r="D5028" s="21" t="s">
        <v>1829</v>
      </c>
      <c r="E5028" s="21" t="s">
        <v>1452</v>
      </c>
      <c r="F5028" s="12" t="n">
        <v>10</v>
      </c>
      <c r="G5028" s="19" t="n">
        <v>80</v>
      </c>
      <c r="H5028" s="19" t="n">
        <v>49.58</v>
      </c>
      <c r="I5028" s="19" t="n">
        <f aca="false">ROUND(F5028*G5028,2)</f>
        <v>800</v>
      </c>
      <c r="J5028" s="19" t="n">
        <f aca="false">ROUND(F5028*H5028,2)</f>
        <v>495.8</v>
      </c>
      <c r="K5028" s="19" t="n">
        <f aca="false">INDEX(Pricebook!$L$2:$L$1401,MATCH(D5028,Pricebook!$A$2:$A$1401,0))</f>
        <v>83.05</v>
      </c>
      <c r="L5028" s="19" t="n">
        <f aca="false">ROUND(F5028*K5028,2)</f>
        <v>830.5</v>
      </c>
      <c r="M5028" s="24" t="n">
        <f aca="false">DATE(YEAR(C5028),MONTH(C5028),1)</f>
        <v>46174</v>
      </c>
    </row>
    <row r="5029" customFormat="false" ht="15" hidden="false" customHeight="false" outlineLevel="0" collapsed="false">
      <c r="A5029" s="21" t="s">
        <v>3670</v>
      </c>
      <c r="B5029" s="21" t="s">
        <v>3056</v>
      </c>
      <c r="C5029" s="23" t="n">
        <v>46197</v>
      </c>
      <c r="D5029" s="21" t="s">
        <v>1501</v>
      </c>
      <c r="E5029" s="21" t="s">
        <v>1452</v>
      </c>
      <c r="F5029" s="12" t="n">
        <v>4</v>
      </c>
      <c r="G5029" s="19" t="n">
        <v>61.4</v>
      </c>
      <c r="H5029" s="19" t="n">
        <v>41.7</v>
      </c>
      <c r="I5029" s="19" t="n">
        <f aca="false">ROUND(F5029*G5029,2)</f>
        <v>245.6</v>
      </c>
      <c r="J5029" s="19" t="n">
        <f aca="false">ROUND(F5029*H5029,2)</f>
        <v>166.8</v>
      </c>
      <c r="K5029" s="19" t="n">
        <f aca="false">INDEX(Pricebook!$L$2:$L$1401,MATCH(D5029,Pricebook!$A$2:$A$1401,0))</f>
        <v>63.5</v>
      </c>
      <c r="L5029" s="19" t="n">
        <f aca="false">ROUND(F5029*K5029,2)</f>
        <v>254</v>
      </c>
      <c r="M5029" s="24" t="n">
        <f aca="false">DATE(YEAR(C5029),MONTH(C5029),1)</f>
        <v>46174</v>
      </c>
    </row>
    <row r="5030" customFormat="false" ht="15" hidden="false" customHeight="false" outlineLevel="0" collapsed="false">
      <c r="A5030" s="21" t="s">
        <v>3670</v>
      </c>
      <c r="B5030" s="21" t="s">
        <v>3056</v>
      </c>
      <c r="C5030" s="23" t="n">
        <v>46197</v>
      </c>
      <c r="D5030" s="21" t="s">
        <v>386</v>
      </c>
      <c r="E5030" s="21" t="s">
        <v>366</v>
      </c>
      <c r="F5030" s="12" t="n">
        <v>3</v>
      </c>
      <c r="G5030" s="19" t="n">
        <v>6.6</v>
      </c>
      <c r="H5030" s="19" t="n">
        <v>4.72</v>
      </c>
      <c r="I5030" s="19" t="n">
        <f aca="false">ROUND(F5030*G5030,2)</f>
        <v>19.8</v>
      </c>
      <c r="J5030" s="19" t="n">
        <f aca="false">ROUND(F5030*H5030,2)</f>
        <v>14.16</v>
      </c>
      <c r="K5030" s="19" t="n">
        <f aca="false">INDEX(Pricebook!$L$2:$L$1401,MATCH(D5030,Pricebook!$A$2:$A$1401,0))</f>
        <v>7.2</v>
      </c>
      <c r="L5030" s="19" t="n">
        <f aca="false">ROUND(F5030*K5030,2)</f>
        <v>21.6</v>
      </c>
      <c r="M5030" s="24" t="n">
        <f aca="false">DATE(YEAR(C5030),MONTH(C5030),1)</f>
        <v>46174</v>
      </c>
    </row>
    <row r="5031" customFormat="false" ht="15" hidden="false" customHeight="false" outlineLevel="0" collapsed="false">
      <c r="A5031" s="21" t="s">
        <v>3670</v>
      </c>
      <c r="B5031" s="21" t="s">
        <v>3056</v>
      </c>
      <c r="C5031" s="23" t="n">
        <v>46197</v>
      </c>
      <c r="D5031" s="21" t="s">
        <v>1789</v>
      </c>
      <c r="E5031" s="21" t="s">
        <v>1452</v>
      </c>
      <c r="F5031" s="12" t="n">
        <v>14</v>
      </c>
      <c r="G5031" s="19" t="n">
        <v>35.55</v>
      </c>
      <c r="H5031" s="19" t="n">
        <v>21.93</v>
      </c>
      <c r="I5031" s="19" t="n">
        <f aca="false">ROUND(F5031*G5031,2)</f>
        <v>497.7</v>
      </c>
      <c r="J5031" s="19" t="n">
        <f aca="false">ROUND(F5031*H5031,2)</f>
        <v>307.02</v>
      </c>
      <c r="K5031" s="19" t="n">
        <f aca="false">INDEX(Pricebook!$L$2:$L$1401,MATCH(D5031,Pricebook!$A$2:$A$1401,0))</f>
        <v>36.75</v>
      </c>
      <c r="L5031" s="19" t="n">
        <f aca="false">ROUND(F5031*K5031,2)</f>
        <v>514.5</v>
      </c>
      <c r="M5031" s="24" t="n">
        <f aca="false">DATE(YEAR(C5031),MONTH(C5031),1)</f>
        <v>46174</v>
      </c>
    </row>
    <row r="5032" customFormat="false" ht="15" hidden="false" customHeight="false" outlineLevel="0" collapsed="false">
      <c r="A5032" s="21" t="s">
        <v>3670</v>
      </c>
      <c r="B5032" s="21" t="s">
        <v>3056</v>
      </c>
      <c r="C5032" s="23" t="n">
        <v>46197</v>
      </c>
      <c r="D5032" s="21" t="s">
        <v>573</v>
      </c>
      <c r="E5032" s="21" t="s">
        <v>366</v>
      </c>
      <c r="F5032" s="12" t="n">
        <v>2</v>
      </c>
      <c r="G5032" s="19" t="n">
        <v>74.65</v>
      </c>
      <c r="H5032" s="19" t="n">
        <v>52.7</v>
      </c>
      <c r="I5032" s="19" t="n">
        <f aca="false">ROUND(F5032*G5032,2)</f>
        <v>149.3</v>
      </c>
      <c r="J5032" s="19" t="n">
        <f aca="false">ROUND(F5032*H5032,2)</f>
        <v>105.4</v>
      </c>
      <c r="K5032" s="19" t="n">
        <f aca="false">INDEX(Pricebook!$L$2:$L$1401,MATCH(D5032,Pricebook!$A$2:$A$1401,0))</f>
        <v>80.25</v>
      </c>
      <c r="L5032" s="19" t="n">
        <f aca="false">ROUND(F5032*K5032,2)</f>
        <v>160.5</v>
      </c>
      <c r="M5032" s="24" t="n">
        <f aca="false">DATE(YEAR(C5032),MONTH(C5032),1)</f>
        <v>46174</v>
      </c>
    </row>
    <row r="5033" customFormat="false" ht="15" hidden="false" customHeight="false" outlineLevel="0" collapsed="false">
      <c r="A5033" s="21" t="s">
        <v>3670</v>
      </c>
      <c r="B5033" s="21" t="s">
        <v>3056</v>
      </c>
      <c r="C5033" s="23" t="n">
        <v>46197</v>
      </c>
      <c r="D5033" s="21" t="s">
        <v>1903</v>
      </c>
      <c r="E5033" s="21" t="s">
        <v>1452</v>
      </c>
      <c r="F5033" s="12" t="n">
        <v>10</v>
      </c>
      <c r="G5033" s="19" t="n">
        <v>46.75</v>
      </c>
      <c r="H5033" s="19" t="n">
        <v>30.96</v>
      </c>
      <c r="I5033" s="19" t="n">
        <f aca="false">ROUND(F5033*G5033,2)</f>
        <v>467.5</v>
      </c>
      <c r="J5033" s="19" t="n">
        <f aca="false">ROUND(F5033*H5033,2)</f>
        <v>309.6</v>
      </c>
      <c r="K5033" s="19" t="n">
        <f aca="false">INDEX(Pricebook!$L$2:$L$1401,MATCH(D5033,Pricebook!$A$2:$A$1401,0))</f>
        <v>48.65</v>
      </c>
      <c r="L5033" s="19" t="n">
        <f aca="false">ROUND(F5033*K5033,2)</f>
        <v>486.5</v>
      </c>
      <c r="M5033" s="24" t="n">
        <f aca="false">DATE(YEAR(C5033),MONTH(C5033),1)</f>
        <v>46174</v>
      </c>
    </row>
    <row r="5034" customFormat="false" ht="15" hidden="false" customHeight="false" outlineLevel="0" collapsed="false">
      <c r="A5034" s="21" t="s">
        <v>3670</v>
      </c>
      <c r="B5034" s="21" t="s">
        <v>3056</v>
      </c>
      <c r="C5034" s="23" t="n">
        <v>46197</v>
      </c>
      <c r="D5034" s="21" t="s">
        <v>1807</v>
      </c>
      <c r="E5034" s="21" t="s">
        <v>1452</v>
      </c>
      <c r="F5034" s="12" t="n">
        <v>2</v>
      </c>
      <c r="G5034" s="19" t="n">
        <v>48.2</v>
      </c>
      <c r="H5034" s="19" t="n">
        <v>29.59</v>
      </c>
      <c r="I5034" s="19" t="n">
        <f aca="false">ROUND(F5034*G5034,2)</f>
        <v>96.4</v>
      </c>
      <c r="J5034" s="19" t="n">
        <f aca="false">ROUND(F5034*H5034,2)</f>
        <v>59.18</v>
      </c>
      <c r="K5034" s="19" t="n">
        <f aca="false">INDEX(Pricebook!$L$2:$L$1401,MATCH(D5034,Pricebook!$A$2:$A$1401,0))</f>
        <v>49.6</v>
      </c>
      <c r="L5034" s="19" t="n">
        <f aca="false">ROUND(F5034*K5034,2)</f>
        <v>99.2</v>
      </c>
      <c r="M5034" s="24" t="n">
        <f aca="false">DATE(YEAR(C5034),MONTH(C5034),1)</f>
        <v>46174</v>
      </c>
    </row>
    <row r="5035" customFormat="false" ht="15" hidden="false" customHeight="false" outlineLevel="0" collapsed="false">
      <c r="A5035" s="21" t="s">
        <v>3670</v>
      </c>
      <c r="B5035" s="21" t="s">
        <v>3056</v>
      </c>
      <c r="C5035" s="23" t="n">
        <v>46197</v>
      </c>
      <c r="D5035" s="21" t="s">
        <v>825</v>
      </c>
      <c r="E5035" s="21" t="s">
        <v>366</v>
      </c>
      <c r="F5035" s="12" t="n">
        <v>4</v>
      </c>
      <c r="G5035" s="19" t="n">
        <v>11.2</v>
      </c>
      <c r="H5035" s="19" t="n">
        <v>8.32</v>
      </c>
      <c r="I5035" s="19" t="n">
        <f aca="false">ROUND(F5035*G5035,2)</f>
        <v>44.8</v>
      </c>
      <c r="J5035" s="19" t="n">
        <f aca="false">ROUND(F5035*H5035,2)</f>
        <v>33.28</v>
      </c>
      <c r="K5035" s="19" t="n">
        <f aca="false">INDEX(Pricebook!$L$2:$L$1401,MATCH(D5035,Pricebook!$A$2:$A$1401,0))</f>
        <v>12.15</v>
      </c>
      <c r="L5035" s="19" t="n">
        <f aca="false">ROUND(F5035*K5035,2)</f>
        <v>48.6</v>
      </c>
      <c r="M5035" s="24" t="n">
        <f aca="false">DATE(YEAR(C5035),MONTH(C5035),1)</f>
        <v>46174</v>
      </c>
    </row>
    <row r="5036" customFormat="false" ht="15" hidden="false" customHeight="false" outlineLevel="0" collapsed="false">
      <c r="A5036" s="21" t="s">
        <v>3670</v>
      </c>
      <c r="B5036" s="21" t="s">
        <v>3056</v>
      </c>
      <c r="C5036" s="23" t="n">
        <v>46197</v>
      </c>
      <c r="D5036" s="21" t="s">
        <v>2222</v>
      </c>
      <c r="E5036" s="21" t="s">
        <v>2202</v>
      </c>
      <c r="F5036" s="12" t="n">
        <v>6</v>
      </c>
      <c r="G5036" s="19" t="n">
        <v>60.55</v>
      </c>
      <c r="H5036" s="19" t="n">
        <v>36.49</v>
      </c>
      <c r="I5036" s="19" t="n">
        <f aca="false">ROUND(F5036*G5036,2)</f>
        <v>363.3</v>
      </c>
      <c r="J5036" s="19" t="n">
        <f aca="false">ROUND(F5036*H5036,2)</f>
        <v>218.94</v>
      </c>
      <c r="K5036" s="19" t="n">
        <f aca="false">INDEX(Pricebook!$L$2:$L$1401,MATCH(D5036,Pricebook!$A$2:$A$1401,0))</f>
        <v>64.2</v>
      </c>
      <c r="L5036" s="19" t="n">
        <f aca="false">ROUND(F5036*K5036,2)</f>
        <v>385.2</v>
      </c>
      <c r="M5036" s="24" t="n">
        <f aca="false">DATE(YEAR(C5036),MONTH(C5036),1)</f>
        <v>46174</v>
      </c>
    </row>
    <row r="5037" customFormat="false" ht="15" hidden="false" customHeight="false" outlineLevel="0" collapsed="false">
      <c r="A5037" s="21" t="s">
        <v>3670</v>
      </c>
      <c r="B5037" s="21" t="s">
        <v>3056</v>
      </c>
      <c r="C5037" s="23" t="n">
        <v>46197</v>
      </c>
      <c r="D5037" s="21" t="s">
        <v>949</v>
      </c>
      <c r="E5037" s="21" t="s">
        <v>366</v>
      </c>
      <c r="F5037" s="12" t="n">
        <v>2</v>
      </c>
      <c r="G5037" s="19" t="n">
        <v>17.75</v>
      </c>
      <c r="H5037" s="19" t="n">
        <v>12.4</v>
      </c>
      <c r="I5037" s="19" t="n">
        <f aca="false">ROUND(F5037*G5037,2)</f>
        <v>35.5</v>
      </c>
      <c r="J5037" s="19" t="n">
        <f aca="false">ROUND(F5037*H5037,2)</f>
        <v>24.8</v>
      </c>
      <c r="K5037" s="19" t="n">
        <f aca="false">INDEX(Pricebook!$L$2:$L$1401,MATCH(D5037,Pricebook!$A$2:$A$1401,0))</f>
        <v>18.9</v>
      </c>
      <c r="L5037" s="19" t="n">
        <f aca="false">ROUND(F5037*K5037,2)</f>
        <v>37.8</v>
      </c>
      <c r="M5037" s="24" t="n">
        <f aca="false">DATE(YEAR(C5037),MONTH(C5037),1)</f>
        <v>46174</v>
      </c>
    </row>
    <row r="5038" customFormat="false" ht="15" hidden="false" customHeight="false" outlineLevel="0" collapsed="false">
      <c r="A5038" s="21" t="s">
        <v>3670</v>
      </c>
      <c r="B5038" s="21" t="s">
        <v>3056</v>
      </c>
      <c r="C5038" s="23" t="n">
        <v>46197</v>
      </c>
      <c r="D5038" s="21" t="s">
        <v>1522</v>
      </c>
      <c r="E5038" s="21" t="s">
        <v>1452</v>
      </c>
      <c r="F5038" s="12" t="n">
        <v>3</v>
      </c>
      <c r="G5038" s="19" t="n">
        <v>80.5</v>
      </c>
      <c r="H5038" s="19" t="n">
        <v>49.44</v>
      </c>
      <c r="I5038" s="19" t="n">
        <f aca="false">ROUND(F5038*G5038,2)</f>
        <v>241.5</v>
      </c>
      <c r="J5038" s="19" t="n">
        <f aca="false">ROUND(F5038*H5038,2)</f>
        <v>148.32</v>
      </c>
      <c r="K5038" s="19" t="n">
        <f aca="false">INDEX(Pricebook!$L$2:$L$1401,MATCH(D5038,Pricebook!$A$2:$A$1401,0))</f>
        <v>82.8</v>
      </c>
      <c r="L5038" s="19" t="n">
        <f aca="false">ROUND(F5038*K5038,2)</f>
        <v>248.4</v>
      </c>
      <c r="M5038" s="24" t="n">
        <f aca="false">DATE(YEAR(C5038),MONTH(C5038),1)</f>
        <v>46174</v>
      </c>
    </row>
    <row r="5039" customFormat="false" ht="15" hidden="false" customHeight="false" outlineLevel="0" collapsed="false">
      <c r="A5039" s="21" t="s">
        <v>3670</v>
      </c>
      <c r="B5039" s="21" t="s">
        <v>3056</v>
      </c>
      <c r="C5039" s="23" t="n">
        <v>46197</v>
      </c>
      <c r="D5039" s="21" t="s">
        <v>1849</v>
      </c>
      <c r="E5039" s="21" t="s">
        <v>1452</v>
      </c>
      <c r="F5039" s="12" t="n">
        <v>5</v>
      </c>
      <c r="G5039" s="19" t="n">
        <v>19</v>
      </c>
      <c r="H5039" s="19" t="n">
        <v>11.59</v>
      </c>
      <c r="I5039" s="19" t="n">
        <f aca="false">ROUND(F5039*G5039,2)</f>
        <v>95</v>
      </c>
      <c r="J5039" s="19" t="n">
        <f aca="false">ROUND(F5039*H5039,2)</f>
        <v>57.95</v>
      </c>
      <c r="K5039" s="19" t="n">
        <f aca="false">INDEX(Pricebook!$L$2:$L$1401,MATCH(D5039,Pricebook!$A$2:$A$1401,0))</f>
        <v>19.45</v>
      </c>
      <c r="L5039" s="19" t="n">
        <f aca="false">ROUND(F5039*K5039,2)</f>
        <v>97.25</v>
      </c>
      <c r="M5039" s="24" t="n">
        <f aca="false">DATE(YEAR(C5039),MONTH(C5039),1)</f>
        <v>46174</v>
      </c>
    </row>
    <row r="5040" customFormat="false" ht="15" hidden="false" customHeight="false" outlineLevel="0" collapsed="false">
      <c r="A5040" s="21" t="s">
        <v>3670</v>
      </c>
      <c r="B5040" s="21" t="s">
        <v>3056</v>
      </c>
      <c r="C5040" s="23" t="n">
        <v>46197</v>
      </c>
      <c r="D5040" s="21" t="s">
        <v>1464</v>
      </c>
      <c r="E5040" s="21" t="s">
        <v>1452</v>
      </c>
      <c r="F5040" s="12" t="n">
        <v>11</v>
      </c>
      <c r="G5040" s="19" t="n">
        <v>24.3</v>
      </c>
      <c r="H5040" s="19" t="n">
        <v>16.82</v>
      </c>
      <c r="I5040" s="19" t="n">
        <f aca="false">ROUND(F5040*G5040,2)</f>
        <v>267.3</v>
      </c>
      <c r="J5040" s="19" t="n">
        <f aca="false">ROUND(F5040*H5040,2)</f>
        <v>185.02</v>
      </c>
      <c r="K5040" s="19" t="n">
        <f aca="false">INDEX(Pricebook!$L$2:$L$1401,MATCH(D5040,Pricebook!$A$2:$A$1401,0))</f>
        <v>24.9</v>
      </c>
      <c r="L5040" s="19" t="n">
        <f aca="false">ROUND(F5040*K5040,2)</f>
        <v>273.9</v>
      </c>
      <c r="M5040" s="24" t="n">
        <f aca="false">DATE(YEAR(C5040),MONTH(C5040),1)</f>
        <v>46174</v>
      </c>
    </row>
    <row r="5041" customFormat="false" ht="15" hidden="false" customHeight="false" outlineLevel="0" collapsed="false">
      <c r="A5041" s="21" t="s">
        <v>3671</v>
      </c>
      <c r="B5041" s="21" t="s">
        <v>3672</v>
      </c>
      <c r="C5041" s="23" t="n">
        <v>46197</v>
      </c>
      <c r="D5041" s="21" t="s">
        <v>384</v>
      </c>
      <c r="E5041" s="21" t="s">
        <v>366</v>
      </c>
      <c r="F5041" s="12" t="n">
        <v>1</v>
      </c>
      <c r="G5041" s="19" t="n">
        <v>99.6</v>
      </c>
      <c r="H5041" s="19" t="n">
        <v>70.41</v>
      </c>
      <c r="I5041" s="19" t="n">
        <f aca="false">ROUND(F5041*G5041,2)</f>
        <v>99.6</v>
      </c>
      <c r="J5041" s="19" t="n">
        <f aca="false">ROUND(F5041*H5041,2)</f>
        <v>70.41</v>
      </c>
      <c r="K5041" s="19" t="n">
        <f aca="false">INDEX(Pricebook!$L$2:$L$1401,MATCH(D5041,Pricebook!$A$2:$A$1401,0))</f>
        <v>107.2</v>
      </c>
      <c r="L5041" s="19" t="n">
        <f aca="false">ROUND(F5041*K5041,2)</f>
        <v>107.2</v>
      </c>
      <c r="M5041" s="24" t="n">
        <f aca="false">DATE(YEAR(C5041),MONTH(C5041),1)</f>
        <v>46174</v>
      </c>
    </row>
    <row r="5042" customFormat="false" ht="15" hidden="false" customHeight="false" outlineLevel="0" collapsed="false">
      <c r="A5042" s="21" t="s">
        <v>3671</v>
      </c>
      <c r="B5042" s="21" t="s">
        <v>3672</v>
      </c>
      <c r="C5042" s="23" t="n">
        <v>46197</v>
      </c>
      <c r="D5042" s="21" t="s">
        <v>2355</v>
      </c>
      <c r="E5042" s="21" t="s">
        <v>2202</v>
      </c>
      <c r="F5042" s="12" t="n">
        <v>4</v>
      </c>
      <c r="G5042" s="19" t="n">
        <v>60.55</v>
      </c>
      <c r="H5042" s="19" t="n">
        <v>37.09</v>
      </c>
      <c r="I5042" s="19" t="n">
        <f aca="false">ROUND(F5042*G5042,2)</f>
        <v>242.2</v>
      </c>
      <c r="J5042" s="19" t="n">
        <f aca="false">ROUND(F5042*H5042,2)</f>
        <v>148.36</v>
      </c>
      <c r="K5042" s="19" t="n">
        <f aca="false">INDEX(Pricebook!$L$2:$L$1401,MATCH(D5042,Pricebook!$A$2:$A$1401,0))</f>
        <v>65.25</v>
      </c>
      <c r="L5042" s="19" t="n">
        <f aca="false">ROUND(F5042*K5042,2)</f>
        <v>261</v>
      </c>
      <c r="M5042" s="24" t="n">
        <f aca="false">DATE(YEAR(C5042),MONTH(C5042),1)</f>
        <v>46174</v>
      </c>
    </row>
    <row r="5043" customFormat="false" ht="15" hidden="false" customHeight="false" outlineLevel="0" collapsed="false">
      <c r="A5043" s="21" t="s">
        <v>3671</v>
      </c>
      <c r="B5043" s="21" t="s">
        <v>3672</v>
      </c>
      <c r="C5043" s="23" t="n">
        <v>46197</v>
      </c>
      <c r="D5043" s="21" t="s">
        <v>2588</v>
      </c>
      <c r="E5043" s="21" t="s">
        <v>2587</v>
      </c>
      <c r="F5043" s="12" t="n">
        <v>2</v>
      </c>
      <c r="G5043" s="19" t="n">
        <v>217.75</v>
      </c>
      <c r="H5043" s="19" t="n">
        <v>142.25</v>
      </c>
      <c r="I5043" s="19" t="n">
        <f aca="false">ROUND(F5043*G5043,2)</f>
        <v>435.5</v>
      </c>
      <c r="J5043" s="19" t="n">
        <f aca="false">ROUND(F5043*H5043,2)</f>
        <v>284.5</v>
      </c>
      <c r="K5043" s="19" t="n">
        <f aca="false">INDEX(Pricebook!$L$2:$L$1401,MATCH(D5043,Pricebook!$A$2:$A$1401,0))</f>
        <v>236.35</v>
      </c>
      <c r="L5043" s="19" t="n">
        <f aca="false">ROUND(F5043*K5043,2)</f>
        <v>472.7</v>
      </c>
      <c r="M5043" s="24" t="n">
        <f aca="false">DATE(YEAR(C5043),MONTH(C5043),1)</f>
        <v>46174</v>
      </c>
    </row>
    <row r="5044" customFormat="false" ht="15" hidden="false" customHeight="false" outlineLevel="0" collapsed="false">
      <c r="A5044" s="21" t="s">
        <v>3671</v>
      </c>
      <c r="B5044" s="21" t="s">
        <v>3672</v>
      </c>
      <c r="C5044" s="23" t="n">
        <v>46197</v>
      </c>
      <c r="D5044" s="21" t="s">
        <v>757</v>
      </c>
      <c r="E5044" s="21" t="s">
        <v>366</v>
      </c>
      <c r="F5044" s="12" t="n">
        <v>4</v>
      </c>
      <c r="G5044" s="19" t="n">
        <v>11.7</v>
      </c>
      <c r="H5044" s="19" t="n">
        <v>8.29</v>
      </c>
      <c r="I5044" s="19" t="n">
        <f aca="false">ROUND(F5044*G5044,2)</f>
        <v>46.8</v>
      </c>
      <c r="J5044" s="19" t="n">
        <f aca="false">ROUND(F5044*H5044,2)</f>
        <v>33.16</v>
      </c>
      <c r="K5044" s="19" t="n">
        <f aca="false">INDEX(Pricebook!$L$2:$L$1401,MATCH(D5044,Pricebook!$A$2:$A$1401,0))</f>
        <v>12.65</v>
      </c>
      <c r="L5044" s="19" t="n">
        <f aca="false">ROUND(F5044*K5044,2)</f>
        <v>50.6</v>
      </c>
      <c r="M5044" s="24" t="n">
        <f aca="false">DATE(YEAR(C5044),MONTH(C5044),1)</f>
        <v>46174</v>
      </c>
    </row>
    <row r="5045" customFormat="false" ht="15" hidden="false" customHeight="false" outlineLevel="0" collapsed="false">
      <c r="A5045" s="21" t="s">
        <v>3671</v>
      </c>
      <c r="B5045" s="21" t="s">
        <v>3672</v>
      </c>
      <c r="C5045" s="23" t="n">
        <v>46197</v>
      </c>
      <c r="D5045" s="21" t="s">
        <v>2724</v>
      </c>
      <c r="E5045" s="21" t="s">
        <v>2587</v>
      </c>
      <c r="F5045" s="12" t="n">
        <v>1</v>
      </c>
      <c r="G5045" s="19" t="n">
        <v>250.45</v>
      </c>
      <c r="H5045" s="19" t="n">
        <v>162.69</v>
      </c>
      <c r="I5045" s="19" t="n">
        <f aca="false">ROUND(F5045*G5045,2)</f>
        <v>250.45</v>
      </c>
      <c r="J5045" s="19" t="n">
        <f aca="false">ROUND(F5045*H5045,2)</f>
        <v>162.69</v>
      </c>
      <c r="K5045" s="19" t="n">
        <f aca="false">INDEX(Pricebook!$L$2:$L$1401,MATCH(D5045,Pricebook!$A$2:$A$1401,0))</f>
        <v>270.3</v>
      </c>
      <c r="L5045" s="19" t="n">
        <f aca="false">ROUND(F5045*K5045,2)</f>
        <v>270.3</v>
      </c>
      <c r="M5045" s="24" t="n">
        <f aca="false">DATE(YEAR(C5045),MONTH(C5045),1)</f>
        <v>46174</v>
      </c>
    </row>
    <row r="5046" customFormat="false" ht="15" hidden="false" customHeight="false" outlineLevel="0" collapsed="false">
      <c r="A5046" s="21" t="s">
        <v>3673</v>
      </c>
      <c r="B5046" s="21" t="s">
        <v>3234</v>
      </c>
      <c r="C5046" s="23" t="n">
        <v>46197</v>
      </c>
      <c r="D5046" s="21" t="s">
        <v>885</v>
      </c>
      <c r="E5046" s="21" t="s">
        <v>366</v>
      </c>
      <c r="F5046" s="12" t="n">
        <v>1</v>
      </c>
      <c r="G5046" s="19" t="n">
        <v>22.85</v>
      </c>
      <c r="H5046" s="19" t="n">
        <v>16.16</v>
      </c>
      <c r="I5046" s="19" t="n">
        <f aca="false">ROUND(F5046*G5046,2)</f>
        <v>22.85</v>
      </c>
      <c r="J5046" s="19" t="n">
        <f aca="false">ROUND(F5046*H5046,2)</f>
        <v>16.16</v>
      </c>
      <c r="K5046" s="19" t="n">
        <f aca="false">INDEX(Pricebook!$L$2:$L$1401,MATCH(D5046,Pricebook!$A$2:$A$1401,0))</f>
        <v>24.6</v>
      </c>
      <c r="L5046" s="19" t="n">
        <f aca="false">ROUND(F5046*K5046,2)</f>
        <v>24.6</v>
      </c>
      <c r="M5046" s="24" t="n">
        <f aca="false">DATE(YEAR(C5046),MONTH(C5046),1)</f>
        <v>46174</v>
      </c>
    </row>
    <row r="5047" customFormat="false" ht="15" hidden="false" customHeight="false" outlineLevel="0" collapsed="false">
      <c r="A5047" s="21" t="s">
        <v>3673</v>
      </c>
      <c r="B5047" s="21" t="s">
        <v>3234</v>
      </c>
      <c r="C5047" s="23" t="n">
        <v>46197</v>
      </c>
      <c r="D5047" s="21" t="s">
        <v>2770</v>
      </c>
      <c r="E5047" s="21" t="s">
        <v>2748</v>
      </c>
      <c r="F5047" s="12" t="n">
        <v>8</v>
      </c>
      <c r="G5047" s="19" t="n">
        <v>3.4</v>
      </c>
      <c r="H5047" s="19" t="n">
        <v>2.31</v>
      </c>
      <c r="I5047" s="19" t="n">
        <f aca="false">ROUND(F5047*G5047,2)</f>
        <v>27.2</v>
      </c>
      <c r="J5047" s="19" t="n">
        <f aca="false">ROUND(F5047*H5047,2)</f>
        <v>18.48</v>
      </c>
      <c r="K5047" s="19" t="n">
        <f aca="false">INDEX(Pricebook!$L$2:$L$1401,MATCH(D5047,Pricebook!$A$2:$A$1401,0))</f>
        <v>3.7</v>
      </c>
      <c r="L5047" s="19" t="n">
        <f aca="false">ROUND(F5047*K5047,2)</f>
        <v>29.6</v>
      </c>
      <c r="M5047" s="24" t="n">
        <f aca="false">DATE(YEAR(C5047),MONTH(C5047),1)</f>
        <v>46174</v>
      </c>
    </row>
    <row r="5048" customFormat="false" ht="15" hidden="false" customHeight="false" outlineLevel="0" collapsed="false">
      <c r="A5048" s="21" t="s">
        <v>3673</v>
      </c>
      <c r="B5048" s="21" t="s">
        <v>3234</v>
      </c>
      <c r="C5048" s="23" t="n">
        <v>46197</v>
      </c>
      <c r="D5048" s="21" t="s">
        <v>2509</v>
      </c>
      <c r="E5048" s="21" t="s">
        <v>2466</v>
      </c>
      <c r="F5048" s="12" t="n">
        <v>8</v>
      </c>
      <c r="G5048" s="19" t="n">
        <v>7.3</v>
      </c>
      <c r="H5048" s="19" t="n">
        <v>4.53</v>
      </c>
      <c r="I5048" s="19" t="n">
        <f aca="false">ROUND(F5048*G5048,2)</f>
        <v>58.4</v>
      </c>
      <c r="J5048" s="19" t="n">
        <f aca="false">ROUND(F5048*H5048,2)</f>
        <v>36.24</v>
      </c>
      <c r="K5048" s="19" t="n">
        <f aca="false">INDEX(Pricebook!$L$2:$L$1401,MATCH(D5048,Pricebook!$A$2:$A$1401,0))</f>
        <v>7.65</v>
      </c>
      <c r="L5048" s="19" t="n">
        <f aca="false">ROUND(F5048*K5048,2)</f>
        <v>61.2</v>
      </c>
      <c r="M5048" s="24" t="n">
        <f aca="false">DATE(YEAR(C5048),MONTH(C5048),1)</f>
        <v>46174</v>
      </c>
    </row>
    <row r="5049" customFormat="false" ht="15" hidden="false" customHeight="false" outlineLevel="0" collapsed="false">
      <c r="A5049" s="21" t="s">
        <v>3673</v>
      </c>
      <c r="B5049" s="21" t="s">
        <v>3234</v>
      </c>
      <c r="C5049" s="23" t="n">
        <v>46197</v>
      </c>
      <c r="D5049" s="21" t="s">
        <v>2509</v>
      </c>
      <c r="E5049" s="21" t="s">
        <v>2466</v>
      </c>
      <c r="F5049" s="12" t="n">
        <v>6</v>
      </c>
      <c r="G5049" s="19" t="n">
        <v>7.3</v>
      </c>
      <c r="H5049" s="19" t="n">
        <v>4.53</v>
      </c>
      <c r="I5049" s="19" t="n">
        <f aca="false">ROUND(F5049*G5049,2)</f>
        <v>43.8</v>
      </c>
      <c r="J5049" s="19" t="n">
        <f aca="false">ROUND(F5049*H5049,2)</f>
        <v>27.18</v>
      </c>
      <c r="K5049" s="19" t="n">
        <f aca="false">INDEX(Pricebook!$L$2:$L$1401,MATCH(D5049,Pricebook!$A$2:$A$1401,0))</f>
        <v>7.65</v>
      </c>
      <c r="L5049" s="19" t="n">
        <f aca="false">ROUND(F5049*K5049,2)</f>
        <v>45.9</v>
      </c>
      <c r="M5049" s="24" t="n">
        <f aca="false">DATE(YEAR(C5049),MONTH(C5049),1)</f>
        <v>46174</v>
      </c>
    </row>
    <row r="5050" customFormat="false" ht="15" hidden="false" customHeight="false" outlineLevel="0" collapsed="false">
      <c r="A5050" s="21" t="s">
        <v>3673</v>
      </c>
      <c r="B5050" s="21" t="s">
        <v>3234</v>
      </c>
      <c r="C5050" s="23" t="n">
        <v>46197</v>
      </c>
      <c r="D5050" s="21" t="s">
        <v>2469</v>
      </c>
      <c r="E5050" s="21" t="s">
        <v>2466</v>
      </c>
      <c r="F5050" s="12" t="n">
        <v>3</v>
      </c>
      <c r="G5050" s="19" t="n">
        <v>74.3</v>
      </c>
      <c r="H5050" s="19" t="n">
        <v>53.91</v>
      </c>
      <c r="I5050" s="19" t="n">
        <f aca="false">ROUND(F5050*G5050,2)</f>
        <v>222.9</v>
      </c>
      <c r="J5050" s="19" t="n">
        <f aca="false">ROUND(F5050*H5050,2)</f>
        <v>161.73</v>
      </c>
      <c r="K5050" s="19" t="n">
        <f aca="false">INDEX(Pricebook!$L$2:$L$1401,MATCH(D5050,Pricebook!$A$2:$A$1401,0))</f>
        <v>77.8</v>
      </c>
      <c r="L5050" s="19" t="n">
        <f aca="false">ROUND(F5050*K5050,2)</f>
        <v>233.4</v>
      </c>
      <c r="M5050" s="24" t="n">
        <f aca="false">DATE(YEAR(C5050),MONTH(C5050),1)</f>
        <v>46174</v>
      </c>
    </row>
    <row r="5051" customFormat="false" ht="15" hidden="false" customHeight="false" outlineLevel="0" collapsed="false">
      <c r="A5051" s="21" t="s">
        <v>3673</v>
      </c>
      <c r="B5051" s="21" t="s">
        <v>3234</v>
      </c>
      <c r="C5051" s="23" t="n">
        <v>46197</v>
      </c>
      <c r="D5051" s="21" t="s">
        <v>685</v>
      </c>
      <c r="E5051" s="21" t="s">
        <v>366</v>
      </c>
      <c r="F5051" s="12" t="n">
        <v>1</v>
      </c>
      <c r="G5051" s="19" t="n">
        <v>53.3</v>
      </c>
      <c r="H5051" s="19" t="n">
        <v>37.88</v>
      </c>
      <c r="I5051" s="19" t="n">
        <f aca="false">ROUND(F5051*G5051,2)</f>
        <v>53.3</v>
      </c>
      <c r="J5051" s="19" t="n">
        <f aca="false">ROUND(F5051*H5051,2)</f>
        <v>37.88</v>
      </c>
      <c r="K5051" s="19" t="n">
        <f aca="false">INDEX(Pricebook!$L$2:$L$1401,MATCH(D5051,Pricebook!$A$2:$A$1401,0))</f>
        <v>57.7</v>
      </c>
      <c r="L5051" s="19" t="n">
        <f aca="false">ROUND(F5051*K5051,2)</f>
        <v>57.7</v>
      </c>
      <c r="M5051" s="24" t="n">
        <f aca="false">DATE(YEAR(C5051),MONTH(C5051),1)</f>
        <v>46174</v>
      </c>
    </row>
    <row r="5052" customFormat="false" ht="15" hidden="false" customHeight="false" outlineLevel="0" collapsed="false">
      <c r="A5052" s="21" t="s">
        <v>3673</v>
      </c>
      <c r="B5052" s="21" t="s">
        <v>3234</v>
      </c>
      <c r="C5052" s="23" t="n">
        <v>46197</v>
      </c>
      <c r="D5052" s="21" t="s">
        <v>2876</v>
      </c>
      <c r="E5052" s="21" t="s">
        <v>2748</v>
      </c>
      <c r="F5052" s="12" t="n">
        <v>5</v>
      </c>
      <c r="G5052" s="19" t="n">
        <v>3.4</v>
      </c>
      <c r="H5052" s="19" t="n">
        <v>1.97</v>
      </c>
      <c r="I5052" s="19" t="n">
        <f aca="false">ROUND(F5052*G5052,2)</f>
        <v>17</v>
      </c>
      <c r="J5052" s="19" t="n">
        <f aca="false">ROUND(F5052*H5052,2)</f>
        <v>9.85</v>
      </c>
      <c r="K5052" s="19" t="n">
        <f aca="false">INDEX(Pricebook!$L$2:$L$1401,MATCH(D5052,Pricebook!$A$2:$A$1401,0))</f>
        <v>3.7</v>
      </c>
      <c r="L5052" s="19" t="n">
        <f aca="false">ROUND(F5052*K5052,2)</f>
        <v>18.5</v>
      </c>
      <c r="M5052" s="24" t="n">
        <f aca="false">DATE(YEAR(C5052),MONTH(C5052),1)</f>
        <v>46174</v>
      </c>
    </row>
    <row r="5053" customFormat="false" ht="15" hidden="false" customHeight="false" outlineLevel="0" collapsed="false">
      <c r="A5053" s="21" t="s">
        <v>3673</v>
      </c>
      <c r="B5053" s="21" t="s">
        <v>3234</v>
      </c>
      <c r="C5053" s="23" t="n">
        <v>46197</v>
      </c>
      <c r="D5053" s="21" t="s">
        <v>847</v>
      </c>
      <c r="E5053" s="21" t="s">
        <v>366</v>
      </c>
      <c r="F5053" s="12" t="n">
        <v>1</v>
      </c>
      <c r="G5053" s="19" t="n">
        <v>55.85</v>
      </c>
      <c r="H5053" s="19" t="n">
        <v>39.16</v>
      </c>
      <c r="I5053" s="19" t="n">
        <f aca="false">ROUND(F5053*G5053,2)</f>
        <v>55.85</v>
      </c>
      <c r="J5053" s="19" t="n">
        <f aca="false">ROUND(F5053*H5053,2)</f>
        <v>39.16</v>
      </c>
      <c r="K5053" s="19" t="n">
        <f aca="false">INDEX(Pricebook!$L$2:$L$1401,MATCH(D5053,Pricebook!$A$2:$A$1401,0))</f>
        <v>59.65</v>
      </c>
      <c r="L5053" s="19" t="n">
        <f aca="false">ROUND(F5053*K5053,2)</f>
        <v>59.65</v>
      </c>
      <c r="M5053" s="24" t="n">
        <f aca="false">DATE(YEAR(C5053),MONTH(C5053),1)</f>
        <v>46174</v>
      </c>
    </row>
    <row r="5054" customFormat="false" ht="15" hidden="false" customHeight="false" outlineLevel="0" collapsed="false">
      <c r="A5054" s="21" t="s">
        <v>3673</v>
      </c>
      <c r="B5054" s="21" t="s">
        <v>3234</v>
      </c>
      <c r="C5054" s="23" t="n">
        <v>46197</v>
      </c>
      <c r="D5054" s="21" t="s">
        <v>2575</v>
      </c>
      <c r="E5054" s="21" t="s">
        <v>2466</v>
      </c>
      <c r="F5054" s="12" t="n">
        <v>1</v>
      </c>
      <c r="G5054" s="19" t="n">
        <v>124.6</v>
      </c>
      <c r="H5054" s="19" t="n">
        <v>76.57</v>
      </c>
      <c r="I5054" s="19" t="n">
        <f aca="false">ROUND(F5054*G5054,2)</f>
        <v>124.6</v>
      </c>
      <c r="J5054" s="19" t="n">
        <f aca="false">ROUND(F5054*H5054,2)</f>
        <v>76.57</v>
      </c>
      <c r="K5054" s="19" t="n">
        <f aca="false">INDEX(Pricebook!$L$2:$L$1401,MATCH(D5054,Pricebook!$A$2:$A$1401,0))</f>
        <v>128.9</v>
      </c>
      <c r="L5054" s="19" t="n">
        <f aca="false">ROUND(F5054*K5054,2)</f>
        <v>128.9</v>
      </c>
      <c r="M5054" s="24" t="n">
        <f aca="false">DATE(YEAR(C5054),MONTH(C5054),1)</f>
        <v>46174</v>
      </c>
    </row>
    <row r="5055" customFormat="false" ht="15" hidden="false" customHeight="false" outlineLevel="0" collapsed="false">
      <c r="A5055" s="21" t="s">
        <v>3673</v>
      </c>
      <c r="B5055" s="21" t="s">
        <v>3234</v>
      </c>
      <c r="C5055" s="23" t="n">
        <v>46197</v>
      </c>
      <c r="D5055" s="21" t="s">
        <v>537</v>
      </c>
      <c r="E5055" s="21" t="s">
        <v>366</v>
      </c>
      <c r="F5055" s="12" t="n">
        <v>4</v>
      </c>
      <c r="G5055" s="19" t="n">
        <v>15.15</v>
      </c>
      <c r="H5055" s="19" t="n">
        <v>10.7</v>
      </c>
      <c r="I5055" s="19" t="n">
        <f aca="false">ROUND(F5055*G5055,2)</f>
        <v>60.6</v>
      </c>
      <c r="J5055" s="19" t="n">
        <f aca="false">ROUND(F5055*H5055,2)</f>
        <v>42.8</v>
      </c>
      <c r="K5055" s="19" t="n">
        <f aca="false">INDEX(Pricebook!$L$2:$L$1401,MATCH(D5055,Pricebook!$A$2:$A$1401,0))</f>
        <v>16.3</v>
      </c>
      <c r="L5055" s="19" t="n">
        <f aca="false">ROUND(F5055*K5055,2)</f>
        <v>65.2</v>
      </c>
      <c r="M5055" s="24" t="n">
        <f aca="false">DATE(YEAR(C5055),MONTH(C5055),1)</f>
        <v>46174</v>
      </c>
    </row>
    <row r="5056" customFormat="false" ht="15" hidden="false" customHeight="false" outlineLevel="0" collapsed="false">
      <c r="A5056" s="21" t="s">
        <v>3673</v>
      </c>
      <c r="B5056" s="21" t="s">
        <v>3234</v>
      </c>
      <c r="C5056" s="23" t="n">
        <v>46197</v>
      </c>
      <c r="D5056" s="21" t="s">
        <v>2495</v>
      </c>
      <c r="E5056" s="21" t="s">
        <v>2466</v>
      </c>
      <c r="F5056" s="12" t="n">
        <v>2</v>
      </c>
      <c r="G5056" s="19" t="n">
        <v>5.4</v>
      </c>
      <c r="H5056" s="19" t="n">
        <v>3.33</v>
      </c>
      <c r="I5056" s="19" t="n">
        <f aca="false">ROUND(F5056*G5056,2)</f>
        <v>10.8</v>
      </c>
      <c r="J5056" s="19" t="n">
        <f aca="false">ROUND(F5056*H5056,2)</f>
        <v>6.66</v>
      </c>
      <c r="K5056" s="19" t="n">
        <f aca="false">INDEX(Pricebook!$L$2:$L$1401,MATCH(D5056,Pricebook!$A$2:$A$1401,0))</f>
        <v>5.65</v>
      </c>
      <c r="L5056" s="19" t="n">
        <f aca="false">ROUND(F5056*K5056,2)</f>
        <v>11.3</v>
      </c>
      <c r="M5056" s="24" t="n">
        <f aca="false">DATE(YEAR(C5056),MONTH(C5056),1)</f>
        <v>46174</v>
      </c>
    </row>
    <row r="5057" customFormat="false" ht="15" hidden="false" customHeight="false" outlineLevel="0" collapsed="false">
      <c r="A5057" s="21" t="s">
        <v>3673</v>
      </c>
      <c r="B5057" s="21" t="s">
        <v>3234</v>
      </c>
      <c r="C5057" s="23" t="n">
        <v>46197</v>
      </c>
      <c r="D5057" s="21" t="s">
        <v>921</v>
      </c>
      <c r="E5057" s="21" t="s">
        <v>366</v>
      </c>
      <c r="F5057" s="12" t="n">
        <v>1</v>
      </c>
      <c r="G5057" s="19" t="n">
        <v>30.95</v>
      </c>
      <c r="H5057" s="19" t="n">
        <v>25.05</v>
      </c>
      <c r="I5057" s="19" t="n">
        <f aca="false">ROUND(F5057*G5057,2)</f>
        <v>30.95</v>
      </c>
      <c r="J5057" s="19" t="n">
        <f aca="false">ROUND(F5057*H5057,2)</f>
        <v>25.05</v>
      </c>
      <c r="K5057" s="19" t="n">
        <f aca="false">INDEX(Pricebook!$L$2:$L$1401,MATCH(D5057,Pricebook!$A$2:$A$1401,0))</f>
        <v>33.2</v>
      </c>
      <c r="L5057" s="19" t="n">
        <f aca="false">ROUND(F5057*K5057,2)</f>
        <v>33.2</v>
      </c>
      <c r="M5057" s="24" t="n">
        <f aca="false">DATE(YEAR(C5057),MONTH(C5057),1)</f>
        <v>46174</v>
      </c>
    </row>
    <row r="5058" customFormat="false" ht="15" hidden="false" customHeight="false" outlineLevel="0" collapsed="false">
      <c r="A5058" s="21" t="s">
        <v>3673</v>
      </c>
      <c r="B5058" s="21" t="s">
        <v>3234</v>
      </c>
      <c r="C5058" s="23" t="n">
        <v>46197</v>
      </c>
      <c r="D5058" s="21" t="s">
        <v>2541</v>
      </c>
      <c r="E5058" s="21" t="s">
        <v>2466</v>
      </c>
      <c r="F5058" s="12" t="n">
        <v>2</v>
      </c>
      <c r="G5058" s="19" t="n">
        <v>113.35</v>
      </c>
      <c r="H5058" s="19" t="n">
        <v>69.69</v>
      </c>
      <c r="I5058" s="19" t="n">
        <f aca="false">ROUND(F5058*G5058,2)</f>
        <v>226.7</v>
      </c>
      <c r="J5058" s="19" t="n">
        <f aca="false">ROUND(F5058*H5058,2)</f>
        <v>139.38</v>
      </c>
      <c r="K5058" s="19" t="n">
        <f aca="false">INDEX(Pricebook!$L$2:$L$1401,MATCH(D5058,Pricebook!$A$2:$A$1401,0))</f>
        <v>117.3</v>
      </c>
      <c r="L5058" s="19" t="n">
        <f aca="false">ROUND(F5058*K5058,2)</f>
        <v>234.6</v>
      </c>
      <c r="M5058" s="24" t="n">
        <f aca="false">DATE(YEAR(C5058),MONTH(C5058),1)</f>
        <v>46174</v>
      </c>
    </row>
    <row r="5059" customFormat="false" ht="15" hidden="false" customHeight="false" outlineLevel="0" collapsed="false">
      <c r="A5059" s="21" t="s">
        <v>3673</v>
      </c>
      <c r="B5059" s="21" t="s">
        <v>3234</v>
      </c>
      <c r="C5059" s="23" t="n">
        <v>46197</v>
      </c>
      <c r="D5059" s="21" t="s">
        <v>2464</v>
      </c>
      <c r="E5059" s="21" t="s">
        <v>2466</v>
      </c>
      <c r="F5059" s="12" t="n">
        <v>4</v>
      </c>
      <c r="G5059" s="19" t="n">
        <v>31.2</v>
      </c>
      <c r="H5059" s="19" t="n">
        <v>19.29</v>
      </c>
      <c r="I5059" s="19" t="n">
        <f aca="false">ROUND(F5059*G5059,2)</f>
        <v>124.8</v>
      </c>
      <c r="J5059" s="19" t="n">
        <f aca="false">ROUND(F5059*H5059,2)</f>
        <v>77.16</v>
      </c>
      <c r="K5059" s="19" t="n">
        <f aca="false">INDEX(Pricebook!$L$2:$L$1401,MATCH(D5059,Pricebook!$A$2:$A$1401,0))</f>
        <v>32.5</v>
      </c>
      <c r="L5059" s="19" t="n">
        <f aca="false">ROUND(F5059*K5059,2)</f>
        <v>130</v>
      </c>
      <c r="M5059" s="24" t="n">
        <f aca="false">DATE(YEAR(C5059),MONTH(C5059),1)</f>
        <v>46174</v>
      </c>
    </row>
    <row r="5060" customFormat="false" ht="15" hidden="false" customHeight="false" outlineLevel="0" collapsed="false">
      <c r="A5060" s="21" t="s">
        <v>3673</v>
      </c>
      <c r="B5060" s="21" t="s">
        <v>3234</v>
      </c>
      <c r="C5060" s="23" t="n">
        <v>46197</v>
      </c>
      <c r="D5060" s="21" t="s">
        <v>2842</v>
      </c>
      <c r="E5060" s="21" t="s">
        <v>2748</v>
      </c>
      <c r="F5060" s="12" t="n">
        <v>4</v>
      </c>
      <c r="G5060" s="19" t="n">
        <v>13.1</v>
      </c>
      <c r="H5060" s="19" t="n">
        <v>8.52</v>
      </c>
      <c r="I5060" s="19" t="n">
        <f aca="false">ROUND(F5060*G5060,2)</f>
        <v>52.4</v>
      </c>
      <c r="J5060" s="19" t="n">
        <f aca="false">ROUND(F5060*H5060,2)</f>
        <v>34.08</v>
      </c>
      <c r="K5060" s="19" t="n">
        <f aca="false">INDEX(Pricebook!$L$2:$L$1401,MATCH(D5060,Pricebook!$A$2:$A$1401,0))</f>
        <v>14.15</v>
      </c>
      <c r="L5060" s="19" t="n">
        <f aca="false">ROUND(F5060*K5060,2)</f>
        <v>56.6</v>
      </c>
      <c r="M5060" s="24" t="n">
        <f aca="false">DATE(YEAR(C5060),MONTH(C5060),1)</f>
        <v>46174</v>
      </c>
    </row>
    <row r="5061" customFormat="false" ht="15" hidden="false" customHeight="false" outlineLevel="0" collapsed="false">
      <c r="A5061" s="21" t="s">
        <v>3673</v>
      </c>
      <c r="B5061" s="21" t="s">
        <v>3234</v>
      </c>
      <c r="C5061" s="23" t="n">
        <v>46197</v>
      </c>
      <c r="D5061" s="21" t="s">
        <v>2856</v>
      </c>
      <c r="E5061" s="21" t="s">
        <v>2748</v>
      </c>
      <c r="F5061" s="12" t="n">
        <v>2</v>
      </c>
      <c r="G5061" s="19" t="n">
        <v>34.55</v>
      </c>
      <c r="H5061" s="19" t="n">
        <v>20.16</v>
      </c>
      <c r="I5061" s="19" t="n">
        <f aca="false">ROUND(F5061*G5061,2)</f>
        <v>69.1</v>
      </c>
      <c r="J5061" s="19" t="n">
        <f aca="false">ROUND(F5061*H5061,2)</f>
        <v>40.32</v>
      </c>
      <c r="K5061" s="19" t="n">
        <f aca="false">INDEX(Pricebook!$L$2:$L$1401,MATCH(D5061,Pricebook!$A$2:$A$1401,0))</f>
        <v>37.75</v>
      </c>
      <c r="L5061" s="19" t="n">
        <f aca="false">ROUND(F5061*K5061,2)</f>
        <v>75.5</v>
      </c>
      <c r="M5061" s="24" t="n">
        <f aca="false">DATE(YEAR(C5061),MONTH(C5061),1)</f>
        <v>46174</v>
      </c>
    </row>
    <row r="5062" customFormat="false" ht="15" hidden="false" customHeight="false" outlineLevel="0" collapsed="false">
      <c r="A5062" s="21" t="s">
        <v>3674</v>
      </c>
      <c r="B5062" s="21" t="s">
        <v>3326</v>
      </c>
      <c r="C5062" s="23" t="n">
        <v>46197</v>
      </c>
      <c r="D5062" s="21" t="s">
        <v>2214</v>
      </c>
      <c r="E5062" s="21" t="s">
        <v>2202</v>
      </c>
      <c r="F5062" s="12" t="n">
        <v>2</v>
      </c>
      <c r="G5062" s="19" t="n">
        <v>60.55</v>
      </c>
      <c r="H5062" s="19" t="n">
        <v>36.6</v>
      </c>
      <c r="I5062" s="19" t="n">
        <f aca="false">ROUND(F5062*G5062,2)</f>
        <v>121.1</v>
      </c>
      <c r="J5062" s="19" t="n">
        <f aca="false">ROUND(F5062*H5062,2)</f>
        <v>73.2</v>
      </c>
      <c r="K5062" s="19" t="n">
        <f aca="false">INDEX(Pricebook!$L$2:$L$1401,MATCH(D5062,Pricebook!$A$2:$A$1401,0))</f>
        <v>64.4</v>
      </c>
      <c r="L5062" s="19" t="n">
        <f aca="false">ROUND(F5062*K5062,2)</f>
        <v>128.8</v>
      </c>
      <c r="M5062" s="24" t="n">
        <f aca="false">DATE(YEAR(C5062),MONTH(C5062),1)</f>
        <v>46174</v>
      </c>
    </row>
    <row r="5063" customFormat="false" ht="15" hidden="false" customHeight="false" outlineLevel="0" collapsed="false">
      <c r="A5063" s="21" t="s">
        <v>3674</v>
      </c>
      <c r="B5063" s="21" t="s">
        <v>3326</v>
      </c>
      <c r="C5063" s="23" t="n">
        <v>46197</v>
      </c>
      <c r="D5063" s="21" t="s">
        <v>923</v>
      </c>
      <c r="E5063" s="21" t="s">
        <v>366</v>
      </c>
      <c r="F5063" s="12" t="n">
        <v>1</v>
      </c>
      <c r="G5063" s="19" t="n">
        <v>278.1</v>
      </c>
      <c r="H5063" s="19" t="n">
        <v>198.86</v>
      </c>
      <c r="I5063" s="19" t="n">
        <f aca="false">ROUND(F5063*G5063,2)</f>
        <v>278.1</v>
      </c>
      <c r="J5063" s="19" t="n">
        <f aca="false">ROUND(F5063*H5063,2)</f>
        <v>198.86</v>
      </c>
      <c r="K5063" s="19" t="n">
        <f aca="false">INDEX(Pricebook!$L$2:$L$1401,MATCH(D5063,Pricebook!$A$2:$A$1401,0))</f>
        <v>302.75</v>
      </c>
      <c r="L5063" s="19" t="n">
        <f aca="false">ROUND(F5063*K5063,2)</f>
        <v>302.75</v>
      </c>
      <c r="M5063" s="24" t="n">
        <f aca="false">DATE(YEAR(C5063),MONTH(C5063),1)</f>
        <v>46174</v>
      </c>
    </row>
    <row r="5064" customFormat="false" ht="15" hidden="false" customHeight="false" outlineLevel="0" collapsed="false">
      <c r="A5064" s="21" t="s">
        <v>3674</v>
      </c>
      <c r="B5064" s="21" t="s">
        <v>3326</v>
      </c>
      <c r="C5064" s="23" t="n">
        <v>46197</v>
      </c>
      <c r="D5064" s="21" t="s">
        <v>745</v>
      </c>
      <c r="E5064" s="21" t="s">
        <v>366</v>
      </c>
      <c r="F5064" s="12" t="n">
        <v>2</v>
      </c>
      <c r="G5064" s="19" t="n">
        <v>146.3</v>
      </c>
      <c r="H5064" s="19" t="n">
        <v>102.22</v>
      </c>
      <c r="I5064" s="19" t="n">
        <f aca="false">ROUND(F5064*G5064,2)</f>
        <v>292.6</v>
      </c>
      <c r="J5064" s="19" t="n">
        <f aca="false">ROUND(F5064*H5064,2)</f>
        <v>204.44</v>
      </c>
      <c r="K5064" s="19" t="n">
        <f aca="false">INDEX(Pricebook!$L$2:$L$1401,MATCH(D5064,Pricebook!$A$2:$A$1401,0))</f>
        <v>155.65</v>
      </c>
      <c r="L5064" s="19" t="n">
        <f aca="false">ROUND(F5064*K5064,2)</f>
        <v>311.3</v>
      </c>
      <c r="M5064" s="24" t="n">
        <f aca="false">DATE(YEAR(C5064),MONTH(C5064),1)</f>
        <v>46174</v>
      </c>
    </row>
    <row r="5065" customFormat="false" ht="15" hidden="false" customHeight="false" outlineLevel="0" collapsed="false">
      <c r="A5065" s="21" t="s">
        <v>3674</v>
      </c>
      <c r="B5065" s="21" t="s">
        <v>3326</v>
      </c>
      <c r="C5065" s="23" t="n">
        <v>46197</v>
      </c>
      <c r="D5065" s="21" t="s">
        <v>1795</v>
      </c>
      <c r="E5065" s="21" t="s">
        <v>1452</v>
      </c>
      <c r="F5065" s="12" t="n">
        <v>4</v>
      </c>
      <c r="G5065" s="19" t="n">
        <v>61.9</v>
      </c>
      <c r="H5065" s="19" t="n">
        <v>37.88</v>
      </c>
      <c r="I5065" s="19" t="n">
        <f aca="false">ROUND(F5065*G5065,2)</f>
        <v>247.6</v>
      </c>
      <c r="J5065" s="19" t="n">
        <f aca="false">ROUND(F5065*H5065,2)</f>
        <v>151.52</v>
      </c>
      <c r="K5065" s="19" t="n">
        <f aca="false">INDEX(Pricebook!$L$2:$L$1401,MATCH(D5065,Pricebook!$A$2:$A$1401,0))</f>
        <v>63.45</v>
      </c>
      <c r="L5065" s="19" t="n">
        <f aca="false">ROUND(F5065*K5065,2)</f>
        <v>253.8</v>
      </c>
      <c r="M5065" s="24" t="n">
        <f aca="false">DATE(YEAR(C5065),MONTH(C5065),1)</f>
        <v>46174</v>
      </c>
    </row>
    <row r="5066" customFormat="false" ht="15" hidden="false" customHeight="false" outlineLevel="0" collapsed="false">
      <c r="A5066" s="21" t="s">
        <v>3674</v>
      </c>
      <c r="B5066" s="21" t="s">
        <v>3326</v>
      </c>
      <c r="C5066" s="23" t="n">
        <v>46197</v>
      </c>
      <c r="D5066" s="21" t="s">
        <v>430</v>
      </c>
      <c r="E5066" s="21" t="s">
        <v>366</v>
      </c>
      <c r="F5066" s="12" t="n">
        <v>2</v>
      </c>
      <c r="G5066" s="19" t="n">
        <v>121.8</v>
      </c>
      <c r="H5066" s="19" t="n">
        <v>86.38</v>
      </c>
      <c r="I5066" s="19" t="n">
        <f aca="false">ROUND(F5066*G5066,2)</f>
        <v>243.6</v>
      </c>
      <c r="J5066" s="19" t="n">
        <f aca="false">ROUND(F5066*H5066,2)</f>
        <v>172.76</v>
      </c>
      <c r="K5066" s="19" t="n">
        <f aca="false">INDEX(Pricebook!$L$2:$L$1401,MATCH(D5066,Pricebook!$A$2:$A$1401,0))</f>
        <v>131.55</v>
      </c>
      <c r="L5066" s="19" t="n">
        <f aca="false">ROUND(F5066*K5066,2)</f>
        <v>263.1</v>
      </c>
      <c r="M5066" s="24" t="n">
        <f aca="false">DATE(YEAR(C5066),MONTH(C5066),1)</f>
        <v>46174</v>
      </c>
    </row>
    <row r="5067" customFormat="false" ht="15" hidden="false" customHeight="false" outlineLevel="0" collapsed="false">
      <c r="A5067" s="21" t="s">
        <v>3675</v>
      </c>
      <c r="B5067" s="21" t="s">
        <v>3401</v>
      </c>
      <c r="C5067" s="23" t="n">
        <v>46198</v>
      </c>
      <c r="D5067" s="21" t="s">
        <v>1678</v>
      </c>
      <c r="E5067" s="21" t="s">
        <v>1452</v>
      </c>
      <c r="F5067" s="12" t="n">
        <v>6</v>
      </c>
      <c r="G5067" s="19" t="n">
        <v>46.7</v>
      </c>
      <c r="H5067" s="19" t="n">
        <v>32.97</v>
      </c>
      <c r="I5067" s="19" t="n">
        <f aca="false">ROUND(F5067*G5067,2)</f>
        <v>280.2</v>
      </c>
      <c r="J5067" s="19" t="n">
        <f aca="false">ROUND(F5067*H5067,2)</f>
        <v>197.82</v>
      </c>
      <c r="K5067" s="19" t="n">
        <f aca="false">INDEX(Pricebook!$L$2:$L$1401,MATCH(D5067,Pricebook!$A$2:$A$1401,0))</f>
        <v>48.05</v>
      </c>
      <c r="L5067" s="19" t="n">
        <f aca="false">ROUND(F5067*K5067,2)</f>
        <v>288.3</v>
      </c>
      <c r="M5067" s="24" t="n">
        <f aca="false">DATE(YEAR(C5067),MONTH(C5067),1)</f>
        <v>46174</v>
      </c>
    </row>
    <row r="5068" customFormat="false" ht="15" hidden="false" customHeight="false" outlineLevel="0" collapsed="false">
      <c r="A5068" s="21" t="s">
        <v>3675</v>
      </c>
      <c r="B5068" s="21" t="s">
        <v>3401</v>
      </c>
      <c r="C5068" s="23" t="n">
        <v>46198</v>
      </c>
      <c r="D5068" s="21" t="s">
        <v>2374</v>
      </c>
      <c r="E5068" s="21" t="s">
        <v>2202</v>
      </c>
      <c r="F5068" s="12" t="n">
        <v>1</v>
      </c>
      <c r="G5068" s="19" t="n">
        <v>25.65</v>
      </c>
      <c r="H5068" s="19" t="n">
        <v>15.49</v>
      </c>
      <c r="I5068" s="19" t="n">
        <f aca="false">ROUND(F5068*G5068,2)</f>
        <v>25.65</v>
      </c>
      <c r="J5068" s="19" t="n">
        <f aca="false">ROUND(F5068*H5068,2)</f>
        <v>15.49</v>
      </c>
      <c r="K5068" s="19" t="n">
        <f aca="false">INDEX(Pricebook!$L$2:$L$1401,MATCH(D5068,Pricebook!$A$2:$A$1401,0))</f>
        <v>27.25</v>
      </c>
      <c r="L5068" s="19" t="n">
        <f aca="false">ROUND(F5068*K5068,2)</f>
        <v>27.25</v>
      </c>
      <c r="M5068" s="24" t="n">
        <f aca="false">DATE(YEAR(C5068),MONTH(C5068),1)</f>
        <v>46174</v>
      </c>
    </row>
    <row r="5069" customFormat="false" ht="15" hidden="false" customHeight="false" outlineLevel="0" collapsed="false">
      <c r="A5069" s="21" t="s">
        <v>3675</v>
      </c>
      <c r="B5069" s="21" t="s">
        <v>3401</v>
      </c>
      <c r="C5069" s="23" t="n">
        <v>46198</v>
      </c>
      <c r="D5069" s="21" t="s">
        <v>2371</v>
      </c>
      <c r="E5069" s="21" t="s">
        <v>2202</v>
      </c>
      <c r="F5069" s="12" t="n">
        <v>10</v>
      </c>
      <c r="G5069" s="19" t="n">
        <v>7.85</v>
      </c>
      <c r="H5069" s="19" t="n">
        <v>5.04</v>
      </c>
      <c r="I5069" s="19" t="n">
        <f aca="false">ROUND(F5069*G5069,2)</f>
        <v>78.5</v>
      </c>
      <c r="J5069" s="19" t="n">
        <f aca="false">ROUND(F5069*H5069,2)</f>
        <v>50.4</v>
      </c>
      <c r="K5069" s="19" t="n">
        <f aca="false">INDEX(Pricebook!$L$2:$L$1401,MATCH(D5069,Pricebook!$A$2:$A$1401,0))</f>
        <v>8.3</v>
      </c>
      <c r="L5069" s="19" t="n">
        <f aca="false">ROUND(F5069*K5069,2)</f>
        <v>83</v>
      </c>
      <c r="M5069" s="24" t="n">
        <f aca="false">DATE(YEAR(C5069),MONTH(C5069),1)</f>
        <v>46174</v>
      </c>
    </row>
    <row r="5070" customFormat="false" ht="15" hidden="false" customHeight="false" outlineLevel="0" collapsed="false">
      <c r="A5070" s="21" t="s">
        <v>3675</v>
      </c>
      <c r="B5070" s="21" t="s">
        <v>3401</v>
      </c>
      <c r="C5070" s="23" t="n">
        <v>46198</v>
      </c>
      <c r="D5070" s="21" t="s">
        <v>677</v>
      </c>
      <c r="E5070" s="21" t="s">
        <v>366</v>
      </c>
      <c r="F5070" s="12" t="n">
        <v>2</v>
      </c>
      <c r="G5070" s="19" t="n">
        <v>65.7</v>
      </c>
      <c r="H5070" s="19" t="n">
        <v>46.03</v>
      </c>
      <c r="I5070" s="19" t="n">
        <f aca="false">ROUND(F5070*G5070,2)</f>
        <v>131.4</v>
      </c>
      <c r="J5070" s="19" t="n">
        <f aca="false">ROUND(F5070*H5070,2)</f>
        <v>92.06</v>
      </c>
      <c r="K5070" s="19" t="n">
        <f aca="false">INDEX(Pricebook!$L$2:$L$1401,MATCH(D5070,Pricebook!$A$2:$A$1401,0))</f>
        <v>70.1</v>
      </c>
      <c r="L5070" s="19" t="n">
        <f aca="false">ROUND(F5070*K5070,2)</f>
        <v>140.2</v>
      </c>
      <c r="M5070" s="24" t="n">
        <f aca="false">DATE(YEAR(C5070),MONTH(C5070),1)</f>
        <v>46174</v>
      </c>
    </row>
    <row r="5071" customFormat="false" ht="15" hidden="false" customHeight="false" outlineLevel="0" collapsed="false">
      <c r="A5071" s="21" t="s">
        <v>3675</v>
      </c>
      <c r="B5071" s="21" t="s">
        <v>3401</v>
      </c>
      <c r="C5071" s="23" t="n">
        <v>46198</v>
      </c>
      <c r="D5071" s="21" t="s">
        <v>1707</v>
      </c>
      <c r="E5071" s="21" t="s">
        <v>1452</v>
      </c>
      <c r="F5071" s="12" t="n">
        <v>3</v>
      </c>
      <c r="G5071" s="19" t="n">
        <v>63</v>
      </c>
      <c r="H5071" s="19" t="n">
        <v>39.12</v>
      </c>
      <c r="I5071" s="19" t="n">
        <f aca="false">ROUND(F5071*G5071,2)</f>
        <v>189</v>
      </c>
      <c r="J5071" s="19" t="n">
        <f aca="false">ROUND(F5071*H5071,2)</f>
        <v>117.36</v>
      </c>
      <c r="K5071" s="19" t="n">
        <f aca="false">INDEX(Pricebook!$L$2:$L$1401,MATCH(D5071,Pricebook!$A$2:$A$1401,0))</f>
        <v>65.55</v>
      </c>
      <c r="L5071" s="19" t="n">
        <f aca="false">ROUND(F5071*K5071,2)</f>
        <v>196.65</v>
      </c>
      <c r="M5071" s="24" t="n">
        <f aca="false">DATE(YEAR(C5071),MONTH(C5071),1)</f>
        <v>46174</v>
      </c>
    </row>
    <row r="5072" customFormat="false" ht="15" hidden="false" customHeight="false" outlineLevel="0" collapsed="false">
      <c r="A5072" s="21" t="s">
        <v>3675</v>
      </c>
      <c r="B5072" s="21" t="s">
        <v>3401</v>
      </c>
      <c r="C5072" s="23" t="n">
        <v>46198</v>
      </c>
      <c r="D5072" s="21" t="s">
        <v>651</v>
      </c>
      <c r="E5072" s="21" t="s">
        <v>366</v>
      </c>
      <c r="F5072" s="12" t="n">
        <v>1</v>
      </c>
      <c r="G5072" s="19" t="n">
        <v>168.25</v>
      </c>
      <c r="H5072" s="19" t="n">
        <v>118.64</v>
      </c>
      <c r="I5072" s="19" t="n">
        <f aca="false">ROUND(F5072*G5072,2)</f>
        <v>168.25</v>
      </c>
      <c r="J5072" s="19" t="n">
        <f aca="false">ROUND(F5072*H5072,2)</f>
        <v>118.64</v>
      </c>
      <c r="K5072" s="19" t="n">
        <f aca="false">INDEX(Pricebook!$L$2:$L$1401,MATCH(D5072,Pricebook!$A$2:$A$1401,0))</f>
        <v>180.65</v>
      </c>
      <c r="L5072" s="19" t="n">
        <f aca="false">ROUND(F5072*K5072,2)</f>
        <v>180.65</v>
      </c>
      <c r="M5072" s="24" t="n">
        <f aca="false">DATE(YEAR(C5072),MONTH(C5072),1)</f>
        <v>46174</v>
      </c>
    </row>
    <row r="5073" customFormat="false" ht="15" hidden="false" customHeight="false" outlineLevel="0" collapsed="false">
      <c r="A5073" s="21" t="s">
        <v>3675</v>
      </c>
      <c r="B5073" s="21" t="s">
        <v>3401</v>
      </c>
      <c r="C5073" s="23" t="n">
        <v>46198</v>
      </c>
      <c r="D5073" s="21" t="s">
        <v>2317</v>
      </c>
      <c r="E5073" s="21" t="s">
        <v>2202</v>
      </c>
      <c r="F5073" s="12" t="n">
        <v>15</v>
      </c>
      <c r="G5073" s="19" t="n">
        <v>7.45</v>
      </c>
      <c r="H5073" s="19" t="n">
        <v>4.53</v>
      </c>
      <c r="I5073" s="19" t="n">
        <f aca="false">ROUND(F5073*G5073,2)</f>
        <v>111.75</v>
      </c>
      <c r="J5073" s="19" t="n">
        <f aca="false">ROUND(F5073*H5073,2)</f>
        <v>67.95</v>
      </c>
      <c r="K5073" s="19" t="n">
        <f aca="false">INDEX(Pricebook!$L$2:$L$1401,MATCH(D5073,Pricebook!$A$2:$A$1401,0))</f>
        <v>8</v>
      </c>
      <c r="L5073" s="19" t="n">
        <f aca="false">ROUND(F5073*K5073,2)</f>
        <v>120</v>
      </c>
      <c r="M5073" s="24" t="n">
        <f aca="false">DATE(YEAR(C5073),MONTH(C5073),1)</f>
        <v>46174</v>
      </c>
    </row>
    <row r="5074" customFormat="false" ht="15" hidden="false" customHeight="false" outlineLevel="0" collapsed="false">
      <c r="A5074" s="21" t="s">
        <v>3675</v>
      </c>
      <c r="B5074" s="21" t="s">
        <v>3401</v>
      </c>
      <c r="C5074" s="23" t="n">
        <v>46198</v>
      </c>
      <c r="D5074" s="21" t="s">
        <v>1707</v>
      </c>
      <c r="E5074" s="21" t="s">
        <v>1452</v>
      </c>
      <c r="F5074" s="12" t="n">
        <v>3</v>
      </c>
      <c r="G5074" s="19" t="n">
        <v>63</v>
      </c>
      <c r="H5074" s="19" t="n">
        <v>39.12</v>
      </c>
      <c r="I5074" s="19" t="n">
        <f aca="false">ROUND(F5074*G5074,2)</f>
        <v>189</v>
      </c>
      <c r="J5074" s="19" t="n">
        <f aca="false">ROUND(F5074*H5074,2)</f>
        <v>117.36</v>
      </c>
      <c r="K5074" s="19" t="n">
        <f aca="false">INDEX(Pricebook!$L$2:$L$1401,MATCH(D5074,Pricebook!$A$2:$A$1401,0))</f>
        <v>65.55</v>
      </c>
      <c r="L5074" s="19" t="n">
        <f aca="false">ROUND(F5074*K5074,2)</f>
        <v>196.65</v>
      </c>
      <c r="M5074" s="24" t="n">
        <f aca="false">DATE(YEAR(C5074),MONTH(C5074),1)</f>
        <v>46174</v>
      </c>
    </row>
    <row r="5075" customFormat="false" ht="15" hidden="false" customHeight="false" outlineLevel="0" collapsed="false">
      <c r="A5075" s="21" t="s">
        <v>3675</v>
      </c>
      <c r="B5075" s="21" t="s">
        <v>3401</v>
      </c>
      <c r="C5075" s="23" t="n">
        <v>46198</v>
      </c>
      <c r="D5075" s="21" t="s">
        <v>2226</v>
      </c>
      <c r="E5075" s="21" t="s">
        <v>2202</v>
      </c>
      <c r="F5075" s="12" t="n">
        <v>2</v>
      </c>
      <c r="G5075" s="19" t="n">
        <v>51.6</v>
      </c>
      <c r="H5075" s="19" t="n">
        <v>31.07</v>
      </c>
      <c r="I5075" s="19" t="n">
        <f aca="false">ROUND(F5075*G5075,2)</f>
        <v>103.2</v>
      </c>
      <c r="J5075" s="19" t="n">
        <f aca="false">ROUND(F5075*H5075,2)</f>
        <v>62.14</v>
      </c>
      <c r="K5075" s="19" t="n">
        <f aca="false">INDEX(Pricebook!$L$2:$L$1401,MATCH(D5075,Pricebook!$A$2:$A$1401,0))</f>
        <v>54.65</v>
      </c>
      <c r="L5075" s="19" t="n">
        <f aca="false">ROUND(F5075*K5075,2)</f>
        <v>109.3</v>
      </c>
      <c r="M5075" s="24" t="n">
        <f aca="false">DATE(YEAR(C5075),MONTH(C5075),1)</f>
        <v>46174</v>
      </c>
    </row>
    <row r="5076" customFormat="false" ht="15" hidden="false" customHeight="false" outlineLevel="0" collapsed="false">
      <c r="A5076" s="21" t="s">
        <v>3675</v>
      </c>
      <c r="B5076" s="21" t="s">
        <v>3401</v>
      </c>
      <c r="C5076" s="23" t="n">
        <v>46198</v>
      </c>
      <c r="D5076" s="21" t="s">
        <v>2214</v>
      </c>
      <c r="E5076" s="21" t="s">
        <v>2202</v>
      </c>
      <c r="F5076" s="12" t="n">
        <v>2</v>
      </c>
      <c r="G5076" s="19" t="n">
        <v>60.55</v>
      </c>
      <c r="H5076" s="19" t="n">
        <v>36.6</v>
      </c>
      <c r="I5076" s="19" t="n">
        <f aca="false">ROUND(F5076*G5076,2)</f>
        <v>121.1</v>
      </c>
      <c r="J5076" s="19" t="n">
        <f aca="false">ROUND(F5076*H5076,2)</f>
        <v>73.2</v>
      </c>
      <c r="K5076" s="19" t="n">
        <f aca="false">INDEX(Pricebook!$L$2:$L$1401,MATCH(D5076,Pricebook!$A$2:$A$1401,0))</f>
        <v>64.4</v>
      </c>
      <c r="L5076" s="19" t="n">
        <f aca="false">ROUND(F5076*K5076,2)</f>
        <v>128.8</v>
      </c>
      <c r="M5076" s="24" t="n">
        <f aca="false">DATE(YEAR(C5076),MONTH(C5076),1)</f>
        <v>46174</v>
      </c>
    </row>
    <row r="5077" customFormat="false" ht="15" hidden="false" customHeight="false" outlineLevel="0" collapsed="false">
      <c r="A5077" s="21" t="s">
        <v>3675</v>
      </c>
      <c r="B5077" s="21" t="s">
        <v>3401</v>
      </c>
      <c r="C5077" s="23" t="n">
        <v>46198</v>
      </c>
      <c r="D5077" s="21" t="s">
        <v>2706</v>
      </c>
      <c r="E5077" s="21" t="s">
        <v>2587</v>
      </c>
      <c r="F5077" s="12" t="n">
        <v>3</v>
      </c>
      <c r="G5077" s="19" t="n">
        <v>4.45</v>
      </c>
      <c r="H5077" s="19" t="n">
        <v>3.06</v>
      </c>
      <c r="I5077" s="19" t="n">
        <f aca="false">ROUND(F5077*G5077,2)</f>
        <v>13.35</v>
      </c>
      <c r="J5077" s="19" t="n">
        <f aca="false">ROUND(F5077*H5077,2)</f>
        <v>9.18</v>
      </c>
      <c r="K5077" s="19" t="n">
        <f aca="false">INDEX(Pricebook!$L$2:$L$1401,MATCH(D5077,Pricebook!$A$2:$A$1401,0))</f>
        <v>4.85</v>
      </c>
      <c r="L5077" s="19" t="n">
        <f aca="false">ROUND(F5077*K5077,2)</f>
        <v>14.55</v>
      </c>
      <c r="M5077" s="24" t="n">
        <f aca="false">DATE(YEAR(C5077),MONTH(C5077),1)</f>
        <v>46174</v>
      </c>
    </row>
    <row r="5078" customFormat="false" ht="15" hidden="false" customHeight="false" outlineLevel="0" collapsed="false">
      <c r="A5078" s="21" t="s">
        <v>3675</v>
      </c>
      <c r="B5078" s="21" t="s">
        <v>3401</v>
      </c>
      <c r="C5078" s="23" t="n">
        <v>46198</v>
      </c>
      <c r="D5078" s="21" t="s">
        <v>2666</v>
      </c>
      <c r="E5078" s="21" t="s">
        <v>2587</v>
      </c>
      <c r="F5078" s="12" t="n">
        <v>10</v>
      </c>
      <c r="G5078" s="19" t="n">
        <v>2.9</v>
      </c>
      <c r="H5078" s="19" t="n">
        <v>1.85</v>
      </c>
      <c r="I5078" s="19" t="n">
        <f aca="false">ROUND(F5078*G5078,2)</f>
        <v>29</v>
      </c>
      <c r="J5078" s="19" t="n">
        <f aca="false">ROUND(F5078*H5078,2)</f>
        <v>18.5</v>
      </c>
      <c r="K5078" s="19" t="n">
        <f aca="false">INDEX(Pricebook!$L$2:$L$1401,MATCH(D5078,Pricebook!$A$2:$A$1401,0))</f>
        <v>3.1</v>
      </c>
      <c r="L5078" s="19" t="n">
        <f aca="false">ROUND(F5078*K5078,2)</f>
        <v>31</v>
      </c>
      <c r="M5078" s="24" t="n">
        <f aca="false">DATE(YEAR(C5078),MONTH(C5078),1)</f>
        <v>46174</v>
      </c>
    </row>
    <row r="5079" customFormat="false" ht="15" hidden="false" customHeight="false" outlineLevel="0" collapsed="false">
      <c r="A5079" s="21" t="s">
        <v>3675</v>
      </c>
      <c r="B5079" s="21" t="s">
        <v>3401</v>
      </c>
      <c r="C5079" s="23" t="n">
        <v>46198</v>
      </c>
      <c r="D5079" s="21" t="s">
        <v>923</v>
      </c>
      <c r="E5079" s="21" t="s">
        <v>366</v>
      </c>
      <c r="F5079" s="12" t="n">
        <v>1</v>
      </c>
      <c r="G5079" s="19" t="n">
        <v>278.1</v>
      </c>
      <c r="H5079" s="19" t="n">
        <v>198.86</v>
      </c>
      <c r="I5079" s="19" t="n">
        <f aca="false">ROUND(F5079*G5079,2)</f>
        <v>278.1</v>
      </c>
      <c r="J5079" s="19" t="n">
        <f aca="false">ROUND(F5079*H5079,2)</f>
        <v>198.86</v>
      </c>
      <c r="K5079" s="19" t="n">
        <f aca="false">INDEX(Pricebook!$L$2:$L$1401,MATCH(D5079,Pricebook!$A$2:$A$1401,0))</f>
        <v>302.75</v>
      </c>
      <c r="L5079" s="19" t="n">
        <f aca="false">ROUND(F5079*K5079,2)</f>
        <v>302.75</v>
      </c>
      <c r="M5079" s="24" t="n">
        <f aca="false">DATE(YEAR(C5079),MONTH(C5079),1)</f>
        <v>46174</v>
      </c>
    </row>
    <row r="5080" customFormat="false" ht="15" hidden="false" customHeight="false" outlineLevel="0" collapsed="false">
      <c r="A5080" s="21" t="s">
        <v>3675</v>
      </c>
      <c r="B5080" s="21" t="s">
        <v>3401</v>
      </c>
      <c r="C5080" s="23" t="n">
        <v>46198</v>
      </c>
      <c r="D5080" s="21" t="s">
        <v>2688</v>
      </c>
      <c r="E5080" s="21" t="s">
        <v>2587</v>
      </c>
      <c r="F5080" s="12" t="n">
        <v>5</v>
      </c>
      <c r="G5080" s="19" t="n">
        <v>8.8</v>
      </c>
      <c r="H5080" s="19" t="n">
        <v>5.68</v>
      </c>
      <c r="I5080" s="19" t="n">
        <f aca="false">ROUND(F5080*G5080,2)</f>
        <v>44</v>
      </c>
      <c r="J5080" s="19" t="n">
        <f aca="false">ROUND(F5080*H5080,2)</f>
        <v>28.4</v>
      </c>
      <c r="K5080" s="19" t="n">
        <f aca="false">INDEX(Pricebook!$L$2:$L$1401,MATCH(D5080,Pricebook!$A$2:$A$1401,0))</f>
        <v>9.45</v>
      </c>
      <c r="L5080" s="19" t="n">
        <f aca="false">ROUND(F5080*K5080,2)</f>
        <v>47.25</v>
      </c>
      <c r="M5080" s="24" t="n">
        <f aca="false">DATE(YEAR(C5080),MONTH(C5080),1)</f>
        <v>46174</v>
      </c>
    </row>
    <row r="5081" customFormat="false" ht="15" hidden="false" customHeight="false" outlineLevel="0" collapsed="false">
      <c r="A5081" s="21" t="s">
        <v>3675</v>
      </c>
      <c r="B5081" s="21" t="s">
        <v>3401</v>
      </c>
      <c r="C5081" s="23" t="n">
        <v>46198</v>
      </c>
      <c r="D5081" s="21" t="s">
        <v>889</v>
      </c>
      <c r="E5081" s="21" t="s">
        <v>366</v>
      </c>
      <c r="F5081" s="12" t="n">
        <v>2</v>
      </c>
      <c r="G5081" s="19" t="n">
        <v>100.75</v>
      </c>
      <c r="H5081" s="19" t="n">
        <v>70.51</v>
      </c>
      <c r="I5081" s="19" t="n">
        <f aca="false">ROUND(F5081*G5081,2)</f>
        <v>201.5</v>
      </c>
      <c r="J5081" s="19" t="n">
        <f aca="false">ROUND(F5081*H5081,2)</f>
        <v>141.02</v>
      </c>
      <c r="K5081" s="19" t="n">
        <f aca="false">INDEX(Pricebook!$L$2:$L$1401,MATCH(D5081,Pricebook!$A$2:$A$1401,0))</f>
        <v>107.35</v>
      </c>
      <c r="L5081" s="19" t="n">
        <f aca="false">ROUND(F5081*K5081,2)</f>
        <v>214.7</v>
      </c>
      <c r="M5081" s="24" t="n">
        <f aca="false">DATE(YEAR(C5081),MONTH(C5081),1)</f>
        <v>46174</v>
      </c>
    </row>
    <row r="5082" customFormat="false" ht="15" hidden="false" customHeight="false" outlineLevel="0" collapsed="false">
      <c r="A5082" s="21" t="s">
        <v>3675</v>
      </c>
      <c r="B5082" s="21" t="s">
        <v>3401</v>
      </c>
      <c r="C5082" s="23" t="n">
        <v>46198</v>
      </c>
      <c r="D5082" s="21" t="s">
        <v>444</v>
      </c>
      <c r="E5082" s="21" t="s">
        <v>366</v>
      </c>
      <c r="F5082" s="12" t="n">
        <v>3</v>
      </c>
      <c r="G5082" s="19" t="n">
        <v>7.45</v>
      </c>
      <c r="H5082" s="19" t="n">
        <v>5.45</v>
      </c>
      <c r="I5082" s="19" t="n">
        <f aca="false">ROUND(F5082*G5082,2)</f>
        <v>22.35</v>
      </c>
      <c r="J5082" s="19" t="n">
        <f aca="false">ROUND(F5082*H5082,2)</f>
        <v>16.35</v>
      </c>
      <c r="K5082" s="19" t="n">
        <f aca="false">INDEX(Pricebook!$L$2:$L$1401,MATCH(D5082,Pricebook!$A$2:$A$1401,0))</f>
        <v>7.95</v>
      </c>
      <c r="L5082" s="19" t="n">
        <f aca="false">ROUND(F5082*K5082,2)</f>
        <v>23.85</v>
      </c>
      <c r="M5082" s="24" t="n">
        <f aca="false">DATE(YEAR(C5082),MONTH(C5082),1)</f>
        <v>46174</v>
      </c>
    </row>
    <row r="5083" customFormat="false" ht="15" hidden="false" customHeight="false" outlineLevel="0" collapsed="false">
      <c r="A5083" s="21" t="s">
        <v>3676</v>
      </c>
      <c r="B5083" s="21" t="s">
        <v>3677</v>
      </c>
      <c r="C5083" s="23" t="n">
        <v>46198</v>
      </c>
      <c r="D5083" s="21" t="s">
        <v>2014</v>
      </c>
      <c r="E5083" s="21" t="s">
        <v>1941</v>
      </c>
      <c r="F5083" s="12" t="n">
        <v>2</v>
      </c>
      <c r="G5083" s="19" t="n">
        <v>125.85</v>
      </c>
      <c r="H5083" s="19" t="n">
        <v>81.13</v>
      </c>
      <c r="I5083" s="19" t="n">
        <f aca="false">ROUND(F5083*G5083,2)</f>
        <v>251.7</v>
      </c>
      <c r="J5083" s="19" t="n">
        <f aca="false">ROUND(F5083*H5083,2)</f>
        <v>162.26</v>
      </c>
      <c r="K5083" s="19" t="n">
        <f aca="false">INDEX(Pricebook!$L$2:$L$1401,MATCH(D5083,Pricebook!$A$2:$A$1401,0))</f>
        <v>132.2</v>
      </c>
      <c r="L5083" s="19" t="n">
        <f aca="false">ROUND(F5083*K5083,2)</f>
        <v>264.4</v>
      </c>
      <c r="M5083" s="24" t="n">
        <f aca="false">DATE(YEAR(C5083),MONTH(C5083),1)</f>
        <v>46174</v>
      </c>
    </row>
    <row r="5084" customFormat="false" ht="15" hidden="false" customHeight="false" outlineLevel="0" collapsed="false">
      <c r="A5084" s="21" t="s">
        <v>3676</v>
      </c>
      <c r="B5084" s="21" t="s">
        <v>3677</v>
      </c>
      <c r="C5084" s="23" t="n">
        <v>46198</v>
      </c>
      <c r="D5084" s="21" t="s">
        <v>1268</v>
      </c>
      <c r="E5084" s="21" t="s">
        <v>971</v>
      </c>
      <c r="F5084" s="12" t="n">
        <v>58</v>
      </c>
      <c r="G5084" s="19" t="n">
        <v>12.35</v>
      </c>
      <c r="H5084" s="19" t="n">
        <v>9.43</v>
      </c>
      <c r="I5084" s="19" t="n">
        <f aca="false">ROUND(F5084*G5084,2)</f>
        <v>716.3</v>
      </c>
      <c r="J5084" s="19" t="n">
        <f aca="false">ROUND(F5084*H5084,2)</f>
        <v>546.94</v>
      </c>
      <c r="K5084" s="19" t="n">
        <f aca="false">INDEX(Pricebook!$L$2:$L$1401,MATCH(D5084,Pricebook!$A$2:$A$1401,0))</f>
        <v>14.3</v>
      </c>
      <c r="L5084" s="19" t="n">
        <f aca="false">ROUND(F5084*K5084,2)</f>
        <v>829.4</v>
      </c>
      <c r="M5084" s="24" t="n">
        <f aca="false">DATE(YEAR(C5084),MONTH(C5084),1)</f>
        <v>46174</v>
      </c>
    </row>
    <row r="5085" customFormat="false" ht="15" hidden="false" customHeight="false" outlineLevel="0" collapsed="false">
      <c r="A5085" s="21" t="s">
        <v>3676</v>
      </c>
      <c r="B5085" s="21" t="s">
        <v>3677</v>
      </c>
      <c r="C5085" s="23" t="n">
        <v>46198</v>
      </c>
      <c r="D5085" s="21" t="s">
        <v>2022</v>
      </c>
      <c r="E5085" s="21" t="s">
        <v>1941</v>
      </c>
      <c r="F5085" s="12" t="n">
        <v>3</v>
      </c>
      <c r="G5085" s="19" t="n">
        <v>65.35</v>
      </c>
      <c r="H5085" s="19" t="n">
        <v>41.43</v>
      </c>
      <c r="I5085" s="19" t="n">
        <f aca="false">ROUND(F5085*G5085,2)</f>
        <v>196.05</v>
      </c>
      <c r="J5085" s="19" t="n">
        <f aca="false">ROUND(F5085*H5085,2)</f>
        <v>124.29</v>
      </c>
      <c r="K5085" s="19" t="n">
        <f aca="false">INDEX(Pricebook!$L$2:$L$1401,MATCH(D5085,Pricebook!$A$2:$A$1401,0))</f>
        <v>67.5</v>
      </c>
      <c r="L5085" s="19" t="n">
        <f aca="false">ROUND(F5085*K5085,2)</f>
        <v>202.5</v>
      </c>
      <c r="M5085" s="24" t="n">
        <f aca="false">DATE(YEAR(C5085),MONTH(C5085),1)</f>
        <v>46174</v>
      </c>
    </row>
    <row r="5086" customFormat="false" ht="15" hidden="false" customHeight="false" outlineLevel="0" collapsed="false">
      <c r="A5086" s="21" t="s">
        <v>3676</v>
      </c>
      <c r="B5086" s="21" t="s">
        <v>3677</v>
      </c>
      <c r="C5086" s="23" t="n">
        <v>46198</v>
      </c>
      <c r="D5086" s="21" t="s">
        <v>547</v>
      </c>
      <c r="E5086" s="21" t="s">
        <v>366</v>
      </c>
      <c r="F5086" s="12" t="n">
        <v>2</v>
      </c>
      <c r="G5086" s="19" t="n">
        <v>98.55</v>
      </c>
      <c r="H5086" s="19" t="n">
        <v>70.18</v>
      </c>
      <c r="I5086" s="19" t="n">
        <f aca="false">ROUND(F5086*G5086,2)</f>
        <v>197.1</v>
      </c>
      <c r="J5086" s="19" t="n">
        <f aca="false">ROUND(F5086*H5086,2)</f>
        <v>140.36</v>
      </c>
      <c r="K5086" s="19" t="n">
        <f aca="false">INDEX(Pricebook!$L$2:$L$1401,MATCH(D5086,Pricebook!$A$2:$A$1401,0))</f>
        <v>106.85</v>
      </c>
      <c r="L5086" s="19" t="n">
        <f aca="false">ROUND(F5086*K5086,2)</f>
        <v>213.7</v>
      </c>
      <c r="M5086" s="24" t="n">
        <f aca="false">DATE(YEAR(C5086),MONTH(C5086),1)</f>
        <v>46174</v>
      </c>
    </row>
    <row r="5087" customFormat="false" ht="15" hidden="false" customHeight="false" outlineLevel="0" collapsed="false">
      <c r="A5087" s="21" t="s">
        <v>3676</v>
      </c>
      <c r="B5087" s="21" t="s">
        <v>3677</v>
      </c>
      <c r="C5087" s="23" t="n">
        <v>46198</v>
      </c>
      <c r="D5087" s="21" t="s">
        <v>2776</v>
      </c>
      <c r="E5087" s="21" t="s">
        <v>2748</v>
      </c>
      <c r="F5087" s="12" t="n">
        <v>4</v>
      </c>
      <c r="G5087" s="19" t="n">
        <v>43.95</v>
      </c>
      <c r="H5087" s="19" t="n">
        <v>25.93</v>
      </c>
      <c r="I5087" s="19" t="n">
        <f aca="false">ROUND(F5087*G5087,2)</f>
        <v>175.8</v>
      </c>
      <c r="J5087" s="19" t="n">
        <f aca="false">ROUND(F5087*H5087,2)</f>
        <v>103.72</v>
      </c>
      <c r="K5087" s="19" t="n">
        <f aca="false">INDEX(Pricebook!$L$2:$L$1401,MATCH(D5087,Pricebook!$A$2:$A$1401,0))</f>
        <v>48.55</v>
      </c>
      <c r="L5087" s="19" t="n">
        <f aca="false">ROUND(F5087*K5087,2)</f>
        <v>194.2</v>
      </c>
      <c r="M5087" s="24" t="n">
        <f aca="false">DATE(YEAR(C5087),MONTH(C5087),1)</f>
        <v>46174</v>
      </c>
    </row>
    <row r="5088" customFormat="false" ht="15" hidden="false" customHeight="false" outlineLevel="0" collapsed="false">
      <c r="A5088" s="21" t="s">
        <v>3678</v>
      </c>
      <c r="B5088" s="21" t="s">
        <v>3679</v>
      </c>
      <c r="C5088" s="23" t="n">
        <v>46198</v>
      </c>
      <c r="D5088" s="21" t="s">
        <v>2136</v>
      </c>
      <c r="E5088" s="21" t="s">
        <v>1941</v>
      </c>
      <c r="F5088" s="12" t="n">
        <v>4</v>
      </c>
      <c r="G5088" s="19" t="n">
        <v>59.9</v>
      </c>
      <c r="H5088" s="19" t="n">
        <v>38.67</v>
      </c>
      <c r="I5088" s="19" t="n">
        <f aca="false">ROUND(F5088*G5088,2)</f>
        <v>239.6</v>
      </c>
      <c r="J5088" s="19" t="n">
        <f aca="false">ROUND(F5088*H5088,2)</f>
        <v>154.68</v>
      </c>
      <c r="K5088" s="19" t="n">
        <f aca="false">INDEX(Pricebook!$L$2:$L$1401,MATCH(D5088,Pricebook!$A$2:$A$1401,0))</f>
        <v>63</v>
      </c>
      <c r="L5088" s="19" t="n">
        <f aca="false">ROUND(F5088*K5088,2)</f>
        <v>252</v>
      </c>
      <c r="M5088" s="24" t="n">
        <f aca="false">DATE(YEAR(C5088),MONTH(C5088),1)</f>
        <v>46174</v>
      </c>
    </row>
    <row r="5089" customFormat="false" ht="15" hidden="false" customHeight="false" outlineLevel="0" collapsed="false">
      <c r="A5089" s="21" t="s">
        <v>3678</v>
      </c>
      <c r="B5089" s="21" t="s">
        <v>3679</v>
      </c>
      <c r="C5089" s="23" t="n">
        <v>46198</v>
      </c>
      <c r="D5089" s="21" t="s">
        <v>2024</v>
      </c>
      <c r="E5089" s="21" t="s">
        <v>1941</v>
      </c>
      <c r="F5089" s="12" t="n">
        <v>3</v>
      </c>
      <c r="G5089" s="19" t="n">
        <v>77.45</v>
      </c>
      <c r="H5089" s="19" t="n">
        <v>49.04</v>
      </c>
      <c r="I5089" s="19" t="n">
        <f aca="false">ROUND(F5089*G5089,2)</f>
        <v>232.35</v>
      </c>
      <c r="J5089" s="19" t="n">
        <f aca="false">ROUND(F5089*H5089,2)</f>
        <v>147.12</v>
      </c>
      <c r="K5089" s="19" t="n">
        <f aca="false">INDEX(Pricebook!$L$2:$L$1401,MATCH(D5089,Pricebook!$A$2:$A$1401,0))</f>
        <v>79.9</v>
      </c>
      <c r="L5089" s="19" t="n">
        <f aca="false">ROUND(F5089*K5089,2)</f>
        <v>239.7</v>
      </c>
      <c r="M5089" s="24" t="n">
        <f aca="false">DATE(YEAR(C5089),MONTH(C5089),1)</f>
        <v>46174</v>
      </c>
    </row>
    <row r="5090" customFormat="false" ht="15" hidden="false" customHeight="false" outlineLevel="0" collapsed="false">
      <c r="A5090" s="21" t="s">
        <v>3678</v>
      </c>
      <c r="B5090" s="21" t="s">
        <v>3679</v>
      </c>
      <c r="C5090" s="23" t="n">
        <v>46198</v>
      </c>
      <c r="D5090" s="21" t="s">
        <v>967</v>
      </c>
      <c r="E5090" s="21" t="s">
        <v>366</v>
      </c>
      <c r="F5090" s="12" t="n">
        <v>4</v>
      </c>
      <c r="G5090" s="19" t="n">
        <v>14.45</v>
      </c>
      <c r="H5090" s="19" t="n">
        <v>10.18</v>
      </c>
      <c r="I5090" s="19" t="n">
        <f aca="false">ROUND(F5090*G5090,2)</f>
        <v>57.8</v>
      </c>
      <c r="J5090" s="19" t="n">
        <f aca="false">ROUND(F5090*H5090,2)</f>
        <v>40.72</v>
      </c>
      <c r="K5090" s="19" t="n">
        <f aca="false">INDEX(Pricebook!$L$2:$L$1401,MATCH(D5090,Pricebook!$A$2:$A$1401,0))</f>
        <v>15.5</v>
      </c>
      <c r="L5090" s="19" t="n">
        <f aca="false">ROUND(F5090*K5090,2)</f>
        <v>62</v>
      </c>
      <c r="M5090" s="24" t="n">
        <f aca="false">DATE(YEAR(C5090),MONTH(C5090),1)</f>
        <v>46174</v>
      </c>
    </row>
    <row r="5091" customFormat="false" ht="15" hidden="false" customHeight="false" outlineLevel="0" collapsed="false">
      <c r="A5091" s="21" t="s">
        <v>3678</v>
      </c>
      <c r="B5091" s="21" t="s">
        <v>3679</v>
      </c>
      <c r="C5091" s="23" t="n">
        <v>46198</v>
      </c>
      <c r="D5091" s="21" t="s">
        <v>378</v>
      </c>
      <c r="E5091" s="21" t="s">
        <v>366</v>
      </c>
      <c r="F5091" s="12" t="n">
        <v>4</v>
      </c>
      <c r="G5091" s="19" t="n">
        <v>10</v>
      </c>
      <c r="H5091" s="19" t="n">
        <v>6.98</v>
      </c>
      <c r="I5091" s="19" t="n">
        <f aca="false">ROUND(F5091*G5091,2)</f>
        <v>40</v>
      </c>
      <c r="J5091" s="19" t="n">
        <f aca="false">ROUND(F5091*H5091,2)</f>
        <v>27.92</v>
      </c>
      <c r="K5091" s="19" t="n">
        <f aca="false">INDEX(Pricebook!$L$2:$L$1401,MATCH(D5091,Pricebook!$A$2:$A$1401,0))</f>
        <v>10.65</v>
      </c>
      <c r="L5091" s="19" t="n">
        <f aca="false">ROUND(F5091*K5091,2)</f>
        <v>42.6</v>
      </c>
      <c r="M5091" s="24" t="n">
        <f aca="false">DATE(YEAR(C5091),MONTH(C5091),1)</f>
        <v>46174</v>
      </c>
    </row>
    <row r="5092" customFormat="false" ht="15" hidden="false" customHeight="false" outlineLevel="0" collapsed="false">
      <c r="A5092" s="21" t="s">
        <v>3678</v>
      </c>
      <c r="B5092" s="21" t="s">
        <v>3679</v>
      </c>
      <c r="C5092" s="23" t="n">
        <v>46198</v>
      </c>
      <c r="D5092" s="21" t="s">
        <v>1292</v>
      </c>
      <c r="E5092" s="21" t="s">
        <v>971</v>
      </c>
      <c r="F5092" s="12" t="n">
        <v>3</v>
      </c>
      <c r="G5092" s="19" t="n">
        <v>2.8</v>
      </c>
      <c r="H5092" s="19" t="n">
        <v>2.16</v>
      </c>
      <c r="I5092" s="19" t="n">
        <f aca="false">ROUND(F5092*G5092,2)</f>
        <v>8.4</v>
      </c>
      <c r="J5092" s="19" t="n">
        <f aca="false">ROUND(F5092*H5092,2)</f>
        <v>6.48</v>
      </c>
      <c r="K5092" s="19" t="n">
        <f aca="false">INDEX(Pricebook!$L$2:$L$1401,MATCH(D5092,Pricebook!$A$2:$A$1401,0))</f>
        <v>3.3</v>
      </c>
      <c r="L5092" s="19" t="n">
        <f aca="false">ROUND(F5092*K5092,2)</f>
        <v>9.9</v>
      </c>
      <c r="M5092" s="24" t="n">
        <f aca="false">DATE(YEAR(C5092),MONTH(C5092),1)</f>
        <v>46174</v>
      </c>
    </row>
    <row r="5093" customFormat="false" ht="15" hidden="false" customHeight="false" outlineLevel="0" collapsed="false">
      <c r="A5093" s="21" t="s">
        <v>3678</v>
      </c>
      <c r="B5093" s="21" t="s">
        <v>3679</v>
      </c>
      <c r="C5093" s="23" t="n">
        <v>46198</v>
      </c>
      <c r="D5093" s="21" t="s">
        <v>2926</v>
      </c>
      <c r="E5093" s="21" t="s">
        <v>2748</v>
      </c>
      <c r="F5093" s="12" t="n">
        <v>1</v>
      </c>
      <c r="G5093" s="19" t="n">
        <v>5.9</v>
      </c>
      <c r="H5093" s="19" t="n">
        <v>3.43</v>
      </c>
      <c r="I5093" s="19" t="n">
        <f aca="false">ROUND(F5093*G5093,2)</f>
        <v>5.9</v>
      </c>
      <c r="J5093" s="19" t="n">
        <f aca="false">ROUND(F5093*H5093,2)</f>
        <v>3.43</v>
      </c>
      <c r="K5093" s="19" t="n">
        <f aca="false">INDEX(Pricebook!$L$2:$L$1401,MATCH(D5093,Pricebook!$A$2:$A$1401,0))</f>
        <v>6.45</v>
      </c>
      <c r="L5093" s="19" t="n">
        <f aca="false">ROUND(F5093*K5093,2)</f>
        <v>6.45</v>
      </c>
      <c r="M5093" s="24" t="n">
        <f aca="false">DATE(YEAR(C5093),MONTH(C5093),1)</f>
        <v>46174</v>
      </c>
    </row>
    <row r="5094" customFormat="false" ht="15" hidden="false" customHeight="false" outlineLevel="0" collapsed="false">
      <c r="A5094" s="21" t="s">
        <v>3678</v>
      </c>
      <c r="B5094" s="21" t="s">
        <v>3679</v>
      </c>
      <c r="C5094" s="23" t="n">
        <v>46198</v>
      </c>
      <c r="D5094" s="21" t="s">
        <v>2761</v>
      </c>
      <c r="E5094" s="21" t="s">
        <v>2748</v>
      </c>
      <c r="F5094" s="12" t="n">
        <v>3</v>
      </c>
      <c r="G5094" s="19" t="n">
        <v>34.4</v>
      </c>
      <c r="H5094" s="19" t="n">
        <v>20.14</v>
      </c>
      <c r="I5094" s="19" t="n">
        <f aca="false">ROUND(F5094*G5094,2)</f>
        <v>103.2</v>
      </c>
      <c r="J5094" s="19" t="n">
        <f aca="false">ROUND(F5094*H5094,2)</f>
        <v>60.42</v>
      </c>
      <c r="K5094" s="19" t="n">
        <f aca="false">INDEX(Pricebook!$L$2:$L$1401,MATCH(D5094,Pricebook!$A$2:$A$1401,0))</f>
        <v>37.75</v>
      </c>
      <c r="L5094" s="19" t="n">
        <f aca="false">ROUND(F5094*K5094,2)</f>
        <v>113.25</v>
      </c>
      <c r="M5094" s="24" t="n">
        <f aca="false">DATE(YEAR(C5094),MONTH(C5094),1)</f>
        <v>46174</v>
      </c>
    </row>
    <row r="5095" customFormat="false" ht="15" hidden="false" customHeight="false" outlineLevel="0" collapsed="false">
      <c r="A5095" s="21" t="s">
        <v>3680</v>
      </c>
      <c r="B5095" s="21" t="s">
        <v>3463</v>
      </c>
      <c r="C5095" s="23" t="n">
        <v>46198</v>
      </c>
      <c r="D5095" s="21" t="s">
        <v>959</v>
      </c>
      <c r="E5095" s="21" t="s">
        <v>366</v>
      </c>
      <c r="F5095" s="12" t="n">
        <v>1</v>
      </c>
      <c r="G5095" s="19" t="n">
        <v>12.15</v>
      </c>
      <c r="H5095" s="19" t="n">
        <v>9.73</v>
      </c>
      <c r="I5095" s="19" t="n">
        <f aca="false">ROUND(F5095*G5095,2)</f>
        <v>12.15</v>
      </c>
      <c r="J5095" s="19" t="n">
        <f aca="false">ROUND(F5095*H5095,2)</f>
        <v>9.73</v>
      </c>
      <c r="K5095" s="19" t="n">
        <f aca="false">INDEX(Pricebook!$L$2:$L$1401,MATCH(D5095,Pricebook!$A$2:$A$1401,0))</f>
        <v>13.1</v>
      </c>
      <c r="L5095" s="19" t="n">
        <f aca="false">ROUND(F5095*K5095,2)</f>
        <v>13.1</v>
      </c>
      <c r="M5095" s="24" t="n">
        <f aca="false">DATE(YEAR(C5095),MONTH(C5095),1)</f>
        <v>46174</v>
      </c>
    </row>
    <row r="5096" customFormat="false" ht="15" hidden="false" customHeight="false" outlineLevel="0" collapsed="false">
      <c r="A5096" s="21" t="s">
        <v>3680</v>
      </c>
      <c r="B5096" s="21" t="s">
        <v>3463</v>
      </c>
      <c r="C5096" s="23" t="n">
        <v>46198</v>
      </c>
      <c r="D5096" s="21" t="s">
        <v>268</v>
      </c>
      <c r="E5096" s="21" t="s">
        <v>108</v>
      </c>
      <c r="F5096" s="12" t="n">
        <v>1</v>
      </c>
      <c r="G5096" s="19" t="n">
        <v>97.15</v>
      </c>
      <c r="H5096" s="19" t="n">
        <v>73.26</v>
      </c>
      <c r="I5096" s="19" t="n">
        <f aca="false">ROUND(F5096*G5096,2)</f>
        <v>97.15</v>
      </c>
      <c r="J5096" s="19" t="n">
        <f aca="false">ROUND(F5096*H5096,2)</f>
        <v>73.26</v>
      </c>
      <c r="K5096" s="19" t="n">
        <f aca="false">INDEX(Pricebook!$L$2:$L$1401,MATCH(D5096,Pricebook!$A$2:$A$1401,0))</f>
        <v>107.3</v>
      </c>
      <c r="L5096" s="19" t="n">
        <f aca="false">ROUND(F5096*K5096,2)</f>
        <v>107.3</v>
      </c>
      <c r="M5096" s="24" t="n">
        <f aca="false">DATE(YEAR(C5096),MONTH(C5096),1)</f>
        <v>46174</v>
      </c>
    </row>
    <row r="5097" customFormat="false" ht="15" hidden="false" customHeight="false" outlineLevel="0" collapsed="false">
      <c r="A5097" s="21" t="s">
        <v>3680</v>
      </c>
      <c r="B5097" s="21" t="s">
        <v>3463</v>
      </c>
      <c r="C5097" s="23" t="n">
        <v>46198</v>
      </c>
      <c r="D5097" s="21" t="s">
        <v>264</v>
      </c>
      <c r="E5097" s="21" t="s">
        <v>108</v>
      </c>
      <c r="F5097" s="12" t="n">
        <v>1</v>
      </c>
      <c r="G5097" s="19" t="n">
        <v>184</v>
      </c>
      <c r="H5097" s="19" t="n">
        <v>147.97</v>
      </c>
      <c r="I5097" s="19" t="n">
        <f aca="false">ROUND(F5097*G5097,2)</f>
        <v>184</v>
      </c>
      <c r="J5097" s="19" t="n">
        <f aca="false">ROUND(F5097*H5097,2)</f>
        <v>147.97</v>
      </c>
      <c r="K5097" s="19" t="n">
        <f aca="false">INDEX(Pricebook!$L$2:$L$1401,MATCH(D5097,Pricebook!$A$2:$A$1401,0))</f>
        <v>202.25</v>
      </c>
      <c r="L5097" s="19" t="n">
        <f aca="false">ROUND(F5097*K5097,2)</f>
        <v>202.25</v>
      </c>
      <c r="M5097" s="24" t="n">
        <f aca="false">DATE(YEAR(C5097),MONTH(C5097),1)</f>
        <v>46174</v>
      </c>
    </row>
    <row r="5098" customFormat="false" ht="15" hidden="false" customHeight="false" outlineLevel="0" collapsed="false">
      <c r="A5098" s="21" t="s">
        <v>3680</v>
      </c>
      <c r="B5098" s="21" t="s">
        <v>3463</v>
      </c>
      <c r="C5098" s="23" t="n">
        <v>46198</v>
      </c>
      <c r="D5098" s="21" t="s">
        <v>418</v>
      </c>
      <c r="E5098" s="21" t="s">
        <v>366</v>
      </c>
      <c r="F5098" s="12" t="n">
        <v>2</v>
      </c>
      <c r="G5098" s="19" t="n">
        <v>117.15</v>
      </c>
      <c r="H5098" s="19" t="n">
        <v>86.64</v>
      </c>
      <c r="I5098" s="19" t="n">
        <f aca="false">ROUND(F5098*G5098,2)</f>
        <v>234.3</v>
      </c>
      <c r="J5098" s="19" t="n">
        <f aca="false">ROUND(F5098*H5098,2)</f>
        <v>173.28</v>
      </c>
      <c r="K5098" s="19" t="n">
        <f aca="false">INDEX(Pricebook!$L$2:$L$1401,MATCH(D5098,Pricebook!$A$2:$A$1401,0))</f>
        <v>126.3</v>
      </c>
      <c r="L5098" s="19" t="n">
        <f aca="false">ROUND(F5098*K5098,2)</f>
        <v>252.6</v>
      </c>
      <c r="M5098" s="24" t="n">
        <f aca="false">DATE(YEAR(C5098),MONTH(C5098),1)</f>
        <v>46174</v>
      </c>
    </row>
    <row r="5099" customFormat="false" ht="15" hidden="false" customHeight="false" outlineLevel="0" collapsed="false">
      <c r="A5099" s="21" t="s">
        <v>3680</v>
      </c>
      <c r="B5099" s="21" t="s">
        <v>3463</v>
      </c>
      <c r="C5099" s="23" t="n">
        <v>46198</v>
      </c>
      <c r="D5099" s="21" t="s">
        <v>149</v>
      </c>
      <c r="E5099" s="21" t="s">
        <v>108</v>
      </c>
      <c r="F5099" s="12" t="n">
        <v>2</v>
      </c>
      <c r="G5099" s="19" t="n">
        <v>131.45</v>
      </c>
      <c r="H5099" s="19" t="n">
        <v>96.92</v>
      </c>
      <c r="I5099" s="19" t="n">
        <f aca="false">ROUND(F5099*G5099,2)</f>
        <v>262.9</v>
      </c>
      <c r="J5099" s="19" t="n">
        <f aca="false">ROUND(F5099*H5099,2)</f>
        <v>193.84</v>
      </c>
      <c r="K5099" s="19" t="n">
        <f aca="false">INDEX(Pricebook!$L$2:$L$1401,MATCH(D5099,Pricebook!$A$2:$A$1401,0))</f>
        <v>141.95</v>
      </c>
      <c r="L5099" s="19" t="n">
        <f aca="false">ROUND(F5099*K5099,2)</f>
        <v>283.9</v>
      </c>
      <c r="M5099" s="24" t="n">
        <f aca="false">DATE(YEAR(C5099),MONTH(C5099),1)</f>
        <v>46174</v>
      </c>
    </row>
    <row r="5100" customFormat="false" ht="15" hidden="false" customHeight="false" outlineLevel="0" collapsed="false">
      <c r="A5100" s="21" t="s">
        <v>3680</v>
      </c>
      <c r="B5100" s="21" t="s">
        <v>3463</v>
      </c>
      <c r="C5100" s="23" t="n">
        <v>46198</v>
      </c>
      <c r="D5100" s="21" t="s">
        <v>1136</v>
      </c>
      <c r="E5100" s="21" t="s">
        <v>971</v>
      </c>
      <c r="F5100" s="12" t="n">
        <v>1</v>
      </c>
      <c r="G5100" s="19" t="n">
        <v>267.45</v>
      </c>
      <c r="H5100" s="19" t="n">
        <v>207.49</v>
      </c>
      <c r="I5100" s="19" t="n">
        <f aca="false">ROUND(F5100*G5100,2)</f>
        <v>267.45</v>
      </c>
      <c r="J5100" s="19" t="n">
        <f aca="false">ROUND(F5100*H5100,2)</f>
        <v>207.49</v>
      </c>
      <c r="K5100" s="19" t="n">
        <f aca="false">INDEX(Pricebook!$L$2:$L$1401,MATCH(D5100,Pricebook!$A$2:$A$1401,0))</f>
        <v>294.2</v>
      </c>
      <c r="L5100" s="19" t="n">
        <f aca="false">ROUND(F5100*K5100,2)</f>
        <v>294.2</v>
      </c>
      <c r="M5100" s="24" t="n">
        <f aca="false">DATE(YEAR(C5100),MONTH(C5100),1)</f>
        <v>46174</v>
      </c>
    </row>
    <row r="5101" customFormat="false" ht="15" hidden="false" customHeight="false" outlineLevel="0" collapsed="false">
      <c r="A5101" s="21" t="s">
        <v>3680</v>
      </c>
      <c r="B5101" s="21" t="s">
        <v>3463</v>
      </c>
      <c r="C5101" s="23" t="n">
        <v>46198</v>
      </c>
      <c r="D5101" s="21" t="s">
        <v>1182</v>
      </c>
      <c r="E5101" s="21" t="s">
        <v>971</v>
      </c>
      <c r="F5101" s="12" t="n">
        <v>4</v>
      </c>
      <c r="G5101" s="19" t="n">
        <v>84.9</v>
      </c>
      <c r="H5101" s="19" t="n">
        <v>65.92</v>
      </c>
      <c r="I5101" s="19" t="n">
        <f aca="false">ROUND(F5101*G5101,2)</f>
        <v>339.6</v>
      </c>
      <c r="J5101" s="19" t="n">
        <f aca="false">ROUND(F5101*H5101,2)</f>
        <v>263.68</v>
      </c>
      <c r="K5101" s="19" t="n">
        <f aca="false">INDEX(Pricebook!$L$2:$L$1401,MATCH(D5101,Pricebook!$A$2:$A$1401,0))</f>
        <v>99.85</v>
      </c>
      <c r="L5101" s="19" t="n">
        <f aca="false">ROUND(F5101*K5101,2)</f>
        <v>399.4</v>
      </c>
      <c r="M5101" s="24" t="n">
        <f aca="false">DATE(YEAR(C5101),MONTH(C5101),1)</f>
        <v>46174</v>
      </c>
    </row>
    <row r="5102" customFormat="false" ht="15" hidden="false" customHeight="false" outlineLevel="0" collapsed="false">
      <c r="A5102" s="21" t="s">
        <v>3680</v>
      </c>
      <c r="B5102" s="21" t="s">
        <v>3463</v>
      </c>
      <c r="C5102" s="23" t="n">
        <v>46198</v>
      </c>
      <c r="D5102" s="21" t="s">
        <v>2521</v>
      </c>
      <c r="E5102" s="21" t="s">
        <v>2466</v>
      </c>
      <c r="F5102" s="12" t="n">
        <v>2</v>
      </c>
      <c r="G5102" s="19" t="n">
        <v>70</v>
      </c>
      <c r="H5102" s="19" t="n">
        <v>42.76</v>
      </c>
      <c r="I5102" s="19" t="n">
        <f aca="false">ROUND(F5102*G5102,2)</f>
        <v>140</v>
      </c>
      <c r="J5102" s="19" t="n">
        <f aca="false">ROUND(F5102*H5102,2)</f>
        <v>85.52</v>
      </c>
      <c r="K5102" s="19" t="n">
        <f aca="false">INDEX(Pricebook!$L$2:$L$1401,MATCH(D5102,Pricebook!$A$2:$A$1401,0))</f>
        <v>72</v>
      </c>
      <c r="L5102" s="19" t="n">
        <f aca="false">ROUND(F5102*K5102,2)</f>
        <v>144</v>
      </c>
      <c r="M5102" s="24" t="n">
        <f aca="false">DATE(YEAR(C5102),MONTH(C5102),1)</f>
        <v>46174</v>
      </c>
    </row>
    <row r="5103" customFormat="false" ht="15" hidden="false" customHeight="false" outlineLevel="0" collapsed="false">
      <c r="A5103" s="21" t="s">
        <v>3680</v>
      </c>
      <c r="B5103" s="21" t="s">
        <v>3463</v>
      </c>
      <c r="C5103" s="23" t="n">
        <v>46198</v>
      </c>
      <c r="D5103" s="21" t="s">
        <v>2557</v>
      </c>
      <c r="E5103" s="21" t="s">
        <v>2466</v>
      </c>
      <c r="F5103" s="12" t="n">
        <v>1</v>
      </c>
      <c r="G5103" s="19" t="n">
        <v>354.6</v>
      </c>
      <c r="H5103" s="19" t="n">
        <v>220.38</v>
      </c>
      <c r="I5103" s="19" t="n">
        <f aca="false">ROUND(F5103*G5103,2)</f>
        <v>354.6</v>
      </c>
      <c r="J5103" s="19" t="n">
        <f aca="false">ROUND(F5103*H5103,2)</f>
        <v>220.38</v>
      </c>
      <c r="K5103" s="19" t="n">
        <f aca="false">INDEX(Pricebook!$L$2:$L$1401,MATCH(D5103,Pricebook!$A$2:$A$1401,0))</f>
        <v>371</v>
      </c>
      <c r="L5103" s="19" t="n">
        <f aca="false">ROUND(F5103*K5103,2)</f>
        <v>371</v>
      </c>
      <c r="M5103" s="24" t="n">
        <f aca="false">DATE(YEAR(C5103),MONTH(C5103),1)</f>
        <v>46174</v>
      </c>
    </row>
    <row r="5104" customFormat="false" ht="15" hidden="false" customHeight="false" outlineLevel="0" collapsed="false">
      <c r="A5104" s="21" t="s">
        <v>3681</v>
      </c>
      <c r="B5104" s="21" t="s">
        <v>3524</v>
      </c>
      <c r="C5104" s="23" t="n">
        <v>46198</v>
      </c>
      <c r="D5104" s="21" t="s">
        <v>719</v>
      </c>
      <c r="E5104" s="21" t="s">
        <v>366</v>
      </c>
      <c r="F5104" s="12" t="n">
        <v>3</v>
      </c>
      <c r="G5104" s="19" t="n">
        <v>12.15</v>
      </c>
      <c r="H5104" s="19" t="n">
        <v>9.66</v>
      </c>
      <c r="I5104" s="19" t="n">
        <f aca="false">ROUND(F5104*G5104,2)</f>
        <v>36.45</v>
      </c>
      <c r="J5104" s="19" t="n">
        <f aca="false">ROUND(F5104*H5104,2)</f>
        <v>28.98</v>
      </c>
      <c r="K5104" s="19" t="n">
        <f aca="false">INDEX(Pricebook!$L$2:$L$1401,MATCH(D5104,Pricebook!$A$2:$A$1401,0))</f>
        <v>13</v>
      </c>
      <c r="L5104" s="19" t="n">
        <f aca="false">ROUND(F5104*K5104,2)</f>
        <v>39</v>
      </c>
      <c r="M5104" s="24" t="n">
        <f aca="false">DATE(YEAR(C5104),MONTH(C5104),1)</f>
        <v>46174</v>
      </c>
    </row>
    <row r="5105" customFormat="false" ht="15" hidden="false" customHeight="false" outlineLevel="0" collapsed="false">
      <c r="A5105" s="21" t="s">
        <v>3681</v>
      </c>
      <c r="B5105" s="21" t="s">
        <v>3524</v>
      </c>
      <c r="C5105" s="23" t="n">
        <v>46198</v>
      </c>
      <c r="D5105" s="21" t="s">
        <v>1887</v>
      </c>
      <c r="E5105" s="21" t="s">
        <v>1452</v>
      </c>
      <c r="F5105" s="12" t="n">
        <v>4</v>
      </c>
      <c r="G5105" s="19" t="n">
        <v>65.2</v>
      </c>
      <c r="H5105" s="19" t="n">
        <v>39.82</v>
      </c>
      <c r="I5105" s="19" t="n">
        <f aca="false">ROUND(F5105*G5105,2)</f>
        <v>260.8</v>
      </c>
      <c r="J5105" s="19" t="n">
        <f aca="false">ROUND(F5105*H5105,2)</f>
        <v>159.28</v>
      </c>
      <c r="K5105" s="19" t="n">
        <f aca="false">INDEX(Pricebook!$L$2:$L$1401,MATCH(D5105,Pricebook!$A$2:$A$1401,0))</f>
        <v>66.7</v>
      </c>
      <c r="L5105" s="19" t="n">
        <f aca="false">ROUND(F5105*K5105,2)</f>
        <v>266.8</v>
      </c>
      <c r="M5105" s="24" t="n">
        <f aca="false">DATE(YEAR(C5105),MONTH(C5105),1)</f>
        <v>46174</v>
      </c>
    </row>
    <row r="5106" customFormat="false" ht="15" hidden="false" customHeight="false" outlineLevel="0" collapsed="false">
      <c r="A5106" s="21" t="s">
        <v>3681</v>
      </c>
      <c r="B5106" s="21" t="s">
        <v>3524</v>
      </c>
      <c r="C5106" s="23" t="n">
        <v>46198</v>
      </c>
      <c r="D5106" s="21" t="s">
        <v>775</v>
      </c>
      <c r="E5106" s="21" t="s">
        <v>366</v>
      </c>
      <c r="F5106" s="12" t="n">
        <v>1</v>
      </c>
      <c r="G5106" s="19" t="n">
        <v>221.65</v>
      </c>
      <c r="H5106" s="19" t="n">
        <v>156.94</v>
      </c>
      <c r="I5106" s="19" t="n">
        <f aca="false">ROUND(F5106*G5106,2)</f>
        <v>221.65</v>
      </c>
      <c r="J5106" s="19" t="n">
        <f aca="false">ROUND(F5106*H5106,2)</f>
        <v>156.94</v>
      </c>
      <c r="K5106" s="19" t="n">
        <f aca="false">INDEX(Pricebook!$L$2:$L$1401,MATCH(D5106,Pricebook!$A$2:$A$1401,0))</f>
        <v>238.95</v>
      </c>
      <c r="L5106" s="19" t="n">
        <f aca="false">ROUND(F5106*K5106,2)</f>
        <v>238.95</v>
      </c>
      <c r="M5106" s="24" t="n">
        <f aca="false">DATE(YEAR(C5106),MONTH(C5106),1)</f>
        <v>46174</v>
      </c>
    </row>
    <row r="5107" customFormat="false" ht="15" hidden="false" customHeight="false" outlineLevel="0" collapsed="false">
      <c r="A5107" s="21" t="s">
        <v>3681</v>
      </c>
      <c r="B5107" s="21" t="s">
        <v>3524</v>
      </c>
      <c r="C5107" s="23" t="n">
        <v>46198</v>
      </c>
      <c r="D5107" s="21" t="s">
        <v>2333</v>
      </c>
      <c r="E5107" s="21" t="s">
        <v>2202</v>
      </c>
      <c r="F5107" s="12" t="n">
        <v>3</v>
      </c>
      <c r="G5107" s="19" t="n">
        <v>41.9</v>
      </c>
      <c r="H5107" s="19" t="n">
        <v>25.21</v>
      </c>
      <c r="I5107" s="19" t="n">
        <f aca="false">ROUND(F5107*G5107,2)</f>
        <v>125.7</v>
      </c>
      <c r="J5107" s="19" t="n">
        <f aca="false">ROUND(F5107*H5107,2)</f>
        <v>75.63</v>
      </c>
      <c r="K5107" s="19" t="n">
        <f aca="false">INDEX(Pricebook!$L$2:$L$1401,MATCH(D5107,Pricebook!$A$2:$A$1401,0))</f>
        <v>44.35</v>
      </c>
      <c r="L5107" s="19" t="n">
        <f aca="false">ROUND(F5107*K5107,2)</f>
        <v>133.05</v>
      </c>
      <c r="M5107" s="24" t="n">
        <f aca="false">DATE(YEAR(C5107),MONTH(C5107),1)</f>
        <v>46174</v>
      </c>
    </row>
    <row r="5108" customFormat="false" ht="15" hidden="false" customHeight="false" outlineLevel="0" collapsed="false">
      <c r="A5108" s="21" t="s">
        <v>3681</v>
      </c>
      <c r="B5108" s="21" t="s">
        <v>3524</v>
      </c>
      <c r="C5108" s="23" t="n">
        <v>46198</v>
      </c>
      <c r="D5108" s="21" t="s">
        <v>587</v>
      </c>
      <c r="E5108" s="21" t="s">
        <v>366</v>
      </c>
      <c r="F5108" s="12" t="n">
        <v>1</v>
      </c>
      <c r="G5108" s="19" t="n">
        <v>126.35</v>
      </c>
      <c r="H5108" s="19" t="n">
        <v>94.56</v>
      </c>
      <c r="I5108" s="19" t="n">
        <f aca="false">ROUND(F5108*G5108,2)</f>
        <v>126.35</v>
      </c>
      <c r="J5108" s="19" t="n">
        <f aca="false">ROUND(F5108*H5108,2)</f>
        <v>94.56</v>
      </c>
      <c r="K5108" s="19" t="n">
        <f aca="false">INDEX(Pricebook!$L$2:$L$1401,MATCH(D5108,Pricebook!$A$2:$A$1401,0))</f>
        <v>135.85</v>
      </c>
      <c r="L5108" s="19" t="n">
        <f aca="false">ROUND(F5108*K5108,2)</f>
        <v>135.85</v>
      </c>
      <c r="M5108" s="24" t="n">
        <f aca="false">DATE(YEAR(C5108),MONTH(C5108),1)</f>
        <v>46174</v>
      </c>
    </row>
    <row r="5109" customFormat="false" ht="15" hidden="false" customHeight="false" outlineLevel="0" collapsed="false">
      <c r="A5109" s="21" t="s">
        <v>3681</v>
      </c>
      <c r="B5109" s="21" t="s">
        <v>3524</v>
      </c>
      <c r="C5109" s="23" t="n">
        <v>46198</v>
      </c>
      <c r="D5109" s="21" t="s">
        <v>665</v>
      </c>
      <c r="E5109" s="21" t="s">
        <v>366</v>
      </c>
      <c r="F5109" s="12" t="n">
        <v>1</v>
      </c>
      <c r="G5109" s="19" t="n">
        <v>28.25</v>
      </c>
      <c r="H5109" s="19" t="n">
        <v>20.17</v>
      </c>
      <c r="I5109" s="19" t="n">
        <f aca="false">ROUND(F5109*G5109,2)</f>
        <v>28.25</v>
      </c>
      <c r="J5109" s="19" t="n">
        <f aca="false">ROUND(F5109*H5109,2)</f>
        <v>20.17</v>
      </c>
      <c r="K5109" s="19" t="n">
        <f aca="false">INDEX(Pricebook!$L$2:$L$1401,MATCH(D5109,Pricebook!$A$2:$A$1401,0))</f>
        <v>30.75</v>
      </c>
      <c r="L5109" s="19" t="n">
        <f aca="false">ROUND(F5109*K5109,2)</f>
        <v>30.75</v>
      </c>
      <c r="M5109" s="24" t="n">
        <f aca="false">DATE(YEAR(C5109),MONTH(C5109),1)</f>
        <v>46174</v>
      </c>
    </row>
    <row r="5110" customFormat="false" ht="15" hidden="false" customHeight="false" outlineLevel="0" collapsed="false">
      <c r="A5110" s="21" t="s">
        <v>3681</v>
      </c>
      <c r="B5110" s="21" t="s">
        <v>3524</v>
      </c>
      <c r="C5110" s="23" t="n">
        <v>46198</v>
      </c>
      <c r="D5110" s="21" t="s">
        <v>2418</v>
      </c>
      <c r="E5110" s="21" t="s">
        <v>2202</v>
      </c>
      <c r="F5110" s="12" t="n">
        <v>1</v>
      </c>
      <c r="G5110" s="19" t="n">
        <v>52.8</v>
      </c>
      <c r="H5110" s="19" t="n">
        <v>31.94</v>
      </c>
      <c r="I5110" s="19" t="n">
        <f aca="false">ROUND(F5110*G5110,2)</f>
        <v>52.8</v>
      </c>
      <c r="J5110" s="19" t="n">
        <f aca="false">ROUND(F5110*H5110,2)</f>
        <v>31.94</v>
      </c>
      <c r="K5110" s="19" t="n">
        <f aca="false">INDEX(Pricebook!$L$2:$L$1401,MATCH(D5110,Pricebook!$A$2:$A$1401,0))</f>
        <v>56.2</v>
      </c>
      <c r="L5110" s="19" t="n">
        <f aca="false">ROUND(F5110*K5110,2)</f>
        <v>56.2</v>
      </c>
      <c r="M5110" s="24" t="n">
        <f aca="false">DATE(YEAR(C5110),MONTH(C5110),1)</f>
        <v>46174</v>
      </c>
    </row>
    <row r="5111" customFormat="false" ht="15" hidden="false" customHeight="false" outlineLevel="0" collapsed="false">
      <c r="A5111" s="21" t="s">
        <v>3681</v>
      </c>
      <c r="B5111" s="21" t="s">
        <v>3524</v>
      </c>
      <c r="C5111" s="23" t="n">
        <v>46198</v>
      </c>
      <c r="D5111" s="21" t="s">
        <v>1462</v>
      </c>
      <c r="E5111" s="21" t="s">
        <v>1452</v>
      </c>
      <c r="F5111" s="12" t="n">
        <v>3</v>
      </c>
      <c r="G5111" s="19" t="n">
        <v>115</v>
      </c>
      <c r="H5111" s="19" t="n">
        <v>70.06</v>
      </c>
      <c r="I5111" s="19" t="n">
        <f aca="false">ROUND(F5111*G5111,2)</f>
        <v>345</v>
      </c>
      <c r="J5111" s="19" t="n">
        <f aca="false">ROUND(F5111*H5111,2)</f>
        <v>210.18</v>
      </c>
      <c r="K5111" s="19" t="n">
        <f aca="false">INDEX(Pricebook!$L$2:$L$1401,MATCH(D5111,Pricebook!$A$2:$A$1401,0))</f>
        <v>117.35</v>
      </c>
      <c r="L5111" s="19" t="n">
        <f aca="false">ROUND(F5111*K5111,2)</f>
        <v>352.05</v>
      </c>
      <c r="M5111" s="24" t="n">
        <f aca="false">DATE(YEAR(C5111),MONTH(C5111),1)</f>
        <v>46174</v>
      </c>
    </row>
    <row r="5112" customFormat="false" ht="15" hidden="false" customHeight="false" outlineLevel="0" collapsed="false">
      <c r="A5112" s="21" t="s">
        <v>3681</v>
      </c>
      <c r="B5112" s="21" t="s">
        <v>3524</v>
      </c>
      <c r="C5112" s="23" t="n">
        <v>46198</v>
      </c>
      <c r="D5112" s="21" t="s">
        <v>1689</v>
      </c>
      <c r="E5112" s="21" t="s">
        <v>1452</v>
      </c>
      <c r="F5112" s="12" t="n">
        <v>2</v>
      </c>
      <c r="G5112" s="19" t="n">
        <v>84.65</v>
      </c>
      <c r="H5112" s="19" t="n">
        <v>58.46</v>
      </c>
      <c r="I5112" s="19" t="n">
        <f aca="false">ROUND(F5112*G5112,2)</f>
        <v>169.3</v>
      </c>
      <c r="J5112" s="19" t="n">
        <f aca="false">ROUND(F5112*H5112,2)</f>
        <v>116.92</v>
      </c>
      <c r="K5112" s="19" t="n">
        <f aca="false">INDEX(Pricebook!$L$2:$L$1401,MATCH(D5112,Pricebook!$A$2:$A$1401,0))</f>
        <v>87.7</v>
      </c>
      <c r="L5112" s="19" t="n">
        <f aca="false">ROUND(F5112*K5112,2)</f>
        <v>175.4</v>
      </c>
      <c r="M5112" s="24" t="n">
        <f aca="false">DATE(YEAR(C5112),MONTH(C5112),1)</f>
        <v>46174</v>
      </c>
    </row>
    <row r="5113" customFormat="false" ht="15" hidden="false" customHeight="false" outlineLevel="0" collapsed="false">
      <c r="A5113" s="21" t="s">
        <v>3681</v>
      </c>
      <c r="B5113" s="21" t="s">
        <v>3524</v>
      </c>
      <c r="C5113" s="23" t="n">
        <v>46198</v>
      </c>
      <c r="D5113" s="21" t="s">
        <v>713</v>
      </c>
      <c r="E5113" s="21" t="s">
        <v>366</v>
      </c>
      <c r="F5113" s="12" t="n">
        <v>1</v>
      </c>
      <c r="G5113" s="19" t="n">
        <v>22.4</v>
      </c>
      <c r="H5113" s="19" t="n">
        <v>15.77</v>
      </c>
      <c r="I5113" s="19" t="n">
        <f aca="false">ROUND(F5113*G5113,2)</f>
        <v>22.4</v>
      </c>
      <c r="J5113" s="19" t="n">
        <f aca="false">ROUND(F5113*H5113,2)</f>
        <v>15.77</v>
      </c>
      <c r="K5113" s="19" t="n">
        <f aca="false">INDEX(Pricebook!$L$2:$L$1401,MATCH(D5113,Pricebook!$A$2:$A$1401,0))</f>
        <v>24.05</v>
      </c>
      <c r="L5113" s="19" t="n">
        <f aca="false">ROUND(F5113*K5113,2)</f>
        <v>24.05</v>
      </c>
      <c r="M5113" s="24" t="n">
        <f aca="false">DATE(YEAR(C5113),MONTH(C5113),1)</f>
        <v>46174</v>
      </c>
    </row>
    <row r="5114" customFormat="false" ht="15" hidden="false" customHeight="false" outlineLevel="0" collapsed="false">
      <c r="A5114" s="21" t="s">
        <v>3681</v>
      </c>
      <c r="B5114" s="21" t="s">
        <v>3524</v>
      </c>
      <c r="C5114" s="23" t="n">
        <v>46198</v>
      </c>
      <c r="D5114" s="21" t="s">
        <v>1919</v>
      </c>
      <c r="E5114" s="21" t="s">
        <v>1452</v>
      </c>
      <c r="F5114" s="12" t="n">
        <v>4</v>
      </c>
      <c r="G5114" s="19" t="n">
        <v>50</v>
      </c>
      <c r="H5114" s="19" t="n">
        <v>31.07</v>
      </c>
      <c r="I5114" s="19" t="n">
        <f aca="false">ROUND(F5114*G5114,2)</f>
        <v>200</v>
      </c>
      <c r="J5114" s="19" t="n">
        <f aca="false">ROUND(F5114*H5114,2)</f>
        <v>124.28</v>
      </c>
      <c r="K5114" s="19" t="n">
        <f aca="false">INDEX(Pricebook!$L$2:$L$1401,MATCH(D5114,Pricebook!$A$2:$A$1401,0))</f>
        <v>52.05</v>
      </c>
      <c r="L5114" s="19" t="n">
        <f aca="false">ROUND(F5114*K5114,2)</f>
        <v>208.2</v>
      </c>
      <c r="M5114" s="24" t="n">
        <f aca="false">DATE(YEAR(C5114),MONTH(C5114),1)</f>
        <v>46174</v>
      </c>
    </row>
    <row r="5115" customFormat="false" ht="15" hidden="false" customHeight="false" outlineLevel="0" collapsed="false">
      <c r="A5115" s="21" t="s">
        <v>3682</v>
      </c>
      <c r="B5115" s="21" t="s">
        <v>3119</v>
      </c>
      <c r="C5115" s="23" t="n">
        <v>46199</v>
      </c>
      <c r="D5115" s="21" t="s">
        <v>2497</v>
      </c>
      <c r="E5115" s="21" t="s">
        <v>2466</v>
      </c>
      <c r="F5115" s="12" t="n">
        <v>4</v>
      </c>
      <c r="G5115" s="19" t="n">
        <v>42.2</v>
      </c>
      <c r="H5115" s="19" t="n">
        <v>26.35</v>
      </c>
      <c r="I5115" s="19" t="n">
        <f aca="false">ROUND(F5115*G5115,2)</f>
        <v>168.8</v>
      </c>
      <c r="J5115" s="19" t="n">
        <f aca="false">ROUND(F5115*H5115,2)</f>
        <v>105.4</v>
      </c>
      <c r="K5115" s="19" t="n">
        <f aca="false">INDEX(Pricebook!$L$2:$L$1401,MATCH(D5115,Pricebook!$A$2:$A$1401,0))</f>
        <v>44.35</v>
      </c>
      <c r="L5115" s="19" t="n">
        <f aca="false">ROUND(F5115*K5115,2)</f>
        <v>177.4</v>
      </c>
      <c r="M5115" s="24" t="n">
        <f aca="false">DATE(YEAR(C5115),MONTH(C5115),1)</f>
        <v>46174</v>
      </c>
    </row>
    <row r="5116" customFormat="false" ht="15" hidden="false" customHeight="false" outlineLevel="0" collapsed="false">
      <c r="A5116" s="21" t="s">
        <v>3682</v>
      </c>
      <c r="B5116" s="21" t="s">
        <v>3119</v>
      </c>
      <c r="C5116" s="23" t="n">
        <v>46199</v>
      </c>
      <c r="D5116" s="21" t="s">
        <v>1268</v>
      </c>
      <c r="E5116" s="21" t="s">
        <v>971</v>
      </c>
      <c r="F5116" s="12" t="n">
        <v>25</v>
      </c>
      <c r="G5116" s="19" t="n">
        <v>12.35</v>
      </c>
      <c r="H5116" s="19" t="n">
        <v>9.43</v>
      </c>
      <c r="I5116" s="19" t="n">
        <f aca="false">ROUND(F5116*G5116,2)</f>
        <v>308.75</v>
      </c>
      <c r="J5116" s="19" t="n">
        <f aca="false">ROUND(F5116*H5116,2)</f>
        <v>235.75</v>
      </c>
      <c r="K5116" s="19" t="n">
        <f aca="false">INDEX(Pricebook!$L$2:$L$1401,MATCH(D5116,Pricebook!$A$2:$A$1401,0))</f>
        <v>14.3</v>
      </c>
      <c r="L5116" s="19" t="n">
        <f aca="false">ROUND(F5116*K5116,2)</f>
        <v>357.5</v>
      </c>
      <c r="M5116" s="24" t="n">
        <f aca="false">DATE(YEAR(C5116),MONTH(C5116),1)</f>
        <v>46174</v>
      </c>
    </row>
    <row r="5117" customFormat="false" ht="15" hidden="false" customHeight="false" outlineLevel="0" collapsed="false">
      <c r="A5117" s="21" t="s">
        <v>3682</v>
      </c>
      <c r="B5117" s="21" t="s">
        <v>3119</v>
      </c>
      <c r="C5117" s="23" t="n">
        <v>46199</v>
      </c>
      <c r="D5117" s="21" t="s">
        <v>695</v>
      </c>
      <c r="E5117" s="21" t="s">
        <v>366</v>
      </c>
      <c r="F5117" s="12" t="n">
        <v>1</v>
      </c>
      <c r="G5117" s="19" t="n">
        <v>12.05</v>
      </c>
      <c r="H5117" s="19" t="n">
        <v>8.54</v>
      </c>
      <c r="I5117" s="19" t="n">
        <f aca="false">ROUND(F5117*G5117,2)</f>
        <v>12.05</v>
      </c>
      <c r="J5117" s="19" t="n">
        <f aca="false">ROUND(F5117*H5117,2)</f>
        <v>8.54</v>
      </c>
      <c r="K5117" s="19" t="n">
        <f aca="false">INDEX(Pricebook!$L$2:$L$1401,MATCH(D5117,Pricebook!$A$2:$A$1401,0))</f>
        <v>13</v>
      </c>
      <c r="L5117" s="19" t="n">
        <f aca="false">ROUND(F5117*K5117,2)</f>
        <v>13</v>
      </c>
      <c r="M5117" s="24" t="n">
        <f aca="false">DATE(YEAR(C5117),MONTH(C5117),1)</f>
        <v>46174</v>
      </c>
    </row>
    <row r="5118" customFormat="false" ht="15" hidden="false" customHeight="false" outlineLevel="0" collapsed="false">
      <c r="A5118" s="21" t="s">
        <v>3682</v>
      </c>
      <c r="B5118" s="21" t="s">
        <v>3119</v>
      </c>
      <c r="C5118" s="23" t="n">
        <v>46199</v>
      </c>
      <c r="D5118" s="21" t="s">
        <v>1226</v>
      </c>
      <c r="E5118" s="21" t="s">
        <v>971</v>
      </c>
      <c r="F5118" s="12" t="n">
        <v>27</v>
      </c>
      <c r="G5118" s="19" t="n">
        <v>0.9</v>
      </c>
      <c r="H5118" s="19" t="n">
        <v>0.66</v>
      </c>
      <c r="I5118" s="19" t="n">
        <f aca="false">ROUND(F5118*G5118,2)</f>
        <v>24.3</v>
      </c>
      <c r="J5118" s="19" t="n">
        <f aca="false">ROUND(F5118*H5118,2)</f>
        <v>17.82</v>
      </c>
      <c r="K5118" s="19" t="n">
        <f aca="false">INDEX(Pricebook!$L$2:$L$1401,MATCH(D5118,Pricebook!$A$2:$A$1401,0))</f>
        <v>1</v>
      </c>
      <c r="L5118" s="19" t="n">
        <f aca="false">ROUND(F5118*K5118,2)</f>
        <v>27</v>
      </c>
      <c r="M5118" s="24" t="n">
        <f aca="false">DATE(YEAR(C5118),MONTH(C5118),1)</f>
        <v>46174</v>
      </c>
    </row>
    <row r="5119" customFormat="false" ht="15" hidden="false" customHeight="false" outlineLevel="0" collapsed="false">
      <c r="A5119" s="21" t="s">
        <v>3682</v>
      </c>
      <c r="B5119" s="21" t="s">
        <v>3119</v>
      </c>
      <c r="C5119" s="23" t="n">
        <v>46199</v>
      </c>
      <c r="D5119" s="21" t="s">
        <v>165</v>
      </c>
      <c r="E5119" s="21" t="s">
        <v>108</v>
      </c>
      <c r="F5119" s="12" t="n">
        <v>1</v>
      </c>
      <c r="G5119" s="19" t="n">
        <v>46</v>
      </c>
      <c r="H5119" s="19" t="n">
        <v>34.23</v>
      </c>
      <c r="I5119" s="19" t="n">
        <f aca="false">ROUND(F5119*G5119,2)</f>
        <v>46</v>
      </c>
      <c r="J5119" s="19" t="n">
        <f aca="false">ROUND(F5119*H5119,2)</f>
        <v>34.23</v>
      </c>
      <c r="K5119" s="19" t="n">
        <f aca="false">INDEX(Pricebook!$L$2:$L$1401,MATCH(D5119,Pricebook!$A$2:$A$1401,0))</f>
        <v>50.15</v>
      </c>
      <c r="L5119" s="19" t="n">
        <f aca="false">ROUND(F5119*K5119,2)</f>
        <v>50.15</v>
      </c>
      <c r="M5119" s="24" t="n">
        <f aca="false">DATE(YEAR(C5119),MONTH(C5119),1)</f>
        <v>46174</v>
      </c>
    </row>
    <row r="5120" customFormat="false" ht="15" hidden="false" customHeight="false" outlineLevel="0" collapsed="false">
      <c r="A5120" s="21" t="s">
        <v>3682</v>
      </c>
      <c r="B5120" s="21" t="s">
        <v>3119</v>
      </c>
      <c r="C5120" s="23" t="n">
        <v>46199</v>
      </c>
      <c r="D5120" s="21" t="s">
        <v>871</v>
      </c>
      <c r="E5120" s="21" t="s">
        <v>366</v>
      </c>
      <c r="F5120" s="12" t="n">
        <v>3</v>
      </c>
      <c r="G5120" s="19" t="n">
        <v>28.55</v>
      </c>
      <c r="H5120" s="19" t="n">
        <v>21.47</v>
      </c>
      <c r="I5120" s="19" t="n">
        <f aca="false">ROUND(F5120*G5120,2)</f>
        <v>85.65</v>
      </c>
      <c r="J5120" s="19" t="n">
        <f aca="false">ROUND(F5120*H5120,2)</f>
        <v>64.41</v>
      </c>
      <c r="K5120" s="19" t="n">
        <f aca="false">INDEX(Pricebook!$L$2:$L$1401,MATCH(D5120,Pricebook!$A$2:$A$1401,0))</f>
        <v>30.85</v>
      </c>
      <c r="L5120" s="19" t="n">
        <f aca="false">ROUND(F5120*K5120,2)</f>
        <v>92.55</v>
      </c>
      <c r="M5120" s="24" t="n">
        <f aca="false">DATE(YEAR(C5120),MONTH(C5120),1)</f>
        <v>46174</v>
      </c>
    </row>
    <row r="5121" customFormat="false" ht="15" hidden="false" customHeight="false" outlineLevel="0" collapsed="false">
      <c r="A5121" s="21" t="s">
        <v>3682</v>
      </c>
      <c r="B5121" s="21" t="s">
        <v>3119</v>
      </c>
      <c r="C5121" s="23" t="n">
        <v>46199</v>
      </c>
      <c r="D5121" s="21" t="s">
        <v>2543</v>
      </c>
      <c r="E5121" s="21" t="s">
        <v>2466</v>
      </c>
      <c r="F5121" s="12" t="n">
        <v>1</v>
      </c>
      <c r="G5121" s="19" t="n">
        <v>26.85</v>
      </c>
      <c r="H5121" s="19" t="n">
        <v>16.4</v>
      </c>
      <c r="I5121" s="19" t="n">
        <f aca="false">ROUND(F5121*G5121,2)</f>
        <v>26.85</v>
      </c>
      <c r="J5121" s="19" t="n">
        <f aca="false">ROUND(F5121*H5121,2)</f>
        <v>16.4</v>
      </c>
      <c r="K5121" s="19" t="n">
        <f aca="false">INDEX(Pricebook!$L$2:$L$1401,MATCH(D5121,Pricebook!$A$2:$A$1401,0))</f>
        <v>27.6</v>
      </c>
      <c r="L5121" s="19" t="n">
        <f aca="false">ROUND(F5121*K5121,2)</f>
        <v>27.6</v>
      </c>
      <c r="M5121" s="24" t="n">
        <f aca="false">DATE(YEAR(C5121),MONTH(C5121),1)</f>
        <v>46174</v>
      </c>
    </row>
    <row r="5122" customFormat="false" ht="15" hidden="false" customHeight="false" outlineLevel="0" collapsed="false">
      <c r="A5122" s="21" t="s">
        <v>3682</v>
      </c>
      <c r="B5122" s="21" t="s">
        <v>3119</v>
      </c>
      <c r="C5122" s="23" t="n">
        <v>46199</v>
      </c>
      <c r="D5122" s="21" t="s">
        <v>328</v>
      </c>
      <c r="E5122" s="21" t="s">
        <v>108</v>
      </c>
      <c r="F5122" s="12" t="n">
        <v>1</v>
      </c>
      <c r="G5122" s="19" t="n">
        <v>105.6</v>
      </c>
      <c r="H5122" s="19" t="n">
        <v>78.85</v>
      </c>
      <c r="I5122" s="19" t="n">
        <f aca="false">ROUND(F5122*G5122,2)</f>
        <v>105.6</v>
      </c>
      <c r="J5122" s="19" t="n">
        <f aca="false">ROUND(F5122*H5122,2)</f>
        <v>78.85</v>
      </c>
      <c r="K5122" s="19" t="n">
        <f aca="false">INDEX(Pricebook!$L$2:$L$1401,MATCH(D5122,Pricebook!$A$2:$A$1401,0))</f>
        <v>115.5</v>
      </c>
      <c r="L5122" s="19" t="n">
        <f aca="false">ROUND(F5122*K5122,2)</f>
        <v>115.5</v>
      </c>
      <c r="M5122" s="24" t="n">
        <f aca="false">DATE(YEAR(C5122),MONTH(C5122),1)</f>
        <v>46174</v>
      </c>
    </row>
    <row r="5123" customFormat="false" ht="15" hidden="false" customHeight="false" outlineLevel="0" collapsed="false">
      <c r="A5123" s="21" t="s">
        <v>3682</v>
      </c>
      <c r="B5123" s="21" t="s">
        <v>3119</v>
      </c>
      <c r="C5123" s="23" t="n">
        <v>46199</v>
      </c>
      <c r="D5123" s="21" t="s">
        <v>163</v>
      </c>
      <c r="E5123" s="21" t="s">
        <v>108</v>
      </c>
      <c r="F5123" s="12" t="n">
        <v>1</v>
      </c>
      <c r="G5123" s="19" t="n">
        <v>25.5</v>
      </c>
      <c r="H5123" s="19" t="n">
        <v>18.96</v>
      </c>
      <c r="I5123" s="19" t="n">
        <f aca="false">ROUND(F5123*G5123,2)</f>
        <v>25.5</v>
      </c>
      <c r="J5123" s="19" t="n">
        <f aca="false">ROUND(F5123*H5123,2)</f>
        <v>18.96</v>
      </c>
      <c r="K5123" s="19" t="n">
        <f aca="false">INDEX(Pricebook!$L$2:$L$1401,MATCH(D5123,Pricebook!$A$2:$A$1401,0))</f>
        <v>27.8</v>
      </c>
      <c r="L5123" s="19" t="n">
        <f aca="false">ROUND(F5123*K5123,2)</f>
        <v>27.8</v>
      </c>
      <c r="M5123" s="24" t="n">
        <f aca="false">DATE(YEAR(C5123),MONTH(C5123),1)</f>
        <v>46174</v>
      </c>
    </row>
    <row r="5124" customFormat="false" ht="15" hidden="false" customHeight="false" outlineLevel="0" collapsed="false">
      <c r="A5124" s="21" t="s">
        <v>3682</v>
      </c>
      <c r="B5124" s="21" t="s">
        <v>3119</v>
      </c>
      <c r="C5124" s="23" t="n">
        <v>46199</v>
      </c>
      <c r="D5124" s="21" t="s">
        <v>982</v>
      </c>
      <c r="E5124" s="21" t="s">
        <v>971</v>
      </c>
      <c r="F5124" s="12" t="n">
        <v>1</v>
      </c>
      <c r="G5124" s="19" t="n">
        <v>40.1</v>
      </c>
      <c r="H5124" s="19" t="n">
        <v>30.71</v>
      </c>
      <c r="I5124" s="19" t="n">
        <f aca="false">ROUND(F5124*G5124,2)</f>
        <v>40.1</v>
      </c>
      <c r="J5124" s="19" t="n">
        <f aca="false">ROUND(F5124*H5124,2)</f>
        <v>30.71</v>
      </c>
      <c r="K5124" s="19" t="n">
        <f aca="false">INDEX(Pricebook!$L$2:$L$1401,MATCH(D5124,Pricebook!$A$2:$A$1401,0))</f>
        <v>46.55</v>
      </c>
      <c r="L5124" s="19" t="n">
        <f aca="false">ROUND(F5124*K5124,2)</f>
        <v>46.55</v>
      </c>
      <c r="M5124" s="24" t="n">
        <f aca="false">DATE(YEAR(C5124),MONTH(C5124),1)</f>
        <v>46174</v>
      </c>
    </row>
    <row r="5125" customFormat="false" ht="15" hidden="false" customHeight="false" outlineLevel="0" collapsed="false">
      <c r="A5125" s="21" t="s">
        <v>3682</v>
      </c>
      <c r="B5125" s="21" t="s">
        <v>3119</v>
      </c>
      <c r="C5125" s="23" t="n">
        <v>46199</v>
      </c>
      <c r="D5125" s="21" t="s">
        <v>2543</v>
      </c>
      <c r="E5125" s="21" t="s">
        <v>2466</v>
      </c>
      <c r="F5125" s="12" t="n">
        <v>2</v>
      </c>
      <c r="G5125" s="19" t="n">
        <v>26.85</v>
      </c>
      <c r="H5125" s="19" t="n">
        <v>16.4</v>
      </c>
      <c r="I5125" s="19" t="n">
        <f aca="false">ROUND(F5125*G5125,2)</f>
        <v>53.7</v>
      </c>
      <c r="J5125" s="19" t="n">
        <f aca="false">ROUND(F5125*H5125,2)</f>
        <v>32.8</v>
      </c>
      <c r="K5125" s="19" t="n">
        <f aca="false">INDEX(Pricebook!$L$2:$L$1401,MATCH(D5125,Pricebook!$A$2:$A$1401,0))</f>
        <v>27.6</v>
      </c>
      <c r="L5125" s="19" t="n">
        <f aca="false">ROUND(F5125*K5125,2)</f>
        <v>55.2</v>
      </c>
      <c r="M5125" s="24" t="n">
        <f aca="false">DATE(YEAR(C5125),MONTH(C5125),1)</f>
        <v>46174</v>
      </c>
    </row>
    <row r="5126" customFormat="false" ht="15" hidden="false" customHeight="false" outlineLevel="0" collapsed="false">
      <c r="A5126" s="21" t="s">
        <v>3683</v>
      </c>
      <c r="B5126" s="21" t="s">
        <v>3684</v>
      </c>
      <c r="C5126" s="23" t="n">
        <v>46199</v>
      </c>
      <c r="D5126" s="21" t="s">
        <v>2936</v>
      </c>
      <c r="E5126" s="21" t="s">
        <v>2748</v>
      </c>
      <c r="F5126" s="12" t="n">
        <v>2</v>
      </c>
      <c r="G5126" s="19" t="n">
        <v>7.75</v>
      </c>
      <c r="H5126" s="19" t="n">
        <v>4.54</v>
      </c>
      <c r="I5126" s="19" t="n">
        <f aca="false">ROUND(F5126*G5126,2)</f>
        <v>15.5</v>
      </c>
      <c r="J5126" s="19" t="n">
        <f aca="false">ROUND(F5126*H5126,2)</f>
        <v>9.08</v>
      </c>
      <c r="K5126" s="19" t="n">
        <f aca="false">INDEX(Pricebook!$L$2:$L$1401,MATCH(D5126,Pricebook!$A$2:$A$1401,0))</f>
        <v>8.55</v>
      </c>
      <c r="L5126" s="19" t="n">
        <f aca="false">ROUND(F5126*K5126,2)</f>
        <v>17.1</v>
      </c>
      <c r="M5126" s="24" t="n">
        <f aca="false">DATE(YEAR(C5126),MONTH(C5126),1)</f>
        <v>46174</v>
      </c>
    </row>
    <row r="5127" customFormat="false" ht="15" hidden="false" customHeight="false" outlineLevel="0" collapsed="false">
      <c r="A5127" s="21" t="s">
        <v>3683</v>
      </c>
      <c r="B5127" s="21" t="s">
        <v>3684</v>
      </c>
      <c r="C5127" s="23" t="n">
        <v>46199</v>
      </c>
      <c r="D5127" s="21" t="s">
        <v>949</v>
      </c>
      <c r="E5127" s="21" t="s">
        <v>366</v>
      </c>
      <c r="F5127" s="12" t="n">
        <v>4</v>
      </c>
      <c r="G5127" s="19" t="n">
        <v>17.75</v>
      </c>
      <c r="H5127" s="19" t="n">
        <v>12.4</v>
      </c>
      <c r="I5127" s="19" t="n">
        <f aca="false">ROUND(F5127*G5127,2)</f>
        <v>71</v>
      </c>
      <c r="J5127" s="19" t="n">
        <f aca="false">ROUND(F5127*H5127,2)</f>
        <v>49.6</v>
      </c>
      <c r="K5127" s="19" t="n">
        <f aca="false">INDEX(Pricebook!$L$2:$L$1401,MATCH(D5127,Pricebook!$A$2:$A$1401,0))</f>
        <v>18.9</v>
      </c>
      <c r="L5127" s="19" t="n">
        <f aca="false">ROUND(F5127*K5127,2)</f>
        <v>75.6</v>
      </c>
      <c r="M5127" s="24" t="n">
        <f aca="false">DATE(YEAR(C5127),MONTH(C5127),1)</f>
        <v>46174</v>
      </c>
    </row>
    <row r="5128" customFormat="false" ht="15" hidden="false" customHeight="false" outlineLevel="0" collapsed="false">
      <c r="A5128" s="21" t="s">
        <v>3683</v>
      </c>
      <c r="B5128" s="21" t="s">
        <v>3684</v>
      </c>
      <c r="C5128" s="23" t="n">
        <v>46199</v>
      </c>
      <c r="D5128" s="21" t="s">
        <v>789</v>
      </c>
      <c r="E5128" s="21" t="s">
        <v>366</v>
      </c>
      <c r="F5128" s="12" t="n">
        <v>3</v>
      </c>
      <c r="G5128" s="19" t="n">
        <v>7.15</v>
      </c>
      <c r="H5128" s="19" t="n">
        <v>4.99</v>
      </c>
      <c r="I5128" s="19" t="n">
        <f aca="false">ROUND(F5128*G5128,2)</f>
        <v>21.45</v>
      </c>
      <c r="J5128" s="19" t="n">
        <f aca="false">ROUND(F5128*H5128,2)</f>
        <v>14.97</v>
      </c>
      <c r="K5128" s="19" t="n">
        <f aca="false">INDEX(Pricebook!$L$2:$L$1401,MATCH(D5128,Pricebook!$A$2:$A$1401,0))</f>
        <v>7.6</v>
      </c>
      <c r="L5128" s="19" t="n">
        <f aca="false">ROUND(F5128*K5128,2)</f>
        <v>22.8</v>
      </c>
      <c r="M5128" s="24" t="n">
        <f aca="false">DATE(YEAR(C5128),MONTH(C5128),1)</f>
        <v>46174</v>
      </c>
    </row>
    <row r="5129" customFormat="false" ht="15" hidden="false" customHeight="false" outlineLevel="0" collapsed="false">
      <c r="A5129" s="21" t="s">
        <v>3683</v>
      </c>
      <c r="B5129" s="21" t="s">
        <v>3684</v>
      </c>
      <c r="C5129" s="23" t="n">
        <v>46199</v>
      </c>
      <c r="D5129" s="21" t="s">
        <v>2573</v>
      </c>
      <c r="E5129" s="21" t="s">
        <v>2466</v>
      </c>
      <c r="F5129" s="12" t="n">
        <v>1</v>
      </c>
      <c r="G5129" s="19" t="n">
        <v>32.4</v>
      </c>
      <c r="H5129" s="19" t="n">
        <v>22.54</v>
      </c>
      <c r="I5129" s="19" t="n">
        <f aca="false">ROUND(F5129*G5129,2)</f>
        <v>32.4</v>
      </c>
      <c r="J5129" s="19" t="n">
        <f aca="false">ROUND(F5129*H5129,2)</f>
        <v>22.54</v>
      </c>
      <c r="K5129" s="19" t="n">
        <f aca="false">INDEX(Pricebook!$L$2:$L$1401,MATCH(D5129,Pricebook!$A$2:$A$1401,0))</f>
        <v>33.5</v>
      </c>
      <c r="L5129" s="19" t="n">
        <f aca="false">ROUND(F5129*K5129,2)</f>
        <v>33.5</v>
      </c>
      <c r="M5129" s="24" t="n">
        <f aca="false">DATE(YEAR(C5129),MONTH(C5129),1)</f>
        <v>46174</v>
      </c>
    </row>
    <row r="5130" customFormat="false" ht="15" hidden="false" customHeight="false" outlineLevel="0" collapsed="false">
      <c r="A5130" s="21" t="s">
        <v>3683</v>
      </c>
      <c r="B5130" s="21" t="s">
        <v>3684</v>
      </c>
      <c r="C5130" s="23" t="n">
        <v>46199</v>
      </c>
      <c r="D5130" s="21" t="s">
        <v>2898</v>
      </c>
      <c r="E5130" s="21" t="s">
        <v>2748</v>
      </c>
      <c r="F5130" s="12" t="n">
        <v>6</v>
      </c>
      <c r="G5130" s="19" t="n">
        <v>11.1</v>
      </c>
      <c r="H5130" s="19" t="n">
        <v>6.44</v>
      </c>
      <c r="I5130" s="19" t="n">
        <f aca="false">ROUND(F5130*G5130,2)</f>
        <v>66.6</v>
      </c>
      <c r="J5130" s="19" t="n">
        <f aca="false">ROUND(F5130*H5130,2)</f>
        <v>38.64</v>
      </c>
      <c r="K5130" s="19" t="n">
        <f aca="false">INDEX(Pricebook!$L$2:$L$1401,MATCH(D5130,Pricebook!$A$2:$A$1401,0))</f>
        <v>12.1</v>
      </c>
      <c r="L5130" s="19" t="n">
        <f aca="false">ROUND(F5130*K5130,2)</f>
        <v>72.6</v>
      </c>
      <c r="M5130" s="24" t="n">
        <f aca="false">DATE(YEAR(C5130),MONTH(C5130),1)</f>
        <v>46174</v>
      </c>
    </row>
    <row r="5131" customFormat="false" ht="15" hidden="false" customHeight="false" outlineLevel="0" collapsed="false">
      <c r="A5131" s="21" t="s">
        <v>3683</v>
      </c>
      <c r="B5131" s="21" t="s">
        <v>3684</v>
      </c>
      <c r="C5131" s="23" t="n">
        <v>46199</v>
      </c>
      <c r="D5131" s="21" t="s">
        <v>525</v>
      </c>
      <c r="E5131" s="21" t="s">
        <v>366</v>
      </c>
      <c r="F5131" s="12" t="n">
        <v>4</v>
      </c>
      <c r="G5131" s="19" t="n">
        <v>16.5</v>
      </c>
      <c r="H5131" s="19" t="n">
        <v>11.69</v>
      </c>
      <c r="I5131" s="19" t="n">
        <f aca="false">ROUND(F5131*G5131,2)</f>
        <v>66</v>
      </c>
      <c r="J5131" s="19" t="n">
        <f aca="false">ROUND(F5131*H5131,2)</f>
        <v>46.76</v>
      </c>
      <c r="K5131" s="19" t="n">
        <f aca="false">INDEX(Pricebook!$L$2:$L$1401,MATCH(D5131,Pricebook!$A$2:$A$1401,0))</f>
        <v>17.85</v>
      </c>
      <c r="L5131" s="19" t="n">
        <f aca="false">ROUND(F5131*K5131,2)</f>
        <v>71.4</v>
      </c>
      <c r="M5131" s="24" t="n">
        <f aca="false">DATE(YEAR(C5131),MONTH(C5131),1)</f>
        <v>46174</v>
      </c>
    </row>
    <row r="5132" customFormat="false" ht="15" hidden="false" customHeight="false" outlineLevel="0" collapsed="false">
      <c r="A5132" s="21" t="s">
        <v>3683</v>
      </c>
      <c r="B5132" s="21" t="s">
        <v>3684</v>
      </c>
      <c r="C5132" s="23" t="n">
        <v>46199</v>
      </c>
      <c r="D5132" s="21" t="s">
        <v>2822</v>
      </c>
      <c r="E5132" s="21" t="s">
        <v>2748</v>
      </c>
      <c r="F5132" s="12" t="n">
        <v>2</v>
      </c>
      <c r="G5132" s="19" t="n">
        <v>27.3</v>
      </c>
      <c r="H5132" s="19" t="n">
        <v>17.05</v>
      </c>
      <c r="I5132" s="19" t="n">
        <f aca="false">ROUND(F5132*G5132,2)</f>
        <v>54.6</v>
      </c>
      <c r="J5132" s="19" t="n">
        <f aca="false">ROUND(F5132*H5132,2)</f>
        <v>34.1</v>
      </c>
      <c r="K5132" s="19" t="n">
        <f aca="false">INDEX(Pricebook!$L$2:$L$1401,MATCH(D5132,Pricebook!$A$2:$A$1401,0))</f>
        <v>29.8</v>
      </c>
      <c r="L5132" s="19" t="n">
        <f aca="false">ROUND(F5132*K5132,2)</f>
        <v>59.6</v>
      </c>
      <c r="M5132" s="24" t="n">
        <f aca="false">DATE(YEAR(C5132),MONTH(C5132),1)</f>
        <v>46174</v>
      </c>
    </row>
    <row r="5133" customFormat="false" ht="15" hidden="false" customHeight="false" outlineLevel="0" collapsed="false">
      <c r="A5133" s="21" t="s">
        <v>3683</v>
      </c>
      <c r="B5133" s="21" t="s">
        <v>3684</v>
      </c>
      <c r="C5133" s="23" t="n">
        <v>46199</v>
      </c>
      <c r="D5133" s="21" t="s">
        <v>2944</v>
      </c>
      <c r="E5133" s="21" t="s">
        <v>2748</v>
      </c>
      <c r="F5133" s="12" t="n">
        <v>4</v>
      </c>
      <c r="G5133" s="19" t="n">
        <v>43.3</v>
      </c>
      <c r="H5133" s="19" t="n">
        <v>25.21</v>
      </c>
      <c r="I5133" s="19" t="n">
        <f aca="false">ROUND(F5133*G5133,2)</f>
        <v>173.2</v>
      </c>
      <c r="J5133" s="19" t="n">
        <f aca="false">ROUND(F5133*H5133,2)</f>
        <v>100.84</v>
      </c>
      <c r="K5133" s="19" t="n">
        <f aca="false">INDEX(Pricebook!$L$2:$L$1401,MATCH(D5133,Pricebook!$A$2:$A$1401,0))</f>
        <v>47.2</v>
      </c>
      <c r="L5133" s="19" t="n">
        <f aca="false">ROUND(F5133*K5133,2)</f>
        <v>188.8</v>
      </c>
      <c r="M5133" s="24" t="n">
        <f aca="false">DATE(YEAR(C5133),MONTH(C5133),1)</f>
        <v>46174</v>
      </c>
    </row>
    <row r="5134" customFormat="false" ht="15" hidden="false" customHeight="false" outlineLevel="0" collapsed="false">
      <c r="A5134" s="21" t="s">
        <v>3683</v>
      </c>
      <c r="B5134" s="21" t="s">
        <v>3684</v>
      </c>
      <c r="C5134" s="23" t="n">
        <v>46199</v>
      </c>
      <c r="D5134" s="21" t="s">
        <v>2569</v>
      </c>
      <c r="E5134" s="21" t="s">
        <v>2466</v>
      </c>
      <c r="F5134" s="12" t="n">
        <v>1</v>
      </c>
      <c r="G5134" s="19" t="n">
        <v>308.35</v>
      </c>
      <c r="H5134" s="19" t="n">
        <v>192.08</v>
      </c>
      <c r="I5134" s="19" t="n">
        <f aca="false">ROUND(F5134*G5134,2)</f>
        <v>308.35</v>
      </c>
      <c r="J5134" s="19" t="n">
        <f aca="false">ROUND(F5134*H5134,2)</f>
        <v>192.08</v>
      </c>
      <c r="K5134" s="19" t="n">
        <f aca="false">INDEX(Pricebook!$L$2:$L$1401,MATCH(D5134,Pricebook!$A$2:$A$1401,0))</f>
        <v>323.35</v>
      </c>
      <c r="L5134" s="19" t="n">
        <f aca="false">ROUND(F5134*K5134,2)</f>
        <v>323.35</v>
      </c>
      <c r="M5134" s="24" t="n">
        <f aca="false">DATE(YEAR(C5134),MONTH(C5134),1)</f>
        <v>46174</v>
      </c>
    </row>
    <row r="5135" customFormat="false" ht="15" hidden="false" customHeight="false" outlineLevel="0" collapsed="false">
      <c r="A5135" s="21" t="s">
        <v>3683</v>
      </c>
      <c r="B5135" s="21" t="s">
        <v>3684</v>
      </c>
      <c r="C5135" s="23" t="n">
        <v>46199</v>
      </c>
      <c r="D5135" s="21" t="s">
        <v>2940</v>
      </c>
      <c r="E5135" s="21" t="s">
        <v>2748</v>
      </c>
      <c r="F5135" s="12" t="n">
        <v>3</v>
      </c>
      <c r="G5135" s="19" t="n">
        <v>29.5</v>
      </c>
      <c r="H5135" s="19" t="n">
        <v>17.04</v>
      </c>
      <c r="I5135" s="19" t="n">
        <f aca="false">ROUND(F5135*G5135,2)</f>
        <v>88.5</v>
      </c>
      <c r="J5135" s="19" t="n">
        <f aca="false">ROUND(F5135*H5135,2)</f>
        <v>51.12</v>
      </c>
      <c r="K5135" s="19" t="n">
        <f aca="false">INDEX(Pricebook!$L$2:$L$1401,MATCH(D5135,Pricebook!$A$2:$A$1401,0))</f>
        <v>31.95</v>
      </c>
      <c r="L5135" s="19" t="n">
        <f aca="false">ROUND(F5135*K5135,2)</f>
        <v>95.85</v>
      </c>
      <c r="M5135" s="24" t="n">
        <f aca="false">DATE(YEAR(C5135),MONTH(C5135),1)</f>
        <v>46174</v>
      </c>
    </row>
    <row r="5136" customFormat="false" ht="15" hidden="false" customHeight="false" outlineLevel="0" collapsed="false">
      <c r="A5136" s="21" t="s">
        <v>3685</v>
      </c>
      <c r="B5136" s="21" t="s">
        <v>3686</v>
      </c>
      <c r="C5136" s="23" t="n">
        <v>46199</v>
      </c>
      <c r="D5136" s="21" t="s">
        <v>2509</v>
      </c>
      <c r="E5136" s="21" t="s">
        <v>2466</v>
      </c>
      <c r="F5136" s="12" t="n">
        <v>7</v>
      </c>
      <c r="G5136" s="19" t="n">
        <v>7.3</v>
      </c>
      <c r="H5136" s="19" t="n">
        <v>4.53</v>
      </c>
      <c r="I5136" s="19" t="n">
        <f aca="false">ROUND(F5136*G5136,2)</f>
        <v>51.1</v>
      </c>
      <c r="J5136" s="19" t="n">
        <f aca="false">ROUND(F5136*H5136,2)</f>
        <v>31.71</v>
      </c>
      <c r="K5136" s="19" t="n">
        <f aca="false">INDEX(Pricebook!$L$2:$L$1401,MATCH(D5136,Pricebook!$A$2:$A$1401,0))</f>
        <v>7.65</v>
      </c>
      <c r="L5136" s="19" t="n">
        <f aca="false">ROUND(F5136*K5136,2)</f>
        <v>53.55</v>
      </c>
      <c r="M5136" s="24" t="n">
        <f aca="false">DATE(YEAR(C5136),MONTH(C5136),1)</f>
        <v>46174</v>
      </c>
    </row>
    <row r="5137" customFormat="false" ht="15" hidden="false" customHeight="false" outlineLevel="0" collapsed="false">
      <c r="A5137" s="21" t="s">
        <v>3685</v>
      </c>
      <c r="B5137" s="21" t="s">
        <v>3686</v>
      </c>
      <c r="C5137" s="23" t="n">
        <v>46199</v>
      </c>
      <c r="D5137" s="21" t="s">
        <v>436</v>
      </c>
      <c r="E5137" s="21" t="s">
        <v>366</v>
      </c>
      <c r="F5137" s="12" t="n">
        <v>3</v>
      </c>
      <c r="G5137" s="19" t="n">
        <v>71.05</v>
      </c>
      <c r="H5137" s="19" t="n">
        <v>50.84</v>
      </c>
      <c r="I5137" s="19" t="n">
        <f aca="false">ROUND(F5137*G5137,2)</f>
        <v>213.15</v>
      </c>
      <c r="J5137" s="19" t="n">
        <f aca="false">ROUND(F5137*H5137,2)</f>
        <v>152.52</v>
      </c>
      <c r="K5137" s="19" t="n">
        <f aca="false">INDEX(Pricebook!$L$2:$L$1401,MATCH(D5137,Pricebook!$A$2:$A$1401,0))</f>
        <v>77.4</v>
      </c>
      <c r="L5137" s="19" t="n">
        <f aca="false">ROUND(F5137*K5137,2)</f>
        <v>232.2</v>
      </c>
      <c r="M5137" s="24" t="n">
        <f aca="false">DATE(YEAR(C5137),MONTH(C5137),1)</f>
        <v>46174</v>
      </c>
    </row>
    <row r="5138" customFormat="false" ht="15" hidden="false" customHeight="false" outlineLevel="0" collapsed="false">
      <c r="A5138" s="21" t="s">
        <v>3685</v>
      </c>
      <c r="B5138" s="21" t="s">
        <v>3686</v>
      </c>
      <c r="C5138" s="23" t="n">
        <v>46199</v>
      </c>
      <c r="D5138" s="21" t="s">
        <v>1416</v>
      </c>
      <c r="E5138" s="21" t="s">
        <v>971</v>
      </c>
      <c r="F5138" s="12" t="n">
        <v>1</v>
      </c>
      <c r="G5138" s="19" t="n">
        <v>1971.45</v>
      </c>
      <c r="H5138" s="19" t="n">
        <v>1506.48</v>
      </c>
      <c r="I5138" s="19" t="n">
        <f aca="false">ROUND(F5138*G5138,2)</f>
        <v>1971.45</v>
      </c>
      <c r="J5138" s="19" t="n">
        <f aca="false">ROUND(F5138*H5138,2)</f>
        <v>1506.48</v>
      </c>
      <c r="K5138" s="19" t="n">
        <f aca="false">INDEX(Pricebook!$L$2:$L$1401,MATCH(D5138,Pricebook!$A$2:$A$1401,0))</f>
        <v>2281.25</v>
      </c>
      <c r="L5138" s="19" t="n">
        <f aca="false">ROUND(F5138*K5138,2)</f>
        <v>2281.25</v>
      </c>
      <c r="M5138" s="24" t="n">
        <f aca="false">DATE(YEAR(C5138),MONTH(C5138),1)</f>
        <v>46174</v>
      </c>
    </row>
    <row r="5139" customFormat="false" ht="15" hidden="false" customHeight="false" outlineLevel="0" collapsed="false">
      <c r="A5139" s="21" t="s">
        <v>3685</v>
      </c>
      <c r="B5139" s="21" t="s">
        <v>3686</v>
      </c>
      <c r="C5139" s="23" t="n">
        <v>46199</v>
      </c>
      <c r="D5139" s="21" t="s">
        <v>681</v>
      </c>
      <c r="E5139" s="21" t="s">
        <v>366</v>
      </c>
      <c r="F5139" s="12" t="n">
        <v>2</v>
      </c>
      <c r="G5139" s="19" t="n">
        <v>39.35</v>
      </c>
      <c r="H5139" s="19" t="n">
        <v>27.95</v>
      </c>
      <c r="I5139" s="19" t="n">
        <f aca="false">ROUND(F5139*G5139,2)</f>
        <v>78.7</v>
      </c>
      <c r="J5139" s="19" t="n">
        <f aca="false">ROUND(F5139*H5139,2)</f>
        <v>55.9</v>
      </c>
      <c r="K5139" s="19" t="n">
        <f aca="false">INDEX(Pricebook!$L$2:$L$1401,MATCH(D5139,Pricebook!$A$2:$A$1401,0))</f>
        <v>42.6</v>
      </c>
      <c r="L5139" s="19" t="n">
        <f aca="false">ROUND(F5139*K5139,2)</f>
        <v>85.2</v>
      </c>
      <c r="M5139" s="24" t="n">
        <f aca="false">DATE(YEAR(C5139),MONTH(C5139),1)</f>
        <v>46174</v>
      </c>
    </row>
    <row r="5140" customFormat="false" ht="15" hidden="false" customHeight="false" outlineLevel="0" collapsed="false">
      <c r="A5140" s="21" t="s">
        <v>3685</v>
      </c>
      <c r="B5140" s="21" t="s">
        <v>3686</v>
      </c>
      <c r="C5140" s="23" t="n">
        <v>46199</v>
      </c>
      <c r="D5140" s="21" t="s">
        <v>2513</v>
      </c>
      <c r="E5140" s="21" t="s">
        <v>2466</v>
      </c>
      <c r="F5140" s="12" t="n">
        <v>8</v>
      </c>
      <c r="G5140" s="19" t="n">
        <v>6.35</v>
      </c>
      <c r="H5140" s="19" t="n">
        <v>3.95</v>
      </c>
      <c r="I5140" s="19" t="n">
        <f aca="false">ROUND(F5140*G5140,2)</f>
        <v>50.8</v>
      </c>
      <c r="J5140" s="19" t="n">
        <f aca="false">ROUND(F5140*H5140,2)</f>
        <v>31.6</v>
      </c>
      <c r="K5140" s="19" t="n">
        <f aca="false">INDEX(Pricebook!$L$2:$L$1401,MATCH(D5140,Pricebook!$A$2:$A$1401,0))</f>
        <v>6.65</v>
      </c>
      <c r="L5140" s="19" t="n">
        <f aca="false">ROUND(F5140*K5140,2)</f>
        <v>53.2</v>
      </c>
      <c r="M5140" s="24" t="n">
        <f aca="false">DATE(YEAR(C5140),MONTH(C5140),1)</f>
        <v>46174</v>
      </c>
    </row>
    <row r="5141" customFormat="false" ht="15" hidden="false" customHeight="false" outlineLevel="0" collapsed="false">
      <c r="A5141" s="21" t="s">
        <v>3685</v>
      </c>
      <c r="B5141" s="21" t="s">
        <v>3686</v>
      </c>
      <c r="C5141" s="23" t="n">
        <v>46199</v>
      </c>
      <c r="D5141" s="21" t="s">
        <v>2527</v>
      </c>
      <c r="E5141" s="21" t="s">
        <v>2466</v>
      </c>
      <c r="F5141" s="12" t="n">
        <v>3</v>
      </c>
      <c r="G5141" s="19" t="n">
        <v>111.2</v>
      </c>
      <c r="H5141" s="19" t="n">
        <v>69.2</v>
      </c>
      <c r="I5141" s="19" t="n">
        <f aca="false">ROUND(F5141*G5141,2)</f>
        <v>333.6</v>
      </c>
      <c r="J5141" s="19" t="n">
        <f aca="false">ROUND(F5141*H5141,2)</f>
        <v>207.6</v>
      </c>
      <c r="K5141" s="19" t="n">
        <f aca="false">INDEX(Pricebook!$L$2:$L$1401,MATCH(D5141,Pricebook!$A$2:$A$1401,0))</f>
        <v>116.5</v>
      </c>
      <c r="L5141" s="19" t="n">
        <f aca="false">ROUND(F5141*K5141,2)</f>
        <v>349.5</v>
      </c>
      <c r="M5141" s="24" t="n">
        <f aca="false">DATE(YEAR(C5141),MONTH(C5141),1)</f>
        <v>46174</v>
      </c>
    </row>
    <row r="5142" customFormat="false" ht="15" hidden="false" customHeight="false" outlineLevel="0" collapsed="false">
      <c r="A5142" s="21" t="s">
        <v>3685</v>
      </c>
      <c r="B5142" s="21" t="s">
        <v>3686</v>
      </c>
      <c r="C5142" s="23" t="n">
        <v>46199</v>
      </c>
      <c r="D5142" s="21" t="s">
        <v>1436</v>
      </c>
      <c r="E5142" s="21" t="s">
        <v>971</v>
      </c>
      <c r="F5142" s="12" t="n">
        <v>35</v>
      </c>
      <c r="G5142" s="19" t="n">
        <v>2.1</v>
      </c>
      <c r="H5142" s="19" t="n">
        <v>1.6</v>
      </c>
      <c r="I5142" s="19" t="n">
        <f aca="false">ROUND(F5142*G5142,2)</f>
        <v>73.5</v>
      </c>
      <c r="J5142" s="19" t="n">
        <f aca="false">ROUND(F5142*H5142,2)</f>
        <v>56</v>
      </c>
      <c r="K5142" s="19" t="n">
        <f aca="false">INDEX(Pricebook!$L$2:$L$1401,MATCH(D5142,Pricebook!$A$2:$A$1401,0))</f>
        <v>2.45</v>
      </c>
      <c r="L5142" s="19" t="n">
        <f aca="false">ROUND(F5142*K5142,2)</f>
        <v>85.75</v>
      </c>
      <c r="M5142" s="24" t="n">
        <f aca="false">DATE(YEAR(C5142),MONTH(C5142),1)</f>
        <v>46174</v>
      </c>
    </row>
    <row r="5143" customFormat="false" ht="15" hidden="false" customHeight="false" outlineLevel="0" collapsed="false">
      <c r="A5143" s="21" t="s">
        <v>3685</v>
      </c>
      <c r="B5143" s="21" t="s">
        <v>3686</v>
      </c>
      <c r="C5143" s="23" t="n">
        <v>46199</v>
      </c>
      <c r="D5143" s="21" t="s">
        <v>663</v>
      </c>
      <c r="E5143" s="21" t="s">
        <v>366</v>
      </c>
      <c r="F5143" s="12" t="n">
        <v>1</v>
      </c>
      <c r="G5143" s="19" t="n">
        <v>423.15</v>
      </c>
      <c r="H5143" s="19" t="n">
        <v>296.67</v>
      </c>
      <c r="I5143" s="19" t="n">
        <f aca="false">ROUND(F5143*G5143,2)</f>
        <v>423.15</v>
      </c>
      <c r="J5143" s="19" t="n">
        <f aca="false">ROUND(F5143*H5143,2)</f>
        <v>296.67</v>
      </c>
      <c r="K5143" s="19" t="n">
        <f aca="false">INDEX(Pricebook!$L$2:$L$1401,MATCH(D5143,Pricebook!$A$2:$A$1401,0))</f>
        <v>451.7</v>
      </c>
      <c r="L5143" s="19" t="n">
        <f aca="false">ROUND(F5143*K5143,2)</f>
        <v>451.7</v>
      </c>
      <c r="M5143" s="24" t="n">
        <f aca="false">DATE(YEAR(C5143),MONTH(C5143),1)</f>
        <v>46174</v>
      </c>
    </row>
    <row r="5144" customFormat="false" ht="15" hidden="false" customHeight="false" outlineLevel="0" collapsed="false">
      <c r="A5144" s="21" t="s">
        <v>3685</v>
      </c>
      <c r="B5144" s="21" t="s">
        <v>3686</v>
      </c>
      <c r="C5144" s="23" t="n">
        <v>46199</v>
      </c>
      <c r="D5144" s="21" t="s">
        <v>1152</v>
      </c>
      <c r="E5144" s="21" t="s">
        <v>971</v>
      </c>
      <c r="F5144" s="12" t="n">
        <v>2</v>
      </c>
      <c r="G5144" s="19" t="n">
        <v>76.15</v>
      </c>
      <c r="H5144" s="19" t="n">
        <v>62.14</v>
      </c>
      <c r="I5144" s="19" t="n">
        <f aca="false">ROUND(F5144*G5144,2)</f>
        <v>152.3</v>
      </c>
      <c r="J5144" s="19" t="n">
        <f aca="false">ROUND(F5144*H5144,2)</f>
        <v>124.28</v>
      </c>
      <c r="K5144" s="19" t="n">
        <f aca="false">INDEX(Pricebook!$L$2:$L$1401,MATCH(D5144,Pricebook!$A$2:$A$1401,0))</f>
        <v>89.05</v>
      </c>
      <c r="L5144" s="19" t="n">
        <f aca="false">ROUND(F5144*K5144,2)</f>
        <v>178.1</v>
      </c>
      <c r="M5144" s="24" t="n">
        <f aca="false">DATE(YEAR(C5144),MONTH(C5144),1)</f>
        <v>46174</v>
      </c>
    </row>
    <row r="5145" customFormat="false" ht="15" hidden="false" customHeight="false" outlineLevel="0" collapsed="false">
      <c r="A5145" s="21" t="s">
        <v>3685</v>
      </c>
      <c r="B5145" s="21" t="s">
        <v>3686</v>
      </c>
      <c r="C5145" s="23" t="n">
        <v>46199</v>
      </c>
      <c r="D5145" s="21" t="s">
        <v>287</v>
      </c>
      <c r="E5145" s="21" t="s">
        <v>108</v>
      </c>
      <c r="F5145" s="12" t="n">
        <v>3</v>
      </c>
      <c r="G5145" s="19" t="n">
        <v>17.4</v>
      </c>
      <c r="H5145" s="19" t="n">
        <v>13.09</v>
      </c>
      <c r="I5145" s="19" t="n">
        <f aca="false">ROUND(F5145*G5145,2)</f>
        <v>52.2</v>
      </c>
      <c r="J5145" s="19" t="n">
        <f aca="false">ROUND(F5145*H5145,2)</f>
        <v>39.27</v>
      </c>
      <c r="K5145" s="19" t="n">
        <f aca="false">INDEX(Pricebook!$L$2:$L$1401,MATCH(D5145,Pricebook!$A$2:$A$1401,0))</f>
        <v>19.15</v>
      </c>
      <c r="L5145" s="19" t="n">
        <f aca="false">ROUND(F5145*K5145,2)</f>
        <v>57.45</v>
      </c>
      <c r="M5145" s="24" t="n">
        <f aca="false">DATE(YEAR(C5145),MONTH(C5145),1)</f>
        <v>46174</v>
      </c>
    </row>
    <row r="5146" customFormat="false" ht="15" hidden="false" customHeight="false" outlineLevel="0" collapsed="false">
      <c r="A5146" s="21" t="s">
        <v>3687</v>
      </c>
      <c r="B5146" s="21" t="s">
        <v>3011</v>
      </c>
      <c r="C5146" s="23" t="n">
        <v>46199</v>
      </c>
      <c r="D5146" s="21" t="s">
        <v>571</v>
      </c>
      <c r="E5146" s="21" t="s">
        <v>366</v>
      </c>
      <c r="F5146" s="12" t="n">
        <v>3</v>
      </c>
      <c r="G5146" s="19" t="n">
        <v>68.7</v>
      </c>
      <c r="H5146" s="19" t="n">
        <v>48.87</v>
      </c>
      <c r="I5146" s="19" t="n">
        <f aca="false">ROUND(F5146*G5146,2)</f>
        <v>206.1</v>
      </c>
      <c r="J5146" s="19" t="n">
        <f aca="false">ROUND(F5146*H5146,2)</f>
        <v>146.61</v>
      </c>
      <c r="K5146" s="19" t="n">
        <f aca="false">INDEX(Pricebook!$L$2:$L$1401,MATCH(D5146,Pricebook!$A$2:$A$1401,0))</f>
        <v>74.45</v>
      </c>
      <c r="L5146" s="19" t="n">
        <f aca="false">ROUND(F5146*K5146,2)</f>
        <v>223.35</v>
      </c>
      <c r="M5146" s="24" t="n">
        <f aca="false">DATE(YEAR(C5146),MONTH(C5146),1)</f>
        <v>46174</v>
      </c>
    </row>
    <row r="5147" customFormat="false" ht="15" hidden="false" customHeight="false" outlineLevel="0" collapsed="false">
      <c r="A5147" s="21" t="s">
        <v>3687</v>
      </c>
      <c r="B5147" s="21" t="s">
        <v>3011</v>
      </c>
      <c r="C5147" s="23" t="n">
        <v>46199</v>
      </c>
      <c r="D5147" s="21" t="s">
        <v>410</v>
      </c>
      <c r="E5147" s="21" t="s">
        <v>366</v>
      </c>
      <c r="F5147" s="12" t="n">
        <v>6</v>
      </c>
      <c r="G5147" s="19" t="n">
        <v>28.25</v>
      </c>
      <c r="H5147" s="19" t="n">
        <v>20.13</v>
      </c>
      <c r="I5147" s="19" t="n">
        <f aca="false">ROUND(F5147*G5147,2)</f>
        <v>169.5</v>
      </c>
      <c r="J5147" s="19" t="n">
        <f aca="false">ROUND(F5147*H5147,2)</f>
        <v>120.78</v>
      </c>
      <c r="K5147" s="19" t="n">
        <f aca="false">INDEX(Pricebook!$L$2:$L$1401,MATCH(D5147,Pricebook!$A$2:$A$1401,0))</f>
        <v>30.65</v>
      </c>
      <c r="L5147" s="19" t="n">
        <f aca="false">ROUND(F5147*K5147,2)</f>
        <v>183.9</v>
      </c>
      <c r="M5147" s="24" t="n">
        <f aca="false">DATE(YEAR(C5147),MONTH(C5147),1)</f>
        <v>46174</v>
      </c>
    </row>
    <row r="5148" customFormat="false" ht="15" hidden="false" customHeight="false" outlineLevel="0" collapsed="false">
      <c r="A5148" s="21" t="s">
        <v>3687</v>
      </c>
      <c r="B5148" s="21" t="s">
        <v>3011</v>
      </c>
      <c r="C5148" s="23" t="n">
        <v>46199</v>
      </c>
      <c r="D5148" s="21" t="s">
        <v>1088</v>
      </c>
      <c r="E5148" s="21" t="s">
        <v>971</v>
      </c>
      <c r="F5148" s="12" t="n">
        <v>4</v>
      </c>
      <c r="G5148" s="19" t="n">
        <v>72.65</v>
      </c>
      <c r="H5148" s="19" t="n">
        <v>56.17</v>
      </c>
      <c r="I5148" s="19" t="n">
        <f aca="false">ROUND(F5148*G5148,2)</f>
        <v>290.6</v>
      </c>
      <c r="J5148" s="19" t="n">
        <f aca="false">ROUND(F5148*H5148,2)</f>
        <v>224.68</v>
      </c>
      <c r="K5148" s="19" t="n">
        <f aca="false">INDEX(Pricebook!$L$2:$L$1401,MATCH(D5148,Pricebook!$A$2:$A$1401,0))</f>
        <v>79.95</v>
      </c>
      <c r="L5148" s="19" t="n">
        <f aca="false">ROUND(F5148*K5148,2)</f>
        <v>319.8</v>
      </c>
      <c r="M5148" s="24" t="n">
        <f aca="false">DATE(YEAR(C5148),MONTH(C5148),1)</f>
        <v>46174</v>
      </c>
    </row>
    <row r="5149" customFormat="false" ht="15" hidden="false" customHeight="false" outlineLevel="0" collapsed="false">
      <c r="A5149" s="21" t="s">
        <v>3687</v>
      </c>
      <c r="B5149" s="21" t="s">
        <v>3011</v>
      </c>
      <c r="C5149" s="23" t="n">
        <v>46199</v>
      </c>
      <c r="D5149" s="21" t="s">
        <v>2868</v>
      </c>
      <c r="E5149" s="21" t="s">
        <v>2748</v>
      </c>
      <c r="F5149" s="12" t="n">
        <v>5</v>
      </c>
      <c r="G5149" s="19" t="n">
        <v>48.1</v>
      </c>
      <c r="H5149" s="19" t="n">
        <v>30.05</v>
      </c>
      <c r="I5149" s="19" t="n">
        <f aca="false">ROUND(F5149*G5149,2)</f>
        <v>240.5</v>
      </c>
      <c r="J5149" s="19" t="n">
        <f aca="false">ROUND(F5149*H5149,2)</f>
        <v>150.25</v>
      </c>
      <c r="K5149" s="19" t="n">
        <f aca="false">INDEX(Pricebook!$L$2:$L$1401,MATCH(D5149,Pricebook!$A$2:$A$1401,0))</f>
        <v>52.5</v>
      </c>
      <c r="L5149" s="19" t="n">
        <f aca="false">ROUND(F5149*K5149,2)</f>
        <v>262.5</v>
      </c>
      <c r="M5149" s="24" t="n">
        <f aca="false">DATE(YEAR(C5149),MONTH(C5149),1)</f>
        <v>46174</v>
      </c>
    </row>
    <row r="5150" customFormat="false" ht="15" hidden="false" customHeight="false" outlineLevel="0" collapsed="false">
      <c r="A5150" s="21" t="s">
        <v>3687</v>
      </c>
      <c r="B5150" s="21" t="s">
        <v>3011</v>
      </c>
      <c r="C5150" s="23" t="n">
        <v>46199</v>
      </c>
      <c r="D5150" s="21" t="s">
        <v>1348</v>
      </c>
      <c r="E5150" s="21" t="s">
        <v>971</v>
      </c>
      <c r="F5150" s="12" t="n">
        <v>13</v>
      </c>
      <c r="G5150" s="19" t="n">
        <v>41.45</v>
      </c>
      <c r="H5150" s="19" t="n">
        <v>31.58</v>
      </c>
      <c r="I5150" s="19" t="n">
        <f aca="false">ROUND(F5150*G5150,2)</f>
        <v>538.85</v>
      </c>
      <c r="J5150" s="19" t="n">
        <f aca="false">ROUND(F5150*H5150,2)</f>
        <v>410.54</v>
      </c>
      <c r="K5150" s="19" t="n">
        <f aca="false">INDEX(Pricebook!$L$2:$L$1401,MATCH(D5150,Pricebook!$A$2:$A$1401,0))</f>
        <v>47.85</v>
      </c>
      <c r="L5150" s="19" t="n">
        <f aca="false">ROUND(F5150*K5150,2)</f>
        <v>622.05</v>
      </c>
      <c r="M5150" s="24" t="n">
        <f aca="false">DATE(YEAR(C5150),MONTH(C5150),1)</f>
        <v>46174</v>
      </c>
    </row>
    <row r="5151" customFormat="false" ht="15" hidden="false" customHeight="false" outlineLevel="0" collapsed="false">
      <c r="A5151" s="21" t="s">
        <v>3687</v>
      </c>
      <c r="B5151" s="21" t="s">
        <v>3011</v>
      </c>
      <c r="C5151" s="23" t="n">
        <v>46199</v>
      </c>
      <c r="D5151" s="21" t="s">
        <v>145</v>
      </c>
      <c r="E5151" s="21" t="s">
        <v>108</v>
      </c>
      <c r="F5151" s="12" t="n">
        <v>1</v>
      </c>
      <c r="G5151" s="19" t="n">
        <v>41.3</v>
      </c>
      <c r="H5151" s="19" t="n">
        <v>30.61</v>
      </c>
      <c r="I5151" s="19" t="n">
        <f aca="false">ROUND(F5151*G5151,2)</f>
        <v>41.3</v>
      </c>
      <c r="J5151" s="19" t="n">
        <f aca="false">ROUND(F5151*H5151,2)</f>
        <v>30.61</v>
      </c>
      <c r="K5151" s="19" t="n">
        <f aca="false">INDEX(Pricebook!$L$2:$L$1401,MATCH(D5151,Pricebook!$A$2:$A$1401,0))</f>
        <v>44.85</v>
      </c>
      <c r="L5151" s="19" t="n">
        <f aca="false">ROUND(F5151*K5151,2)</f>
        <v>44.85</v>
      </c>
      <c r="M5151" s="24" t="n">
        <f aca="false">DATE(YEAR(C5151),MONTH(C5151),1)</f>
        <v>46174</v>
      </c>
    </row>
    <row r="5152" customFormat="false" ht="15" hidden="false" customHeight="false" outlineLevel="0" collapsed="false">
      <c r="A5152" s="21" t="s">
        <v>3687</v>
      </c>
      <c r="B5152" s="21" t="s">
        <v>3011</v>
      </c>
      <c r="C5152" s="23" t="n">
        <v>46199</v>
      </c>
      <c r="D5152" s="21" t="s">
        <v>2934</v>
      </c>
      <c r="E5152" s="21" t="s">
        <v>2748</v>
      </c>
      <c r="F5152" s="12" t="n">
        <v>2</v>
      </c>
      <c r="G5152" s="19" t="n">
        <v>6.95</v>
      </c>
      <c r="H5152" s="19" t="n">
        <v>4.81</v>
      </c>
      <c r="I5152" s="19" t="n">
        <f aca="false">ROUND(F5152*G5152,2)</f>
        <v>13.9</v>
      </c>
      <c r="J5152" s="19" t="n">
        <f aca="false">ROUND(F5152*H5152,2)</f>
        <v>9.62</v>
      </c>
      <c r="K5152" s="19" t="n">
        <f aca="false">INDEX(Pricebook!$L$2:$L$1401,MATCH(D5152,Pricebook!$A$2:$A$1401,0))</f>
        <v>7.65</v>
      </c>
      <c r="L5152" s="19" t="n">
        <f aca="false">ROUND(F5152*K5152,2)</f>
        <v>15.3</v>
      </c>
      <c r="M5152" s="24" t="n">
        <f aca="false">DATE(YEAR(C5152),MONTH(C5152),1)</f>
        <v>46174</v>
      </c>
    </row>
    <row r="5153" customFormat="false" ht="15" hidden="false" customHeight="false" outlineLevel="0" collapsed="false">
      <c r="A5153" s="21" t="s">
        <v>3687</v>
      </c>
      <c r="B5153" s="21" t="s">
        <v>3011</v>
      </c>
      <c r="C5153" s="23" t="n">
        <v>46199</v>
      </c>
      <c r="D5153" s="21" t="s">
        <v>617</v>
      </c>
      <c r="E5153" s="21" t="s">
        <v>366</v>
      </c>
      <c r="F5153" s="12" t="n">
        <v>2</v>
      </c>
      <c r="G5153" s="19" t="n">
        <v>145.1</v>
      </c>
      <c r="H5153" s="19" t="n">
        <v>101.52</v>
      </c>
      <c r="I5153" s="19" t="n">
        <f aca="false">ROUND(F5153*G5153,2)</f>
        <v>290.2</v>
      </c>
      <c r="J5153" s="19" t="n">
        <f aca="false">ROUND(F5153*H5153,2)</f>
        <v>203.04</v>
      </c>
      <c r="K5153" s="19" t="n">
        <f aca="false">INDEX(Pricebook!$L$2:$L$1401,MATCH(D5153,Pricebook!$A$2:$A$1401,0))</f>
        <v>154.6</v>
      </c>
      <c r="L5153" s="19" t="n">
        <f aca="false">ROUND(F5153*K5153,2)</f>
        <v>309.2</v>
      </c>
      <c r="M5153" s="24" t="n">
        <f aca="false">DATE(YEAR(C5153),MONTH(C5153),1)</f>
        <v>46174</v>
      </c>
    </row>
    <row r="5154" customFormat="false" ht="15" hidden="false" customHeight="false" outlineLevel="0" collapsed="false">
      <c r="A5154" s="21" t="s">
        <v>3687</v>
      </c>
      <c r="B5154" s="21" t="s">
        <v>3011</v>
      </c>
      <c r="C5154" s="23" t="n">
        <v>46199</v>
      </c>
      <c r="D5154" s="21" t="s">
        <v>879</v>
      </c>
      <c r="E5154" s="21" t="s">
        <v>366</v>
      </c>
      <c r="F5154" s="12" t="n">
        <v>2</v>
      </c>
      <c r="G5154" s="19" t="n">
        <v>61.8</v>
      </c>
      <c r="H5154" s="19" t="n">
        <v>43.36</v>
      </c>
      <c r="I5154" s="19" t="n">
        <f aca="false">ROUND(F5154*G5154,2)</f>
        <v>123.6</v>
      </c>
      <c r="J5154" s="19" t="n">
        <f aca="false">ROUND(F5154*H5154,2)</f>
        <v>86.72</v>
      </c>
      <c r="K5154" s="19" t="n">
        <f aca="false">INDEX(Pricebook!$L$2:$L$1401,MATCH(D5154,Pricebook!$A$2:$A$1401,0))</f>
        <v>66.05</v>
      </c>
      <c r="L5154" s="19" t="n">
        <f aca="false">ROUND(F5154*K5154,2)</f>
        <v>132.1</v>
      </c>
      <c r="M5154" s="24" t="n">
        <f aca="false">DATE(YEAR(C5154),MONTH(C5154),1)</f>
        <v>46174</v>
      </c>
    </row>
    <row r="5155" customFormat="false" ht="15" hidden="false" customHeight="false" outlineLevel="0" collapsed="false">
      <c r="A5155" s="21" t="s">
        <v>3687</v>
      </c>
      <c r="B5155" s="21" t="s">
        <v>3011</v>
      </c>
      <c r="C5155" s="23" t="n">
        <v>46199</v>
      </c>
      <c r="D5155" s="21" t="s">
        <v>2832</v>
      </c>
      <c r="E5155" s="21" t="s">
        <v>2748</v>
      </c>
      <c r="F5155" s="12" t="n">
        <v>6</v>
      </c>
      <c r="G5155" s="19" t="n">
        <v>19.65</v>
      </c>
      <c r="H5155" s="19" t="n">
        <v>11.56</v>
      </c>
      <c r="I5155" s="19" t="n">
        <f aca="false">ROUND(F5155*G5155,2)</f>
        <v>117.9</v>
      </c>
      <c r="J5155" s="19" t="n">
        <f aca="false">ROUND(F5155*H5155,2)</f>
        <v>69.36</v>
      </c>
      <c r="K5155" s="19" t="n">
        <f aca="false">INDEX(Pricebook!$L$2:$L$1401,MATCH(D5155,Pricebook!$A$2:$A$1401,0))</f>
        <v>21.7</v>
      </c>
      <c r="L5155" s="19" t="n">
        <f aca="false">ROUND(F5155*K5155,2)</f>
        <v>130.2</v>
      </c>
      <c r="M5155" s="24" t="n">
        <f aca="false">DATE(YEAR(C5155),MONTH(C5155),1)</f>
        <v>46174</v>
      </c>
    </row>
    <row r="5156" customFormat="false" ht="15" hidden="false" customHeight="false" outlineLevel="0" collapsed="false">
      <c r="A5156" s="21" t="s">
        <v>3688</v>
      </c>
      <c r="B5156" s="21" t="s">
        <v>3040</v>
      </c>
      <c r="C5156" s="23" t="n">
        <v>46201</v>
      </c>
      <c r="D5156" s="21" t="s">
        <v>729</v>
      </c>
      <c r="E5156" s="21" t="s">
        <v>366</v>
      </c>
      <c r="F5156" s="12" t="n">
        <v>1</v>
      </c>
      <c r="G5156" s="19" t="n">
        <v>11.95</v>
      </c>
      <c r="H5156" s="19" t="n">
        <v>8.52</v>
      </c>
      <c r="I5156" s="19" t="n">
        <f aca="false">ROUND(F5156*G5156,2)</f>
        <v>11.95</v>
      </c>
      <c r="J5156" s="19" t="n">
        <f aca="false">ROUND(F5156*H5156,2)</f>
        <v>8.52</v>
      </c>
      <c r="K5156" s="19" t="n">
        <f aca="false">INDEX(Pricebook!$L$2:$L$1401,MATCH(D5156,Pricebook!$A$2:$A$1401,0))</f>
        <v>13</v>
      </c>
      <c r="L5156" s="19" t="n">
        <f aca="false">ROUND(F5156*K5156,2)</f>
        <v>13</v>
      </c>
      <c r="M5156" s="24" t="n">
        <f aca="false">DATE(YEAR(C5156),MONTH(C5156),1)</f>
        <v>46174</v>
      </c>
    </row>
    <row r="5157" customFormat="false" ht="15" hidden="false" customHeight="false" outlineLevel="0" collapsed="false">
      <c r="A5157" s="21" t="s">
        <v>3688</v>
      </c>
      <c r="B5157" s="21" t="s">
        <v>3040</v>
      </c>
      <c r="C5157" s="23" t="n">
        <v>46201</v>
      </c>
      <c r="D5157" s="21" t="s">
        <v>2100</v>
      </c>
      <c r="E5157" s="21" t="s">
        <v>1941</v>
      </c>
      <c r="F5157" s="12" t="n">
        <v>1</v>
      </c>
      <c r="G5157" s="19" t="n">
        <v>79.55</v>
      </c>
      <c r="H5157" s="19" t="n">
        <v>51.38</v>
      </c>
      <c r="I5157" s="19" t="n">
        <f aca="false">ROUND(F5157*G5157,2)</f>
        <v>79.55</v>
      </c>
      <c r="J5157" s="19" t="n">
        <f aca="false">ROUND(F5157*H5157,2)</f>
        <v>51.38</v>
      </c>
      <c r="K5157" s="19" t="n">
        <f aca="false">INDEX(Pricebook!$L$2:$L$1401,MATCH(D5157,Pricebook!$A$2:$A$1401,0))</f>
        <v>83.7</v>
      </c>
      <c r="L5157" s="19" t="n">
        <f aca="false">ROUND(F5157*K5157,2)</f>
        <v>83.7</v>
      </c>
      <c r="M5157" s="24" t="n">
        <f aca="false">DATE(YEAR(C5157),MONTH(C5157),1)</f>
        <v>46174</v>
      </c>
    </row>
    <row r="5158" customFormat="false" ht="15" hidden="false" customHeight="false" outlineLevel="0" collapsed="false">
      <c r="A5158" s="21" t="s">
        <v>3688</v>
      </c>
      <c r="B5158" s="21" t="s">
        <v>3040</v>
      </c>
      <c r="C5158" s="23" t="n">
        <v>46201</v>
      </c>
      <c r="D5158" s="21" t="s">
        <v>2768</v>
      </c>
      <c r="E5158" s="21" t="s">
        <v>2748</v>
      </c>
      <c r="F5158" s="12" t="n">
        <v>3</v>
      </c>
      <c r="G5158" s="19" t="n">
        <v>15.5</v>
      </c>
      <c r="H5158" s="19" t="n">
        <v>9</v>
      </c>
      <c r="I5158" s="19" t="n">
        <f aca="false">ROUND(F5158*G5158,2)</f>
        <v>46.5</v>
      </c>
      <c r="J5158" s="19" t="n">
        <f aca="false">ROUND(F5158*H5158,2)</f>
        <v>27</v>
      </c>
      <c r="K5158" s="19" t="n">
        <f aca="false">INDEX(Pricebook!$L$2:$L$1401,MATCH(D5158,Pricebook!$A$2:$A$1401,0))</f>
        <v>16.9</v>
      </c>
      <c r="L5158" s="19" t="n">
        <f aca="false">ROUND(F5158*K5158,2)</f>
        <v>50.7</v>
      </c>
      <c r="M5158" s="24" t="n">
        <f aca="false">DATE(YEAR(C5158),MONTH(C5158),1)</f>
        <v>46174</v>
      </c>
    </row>
    <row r="5159" customFormat="false" ht="15" hidden="false" customHeight="false" outlineLevel="0" collapsed="false">
      <c r="A5159" s="21" t="s">
        <v>3688</v>
      </c>
      <c r="B5159" s="21" t="s">
        <v>3040</v>
      </c>
      <c r="C5159" s="23" t="n">
        <v>46201</v>
      </c>
      <c r="D5159" s="21" t="s">
        <v>2134</v>
      </c>
      <c r="E5159" s="21" t="s">
        <v>1941</v>
      </c>
      <c r="F5159" s="12" t="n">
        <v>1</v>
      </c>
      <c r="G5159" s="19" t="n">
        <v>40.85</v>
      </c>
      <c r="H5159" s="19" t="n">
        <v>25.79</v>
      </c>
      <c r="I5159" s="19" t="n">
        <f aca="false">ROUND(F5159*G5159,2)</f>
        <v>40.85</v>
      </c>
      <c r="J5159" s="19" t="n">
        <f aca="false">ROUND(F5159*H5159,2)</f>
        <v>25.79</v>
      </c>
      <c r="K5159" s="19" t="n">
        <f aca="false">INDEX(Pricebook!$L$2:$L$1401,MATCH(D5159,Pricebook!$A$2:$A$1401,0))</f>
        <v>42</v>
      </c>
      <c r="L5159" s="19" t="n">
        <f aca="false">ROUND(F5159*K5159,2)</f>
        <v>42</v>
      </c>
      <c r="M5159" s="24" t="n">
        <f aca="false">DATE(YEAR(C5159),MONTH(C5159),1)</f>
        <v>46174</v>
      </c>
    </row>
    <row r="5160" customFormat="false" ht="15" hidden="false" customHeight="false" outlineLevel="0" collapsed="false">
      <c r="A5160" s="21" t="s">
        <v>3688</v>
      </c>
      <c r="B5160" s="21" t="s">
        <v>3040</v>
      </c>
      <c r="C5160" s="23" t="n">
        <v>46201</v>
      </c>
      <c r="D5160" s="21" t="s">
        <v>2854</v>
      </c>
      <c r="E5160" s="21" t="s">
        <v>2748</v>
      </c>
      <c r="F5160" s="12" t="n">
        <v>8</v>
      </c>
      <c r="G5160" s="19" t="n">
        <v>15.1</v>
      </c>
      <c r="H5160" s="19" t="n">
        <v>9.71</v>
      </c>
      <c r="I5160" s="19" t="n">
        <f aca="false">ROUND(F5160*G5160,2)</f>
        <v>120.8</v>
      </c>
      <c r="J5160" s="19" t="n">
        <f aca="false">ROUND(F5160*H5160,2)</f>
        <v>77.68</v>
      </c>
      <c r="K5160" s="19" t="n">
        <f aca="false">INDEX(Pricebook!$L$2:$L$1401,MATCH(D5160,Pricebook!$A$2:$A$1401,0))</f>
        <v>16.4</v>
      </c>
      <c r="L5160" s="19" t="n">
        <f aca="false">ROUND(F5160*K5160,2)</f>
        <v>131.2</v>
      </c>
      <c r="M5160" s="24" t="n">
        <f aca="false">DATE(YEAR(C5160),MONTH(C5160),1)</f>
        <v>46174</v>
      </c>
    </row>
    <row r="5161" customFormat="false" ht="15" hidden="false" customHeight="false" outlineLevel="0" collapsed="false">
      <c r="A5161" s="21" t="s">
        <v>3688</v>
      </c>
      <c r="B5161" s="21" t="s">
        <v>3040</v>
      </c>
      <c r="C5161" s="23" t="n">
        <v>46201</v>
      </c>
      <c r="D5161" s="21" t="s">
        <v>1436</v>
      </c>
      <c r="E5161" s="21" t="s">
        <v>971</v>
      </c>
      <c r="F5161" s="12" t="n">
        <v>21</v>
      </c>
      <c r="G5161" s="19" t="n">
        <v>2.1</v>
      </c>
      <c r="H5161" s="19" t="n">
        <v>1.6</v>
      </c>
      <c r="I5161" s="19" t="n">
        <f aca="false">ROUND(F5161*G5161,2)</f>
        <v>44.1</v>
      </c>
      <c r="J5161" s="19" t="n">
        <f aca="false">ROUND(F5161*H5161,2)</f>
        <v>33.6</v>
      </c>
      <c r="K5161" s="19" t="n">
        <f aca="false">INDEX(Pricebook!$L$2:$L$1401,MATCH(D5161,Pricebook!$A$2:$A$1401,0))</f>
        <v>2.45</v>
      </c>
      <c r="L5161" s="19" t="n">
        <f aca="false">ROUND(F5161*K5161,2)</f>
        <v>51.45</v>
      </c>
      <c r="M5161" s="24" t="n">
        <f aca="false">DATE(YEAR(C5161),MONTH(C5161),1)</f>
        <v>46174</v>
      </c>
    </row>
    <row r="5162" customFormat="false" ht="15" hidden="false" customHeight="false" outlineLevel="0" collapsed="false">
      <c r="A5162" s="21" t="s">
        <v>3688</v>
      </c>
      <c r="B5162" s="21" t="s">
        <v>3040</v>
      </c>
      <c r="C5162" s="23" t="n">
        <v>46201</v>
      </c>
      <c r="D5162" s="21" t="s">
        <v>1268</v>
      </c>
      <c r="E5162" s="21" t="s">
        <v>971</v>
      </c>
      <c r="F5162" s="12" t="n">
        <v>10</v>
      </c>
      <c r="G5162" s="19" t="n">
        <v>12.35</v>
      </c>
      <c r="H5162" s="19" t="n">
        <v>9.43</v>
      </c>
      <c r="I5162" s="19" t="n">
        <f aca="false">ROUND(F5162*G5162,2)</f>
        <v>123.5</v>
      </c>
      <c r="J5162" s="19" t="n">
        <f aca="false">ROUND(F5162*H5162,2)</f>
        <v>94.3</v>
      </c>
      <c r="K5162" s="19" t="n">
        <f aca="false">INDEX(Pricebook!$L$2:$L$1401,MATCH(D5162,Pricebook!$A$2:$A$1401,0))</f>
        <v>14.3</v>
      </c>
      <c r="L5162" s="19" t="n">
        <f aca="false">ROUND(F5162*K5162,2)</f>
        <v>143</v>
      </c>
      <c r="M5162" s="24" t="n">
        <f aca="false">DATE(YEAR(C5162),MONTH(C5162),1)</f>
        <v>46174</v>
      </c>
    </row>
    <row r="5163" customFormat="false" ht="15" hidden="false" customHeight="false" outlineLevel="0" collapsed="false">
      <c r="A5163" s="21" t="s">
        <v>3688</v>
      </c>
      <c r="B5163" s="21" t="s">
        <v>3040</v>
      </c>
      <c r="C5163" s="23" t="n">
        <v>46201</v>
      </c>
      <c r="D5163" s="21" t="s">
        <v>1190</v>
      </c>
      <c r="E5163" s="21" t="s">
        <v>971</v>
      </c>
      <c r="F5163" s="12" t="n">
        <v>1</v>
      </c>
      <c r="G5163" s="19" t="n">
        <v>862.5</v>
      </c>
      <c r="H5163" s="19" t="n">
        <v>762.99</v>
      </c>
      <c r="I5163" s="19" t="n">
        <f aca="false">ROUND(F5163*G5163,2)</f>
        <v>862.5</v>
      </c>
      <c r="J5163" s="19" t="n">
        <f aca="false">ROUND(F5163*H5163,2)</f>
        <v>762.99</v>
      </c>
      <c r="K5163" s="19" t="n">
        <f aca="false">INDEX(Pricebook!$L$2:$L$1401,MATCH(D5163,Pricebook!$A$2:$A$1401,0))</f>
        <v>1011</v>
      </c>
      <c r="L5163" s="19" t="n">
        <f aca="false">ROUND(F5163*K5163,2)</f>
        <v>1011</v>
      </c>
      <c r="M5163" s="24" t="n">
        <f aca="false">DATE(YEAR(C5163),MONTH(C5163),1)</f>
        <v>46174</v>
      </c>
    </row>
    <row r="5164" customFormat="false" ht="15" hidden="false" customHeight="false" outlineLevel="0" collapsed="false">
      <c r="A5164" s="21" t="s">
        <v>3689</v>
      </c>
      <c r="B5164" s="21" t="s">
        <v>3215</v>
      </c>
      <c r="C5164" s="23" t="n">
        <v>46201</v>
      </c>
      <c r="D5164" s="21" t="s">
        <v>1418</v>
      </c>
      <c r="E5164" s="21" t="s">
        <v>971</v>
      </c>
      <c r="F5164" s="12" t="n">
        <v>4</v>
      </c>
      <c r="G5164" s="19" t="n">
        <v>94.75</v>
      </c>
      <c r="H5164" s="19" t="n">
        <v>73.38</v>
      </c>
      <c r="I5164" s="19" t="n">
        <f aca="false">ROUND(F5164*G5164,2)</f>
        <v>379</v>
      </c>
      <c r="J5164" s="19" t="n">
        <f aca="false">ROUND(F5164*H5164,2)</f>
        <v>293.52</v>
      </c>
      <c r="K5164" s="19" t="n">
        <f aca="false">INDEX(Pricebook!$L$2:$L$1401,MATCH(D5164,Pricebook!$A$2:$A$1401,0))</f>
        <v>111.15</v>
      </c>
      <c r="L5164" s="19" t="n">
        <f aca="false">ROUND(F5164*K5164,2)</f>
        <v>444.6</v>
      </c>
      <c r="M5164" s="24" t="n">
        <f aca="false">DATE(YEAR(C5164),MONTH(C5164),1)</f>
        <v>46174</v>
      </c>
    </row>
    <row r="5165" customFormat="false" ht="15" hidden="false" customHeight="false" outlineLevel="0" collapsed="false">
      <c r="A5165" s="21" t="s">
        <v>3689</v>
      </c>
      <c r="B5165" s="21" t="s">
        <v>3215</v>
      </c>
      <c r="C5165" s="23" t="n">
        <v>46201</v>
      </c>
      <c r="D5165" s="21" t="s">
        <v>2044</v>
      </c>
      <c r="E5165" s="21" t="s">
        <v>1941</v>
      </c>
      <c r="F5165" s="12" t="n">
        <v>1</v>
      </c>
      <c r="G5165" s="19" t="n">
        <v>52.1</v>
      </c>
      <c r="H5165" s="19" t="n">
        <v>33.32</v>
      </c>
      <c r="I5165" s="19" t="n">
        <f aca="false">ROUND(F5165*G5165,2)</f>
        <v>52.1</v>
      </c>
      <c r="J5165" s="19" t="n">
        <f aca="false">ROUND(F5165*H5165,2)</f>
        <v>33.32</v>
      </c>
      <c r="K5165" s="19" t="n">
        <f aca="false">INDEX(Pricebook!$L$2:$L$1401,MATCH(D5165,Pricebook!$A$2:$A$1401,0))</f>
        <v>54.3</v>
      </c>
      <c r="L5165" s="19" t="n">
        <f aca="false">ROUND(F5165*K5165,2)</f>
        <v>54.3</v>
      </c>
      <c r="M5165" s="24" t="n">
        <f aca="false">DATE(YEAR(C5165),MONTH(C5165),1)</f>
        <v>46174</v>
      </c>
    </row>
    <row r="5166" customFormat="false" ht="15" hidden="false" customHeight="false" outlineLevel="0" collapsed="false">
      <c r="A5166" s="21" t="s">
        <v>3689</v>
      </c>
      <c r="B5166" s="21" t="s">
        <v>3215</v>
      </c>
      <c r="C5166" s="23" t="n">
        <v>46201</v>
      </c>
      <c r="D5166" s="21" t="s">
        <v>713</v>
      </c>
      <c r="E5166" s="21" t="s">
        <v>366</v>
      </c>
      <c r="F5166" s="12" t="n">
        <v>2</v>
      </c>
      <c r="G5166" s="19" t="n">
        <v>22.4</v>
      </c>
      <c r="H5166" s="19" t="n">
        <v>15.77</v>
      </c>
      <c r="I5166" s="19" t="n">
        <f aca="false">ROUND(F5166*G5166,2)</f>
        <v>44.8</v>
      </c>
      <c r="J5166" s="19" t="n">
        <f aca="false">ROUND(F5166*H5166,2)</f>
        <v>31.54</v>
      </c>
      <c r="K5166" s="19" t="n">
        <f aca="false">INDEX(Pricebook!$L$2:$L$1401,MATCH(D5166,Pricebook!$A$2:$A$1401,0))</f>
        <v>24.05</v>
      </c>
      <c r="L5166" s="19" t="n">
        <f aca="false">ROUND(F5166*K5166,2)</f>
        <v>48.1</v>
      </c>
      <c r="M5166" s="24" t="n">
        <f aca="false">DATE(YEAR(C5166),MONTH(C5166),1)</f>
        <v>46174</v>
      </c>
    </row>
    <row r="5167" customFormat="false" ht="15" hidden="false" customHeight="false" outlineLevel="0" collapsed="false">
      <c r="A5167" s="21" t="s">
        <v>3689</v>
      </c>
      <c r="B5167" s="21" t="s">
        <v>3215</v>
      </c>
      <c r="C5167" s="23" t="n">
        <v>46201</v>
      </c>
      <c r="D5167" s="21" t="s">
        <v>2880</v>
      </c>
      <c r="E5167" s="21" t="s">
        <v>2748</v>
      </c>
      <c r="F5167" s="12" t="n">
        <v>5</v>
      </c>
      <c r="G5167" s="19" t="n">
        <v>18.4</v>
      </c>
      <c r="H5167" s="19" t="n">
        <v>10.66</v>
      </c>
      <c r="I5167" s="19" t="n">
        <f aca="false">ROUND(F5167*G5167,2)</f>
        <v>92</v>
      </c>
      <c r="J5167" s="19" t="n">
        <f aca="false">ROUND(F5167*H5167,2)</f>
        <v>53.3</v>
      </c>
      <c r="K5167" s="19" t="n">
        <f aca="false">INDEX(Pricebook!$L$2:$L$1401,MATCH(D5167,Pricebook!$A$2:$A$1401,0))</f>
        <v>20</v>
      </c>
      <c r="L5167" s="19" t="n">
        <f aca="false">ROUND(F5167*K5167,2)</f>
        <v>100</v>
      </c>
      <c r="M5167" s="24" t="n">
        <f aca="false">DATE(YEAR(C5167),MONTH(C5167),1)</f>
        <v>46174</v>
      </c>
    </row>
    <row r="5168" customFormat="false" ht="15" hidden="false" customHeight="false" outlineLevel="0" collapsed="false">
      <c r="A5168" s="21" t="s">
        <v>3689</v>
      </c>
      <c r="B5168" s="21" t="s">
        <v>3215</v>
      </c>
      <c r="C5168" s="23" t="n">
        <v>46201</v>
      </c>
      <c r="D5168" s="21" t="s">
        <v>2032</v>
      </c>
      <c r="E5168" s="21" t="s">
        <v>1941</v>
      </c>
      <c r="F5168" s="12" t="n">
        <v>2</v>
      </c>
      <c r="G5168" s="19" t="n">
        <v>107.6</v>
      </c>
      <c r="H5168" s="19" t="n">
        <v>69.15</v>
      </c>
      <c r="I5168" s="19" t="n">
        <f aca="false">ROUND(F5168*G5168,2)</f>
        <v>215.2</v>
      </c>
      <c r="J5168" s="19" t="n">
        <f aca="false">ROUND(F5168*H5168,2)</f>
        <v>138.3</v>
      </c>
      <c r="K5168" s="19" t="n">
        <f aca="false">INDEX(Pricebook!$L$2:$L$1401,MATCH(D5168,Pricebook!$A$2:$A$1401,0))</f>
        <v>112.65</v>
      </c>
      <c r="L5168" s="19" t="n">
        <f aca="false">ROUND(F5168*K5168,2)</f>
        <v>225.3</v>
      </c>
      <c r="M5168" s="24" t="n">
        <f aca="false">DATE(YEAR(C5168),MONTH(C5168),1)</f>
        <v>46174</v>
      </c>
    </row>
    <row r="5169" customFormat="false" ht="15" hidden="false" customHeight="false" outlineLevel="0" collapsed="false">
      <c r="A5169" s="21" t="s">
        <v>3689</v>
      </c>
      <c r="B5169" s="21" t="s">
        <v>3215</v>
      </c>
      <c r="C5169" s="23" t="n">
        <v>46201</v>
      </c>
      <c r="D5169" s="21" t="s">
        <v>2782</v>
      </c>
      <c r="E5169" s="21" t="s">
        <v>2748</v>
      </c>
      <c r="F5169" s="12" t="n">
        <v>2</v>
      </c>
      <c r="G5169" s="19" t="n">
        <v>13.65</v>
      </c>
      <c r="H5169" s="19" t="n">
        <v>8.04</v>
      </c>
      <c r="I5169" s="19" t="n">
        <f aca="false">ROUND(F5169*G5169,2)</f>
        <v>27.3</v>
      </c>
      <c r="J5169" s="19" t="n">
        <f aca="false">ROUND(F5169*H5169,2)</f>
        <v>16.08</v>
      </c>
      <c r="K5169" s="19" t="n">
        <f aca="false">INDEX(Pricebook!$L$2:$L$1401,MATCH(D5169,Pricebook!$A$2:$A$1401,0))</f>
        <v>13.65</v>
      </c>
      <c r="L5169" s="19" t="n">
        <f aca="false">ROUND(F5169*K5169,2)</f>
        <v>27.3</v>
      </c>
      <c r="M5169" s="24" t="n">
        <f aca="false">DATE(YEAR(C5169),MONTH(C5169),1)</f>
        <v>46174</v>
      </c>
    </row>
    <row r="5170" customFormat="false" ht="15" hidden="false" customHeight="false" outlineLevel="0" collapsed="false">
      <c r="A5170" s="21" t="s">
        <v>3689</v>
      </c>
      <c r="B5170" s="21" t="s">
        <v>3215</v>
      </c>
      <c r="C5170" s="23" t="n">
        <v>46201</v>
      </c>
      <c r="D5170" s="21" t="s">
        <v>853</v>
      </c>
      <c r="E5170" s="21" t="s">
        <v>366</v>
      </c>
      <c r="F5170" s="12" t="n">
        <v>1</v>
      </c>
      <c r="G5170" s="19" t="n">
        <v>89.6</v>
      </c>
      <c r="H5170" s="19" t="n">
        <v>63</v>
      </c>
      <c r="I5170" s="19" t="n">
        <f aca="false">ROUND(F5170*G5170,2)</f>
        <v>89.6</v>
      </c>
      <c r="J5170" s="19" t="n">
        <f aca="false">ROUND(F5170*H5170,2)</f>
        <v>63</v>
      </c>
      <c r="K5170" s="19" t="n">
        <f aca="false">INDEX(Pricebook!$L$2:$L$1401,MATCH(D5170,Pricebook!$A$2:$A$1401,0))</f>
        <v>95.95</v>
      </c>
      <c r="L5170" s="19" t="n">
        <f aca="false">ROUND(F5170*K5170,2)</f>
        <v>95.95</v>
      </c>
      <c r="M5170" s="24" t="n">
        <f aca="false">DATE(YEAR(C5170),MONTH(C5170),1)</f>
        <v>46174</v>
      </c>
    </row>
    <row r="5171" customFormat="false" ht="15" hidden="false" customHeight="false" outlineLevel="0" collapsed="false">
      <c r="A5171" s="21" t="s">
        <v>3689</v>
      </c>
      <c r="B5171" s="21" t="s">
        <v>3215</v>
      </c>
      <c r="C5171" s="23" t="n">
        <v>46201</v>
      </c>
      <c r="D5171" s="21" t="s">
        <v>2190</v>
      </c>
      <c r="E5171" s="21" t="s">
        <v>1941</v>
      </c>
      <c r="F5171" s="12" t="n">
        <v>4</v>
      </c>
      <c r="G5171" s="19" t="n">
        <v>82.75</v>
      </c>
      <c r="H5171" s="19" t="n">
        <v>53.47</v>
      </c>
      <c r="I5171" s="19" t="n">
        <f aca="false">ROUND(F5171*G5171,2)</f>
        <v>331</v>
      </c>
      <c r="J5171" s="19" t="n">
        <f aca="false">ROUND(F5171*H5171,2)</f>
        <v>213.88</v>
      </c>
      <c r="K5171" s="19" t="n">
        <f aca="false">INDEX(Pricebook!$L$2:$L$1401,MATCH(D5171,Pricebook!$A$2:$A$1401,0))</f>
        <v>87.15</v>
      </c>
      <c r="L5171" s="19" t="n">
        <f aca="false">ROUND(F5171*K5171,2)</f>
        <v>348.6</v>
      </c>
      <c r="M5171" s="24" t="n">
        <f aca="false">DATE(YEAR(C5171),MONTH(C5171),1)</f>
        <v>46174</v>
      </c>
    </row>
    <row r="5172" customFormat="false" ht="15" hidden="false" customHeight="false" outlineLevel="0" collapsed="false">
      <c r="A5172" s="21" t="s">
        <v>3689</v>
      </c>
      <c r="B5172" s="21" t="s">
        <v>3215</v>
      </c>
      <c r="C5172" s="23" t="n">
        <v>46201</v>
      </c>
      <c r="D5172" s="21" t="s">
        <v>903</v>
      </c>
      <c r="E5172" s="21" t="s">
        <v>366</v>
      </c>
      <c r="F5172" s="12" t="n">
        <v>2</v>
      </c>
      <c r="G5172" s="19" t="n">
        <v>12.2</v>
      </c>
      <c r="H5172" s="19" t="n">
        <v>8.62</v>
      </c>
      <c r="I5172" s="19" t="n">
        <f aca="false">ROUND(F5172*G5172,2)</f>
        <v>24.4</v>
      </c>
      <c r="J5172" s="19" t="n">
        <f aca="false">ROUND(F5172*H5172,2)</f>
        <v>17.24</v>
      </c>
      <c r="K5172" s="19" t="n">
        <f aca="false">INDEX(Pricebook!$L$2:$L$1401,MATCH(D5172,Pricebook!$A$2:$A$1401,0))</f>
        <v>13.15</v>
      </c>
      <c r="L5172" s="19" t="n">
        <f aca="false">ROUND(F5172*K5172,2)</f>
        <v>26.3</v>
      </c>
      <c r="M5172" s="24" t="n">
        <f aca="false">DATE(YEAR(C5172),MONTH(C5172),1)</f>
        <v>46174</v>
      </c>
    </row>
    <row r="5173" customFormat="false" ht="15" hidden="false" customHeight="false" outlineLevel="0" collapsed="false">
      <c r="A5173" s="21" t="s">
        <v>3689</v>
      </c>
      <c r="B5173" s="21" t="s">
        <v>3215</v>
      </c>
      <c r="C5173" s="23" t="n">
        <v>46201</v>
      </c>
      <c r="D5173" s="21" t="s">
        <v>1950</v>
      </c>
      <c r="E5173" s="21" t="s">
        <v>1941</v>
      </c>
      <c r="F5173" s="12" t="n">
        <v>1</v>
      </c>
      <c r="G5173" s="19" t="n">
        <v>104.55</v>
      </c>
      <c r="H5173" s="19" t="n">
        <v>67.56</v>
      </c>
      <c r="I5173" s="19" t="n">
        <f aca="false">ROUND(F5173*G5173,2)</f>
        <v>104.55</v>
      </c>
      <c r="J5173" s="19" t="n">
        <f aca="false">ROUND(F5173*H5173,2)</f>
        <v>67.56</v>
      </c>
      <c r="K5173" s="19" t="n">
        <f aca="false">INDEX(Pricebook!$L$2:$L$1401,MATCH(D5173,Pricebook!$A$2:$A$1401,0))</f>
        <v>110.05</v>
      </c>
      <c r="L5173" s="19" t="n">
        <f aca="false">ROUND(F5173*K5173,2)</f>
        <v>110.05</v>
      </c>
      <c r="M5173" s="24" t="n">
        <f aca="false">DATE(YEAR(C5173),MONTH(C5173),1)</f>
        <v>46174</v>
      </c>
    </row>
    <row r="5174" customFormat="false" ht="15" hidden="false" customHeight="false" outlineLevel="0" collapsed="false">
      <c r="A5174" s="21" t="s">
        <v>3689</v>
      </c>
      <c r="B5174" s="21" t="s">
        <v>3215</v>
      </c>
      <c r="C5174" s="23" t="n">
        <v>46201</v>
      </c>
      <c r="D5174" s="21" t="s">
        <v>982</v>
      </c>
      <c r="E5174" s="21" t="s">
        <v>971</v>
      </c>
      <c r="F5174" s="12" t="n">
        <v>1</v>
      </c>
      <c r="G5174" s="19" t="n">
        <v>40.1</v>
      </c>
      <c r="H5174" s="19" t="n">
        <v>30.71</v>
      </c>
      <c r="I5174" s="19" t="n">
        <f aca="false">ROUND(F5174*G5174,2)</f>
        <v>40.1</v>
      </c>
      <c r="J5174" s="19" t="n">
        <f aca="false">ROUND(F5174*H5174,2)</f>
        <v>30.71</v>
      </c>
      <c r="K5174" s="19" t="n">
        <f aca="false">INDEX(Pricebook!$L$2:$L$1401,MATCH(D5174,Pricebook!$A$2:$A$1401,0))</f>
        <v>46.55</v>
      </c>
      <c r="L5174" s="19" t="n">
        <f aca="false">ROUND(F5174*K5174,2)</f>
        <v>46.55</v>
      </c>
      <c r="M5174" s="24" t="n">
        <f aca="false">DATE(YEAR(C5174),MONTH(C5174),1)</f>
        <v>46174</v>
      </c>
    </row>
    <row r="5175" customFormat="false" ht="15" hidden="false" customHeight="false" outlineLevel="0" collapsed="false">
      <c r="A5175" s="21" t="s">
        <v>3689</v>
      </c>
      <c r="B5175" s="21" t="s">
        <v>3215</v>
      </c>
      <c r="C5175" s="23" t="n">
        <v>46201</v>
      </c>
      <c r="D5175" s="21" t="s">
        <v>2172</v>
      </c>
      <c r="E5175" s="21" t="s">
        <v>1941</v>
      </c>
      <c r="F5175" s="12" t="n">
        <v>2</v>
      </c>
      <c r="G5175" s="19" t="n">
        <v>93.55</v>
      </c>
      <c r="H5175" s="19" t="n">
        <v>60.23</v>
      </c>
      <c r="I5175" s="19" t="n">
        <f aca="false">ROUND(F5175*G5175,2)</f>
        <v>187.1</v>
      </c>
      <c r="J5175" s="19" t="n">
        <f aca="false">ROUND(F5175*H5175,2)</f>
        <v>120.46</v>
      </c>
      <c r="K5175" s="19" t="n">
        <f aca="false">INDEX(Pricebook!$L$2:$L$1401,MATCH(D5175,Pricebook!$A$2:$A$1401,0))</f>
        <v>98.15</v>
      </c>
      <c r="L5175" s="19" t="n">
        <f aca="false">ROUND(F5175*K5175,2)</f>
        <v>196.3</v>
      </c>
      <c r="M5175" s="24" t="n">
        <f aca="false">DATE(YEAR(C5175),MONTH(C5175),1)</f>
        <v>46174</v>
      </c>
    </row>
    <row r="5176" customFormat="false" ht="15" hidden="false" customHeight="false" outlineLevel="0" collapsed="false">
      <c r="A5176" s="21" t="s">
        <v>3689</v>
      </c>
      <c r="B5176" s="21" t="s">
        <v>3215</v>
      </c>
      <c r="C5176" s="23" t="n">
        <v>46201</v>
      </c>
      <c r="D5176" s="21" t="s">
        <v>2755</v>
      </c>
      <c r="E5176" s="21" t="s">
        <v>2748</v>
      </c>
      <c r="F5176" s="12" t="n">
        <v>5</v>
      </c>
      <c r="G5176" s="19" t="n">
        <v>2.8</v>
      </c>
      <c r="H5176" s="19" t="n">
        <v>1.62</v>
      </c>
      <c r="I5176" s="19" t="n">
        <f aca="false">ROUND(F5176*G5176,2)</f>
        <v>14</v>
      </c>
      <c r="J5176" s="19" t="n">
        <f aca="false">ROUND(F5176*H5176,2)</f>
        <v>8.1</v>
      </c>
      <c r="K5176" s="19" t="n">
        <f aca="false">INDEX(Pricebook!$L$2:$L$1401,MATCH(D5176,Pricebook!$A$2:$A$1401,0))</f>
        <v>3.05</v>
      </c>
      <c r="L5176" s="19" t="n">
        <f aca="false">ROUND(F5176*K5176,2)</f>
        <v>15.25</v>
      </c>
      <c r="M5176" s="24" t="n">
        <f aca="false">DATE(YEAR(C5176),MONTH(C5176),1)</f>
        <v>46174</v>
      </c>
    </row>
    <row r="5177" customFormat="false" ht="15" hidden="false" customHeight="false" outlineLevel="0" collapsed="false">
      <c r="A5177" s="21" t="s">
        <v>3689</v>
      </c>
      <c r="B5177" s="21" t="s">
        <v>3215</v>
      </c>
      <c r="C5177" s="23" t="n">
        <v>46201</v>
      </c>
      <c r="D5177" s="21" t="s">
        <v>1336</v>
      </c>
      <c r="E5177" s="21" t="s">
        <v>971</v>
      </c>
      <c r="F5177" s="12" t="n">
        <v>1</v>
      </c>
      <c r="G5177" s="19" t="n">
        <v>1971.45</v>
      </c>
      <c r="H5177" s="19" t="n">
        <v>1511.34</v>
      </c>
      <c r="I5177" s="19" t="n">
        <f aca="false">ROUND(F5177*G5177,2)</f>
        <v>1971.45</v>
      </c>
      <c r="J5177" s="19" t="n">
        <f aca="false">ROUND(F5177*H5177,2)</f>
        <v>1511.34</v>
      </c>
      <c r="K5177" s="19" t="n">
        <f aca="false">INDEX(Pricebook!$L$2:$L$1401,MATCH(D5177,Pricebook!$A$2:$A$1401,0))</f>
        <v>2288.65</v>
      </c>
      <c r="L5177" s="19" t="n">
        <f aca="false">ROUND(F5177*K5177,2)</f>
        <v>2288.65</v>
      </c>
      <c r="M5177" s="24" t="n">
        <f aca="false">DATE(YEAR(C5177),MONTH(C5177),1)</f>
        <v>46174</v>
      </c>
    </row>
    <row r="5178" customFormat="false" ht="15" hidden="false" customHeight="false" outlineLevel="0" collapsed="false">
      <c r="A5178" s="21" t="s">
        <v>3689</v>
      </c>
      <c r="B5178" s="21" t="s">
        <v>3215</v>
      </c>
      <c r="C5178" s="23" t="n">
        <v>46201</v>
      </c>
      <c r="D5178" s="21" t="s">
        <v>1150</v>
      </c>
      <c r="E5178" s="21" t="s">
        <v>971</v>
      </c>
      <c r="F5178" s="12" t="n">
        <v>39</v>
      </c>
      <c r="G5178" s="19" t="n">
        <v>4.75</v>
      </c>
      <c r="H5178" s="19" t="n">
        <v>3.63</v>
      </c>
      <c r="I5178" s="19" t="n">
        <f aca="false">ROUND(F5178*G5178,2)</f>
        <v>185.25</v>
      </c>
      <c r="J5178" s="19" t="n">
        <f aca="false">ROUND(F5178*H5178,2)</f>
        <v>141.57</v>
      </c>
      <c r="K5178" s="19" t="n">
        <f aca="false">INDEX(Pricebook!$L$2:$L$1401,MATCH(D5178,Pricebook!$A$2:$A$1401,0))</f>
        <v>4.75</v>
      </c>
      <c r="L5178" s="19" t="n">
        <f aca="false">ROUND(F5178*K5178,2)</f>
        <v>185.25</v>
      </c>
      <c r="M5178" s="24" t="n">
        <f aca="false">DATE(YEAR(C5178),MONTH(C5178),1)</f>
        <v>46174</v>
      </c>
    </row>
    <row r="5179" customFormat="false" ht="15" hidden="false" customHeight="false" outlineLevel="0" collapsed="false">
      <c r="A5179" s="21" t="s">
        <v>3690</v>
      </c>
      <c r="B5179" s="21" t="s">
        <v>2999</v>
      </c>
      <c r="C5179" s="23" t="n">
        <v>46202</v>
      </c>
      <c r="D5179" s="21" t="s">
        <v>539</v>
      </c>
      <c r="E5179" s="21" t="s">
        <v>366</v>
      </c>
      <c r="F5179" s="12" t="n">
        <v>2</v>
      </c>
      <c r="G5179" s="19" t="n">
        <v>41.8</v>
      </c>
      <c r="H5179" s="19" t="n">
        <v>29.78</v>
      </c>
      <c r="I5179" s="19" t="n">
        <f aca="false">ROUND(F5179*G5179,2)</f>
        <v>83.6</v>
      </c>
      <c r="J5179" s="19" t="n">
        <f aca="false">ROUND(F5179*H5179,2)</f>
        <v>59.56</v>
      </c>
      <c r="K5179" s="19" t="n">
        <f aca="false">INDEX(Pricebook!$L$2:$L$1401,MATCH(D5179,Pricebook!$A$2:$A$1401,0))</f>
        <v>45.35</v>
      </c>
      <c r="L5179" s="19" t="n">
        <f aca="false">ROUND(F5179*K5179,2)</f>
        <v>90.7</v>
      </c>
      <c r="M5179" s="24" t="n">
        <f aca="false">DATE(YEAR(C5179),MONTH(C5179),1)</f>
        <v>46174</v>
      </c>
    </row>
    <row r="5180" customFormat="false" ht="15" hidden="false" customHeight="false" outlineLevel="0" collapsed="false">
      <c r="A5180" s="21" t="s">
        <v>3690</v>
      </c>
      <c r="B5180" s="21" t="s">
        <v>2999</v>
      </c>
      <c r="C5180" s="23" t="n">
        <v>46202</v>
      </c>
      <c r="D5180" s="21" t="s">
        <v>1707</v>
      </c>
      <c r="E5180" s="21" t="s">
        <v>1452</v>
      </c>
      <c r="F5180" s="12" t="n">
        <v>2</v>
      </c>
      <c r="G5180" s="19" t="n">
        <v>63</v>
      </c>
      <c r="H5180" s="19" t="n">
        <v>39.12</v>
      </c>
      <c r="I5180" s="19" t="n">
        <f aca="false">ROUND(F5180*G5180,2)</f>
        <v>126</v>
      </c>
      <c r="J5180" s="19" t="n">
        <f aca="false">ROUND(F5180*H5180,2)</f>
        <v>78.24</v>
      </c>
      <c r="K5180" s="19" t="n">
        <f aca="false">INDEX(Pricebook!$L$2:$L$1401,MATCH(D5180,Pricebook!$A$2:$A$1401,0))</f>
        <v>65.55</v>
      </c>
      <c r="L5180" s="19" t="n">
        <f aca="false">ROUND(F5180*K5180,2)</f>
        <v>131.1</v>
      </c>
      <c r="M5180" s="24" t="n">
        <f aca="false">DATE(YEAR(C5180),MONTH(C5180),1)</f>
        <v>46174</v>
      </c>
    </row>
    <row r="5181" customFormat="false" ht="15" hidden="false" customHeight="false" outlineLevel="0" collapsed="false">
      <c r="A5181" s="21" t="s">
        <v>3690</v>
      </c>
      <c r="B5181" s="21" t="s">
        <v>2999</v>
      </c>
      <c r="C5181" s="23" t="n">
        <v>46202</v>
      </c>
      <c r="D5181" s="21" t="s">
        <v>823</v>
      </c>
      <c r="E5181" s="21" t="s">
        <v>366</v>
      </c>
      <c r="F5181" s="12" t="n">
        <v>5</v>
      </c>
      <c r="G5181" s="19" t="n">
        <v>8.95</v>
      </c>
      <c r="H5181" s="19" t="n">
        <v>6.37</v>
      </c>
      <c r="I5181" s="19" t="n">
        <f aca="false">ROUND(F5181*G5181,2)</f>
        <v>44.75</v>
      </c>
      <c r="J5181" s="19" t="n">
        <f aca="false">ROUND(F5181*H5181,2)</f>
        <v>31.85</v>
      </c>
      <c r="K5181" s="19" t="n">
        <f aca="false">INDEX(Pricebook!$L$2:$L$1401,MATCH(D5181,Pricebook!$A$2:$A$1401,0))</f>
        <v>9.75</v>
      </c>
      <c r="L5181" s="19" t="n">
        <f aca="false">ROUND(F5181*K5181,2)</f>
        <v>48.75</v>
      </c>
      <c r="M5181" s="24" t="n">
        <f aca="false">DATE(YEAR(C5181),MONTH(C5181),1)</f>
        <v>46174</v>
      </c>
    </row>
    <row r="5182" customFormat="false" ht="15" hidden="false" customHeight="false" outlineLevel="0" collapsed="false">
      <c r="A5182" s="21" t="s">
        <v>3690</v>
      </c>
      <c r="B5182" s="21" t="s">
        <v>2999</v>
      </c>
      <c r="C5182" s="23" t="n">
        <v>46202</v>
      </c>
      <c r="D5182" s="21" t="s">
        <v>1899</v>
      </c>
      <c r="E5182" s="21" t="s">
        <v>1452</v>
      </c>
      <c r="F5182" s="12" t="n">
        <v>3</v>
      </c>
      <c r="G5182" s="19" t="n">
        <v>76.7</v>
      </c>
      <c r="H5182" s="19" t="n">
        <v>47.16</v>
      </c>
      <c r="I5182" s="19" t="n">
        <f aca="false">ROUND(F5182*G5182,2)</f>
        <v>230.1</v>
      </c>
      <c r="J5182" s="19" t="n">
        <f aca="false">ROUND(F5182*H5182,2)</f>
        <v>141.48</v>
      </c>
      <c r="K5182" s="19" t="n">
        <f aca="false">INDEX(Pricebook!$L$2:$L$1401,MATCH(D5182,Pricebook!$A$2:$A$1401,0))</f>
        <v>79</v>
      </c>
      <c r="L5182" s="19" t="n">
        <f aca="false">ROUND(F5182*K5182,2)</f>
        <v>237</v>
      </c>
      <c r="M5182" s="24" t="n">
        <f aca="false">DATE(YEAR(C5182),MONTH(C5182),1)</f>
        <v>46174</v>
      </c>
    </row>
    <row r="5183" customFormat="false" ht="15" hidden="false" customHeight="false" outlineLevel="0" collapsed="false">
      <c r="A5183" s="21" t="s">
        <v>3690</v>
      </c>
      <c r="B5183" s="21" t="s">
        <v>2999</v>
      </c>
      <c r="C5183" s="23" t="n">
        <v>46202</v>
      </c>
      <c r="D5183" s="21" t="s">
        <v>2347</v>
      </c>
      <c r="E5183" s="21" t="s">
        <v>2202</v>
      </c>
      <c r="F5183" s="12" t="n">
        <v>15</v>
      </c>
      <c r="G5183" s="19" t="n">
        <v>4.7</v>
      </c>
      <c r="H5183" s="19" t="n">
        <v>2.84</v>
      </c>
      <c r="I5183" s="19" t="n">
        <f aca="false">ROUND(F5183*G5183,2)</f>
        <v>70.5</v>
      </c>
      <c r="J5183" s="19" t="n">
        <f aca="false">ROUND(F5183*H5183,2)</f>
        <v>42.6</v>
      </c>
      <c r="K5183" s="19" t="n">
        <f aca="false">INDEX(Pricebook!$L$2:$L$1401,MATCH(D5183,Pricebook!$A$2:$A$1401,0))</f>
        <v>5</v>
      </c>
      <c r="L5183" s="19" t="n">
        <f aca="false">ROUND(F5183*K5183,2)</f>
        <v>75</v>
      </c>
      <c r="M5183" s="24" t="n">
        <f aca="false">DATE(YEAR(C5183),MONTH(C5183),1)</f>
        <v>46174</v>
      </c>
    </row>
    <row r="5184" customFormat="false" ht="15" hidden="false" customHeight="false" outlineLevel="0" collapsed="false">
      <c r="A5184" s="21" t="s">
        <v>3690</v>
      </c>
      <c r="B5184" s="21" t="s">
        <v>2999</v>
      </c>
      <c r="C5184" s="23" t="n">
        <v>46202</v>
      </c>
      <c r="D5184" s="21" t="s">
        <v>469</v>
      </c>
      <c r="E5184" s="21" t="s">
        <v>366</v>
      </c>
      <c r="F5184" s="12" t="n">
        <v>5</v>
      </c>
      <c r="G5184" s="19" t="n">
        <v>9.3</v>
      </c>
      <c r="H5184" s="19" t="n">
        <v>6.5</v>
      </c>
      <c r="I5184" s="19" t="n">
        <f aca="false">ROUND(F5184*G5184,2)</f>
        <v>46.5</v>
      </c>
      <c r="J5184" s="19" t="n">
        <f aca="false">ROUND(F5184*H5184,2)</f>
        <v>32.5</v>
      </c>
      <c r="K5184" s="19" t="n">
        <f aca="false">INDEX(Pricebook!$L$2:$L$1401,MATCH(D5184,Pricebook!$A$2:$A$1401,0))</f>
        <v>9.9</v>
      </c>
      <c r="L5184" s="19" t="n">
        <f aca="false">ROUND(F5184*K5184,2)</f>
        <v>49.5</v>
      </c>
      <c r="M5184" s="24" t="n">
        <f aca="false">DATE(YEAR(C5184),MONTH(C5184),1)</f>
        <v>46174</v>
      </c>
    </row>
    <row r="5185" customFormat="false" ht="15" hidden="false" customHeight="false" outlineLevel="0" collapsed="false">
      <c r="A5185" s="21" t="s">
        <v>3690</v>
      </c>
      <c r="B5185" s="21" t="s">
        <v>2999</v>
      </c>
      <c r="C5185" s="23" t="n">
        <v>46202</v>
      </c>
      <c r="D5185" s="21" t="s">
        <v>1875</v>
      </c>
      <c r="E5185" s="21" t="s">
        <v>1452</v>
      </c>
      <c r="F5185" s="12" t="n">
        <v>3</v>
      </c>
      <c r="G5185" s="19" t="n">
        <v>103.5</v>
      </c>
      <c r="H5185" s="19" t="n">
        <v>64.05</v>
      </c>
      <c r="I5185" s="19" t="n">
        <f aca="false">ROUND(F5185*G5185,2)</f>
        <v>310.5</v>
      </c>
      <c r="J5185" s="19" t="n">
        <f aca="false">ROUND(F5185*H5185,2)</f>
        <v>192.15</v>
      </c>
      <c r="K5185" s="19" t="n">
        <f aca="false">INDEX(Pricebook!$L$2:$L$1401,MATCH(D5185,Pricebook!$A$2:$A$1401,0))</f>
        <v>107.3</v>
      </c>
      <c r="L5185" s="19" t="n">
        <f aca="false">ROUND(F5185*K5185,2)</f>
        <v>321.9</v>
      </c>
      <c r="M5185" s="24" t="n">
        <f aca="false">DATE(YEAR(C5185),MONTH(C5185),1)</f>
        <v>46174</v>
      </c>
    </row>
    <row r="5186" customFormat="false" ht="15" hidden="false" customHeight="false" outlineLevel="0" collapsed="false">
      <c r="A5186" s="21" t="s">
        <v>3690</v>
      </c>
      <c r="B5186" s="21" t="s">
        <v>2999</v>
      </c>
      <c r="C5186" s="23" t="n">
        <v>46202</v>
      </c>
      <c r="D5186" s="21" t="s">
        <v>2214</v>
      </c>
      <c r="E5186" s="21" t="s">
        <v>2202</v>
      </c>
      <c r="F5186" s="12" t="n">
        <v>1</v>
      </c>
      <c r="G5186" s="19" t="n">
        <v>60.55</v>
      </c>
      <c r="H5186" s="19" t="n">
        <v>36.6</v>
      </c>
      <c r="I5186" s="19" t="n">
        <f aca="false">ROUND(F5186*G5186,2)</f>
        <v>60.55</v>
      </c>
      <c r="J5186" s="19" t="n">
        <f aca="false">ROUND(F5186*H5186,2)</f>
        <v>36.6</v>
      </c>
      <c r="K5186" s="19" t="n">
        <f aca="false">INDEX(Pricebook!$L$2:$L$1401,MATCH(D5186,Pricebook!$A$2:$A$1401,0))</f>
        <v>64.4</v>
      </c>
      <c r="L5186" s="19" t="n">
        <f aca="false">ROUND(F5186*K5186,2)</f>
        <v>64.4</v>
      </c>
      <c r="M5186" s="24" t="n">
        <f aca="false">DATE(YEAR(C5186),MONTH(C5186),1)</f>
        <v>46174</v>
      </c>
    </row>
    <row r="5187" customFormat="false" ht="15" hidden="false" customHeight="false" outlineLevel="0" collapsed="false">
      <c r="A5187" s="21" t="s">
        <v>3690</v>
      </c>
      <c r="B5187" s="21" t="s">
        <v>2999</v>
      </c>
      <c r="C5187" s="23" t="n">
        <v>46202</v>
      </c>
      <c r="D5187" s="21" t="s">
        <v>567</v>
      </c>
      <c r="E5187" s="21" t="s">
        <v>366</v>
      </c>
      <c r="F5187" s="12" t="n">
        <v>1</v>
      </c>
      <c r="G5187" s="19" t="n">
        <v>7.35</v>
      </c>
      <c r="H5187" s="19" t="n">
        <v>5.45</v>
      </c>
      <c r="I5187" s="19" t="n">
        <f aca="false">ROUND(F5187*G5187,2)</f>
        <v>7.35</v>
      </c>
      <c r="J5187" s="19" t="n">
        <f aca="false">ROUND(F5187*H5187,2)</f>
        <v>5.45</v>
      </c>
      <c r="K5187" s="19" t="n">
        <f aca="false">INDEX(Pricebook!$L$2:$L$1401,MATCH(D5187,Pricebook!$A$2:$A$1401,0))</f>
        <v>7.85</v>
      </c>
      <c r="L5187" s="19" t="n">
        <f aca="false">ROUND(F5187*K5187,2)</f>
        <v>7.85</v>
      </c>
      <c r="M5187" s="24" t="n">
        <f aca="false">DATE(YEAR(C5187),MONTH(C5187),1)</f>
        <v>46174</v>
      </c>
    </row>
    <row r="5188" customFormat="false" ht="15" hidden="false" customHeight="false" outlineLevel="0" collapsed="false">
      <c r="A5188" s="21" t="s">
        <v>3690</v>
      </c>
      <c r="B5188" s="21" t="s">
        <v>2999</v>
      </c>
      <c r="C5188" s="23" t="n">
        <v>46202</v>
      </c>
      <c r="D5188" s="21" t="s">
        <v>2458</v>
      </c>
      <c r="E5188" s="21" t="s">
        <v>2202</v>
      </c>
      <c r="F5188" s="12" t="n">
        <v>7</v>
      </c>
      <c r="G5188" s="19" t="n">
        <v>5.75</v>
      </c>
      <c r="H5188" s="19" t="n">
        <v>3.73</v>
      </c>
      <c r="I5188" s="19" t="n">
        <f aca="false">ROUND(F5188*G5188,2)</f>
        <v>40.25</v>
      </c>
      <c r="J5188" s="19" t="n">
        <f aca="false">ROUND(F5188*H5188,2)</f>
        <v>26.11</v>
      </c>
      <c r="K5188" s="19" t="n">
        <f aca="false">INDEX(Pricebook!$L$2:$L$1401,MATCH(D5188,Pricebook!$A$2:$A$1401,0))</f>
        <v>6.05</v>
      </c>
      <c r="L5188" s="19" t="n">
        <f aca="false">ROUND(F5188*K5188,2)</f>
        <v>42.35</v>
      </c>
      <c r="M5188" s="24" t="n">
        <f aca="false">DATE(YEAR(C5188),MONTH(C5188),1)</f>
        <v>46174</v>
      </c>
    </row>
    <row r="5189" customFormat="false" ht="15" hidden="false" customHeight="false" outlineLevel="0" collapsed="false">
      <c r="A5189" s="21" t="s">
        <v>3690</v>
      </c>
      <c r="B5189" s="21" t="s">
        <v>2999</v>
      </c>
      <c r="C5189" s="23" t="n">
        <v>46202</v>
      </c>
      <c r="D5189" s="21" t="s">
        <v>1639</v>
      </c>
      <c r="E5189" s="21" t="s">
        <v>1452</v>
      </c>
      <c r="F5189" s="12" t="n">
        <v>1</v>
      </c>
      <c r="G5189" s="19" t="n">
        <v>200</v>
      </c>
      <c r="H5189" s="19" t="n">
        <v>122.8</v>
      </c>
      <c r="I5189" s="19" t="n">
        <f aca="false">ROUND(F5189*G5189,2)</f>
        <v>200</v>
      </c>
      <c r="J5189" s="19" t="n">
        <f aca="false">ROUND(F5189*H5189,2)</f>
        <v>122.8</v>
      </c>
      <c r="K5189" s="19" t="n">
        <f aca="false">INDEX(Pricebook!$L$2:$L$1401,MATCH(D5189,Pricebook!$A$2:$A$1401,0))</f>
        <v>205.7</v>
      </c>
      <c r="L5189" s="19" t="n">
        <f aca="false">ROUND(F5189*K5189,2)</f>
        <v>205.7</v>
      </c>
      <c r="M5189" s="24" t="n">
        <f aca="false">DATE(YEAR(C5189),MONTH(C5189),1)</f>
        <v>46174</v>
      </c>
    </row>
    <row r="5190" customFormat="false" ht="15" hidden="false" customHeight="false" outlineLevel="0" collapsed="false">
      <c r="A5190" s="21" t="s">
        <v>3691</v>
      </c>
      <c r="B5190" s="21" t="s">
        <v>3202</v>
      </c>
      <c r="C5190" s="23" t="n">
        <v>46202</v>
      </c>
      <c r="D5190" s="21" t="s">
        <v>2291</v>
      </c>
      <c r="E5190" s="21" t="s">
        <v>2202</v>
      </c>
      <c r="F5190" s="12" t="n">
        <v>6</v>
      </c>
      <c r="G5190" s="19" t="n">
        <v>71.4</v>
      </c>
      <c r="H5190" s="19" t="n">
        <v>43.4</v>
      </c>
      <c r="I5190" s="19" t="n">
        <f aca="false">ROUND(F5190*G5190,2)</f>
        <v>428.4</v>
      </c>
      <c r="J5190" s="19" t="n">
        <f aca="false">ROUND(F5190*H5190,2)</f>
        <v>260.4</v>
      </c>
      <c r="K5190" s="19" t="n">
        <f aca="false">INDEX(Pricebook!$L$2:$L$1401,MATCH(D5190,Pricebook!$A$2:$A$1401,0))</f>
        <v>76.35</v>
      </c>
      <c r="L5190" s="19" t="n">
        <f aca="false">ROUND(F5190*K5190,2)</f>
        <v>458.1</v>
      </c>
      <c r="M5190" s="24" t="n">
        <f aca="false">DATE(YEAR(C5190),MONTH(C5190),1)</f>
        <v>46174</v>
      </c>
    </row>
    <row r="5191" customFormat="false" ht="15" hidden="false" customHeight="false" outlineLevel="0" collapsed="false">
      <c r="A5191" s="21" t="s">
        <v>3691</v>
      </c>
      <c r="B5191" s="21" t="s">
        <v>3202</v>
      </c>
      <c r="C5191" s="23" t="n">
        <v>46202</v>
      </c>
      <c r="D5191" s="21" t="s">
        <v>2398</v>
      </c>
      <c r="E5191" s="21" t="s">
        <v>2202</v>
      </c>
      <c r="F5191" s="12" t="n">
        <v>3</v>
      </c>
      <c r="G5191" s="19" t="n">
        <v>20.55</v>
      </c>
      <c r="H5191" s="19" t="n">
        <v>12.32</v>
      </c>
      <c r="I5191" s="19" t="n">
        <f aca="false">ROUND(F5191*G5191,2)</f>
        <v>61.65</v>
      </c>
      <c r="J5191" s="19" t="n">
        <f aca="false">ROUND(F5191*H5191,2)</f>
        <v>36.96</v>
      </c>
      <c r="K5191" s="19" t="n">
        <f aca="false">INDEX(Pricebook!$L$2:$L$1401,MATCH(D5191,Pricebook!$A$2:$A$1401,0))</f>
        <v>21.7</v>
      </c>
      <c r="L5191" s="19" t="n">
        <f aca="false">ROUND(F5191*K5191,2)</f>
        <v>65.1</v>
      </c>
      <c r="M5191" s="24" t="n">
        <f aca="false">DATE(YEAR(C5191),MONTH(C5191),1)</f>
        <v>46174</v>
      </c>
    </row>
    <row r="5192" customFormat="false" ht="15" hidden="false" customHeight="false" outlineLevel="0" collapsed="false">
      <c r="A5192" s="21" t="s">
        <v>3691</v>
      </c>
      <c r="B5192" s="21" t="s">
        <v>3202</v>
      </c>
      <c r="C5192" s="23" t="n">
        <v>46202</v>
      </c>
      <c r="D5192" s="21" t="s">
        <v>521</v>
      </c>
      <c r="E5192" s="21" t="s">
        <v>366</v>
      </c>
      <c r="F5192" s="12" t="n">
        <v>3</v>
      </c>
      <c r="G5192" s="19" t="n">
        <v>12.55</v>
      </c>
      <c r="H5192" s="19" t="n">
        <v>8.96</v>
      </c>
      <c r="I5192" s="19" t="n">
        <f aca="false">ROUND(F5192*G5192,2)</f>
        <v>37.65</v>
      </c>
      <c r="J5192" s="19" t="n">
        <f aca="false">ROUND(F5192*H5192,2)</f>
        <v>26.88</v>
      </c>
      <c r="K5192" s="19" t="n">
        <f aca="false">INDEX(Pricebook!$L$2:$L$1401,MATCH(D5192,Pricebook!$A$2:$A$1401,0))</f>
        <v>13.65</v>
      </c>
      <c r="L5192" s="19" t="n">
        <f aca="false">ROUND(F5192*K5192,2)</f>
        <v>40.95</v>
      </c>
      <c r="M5192" s="24" t="n">
        <f aca="false">DATE(YEAR(C5192),MONTH(C5192),1)</f>
        <v>46174</v>
      </c>
    </row>
    <row r="5193" customFormat="false" ht="15" hidden="false" customHeight="false" outlineLevel="0" collapsed="false">
      <c r="A5193" s="21" t="s">
        <v>3691</v>
      </c>
      <c r="B5193" s="21" t="s">
        <v>3202</v>
      </c>
      <c r="C5193" s="23" t="n">
        <v>46202</v>
      </c>
      <c r="D5193" s="21" t="s">
        <v>1566</v>
      </c>
      <c r="E5193" s="21" t="s">
        <v>1452</v>
      </c>
      <c r="F5193" s="12" t="n">
        <v>4</v>
      </c>
      <c r="G5193" s="19" t="n">
        <v>130.5</v>
      </c>
      <c r="H5193" s="19" t="n">
        <v>80.9</v>
      </c>
      <c r="I5193" s="19" t="n">
        <f aca="false">ROUND(F5193*G5193,2)</f>
        <v>522</v>
      </c>
      <c r="J5193" s="19" t="n">
        <f aca="false">ROUND(F5193*H5193,2)</f>
        <v>323.6</v>
      </c>
      <c r="K5193" s="19" t="n">
        <f aca="false">INDEX(Pricebook!$L$2:$L$1401,MATCH(D5193,Pricebook!$A$2:$A$1401,0))</f>
        <v>135.5</v>
      </c>
      <c r="L5193" s="19" t="n">
        <f aca="false">ROUND(F5193*K5193,2)</f>
        <v>542</v>
      </c>
      <c r="M5193" s="24" t="n">
        <f aca="false">DATE(YEAR(C5193),MONTH(C5193),1)</f>
        <v>46174</v>
      </c>
    </row>
    <row r="5194" customFormat="false" ht="15" hidden="false" customHeight="false" outlineLevel="0" collapsed="false">
      <c r="A5194" s="21" t="s">
        <v>3691</v>
      </c>
      <c r="B5194" s="21" t="s">
        <v>3202</v>
      </c>
      <c r="C5194" s="23" t="n">
        <v>46202</v>
      </c>
      <c r="D5194" s="21" t="s">
        <v>2327</v>
      </c>
      <c r="E5194" s="21" t="s">
        <v>2202</v>
      </c>
      <c r="F5194" s="12" t="n">
        <v>10</v>
      </c>
      <c r="G5194" s="19" t="n">
        <v>10.75</v>
      </c>
      <c r="H5194" s="19" t="n">
        <v>6.54</v>
      </c>
      <c r="I5194" s="19" t="n">
        <f aca="false">ROUND(F5194*G5194,2)</f>
        <v>107.5</v>
      </c>
      <c r="J5194" s="19" t="n">
        <f aca="false">ROUND(F5194*H5194,2)</f>
        <v>65.4</v>
      </c>
      <c r="K5194" s="19" t="n">
        <f aca="false">INDEX(Pricebook!$L$2:$L$1401,MATCH(D5194,Pricebook!$A$2:$A$1401,0))</f>
        <v>11.5</v>
      </c>
      <c r="L5194" s="19" t="n">
        <f aca="false">ROUND(F5194*K5194,2)</f>
        <v>115</v>
      </c>
      <c r="M5194" s="24" t="n">
        <f aca="false">DATE(YEAR(C5194),MONTH(C5194),1)</f>
        <v>46174</v>
      </c>
    </row>
    <row r="5195" customFormat="false" ht="15" hidden="false" customHeight="false" outlineLevel="0" collapsed="false">
      <c r="A5195" s="21" t="s">
        <v>3691</v>
      </c>
      <c r="B5195" s="21" t="s">
        <v>3202</v>
      </c>
      <c r="C5195" s="23" t="n">
        <v>46202</v>
      </c>
      <c r="D5195" s="21" t="s">
        <v>2384</v>
      </c>
      <c r="E5195" s="21" t="s">
        <v>2202</v>
      </c>
      <c r="F5195" s="12" t="n">
        <v>3</v>
      </c>
      <c r="G5195" s="19" t="n">
        <v>13.95</v>
      </c>
      <c r="H5195" s="19" t="n">
        <v>8.52</v>
      </c>
      <c r="I5195" s="19" t="n">
        <f aca="false">ROUND(F5195*G5195,2)</f>
        <v>41.85</v>
      </c>
      <c r="J5195" s="19" t="n">
        <f aca="false">ROUND(F5195*H5195,2)</f>
        <v>25.56</v>
      </c>
      <c r="K5195" s="19" t="n">
        <f aca="false">INDEX(Pricebook!$L$2:$L$1401,MATCH(D5195,Pricebook!$A$2:$A$1401,0))</f>
        <v>15</v>
      </c>
      <c r="L5195" s="19" t="n">
        <f aca="false">ROUND(F5195*K5195,2)</f>
        <v>45</v>
      </c>
      <c r="M5195" s="24" t="n">
        <f aca="false">DATE(YEAR(C5195),MONTH(C5195),1)</f>
        <v>46174</v>
      </c>
    </row>
    <row r="5196" customFormat="false" ht="15" hidden="false" customHeight="false" outlineLevel="0" collapsed="false">
      <c r="A5196" s="21" t="s">
        <v>3691</v>
      </c>
      <c r="B5196" s="21" t="s">
        <v>3202</v>
      </c>
      <c r="C5196" s="23" t="n">
        <v>46202</v>
      </c>
      <c r="D5196" s="21" t="s">
        <v>384</v>
      </c>
      <c r="E5196" s="21" t="s">
        <v>366</v>
      </c>
      <c r="F5196" s="12" t="n">
        <v>1</v>
      </c>
      <c r="G5196" s="19" t="n">
        <v>99.6</v>
      </c>
      <c r="H5196" s="19" t="n">
        <v>70.41</v>
      </c>
      <c r="I5196" s="19" t="n">
        <f aca="false">ROUND(F5196*G5196,2)</f>
        <v>99.6</v>
      </c>
      <c r="J5196" s="19" t="n">
        <f aca="false">ROUND(F5196*H5196,2)</f>
        <v>70.41</v>
      </c>
      <c r="K5196" s="19" t="n">
        <f aca="false">INDEX(Pricebook!$L$2:$L$1401,MATCH(D5196,Pricebook!$A$2:$A$1401,0))</f>
        <v>107.2</v>
      </c>
      <c r="L5196" s="19" t="n">
        <f aca="false">ROUND(F5196*K5196,2)</f>
        <v>107.2</v>
      </c>
      <c r="M5196" s="24" t="n">
        <f aca="false">DATE(YEAR(C5196),MONTH(C5196),1)</f>
        <v>46174</v>
      </c>
    </row>
    <row r="5197" customFormat="false" ht="15" hidden="false" customHeight="false" outlineLevel="0" collapsed="false">
      <c r="A5197" s="21" t="s">
        <v>3691</v>
      </c>
      <c r="B5197" s="21" t="s">
        <v>3202</v>
      </c>
      <c r="C5197" s="23" t="n">
        <v>46202</v>
      </c>
      <c r="D5197" s="21" t="s">
        <v>729</v>
      </c>
      <c r="E5197" s="21" t="s">
        <v>366</v>
      </c>
      <c r="F5197" s="12" t="n">
        <v>1</v>
      </c>
      <c r="G5197" s="19" t="n">
        <v>11.95</v>
      </c>
      <c r="H5197" s="19" t="n">
        <v>8.52</v>
      </c>
      <c r="I5197" s="19" t="n">
        <f aca="false">ROUND(F5197*G5197,2)</f>
        <v>11.95</v>
      </c>
      <c r="J5197" s="19" t="n">
        <f aca="false">ROUND(F5197*H5197,2)</f>
        <v>8.52</v>
      </c>
      <c r="K5197" s="19" t="n">
        <f aca="false">INDEX(Pricebook!$L$2:$L$1401,MATCH(D5197,Pricebook!$A$2:$A$1401,0))</f>
        <v>13</v>
      </c>
      <c r="L5197" s="19" t="n">
        <f aca="false">ROUND(F5197*K5197,2)</f>
        <v>13</v>
      </c>
      <c r="M5197" s="24" t="n">
        <f aca="false">DATE(YEAR(C5197),MONTH(C5197),1)</f>
        <v>46174</v>
      </c>
    </row>
    <row r="5198" customFormat="false" ht="15" hidden="false" customHeight="false" outlineLevel="0" collapsed="false">
      <c r="A5198" s="21" t="s">
        <v>3691</v>
      </c>
      <c r="B5198" s="21" t="s">
        <v>3202</v>
      </c>
      <c r="C5198" s="23" t="n">
        <v>46202</v>
      </c>
      <c r="D5198" s="21" t="s">
        <v>1897</v>
      </c>
      <c r="E5198" s="21" t="s">
        <v>1452</v>
      </c>
      <c r="F5198" s="12" t="n">
        <v>2</v>
      </c>
      <c r="G5198" s="19" t="n">
        <v>31.45</v>
      </c>
      <c r="H5198" s="19" t="n">
        <v>22.34</v>
      </c>
      <c r="I5198" s="19" t="n">
        <f aca="false">ROUND(F5198*G5198,2)</f>
        <v>62.9</v>
      </c>
      <c r="J5198" s="19" t="n">
        <f aca="false">ROUND(F5198*H5198,2)</f>
        <v>44.68</v>
      </c>
      <c r="K5198" s="19" t="n">
        <f aca="false">INDEX(Pricebook!$L$2:$L$1401,MATCH(D5198,Pricebook!$A$2:$A$1401,0))</f>
        <v>32.1</v>
      </c>
      <c r="L5198" s="19" t="n">
        <f aca="false">ROUND(F5198*K5198,2)</f>
        <v>64.2</v>
      </c>
      <c r="M5198" s="24" t="n">
        <f aca="false">DATE(YEAR(C5198),MONTH(C5198),1)</f>
        <v>46174</v>
      </c>
    </row>
    <row r="5199" customFormat="false" ht="15" hidden="false" customHeight="false" outlineLevel="0" collapsed="false">
      <c r="A5199" s="21" t="s">
        <v>3691</v>
      </c>
      <c r="B5199" s="21" t="s">
        <v>3202</v>
      </c>
      <c r="C5199" s="23" t="n">
        <v>46202</v>
      </c>
      <c r="D5199" s="21" t="s">
        <v>401</v>
      </c>
      <c r="E5199" s="21" t="s">
        <v>366</v>
      </c>
      <c r="F5199" s="12" t="n">
        <v>1</v>
      </c>
      <c r="G5199" s="19" t="n">
        <v>50.55</v>
      </c>
      <c r="H5199" s="19" t="n">
        <v>39.82</v>
      </c>
      <c r="I5199" s="19" t="n">
        <f aca="false">ROUND(F5199*G5199,2)</f>
        <v>50.55</v>
      </c>
      <c r="J5199" s="19" t="n">
        <f aca="false">ROUND(F5199*H5199,2)</f>
        <v>39.82</v>
      </c>
      <c r="K5199" s="19" t="n">
        <f aca="false">INDEX(Pricebook!$L$2:$L$1401,MATCH(D5199,Pricebook!$A$2:$A$1401,0))</f>
        <v>54.9</v>
      </c>
      <c r="L5199" s="19" t="n">
        <f aca="false">ROUND(F5199*K5199,2)</f>
        <v>54.9</v>
      </c>
      <c r="M5199" s="24" t="n">
        <f aca="false">DATE(YEAR(C5199),MONTH(C5199),1)</f>
        <v>46174</v>
      </c>
    </row>
    <row r="5200" customFormat="false" ht="15" hidden="false" customHeight="false" outlineLevel="0" collapsed="false">
      <c r="A5200" s="21" t="s">
        <v>3691</v>
      </c>
      <c r="B5200" s="21" t="s">
        <v>3202</v>
      </c>
      <c r="C5200" s="23" t="n">
        <v>46202</v>
      </c>
      <c r="D5200" s="21" t="s">
        <v>2319</v>
      </c>
      <c r="E5200" s="21" t="s">
        <v>2202</v>
      </c>
      <c r="F5200" s="12" t="n">
        <v>1</v>
      </c>
      <c r="G5200" s="19" t="n">
        <v>51.25</v>
      </c>
      <c r="H5200" s="19" t="n">
        <v>30.94</v>
      </c>
      <c r="I5200" s="19" t="n">
        <f aca="false">ROUND(F5200*G5200,2)</f>
        <v>51.25</v>
      </c>
      <c r="J5200" s="19" t="n">
        <f aca="false">ROUND(F5200*H5200,2)</f>
        <v>30.94</v>
      </c>
      <c r="K5200" s="19" t="n">
        <f aca="false">INDEX(Pricebook!$L$2:$L$1401,MATCH(D5200,Pricebook!$A$2:$A$1401,0))</f>
        <v>54.4</v>
      </c>
      <c r="L5200" s="19" t="n">
        <f aca="false">ROUND(F5200*K5200,2)</f>
        <v>54.4</v>
      </c>
      <c r="M5200" s="24" t="n">
        <f aca="false">DATE(YEAR(C5200),MONTH(C5200),1)</f>
        <v>46174</v>
      </c>
    </row>
    <row r="5201" customFormat="false" ht="15" hidden="false" customHeight="false" outlineLevel="0" collapsed="false">
      <c r="A5201" s="21" t="s">
        <v>3691</v>
      </c>
      <c r="B5201" s="21" t="s">
        <v>3202</v>
      </c>
      <c r="C5201" s="23" t="n">
        <v>46202</v>
      </c>
      <c r="D5201" s="21" t="s">
        <v>2214</v>
      </c>
      <c r="E5201" s="21" t="s">
        <v>2202</v>
      </c>
      <c r="F5201" s="12" t="n">
        <v>3</v>
      </c>
      <c r="G5201" s="19" t="n">
        <v>60.55</v>
      </c>
      <c r="H5201" s="19" t="n">
        <v>36.6</v>
      </c>
      <c r="I5201" s="19" t="n">
        <f aca="false">ROUND(F5201*G5201,2)</f>
        <v>181.65</v>
      </c>
      <c r="J5201" s="19" t="n">
        <f aca="false">ROUND(F5201*H5201,2)</f>
        <v>109.8</v>
      </c>
      <c r="K5201" s="19" t="n">
        <f aca="false">INDEX(Pricebook!$L$2:$L$1401,MATCH(D5201,Pricebook!$A$2:$A$1401,0))</f>
        <v>64.4</v>
      </c>
      <c r="L5201" s="19" t="n">
        <f aca="false">ROUND(F5201*K5201,2)</f>
        <v>193.2</v>
      </c>
      <c r="M5201" s="24" t="n">
        <f aca="false">DATE(YEAR(C5201),MONTH(C5201),1)</f>
        <v>46174</v>
      </c>
    </row>
    <row r="5202" customFormat="false" ht="15" hidden="false" customHeight="false" outlineLevel="0" collapsed="false">
      <c r="A5202" s="21" t="s">
        <v>3691</v>
      </c>
      <c r="B5202" s="21" t="s">
        <v>3202</v>
      </c>
      <c r="C5202" s="23" t="n">
        <v>46202</v>
      </c>
      <c r="D5202" s="21" t="s">
        <v>2256</v>
      </c>
      <c r="E5202" s="21" t="s">
        <v>2202</v>
      </c>
      <c r="F5202" s="12" t="n">
        <v>10</v>
      </c>
      <c r="G5202" s="19" t="n">
        <v>7.15</v>
      </c>
      <c r="H5202" s="19" t="n">
        <v>5.05</v>
      </c>
      <c r="I5202" s="19" t="n">
        <f aca="false">ROUND(F5202*G5202,2)</f>
        <v>71.5</v>
      </c>
      <c r="J5202" s="19" t="n">
        <f aca="false">ROUND(F5202*H5202,2)</f>
        <v>50.5</v>
      </c>
      <c r="K5202" s="19" t="n">
        <f aca="false">INDEX(Pricebook!$L$2:$L$1401,MATCH(D5202,Pricebook!$A$2:$A$1401,0))</f>
        <v>7.6</v>
      </c>
      <c r="L5202" s="19" t="n">
        <f aca="false">ROUND(F5202*K5202,2)</f>
        <v>76</v>
      </c>
      <c r="M5202" s="24" t="n">
        <f aca="false">DATE(YEAR(C5202),MONTH(C5202),1)</f>
        <v>46174</v>
      </c>
    </row>
    <row r="5203" customFormat="false" ht="15" hidden="false" customHeight="false" outlineLevel="0" collapsed="false">
      <c r="A5203" s="21" t="s">
        <v>3691</v>
      </c>
      <c r="B5203" s="21" t="s">
        <v>3202</v>
      </c>
      <c r="C5203" s="23" t="n">
        <v>46202</v>
      </c>
      <c r="D5203" s="21" t="s">
        <v>1907</v>
      </c>
      <c r="E5203" s="21" t="s">
        <v>1452</v>
      </c>
      <c r="F5203" s="12" t="n">
        <v>6</v>
      </c>
      <c r="G5203" s="19" t="n">
        <v>46.7</v>
      </c>
      <c r="H5203" s="19" t="n">
        <v>28.62</v>
      </c>
      <c r="I5203" s="19" t="n">
        <f aca="false">ROUND(F5203*G5203,2)</f>
        <v>280.2</v>
      </c>
      <c r="J5203" s="19" t="n">
        <f aca="false">ROUND(F5203*H5203,2)</f>
        <v>171.72</v>
      </c>
      <c r="K5203" s="19" t="n">
        <f aca="false">INDEX(Pricebook!$L$2:$L$1401,MATCH(D5203,Pricebook!$A$2:$A$1401,0))</f>
        <v>47.95</v>
      </c>
      <c r="L5203" s="19" t="n">
        <f aca="false">ROUND(F5203*K5203,2)</f>
        <v>287.7</v>
      </c>
      <c r="M5203" s="24" t="n">
        <f aca="false">DATE(YEAR(C5203),MONTH(C5203),1)</f>
        <v>46174</v>
      </c>
    </row>
    <row r="5204" customFormat="false" ht="15" hidden="false" customHeight="false" outlineLevel="0" collapsed="false">
      <c r="A5204" s="21" t="s">
        <v>3691</v>
      </c>
      <c r="B5204" s="21" t="s">
        <v>3202</v>
      </c>
      <c r="C5204" s="23" t="n">
        <v>46202</v>
      </c>
      <c r="D5204" s="21" t="s">
        <v>749</v>
      </c>
      <c r="E5204" s="21" t="s">
        <v>366</v>
      </c>
      <c r="F5204" s="12" t="n">
        <v>1</v>
      </c>
      <c r="G5204" s="19" t="n">
        <v>197.5</v>
      </c>
      <c r="H5204" s="19" t="n">
        <v>139.26</v>
      </c>
      <c r="I5204" s="19" t="n">
        <f aca="false">ROUND(F5204*G5204,2)</f>
        <v>197.5</v>
      </c>
      <c r="J5204" s="19" t="n">
        <f aca="false">ROUND(F5204*H5204,2)</f>
        <v>139.26</v>
      </c>
      <c r="K5204" s="19" t="n">
        <f aca="false">INDEX(Pricebook!$L$2:$L$1401,MATCH(D5204,Pricebook!$A$2:$A$1401,0))</f>
        <v>212.05</v>
      </c>
      <c r="L5204" s="19" t="n">
        <f aca="false">ROUND(F5204*K5204,2)</f>
        <v>212.05</v>
      </c>
      <c r="M5204" s="24" t="n">
        <f aca="false">DATE(YEAR(C5204),MONTH(C5204),1)</f>
        <v>46174</v>
      </c>
    </row>
    <row r="5205" customFormat="false" ht="15" hidden="false" customHeight="false" outlineLevel="0" collapsed="false">
      <c r="A5205" s="21" t="s">
        <v>3692</v>
      </c>
      <c r="B5205" s="21" t="s">
        <v>3323</v>
      </c>
      <c r="C5205" s="23" t="n">
        <v>46202</v>
      </c>
      <c r="D5205" s="21" t="s">
        <v>2396</v>
      </c>
      <c r="E5205" s="21" t="s">
        <v>2202</v>
      </c>
      <c r="F5205" s="12" t="n">
        <v>15</v>
      </c>
      <c r="G5205" s="19" t="n">
        <v>10.65</v>
      </c>
      <c r="H5205" s="19" t="n">
        <v>7.46</v>
      </c>
      <c r="I5205" s="19" t="n">
        <f aca="false">ROUND(F5205*G5205,2)</f>
        <v>159.75</v>
      </c>
      <c r="J5205" s="19" t="n">
        <f aca="false">ROUND(F5205*H5205,2)</f>
        <v>111.9</v>
      </c>
      <c r="K5205" s="19" t="n">
        <f aca="false">INDEX(Pricebook!$L$2:$L$1401,MATCH(D5205,Pricebook!$A$2:$A$1401,0))</f>
        <v>11.35</v>
      </c>
      <c r="L5205" s="19" t="n">
        <f aca="false">ROUND(F5205*K5205,2)</f>
        <v>170.25</v>
      </c>
      <c r="M5205" s="24" t="n">
        <f aca="false">DATE(YEAR(C5205),MONTH(C5205),1)</f>
        <v>46174</v>
      </c>
    </row>
    <row r="5206" customFormat="false" ht="15" hidden="false" customHeight="false" outlineLevel="0" collapsed="false">
      <c r="A5206" s="21" t="s">
        <v>3692</v>
      </c>
      <c r="B5206" s="21" t="s">
        <v>3323</v>
      </c>
      <c r="C5206" s="23" t="n">
        <v>46202</v>
      </c>
      <c r="D5206" s="21" t="s">
        <v>1676</v>
      </c>
      <c r="E5206" s="21" t="s">
        <v>1452</v>
      </c>
      <c r="F5206" s="12" t="n">
        <v>4</v>
      </c>
      <c r="G5206" s="19" t="n">
        <v>58.5</v>
      </c>
      <c r="H5206" s="19" t="n">
        <v>36.11</v>
      </c>
      <c r="I5206" s="19" t="n">
        <f aca="false">ROUND(F5206*G5206,2)</f>
        <v>234</v>
      </c>
      <c r="J5206" s="19" t="n">
        <f aca="false">ROUND(F5206*H5206,2)</f>
        <v>144.44</v>
      </c>
      <c r="K5206" s="19" t="n">
        <f aca="false">INDEX(Pricebook!$L$2:$L$1401,MATCH(D5206,Pricebook!$A$2:$A$1401,0))</f>
        <v>60.5</v>
      </c>
      <c r="L5206" s="19" t="n">
        <f aca="false">ROUND(F5206*K5206,2)</f>
        <v>242</v>
      </c>
      <c r="M5206" s="24" t="n">
        <f aca="false">DATE(YEAR(C5206),MONTH(C5206),1)</f>
        <v>46174</v>
      </c>
    </row>
    <row r="5207" customFormat="false" ht="15" hidden="false" customHeight="false" outlineLevel="0" collapsed="false">
      <c r="A5207" s="21" t="s">
        <v>3692</v>
      </c>
      <c r="B5207" s="21" t="s">
        <v>3323</v>
      </c>
      <c r="C5207" s="23" t="n">
        <v>46202</v>
      </c>
      <c r="D5207" s="21" t="s">
        <v>2357</v>
      </c>
      <c r="E5207" s="21" t="s">
        <v>2202</v>
      </c>
      <c r="F5207" s="12" t="n">
        <v>7</v>
      </c>
      <c r="G5207" s="19" t="n">
        <v>7.9</v>
      </c>
      <c r="H5207" s="19" t="n">
        <v>5.57</v>
      </c>
      <c r="I5207" s="19" t="n">
        <f aca="false">ROUND(F5207*G5207,2)</f>
        <v>55.3</v>
      </c>
      <c r="J5207" s="19" t="n">
        <f aca="false">ROUND(F5207*H5207,2)</f>
        <v>38.99</v>
      </c>
      <c r="K5207" s="19" t="n">
        <f aca="false">INDEX(Pricebook!$L$2:$L$1401,MATCH(D5207,Pricebook!$A$2:$A$1401,0))</f>
        <v>8.5</v>
      </c>
      <c r="L5207" s="19" t="n">
        <f aca="false">ROUND(F5207*K5207,2)</f>
        <v>59.5</v>
      </c>
      <c r="M5207" s="24" t="n">
        <f aca="false">DATE(YEAR(C5207),MONTH(C5207),1)</f>
        <v>46174</v>
      </c>
    </row>
    <row r="5208" customFormat="false" ht="15" hidden="false" customHeight="false" outlineLevel="0" collapsed="false">
      <c r="A5208" s="21" t="s">
        <v>3692</v>
      </c>
      <c r="B5208" s="21" t="s">
        <v>3323</v>
      </c>
      <c r="C5208" s="23" t="n">
        <v>46202</v>
      </c>
      <c r="D5208" s="21" t="s">
        <v>787</v>
      </c>
      <c r="E5208" s="21" t="s">
        <v>366</v>
      </c>
      <c r="F5208" s="12" t="n">
        <v>1</v>
      </c>
      <c r="G5208" s="19" t="n">
        <v>11.95</v>
      </c>
      <c r="H5208" s="19" t="n">
        <v>8.48</v>
      </c>
      <c r="I5208" s="19" t="n">
        <f aca="false">ROUND(F5208*G5208,2)</f>
        <v>11.95</v>
      </c>
      <c r="J5208" s="19" t="n">
        <f aca="false">ROUND(F5208*H5208,2)</f>
        <v>8.48</v>
      </c>
      <c r="K5208" s="19" t="n">
        <f aca="false">INDEX(Pricebook!$L$2:$L$1401,MATCH(D5208,Pricebook!$A$2:$A$1401,0))</f>
        <v>12.95</v>
      </c>
      <c r="L5208" s="19" t="n">
        <f aca="false">ROUND(F5208*K5208,2)</f>
        <v>12.95</v>
      </c>
      <c r="M5208" s="24" t="n">
        <f aca="false">DATE(YEAR(C5208),MONTH(C5208),1)</f>
        <v>46174</v>
      </c>
    </row>
    <row r="5209" customFormat="false" ht="15" hidden="false" customHeight="false" outlineLevel="0" collapsed="false">
      <c r="A5209" s="21" t="s">
        <v>3692</v>
      </c>
      <c r="B5209" s="21" t="s">
        <v>3323</v>
      </c>
      <c r="C5209" s="23" t="n">
        <v>46202</v>
      </c>
      <c r="D5209" s="21" t="s">
        <v>811</v>
      </c>
      <c r="E5209" s="21" t="s">
        <v>366</v>
      </c>
      <c r="F5209" s="12" t="n">
        <v>2</v>
      </c>
      <c r="G5209" s="19" t="n">
        <v>54.95</v>
      </c>
      <c r="H5209" s="19" t="n">
        <v>38.74</v>
      </c>
      <c r="I5209" s="19" t="n">
        <f aca="false">ROUND(F5209*G5209,2)</f>
        <v>109.9</v>
      </c>
      <c r="J5209" s="19" t="n">
        <f aca="false">ROUND(F5209*H5209,2)</f>
        <v>77.48</v>
      </c>
      <c r="K5209" s="19" t="n">
        <f aca="false">INDEX(Pricebook!$L$2:$L$1401,MATCH(D5209,Pricebook!$A$2:$A$1401,0))</f>
        <v>59</v>
      </c>
      <c r="L5209" s="19" t="n">
        <f aca="false">ROUND(F5209*K5209,2)</f>
        <v>118</v>
      </c>
      <c r="M5209" s="24" t="n">
        <f aca="false">DATE(YEAR(C5209),MONTH(C5209),1)</f>
        <v>46174</v>
      </c>
    </row>
    <row r="5210" customFormat="false" ht="15" hidden="false" customHeight="false" outlineLevel="0" collapsed="false">
      <c r="A5210" s="21" t="s">
        <v>3692</v>
      </c>
      <c r="B5210" s="21" t="s">
        <v>3323</v>
      </c>
      <c r="C5210" s="23" t="n">
        <v>46202</v>
      </c>
      <c r="D5210" s="21" t="s">
        <v>2420</v>
      </c>
      <c r="E5210" s="21" t="s">
        <v>2202</v>
      </c>
      <c r="F5210" s="12" t="n">
        <v>5</v>
      </c>
      <c r="G5210" s="19" t="n">
        <v>38.15</v>
      </c>
      <c r="H5210" s="19" t="n">
        <v>23.08</v>
      </c>
      <c r="I5210" s="19" t="n">
        <f aca="false">ROUND(F5210*G5210,2)</f>
        <v>190.75</v>
      </c>
      <c r="J5210" s="19" t="n">
        <f aca="false">ROUND(F5210*H5210,2)</f>
        <v>115.4</v>
      </c>
      <c r="K5210" s="19" t="n">
        <f aca="false">INDEX(Pricebook!$L$2:$L$1401,MATCH(D5210,Pricebook!$A$2:$A$1401,0))</f>
        <v>40.6</v>
      </c>
      <c r="L5210" s="19" t="n">
        <f aca="false">ROUND(F5210*K5210,2)</f>
        <v>203</v>
      </c>
      <c r="M5210" s="24" t="n">
        <f aca="false">DATE(YEAR(C5210),MONTH(C5210),1)</f>
        <v>46174</v>
      </c>
    </row>
    <row r="5211" customFormat="false" ht="15" hidden="false" customHeight="false" outlineLevel="0" collapsed="false">
      <c r="A5211" s="21" t="s">
        <v>3692</v>
      </c>
      <c r="B5211" s="21" t="s">
        <v>3323</v>
      </c>
      <c r="C5211" s="23" t="n">
        <v>46202</v>
      </c>
      <c r="D5211" s="21" t="s">
        <v>412</v>
      </c>
      <c r="E5211" s="21" t="s">
        <v>366</v>
      </c>
      <c r="F5211" s="12" t="n">
        <v>1</v>
      </c>
      <c r="G5211" s="19" t="n">
        <v>360.45</v>
      </c>
      <c r="H5211" s="19" t="n">
        <v>255.67</v>
      </c>
      <c r="I5211" s="19" t="n">
        <f aca="false">ROUND(F5211*G5211,2)</f>
        <v>360.45</v>
      </c>
      <c r="J5211" s="19" t="n">
        <f aca="false">ROUND(F5211*H5211,2)</f>
        <v>255.67</v>
      </c>
      <c r="K5211" s="19" t="n">
        <f aca="false">INDEX(Pricebook!$L$2:$L$1401,MATCH(D5211,Pricebook!$A$2:$A$1401,0))</f>
        <v>389.25</v>
      </c>
      <c r="L5211" s="19" t="n">
        <f aca="false">ROUND(F5211*K5211,2)</f>
        <v>389.25</v>
      </c>
      <c r="M5211" s="24" t="n">
        <f aca="false">DATE(YEAR(C5211),MONTH(C5211),1)</f>
        <v>46174</v>
      </c>
    </row>
    <row r="5212" customFormat="false" ht="15" hidden="false" customHeight="false" outlineLevel="0" collapsed="false">
      <c r="A5212" s="21" t="s">
        <v>3692</v>
      </c>
      <c r="B5212" s="21" t="s">
        <v>3323</v>
      </c>
      <c r="C5212" s="23" t="n">
        <v>46202</v>
      </c>
      <c r="D5212" s="21" t="s">
        <v>1837</v>
      </c>
      <c r="E5212" s="21" t="s">
        <v>1452</v>
      </c>
      <c r="F5212" s="12" t="n">
        <v>2</v>
      </c>
      <c r="G5212" s="19" t="n">
        <v>158.7</v>
      </c>
      <c r="H5212" s="19" t="n">
        <v>97.64</v>
      </c>
      <c r="I5212" s="19" t="n">
        <f aca="false">ROUND(F5212*G5212,2)</f>
        <v>317.4</v>
      </c>
      <c r="J5212" s="19" t="n">
        <f aca="false">ROUND(F5212*H5212,2)</f>
        <v>195.28</v>
      </c>
      <c r="K5212" s="19" t="n">
        <f aca="false">INDEX(Pricebook!$L$2:$L$1401,MATCH(D5212,Pricebook!$A$2:$A$1401,0))</f>
        <v>163.55</v>
      </c>
      <c r="L5212" s="19" t="n">
        <f aca="false">ROUND(F5212*K5212,2)</f>
        <v>327.1</v>
      </c>
      <c r="M5212" s="24" t="n">
        <f aca="false">DATE(YEAR(C5212),MONTH(C5212),1)</f>
        <v>46174</v>
      </c>
    </row>
    <row r="5213" customFormat="false" ht="15" hidden="false" customHeight="false" outlineLevel="0" collapsed="false">
      <c r="A5213" s="21" t="s">
        <v>3692</v>
      </c>
      <c r="B5213" s="21" t="s">
        <v>3323</v>
      </c>
      <c r="C5213" s="23" t="n">
        <v>46202</v>
      </c>
      <c r="D5213" s="21" t="s">
        <v>2256</v>
      </c>
      <c r="E5213" s="21" t="s">
        <v>2202</v>
      </c>
      <c r="F5213" s="12" t="n">
        <v>11</v>
      </c>
      <c r="G5213" s="19" t="n">
        <v>7.15</v>
      </c>
      <c r="H5213" s="19" t="n">
        <v>5.05</v>
      </c>
      <c r="I5213" s="19" t="n">
        <f aca="false">ROUND(F5213*G5213,2)</f>
        <v>78.65</v>
      </c>
      <c r="J5213" s="19" t="n">
        <f aca="false">ROUND(F5213*H5213,2)</f>
        <v>55.55</v>
      </c>
      <c r="K5213" s="19" t="n">
        <f aca="false">INDEX(Pricebook!$L$2:$L$1401,MATCH(D5213,Pricebook!$A$2:$A$1401,0))</f>
        <v>7.6</v>
      </c>
      <c r="L5213" s="19" t="n">
        <f aca="false">ROUND(F5213*K5213,2)</f>
        <v>83.6</v>
      </c>
      <c r="M5213" s="24" t="n">
        <f aca="false">DATE(YEAR(C5213),MONTH(C5213),1)</f>
        <v>46174</v>
      </c>
    </row>
    <row r="5214" customFormat="false" ht="15" hidden="false" customHeight="false" outlineLevel="0" collapsed="false">
      <c r="A5214" s="21" t="s">
        <v>3692</v>
      </c>
      <c r="B5214" s="21" t="s">
        <v>3323</v>
      </c>
      <c r="C5214" s="23" t="n">
        <v>46202</v>
      </c>
      <c r="D5214" s="21" t="s">
        <v>2267</v>
      </c>
      <c r="E5214" s="21" t="s">
        <v>2202</v>
      </c>
      <c r="F5214" s="12" t="n">
        <v>1</v>
      </c>
      <c r="G5214" s="19" t="n">
        <v>76.25</v>
      </c>
      <c r="H5214" s="19" t="n">
        <v>46.56</v>
      </c>
      <c r="I5214" s="19" t="n">
        <f aca="false">ROUND(F5214*G5214,2)</f>
        <v>76.25</v>
      </c>
      <c r="J5214" s="19" t="n">
        <f aca="false">ROUND(F5214*H5214,2)</f>
        <v>46.56</v>
      </c>
      <c r="K5214" s="19" t="n">
        <f aca="false">INDEX(Pricebook!$L$2:$L$1401,MATCH(D5214,Pricebook!$A$2:$A$1401,0))</f>
        <v>81.9</v>
      </c>
      <c r="L5214" s="19" t="n">
        <f aca="false">ROUND(F5214*K5214,2)</f>
        <v>81.9</v>
      </c>
      <c r="M5214" s="24" t="n">
        <f aca="false">DATE(YEAR(C5214),MONTH(C5214),1)</f>
        <v>46174</v>
      </c>
    </row>
    <row r="5215" customFormat="false" ht="15" hidden="false" customHeight="false" outlineLevel="0" collapsed="false">
      <c r="A5215" s="21" t="s">
        <v>3692</v>
      </c>
      <c r="B5215" s="21" t="s">
        <v>3323</v>
      </c>
      <c r="C5215" s="23" t="n">
        <v>46202</v>
      </c>
      <c r="D5215" s="21" t="s">
        <v>2345</v>
      </c>
      <c r="E5215" s="21" t="s">
        <v>2202</v>
      </c>
      <c r="F5215" s="12" t="n">
        <v>5</v>
      </c>
      <c r="G5215" s="19" t="n">
        <v>83.8</v>
      </c>
      <c r="H5215" s="19" t="n">
        <v>51.15</v>
      </c>
      <c r="I5215" s="19" t="n">
        <f aca="false">ROUND(F5215*G5215,2)</f>
        <v>419</v>
      </c>
      <c r="J5215" s="19" t="n">
        <f aca="false">ROUND(F5215*H5215,2)</f>
        <v>255.75</v>
      </c>
      <c r="K5215" s="19" t="n">
        <f aca="false">INDEX(Pricebook!$L$2:$L$1401,MATCH(D5215,Pricebook!$A$2:$A$1401,0))</f>
        <v>89.95</v>
      </c>
      <c r="L5215" s="19" t="n">
        <f aca="false">ROUND(F5215*K5215,2)</f>
        <v>449.75</v>
      </c>
      <c r="M5215" s="24" t="n">
        <f aca="false">DATE(YEAR(C5215),MONTH(C5215),1)</f>
        <v>46174</v>
      </c>
    </row>
    <row r="5216" customFormat="false" ht="15" hidden="false" customHeight="false" outlineLevel="0" collapsed="false">
      <c r="A5216" s="21" t="s">
        <v>3692</v>
      </c>
      <c r="B5216" s="21" t="s">
        <v>3323</v>
      </c>
      <c r="C5216" s="23" t="n">
        <v>46202</v>
      </c>
      <c r="D5216" s="21" t="s">
        <v>2341</v>
      </c>
      <c r="E5216" s="21" t="s">
        <v>2202</v>
      </c>
      <c r="F5216" s="12" t="n">
        <v>5</v>
      </c>
      <c r="G5216" s="19" t="n">
        <v>7.15</v>
      </c>
      <c r="H5216" s="19" t="n">
        <v>4.29</v>
      </c>
      <c r="I5216" s="19" t="n">
        <f aca="false">ROUND(F5216*G5216,2)</f>
        <v>35.75</v>
      </c>
      <c r="J5216" s="19" t="n">
        <f aca="false">ROUND(F5216*H5216,2)</f>
        <v>21.45</v>
      </c>
      <c r="K5216" s="19" t="n">
        <f aca="false">INDEX(Pricebook!$L$2:$L$1401,MATCH(D5216,Pricebook!$A$2:$A$1401,0))</f>
        <v>7.6</v>
      </c>
      <c r="L5216" s="19" t="n">
        <f aca="false">ROUND(F5216*K5216,2)</f>
        <v>38</v>
      </c>
      <c r="M5216" s="24" t="n">
        <f aca="false">DATE(YEAR(C5216),MONTH(C5216),1)</f>
        <v>46174</v>
      </c>
    </row>
    <row r="5217" customFormat="false" ht="15" hidden="false" customHeight="false" outlineLevel="0" collapsed="false">
      <c r="A5217" s="21" t="s">
        <v>3692</v>
      </c>
      <c r="B5217" s="21" t="s">
        <v>3323</v>
      </c>
      <c r="C5217" s="23" t="n">
        <v>46202</v>
      </c>
      <c r="D5217" s="21" t="s">
        <v>2200</v>
      </c>
      <c r="E5217" s="21" t="s">
        <v>2202</v>
      </c>
      <c r="F5217" s="12" t="n">
        <v>10</v>
      </c>
      <c r="G5217" s="19" t="n">
        <v>12.3</v>
      </c>
      <c r="H5217" s="19" t="n">
        <v>7.4</v>
      </c>
      <c r="I5217" s="19" t="n">
        <f aca="false">ROUND(F5217*G5217,2)</f>
        <v>123</v>
      </c>
      <c r="J5217" s="19" t="n">
        <f aca="false">ROUND(F5217*H5217,2)</f>
        <v>74</v>
      </c>
      <c r="K5217" s="19" t="n">
        <f aca="false">INDEX(Pricebook!$L$2:$L$1401,MATCH(D5217,Pricebook!$A$2:$A$1401,0))</f>
        <v>13</v>
      </c>
      <c r="L5217" s="19" t="n">
        <f aca="false">ROUND(F5217*K5217,2)</f>
        <v>130</v>
      </c>
      <c r="M5217" s="24" t="n">
        <f aca="false">DATE(YEAR(C5217),MONTH(C5217),1)</f>
        <v>46174</v>
      </c>
    </row>
    <row r="5218" customFormat="false" ht="15" hidden="false" customHeight="false" outlineLevel="0" collapsed="false">
      <c r="A5218" s="21" t="s">
        <v>3692</v>
      </c>
      <c r="B5218" s="21" t="s">
        <v>3323</v>
      </c>
      <c r="C5218" s="23" t="n">
        <v>46202</v>
      </c>
      <c r="D5218" s="21" t="s">
        <v>2456</v>
      </c>
      <c r="E5218" s="21" t="s">
        <v>2202</v>
      </c>
      <c r="F5218" s="12" t="n">
        <v>1</v>
      </c>
      <c r="G5218" s="19" t="n">
        <v>44.85</v>
      </c>
      <c r="H5218" s="19" t="n">
        <v>27</v>
      </c>
      <c r="I5218" s="19" t="n">
        <f aca="false">ROUND(F5218*G5218,2)</f>
        <v>44.85</v>
      </c>
      <c r="J5218" s="19" t="n">
        <f aca="false">ROUND(F5218*H5218,2)</f>
        <v>27</v>
      </c>
      <c r="K5218" s="19" t="n">
        <f aca="false">INDEX(Pricebook!$L$2:$L$1401,MATCH(D5218,Pricebook!$A$2:$A$1401,0))</f>
        <v>47.5</v>
      </c>
      <c r="L5218" s="19" t="n">
        <f aca="false">ROUND(F5218*K5218,2)</f>
        <v>47.5</v>
      </c>
      <c r="M5218" s="24" t="n">
        <f aca="false">DATE(YEAR(C5218),MONTH(C5218),1)</f>
        <v>46174</v>
      </c>
    </row>
    <row r="5219" customFormat="false" ht="15" hidden="false" customHeight="false" outlineLevel="0" collapsed="false">
      <c r="A5219" s="21" t="s">
        <v>3692</v>
      </c>
      <c r="B5219" s="21" t="s">
        <v>3323</v>
      </c>
      <c r="C5219" s="23" t="n">
        <v>46202</v>
      </c>
      <c r="D5219" s="21" t="s">
        <v>455</v>
      </c>
      <c r="E5219" s="21" t="s">
        <v>366</v>
      </c>
      <c r="F5219" s="12" t="n">
        <v>4</v>
      </c>
      <c r="G5219" s="19" t="n">
        <v>8.95</v>
      </c>
      <c r="H5219" s="19" t="n">
        <v>6.34</v>
      </c>
      <c r="I5219" s="19" t="n">
        <f aca="false">ROUND(F5219*G5219,2)</f>
        <v>35.8</v>
      </c>
      <c r="J5219" s="19" t="n">
        <f aca="false">ROUND(F5219*H5219,2)</f>
        <v>25.36</v>
      </c>
      <c r="K5219" s="19" t="n">
        <f aca="false">INDEX(Pricebook!$L$2:$L$1401,MATCH(D5219,Pricebook!$A$2:$A$1401,0))</f>
        <v>9.7</v>
      </c>
      <c r="L5219" s="19" t="n">
        <f aca="false">ROUND(F5219*K5219,2)</f>
        <v>38.8</v>
      </c>
      <c r="M5219" s="24" t="n">
        <f aca="false">DATE(YEAR(C5219),MONTH(C5219),1)</f>
        <v>46174</v>
      </c>
    </row>
    <row r="5220" customFormat="false" ht="15" hidden="false" customHeight="false" outlineLevel="0" collapsed="false">
      <c r="A5220" s="21" t="s">
        <v>3692</v>
      </c>
      <c r="B5220" s="21" t="s">
        <v>3323</v>
      </c>
      <c r="C5220" s="23" t="n">
        <v>46202</v>
      </c>
      <c r="D5220" s="21" t="s">
        <v>939</v>
      </c>
      <c r="E5220" s="21" t="s">
        <v>366</v>
      </c>
      <c r="F5220" s="12" t="n">
        <v>1</v>
      </c>
      <c r="G5220" s="19" t="n">
        <v>40.3</v>
      </c>
      <c r="H5220" s="19" t="n">
        <v>32.1</v>
      </c>
      <c r="I5220" s="19" t="n">
        <f aca="false">ROUND(F5220*G5220,2)</f>
        <v>40.3</v>
      </c>
      <c r="J5220" s="19" t="n">
        <f aca="false">ROUND(F5220*H5220,2)</f>
        <v>32.1</v>
      </c>
      <c r="K5220" s="19" t="n">
        <f aca="false">INDEX(Pricebook!$L$2:$L$1401,MATCH(D5220,Pricebook!$A$2:$A$1401,0))</f>
        <v>43.1</v>
      </c>
      <c r="L5220" s="19" t="n">
        <f aca="false">ROUND(F5220*K5220,2)</f>
        <v>43.1</v>
      </c>
      <c r="M5220" s="24" t="n">
        <f aca="false">DATE(YEAR(C5220),MONTH(C5220),1)</f>
        <v>46174</v>
      </c>
    </row>
    <row r="5221" customFormat="false" ht="15" hidden="false" customHeight="false" outlineLevel="0" collapsed="false">
      <c r="A5221" s="21" t="s">
        <v>3693</v>
      </c>
      <c r="B5221" s="21" t="s">
        <v>3505</v>
      </c>
      <c r="C5221" s="23" t="n">
        <v>46202</v>
      </c>
      <c r="D5221" s="21" t="s">
        <v>2424</v>
      </c>
      <c r="E5221" s="21" t="s">
        <v>2202</v>
      </c>
      <c r="F5221" s="12" t="n">
        <v>5</v>
      </c>
      <c r="G5221" s="19" t="n">
        <v>51.6</v>
      </c>
      <c r="H5221" s="19" t="n">
        <v>31.04</v>
      </c>
      <c r="I5221" s="19" t="n">
        <f aca="false">ROUND(F5221*G5221,2)</f>
        <v>258</v>
      </c>
      <c r="J5221" s="19" t="n">
        <f aca="false">ROUND(F5221*H5221,2)</f>
        <v>155.2</v>
      </c>
      <c r="K5221" s="19" t="n">
        <f aca="false">INDEX(Pricebook!$L$2:$L$1401,MATCH(D5221,Pricebook!$A$2:$A$1401,0))</f>
        <v>54.6</v>
      </c>
      <c r="L5221" s="19" t="n">
        <f aca="false">ROUND(F5221*K5221,2)</f>
        <v>273</v>
      </c>
      <c r="M5221" s="24" t="n">
        <f aca="false">DATE(YEAR(C5221),MONTH(C5221),1)</f>
        <v>46174</v>
      </c>
    </row>
    <row r="5222" customFormat="false" ht="15" hidden="false" customHeight="false" outlineLevel="0" collapsed="false">
      <c r="A5222" s="21" t="s">
        <v>3693</v>
      </c>
      <c r="B5222" s="21" t="s">
        <v>3505</v>
      </c>
      <c r="C5222" s="23" t="n">
        <v>46202</v>
      </c>
      <c r="D5222" s="21" t="s">
        <v>1729</v>
      </c>
      <c r="E5222" s="21" t="s">
        <v>1452</v>
      </c>
      <c r="F5222" s="12" t="n">
        <v>3</v>
      </c>
      <c r="G5222" s="19" t="n">
        <v>53.15</v>
      </c>
      <c r="H5222" s="19" t="n">
        <v>32.64</v>
      </c>
      <c r="I5222" s="19" t="n">
        <f aca="false">ROUND(F5222*G5222,2)</f>
        <v>159.45</v>
      </c>
      <c r="J5222" s="19" t="n">
        <f aca="false">ROUND(F5222*H5222,2)</f>
        <v>97.92</v>
      </c>
      <c r="K5222" s="19" t="n">
        <f aca="false">INDEX(Pricebook!$L$2:$L$1401,MATCH(D5222,Pricebook!$A$2:$A$1401,0))</f>
        <v>54.7</v>
      </c>
      <c r="L5222" s="19" t="n">
        <f aca="false">ROUND(F5222*K5222,2)</f>
        <v>164.1</v>
      </c>
      <c r="M5222" s="24" t="n">
        <f aca="false">DATE(YEAR(C5222),MONTH(C5222),1)</f>
        <v>46174</v>
      </c>
    </row>
    <row r="5223" customFormat="false" ht="15" hidden="false" customHeight="false" outlineLevel="0" collapsed="false">
      <c r="A5223" s="21" t="s">
        <v>3693</v>
      </c>
      <c r="B5223" s="21" t="s">
        <v>3505</v>
      </c>
      <c r="C5223" s="23" t="n">
        <v>46202</v>
      </c>
      <c r="D5223" s="21" t="s">
        <v>853</v>
      </c>
      <c r="E5223" s="21" t="s">
        <v>366</v>
      </c>
      <c r="F5223" s="12" t="n">
        <v>1</v>
      </c>
      <c r="G5223" s="19" t="n">
        <v>89.6</v>
      </c>
      <c r="H5223" s="19" t="n">
        <v>63</v>
      </c>
      <c r="I5223" s="19" t="n">
        <f aca="false">ROUND(F5223*G5223,2)</f>
        <v>89.6</v>
      </c>
      <c r="J5223" s="19" t="n">
        <f aca="false">ROUND(F5223*H5223,2)</f>
        <v>63</v>
      </c>
      <c r="K5223" s="19" t="n">
        <f aca="false">INDEX(Pricebook!$L$2:$L$1401,MATCH(D5223,Pricebook!$A$2:$A$1401,0))</f>
        <v>95.95</v>
      </c>
      <c r="L5223" s="19" t="n">
        <f aca="false">ROUND(F5223*K5223,2)</f>
        <v>95.95</v>
      </c>
      <c r="M5223" s="24" t="n">
        <f aca="false">DATE(YEAR(C5223),MONTH(C5223),1)</f>
        <v>46174</v>
      </c>
    </row>
    <row r="5224" customFormat="false" ht="15" hidden="false" customHeight="false" outlineLevel="0" collapsed="false">
      <c r="A5224" s="21" t="s">
        <v>3693</v>
      </c>
      <c r="B5224" s="21" t="s">
        <v>3505</v>
      </c>
      <c r="C5224" s="23" t="n">
        <v>46202</v>
      </c>
      <c r="D5224" s="21" t="s">
        <v>2200</v>
      </c>
      <c r="E5224" s="21" t="s">
        <v>2202</v>
      </c>
      <c r="F5224" s="12" t="n">
        <v>8</v>
      </c>
      <c r="G5224" s="19" t="n">
        <v>12.3</v>
      </c>
      <c r="H5224" s="19" t="n">
        <v>7.4</v>
      </c>
      <c r="I5224" s="19" t="n">
        <f aca="false">ROUND(F5224*G5224,2)</f>
        <v>98.4</v>
      </c>
      <c r="J5224" s="19" t="n">
        <f aca="false">ROUND(F5224*H5224,2)</f>
        <v>59.2</v>
      </c>
      <c r="K5224" s="19" t="n">
        <f aca="false">INDEX(Pricebook!$L$2:$L$1401,MATCH(D5224,Pricebook!$A$2:$A$1401,0))</f>
        <v>13</v>
      </c>
      <c r="L5224" s="19" t="n">
        <f aca="false">ROUND(F5224*K5224,2)</f>
        <v>104</v>
      </c>
      <c r="M5224" s="24" t="n">
        <f aca="false">DATE(YEAR(C5224),MONTH(C5224),1)</f>
        <v>46174</v>
      </c>
    </row>
    <row r="5225" customFormat="false" ht="15" hidden="false" customHeight="false" outlineLevel="0" collapsed="false">
      <c r="A5225" s="21" t="s">
        <v>3693</v>
      </c>
      <c r="B5225" s="21" t="s">
        <v>3505</v>
      </c>
      <c r="C5225" s="23" t="n">
        <v>46202</v>
      </c>
      <c r="D5225" s="21" t="s">
        <v>2305</v>
      </c>
      <c r="E5225" s="21" t="s">
        <v>2202</v>
      </c>
      <c r="F5225" s="12" t="n">
        <v>3</v>
      </c>
      <c r="G5225" s="19" t="n">
        <v>47.6</v>
      </c>
      <c r="H5225" s="19" t="n">
        <v>28.51</v>
      </c>
      <c r="I5225" s="19" t="n">
        <f aca="false">ROUND(F5225*G5225,2)</f>
        <v>142.8</v>
      </c>
      <c r="J5225" s="19" t="n">
        <f aca="false">ROUND(F5225*H5225,2)</f>
        <v>85.53</v>
      </c>
      <c r="K5225" s="19" t="n">
        <f aca="false">INDEX(Pricebook!$L$2:$L$1401,MATCH(D5225,Pricebook!$A$2:$A$1401,0))</f>
        <v>50.15</v>
      </c>
      <c r="L5225" s="19" t="n">
        <f aca="false">ROUND(F5225*K5225,2)</f>
        <v>150.45</v>
      </c>
      <c r="M5225" s="24" t="n">
        <f aca="false">DATE(YEAR(C5225),MONTH(C5225),1)</f>
        <v>46174</v>
      </c>
    </row>
    <row r="5226" customFormat="false" ht="15" hidden="false" customHeight="false" outlineLevel="0" collapsed="false">
      <c r="A5226" s="21" t="s">
        <v>3693</v>
      </c>
      <c r="B5226" s="21" t="s">
        <v>3505</v>
      </c>
      <c r="C5226" s="23" t="n">
        <v>46202</v>
      </c>
      <c r="D5226" s="21" t="s">
        <v>1501</v>
      </c>
      <c r="E5226" s="21" t="s">
        <v>1452</v>
      </c>
      <c r="F5226" s="12" t="n">
        <v>1</v>
      </c>
      <c r="G5226" s="19" t="n">
        <v>61.4</v>
      </c>
      <c r="H5226" s="19" t="n">
        <v>41.7</v>
      </c>
      <c r="I5226" s="19" t="n">
        <f aca="false">ROUND(F5226*G5226,2)</f>
        <v>61.4</v>
      </c>
      <c r="J5226" s="19" t="n">
        <f aca="false">ROUND(F5226*H5226,2)</f>
        <v>41.7</v>
      </c>
      <c r="K5226" s="19" t="n">
        <f aca="false">INDEX(Pricebook!$L$2:$L$1401,MATCH(D5226,Pricebook!$A$2:$A$1401,0))</f>
        <v>63.5</v>
      </c>
      <c r="L5226" s="19" t="n">
        <f aca="false">ROUND(F5226*K5226,2)</f>
        <v>63.5</v>
      </c>
      <c r="M5226" s="24" t="n">
        <f aca="false">DATE(YEAR(C5226),MONTH(C5226),1)</f>
        <v>46174</v>
      </c>
    </row>
    <row r="5227" customFormat="false" ht="15" hidden="false" customHeight="false" outlineLevel="0" collapsed="false">
      <c r="A5227" s="21" t="s">
        <v>3693</v>
      </c>
      <c r="B5227" s="21" t="s">
        <v>3505</v>
      </c>
      <c r="C5227" s="23" t="n">
        <v>46202</v>
      </c>
      <c r="D5227" s="21" t="s">
        <v>1534</v>
      </c>
      <c r="E5227" s="21" t="s">
        <v>1452</v>
      </c>
      <c r="F5227" s="12" t="n">
        <v>6</v>
      </c>
      <c r="G5227" s="19" t="n">
        <v>87.5</v>
      </c>
      <c r="H5227" s="19" t="n">
        <v>53.54</v>
      </c>
      <c r="I5227" s="19" t="n">
        <f aca="false">ROUND(F5227*G5227,2)</f>
        <v>525</v>
      </c>
      <c r="J5227" s="19" t="n">
        <f aca="false">ROUND(F5227*H5227,2)</f>
        <v>321.24</v>
      </c>
      <c r="K5227" s="19" t="n">
        <f aca="false">INDEX(Pricebook!$L$2:$L$1401,MATCH(D5227,Pricebook!$A$2:$A$1401,0))</f>
        <v>89.7</v>
      </c>
      <c r="L5227" s="19" t="n">
        <f aca="false">ROUND(F5227*K5227,2)</f>
        <v>538.2</v>
      </c>
      <c r="M5227" s="24" t="n">
        <f aca="false">DATE(YEAR(C5227),MONTH(C5227),1)</f>
        <v>46174</v>
      </c>
    </row>
    <row r="5228" customFormat="false" ht="15" hidden="false" customHeight="false" outlineLevel="0" collapsed="false">
      <c r="A5228" s="21" t="s">
        <v>3693</v>
      </c>
      <c r="B5228" s="21" t="s">
        <v>3505</v>
      </c>
      <c r="C5228" s="23" t="n">
        <v>46202</v>
      </c>
      <c r="D5228" s="21" t="s">
        <v>1482</v>
      </c>
      <c r="E5228" s="21" t="s">
        <v>1452</v>
      </c>
      <c r="F5228" s="12" t="n">
        <v>5</v>
      </c>
      <c r="G5228" s="19" t="n">
        <v>81</v>
      </c>
      <c r="H5228" s="19" t="n">
        <v>58.81</v>
      </c>
      <c r="I5228" s="19" t="n">
        <f aca="false">ROUND(F5228*G5228,2)</f>
        <v>405</v>
      </c>
      <c r="J5228" s="19" t="n">
        <f aca="false">ROUND(F5228*H5228,2)</f>
        <v>294.05</v>
      </c>
      <c r="K5228" s="19" t="n">
        <f aca="false">INDEX(Pricebook!$L$2:$L$1401,MATCH(D5228,Pricebook!$A$2:$A$1401,0))</f>
        <v>84.45</v>
      </c>
      <c r="L5228" s="19" t="n">
        <f aca="false">ROUND(F5228*K5228,2)</f>
        <v>422.25</v>
      </c>
      <c r="M5228" s="24" t="n">
        <f aca="false">DATE(YEAR(C5228),MONTH(C5228),1)</f>
        <v>46174</v>
      </c>
    </row>
    <row r="5229" customFormat="false" ht="15" hidden="false" customHeight="false" outlineLevel="0" collapsed="false">
      <c r="A5229" s="21" t="s">
        <v>3694</v>
      </c>
      <c r="B5229" s="21" t="s">
        <v>3584</v>
      </c>
      <c r="C5229" s="23" t="n">
        <v>46202</v>
      </c>
      <c r="D5229" s="21" t="s">
        <v>393</v>
      </c>
      <c r="E5229" s="21" t="s">
        <v>366</v>
      </c>
      <c r="F5229" s="12" t="n">
        <v>1</v>
      </c>
      <c r="G5229" s="19" t="n">
        <v>100</v>
      </c>
      <c r="H5229" s="19" t="n">
        <v>74.67</v>
      </c>
      <c r="I5229" s="19" t="n">
        <f aca="false">ROUND(F5229*G5229,2)</f>
        <v>100</v>
      </c>
      <c r="J5229" s="19" t="n">
        <f aca="false">ROUND(F5229*H5229,2)</f>
        <v>74.67</v>
      </c>
      <c r="K5229" s="19" t="n">
        <f aca="false">INDEX(Pricebook!$L$2:$L$1401,MATCH(D5229,Pricebook!$A$2:$A$1401,0))</f>
        <v>108.85</v>
      </c>
      <c r="L5229" s="19" t="n">
        <f aca="false">ROUND(F5229*K5229,2)</f>
        <v>108.85</v>
      </c>
      <c r="M5229" s="24" t="n">
        <f aca="false">DATE(YEAR(C5229),MONTH(C5229),1)</f>
        <v>46174</v>
      </c>
    </row>
    <row r="5230" customFormat="false" ht="15" hidden="false" customHeight="false" outlineLevel="0" collapsed="false">
      <c r="A5230" s="21" t="s">
        <v>3694</v>
      </c>
      <c r="B5230" s="21" t="s">
        <v>3584</v>
      </c>
      <c r="C5230" s="23" t="n">
        <v>46202</v>
      </c>
      <c r="D5230" s="21" t="s">
        <v>2086</v>
      </c>
      <c r="E5230" s="21" t="s">
        <v>1941</v>
      </c>
      <c r="F5230" s="12" t="n">
        <v>4</v>
      </c>
      <c r="G5230" s="19" t="n">
        <v>60.5</v>
      </c>
      <c r="H5230" s="19" t="n">
        <v>38.63</v>
      </c>
      <c r="I5230" s="19" t="n">
        <f aca="false">ROUND(F5230*G5230,2)</f>
        <v>242</v>
      </c>
      <c r="J5230" s="19" t="n">
        <f aca="false">ROUND(F5230*H5230,2)</f>
        <v>154.52</v>
      </c>
      <c r="K5230" s="19" t="n">
        <f aca="false">INDEX(Pricebook!$L$2:$L$1401,MATCH(D5230,Pricebook!$A$2:$A$1401,0))</f>
        <v>62.95</v>
      </c>
      <c r="L5230" s="19" t="n">
        <f aca="false">ROUND(F5230*K5230,2)</f>
        <v>251.8</v>
      </c>
      <c r="M5230" s="24" t="n">
        <f aca="false">DATE(YEAR(C5230),MONTH(C5230),1)</f>
        <v>46174</v>
      </c>
    </row>
    <row r="5231" customFormat="false" ht="15" hidden="false" customHeight="false" outlineLevel="0" collapsed="false">
      <c r="A5231" s="21" t="s">
        <v>3694</v>
      </c>
      <c r="B5231" s="21" t="s">
        <v>3584</v>
      </c>
      <c r="C5231" s="23" t="n">
        <v>46202</v>
      </c>
      <c r="D5231" s="21" t="s">
        <v>2818</v>
      </c>
      <c r="E5231" s="21" t="s">
        <v>2748</v>
      </c>
      <c r="F5231" s="12" t="n">
        <v>3</v>
      </c>
      <c r="G5231" s="19" t="n">
        <v>18.4</v>
      </c>
      <c r="H5231" s="19" t="n">
        <v>10.72</v>
      </c>
      <c r="I5231" s="19" t="n">
        <f aca="false">ROUND(F5231*G5231,2)</f>
        <v>55.2</v>
      </c>
      <c r="J5231" s="19" t="n">
        <f aca="false">ROUND(F5231*H5231,2)</f>
        <v>32.16</v>
      </c>
      <c r="K5231" s="19" t="n">
        <f aca="false">INDEX(Pricebook!$L$2:$L$1401,MATCH(D5231,Pricebook!$A$2:$A$1401,0))</f>
        <v>20.1</v>
      </c>
      <c r="L5231" s="19" t="n">
        <f aca="false">ROUND(F5231*K5231,2)</f>
        <v>60.3</v>
      </c>
      <c r="M5231" s="24" t="n">
        <f aca="false">DATE(YEAR(C5231),MONTH(C5231),1)</f>
        <v>46174</v>
      </c>
    </row>
    <row r="5232" customFormat="false" ht="15" hidden="false" customHeight="false" outlineLevel="0" collapsed="false">
      <c r="A5232" s="21" t="s">
        <v>3694</v>
      </c>
      <c r="B5232" s="21" t="s">
        <v>3584</v>
      </c>
      <c r="C5232" s="23" t="n">
        <v>46202</v>
      </c>
      <c r="D5232" s="21" t="s">
        <v>749</v>
      </c>
      <c r="E5232" s="21" t="s">
        <v>366</v>
      </c>
      <c r="F5232" s="12" t="n">
        <v>1</v>
      </c>
      <c r="G5232" s="19" t="n">
        <v>197.5</v>
      </c>
      <c r="H5232" s="19" t="n">
        <v>139.26</v>
      </c>
      <c r="I5232" s="19" t="n">
        <f aca="false">ROUND(F5232*G5232,2)</f>
        <v>197.5</v>
      </c>
      <c r="J5232" s="19" t="n">
        <f aca="false">ROUND(F5232*H5232,2)</f>
        <v>139.26</v>
      </c>
      <c r="K5232" s="19" t="n">
        <f aca="false">INDEX(Pricebook!$L$2:$L$1401,MATCH(D5232,Pricebook!$A$2:$A$1401,0))</f>
        <v>212.05</v>
      </c>
      <c r="L5232" s="19" t="n">
        <f aca="false">ROUND(F5232*K5232,2)</f>
        <v>212.05</v>
      </c>
      <c r="M5232" s="24" t="n">
        <f aca="false">DATE(YEAR(C5232),MONTH(C5232),1)</f>
        <v>46174</v>
      </c>
    </row>
    <row r="5233" customFormat="false" ht="15" hidden="false" customHeight="false" outlineLevel="0" collapsed="false">
      <c r="A5233" s="21" t="s">
        <v>3694</v>
      </c>
      <c r="B5233" s="21" t="s">
        <v>3584</v>
      </c>
      <c r="C5233" s="23" t="n">
        <v>46202</v>
      </c>
      <c r="D5233" s="21" t="s">
        <v>1326</v>
      </c>
      <c r="E5233" s="21" t="s">
        <v>971</v>
      </c>
      <c r="F5233" s="12" t="n">
        <v>1</v>
      </c>
      <c r="G5233" s="19" t="n">
        <v>240</v>
      </c>
      <c r="H5233" s="19" t="n">
        <v>184.86</v>
      </c>
      <c r="I5233" s="19" t="n">
        <f aca="false">ROUND(F5233*G5233,2)</f>
        <v>240</v>
      </c>
      <c r="J5233" s="19" t="n">
        <f aca="false">ROUND(F5233*H5233,2)</f>
        <v>184.86</v>
      </c>
      <c r="K5233" s="19" t="n">
        <f aca="false">INDEX(Pricebook!$L$2:$L$1401,MATCH(D5233,Pricebook!$A$2:$A$1401,0))</f>
        <v>240</v>
      </c>
      <c r="L5233" s="19" t="n">
        <f aca="false">ROUND(F5233*K5233,2)</f>
        <v>240</v>
      </c>
      <c r="M5233" s="24" t="n">
        <f aca="false">DATE(YEAR(C5233),MONTH(C5233),1)</f>
        <v>46174</v>
      </c>
    </row>
    <row r="5234" customFormat="false" ht="15" hidden="false" customHeight="false" outlineLevel="0" collapsed="false">
      <c r="A5234" s="21" t="s">
        <v>3694</v>
      </c>
      <c r="B5234" s="21" t="s">
        <v>3584</v>
      </c>
      <c r="C5234" s="23" t="n">
        <v>46202</v>
      </c>
      <c r="D5234" s="21" t="s">
        <v>2912</v>
      </c>
      <c r="E5234" s="21" t="s">
        <v>2748</v>
      </c>
      <c r="F5234" s="12" t="n">
        <v>4</v>
      </c>
      <c r="G5234" s="19" t="n">
        <v>13.95</v>
      </c>
      <c r="H5234" s="19" t="n">
        <v>8.17</v>
      </c>
      <c r="I5234" s="19" t="n">
        <f aca="false">ROUND(F5234*G5234,2)</f>
        <v>55.8</v>
      </c>
      <c r="J5234" s="19" t="n">
        <f aca="false">ROUND(F5234*H5234,2)</f>
        <v>32.68</v>
      </c>
      <c r="K5234" s="19" t="n">
        <f aca="false">INDEX(Pricebook!$L$2:$L$1401,MATCH(D5234,Pricebook!$A$2:$A$1401,0))</f>
        <v>15.3</v>
      </c>
      <c r="L5234" s="19" t="n">
        <f aca="false">ROUND(F5234*K5234,2)</f>
        <v>61.2</v>
      </c>
      <c r="M5234" s="24" t="n">
        <f aca="false">DATE(YEAR(C5234),MONTH(C5234),1)</f>
        <v>46174</v>
      </c>
    </row>
    <row r="5235" customFormat="false" ht="15" hidden="false" customHeight="false" outlineLevel="0" collapsed="false">
      <c r="A5235" s="21" t="s">
        <v>3694</v>
      </c>
      <c r="B5235" s="21" t="s">
        <v>3584</v>
      </c>
      <c r="C5235" s="23" t="n">
        <v>46202</v>
      </c>
      <c r="D5235" s="21" t="s">
        <v>2918</v>
      </c>
      <c r="E5235" s="21" t="s">
        <v>2748</v>
      </c>
      <c r="F5235" s="12" t="n">
        <v>2</v>
      </c>
      <c r="G5235" s="19" t="n">
        <v>68.75</v>
      </c>
      <c r="H5235" s="19" t="n">
        <v>40.1</v>
      </c>
      <c r="I5235" s="19" t="n">
        <f aca="false">ROUND(F5235*G5235,2)</f>
        <v>137.5</v>
      </c>
      <c r="J5235" s="19" t="n">
        <f aca="false">ROUND(F5235*H5235,2)</f>
        <v>80.2</v>
      </c>
      <c r="K5235" s="19" t="n">
        <f aca="false">INDEX(Pricebook!$L$2:$L$1401,MATCH(D5235,Pricebook!$A$2:$A$1401,0))</f>
        <v>75.15</v>
      </c>
      <c r="L5235" s="19" t="n">
        <f aca="false">ROUND(F5235*K5235,2)</f>
        <v>150.3</v>
      </c>
      <c r="M5235" s="24" t="n">
        <f aca="false">DATE(YEAR(C5235),MONTH(C5235),1)</f>
        <v>46174</v>
      </c>
    </row>
    <row r="5236" customFormat="false" ht="15" hidden="false" customHeight="false" outlineLevel="0" collapsed="false">
      <c r="A5236" s="21" t="s">
        <v>3694</v>
      </c>
      <c r="B5236" s="21" t="s">
        <v>3584</v>
      </c>
      <c r="C5236" s="23" t="n">
        <v>46202</v>
      </c>
      <c r="D5236" s="21" t="s">
        <v>2894</v>
      </c>
      <c r="E5236" s="21" t="s">
        <v>2748</v>
      </c>
      <c r="F5236" s="12" t="n">
        <v>4</v>
      </c>
      <c r="G5236" s="19" t="n">
        <v>14.4</v>
      </c>
      <c r="H5236" s="19" t="n">
        <v>9.85</v>
      </c>
      <c r="I5236" s="19" t="n">
        <f aca="false">ROUND(F5236*G5236,2)</f>
        <v>57.6</v>
      </c>
      <c r="J5236" s="19" t="n">
        <f aca="false">ROUND(F5236*H5236,2)</f>
        <v>39.4</v>
      </c>
      <c r="K5236" s="19" t="n">
        <f aca="false">INDEX(Pricebook!$L$2:$L$1401,MATCH(D5236,Pricebook!$A$2:$A$1401,0))</f>
        <v>15.85</v>
      </c>
      <c r="L5236" s="19" t="n">
        <f aca="false">ROUND(F5236*K5236,2)</f>
        <v>63.4</v>
      </c>
      <c r="M5236" s="24" t="n">
        <f aca="false">DATE(YEAR(C5236),MONTH(C5236),1)</f>
        <v>46174</v>
      </c>
    </row>
    <row r="5237" customFormat="false" ht="15" hidden="false" customHeight="false" outlineLevel="0" collapsed="false">
      <c r="A5237" s="21" t="s">
        <v>3694</v>
      </c>
      <c r="B5237" s="21" t="s">
        <v>3584</v>
      </c>
      <c r="C5237" s="23" t="n">
        <v>46202</v>
      </c>
      <c r="D5237" s="21" t="s">
        <v>384</v>
      </c>
      <c r="E5237" s="21" t="s">
        <v>366</v>
      </c>
      <c r="F5237" s="12" t="n">
        <v>2</v>
      </c>
      <c r="G5237" s="19" t="n">
        <v>99.6</v>
      </c>
      <c r="H5237" s="19" t="n">
        <v>70.41</v>
      </c>
      <c r="I5237" s="19" t="n">
        <f aca="false">ROUND(F5237*G5237,2)</f>
        <v>199.2</v>
      </c>
      <c r="J5237" s="19" t="n">
        <f aca="false">ROUND(F5237*H5237,2)</f>
        <v>140.82</v>
      </c>
      <c r="K5237" s="19" t="n">
        <f aca="false">INDEX(Pricebook!$L$2:$L$1401,MATCH(D5237,Pricebook!$A$2:$A$1401,0))</f>
        <v>107.2</v>
      </c>
      <c r="L5237" s="19" t="n">
        <f aca="false">ROUND(F5237*K5237,2)</f>
        <v>214.4</v>
      </c>
      <c r="M5237" s="24" t="n">
        <f aca="false">DATE(YEAR(C5237),MONTH(C5237),1)</f>
        <v>46174</v>
      </c>
    </row>
    <row r="5238" customFormat="false" ht="15" hidden="false" customHeight="false" outlineLevel="0" collapsed="false">
      <c r="A5238" s="21" t="s">
        <v>3694</v>
      </c>
      <c r="B5238" s="21" t="s">
        <v>3584</v>
      </c>
      <c r="C5238" s="23" t="n">
        <v>46202</v>
      </c>
      <c r="D5238" s="21" t="s">
        <v>953</v>
      </c>
      <c r="E5238" s="21" t="s">
        <v>366</v>
      </c>
      <c r="F5238" s="12" t="n">
        <v>2</v>
      </c>
      <c r="G5238" s="19" t="n">
        <v>62.7</v>
      </c>
      <c r="H5238" s="19" t="n">
        <v>43.86</v>
      </c>
      <c r="I5238" s="19" t="n">
        <f aca="false">ROUND(F5238*G5238,2)</f>
        <v>125.4</v>
      </c>
      <c r="J5238" s="19" t="n">
        <f aca="false">ROUND(F5238*H5238,2)</f>
        <v>87.72</v>
      </c>
      <c r="K5238" s="19" t="n">
        <f aca="false">INDEX(Pricebook!$L$2:$L$1401,MATCH(D5238,Pricebook!$A$2:$A$1401,0))</f>
        <v>66.8</v>
      </c>
      <c r="L5238" s="19" t="n">
        <f aca="false">ROUND(F5238*K5238,2)</f>
        <v>133.6</v>
      </c>
      <c r="M5238" s="24" t="n">
        <f aca="false">DATE(YEAR(C5238),MONTH(C5238),1)</f>
        <v>46174</v>
      </c>
    </row>
    <row r="5239" customFormat="false" ht="15" hidden="false" customHeight="false" outlineLevel="0" collapsed="false">
      <c r="A5239" s="21" t="s">
        <v>3694</v>
      </c>
      <c r="B5239" s="21" t="s">
        <v>3584</v>
      </c>
      <c r="C5239" s="23" t="n">
        <v>46202</v>
      </c>
      <c r="D5239" s="21" t="s">
        <v>1074</v>
      </c>
      <c r="E5239" s="21" t="s">
        <v>971</v>
      </c>
      <c r="F5239" s="12" t="n">
        <v>1</v>
      </c>
      <c r="G5239" s="19" t="n">
        <v>614.3</v>
      </c>
      <c r="H5239" s="19" t="n">
        <v>476.92</v>
      </c>
      <c r="I5239" s="19" t="n">
        <f aca="false">ROUND(F5239*G5239,2)</f>
        <v>614.3</v>
      </c>
      <c r="J5239" s="19" t="n">
        <f aca="false">ROUND(F5239*H5239,2)</f>
        <v>476.92</v>
      </c>
      <c r="K5239" s="19" t="n">
        <f aca="false">INDEX(Pricebook!$L$2:$L$1401,MATCH(D5239,Pricebook!$A$2:$A$1401,0))</f>
        <v>722.2</v>
      </c>
      <c r="L5239" s="19" t="n">
        <f aca="false">ROUND(F5239*K5239,2)</f>
        <v>722.2</v>
      </c>
      <c r="M5239" s="24" t="n">
        <f aca="false">DATE(YEAR(C5239),MONTH(C5239),1)</f>
        <v>46174</v>
      </c>
    </row>
    <row r="5240" customFormat="false" ht="15" hidden="false" customHeight="false" outlineLevel="0" collapsed="false">
      <c r="A5240" s="21" t="s">
        <v>3694</v>
      </c>
      <c r="B5240" s="21" t="s">
        <v>3584</v>
      </c>
      <c r="C5240" s="23" t="n">
        <v>46202</v>
      </c>
      <c r="D5240" s="21" t="s">
        <v>967</v>
      </c>
      <c r="E5240" s="21" t="s">
        <v>366</v>
      </c>
      <c r="F5240" s="12" t="n">
        <v>1</v>
      </c>
      <c r="G5240" s="19" t="n">
        <v>14.45</v>
      </c>
      <c r="H5240" s="19" t="n">
        <v>10.18</v>
      </c>
      <c r="I5240" s="19" t="n">
        <f aca="false">ROUND(F5240*G5240,2)</f>
        <v>14.45</v>
      </c>
      <c r="J5240" s="19" t="n">
        <f aca="false">ROUND(F5240*H5240,2)</f>
        <v>10.18</v>
      </c>
      <c r="K5240" s="19" t="n">
        <f aca="false">INDEX(Pricebook!$L$2:$L$1401,MATCH(D5240,Pricebook!$A$2:$A$1401,0))</f>
        <v>15.5</v>
      </c>
      <c r="L5240" s="19" t="n">
        <f aca="false">ROUND(F5240*K5240,2)</f>
        <v>15.5</v>
      </c>
      <c r="M5240" s="24" t="n">
        <f aca="false">DATE(YEAR(C5240),MONTH(C5240),1)</f>
        <v>46174</v>
      </c>
    </row>
    <row r="5241" customFormat="false" ht="15" hidden="false" customHeight="false" outlineLevel="0" collapsed="false">
      <c r="A5241" s="21" t="s">
        <v>3694</v>
      </c>
      <c r="B5241" s="21" t="s">
        <v>3584</v>
      </c>
      <c r="C5241" s="23" t="n">
        <v>46202</v>
      </c>
      <c r="D5241" s="21" t="s">
        <v>1174</v>
      </c>
      <c r="E5241" s="21" t="s">
        <v>971</v>
      </c>
      <c r="F5241" s="12" t="n">
        <v>1</v>
      </c>
      <c r="G5241" s="19" t="n">
        <v>694.3</v>
      </c>
      <c r="H5241" s="19" t="n">
        <v>534.96</v>
      </c>
      <c r="I5241" s="19" t="n">
        <f aca="false">ROUND(F5241*G5241,2)</f>
        <v>694.3</v>
      </c>
      <c r="J5241" s="19" t="n">
        <f aca="false">ROUND(F5241*H5241,2)</f>
        <v>534.96</v>
      </c>
      <c r="K5241" s="19" t="n">
        <f aca="false">INDEX(Pricebook!$L$2:$L$1401,MATCH(D5241,Pricebook!$A$2:$A$1401,0))</f>
        <v>810.1</v>
      </c>
      <c r="L5241" s="19" t="n">
        <f aca="false">ROUND(F5241*K5241,2)</f>
        <v>810.1</v>
      </c>
      <c r="M5241" s="24" t="n">
        <f aca="false">DATE(YEAR(C5241),MONTH(C5241),1)</f>
        <v>46174</v>
      </c>
    </row>
    <row r="5242" customFormat="false" ht="15" hidden="false" customHeight="false" outlineLevel="0" collapsed="false">
      <c r="A5242" s="21" t="s">
        <v>3694</v>
      </c>
      <c r="B5242" s="21" t="s">
        <v>3584</v>
      </c>
      <c r="C5242" s="23" t="n">
        <v>46202</v>
      </c>
      <c r="D5242" s="21" t="s">
        <v>945</v>
      </c>
      <c r="E5242" s="21" t="s">
        <v>366</v>
      </c>
      <c r="F5242" s="12" t="n">
        <v>1</v>
      </c>
      <c r="G5242" s="19" t="n">
        <v>122.4</v>
      </c>
      <c r="H5242" s="19" t="n">
        <v>85.83</v>
      </c>
      <c r="I5242" s="19" t="n">
        <f aca="false">ROUND(F5242*G5242,2)</f>
        <v>122.4</v>
      </c>
      <c r="J5242" s="19" t="n">
        <f aca="false">ROUND(F5242*H5242,2)</f>
        <v>85.83</v>
      </c>
      <c r="K5242" s="19" t="n">
        <f aca="false">INDEX(Pricebook!$L$2:$L$1401,MATCH(D5242,Pricebook!$A$2:$A$1401,0))</f>
        <v>130.7</v>
      </c>
      <c r="L5242" s="19" t="n">
        <f aca="false">ROUND(F5242*K5242,2)</f>
        <v>130.7</v>
      </c>
      <c r="M5242" s="24" t="n">
        <f aca="false">DATE(YEAR(C5242),MONTH(C5242),1)</f>
        <v>46174</v>
      </c>
    </row>
    <row r="5243" customFormat="false" ht="15" hidden="false" customHeight="false" outlineLevel="0" collapsed="false">
      <c r="A5243" s="21" t="s">
        <v>3694</v>
      </c>
      <c r="B5243" s="21" t="s">
        <v>3584</v>
      </c>
      <c r="C5243" s="23" t="n">
        <v>46202</v>
      </c>
      <c r="D5243" s="21" t="s">
        <v>2826</v>
      </c>
      <c r="E5243" s="21" t="s">
        <v>2748</v>
      </c>
      <c r="F5243" s="12" t="n">
        <v>2</v>
      </c>
      <c r="G5243" s="19" t="n">
        <v>25.5</v>
      </c>
      <c r="H5243" s="19" t="n">
        <v>14.86</v>
      </c>
      <c r="I5243" s="19" t="n">
        <f aca="false">ROUND(F5243*G5243,2)</f>
        <v>51</v>
      </c>
      <c r="J5243" s="19" t="n">
        <f aca="false">ROUND(F5243*H5243,2)</f>
        <v>29.72</v>
      </c>
      <c r="K5243" s="19" t="n">
        <f aca="false">INDEX(Pricebook!$L$2:$L$1401,MATCH(D5243,Pricebook!$A$2:$A$1401,0))</f>
        <v>27.85</v>
      </c>
      <c r="L5243" s="19" t="n">
        <f aca="false">ROUND(F5243*K5243,2)</f>
        <v>55.7</v>
      </c>
      <c r="M5243" s="24" t="n">
        <f aca="false">DATE(YEAR(C5243),MONTH(C5243),1)</f>
        <v>46174</v>
      </c>
    </row>
    <row r="5244" customFormat="false" ht="15" hidden="false" customHeight="false" outlineLevel="0" collapsed="false">
      <c r="A5244" s="21" t="s">
        <v>3694</v>
      </c>
      <c r="B5244" s="21" t="s">
        <v>3584</v>
      </c>
      <c r="C5244" s="23" t="n">
        <v>46202</v>
      </c>
      <c r="D5244" s="21" t="s">
        <v>1962</v>
      </c>
      <c r="E5244" s="21" t="s">
        <v>1941</v>
      </c>
      <c r="F5244" s="12" t="n">
        <v>3</v>
      </c>
      <c r="G5244" s="19" t="n">
        <v>98.75</v>
      </c>
      <c r="H5244" s="19" t="n">
        <v>62.42</v>
      </c>
      <c r="I5244" s="19" t="n">
        <f aca="false">ROUND(F5244*G5244,2)</f>
        <v>296.25</v>
      </c>
      <c r="J5244" s="19" t="n">
        <f aca="false">ROUND(F5244*H5244,2)</f>
        <v>187.26</v>
      </c>
      <c r="K5244" s="19" t="n">
        <f aca="false">INDEX(Pricebook!$L$2:$L$1401,MATCH(D5244,Pricebook!$A$2:$A$1401,0))</f>
        <v>101.7</v>
      </c>
      <c r="L5244" s="19" t="n">
        <f aca="false">ROUND(F5244*K5244,2)</f>
        <v>305.1</v>
      </c>
      <c r="M5244" s="24" t="n">
        <f aca="false">DATE(YEAR(C5244),MONTH(C5244),1)</f>
        <v>46174</v>
      </c>
    </row>
    <row r="5245" customFormat="false" ht="15" hidden="false" customHeight="false" outlineLevel="0" collapsed="false">
      <c r="A5245" s="21" t="s">
        <v>3694</v>
      </c>
      <c r="B5245" s="21" t="s">
        <v>3584</v>
      </c>
      <c r="C5245" s="23" t="n">
        <v>46202</v>
      </c>
      <c r="D5245" s="21" t="s">
        <v>990</v>
      </c>
      <c r="E5245" s="21" t="s">
        <v>971</v>
      </c>
      <c r="F5245" s="12" t="n">
        <v>4</v>
      </c>
      <c r="G5245" s="19" t="n">
        <v>10.45</v>
      </c>
      <c r="H5245" s="19" t="n">
        <v>8.09</v>
      </c>
      <c r="I5245" s="19" t="n">
        <f aca="false">ROUND(F5245*G5245,2)</f>
        <v>41.8</v>
      </c>
      <c r="J5245" s="19" t="n">
        <f aca="false">ROUND(F5245*H5245,2)</f>
        <v>32.36</v>
      </c>
      <c r="K5245" s="19" t="n">
        <f aca="false">INDEX(Pricebook!$L$2:$L$1401,MATCH(D5245,Pricebook!$A$2:$A$1401,0))</f>
        <v>12.3</v>
      </c>
      <c r="L5245" s="19" t="n">
        <f aca="false">ROUND(F5245*K5245,2)</f>
        <v>49.2</v>
      </c>
      <c r="M5245" s="24" t="n">
        <f aca="false">DATE(YEAR(C5245),MONTH(C5245),1)</f>
        <v>46174</v>
      </c>
    </row>
    <row r="5246" customFormat="false" ht="15" hidden="false" customHeight="false" outlineLevel="0" collapsed="false">
      <c r="A5246" s="21" t="s">
        <v>3695</v>
      </c>
      <c r="B5246" s="21" t="s">
        <v>3166</v>
      </c>
      <c r="C5246" s="23" t="n">
        <v>46203</v>
      </c>
      <c r="D5246" s="21" t="s">
        <v>513</v>
      </c>
      <c r="E5246" s="21" t="s">
        <v>366</v>
      </c>
      <c r="F5246" s="12" t="n">
        <v>2</v>
      </c>
      <c r="G5246" s="19" t="n">
        <v>20.9</v>
      </c>
      <c r="H5246" s="19" t="n">
        <v>14.88</v>
      </c>
      <c r="I5246" s="19" t="n">
        <f aca="false">ROUND(F5246*G5246,2)</f>
        <v>41.8</v>
      </c>
      <c r="J5246" s="19" t="n">
        <f aca="false">ROUND(F5246*H5246,2)</f>
        <v>29.76</v>
      </c>
      <c r="K5246" s="19" t="n">
        <f aca="false">INDEX(Pricebook!$L$2:$L$1401,MATCH(D5246,Pricebook!$A$2:$A$1401,0))</f>
        <v>22.65</v>
      </c>
      <c r="L5246" s="19" t="n">
        <f aca="false">ROUND(F5246*K5246,2)</f>
        <v>45.3</v>
      </c>
      <c r="M5246" s="24" t="n">
        <f aca="false">DATE(YEAR(C5246),MONTH(C5246),1)</f>
        <v>46174</v>
      </c>
    </row>
    <row r="5247" customFormat="false" ht="15" hidden="false" customHeight="false" outlineLevel="0" collapsed="false">
      <c r="A5247" s="21" t="s">
        <v>3695</v>
      </c>
      <c r="B5247" s="21" t="s">
        <v>3166</v>
      </c>
      <c r="C5247" s="23" t="n">
        <v>46203</v>
      </c>
      <c r="D5247" s="21" t="s">
        <v>2908</v>
      </c>
      <c r="E5247" s="21" t="s">
        <v>2748</v>
      </c>
      <c r="F5247" s="12" t="n">
        <v>2</v>
      </c>
      <c r="G5247" s="19" t="n">
        <v>32.5</v>
      </c>
      <c r="H5247" s="19" t="n">
        <v>18.99</v>
      </c>
      <c r="I5247" s="19" t="n">
        <f aca="false">ROUND(F5247*G5247,2)</f>
        <v>65</v>
      </c>
      <c r="J5247" s="19" t="n">
        <f aca="false">ROUND(F5247*H5247,2)</f>
        <v>37.98</v>
      </c>
      <c r="K5247" s="19" t="n">
        <f aca="false">INDEX(Pricebook!$L$2:$L$1401,MATCH(D5247,Pricebook!$A$2:$A$1401,0))</f>
        <v>35.6</v>
      </c>
      <c r="L5247" s="19" t="n">
        <f aca="false">ROUND(F5247*K5247,2)</f>
        <v>71.2</v>
      </c>
      <c r="M5247" s="24" t="n">
        <f aca="false">DATE(YEAR(C5247),MONTH(C5247),1)</f>
        <v>46174</v>
      </c>
    </row>
    <row r="5248" customFormat="false" ht="15" hidden="false" customHeight="false" outlineLevel="0" collapsed="false">
      <c r="A5248" s="21" t="s">
        <v>3695</v>
      </c>
      <c r="B5248" s="21" t="s">
        <v>3166</v>
      </c>
      <c r="C5248" s="23" t="n">
        <v>46203</v>
      </c>
      <c r="D5248" s="21" t="s">
        <v>2868</v>
      </c>
      <c r="E5248" s="21" t="s">
        <v>2748</v>
      </c>
      <c r="F5248" s="12" t="n">
        <v>6</v>
      </c>
      <c r="G5248" s="19" t="n">
        <v>48.1</v>
      </c>
      <c r="H5248" s="19" t="n">
        <v>30.05</v>
      </c>
      <c r="I5248" s="19" t="n">
        <f aca="false">ROUND(F5248*G5248,2)</f>
        <v>288.6</v>
      </c>
      <c r="J5248" s="19" t="n">
        <f aca="false">ROUND(F5248*H5248,2)</f>
        <v>180.3</v>
      </c>
      <c r="K5248" s="19" t="n">
        <f aca="false">INDEX(Pricebook!$L$2:$L$1401,MATCH(D5248,Pricebook!$A$2:$A$1401,0))</f>
        <v>52.5</v>
      </c>
      <c r="L5248" s="19" t="n">
        <f aca="false">ROUND(F5248*K5248,2)</f>
        <v>315</v>
      </c>
      <c r="M5248" s="24" t="n">
        <f aca="false">DATE(YEAR(C5248),MONTH(C5248),1)</f>
        <v>46174</v>
      </c>
    </row>
    <row r="5249" customFormat="false" ht="15" hidden="false" customHeight="false" outlineLevel="0" collapsed="false">
      <c r="A5249" s="21" t="s">
        <v>3695</v>
      </c>
      <c r="B5249" s="21" t="s">
        <v>3166</v>
      </c>
      <c r="C5249" s="23" t="n">
        <v>46203</v>
      </c>
      <c r="D5249" s="21" t="s">
        <v>1258</v>
      </c>
      <c r="E5249" s="21" t="s">
        <v>971</v>
      </c>
      <c r="F5249" s="12" t="n">
        <v>11</v>
      </c>
      <c r="G5249" s="19" t="n">
        <v>25.5</v>
      </c>
      <c r="H5249" s="19" t="n">
        <v>19.54</v>
      </c>
      <c r="I5249" s="19" t="n">
        <f aca="false">ROUND(F5249*G5249,2)</f>
        <v>280.5</v>
      </c>
      <c r="J5249" s="19" t="n">
        <f aca="false">ROUND(F5249*H5249,2)</f>
        <v>214.94</v>
      </c>
      <c r="K5249" s="19" t="n">
        <f aca="false">INDEX(Pricebook!$L$2:$L$1401,MATCH(D5249,Pricebook!$A$2:$A$1401,0))</f>
        <v>29.6</v>
      </c>
      <c r="L5249" s="19" t="n">
        <f aca="false">ROUND(F5249*K5249,2)</f>
        <v>325.6</v>
      </c>
      <c r="M5249" s="24" t="n">
        <f aca="false">DATE(YEAR(C5249),MONTH(C5249),1)</f>
        <v>46174</v>
      </c>
    </row>
    <row r="5250" customFormat="false" ht="15" hidden="false" customHeight="false" outlineLevel="0" collapsed="false">
      <c r="A5250" s="21" t="s">
        <v>3695</v>
      </c>
      <c r="B5250" s="21" t="s">
        <v>3166</v>
      </c>
      <c r="C5250" s="23" t="n">
        <v>46203</v>
      </c>
      <c r="D5250" s="21" t="s">
        <v>1432</v>
      </c>
      <c r="E5250" s="21" t="s">
        <v>971</v>
      </c>
      <c r="F5250" s="12" t="n">
        <v>1</v>
      </c>
      <c r="G5250" s="19" t="n">
        <v>1442.9</v>
      </c>
      <c r="H5250" s="19" t="n">
        <v>1113.94</v>
      </c>
      <c r="I5250" s="19" t="n">
        <f aca="false">ROUND(F5250*G5250,2)</f>
        <v>1442.9</v>
      </c>
      <c r="J5250" s="19" t="n">
        <f aca="false">ROUND(F5250*H5250,2)</f>
        <v>1113.94</v>
      </c>
      <c r="K5250" s="19" t="n">
        <f aca="false">INDEX(Pricebook!$L$2:$L$1401,MATCH(D5250,Pricebook!$A$2:$A$1401,0))</f>
        <v>1686.85</v>
      </c>
      <c r="L5250" s="19" t="n">
        <f aca="false">ROUND(F5250*K5250,2)</f>
        <v>1686.85</v>
      </c>
      <c r="M5250" s="24" t="n">
        <f aca="false">DATE(YEAR(C5250),MONTH(C5250),1)</f>
        <v>46174</v>
      </c>
    </row>
    <row r="5251" customFormat="false" ht="15" hidden="false" customHeight="false" outlineLevel="0" collapsed="false">
      <c r="A5251" s="21" t="s">
        <v>3695</v>
      </c>
      <c r="B5251" s="21" t="s">
        <v>3166</v>
      </c>
      <c r="C5251" s="23" t="n">
        <v>46203</v>
      </c>
      <c r="D5251" s="21" t="s">
        <v>2124</v>
      </c>
      <c r="E5251" s="21" t="s">
        <v>1941</v>
      </c>
      <c r="F5251" s="12" t="n">
        <v>3</v>
      </c>
      <c r="G5251" s="19" t="n">
        <v>101.75</v>
      </c>
      <c r="H5251" s="19" t="n">
        <v>73.12</v>
      </c>
      <c r="I5251" s="19" t="n">
        <f aca="false">ROUND(F5251*G5251,2)</f>
        <v>305.25</v>
      </c>
      <c r="J5251" s="19" t="n">
        <f aca="false">ROUND(F5251*H5251,2)</f>
        <v>219.36</v>
      </c>
      <c r="K5251" s="19" t="n">
        <f aca="false">INDEX(Pricebook!$L$2:$L$1401,MATCH(D5251,Pricebook!$A$2:$A$1401,0))</f>
        <v>107.05</v>
      </c>
      <c r="L5251" s="19" t="n">
        <f aca="false">ROUND(F5251*K5251,2)</f>
        <v>321.15</v>
      </c>
      <c r="M5251" s="24" t="n">
        <f aca="false">DATE(YEAR(C5251),MONTH(C5251),1)</f>
        <v>46174</v>
      </c>
    </row>
    <row r="5252" customFormat="false" ht="15" hidden="false" customHeight="false" outlineLevel="0" collapsed="false">
      <c r="A5252" s="21" t="s">
        <v>3695</v>
      </c>
      <c r="B5252" s="21" t="s">
        <v>3166</v>
      </c>
      <c r="C5252" s="23" t="n">
        <v>46203</v>
      </c>
      <c r="D5252" s="21" t="s">
        <v>637</v>
      </c>
      <c r="E5252" s="21" t="s">
        <v>366</v>
      </c>
      <c r="F5252" s="12" t="n">
        <v>1</v>
      </c>
      <c r="G5252" s="19" t="n">
        <v>16.5</v>
      </c>
      <c r="H5252" s="19" t="n">
        <v>11.76</v>
      </c>
      <c r="I5252" s="19" t="n">
        <f aca="false">ROUND(F5252*G5252,2)</f>
        <v>16.5</v>
      </c>
      <c r="J5252" s="19" t="n">
        <f aca="false">ROUND(F5252*H5252,2)</f>
        <v>11.76</v>
      </c>
      <c r="K5252" s="19" t="n">
        <f aca="false">INDEX(Pricebook!$L$2:$L$1401,MATCH(D5252,Pricebook!$A$2:$A$1401,0))</f>
        <v>17.9</v>
      </c>
      <c r="L5252" s="19" t="n">
        <f aca="false">ROUND(F5252*K5252,2)</f>
        <v>17.9</v>
      </c>
      <c r="M5252" s="24" t="n">
        <f aca="false">DATE(YEAR(C5252),MONTH(C5252),1)</f>
        <v>46174</v>
      </c>
    </row>
    <row r="5253" customFormat="false" ht="15" hidden="false" customHeight="false" outlineLevel="0" collapsed="false">
      <c r="A5253" s="21" t="s">
        <v>3695</v>
      </c>
      <c r="B5253" s="21" t="s">
        <v>3166</v>
      </c>
      <c r="C5253" s="23" t="n">
        <v>46203</v>
      </c>
      <c r="D5253" s="21" t="s">
        <v>951</v>
      </c>
      <c r="E5253" s="21" t="s">
        <v>366</v>
      </c>
      <c r="F5253" s="12" t="n">
        <v>2</v>
      </c>
      <c r="G5253" s="19" t="n">
        <v>35.55</v>
      </c>
      <c r="H5253" s="19" t="n">
        <v>25.42</v>
      </c>
      <c r="I5253" s="19" t="n">
        <f aca="false">ROUND(F5253*G5253,2)</f>
        <v>71.1</v>
      </c>
      <c r="J5253" s="19" t="n">
        <f aca="false">ROUND(F5253*H5253,2)</f>
        <v>50.84</v>
      </c>
      <c r="K5253" s="19" t="n">
        <f aca="false">INDEX(Pricebook!$L$2:$L$1401,MATCH(D5253,Pricebook!$A$2:$A$1401,0))</f>
        <v>38.75</v>
      </c>
      <c r="L5253" s="19" t="n">
        <f aca="false">ROUND(F5253*K5253,2)</f>
        <v>77.5</v>
      </c>
      <c r="M5253" s="24" t="n">
        <f aca="false">DATE(YEAR(C5253),MONTH(C5253),1)</f>
        <v>46174</v>
      </c>
    </row>
    <row r="5254" customFormat="false" ht="15" hidden="false" customHeight="false" outlineLevel="0" collapsed="false">
      <c r="A5254" s="21" t="s">
        <v>3695</v>
      </c>
      <c r="B5254" s="21" t="s">
        <v>3166</v>
      </c>
      <c r="C5254" s="23" t="n">
        <v>46203</v>
      </c>
      <c r="D5254" s="21" t="s">
        <v>2768</v>
      </c>
      <c r="E5254" s="21" t="s">
        <v>2748</v>
      </c>
      <c r="F5254" s="12" t="n">
        <v>3</v>
      </c>
      <c r="G5254" s="19" t="n">
        <v>15.5</v>
      </c>
      <c r="H5254" s="19" t="n">
        <v>9</v>
      </c>
      <c r="I5254" s="19" t="n">
        <f aca="false">ROUND(F5254*G5254,2)</f>
        <v>46.5</v>
      </c>
      <c r="J5254" s="19" t="n">
        <f aca="false">ROUND(F5254*H5254,2)</f>
        <v>27</v>
      </c>
      <c r="K5254" s="19" t="n">
        <f aca="false">INDEX(Pricebook!$L$2:$L$1401,MATCH(D5254,Pricebook!$A$2:$A$1401,0))</f>
        <v>16.9</v>
      </c>
      <c r="L5254" s="19" t="n">
        <f aca="false">ROUND(F5254*K5254,2)</f>
        <v>50.7</v>
      </c>
      <c r="M5254" s="24" t="n">
        <f aca="false">DATE(YEAR(C5254),MONTH(C5254),1)</f>
        <v>46174</v>
      </c>
    </row>
    <row r="5255" customFormat="false" ht="15" hidden="false" customHeight="false" outlineLevel="0" collapsed="false">
      <c r="A5255" s="21" t="s">
        <v>3695</v>
      </c>
      <c r="B5255" s="21" t="s">
        <v>3166</v>
      </c>
      <c r="C5255" s="23" t="n">
        <v>46203</v>
      </c>
      <c r="D5255" s="21" t="s">
        <v>845</v>
      </c>
      <c r="E5255" s="21" t="s">
        <v>366</v>
      </c>
      <c r="F5255" s="12" t="n">
        <v>2</v>
      </c>
      <c r="G5255" s="19" t="n">
        <v>48.25</v>
      </c>
      <c r="H5255" s="19" t="n">
        <v>33.99</v>
      </c>
      <c r="I5255" s="19" t="n">
        <f aca="false">ROUND(F5255*G5255,2)</f>
        <v>96.5</v>
      </c>
      <c r="J5255" s="19" t="n">
        <f aca="false">ROUND(F5255*H5255,2)</f>
        <v>67.98</v>
      </c>
      <c r="K5255" s="19" t="n">
        <f aca="false">INDEX(Pricebook!$L$2:$L$1401,MATCH(D5255,Pricebook!$A$2:$A$1401,0))</f>
        <v>51.75</v>
      </c>
      <c r="L5255" s="19" t="n">
        <f aca="false">ROUND(F5255*K5255,2)</f>
        <v>103.5</v>
      </c>
      <c r="M5255" s="24" t="n">
        <f aca="false">DATE(YEAR(C5255),MONTH(C5255),1)</f>
        <v>46174</v>
      </c>
    </row>
    <row r="5256" customFormat="false" ht="15" hidden="false" customHeight="false" outlineLevel="0" collapsed="false">
      <c r="A5256" s="21" t="s">
        <v>3695</v>
      </c>
      <c r="B5256" s="21" t="s">
        <v>3166</v>
      </c>
      <c r="C5256" s="23" t="n">
        <v>46203</v>
      </c>
      <c r="D5256" s="21" t="s">
        <v>1102</v>
      </c>
      <c r="E5256" s="21" t="s">
        <v>971</v>
      </c>
      <c r="F5256" s="12" t="n">
        <v>15</v>
      </c>
      <c r="G5256" s="19" t="n">
        <v>12.3</v>
      </c>
      <c r="H5256" s="19" t="n">
        <v>9.46</v>
      </c>
      <c r="I5256" s="19" t="n">
        <f aca="false">ROUND(F5256*G5256,2)</f>
        <v>184.5</v>
      </c>
      <c r="J5256" s="19" t="n">
        <f aca="false">ROUND(F5256*H5256,2)</f>
        <v>141.9</v>
      </c>
      <c r="K5256" s="19" t="n">
        <f aca="false">INDEX(Pricebook!$L$2:$L$1401,MATCH(D5256,Pricebook!$A$2:$A$1401,0))</f>
        <v>14.35</v>
      </c>
      <c r="L5256" s="19" t="n">
        <f aca="false">ROUND(F5256*K5256,2)</f>
        <v>215.25</v>
      </c>
      <c r="M5256" s="24" t="n">
        <f aca="false">DATE(YEAR(C5256),MONTH(C5256),1)</f>
        <v>46174</v>
      </c>
    </row>
    <row r="5257" customFormat="false" ht="15" hidden="false" customHeight="false" outlineLevel="0" collapsed="false">
      <c r="A5257" s="21" t="s">
        <v>3695</v>
      </c>
      <c r="B5257" s="21" t="s">
        <v>3166</v>
      </c>
      <c r="C5257" s="23" t="n">
        <v>46203</v>
      </c>
      <c r="D5257" s="21" t="s">
        <v>2018</v>
      </c>
      <c r="E5257" s="21" t="s">
        <v>1941</v>
      </c>
      <c r="F5257" s="12" t="n">
        <v>2</v>
      </c>
      <c r="G5257" s="19" t="n">
        <v>100</v>
      </c>
      <c r="H5257" s="19" t="n">
        <v>64.24</v>
      </c>
      <c r="I5257" s="19" t="n">
        <f aca="false">ROUND(F5257*G5257,2)</f>
        <v>200</v>
      </c>
      <c r="J5257" s="19" t="n">
        <f aca="false">ROUND(F5257*H5257,2)</f>
        <v>128.48</v>
      </c>
      <c r="K5257" s="19" t="n">
        <f aca="false">INDEX(Pricebook!$L$2:$L$1401,MATCH(D5257,Pricebook!$A$2:$A$1401,0))</f>
        <v>104.65</v>
      </c>
      <c r="L5257" s="19" t="n">
        <f aca="false">ROUND(F5257*K5257,2)</f>
        <v>209.3</v>
      </c>
      <c r="M5257" s="24" t="n">
        <f aca="false">DATE(YEAR(C5257),MONTH(C5257),1)</f>
        <v>46174</v>
      </c>
    </row>
    <row r="5258" customFormat="false" ht="15" hidden="false" customHeight="false" outlineLevel="0" collapsed="false">
      <c r="A5258" s="21" t="s">
        <v>3696</v>
      </c>
      <c r="B5258" s="21" t="s">
        <v>3697</v>
      </c>
      <c r="C5258" s="23" t="n">
        <v>46203</v>
      </c>
      <c r="D5258" s="21" t="s">
        <v>2900</v>
      </c>
      <c r="E5258" s="21" t="s">
        <v>2748</v>
      </c>
      <c r="F5258" s="12" t="n">
        <v>1</v>
      </c>
      <c r="G5258" s="19" t="n">
        <v>58.75</v>
      </c>
      <c r="H5258" s="19" t="n">
        <v>34.18</v>
      </c>
      <c r="I5258" s="19" t="n">
        <f aca="false">ROUND(F5258*G5258,2)</f>
        <v>58.75</v>
      </c>
      <c r="J5258" s="19" t="n">
        <f aca="false">ROUND(F5258*H5258,2)</f>
        <v>34.18</v>
      </c>
      <c r="K5258" s="19" t="n">
        <f aca="false">INDEX(Pricebook!$L$2:$L$1401,MATCH(D5258,Pricebook!$A$2:$A$1401,0))</f>
        <v>64</v>
      </c>
      <c r="L5258" s="19" t="n">
        <f aca="false">ROUND(F5258*K5258,2)</f>
        <v>64</v>
      </c>
      <c r="M5258" s="24" t="n">
        <f aca="false">DATE(YEAR(C5258),MONTH(C5258),1)</f>
        <v>46174</v>
      </c>
    </row>
    <row r="5259" customFormat="false" ht="15" hidden="false" customHeight="false" outlineLevel="0" collapsed="false">
      <c r="A5259" s="21" t="s">
        <v>3696</v>
      </c>
      <c r="B5259" s="21" t="s">
        <v>3697</v>
      </c>
      <c r="C5259" s="23" t="n">
        <v>46203</v>
      </c>
      <c r="D5259" s="21" t="s">
        <v>1278</v>
      </c>
      <c r="E5259" s="21" t="s">
        <v>971</v>
      </c>
      <c r="F5259" s="12" t="n">
        <v>1</v>
      </c>
      <c r="G5259" s="19" t="n">
        <v>128.15</v>
      </c>
      <c r="H5259" s="19" t="n">
        <v>97.76</v>
      </c>
      <c r="I5259" s="19" t="n">
        <f aca="false">ROUND(F5259*G5259,2)</f>
        <v>128.15</v>
      </c>
      <c r="J5259" s="19" t="n">
        <f aca="false">ROUND(F5259*H5259,2)</f>
        <v>97.76</v>
      </c>
      <c r="K5259" s="19" t="n">
        <f aca="false">INDEX(Pricebook!$L$2:$L$1401,MATCH(D5259,Pricebook!$A$2:$A$1401,0))</f>
        <v>148.05</v>
      </c>
      <c r="L5259" s="19" t="n">
        <f aca="false">ROUND(F5259*K5259,2)</f>
        <v>148.05</v>
      </c>
      <c r="M5259" s="24" t="n">
        <f aca="false">DATE(YEAR(C5259),MONTH(C5259),1)</f>
        <v>46174</v>
      </c>
    </row>
    <row r="5260" customFormat="false" ht="15" hidden="false" customHeight="false" outlineLevel="0" collapsed="false">
      <c r="A5260" s="21" t="s">
        <v>3696</v>
      </c>
      <c r="B5260" s="21" t="s">
        <v>3697</v>
      </c>
      <c r="C5260" s="23" t="n">
        <v>46203</v>
      </c>
      <c r="D5260" s="21" t="s">
        <v>2768</v>
      </c>
      <c r="E5260" s="21" t="s">
        <v>2748</v>
      </c>
      <c r="F5260" s="12" t="n">
        <v>3</v>
      </c>
      <c r="G5260" s="19" t="n">
        <v>15.5</v>
      </c>
      <c r="H5260" s="19" t="n">
        <v>9</v>
      </c>
      <c r="I5260" s="19" t="n">
        <f aca="false">ROUND(F5260*G5260,2)</f>
        <v>46.5</v>
      </c>
      <c r="J5260" s="19" t="n">
        <f aca="false">ROUND(F5260*H5260,2)</f>
        <v>27</v>
      </c>
      <c r="K5260" s="19" t="n">
        <f aca="false">INDEX(Pricebook!$L$2:$L$1401,MATCH(D5260,Pricebook!$A$2:$A$1401,0))</f>
        <v>16.9</v>
      </c>
      <c r="L5260" s="19" t="n">
        <f aca="false">ROUND(F5260*K5260,2)</f>
        <v>50.7</v>
      </c>
      <c r="M5260" s="24" t="n">
        <f aca="false">DATE(YEAR(C5260),MONTH(C5260),1)</f>
        <v>46174</v>
      </c>
    </row>
    <row r="5261" customFormat="false" ht="15" hidden="false" customHeight="false" outlineLevel="0" collapsed="false">
      <c r="A5261" s="21" t="s">
        <v>3696</v>
      </c>
      <c r="B5261" s="21" t="s">
        <v>3697</v>
      </c>
      <c r="C5261" s="23" t="n">
        <v>46203</v>
      </c>
      <c r="D5261" s="21" t="s">
        <v>2894</v>
      </c>
      <c r="E5261" s="21" t="s">
        <v>2748</v>
      </c>
      <c r="F5261" s="12" t="n">
        <v>2</v>
      </c>
      <c r="G5261" s="19" t="n">
        <v>14.4</v>
      </c>
      <c r="H5261" s="19" t="n">
        <v>9.85</v>
      </c>
      <c r="I5261" s="19" t="n">
        <f aca="false">ROUND(F5261*G5261,2)</f>
        <v>28.8</v>
      </c>
      <c r="J5261" s="19" t="n">
        <f aca="false">ROUND(F5261*H5261,2)</f>
        <v>19.7</v>
      </c>
      <c r="K5261" s="19" t="n">
        <f aca="false">INDEX(Pricebook!$L$2:$L$1401,MATCH(D5261,Pricebook!$A$2:$A$1401,0))</f>
        <v>15.85</v>
      </c>
      <c r="L5261" s="19" t="n">
        <f aca="false">ROUND(F5261*K5261,2)</f>
        <v>31.7</v>
      </c>
      <c r="M5261" s="24" t="n">
        <f aca="false">DATE(YEAR(C5261),MONTH(C5261),1)</f>
        <v>46174</v>
      </c>
    </row>
    <row r="5262" customFormat="false" ht="15" hidden="false" customHeight="false" outlineLevel="0" collapsed="false">
      <c r="A5262" s="21" t="s">
        <v>3696</v>
      </c>
      <c r="B5262" s="21" t="s">
        <v>3697</v>
      </c>
      <c r="C5262" s="23" t="n">
        <v>46203</v>
      </c>
      <c r="D5262" s="21" t="s">
        <v>2301</v>
      </c>
      <c r="E5262" s="21" t="s">
        <v>2202</v>
      </c>
      <c r="F5262" s="12" t="n">
        <v>3</v>
      </c>
      <c r="G5262" s="19" t="n">
        <v>38.15</v>
      </c>
      <c r="H5262" s="19" t="n">
        <v>22.92</v>
      </c>
      <c r="I5262" s="19" t="n">
        <f aca="false">ROUND(F5262*G5262,2)</f>
        <v>114.45</v>
      </c>
      <c r="J5262" s="19" t="n">
        <f aca="false">ROUND(F5262*H5262,2)</f>
        <v>68.76</v>
      </c>
      <c r="K5262" s="19" t="n">
        <f aca="false">INDEX(Pricebook!$L$2:$L$1401,MATCH(D5262,Pricebook!$A$2:$A$1401,0))</f>
        <v>40.3</v>
      </c>
      <c r="L5262" s="19" t="n">
        <f aca="false">ROUND(F5262*K5262,2)</f>
        <v>120.9</v>
      </c>
      <c r="M5262" s="24" t="n">
        <f aca="false">DATE(YEAR(C5262),MONTH(C5262),1)</f>
        <v>46174</v>
      </c>
    </row>
    <row r="5263" customFormat="false" ht="15" hidden="false" customHeight="false" outlineLevel="0" collapsed="false">
      <c r="A5263" s="21" t="s">
        <v>3696</v>
      </c>
      <c r="B5263" s="21" t="s">
        <v>3697</v>
      </c>
      <c r="C5263" s="23" t="n">
        <v>46203</v>
      </c>
      <c r="D5263" s="21" t="s">
        <v>2404</v>
      </c>
      <c r="E5263" s="21" t="s">
        <v>2202</v>
      </c>
      <c r="F5263" s="12" t="n">
        <v>14</v>
      </c>
      <c r="G5263" s="19" t="n">
        <v>7.45</v>
      </c>
      <c r="H5263" s="19" t="n">
        <v>4.55</v>
      </c>
      <c r="I5263" s="19" t="n">
        <f aca="false">ROUND(F5263*G5263,2)</f>
        <v>104.3</v>
      </c>
      <c r="J5263" s="19" t="n">
        <f aca="false">ROUND(F5263*H5263,2)</f>
        <v>63.7</v>
      </c>
      <c r="K5263" s="19" t="n">
        <f aca="false">INDEX(Pricebook!$L$2:$L$1401,MATCH(D5263,Pricebook!$A$2:$A$1401,0))</f>
        <v>8</v>
      </c>
      <c r="L5263" s="19" t="n">
        <f aca="false">ROUND(F5263*K5263,2)</f>
        <v>112</v>
      </c>
      <c r="M5263" s="24" t="n">
        <f aca="false">DATE(YEAR(C5263),MONTH(C5263),1)</f>
        <v>46174</v>
      </c>
    </row>
    <row r="5264" customFormat="false" ht="15" hidden="false" customHeight="false" outlineLevel="0" collapsed="false">
      <c r="A5264" s="21" t="s">
        <v>3696</v>
      </c>
      <c r="B5264" s="21" t="s">
        <v>3697</v>
      </c>
      <c r="C5264" s="23" t="n">
        <v>46203</v>
      </c>
      <c r="D5264" s="21" t="s">
        <v>2454</v>
      </c>
      <c r="E5264" s="21" t="s">
        <v>2202</v>
      </c>
      <c r="F5264" s="12" t="n">
        <v>14</v>
      </c>
      <c r="G5264" s="19" t="n">
        <v>7.95</v>
      </c>
      <c r="H5264" s="19" t="n">
        <v>4.82</v>
      </c>
      <c r="I5264" s="19" t="n">
        <f aca="false">ROUND(F5264*G5264,2)</f>
        <v>111.3</v>
      </c>
      <c r="J5264" s="19" t="n">
        <f aca="false">ROUND(F5264*H5264,2)</f>
        <v>67.48</v>
      </c>
      <c r="K5264" s="19" t="n">
        <f aca="false">INDEX(Pricebook!$L$2:$L$1401,MATCH(D5264,Pricebook!$A$2:$A$1401,0))</f>
        <v>8.5</v>
      </c>
      <c r="L5264" s="19" t="n">
        <f aca="false">ROUND(F5264*K5264,2)</f>
        <v>119</v>
      </c>
      <c r="M5264" s="24" t="n">
        <f aca="false">DATE(YEAR(C5264),MONTH(C5264),1)</f>
        <v>46174</v>
      </c>
    </row>
    <row r="5265" customFormat="false" ht="15" hidden="false" customHeight="false" outlineLevel="0" collapsed="false">
      <c r="A5265" s="21" t="s">
        <v>3696</v>
      </c>
      <c r="B5265" s="21" t="s">
        <v>3697</v>
      </c>
      <c r="C5265" s="23" t="n">
        <v>46203</v>
      </c>
      <c r="D5265" s="21" t="s">
        <v>112</v>
      </c>
      <c r="E5265" s="21" t="s">
        <v>108</v>
      </c>
      <c r="F5265" s="12" t="n">
        <v>1</v>
      </c>
      <c r="G5265" s="19" t="n">
        <v>13.4</v>
      </c>
      <c r="H5265" s="19" t="n">
        <v>9.91</v>
      </c>
      <c r="I5265" s="19" t="n">
        <f aca="false">ROUND(F5265*G5265,2)</f>
        <v>13.4</v>
      </c>
      <c r="J5265" s="19" t="n">
        <f aca="false">ROUND(F5265*H5265,2)</f>
        <v>9.91</v>
      </c>
      <c r="K5265" s="19" t="n">
        <f aca="false">INDEX(Pricebook!$L$2:$L$1401,MATCH(D5265,Pricebook!$A$2:$A$1401,0))</f>
        <v>14.55</v>
      </c>
      <c r="L5265" s="19" t="n">
        <f aca="false">ROUND(F5265*K5265,2)</f>
        <v>14.55</v>
      </c>
      <c r="M5265" s="24" t="n">
        <f aca="false">DATE(YEAR(C5265),MONTH(C5265),1)</f>
        <v>46174</v>
      </c>
    </row>
    <row r="5266" customFormat="false" ht="15" hidden="false" customHeight="false" outlineLevel="0" collapsed="false">
      <c r="A5266" s="21" t="s">
        <v>3698</v>
      </c>
      <c r="B5266" s="21" t="s">
        <v>3435</v>
      </c>
      <c r="C5266" s="23" t="n">
        <v>46203</v>
      </c>
      <c r="D5266" s="21" t="s">
        <v>2828</v>
      </c>
      <c r="E5266" s="21" t="s">
        <v>2748</v>
      </c>
      <c r="F5266" s="12" t="n">
        <v>3</v>
      </c>
      <c r="G5266" s="19" t="n">
        <v>8.35</v>
      </c>
      <c r="H5266" s="19" t="n">
        <v>4.91</v>
      </c>
      <c r="I5266" s="19" t="n">
        <f aca="false">ROUND(F5266*G5266,2)</f>
        <v>25.05</v>
      </c>
      <c r="J5266" s="19" t="n">
        <f aca="false">ROUND(F5266*H5266,2)</f>
        <v>14.73</v>
      </c>
      <c r="K5266" s="19" t="n">
        <f aca="false">INDEX(Pricebook!$L$2:$L$1401,MATCH(D5266,Pricebook!$A$2:$A$1401,0))</f>
        <v>9.2</v>
      </c>
      <c r="L5266" s="19" t="n">
        <f aca="false">ROUND(F5266*K5266,2)</f>
        <v>27.6</v>
      </c>
      <c r="M5266" s="24" t="n">
        <f aca="false">DATE(YEAR(C5266),MONTH(C5266),1)</f>
        <v>46174</v>
      </c>
    </row>
    <row r="5267" customFormat="false" ht="15" hidden="false" customHeight="false" outlineLevel="0" collapsed="false">
      <c r="A5267" s="21" t="s">
        <v>3698</v>
      </c>
      <c r="B5267" s="21" t="s">
        <v>3435</v>
      </c>
      <c r="C5267" s="23" t="n">
        <v>46203</v>
      </c>
      <c r="D5267" s="21" t="s">
        <v>436</v>
      </c>
      <c r="E5267" s="21" t="s">
        <v>366</v>
      </c>
      <c r="F5267" s="12" t="n">
        <v>3</v>
      </c>
      <c r="G5267" s="19" t="n">
        <v>71.05</v>
      </c>
      <c r="H5267" s="19" t="n">
        <v>50.84</v>
      </c>
      <c r="I5267" s="19" t="n">
        <f aca="false">ROUND(F5267*G5267,2)</f>
        <v>213.15</v>
      </c>
      <c r="J5267" s="19" t="n">
        <f aca="false">ROUND(F5267*H5267,2)</f>
        <v>152.52</v>
      </c>
      <c r="K5267" s="19" t="n">
        <f aca="false">INDEX(Pricebook!$L$2:$L$1401,MATCH(D5267,Pricebook!$A$2:$A$1401,0))</f>
        <v>77.4</v>
      </c>
      <c r="L5267" s="19" t="n">
        <f aca="false">ROUND(F5267*K5267,2)</f>
        <v>232.2</v>
      </c>
      <c r="M5267" s="24" t="n">
        <f aca="false">DATE(YEAR(C5267),MONTH(C5267),1)</f>
        <v>46174</v>
      </c>
    </row>
    <row r="5268" customFormat="false" ht="15" hidden="false" customHeight="false" outlineLevel="0" collapsed="false">
      <c r="A5268" s="21" t="s">
        <v>3698</v>
      </c>
      <c r="B5268" s="21" t="s">
        <v>3435</v>
      </c>
      <c r="C5268" s="23" t="n">
        <v>46203</v>
      </c>
      <c r="D5268" s="21" t="s">
        <v>2551</v>
      </c>
      <c r="E5268" s="21" t="s">
        <v>2466</v>
      </c>
      <c r="F5268" s="12" t="n">
        <v>3</v>
      </c>
      <c r="G5268" s="19" t="n">
        <v>133.35</v>
      </c>
      <c r="H5268" s="19" t="n">
        <v>83.2</v>
      </c>
      <c r="I5268" s="19" t="n">
        <f aca="false">ROUND(F5268*G5268,2)</f>
        <v>400.05</v>
      </c>
      <c r="J5268" s="19" t="n">
        <f aca="false">ROUND(F5268*H5268,2)</f>
        <v>249.6</v>
      </c>
      <c r="K5268" s="19" t="n">
        <f aca="false">INDEX(Pricebook!$L$2:$L$1401,MATCH(D5268,Pricebook!$A$2:$A$1401,0))</f>
        <v>140.05</v>
      </c>
      <c r="L5268" s="19" t="n">
        <f aca="false">ROUND(F5268*K5268,2)</f>
        <v>420.15</v>
      </c>
      <c r="M5268" s="24" t="n">
        <f aca="false">DATE(YEAR(C5268),MONTH(C5268),1)</f>
        <v>46174</v>
      </c>
    </row>
    <row r="5269" customFormat="false" ht="15" hidden="false" customHeight="false" outlineLevel="0" collapsed="false">
      <c r="A5269" s="21" t="s">
        <v>3698</v>
      </c>
      <c r="B5269" s="21" t="s">
        <v>3435</v>
      </c>
      <c r="C5269" s="23" t="n">
        <v>46203</v>
      </c>
      <c r="D5269" s="21" t="s">
        <v>2918</v>
      </c>
      <c r="E5269" s="21" t="s">
        <v>2748</v>
      </c>
      <c r="F5269" s="12" t="n">
        <v>2</v>
      </c>
      <c r="G5269" s="19" t="n">
        <v>68.75</v>
      </c>
      <c r="H5269" s="19" t="n">
        <v>40.1</v>
      </c>
      <c r="I5269" s="19" t="n">
        <f aca="false">ROUND(F5269*G5269,2)</f>
        <v>137.5</v>
      </c>
      <c r="J5269" s="19" t="n">
        <f aca="false">ROUND(F5269*H5269,2)</f>
        <v>80.2</v>
      </c>
      <c r="K5269" s="19" t="n">
        <f aca="false">INDEX(Pricebook!$L$2:$L$1401,MATCH(D5269,Pricebook!$A$2:$A$1401,0))</f>
        <v>75.15</v>
      </c>
      <c r="L5269" s="19" t="n">
        <f aca="false">ROUND(F5269*K5269,2)</f>
        <v>150.3</v>
      </c>
      <c r="M5269" s="24" t="n">
        <f aca="false">DATE(YEAR(C5269),MONTH(C5269),1)</f>
        <v>46174</v>
      </c>
    </row>
    <row r="5270" customFormat="false" ht="15" hidden="false" customHeight="false" outlineLevel="0" collapsed="false">
      <c r="A5270" s="21" t="s">
        <v>3698</v>
      </c>
      <c r="B5270" s="21" t="s">
        <v>3435</v>
      </c>
      <c r="C5270" s="23" t="n">
        <v>46203</v>
      </c>
      <c r="D5270" s="21" t="s">
        <v>745</v>
      </c>
      <c r="E5270" s="21" t="s">
        <v>366</v>
      </c>
      <c r="F5270" s="12" t="n">
        <v>1</v>
      </c>
      <c r="G5270" s="19" t="n">
        <v>146.3</v>
      </c>
      <c r="H5270" s="19" t="n">
        <v>102.22</v>
      </c>
      <c r="I5270" s="19" t="n">
        <f aca="false">ROUND(F5270*G5270,2)</f>
        <v>146.3</v>
      </c>
      <c r="J5270" s="19" t="n">
        <f aca="false">ROUND(F5270*H5270,2)</f>
        <v>102.22</v>
      </c>
      <c r="K5270" s="19" t="n">
        <f aca="false">INDEX(Pricebook!$L$2:$L$1401,MATCH(D5270,Pricebook!$A$2:$A$1401,0))</f>
        <v>155.65</v>
      </c>
      <c r="L5270" s="19" t="n">
        <f aca="false">ROUND(F5270*K5270,2)</f>
        <v>155.65</v>
      </c>
      <c r="M5270" s="24" t="n">
        <f aca="false">DATE(YEAR(C5270),MONTH(C5270),1)</f>
        <v>46174</v>
      </c>
    </row>
    <row r="5271" customFormat="false" ht="15" hidden="false" customHeight="false" outlineLevel="0" collapsed="false">
      <c r="A5271" s="21" t="s">
        <v>3698</v>
      </c>
      <c r="B5271" s="21" t="s">
        <v>3435</v>
      </c>
      <c r="C5271" s="23" t="n">
        <v>46203</v>
      </c>
      <c r="D5271" s="21" t="s">
        <v>837</v>
      </c>
      <c r="E5271" s="21" t="s">
        <v>366</v>
      </c>
      <c r="F5271" s="12" t="n">
        <v>2</v>
      </c>
      <c r="G5271" s="19" t="n">
        <v>116.45</v>
      </c>
      <c r="H5271" s="19" t="n">
        <v>83.03</v>
      </c>
      <c r="I5271" s="19" t="n">
        <f aca="false">ROUND(F5271*G5271,2)</f>
        <v>232.9</v>
      </c>
      <c r="J5271" s="19" t="n">
        <f aca="false">ROUND(F5271*H5271,2)</f>
        <v>166.06</v>
      </c>
      <c r="K5271" s="19" t="n">
        <f aca="false">INDEX(Pricebook!$L$2:$L$1401,MATCH(D5271,Pricebook!$A$2:$A$1401,0))</f>
        <v>126.45</v>
      </c>
      <c r="L5271" s="19" t="n">
        <f aca="false">ROUND(F5271*K5271,2)</f>
        <v>252.9</v>
      </c>
      <c r="M5271" s="24" t="n">
        <f aca="false">DATE(YEAR(C5271),MONTH(C5271),1)</f>
        <v>46174</v>
      </c>
    </row>
    <row r="5272" customFormat="false" ht="15" hidden="false" customHeight="false" outlineLevel="0" collapsed="false">
      <c r="A5272" s="21" t="s">
        <v>3698</v>
      </c>
      <c r="B5272" s="21" t="s">
        <v>3435</v>
      </c>
      <c r="C5272" s="23" t="n">
        <v>46203</v>
      </c>
      <c r="D5272" s="21" t="s">
        <v>465</v>
      </c>
      <c r="E5272" s="21" t="s">
        <v>366</v>
      </c>
      <c r="F5272" s="12" t="n">
        <v>1</v>
      </c>
      <c r="G5272" s="19" t="n">
        <v>99.6</v>
      </c>
      <c r="H5272" s="19" t="n">
        <v>71.16</v>
      </c>
      <c r="I5272" s="19" t="n">
        <f aca="false">ROUND(F5272*G5272,2)</f>
        <v>99.6</v>
      </c>
      <c r="J5272" s="19" t="n">
        <f aca="false">ROUND(F5272*H5272,2)</f>
        <v>71.16</v>
      </c>
      <c r="K5272" s="19" t="n">
        <f aca="false">INDEX(Pricebook!$L$2:$L$1401,MATCH(D5272,Pricebook!$A$2:$A$1401,0))</f>
        <v>108.35</v>
      </c>
      <c r="L5272" s="19" t="n">
        <f aca="false">ROUND(F5272*K5272,2)</f>
        <v>108.35</v>
      </c>
      <c r="M5272" s="24" t="n">
        <f aca="false">DATE(YEAR(C5272),MONTH(C5272),1)</f>
        <v>46174</v>
      </c>
    </row>
    <row r="5273" customFormat="false" ht="15" hidden="false" customHeight="false" outlineLevel="0" collapsed="false">
      <c r="A5273" s="21" t="s">
        <v>3699</v>
      </c>
      <c r="B5273" s="21" t="s">
        <v>3219</v>
      </c>
      <c r="C5273" s="23" t="n">
        <v>46203</v>
      </c>
      <c r="D5273" s="21" t="s">
        <v>1508</v>
      </c>
      <c r="E5273" s="21" t="s">
        <v>1452</v>
      </c>
      <c r="F5273" s="12" t="n">
        <v>4</v>
      </c>
      <c r="G5273" s="19" t="n">
        <v>29.2</v>
      </c>
      <c r="H5273" s="19" t="n">
        <v>17.82</v>
      </c>
      <c r="I5273" s="19" t="n">
        <f aca="false">ROUND(F5273*G5273,2)</f>
        <v>116.8</v>
      </c>
      <c r="J5273" s="19" t="n">
        <f aca="false">ROUND(F5273*H5273,2)</f>
        <v>71.28</v>
      </c>
      <c r="K5273" s="19" t="n">
        <f aca="false">INDEX(Pricebook!$L$2:$L$1401,MATCH(D5273,Pricebook!$A$2:$A$1401,0))</f>
        <v>29.85</v>
      </c>
      <c r="L5273" s="19" t="n">
        <f aca="false">ROUND(F5273*K5273,2)</f>
        <v>119.4</v>
      </c>
      <c r="M5273" s="24" t="n">
        <f aca="false">DATE(YEAR(C5273),MONTH(C5273),1)</f>
        <v>46174</v>
      </c>
    </row>
    <row r="5274" customFormat="false" ht="15" hidden="false" customHeight="false" outlineLevel="0" collapsed="false">
      <c r="A5274" s="21" t="s">
        <v>3699</v>
      </c>
      <c r="B5274" s="21" t="s">
        <v>3219</v>
      </c>
      <c r="C5274" s="23" t="n">
        <v>46203</v>
      </c>
      <c r="D5274" s="21" t="s">
        <v>549</v>
      </c>
      <c r="E5274" s="21" t="s">
        <v>366</v>
      </c>
      <c r="F5274" s="12" t="n">
        <v>1</v>
      </c>
      <c r="G5274" s="19" t="n">
        <v>193.45</v>
      </c>
      <c r="H5274" s="19" t="n">
        <v>136.64</v>
      </c>
      <c r="I5274" s="19" t="n">
        <f aca="false">ROUND(F5274*G5274,2)</f>
        <v>193.45</v>
      </c>
      <c r="J5274" s="19" t="n">
        <f aca="false">ROUND(F5274*H5274,2)</f>
        <v>136.64</v>
      </c>
      <c r="K5274" s="19" t="n">
        <f aca="false">INDEX(Pricebook!$L$2:$L$1401,MATCH(D5274,Pricebook!$A$2:$A$1401,0))</f>
        <v>208.05</v>
      </c>
      <c r="L5274" s="19" t="n">
        <f aca="false">ROUND(F5274*K5274,2)</f>
        <v>208.05</v>
      </c>
      <c r="M5274" s="24" t="n">
        <f aca="false">DATE(YEAR(C5274),MONTH(C5274),1)</f>
        <v>46174</v>
      </c>
    </row>
    <row r="5275" customFormat="false" ht="15" hidden="false" customHeight="false" outlineLevel="0" collapsed="false">
      <c r="A5275" s="21" t="s">
        <v>3699</v>
      </c>
      <c r="B5275" s="21" t="s">
        <v>3219</v>
      </c>
      <c r="C5275" s="23" t="n">
        <v>46203</v>
      </c>
      <c r="D5275" s="21" t="s">
        <v>727</v>
      </c>
      <c r="E5275" s="21" t="s">
        <v>366</v>
      </c>
      <c r="F5275" s="12" t="n">
        <v>2</v>
      </c>
      <c r="G5275" s="19" t="n">
        <v>40.6</v>
      </c>
      <c r="H5275" s="19" t="n">
        <v>28.91</v>
      </c>
      <c r="I5275" s="19" t="n">
        <f aca="false">ROUND(F5275*G5275,2)</f>
        <v>81.2</v>
      </c>
      <c r="J5275" s="19" t="n">
        <f aca="false">ROUND(F5275*H5275,2)</f>
        <v>57.82</v>
      </c>
      <c r="K5275" s="19" t="n">
        <f aca="false">INDEX(Pricebook!$L$2:$L$1401,MATCH(D5275,Pricebook!$A$2:$A$1401,0))</f>
        <v>44</v>
      </c>
      <c r="L5275" s="19" t="n">
        <f aca="false">ROUND(F5275*K5275,2)</f>
        <v>88</v>
      </c>
      <c r="M5275" s="24" t="n">
        <f aca="false">DATE(YEAR(C5275),MONTH(C5275),1)</f>
        <v>46174</v>
      </c>
    </row>
    <row r="5276" customFormat="false" ht="15" hidden="false" customHeight="false" outlineLevel="0" collapsed="false">
      <c r="A5276" s="21" t="s">
        <v>3699</v>
      </c>
      <c r="B5276" s="21" t="s">
        <v>3219</v>
      </c>
      <c r="C5276" s="23" t="n">
        <v>46203</v>
      </c>
      <c r="D5276" s="21" t="s">
        <v>1857</v>
      </c>
      <c r="E5276" s="21" t="s">
        <v>1452</v>
      </c>
      <c r="F5276" s="12" t="n">
        <v>10</v>
      </c>
      <c r="G5276" s="19" t="n">
        <v>23</v>
      </c>
      <c r="H5276" s="19" t="n">
        <v>14.18</v>
      </c>
      <c r="I5276" s="19" t="n">
        <f aca="false">ROUND(F5276*G5276,2)</f>
        <v>230</v>
      </c>
      <c r="J5276" s="19" t="n">
        <f aca="false">ROUND(F5276*H5276,2)</f>
        <v>141.8</v>
      </c>
      <c r="K5276" s="19" t="n">
        <f aca="false">INDEX(Pricebook!$L$2:$L$1401,MATCH(D5276,Pricebook!$A$2:$A$1401,0))</f>
        <v>23.75</v>
      </c>
      <c r="L5276" s="19" t="n">
        <f aca="false">ROUND(F5276*K5276,2)</f>
        <v>237.5</v>
      </c>
      <c r="M5276" s="24" t="n">
        <f aca="false">DATE(YEAR(C5276),MONTH(C5276),1)</f>
        <v>46174</v>
      </c>
    </row>
    <row r="5277" customFormat="false" ht="15" hidden="false" customHeight="false" outlineLevel="0" collapsed="false">
      <c r="A5277" s="21" t="s">
        <v>3699</v>
      </c>
      <c r="B5277" s="21" t="s">
        <v>3219</v>
      </c>
      <c r="C5277" s="23" t="n">
        <v>46203</v>
      </c>
      <c r="D5277" s="21" t="s">
        <v>1627</v>
      </c>
      <c r="E5277" s="21" t="s">
        <v>1452</v>
      </c>
      <c r="F5277" s="12" t="n">
        <v>2</v>
      </c>
      <c r="G5277" s="19" t="n">
        <v>36.85</v>
      </c>
      <c r="H5277" s="19" t="n">
        <v>22.8</v>
      </c>
      <c r="I5277" s="19" t="n">
        <f aca="false">ROUND(F5277*G5277,2)</f>
        <v>73.7</v>
      </c>
      <c r="J5277" s="19" t="n">
        <f aca="false">ROUND(F5277*H5277,2)</f>
        <v>45.6</v>
      </c>
      <c r="K5277" s="19" t="n">
        <f aca="false">INDEX(Pricebook!$L$2:$L$1401,MATCH(D5277,Pricebook!$A$2:$A$1401,0))</f>
        <v>38.2</v>
      </c>
      <c r="L5277" s="19" t="n">
        <f aca="false">ROUND(F5277*K5277,2)</f>
        <v>76.4</v>
      </c>
      <c r="M5277" s="24" t="n">
        <f aca="false">DATE(YEAR(C5277),MONTH(C5277),1)</f>
        <v>46174</v>
      </c>
    </row>
    <row r="5278" customFormat="false" ht="15" hidden="false" customHeight="false" outlineLevel="0" collapsed="false">
      <c r="A5278" s="21" t="s">
        <v>3699</v>
      </c>
      <c r="B5278" s="21" t="s">
        <v>3219</v>
      </c>
      <c r="C5278" s="23" t="n">
        <v>46203</v>
      </c>
      <c r="D5278" s="21" t="s">
        <v>2341</v>
      </c>
      <c r="E5278" s="21" t="s">
        <v>2202</v>
      </c>
      <c r="F5278" s="12" t="n">
        <v>12</v>
      </c>
      <c r="G5278" s="19" t="n">
        <v>7.15</v>
      </c>
      <c r="H5278" s="19" t="n">
        <v>4.29</v>
      </c>
      <c r="I5278" s="19" t="n">
        <f aca="false">ROUND(F5278*G5278,2)</f>
        <v>85.8</v>
      </c>
      <c r="J5278" s="19" t="n">
        <f aca="false">ROUND(F5278*H5278,2)</f>
        <v>51.48</v>
      </c>
      <c r="K5278" s="19" t="n">
        <f aca="false">INDEX(Pricebook!$L$2:$L$1401,MATCH(D5278,Pricebook!$A$2:$A$1401,0))</f>
        <v>7.6</v>
      </c>
      <c r="L5278" s="19" t="n">
        <f aca="false">ROUND(F5278*K5278,2)</f>
        <v>91.2</v>
      </c>
      <c r="M5278" s="24" t="n">
        <f aca="false">DATE(YEAR(C5278),MONTH(C5278),1)</f>
        <v>46174</v>
      </c>
    </row>
    <row r="5279" customFormat="false" ht="15" hidden="false" customHeight="false" outlineLevel="0" collapsed="false">
      <c r="A5279" s="21" t="s">
        <v>3699</v>
      </c>
      <c r="B5279" s="21" t="s">
        <v>3219</v>
      </c>
      <c r="C5279" s="23" t="n">
        <v>46203</v>
      </c>
      <c r="D5279" s="21" t="s">
        <v>1857</v>
      </c>
      <c r="E5279" s="21" t="s">
        <v>1452</v>
      </c>
      <c r="F5279" s="12" t="n">
        <v>14</v>
      </c>
      <c r="G5279" s="19" t="n">
        <v>23</v>
      </c>
      <c r="H5279" s="19" t="n">
        <v>14.18</v>
      </c>
      <c r="I5279" s="19" t="n">
        <f aca="false">ROUND(F5279*G5279,2)</f>
        <v>322</v>
      </c>
      <c r="J5279" s="19" t="n">
        <f aca="false">ROUND(F5279*H5279,2)</f>
        <v>198.52</v>
      </c>
      <c r="K5279" s="19" t="n">
        <f aca="false">INDEX(Pricebook!$L$2:$L$1401,MATCH(D5279,Pricebook!$A$2:$A$1401,0))</f>
        <v>23.75</v>
      </c>
      <c r="L5279" s="19" t="n">
        <f aca="false">ROUND(F5279*K5279,2)</f>
        <v>332.5</v>
      </c>
      <c r="M5279" s="24" t="n">
        <f aca="false">DATE(YEAR(C5279),MONTH(C5279),1)</f>
        <v>46174</v>
      </c>
    </row>
    <row r="5280" customFormat="false" ht="15" hidden="false" customHeight="false" outlineLevel="0" collapsed="false">
      <c r="A5280" s="21" t="s">
        <v>3699</v>
      </c>
      <c r="B5280" s="21" t="s">
        <v>3219</v>
      </c>
      <c r="C5280" s="23" t="n">
        <v>46203</v>
      </c>
      <c r="D5280" s="21" t="s">
        <v>2333</v>
      </c>
      <c r="E5280" s="21" t="s">
        <v>2202</v>
      </c>
      <c r="F5280" s="12" t="n">
        <v>4</v>
      </c>
      <c r="G5280" s="19" t="n">
        <v>41.9</v>
      </c>
      <c r="H5280" s="19" t="n">
        <v>25.21</v>
      </c>
      <c r="I5280" s="19" t="n">
        <f aca="false">ROUND(F5280*G5280,2)</f>
        <v>167.6</v>
      </c>
      <c r="J5280" s="19" t="n">
        <f aca="false">ROUND(F5280*H5280,2)</f>
        <v>100.84</v>
      </c>
      <c r="K5280" s="19" t="n">
        <f aca="false">INDEX(Pricebook!$L$2:$L$1401,MATCH(D5280,Pricebook!$A$2:$A$1401,0))</f>
        <v>44.35</v>
      </c>
      <c r="L5280" s="19" t="n">
        <f aca="false">ROUND(F5280*K5280,2)</f>
        <v>177.4</v>
      </c>
      <c r="M5280" s="24" t="n">
        <f aca="false">DATE(YEAR(C5280),MONTH(C5280),1)</f>
        <v>46174</v>
      </c>
    </row>
    <row r="5281" customFormat="false" ht="15" hidden="false" customHeight="false" outlineLevel="0" collapsed="false">
      <c r="A5281" s="21" t="s">
        <v>3699</v>
      </c>
      <c r="B5281" s="21" t="s">
        <v>3219</v>
      </c>
      <c r="C5281" s="23" t="n">
        <v>46203</v>
      </c>
      <c r="D5281" s="21" t="s">
        <v>2730</v>
      </c>
      <c r="E5281" s="21" t="s">
        <v>2587</v>
      </c>
      <c r="F5281" s="12" t="n">
        <v>10</v>
      </c>
      <c r="G5281" s="19" t="n">
        <v>4.7</v>
      </c>
      <c r="H5281" s="19" t="n">
        <v>3</v>
      </c>
      <c r="I5281" s="19" t="n">
        <f aca="false">ROUND(F5281*G5281,2)</f>
        <v>47</v>
      </c>
      <c r="J5281" s="19" t="n">
        <f aca="false">ROUND(F5281*H5281,2)</f>
        <v>30</v>
      </c>
      <c r="K5281" s="19" t="n">
        <f aca="false">INDEX(Pricebook!$L$2:$L$1401,MATCH(D5281,Pricebook!$A$2:$A$1401,0))</f>
        <v>5</v>
      </c>
      <c r="L5281" s="19" t="n">
        <f aca="false">ROUND(F5281*K5281,2)</f>
        <v>50</v>
      </c>
      <c r="M5281" s="24" t="n">
        <f aca="false">DATE(YEAR(C5281),MONTH(C5281),1)</f>
        <v>46174</v>
      </c>
    </row>
    <row r="5282" customFormat="false" ht="15" hidden="false" customHeight="false" outlineLevel="0" collapsed="false">
      <c r="A5282" s="21" t="s">
        <v>3699</v>
      </c>
      <c r="B5282" s="21" t="s">
        <v>3219</v>
      </c>
      <c r="C5282" s="23" t="n">
        <v>46203</v>
      </c>
      <c r="D5282" s="21" t="s">
        <v>2410</v>
      </c>
      <c r="E5282" s="21" t="s">
        <v>2202</v>
      </c>
      <c r="F5282" s="12" t="n">
        <v>2</v>
      </c>
      <c r="G5282" s="19" t="n">
        <v>37.95</v>
      </c>
      <c r="H5282" s="19" t="n">
        <v>23.27</v>
      </c>
      <c r="I5282" s="19" t="n">
        <f aca="false">ROUND(F5282*G5282,2)</f>
        <v>75.9</v>
      </c>
      <c r="J5282" s="19" t="n">
        <f aca="false">ROUND(F5282*H5282,2)</f>
        <v>46.54</v>
      </c>
      <c r="K5282" s="19" t="n">
        <f aca="false">INDEX(Pricebook!$L$2:$L$1401,MATCH(D5282,Pricebook!$A$2:$A$1401,0))</f>
        <v>40.95</v>
      </c>
      <c r="L5282" s="19" t="n">
        <f aca="false">ROUND(F5282*K5282,2)</f>
        <v>81.9</v>
      </c>
      <c r="M5282" s="24" t="n">
        <f aca="false">DATE(YEAR(C5282),MONTH(C5282),1)</f>
        <v>46174</v>
      </c>
    </row>
    <row r="5283" customFormat="false" ht="15" hidden="false" customHeight="false" outlineLevel="0" collapsed="false">
      <c r="A5283" s="21" t="s">
        <v>3699</v>
      </c>
      <c r="B5283" s="21" t="s">
        <v>3219</v>
      </c>
      <c r="C5283" s="23" t="n">
        <v>46203</v>
      </c>
      <c r="D5283" s="21" t="s">
        <v>1719</v>
      </c>
      <c r="E5283" s="21" t="s">
        <v>1452</v>
      </c>
      <c r="F5283" s="12" t="n">
        <v>1</v>
      </c>
      <c r="G5283" s="19" t="n">
        <v>85</v>
      </c>
      <c r="H5283" s="19" t="n">
        <v>52.74</v>
      </c>
      <c r="I5283" s="19" t="n">
        <f aca="false">ROUND(F5283*G5283,2)</f>
        <v>85</v>
      </c>
      <c r="J5283" s="19" t="n">
        <f aca="false">ROUND(F5283*H5283,2)</f>
        <v>52.74</v>
      </c>
      <c r="K5283" s="19" t="n">
        <f aca="false">INDEX(Pricebook!$L$2:$L$1401,MATCH(D5283,Pricebook!$A$2:$A$1401,0))</f>
        <v>88.35</v>
      </c>
      <c r="L5283" s="19" t="n">
        <f aca="false">ROUND(F5283*K5283,2)</f>
        <v>88.35</v>
      </c>
      <c r="M5283" s="24" t="n">
        <f aca="false">DATE(YEAR(C5283),MONTH(C5283),1)</f>
        <v>46174</v>
      </c>
    </row>
    <row r="5284" customFormat="false" ht="15" hidden="false" customHeight="false" outlineLevel="0" collapsed="false">
      <c r="A5284" s="21" t="s">
        <v>3699</v>
      </c>
      <c r="B5284" s="21" t="s">
        <v>3219</v>
      </c>
      <c r="C5284" s="23" t="n">
        <v>46203</v>
      </c>
      <c r="D5284" s="21" t="s">
        <v>2726</v>
      </c>
      <c r="E5284" s="21" t="s">
        <v>2587</v>
      </c>
      <c r="F5284" s="12" t="n">
        <v>4</v>
      </c>
      <c r="G5284" s="19" t="n">
        <v>5.55</v>
      </c>
      <c r="H5284" s="19" t="n">
        <v>4.07</v>
      </c>
      <c r="I5284" s="19" t="n">
        <f aca="false">ROUND(F5284*G5284,2)</f>
        <v>22.2</v>
      </c>
      <c r="J5284" s="19" t="n">
        <f aca="false">ROUND(F5284*H5284,2)</f>
        <v>16.28</v>
      </c>
      <c r="K5284" s="19" t="n">
        <f aca="false">INDEX(Pricebook!$L$2:$L$1401,MATCH(D5284,Pricebook!$A$2:$A$1401,0))</f>
        <v>5.95</v>
      </c>
      <c r="L5284" s="19" t="n">
        <f aca="false">ROUND(F5284*K5284,2)</f>
        <v>23.8</v>
      </c>
      <c r="M5284" s="24" t="n">
        <f aca="false">DATE(YEAR(C5284),MONTH(C5284),1)</f>
        <v>46174</v>
      </c>
    </row>
    <row r="5285" customFormat="false" ht="15" hidden="false" customHeight="false" outlineLevel="0" collapsed="false">
      <c r="A5285" s="21" t="s">
        <v>3700</v>
      </c>
      <c r="B5285" s="21" t="s">
        <v>3095</v>
      </c>
      <c r="C5285" s="23" t="n">
        <v>46203</v>
      </c>
      <c r="D5285" s="21" t="s">
        <v>499</v>
      </c>
      <c r="E5285" s="21" t="s">
        <v>366</v>
      </c>
      <c r="F5285" s="12" t="n">
        <v>2</v>
      </c>
      <c r="G5285" s="19" t="n">
        <v>35.85</v>
      </c>
      <c r="H5285" s="19" t="n">
        <v>25.63</v>
      </c>
      <c r="I5285" s="19" t="n">
        <f aca="false">ROUND(F5285*G5285,2)</f>
        <v>71.7</v>
      </c>
      <c r="J5285" s="19" t="n">
        <f aca="false">ROUND(F5285*H5285,2)</f>
        <v>51.26</v>
      </c>
      <c r="K5285" s="19" t="n">
        <f aca="false">INDEX(Pricebook!$L$2:$L$1401,MATCH(D5285,Pricebook!$A$2:$A$1401,0))</f>
        <v>39.05</v>
      </c>
      <c r="L5285" s="19" t="n">
        <f aca="false">ROUND(F5285*K5285,2)</f>
        <v>78.1</v>
      </c>
      <c r="M5285" s="24" t="n">
        <f aca="false">DATE(YEAR(C5285),MONTH(C5285),1)</f>
        <v>46174</v>
      </c>
    </row>
    <row r="5286" customFormat="false" ht="15" hidden="false" customHeight="false" outlineLevel="0" collapsed="false">
      <c r="A5286" s="21" t="s">
        <v>3700</v>
      </c>
      <c r="B5286" s="21" t="s">
        <v>3095</v>
      </c>
      <c r="C5286" s="23" t="n">
        <v>46203</v>
      </c>
      <c r="D5286" s="21" t="s">
        <v>625</v>
      </c>
      <c r="E5286" s="21" t="s">
        <v>366</v>
      </c>
      <c r="F5286" s="12" t="n">
        <v>1</v>
      </c>
      <c r="G5286" s="19" t="n">
        <v>16.15</v>
      </c>
      <c r="H5286" s="19" t="n">
        <v>11.49</v>
      </c>
      <c r="I5286" s="19" t="n">
        <f aca="false">ROUND(F5286*G5286,2)</f>
        <v>16.15</v>
      </c>
      <c r="J5286" s="19" t="n">
        <f aca="false">ROUND(F5286*H5286,2)</f>
        <v>11.49</v>
      </c>
      <c r="K5286" s="19" t="n">
        <f aca="false">INDEX(Pricebook!$L$2:$L$1401,MATCH(D5286,Pricebook!$A$2:$A$1401,0))</f>
        <v>17.5</v>
      </c>
      <c r="L5286" s="19" t="n">
        <f aca="false">ROUND(F5286*K5286,2)</f>
        <v>17.5</v>
      </c>
      <c r="M5286" s="24" t="n">
        <f aca="false">DATE(YEAR(C5286),MONTH(C5286),1)</f>
        <v>46174</v>
      </c>
    </row>
    <row r="5287" customFormat="false" ht="15" hidden="false" customHeight="false" outlineLevel="0" collapsed="false">
      <c r="A5287" s="21" t="s">
        <v>3700</v>
      </c>
      <c r="B5287" s="21" t="s">
        <v>3095</v>
      </c>
      <c r="C5287" s="23" t="n">
        <v>46203</v>
      </c>
      <c r="D5287" s="21" t="s">
        <v>2573</v>
      </c>
      <c r="E5287" s="21" t="s">
        <v>2466</v>
      </c>
      <c r="F5287" s="12" t="n">
        <v>2</v>
      </c>
      <c r="G5287" s="19" t="n">
        <v>32.4</v>
      </c>
      <c r="H5287" s="19" t="n">
        <v>22.54</v>
      </c>
      <c r="I5287" s="19" t="n">
        <f aca="false">ROUND(F5287*G5287,2)</f>
        <v>64.8</v>
      </c>
      <c r="J5287" s="19" t="n">
        <f aca="false">ROUND(F5287*H5287,2)</f>
        <v>45.08</v>
      </c>
      <c r="K5287" s="19" t="n">
        <f aca="false">INDEX(Pricebook!$L$2:$L$1401,MATCH(D5287,Pricebook!$A$2:$A$1401,0))</f>
        <v>33.5</v>
      </c>
      <c r="L5287" s="19" t="n">
        <f aca="false">ROUND(F5287*K5287,2)</f>
        <v>67</v>
      </c>
      <c r="M5287" s="24" t="n">
        <f aca="false">DATE(YEAR(C5287),MONTH(C5287),1)</f>
        <v>46174</v>
      </c>
    </row>
    <row r="5288" customFormat="false" ht="15" hidden="false" customHeight="false" outlineLevel="0" collapsed="false">
      <c r="A5288" s="21" t="s">
        <v>3700</v>
      </c>
      <c r="B5288" s="21" t="s">
        <v>3095</v>
      </c>
      <c r="C5288" s="23" t="n">
        <v>46203</v>
      </c>
      <c r="D5288" s="21" t="s">
        <v>2806</v>
      </c>
      <c r="E5288" s="21" t="s">
        <v>2748</v>
      </c>
      <c r="F5288" s="12" t="n">
        <v>2</v>
      </c>
      <c r="G5288" s="19" t="n">
        <v>46.65</v>
      </c>
      <c r="H5288" s="19" t="n">
        <v>27.01</v>
      </c>
      <c r="I5288" s="19" t="n">
        <f aca="false">ROUND(F5288*G5288,2)</f>
        <v>93.3</v>
      </c>
      <c r="J5288" s="19" t="n">
        <f aca="false">ROUND(F5288*H5288,2)</f>
        <v>54.02</v>
      </c>
      <c r="K5288" s="19" t="n">
        <f aca="false">INDEX(Pricebook!$L$2:$L$1401,MATCH(D5288,Pricebook!$A$2:$A$1401,0))</f>
        <v>50.6</v>
      </c>
      <c r="L5288" s="19" t="n">
        <f aca="false">ROUND(F5288*K5288,2)</f>
        <v>101.2</v>
      </c>
      <c r="M5288" s="24" t="n">
        <f aca="false">DATE(YEAR(C5288),MONTH(C5288),1)</f>
        <v>46174</v>
      </c>
    </row>
    <row r="5289" customFormat="false" ht="15" hidden="false" customHeight="false" outlineLevel="0" collapsed="false">
      <c r="A5289" s="21" t="s">
        <v>3700</v>
      </c>
      <c r="B5289" s="21" t="s">
        <v>3095</v>
      </c>
      <c r="C5289" s="23" t="n">
        <v>46203</v>
      </c>
      <c r="D5289" s="21" t="s">
        <v>665</v>
      </c>
      <c r="E5289" s="21" t="s">
        <v>366</v>
      </c>
      <c r="F5289" s="12" t="n">
        <v>3</v>
      </c>
      <c r="G5289" s="19" t="n">
        <v>28.25</v>
      </c>
      <c r="H5289" s="19" t="n">
        <v>20.17</v>
      </c>
      <c r="I5289" s="19" t="n">
        <f aca="false">ROUND(F5289*G5289,2)</f>
        <v>84.75</v>
      </c>
      <c r="J5289" s="19" t="n">
        <f aca="false">ROUND(F5289*H5289,2)</f>
        <v>60.51</v>
      </c>
      <c r="K5289" s="19" t="n">
        <f aca="false">INDEX(Pricebook!$L$2:$L$1401,MATCH(D5289,Pricebook!$A$2:$A$1401,0))</f>
        <v>30.75</v>
      </c>
      <c r="L5289" s="19" t="n">
        <f aca="false">ROUND(F5289*K5289,2)</f>
        <v>92.25</v>
      </c>
      <c r="M5289" s="24" t="n">
        <f aca="false">DATE(YEAR(C5289),MONTH(C5289),1)</f>
        <v>46174</v>
      </c>
    </row>
    <row r="5290" customFormat="false" ht="15" hidden="false" customHeight="false" outlineLevel="0" collapsed="false">
      <c r="A5290" s="21" t="s">
        <v>3700</v>
      </c>
      <c r="B5290" s="21" t="s">
        <v>3095</v>
      </c>
      <c r="C5290" s="23" t="n">
        <v>46203</v>
      </c>
      <c r="D5290" s="21" t="s">
        <v>803</v>
      </c>
      <c r="E5290" s="21" t="s">
        <v>366</v>
      </c>
      <c r="F5290" s="12" t="n">
        <v>2</v>
      </c>
      <c r="G5290" s="19" t="n">
        <v>164.8</v>
      </c>
      <c r="H5290" s="19" t="n">
        <v>115.5</v>
      </c>
      <c r="I5290" s="19" t="n">
        <f aca="false">ROUND(F5290*G5290,2)</f>
        <v>329.6</v>
      </c>
      <c r="J5290" s="19" t="n">
        <f aca="false">ROUND(F5290*H5290,2)</f>
        <v>231</v>
      </c>
      <c r="K5290" s="19" t="n">
        <f aca="false">INDEX(Pricebook!$L$2:$L$1401,MATCH(D5290,Pricebook!$A$2:$A$1401,0))</f>
        <v>175.85</v>
      </c>
      <c r="L5290" s="19" t="n">
        <f aca="false">ROUND(F5290*K5290,2)</f>
        <v>351.7</v>
      </c>
      <c r="M5290" s="24" t="n">
        <f aca="false">DATE(YEAR(C5290),MONTH(C5290),1)</f>
        <v>46174</v>
      </c>
    </row>
    <row r="5291" customFormat="false" ht="15" hidden="false" customHeight="false" outlineLevel="0" collapsed="false">
      <c r="A5291" s="21" t="s">
        <v>3700</v>
      </c>
      <c r="B5291" s="21" t="s">
        <v>3095</v>
      </c>
      <c r="C5291" s="23" t="n">
        <v>46203</v>
      </c>
      <c r="D5291" s="21" t="s">
        <v>2862</v>
      </c>
      <c r="E5291" s="21" t="s">
        <v>2748</v>
      </c>
      <c r="F5291" s="12" t="n">
        <v>3</v>
      </c>
      <c r="G5291" s="19" t="n">
        <v>16.2</v>
      </c>
      <c r="H5291" s="19" t="n">
        <v>10.73</v>
      </c>
      <c r="I5291" s="19" t="n">
        <f aca="false">ROUND(F5291*G5291,2)</f>
        <v>48.6</v>
      </c>
      <c r="J5291" s="19" t="n">
        <f aca="false">ROUND(F5291*H5291,2)</f>
        <v>32.19</v>
      </c>
      <c r="K5291" s="19" t="n">
        <f aca="false">INDEX(Pricebook!$L$2:$L$1401,MATCH(D5291,Pricebook!$A$2:$A$1401,0))</f>
        <v>17.55</v>
      </c>
      <c r="L5291" s="19" t="n">
        <f aca="false">ROUND(F5291*K5291,2)</f>
        <v>52.65</v>
      </c>
      <c r="M5291" s="24" t="n">
        <f aca="false">DATE(YEAR(C5291),MONTH(C5291),1)</f>
        <v>46174</v>
      </c>
    </row>
    <row r="5292" customFormat="false" ht="15" hidden="false" customHeight="false" outlineLevel="0" collapsed="false">
      <c r="A5292" s="21" t="s">
        <v>3700</v>
      </c>
      <c r="B5292" s="21" t="s">
        <v>3095</v>
      </c>
      <c r="C5292" s="23" t="n">
        <v>46203</v>
      </c>
      <c r="D5292" s="21" t="s">
        <v>2946</v>
      </c>
      <c r="E5292" s="21" t="s">
        <v>2748</v>
      </c>
      <c r="F5292" s="12" t="n">
        <v>5</v>
      </c>
      <c r="G5292" s="19" t="n">
        <v>9.3</v>
      </c>
      <c r="H5292" s="19" t="n">
        <v>5.37</v>
      </c>
      <c r="I5292" s="19" t="n">
        <f aca="false">ROUND(F5292*G5292,2)</f>
        <v>46.5</v>
      </c>
      <c r="J5292" s="19" t="n">
        <f aca="false">ROUND(F5292*H5292,2)</f>
        <v>26.85</v>
      </c>
      <c r="K5292" s="19" t="n">
        <f aca="false">INDEX(Pricebook!$L$2:$L$1401,MATCH(D5292,Pricebook!$A$2:$A$1401,0))</f>
        <v>10.1</v>
      </c>
      <c r="L5292" s="19" t="n">
        <f aca="false">ROUND(F5292*K5292,2)</f>
        <v>50.5</v>
      </c>
      <c r="M5292" s="24" t="n">
        <f aca="false">DATE(YEAR(C5292),MONTH(C5292),1)</f>
        <v>46174</v>
      </c>
    </row>
    <row r="5293" customFormat="false" ht="15" hidden="false" customHeight="false" outlineLevel="0" collapsed="false">
      <c r="A5293" s="21" t="s">
        <v>3700</v>
      </c>
      <c r="B5293" s="21" t="s">
        <v>3095</v>
      </c>
      <c r="C5293" s="23" t="n">
        <v>46203</v>
      </c>
      <c r="D5293" s="21" t="s">
        <v>2581</v>
      </c>
      <c r="E5293" s="21" t="s">
        <v>2466</v>
      </c>
      <c r="F5293" s="12" t="n">
        <v>5</v>
      </c>
      <c r="G5293" s="19" t="n">
        <v>8.55</v>
      </c>
      <c r="H5293" s="19" t="n">
        <v>5.3</v>
      </c>
      <c r="I5293" s="19" t="n">
        <f aca="false">ROUND(F5293*G5293,2)</f>
        <v>42.75</v>
      </c>
      <c r="J5293" s="19" t="n">
        <f aca="false">ROUND(F5293*H5293,2)</f>
        <v>26.5</v>
      </c>
      <c r="K5293" s="19" t="n">
        <f aca="false">INDEX(Pricebook!$L$2:$L$1401,MATCH(D5293,Pricebook!$A$2:$A$1401,0))</f>
        <v>8.95</v>
      </c>
      <c r="L5293" s="19" t="n">
        <f aca="false">ROUND(F5293*K5293,2)</f>
        <v>44.75</v>
      </c>
      <c r="M5293" s="24" t="n">
        <f aca="false">DATE(YEAR(C5293),MONTH(C5293),1)</f>
        <v>46174</v>
      </c>
    </row>
    <row r="5294" customFormat="false" ht="15" hidden="false" customHeight="false" outlineLevel="0" collapsed="false">
      <c r="A5294" s="21" t="s">
        <v>3700</v>
      </c>
      <c r="B5294" s="21" t="s">
        <v>3095</v>
      </c>
      <c r="C5294" s="23" t="n">
        <v>46203</v>
      </c>
      <c r="D5294" s="21" t="s">
        <v>2583</v>
      </c>
      <c r="E5294" s="21" t="s">
        <v>2466</v>
      </c>
      <c r="F5294" s="12" t="n">
        <v>3</v>
      </c>
      <c r="G5294" s="19" t="n">
        <v>124.3</v>
      </c>
      <c r="H5294" s="19" t="n">
        <v>80.61</v>
      </c>
      <c r="I5294" s="19" t="n">
        <f aca="false">ROUND(F5294*G5294,2)</f>
        <v>372.9</v>
      </c>
      <c r="J5294" s="19" t="n">
        <f aca="false">ROUND(F5294*H5294,2)</f>
        <v>241.83</v>
      </c>
      <c r="K5294" s="19" t="n">
        <f aca="false">INDEX(Pricebook!$L$2:$L$1401,MATCH(D5294,Pricebook!$A$2:$A$1401,0))</f>
        <v>129.25</v>
      </c>
      <c r="L5294" s="19" t="n">
        <f aca="false">ROUND(F5294*K5294,2)</f>
        <v>387.75</v>
      </c>
      <c r="M5294" s="24" t="n">
        <f aca="false">DATE(YEAR(C5294),MONTH(C5294),1)</f>
        <v>46174</v>
      </c>
    </row>
    <row r="5295" customFormat="false" ht="15" hidden="false" customHeight="false" outlineLevel="0" collapsed="false">
      <c r="A5295" s="21" t="s">
        <v>3700</v>
      </c>
      <c r="B5295" s="21" t="s">
        <v>3095</v>
      </c>
      <c r="C5295" s="23" t="n">
        <v>46203</v>
      </c>
      <c r="D5295" s="21" t="s">
        <v>2753</v>
      </c>
      <c r="E5295" s="21" t="s">
        <v>2748</v>
      </c>
      <c r="F5295" s="12" t="n">
        <v>2</v>
      </c>
      <c r="G5295" s="19" t="n">
        <v>29.5</v>
      </c>
      <c r="H5295" s="19" t="n">
        <v>17.09</v>
      </c>
      <c r="I5295" s="19" t="n">
        <f aca="false">ROUND(F5295*G5295,2)</f>
        <v>59</v>
      </c>
      <c r="J5295" s="19" t="n">
        <f aca="false">ROUND(F5295*H5295,2)</f>
        <v>34.18</v>
      </c>
      <c r="K5295" s="19" t="n">
        <f aca="false">INDEX(Pricebook!$L$2:$L$1401,MATCH(D5295,Pricebook!$A$2:$A$1401,0))</f>
        <v>32</v>
      </c>
      <c r="L5295" s="19" t="n">
        <f aca="false">ROUND(F5295*K5295,2)</f>
        <v>64</v>
      </c>
      <c r="M5295" s="24" t="n">
        <f aca="false">DATE(YEAR(C5295),MONTH(C5295),1)</f>
        <v>46174</v>
      </c>
    </row>
    <row r="5296" customFormat="false" ht="15" hidden="false" customHeight="false" outlineLevel="0" collapsed="false">
      <c r="A5296" s="21" t="s">
        <v>3700</v>
      </c>
      <c r="B5296" s="21" t="s">
        <v>3095</v>
      </c>
      <c r="C5296" s="23" t="n">
        <v>46203</v>
      </c>
      <c r="D5296" s="21" t="s">
        <v>2948</v>
      </c>
      <c r="E5296" s="21" t="s">
        <v>2748</v>
      </c>
      <c r="F5296" s="12" t="n">
        <v>2</v>
      </c>
      <c r="G5296" s="19" t="n">
        <v>21.85</v>
      </c>
      <c r="H5296" s="19" t="n">
        <v>12.7</v>
      </c>
      <c r="I5296" s="19" t="n">
        <f aca="false">ROUND(F5296*G5296,2)</f>
        <v>43.7</v>
      </c>
      <c r="J5296" s="19" t="n">
        <f aca="false">ROUND(F5296*H5296,2)</f>
        <v>25.4</v>
      </c>
      <c r="K5296" s="19" t="n">
        <f aca="false">INDEX(Pricebook!$L$2:$L$1401,MATCH(D5296,Pricebook!$A$2:$A$1401,0))</f>
        <v>23.8</v>
      </c>
      <c r="L5296" s="19" t="n">
        <f aca="false">ROUND(F5296*K5296,2)</f>
        <v>47.6</v>
      </c>
      <c r="M5296" s="24" t="n">
        <f aca="false">DATE(YEAR(C5296),MONTH(C5296),1)</f>
        <v>46174</v>
      </c>
    </row>
    <row r="5297" customFormat="false" ht="15" hidden="false" customHeight="false" outlineLevel="0" collapsed="false">
      <c r="A5297" s="21" t="s">
        <v>3700</v>
      </c>
      <c r="B5297" s="21" t="s">
        <v>3095</v>
      </c>
      <c r="C5297" s="23" t="n">
        <v>46203</v>
      </c>
      <c r="D5297" s="21" t="s">
        <v>453</v>
      </c>
      <c r="E5297" s="21" t="s">
        <v>366</v>
      </c>
      <c r="F5297" s="12" t="n">
        <v>1</v>
      </c>
      <c r="G5297" s="19" t="n">
        <v>40.6</v>
      </c>
      <c r="H5297" s="19" t="n">
        <v>28.92</v>
      </c>
      <c r="I5297" s="19" t="n">
        <f aca="false">ROUND(F5297*G5297,2)</f>
        <v>40.6</v>
      </c>
      <c r="J5297" s="19" t="n">
        <f aca="false">ROUND(F5297*H5297,2)</f>
        <v>28.92</v>
      </c>
      <c r="K5297" s="19" t="n">
        <f aca="false">INDEX(Pricebook!$L$2:$L$1401,MATCH(D5297,Pricebook!$A$2:$A$1401,0))</f>
        <v>44.05</v>
      </c>
      <c r="L5297" s="19" t="n">
        <f aca="false">ROUND(F5297*K5297,2)</f>
        <v>44.05</v>
      </c>
      <c r="M5297" s="24" t="n">
        <f aca="false">DATE(YEAR(C5297),MONTH(C5297),1)</f>
        <v>46174</v>
      </c>
    </row>
    <row r="5298" customFormat="false" ht="15" hidden="false" customHeight="false" outlineLevel="0" collapsed="false">
      <c r="A5298" s="21" t="s">
        <v>3700</v>
      </c>
      <c r="B5298" s="21" t="s">
        <v>3095</v>
      </c>
      <c r="C5298" s="23" t="n">
        <v>46203</v>
      </c>
      <c r="D5298" s="21" t="s">
        <v>815</v>
      </c>
      <c r="E5298" s="21" t="s">
        <v>366</v>
      </c>
      <c r="F5298" s="12" t="n">
        <v>2</v>
      </c>
      <c r="G5298" s="19" t="n">
        <v>221.5</v>
      </c>
      <c r="H5298" s="19" t="n">
        <v>165.3</v>
      </c>
      <c r="I5298" s="19" t="n">
        <f aca="false">ROUND(F5298*G5298,2)</f>
        <v>443</v>
      </c>
      <c r="J5298" s="19" t="n">
        <f aca="false">ROUND(F5298*H5298,2)</f>
        <v>330.6</v>
      </c>
      <c r="K5298" s="19" t="n">
        <f aca="false">INDEX(Pricebook!$L$2:$L$1401,MATCH(D5298,Pricebook!$A$2:$A$1401,0))</f>
        <v>237.5</v>
      </c>
      <c r="L5298" s="19" t="n">
        <f aca="false">ROUND(F5298*K5298,2)</f>
        <v>475</v>
      </c>
      <c r="M5298" s="24" t="n">
        <f aca="false">DATE(YEAR(C5298),MONTH(C5298),1)</f>
        <v>46174</v>
      </c>
    </row>
    <row r="5299" customFormat="false" ht="15" hidden="false" customHeight="false" outlineLevel="0" collapsed="false">
      <c r="A5299" s="21" t="s">
        <v>3700</v>
      </c>
      <c r="B5299" s="21" t="s">
        <v>3095</v>
      </c>
      <c r="C5299" s="23" t="n">
        <v>46203</v>
      </c>
      <c r="D5299" s="21" t="s">
        <v>2776</v>
      </c>
      <c r="E5299" s="21" t="s">
        <v>2748</v>
      </c>
      <c r="F5299" s="12" t="n">
        <v>6</v>
      </c>
      <c r="G5299" s="19" t="n">
        <v>43.95</v>
      </c>
      <c r="H5299" s="19" t="n">
        <v>25.93</v>
      </c>
      <c r="I5299" s="19" t="n">
        <f aca="false">ROUND(F5299*G5299,2)</f>
        <v>263.7</v>
      </c>
      <c r="J5299" s="19" t="n">
        <f aca="false">ROUND(F5299*H5299,2)</f>
        <v>155.58</v>
      </c>
      <c r="K5299" s="19" t="n">
        <f aca="false">INDEX(Pricebook!$L$2:$L$1401,MATCH(D5299,Pricebook!$A$2:$A$1401,0))</f>
        <v>48.55</v>
      </c>
      <c r="L5299" s="19" t="n">
        <f aca="false">ROUND(F5299*K5299,2)</f>
        <v>291.3</v>
      </c>
      <c r="M5299" s="24" t="n">
        <f aca="false">DATE(YEAR(C5299),MONTH(C5299),1)</f>
        <v>46174</v>
      </c>
    </row>
    <row r="5300" customFormat="false" ht="15" hidden="false" customHeight="false" outlineLevel="0" collapsed="false">
      <c r="A5300" s="21" t="s">
        <v>3701</v>
      </c>
      <c r="B5300" s="21" t="s">
        <v>3329</v>
      </c>
      <c r="C5300" s="23" t="n">
        <v>46203</v>
      </c>
      <c r="D5300" s="21" t="s">
        <v>2770</v>
      </c>
      <c r="E5300" s="21" t="s">
        <v>2748</v>
      </c>
      <c r="F5300" s="12" t="n">
        <v>10</v>
      </c>
      <c r="G5300" s="19" t="n">
        <v>3.4</v>
      </c>
      <c r="H5300" s="19" t="n">
        <v>2.31</v>
      </c>
      <c r="I5300" s="19" t="n">
        <f aca="false">ROUND(F5300*G5300,2)</f>
        <v>34</v>
      </c>
      <c r="J5300" s="19" t="n">
        <f aca="false">ROUND(F5300*H5300,2)</f>
        <v>23.1</v>
      </c>
      <c r="K5300" s="19" t="n">
        <f aca="false">INDEX(Pricebook!$L$2:$L$1401,MATCH(D5300,Pricebook!$A$2:$A$1401,0))</f>
        <v>3.7</v>
      </c>
      <c r="L5300" s="19" t="n">
        <f aca="false">ROUND(F5300*K5300,2)</f>
        <v>37</v>
      </c>
      <c r="M5300" s="24" t="n">
        <f aca="false">DATE(YEAR(C5300),MONTH(C5300),1)</f>
        <v>46174</v>
      </c>
    </row>
    <row r="5301" customFormat="false" ht="15" hidden="false" customHeight="false" outlineLevel="0" collapsed="false">
      <c r="A5301" s="21" t="s">
        <v>3701</v>
      </c>
      <c r="B5301" s="21" t="s">
        <v>3329</v>
      </c>
      <c r="C5301" s="23" t="n">
        <v>46203</v>
      </c>
      <c r="D5301" s="21" t="s">
        <v>358</v>
      </c>
      <c r="E5301" s="21" t="s">
        <v>108</v>
      </c>
      <c r="F5301" s="12" t="n">
        <v>1</v>
      </c>
      <c r="G5301" s="19" t="n">
        <v>80</v>
      </c>
      <c r="H5301" s="19" t="n">
        <v>60.3</v>
      </c>
      <c r="I5301" s="19" t="n">
        <f aca="false">ROUND(F5301*G5301,2)</f>
        <v>80</v>
      </c>
      <c r="J5301" s="19" t="n">
        <f aca="false">ROUND(F5301*H5301,2)</f>
        <v>60.3</v>
      </c>
      <c r="K5301" s="19" t="n">
        <f aca="false">INDEX(Pricebook!$L$2:$L$1401,MATCH(D5301,Pricebook!$A$2:$A$1401,0))</f>
        <v>88</v>
      </c>
      <c r="L5301" s="19" t="n">
        <f aca="false">ROUND(F5301*K5301,2)</f>
        <v>88</v>
      </c>
      <c r="M5301" s="24" t="n">
        <f aca="false">DATE(YEAR(C5301),MONTH(C5301),1)</f>
        <v>46174</v>
      </c>
    </row>
    <row r="5302" customFormat="false" ht="15" hidden="false" customHeight="false" outlineLevel="0" collapsed="false">
      <c r="A5302" s="21" t="s">
        <v>3701</v>
      </c>
      <c r="B5302" s="21" t="s">
        <v>3329</v>
      </c>
      <c r="C5302" s="23" t="n">
        <v>46203</v>
      </c>
      <c r="D5302" s="21" t="s">
        <v>2822</v>
      </c>
      <c r="E5302" s="21" t="s">
        <v>2748</v>
      </c>
      <c r="F5302" s="12" t="n">
        <v>5</v>
      </c>
      <c r="G5302" s="19" t="n">
        <v>27.3</v>
      </c>
      <c r="H5302" s="19" t="n">
        <v>17.05</v>
      </c>
      <c r="I5302" s="19" t="n">
        <f aca="false">ROUND(F5302*G5302,2)</f>
        <v>136.5</v>
      </c>
      <c r="J5302" s="19" t="n">
        <f aca="false">ROUND(F5302*H5302,2)</f>
        <v>85.25</v>
      </c>
      <c r="K5302" s="19" t="n">
        <f aca="false">INDEX(Pricebook!$L$2:$L$1401,MATCH(D5302,Pricebook!$A$2:$A$1401,0))</f>
        <v>29.8</v>
      </c>
      <c r="L5302" s="19" t="n">
        <f aca="false">ROUND(F5302*K5302,2)</f>
        <v>149</v>
      </c>
      <c r="M5302" s="24" t="n">
        <f aca="false">DATE(YEAR(C5302),MONTH(C5302),1)</f>
        <v>46174</v>
      </c>
    </row>
    <row r="5303" customFormat="false" ht="15" hidden="false" customHeight="false" outlineLevel="0" collapsed="false">
      <c r="A5303" s="21" t="s">
        <v>3701</v>
      </c>
      <c r="B5303" s="21" t="s">
        <v>3329</v>
      </c>
      <c r="C5303" s="23" t="n">
        <v>46203</v>
      </c>
      <c r="D5303" s="21" t="s">
        <v>199</v>
      </c>
      <c r="E5303" s="21" t="s">
        <v>108</v>
      </c>
      <c r="F5303" s="12" t="n">
        <v>1</v>
      </c>
      <c r="G5303" s="19" t="n">
        <v>8.25</v>
      </c>
      <c r="H5303" s="19" t="n">
        <v>6.91</v>
      </c>
      <c r="I5303" s="19" t="n">
        <f aca="false">ROUND(F5303*G5303,2)</f>
        <v>8.25</v>
      </c>
      <c r="J5303" s="19" t="n">
        <f aca="false">ROUND(F5303*H5303,2)</f>
        <v>6.91</v>
      </c>
      <c r="K5303" s="19" t="n">
        <f aca="false">INDEX(Pricebook!$L$2:$L$1401,MATCH(D5303,Pricebook!$A$2:$A$1401,0))</f>
        <v>9</v>
      </c>
      <c r="L5303" s="19" t="n">
        <f aca="false">ROUND(F5303*K5303,2)</f>
        <v>9</v>
      </c>
      <c r="M5303" s="24" t="n">
        <f aca="false">DATE(YEAR(C5303),MONTH(C5303),1)</f>
        <v>46174</v>
      </c>
    </row>
    <row r="5304" customFormat="false" ht="15" hidden="false" customHeight="false" outlineLevel="0" collapsed="false">
      <c r="A5304" s="21" t="s">
        <v>3701</v>
      </c>
      <c r="B5304" s="21" t="s">
        <v>3329</v>
      </c>
      <c r="C5304" s="23" t="n">
        <v>46203</v>
      </c>
      <c r="D5304" s="21" t="s">
        <v>2384</v>
      </c>
      <c r="E5304" s="21" t="s">
        <v>2202</v>
      </c>
      <c r="F5304" s="12" t="n">
        <v>3</v>
      </c>
      <c r="G5304" s="19" t="n">
        <v>13.95</v>
      </c>
      <c r="H5304" s="19" t="n">
        <v>8.52</v>
      </c>
      <c r="I5304" s="19" t="n">
        <f aca="false">ROUND(F5304*G5304,2)</f>
        <v>41.85</v>
      </c>
      <c r="J5304" s="19" t="n">
        <f aca="false">ROUND(F5304*H5304,2)</f>
        <v>25.56</v>
      </c>
      <c r="K5304" s="19" t="n">
        <f aca="false">INDEX(Pricebook!$L$2:$L$1401,MATCH(D5304,Pricebook!$A$2:$A$1401,0))</f>
        <v>15</v>
      </c>
      <c r="L5304" s="19" t="n">
        <f aca="false">ROUND(F5304*K5304,2)</f>
        <v>45</v>
      </c>
      <c r="M5304" s="24" t="n">
        <f aca="false">DATE(YEAR(C5304),MONTH(C5304),1)</f>
        <v>46174</v>
      </c>
    </row>
    <row r="5305" customFormat="false" ht="15" hidden="false" customHeight="false" outlineLevel="0" collapsed="false">
      <c r="A5305" s="21" t="s">
        <v>3701</v>
      </c>
      <c r="B5305" s="21" t="s">
        <v>3329</v>
      </c>
      <c r="C5305" s="23" t="n">
        <v>46203</v>
      </c>
      <c r="D5305" s="21" t="s">
        <v>1202</v>
      </c>
      <c r="E5305" s="21" t="s">
        <v>971</v>
      </c>
      <c r="F5305" s="12" t="n">
        <v>3</v>
      </c>
      <c r="G5305" s="19" t="n">
        <v>27</v>
      </c>
      <c r="H5305" s="19" t="n">
        <v>20.85</v>
      </c>
      <c r="I5305" s="19" t="n">
        <f aca="false">ROUND(F5305*G5305,2)</f>
        <v>81</v>
      </c>
      <c r="J5305" s="19" t="n">
        <f aca="false">ROUND(F5305*H5305,2)</f>
        <v>62.55</v>
      </c>
      <c r="K5305" s="19" t="n">
        <f aca="false">INDEX(Pricebook!$L$2:$L$1401,MATCH(D5305,Pricebook!$A$2:$A$1401,0))</f>
        <v>31.6</v>
      </c>
      <c r="L5305" s="19" t="n">
        <f aca="false">ROUND(F5305*K5305,2)</f>
        <v>94.8</v>
      </c>
      <c r="M5305" s="24" t="n">
        <f aca="false">DATE(YEAR(C5305),MONTH(C5305),1)</f>
        <v>46174</v>
      </c>
    </row>
    <row r="5306" customFormat="false" ht="15" hidden="false" customHeight="false" outlineLevel="0" collapsed="false">
      <c r="A5306" s="21" t="s">
        <v>3701</v>
      </c>
      <c r="B5306" s="21" t="s">
        <v>3329</v>
      </c>
      <c r="C5306" s="23" t="n">
        <v>46203</v>
      </c>
      <c r="D5306" s="21" t="s">
        <v>567</v>
      </c>
      <c r="E5306" s="21" t="s">
        <v>366</v>
      </c>
      <c r="F5306" s="12" t="n">
        <v>5</v>
      </c>
      <c r="G5306" s="19" t="n">
        <v>7.35</v>
      </c>
      <c r="H5306" s="19" t="n">
        <v>5.45</v>
      </c>
      <c r="I5306" s="19" t="n">
        <f aca="false">ROUND(F5306*G5306,2)</f>
        <v>36.75</v>
      </c>
      <c r="J5306" s="19" t="n">
        <f aca="false">ROUND(F5306*H5306,2)</f>
        <v>27.25</v>
      </c>
      <c r="K5306" s="19" t="n">
        <f aca="false">INDEX(Pricebook!$L$2:$L$1401,MATCH(D5306,Pricebook!$A$2:$A$1401,0))</f>
        <v>7.85</v>
      </c>
      <c r="L5306" s="19" t="n">
        <f aca="false">ROUND(F5306*K5306,2)</f>
        <v>39.25</v>
      </c>
      <c r="M5306" s="24" t="n">
        <f aca="false">DATE(YEAR(C5306),MONTH(C5306),1)</f>
        <v>46174</v>
      </c>
    </row>
    <row r="5307" customFormat="false" ht="15" hidden="false" customHeight="false" outlineLevel="0" collapsed="false">
      <c r="A5307" s="21" t="s">
        <v>3701</v>
      </c>
      <c r="B5307" s="21" t="s">
        <v>3329</v>
      </c>
      <c r="C5307" s="23" t="n">
        <v>46203</v>
      </c>
      <c r="D5307" s="21" t="s">
        <v>2428</v>
      </c>
      <c r="E5307" s="21" t="s">
        <v>2202</v>
      </c>
      <c r="F5307" s="12" t="n">
        <v>8</v>
      </c>
      <c r="G5307" s="19" t="n">
        <v>14.45</v>
      </c>
      <c r="H5307" s="19" t="n">
        <v>8.73</v>
      </c>
      <c r="I5307" s="19" t="n">
        <f aca="false">ROUND(F5307*G5307,2)</f>
        <v>115.6</v>
      </c>
      <c r="J5307" s="19" t="n">
        <f aca="false">ROUND(F5307*H5307,2)</f>
        <v>69.84</v>
      </c>
      <c r="K5307" s="19" t="n">
        <f aca="false">INDEX(Pricebook!$L$2:$L$1401,MATCH(D5307,Pricebook!$A$2:$A$1401,0))</f>
        <v>15.4</v>
      </c>
      <c r="L5307" s="19" t="n">
        <f aca="false">ROUND(F5307*K5307,2)</f>
        <v>123.2</v>
      </c>
      <c r="M5307" s="24" t="n">
        <f aca="false">DATE(YEAR(C5307),MONTH(C5307),1)</f>
        <v>46174</v>
      </c>
    </row>
    <row r="5308" customFormat="false" ht="15" hidden="false" customHeight="false" outlineLevel="0" collapsed="false">
      <c r="A5308" s="21" t="s">
        <v>3701</v>
      </c>
      <c r="B5308" s="21" t="s">
        <v>3329</v>
      </c>
      <c r="C5308" s="23" t="n">
        <v>46203</v>
      </c>
      <c r="D5308" s="21" t="s">
        <v>1106</v>
      </c>
      <c r="E5308" s="21" t="s">
        <v>971</v>
      </c>
      <c r="F5308" s="12" t="n">
        <v>32</v>
      </c>
      <c r="G5308" s="19" t="n">
        <v>57.15</v>
      </c>
      <c r="H5308" s="19" t="n">
        <v>43.99</v>
      </c>
      <c r="I5308" s="19" t="n">
        <f aca="false">ROUND(F5308*G5308,2)</f>
        <v>1828.8</v>
      </c>
      <c r="J5308" s="19" t="n">
        <f aca="false">ROUND(F5308*H5308,2)</f>
        <v>1407.68</v>
      </c>
      <c r="K5308" s="19" t="n">
        <f aca="false">INDEX(Pricebook!$L$2:$L$1401,MATCH(D5308,Pricebook!$A$2:$A$1401,0))</f>
        <v>66.65</v>
      </c>
      <c r="L5308" s="19" t="n">
        <f aca="false">ROUND(F5308*K5308,2)</f>
        <v>2132.8</v>
      </c>
      <c r="M5308" s="24" t="n">
        <f aca="false">DATE(YEAR(C5308),MONTH(C5308),1)</f>
        <v>46174</v>
      </c>
    </row>
    <row r="5309" customFormat="false" ht="15" hidden="false" customHeight="false" outlineLevel="0" collapsed="false">
      <c r="A5309" s="21" t="s">
        <v>3701</v>
      </c>
      <c r="B5309" s="21" t="s">
        <v>3329</v>
      </c>
      <c r="C5309" s="23" t="n">
        <v>46203</v>
      </c>
      <c r="D5309" s="21" t="s">
        <v>2418</v>
      </c>
      <c r="E5309" s="21" t="s">
        <v>2202</v>
      </c>
      <c r="F5309" s="12" t="n">
        <v>2</v>
      </c>
      <c r="G5309" s="19" t="n">
        <v>52.8</v>
      </c>
      <c r="H5309" s="19" t="n">
        <v>31.94</v>
      </c>
      <c r="I5309" s="19" t="n">
        <f aca="false">ROUND(F5309*G5309,2)</f>
        <v>105.6</v>
      </c>
      <c r="J5309" s="19" t="n">
        <f aca="false">ROUND(F5309*H5309,2)</f>
        <v>63.88</v>
      </c>
      <c r="K5309" s="19" t="n">
        <f aca="false">INDEX(Pricebook!$L$2:$L$1401,MATCH(D5309,Pricebook!$A$2:$A$1401,0))</f>
        <v>56.2</v>
      </c>
      <c r="L5309" s="19" t="n">
        <f aca="false">ROUND(F5309*K5309,2)</f>
        <v>112.4</v>
      </c>
      <c r="M5309" s="24" t="n">
        <f aca="false">DATE(YEAR(C5309),MONTH(C5309),1)</f>
        <v>46174</v>
      </c>
    </row>
    <row r="5310" customFormat="false" ht="15" hidden="false" customHeight="false" outlineLevel="0" collapsed="false">
      <c r="A5310" s="21" t="s">
        <v>3701</v>
      </c>
      <c r="B5310" s="21" t="s">
        <v>3329</v>
      </c>
      <c r="C5310" s="23" t="n">
        <v>46203</v>
      </c>
      <c r="D5310" s="21" t="s">
        <v>2410</v>
      </c>
      <c r="E5310" s="21" t="s">
        <v>2202</v>
      </c>
      <c r="F5310" s="12" t="n">
        <v>4</v>
      </c>
      <c r="G5310" s="19" t="n">
        <v>37.95</v>
      </c>
      <c r="H5310" s="19" t="n">
        <v>23.27</v>
      </c>
      <c r="I5310" s="19" t="n">
        <f aca="false">ROUND(F5310*G5310,2)</f>
        <v>151.8</v>
      </c>
      <c r="J5310" s="19" t="n">
        <f aca="false">ROUND(F5310*H5310,2)</f>
        <v>93.08</v>
      </c>
      <c r="K5310" s="19" t="n">
        <f aca="false">INDEX(Pricebook!$L$2:$L$1401,MATCH(D5310,Pricebook!$A$2:$A$1401,0))</f>
        <v>40.95</v>
      </c>
      <c r="L5310" s="19" t="n">
        <f aca="false">ROUND(F5310*K5310,2)</f>
        <v>163.8</v>
      </c>
      <c r="M5310" s="24" t="n">
        <f aca="false">DATE(YEAR(C5310),MONTH(C5310),1)</f>
        <v>46174</v>
      </c>
    </row>
    <row r="5311" customFormat="false" ht="15" hidden="false" customHeight="false" outlineLevel="0" collapsed="false">
      <c r="A5311" s="21" t="s">
        <v>3701</v>
      </c>
      <c r="B5311" s="21" t="s">
        <v>3329</v>
      </c>
      <c r="C5311" s="23" t="n">
        <v>46203</v>
      </c>
      <c r="D5311" s="21" t="s">
        <v>2214</v>
      </c>
      <c r="E5311" s="21" t="s">
        <v>2202</v>
      </c>
      <c r="F5311" s="12" t="n">
        <v>2</v>
      </c>
      <c r="G5311" s="19" t="n">
        <v>60.55</v>
      </c>
      <c r="H5311" s="19" t="n">
        <v>36.6</v>
      </c>
      <c r="I5311" s="19" t="n">
        <f aca="false">ROUND(F5311*G5311,2)</f>
        <v>121.1</v>
      </c>
      <c r="J5311" s="19" t="n">
        <f aca="false">ROUND(F5311*H5311,2)</f>
        <v>73.2</v>
      </c>
      <c r="K5311" s="19" t="n">
        <f aca="false">INDEX(Pricebook!$L$2:$L$1401,MATCH(D5311,Pricebook!$A$2:$A$1401,0))</f>
        <v>64.4</v>
      </c>
      <c r="L5311" s="19" t="n">
        <f aca="false">ROUND(F5311*K5311,2)</f>
        <v>128.8</v>
      </c>
      <c r="M5311" s="24" t="n">
        <f aca="false">DATE(YEAR(C5311),MONTH(C5311),1)</f>
        <v>46174</v>
      </c>
    </row>
    <row r="5312" customFormat="false" ht="15" hidden="false" customHeight="false" outlineLevel="0" collapsed="false">
      <c r="A5312" s="21" t="s">
        <v>3701</v>
      </c>
      <c r="B5312" s="21" t="s">
        <v>3329</v>
      </c>
      <c r="C5312" s="23" t="n">
        <v>46203</v>
      </c>
      <c r="D5312" s="21" t="s">
        <v>877</v>
      </c>
      <c r="E5312" s="21" t="s">
        <v>366</v>
      </c>
      <c r="F5312" s="12" t="n">
        <v>2</v>
      </c>
      <c r="G5312" s="19" t="n">
        <v>59.2</v>
      </c>
      <c r="H5312" s="19" t="n">
        <v>44.59</v>
      </c>
      <c r="I5312" s="19" t="n">
        <f aca="false">ROUND(F5312*G5312,2)</f>
        <v>118.4</v>
      </c>
      <c r="J5312" s="19" t="n">
        <f aca="false">ROUND(F5312*H5312,2)</f>
        <v>89.18</v>
      </c>
      <c r="K5312" s="19" t="n">
        <f aca="false">INDEX(Pricebook!$L$2:$L$1401,MATCH(D5312,Pricebook!$A$2:$A$1401,0))</f>
        <v>64.1</v>
      </c>
      <c r="L5312" s="19" t="n">
        <f aca="false">ROUND(F5312*K5312,2)</f>
        <v>128.2</v>
      </c>
      <c r="M5312" s="24" t="n">
        <f aca="false">DATE(YEAR(C5312),MONTH(C5312),1)</f>
        <v>46174</v>
      </c>
    </row>
    <row r="5313" customFormat="false" ht="15" hidden="false" customHeight="false" outlineLevel="0" collapsed="false">
      <c r="A5313" s="21" t="s">
        <v>3701</v>
      </c>
      <c r="B5313" s="21" t="s">
        <v>3329</v>
      </c>
      <c r="C5313" s="23" t="n">
        <v>46203</v>
      </c>
      <c r="D5313" s="21" t="s">
        <v>1298</v>
      </c>
      <c r="E5313" s="21" t="s">
        <v>971</v>
      </c>
      <c r="F5313" s="12" t="n">
        <v>34</v>
      </c>
      <c r="G5313" s="19" t="n">
        <v>1.35</v>
      </c>
      <c r="H5313" s="19" t="n">
        <v>1.02</v>
      </c>
      <c r="I5313" s="19" t="n">
        <f aca="false">ROUND(F5313*G5313,2)</f>
        <v>45.9</v>
      </c>
      <c r="J5313" s="19" t="n">
        <f aca="false">ROUND(F5313*H5313,2)</f>
        <v>34.68</v>
      </c>
      <c r="K5313" s="19" t="n">
        <f aca="false">INDEX(Pricebook!$L$2:$L$1401,MATCH(D5313,Pricebook!$A$2:$A$1401,0))</f>
        <v>1.6</v>
      </c>
      <c r="L5313" s="19" t="n">
        <f aca="false">ROUND(F5313*K5313,2)</f>
        <v>54.4</v>
      </c>
      <c r="M5313" s="24" t="n">
        <f aca="false">DATE(YEAR(C5313),MONTH(C5313),1)</f>
        <v>46174</v>
      </c>
    </row>
    <row r="5314" customFormat="false" ht="15" hidden="false" customHeight="false" outlineLevel="0" collapsed="false">
      <c r="A5314" s="21" t="s">
        <v>3701</v>
      </c>
      <c r="B5314" s="21" t="s">
        <v>3329</v>
      </c>
      <c r="C5314" s="23" t="n">
        <v>46203</v>
      </c>
      <c r="D5314" s="21" t="s">
        <v>1002</v>
      </c>
      <c r="E5314" s="21" t="s">
        <v>971</v>
      </c>
      <c r="F5314" s="12" t="n">
        <v>1</v>
      </c>
      <c r="G5314" s="19" t="n">
        <v>1442.9</v>
      </c>
      <c r="H5314" s="19" t="n">
        <v>1098.95</v>
      </c>
      <c r="I5314" s="19" t="n">
        <f aca="false">ROUND(F5314*G5314,2)</f>
        <v>1442.9</v>
      </c>
      <c r="J5314" s="19" t="n">
        <f aca="false">ROUND(F5314*H5314,2)</f>
        <v>1098.95</v>
      </c>
      <c r="K5314" s="19" t="n">
        <f aca="false">INDEX(Pricebook!$L$2:$L$1401,MATCH(D5314,Pricebook!$A$2:$A$1401,0))</f>
        <v>1664.15</v>
      </c>
      <c r="L5314" s="19" t="n">
        <f aca="false">ROUND(F5314*K5314,2)</f>
        <v>1664.15</v>
      </c>
      <c r="M5314" s="24" t="n">
        <f aca="false">DATE(YEAR(C5314),MONTH(C5314),1)</f>
        <v>46174</v>
      </c>
    </row>
    <row r="5315" customFormat="false" ht="15" hidden="false" customHeight="false" outlineLevel="0" collapsed="false">
      <c r="A5315" s="21" t="s">
        <v>3701</v>
      </c>
      <c r="B5315" s="21" t="s">
        <v>3329</v>
      </c>
      <c r="C5315" s="23" t="n">
        <v>46203</v>
      </c>
      <c r="D5315" s="21" t="s">
        <v>2376</v>
      </c>
      <c r="E5315" s="21" t="s">
        <v>2202</v>
      </c>
      <c r="F5315" s="12" t="n">
        <v>8</v>
      </c>
      <c r="G5315" s="19" t="n">
        <v>6.25</v>
      </c>
      <c r="H5315" s="19" t="n">
        <v>3.74</v>
      </c>
      <c r="I5315" s="19" t="n">
        <f aca="false">ROUND(F5315*G5315,2)</f>
        <v>50</v>
      </c>
      <c r="J5315" s="19" t="n">
        <f aca="false">ROUND(F5315*H5315,2)</f>
        <v>29.92</v>
      </c>
      <c r="K5315" s="19" t="n">
        <f aca="false">INDEX(Pricebook!$L$2:$L$1401,MATCH(D5315,Pricebook!$A$2:$A$1401,0))</f>
        <v>6.6</v>
      </c>
      <c r="L5315" s="19" t="n">
        <f aca="false">ROUND(F5315*K5315,2)</f>
        <v>52.8</v>
      </c>
      <c r="M5315" s="24" t="n">
        <f aca="false">DATE(YEAR(C5315),MONTH(C5315),1)</f>
        <v>46174</v>
      </c>
    </row>
    <row r="5316" customFormat="false" ht="15" hidden="false" customHeight="false" outlineLevel="0" collapsed="false">
      <c r="A5316" s="21" t="s">
        <v>3702</v>
      </c>
      <c r="B5316" s="21" t="s">
        <v>3126</v>
      </c>
      <c r="C5316" s="23" t="n">
        <v>46203</v>
      </c>
      <c r="D5316" s="21" t="s">
        <v>903</v>
      </c>
      <c r="E5316" s="21" t="s">
        <v>366</v>
      </c>
      <c r="F5316" s="12" t="n">
        <v>1</v>
      </c>
      <c r="G5316" s="19" t="n">
        <v>12.2</v>
      </c>
      <c r="H5316" s="19" t="n">
        <v>8.62</v>
      </c>
      <c r="I5316" s="19" t="n">
        <f aca="false">ROUND(F5316*G5316,2)</f>
        <v>12.2</v>
      </c>
      <c r="J5316" s="19" t="n">
        <f aca="false">ROUND(F5316*H5316,2)</f>
        <v>8.62</v>
      </c>
      <c r="K5316" s="19" t="n">
        <f aca="false">INDEX(Pricebook!$L$2:$L$1401,MATCH(D5316,Pricebook!$A$2:$A$1401,0))</f>
        <v>13.15</v>
      </c>
      <c r="L5316" s="19" t="n">
        <f aca="false">ROUND(F5316*K5316,2)</f>
        <v>13.15</v>
      </c>
      <c r="M5316" s="24" t="n">
        <f aca="false">DATE(YEAR(C5316),MONTH(C5316),1)</f>
        <v>46174</v>
      </c>
    </row>
    <row r="5317" customFormat="false" ht="15" hidden="false" customHeight="false" outlineLevel="0" collapsed="false">
      <c r="A5317" s="21" t="s">
        <v>3702</v>
      </c>
      <c r="B5317" s="21" t="s">
        <v>3126</v>
      </c>
      <c r="C5317" s="23" t="n">
        <v>46203</v>
      </c>
      <c r="D5317" s="21" t="s">
        <v>501</v>
      </c>
      <c r="E5317" s="21" t="s">
        <v>366</v>
      </c>
      <c r="F5317" s="12" t="n">
        <v>1</v>
      </c>
      <c r="G5317" s="19" t="n">
        <v>66.65</v>
      </c>
      <c r="H5317" s="19" t="n">
        <v>54.06</v>
      </c>
      <c r="I5317" s="19" t="n">
        <f aca="false">ROUND(F5317*G5317,2)</f>
        <v>66.65</v>
      </c>
      <c r="J5317" s="19" t="n">
        <f aca="false">ROUND(F5317*H5317,2)</f>
        <v>54.06</v>
      </c>
      <c r="K5317" s="19" t="n">
        <f aca="false">INDEX(Pricebook!$L$2:$L$1401,MATCH(D5317,Pricebook!$A$2:$A$1401,0))</f>
        <v>71.65</v>
      </c>
      <c r="L5317" s="19" t="n">
        <f aca="false">ROUND(F5317*K5317,2)</f>
        <v>71.65</v>
      </c>
      <c r="M5317" s="24" t="n">
        <f aca="false">DATE(YEAR(C5317),MONTH(C5317),1)</f>
        <v>46174</v>
      </c>
    </row>
    <row r="5318" customFormat="false" ht="15" hidden="false" customHeight="false" outlineLevel="0" collapsed="false">
      <c r="A5318" s="21" t="s">
        <v>3702</v>
      </c>
      <c r="B5318" s="21" t="s">
        <v>3126</v>
      </c>
      <c r="C5318" s="23" t="n">
        <v>46203</v>
      </c>
      <c r="D5318" s="21" t="s">
        <v>2509</v>
      </c>
      <c r="E5318" s="21" t="s">
        <v>2466</v>
      </c>
      <c r="F5318" s="12" t="n">
        <v>6</v>
      </c>
      <c r="G5318" s="19" t="n">
        <v>7.3</v>
      </c>
      <c r="H5318" s="19" t="n">
        <v>4.53</v>
      </c>
      <c r="I5318" s="19" t="n">
        <f aca="false">ROUND(F5318*G5318,2)</f>
        <v>43.8</v>
      </c>
      <c r="J5318" s="19" t="n">
        <f aca="false">ROUND(F5318*H5318,2)</f>
        <v>27.18</v>
      </c>
      <c r="K5318" s="19" t="n">
        <f aca="false">INDEX(Pricebook!$L$2:$L$1401,MATCH(D5318,Pricebook!$A$2:$A$1401,0))</f>
        <v>7.65</v>
      </c>
      <c r="L5318" s="19" t="n">
        <f aca="false">ROUND(F5318*K5318,2)</f>
        <v>45.9</v>
      </c>
      <c r="M5318" s="24" t="n">
        <f aca="false">DATE(YEAR(C5318),MONTH(C5318),1)</f>
        <v>46174</v>
      </c>
    </row>
    <row r="5319" customFormat="false" ht="15" hidden="false" customHeight="false" outlineLevel="0" collapsed="false">
      <c r="A5319" s="21" t="s">
        <v>3702</v>
      </c>
      <c r="B5319" s="21" t="s">
        <v>3126</v>
      </c>
      <c r="C5319" s="23" t="n">
        <v>46203</v>
      </c>
      <c r="D5319" s="21" t="s">
        <v>2759</v>
      </c>
      <c r="E5319" s="21" t="s">
        <v>2748</v>
      </c>
      <c r="F5319" s="12" t="n">
        <v>1</v>
      </c>
      <c r="G5319" s="19" t="n">
        <v>14.7</v>
      </c>
      <c r="H5319" s="19" t="n">
        <v>8.52</v>
      </c>
      <c r="I5319" s="19" t="n">
        <f aca="false">ROUND(F5319*G5319,2)</f>
        <v>14.7</v>
      </c>
      <c r="J5319" s="19" t="n">
        <f aca="false">ROUND(F5319*H5319,2)</f>
        <v>8.52</v>
      </c>
      <c r="K5319" s="19" t="n">
        <f aca="false">INDEX(Pricebook!$L$2:$L$1401,MATCH(D5319,Pricebook!$A$2:$A$1401,0))</f>
        <v>16</v>
      </c>
      <c r="L5319" s="19" t="n">
        <f aca="false">ROUND(F5319*K5319,2)</f>
        <v>16</v>
      </c>
      <c r="M5319" s="24" t="n">
        <f aca="false">DATE(YEAR(C5319),MONTH(C5319),1)</f>
        <v>46174</v>
      </c>
    </row>
    <row r="5320" customFormat="false" ht="15" hidden="false" customHeight="false" outlineLevel="0" collapsed="false">
      <c r="A5320" s="21" t="s">
        <v>3702</v>
      </c>
      <c r="B5320" s="21" t="s">
        <v>3126</v>
      </c>
      <c r="C5320" s="23" t="n">
        <v>46203</v>
      </c>
      <c r="D5320" s="21" t="s">
        <v>2481</v>
      </c>
      <c r="E5320" s="21" t="s">
        <v>2466</v>
      </c>
      <c r="F5320" s="12" t="n">
        <v>4</v>
      </c>
      <c r="G5320" s="19" t="n">
        <v>69.6</v>
      </c>
      <c r="H5320" s="19" t="n">
        <v>49.85</v>
      </c>
      <c r="I5320" s="19" t="n">
        <f aca="false">ROUND(F5320*G5320,2)</f>
        <v>278.4</v>
      </c>
      <c r="J5320" s="19" t="n">
        <f aca="false">ROUND(F5320*H5320,2)</f>
        <v>199.4</v>
      </c>
      <c r="K5320" s="19" t="n">
        <f aca="false">INDEX(Pricebook!$L$2:$L$1401,MATCH(D5320,Pricebook!$A$2:$A$1401,0))</f>
        <v>73</v>
      </c>
      <c r="L5320" s="19" t="n">
        <f aca="false">ROUND(F5320*K5320,2)</f>
        <v>292</v>
      </c>
      <c r="M5320" s="24" t="n">
        <f aca="false">DATE(YEAR(C5320),MONTH(C5320),1)</f>
        <v>46174</v>
      </c>
    </row>
    <row r="5321" customFormat="false" ht="15" hidden="false" customHeight="false" outlineLevel="0" collapsed="false">
      <c r="A5321" s="21" t="s">
        <v>3702</v>
      </c>
      <c r="B5321" s="21" t="s">
        <v>3126</v>
      </c>
      <c r="C5321" s="23" t="n">
        <v>46203</v>
      </c>
      <c r="D5321" s="21" t="s">
        <v>2840</v>
      </c>
      <c r="E5321" s="21" t="s">
        <v>2748</v>
      </c>
      <c r="F5321" s="12" t="n">
        <v>8</v>
      </c>
      <c r="G5321" s="19" t="n">
        <v>4.35</v>
      </c>
      <c r="H5321" s="19" t="n">
        <v>2.5</v>
      </c>
      <c r="I5321" s="19" t="n">
        <f aca="false">ROUND(F5321*G5321,2)</f>
        <v>34.8</v>
      </c>
      <c r="J5321" s="19" t="n">
        <f aca="false">ROUND(F5321*H5321,2)</f>
        <v>20</v>
      </c>
      <c r="K5321" s="19" t="n">
        <f aca="false">INDEX(Pricebook!$L$2:$L$1401,MATCH(D5321,Pricebook!$A$2:$A$1401,0))</f>
        <v>4.7</v>
      </c>
      <c r="L5321" s="19" t="n">
        <f aca="false">ROUND(F5321*K5321,2)</f>
        <v>37.6</v>
      </c>
      <c r="M5321" s="24" t="n">
        <f aca="false">DATE(YEAR(C5321),MONTH(C5321),1)</f>
        <v>46174</v>
      </c>
    </row>
    <row r="5322" customFormat="false" ht="15" hidden="false" customHeight="false" outlineLevel="0" collapsed="false">
      <c r="A5322" s="21" t="s">
        <v>3703</v>
      </c>
      <c r="B5322" s="21" t="s">
        <v>3704</v>
      </c>
      <c r="C5322" s="23" t="n">
        <v>46203</v>
      </c>
      <c r="D5322" s="21" t="s">
        <v>1008</v>
      </c>
      <c r="E5322" s="21" t="s">
        <v>971</v>
      </c>
      <c r="F5322" s="12" t="n">
        <v>1</v>
      </c>
      <c r="G5322" s="19" t="n">
        <v>107.15</v>
      </c>
      <c r="H5322" s="19" t="n">
        <v>82.25</v>
      </c>
      <c r="I5322" s="19" t="n">
        <f aca="false">ROUND(F5322*G5322,2)</f>
        <v>107.15</v>
      </c>
      <c r="J5322" s="19" t="n">
        <f aca="false">ROUND(F5322*H5322,2)</f>
        <v>82.25</v>
      </c>
      <c r="K5322" s="19" t="n">
        <f aca="false">INDEX(Pricebook!$L$2:$L$1401,MATCH(D5322,Pricebook!$A$2:$A$1401,0))</f>
        <v>124.55</v>
      </c>
      <c r="L5322" s="19" t="n">
        <f aca="false">ROUND(F5322*K5322,2)</f>
        <v>124.55</v>
      </c>
      <c r="M5322" s="24" t="n">
        <f aca="false">DATE(YEAR(C5322),MONTH(C5322),1)</f>
        <v>46174</v>
      </c>
    </row>
    <row r="5323" customFormat="false" ht="15" hidden="false" customHeight="false" outlineLevel="0" collapsed="false">
      <c r="A5323" s="21" t="s">
        <v>3703</v>
      </c>
      <c r="B5323" s="21" t="s">
        <v>3704</v>
      </c>
      <c r="C5323" s="23" t="n">
        <v>46203</v>
      </c>
      <c r="D5323" s="21" t="s">
        <v>298</v>
      </c>
      <c r="E5323" s="21" t="s">
        <v>108</v>
      </c>
      <c r="F5323" s="12" t="n">
        <v>1</v>
      </c>
      <c r="G5323" s="19" t="n">
        <v>82.5</v>
      </c>
      <c r="H5323" s="19" t="n">
        <v>70.11</v>
      </c>
      <c r="I5323" s="19" t="n">
        <f aca="false">ROUND(F5323*G5323,2)</f>
        <v>82.5</v>
      </c>
      <c r="J5323" s="19" t="n">
        <f aca="false">ROUND(F5323*H5323,2)</f>
        <v>70.11</v>
      </c>
      <c r="K5323" s="19" t="n">
        <f aca="false">INDEX(Pricebook!$L$2:$L$1401,MATCH(D5323,Pricebook!$A$2:$A$1401,0))</f>
        <v>89.85</v>
      </c>
      <c r="L5323" s="19" t="n">
        <f aca="false">ROUND(F5323*K5323,2)</f>
        <v>89.85</v>
      </c>
      <c r="M5323" s="24" t="n">
        <f aca="false">DATE(YEAR(C5323),MONTH(C5323),1)</f>
        <v>46174</v>
      </c>
    </row>
    <row r="5324" customFormat="false" ht="15" hidden="false" customHeight="false" outlineLevel="0" collapsed="false">
      <c r="A5324" s="21" t="s">
        <v>3703</v>
      </c>
      <c r="B5324" s="21" t="s">
        <v>3704</v>
      </c>
      <c r="C5324" s="23" t="n">
        <v>46203</v>
      </c>
      <c r="D5324" s="21" t="s">
        <v>785</v>
      </c>
      <c r="E5324" s="21" t="s">
        <v>366</v>
      </c>
      <c r="F5324" s="12" t="n">
        <v>1</v>
      </c>
      <c r="G5324" s="19" t="n">
        <v>8.95</v>
      </c>
      <c r="H5324" s="19" t="n">
        <v>6.25</v>
      </c>
      <c r="I5324" s="19" t="n">
        <f aca="false">ROUND(F5324*G5324,2)</f>
        <v>8.95</v>
      </c>
      <c r="J5324" s="19" t="n">
        <f aca="false">ROUND(F5324*H5324,2)</f>
        <v>6.25</v>
      </c>
      <c r="K5324" s="19" t="n">
        <f aca="false">INDEX(Pricebook!$L$2:$L$1401,MATCH(D5324,Pricebook!$A$2:$A$1401,0))</f>
        <v>9.55</v>
      </c>
      <c r="L5324" s="19" t="n">
        <f aca="false">ROUND(F5324*K5324,2)</f>
        <v>9.55</v>
      </c>
      <c r="M5324" s="24" t="n">
        <f aca="false">DATE(YEAR(C5324),MONTH(C5324),1)</f>
        <v>46174</v>
      </c>
    </row>
    <row r="5325" customFormat="false" ht="15" hidden="false" customHeight="false" outlineLevel="0" collapsed="false">
      <c r="A5325" s="21" t="s">
        <v>3703</v>
      </c>
      <c r="B5325" s="21" t="s">
        <v>3704</v>
      </c>
      <c r="C5325" s="23" t="n">
        <v>46203</v>
      </c>
      <c r="D5325" s="21" t="s">
        <v>655</v>
      </c>
      <c r="E5325" s="21" t="s">
        <v>366</v>
      </c>
      <c r="F5325" s="12" t="n">
        <v>1</v>
      </c>
      <c r="G5325" s="19" t="n">
        <v>12.15</v>
      </c>
      <c r="H5325" s="19" t="n">
        <v>9.26</v>
      </c>
      <c r="I5325" s="19" t="n">
        <f aca="false">ROUND(F5325*G5325,2)</f>
        <v>12.15</v>
      </c>
      <c r="J5325" s="19" t="n">
        <f aca="false">ROUND(F5325*H5325,2)</f>
        <v>9.26</v>
      </c>
      <c r="K5325" s="19" t="n">
        <f aca="false">INDEX(Pricebook!$L$2:$L$1401,MATCH(D5325,Pricebook!$A$2:$A$1401,0))</f>
        <v>12.95</v>
      </c>
      <c r="L5325" s="19" t="n">
        <f aca="false">ROUND(F5325*K5325,2)</f>
        <v>12.95</v>
      </c>
      <c r="M5325" s="24" t="n">
        <f aca="false">DATE(YEAR(C5325),MONTH(C5325),1)</f>
        <v>46174</v>
      </c>
    </row>
    <row r="5326" customFormat="false" ht="15" hidden="false" customHeight="false" outlineLevel="0" collapsed="false">
      <c r="A5326" s="21" t="s">
        <v>3703</v>
      </c>
      <c r="B5326" s="21" t="s">
        <v>3704</v>
      </c>
      <c r="C5326" s="23" t="n">
        <v>46203</v>
      </c>
      <c r="D5326" s="21" t="s">
        <v>348</v>
      </c>
      <c r="E5326" s="21" t="s">
        <v>108</v>
      </c>
      <c r="F5326" s="12" t="n">
        <v>2</v>
      </c>
      <c r="G5326" s="19" t="n">
        <v>57.9</v>
      </c>
      <c r="H5326" s="19" t="n">
        <v>43.39</v>
      </c>
      <c r="I5326" s="19" t="n">
        <f aca="false">ROUND(F5326*G5326,2)</f>
        <v>115.8</v>
      </c>
      <c r="J5326" s="19" t="n">
        <f aca="false">ROUND(F5326*H5326,2)</f>
        <v>86.78</v>
      </c>
      <c r="K5326" s="19" t="n">
        <f aca="false">INDEX(Pricebook!$L$2:$L$1401,MATCH(D5326,Pricebook!$A$2:$A$1401,0))</f>
        <v>63.55</v>
      </c>
      <c r="L5326" s="19" t="n">
        <f aca="false">ROUND(F5326*K5326,2)</f>
        <v>127.1</v>
      </c>
      <c r="M5326" s="24" t="n">
        <f aca="false">DATE(YEAR(C5326),MONTH(C5326),1)</f>
        <v>46174</v>
      </c>
    </row>
    <row r="5327" customFormat="false" ht="15" hidden="false" customHeight="false" outlineLevel="0" collapsed="false">
      <c r="A5327" s="21" t="s">
        <v>3703</v>
      </c>
      <c r="B5327" s="21" t="s">
        <v>3704</v>
      </c>
      <c r="C5327" s="23" t="n">
        <v>46203</v>
      </c>
      <c r="D5327" s="21" t="s">
        <v>2222</v>
      </c>
      <c r="E5327" s="21" t="s">
        <v>2202</v>
      </c>
      <c r="F5327" s="12" t="n">
        <v>2</v>
      </c>
      <c r="G5327" s="19" t="n">
        <v>60.55</v>
      </c>
      <c r="H5327" s="19" t="n">
        <v>36.49</v>
      </c>
      <c r="I5327" s="19" t="n">
        <f aca="false">ROUND(F5327*G5327,2)</f>
        <v>121.1</v>
      </c>
      <c r="J5327" s="19" t="n">
        <f aca="false">ROUND(F5327*H5327,2)</f>
        <v>72.98</v>
      </c>
      <c r="K5327" s="19" t="n">
        <f aca="false">INDEX(Pricebook!$L$2:$L$1401,MATCH(D5327,Pricebook!$A$2:$A$1401,0))</f>
        <v>64.2</v>
      </c>
      <c r="L5327" s="19" t="n">
        <f aca="false">ROUND(F5327*K5327,2)</f>
        <v>128.4</v>
      </c>
      <c r="M5327" s="24" t="n">
        <f aca="false">DATE(YEAR(C5327),MONTH(C5327),1)</f>
        <v>46174</v>
      </c>
    </row>
    <row r="5328" customFormat="false" ht="15" hidden="false" customHeight="false" outlineLevel="0" collapsed="false">
      <c r="A5328" s="21" t="s">
        <v>3703</v>
      </c>
      <c r="B5328" s="21" t="s">
        <v>3704</v>
      </c>
      <c r="C5328" s="23" t="n">
        <v>46203</v>
      </c>
      <c r="D5328" s="21" t="s">
        <v>283</v>
      </c>
      <c r="E5328" s="21" t="s">
        <v>108</v>
      </c>
      <c r="F5328" s="12" t="n">
        <v>1</v>
      </c>
      <c r="G5328" s="19" t="n">
        <v>204</v>
      </c>
      <c r="H5328" s="19" t="n">
        <v>150.66</v>
      </c>
      <c r="I5328" s="19" t="n">
        <f aca="false">ROUND(F5328*G5328,2)</f>
        <v>204</v>
      </c>
      <c r="J5328" s="19" t="n">
        <f aca="false">ROUND(F5328*H5328,2)</f>
        <v>150.66</v>
      </c>
      <c r="K5328" s="19" t="n">
        <f aca="false">INDEX(Pricebook!$L$2:$L$1401,MATCH(D5328,Pricebook!$A$2:$A$1401,0))</f>
        <v>220.65</v>
      </c>
      <c r="L5328" s="19" t="n">
        <f aca="false">ROUND(F5328*K5328,2)</f>
        <v>220.65</v>
      </c>
      <c r="M5328" s="24" t="n">
        <f aca="false">DATE(YEAR(C5328),MONTH(C5328),1)</f>
        <v>46174</v>
      </c>
    </row>
    <row r="5329" customFormat="false" ht="15" hidden="false" customHeight="false" outlineLevel="0" collapsed="false">
      <c r="A5329" s="21" t="s">
        <v>3705</v>
      </c>
      <c r="B5329" s="21" t="s">
        <v>3706</v>
      </c>
      <c r="C5329" s="23" t="n">
        <v>46204</v>
      </c>
      <c r="D5329" s="21" t="s">
        <v>2806</v>
      </c>
      <c r="E5329" s="21" t="s">
        <v>2748</v>
      </c>
      <c r="F5329" s="12" t="n">
        <v>4</v>
      </c>
      <c r="G5329" s="19" t="n">
        <v>46.65</v>
      </c>
      <c r="H5329" s="19" t="n">
        <v>27.01</v>
      </c>
      <c r="I5329" s="19" t="n">
        <f aca="false">ROUND(F5329*G5329,2)</f>
        <v>186.6</v>
      </c>
      <c r="J5329" s="19" t="n">
        <f aca="false">ROUND(F5329*H5329,2)</f>
        <v>108.04</v>
      </c>
      <c r="K5329" s="19" t="n">
        <f aca="false">INDEX(Pricebook!$L$2:$L$1401,MATCH(D5329,Pricebook!$A$2:$A$1401,0))</f>
        <v>50.6</v>
      </c>
      <c r="L5329" s="19" t="n">
        <f aca="false">ROUND(F5329*K5329,2)</f>
        <v>202.4</v>
      </c>
      <c r="M5329" s="24" t="n">
        <f aca="false">DATE(YEAR(C5329),MONTH(C5329),1)</f>
        <v>46204</v>
      </c>
    </row>
    <row r="5330" customFormat="false" ht="15" hidden="false" customHeight="false" outlineLevel="0" collapsed="false">
      <c r="A5330" s="21" t="s">
        <v>3705</v>
      </c>
      <c r="B5330" s="21" t="s">
        <v>3706</v>
      </c>
      <c r="C5330" s="23" t="n">
        <v>46204</v>
      </c>
      <c r="D5330" s="21" t="s">
        <v>825</v>
      </c>
      <c r="E5330" s="21" t="s">
        <v>366</v>
      </c>
      <c r="F5330" s="12" t="n">
        <v>5</v>
      </c>
      <c r="G5330" s="19" t="n">
        <v>11.2</v>
      </c>
      <c r="H5330" s="19" t="n">
        <v>8.32</v>
      </c>
      <c r="I5330" s="19" t="n">
        <f aca="false">ROUND(F5330*G5330,2)</f>
        <v>56</v>
      </c>
      <c r="J5330" s="19" t="n">
        <f aca="false">ROUND(F5330*H5330,2)</f>
        <v>41.6</v>
      </c>
      <c r="K5330" s="19" t="n">
        <f aca="false">INDEX(Pricebook!$L$2:$L$1401,MATCH(D5330,Pricebook!$A$2:$A$1401,0))</f>
        <v>12.15</v>
      </c>
      <c r="L5330" s="19" t="n">
        <f aca="false">ROUND(F5330*K5330,2)</f>
        <v>60.75</v>
      </c>
      <c r="M5330" s="24" t="n">
        <f aca="false">DATE(YEAR(C5330),MONTH(C5330),1)</f>
        <v>46204</v>
      </c>
    </row>
    <row r="5331" customFormat="false" ht="15" hidden="false" customHeight="false" outlineLevel="0" collapsed="false">
      <c r="A5331" s="21" t="s">
        <v>3705</v>
      </c>
      <c r="B5331" s="21" t="s">
        <v>3706</v>
      </c>
      <c r="C5331" s="23" t="n">
        <v>46204</v>
      </c>
      <c r="D5331" s="21" t="s">
        <v>2892</v>
      </c>
      <c r="E5331" s="21" t="s">
        <v>2748</v>
      </c>
      <c r="F5331" s="12" t="n">
        <v>10</v>
      </c>
      <c r="G5331" s="19" t="n">
        <v>14.55</v>
      </c>
      <c r="H5331" s="19" t="n">
        <v>8.39</v>
      </c>
      <c r="I5331" s="19" t="n">
        <f aca="false">ROUND(F5331*G5331,2)</f>
        <v>145.5</v>
      </c>
      <c r="J5331" s="19" t="n">
        <f aca="false">ROUND(F5331*H5331,2)</f>
        <v>83.9</v>
      </c>
      <c r="K5331" s="19" t="n">
        <f aca="false">INDEX(Pricebook!$L$2:$L$1401,MATCH(D5331,Pricebook!$A$2:$A$1401,0))</f>
        <v>15.75</v>
      </c>
      <c r="L5331" s="19" t="n">
        <f aca="false">ROUND(F5331*K5331,2)</f>
        <v>157.5</v>
      </c>
      <c r="M5331" s="24" t="n">
        <f aca="false">DATE(YEAR(C5331),MONTH(C5331),1)</f>
        <v>46204</v>
      </c>
    </row>
    <row r="5332" customFormat="false" ht="15" hidden="false" customHeight="false" outlineLevel="0" collapsed="false">
      <c r="A5332" s="21" t="s">
        <v>3705</v>
      </c>
      <c r="B5332" s="21" t="s">
        <v>3706</v>
      </c>
      <c r="C5332" s="23" t="n">
        <v>46204</v>
      </c>
      <c r="D5332" s="21" t="s">
        <v>436</v>
      </c>
      <c r="E5332" s="21" t="s">
        <v>366</v>
      </c>
      <c r="F5332" s="12" t="n">
        <v>2</v>
      </c>
      <c r="G5332" s="19" t="n">
        <v>71.05</v>
      </c>
      <c r="H5332" s="19" t="n">
        <v>50.84</v>
      </c>
      <c r="I5332" s="19" t="n">
        <f aca="false">ROUND(F5332*G5332,2)</f>
        <v>142.1</v>
      </c>
      <c r="J5332" s="19" t="n">
        <f aca="false">ROUND(F5332*H5332,2)</f>
        <v>101.68</v>
      </c>
      <c r="K5332" s="19" t="n">
        <f aca="false">INDEX(Pricebook!$L$2:$L$1401,MATCH(D5332,Pricebook!$A$2:$A$1401,0))</f>
        <v>77.4</v>
      </c>
      <c r="L5332" s="19" t="n">
        <f aca="false">ROUND(F5332*K5332,2)</f>
        <v>154.8</v>
      </c>
      <c r="M5332" s="24" t="n">
        <f aca="false">DATE(YEAR(C5332),MONTH(C5332),1)</f>
        <v>46204</v>
      </c>
    </row>
    <row r="5333" customFormat="false" ht="15" hidden="false" customHeight="false" outlineLevel="0" collapsed="false">
      <c r="A5333" s="21" t="s">
        <v>3705</v>
      </c>
      <c r="B5333" s="21" t="s">
        <v>3706</v>
      </c>
      <c r="C5333" s="23" t="n">
        <v>46204</v>
      </c>
      <c r="D5333" s="21" t="s">
        <v>2822</v>
      </c>
      <c r="E5333" s="21" t="s">
        <v>2748</v>
      </c>
      <c r="F5333" s="12" t="n">
        <v>6</v>
      </c>
      <c r="G5333" s="19" t="n">
        <v>27.3</v>
      </c>
      <c r="H5333" s="19" t="n">
        <v>17.05</v>
      </c>
      <c r="I5333" s="19" t="n">
        <f aca="false">ROUND(F5333*G5333,2)</f>
        <v>163.8</v>
      </c>
      <c r="J5333" s="19" t="n">
        <f aca="false">ROUND(F5333*H5333,2)</f>
        <v>102.3</v>
      </c>
      <c r="K5333" s="19" t="n">
        <f aca="false">INDEX(Pricebook!$L$2:$L$1401,MATCH(D5333,Pricebook!$A$2:$A$1401,0))</f>
        <v>29.8</v>
      </c>
      <c r="L5333" s="19" t="n">
        <f aca="false">ROUND(F5333*K5333,2)</f>
        <v>178.8</v>
      </c>
      <c r="M5333" s="24" t="n">
        <f aca="false">DATE(YEAR(C5333),MONTH(C5333),1)</f>
        <v>46204</v>
      </c>
    </row>
    <row r="5334" customFormat="false" ht="15" hidden="false" customHeight="false" outlineLevel="0" collapsed="false">
      <c r="A5334" s="21" t="s">
        <v>3705</v>
      </c>
      <c r="B5334" s="21" t="s">
        <v>3706</v>
      </c>
      <c r="C5334" s="23" t="n">
        <v>46204</v>
      </c>
      <c r="D5334" s="21" t="s">
        <v>731</v>
      </c>
      <c r="E5334" s="21" t="s">
        <v>366</v>
      </c>
      <c r="F5334" s="12" t="n">
        <v>1</v>
      </c>
      <c r="G5334" s="19" t="n">
        <v>191.15</v>
      </c>
      <c r="H5334" s="19" t="n">
        <v>142.02</v>
      </c>
      <c r="I5334" s="19" t="n">
        <f aca="false">ROUND(F5334*G5334,2)</f>
        <v>191.15</v>
      </c>
      <c r="J5334" s="19" t="n">
        <f aca="false">ROUND(F5334*H5334,2)</f>
        <v>142.02</v>
      </c>
      <c r="K5334" s="19" t="n">
        <f aca="false">INDEX(Pricebook!$L$2:$L$1401,MATCH(D5334,Pricebook!$A$2:$A$1401,0))</f>
        <v>204.05</v>
      </c>
      <c r="L5334" s="19" t="n">
        <f aca="false">ROUND(F5334*K5334,2)</f>
        <v>204.05</v>
      </c>
      <c r="M5334" s="24" t="n">
        <f aca="false">DATE(YEAR(C5334),MONTH(C5334),1)</f>
        <v>46204</v>
      </c>
    </row>
    <row r="5335" customFormat="false" ht="15" hidden="false" customHeight="false" outlineLevel="0" collapsed="false">
      <c r="A5335" s="21" t="s">
        <v>3707</v>
      </c>
      <c r="B5335" s="21" t="s">
        <v>3019</v>
      </c>
      <c r="C5335" s="23" t="n">
        <v>46204</v>
      </c>
      <c r="D5335" s="21" t="s">
        <v>1811</v>
      </c>
      <c r="E5335" s="21" t="s">
        <v>1452</v>
      </c>
      <c r="F5335" s="12" t="n">
        <v>1</v>
      </c>
      <c r="G5335" s="19" t="n">
        <v>100</v>
      </c>
      <c r="H5335" s="19" t="n">
        <v>61.11</v>
      </c>
      <c r="I5335" s="19" t="n">
        <f aca="false">ROUND(F5335*G5335,2)</f>
        <v>100</v>
      </c>
      <c r="J5335" s="19" t="n">
        <f aca="false">ROUND(F5335*H5335,2)</f>
        <v>61.11</v>
      </c>
      <c r="K5335" s="19" t="n">
        <f aca="false">INDEX(Pricebook!$L$2:$L$1401,MATCH(D5335,Pricebook!$A$2:$A$1401,0))</f>
        <v>102.4</v>
      </c>
      <c r="L5335" s="19" t="n">
        <f aca="false">ROUND(F5335*K5335,2)</f>
        <v>102.4</v>
      </c>
      <c r="M5335" s="24" t="n">
        <f aca="false">DATE(YEAR(C5335),MONTH(C5335),1)</f>
        <v>46204</v>
      </c>
    </row>
    <row r="5336" customFormat="false" ht="15" hidden="false" customHeight="false" outlineLevel="0" collapsed="false">
      <c r="A5336" s="21" t="s">
        <v>3707</v>
      </c>
      <c r="B5336" s="21" t="s">
        <v>3019</v>
      </c>
      <c r="C5336" s="23" t="n">
        <v>46204</v>
      </c>
      <c r="D5336" s="21" t="s">
        <v>483</v>
      </c>
      <c r="E5336" s="21" t="s">
        <v>366</v>
      </c>
      <c r="F5336" s="12" t="n">
        <v>2</v>
      </c>
      <c r="G5336" s="19" t="n">
        <v>96.15</v>
      </c>
      <c r="H5336" s="19" t="n">
        <v>67.97</v>
      </c>
      <c r="I5336" s="19" t="n">
        <f aca="false">ROUND(F5336*G5336,2)</f>
        <v>192.3</v>
      </c>
      <c r="J5336" s="19" t="n">
        <f aca="false">ROUND(F5336*H5336,2)</f>
        <v>135.94</v>
      </c>
      <c r="K5336" s="19" t="n">
        <f aca="false">INDEX(Pricebook!$L$2:$L$1401,MATCH(D5336,Pricebook!$A$2:$A$1401,0))</f>
        <v>103.5</v>
      </c>
      <c r="L5336" s="19" t="n">
        <f aca="false">ROUND(F5336*K5336,2)</f>
        <v>207</v>
      </c>
      <c r="M5336" s="24" t="n">
        <f aca="false">DATE(YEAR(C5336),MONTH(C5336),1)</f>
        <v>46204</v>
      </c>
    </row>
    <row r="5337" customFormat="false" ht="15" hidden="false" customHeight="false" outlineLevel="0" collapsed="false">
      <c r="A5337" s="21" t="s">
        <v>3707</v>
      </c>
      <c r="B5337" s="21" t="s">
        <v>3019</v>
      </c>
      <c r="C5337" s="23" t="n">
        <v>46204</v>
      </c>
      <c r="D5337" s="21" t="s">
        <v>775</v>
      </c>
      <c r="E5337" s="21" t="s">
        <v>366</v>
      </c>
      <c r="F5337" s="12" t="n">
        <v>1</v>
      </c>
      <c r="G5337" s="19" t="n">
        <v>221.65</v>
      </c>
      <c r="H5337" s="19" t="n">
        <v>156.94</v>
      </c>
      <c r="I5337" s="19" t="n">
        <f aca="false">ROUND(F5337*G5337,2)</f>
        <v>221.65</v>
      </c>
      <c r="J5337" s="19" t="n">
        <f aca="false">ROUND(F5337*H5337,2)</f>
        <v>156.94</v>
      </c>
      <c r="K5337" s="19" t="n">
        <f aca="false">INDEX(Pricebook!$L$2:$L$1401,MATCH(D5337,Pricebook!$A$2:$A$1401,0))</f>
        <v>238.95</v>
      </c>
      <c r="L5337" s="19" t="n">
        <f aca="false">ROUND(F5337*K5337,2)</f>
        <v>238.95</v>
      </c>
      <c r="M5337" s="24" t="n">
        <f aca="false">DATE(YEAR(C5337),MONTH(C5337),1)</f>
        <v>46204</v>
      </c>
    </row>
    <row r="5338" customFormat="false" ht="15" hidden="false" customHeight="false" outlineLevel="0" collapsed="false">
      <c r="A5338" s="21" t="s">
        <v>3707</v>
      </c>
      <c r="B5338" s="21" t="s">
        <v>3019</v>
      </c>
      <c r="C5338" s="23" t="n">
        <v>46204</v>
      </c>
      <c r="D5338" s="21" t="s">
        <v>1542</v>
      </c>
      <c r="E5338" s="21" t="s">
        <v>1452</v>
      </c>
      <c r="F5338" s="12" t="n">
        <v>3</v>
      </c>
      <c r="G5338" s="19" t="n">
        <v>34</v>
      </c>
      <c r="H5338" s="19" t="n">
        <v>24.53</v>
      </c>
      <c r="I5338" s="19" t="n">
        <f aca="false">ROUND(F5338*G5338,2)</f>
        <v>102</v>
      </c>
      <c r="J5338" s="19" t="n">
        <f aca="false">ROUND(F5338*H5338,2)</f>
        <v>73.59</v>
      </c>
      <c r="K5338" s="19" t="n">
        <f aca="false">INDEX(Pricebook!$L$2:$L$1401,MATCH(D5338,Pricebook!$A$2:$A$1401,0))</f>
        <v>35.25</v>
      </c>
      <c r="L5338" s="19" t="n">
        <f aca="false">ROUND(F5338*K5338,2)</f>
        <v>105.75</v>
      </c>
      <c r="M5338" s="24" t="n">
        <f aca="false">DATE(YEAR(C5338),MONTH(C5338),1)</f>
        <v>46204</v>
      </c>
    </row>
    <row r="5339" customFormat="false" ht="15" hidden="false" customHeight="false" outlineLevel="0" collapsed="false">
      <c r="A5339" s="21" t="s">
        <v>3707</v>
      </c>
      <c r="B5339" s="21" t="s">
        <v>3019</v>
      </c>
      <c r="C5339" s="23" t="n">
        <v>46204</v>
      </c>
      <c r="D5339" s="21" t="s">
        <v>2357</v>
      </c>
      <c r="E5339" s="21" t="s">
        <v>2202</v>
      </c>
      <c r="F5339" s="12" t="n">
        <v>3</v>
      </c>
      <c r="G5339" s="19" t="n">
        <v>7.9</v>
      </c>
      <c r="H5339" s="19" t="n">
        <v>5.57</v>
      </c>
      <c r="I5339" s="19" t="n">
        <f aca="false">ROUND(F5339*G5339,2)</f>
        <v>23.7</v>
      </c>
      <c r="J5339" s="19" t="n">
        <f aca="false">ROUND(F5339*H5339,2)</f>
        <v>16.71</v>
      </c>
      <c r="K5339" s="19" t="n">
        <f aca="false">INDEX(Pricebook!$L$2:$L$1401,MATCH(D5339,Pricebook!$A$2:$A$1401,0))</f>
        <v>8.5</v>
      </c>
      <c r="L5339" s="19" t="n">
        <f aca="false">ROUND(F5339*K5339,2)</f>
        <v>25.5</v>
      </c>
      <c r="M5339" s="24" t="n">
        <f aca="false">DATE(YEAR(C5339),MONTH(C5339),1)</f>
        <v>46204</v>
      </c>
    </row>
    <row r="5340" customFormat="false" ht="15" hidden="false" customHeight="false" outlineLevel="0" collapsed="false">
      <c r="A5340" s="21" t="s">
        <v>3707</v>
      </c>
      <c r="B5340" s="21" t="s">
        <v>3019</v>
      </c>
      <c r="C5340" s="23" t="n">
        <v>46204</v>
      </c>
      <c r="D5340" s="21" t="s">
        <v>1793</v>
      </c>
      <c r="E5340" s="21" t="s">
        <v>1452</v>
      </c>
      <c r="F5340" s="12" t="n">
        <v>2</v>
      </c>
      <c r="G5340" s="19" t="n">
        <v>184.5</v>
      </c>
      <c r="H5340" s="19" t="n">
        <v>113</v>
      </c>
      <c r="I5340" s="19" t="n">
        <f aca="false">ROUND(F5340*G5340,2)</f>
        <v>369</v>
      </c>
      <c r="J5340" s="19" t="n">
        <f aca="false">ROUND(F5340*H5340,2)</f>
        <v>226</v>
      </c>
      <c r="K5340" s="19" t="n">
        <f aca="false">INDEX(Pricebook!$L$2:$L$1401,MATCH(D5340,Pricebook!$A$2:$A$1401,0))</f>
        <v>189.3</v>
      </c>
      <c r="L5340" s="19" t="n">
        <f aca="false">ROUND(F5340*K5340,2)</f>
        <v>378.6</v>
      </c>
      <c r="M5340" s="24" t="n">
        <f aca="false">DATE(YEAR(C5340),MONTH(C5340),1)</f>
        <v>46204</v>
      </c>
    </row>
    <row r="5341" customFormat="false" ht="15" hidden="false" customHeight="false" outlineLevel="0" collapsed="false">
      <c r="A5341" s="21" t="s">
        <v>3707</v>
      </c>
      <c r="B5341" s="21" t="s">
        <v>3019</v>
      </c>
      <c r="C5341" s="23" t="n">
        <v>46204</v>
      </c>
      <c r="D5341" s="21" t="s">
        <v>2345</v>
      </c>
      <c r="E5341" s="21" t="s">
        <v>2202</v>
      </c>
      <c r="F5341" s="12" t="n">
        <v>2</v>
      </c>
      <c r="G5341" s="19" t="n">
        <v>83.8</v>
      </c>
      <c r="H5341" s="19" t="n">
        <v>51.15</v>
      </c>
      <c r="I5341" s="19" t="n">
        <f aca="false">ROUND(F5341*G5341,2)</f>
        <v>167.6</v>
      </c>
      <c r="J5341" s="19" t="n">
        <f aca="false">ROUND(F5341*H5341,2)</f>
        <v>102.3</v>
      </c>
      <c r="K5341" s="19" t="n">
        <f aca="false">INDEX(Pricebook!$L$2:$L$1401,MATCH(D5341,Pricebook!$A$2:$A$1401,0))</f>
        <v>89.95</v>
      </c>
      <c r="L5341" s="19" t="n">
        <f aca="false">ROUND(F5341*K5341,2)</f>
        <v>179.9</v>
      </c>
      <c r="M5341" s="24" t="n">
        <f aca="false">DATE(YEAR(C5341),MONTH(C5341),1)</f>
        <v>46204</v>
      </c>
    </row>
    <row r="5342" customFormat="false" ht="15" hidden="false" customHeight="false" outlineLevel="0" collapsed="false">
      <c r="A5342" s="21" t="s">
        <v>3707</v>
      </c>
      <c r="B5342" s="21" t="s">
        <v>3019</v>
      </c>
      <c r="C5342" s="23" t="n">
        <v>46204</v>
      </c>
      <c r="D5342" s="21" t="s">
        <v>1592</v>
      </c>
      <c r="E5342" s="21" t="s">
        <v>1452</v>
      </c>
      <c r="F5342" s="12" t="n">
        <v>14</v>
      </c>
      <c r="G5342" s="19" t="n">
        <v>22.4</v>
      </c>
      <c r="H5342" s="19" t="n">
        <v>13.76</v>
      </c>
      <c r="I5342" s="19" t="n">
        <f aca="false">ROUND(F5342*G5342,2)</f>
        <v>313.6</v>
      </c>
      <c r="J5342" s="19" t="n">
        <f aca="false">ROUND(F5342*H5342,2)</f>
        <v>192.64</v>
      </c>
      <c r="K5342" s="19" t="n">
        <f aca="false">INDEX(Pricebook!$L$2:$L$1401,MATCH(D5342,Pricebook!$A$2:$A$1401,0))</f>
        <v>23.05</v>
      </c>
      <c r="L5342" s="19" t="n">
        <f aca="false">ROUND(F5342*K5342,2)</f>
        <v>322.7</v>
      </c>
      <c r="M5342" s="24" t="n">
        <f aca="false">DATE(YEAR(C5342),MONTH(C5342),1)</f>
        <v>46204</v>
      </c>
    </row>
    <row r="5343" customFormat="false" ht="15" hidden="false" customHeight="false" outlineLevel="0" collapsed="false">
      <c r="A5343" s="21" t="s">
        <v>3707</v>
      </c>
      <c r="B5343" s="21" t="s">
        <v>3019</v>
      </c>
      <c r="C5343" s="23" t="n">
        <v>46204</v>
      </c>
      <c r="D5343" s="21" t="s">
        <v>775</v>
      </c>
      <c r="E5343" s="21" t="s">
        <v>366</v>
      </c>
      <c r="F5343" s="12" t="n">
        <v>1</v>
      </c>
      <c r="G5343" s="19" t="n">
        <v>221.65</v>
      </c>
      <c r="H5343" s="19" t="n">
        <v>156.94</v>
      </c>
      <c r="I5343" s="19" t="n">
        <f aca="false">ROUND(F5343*G5343,2)</f>
        <v>221.65</v>
      </c>
      <c r="J5343" s="19" t="n">
        <f aca="false">ROUND(F5343*H5343,2)</f>
        <v>156.94</v>
      </c>
      <c r="K5343" s="19" t="n">
        <f aca="false">INDEX(Pricebook!$L$2:$L$1401,MATCH(D5343,Pricebook!$A$2:$A$1401,0))</f>
        <v>238.95</v>
      </c>
      <c r="L5343" s="19" t="n">
        <f aca="false">ROUND(F5343*K5343,2)</f>
        <v>238.95</v>
      </c>
      <c r="M5343" s="24" t="n">
        <f aca="false">DATE(YEAR(C5343),MONTH(C5343),1)</f>
        <v>46204</v>
      </c>
    </row>
    <row r="5344" customFormat="false" ht="15" hidden="false" customHeight="false" outlineLevel="0" collapsed="false">
      <c r="A5344" s="21" t="s">
        <v>3707</v>
      </c>
      <c r="B5344" s="21" t="s">
        <v>3019</v>
      </c>
      <c r="C5344" s="23" t="n">
        <v>46204</v>
      </c>
      <c r="D5344" s="21" t="s">
        <v>2428</v>
      </c>
      <c r="E5344" s="21" t="s">
        <v>2202</v>
      </c>
      <c r="F5344" s="12" t="n">
        <v>12</v>
      </c>
      <c r="G5344" s="19" t="n">
        <v>14.45</v>
      </c>
      <c r="H5344" s="19" t="n">
        <v>8.73</v>
      </c>
      <c r="I5344" s="19" t="n">
        <f aca="false">ROUND(F5344*G5344,2)</f>
        <v>173.4</v>
      </c>
      <c r="J5344" s="19" t="n">
        <f aca="false">ROUND(F5344*H5344,2)</f>
        <v>104.76</v>
      </c>
      <c r="K5344" s="19" t="n">
        <f aca="false">INDEX(Pricebook!$L$2:$L$1401,MATCH(D5344,Pricebook!$A$2:$A$1401,0))</f>
        <v>15.4</v>
      </c>
      <c r="L5344" s="19" t="n">
        <f aca="false">ROUND(F5344*K5344,2)</f>
        <v>184.8</v>
      </c>
      <c r="M5344" s="24" t="n">
        <f aca="false">DATE(YEAR(C5344),MONTH(C5344),1)</f>
        <v>46204</v>
      </c>
    </row>
    <row r="5345" customFormat="false" ht="15" hidden="false" customHeight="false" outlineLevel="0" collapsed="false">
      <c r="A5345" s="21" t="s">
        <v>3707</v>
      </c>
      <c r="B5345" s="21" t="s">
        <v>3019</v>
      </c>
      <c r="C5345" s="23" t="n">
        <v>46204</v>
      </c>
      <c r="D5345" s="21" t="s">
        <v>2291</v>
      </c>
      <c r="E5345" s="21" t="s">
        <v>2202</v>
      </c>
      <c r="F5345" s="12" t="n">
        <v>5</v>
      </c>
      <c r="G5345" s="19" t="n">
        <v>71.4</v>
      </c>
      <c r="H5345" s="19" t="n">
        <v>43.4</v>
      </c>
      <c r="I5345" s="19" t="n">
        <f aca="false">ROUND(F5345*G5345,2)</f>
        <v>357</v>
      </c>
      <c r="J5345" s="19" t="n">
        <f aca="false">ROUND(F5345*H5345,2)</f>
        <v>217</v>
      </c>
      <c r="K5345" s="19" t="n">
        <f aca="false">INDEX(Pricebook!$L$2:$L$1401,MATCH(D5345,Pricebook!$A$2:$A$1401,0))</f>
        <v>76.35</v>
      </c>
      <c r="L5345" s="19" t="n">
        <f aca="false">ROUND(F5345*K5345,2)</f>
        <v>381.75</v>
      </c>
      <c r="M5345" s="24" t="n">
        <f aca="false">DATE(YEAR(C5345),MONTH(C5345),1)</f>
        <v>46204</v>
      </c>
    </row>
    <row r="5346" customFormat="false" ht="15" hidden="false" customHeight="false" outlineLevel="0" collapsed="false">
      <c r="A5346" s="21" t="s">
        <v>3707</v>
      </c>
      <c r="B5346" s="21" t="s">
        <v>3019</v>
      </c>
      <c r="C5346" s="23" t="n">
        <v>46204</v>
      </c>
      <c r="D5346" s="21" t="s">
        <v>2424</v>
      </c>
      <c r="E5346" s="21" t="s">
        <v>2202</v>
      </c>
      <c r="F5346" s="12" t="n">
        <v>2</v>
      </c>
      <c r="G5346" s="19" t="n">
        <v>51.6</v>
      </c>
      <c r="H5346" s="19" t="n">
        <v>31.04</v>
      </c>
      <c r="I5346" s="19" t="n">
        <f aca="false">ROUND(F5346*G5346,2)</f>
        <v>103.2</v>
      </c>
      <c r="J5346" s="19" t="n">
        <f aca="false">ROUND(F5346*H5346,2)</f>
        <v>62.08</v>
      </c>
      <c r="K5346" s="19" t="n">
        <f aca="false">INDEX(Pricebook!$L$2:$L$1401,MATCH(D5346,Pricebook!$A$2:$A$1401,0))</f>
        <v>54.6</v>
      </c>
      <c r="L5346" s="19" t="n">
        <f aca="false">ROUND(F5346*K5346,2)</f>
        <v>109.2</v>
      </c>
      <c r="M5346" s="24" t="n">
        <f aca="false">DATE(YEAR(C5346),MONTH(C5346),1)</f>
        <v>46204</v>
      </c>
    </row>
    <row r="5347" customFormat="false" ht="15" hidden="false" customHeight="false" outlineLevel="0" collapsed="false">
      <c r="A5347" s="21" t="s">
        <v>3707</v>
      </c>
      <c r="B5347" s="21" t="s">
        <v>3019</v>
      </c>
      <c r="C5347" s="23" t="n">
        <v>46204</v>
      </c>
      <c r="D5347" s="21" t="s">
        <v>899</v>
      </c>
      <c r="E5347" s="21" t="s">
        <v>366</v>
      </c>
      <c r="F5347" s="12" t="n">
        <v>1</v>
      </c>
      <c r="G5347" s="19" t="n">
        <v>12.2</v>
      </c>
      <c r="H5347" s="19" t="n">
        <v>8.65</v>
      </c>
      <c r="I5347" s="19" t="n">
        <f aca="false">ROUND(F5347*G5347,2)</f>
        <v>12.2</v>
      </c>
      <c r="J5347" s="19" t="n">
        <f aca="false">ROUND(F5347*H5347,2)</f>
        <v>8.65</v>
      </c>
      <c r="K5347" s="19" t="n">
        <f aca="false">INDEX(Pricebook!$L$2:$L$1401,MATCH(D5347,Pricebook!$A$2:$A$1401,0))</f>
        <v>13.2</v>
      </c>
      <c r="L5347" s="19" t="n">
        <f aca="false">ROUND(F5347*K5347,2)</f>
        <v>13.2</v>
      </c>
      <c r="M5347" s="24" t="n">
        <f aca="false">DATE(YEAR(C5347),MONTH(C5347),1)</f>
        <v>46204</v>
      </c>
    </row>
    <row r="5348" customFormat="false" ht="15" hidden="false" customHeight="false" outlineLevel="0" collapsed="false">
      <c r="A5348" s="21" t="s">
        <v>3707</v>
      </c>
      <c r="B5348" s="21" t="s">
        <v>3019</v>
      </c>
      <c r="C5348" s="23" t="n">
        <v>46204</v>
      </c>
      <c r="D5348" s="21" t="s">
        <v>2396</v>
      </c>
      <c r="E5348" s="21" t="s">
        <v>2202</v>
      </c>
      <c r="F5348" s="12" t="n">
        <v>8</v>
      </c>
      <c r="G5348" s="19" t="n">
        <v>10.65</v>
      </c>
      <c r="H5348" s="19" t="n">
        <v>7.46</v>
      </c>
      <c r="I5348" s="19" t="n">
        <f aca="false">ROUND(F5348*G5348,2)</f>
        <v>85.2</v>
      </c>
      <c r="J5348" s="19" t="n">
        <f aca="false">ROUND(F5348*H5348,2)</f>
        <v>59.68</v>
      </c>
      <c r="K5348" s="19" t="n">
        <f aca="false">INDEX(Pricebook!$L$2:$L$1401,MATCH(D5348,Pricebook!$A$2:$A$1401,0))</f>
        <v>11.35</v>
      </c>
      <c r="L5348" s="19" t="n">
        <f aca="false">ROUND(F5348*K5348,2)</f>
        <v>90.8</v>
      </c>
      <c r="M5348" s="24" t="n">
        <f aca="false">DATE(YEAR(C5348),MONTH(C5348),1)</f>
        <v>46204</v>
      </c>
    </row>
    <row r="5349" customFormat="false" ht="15" hidden="false" customHeight="false" outlineLevel="0" collapsed="false">
      <c r="A5349" s="21" t="s">
        <v>3707</v>
      </c>
      <c r="B5349" s="21" t="s">
        <v>3019</v>
      </c>
      <c r="C5349" s="23" t="n">
        <v>46204</v>
      </c>
      <c r="D5349" s="21" t="s">
        <v>2210</v>
      </c>
      <c r="E5349" s="21" t="s">
        <v>2202</v>
      </c>
      <c r="F5349" s="12" t="n">
        <v>6</v>
      </c>
      <c r="G5349" s="19" t="n">
        <v>38.15</v>
      </c>
      <c r="H5349" s="19" t="n">
        <v>22.86</v>
      </c>
      <c r="I5349" s="19" t="n">
        <f aca="false">ROUND(F5349*G5349,2)</f>
        <v>228.9</v>
      </c>
      <c r="J5349" s="19" t="n">
        <f aca="false">ROUND(F5349*H5349,2)</f>
        <v>137.16</v>
      </c>
      <c r="K5349" s="19" t="n">
        <f aca="false">INDEX(Pricebook!$L$2:$L$1401,MATCH(D5349,Pricebook!$A$2:$A$1401,0))</f>
        <v>40.25</v>
      </c>
      <c r="L5349" s="19" t="n">
        <f aca="false">ROUND(F5349*K5349,2)</f>
        <v>241.5</v>
      </c>
      <c r="M5349" s="24" t="n">
        <f aca="false">DATE(YEAR(C5349),MONTH(C5349),1)</f>
        <v>46204</v>
      </c>
    </row>
    <row r="5350" customFormat="false" ht="15" hidden="false" customHeight="false" outlineLevel="0" collapsed="false">
      <c r="A5350" s="21" t="s">
        <v>3707</v>
      </c>
      <c r="B5350" s="21" t="s">
        <v>3019</v>
      </c>
      <c r="C5350" s="23" t="n">
        <v>46204</v>
      </c>
      <c r="D5350" s="21" t="s">
        <v>2329</v>
      </c>
      <c r="E5350" s="21" t="s">
        <v>2202</v>
      </c>
      <c r="F5350" s="12" t="n">
        <v>1</v>
      </c>
      <c r="G5350" s="19" t="n">
        <v>16.4</v>
      </c>
      <c r="H5350" s="19" t="n">
        <v>9.93</v>
      </c>
      <c r="I5350" s="19" t="n">
        <f aca="false">ROUND(F5350*G5350,2)</f>
        <v>16.4</v>
      </c>
      <c r="J5350" s="19" t="n">
        <f aca="false">ROUND(F5350*H5350,2)</f>
        <v>9.93</v>
      </c>
      <c r="K5350" s="19" t="n">
        <f aca="false">INDEX(Pricebook!$L$2:$L$1401,MATCH(D5350,Pricebook!$A$2:$A$1401,0))</f>
        <v>17.5</v>
      </c>
      <c r="L5350" s="19" t="n">
        <f aca="false">ROUND(F5350*K5350,2)</f>
        <v>17.5</v>
      </c>
      <c r="M5350" s="24" t="n">
        <f aca="false">DATE(YEAR(C5350),MONTH(C5350),1)</f>
        <v>46204</v>
      </c>
    </row>
    <row r="5351" customFormat="false" ht="15" hidden="false" customHeight="false" outlineLevel="0" collapsed="false">
      <c r="A5351" s="21" t="s">
        <v>3708</v>
      </c>
      <c r="B5351" s="21" t="s">
        <v>3433</v>
      </c>
      <c r="C5351" s="23" t="n">
        <v>46204</v>
      </c>
      <c r="D5351" s="21" t="s">
        <v>761</v>
      </c>
      <c r="E5351" s="21" t="s">
        <v>366</v>
      </c>
      <c r="F5351" s="12" t="n">
        <v>1</v>
      </c>
      <c r="G5351" s="19" t="n">
        <v>77.25</v>
      </c>
      <c r="H5351" s="19" t="n">
        <v>54.44</v>
      </c>
      <c r="I5351" s="19" t="n">
        <f aca="false">ROUND(F5351*G5351,2)</f>
        <v>77.25</v>
      </c>
      <c r="J5351" s="19" t="n">
        <f aca="false">ROUND(F5351*H5351,2)</f>
        <v>54.44</v>
      </c>
      <c r="K5351" s="19" t="n">
        <f aca="false">INDEX(Pricebook!$L$2:$L$1401,MATCH(D5351,Pricebook!$A$2:$A$1401,0))</f>
        <v>82.9</v>
      </c>
      <c r="L5351" s="19" t="n">
        <f aca="false">ROUND(F5351*K5351,2)</f>
        <v>82.9</v>
      </c>
      <c r="M5351" s="24" t="n">
        <f aca="false">DATE(YEAR(C5351),MONTH(C5351),1)</f>
        <v>46204</v>
      </c>
    </row>
    <row r="5352" customFormat="false" ht="15" hidden="false" customHeight="false" outlineLevel="0" collapsed="false">
      <c r="A5352" s="21" t="s">
        <v>3708</v>
      </c>
      <c r="B5352" s="21" t="s">
        <v>3433</v>
      </c>
      <c r="C5352" s="23" t="n">
        <v>46204</v>
      </c>
      <c r="D5352" s="21" t="s">
        <v>2499</v>
      </c>
      <c r="E5352" s="21" t="s">
        <v>2466</v>
      </c>
      <c r="F5352" s="12" t="n">
        <v>4</v>
      </c>
      <c r="G5352" s="19" t="n">
        <v>49.5</v>
      </c>
      <c r="H5352" s="19" t="n">
        <v>30.39</v>
      </c>
      <c r="I5352" s="19" t="n">
        <f aca="false">ROUND(F5352*G5352,2)</f>
        <v>198</v>
      </c>
      <c r="J5352" s="19" t="n">
        <f aca="false">ROUND(F5352*H5352,2)</f>
        <v>121.56</v>
      </c>
      <c r="K5352" s="19" t="n">
        <f aca="false">INDEX(Pricebook!$L$2:$L$1401,MATCH(D5352,Pricebook!$A$2:$A$1401,0))</f>
        <v>51.15</v>
      </c>
      <c r="L5352" s="19" t="n">
        <f aca="false">ROUND(F5352*K5352,2)</f>
        <v>204.6</v>
      </c>
      <c r="M5352" s="24" t="n">
        <f aca="false">DATE(YEAR(C5352),MONTH(C5352),1)</f>
        <v>46204</v>
      </c>
    </row>
    <row r="5353" customFormat="false" ht="15" hidden="false" customHeight="false" outlineLevel="0" collapsed="false">
      <c r="A5353" s="21" t="s">
        <v>3708</v>
      </c>
      <c r="B5353" s="21" t="s">
        <v>3433</v>
      </c>
      <c r="C5353" s="23" t="n">
        <v>46204</v>
      </c>
      <c r="D5353" s="21" t="s">
        <v>461</v>
      </c>
      <c r="E5353" s="21" t="s">
        <v>366</v>
      </c>
      <c r="F5353" s="12" t="n">
        <v>1</v>
      </c>
      <c r="G5353" s="19" t="n">
        <v>69</v>
      </c>
      <c r="H5353" s="19" t="n">
        <v>50.5</v>
      </c>
      <c r="I5353" s="19" t="n">
        <f aca="false">ROUND(F5353*G5353,2)</f>
        <v>69</v>
      </c>
      <c r="J5353" s="19" t="n">
        <f aca="false">ROUND(F5353*H5353,2)</f>
        <v>50.5</v>
      </c>
      <c r="K5353" s="19" t="n">
        <f aca="false">INDEX(Pricebook!$L$2:$L$1401,MATCH(D5353,Pricebook!$A$2:$A$1401,0))</f>
        <v>73.6</v>
      </c>
      <c r="L5353" s="19" t="n">
        <f aca="false">ROUND(F5353*K5353,2)</f>
        <v>73.6</v>
      </c>
      <c r="M5353" s="24" t="n">
        <f aca="false">DATE(YEAR(C5353),MONTH(C5353),1)</f>
        <v>46204</v>
      </c>
    </row>
    <row r="5354" customFormat="false" ht="15" hidden="false" customHeight="false" outlineLevel="0" collapsed="false">
      <c r="A5354" s="21" t="s">
        <v>3708</v>
      </c>
      <c r="B5354" s="21" t="s">
        <v>3433</v>
      </c>
      <c r="C5354" s="23" t="n">
        <v>46204</v>
      </c>
      <c r="D5354" s="21" t="s">
        <v>2517</v>
      </c>
      <c r="E5354" s="21" t="s">
        <v>2466</v>
      </c>
      <c r="F5354" s="12" t="n">
        <v>1</v>
      </c>
      <c r="G5354" s="19" t="n">
        <v>262.1</v>
      </c>
      <c r="H5354" s="19" t="n">
        <v>162.65</v>
      </c>
      <c r="I5354" s="19" t="n">
        <f aca="false">ROUND(F5354*G5354,2)</f>
        <v>262.1</v>
      </c>
      <c r="J5354" s="19" t="n">
        <f aca="false">ROUND(F5354*H5354,2)</f>
        <v>162.65</v>
      </c>
      <c r="K5354" s="19" t="n">
        <f aca="false">INDEX(Pricebook!$L$2:$L$1401,MATCH(D5354,Pricebook!$A$2:$A$1401,0))</f>
        <v>273.8</v>
      </c>
      <c r="L5354" s="19" t="n">
        <f aca="false">ROUND(F5354*K5354,2)</f>
        <v>273.8</v>
      </c>
      <c r="M5354" s="24" t="n">
        <f aca="false">DATE(YEAR(C5354),MONTH(C5354),1)</f>
        <v>46204</v>
      </c>
    </row>
    <row r="5355" customFormat="false" ht="15" hidden="false" customHeight="false" outlineLevel="0" collapsed="false">
      <c r="A5355" s="21" t="s">
        <v>3708</v>
      </c>
      <c r="B5355" s="21" t="s">
        <v>3433</v>
      </c>
      <c r="C5355" s="23" t="n">
        <v>46204</v>
      </c>
      <c r="D5355" s="21" t="s">
        <v>573</v>
      </c>
      <c r="E5355" s="21" t="s">
        <v>366</v>
      </c>
      <c r="F5355" s="12" t="n">
        <v>1</v>
      </c>
      <c r="G5355" s="19" t="n">
        <v>74.65</v>
      </c>
      <c r="H5355" s="19" t="n">
        <v>52.7</v>
      </c>
      <c r="I5355" s="19" t="n">
        <f aca="false">ROUND(F5355*G5355,2)</f>
        <v>74.65</v>
      </c>
      <c r="J5355" s="19" t="n">
        <f aca="false">ROUND(F5355*H5355,2)</f>
        <v>52.7</v>
      </c>
      <c r="K5355" s="19" t="n">
        <f aca="false">INDEX(Pricebook!$L$2:$L$1401,MATCH(D5355,Pricebook!$A$2:$A$1401,0))</f>
        <v>80.25</v>
      </c>
      <c r="L5355" s="19" t="n">
        <f aca="false">ROUND(F5355*K5355,2)</f>
        <v>80.25</v>
      </c>
      <c r="M5355" s="24" t="n">
        <f aca="false">DATE(YEAR(C5355),MONTH(C5355),1)</f>
        <v>46204</v>
      </c>
    </row>
    <row r="5356" customFormat="false" ht="15" hidden="false" customHeight="false" outlineLevel="0" collapsed="false">
      <c r="A5356" s="21" t="s">
        <v>3708</v>
      </c>
      <c r="B5356" s="21" t="s">
        <v>3433</v>
      </c>
      <c r="C5356" s="23" t="n">
        <v>46204</v>
      </c>
      <c r="D5356" s="21" t="s">
        <v>521</v>
      </c>
      <c r="E5356" s="21" t="s">
        <v>366</v>
      </c>
      <c r="F5356" s="12" t="n">
        <v>2</v>
      </c>
      <c r="G5356" s="19" t="n">
        <v>12.55</v>
      </c>
      <c r="H5356" s="19" t="n">
        <v>8.96</v>
      </c>
      <c r="I5356" s="19" t="n">
        <f aca="false">ROUND(F5356*G5356,2)</f>
        <v>25.1</v>
      </c>
      <c r="J5356" s="19" t="n">
        <f aca="false">ROUND(F5356*H5356,2)</f>
        <v>17.92</v>
      </c>
      <c r="K5356" s="19" t="n">
        <f aca="false">INDEX(Pricebook!$L$2:$L$1401,MATCH(D5356,Pricebook!$A$2:$A$1401,0))</f>
        <v>13.65</v>
      </c>
      <c r="L5356" s="19" t="n">
        <f aca="false">ROUND(F5356*K5356,2)</f>
        <v>27.3</v>
      </c>
      <c r="M5356" s="24" t="n">
        <f aca="false">DATE(YEAR(C5356),MONTH(C5356),1)</f>
        <v>46204</v>
      </c>
    </row>
    <row r="5357" customFormat="false" ht="15" hidden="false" customHeight="false" outlineLevel="0" collapsed="false">
      <c r="A5357" s="21" t="s">
        <v>3708</v>
      </c>
      <c r="B5357" s="21" t="s">
        <v>3433</v>
      </c>
      <c r="C5357" s="23" t="n">
        <v>46204</v>
      </c>
      <c r="D5357" s="21" t="s">
        <v>2872</v>
      </c>
      <c r="E5357" s="21" t="s">
        <v>2748</v>
      </c>
      <c r="F5357" s="12" t="n">
        <v>7</v>
      </c>
      <c r="G5357" s="19" t="n">
        <v>4.75</v>
      </c>
      <c r="H5357" s="19" t="n">
        <v>2.74</v>
      </c>
      <c r="I5357" s="19" t="n">
        <f aca="false">ROUND(F5357*G5357,2)</f>
        <v>33.25</v>
      </c>
      <c r="J5357" s="19" t="n">
        <f aca="false">ROUND(F5357*H5357,2)</f>
        <v>19.18</v>
      </c>
      <c r="K5357" s="19" t="n">
        <f aca="false">INDEX(Pricebook!$L$2:$L$1401,MATCH(D5357,Pricebook!$A$2:$A$1401,0))</f>
        <v>5.15</v>
      </c>
      <c r="L5357" s="19" t="n">
        <f aca="false">ROUND(F5357*K5357,2)</f>
        <v>36.05</v>
      </c>
      <c r="M5357" s="24" t="n">
        <f aca="false">DATE(YEAR(C5357),MONTH(C5357),1)</f>
        <v>46204</v>
      </c>
    </row>
    <row r="5358" customFormat="false" ht="15" hidden="false" customHeight="false" outlineLevel="0" collapsed="false">
      <c r="A5358" s="21" t="s">
        <v>3708</v>
      </c>
      <c r="B5358" s="21" t="s">
        <v>3433</v>
      </c>
      <c r="C5358" s="23" t="n">
        <v>46204</v>
      </c>
      <c r="D5358" s="21" t="s">
        <v>533</v>
      </c>
      <c r="E5358" s="21" t="s">
        <v>366</v>
      </c>
      <c r="F5358" s="12" t="n">
        <v>1</v>
      </c>
      <c r="G5358" s="19" t="n">
        <v>15.55</v>
      </c>
      <c r="H5358" s="19" t="n">
        <v>10.9</v>
      </c>
      <c r="I5358" s="19" t="n">
        <f aca="false">ROUND(F5358*G5358,2)</f>
        <v>15.55</v>
      </c>
      <c r="J5358" s="19" t="n">
        <f aca="false">ROUND(F5358*H5358,2)</f>
        <v>10.9</v>
      </c>
      <c r="K5358" s="19" t="n">
        <f aca="false">INDEX(Pricebook!$L$2:$L$1401,MATCH(D5358,Pricebook!$A$2:$A$1401,0))</f>
        <v>16.6</v>
      </c>
      <c r="L5358" s="19" t="n">
        <f aca="false">ROUND(F5358*K5358,2)</f>
        <v>16.6</v>
      </c>
      <c r="M5358" s="24" t="n">
        <f aca="false">DATE(YEAR(C5358),MONTH(C5358),1)</f>
        <v>46204</v>
      </c>
    </row>
    <row r="5359" customFormat="false" ht="15" hidden="false" customHeight="false" outlineLevel="0" collapsed="false">
      <c r="A5359" s="21" t="s">
        <v>3708</v>
      </c>
      <c r="B5359" s="21" t="s">
        <v>3433</v>
      </c>
      <c r="C5359" s="23" t="n">
        <v>46204</v>
      </c>
      <c r="D5359" s="21" t="s">
        <v>2800</v>
      </c>
      <c r="E5359" s="21" t="s">
        <v>2748</v>
      </c>
      <c r="F5359" s="12" t="n">
        <v>3</v>
      </c>
      <c r="G5359" s="19" t="n">
        <v>5.3</v>
      </c>
      <c r="H5359" s="19" t="n">
        <v>3.1</v>
      </c>
      <c r="I5359" s="19" t="n">
        <f aca="false">ROUND(F5359*G5359,2)</f>
        <v>15.9</v>
      </c>
      <c r="J5359" s="19" t="n">
        <f aca="false">ROUND(F5359*H5359,2)</f>
        <v>9.3</v>
      </c>
      <c r="K5359" s="19" t="n">
        <f aca="false">INDEX(Pricebook!$L$2:$L$1401,MATCH(D5359,Pricebook!$A$2:$A$1401,0))</f>
        <v>5.8</v>
      </c>
      <c r="L5359" s="19" t="n">
        <f aca="false">ROUND(F5359*K5359,2)</f>
        <v>17.4</v>
      </c>
      <c r="M5359" s="24" t="n">
        <f aca="false">DATE(YEAR(C5359),MONTH(C5359),1)</f>
        <v>46204</v>
      </c>
    </row>
    <row r="5360" customFormat="false" ht="15" hidden="false" customHeight="false" outlineLevel="0" collapsed="false">
      <c r="A5360" s="21" t="s">
        <v>3708</v>
      </c>
      <c r="B5360" s="21" t="s">
        <v>3433</v>
      </c>
      <c r="C5360" s="23" t="n">
        <v>46204</v>
      </c>
      <c r="D5360" s="21" t="s">
        <v>843</v>
      </c>
      <c r="E5360" s="21" t="s">
        <v>366</v>
      </c>
      <c r="F5360" s="12" t="n">
        <v>2</v>
      </c>
      <c r="G5360" s="19" t="n">
        <v>299.65</v>
      </c>
      <c r="H5360" s="19" t="n">
        <v>224.43</v>
      </c>
      <c r="I5360" s="19" t="n">
        <f aca="false">ROUND(F5360*G5360,2)</f>
        <v>599.3</v>
      </c>
      <c r="J5360" s="19" t="n">
        <f aca="false">ROUND(F5360*H5360,2)</f>
        <v>448.86</v>
      </c>
      <c r="K5360" s="19" t="n">
        <f aca="false">INDEX(Pricebook!$L$2:$L$1401,MATCH(D5360,Pricebook!$A$2:$A$1401,0))</f>
        <v>322.45</v>
      </c>
      <c r="L5360" s="19" t="n">
        <f aca="false">ROUND(F5360*K5360,2)</f>
        <v>644.9</v>
      </c>
      <c r="M5360" s="24" t="n">
        <f aca="false">DATE(YEAR(C5360),MONTH(C5360),1)</f>
        <v>46204</v>
      </c>
    </row>
    <row r="5361" customFormat="false" ht="15" hidden="false" customHeight="false" outlineLevel="0" collapsed="false">
      <c r="A5361" s="21" t="s">
        <v>3708</v>
      </c>
      <c r="B5361" s="21" t="s">
        <v>3433</v>
      </c>
      <c r="C5361" s="23" t="n">
        <v>46204</v>
      </c>
      <c r="D5361" s="21" t="s">
        <v>757</v>
      </c>
      <c r="E5361" s="21" t="s">
        <v>366</v>
      </c>
      <c r="F5361" s="12" t="n">
        <v>3</v>
      </c>
      <c r="G5361" s="19" t="n">
        <v>11.7</v>
      </c>
      <c r="H5361" s="19" t="n">
        <v>8.29</v>
      </c>
      <c r="I5361" s="19" t="n">
        <f aca="false">ROUND(F5361*G5361,2)</f>
        <v>35.1</v>
      </c>
      <c r="J5361" s="19" t="n">
        <f aca="false">ROUND(F5361*H5361,2)</f>
        <v>24.87</v>
      </c>
      <c r="K5361" s="19" t="n">
        <f aca="false">INDEX(Pricebook!$L$2:$L$1401,MATCH(D5361,Pricebook!$A$2:$A$1401,0))</f>
        <v>12.65</v>
      </c>
      <c r="L5361" s="19" t="n">
        <f aca="false">ROUND(F5361*K5361,2)</f>
        <v>37.95</v>
      </c>
      <c r="M5361" s="24" t="n">
        <f aca="false">DATE(YEAR(C5361),MONTH(C5361),1)</f>
        <v>46204</v>
      </c>
    </row>
    <row r="5362" customFormat="false" ht="15" hidden="false" customHeight="false" outlineLevel="0" collapsed="false">
      <c r="A5362" s="21" t="s">
        <v>3709</v>
      </c>
      <c r="B5362" s="21" t="s">
        <v>3329</v>
      </c>
      <c r="C5362" s="23" t="n">
        <v>46204</v>
      </c>
      <c r="D5362" s="21" t="s">
        <v>1204</v>
      </c>
      <c r="E5362" s="21" t="s">
        <v>971</v>
      </c>
      <c r="F5362" s="12" t="n">
        <v>12</v>
      </c>
      <c r="G5362" s="19" t="n">
        <v>16.6</v>
      </c>
      <c r="H5362" s="19" t="n">
        <v>12.7</v>
      </c>
      <c r="I5362" s="19" t="n">
        <f aca="false">ROUND(F5362*G5362,2)</f>
        <v>199.2</v>
      </c>
      <c r="J5362" s="19" t="n">
        <f aca="false">ROUND(F5362*H5362,2)</f>
        <v>152.4</v>
      </c>
      <c r="K5362" s="19" t="n">
        <f aca="false">INDEX(Pricebook!$L$2:$L$1401,MATCH(D5362,Pricebook!$A$2:$A$1401,0))</f>
        <v>19.25</v>
      </c>
      <c r="L5362" s="19" t="n">
        <f aca="false">ROUND(F5362*K5362,2)</f>
        <v>231</v>
      </c>
      <c r="M5362" s="24" t="n">
        <f aca="false">DATE(YEAR(C5362),MONTH(C5362),1)</f>
        <v>46204</v>
      </c>
    </row>
    <row r="5363" customFormat="false" ht="15" hidden="false" customHeight="false" outlineLevel="0" collapsed="false">
      <c r="A5363" s="21" t="s">
        <v>3709</v>
      </c>
      <c r="B5363" s="21" t="s">
        <v>3329</v>
      </c>
      <c r="C5363" s="23" t="n">
        <v>46204</v>
      </c>
      <c r="D5363" s="21" t="s">
        <v>2904</v>
      </c>
      <c r="E5363" s="21" t="s">
        <v>2748</v>
      </c>
      <c r="F5363" s="12" t="n">
        <v>3</v>
      </c>
      <c r="G5363" s="19" t="n">
        <v>17.3</v>
      </c>
      <c r="H5363" s="19" t="n">
        <v>10.11</v>
      </c>
      <c r="I5363" s="19" t="n">
        <f aca="false">ROUND(F5363*G5363,2)</f>
        <v>51.9</v>
      </c>
      <c r="J5363" s="19" t="n">
        <f aca="false">ROUND(F5363*H5363,2)</f>
        <v>30.33</v>
      </c>
      <c r="K5363" s="19" t="n">
        <f aca="false">INDEX(Pricebook!$L$2:$L$1401,MATCH(D5363,Pricebook!$A$2:$A$1401,0))</f>
        <v>18.95</v>
      </c>
      <c r="L5363" s="19" t="n">
        <f aca="false">ROUND(F5363*K5363,2)</f>
        <v>56.85</v>
      </c>
      <c r="M5363" s="24" t="n">
        <f aca="false">DATE(YEAR(C5363),MONTH(C5363),1)</f>
        <v>46204</v>
      </c>
    </row>
    <row r="5364" customFormat="false" ht="15" hidden="false" customHeight="false" outlineLevel="0" collapsed="false">
      <c r="A5364" s="21" t="s">
        <v>3709</v>
      </c>
      <c r="B5364" s="21" t="s">
        <v>3329</v>
      </c>
      <c r="C5364" s="23" t="n">
        <v>46204</v>
      </c>
      <c r="D5364" s="21" t="s">
        <v>1104</v>
      </c>
      <c r="E5364" s="21" t="s">
        <v>971</v>
      </c>
      <c r="F5364" s="12" t="n">
        <v>2</v>
      </c>
      <c r="G5364" s="19" t="n">
        <v>63.65</v>
      </c>
      <c r="H5364" s="19" t="n">
        <v>49.46</v>
      </c>
      <c r="I5364" s="19" t="n">
        <f aca="false">ROUND(F5364*G5364,2)</f>
        <v>127.3</v>
      </c>
      <c r="J5364" s="19" t="n">
        <f aca="false">ROUND(F5364*H5364,2)</f>
        <v>98.92</v>
      </c>
      <c r="K5364" s="19" t="n">
        <f aca="false">INDEX(Pricebook!$L$2:$L$1401,MATCH(D5364,Pricebook!$A$2:$A$1401,0))</f>
        <v>74.9</v>
      </c>
      <c r="L5364" s="19" t="n">
        <f aca="false">ROUND(F5364*K5364,2)</f>
        <v>149.8</v>
      </c>
      <c r="M5364" s="24" t="n">
        <f aca="false">DATE(YEAR(C5364),MONTH(C5364),1)</f>
        <v>46204</v>
      </c>
    </row>
    <row r="5365" customFormat="false" ht="15" hidden="false" customHeight="false" outlineLevel="0" collapsed="false">
      <c r="A5365" s="21" t="s">
        <v>3709</v>
      </c>
      <c r="B5365" s="21" t="s">
        <v>3329</v>
      </c>
      <c r="C5365" s="23" t="n">
        <v>46204</v>
      </c>
      <c r="D5365" s="21" t="s">
        <v>2275</v>
      </c>
      <c r="E5365" s="21" t="s">
        <v>2202</v>
      </c>
      <c r="F5365" s="12" t="n">
        <v>14</v>
      </c>
      <c r="G5365" s="19" t="n">
        <v>9.15</v>
      </c>
      <c r="H5365" s="19" t="n">
        <v>5.54</v>
      </c>
      <c r="I5365" s="19" t="n">
        <f aca="false">ROUND(F5365*G5365,2)</f>
        <v>128.1</v>
      </c>
      <c r="J5365" s="19" t="n">
        <f aca="false">ROUND(F5365*H5365,2)</f>
        <v>77.56</v>
      </c>
      <c r="K5365" s="19" t="n">
        <f aca="false">INDEX(Pricebook!$L$2:$L$1401,MATCH(D5365,Pricebook!$A$2:$A$1401,0))</f>
        <v>9.75</v>
      </c>
      <c r="L5365" s="19" t="n">
        <f aca="false">ROUND(F5365*K5365,2)</f>
        <v>136.5</v>
      </c>
      <c r="M5365" s="24" t="n">
        <f aca="false">DATE(YEAR(C5365),MONTH(C5365),1)</f>
        <v>46204</v>
      </c>
    </row>
    <row r="5366" customFormat="false" ht="15" hidden="false" customHeight="false" outlineLevel="0" collapsed="false">
      <c r="A5366" s="21" t="s">
        <v>3709</v>
      </c>
      <c r="B5366" s="21" t="s">
        <v>3329</v>
      </c>
      <c r="C5366" s="23" t="n">
        <v>46204</v>
      </c>
      <c r="D5366" s="21" t="s">
        <v>1164</v>
      </c>
      <c r="E5366" s="21" t="s">
        <v>971</v>
      </c>
      <c r="F5366" s="12" t="n">
        <v>1</v>
      </c>
      <c r="G5366" s="19" t="n">
        <v>151.35</v>
      </c>
      <c r="H5366" s="19" t="n">
        <v>125.25</v>
      </c>
      <c r="I5366" s="19" t="n">
        <f aca="false">ROUND(F5366*G5366,2)</f>
        <v>151.35</v>
      </c>
      <c r="J5366" s="19" t="n">
        <f aca="false">ROUND(F5366*H5366,2)</f>
        <v>125.25</v>
      </c>
      <c r="K5366" s="19" t="n">
        <f aca="false">INDEX(Pricebook!$L$2:$L$1401,MATCH(D5366,Pricebook!$A$2:$A$1401,0))</f>
        <v>174.7</v>
      </c>
      <c r="L5366" s="19" t="n">
        <f aca="false">ROUND(F5366*K5366,2)</f>
        <v>174.7</v>
      </c>
      <c r="M5366" s="24" t="n">
        <f aca="false">DATE(YEAR(C5366),MONTH(C5366),1)</f>
        <v>46204</v>
      </c>
    </row>
    <row r="5367" customFormat="false" ht="15" hidden="false" customHeight="false" outlineLevel="0" collapsed="false">
      <c r="A5367" s="21" t="s">
        <v>3709</v>
      </c>
      <c r="B5367" s="21" t="s">
        <v>3329</v>
      </c>
      <c r="C5367" s="23" t="n">
        <v>46204</v>
      </c>
      <c r="D5367" s="21" t="s">
        <v>567</v>
      </c>
      <c r="E5367" s="21" t="s">
        <v>366</v>
      </c>
      <c r="F5367" s="12" t="n">
        <v>5</v>
      </c>
      <c r="G5367" s="19" t="n">
        <v>7.35</v>
      </c>
      <c r="H5367" s="19" t="n">
        <v>5.45</v>
      </c>
      <c r="I5367" s="19" t="n">
        <f aca="false">ROUND(F5367*G5367,2)</f>
        <v>36.75</v>
      </c>
      <c r="J5367" s="19" t="n">
        <f aca="false">ROUND(F5367*H5367,2)</f>
        <v>27.25</v>
      </c>
      <c r="K5367" s="19" t="n">
        <f aca="false">INDEX(Pricebook!$L$2:$L$1401,MATCH(D5367,Pricebook!$A$2:$A$1401,0))</f>
        <v>7.85</v>
      </c>
      <c r="L5367" s="19" t="n">
        <f aca="false">ROUND(F5367*K5367,2)</f>
        <v>39.25</v>
      </c>
      <c r="M5367" s="24" t="n">
        <f aca="false">DATE(YEAR(C5367),MONTH(C5367),1)</f>
        <v>46204</v>
      </c>
    </row>
    <row r="5368" customFormat="false" ht="15" hidden="false" customHeight="false" outlineLevel="0" collapsed="false">
      <c r="A5368" s="21" t="s">
        <v>3709</v>
      </c>
      <c r="B5368" s="21" t="s">
        <v>3329</v>
      </c>
      <c r="C5368" s="23" t="n">
        <v>46204</v>
      </c>
      <c r="D5368" s="21" t="s">
        <v>2832</v>
      </c>
      <c r="E5368" s="21" t="s">
        <v>2748</v>
      </c>
      <c r="F5368" s="12" t="n">
        <v>2</v>
      </c>
      <c r="G5368" s="19" t="n">
        <v>19.65</v>
      </c>
      <c r="H5368" s="19" t="n">
        <v>11.56</v>
      </c>
      <c r="I5368" s="19" t="n">
        <f aca="false">ROUND(F5368*G5368,2)</f>
        <v>39.3</v>
      </c>
      <c r="J5368" s="19" t="n">
        <f aca="false">ROUND(F5368*H5368,2)</f>
        <v>23.12</v>
      </c>
      <c r="K5368" s="19" t="n">
        <f aca="false">INDEX(Pricebook!$L$2:$L$1401,MATCH(D5368,Pricebook!$A$2:$A$1401,0))</f>
        <v>21.7</v>
      </c>
      <c r="L5368" s="19" t="n">
        <f aca="false">ROUND(F5368*K5368,2)</f>
        <v>43.4</v>
      </c>
      <c r="M5368" s="24" t="n">
        <f aca="false">DATE(YEAR(C5368),MONTH(C5368),1)</f>
        <v>46204</v>
      </c>
    </row>
    <row r="5369" customFormat="false" ht="15" hidden="false" customHeight="false" outlineLevel="0" collapsed="false">
      <c r="A5369" s="21" t="s">
        <v>3709</v>
      </c>
      <c r="B5369" s="21" t="s">
        <v>3329</v>
      </c>
      <c r="C5369" s="23" t="n">
        <v>46204</v>
      </c>
      <c r="D5369" s="21" t="s">
        <v>990</v>
      </c>
      <c r="E5369" s="21" t="s">
        <v>971</v>
      </c>
      <c r="F5369" s="12" t="n">
        <v>20</v>
      </c>
      <c r="G5369" s="19" t="n">
        <v>10.45</v>
      </c>
      <c r="H5369" s="19" t="n">
        <v>8.09</v>
      </c>
      <c r="I5369" s="19" t="n">
        <f aca="false">ROUND(F5369*G5369,2)</f>
        <v>209</v>
      </c>
      <c r="J5369" s="19" t="n">
        <f aca="false">ROUND(F5369*H5369,2)</f>
        <v>161.8</v>
      </c>
      <c r="K5369" s="19" t="n">
        <f aca="false">INDEX(Pricebook!$L$2:$L$1401,MATCH(D5369,Pricebook!$A$2:$A$1401,0))</f>
        <v>12.3</v>
      </c>
      <c r="L5369" s="19" t="n">
        <f aca="false">ROUND(F5369*K5369,2)</f>
        <v>246</v>
      </c>
      <c r="M5369" s="24" t="n">
        <f aca="false">DATE(YEAR(C5369),MONTH(C5369),1)</f>
        <v>46204</v>
      </c>
    </row>
    <row r="5370" customFormat="false" ht="15" hidden="false" customHeight="false" outlineLevel="0" collapsed="false">
      <c r="A5370" s="21" t="s">
        <v>3709</v>
      </c>
      <c r="B5370" s="21" t="s">
        <v>3329</v>
      </c>
      <c r="C5370" s="23" t="n">
        <v>46204</v>
      </c>
      <c r="D5370" s="21" t="s">
        <v>2210</v>
      </c>
      <c r="E5370" s="21" t="s">
        <v>2202</v>
      </c>
      <c r="F5370" s="12" t="n">
        <v>1</v>
      </c>
      <c r="G5370" s="19" t="n">
        <v>38.15</v>
      </c>
      <c r="H5370" s="19" t="n">
        <v>22.86</v>
      </c>
      <c r="I5370" s="19" t="n">
        <f aca="false">ROUND(F5370*G5370,2)</f>
        <v>38.15</v>
      </c>
      <c r="J5370" s="19" t="n">
        <f aca="false">ROUND(F5370*H5370,2)</f>
        <v>22.86</v>
      </c>
      <c r="K5370" s="19" t="n">
        <f aca="false">INDEX(Pricebook!$L$2:$L$1401,MATCH(D5370,Pricebook!$A$2:$A$1401,0))</f>
        <v>40.25</v>
      </c>
      <c r="L5370" s="19" t="n">
        <f aca="false">ROUND(F5370*K5370,2)</f>
        <v>40.25</v>
      </c>
      <c r="M5370" s="24" t="n">
        <f aca="false">DATE(YEAR(C5370),MONTH(C5370),1)</f>
        <v>46204</v>
      </c>
    </row>
    <row r="5371" customFormat="false" ht="15" hidden="false" customHeight="false" outlineLevel="0" collapsed="false">
      <c r="A5371" s="21" t="s">
        <v>3709</v>
      </c>
      <c r="B5371" s="21" t="s">
        <v>3329</v>
      </c>
      <c r="C5371" s="23" t="n">
        <v>46204</v>
      </c>
      <c r="D5371" s="21" t="s">
        <v>521</v>
      </c>
      <c r="E5371" s="21" t="s">
        <v>366</v>
      </c>
      <c r="F5371" s="12" t="n">
        <v>2</v>
      </c>
      <c r="G5371" s="19" t="n">
        <v>12.55</v>
      </c>
      <c r="H5371" s="19" t="n">
        <v>8.96</v>
      </c>
      <c r="I5371" s="19" t="n">
        <f aca="false">ROUND(F5371*G5371,2)</f>
        <v>25.1</v>
      </c>
      <c r="J5371" s="19" t="n">
        <f aca="false">ROUND(F5371*H5371,2)</f>
        <v>17.92</v>
      </c>
      <c r="K5371" s="19" t="n">
        <f aca="false">INDEX(Pricebook!$L$2:$L$1401,MATCH(D5371,Pricebook!$A$2:$A$1401,0))</f>
        <v>13.65</v>
      </c>
      <c r="L5371" s="19" t="n">
        <f aca="false">ROUND(F5371*K5371,2)</f>
        <v>27.3</v>
      </c>
      <c r="M5371" s="24" t="n">
        <f aca="false">DATE(YEAR(C5371),MONTH(C5371),1)</f>
        <v>46204</v>
      </c>
    </row>
    <row r="5372" customFormat="false" ht="15" hidden="false" customHeight="false" outlineLevel="0" collapsed="false">
      <c r="A5372" s="21" t="s">
        <v>3709</v>
      </c>
      <c r="B5372" s="21" t="s">
        <v>3329</v>
      </c>
      <c r="C5372" s="23" t="n">
        <v>46204</v>
      </c>
      <c r="D5372" s="21" t="s">
        <v>264</v>
      </c>
      <c r="E5372" s="21" t="s">
        <v>108</v>
      </c>
      <c r="F5372" s="12" t="n">
        <v>1</v>
      </c>
      <c r="G5372" s="19" t="n">
        <v>184</v>
      </c>
      <c r="H5372" s="19" t="n">
        <v>147.97</v>
      </c>
      <c r="I5372" s="19" t="n">
        <f aca="false">ROUND(F5372*G5372,2)</f>
        <v>184</v>
      </c>
      <c r="J5372" s="19" t="n">
        <f aca="false">ROUND(F5372*H5372,2)</f>
        <v>147.97</v>
      </c>
      <c r="K5372" s="19" t="n">
        <f aca="false">INDEX(Pricebook!$L$2:$L$1401,MATCH(D5372,Pricebook!$A$2:$A$1401,0))</f>
        <v>202.25</v>
      </c>
      <c r="L5372" s="19" t="n">
        <f aca="false">ROUND(F5372*K5372,2)</f>
        <v>202.25</v>
      </c>
      <c r="M5372" s="24" t="n">
        <f aca="false">DATE(YEAR(C5372),MONTH(C5372),1)</f>
        <v>46204</v>
      </c>
    </row>
    <row r="5373" customFormat="false" ht="15" hidden="false" customHeight="false" outlineLevel="0" collapsed="false">
      <c r="A5373" s="21" t="s">
        <v>3710</v>
      </c>
      <c r="B5373" s="21" t="s">
        <v>3577</v>
      </c>
      <c r="C5373" s="23" t="n">
        <v>46204</v>
      </c>
      <c r="D5373" s="21" t="s">
        <v>1236</v>
      </c>
      <c r="E5373" s="21" t="s">
        <v>971</v>
      </c>
      <c r="F5373" s="12" t="n">
        <v>1</v>
      </c>
      <c r="G5373" s="19" t="n">
        <v>64</v>
      </c>
      <c r="H5373" s="19" t="n">
        <v>52.78</v>
      </c>
      <c r="I5373" s="19" t="n">
        <f aca="false">ROUND(F5373*G5373,2)</f>
        <v>64</v>
      </c>
      <c r="J5373" s="19" t="n">
        <f aca="false">ROUND(F5373*H5373,2)</f>
        <v>52.78</v>
      </c>
      <c r="K5373" s="19" t="n">
        <f aca="false">INDEX(Pricebook!$L$2:$L$1401,MATCH(D5373,Pricebook!$A$2:$A$1401,0))</f>
        <v>70.4</v>
      </c>
      <c r="L5373" s="19" t="n">
        <f aca="false">ROUND(F5373*K5373,2)</f>
        <v>70.4</v>
      </c>
      <c r="M5373" s="24" t="n">
        <f aca="false">DATE(YEAR(C5373),MONTH(C5373),1)</f>
        <v>46204</v>
      </c>
    </row>
    <row r="5374" customFormat="false" ht="15" hidden="false" customHeight="false" outlineLevel="0" collapsed="false">
      <c r="A5374" s="21" t="s">
        <v>3710</v>
      </c>
      <c r="B5374" s="21" t="s">
        <v>3577</v>
      </c>
      <c r="C5374" s="23" t="n">
        <v>46204</v>
      </c>
      <c r="D5374" s="21" t="s">
        <v>1262</v>
      </c>
      <c r="E5374" s="21" t="s">
        <v>971</v>
      </c>
      <c r="F5374" s="12" t="n">
        <v>1</v>
      </c>
      <c r="G5374" s="19" t="n">
        <v>514.3</v>
      </c>
      <c r="H5374" s="19" t="n">
        <v>393.73</v>
      </c>
      <c r="I5374" s="19" t="n">
        <f aca="false">ROUND(F5374*G5374,2)</f>
        <v>514.3</v>
      </c>
      <c r="J5374" s="19" t="n">
        <f aca="false">ROUND(F5374*H5374,2)</f>
        <v>393.73</v>
      </c>
      <c r="K5374" s="19" t="n">
        <f aca="false">INDEX(Pricebook!$L$2:$L$1401,MATCH(D5374,Pricebook!$A$2:$A$1401,0))</f>
        <v>596.25</v>
      </c>
      <c r="L5374" s="19" t="n">
        <f aca="false">ROUND(F5374*K5374,2)</f>
        <v>596.25</v>
      </c>
      <c r="M5374" s="24" t="n">
        <f aca="false">DATE(YEAR(C5374),MONTH(C5374),1)</f>
        <v>46204</v>
      </c>
    </row>
    <row r="5375" customFormat="false" ht="15" hidden="false" customHeight="false" outlineLevel="0" collapsed="false">
      <c r="A5375" s="21" t="s">
        <v>3710</v>
      </c>
      <c r="B5375" s="21" t="s">
        <v>3577</v>
      </c>
      <c r="C5375" s="23" t="n">
        <v>46204</v>
      </c>
      <c r="D5375" s="21" t="s">
        <v>861</v>
      </c>
      <c r="E5375" s="21" t="s">
        <v>366</v>
      </c>
      <c r="F5375" s="12" t="n">
        <v>2</v>
      </c>
      <c r="G5375" s="19" t="n">
        <v>13.15</v>
      </c>
      <c r="H5375" s="19" t="n">
        <v>9.23</v>
      </c>
      <c r="I5375" s="19" t="n">
        <f aca="false">ROUND(F5375*G5375,2)</f>
        <v>26.3</v>
      </c>
      <c r="J5375" s="19" t="n">
        <f aca="false">ROUND(F5375*H5375,2)</f>
        <v>18.46</v>
      </c>
      <c r="K5375" s="19" t="n">
        <f aca="false">INDEX(Pricebook!$L$2:$L$1401,MATCH(D5375,Pricebook!$A$2:$A$1401,0))</f>
        <v>14.05</v>
      </c>
      <c r="L5375" s="19" t="n">
        <f aca="false">ROUND(F5375*K5375,2)</f>
        <v>28.1</v>
      </c>
      <c r="M5375" s="24" t="n">
        <f aca="false">DATE(YEAR(C5375),MONTH(C5375),1)</f>
        <v>46204</v>
      </c>
    </row>
    <row r="5376" customFormat="false" ht="15" hidden="false" customHeight="false" outlineLevel="0" collapsed="false">
      <c r="A5376" s="21" t="s">
        <v>3710</v>
      </c>
      <c r="B5376" s="21" t="s">
        <v>3577</v>
      </c>
      <c r="C5376" s="23" t="n">
        <v>46204</v>
      </c>
      <c r="D5376" s="21" t="s">
        <v>1442</v>
      </c>
      <c r="E5376" s="21" t="s">
        <v>971</v>
      </c>
      <c r="F5376" s="12" t="n">
        <v>23</v>
      </c>
      <c r="G5376" s="19" t="n">
        <v>1.4</v>
      </c>
      <c r="H5376" s="19" t="n">
        <v>1.05</v>
      </c>
      <c r="I5376" s="19" t="n">
        <f aca="false">ROUND(F5376*G5376,2)</f>
        <v>32.2</v>
      </c>
      <c r="J5376" s="19" t="n">
        <f aca="false">ROUND(F5376*H5376,2)</f>
        <v>24.15</v>
      </c>
      <c r="K5376" s="19" t="n">
        <f aca="false">INDEX(Pricebook!$L$2:$L$1401,MATCH(D5376,Pricebook!$A$2:$A$1401,0))</f>
        <v>1.6</v>
      </c>
      <c r="L5376" s="19" t="n">
        <f aca="false">ROUND(F5376*K5376,2)</f>
        <v>36.8</v>
      </c>
      <c r="M5376" s="24" t="n">
        <f aca="false">DATE(YEAR(C5376),MONTH(C5376),1)</f>
        <v>46204</v>
      </c>
    </row>
    <row r="5377" customFormat="false" ht="15" hidden="false" customHeight="false" outlineLevel="0" collapsed="false">
      <c r="A5377" s="21" t="s">
        <v>3710</v>
      </c>
      <c r="B5377" s="21" t="s">
        <v>3577</v>
      </c>
      <c r="C5377" s="23" t="n">
        <v>46204</v>
      </c>
      <c r="D5377" s="21" t="s">
        <v>197</v>
      </c>
      <c r="E5377" s="21" t="s">
        <v>108</v>
      </c>
      <c r="F5377" s="12" t="n">
        <v>1</v>
      </c>
      <c r="G5377" s="19" t="n">
        <v>110.55</v>
      </c>
      <c r="H5377" s="19" t="n">
        <v>91.63</v>
      </c>
      <c r="I5377" s="19" t="n">
        <f aca="false">ROUND(F5377*G5377,2)</f>
        <v>110.55</v>
      </c>
      <c r="J5377" s="19" t="n">
        <f aca="false">ROUND(F5377*H5377,2)</f>
        <v>91.63</v>
      </c>
      <c r="K5377" s="19" t="n">
        <f aca="false">INDEX(Pricebook!$L$2:$L$1401,MATCH(D5377,Pricebook!$A$2:$A$1401,0))</f>
        <v>122</v>
      </c>
      <c r="L5377" s="19" t="n">
        <f aca="false">ROUND(F5377*K5377,2)</f>
        <v>122</v>
      </c>
      <c r="M5377" s="24" t="n">
        <f aca="false">DATE(YEAR(C5377),MONTH(C5377),1)</f>
        <v>46204</v>
      </c>
    </row>
    <row r="5378" customFormat="false" ht="15" hidden="false" customHeight="false" outlineLevel="0" collapsed="false">
      <c r="A5378" s="21" t="s">
        <v>3710</v>
      </c>
      <c r="B5378" s="21" t="s">
        <v>3577</v>
      </c>
      <c r="C5378" s="23" t="n">
        <v>46204</v>
      </c>
      <c r="D5378" s="21" t="s">
        <v>1282</v>
      </c>
      <c r="E5378" s="21" t="s">
        <v>971</v>
      </c>
      <c r="F5378" s="12" t="n">
        <v>1</v>
      </c>
      <c r="G5378" s="19" t="n">
        <v>68.6</v>
      </c>
      <c r="H5378" s="19" t="n">
        <v>52.59</v>
      </c>
      <c r="I5378" s="19" t="n">
        <f aca="false">ROUND(F5378*G5378,2)</f>
        <v>68.6</v>
      </c>
      <c r="J5378" s="19" t="n">
        <f aca="false">ROUND(F5378*H5378,2)</f>
        <v>52.59</v>
      </c>
      <c r="K5378" s="19" t="n">
        <f aca="false">INDEX(Pricebook!$L$2:$L$1401,MATCH(D5378,Pricebook!$A$2:$A$1401,0))</f>
        <v>79.65</v>
      </c>
      <c r="L5378" s="19" t="n">
        <f aca="false">ROUND(F5378*K5378,2)</f>
        <v>79.65</v>
      </c>
      <c r="M5378" s="24" t="n">
        <f aca="false">DATE(YEAR(C5378),MONTH(C5378),1)</f>
        <v>46204</v>
      </c>
    </row>
    <row r="5379" customFormat="false" ht="15" hidden="false" customHeight="false" outlineLevel="0" collapsed="false">
      <c r="A5379" s="21" t="s">
        <v>3710</v>
      </c>
      <c r="B5379" s="21" t="s">
        <v>3577</v>
      </c>
      <c r="C5379" s="23" t="n">
        <v>46204</v>
      </c>
      <c r="D5379" s="21" t="s">
        <v>1424</v>
      </c>
      <c r="E5379" s="21" t="s">
        <v>971</v>
      </c>
      <c r="F5379" s="12" t="n">
        <v>10</v>
      </c>
      <c r="G5379" s="19" t="n">
        <v>12.3</v>
      </c>
      <c r="H5379" s="19" t="n">
        <v>9.33</v>
      </c>
      <c r="I5379" s="19" t="n">
        <f aca="false">ROUND(F5379*G5379,2)</f>
        <v>123</v>
      </c>
      <c r="J5379" s="19" t="n">
        <f aca="false">ROUND(F5379*H5379,2)</f>
        <v>93.3</v>
      </c>
      <c r="K5379" s="19" t="n">
        <f aca="false">INDEX(Pricebook!$L$2:$L$1401,MATCH(D5379,Pricebook!$A$2:$A$1401,0))</f>
        <v>14.15</v>
      </c>
      <c r="L5379" s="19" t="n">
        <f aca="false">ROUND(F5379*K5379,2)</f>
        <v>141.5</v>
      </c>
      <c r="M5379" s="24" t="n">
        <f aca="false">DATE(YEAR(C5379),MONTH(C5379),1)</f>
        <v>46204</v>
      </c>
    </row>
    <row r="5380" customFormat="false" ht="15" hidden="false" customHeight="false" outlineLevel="0" collapsed="false">
      <c r="A5380" s="21" t="s">
        <v>3710</v>
      </c>
      <c r="B5380" s="21" t="s">
        <v>3577</v>
      </c>
      <c r="C5380" s="23" t="n">
        <v>46204</v>
      </c>
      <c r="D5380" s="21" t="s">
        <v>1432</v>
      </c>
      <c r="E5380" s="21" t="s">
        <v>971</v>
      </c>
      <c r="F5380" s="12" t="n">
        <v>1</v>
      </c>
      <c r="G5380" s="19" t="n">
        <v>1442.9</v>
      </c>
      <c r="H5380" s="19" t="n">
        <v>1113.94</v>
      </c>
      <c r="I5380" s="19" t="n">
        <f aca="false">ROUND(F5380*G5380,2)</f>
        <v>1442.9</v>
      </c>
      <c r="J5380" s="19" t="n">
        <f aca="false">ROUND(F5380*H5380,2)</f>
        <v>1113.94</v>
      </c>
      <c r="K5380" s="19" t="n">
        <f aca="false">INDEX(Pricebook!$L$2:$L$1401,MATCH(D5380,Pricebook!$A$2:$A$1401,0))</f>
        <v>1686.85</v>
      </c>
      <c r="L5380" s="19" t="n">
        <f aca="false">ROUND(F5380*K5380,2)</f>
        <v>1686.85</v>
      </c>
      <c r="M5380" s="24" t="n">
        <f aca="false">DATE(YEAR(C5380),MONTH(C5380),1)</f>
        <v>46204</v>
      </c>
    </row>
    <row r="5381" customFormat="false" ht="15" hidden="false" customHeight="false" outlineLevel="0" collapsed="false">
      <c r="A5381" s="21" t="s">
        <v>3710</v>
      </c>
      <c r="B5381" s="21" t="s">
        <v>3577</v>
      </c>
      <c r="C5381" s="23" t="n">
        <v>46204</v>
      </c>
      <c r="D5381" s="21" t="s">
        <v>2912</v>
      </c>
      <c r="E5381" s="21" t="s">
        <v>2748</v>
      </c>
      <c r="F5381" s="12" t="n">
        <v>2</v>
      </c>
      <c r="G5381" s="19" t="n">
        <v>13.95</v>
      </c>
      <c r="H5381" s="19" t="n">
        <v>8.17</v>
      </c>
      <c r="I5381" s="19" t="n">
        <f aca="false">ROUND(F5381*G5381,2)</f>
        <v>27.9</v>
      </c>
      <c r="J5381" s="19" t="n">
        <f aca="false">ROUND(F5381*H5381,2)</f>
        <v>16.34</v>
      </c>
      <c r="K5381" s="19" t="n">
        <f aca="false">INDEX(Pricebook!$L$2:$L$1401,MATCH(D5381,Pricebook!$A$2:$A$1401,0))</f>
        <v>15.3</v>
      </c>
      <c r="L5381" s="19" t="n">
        <f aca="false">ROUND(F5381*K5381,2)</f>
        <v>30.6</v>
      </c>
      <c r="M5381" s="24" t="n">
        <f aca="false">DATE(YEAR(C5381),MONTH(C5381),1)</f>
        <v>46204</v>
      </c>
    </row>
    <row r="5382" customFormat="false" ht="15" hidden="false" customHeight="false" outlineLevel="0" collapsed="false">
      <c r="A5382" s="21" t="s">
        <v>3710</v>
      </c>
      <c r="B5382" s="21" t="s">
        <v>3577</v>
      </c>
      <c r="C5382" s="23" t="n">
        <v>46204</v>
      </c>
      <c r="D5382" s="21" t="s">
        <v>2864</v>
      </c>
      <c r="E5382" s="21" t="s">
        <v>2748</v>
      </c>
      <c r="F5382" s="12" t="n">
        <v>5</v>
      </c>
      <c r="G5382" s="19" t="n">
        <v>35.6</v>
      </c>
      <c r="H5382" s="19" t="n">
        <v>22.03</v>
      </c>
      <c r="I5382" s="19" t="n">
        <f aca="false">ROUND(F5382*G5382,2)</f>
        <v>178</v>
      </c>
      <c r="J5382" s="19" t="n">
        <f aca="false">ROUND(F5382*H5382,2)</f>
        <v>110.15</v>
      </c>
      <c r="K5382" s="19" t="n">
        <f aca="false">INDEX(Pricebook!$L$2:$L$1401,MATCH(D5382,Pricebook!$A$2:$A$1401,0))</f>
        <v>38.5</v>
      </c>
      <c r="L5382" s="19" t="n">
        <f aca="false">ROUND(F5382*K5382,2)</f>
        <v>192.5</v>
      </c>
      <c r="M5382" s="24" t="n">
        <f aca="false">DATE(YEAR(C5382),MONTH(C5382),1)</f>
        <v>46204</v>
      </c>
    </row>
    <row r="5383" customFormat="false" ht="15" hidden="false" customHeight="false" outlineLevel="0" collapsed="false">
      <c r="A5383" s="21" t="s">
        <v>3710</v>
      </c>
      <c r="B5383" s="21" t="s">
        <v>3577</v>
      </c>
      <c r="C5383" s="23" t="n">
        <v>46204</v>
      </c>
      <c r="D5383" s="21" t="s">
        <v>340</v>
      </c>
      <c r="E5383" s="21" t="s">
        <v>108</v>
      </c>
      <c r="F5383" s="12" t="n">
        <v>1</v>
      </c>
      <c r="G5383" s="19" t="n">
        <v>30</v>
      </c>
      <c r="H5383" s="19" t="n">
        <v>22.54</v>
      </c>
      <c r="I5383" s="19" t="n">
        <f aca="false">ROUND(F5383*G5383,2)</f>
        <v>30</v>
      </c>
      <c r="J5383" s="19" t="n">
        <f aca="false">ROUND(F5383*H5383,2)</f>
        <v>22.54</v>
      </c>
      <c r="K5383" s="19" t="n">
        <f aca="false">INDEX(Pricebook!$L$2:$L$1401,MATCH(D5383,Pricebook!$A$2:$A$1401,0))</f>
        <v>33</v>
      </c>
      <c r="L5383" s="19" t="n">
        <f aca="false">ROUND(F5383*K5383,2)</f>
        <v>33</v>
      </c>
      <c r="M5383" s="24" t="n">
        <f aca="false">DATE(YEAR(C5383),MONTH(C5383),1)</f>
        <v>46204</v>
      </c>
    </row>
    <row r="5384" customFormat="false" ht="15" hidden="false" customHeight="false" outlineLevel="0" collapsed="false">
      <c r="A5384" s="21" t="s">
        <v>3710</v>
      </c>
      <c r="B5384" s="21" t="s">
        <v>3577</v>
      </c>
      <c r="C5384" s="23" t="n">
        <v>46204</v>
      </c>
      <c r="D5384" s="21" t="s">
        <v>2906</v>
      </c>
      <c r="E5384" s="21" t="s">
        <v>2748</v>
      </c>
      <c r="F5384" s="12" t="n">
        <v>3</v>
      </c>
      <c r="G5384" s="19" t="n">
        <v>2.95</v>
      </c>
      <c r="H5384" s="19" t="n">
        <v>1.72</v>
      </c>
      <c r="I5384" s="19" t="n">
        <f aca="false">ROUND(F5384*G5384,2)</f>
        <v>8.85</v>
      </c>
      <c r="J5384" s="19" t="n">
        <f aca="false">ROUND(F5384*H5384,2)</f>
        <v>5.16</v>
      </c>
      <c r="K5384" s="19" t="n">
        <f aca="false">INDEX(Pricebook!$L$2:$L$1401,MATCH(D5384,Pricebook!$A$2:$A$1401,0))</f>
        <v>3.25</v>
      </c>
      <c r="L5384" s="19" t="n">
        <f aca="false">ROUND(F5384*K5384,2)</f>
        <v>9.75</v>
      </c>
      <c r="M5384" s="24" t="n">
        <f aca="false">DATE(YEAR(C5384),MONTH(C5384),1)</f>
        <v>46204</v>
      </c>
    </row>
    <row r="5385" customFormat="false" ht="15" hidden="false" customHeight="false" outlineLevel="0" collapsed="false">
      <c r="A5385" s="21" t="s">
        <v>3710</v>
      </c>
      <c r="B5385" s="21" t="s">
        <v>3577</v>
      </c>
      <c r="C5385" s="23" t="n">
        <v>46204</v>
      </c>
      <c r="D5385" s="21" t="s">
        <v>499</v>
      </c>
      <c r="E5385" s="21" t="s">
        <v>366</v>
      </c>
      <c r="F5385" s="12" t="n">
        <v>2</v>
      </c>
      <c r="G5385" s="19" t="n">
        <v>35.85</v>
      </c>
      <c r="H5385" s="19" t="n">
        <v>25.63</v>
      </c>
      <c r="I5385" s="19" t="n">
        <f aca="false">ROUND(F5385*G5385,2)</f>
        <v>71.7</v>
      </c>
      <c r="J5385" s="19" t="n">
        <f aca="false">ROUND(F5385*H5385,2)</f>
        <v>51.26</v>
      </c>
      <c r="K5385" s="19" t="n">
        <f aca="false">INDEX(Pricebook!$L$2:$L$1401,MATCH(D5385,Pricebook!$A$2:$A$1401,0))</f>
        <v>39.05</v>
      </c>
      <c r="L5385" s="19" t="n">
        <f aca="false">ROUND(F5385*K5385,2)</f>
        <v>78.1</v>
      </c>
      <c r="M5385" s="24" t="n">
        <f aca="false">DATE(YEAR(C5385),MONTH(C5385),1)</f>
        <v>46204</v>
      </c>
    </row>
    <row r="5386" customFormat="false" ht="15" hidden="false" customHeight="false" outlineLevel="0" collapsed="false">
      <c r="A5386" s="21" t="s">
        <v>3710</v>
      </c>
      <c r="B5386" s="21" t="s">
        <v>3577</v>
      </c>
      <c r="C5386" s="23" t="n">
        <v>46204</v>
      </c>
      <c r="D5386" s="21" t="s">
        <v>990</v>
      </c>
      <c r="E5386" s="21" t="s">
        <v>971</v>
      </c>
      <c r="F5386" s="12" t="n">
        <v>16</v>
      </c>
      <c r="G5386" s="19" t="n">
        <v>10.45</v>
      </c>
      <c r="H5386" s="19" t="n">
        <v>8.09</v>
      </c>
      <c r="I5386" s="19" t="n">
        <f aca="false">ROUND(F5386*G5386,2)</f>
        <v>167.2</v>
      </c>
      <c r="J5386" s="19" t="n">
        <f aca="false">ROUND(F5386*H5386,2)</f>
        <v>129.44</v>
      </c>
      <c r="K5386" s="19" t="n">
        <f aca="false">INDEX(Pricebook!$L$2:$L$1401,MATCH(D5386,Pricebook!$A$2:$A$1401,0))</f>
        <v>12.3</v>
      </c>
      <c r="L5386" s="19" t="n">
        <f aca="false">ROUND(F5386*K5386,2)</f>
        <v>196.8</v>
      </c>
      <c r="M5386" s="24" t="n">
        <f aca="false">DATE(YEAR(C5386),MONTH(C5386),1)</f>
        <v>46204</v>
      </c>
    </row>
    <row r="5387" customFormat="false" ht="15" hidden="false" customHeight="false" outlineLevel="0" collapsed="false">
      <c r="A5387" s="21" t="s">
        <v>3711</v>
      </c>
      <c r="B5387" s="21" t="s">
        <v>3712</v>
      </c>
      <c r="C5387" s="23" t="n">
        <v>46205</v>
      </c>
      <c r="D5387" s="21" t="s">
        <v>737</v>
      </c>
      <c r="E5387" s="21" t="s">
        <v>366</v>
      </c>
      <c r="F5387" s="12" t="n">
        <v>1</v>
      </c>
      <c r="G5387" s="19" t="n">
        <v>11.45</v>
      </c>
      <c r="H5387" s="19" t="n">
        <v>8.07</v>
      </c>
      <c r="I5387" s="19" t="n">
        <f aca="false">ROUND(F5387*G5387,2)</f>
        <v>11.45</v>
      </c>
      <c r="J5387" s="19" t="n">
        <f aca="false">ROUND(F5387*H5387,2)</f>
        <v>8.07</v>
      </c>
      <c r="K5387" s="19" t="n">
        <f aca="false">INDEX(Pricebook!$L$2:$L$1401,MATCH(D5387,Pricebook!$A$2:$A$1401,0))</f>
        <v>12.3</v>
      </c>
      <c r="L5387" s="19" t="n">
        <f aca="false">ROUND(F5387*K5387,2)</f>
        <v>12.3</v>
      </c>
      <c r="M5387" s="24" t="n">
        <f aca="false">DATE(YEAR(C5387),MONTH(C5387),1)</f>
        <v>46204</v>
      </c>
    </row>
    <row r="5388" customFormat="false" ht="15" hidden="false" customHeight="false" outlineLevel="0" collapsed="false">
      <c r="A5388" s="21" t="s">
        <v>3711</v>
      </c>
      <c r="B5388" s="21" t="s">
        <v>3712</v>
      </c>
      <c r="C5388" s="23" t="n">
        <v>46205</v>
      </c>
      <c r="D5388" s="21" t="s">
        <v>821</v>
      </c>
      <c r="E5388" s="21" t="s">
        <v>366</v>
      </c>
      <c r="F5388" s="12" t="n">
        <v>3</v>
      </c>
      <c r="G5388" s="19" t="n">
        <v>92.7</v>
      </c>
      <c r="H5388" s="19" t="n">
        <v>65.42</v>
      </c>
      <c r="I5388" s="19" t="n">
        <f aca="false">ROUND(F5388*G5388,2)</f>
        <v>278.1</v>
      </c>
      <c r="J5388" s="19" t="n">
        <f aca="false">ROUND(F5388*H5388,2)</f>
        <v>196.26</v>
      </c>
      <c r="K5388" s="19" t="n">
        <f aca="false">INDEX(Pricebook!$L$2:$L$1401,MATCH(D5388,Pricebook!$A$2:$A$1401,0))</f>
        <v>99.6</v>
      </c>
      <c r="L5388" s="19" t="n">
        <f aca="false">ROUND(F5388*K5388,2)</f>
        <v>298.8</v>
      </c>
      <c r="M5388" s="24" t="n">
        <f aca="false">DATE(YEAR(C5388),MONTH(C5388),1)</f>
        <v>46204</v>
      </c>
    </row>
    <row r="5389" customFormat="false" ht="15" hidden="false" customHeight="false" outlineLevel="0" collapsed="false">
      <c r="A5389" s="21" t="s">
        <v>3711</v>
      </c>
      <c r="B5389" s="21" t="s">
        <v>3712</v>
      </c>
      <c r="C5389" s="23" t="n">
        <v>46205</v>
      </c>
      <c r="D5389" s="21" t="s">
        <v>729</v>
      </c>
      <c r="E5389" s="21" t="s">
        <v>366</v>
      </c>
      <c r="F5389" s="12" t="n">
        <v>1</v>
      </c>
      <c r="G5389" s="19" t="n">
        <v>11.95</v>
      </c>
      <c r="H5389" s="19" t="n">
        <v>8.52</v>
      </c>
      <c r="I5389" s="19" t="n">
        <f aca="false">ROUND(F5389*G5389,2)</f>
        <v>11.95</v>
      </c>
      <c r="J5389" s="19" t="n">
        <f aca="false">ROUND(F5389*H5389,2)</f>
        <v>8.52</v>
      </c>
      <c r="K5389" s="19" t="n">
        <f aca="false">INDEX(Pricebook!$L$2:$L$1401,MATCH(D5389,Pricebook!$A$2:$A$1401,0))</f>
        <v>13</v>
      </c>
      <c r="L5389" s="19" t="n">
        <f aca="false">ROUND(F5389*K5389,2)</f>
        <v>13</v>
      </c>
      <c r="M5389" s="24" t="n">
        <f aca="false">DATE(YEAR(C5389),MONTH(C5389),1)</f>
        <v>46204</v>
      </c>
    </row>
    <row r="5390" customFormat="false" ht="15" hidden="false" customHeight="false" outlineLevel="0" collapsed="false">
      <c r="A5390" s="21" t="s">
        <v>3711</v>
      </c>
      <c r="B5390" s="21" t="s">
        <v>3712</v>
      </c>
      <c r="C5390" s="23" t="n">
        <v>46205</v>
      </c>
      <c r="D5390" s="21" t="s">
        <v>2664</v>
      </c>
      <c r="E5390" s="21" t="s">
        <v>2587</v>
      </c>
      <c r="F5390" s="12" t="n">
        <v>2</v>
      </c>
      <c r="G5390" s="19" t="n">
        <v>294</v>
      </c>
      <c r="H5390" s="19" t="n">
        <v>191.5</v>
      </c>
      <c r="I5390" s="19" t="n">
        <f aca="false">ROUND(F5390*G5390,2)</f>
        <v>588</v>
      </c>
      <c r="J5390" s="19" t="n">
        <f aca="false">ROUND(F5390*H5390,2)</f>
        <v>383</v>
      </c>
      <c r="K5390" s="19" t="n">
        <f aca="false">INDEX(Pricebook!$L$2:$L$1401,MATCH(D5390,Pricebook!$A$2:$A$1401,0))</f>
        <v>318.15</v>
      </c>
      <c r="L5390" s="19" t="n">
        <f aca="false">ROUND(F5390*K5390,2)</f>
        <v>636.3</v>
      </c>
      <c r="M5390" s="24" t="n">
        <f aca="false">DATE(YEAR(C5390),MONTH(C5390),1)</f>
        <v>46204</v>
      </c>
    </row>
    <row r="5391" customFormat="false" ht="15" hidden="false" customHeight="false" outlineLevel="0" collapsed="false">
      <c r="A5391" s="21" t="s">
        <v>3711</v>
      </c>
      <c r="B5391" s="21" t="s">
        <v>3712</v>
      </c>
      <c r="C5391" s="23" t="n">
        <v>46205</v>
      </c>
      <c r="D5391" s="21" t="s">
        <v>795</v>
      </c>
      <c r="E5391" s="21" t="s">
        <v>366</v>
      </c>
      <c r="F5391" s="12" t="n">
        <v>3</v>
      </c>
      <c r="G5391" s="19" t="n">
        <v>47.8</v>
      </c>
      <c r="H5391" s="19" t="n">
        <v>33.47</v>
      </c>
      <c r="I5391" s="19" t="n">
        <f aca="false">ROUND(F5391*G5391,2)</f>
        <v>143.4</v>
      </c>
      <c r="J5391" s="19" t="n">
        <f aca="false">ROUND(F5391*H5391,2)</f>
        <v>100.41</v>
      </c>
      <c r="K5391" s="19" t="n">
        <f aca="false">INDEX(Pricebook!$L$2:$L$1401,MATCH(D5391,Pricebook!$A$2:$A$1401,0))</f>
        <v>51</v>
      </c>
      <c r="L5391" s="19" t="n">
        <f aca="false">ROUND(F5391*K5391,2)</f>
        <v>153</v>
      </c>
      <c r="M5391" s="24" t="n">
        <f aca="false">DATE(YEAR(C5391),MONTH(C5391),1)</f>
        <v>46204</v>
      </c>
    </row>
    <row r="5392" customFormat="false" ht="15" hidden="false" customHeight="false" outlineLevel="0" collapsed="false">
      <c r="A5392" s="21" t="s">
        <v>3711</v>
      </c>
      <c r="B5392" s="21" t="s">
        <v>3712</v>
      </c>
      <c r="C5392" s="23" t="n">
        <v>46205</v>
      </c>
      <c r="D5392" s="21" t="s">
        <v>2690</v>
      </c>
      <c r="E5392" s="21" t="s">
        <v>2587</v>
      </c>
      <c r="F5392" s="12" t="n">
        <v>3</v>
      </c>
      <c r="G5392" s="19" t="n">
        <v>6.35</v>
      </c>
      <c r="H5392" s="19" t="n">
        <v>4.04</v>
      </c>
      <c r="I5392" s="19" t="n">
        <f aca="false">ROUND(F5392*G5392,2)</f>
        <v>19.05</v>
      </c>
      <c r="J5392" s="19" t="n">
        <f aca="false">ROUND(F5392*H5392,2)</f>
        <v>12.12</v>
      </c>
      <c r="K5392" s="19" t="n">
        <f aca="false">INDEX(Pricebook!$L$2:$L$1401,MATCH(D5392,Pricebook!$A$2:$A$1401,0))</f>
        <v>6.75</v>
      </c>
      <c r="L5392" s="19" t="n">
        <f aca="false">ROUND(F5392*K5392,2)</f>
        <v>20.25</v>
      </c>
      <c r="M5392" s="24" t="n">
        <f aca="false">DATE(YEAR(C5392),MONTH(C5392),1)</f>
        <v>46204</v>
      </c>
    </row>
    <row r="5393" customFormat="false" ht="15" hidden="false" customHeight="false" outlineLevel="0" collapsed="false">
      <c r="A5393" s="21" t="s">
        <v>3711</v>
      </c>
      <c r="B5393" s="21" t="s">
        <v>3712</v>
      </c>
      <c r="C5393" s="23" t="n">
        <v>46205</v>
      </c>
      <c r="D5393" s="21" t="s">
        <v>695</v>
      </c>
      <c r="E5393" s="21" t="s">
        <v>366</v>
      </c>
      <c r="F5393" s="12" t="n">
        <v>4</v>
      </c>
      <c r="G5393" s="19" t="n">
        <v>12.05</v>
      </c>
      <c r="H5393" s="19" t="n">
        <v>8.54</v>
      </c>
      <c r="I5393" s="19" t="n">
        <f aca="false">ROUND(F5393*G5393,2)</f>
        <v>48.2</v>
      </c>
      <c r="J5393" s="19" t="n">
        <f aca="false">ROUND(F5393*H5393,2)</f>
        <v>34.16</v>
      </c>
      <c r="K5393" s="19" t="n">
        <f aca="false">INDEX(Pricebook!$L$2:$L$1401,MATCH(D5393,Pricebook!$A$2:$A$1401,0))</f>
        <v>13</v>
      </c>
      <c r="L5393" s="19" t="n">
        <f aca="false">ROUND(F5393*K5393,2)</f>
        <v>52</v>
      </c>
      <c r="M5393" s="24" t="n">
        <f aca="false">DATE(YEAR(C5393),MONTH(C5393),1)</f>
        <v>46204</v>
      </c>
    </row>
    <row r="5394" customFormat="false" ht="15" hidden="false" customHeight="false" outlineLevel="0" collapsed="false">
      <c r="A5394" s="21" t="s">
        <v>3711</v>
      </c>
      <c r="B5394" s="21" t="s">
        <v>3712</v>
      </c>
      <c r="C5394" s="23" t="n">
        <v>46205</v>
      </c>
      <c r="D5394" s="21" t="s">
        <v>745</v>
      </c>
      <c r="E5394" s="21" t="s">
        <v>366</v>
      </c>
      <c r="F5394" s="12" t="n">
        <v>2</v>
      </c>
      <c r="G5394" s="19" t="n">
        <v>146.3</v>
      </c>
      <c r="H5394" s="19" t="n">
        <v>102.22</v>
      </c>
      <c r="I5394" s="19" t="n">
        <f aca="false">ROUND(F5394*G5394,2)</f>
        <v>292.6</v>
      </c>
      <c r="J5394" s="19" t="n">
        <f aca="false">ROUND(F5394*H5394,2)</f>
        <v>204.44</v>
      </c>
      <c r="K5394" s="19" t="n">
        <f aca="false">INDEX(Pricebook!$L$2:$L$1401,MATCH(D5394,Pricebook!$A$2:$A$1401,0))</f>
        <v>155.65</v>
      </c>
      <c r="L5394" s="19" t="n">
        <f aca="false">ROUND(F5394*K5394,2)</f>
        <v>311.3</v>
      </c>
      <c r="M5394" s="24" t="n">
        <f aca="false">DATE(YEAR(C5394),MONTH(C5394),1)</f>
        <v>46204</v>
      </c>
    </row>
    <row r="5395" customFormat="false" ht="15" hidden="false" customHeight="false" outlineLevel="0" collapsed="false">
      <c r="A5395" s="21" t="s">
        <v>3711</v>
      </c>
      <c r="B5395" s="21" t="s">
        <v>3712</v>
      </c>
      <c r="C5395" s="23" t="n">
        <v>46205</v>
      </c>
      <c r="D5395" s="21" t="s">
        <v>493</v>
      </c>
      <c r="E5395" s="21" t="s">
        <v>366</v>
      </c>
      <c r="F5395" s="12" t="n">
        <v>4</v>
      </c>
      <c r="G5395" s="19" t="n">
        <v>13.7</v>
      </c>
      <c r="H5395" s="19" t="n">
        <v>10.58</v>
      </c>
      <c r="I5395" s="19" t="n">
        <f aca="false">ROUND(F5395*G5395,2)</f>
        <v>54.8</v>
      </c>
      <c r="J5395" s="19" t="n">
        <f aca="false">ROUND(F5395*H5395,2)</f>
        <v>42.32</v>
      </c>
      <c r="K5395" s="19" t="n">
        <f aca="false">INDEX(Pricebook!$L$2:$L$1401,MATCH(D5395,Pricebook!$A$2:$A$1401,0))</f>
        <v>14.6</v>
      </c>
      <c r="L5395" s="19" t="n">
        <f aca="false">ROUND(F5395*K5395,2)</f>
        <v>58.4</v>
      </c>
      <c r="M5395" s="24" t="n">
        <f aca="false">DATE(YEAR(C5395),MONTH(C5395),1)</f>
        <v>46204</v>
      </c>
    </row>
    <row r="5396" customFormat="false" ht="15" hidden="false" customHeight="false" outlineLevel="0" collapsed="false">
      <c r="A5396" s="21" t="s">
        <v>3711</v>
      </c>
      <c r="B5396" s="21" t="s">
        <v>3712</v>
      </c>
      <c r="C5396" s="23" t="n">
        <v>46205</v>
      </c>
      <c r="D5396" s="21" t="s">
        <v>369</v>
      </c>
      <c r="E5396" s="21" t="s">
        <v>366</v>
      </c>
      <c r="F5396" s="12" t="n">
        <v>1</v>
      </c>
      <c r="G5396" s="19" t="n">
        <v>16.3</v>
      </c>
      <c r="H5396" s="19" t="n">
        <v>11.47</v>
      </c>
      <c r="I5396" s="19" t="n">
        <f aca="false">ROUND(F5396*G5396,2)</f>
        <v>16.3</v>
      </c>
      <c r="J5396" s="19" t="n">
        <f aca="false">ROUND(F5396*H5396,2)</f>
        <v>11.47</v>
      </c>
      <c r="K5396" s="19" t="n">
        <f aca="false">INDEX(Pricebook!$L$2:$L$1401,MATCH(D5396,Pricebook!$A$2:$A$1401,0))</f>
        <v>17.5</v>
      </c>
      <c r="L5396" s="19" t="n">
        <f aca="false">ROUND(F5396*K5396,2)</f>
        <v>17.5</v>
      </c>
      <c r="M5396" s="24" t="n">
        <f aca="false">DATE(YEAR(C5396),MONTH(C5396),1)</f>
        <v>46204</v>
      </c>
    </row>
    <row r="5397" customFormat="false" ht="15" hidden="false" customHeight="false" outlineLevel="0" collapsed="false">
      <c r="A5397" s="21" t="s">
        <v>3713</v>
      </c>
      <c r="B5397" s="21" t="s">
        <v>3268</v>
      </c>
      <c r="C5397" s="23" t="n">
        <v>46205</v>
      </c>
      <c r="D5397" s="21" t="s">
        <v>2182</v>
      </c>
      <c r="E5397" s="21" t="s">
        <v>1941</v>
      </c>
      <c r="F5397" s="12" t="n">
        <v>4</v>
      </c>
      <c r="G5397" s="19" t="n">
        <v>107.6</v>
      </c>
      <c r="H5397" s="19" t="n">
        <v>69.52</v>
      </c>
      <c r="I5397" s="19" t="n">
        <f aca="false">ROUND(F5397*G5397,2)</f>
        <v>430.4</v>
      </c>
      <c r="J5397" s="19" t="n">
        <f aca="false">ROUND(F5397*H5397,2)</f>
        <v>278.08</v>
      </c>
      <c r="K5397" s="19" t="n">
        <f aca="false">INDEX(Pricebook!$L$2:$L$1401,MATCH(D5397,Pricebook!$A$2:$A$1401,0))</f>
        <v>113.25</v>
      </c>
      <c r="L5397" s="19" t="n">
        <f aca="false">ROUND(F5397*K5397,2)</f>
        <v>453</v>
      </c>
      <c r="M5397" s="24" t="n">
        <f aca="false">DATE(YEAR(C5397),MONTH(C5397),1)</f>
        <v>46204</v>
      </c>
    </row>
    <row r="5398" customFormat="false" ht="15" hidden="false" customHeight="false" outlineLevel="0" collapsed="false">
      <c r="A5398" s="21" t="s">
        <v>3713</v>
      </c>
      <c r="B5398" s="21" t="s">
        <v>3268</v>
      </c>
      <c r="C5398" s="23" t="n">
        <v>46205</v>
      </c>
      <c r="D5398" s="21" t="s">
        <v>2118</v>
      </c>
      <c r="E5398" s="21" t="s">
        <v>1941</v>
      </c>
      <c r="F5398" s="12" t="n">
        <v>1</v>
      </c>
      <c r="G5398" s="19" t="n">
        <v>231.9</v>
      </c>
      <c r="H5398" s="19" t="n">
        <v>148.01</v>
      </c>
      <c r="I5398" s="19" t="n">
        <f aca="false">ROUND(F5398*G5398,2)</f>
        <v>231.9</v>
      </c>
      <c r="J5398" s="19" t="n">
        <f aca="false">ROUND(F5398*H5398,2)</f>
        <v>148.01</v>
      </c>
      <c r="K5398" s="19" t="n">
        <f aca="false">INDEX(Pricebook!$L$2:$L$1401,MATCH(D5398,Pricebook!$A$2:$A$1401,0))</f>
        <v>241.15</v>
      </c>
      <c r="L5398" s="19" t="n">
        <f aca="false">ROUND(F5398*K5398,2)</f>
        <v>241.15</v>
      </c>
      <c r="M5398" s="24" t="n">
        <f aca="false">DATE(YEAR(C5398),MONTH(C5398),1)</f>
        <v>46204</v>
      </c>
    </row>
    <row r="5399" customFormat="false" ht="15" hidden="false" customHeight="false" outlineLevel="0" collapsed="false">
      <c r="A5399" s="21" t="s">
        <v>3713</v>
      </c>
      <c r="B5399" s="21" t="s">
        <v>3268</v>
      </c>
      <c r="C5399" s="23" t="n">
        <v>46205</v>
      </c>
      <c r="D5399" s="21" t="s">
        <v>2868</v>
      </c>
      <c r="E5399" s="21" t="s">
        <v>2748</v>
      </c>
      <c r="F5399" s="12" t="n">
        <v>5</v>
      </c>
      <c r="G5399" s="19" t="n">
        <v>48.1</v>
      </c>
      <c r="H5399" s="19" t="n">
        <v>30.05</v>
      </c>
      <c r="I5399" s="19" t="n">
        <f aca="false">ROUND(F5399*G5399,2)</f>
        <v>240.5</v>
      </c>
      <c r="J5399" s="19" t="n">
        <f aca="false">ROUND(F5399*H5399,2)</f>
        <v>150.25</v>
      </c>
      <c r="K5399" s="19" t="n">
        <f aca="false">INDEX(Pricebook!$L$2:$L$1401,MATCH(D5399,Pricebook!$A$2:$A$1401,0))</f>
        <v>52.5</v>
      </c>
      <c r="L5399" s="19" t="n">
        <f aca="false">ROUND(F5399*K5399,2)</f>
        <v>262.5</v>
      </c>
      <c r="M5399" s="24" t="n">
        <f aca="false">DATE(YEAR(C5399),MONTH(C5399),1)</f>
        <v>46204</v>
      </c>
    </row>
    <row r="5400" customFormat="false" ht="15" hidden="false" customHeight="false" outlineLevel="0" collapsed="false">
      <c r="A5400" s="21" t="s">
        <v>3713</v>
      </c>
      <c r="B5400" s="21" t="s">
        <v>3268</v>
      </c>
      <c r="C5400" s="23" t="n">
        <v>46205</v>
      </c>
      <c r="D5400" s="21" t="s">
        <v>1088</v>
      </c>
      <c r="E5400" s="21" t="s">
        <v>971</v>
      </c>
      <c r="F5400" s="12" t="n">
        <v>1</v>
      </c>
      <c r="G5400" s="19" t="n">
        <v>72.65</v>
      </c>
      <c r="H5400" s="19" t="n">
        <v>56.17</v>
      </c>
      <c r="I5400" s="19" t="n">
        <f aca="false">ROUND(F5400*G5400,2)</f>
        <v>72.65</v>
      </c>
      <c r="J5400" s="19" t="n">
        <f aca="false">ROUND(F5400*H5400,2)</f>
        <v>56.17</v>
      </c>
      <c r="K5400" s="19" t="n">
        <f aca="false">INDEX(Pricebook!$L$2:$L$1401,MATCH(D5400,Pricebook!$A$2:$A$1401,0))</f>
        <v>79.95</v>
      </c>
      <c r="L5400" s="19" t="n">
        <f aca="false">ROUND(F5400*K5400,2)</f>
        <v>79.95</v>
      </c>
      <c r="M5400" s="24" t="n">
        <f aca="false">DATE(YEAR(C5400),MONTH(C5400),1)</f>
        <v>46204</v>
      </c>
    </row>
    <row r="5401" customFormat="false" ht="15" hidden="false" customHeight="false" outlineLevel="0" collapsed="false">
      <c r="A5401" s="21" t="s">
        <v>3713</v>
      </c>
      <c r="B5401" s="21" t="s">
        <v>3268</v>
      </c>
      <c r="C5401" s="23" t="n">
        <v>46205</v>
      </c>
      <c r="D5401" s="21" t="s">
        <v>749</v>
      </c>
      <c r="E5401" s="21" t="s">
        <v>366</v>
      </c>
      <c r="F5401" s="12" t="n">
        <v>1</v>
      </c>
      <c r="G5401" s="19" t="n">
        <v>197.5</v>
      </c>
      <c r="H5401" s="19" t="n">
        <v>139.26</v>
      </c>
      <c r="I5401" s="19" t="n">
        <f aca="false">ROUND(F5401*G5401,2)</f>
        <v>197.5</v>
      </c>
      <c r="J5401" s="19" t="n">
        <f aca="false">ROUND(F5401*H5401,2)</f>
        <v>139.26</v>
      </c>
      <c r="K5401" s="19" t="n">
        <f aca="false">INDEX(Pricebook!$L$2:$L$1401,MATCH(D5401,Pricebook!$A$2:$A$1401,0))</f>
        <v>212.05</v>
      </c>
      <c r="L5401" s="19" t="n">
        <f aca="false">ROUND(F5401*K5401,2)</f>
        <v>212.05</v>
      </c>
      <c r="M5401" s="24" t="n">
        <f aca="false">DATE(YEAR(C5401),MONTH(C5401),1)</f>
        <v>46204</v>
      </c>
    </row>
    <row r="5402" customFormat="false" ht="15" hidden="false" customHeight="false" outlineLevel="0" collapsed="false">
      <c r="A5402" s="21" t="s">
        <v>3713</v>
      </c>
      <c r="B5402" s="21" t="s">
        <v>3268</v>
      </c>
      <c r="C5402" s="23" t="n">
        <v>46205</v>
      </c>
      <c r="D5402" s="21" t="s">
        <v>2146</v>
      </c>
      <c r="E5402" s="21" t="s">
        <v>1941</v>
      </c>
      <c r="F5402" s="12" t="n">
        <v>4</v>
      </c>
      <c r="G5402" s="19" t="n">
        <v>76.8</v>
      </c>
      <c r="H5402" s="19" t="n">
        <v>49.05</v>
      </c>
      <c r="I5402" s="19" t="n">
        <f aca="false">ROUND(F5402*G5402,2)</f>
        <v>307.2</v>
      </c>
      <c r="J5402" s="19" t="n">
        <f aca="false">ROUND(F5402*H5402,2)</f>
        <v>196.2</v>
      </c>
      <c r="K5402" s="19" t="n">
        <f aca="false">INDEX(Pricebook!$L$2:$L$1401,MATCH(D5402,Pricebook!$A$2:$A$1401,0))</f>
        <v>79.95</v>
      </c>
      <c r="L5402" s="19" t="n">
        <f aca="false">ROUND(F5402*K5402,2)</f>
        <v>319.8</v>
      </c>
      <c r="M5402" s="24" t="n">
        <f aca="false">DATE(YEAR(C5402),MONTH(C5402),1)</f>
        <v>46204</v>
      </c>
    </row>
    <row r="5403" customFormat="false" ht="15" hidden="false" customHeight="false" outlineLevel="0" collapsed="false">
      <c r="A5403" s="21" t="s">
        <v>3713</v>
      </c>
      <c r="B5403" s="21" t="s">
        <v>3268</v>
      </c>
      <c r="C5403" s="23" t="n">
        <v>46205</v>
      </c>
      <c r="D5403" s="21" t="s">
        <v>2910</v>
      </c>
      <c r="E5403" s="21" t="s">
        <v>2748</v>
      </c>
      <c r="F5403" s="12" t="n">
        <v>6</v>
      </c>
      <c r="G5403" s="19" t="n">
        <v>24.55</v>
      </c>
      <c r="H5403" s="19" t="n">
        <v>14.49</v>
      </c>
      <c r="I5403" s="19" t="n">
        <f aca="false">ROUND(F5403*G5403,2)</f>
        <v>147.3</v>
      </c>
      <c r="J5403" s="19" t="n">
        <f aca="false">ROUND(F5403*H5403,2)</f>
        <v>86.94</v>
      </c>
      <c r="K5403" s="19" t="n">
        <f aca="false">INDEX(Pricebook!$L$2:$L$1401,MATCH(D5403,Pricebook!$A$2:$A$1401,0))</f>
        <v>27.05</v>
      </c>
      <c r="L5403" s="19" t="n">
        <f aca="false">ROUND(F5403*K5403,2)</f>
        <v>162.3</v>
      </c>
      <c r="M5403" s="24" t="n">
        <f aca="false">DATE(YEAR(C5403),MONTH(C5403),1)</f>
        <v>46204</v>
      </c>
    </row>
    <row r="5404" customFormat="false" ht="15" hidden="false" customHeight="false" outlineLevel="0" collapsed="false">
      <c r="A5404" s="21" t="s">
        <v>3713</v>
      </c>
      <c r="B5404" s="21" t="s">
        <v>3268</v>
      </c>
      <c r="C5404" s="23" t="n">
        <v>46205</v>
      </c>
      <c r="D5404" s="21" t="s">
        <v>825</v>
      </c>
      <c r="E5404" s="21" t="s">
        <v>366</v>
      </c>
      <c r="F5404" s="12" t="n">
        <v>2</v>
      </c>
      <c r="G5404" s="19" t="n">
        <v>11.2</v>
      </c>
      <c r="H5404" s="19" t="n">
        <v>8.32</v>
      </c>
      <c r="I5404" s="19" t="n">
        <f aca="false">ROUND(F5404*G5404,2)</f>
        <v>22.4</v>
      </c>
      <c r="J5404" s="19" t="n">
        <f aca="false">ROUND(F5404*H5404,2)</f>
        <v>16.64</v>
      </c>
      <c r="K5404" s="19" t="n">
        <f aca="false">INDEX(Pricebook!$L$2:$L$1401,MATCH(D5404,Pricebook!$A$2:$A$1401,0))</f>
        <v>12.15</v>
      </c>
      <c r="L5404" s="19" t="n">
        <f aca="false">ROUND(F5404*K5404,2)</f>
        <v>24.3</v>
      </c>
      <c r="M5404" s="24" t="n">
        <f aca="false">DATE(YEAR(C5404),MONTH(C5404),1)</f>
        <v>46204</v>
      </c>
    </row>
    <row r="5405" customFormat="false" ht="15" hidden="false" customHeight="false" outlineLevel="0" collapsed="false">
      <c r="A5405" s="21" t="s">
        <v>3713</v>
      </c>
      <c r="B5405" s="21" t="s">
        <v>3268</v>
      </c>
      <c r="C5405" s="23" t="n">
        <v>46205</v>
      </c>
      <c r="D5405" s="21" t="s">
        <v>1080</v>
      </c>
      <c r="E5405" s="21" t="s">
        <v>971</v>
      </c>
      <c r="F5405" s="12" t="n">
        <v>2</v>
      </c>
      <c r="G5405" s="19" t="n">
        <v>235.75</v>
      </c>
      <c r="H5405" s="19" t="n">
        <v>180.65</v>
      </c>
      <c r="I5405" s="19" t="n">
        <f aca="false">ROUND(F5405*G5405,2)</f>
        <v>471.5</v>
      </c>
      <c r="J5405" s="19" t="n">
        <f aca="false">ROUND(F5405*H5405,2)</f>
        <v>361.3</v>
      </c>
      <c r="K5405" s="19" t="n">
        <f aca="false">INDEX(Pricebook!$L$2:$L$1401,MATCH(D5405,Pricebook!$A$2:$A$1401,0))</f>
        <v>273.6</v>
      </c>
      <c r="L5405" s="19" t="n">
        <f aca="false">ROUND(F5405*K5405,2)</f>
        <v>547.2</v>
      </c>
      <c r="M5405" s="24" t="n">
        <f aca="false">DATE(YEAR(C5405),MONTH(C5405),1)</f>
        <v>46204</v>
      </c>
    </row>
    <row r="5406" customFormat="false" ht="15" hidden="false" customHeight="false" outlineLevel="0" collapsed="false">
      <c r="A5406" s="21" t="s">
        <v>3713</v>
      </c>
      <c r="B5406" s="21" t="s">
        <v>3268</v>
      </c>
      <c r="C5406" s="23" t="n">
        <v>46205</v>
      </c>
      <c r="D5406" s="21" t="s">
        <v>843</v>
      </c>
      <c r="E5406" s="21" t="s">
        <v>366</v>
      </c>
      <c r="F5406" s="12" t="n">
        <v>2</v>
      </c>
      <c r="G5406" s="19" t="n">
        <v>299.65</v>
      </c>
      <c r="H5406" s="19" t="n">
        <v>224.43</v>
      </c>
      <c r="I5406" s="19" t="n">
        <f aca="false">ROUND(F5406*G5406,2)</f>
        <v>599.3</v>
      </c>
      <c r="J5406" s="19" t="n">
        <f aca="false">ROUND(F5406*H5406,2)</f>
        <v>448.86</v>
      </c>
      <c r="K5406" s="19" t="n">
        <f aca="false">INDEX(Pricebook!$L$2:$L$1401,MATCH(D5406,Pricebook!$A$2:$A$1401,0))</f>
        <v>322.45</v>
      </c>
      <c r="L5406" s="19" t="n">
        <f aca="false">ROUND(F5406*K5406,2)</f>
        <v>644.9</v>
      </c>
      <c r="M5406" s="24" t="n">
        <f aca="false">DATE(YEAR(C5406),MONTH(C5406),1)</f>
        <v>46204</v>
      </c>
    </row>
    <row r="5407" customFormat="false" ht="15" hidden="false" customHeight="false" outlineLevel="0" collapsed="false">
      <c r="A5407" s="21" t="s">
        <v>3713</v>
      </c>
      <c r="B5407" s="21" t="s">
        <v>3268</v>
      </c>
      <c r="C5407" s="23" t="n">
        <v>46205</v>
      </c>
      <c r="D5407" s="21" t="s">
        <v>2060</v>
      </c>
      <c r="E5407" s="21" t="s">
        <v>1941</v>
      </c>
      <c r="F5407" s="12" t="n">
        <v>4</v>
      </c>
      <c r="G5407" s="19" t="n">
        <v>81.65</v>
      </c>
      <c r="H5407" s="19" t="n">
        <v>51.99</v>
      </c>
      <c r="I5407" s="19" t="n">
        <f aca="false">ROUND(F5407*G5407,2)</f>
        <v>326.6</v>
      </c>
      <c r="J5407" s="19" t="n">
        <f aca="false">ROUND(F5407*H5407,2)</f>
        <v>207.96</v>
      </c>
      <c r="K5407" s="19" t="n">
        <f aca="false">INDEX(Pricebook!$L$2:$L$1401,MATCH(D5407,Pricebook!$A$2:$A$1401,0))</f>
        <v>84.7</v>
      </c>
      <c r="L5407" s="19" t="n">
        <f aca="false">ROUND(F5407*K5407,2)</f>
        <v>338.8</v>
      </c>
      <c r="M5407" s="24" t="n">
        <f aca="false">DATE(YEAR(C5407),MONTH(C5407),1)</f>
        <v>46204</v>
      </c>
    </row>
    <row r="5408" customFormat="false" ht="15" hidden="false" customHeight="false" outlineLevel="0" collapsed="false">
      <c r="A5408" s="21" t="s">
        <v>3713</v>
      </c>
      <c r="B5408" s="21" t="s">
        <v>3268</v>
      </c>
      <c r="C5408" s="23" t="n">
        <v>46205</v>
      </c>
      <c r="D5408" s="21" t="s">
        <v>819</v>
      </c>
      <c r="E5408" s="21" t="s">
        <v>366</v>
      </c>
      <c r="F5408" s="12" t="n">
        <v>4</v>
      </c>
      <c r="G5408" s="19" t="n">
        <v>16</v>
      </c>
      <c r="H5408" s="19" t="n">
        <v>11.92</v>
      </c>
      <c r="I5408" s="19" t="n">
        <f aca="false">ROUND(F5408*G5408,2)</f>
        <v>64</v>
      </c>
      <c r="J5408" s="19" t="n">
        <f aca="false">ROUND(F5408*H5408,2)</f>
        <v>47.68</v>
      </c>
      <c r="K5408" s="19" t="n">
        <f aca="false">INDEX(Pricebook!$L$2:$L$1401,MATCH(D5408,Pricebook!$A$2:$A$1401,0))</f>
        <v>17.15</v>
      </c>
      <c r="L5408" s="19" t="n">
        <f aca="false">ROUND(F5408*K5408,2)</f>
        <v>68.6</v>
      </c>
      <c r="M5408" s="24" t="n">
        <f aca="false">DATE(YEAR(C5408),MONTH(C5408),1)</f>
        <v>46204</v>
      </c>
    </row>
    <row r="5409" customFormat="false" ht="15" hidden="false" customHeight="false" outlineLevel="0" collapsed="false">
      <c r="A5409" s="21" t="s">
        <v>3713</v>
      </c>
      <c r="B5409" s="21" t="s">
        <v>3268</v>
      </c>
      <c r="C5409" s="23" t="n">
        <v>46205</v>
      </c>
      <c r="D5409" s="21" t="s">
        <v>1156</v>
      </c>
      <c r="E5409" s="21" t="s">
        <v>971</v>
      </c>
      <c r="F5409" s="12" t="n">
        <v>32</v>
      </c>
      <c r="G5409" s="19" t="n">
        <v>24.65</v>
      </c>
      <c r="H5409" s="19" t="n">
        <v>18.83</v>
      </c>
      <c r="I5409" s="19" t="n">
        <f aca="false">ROUND(F5409*G5409,2)</f>
        <v>788.8</v>
      </c>
      <c r="J5409" s="19" t="n">
        <f aca="false">ROUND(F5409*H5409,2)</f>
        <v>602.56</v>
      </c>
      <c r="K5409" s="19" t="n">
        <f aca="false">INDEX(Pricebook!$L$2:$L$1401,MATCH(D5409,Pricebook!$A$2:$A$1401,0))</f>
        <v>24.65</v>
      </c>
      <c r="L5409" s="19" t="n">
        <f aca="false">ROUND(F5409*K5409,2)</f>
        <v>788.8</v>
      </c>
      <c r="M5409" s="24" t="n">
        <f aca="false">DATE(YEAR(C5409),MONTH(C5409),1)</f>
        <v>46204</v>
      </c>
    </row>
    <row r="5410" customFormat="false" ht="15" hidden="false" customHeight="false" outlineLevel="0" collapsed="false">
      <c r="A5410" s="21" t="s">
        <v>3713</v>
      </c>
      <c r="B5410" s="21" t="s">
        <v>3268</v>
      </c>
      <c r="C5410" s="23" t="n">
        <v>46205</v>
      </c>
      <c r="D5410" s="21" t="s">
        <v>1162</v>
      </c>
      <c r="E5410" s="21" t="s">
        <v>971</v>
      </c>
      <c r="F5410" s="12" t="n">
        <v>17</v>
      </c>
      <c r="G5410" s="19" t="n">
        <v>8.3</v>
      </c>
      <c r="H5410" s="19" t="n">
        <v>6.43</v>
      </c>
      <c r="I5410" s="19" t="n">
        <f aca="false">ROUND(F5410*G5410,2)</f>
        <v>141.1</v>
      </c>
      <c r="J5410" s="19" t="n">
        <f aca="false">ROUND(F5410*H5410,2)</f>
        <v>109.31</v>
      </c>
      <c r="K5410" s="19" t="n">
        <f aca="false">INDEX(Pricebook!$L$2:$L$1401,MATCH(D5410,Pricebook!$A$2:$A$1401,0))</f>
        <v>9.75</v>
      </c>
      <c r="L5410" s="19" t="n">
        <f aca="false">ROUND(F5410*K5410,2)</f>
        <v>165.75</v>
      </c>
      <c r="M5410" s="24" t="n">
        <f aca="false">DATE(YEAR(C5410),MONTH(C5410),1)</f>
        <v>46204</v>
      </c>
    </row>
    <row r="5411" customFormat="false" ht="15" hidden="false" customHeight="false" outlineLevel="0" collapsed="false">
      <c r="A5411" s="21" t="s">
        <v>3713</v>
      </c>
      <c r="B5411" s="21" t="s">
        <v>3268</v>
      </c>
      <c r="C5411" s="23" t="n">
        <v>46205</v>
      </c>
      <c r="D5411" s="21" t="s">
        <v>2880</v>
      </c>
      <c r="E5411" s="21" t="s">
        <v>2748</v>
      </c>
      <c r="F5411" s="12" t="n">
        <v>3</v>
      </c>
      <c r="G5411" s="19" t="n">
        <v>18.4</v>
      </c>
      <c r="H5411" s="19" t="n">
        <v>10.66</v>
      </c>
      <c r="I5411" s="19" t="n">
        <f aca="false">ROUND(F5411*G5411,2)</f>
        <v>55.2</v>
      </c>
      <c r="J5411" s="19" t="n">
        <f aca="false">ROUND(F5411*H5411,2)</f>
        <v>31.98</v>
      </c>
      <c r="K5411" s="19" t="n">
        <f aca="false">INDEX(Pricebook!$L$2:$L$1401,MATCH(D5411,Pricebook!$A$2:$A$1401,0))</f>
        <v>20</v>
      </c>
      <c r="L5411" s="19" t="n">
        <f aca="false">ROUND(F5411*K5411,2)</f>
        <v>60</v>
      </c>
      <c r="M5411" s="24" t="n">
        <f aca="false">DATE(YEAR(C5411),MONTH(C5411),1)</f>
        <v>46204</v>
      </c>
    </row>
    <row r="5412" customFormat="false" ht="15" hidden="false" customHeight="false" outlineLevel="0" collapsed="false">
      <c r="A5412" s="21" t="s">
        <v>3714</v>
      </c>
      <c r="B5412" s="21" t="s">
        <v>3363</v>
      </c>
      <c r="C5412" s="23" t="n">
        <v>46205</v>
      </c>
      <c r="D5412" s="21" t="s">
        <v>825</v>
      </c>
      <c r="E5412" s="21" t="s">
        <v>366</v>
      </c>
      <c r="F5412" s="12" t="n">
        <v>4</v>
      </c>
      <c r="G5412" s="19" t="n">
        <v>11.2</v>
      </c>
      <c r="H5412" s="19" t="n">
        <v>8.32</v>
      </c>
      <c r="I5412" s="19" t="n">
        <f aca="false">ROUND(F5412*G5412,2)</f>
        <v>44.8</v>
      </c>
      <c r="J5412" s="19" t="n">
        <f aca="false">ROUND(F5412*H5412,2)</f>
        <v>33.28</v>
      </c>
      <c r="K5412" s="19" t="n">
        <f aca="false">INDEX(Pricebook!$L$2:$L$1401,MATCH(D5412,Pricebook!$A$2:$A$1401,0))</f>
        <v>12.15</v>
      </c>
      <c r="L5412" s="19" t="n">
        <f aca="false">ROUND(F5412*K5412,2)</f>
        <v>48.6</v>
      </c>
      <c r="M5412" s="24" t="n">
        <f aca="false">DATE(YEAR(C5412),MONTH(C5412),1)</f>
        <v>46204</v>
      </c>
    </row>
    <row r="5413" customFormat="false" ht="15" hidden="false" customHeight="false" outlineLevel="0" collapsed="false">
      <c r="A5413" s="21" t="s">
        <v>3714</v>
      </c>
      <c r="B5413" s="21" t="s">
        <v>3363</v>
      </c>
      <c r="C5413" s="23" t="n">
        <v>46205</v>
      </c>
      <c r="D5413" s="21" t="s">
        <v>1729</v>
      </c>
      <c r="E5413" s="21" t="s">
        <v>1452</v>
      </c>
      <c r="F5413" s="12" t="n">
        <v>2</v>
      </c>
      <c r="G5413" s="19" t="n">
        <v>53.15</v>
      </c>
      <c r="H5413" s="19" t="n">
        <v>32.64</v>
      </c>
      <c r="I5413" s="19" t="n">
        <f aca="false">ROUND(F5413*G5413,2)</f>
        <v>106.3</v>
      </c>
      <c r="J5413" s="19" t="n">
        <f aca="false">ROUND(F5413*H5413,2)</f>
        <v>65.28</v>
      </c>
      <c r="K5413" s="19" t="n">
        <f aca="false">INDEX(Pricebook!$L$2:$L$1401,MATCH(D5413,Pricebook!$A$2:$A$1401,0))</f>
        <v>54.7</v>
      </c>
      <c r="L5413" s="19" t="n">
        <f aca="false">ROUND(F5413*K5413,2)</f>
        <v>109.4</v>
      </c>
      <c r="M5413" s="24" t="n">
        <f aca="false">DATE(YEAR(C5413),MONTH(C5413),1)</f>
        <v>46204</v>
      </c>
    </row>
    <row r="5414" customFormat="false" ht="15" hidden="false" customHeight="false" outlineLevel="0" collapsed="false">
      <c r="A5414" s="21" t="s">
        <v>3714</v>
      </c>
      <c r="B5414" s="21" t="s">
        <v>3363</v>
      </c>
      <c r="C5414" s="23" t="n">
        <v>46205</v>
      </c>
      <c r="D5414" s="21" t="s">
        <v>775</v>
      </c>
      <c r="E5414" s="21" t="s">
        <v>366</v>
      </c>
      <c r="F5414" s="12" t="n">
        <v>1</v>
      </c>
      <c r="G5414" s="19" t="n">
        <v>221.65</v>
      </c>
      <c r="H5414" s="19" t="n">
        <v>156.94</v>
      </c>
      <c r="I5414" s="19" t="n">
        <f aca="false">ROUND(F5414*G5414,2)</f>
        <v>221.65</v>
      </c>
      <c r="J5414" s="19" t="n">
        <f aca="false">ROUND(F5414*H5414,2)</f>
        <v>156.94</v>
      </c>
      <c r="K5414" s="19" t="n">
        <f aca="false">INDEX(Pricebook!$L$2:$L$1401,MATCH(D5414,Pricebook!$A$2:$A$1401,0))</f>
        <v>238.95</v>
      </c>
      <c r="L5414" s="19" t="n">
        <f aca="false">ROUND(F5414*K5414,2)</f>
        <v>238.95</v>
      </c>
      <c r="M5414" s="24" t="n">
        <f aca="false">DATE(YEAR(C5414),MONTH(C5414),1)</f>
        <v>46204</v>
      </c>
    </row>
    <row r="5415" customFormat="false" ht="15" hidden="false" customHeight="false" outlineLevel="0" collapsed="false">
      <c r="A5415" s="21" t="s">
        <v>3714</v>
      </c>
      <c r="B5415" s="21" t="s">
        <v>3363</v>
      </c>
      <c r="C5415" s="23" t="n">
        <v>46205</v>
      </c>
      <c r="D5415" s="21" t="s">
        <v>623</v>
      </c>
      <c r="E5415" s="21" t="s">
        <v>366</v>
      </c>
      <c r="F5415" s="12" t="n">
        <v>1</v>
      </c>
      <c r="G5415" s="19" t="n">
        <v>15.25</v>
      </c>
      <c r="H5415" s="19" t="n">
        <v>10.77</v>
      </c>
      <c r="I5415" s="19" t="n">
        <f aca="false">ROUND(F5415*G5415,2)</f>
        <v>15.25</v>
      </c>
      <c r="J5415" s="19" t="n">
        <f aca="false">ROUND(F5415*H5415,2)</f>
        <v>10.77</v>
      </c>
      <c r="K5415" s="19" t="n">
        <f aca="false">INDEX(Pricebook!$L$2:$L$1401,MATCH(D5415,Pricebook!$A$2:$A$1401,0))</f>
        <v>16.4</v>
      </c>
      <c r="L5415" s="19" t="n">
        <f aca="false">ROUND(F5415*K5415,2)</f>
        <v>16.4</v>
      </c>
      <c r="M5415" s="24" t="n">
        <f aca="false">DATE(YEAR(C5415),MONTH(C5415),1)</f>
        <v>46204</v>
      </c>
    </row>
    <row r="5416" customFormat="false" ht="15" hidden="false" customHeight="false" outlineLevel="0" collapsed="false">
      <c r="A5416" s="21" t="s">
        <v>3714</v>
      </c>
      <c r="B5416" s="21" t="s">
        <v>3363</v>
      </c>
      <c r="C5416" s="23" t="n">
        <v>46205</v>
      </c>
      <c r="D5416" s="21" t="s">
        <v>2454</v>
      </c>
      <c r="E5416" s="21" t="s">
        <v>2202</v>
      </c>
      <c r="F5416" s="12" t="n">
        <v>8</v>
      </c>
      <c r="G5416" s="19" t="n">
        <v>7.95</v>
      </c>
      <c r="H5416" s="19" t="n">
        <v>4.82</v>
      </c>
      <c r="I5416" s="19" t="n">
        <f aca="false">ROUND(F5416*G5416,2)</f>
        <v>63.6</v>
      </c>
      <c r="J5416" s="19" t="n">
        <f aca="false">ROUND(F5416*H5416,2)</f>
        <v>38.56</v>
      </c>
      <c r="K5416" s="19" t="n">
        <f aca="false">INDEX(Pricebook!$L$2:$L$1401,MATCH(D5416,Pricebook!$A$2:$A$1401,0))</f>
        <v>8.5</v>
      </c>
      <c r="L5416" s="19" t="n">
        <f aca="false">ROUND(F5416*K5416,2)</f>
        <v>68</v>
      </c>
      <c r="M5416" s="24" t="n">
        <f aca="false">DATE(YEAR(C5416),MONTH(C5416),1)</f>
        <v>46204</v>
      </c>
    </row>
    <row r="5417" customFormat="false" ht="15" hidden="false" customHeight="false" outlineLevel="0" collapsed="false">
      <c r="A5417" s="21" t="s">
        <v>3714</v>
      </c>
      <c r="B5417" s="21" t="s">
        <v>3363</v>
      </c>
      <c r="C5417" s="23" t="n">
        <v>46205</v>
      </c>
      <c r="D5417" s="21" t="s">
        <v>2327</v>
      </c>
      <c r="E5417" s="21" t="s">
        <v>2202</v>
      </c>
      <c r="F5417" s="12" t="n">
        <v>13</v>
      </c>
      <c r="G5417" s="19" t="n">
        <v>10.75</v>
      </c>
      <c r="H5417" s="19" t="n">
        <v>6.54</v>
      </c>
      <c r="I5417" s="19" t="n">
        <f aca="false">ROUND(F5417*G5417,2)</f>
        <v>139.75</v>
      </c>
      <c r="J5417" s="19" t="n">
        <f aca="false">ROUND(F5417*H5417,2)</f>
        <v>85.02</v>
      </c>
      <c r="K5417" s="19" t="n">
        <f aca="false">INDEX(Pricebook!$L$2:$L$1401,MATCH(D5417,Pricebook!$A$2:$A$1401,0))</f>
        <v>11.5</v>
      </c>
      <c r="L5417" s="19" t="n">
        <f aca="false">ROUND(F5417*K5417,2)</f>
        <v>149.5</v>
      </c>
      <c r="M5417" s="24" t="n">
        <f aca="false">DATE(YEAR(C5417),MONTH(C5417),1)</f>
        <v>46204</v>
      </c>
    </row>
    <row r="5418" customFormat="false" ht="15" hidden="false" customHeight="false" outlineLevel="0" collapsed="false">
      <c r="A5418" s="21" t="s">
        <v>3714</v>
      </c>
      <c r="B5418" s="21" t="s">
        <v>3363</v>
      </c>
      <c r="C5418" s="23" t="n">
        <v>46205</v>
      </c>
      <c r="D5418" s="21" t="s">
        <v>1897</v>
      </c>
      <c r="E5418" s="21" t="s">
        <v>1452</v>
      </c>
      <c r="F5418" s="12" t="n">
        <v>4</v>
      </c>
      <c r="G5418" s="19" t="n">
        <v>31.45</v>
      </c>
      <c r="H5418" s="19" t="n">
        <v>22.34</v>
      </c>
      <c r="I5418" s="19" t="n">
        <f aca="false">ROUND(F5418*G5418,2)</f>
        <v>125.8</v>
      </c>
      <c r="J5418" s="19" t="n">
        <f aca="false">ROUND(F5418*H5418,2)</f>
        <v>89.36</v>
      </c>
      <c r="K5418" s="19" t="n">
        <f aca="false">INDEX(Pricebook!$L$2:$L$1401,MATCH(D5418,Pricebook!$A$2:$A$1401,0))</f>
        <v>32.1</v>
      </c>
      <c r="L5418" s="19" t="n">
        <f aca="false">ROUND(F5418*K5418,2)</f>
        <v>128.4</v>
      </c>
      <c r="M5418" s="24" t="n">
        <f aca="false">DATE(YEAR(C5418),MONTH(C5418),1)</f>
        <v>46204</v>
      </c>
    </row>
    <row r="5419" customFormat="false" ht="15" hidden="false" customHeight="false" outlineLevel="0" collapsed="false">
      <c r="A5419" s="21" t="s">
        <v>3714</v>
      </c>
      <c r="B5419" s="21" t="s">
        <v>3363</v>
      </c>
      <c r="C5419" s="23" t="n">
        <v>46205</v>
      </c>
      <c r="D5419" s="21" t="s">
        <v>1566</v>
      </c>
      <c r="E5419" s="21" t="s">
        <v>1452</v>
      </c>
      <c r="F5419" s="12" t="n">
        <v>4</v>
      </c>
      <c r="G5419" s="19" t="n">
        <v>130.5</v>
      </c>
      <c r="H5419" s="19" t="n">
        <v>80.9</v>
      </c>
      <c r="I5419" s="19" t="n">
        <f aca="false">ROUND(F5419*G5419,2)</f>
        <v>522</v>
      </c>
      <c r="J5419" s="19" t="n">
        <f aca="false">ROUND(F5419*H5419,2)</f>
        <v>323.6</v>
      </c>
      <c r="K5419" s="19" t="n">
        <f aca="false">INDEX(Pricebook!$L$2:$L$1401,MATCH(D5419,Pricebook!$A$2:$A$1401,0))</f>
        <v>135.5</v>
      </c>
      <c r="L5419" s="19" t="n">
        <f aca="false">ROUND(F5419*K5419,2)</f>
        <v>542</v>
      </c>
      <c r="M5419" s="24" t="n">
        <f aca="false">DATE(YEAR(C5419),MONTH(C5419),1)</f>
        <v>46204</v>
      </c>
    </row>
    <row r="5420" customFormat="false" ht="15" hidden="false" customHeight="false" outlineLevel="0" collapsed="false">
      <c r="A5420" s="21" t="s">
        <v>3714</v>
      </c>
      <c r="B5420" s="21" t="s">
        <v>3363</v>
      </c>
      <c r="C5420" s="23" t="n">
        <v>46205</v>
      </c>
      <c r="D5420" s="21" t="s">
        <v>521</v>
      </c>
      <c r="E5420" s="21" t="s">
        <v>366</v>
      </c>
      <c r="F5420" s="12" t="n">
        <v>3</v>
      </c>
      <c r="G5420" s="19" t="n">
        <v>12.55</v>
      </c>
      <c r="H5420" s="19" t="n">
        <v>8.96</v>
      </c>
      <c r="I5420" s="19" t="n">
        <f aca="false">ROUND(F5420*G5420,2)</f>
        <v>37.65</v>
      </c>
      <c r="J5420" s="19" t="n">
        <f aca="false">ROUND(F5420*H5420,2)</f>
        <v>26.88</v>
      </c>
      <c r="K5420" s="19" t="n">
        <f aca="false">INDEX(Pricebook!$L$2:$L$1401,MATCH(D5420,Pricebook!$A$2:$A$1401,0))</f>
        <v>13.65</v>
      </c>
      <c r="L5420" s="19" t="n">
        <f aca="false">ROUND(F5420*K5420,2)</f>
        <v>40.95</v>
      </c>
      <c r="M5420" s="24" t="n">
        <f aca="false">DATE(YEAR(C5420),MONTH(C5420),1)</f>
        <v>46204</v>
      </c>
    </row>
    <row r="5421" customFormat="false" ht="15" hidden="false" customHeight="false" outlineLevel="0" collapsed="false">
      <c r="A5421" s="21" t="s">
        <v>3714</v>
      </c>
      <c r="B5421" s="21" t="s">
        <v>3363</v>
      </c>
      <c r="C5421" s="23" t="n">
        <v>46205</v>
      </c>
      <c r="D5421" s="21" t="s">
        <v>2400</v>
      </c>
      <c r="E5421" s="21" t="s">
        <v>2202</v>
      </c>
      <c r="F5421" s="12" t="n">
        <v>10</v>
      </c>
      <c r="G5421" s="19" t="n">
        <v>5.85</v>
      </c>
      <c r="H5421" s="19" t="n">
        <v>3.77</v>
      </c>
      <c r="I5421" s="19" t="n">
        <f aca="false">ROUND(F5421*G5421,2)</f>
        <v>58.5</v>
      </c>
      <c r="J5421" s="19" t="n">
        <f aca="false">ROUND(F5421*H5421,2)</f>
        <v>37.7</v>
      </c>
      <c r="K5421" s="19" t="n">
        <f aca="false">INDEX(Pricebook!$L$2:$L$1401,MATCH(D5421,Pricebook!$A$2:$A$1401,0))</f>
        <v>6.25</v>
      </c>
      <c r="L5421" s="19" t="n">
        <f aca="false">ROUND(F5421*K5421,2)</f>
        <v>62.5</v>
      </c>
      <c r="M5421" s="24" t="n">
        <f aca="false">DATE(YEAR(C5421),MONTH(C5421),1)</f>
        <v>46204</v>
      </c>
    </row>
    <row r="5422" customFormat="false" ht="15" hidden="false" customHeight="false" outlineLevel="0" collapsed="false">
      <c r="A5422" s="21" t="s">
        <v>3714</v>
      </c>
      <c r="B5422" s="21" t="s">
        <v>3363</v>
      </c>
      <c r="C5422" s="23" t="n">
        <v>46205</v>
      </c>
      <c r="D5422" s="21" t="s">
        <v>1793</v>
      </c>
      <c r="E5422" s="21" t="s">
        <v>1452</v>
      </c>
      <c r="F5422" s="12" t="n">
        <v>4</v>
      </c>
      <c r="G5422" s="19" t="n">
        <v>184.5</v>
      </c>
      <c r="H5422" s="19" t="n">
        <v>113</v>
      </c>
      <c r="I5422" s="19" t="n">
        <f aca="false">ROUND(F5422*G5422,2)</f>
        <v>738</v>
      </c>
      <c r="J5422" s="19" t="n">
        <f aca="false">ROUND(F5422*H5422,2)</f>
        <v>452</v>
      </c>
      <c r="K5422" s="19" t="n">
        <f aca="false">INDEX(Pricebook!$L$2:$L$1401,MATCH(D5422,Pricebook!$A$2:$A$1401,0))</f>
        <v>189.3</v>
      </c>
      <c r="L5422" s="19" t="n">
        <f aca="false">ROUND(F5422*K5422,2)</f>
        <v>757.2</v>
      </c>
      <c r="M5422" s="24" t="n">
        <f aca="false">DATE(YEAR(C5422),MONTH(C5422),1)</f>
        <v>46204</v>
      </c>
    </row>
    <row r="5423" customFormat="false" ht="15" hidden="false" customHeight="false" outlineLevel="0" collapsed="false">
      <c r="A5423" s="21" t="s">
        <v>3714</v>
      </c>
      <c r="B5423" s="21" t="s">
        <v>3363</v>
      </c>
      <c r="C5423" s="23" t="n">
        <v>46205</v>
      </c>
      <c r="D5423" s="21" t="s">
        <v>515</v>
      </c>
      <c r="E5423" s="21" t="s">
        <v>366</v>
      </c>
      <c r="F5423" s="12" t="n">
        <v>1</v>
      </c>
      <c r="G5423" s="19" t="n">
        <v>24.05</v>
      </c>
      <c r="H5423" s="19" t="n">
        <v>17.09</v>
      </c>
      <c r="I5423" s="19" t="n">
        <f aca="false">ROUND(F5423*G5423,2)</f>
        <v>24.05</v>
      </c>
      <c r="J5423" s="19" t="n">
        <f aca="false">ROUND(F5423*H5423,2)</f>
        <v>17.09</v>
      </c>
      <c r="K5423" s="19" t="n">
        <f aca="false">INDEX(Pricebook!$L$2:$L$1401,MATCH(D5423,Pricebook!$A$2:$A$1401,0))</f>
        <v>26.05</v>
      </c>
      <c r="L5423" s="19" t="n">
        <f aca="false">ROUND(F5423*K5423,2)</f>
        <v>26.05</v>
      </c>
      <c r="M5423" s="24" t="n">
        <f aca="false">DATE(YEAR(C5423),MONTH(C5423),1)</f>
        <v>46204</v>
      </c>
    </row>
    <row r="5424" customFormat="false" ht="15" hidden="false" customHeight="false" outlineLevel="0" collapsed="false">
      <c r="A5424" s="21" t="s">
        <v>3714</v>
      </c>
      <c r="B5424" s="21" t="s">
        <v>3363</v>
      </c>
      <c r="C5424" s="23" t="n">
        <v>46205</v>
      </c>
      <c r="D5424" s="21" t="s">
        <v>609</v>
      </c>
      <c r="E5424" s="21" t="s">
        <v>366</v>
      </c>
      <c r="F5424" s="12" t="n">
        <v>3</v>
      </c>
      <c r="G5424" s="19" t="n">
        <v>35.55</v>
      </c>
      <c r="H5424" s="19" t="n">
        <v>25.27</v>
      </c>
      <c r="I5424" s="19" t="n">
        <f aca="false">ROUND(F5424*G5424,2)</f>
        <v>106.65</v>
      </c>
      <c r="J5424" s="19" t="n">
        <f aca="false">ROUND(F5424*H5424,2)</f>
        <v>75.81</v>
      </c>
      <c r="K5424" s="19" t="n">
        <f aca="false">INDEX(Pricebook!$L$2:$L$1401,MATCH(D5424,Pricebook!$A$2:$A$1401,0))</f>
        <v>38.5</v>
      </c>
      <c r="L5424" s="19" t="n">
        <f aca="false">ROUND(F5424*K5424,2)</f>
        <v>115.5</v>
      </c>
      <c r="M5424" s="24" t="n">
        <f aca="false">DATE(YEAR(C5424),MONTH(C5424),1)</f>
        <v>46204</v>
      </c>
    </row>
    <row r="5425" customFormat="false" ht="15" hidden="false" customHeight="false" outlineLevel="0" collapsed="false">
      <c r="A5425" s="21" t="s">
        <v>3714</v>
      </c>
      <c r="B5425" s="21" t="s">
        <v>3363</v>
      </c>
      <c r="C5425" s="23" t="n">
        <v>46205</v>
      </c>
      <c r="D5425" s="21" t="s">
        <v>1501</v>
      </c>
      <c r="E5425" s="21" t="s">
        <v>1452</v>
      </c>
      <c r="F5425" s="12" t="n">
        <v>4</v>
      </c>
      <c r="G5425" s="19" t="n">
        <v>61.4</v>
      </c>
      <c r="H5425" s="19" t="n">
        <v>41.7</v>
      </c>
      <c r="I5425" s="19" t="n">
        <f aca="false">ROUND(F5425*G5425,2)</f>
        <v>245.6</v>
      </c>
      <c r="J5425" s="19" t="n">
        <f aca="false">ROUND(F5425*H5425,2)</f>
        <v>166.8</v>
      </c>
      <c r="K5425" s="19" t="n">
        <f aca="false">INDEX(Pricebook!$L$2:$L$1401,MATCH(D5425,Pricebook!$A$2:$A$1401,0))</f>
        <v>63.5</v>
      </c>
      <c r="L5425" s="19" t="n">
        <f aca="false">ROUND(F5425*K5425,2)</f>
        <v>254</v>
      </c>
      <c r="M5425" s="24" t="n">
        <f aca="false">DATE(YEAR(C5425),MONTH(C5425),1)</f>
        <v>46204</v>
      </c>
    </row>
    <row r="5426" customFormat="false" ht="15" hidden="false" customHeight="false" outlineLevel="0" collapsed="false">
      <c r="A5426" s="21" t="s">
        <v>3714</v>
      </c>
      <c r="B5426" s="21" t="s">
        <v>3363</v>
      </c>
      <c r="C5426" s="23" t="n">
        <v>46205</v>
      </c>
      <c r="D5426" s="21" t="s">
        <v>1853</v>
      </c>
      <c r="E5426" s="21" t="s">
        <v>1452</v>
      </c>
      <c r="F5426" s="12" t="n">
        <v>1</v>
      </c>
      <c r="G5426" s="19" t="n">
        <v>21.6</v>
      </c>
      <c r="H5426" s="19" t="n">
        <v>14.09</v>
      </c>
      <c r="I5426" s="19" t="n">
        <f aca="false">ROUND(F5426*G5426,2)</f>
        <v>21.6</v>
      </c>
      <c r="J5426" s="19" t="n">
        <f aca="false">ROUND(F5426*H5426,2)</f>
        <v>14.09</v>
      </c>
      <c r="K5426" s="19" t="n">
        <f aca="false">INDEX(Pricebook!$L$2:$L$1401,MATCH(D5426,Pricebook!$A$2:$A$1401,0))</f>
        <v>22.5</v>
      </c>
      <c r="L5426" s="19" t="n">
        <f aca="false">ROUND(F5426*K5426,2)</f>
        <v>22.5</v>
      </c>
      <c r="M5426" s="24" t="n">
        <f aca="false">DATE(YEAR(C5426),MONTH(C5426),1)</f>
        <v>46204</v>
      </c>
    </row>
    <row r="5427" customFormat="false" ht="15" hidden="false" customHeight="false" outlineLevel="0" collapsed="false">
      <c r="A5427" s="21" t="s">
        <v>3714</v>
      </c>
      <c r="B5427" s="21" t="s">
        <v>3363</v>
      </c>
      <c r="C5427" s="23" t="n">
        <v>46205</v>
      </c>
      <c r="D5427" s="21" t="s">
        <v>2444</v>
      </c>
      <c r="E5427" s="21" t="s">
        <v>2202</v>
      </c>
      <c r="F5427" s="12" t="n">
        <v>17</v>
      </c>
      <c r="G5427" s="19" t="n">
        <v>9</v>
      </c>
      <c r="H5427" s="19" t="n">
        <v>5.47</v>
      </c>
      <c r="I5427" s="19" t="n">
        <f aca="false">ROUND(F5427*G5427,2)</f>
        <v>153</v>
      </c>
      <c r="J5427" s="19" t="n">
        <f aca="false">ROUND(F5427*H5427,2)</f>
        <v>92.99</v>
      </c>
      <c r="K5427" s="19" t="n">
        <f aca="false">INDEX(Pricebook!$L$2:$L$1401,MATCH(D5427,Pricebook!$A$2:$A$1401,0))</f>
        <v>9.65</v>
      </c>
      <c r="L5427" s="19" t="n">
        <f aca="false">ROUND(F5427*K5427,2)</f>
        <v>164.05</v>
      </c>
      <c r="M5427" s="24" t="n">
        <f aca="false">DATE(YEAR(C5427),MONTH(C5427),1)</f>
        <v>46204</v>
      </c>
    </row>
    <row r="5428" customFormat="false" ht="15" hidden="false" customHeight="false" outlineLevel="0" collapsed="false">
      <c r="A5428" s="21" t="s">
        <v>3714</v>
      </c>
      <c r="B5428" s="21" t="s">
        <v>3363</v>
      </c>
      <c r="C5428" s="23" t="n">
        <v>46205</v>
      </c>
      <c r="D5428" s="21" t="s">
        <v>601</v>
      </c>
      <c r="E5428" s="21" t="s">
        <v>366</v>
      </c>
      <c r="F5428" s="12" t="n">
        <v>4</v>
      </c>
      <c r="G5428" s="19" t="n">
        <v>8.15</v>
      </c>
      <c r="H5428" s="19" t="n">
        <v>5.75</v>
      </c>
      <c r="I5428" s="19" t="n">
        <f aca="false">ROUND(F5428*G5428,2)</f>
        <v>32.6</v>
      </c>
      <c r="J5428" s="19" t="n">
        <f aca="false">ROUND(F5428*H5428,2)</f>
        <v>23</v>
      </c>
      <c r="K5428" s="19" t="n">
        <f aca="false">INDEX(Pricebook!$L$2:$L$1401,MATCH(D5428,Pricebook!$A$2:$A$1401,0))</f>
        <v>8.75</v>
      </c>
      <c r="L5428" s="19" t="n">
        <f aca="false">ROUND(F5428*K5428,2)</f>
        <v>35</v>
      </c>
      <c r="M5428" s="24" t="n">
        <f aca="false">DATE(YEAR(C5428),MONTH(C5428),1)</f>
        <v>46204</v>
      </c>
    </row>
    <row r="5429" customFormat="false" ht="15" hidden="false" customHeight="false" outlineLevel="0" collapsed="false">
      <c r="A5429" s="21" t="s">
        <v>3715</v>
      </c>
      <c r="B5429" s="21" t="s">
        <v>3382</v>
      </c>
      <c r="C5429" s="23" t="n">
        <v>46205</v>
      </c>
      <c r="D5429" s="21" t="s">
        <v>982</v>
      </c>
      <c r="E5429" s="21" t="s">
        <v>971</v>
      </c>
      <c r="F5429" s="12" t="n">
        <v>2</v>
      </c>
      <c r="G5429" s="19" t="n">
        <v>40.1</v>
      </c>
      <c r="H5429" s="19" t="n">
        <v>30.71</v>
      </c>
      <c r="I5429" s="19" t="n">
        <f aca="false">ROUND(F5429*G5429,2)</f>
        <v>80.2</v>
      </c>
      <c r="J5429" s="19" t="n">
        <f aca="false">ROUND(F5429*H5429,2)</f>
        <v>61.42</v>
      </c>
      <c r="K5429" s="19" t="n">
        <f aca="false">INDEX(Pricebook!$L$2:$L$1401,MATCH(D5429,Pricebook!$A$2:$A$1401,0))</f>
        <v>46.55</v>
      </c>
      <c r="L5429" s="19" t="n">
        <f aca="false">ROUND(F5429*K5429,2)</f>
        <v>93.1</v>
      </c>
      <c r="M5429" s="24" t="n">
        <f aca="false">DATE(YEAR(C5429),MONTH(C5429),1)</f>
        <v>46204</v>
      </c>
    </row>
    <row r="5430" customFormat="false" ht="15" hidden="false" customHeight="false" outlineLevel="0" collapsed="false">
      <c r="A5430" s="21" t="s">
        <v>3715</v>
      </c>
      <c r="B5430" s="21" t="s">
        <v>3382</v>
      </c>
      <c r="C5430" s="23" t="n">
        <v>46205</v>
      </c>
      <c r="D5430" s="21" t="s">
        <v>219</v>
      </c>
      <c r="E5430" s="21" t="s">
        <v>108</v>
      </c>
      <c r="F5430" s="12" t="n">
        <v>1</v>
      </c>
      <c r="G5430" s="19" t="n">
        <v>92</v>
      </c>
      <c r="H5430" s="19" t="n">
        <v>68.46</v>
      </c>
      <c r="I5430" s="19" t="n">
        <f aca="false">ROUND(F5430*G5430,2)</f>
        <v>92</v>
      </c>
      <c r="J5430" s="19" t="n">
        <f aca="false">ROUND(F5430*H5430,2)</f>
        <v>68.46</v>
      </c>
      <c r="K5430" s="19" t="n">
        <f aca="false">INDEX(Pricebook!$L$2:$L$1401,MATCH(D5430,Pricebook!$A$2:$A$1401,0))</f>
        <v>100.25</v>
      </c>
      <c r="L5430" s="19" t="n">
        <f aca="false">ROUND(F5430*K5430,2)</f>
        <v>100.25</v>
      </c>
      <c r="M5430" s="24" t="n">
        <f aca="false">DATE(YEAR(C5430),MONTH(C5430),1)</f>
        <v>46204</v>
      </c>
    </row>
    <row r="5431" customFormat="false" ht="15" hidden="false" customHeight="false" outlineLevel="0" collapsed="false">
      <c r="A5431" s="21" t="s">
        <v>3715</v>
      </c>
      <c r="B5431" s="21" t="s">
        <v>3382</v>
      </c>
      <c r="C5431" s="23" t="n">
        <v>46205</v>
      </c>
      <c r="D5431" s="21" t="s">
        <v>205</v>
      </c>
      <c r="E5431" s="21" t="s">
        <v>108</v>
      </c>
      <c r="F5431" s="12" t="n">
        <v>2</v>
      </c>
      <c r="G5431" s="19" t="n">
        <v>73.3</v>
      </c>
      <c r="H5431" s="19" t="n">
        <v>54.64</v>
      </c>
      <c r="I5431" s="19" t="n">
        <f aca="false">ROUND(F5431*G5431,2)</f>
        <v>146.6</v>
      </c>
      <c r="J5431" s="19" t="n">
        <f aca="false">ROUND(F5431*H5431,2)</f>
        <v>109.28</v>
      </c>
      <c r="K5431" s="19" t="n">
        <f aca="false">INDEX(Pricebook!$L$2:$L$1401,MATCH(D5431,Pricebook!$A$2:$A$1401,0))</f>
        <v>80.05</v>
      </c>
      <c r="L5431" s="19" t="n">
        <f aca="false">ROUND(F5431*K5431,2)</f>
        <v>160.1</v>
      </c>
      <c r="M5431" s="24" t="n">
        <f aca="false">DATE(YEAR(C5431),MONTH(C5431),1)</f>
        <v>46204</v>
      </c>
    </row>
    <row r="5432" customFormat="false" ht="15" hidden="false" customHeight="false" outlineLevel="0" collapsed="false">
      <c r="A5432" s="21" t="s">
        <v>3715</v>
      </c>
      <c r="B5432" s="21" t="s">
        <v>3382</v>
      </c>
      <c r="C5432" s="23" t="n">
        <v>46205</v>
      </c>
      <c r="D5432" s="21" t="s">
        <v>1274</v>
      </c>
      <c r="E5432" s="21" t="s">
        <v>971</v>
      </c>
      <c r="F5432" s="12" t="n">
        <v>2</v>
      </c>
      <c r="G5432" s="19" t="n">
        <v>70</v>
      </c>
      <c r="H5432" s="19" t="n">
        <v>54.35</v>
      </c>
      <c r="I5432" s="19" t="n">
        <f aca="false">ROUND(F5432*G5432,2)</f>
        <v>140</v>
      </c>
      <c r="J5432" s="19" t="n">
        <f aca="false">ROUND(F5432*H5432,2)</f>
        <v>108.7</v>
      </c>
      <c r="K5432" s="19" t="n">
        <f aca="false">INDEX(Pricebook!$L$2:$L$1401,MATCH(D5432,Pricebook!$A$2:$A$1401,0))</f>
        <v>82.3</v>
      </c>
      <c r="L5432" s="19" t="n">
        <f aca="false">ROUND(F5432*K5432,2)</f>
        <v>164.6</v>
      </c>
      <c r="M5432" s="24" t="n">
        <f aca="false">DATE(YEAR(C5432),MONTH(C5432),1)</f>
        <v>46204</v>
      </c>
    </row>
    <row r="5433" customFormat="false" ht="15" hidden="false" customHeight="false" outlineLevel="0" collapsed="false">
      <c r="A5433" s="21" t="s">
        <v>3715</v>
      </c>
      <c r="B5433" s="21" t="s">
        <v>3382</v>
      </c>
      <c r="C5433" s="23" t="n">
        <v>46205</v>
      </c>
      <c r="D5433" s="21" t="s">
        <v>195</v>
      </c>
      <c r="E5433" s="21" t="s">
        <v>108</v>
      </c>
      <c r="F5433" s="12" t="n">
        <v>1</v>
      </c>
      <c r="G5433" s="19" t="n">
        <v>46.75</v>
      </c>
      <c r="H5433" s="19" t="n">
        <v>40.29</v>
      </c>
      <c r="I5433" s="19" t="n">
        <f aca="false">ROUND(F5433*G5433,2)</f>
        <v>46.75</v>
      </c>
      <c r="J5433" s="19" t="n">
        <f aca="false">ROUND(F5433*H5433,2)</f>
        <v>40.29</v>
      </c>
      <c r="K5433" s="19" t="n">
        <f aca="false">INDEX(Pricebook!$L$2:$L$1401,MATCH(D5433,Pricebook!$A$2:$A$1401,0))</f>
        <v>51.65</v>
      </c>
      <c r="L5433" s="19" t="n">
        <f aca="false">ROUND(F5433*K5433,2)</f>
        <v>51.65</v>
      </c>
      <c r="M5433" s="24" t="n">
        <f aca="false">DATE(YEAR(C5433),MONTH(C5433),1)</f>
        <v>46204</v>
      </c>
    </row>
    <row r="5434" customFormat="false" ht="15" hidden="false" customHeight="false" outlineLevel="0" collapsed="false">
      <c r="A5434" s="21" t="s">
        <v>3715</v>
      </c>
      <c r="B5434" s="21" t="s">
        <v>3382</v>
      </c>
      <c r="C5434" s="23" t="n">
        <v>46205</v>
      </c>
      <c r="D5434" s="21" t="s">
        <v>1152</v>
      </c>
      <c r="E5434" s="21" t="s">
        <v>971</v>
      </c>
      <c r="F5434" s="12" t="n">
        <v>3</v>
      </c>
      <c r="G5434" s="19" t="n">
        <v>76.15</v>
      </c>
      <c r="H5434" s="19" t="n">
        <v>62.14</v>
      </c>
      <c r="I5434" s="19" t="n">
        <f aca="false">ROUND(F5434*G5434,2)</f>
        <v>228.45</v>
      </c>
      <c r="J5434" s="19" t="n">
        <f aca="false">ROUND(F5434*H5434,2)</f>
        <v>186.42</v>
      </c>
      <c r="K5434" s="19" t="n">
        <f aca="false">INDEX(Pricebook!$L$2:$L$1401,MATCH(D5434,Pricebook!$A$2:$A$1401,0))</f>
        <v>89.05</v>
      </c>
      <c r="L5434" s="19" t="n">
        <f aca="false">ROUND(F5434*K5434,2)</f>
        <v>267.15</v>
      </c>
      <c r="M5434" s="24" t="n">
        <f aca="false">DATE(YEAR(C5434),MONTH(C5434),1)</f>
        <v>46204</v>
      </c>
    </row>
    <row r="5435" customFormat="false" ht="15" hidden="false" customHeight="false" outlineLevel="0" collapsed="false">
      <c r="A5435" s="21" t="s">
        <v>3715</v>
      </c>
      <c r="B5435" s="21" t="s">
        <v>3382</v>
      </c>
      <c r="C5435" s="23" t="n">
        <v>46205</v>
      </c>
      <c r="D5435" s="21" t="s">
        <v>2509</v>
      </c>
      <c r="E5435" s="21" t="s">
        <v>2466</v>
      </c>
      <c r="F5435" s="12" t="n">
        <v>3</v>
      </c>
      <c r="G5435" s="19" t="n">
        <v>7.3</v>
      </c>
      <c r="H5435" s="19" t="n">
        <v>4.53</v>
      </c>
      <c r="I5435" s="19" t="n">
        <f aca="false">ROUND(F5435*G5435,2)</f>
        <v>21.9</v>
      </c>
      <c r="J5435" s="19" t="n">
        <f aca="false">ROUND(F5435*H5435,2)</f>
        <v>13.59</v>
      </c>
      <c r="K5435" s="19" t="n">
        <f aca="false">INDEX(Pricebook!$L$2:$L$1401,MATCH(D5435,Pricebook!$A$2:$A$1401,0))</f>
        <v>7.65</v>
      </c>
      <c r="L5435" s="19" t="n">
        <f aca="false">ROUND(F5435*K5435,2)</f>
        <v>22.95</v>
      </c>
      <c r="M5435" s="24" t="n">
        <f aca="false">DATE(YEAR(C5435),MONTH(C5435),1)</f>
        <v>46204</v>
      </c>
    </row>
    <row r="5436" customFormat="false" ht="15" hidden="false" customHeight="false" outlineLevel="0" collapsed="false">
      <c r="A5436" s="21" t="s">
        <v>3715</v>
      </c>
      <c r="B5436" s="21" t="s">
        <v>3382</v>
      </c>
      <c r="C5436" s="23" t="n">
        <v>46205</v>
      </c>
      <c r="D5436" s="21" t="s">
        <v>199</v>
      </c>
      <c r="E5436" s="21" t="s">
        <v>108</v>
      </c>
      <c r="F5436" s="12" t="n">
        <v>1</v>
      </c>
      <c r="G5436" s="19" t="n">
        <v>8.25</v>
      </c>
      <c r="H5436" s="19" t="n">
        <v>6.91</v>
      </c>
      <c r="I5436" s="19" t="n">
        <f aca="false">ROUND(F5436*G5436,2)</f>
        <v>8.25</v>
      </c>
      <c r="J5436" s="19" t="n">
        <f aca="false">ROUND(F5436*H5436,2)</f>
        <v>6.91</v>
      </c>
      <c r="K5436" s="19" t="n">
        <f aca="false">INDEX(Pricebook!$L$2:$L$1401,MATCH(D5436,Pricebook!$A$2:$A$1401,0))</f>
        <v>9</v>
      </c>
      <c r="L5436" s="19" t="n">
        <f aca="false">ROUND(F5436*K5436,2)</f>
        <v>9</v>
      </c>
      <c r="M5436" s="24" t="n">
        <f aca="false">DATE(YEAR(C5436),MONTH(C5436),1)</f>
        <v>46204</v>
      </c>
    </row>
    <row r="5437" customFormat="false" ht="15" hidden="false" customHeight="false" outlineLevel="0" collapsed="false">
      <c r="A5437" s="21" t="s">
        <v>3715</v>
      </c>
      <c r="B5437" s="21" t="s">
        <v>3382</v>
      </c>
      <c r="C5437" s="23" t="n">
        <v>46205</v>
      </c>
      <c r="D5437" s="21" t="s">
        <v>1080</v>
      </c>
      <c r="E5437" s="21" t="s">
        <v>971</v>
      </c>
      <c r="F5437" s="12" t="n">
        <v>2</v>
      </c>
      <c r="G5437" s="19" t="n">
        <v>235.75</v>
      </c>
      <c r="H5437" s="19" t="n">
        <v>180.65</v>
      </c>
      <c r="I5437" s="19" t="n">
        <f aca="false">ROUND(F5437*G5437,2)</f>
        <v>471.5</v>
      </c>
      <c r="J5437" s="19" t="n">
        <f aca="false">ROUND(F5437*H5437,2)</f>
        <v>361.3</v>
      </c>
      <c r="K5437" s="19" t="n">
        <f aca="false">INDEX(Pricebook!$L$2:$L$1401,MATCH(D5437,Pricebook!$A$2:$A$1401,0))</f>
        <v>273.6</v>
      </c>
      <c r="L5437" s="19" t="n">
        <f aca="false">ROUND(F5437*K5437,2)</f>
        <v>547.2</v>
      </c>
      <c r="M5437" s="24" t="n">
        <f aca="false">DATE(YEAR(C5437),MONTH(C5437),1)</f>
        <v>46204</v>
      </c>
    </row>
    <row r="5438" customFormat="false" ht="15" hidden="false" customHeight="false" outlineLevel="0" collapsed="false">
      <c r="A5438" s="21" t="s">
        <v>3715</v>
      </c>
      <c r="B5438" s="21" t="s">
        <v>3382</v>
      </c>
      <c r="C5438" s="23" t="n">
        <v>46205</v>
      </c>
      <c r="D5438" s="21" t="s">
        <v>757</v>
      </c>
      <c r="E5438" s="21" t="s">
        <v>366</v>
      </c>
      <c r="F5438" s="12" t="n">
        <v>5</v>
      </c>
      <c r="G5438" s="19" t="n">
        <v>11.7</v>
      </c>
      <c r="H5438" s="19" t="n">
        <v>8.29</v>
      </c>
      <c r="I5438" s="19" t="n">
        <f aca="false">ROUND(F5438*G5438,2)</f>
        <v>58.5</v>
      </c>
      <c r="J5438" s="19" t="n">
        <f aca="false">ROUND(F5438*H5438,2)</f>
        <v>41.45</v>
      </c>
      <c r="K5438" s="19" t="n">
        <f aca="false">INDEX(Pricebook!$L$2:$L$1401,MATCH(D5438,Pricebook!$A$2:$A$1401,0))</f>
        <v>12.65</v>
      </c>
      <c r="L5438" s="19" t="n">
        <f aca="false">ROUND(F5438*K5438,2)</f>
        <v>63.25</v>
      </c>
      <c r="M5438" s="24" t="n">
        <f aca="false">DATE(YEAR(C5438),MONTH(C5438),1)</f>
        <v>46204</v>
      </c>
    </row>
    <row r="5439" customFormat="false" ht="15" hidden="false" customHeight="false" outlineLevel="0" collapsed="false">
      <c r="A5439" s="21" t="s">
        <v>3715</v>
      </c>
      <c r="B5439" s="21" t="s">
        <v>3382</v>
      </c>
      <c r="C5439" s="23" t="n">
        <v>46205</v>
      </c>
      <c r="D5439" s="21" t="s">
        <v>843</v>
      </c>
      <c r="E5439" s="21" t="s">
        <v>366</v>
      </c>
      <c r="F5439" s="12" t="n">
        <v>2</v>
      </c>
      <c r="G5439" s="19" t="n">
        <v>299.65</v>
      </c>
      <c r="H5439" s="19" t="n">
        <v>224.43</v>
      </c>
      <c r="I5439" s="19" t="n">
        <f aca="false">ROUND(F5439*G5439,2)</f>
        <v>599.3</v>
      </c>
      <c r="J5439" s="19" t="n">
        <f aca="false">ROUND(F5439*H5439,2)</f>
        <v>448.86</v>
      </c>
      <c r="K5439" s="19" t="n">
        <f aca="false">INDEX(Pricebook!$L$2:$L$1401,MATCH(D5439,Pricebook!$A$2:$A$1401,0))</f>
        <v>322.45</v>
      </c>
      <c r="L5439" s="19" t="n">
        <f aca="false">ROUND(F5439*K5439,2)</f>
        <v>644.9</v>
      </c>
      <c r="M5439" s="24" t="n">
        <f aca="false">DATE(YEAR(C5439),MONTH(C5439),1)</f>
        <v>46204</v>
      </c>
    </row>
    <row r="5440" customFormat="false" ht="15" hidden="false" customHeight="false" outlineLevel="0" collapsed="false">
      <c r="A5440" s="21" t="s">
        <v>3715</v>
      </c>
      <c r="B5440" s="21" t="s">
        <v>3382</v>
      </c>
      <c r="C5440" s="23" t="n">
        <v>46205</v>
      </c>
      <c r="D5440" s="21" t="s">
        <v>2489</v>
      </c>
      <c r="E5440" s="21" t="s">
        <v>2466</v>
      </c>
      <c r="F5440" s="12" t="n">
        <v>1</v>
      </c>
      <c r="G5440" s="19" t="n">
        <v>101.75</v>
      </c>
      <c r="H5440" s="19" t="n">
        <v>73.05</v>
      </c>
      <c r="I5440" s="19" t="n">
        <f aca="false">ROUND(F5440*G5440,2)</f>
        <v>101.75</v>
      </c>
      <c r="J5440" s="19" t="n">
        <f aca="false">ROUND(F5440*H5440,2)</f>
        <v>73.05</v>
      </c>
      <c r="K5440" s="19" t="n">
        <f aca="false">INDEX(Pricebook!$L$2:$L$1401,MATCH(D5440,Pricebook!$A$2:$A$1401,0))</f>
        <v>106.95</v>
      </c>
      <c r="L5440" s="19" t="n">
        <f aca="false">ROUND(F5440*K5440,2)</f>
        <v>106.95</v>
      </c>
      <c r="M5440" s="24" t="n">
        <f aca="false">DATE(YEAR(C5440),MONTH(C5440),1)</f>
        <v>46204</v>
      </c>
    </row>
    <row r="5441" customFormat="false" ht="15" hidden="false" customHeight="false" outlineLevel="0" collapsed="false">
      <c r="A5441" s="21" t="s">
        <v>3715</v>
      </c>
      <c r="B5441" s="21" t="s">
        <v>3382</v>
      </c>
      <c r="C5441" s="23" t="n">
        <v>46205</v>
      </c>
      <c r="D5441" s="21" t="s">
        <v>322</v>
      </c>
      <c r="E5441" s="21" t="s">
        <v>108</v>
      </c>
      <c r="F5441" s="12" t="n">
        <v>3</v>
      </c>
      <c r="G5441" s="19" t="n">
        <v>9.05</v>
      </c>
      <c r="H5441" s="19" t="n">
        <v>6.67</v>
      </c>
      <c r="I5441" s="19" t="n">
        <f aca="false">ROUND(F5441*G5441,2)</f>
        <v>27.15</v>
      </c>
      <c r="J5441" s="19" t="n">
        <f aca="false">ROUND(F5441*H5441,2)</f>
        <v>20.01</v>
      </c>
      <c r="K5441" s="19" t="n">
        <f aca="false">INDEX(Pricebook!$L$2:$L$1401,MATCH(D5441,Pricebook!$A$2:$A$1401,0))</f>
        <v>9.8</v>
      </c>
      <c r="L5441" s="19" t="n">
        <f aca="false">ROUND(F5441*K5441,2)</f>
        <v>29.4</v>
      </c>
      <c r="M5441" s="24" t="n">
        <f aca="false">DATE(YEAR(C5441),MONTH(C5441),1)</f>
        <v>46204</v>
      </c>
    </row>
    <row r="5442" customFormat="false" ht="15" hidden="false" customHeight="false" outlineLevel="0" collapsed="false">
      <c r="A5442" s="21" t="s">
        <v>3715</v>
      </c>
      <c r="B5442" s="21" t="s">
        <v>3382</v>
      </c>
      <c r="C5442" s="23" t="n">
        <v>46205</v>
      </c>
      <c r="D5442" s="21" t="s">
        <v>577</v>
      </c>
      <c r="E5442" s="21" t="s">
        <v>366</v>
      </c>
      <c r="F5442" s="12" t="n">
        <v>2</v>
      </c>
      <c r="G5442" s="19" t="n">
        <v>42.4</v>
      </c>
      <c r="H5442" s="19" t="n">
        <v>34.23</v>
      </c>
      <c r="I5442" s="19" t="n">
        <f aca="false">ROUND(F5442*G5442,2)</f>
        <v>84.8</v>
      </c>
      <c r="J5442" s="19" t="n">
        <f aca="false">ROUND(F5442*H5442,2)</f>
        <v>68.46</v>
      </c>
      <c r="K5442" s="19" t="n">
        <f aca="false">INDEX(Pricebook!$L$2:$L$1401,MATCH(D5442,Pricebook!$A$2:$A$1401,0))</f>
        <v>45.95</v>
      </c>
      <c r="L5442" s="19" t="n">
        <f aca="false">ROUND(F5442*K5442,2)</f>
        <v>91.9</v>
      </c>
      <c r="M5442" s="24" t="n">
        <f aca="false">DATE(YEAR(C5442),MONTH(C5442),1)</f>
        <v>46204</v>
      </c>
    </row>
    <row r="5443" customFormat="false" ht="15" hidden="false" customHeight="false" outlineLevel="0" collapsed="false">
      <c r="A5443" s="21" t="s">
        <v>3715</v>
      </c>
      <c r="B5443" s="21" t="s">
        <v>3382</v>
      </c>
      <c r="C5443" s="23" t="n">
        <v>46205</v>
      </c>
      <c r="D5443" s="21" t="s">
        <v>322</v>
      </c>
      <c r="E5443" s="21" t="s">
        <v>108</v>
      </c>
      <c r="F5443" s="12" t="n">
        <v>1</v>
      </c>
      <c r="G5443" s="19" t="n">
        <v>9.05</v>
      </c>
      <c r="H5443" s="19" t="n">
        <v>6.67</v>
      </c>
      <c r="I5443" s="19" t="n">
        <f aca="false">ROUND(F5443*G5443,2)</f>
        <v>9.05</v>
      </c>
      <c r="J5443" s="19" t="n">
        <f aca="false">ROUND(F5443*H5443,2)</f>
        <v>6.67</v>
      </c>
      <c r="K5443" s="19" t="n">
        <f aca="false">INDEX(Pricebook!$L$2:$L$1401,MATCH(D5443,Pricebook!$A$2:$A$1401,0))</f>
        <v>9.8</v>
      </c>
      <c r="L5443" s="19" t="n">
        <f aca="false">ROUND(F5443*K5443,2)</f>
        <v>9.8</v>
      </c>
      <c r="M5443" s="24" t="n">
        <f aca="false">DATE(YEAR(C5443),MONTH(C5443),1)</f>
        <v>46204</v>
      </c>
    </row>
    <row r="5444" customFormat="false" ht="15" hidden="false" customHeight="false" outlineLevel="0" collapsed="false">
      <c r="A5444" s="21" t="s">
        <v>3716</v>
      </c>
      <c r="B5444" s="21" t="s">
        <v>3494</v>
      </c>
      <c r="C5444" s="23" t="n">
        <v>46205</v>
      </c>
      <c r="D5444" s="21" t="s">
        <v>535</v>
      </c>
      <c r="E5444" s="21" t="s">
        <v>366</v>
      </c>
      <c r="F5444" s="12" t="n">
        <v>3</v>
      </c>
      <c r="G5444" s="19" t="n">
        <v>18.15</v>
      </c>
      <c r="H5444" s="19" t="n">
        <v>12.97</v>
      </c>
      <c r="I5444" s="19" t="n">
        <f aca="false">ROUND(F5444*G5444,2)</f>
        <v>54.45</v>
      </c>
      <c r="J5444" s="19" t="n">
        <f aca="false">ROUND(F5444*H5444,2)</f>
        <v>38.91</v>
      </c>
      <c r="K5444" s="19" t="n">
        <f aca="false">INDEX(Pricebook!$L$2:$L$1401,MATCH(D5444,Pricebook!$A$2:$A$1401,0))</f>
        <v>19.75</v>
      </c>
      <c r="L5444" s="19" t="n">
        <f aca="false">ROUND(F5444*K5444,2)</f>
        <v>59.25</v>
      </c>
      <c r="M5444" s="24" t="n">
        <f aca="false">DATE(YEAR(C5444),MONTH(C5444),1)</f>
        <v>46204</v>
      </c>
    </row>
    <row r="5445" customFormat="false" ht="15" hidden="false" customHeight="false" outlineLevel="0" collapsed="false">
      <c r="A5445" s="21" t="s">
        <v>3716</v>
      </c>
      <c r="B5445" s="21" t="s">
        <v>3494</v>
      </c>
      <c r="C5445" s="23" t="n">
        <v>46205</v>
      </c>
      <c r="D5445" s="21" t="s">
        <v>521</v>
      </c>
      <c r="E5445" s="21" t="s">
        <v>366</v>
      </c>
      <c r="F5445" s="12" t="n">
        <v>3</v>
      </c>
      <c r="G5445" s="19" t="n">
        <v>12.55</v>
      </c>
      <c r="H5445" s="19" t="n">
        <v>8.96</v>
      </c>
      <c r="I5445" s="19" t="n">
        <f aca="false">ROUND(F5445*G5445,2)</f>
        <v>37.65</v>
      </c>
      <c r="J5445" s="19" t="n">
        <f aca="false">ROUND(F5445*H5445,2)</f>
        <v>26.88</v>
      </c>
      <c r="K5445" s="19" t="n">
        <f aca="false">INDEX(Pricebook!$L$2:$L$1401,MATCH(D5445,Pricebook!$A$2:$A$1401,0))</f>
        <v>13.65</v>
      </c>
      <c r="L5445" s="19" t="n">
        <f aca="false">ROUND(F5445*K5445,2)</f>
        <v>40.95</v>
      </c>
      <c r="M5445" s="24" t="n">
        <f aca="false">DATE(YEAR(C5445),MONTH(C5445),1)</f>
        <v>46204</v>
      </c>
    </row>
    <row r="5446" customFormat="false" ht="15" hidden="false" customHeight="false" outlineLevel="0" collapsed="false">
      <c r="A5446" s="21" t="s">
        <v>3716</v>
      </c>
      <c r="B5446" s="21" t="s">
        <v>3494</v>
      </c>
      <c r="C5446" s="23" t="n">
        <v>46205</v>
      </c>
      <c r="D5446" s="21" t="s">
        <v>723</v>
      </c>
      <c r="E5446" s="21" t="s">
        <v>366</v>
      </c>
      <c r="F5446" s="12" t="n">
        <v>1</v>
      </c>
      <c r="G5446" s="19" t="n">
        <v>257.5</v>
      </c>
      <c r="H5446" s="19" t="n">
        <v>182.82</v>
      </c>
      <c r="I5446" s="19" t="n">
        <f aca="false">ROUND(F5446*G5446,2)</f>
        <v>257.5</v>
      </c>
      <c r="J5446" s="19" t="n">
        <f aca="false">ROUND(F5446*H5446,2)</f>
        <v>182.82</v>
      </c>
      <c r="K5446" s="19" t="n">
        <f aca="false">INDEX(Pricebook!$L$2:$L$1401,MATCH(D5446,Pricebook!$A$2:$A$1401,0))</f>
        <v>278.35</v>
      </c>
      <c r="L5446" s="19" t="n">
        <f aca="false">ROUND(F5446*K5446,2)</f>
        <v>278.35</v>
      </c>
      <c r="M5446" s="24" t="n">
        <f aca="false">DATE(YEAR(C5446),MONTH(C5446),1)</f>
        <v>46204</v>
      </c>
    </row>
    <row r="5447" customFormat="false" ht="15" hidden="false" customHeight="false" outlineLevel="0" collapsed="false">
      <c r="A5447" s="21" t="s">
        <v>3716</v>
      </c>
      <c r="B5447" s="21" t="s">
        <v>3494</v>
      </c>
      <c r="C5447" s="23" t="n">
        <v>46205</v>
      </c>
      <c r="D5447" s="21" t="s">
        <v>2571</v>
      </c>
      <c r="E5447" s="21" t="s">
        <v>2466</v>
      </c>
      <c r="F5447" s="12" t="n">
        <v>1</v>
      </c>
      <c r="G5447" s="19" t="n">
        <v>31.5</v>
      </c>
      <c r="H5447" s="19" t="n">
        <v>19.68</v>
      </c>
      <c r="I5447" s="19" t="n">
        <f aca="false">ROUND(F5447*G5447,2)</f>
        <v>31.5</v>
      </c>
      <c r="J5447" s="19" t="n">
        <f aca="false">ROUND(F5447*H5447,2)</f>
        <v>19.68</v>
      </c>
      <c r="K5447" s="19" t="n">
        <f aca="false">INDEX(Pricebook!$L$2:$L$1401,MATCH(D5447,Pricebook!$A$2:$A$1401,0))</f>
        <v>33.15</v>
      </c>
      <c r="L5447" s="19" t="n">
        <f aca="false">ROUND(F5447*K5447,2)</f>
        <v>33.15</v>
      </c>
      <c r="M5447" s="24" t="n">
        <f aca="false">DATE(YEAR(C5447),MONTH(C5447),1)</f>
        <v>46204</v>
      </c>
    </row>
    <row r="5448" customFormat="false" ht="15" hidden="false" customHeight="false" outlineLevel="0" collapsed="false">
      <c r="A5448" s="21" t="s">
        <v>3716</v>
      </c>
      <c r="B5448" s="21" t="s">
        <v>3494</v>
      </c>
      <c r="C5448" s="23" t="n">
        <v>46205</v>
      </c>
      <c r="D5448" s="21" t="s">
        <v>2539</v>
      </c>
      <c r="E5448" s="21" t="s">
        <v>2466</v>
      </c>
      <c r="F5448" s="12" t="n">
        <v>1</v>
      </c>
      <c r="G5448" s="19" t="n">
        <v>92.1</v>
      </c>
      <c r="H5448" s="19" t="n">
        <v>56.57</v>
      </c>
      <c r="I5448" s="19" t="n">
        <f aca="false">ROUND(F5448*G5448,2)</f>
        <v>92.1</v>
      </c>
      <c r="J5448" s="19" t="n">
        <f aca="false">ROUND(F5448*H5448,2)</f>
        <v>56.57</v>
      </c>
      <c r="K5448" s="19" t="n">
        <f aca="false">INDEX(Pricebook!$L$2:$L$1401,MATCH(D5448,Pricebook!$A$2:$A$1401,0))</f>
        <v>95.25</v>
      </c>
      <c r="L5448" s="19" t="n">
        <f aca="false">ROUND(F5448*K5448,2)</f>
        <v>95.25</v>
      </c>
      <c r="M5448" s="24" t="n">
        <f aca="false">DATE(YEAR(C5448),MONTH(C5448),1)</f>
        <v>46204</v>
      </c>
    </row>
    <row r="5449" customFormat="false" ht="15" hidden="false" customHeight="false" outlineLevel="0" collapsed="false">
      <c r="A5449" s="21" t="s">
        <v>3716</v>
      </c>
      <c r="B5449" s="21" t="s">
        <v>3494</v>
      </c>
      <c r="C5449" s="23" t="n">
        <v>46205</v>
      </c>
      <c r="D5449" s="21" t="s">
        <v>2559</v>
      </c>
      <c r="E5449" s="21" t="s">
        <v>2466</v>
      </c>
      <c r="F5449" s="12" t="n">
        <v>6</v>
      </c>
      <c r="G5449" s="19" t="n">
        <v>40.2</v>
      </c>
      <c r="H5449" s="19" t="n">
        <v>26.09</v>
      </c>
      <c r="I5449" s="19" t="n">
        <f aca="false">ROUND(F5449*G5449,2)</f>
        <v>241.2</v>
      </c>
      <c r="J5449" s="19" t="n">
        <f aca="false">ROUND(F5449*H5449,2)</f>
        <v>156.54</v>
      </c>
      <c r="K5449" s="19" t="n">
        <f aca="false">INDEX(Pricebook!$L$2:$L$1401,MATCH(D5449,Pricebook!$A$2:$A$1401,0))</f>
        <v>41.85</v>
      </c>
      <c r="L5449" s="19" t="n">
        <f aca="false">ROUND(F5449*K5449,2)</f>
        <v>251.1</v>
      </c>
      <c r="M5449" s="24" t="n">
        <f aca="false">DATE(YEAR(C5449),MONTH(C5449),1)</f>
        <v>46204</v>
      </c>
    </row>
    <row r="5450" customFormat="false" ht="15" hidden="false" customHeight="false" outlineLevel="0" collapsed="false">
      <c r="A5450" s="21" t="s">
        <v>3716</v>
      </c>
      <c r="B5450" s="21" t="s">
        <v>3494</v>
      </c>
      <c r="C5450" s="23" t="n">
        <v>46205</v>
      </c>
      <c r="D5450" s="21" t="s">
        <v>2768</v>
      </c>
      <c r="E5450" s="21" t="s">
        <v>2748</v>
      </c>
      <c r="F5450" s="12" t="n">
        <v>1</v>
      </c>
      <c r="G5450" s="19" t="n">
        <v>15.5</v>
      </c>
      <c r="H5450" s="19" t="n">
        <v>9</v>
      </c>
      <c r="I5450" s="19" t="n">
        <f aca="false">ROUND(F5450*G5450,2)</f>
        <v>15.5</v>
      </c>
      <c r="J5450" s="19" t="n">
        <f aca="false">ROUND(F5450*H5450,2)</f>
        <v>9</v>
      </c>
      <c r="K5450" s="19" t="n">
        <f aca="false">INDEX(Pricebook!$L$2:$L$1401,MATCH(D5450,Pricebook!$A$2:$A$1401,0))</f>
        <v>16.9</v>
      </c>
      <c r="L5450" s="19" t="n">
        <f aca="false">ROUND(F5450*K5450,2)</f>
        <v>16.9</v>
      </c>
      <c r="M5450" s="24" t="n">
        <f aca="false">DATE(YEAR(C5450),MONTH(C5450),1)</f>
        <v>46204</v>
      </c>
    </row>
    <row r="5451" customFormat="false" ht="15" hidden="false" customHeight="false" outlineLevel="0" collapsed="false">
      <c r="A5451" s="21" t="s">
        <v>3716</v>
      </c>
      <c r="B5451" s="21" t="s">
        <v>3494</v>
      </c>
      <c r="C5451" s="23" t="n">
        <v>46205</v>
      </c>
      <c r="D5451" s="21" t="s">
        <v>2876</v>
      </c>
      <c r="E5451" s="21" t="s">
        <v>2748</v>
      </c>
      <c r="F5451" s="12" t="n">
        <v>7</v>
      </c>
      <c r="G5451" s="19" t="n">
        <v>3.4</v>
      </c>
      <c r="H5451" s="19" t="n">
        <v>1.97</v>
      </c>
      <c r="I5451" s="19" t="n">
        <f aca="false">ROUND(F5451*G5451,2)</f>
        <v>23.8</v>
      </c>
      <c r="J5451" s="19" t="n">
        <f aca="false">ROUND(F5451*H5451,2)</f>
        <v>13.79</v>
      </c>
      <c r="K5451" s="19" t="n">
        <f aca="false">INDEX(Pricebook!$L$2:$L$1401,MATCH(D5451,Pricebook!$A$2:$A$1401,0))</f>
        <v>3.7</v>
      </c>
      <c r="L5451" s="19" t="n">
        <f aca="false">ROUND(F5451*K5451,2)</f>
        <v>25.9</v>
      </c>
      <c r="M5451" s="24" t="n">
        <f aca="false">DATE(YEAR(C5451),MONTH(C5451),1)</f>
        <v>46204</v>
      </c>
    </row>
    <row r="5452" customFormat="false" ht="15" hidden="false" customHeight="false" outlineLevel="0" collapsed="false">
      <c r="A5452" s="21" t="s">
        <v>3716</v>
      </c>
      <c r="B5452" s="21" t="s">
        <v>3494</v>
      </c>
      <c r="C5452" s="23" t="n">
        <v>46205</v>
      </c>
      <c r="D5452" s="21" t="s">
        <v>2485</v>
      </c>
      <c r="E5452" s="21" t="s">
        <v>2466</v>
      </c>
      <c r="F5452" s="12" t="n">
        <v>3</v>
      </c>
      <c r="G5452" s="19" t="n">
        <v>99.7</v>
      </c>
      <c r="H5452" s="19" t="n">
        <v>66.1</v>
      </c>
      <c r="I5452" s="19" t="n">
        <f aca="false">ROUND(F5452*G5452,2)</f>
        <v>299.1</v>
      </c>
      <c r="J5452" s="19" t="n">
        <f aca="false">ROUND(F5452*H5452,2)</f>
        <v>198.3</v>
      </c>
      <c r="K5452" s="19" t="n">
        <f aca="false">INDEX(Pricebook!$L$2:$L$1401,MATCH(D5452,Pricebook!$A$2:$A$1401,0))</f>
        <v>102.75</v>
      </c>
      <c r="L5452" s="19" t="n">
        <f aca="false">ROUND(F5452*K5452,2)</f>
        <v>308.25</v>
      </c>
      <c r="M5452" s="24" t="n">
        <f aca="false">DATE(YEAR(C5452),MONTH(C5452),1)</f>
        <v>46204</v>
      </c>
    </row>
    <row r="5453" customFormat="false" ht="15" hidden="false" customHeight="false" outlineLevel="0" collapsed="false">
      <c r="A5453" s="21" t="s">
        <v>3717</v>
      </c>
      <c r="B5453" s="21" t="s">
        <v>3706</v>
      </c>
      <c r="C5453" s="23" t="n">
        <v>46205</v>
      </c>
      <c r="D5453" s="21" t="s">
        <v>475</v>
      </c>
      <c r="E5453" s="21" t="s">
        <v>366</v>
      </c>
      <c r="F5453" s="12" t="n">
        <v>3</v>
      </c>
      <c r="G5453" s="19" t="n">
        <v>72.1</v>
      </c>
      <c r="H5453" s="19" t="n">
        <v>51.31</v>
      </c>
      <c r="I5453" s="19" t="n">
        <f aca="false">ROUND(F5453*G5453,2)</f>
        <v>216.3</v>
      </c>
      <c r="J5453" s="19" t="n">
        <f aca="false">ROUND(F5453*H5453,2)</f>
        <v>153.93</v>
      </c>
      <c r="K5453" s="19" t="n">
        <f aca="false">INDEX(Pricebook!$L$2:$L$1401,MATCH(D5453,Pricebook!$A$2:$A$1401,0))</f>
        <v>78.15</v>
      </c>
      <c r="L5453" s="19" t="n">
        <f aca="false">ROUND(F5453*K5453,2)</f>
        <v>234.45</v>
      </c>
      <c r="M5453" s="24" t="n">
        <f aca="false">DATE(YEAR(C5453),MONTH(C5453),1)</f>
        <v>46204</v>
      </c>
    </row>
    <row r="5454" customFormat="false" ht="15" hidden="false" customHeight="false" outlineLevel="0" collapsed="false">
      <c r="A5454" s="21" t="s">
        <v>3717</v>
      </c>
      <c r="B5454" s="21" t="s">
        <v>3706</v>
      </c>
      <c r="C5454" s="23" t="n">
        <v>46205</v>
      </c>
      <c r="D5454" s="21" t="s">
        <v>2464</v>
      </c>
      <c r="E5454" s="21" t="s">
        <v>2466</v>
      </c>
      <c r="F5454" s="12" t="n">
        <v>1</v>
      </c>
      <c r="G5454" s="19" t="n">
        <v>31.2</v>
      </c>
      <c r="H5454" s="19" t="n">
        <v>19.29</v>
      </c>
      <c r="I5454" s="19" t="n">
        <f aca="false">ROUND(F5454*G5454,2)</f>
        <v>31.2</v>
      </c>
      <c r="J5454" s="19" t="n">
        <f aca="false">ROUND(F5454*H5454,2)</f>
        <v>19.29</v>
      </c>
      <c r="K5454" s="19" t="n">
        <f aca="false">INDEX(Pricebook!$L$2:$L$1401,MATCH(D5454,Pricebook!$A$2:$A$1401,0))</f>
        <v>32.5</v>
      </c>
      <c r="L5454" s="19" t="n">
        <f aca="false">ROUND(F5454*K5454,2)</f>
        <v>32.5</v>
      </c>
      <c r="M5454" s="24" t="n">
        <f aca="false">DATE(YEAR(C5454),MONTH(C5454),1)</f>
        <v>46204</v>
      </c>
    </row>
    <row r="5455" customFormat="false" ht="15" hidden="false" customHeight="false" outlineLevel="0" collapsed="false">
      <c r="A5455" s="21" t="s">
        <v>3717</v>
      </c>
      <c r="B5455" s="21" t="s">
        <v>3706</v>
      </c>
      <c r="C5455" s="23" t="n">
        <v>46205</v>
      </c>
      <c r="D5455" s="21" t="s">
        <v>2787</v>
      </c>
      <c r="E5455" s="21" t="s">
        <v>2748</v>
      </c>
      <c r="F5455" s="12" t="n">
        <v>5</v>
      </c>
      <c r="G5455" s="19" t="n">
        <v>18.55</v>
      </c>
      <c r="H5455" s="19" t="n">
        <v>10.72</v>
      </c>
      <c r="I5455" s="19" t="n">
        <f aca="false">ROUND(F5455*G5455,2)</f>
        <v>92.75</v>
      </c>
      <c r="J5455" s="19" t="n">
        <f aca="false">ROUND(F5455*H5455,2)</f>
        <v>53.6</v>
      </c>
      <c r="K5455" s="19" t="n">
        <f aca="false">INDEX(Pricebook!$L$2:$L$1401,MATCH(D5455,Pricebook!$A$2:$A$1401,0))</f>
        <v>20.1</v>
      </c>
      <c r="L5455" s="19" t="n">
        <f aca="false">ROUND(F5455*K5455,2)</f>
        <v>100.5</v>
      </c>
      <c r="M5455" s="24" t="n">
        <f aca="false">DATE(YEAR(C5455),MONTH(C5455),1)</f>
        <v>46204</v>
      </c>
    </row>
    <row r="5456" customFormat="false" ht="15" hidden="false" customHeight="false" outlineLevel="0" collapsed="false">
      <c r="A5456" s="21" t="s">
        <v>3717</v>
      </c>
      <c r="B5456" s="21" t="s">
        <v>3706</v>
      </c>
      <c r="C5456" s="23" t="n">
        <v>46205</v>
      </c>
      <c r="D5456" s="21" t="s">
        <v>2503</v>
      </c>
      <c r="E5456" s="21" t="s">
        <v>2466</v>
      </c>
      <c r="F5456" s="12" t="n">
        <v>1</v>
      </c>
      <c r="G5456" s="19" t="n">
        <v>163.35</v>
      </c>
      <c r="H5456" s="19" t="n">
        <v>101.06</v>
      </c>
      <c r="I5456" s="19" t="n">
        <f aca="false">ROUND(F5456*G5456,2)</f>
        <v>163.35</v>
      </c>
      <c r="J5456" s="19" t="n">
        <f aca="false">ROUND(F5456*H5456,2)</f>
        <v>101.06</v>
      </c>
      <c r="K5456" s="19" t="n">
        <f aca="false">INDEX(Pricebook!$L$2:$L$1401,MATCH(D5456,Pricebook!$A$2:$A$1401,0))</f>
        <v>170.15</v>
      </c>
      <c r="L5456" s="19" t="n">
        <f aca="false">ROUND(F5456*K5456,2)</f>
        <v>170.15</v>
      </c>
      <c r="M5456" s="24" t="n">
        <f aca="false">DATE(YEAR(C5456),MONTH(C5456),1)</f>
        <v>46204</v>
      </c>
    </row>
    <row r="5457" customFormat="false" ht="15" hidden="false" customHeight="false" outlineLevel="0" collapsed="false">
      <c r="A5457" s="21" t="s">
        <v>3717</v>
      </c>
      <c r="B5457" s="21" t="s">
        <v>3706</v>
      </c>
      <c r="C5457" s="23" t="n">
        <v>46205</v>
      </c>
      <c r="D5457" s="21" t="s">
        <v>384</v>
      </c>
      <c r="E5457" s="21" t="s">
        <v>366</v>
      </c>
      <c r="F5457" s="12" t="n">
        <v>2</v>
      </c>
      <c r="G5457" s="19" t="n">
        <v>99.6</v>
      </c>
      <c r="H5457" s="19" t="n">
        <v>70.41</v>
      </c>
      <c r="I5457" s="19" t="n">
        <f aca="false">ROUND(F5457*G5457,2)</f>
        <v>199.2</v>
      </c>
      <c r="J5457" s="19" t="n">
        <f aca="false">ROUND(F5457*H5457,2)</f>
        <v>140.82</v>
      </c>
      <c r="K5457" s="19" t="n">
        <f aca="false">INDEX(Pricebook!$L$2:$L$1401,MATCH(D5457,Pricebook!$A$2:$A$1401,0))</f>
        <v>107.2</v>
      </c>
      <c r="L5457" s="19" t="n">
        <f aca="false">ROUND(F5457*K5457,2)</f>
        <v>214.4</v>
      </c>
      <c r="M5457" s="24" t="n">
        <f aca="false">DATE(YEAR(C5457),MONTH(C5457),1)</f>
        <v>46204</v>
      </c>
    </row>
    <row r="5458" customFormat="false" ht="15" hidden="false" customHeight="false" outlineLevel="0" collapsed="false">
      <c r="A5458" s="21" t="s">
        <v>3717</v>
      </c>
      <c r="B5458" s="21" t="s">
        <v>3706</v>
      </c>
      <c r="C5458" s="23" t="n">
        <v>46205</v>
      </c>
      <c r="D5458" s="21" t="s">
        <v>2523</v>
      </c>
      <c r="E5458" s="21" t="s">
        <v>2466</v>
      </c>
      <c r="F5458" s="12" t="n">
        <v>2</v>
      </c>
      <c r="G5458" s="19" t="n">
        <v>138.85</v>
      </c>
      <c r="H5458" s="19" t="n">
        <v>86.28</v>
      </c>
      <c r="I5458" s="19" t="n">
        <f aca="false">ROUND(F5458*G5458,2)</f>
        <v>277.7</v>
      </c>
      <c r="J5458" s="19" t="n">
        <f aca="false">ROUND(F5458*H5458,2)</f>
        <v>172.56</v>
      </c>
      <c r="K5458" s="19" t="n">
        <f aca="false">INDEX(Pricebook!$L$2:$L$1401,MATCH(D5458,Pricebook!$A$2:$A$1401,0))</f>
        <v>145.25</v>
      </c>
      <c r="L5458" s="19" t="n">
        <f aca="false">ROUND(F5458*K5458,2)</f>
        <v>290.5</v>
      </c>
      <c r="M5458" s="24" t="n">
        <f aca="false">DATE(YEAR(C5458),MONTH(C5458),1)</f>
        <v>46204</v>
      </c>
    </row>
    <row r="5459" customFormat="false" ht="15" hidden="false" customHeight="false" outlineLevel="0" collapsed="false">
      <c r="A5459" s="21" t="s">
        <v>3717</v>
      </c>
      <c r="B5459" s="21" t="s">
        <v>3706</v>
      </c>
      <c r="C5459" s="23" t="n">
        <v>46205</v>
      </c>
      <c r="D5459" s="21" t="s">
        <v>2918</v>
      </c>
      <c r="E5459" s="21" t="s">
        <v>2748</v>
      </c>
      <c r="F5459" s="12" t="n">
        <v>4</v>
      </c>
      <c r="G5459" s="19" t="n">
        <v>68.75</v>
      </c>
      <c r="H5459" s="19" t="n">
        <v>40.1</v>
      </c>
      <c r="I5459" s="19" t="n">
        <f aca="false">ROUND(F5459*G5459,2)</f>
        <v>275</v>
      </c>
      <c r="J5459" s="19" t="n">
        <f aca="false">ROUND(F5459*H5459,2)</f>
        <v>160.4</v>
      </c>
      <c r="K5459" s="19" t="n">
        <f aca="false">INDEX(Pricebook!$L$2:$L$1401,MATCH(D5459,Pricebook!$A$2:$A$1401,0))</f>
        <v>75.15</v>
      </c>
      <c r="L5459" s="19" t="n">
        <f aca="false">ROUND(F5459*K5459,2)</f>
        <v>300.6</v>
      </c>
      <c r="M5459" s="24" t="n">
        <f aca="false">DATE(YEAR(C5459),MONTH(C5459),1)</f>
        <v>46204</v>
      </c>
    </row>
    <row r="5460" customFormat="false" ht="15" hidden="false" customHeight="false" outlineLevel="0" collapsed="false">
      <c r="A5460" s="21" t="s">
        <v>3717</v>
      </c>
      <c r="B5460" s="21" t="s">
        <v>3706</v>
      </c>
      <c r="C5460" s="23" t="n">
        <v>46205</v>
      </c>
      <c r="D5460" s="21" t="s">
        <v>2768</v>
      </c>
      <c r="E5460" s="21" t="s">
        <v>2748</v>
      </c>
      <c r="F5460" s="12" t="n">
        <v>5</v>
      </c>
      <c r="G5460" s="19" t="n">
        <v>15.5</v>
      </c>
      <c r="H5460" s="19" t="n">
        <v>9</v>
      </c>
      <c r="I5460" s="19" t="n">
        <f aca="false">ROUND(F5460*G5460,2)</f>
        <v>77.5</v>
      </c>
      <c r="J5460" s="19" t="n">
        <f aca="false">ROUND(F5460*H5460,2)</f>
        <v>45</v>
      </c>
      <c r="K5460" s="19" t="n">
        <f aca="false">INDEX(Pricebook!$L$2:$L$1401,MATCH(D5460,Pricebook!$A$2:$A$1401,0))</f>
        <v>16.9</v>
      </c>
      <c r="L5460" s="19" t="n">
        <f aca="false">ROUND(F5460*K5460,2)</f>
        <v>84.5</v>
      </c>
      <c r="M5460" s="24" t="n">
        <f aca="false">DATE(YEAR(C5460),MONTH(C5460),1)</f>
        <v>46204</v>
      </c>
    </row>
    <row r="5461" customFormat="false" ht="15" hidden="false" customHeight="false" outlineLevel="0" collapsed="false">
      <c r="A5461" s="21" t="s">
        <v>3717</v>
      </c>
      <c r="B5461" s="21" t="s">
        <v>3706</v>
      </c>
      <c r="C5461" s="23" t="n">
        <v>46205</v>
      </c>
      <c r="D5461" s="21" t="s">
        <v>2778</v>
      </c>
      <c r="E5461" s="21" t="s">
        <v>2748</v>
      </c>
      <c r="F5461" s="12" t="n">
        <v>3</v>
      </c>
      <c r="G5461" s="19" t="n">
        <v>36.65</v>
      </c>
      <c r="H5461" s="19" t="n">
        <v>23.18</v>
      </c>
      <c r="I5461" s="19" t="n">
        <f aca="false">ROUND(F5461*G5461,2)</f>
        <v>109.95</v>
      </c>
      <c r="J5461" s="19" t="n">
        <f aca="false">ROUND(F5461*H5461,2)</f>
        <v>69.54</v>
      </c>
      <c r="K5461" s="19" t="n">
        <f aca="false">INDEX(Pricebook!$L$2:$L$1401,MATCH(D5461,Pricebook!$A$2:$A$1401,0))</f>
        <v>40.5</v>
      </c>
      <c r="L5461" s="19" t="n">
        <f aca="false">ROUND(F5461*K5461,2)</f>
        <v>121.5</v>
      </c>
      <c r="M5461" s="24" t="n">
        <f aca="false">DATE(YEAR(C5461),MONTH(C5461),1)</f>
        <v>46204</v>
      </c>
    </row>
    <row r="5462" customFormat="false" ht="15" hidden="false" customHeight="false" outlineLevel="0" collapsed="false">
      <c r="A5462" s="21" t="s">
        <v>3717</v>
      </c>
      <c r="B5462" s="21" t="s">
        <v>3706</v>
      </c>
      <c r="C5462" s="23" t="n">
        <v>46205</v>
      </c>
      <c r="D5462" s="21" t="s">
        <v>2932</v>
      </c>
      <c r="E5462" s="21" t="s">
        <v>2748</v>
      </c>
      <c r="F5462" s="12" t="n">
        <v>2</v>
      </c>
      <c r="G5462" s="19" t="n">
        <v>101.4</v>
      </c>
      <c r="H5462" s="19" t="n">
        <v>62.96</v>
      </c>
      <c r="I5462" s="19" t="n">
        <f aca="false">ROUND(F5462*G5462,2)</f>
        <v>202.8</v>
      </c>
      <c r="J5462" s="19" t="n">
        <f aca="false">ROUND(F5462*H5462,2)</f>
        <v>125.92</v>
      </c>
      <c r="K5462" s="19" t="n">
        <f aca="false">INDEX(Pricebook!$L$2:$L$1401,MATCH(D5462,Pricebook!$A$2:$A$1401,0))</f>
        <v>109.95</v>
      </c>
      <c r="L5462" s="19" t="n">
        <f aca="false">ROUND(F5462*K5462,2)</f>
        <v>219.9</v>
      </c>
      <c r="M5462" s="24" t="n">
        <f aca="false">DATE(YEAR(C5462),MONTH(C5462),1)</f>
        <v>46204</v>
      </c>
    </row>
    <row r="5463" customFormat="false" ht="15" hidden="false" customHeight="false" outlineLevel="0" collapsed="false">
      <c r="A5463" s="21" t="s">
        <v>3717</v>
      </c>
      <c r="B5463" s="21" t="s">
        <v>3706</v>
      </c>
      <c r="C5463" s="23" t="n">
        <v>46205</v>
      </c>
      <c r="D5463" s="21" t="s">
        <v>2517</v>
      </c>
      <c r="E5463" s="21" t="s">
        <v>2466</v>
      </c>
      <c r="F5463" s="12" t="n">
        <v>2</v>
      </c>
      <c r="G5463" s="19" t="n">
        <v>262.1</v>
      </c>
      <c r="H5463" s="19" t="n">
        <v>162.65</v>
      </c>
      <c r="I5463" s="19" t="n">
        <f aca="false">ROUND(F5463*G5463,2)</f>
        <v>524.2</v>
      </c>
      <c r="J5463" s="19" t="n">
        <f aca="false">ROUND(F5463*H5463,2)</f>
        <v>325.3</v>
      </c>
      <c r="K5463" s="19" t="n">
        <f aca="false">INDEX(Pricebook!$L$2:$L$1401,MATCH(D5463,Pricebook!$A$2:$A$1401,0))</f>
        <v>273.8</v>
      </c>
      <c r="L5463" s="19" t="n">
        <f aca="false">ROUND(F5463*K5463,2)</f>
        <v>547.6</v>
      </c>
      <c r="M5463" s="24" t="n">
        <f aca="false">DATE(YEAR(C5463),MONTH(C5463),1)</f>
        <v>46204</v>
      </c>
    </row>
    <row r="5464" customFormat="false" ht="15" hidden="false" customHeight="false" outlineLevel="0" collapsed="false">
      <c r="A5464" s="21" t="s">
        <v>3717</v>
      </c>
      <c r="B5464" s="21" t="s">
        <v>3706</v>
      </c>
      <c r="C5464" s="23" t="n">
        <v>46205</v>
      </c>
      <c r="D5464" s="21" t="s">
        <v>2557</v>
      </c>
      <c r="E5464" s="21" t="s">
        <v>2466</v>
      </c>
      <c r="F5464" s="12" t="n">
        <v>1</v>
      </c>
      <c r="G5464" s="19" t="n">
        <v>354.6</v>
      </c>
      <c r="H5464" s="19" t="n">
        <v>220.38</v>
      </c>
      <c r="I5464" s="19" t="n">
        <f aca="false">ROUND(F5464*G5464,2)</f>
        <v>354.6</v>
      </c>
      <c r="J5464" s="19" t="n">
        <f aca="false">ROUND(F5464*H5464,2)</f>
        <v>220.38</v>
      </c>
      <c r="K5464" s="19" t="n">
        <f aca="false">INDEX(Pricebook!$L$2:$L$1401,MATCH(D5464,Pricebook!$A$2:$A$1401,0))</f>
        <v>371</v>
      </c>
      <c r="L5464" s="19" t="n">
        <f aca="false">ROUND(F5464*K5464,2)</f>
        <v>371</v>
      </c>
      <c r="M5464" s="24" t="n">
        <f aca="false">DATE(YEAR(C5464),MONTH(C5464),1)</f>
        <v>46204</v>
      </c>
    </row>
    <row r="5465" customFormat="false" ht="15" hidden="false" customHeight="false" outlineLevel="0" collapsed="false">
      <c r="A5465" s="21" t="s">
        <v>3717</v>
      </c>
      <c r="B5465" s="21" t="s">
        <v>3706</v>
      </c>
      <c r="C5465" s="23" t="n">
        <v>46205</v>
      </c>
      <c r="D5465" s="21" t="s">
        <v>2575</v>
      </c>
      <c r="E5465" s="21" t="s">
        <v>2466</v>
      </c>
      <c r="F5465" s="12" t="n">
        <v>1</v>
      </c>
      <c r="G5465" s="19" t="n">
        <v>124.6</v>
      </c>
      <c r="H5465" s="19" t="n">
        <v>76.57</v>
      </c>
      <c r="I5465" s="19" t="n">
        <f aca="false">ROUND(F5465*G5465,2)</f>
        <v>124.6</v>
      </c>
      <c r="J5465" s="19" t="n">
        <f aca="false">ROUND(F5465*H5465,2)</f>
        <v>76.57</v>
      </c>
      <c r="K5465" s="19" t="n">
        <f aca="false">INDEX(Pricebook!$L$2:$L$1401,MATCH(D5465,Pricebook!$A$2:$A$1401,0))</f>
        <v>128.9</v>
      </c>
      <c r="L5465" s="19" t="n">
        <f aca="false">ROUND(F5465*K5465,2)</f>
        <v>128.9</v>
      </c>
      <c r="M5465" s="24" t="n">
        <f aca="false">DATE(YEAR(C5465),MONTH(C5465),1)</f>
        <v>46204</v>
      </c>
    </row>
    <row r="5466" customFormat="false" ht="15" hidden="false" customHeight="false" outlineLevel="0" collapsed="false">
      <c r="A5466" s="21" t="s">
        <v>3717</v>
      </c>
      <c r="B5466" s="21" t="s">
        <v>3706</v>
      </c>
      <c r="C5466" s="23" t="n">
        <v>46205</v>
      </c>
      <c r="D5466" s="21" t="s">
        <v>2776</v>
      </c>
      <c r="E5466" s="21" t="s">
        <v>2748</v>
      </c>
      <c r="F5466" s="12" t="n">
        <v>3</v>
      </c>
      <c r="G5466" s="19" t="n">
        <v>43.95</v>
      </c>
      <c r="H5466" s="19" t="n">
        <v>25.93</v>
      </c>
      <c r="I5466" s="19" t="n">
        <f aca="false">ROUND(F5466*G5466,2)</f>
        <v>131.85</v>
      </c>
      <c r="J5466" s="19" t="n">
        <f aca="false">ROUND(F5466*H5466,2)</f>
        <v>77.79</v>
      </c>
      <c r="K5466" s="19" t="n">
        <f aca="false">INDEX(Pricebook!$L$2:$L$1401,MATCH(D5466,Pricebook!$A$2:$A$1401,0))</f>
        <v>48.55</v>
      </c>
      <c r="L5466" s="19" t="n">
        <f aca="false">ROUND(F5466*K5466,2)</f>
        <v>145.65</v>
      </c>
      <c r="M5466" s="24" t="n">
        <f aca="false">DATE(YEAR(C5466),MONTH(C5466),1)</f>
        <v>46204</v>
      </c>
    </row>
    <row r="5467" customFormat="false" ht="15" hidden="false" customHeight="false" outlineLevel="0" collapsed="false">
      <c r="A5467" s="21" t="s">
        <v>3718</v>
      </c>
      <c r="B5467" s="21" t="s">
        <v>3056</v>
      </c>
      <c r="C5467" s="23" t="n">
        <v>46205</v>
      </c>
      <c r="D5467" s="21" t="s">
        <v>2281</v>
      </c>
      <c r="E5467" s="21" t="s">
        <v>2202</v>
      </c>
      <c r="F5467" s="12" t="n">
        <v>2</v>
      </c>
      <c r="G5467" s="19" t="n">
        <v>89.7</v>
      </c>
      <c r="H5467" s="19" t="n">
        <v>54.72</v>
      </c>
      <c r="I5467" s="19" t="n">
        <f aca="false">ROUND(F5467*G5467,2)</f>
        <v>179.4</v>
      </c>
      <c r="J5467" s="19" t="n">
        <f aca="false">ROUND(F5467*H5467,2)</f>
        <v>109.44</v>
      </c>
      <c r="K5467" s="19" t="n">
        <f aca="false">INDEX(Pricebook!$L$2:$L$1401,MATCH(D5467,Pricebook!$A$2:$A$1401,0))</f>
        <v>96.25</v>
      </c>
      <c r="L5467" s="19" t="n">
        <f aca="false">ROUND(F5467*K5467,2)</f>
        <v>192.5</v>
      </c>
      <c r="M5467" s="24" t="n">
        <f aca="false">DATE(YEAR(C5467),MONTH(C5467),1)</f>
        <v>46204</v>
      </c>
    </row>
    <row r="5468" customFormat="false" ht="15" hidden="false" customHeight="false" outlineLevel="0" collapsed="false">
      <c r="A5468" s="21" t="s">
        <v>3718</v>
      </c>
      <c r="B5468" s="21" t="s">
        <v>3056</v>
      </c>
      <c r="C5468" s="23" t="n">
        <v>46205</v>
      </c>
      <c r="D5468" s="21" t="s">
        <v>2214</v>
      </c>
      <c r="E5468" s="21" t="s">
        <v>2202</v>
      </c>
      <c r="F5468" s="12" t="n">
        <v>2</v>
      </c>
      <c r="G5468" s="19" t="n">
        <v>60.55</v>
      </c>
      <c r="H5468" s="19" t="n">
        <v>36.6</v>
      </c>
      <c r="I5468" s="19" t="n">
        <f aca="false">ROUND(F5468*G5468,2)</f>
        <v>121.1</v>
      </c>
      <c r="J5468" s="19" t="n">
        <f aca="false">ROUND(F5468*H5468,2)</f>
        <v>73.2</v>
      </c>
      <c r="K5468" s="19" t="n">
        <f aca="false">INDEX(Pricebook!$L$2:$L$1401,MATCH(D5468,Pricebook!$A$2:$A$1401,0))</f>
        <v>64.4</v>
      </c>
      <c r="L5468" s="19" t="n">
        <f aca="false">ROUND(F5468*K5468,2)</f>
        <v>128.8</v>
      </c>
      <c r="M5468" s="24" t="n">
        <f aca="false">DATE(YEAR(C5468),MONTH(C5468),1)</f>
        <v>46204</v>
      </c>
    </row>
    <row r="5469" customFormat="false" ht="15" hidden="false" customHeight="false" outlineLevel="0" collapsed="false">
      <c r="A5469" s="21" t="s">
        <v>3718</v>
      </c>
      <c r="B5469" s="21" t="s">
        <v>3056</v>
      </c>
      <c r="C5469" s="23" t="n">
        <v>46205</v>
      </c>
      <c r="D5469" s="21" t="s">
        <v>2287</v>
      </c>
      <c r="E5469" s="21" t="s">
        <v>2202</v>
      </c>
      <c r="F5469" s="12" t="n">
        <v>2</v>
      </c>
      <c r="G5469" s="19" t="n">
        <v>51.6</v>
      </c>
      <c r="H5469" s="19" t="n">
        <v>31.13</v>
      </c>
      <c r="I5469" s="19" t="n">
        <f aca="false">ROUND(F5469*G5469,2)</f>
        <v>103.2</v>
      </c>
      <c r="J5469" s="19" t="n">
        <f aca="false">ROUND(F5469*H5469,2)</f>
        <v>62.26</v>
      </c>
      <c r="K5469" s="19" t="n">
        <f aca="false">INDEX(Pricebook!$L$2:$L$1401,MATCH(D5469,Pricebook!$A$2:$A$1401,0))</f>
        <v>54.75</v>
      </c>
      <c r="L5469" s="19" t="n">
        <f aca="false">ROUND(F5469*K5469,2)</f>
        <v>109.5</v>
      </c>
      <c r="M5469" s="24" t="n">
        <f aca="false">DATE(YEAR(C5469),MONTH(C5469),1)</f>
        <v>46204</v>
      </c>
    </row>
    <row r="5470" customFormat="false" ht="15" hidden="false" customHeight="false" outlineLevel="0" collapsed="false">
      <c r="A5470" s="21" t="s">
        <v>3718</v>
      </c>
      <c r="B5470" s="21" t="s">
        <v>3056</v>
      </c>
      <c r="C5470" s="23" t="n">
        <v>46205</v>
      </c>
      <c r="D5470" s="21" t="s">
        <v>1658</v>
      </c>
      <c r="E5470" s="21" t="s">
        <v>1452</v>
      </c>
      <c r="F5470" s="12" t="n">
        <v>3</v>
      </c>
      <c r="G5470" s="19" t="n">
        <v>116.2</v>
      </c>
      <c r="H5470" s="19" t="n">
        <v>71.71</v>
      </c>
      <c r="I5470" s="19" t="n">
        <f aca="false">ROUND(F5470*G5470,2)</f>
        <v>348.6</v>
      </c>
      <c r="J5470" s="19" t="n">
        <f aca="false">ROUND(F5470*H5470,2)</f>
        <v>215.13</v>
      </c>
      <c r="K5470" s="19" t="n">
        <f aca="false">INDEX(Pricebook!$L$2:$L$1401,MATCH(D5470,Pricebook!$A$2:$A$1401,0))</f>
        <v>120.15</v>
      </c>
      <c r="L5470" s="19" t="n">
        <f aca="false">ROUND(F5470*K5470,2)</f>
        <v>360.45</v>
      </c>
      <c r="M5470" s="24" t="n">
        <f aca="false">DATE(YEAR(C5470),MONTH(C5470),1)</f>
        <v>46204</v>
      </c>
    </row>
    <row r="5471" customFormat="false" ht="15" hidden="false" customHeight="false" outlineLevel="0" collapsed="false">
      <c r="A5471" s="21" t="s">
        <v>3718</v>
      </c>
      <c r="B5471" s="21" t="s">
        <v>3056</v>
      </c>
      <c r="C5471" s="23" t="n">
        <v>46205</v>
      </c>
      <c r="D5471" s="21" t="s">
        <v>1771</v>
      </c>
      <c r="E5471" s="21" t="s">
        <v>1452</v>
      </c>
      <c r="F5471" s="12" t="n">
        <v>9</v>
      </c>
      <c r="G5471" s="19" t="n">
        <v>25.5</v>
      </c>
      <c r="H5471" s="19" t="n">
        <v>15.65</v>
      </c>
      <c r="I5471" s="19" t="n">
        <f aca="false">ROUND(F5471*G5471,2)</f>
        <v>229.5</v>
      </c>
      <c r="J5471" s="19" t="n">
        <f aca="false">ROUND(F5471*H5471,2)</f>
        <v>140.85</v>
      </c>
      <c r="K5471" s="19" t="n">
        <f aca="false">INDEX(Pricebook!$L$2:$L$1401,MATCH(D5471,Pricebook!$A$2:$A$1401,0))</f>
        <v>26.25</v>
      </c>
      <c r="L5471" s="19" t="n">
        <f aca="false">ROUND(F5471*K5471,2)</f>
        <v>236.25</v>
      </c>
      <c r="M5471" s="24" t="n">
        <f aca="false">DATE(YEAR(C5471),MONTH(C5471),1)</f>
        <v>46204</v>
      </c>
    </row>
    <row r="5472" customFormat="false" ht="15" hidden="false" customHeight="false" outlineLevel="0" collapsed="false">
      <c r="A5472" s="21" t="s">
        <v>3718</v>
      </c>
      <c r="B5472" s="21" t="s">
        <v>3056</v>
      </c>
      <c r="C5472" s="23" t="n">
        <v>46205</v>
      </c>
      <c r="D5472" s="21" t="s">
        <v>1881</v>
      </c>
      <c r="E5472" s="21" t="s">
        <v>1452</v>
      </c>
      <c r="F5472" s="12" t="n">
        <v>5</v>
      </c>
      <c r="G5472" s="19" t="n">
        <v>41.9</v>
      </c>
      <c r="H5472" s="19" t="n">
        <v>29.38</v>
      </c>
      <c r="I5472" s="19" t="n">
        <f aca="false">ROUND(F5472*G5472,2)</f>
        <v>209.5</v>
      </c>
      <c r="J5472" s="19" t="n">
        <f aca="false">ROUND(F5472*H5472,2)</f>
        <v>146.9</v>
      </c>
      <c r="K5472" s="19" t="n">
        <f aca="false">INDEX(Pricebook!$L$2:$L$1401,MATCH(D5472,Pricebook!$A$2:$A$1401,0))</f>
        <v>42.8</v>
      </c>
      <c r="L5472" s="19" t="n">
        <f aca="false">ROUND(F5472*K5472,2)</f>
        <v>214</v>
      </c>
      <c r="M5472" s="24" t="n">
        <f aca="false">DATE(YEAR(C5472),MONTH(C5472),1)</f>
        <v>46204</v>
      </c>
    </row>
    <row r="5473" customFormat="false" ht="15" hidden="false" customHeight="false" outlineLevel="0" collapsed="false">
      <c r="A5473" s="21" t="s">
        <v>3718</v>
      </c>
      <c r="B5473" s="21" t="s">
        <v>3056</v>
      </c>
      <c r="C5473" s="23" t="n">
        <v>46205</v>
      </c>
      <c r="D5473" s="21" t="s">
        <v>821</v>
      </c>
      <c r="E5473" s="21" t="s">
        <v>366</v>
      </c>
      <c r="F5473" s="12" t="n">
        <v>3</v>
      </c>
      <c r="G5473" s="19" t="n">
        <v>92.7</v>
      </c>
      <c r="H5473" s="19" t="n">
        <v>65.42</v>
      </c>
      <c r="I5473" s="19" t="n">
        <f aca="false">ROUND(F5473*G5473,2)</f>
        <v>278.1</v>
      </c>
      <c r="J5473" s="19" t="n">
        <f aca="false">ROUND(F5473*H5473,2)</f>
        <v>196.26</v>
      </c>
      <c r="K5473" s="19" t="n">
        <f aca="false">INDEX(Pricebook!$L$2:$L$1401,MATCH(D5473,Pricebook!$A$2:$A$1401,0))</f>
        <v>99.6</v>
      </c>
      <c r="L5473" s="19" t="n">
        <f aca="false">ROUND(F5473*K5473,2)</f>
        <v>298.8</v>
      </c>
      <c r="M5473" s="24" t="n">
        <f aca="false">DATE(YEAR(C5473),MONTH(C5473),1)</f>
        <v>46204</v>
      </c>
    </row>
    <row r="5474" customFormat="false" ht="15" hidden="false" customHeight="false" outlineLevel="0" collapsed="false">
      <c r="A5474" s="21" t="s">
        <v>3718</v>
      </c>
      <c r="B5474" s="21" t="s">
        <v>3056</v>
      </c>
      <c r="C5474" s="23" t="n">
        <v>46205</v>
      </c>
      <c r="D5474" s="21" t="s">
        <v>2244</v>
      </c>
      <c r="E5474" s="21" t="s">
        <v>2202</v>
      </c>
      <c r="F5474" s="12" t="n">
        <v>5</v>
      </c>
      <c r="G5474" s="19" t="n">
        <v>5.3</v>
      </c>
      <c r="H5474" s="19" t="n">
        <v>3.22</v>
      </c>
      <c r="I5474" s="19" t="n">
        <f aca="false">ROUND(F5474*G5474,2)</f>
        <v>26.5</v>
      </c>
      <c r="J5474" s="19" t="n">
        <f aca="false">ROUND(F5474*H5474,2)</f>
        <v>16.1</v>
      </c>
      <c r="K5474" s="19" t="n">
        <f aca="false">INDEX(Pricebook!$L$2:$L$1401,MATCH(D5474,Pricebook!$A$2:$A$1401,0))</f>
        <v>5.7</v>
      </c>
      <c r="L5474" s="19" t="n">
        <f aca="false">ROUND(F5474*K5474,2)</f>
        <v>28.5</v>
      </c>
      <c r="M5474" s="24" t="n">
        <f aca="false">DATE(YEAR(C5474),MONTH(C5474),1)</f>
        <v>46204</v>
      </c>
    </row>
    <row r="5475" customFormat="false" ht="15" hidden="false" customHeight="false" outlineLevel="0" collapsed="false">
      <c r="A5475" s="21" t="s">
        <v>3718</v>
      </c>
      <c r="B5475" s="21" t="s">
        <v>3056</v>
      </c>
      <c r="C5475" s="23" t="n">
        <v>46205</v>
      </c>
      <c r="D5475" s="21" t="s">
        <v>1450</v>
      </c>
      <c r="E5475" s="21" t="s">
        <v>1452</v>
      </c>
      <c r="F5475" s="12" t="n">
        <v>3</v>
      </c>
      <c r="G5475" s="19" t="n">
        <v>100</v>
      </c>
      <c r="H5475" s="19" t="n">
        <v>61.31</v>
      </c>
      <c r="I5475" s="19" t="n">
        <f aca="false">ROUND(F5475*G5475,2)</f>
        <v>300</v>
      </c>
      <c r="J5475" s="19" t="n">
        <f aca="false">ROUND(F5475*H5475,2)</f>
        <v>183.93</v>
      </c>
      <c r="K5475" s="19" t="n">
        <f aca="false">INDEX(Pricebook!$L$2:$L$1401,MATCH(D5475,Pricebook!$A$2:$A$1401,0))</f>
        <v>102.7</v>
      </c>
      <c r="L5475" s="19" t="n">
        <f aca="false">ROUND(F5475*K5475,2)</f>
        <v>308.1</v>
      </c>
      <c r="M5475" s="24" t="n">
        <f aca="false">DATE(YEAR(C5475),MONTH(C5475),1)</f>
        <v>46204</v>
      </c>
    </row>
    <row r="5476" customFormat="false" ht="15" hidden="false" customHeight="false" outlineLevel="0" collapsed="false">
      <c r="A5476" s="21" t="s">
        <v>3718</v>
      </c>
      <c r="B5476" s="21" t="s">
        <v>3056</v>
      </c>
      <c r="C5476" s="23" t="n">
        <v>46205</v>
      </c>
      <c r="D5476" s="21" t="s">
        <v>2206</v>
      </c>
      <c r="E5476" s="21" t="s">
        <v>2202</v>
      </c>
      <c r="F5476" s="12" t="n">
        <v>2</v>
      </c>
      <c r="G5476" s="19" t="n">
        <v>21.85</v>
      </c>
      <c r="H5476" s="19" t="n">
        <v>13.36</v>
      </c>
      <c r="I5476" s="19" t="n">
        <f aca="false">ROUND(F5476*G5476,2)</f>
        <v>43.7</v>
      </c>
      <c r="J5476" s="19" t="n">
        <f aca="false">ROUND(F5476*H5476,2)</f>
        <v>26.72</v>
      </c>
      <c r="K5476" s="19" t="n">
        <f aca="false">INDEX(Pricebook!$L$2:$L$1401,MATCH(D5476,Pricebook!$A$2:$A$1401,0))</f>
        <v>23.5</v>
      </c>
      <c r="L5476" s="19" t="n">
        <f aca="false">ROUND(F5476*K5476,2)</f>
        <v>47</v>
      </c>
      <c r="M5476" s="24" t="n">
        <f aca="false">DATE(YEAR(C5476),MONTH(C5476),1)</f>
        <v>46204</v>
      </c>
    </row>
    <row r="5477" customFormat="false" ht="15" hidden="false" customHeight="false" outlineLevel="0" collapsed="false">
      <c r="A5477" s="21" t="s">
        <v>3718</v>
      </c>
      <c r="B5477" s="21" t="s">
        <v>3056</v>
      </c>
      <c r="C5477" s="23" t="n">
        <v>46205</v>
      </c>
      <c r="D5477" s="21" t="s">
        <v>2450</v>
      </c>
      <c r="E5477" s="21" t="s">
        <v>2202</v>
      </c>
      <c r="F5477" s="12" t="n">
        <v>1</v>
      </c>
      <c r="G5477" s="19" t="n">
        <v>26.4</v>
      </c>
      <c r="H5477" s="19" t="n">
        <v>16.09</v>
      </c>
      <c r="I5477" s="19" t="n">
        <f aca="false">ROUND(F5477*G5477,2)</f>
        <v>26.4</v>
      </c>
      <c r="J5477" s="19" t="n">
        <f aca="false">ROUND(F5477*H5477,2)</f>
        <v>16.09</v>
      </c>
      <c r="K5477" s="19" t="n">
        <f aca="false">INDEX(Pricebook!$L$2:$L$1401,MATCH(D5477,Pricebook!$A$2:$A$1401,0))</f>
        <v>28.35</v>
      </c>
      <c r="L5477" s="19" t="n">
        <f aca="false">ROUND(F5477*K5477,2)</f>
        <v>28.35</v>
      </c>
      <c r="M5477" s="24" t="n">
        <f aca="false">DATE(YEAR(C5477),MONTH(C5477),1)</f>
        <v>46204</v>
      </c>
    </row>
    <row r="5478" customFormat="false" ht="15" hidden="false" customHeight="false" outlineLevel="0" collapsed="false">
      <c r="A5478" s="21" t="s">
        <v>3718</v>
      </c>
      <c r="B5478" s="21" t="s">
        <v>3056</v>
      </c>
      <c r="C5478" s="23" t="n">
        <v>46205</v>
      </c>
      <c r="D5478" s="21" t="s">
        <v>1482</v>
      </c>
      <c r="E5478" s="21" t="s">
        <v>1452</v>
      </c>
      <c r="F5478" s="12" t="n">
        <v>2</v>
      </c>
      <c r="G5478" s="19" t="n">
        <v>81</v>
      </c>
      <c r="H5478" s="19" t="n">
        <v>58.81</v>
      </c>
      <c r="I5478" s="19" t="n">
        <f aca="false">ROUND(F5478*G5478,2)</f>
        <v>162</v>
      </c>
      <c r="J5478" s="19" t="n">
        <f aca="false">ROUND(F5478*H5478,2)</f>
        <v>117.62</v>
      </c>
      <c r="K5478" s="19" t="n">
        <f aca="false">INDEX(Pricebook!$L$2:$L$1401,MATCH(D5478,Pricebook!$A$2:$A$1401,0))</f>
        <v>84.45</v>
      </c>
      <c r="L5478" s="19" t="n">
        <f aca="false">ROUND(F5478*K5478,2)</f>
        <v>168.9</v>
      </c>
      <c r="M5478" s="24" t="n">
        <f aca="false">DATE(YEAR(C5478),MONTH(C5478),1)</f>
        <v>46204</v>
      </c>
    </row>
    <row r="5479" customFormat="false" ht="15" hidden="false" customHeight="false" outlineLevel="0" collapsed="false">
      <c r="A5479" s="21" t="s">
        <v>3718</v>
      </c>
      <c r="B5479" s="21" t="s">
        <v>3056</v>
      </c>
      <c r="C5479" s="23" t="n">
        <v>46205</v>
      </c>
      <c r="D5479" s="21" t="s">
        <v>513</v>
      </c>
      <c r="E5479" s="21" t="s">
        <v>366</v>
      </c>
      <c r="F5479" s="12" t="n">
        <v>3</v>
      </c>
      <c r="G5479" s="19" t="n">
        <v>20.9</v>
      </c>
      <c r="H5479" s="19" t="n">
        <v>14.88</v>
      </c>
      <c r="I5479" s="19" t="n">
        <f aca="false">ROUND(F5479*G5479,2)</f>
        <v>62.7</v>
      </c>
      <c r="J5479" s="19" t="n">
        <f aca="false">ROUND(F5479*H5479,2)</f>
        <v>44.64</v>
      </c>
      <c r="K5479" s="19" t="n">
        <f aca="false">INDEX(Pricebook!$L$2:$L$1401,MATCH(D5479,Pricebook!$A$2:$A$1401,0))</f>
        <v>22.65</v>
      </c>
      <c r="L5479" s="19" t="n">
        <f aca="false">ROUND(F5479*K5479,2)</f>
        <v>67.95</v>
      </c>
      <c r="M5479" s="24" t="n">
        <f aca="false">DATE(YEAR(C5479),MONTH(C5479),1)</f>
        <v>46204</v>
      </c>
    </row>
    <row r="5480" customFormat="false" ht="15" hidden="false" customHeight="false" outlineLevel="0" collapsed="false">
      <c r="A5480" s="21" t="s">
        <v>3718</v>
      </c>
      <c r="B5480" s="21" t="s">
        <v>3056</v>
      </c>
      <c r="C5480" s="23" t="n">
        <v>46205</v>
      </c>
      <c r="D5480" s="21" t="s">
        <v>1518</v>
      </c>
      <c r="E5480" s="21" t="s">
        <v>1452</v>
      </c>
      <c r="F5480" s="12" t="n">
        <v>10</v>
      </c>
      <c r="G5480" s="19" t="n">
        <v>25.7</v>
      </c>
      <c r="H5480" s="19" t="n">
        <v>15.73</v>
      </c>
      <c r="I5480" s="19" t="n">
        <f aca="false">ROUND(F5480*G5480,2)</f>
        <v>257</v>
      </c>
      <c r="J5480" s="19" t="n">
        <f aca="false">ROUND(F5480*H5480,2)</f>
        <v>157.3</v>
      </c>
      <c r="K5480" s="19" t="n">
        <f aca="false">INDEX(Pricebook!$L$2:$L$1401,MATCH(D5480,Pricebook!$A$2:$A$1401,0))</f>
        <v>26.35</v>
      </c>
      <c r="L5480" s="19" t="n">
        <f aca="false">ROUND(F5480*K5480,2)</f>
        <v>263.5</v>
      </c>
      <c r="M5480" s="24" t="n">
        <f aca="false">DATE(YEAR(C5480),MONTH(C5480),1)</f>
        <v>46204</v>
      </c>
    </row>
    <row r="5481" customFormat="false" ht="15" hidden="false" customHeight="false" outlineLevel="0" collapsed="false">
      <c r="A5481" s="21" t="s">
        <v>3718</v>
      </c>
      <c r="B5481" s="21" t="s">
        <v>3056</v>
      </c>
      <c r="C5481" s="23" t="n">
        <v>46205</v>
      </c>
      <c r="D5481" s="21" t="s">
        <v>829</v>
      </c>
      <c r="E5481" s="21" t="s">
        <v>366</v>
      </c>
      <c r="F5481" s="12" t="n">
        <v>2</v>
      </c>
      <c r="G5481" s="19" t="n">
        <v>18.55</v>
      </c>
      <c r="H5481" s="19" t="n">
        <v>13.12</v>
      </c>
      <c r="I5481" s="19" t="n">
        <f aca="false">ROUND(F5481*G5481,2)</f>
        <v>37.1</v>
      </c>
      <c r="J5481" s="19" t="n">
        <f aca="false">ROUND(F5481*H5481,2)</f>
        <v>26.24</v>
      </c>
      <c r="K5481" s="19" t="n">
        <f aca="false">INDEX(Pricebook!$L$2:$L$1401,MATCH(D5481,Pricebook!$A$2:$A$1401,0))</f>
        <v>20</v>
      </c>
      <c r="L5481" s="19" t="n">
        <f aca="false">ROUND(F5481*K5481,2)</f>
        <v>40</v>
      </c>
      <c r="M5481" s="24" t="n">
        <f aca="false">DATE(YEAR(C5481),MONTH(C5481),1)</f>
        <v>46204</v>
      </c>
    </row>
    <row r="5482" customFormat="false" ht="15" hidden="false" customHeight="false" outlineLevel="0" collapsed="false">
      <c r="A5482" s="21" t="s">
        <v>3718</v>
      </c>
      <c r="B5482" s="21" t="s">
        <v>3056</v>
      </c>
      <c r="C5482" s="23" t="n">
        <v>46205</v>
      </c>
      <c r="D5482" s="21" t="s">
        <v>2321</v>
      </c>
      <c r="E5482" s="21" t="s">
        <v>2202</v>
      </c>
      <c r="F5482" s="12" t="n">
        <v>2</v>
      </c>
      <c r="G5482" s="19" t="n">
        <v>9.7</v>
      </c>
      <c r="H5482" s="19" t="n">
        <v>6.54</v>
      </c>
      <c r="I5482" s="19" t="n">
        <f aca="false">ROUND(F5482*G5482,2)</f>
        <v>19.4</v>
      </c>
      <c r="J5482" s="19" t="n">
        <f aca="false">ROUND(F5482*H5482,2)</f>
        <v>13.08</v>
      </c>
      <c r="K5482" s="19" t="n">
        <f aca="false">INDEX(Pricebook!$L$2:$L$1401,MATCH(D5482,Pricebook!$A$2:$A$1401,0))</f>
        <v>10.45</v>
      </c>
      <c r="L5482" s="19" t="n">
        <f aca="false">ROUND(F5482*K5482,2)</f>
        <v>20.9</v>
      </c>
      <c r="M5482" s="24" t="n">
        <f aca="false">DATE(YEAR(C5482),MONTH(C5482),1)</f>
        <v>46204</v>
      </c>
    </row>
    <row r="5483" customFormat="false" ht="15" hidden="false" customHeight="false" outlineLevel="0" collapsed="false">
      <c r="A5483" s="21" t="s">
        <v>3718</v>
      </c>
      <c r="B5483" s="21" t="s">
        <v>3056</v>
      </c>
      <c r="C5483" s="23" t="n">
        <v>46205</v>
      </c>
      <c r="D5483" s="21" t="s">
        <v>1608</v>
      </c>
      <c r="E5483" s="21" t="s">
        <v>1452</v>
      </c>
      <c r="F5483" s="12" t="n">
        <v>1</v>
      </c>
      <c r="G5483" s="19" t="n">
        <v>63</v>
      </c>
      <c r="H5483" s="19" t="n">
        <v>38.39</v>
      </c>
      <c r="I5483" s="19" t="n">
        <f aca="false">ROUND(F5483*G5483,2)</f>
        <v>63</v>
      </c>
      <c r="J5483" s="19" t="n">
        <f aca="false">ROUND(F5483*H5483,2)</f>
        <v>38.39</v>
      </c>
      <c r="K5483" s="19" t="n">
        <f aca="false">INDEX(Pricebook!$L$2:$L$1401,MATCH(D5483,Pricebook!$A$2:$A$1401,0))</f>
        <v>64.3</v>
      </c>
      <c r="L5483" s="19" t="n">
        <f aca="false">ROUND(F5483*K5483,2)</f>
        <v>64.3</v>
      </c>
      <c r="M5483" s="24" t="n">
        <f aca="false">DATE(YEAR(C5483),MONTH(C5483),1)</f>
        <v>46204</v>
      </c>
    </row>
    <row r="5484" customFormat="false" ht="15" hidden="false" customHeight="false" outlineLevel="0" collapsed="false">
      <c r="A5484" s="21" t="s">
        <v>3719</v>
      </c>
      <c r="B5484" s="21" t="s">
        <v>3200</v>
      </c>
      <c r="C5484" s="23" t="n">
        <v>46205</v>
      </c>
      <c r="D5484" s="21" t="s">
        <v>713</v>
      </c>
      <c r="E5484" s="21" t="s">
        <v>366</v>
      </c>
      <c r="F5484" s="12" t="n">
        <v>3</v>
      </c>
      <c r="G5484" s="19" t="n">
        <v>22.4</v>
      </c>
      <c r="H5484" s="19" t="n">
        <v>15.77</v>
      </c>
      <c r="I5484" s="19" t="n">
        <f aca="false">ROUND(F5484*G5484,2)</f>
        <v>67.2</v>
      </c>
      <c r="J5484" s="19" t="n">
        <f aca="false">ROUND(F5484*H5484,2)</f>
        <v>47.31</v>
      </c>
      <c r="K5484" s="19" t="n">
        <f aca="false">INDEX(Pricebook!$L$2:$L$1401,MATCH(D5484,Pricebook!$A$2:$A$1401,0))</f>
        <v>24.05</v>
      </c>
      <c r="L5484" s="19" t="n">
        <f aca="false">ROUND(F5484*K5484,2)</f>
        <v>72.15</v>
      </c>
      <c r="M5484" s="24" t="n">
        <f aca="false">DATE(YEAR(C5484),MONTH(C5484),1)</f>
        <v>46204</v>
      </c>
    </row>
    <row r="5485" customFormat="false" ht="15" hidden="false" customHeight="false" outlineLevel="0" collapsed="false">
      <c r="A5485" s="21" t="s">
        <v>3719</v>
      </c>
      <c r="B5485" s="21" t="s">
        <v>3200</v>
      </c>
      <c r="C5485" s="23" t="n">
        <v>46205</v>
      </c>
      <c r="D5485" s="21" t="s">
        <v>2553</v>
      </c>
      <c r="E5485" s="21" t="s">
        <v>2466</v>
      </c>
      <c r="F5485" s="12" t="n">
        <v>2</v>
      </c>
      <c r="G5485" s="19" t="n">
        <v>85.3</v>
      </c>
      <c r="H5485" s="19" t="n">
        <v>60.38</v>
      </c>
      <c r="I5485" s="19" t="n">
        <f aca="false">ROUND(F5485*G5485,2)</f>
        <v>170.6</v>
      </c>
      <c r="J5485" s="19" t="n">
        <f aca="false">ROUND(F5485*H5485,2)</f>
        <v>120.76</v>
      </c>
      <c r="K5485" s="19" t="n">
        <f aca="false">INDEX(Pricebook!$L$2:$L$1401,MATCH(D5485,Pricebook!$A$2:$A$1401,0))</f>
        <v>89.7</v>
      </c>
      <c r="L5485" s="19" t="n">
        <f aca="false">ROUND(F5485*K5485,2)</f>
        <v>179.4</v>
      </c>
      <c r="M5485" s="24" t="n">
        <f aca="false">DATE(YEAR(C5485),MONTH(C5485),1)</f>
        <v>46204</v>
      </c>
    </row>
    <row r="5486" customFormat="false" ht="15" hidden="false" customHeight="false" outlineLevel="0" collapsed="false">
      <c r="A5486" s="21" t="s">
        <v>3719</v>
      </c>
      <c r="B5486" s="21" t="s">
        <v>3200</v>
      </c>
      <c r="C5486" s="23" t="n">
        <v>46205</v>
      </c>
      <c r="D5486" s="21" t="s">
        <v>2938</v>
      </c>
      <c r="E5486" s="21" t="s">
        <v>2748</v>
      </c>
      <c r="F5486" s="12" t="n">
        <v>4</v>
      </c>
      <c r="G5486" s="19" t="n">
        <v>5.9</v>
      </c>
      <c r="H5486" s="19" t="n">
        <v>3.42</v>
      </c>
      <c r="I5486" s="19" t="n">
        <f aca="false">ROUND(F5486*G5486,2)</f>
        <v>23.6</v>
      </c>
      <c r="J5486" s="19" t="n">
        <f aca="false">ROUND(F5486*H5486,2)</f>
        <v>13.68</v>
      </c>
      <c r="K5486" s="19" t="n">
        <f aca="false">INDEX(Pricebook!$L$2:$L$1401,MATCH(D5486,Pricebook!$A$2:$A$1401,0))</f>
        <v>6.4</v>
      </c>
      <c r="L5486" s="19" t="n">
        <f aca="false">ROUND(F5486*K5486,2)</f>
        <v>25.6</v>
      </c>
      <c r="M5486" s="24" t="n">
        <f aca="false">DATE(YEAR(C5486),MONTH(C5486),1)</f>
        <v>46204</v>
      </c>
    </row>
    <row r="5487" customFormat="false" ht="15" hidden="false" customHeight="false" outlineLevel="0" collapsed="false">
      <c r="A5487" s="21" t="s">
        <v>3719</v>
      </c>
      <c r="B5487" s="21" t="s">
        <v>3200</v>
      </c>
      <c r="C5487" s="23" t="n">
        <v>46205</v>
      </c>
      <c r="D5487" s="21" t="s">
        <v>2896</v>
      </c>
      <c r="E5487" s="21" t="s">
        <v>2748</v>
      </c>
      <c r="F5487" s="12" t="n">
        <v>5</v>
      </c>
      <c r="G5487" s="19" t="n">
        <v>27</v>
      </c>
      <c r="H5487" s="19" t="n">
        <v>15.79</v>
      </c>
      <c r="I5487" s="19" t="n">
        <f aca="false">ROUND(F5487*G5487,2)</f>
        <v>135</v>
      </c>
      <c r="J5487" s="19" t="n">
        <f aca="false">ROUND(F5487*H5487,2)</f>
        <v>78.95</v>
      </c>
      <c r="K5487" s="19" t="n">
        <f aca="false">INDEX(Pricebook!$L$2:$L$1401,MATCH(D5487,Pricebook!$A$2:$A$1401,0))</f>
        <v>29.6</v>
      </c>
      <c r="L5487" s="19" t="n">
        <f aca="false">ROUND(F5487*K5487,2)</f>
        <v>148</v>
      </c>
      <c r="M5487" s="24" t="n">
        <f aca="false">DATE(YEAR(C5487),MONTH(C5487),1)</f>
        <v>46204</v>
      </c>
    </row>
    <row r="5488" customFormat="false" ht="15" hidden="false" customHeight="false" outlineLevel="0" collapsed="false">
      <c r="A5488" s="21" t="s">
        <v>3719</v>
      </c>
      <c r="B5488" s="21" t="s">
        <v>3200</v>
      </c>
      <c r="C5488" s="23" t="n">
        <v>46205</v>
      </c>
      <c r="D5488" s="21" t="s">
        <v>382</v>
      </c>
      <c r="E5488" s="21" t="s">
        <v>366</v>
      </c>
      <c r="F5488" s="12" t="n">
        <v>2</v>
      </c>
      <c r="G5488" s="19" t="n">
        <v>104.05</v>
      </c>
      <c r="H5488" s="19" t="n">
        <v>73.49</v>
      </c>
      <c r="I5488" s="19" t="n">
        <f aca="false">ROUND(F5488*G5488,2)</f>
        <v>208.1</v>
      </c>
      <c r="J5488" s="19" t="n">
        <f aca="false">ROUND(F5488*H5488,2)</f>
        <v>146.98</v>
      </c>
      <c r="K5488" s="19" t="n">
        <f aca="false">INDEX(Pricebook!$L$2:$L$1401,MATCH(D5488,Pricebook!$A$2:$A$1401,0))</f>
        <v>111.9</v>
      </c>
      <c r="L5488" s="19" t="n">
        <f aca="false">ROUND(F5488*K5488,2)</f>
        <v>223.8</v>
      </c>
      <c r="M5488" s="24" t="n">
        <f aca="false">DATE(YEAR(C5488),MONTH(C5488),1)</f>
        <v>46204</v>
      </c>
    </row>
    <row r="5489" customFormat="false" ht="15" hidden="false" customHeight="false" outlineLevel="0" collapsed="false">
      <c r="A5489" s="21" t="s">
        <v>3719</v>
      </c>
      <c r="B5489" s="21" t="s">
        <v>3200</v>
      </c>
      <c r="C5489" s="23" t="n">
        <v>46205</v>
      </c>
      <c r="D5489" s="21" t="s">
        <v>619</v>
      </c>
      <c r="E5489" s="21" t="s">
        <v>366</v>
      </c>
      <c r="F5489" s="12" t="n">
        <v>3</v>
      </c>
      <c r="G5489" s="19" t="n">
        <v>7.4</v>
      </c>
      <c r="H5489" s="19" t="n">
        <v>5.14</v>
      </c>
      <c r="I5489" s="19" t="n">
        <f aca="false">ROUND(F5489*G5489,2)</f>
        <v>22.2</v>
      </c>
      <c r="J5489" s="19" t="n">
        <f aca="false">ROUND(F5489*H5489,2)</f>
        <v>15.42</v>
      </c>
      <c r="K5489" s="19" t="n">
        <f aca="false">INDEX(Pricebook!$L$2:$L$1401,MATCH(D5489,Pricebook!$A$2:$A$1401,0))</f>
        <v>7.85</v>
      </c>
      <c r="L5489" s="19" t="n">
        <f aca="false">ROUND(F5489*K5489,2)</f>
        <v>23.55</v>
      </c>
      <c r="M5489" s="24" t="n">
        <f aca="false">DATE(YEAR(C5489),MONTH(C5489),1)</f>
        <v>46204</v>
      </c>
    </row>
    <row r="5490" customFormat="false" ht="15" hidden="false" customHeight="false" outlineLevel="0" collapsed="false">
      <c r="A5490" s="21" t="s">
        <v>3719</v>
      </c>
      <c r="B5490" s="21" t="s">
        <v>3200</v>
      </c>
      <c r="C5490" s="23" t="n">
        <v>46205</v>
      </c>
      <c r="D5490" s="21" t="s">
        <v>757</v>
      </c>
      <c r="E5490" s="21" t="s">
        <v>366</v>
      </c>
      <c r="F5490" s="12" t="n">
        <v>3</v>
      </c>
      <c r="G5490" s="19" t="n">
        <v>11.7</v>
      </c>
      <c r="H5490" s="19" t="n">
        <v>8.29</v>
      </c>
      <c r="I5490" s="19" t="n">
        <f aca="false">ROUND(F5490*G5490,2)</f>
        <v>35.1</v>
      </c>
      <c r="J5490" s="19" t="n">
        <f aca="false">ROUND(F5490*H5490,2)</f>
        <v>24.87</v>
      </c>
      <c r="K5490" s="19" t="n">
        <f aca="false">INDEX(Pricebook!$L$2:$L$1401,MATCH(D5490,Pricebook!$A$2:$A$1401,0))</f>
        <v>12.65</v>
      </c>
      <c r="L5490" s="19" t="n">
        <f aca="false">ROUND(F5490*K5490,2)</f>
        <v>37.95</v>
      </c>
      <c r="M5490" s="24" t="n">
        <f aca="false">DATE(YEAR(C5490),MONTH(C5490),1)</f>
        <v>46204</v>
      </c>
    </row>
    <row r="5491" customFormat="false" ht="15" hidden="false" customHeight="false" outlineLevel="0" collapsed="false">
      <c r="A5491" s="21" t="s">
        <v>3719</v>
      </c>
      <c r="B5491" s="21" t="s">
        <v>3200</v>
      </c>
      <c r="C5491" s="23" t="n">
        <v>46205</v>
      </c>
      <c r="D5491" s="21" t="s">
        <v>2571</v>
      </c>
      <c r="E5491" s="21" t="s">
        <v>2466</v>
      </c>
      <c r="F5491" s="12" t="n">
        <v>6</v>
      </c>
      <c r="G5491" s="19" t="n">
        <v>31.5</v>
      </c>
      <c r="H5491" s="19" t="n">
        <v>19.68</v>
      </c>
      <c r="I5491" s="19" t="n">
        <f aca="false">ROUND(F5491*G5491,2)</f>
        <v>189</v>
      </c>
      <c r="J5491" s="19" t="n">
        <f aca="false">ROUND(F5491*H5491,2)</f>
        <v>118.08</v>
      </c>
      <c r="K5491" s="19" t="n">
        <f aca="false">INDEX(Pricebook!$L$2:$L$1401,MATCH(D5491,Pricebook!$A$2:$A$1401,0))</f>
        <v>33.15</v>
      </c>
      <c r="L5491" s="19" t="n">
        <f aca="false">ROUND(F5491*K5491,2)</f>
        <v>198.9</v>
      </c>
      <c r="M5491" s="24" t="n">
        <f aca="false">DATE(YEAR(C5491),MONTH(C5491),1)</f>
        <v>46204</v>
      </c>
    </row>
    <row r="5492" customFormat="false" ht="15" hidden="false" customHeight="false" outlineLevel="0" collapsed="false">
      <c r="A5492" s="21" t="s">
        <v>3719</v>
      </c>
      <c r="B5492" s="21" t="s">
        <v>3200</v>
      </c>
      <c r="C5492" s="23" t="n">
        <v>46205</v>
      </c>
      <c r="D5492" s="21" t="s">
        <v>2493</v>
      </c>
      <c r="E5492" s="21" t="s">
        <v>2466</v>
      </c>
      <c r="F5492" s="12" t="n">
        <v>1</v>
      </c>
      <c r="G5492" s="19" t="n">
        <v>180</v>
      </c>
      <c r="H5492" s="19" t="n">
        <v>110.4</v>
      </c>
      <c r="I5492" s="19" t="n">
        <f aca="false">ROUND(F5492*G5492,2)</f>
        <v>180</v>
      </c>
      <c r="J5492" s="19" t="n">
        <f aca="false">ROUND(F5492*H5492,2)</f>
        <v>110.4</v>
      </c>
      <c r="K5492" s="19" t="n">
        <f aca="false">INDEX(Pricebook!$L$2:$L$1401,MATCH(D5492,Pricebook!$A$2:$A$1401,0))</f>
        <v>185.85</v>
      </c>
      <c r="L5492" s="19" t="n">
        <f aca="false">ROUND(F5492*K5492,2)</f>
        <v>185.85</v>
      </c>
      <c r="M5492" s="24" t="n">
        <f aca="false">DATE(YEAR(C5492),MONTH(C5492),1)</f>
        <v>46204</v>
      </c>
    </row>
    <row r="5493" customFormat="false" ht="15" hidden="false" customHeight="false" outlineLevel="0" collapsed="false">
      <c r="A5493" s="21" t="s">
        <v>3719</v>
      </c>
      <c r="B5493" s="21" t="s">
        <v>3200</v>
      </c>
      <c r="C5493" s="23" t="n">
        <v>46205</v>
      </c>
      <c r="D5493" s="21" t="s">
        <v>2507</v>
      </c>
      <c r="E5493" s="21" t="s">
        <v>2466</v>
      </c>
      <c r="F5493" s="12" t="n">
        <v>3</v>
      </c>
      <c r="G5493" s="19" t="n">
        <v>26.85</v>
      </c>
      <c r="H5493" s="19" t="n">
        <v>16.77</v>
      </c>
      <c r="I5493" s="19" t="n">
        <f aca="false">ROUND(F5493*G5493,2)</f>
        <v>80.55</v>
      </c>
      <c r="J5493" s="19" t="n">
        <f aca="false">ROUND(F5493*H5493,2)</f>
        <v>50.31</v>
      </c>
      <c r="K5493" s="19" t="n">
        <f aca="false">INDEX(Pricebook!$L$2:$L$1401,MATCH(D5493,Pricebook!$A$2:$A$1401,0))</f>
        <v>28.25</v>
      </c>
      <c r="L5493" s="19" t="n">
        <f aca="false">ROUND(F5493*K5493,2)</f>
        <v>84.75</v>
      </c>
      <c r="M5493" s="24" t="n">
        <f aca="false">DATE(YEAR(C5493),MONTH(C5493),1)</f>
        <v>46204</v>
      </c>
    </row>
    <row r="5494" customFormat="false" ht="15" hidden="false" customHeight="false" outlineLevel="0" collapsed="false">
      <c r="A5494" s="21" t="s">
        <v>3720</v>
      </c>
      <c r="B5494" s="21" t="s">
        <v>3147</v>
      </c>
      <c r="C5494" s="23" t="n">
        <v>46205</v>
      </c>
      <c r="D5494" s="21" t="s">
        <v>1837</v>
      </c>
      <c r="E5494" s="21" t="s">
        <v>1452</v>
      </c>
      <c r="F5494" s="12" t="n">
        <v>1</v>
      </c>
      <c r="G5494" s="19" t="n">
        <v>158.7</v>
      </c>
      <c r="H5494" s="19" t="n">
        <v>97.64</v>
      </c>
      <c r="I5494" s="19" t="n">
        <f aca="false">ROUND(F5494*G5494,2)</f>
        <v>158.7</v>
      </c>
      <c r="J5494" s="19" t="n">
        <f aca="false">ROUND(F5494*H5494,2)</f>
        <v>97.64</v>
      </c>
      <c r="K5494" s="19" t="n">
        <f aca="false">INDEX(Pricebook!$L$2:$L$1401,MATCH(D5494,Pricebook!$A$2:$A$1401,0))</f>
        <v>163.55</v>
      </c>
      <c r="L5494" s="19" t="n">
        <f aca="false">ROUND(F5494*K5494,2)</f>
        <v>163.55</v>
      </c>
      <c r="M5494" s="24" t="n">
        <f aca="false">DATE(YEAR(C5494),MONTH(C5494),1)</f>
        <v>46204</v>
      </c>
    </row>
    <row r="5495" customFormat="false" ht="15" hidden="false" customHeight="false" outlineLevel="0" collapsed="false">
      <c r="A5495" s="21" t="s">
        <v>3720</v>
      </c>
      <c r="B5495" s="21" t="s">
        <v>3147</v>
      </c>
      <c r="C5495" s="23" t="n">
        <v>46205</v>
      </c>
      <c r="D5495" s="21" t="s">
        <v>493</v>
      </c>
      <c r="E5495" s="21" t="s">
        <v>366</v>
      </c>
      <c r="F5495" s="12" t="n">
        <v>4</v>
      </c>
      <c r="G5495" s="19" t="n">
        <v>13.7</v>
      </c>
      <c r="H5495" s="19" t="n">
        <v>10.58</v>
      </c>
      <c r="I5495" s="19" t="n">
        <f aca="false">ROUND(F5495*G5495,2)</f>
        <v>54.8</v>
      </c>
      <c r="J5495" s="19" t="n">
        <f aca="false">ROUND(F5495*H5495,2)</f>
        <v>42.32</v>
      </c>
      <c r="K5495" s="19" t="n">
        <f aca="false">INDEX(Pricebook!$L$2:$L$1401,MATCH(D5495,Pricebook!$A$2:$A$1401,0))</f>
        <v>14.6</v>
      </c>
      <c r="L5495" s="19" t="n">
        <f aca="false">ROUND(F5495*K5495,2)</f>
        <v>58.4</v>
      </c>
      <c r="M5495" s="24" t="n">
        <f aca="false">DATE(YEAR(C5495),MONTH(C5495),1)</f>
        <v>46204</v>
      </c>
    </row>
    <row r="5496" customFormat="false" ht="15" hidden="false" customHeight="false" outlineLevel="0" collapsed="false">
      <c r="A5496" s="21" t="s">
        <v>3720</v>
      </c>
      <c r="B5496" s="21" t="s">
        <v>3147</v>
      </c>
      <c r="C5496" s="23" t="n">
        <v>46205</v>
      </c>
      <c r="D5496" s="21" t="s">
        <v>1891</v>
      </c>
      <c r="E5496" s="21" t="s">
        <v>1452</v>
      </c>
      <c r="F5496" s="12" t="n">
        <v>4</v>
      </c>
      <c r="G5496" s="19" t="n">
        <v>85</v>
      </c>
      <c r="H5496" s="19" t="n">
        <v>52.68</v>
      </c>
      <c r="I5496" s="19" t="n">
        <f aca="false">ROUND(F5496*G5496,2)</f>
        <v>340</v>
      </c>
      <c r="J5496" s="19" t="n">
        <f aca="false">ROUND(F5496*H5496,2)</f>
        <v>210.72</v>
      </c>
      <c r="K5496" s="19" t="n">
        <f aca="false">INDEX(Pricebook!$L$2:$L$1401,MATCH(D5496,Pricebook!$A$2:$A$1401,0))</f>
        <v>88.25</v>
      </c>
      <c r="L5496" s="19" t="n">
        <f aca="false">ROUND(F5496*K5496,2)</f>
        <v>353</v>
      </c>
      <c r="M5496" s="24" t="n">
        <f aca="false">DATE(YEAR(C5496),MONTH(C5496),1)</f>
        <v>46204</v>
      </c>
    </row>
    <row r="5497" customFormat="false" ht="15" hidden="false" customHeight="false" outlineLevel="0" collapsed="false">
      <c r="A5497" s="21" t="s">
        <v>3720</v>
      </c>
      <c r="B5497" s="21" t="s">
        <v>3147</v>
      </c>
      <c r="C5497" s="23" t="n">
        <v>46205</v>
      </c>
      <c r="D5497" s="21" t="s">
        <v>2267</v>
      </c>
      <c r="E5497" s="21" t="s">
        <v>2202</v>
      </c>
      <c r="F5497" s="12" t="n">
        <v>6</v>
      </c>
      <c r="G5497" s="19" t="n">
        <v>76.25</v>
      </c>
      <c r="H5497" s="19" t="n">
        <v>46.56</v>
      </c>
      <c r="I5497" s="19" t="n">
        <f aca="false">ROUND(F5497*G5497,2)</f>
        <v>457.5</v>
      </c>
      <c r="J5497" s="19" t="n">
        <f aca="false">ROUND(F5497*H5497,2)</f>
        <v>279.36</v>
      </c>
      <c r="K5497" s="19" t="n">
        <f aca="false">INDEX(Pricebook!$L$2:$L$1401,MATCH(D5497,Pricebook!$A$2:$A$1401,0))</f>
        <v>81.9</v>
      </c>
      <c r="L5497" s="19" t="n">
        <f aca="false">ROUND(F5497*K5497,2)</f>
        <v>491.4</v>
      </c>
      <c r="M5497" s="24" t="n">
        <f aca="false">DATE(YEAR(C5497),MONTH(C5497),1)</f>
        <v>46204</v>
      </c>
    </row>
    <row r="5498" customFormat="false" ht="15" hidden="false" customHeight="false" outlineLevel="0" collapsed="false">
      <c r="A5498" s="21" t="s">
        <v>3720</v>
      </c>
      <c r="B5498" s="21" t="s">
        <v>3147</v>
      </c>
      <c r="C5498" s="23" t="n">
        <v>46205</v>
      </c>
      <c r="D5498" s="21" t="s">
        <v>585</v>
      </c>
      <c r="E5498" s="21" t="s">
        <v>366</v>
      </c>
      <c r="F5498" s="12" t="n">
        <v>4</v>
      </c>
      <c r="G5498" s="19" t="n">
        <v>15.8</v>
      </c>
      <c r="H5498" s="19" t="n">
        <v>11.29</v>
      </c>
      <c r="I5498" s="19" t="n">
        <f aca="false">ROUND(F5498*G5498,2)</f>
        <v>63.2</v>
      </c>
      <c r="J5498" s="19" t="n">
        <f aca="false">ROUND(F5498*H5498,2)</f>
        <v>45.16</v>
      </c>
      <c r="K5498" s="19" t="n">
        <f aca="false">INDEX(Pricebook!$L$2:$L$1401,MATCH(D5498,Pricebook!$A$2:$A$1401,0))</f>
        <v>17.2</v>
      </c>
      <c r="L5498" s="19" t="n">
        <f aca="false">ROUND(F5498*K5498,2)</f>
        <v>68.8</v>
      </c>
      <c r="M5498" s="24" t="n">
        <f aca="false">DATE(YEAR(C5498),MONTH(C5498),1)</f>
        <v>46204</v>
      </c>
    </row>
    <row r="5499" customFormat="false" ht="15" hidden="false" customHeight="false" outlineLevel="0" collapsed="false">
      <c r="A5499" s="21" t="s">
        <v>3720</v>
      </c>
      <c r="B5499" s="21" t="s">
        <v>3147</v>
      </c>
      <c r="C5499" s="23" t="n">
        <v>46205</v>
      </c>
      <c r="D5499" s="21" t="s">
        <v>1564</v>
      </c>
      <c r="E5499" s="21" t="s">
        <v>1452</v>
      </c>
      <c r="F5499" s="12" t="n">
        <v>8</v>
      </c>
      <c r="G5499" s="19" t="n">
        <v>39.5</v>
      </c>
      <c r="H5499" s="19" t="n">
        <v>24.17</v>
      </c>
      <c r="I5499" s="19" t="n">
        <f aca="false">ROUND(F5499*G5499,2)</f>
        <v>316</v>
      </c>
      <c r="J5499" s="19" t="n">
        <f aca="false">ROUND(F5499*H5499,2)</f>
        <v>193.36</v>
      </c>
      <c r="K5499" s="19" t="n">
        <f aca="false">INDEX(Pricebook!$L$2:$L$1401,MATCH(D5499,Pricebook!$A$2:$A$1401,0))</f>
        <v>40.5</v>
      </c>
      <c r="L5499" s="19" t="n">
        <f aca="false">ROUND(F5499*K5499,2)</f>
        <v>324</v>
      </c>
      <c r="M5499" s="24" t="n">
        <f aca="false">DATE(YEAR(C5499),MONTH(C5499),1)</f>
        <v>46204</v>
      </c>
    </row>
    <row r="5500" customFormat="false" ht="15" hidden="false" customHeight="false" outlineLevel="0" collapsed="false">
      <c r="A5500" s="21" t="s">
        <v>3720</v>
      </c>
      <c r="B5500" s="21" t="s">
        <v>3147</v>
      </c>
      <c r="C5500" s="23" t="n">
        <v>46205</v>
      </c>
      <c r="D5500" s="21" t="s">
        <v>499</v>
      </c>
      <c r="E5500" s="21" t="s">
        <v>366</v>
      </c>
      <c r="F5500" s="12" t="n">
        <v>2</v>
      </c>
      <c r="G5500" s="19" t="n">
        <v>35.85</v>
      </c>
      <c r="H5500" s="19" t="n">
        <v>25.63</v>
      </c>
      <c r="I5500" s="19" t="n">
        <f aca="false">ROUND(F5500*G5500,2)</f>
        <v>71.7</v>
      </c>
      <c r="J5500" s="19" t="n">
        <f aca="false">ROUND(F5500*H5500,2)</f>
        <v>51.26</v>
      </c>
      <c r="K5500" s="19" t="n">
        <f aca="false">INDEX(Pricebook!$L$2:$L$1401,MATCH(D5500,Pricebook!$A$2:$A$1401,0))</f>
        <v>39.05</v>
      </c>
      <c r="L5500" s="19" t="n">
        <f aca="false">ROUND(F5500*K5500,2)</f>
        <v>78.1</v>
      </c>
      <c r="M5500" s="24" t="n">
        <f aca="false">DATE(YEAR(C5500),MONTH(C5500),1)</f>
        <v>46204</v>
      </c>
    </row>
    <row r="5501" customFormat="false" ht="15" hidden="false" customHeight="false" outlineLevel="0" collapsed="false">
      <c r="A5501" s="21" t="s">
        <v>3720</v>
      </c>
      <c r="B5501" s="21" t="s">
        <v>3147</v>
      </c>
      <c r="C5501" s="23" t="n">
        <v>46205</v>
      </c>
      <c r="D5501" s="21" t="s">
        <v>2361</v>
      </c>
      <c r="E5501" s="21" t="s">
        <v>2202</v>
      </c>
      <c r="F5501" s="12" t="n">
        <v>1</v>
      </c>
      <c r="G5501" s="19" t="n">
        <v>48.7</v>
      </c>
      <c r="H5501" s="19" t="n">
        <v>30.85</v>
      </c>
      <c r="I5501" s="19" t="n">
        <f aca="false">ROUND(F5501*G5501,2)</f>
        <v>48.7</v>
      </c>
      <c r="J5501" s="19" t="n">
        <f aca="false">ROUND(F5501*H5501,2)</f>
        <v>30.85</v>
      </c>
      <c r="K5501" s="19" t="n">
        <f aca="false">INDEX(Pricebook!$L$2:$L$1401,MATCH(D5501,Pricebook!$A$2:$A$1401,0))</f>
        <v>51.6</v>
      </c>
      <c r="L5501" s="19" t="n">
        <f aca="false">ROUND(F5501*K5501,2)</f>
        <v>51.6</v>
      </c>
      <c r="M5501" s="24" t="n">
        <f aca="false">DATE(YEAR(C5501),MONTH(C5501),1)</f>
        <v>46204</v>
      </c>
    </row>
    <row r="5502" customFormat="false" ht="15" hidden="false" customHeight="false" outlineLevel="0" collapsed="false">
      <c r="A5502" s="21" t="s">
        <v>3720</v>
      </c>
      <c r="B5502" s="21" t="s">
        <v>3147</v>
      </c>
      <c r="C5502" s="23" t="n">
        <v>46205</v>
      </c>
      <c r="D5502" s="21" t="s">
        <v>1514</v>
      </c>
      <c r="E5502" s="21" t="s">
        <v>1452</v>
      </c>
      <c r="F5502" s="12" t="n">
        <v>4</v>
      </c>
      <c r="G5502" s="19" t="n">
        <v>41.8</v>
      </c>
      <c r="H5502" s="19" t="n">
        <v>29.03</v>
      </c>
      <c r="I5502" s="19" t="n">
        <f aca="false">ROUND(F5502*G5502,2)</f>
        <v>167.2</v>
      </c>
      <c r="J5502" s="19" t="n">
        <f aca="false">ROUND(F5502*H5502,2)</f>
        <v>116.12</v>
      </c>
      <c r="K5502" s="19" t="n">
        <f aca="false">INDEX(Pricebook!$L$2:$L$1401,MATCH(D5502,Pricebook!$A$2:$A$1401,0))</f>
        <v>43.55</v>
      </c>
      <c r="L5502" s="19" t="n">
        <f aca="false">ROUND(F5502*K5502,2)</f>
        <v>174.2</v>
      </c>
      <c r="M5502" s="24" t="n">
        <f aca="false">DATE(YEAR(C5502),MONTH(C5502),1)</f>
        <v>46204</v>
      </c>
    </row>
    <row r="5503" customFormat="false" ht="15" hidden="false" customHeight="false" outlineLevel="0" collapsed="false">
      <c r="A5503" s="21" t="s">
        <v>3720</v>
      </c>
      <c r="B5503" s="21" t="s">
        <v>3147</v>
      </c>
      <c r="C5503" s="23" t="n">
        <v>46205</v>
      </c>
      <c r="D5503" s="21" t="s">
        <v>2374</v>
      </c>
      <c r="E5503" s="21" t="s">
        <v>2202</v>
      </c>
      <c r="F5503" s="12" t="n">
        <v>1</v>
      </c>
      <c r="G5503" s="19" t="n">
        <v>25.65</v>
      </c>
      <c r="H5503" s="19" t="n">
        <v>15.49</v>
      </c>
      <c r="I5503" s="19" t="n">
        <f aca="false">ROUND(F5503*G5503,2)</f>
        <v>25.65</v>
      </c>
      <c r="J5503" s="19" t="n">
        <f aca="false">ROUND(F5503*H5503,2)</f>
        <v>15.49</v>
      </c>
      <c r="K5503" s="19" t="n">
        <f aca="false">INDEX(Pricebook!$L$2:$L$1401,MATCH(D5503,Pricebook!$A$2:$A$1401,0))</f>
        <v>27.25</v>
      </c>
      <c r="L5503" s="19" t="n">
        <f aca="false">ROUND(F5503*K5503,2)</f>
        <v>27.25</v>
      </c>
      <c r="M5503" s="24" t="n">
        <f aca="false">DATE(YEAR(C5503),MONTH(C5503),1)</f>
        <v>46204</v>
      </c>
    </row>
    <row r="5504" customFormat="false" ht="15" hidden="false" customHeight="false" outlineLevel="0" collapsed="false">
      <c r="A5504" s="21" t="s">
        <v>3720</v>
      </c>
      <c r="B5504" s="21" t="s">
        <v>3147</v>
      </c>
      <c r="C5504" s="23" t="n">
        <v>46205</v>
      </c>
      <c r="D5504" s="21" t="s">
        <v>775</v>
      </c>
      <c r="E5504" s="21" t="s">
        <v>366</v>
      </c>
      <c r="F5504" s="12" t="n">
        <v>2</v>
      </c>
      <c r="G5504" s="19" t="n">
        <v>221.65</v>
      </c>
      <c r="H5504" s="19" t="n">
        <v>156.94</v>
      </c>
      <c r="I5504" s="19" t="n">
        <f aca="false">ROUND(F5504*G5504,2)</f>
        <v>443.3</v>
      </c>
      <c r="J5504" s="19" t="n">
        <f aca="false">ROUND(F5504*H5504,2)</f>
        <v>313.88</v>
      </c>
      <c r="K5504" s="19" t="n">
        <f aca="false">INDEX(Pricebook!$L$2:$L$1401,MATCH(D5504,Pricebook!$A$2:$A$1401,0))</f>
        <v>238.95</v>
      </c>
      <c r="L5504" s="19" t="n">
        <f aca="false">ROUND(F5504*K5504,2)</f>
        <v>477.9</v>
      </c>
      <c r="M5504" s="24" t="n">
        <f aca="false">DATE(YEAR(C5504),MONTH(C5504),1)</f>
        <v>46204</v>
      </c>
    </row>
    <row r="5505" customFormat="false" ht="15" hidden="false" customHeight="false" outlineLevel="0" collapsed="false">
      <c r="A5505" s="21" t="s">
        <v>3720</v>
      </c>
      <c r="B5505" s="21" t="s">
        <v>3147</v>
      </c>
      <c r="C5505" s="23" t="n">
        <v>46205</v>
      </c>
      <c r="D5505" s="21" t="s">
        <v>1495</v>
      </c>
      <c r="E5505" s="21" t="s">
        <v>1452</v>
      </c>
      <c r="F5505" s="12" t="n">
        <v>14</v>
      </c>
      <c r="G5505" s="19" t="n">
        <v>30.5</v>
      </c>
      <c r="H5505" s="19" t="n">
        <v>18.73</v>
      </c>
      <c r="I5505" s="19" t="n">
        <f aca="false">ROUND(F5505*G5505,2)</f>
        <v>427</v>
      </c>
      <c r="J5505" s="19" t="n">
        <f aca="false">ROUND(F5505*H5505,2)</f>
        <v>262.22</v>
      </c>
      <c r="K5505" s="19" t="n">
        <f aca="false">INDEX(Pricebook!$L$2:$L$1401,MATCH(D5505,Pricebook!$A$2:$A$1401,0))</f>
        <v>31.4</v>
      </c>
      <c r="L5505" s="19" t="n">
        <f aca="false">ROUND(F5505*K5505,2)</f>
        <v>439.6</v>
      </c>
      <c r="M5505" s="24" t="n">
        <f aca="false">DATE(YEAR(C5505),MONTH(C5505),1)</f>
        <v>46204</v>
      </c>
    </row>
    <row r="5506" customFormat="false" ht="15" hidden="false" customHeight="false" outlineLevel="0" collapsed="false">
      <c r="A5506" s="21" t="s">
        <v>3720</v>
      </c>
      <c r="B5506" s="21" t="s">
        <v>3147</v>
      </c>
      <c r="C5506" s="23" t="n">
        <v>46205</v>
      </c>
      <c r="D5506" s="21" t="s">
        <v>386</v>
      </c>
      <c r="E5506" s="21" t="s">
        <v>366</v>
      </c>
      <c r="F5506" s="12" t="n">
        <v>3</v>
      </c>
      <c r="G5506" s="19" t="n">
        <v>6.6</v>
      </c>
      <c r="H5506" s="19" t="n">
        <v>4.72</v>
      </c>
      <c r="I5506" s="19" t="n">
        <f aca="false">ROUND(F5506*G5506,2)</f>
        <v>19.8</v>
      </c>
      <c r="J5506" s="19" t="n">
        <f aca="false">ROUND(F5506*H5506,2)</f>
        <v>14.16</v>
      </c>
      <c r="K5506" s="19" t="n">
        <f aca="false">INDEX(Pricebook!$L$2:$L$1401,MATCH(D5506,Pricebook!$A$2:$A$1401,0))</f>
        <v>7.2</v>
      </c>
      <c r="L5506" s="19" t="n">
        <f aca="false">ROUND(F5506*K5506,2)</f>
        <v>21.6</v>
      </c>
      <c r="M5506" s="24" t="n">
        <f aca="false">DATE(YEAR(C5506),MONTH(C5506),1)</f>
        <v>46204</v>
      </c>
    </row>
    <row r="5507" customFormat="false" ht="15" hidden="false" customHeight="false" outlineLevel="0" collapsed="false">
      <c r="A5507" s="21" t="s">
        <v>3720</v>
      </c>
      <c r="B5507" s="21" t="s">
        <v>3147</v>
      </c>
      <c r="C5507" s="23" t="n">
        <v>46205</v>
      </c>
      <c r="D5507" s="21" t="s">
        <v>681</v>
      </c>
      <c r="E5507" s="21" t="s">
        <v>366</v>
      </c>
      <c r="F5507" s="12" t="n">
        <v>2</v>
      </c>
      <c r="G5507" s="19" t="n">
        <v>39.35</v>
      </c>
      <c r="H5507" s="19" t="n">
        <v>27.95</v>
      </c>
      <c r="I5507" s="19" t="n">
        <f aca="false">ROUND(F5507*G5507,2)</f>
        <v>78.7</v>
      </c>
      <c r="J5507" s="19" t="n">
        <f aca="false">ROUND(F5507*H5507,2)</f>
        <v>55.9</v>
      </c>
      <c r="K5507" s="19" t="n">
        <f aca="false">INDEX(Pricebook!$L$2:$L$1401,MATCH(D5507,Pricebook!$A$2:$A$1401,0))</f>
        <v>42.6</v>
      </c>
      <c r="L5507" s="19" t="n">
        <f aca="false">ROUND(F5507*K5507,2)</f>
        <v>85.2</v>
      </c>
      <c r="M5507" s="24" t="n">
        <f aca="false">DATE(YEAR(C5507),MONTH(C5507),1)</f>
        <v>46204</v>
      </c>
    </row>
    <row r="5508" customFormat="false" ht="15" hidden="false" customHeight="false" outlineLevel="0" collapsed="false">
      <c r="A5508" s="21" t="s">
        <v>3721</v>
      </c>
      <c r="B5508" s="21" t="s">
        <v>3722</v>
      </c>
      <c r="C5508" s="23" t="n">
        <v>46205</v>
      </c>
      <c r="D5508" s="21" t="s">
        <v>1184</v>
      </c>
      <c r="E5508" s="21" t="s">
        <v>971</v>
      </c>
      <c r="F5508" s="12" t="n">
        <v>1</v>
      </c>
      <c r="G5508" s="19" t="n">
        <v>1971.45</v>
      </c>
      <c r="H5508" s="19" t="n">
        <v>1499.1</v>
      </c>
      <c r="I5508" s="19" t="n">
        <f aca="false">ROUND(F5508*G5508,2)</f>
        <v>1971.45</v>
      </c>
      <c r="J5508" s="19" t="n">
        <f aca="false">ROUND(F5508*H5508,2)</f>
        <v>1499.1</v>
      </c>
      <c r="K5508" s="19" t="n">
        <f aca="false">INDEX(Pricebook!$L$2:$L$1401,MATCH(D5508,Pricebook!$A$2:$A$1401,0))</f>
        <v>2270.1</v>
      </c>
      <c r="L5508" s="19" t="n">
        <f aca="false">ROUND(F5508*K5508,2)</f>
        <v>2270.1</v>
      </c>
      <c r="M5508" s="24" t="n">
        <f aca="false">DATE(YEAR(C5508),MONTH(C5508),1)</f>
        <v>46204</v>
      </c>
    </row>
    <row r="5509" customFormat="false" ht="15" hidden="false" customHeight="false" outlineLevel="0" collapsed="false">
      <c r="A5509" s="21" t="s">
        <v>3721</v>
      </c>
      <c r="B5509" s="21" t="s">
        <v>3722</v>
      </c>
      <c r="C5509" s="23" t="n">
        <v>46205</v>
      </c>
      <c r="D5509" s="21" t="s">
        <v>581</v>
      </c>
      <c r="E5509" s="21" t="s">
        <v>366</v>
      </c>
      <c r="F5509" s="12" t="n">
        <v>1</v>
      </c>
      <c r="G5509" s="19" t="n">
        <v>56.75</v>
      </c>
      <c r="H5509" s="19" t="n">
        <v>40.05</v>
      </c>
      <c r="I5509" s="19" t="n">
        <f aca="false">ROUND(F5509*G5509,2)</f>
        <v>56.75</v>
      </c>
      <c r="J5509" s="19" t="n">
        <f aca="false">ROUND(F5509*H5509,2)</f>
        <v>40.05</v>
      </c>
      <c r="K5509" s="19" t="n">
        <f aca="false">INDEX(Pricebook!$L$2:$L$1401,MATCH(D5509,Pricebook!$A$2:$A$1401,0))</f>
        <v>61</v>
      </c>
      <c r="L5509" s="19" t="n">
        <f aca="false">ROUND(F5509*K5509,2)</f>
        <v>61</v>
      </c>
      <c r="M5509" s="24" t="n">
        <f aca="false">DATE(YEAR(C5509),MONTH(C5509),1)</f>
        <v>46204</v>
      </c>
    </row>
    <row r="5510" customFormat="false" ht="15" hidden="false" customHeight="false" outlineLevel="0" collapsed="false">
      <c r="A5510" s="21" t="s">
        <v>3721</v>
      </c>
      <c r="B5510" s="21" t="s">
        <v>3722</v>
      </c>
      <c r="C5510" s="23" t="n">
        <v>46205</v>
      </c>
      <c r="D5510" s="21" t="s">
        <v>268</v>
      </c>
      <c r="E5510" s="21" t="s">
        <v>108</v>
      </c>
      <c r="F5510" s="12" t="n">
        <v>1</v>
      </c>
      <c r="G5510" s="19" t="n">
        <v>97.15</v>
      </c>
      <c r="H5510" s="19" t="n">
        <v>73.26</v>
      </c>
      <c r="I5510" s="19" t="n">
        <f aca="false">ROUND(F5510*G5510,2)</f>
        <v>97.15</v>
      </c>
      <c r="J5510" s="19" t="n">
        <f aca="false">ROUND(F5510*H5510,2)</f>
        <v>73.26</v>
      </c>
      <c r="K5510" s="19" t="n">
        <f aca="false">INDEX(Pricebook!$L$2:$L$1401,MATCH(D5510,Pricebook!$A$2:$A$1401,0))</f>
        <v>107.3</v>
      </c>
      <c r="L5510" s="19" t="n">
        <f aca="false">ROUND(F5510*K5510,2)</f>
        <v>107.3</v>
      </c>
      <c r="M5510" s="24" t="n">
        <f aca="false">DATE(YEAR(C5510),MONTH(C5510),1)</f>
        <v>46204</v>
      </c>
    </row>
    <row r="5511" customFormat="false" ht="15" hidden="false" customHeight="false" outlineLevel="0" collapsed="false">
      <c r="A5511" s="21" t="s">
        <v>3721</v>
      </c>
      <c r="B5511" s="21" t="s">
        <v>3722</v>
      </c>
      <c r="C5511" s="23" t="n">
        <v>46205</v>
      </c>
      <c r="D5511" s="21" t="s">
        <v>281</v>
      </c>
      <c r="E5511" s="21" t="s">
        <v>108</v>
      </c>
      <c r="F5511" s="12" t="n">
        <v>2</v>
      </c>
      <c r="G5511" s="19" t="n">
        <v>16.1</v>
      </c>
      <c r="H5511" s="19" t="n">
        <v>12.8</v>
      </c>
      <c r="I5511" s="19" t="n">
        <f aca="false">ROUND(F5511*G5511,2)</f>
        <v>32.2</v>
      </c>
      <c r="J5511" s="19" t="n">
        <f aca="false">ROUND(F5511*H5511,2)</f>
        <v>25.6</v>
      </c>
      <c r="K5511" s="19" t="n">
        <f aca="false">INDEX(Pricebook!$L$2:$L$1401,MATCH(D5511,Pricebook!$A$2:$A$1401,0))</f>
        <v>16.1</v>
      </c>
      <c r="L5511" s="19" t="n">
        <f aca="false">ROUND(F5511*K5511,2)</f>
        <v>32.2</v>
      </c>
      <c r="M5511" s="24" t="n">
        <f aca="false">DATE(YEAR(C5511),MONTH(C5511),1)</f>
        <v>46204</v>
      </c>
    </row>
    <row r="5512" customFormat="false" ht="15" hidden="false" customHeight="false" outlineLevel="0" collapsed="false">
      <c r="A5512" s="21" t="s">
        <v>3721</v>
      </c>
      <c r="B5512" s="21" t="s">
        <v>3722</v>
      </c>
      <c r="C5512" s="23" t="n">
        <v>46205</v>
      </c>
      <c r="D5512" s="21" t="s">
        <v>2499</v>
      </c>
      <c r="E5512" s="21" t="s">
        <v>2466</v>
      </c>
      <c r="F5512" s="12" t="n">
        <v>3</v>
      </c>
      <c r="G5512" s="19" t="n">
        <v>49.5</v>
      </c>
      <c r="H5512" s="19" t="n">
        <v>30.39</v>
      </c>
      <c r="I5512" s="19" t="n">
        <f aca="false">ROUND(F5512*G5512,2)</f>
        <v>148.5</v>
      </c>
      <c r="J5512" s="19" t="n">
        <f aca="false">ROUND(F5512*H5512,2)</f>
        <v>91.17</v>
      </c>
      <c r="K5512" s="19" t="n">
        <f aca="false">INDEX(Pricebook!$L$2:$L$1401,MATCH(D5512,Pricebook!$A$2:$A$1401,0))</f>
        <v>51.15</v>
      </c>
      <c r="L5512" s="19" t="n">
        <f aca="false">ROUND(F5512*K5512,2)</f>
        <v>153.45</v>
      </c>
      <c r="M5512" s="24" t="n">
        <f aca="false">DATE(YEAR(C5512),MONTH(C5512),1)</f>
        <v>46204</v>
      </c>
    </row>
    <row r="5513" customFormat="false" ht="15" hidden="false" customHeight="false" outlineLevel="0" collapsed="false">
      <c r="A5513" s="21" t="s">
        <v>3721</v>
      </c>
      <c r="B5513" s="21" t="s">
        <v>3722</v>
      </c>
      <c r="C5513" s="23" t="n">
        <v>46205</v>
      </c>
      <c r="D5513" s="21" t="s">
        <v>2537</v>
      </c>
      <c r="E5513" s="21" t="s">
        <v>2466</v>
      </c>
      <c r="F5513" s="12" t="n">
        <v>2</v>
      </c>
      <c r="G5513" s="19" t="n">
        <v>38.35</v>
      </c>
      <c r="H5513" s="19" t="n">
        <v>26.13</v>
      </c>
      <c r="I5513" s="19" t="n">
        <f aca="false">ROUND(F5513*G5513,2)</f>
        <v>76.7</v>
      </c>
      <c r="J5513" s="19" t="n">
        <f aca="false">ROUND(F5513*H5513,2)</f>
        <v>52.26</v>
      </c>
      <c r="K5513" s="19" t="n">
        <f aca="false">INDEX(Pricebook!$L$2:$L$1401,MATCH(D5513,Pricebook!$A$2:$A$1401,0))</f>
        <v>40</v>
      </c>
      <c r="L5513" s="19" t="n">
        <f aca="false">ROUND(F5513*K5513,2)</f>
        <v>80</v>
      </c>
      <c r="M5513" s="24" t="n">
        <f aca="false">DATE(YEAR(C5513),MONTH(C5513),1)</f>
        <v>46204</v>
      </c>
    </row>
    <row r="5514" customFormat="false" ht="15" hidden="false" customHeight="false" outlineLevel="0" collapsed="false">
      <c r="A5514" s="21" t="s">
        <v>3723</v>
      </c>
      <c r="B5514" s="21" t="s">
        <v>3181</v>
      </c>
      <c r="C5514" s="23" t="n">
        <v>46206</v>
      </c>
      <c r="D5514" s="21" t="s">
        <v>2553</v>
      </c>
      <c r="E5514" s="21" t="s">
        <v>2466</v>
      </c>
      <c r="F5514" s="12" t="n">
        <v>1</v>
      </c>
      <c r="G5514" s="19" t="n">
        <v>85.3</v>
      </c>
      <c r="H5514" s="19" t="n">
        <v>60.38</v>
      </c>
      <c r="I5514" s="19" t="n">
        <f aca="false">ROUND(F5514*G5514,2)</f>
        <v>85.3</v>
      </c>
      <c r="J5514" s="19" t="n">
        <f aca="false">ROUND(F5514*H5514,2)</f>
        <v>60.38</v>
      </c>
      <c r="K5514" s="19" t="n">
        <f aca="false">INDEX(Pricebook!$L$2:$L$1401,MATCH(D5514,Pricebook!$A$2:$A$1401,0))</f>
        <v>89.7</v>
      </c>
      <c r="L5514" s="19" t="n">
        <f aca="false">ROUND(F5514*K5514,2)</f>
        <v>89.7</v>
      </c>
      <c r="M5514" s="24" t="n">
        <f aca="false">DATE(YEAR(C5514),MONTH(C5514),1)</f>
        <v>46204</v>
      </c>
    </row>
    <row r="5515" customFormat="false" ht="15" hidden="false" customHeight="false" outlineLevel="0" collapsed="false">
      <c r="A5515" s="21" t="s">
        <v>3723</v>
      </c>
      <c r="B5515" s="21" t="s">
        <v>3181</v>
      </c>
      <c r="C5515" s="23" t="n">
        <v>46206</v>
      </c>
      <c r="D5515" s="21" t="s">
        <v>2549</v>
      </c>
      <c r="E5515" s="21" t="s">
        <v>2466</v>
      </c>
      <c r="F5515" s="12" t="n">
        <v>6</v>
      </c>
      <c r="G5515" s="19" t="n">
        <v>18.9</v>
      </c>
      <c r="H5515" s="19" t="n">
        <v>12.28</v>
      </c>
      <c r="I5515" s="19" t="n">
        <f aca="false">ROUND(F5515*G5515,2)</f>
        <v>113.4</v>
      </c>
      <c r="J5515" s="19" t="n">
        <f aca="false">ROUND(F5515*H5515,2)</f>
        <v>73.68</v>
      </c>
      <c r="K5515" s="19" t="n">
        <f aca="false">INDEX(Pricebook!$L$2:$L$1401,MATCH(D5515,Pricebook!$A$2:$A$1401,0))</f>
        <v>19.7</v>
      </c>
      <c r="L5515" s="19" t="n">
        <f aca="false">ROUND(F5515*K5515,2)</f>
        <v>118.2</v>
      </c>
      <c r="M5515" s="24" t="n">
        <f aca="false">DATE(YEAR(C5515),MONTH(C5515),1)</f>
        <v>46204</v>
      </c>
    </row>
    <row r="5516" customFormat="false" ht="15" hidden="false" customHeight="false" outlineLevel="0" collapsed="false">
      <c r="A5516" s="21" t="s">
        <v>3723</v>
      </c>
      <c r="B5516" s="21" t="s">
        <v>3181</v>
      </c>
      <c r="C5516" s="23" t="n">
        <v>46206</v>
      </c>
      <c r="D5516" s="21" t="s">
        <v>2772</v>
      </c>
      <c r="E5516" s="21" t="s">
        <v>2748</v>
      </c>
      <c r="F5516" s="12" t="n">
        <v>4</v>
      </c>
      <c r="G5516" s="19" t="n">
        <v>21.75</v>
      </c>
      <c r="H5516" s="19" t="n">
        <v>13.66</v>
      </c>
      <c r="I5516" s="19" t="n">
        <f aca="false">ROUND(F5516*G5516,2)</f>
        <v>87</v>
      </c>
      <c r="J5516" s="19" t="n">
        <f aca="false">ROUND(F5516*H5516,2)</f>
        <v>54.64</v>
      </c>
      <c r="K5516" s="19" t="n">
        <f aca="false">INDEX(Pricebook!$L$2:$L$1401,MATCH(D5516,Pricebook!$A$2:$A$1401,0))</f>
        <v>23.85</v>
      </c>
      <c r="L5516" s="19" t="n">
        <f aca="false">ROUND(F5516*K5516,2)</f>
        <v>95.4</v>
      </c>
      <c r="M5516" s="24" t="n">
        <f aca="false">DATE(YEAR(C5516),MONTH(C5516),1)</f>
        <v>46204</v>
      </c>
    </row>
    <row r="5517" customFormat="false" ht="15" hidden="false" customHeight="false" outlineLevel="0" collapsed="false">
      <c r="A5517" s="21" t="s">
        <v>3723</v>
      </c>
      <c r="B5517" s="21" t="s">
        <v>3181</v>
      </c>
      <c r="C5517" s="23" t="n">
        <v>46206</v>
      </c>
      <c r="D5517" s="21" t="s">
        <v>2509</v>
      </c>
      <c r="E5517" s="21" t="s">
        <v>2466</v>
      </c>
      <c r="F5517" s="12" t="n">
        <v>4</v>
      </c>
      <c r="G5517" s="19" t="n">
        <v>7.3</v>
      </c>
      <c r="H5517" s="19" t="n">
        <v>4.53</v>
      </c>
      <c r="I5517" s="19" t="n">
        <f aca="false">ROUND(F5517*G5517,2)</f>
        <v>29.2</v>
      </c>
      <c r="J5517" s="19" t="n">
        <f aca="false">ROUND(F5517*H5517,2)</f>
        <v>18.12</v>
      </c>
      <c r="K5517" s="19" t="n">
        <f aca="false">INDEX(Pricebook!$L$2:$L$1401,MATCH(D5517,Pricebook!$A$2:$A$1401,0))</f>
        <v>7.65</v>
      </c>
      <c r="L5517" s="19" t="n">
        <f aca="false">ROUND(F5517*K5517,2)</f>
        <v>30.6</v>
      </c>
      <c r="M5517" s="24" t="n">
        <f aca="false">DATE(YEAR(C5517),MONTH(C5517),1)</f>
        <v>46204</v>
      </c>
    </row>
    <row r="5518" customFormat="false" ht="15" hidden="false" customHeight="false" outlineLevel="0" collapsed="false">
      <c r="A5518" s="21" t="s">
        <v>3723</v>
      </c>
      <c r="B5518" s="21" t="s">
        <v>3181</v>
      </c>
      <c r="C5518" s="23" t="n">
        <v>46206</v>
      </c>
      <c r="D5518" s="21" t="s">
        <v>769</v>
      </c>
      <c r="E5518" s="21" t="s">
        <v>366</v>
      </c>
      <c r="F5518" s="12" t="n">
        <v>3</v>
      </c>
      <c r="G5518" s="19" t="n">
        <v>48.4</v>
      </c>
      <c r="H5518" s="19" t="n">
        <v>34.33</v>
      </c>
      <c r="I5518" s="19" t="n">
        <f aca="false">ROUND(F5518*G5518,2)</f>
        <v>145.2</v>
      </c>
      <c r="J5518" s="19" t="n">
        <f aca="false">ROUND(F5518*H5518,2)</f>
        <v>102.99</v>
      </c>
      <c r="K5518" s="19" t="n">
        <f aca="false">INDEX(Pricebook!$L$2:$L$1401,MATCH(D5518,Pricebook!$A$2:$A$1401,0))</f>
        <v>52.3</v>
      </c>
      <c r="L5518" s="19" t="n">
        <f aca="false">ROUND(F5518*K5518,2)</f>
        <v>156.9</v>
      </c>
      <c r="M5518" s="24" t="n">
        <f aca="false">DATE(YEAR(C5518),MONTH(C5518),1)</f>
        <v>46204</v>
      </c>
    </row>
    <row r="5519" customFormat="false" ht="15" hidden="false" customHeight="false" outlineLevel="0" collapsed="false">
      <c r="A5519" s="21" t="s">
        <v>3723</v>
      </c>
      <c r="B5519" s="21" t="s">
        <v>3181</v>
      </c>
      <c r="C5519" s="23" t="n">
        <v>46206</v>
      </c>
      <c r="D5519" s="21" t="s">
        <v>2511</v>
      </c>
      <c r="E5519" s="21" t="s">
        <v>2466</v>
      </c>
      <c r="F5519" s="12" t="n">
        <v>1</v>
      </c>
      <c r="G5519" s="19" t="n">
        <v>77.85</v>
      </c>
      <c r="H5519" s="19" t="n">
        <v>52.59</v>
      </c>
      <c r="I5519" s="19" t="n">
        <f aca="false">ROUND(F5519*G5519,2)</f>
        <v>77.85</v>
      </c>
      <c r="J5519" s="19" t="n">
        <f aca="false">ROUND(F5519*H5519,2)</f>
        <v>52.59</v>
      </c>
      <c r="K5519" s="19" t="n">
        <f aca="false">INDEX(Pricebook!$L$2:$L$1401,MATCH(D5519,Pricebook!$A$2:$A$1401,0))</f>
        <v>81.75</v>
      </c>
      <c r="L5519" s="19" t="n">
        <f aca="false">ROUND(F5519*K5519,2)</f>
        <v>81.75</v>
      </c>
      <c r="M5519" s="24" t="n">
        <f aca="false">DATE(YEAR(C5519),MONTH(C5519),1)</f>
        <v>46204</v>
      </c>
    </row>
    <row r="5520" customFormat="false" ht="15" hidden="false" customHeight="false" outlineLevel="0" collapsed="false">
      <c r="A5520" s="21" t="s">
        <v>3723</v>
      </c>
      <c r="B5520" s="21" t="s">
        <v>3181</v>
      </c>
      <c r="C5520" s="23" t="n">
        <v>46206</v>
      </c>
      <c r="D5520" s="21" t="s">
        <v>729</v>
      </c>
      <c r="E5520" s="21" t="s">
        <v>366</v>
      </c>
      <c r="F5520" s="12" t="n">
        <v>1</v>
      </c>
      <c r="G5520" s="19" t="n">
        <v>11.95</v>
      </c>
      <c r="H5520" s="19" t="n">
        <v>8.52</v>
      </c>
      <c r="I5520" s="19" t="n">
        <f aca="false">ROUND(F5520*G5520,2)</f>
        <v>11.95</v>
      </c>
      <c r="J5520" s="19" t="n">
        <f aca="false">ROUND(F5520*H5520,2)</f>
        <v>8.52</v>
      </c>
      <c r="K5520" s="19" t="n">
        <f aca="false">INDEX(Pricebook!$L$2:$L$1401,MATCH(D5520,Pricebook!$A$2:$A$1401,0))</f>
        <v>13</v>
      </c>
      <c r="L5520" s="19" t="n">
        <f aca="false">ROUND(F5520*K5520,2)</f>
        <v>13</v>
      </c>
      <c r="M5520" s="24" t="n">
        <f aca="false">DATE(YEAR(C5520),MONTH(C5520),1)</f>
        <v>46204</v>
      </c>
    </row>
    <row r="5521" customFormat="false" ht="15" hidden="false" customHeight="false" outlineLevel="0" collapsed="false">
      <c r="A5521" s="21" t="s">
        <v>3724</v>
      </c>
      <c r="B5521" s="21" t="s">
        <v>3051</v>
      </c>
      <c r="C5521" s="23" t="n">
        <v>46206</v>
      </c>
      <c r="D5521" s="21" t="s">
        <v>157</v>
      </c>
      <c r="E5521" s="21" t="s">
        <v>108</v>
      </c>
      <c r="F5521" s="12" t="n">
        <v>2</v>
      </c>
      <c r="G5521" s="19" t="n">
        <v>151.15</v>
      </c>
      <c r="H5521" s="19" t="n">
        <v>111.87</v>
      </c>
      <c r="I5521" s="19" t="n">
        <f aca="false">ROUND(F5521*G5521,2)</f>
        <v>302.3</v>
      </c>
      <c r="J5521" s="19" t="n">
        <f aca="false">ROUND(F5521*H5521,2)</f>
        <v>223.74</v>
      </c>
      <c r="K5521" s="19" t="n">
        <f aca="false">INDEX(Pricebook!$L$2:$L$1401,MATCH(D5521,Pricebook!$A$2:$A$1401,0))</f>
        <v>163.8</v>
      </c>
      <c r="L5521" s="19" t="n">
        <f aca="false">ROUND(F5521*K5521,2)</f>
        <v>327.6</v>
      </c>
      <c r="M5521" s="24" t="n">
        <f aca="false">DATE(YEAR(C5521),MONTH(C5521),1)</f>
        <v>46204</v>
      </c>
    </row>
    <row r="5522" customFormat="false" ht="15" hidden="false" customHeight="false" outlineLevel="0" collapsed="false">
      <c r="A5522" s="21" t="s">
        <v>3724</v>
      </c>
      <c r="B5522" s="21" t="s">
        <v>3051</v>
      </c>
      <c r="C5522" s="23" t="n">
        <v>46206</v>
      </c>
      <c r="D5522" s="21" t="s">
        <v>2523</v>
      </c>
      <c r="E5522" s="21" t="s">
        <v>2466</v>
      </c>
      <c r="F5522" s="12" t="n">
        <v>2</v>
      </c>
      <c r="G5522" s="19" t="n">
        <v>138.85</v>
      </c>
      <c r="H5522" s="19" t="n">
        <v>86.28</v>
      </c>
      <c r="I5522" s="19" t="n">
        <f aca="false">ROUND(F5522*G5522,2)</f>
        <v>277.7</v>
      </c>
      <c r="J5522" s="19" t="n">
        <f aca="false">ROUND(F5522*H5522,2)</f>
        <v>172.56</v>
      </c>
      <c r="K5522" s="19" t="n">
        <f aca="false">INDEX(Pricebook!$L$2:$L$1401,MATCH(D5522,Pricebook!$A$2:$A$1401,0))</f>
        <v>145.25</v>
      </c>
      <c r="L5522" s="19" t="n">
        <f aca="false">ROUND(F5522*K5522,2)</f>
        <v>290.5</v>
      </c>
      <c r="M5522" s="24" t="n">
        <f aca="false">DATE(YEAR(C5522),MONTH(C5522),1)</f>
        <v>46204</v>
      </c>
    </row>
    <row r="5523" customFormat="false" ht="15" hidden="false" customHeight="false" outlineLevel="0" collapsed="false">
      <c r="A5523" s="21" t="s">
        <v>3724</v>
      </c>
      <c r="B5523" s="21" t="s">
        <v>3051</v>
      </c>
      <c r="C5523" s="23" t="n">
        <v>46206</v>
      </c>
      <c r="D5523" s="21" t="s">
        <v>1262</v>
      </c>
      <c r="E5523" s="21" t="s">
        <v>971</v>
      </c>
      <c r="F5523" s="12" t="n">
        <v>1</v>
      </c>
      <c r="G5523" s="19" t="n">
        <v>514.3</v>
      </c>
      <c r="H5523" s="19" t="n">
        <v>393.73</v>
      </c>
      <c r="I5523" s="19" t="n">
        <f aca="false">ROUND(F5523*G5523,2)</f>
        <v>514.3</v>
      </c>
      <c r="J5523" s="19" t="n">
        <f aca="false">ROUND(F5523*H5523,2)</f>
        <v>393.73</v>
      </c>
      <c r="K5523" s="19" t="n">
        <f aca="false">INDEX(Pricebook!$L$2:$L$1401,MATCH(D5523,Pricebook!$A$2:$A$1401,0))</f>
        <v>596.25</v>
      </c>
      <c r="L5523" s="19" t="n">
        <f aca="false">ROUND(F5523*K5523,2)</f>
        <v>596.25</v>
      </c>
      <c r="M5523" s="24" t="n">
        <f aca="false">DATE(YEAR(C5523),MONTH(C5523),1)</f>
        <v>46204</v>
      </c>
    </row>
    <row r="5524" customFormat="false" ht="15" hidden="false" customHeight="false" outlineLevel="0" collapsed="false">
      <c r="A5524" s="21" t="s">
        <v>3724</v>
      </c>
      <c r="B5524" s="21" t="s">
        <v>3051</v>
      </c>
      <c r="C5524" s="23" t="n">
        <v>46206</v>
      </c>
      <c r="D5524" s="21" t="s">
        <v>2497</v>
      </c>
      <c r="E5524" s="21" t="s">
        <v>2466</v>
      </c>
      <c r="F5524" s="12" t="n">
        <v>1</v>
      </c>
      <c r="G5524" s="19" t="n">
        <v>42.2</v>
      </c>
      <c r="H5524" s="19" t="n">
        <v>26.35</v>
      </c>
      <c r="I5524" s="19" t="n">
        <f aca="false">ROUND(F5524*G5524,2)</f>
        <v>42.2</v>
      </c>
      <c r="J5524" s="19" t="n">
        <f aca="false">ROUND(F5524*H5524,2)</f>
        <v>26.35</v>
      </c>
      <c r="K5524" s="19" t="n">
        <f aca="false">INDEX(Pricebook!$L$2:$L$1401,MATCH(D5524,Pricebook!$A$2:$A$1401,0))</f>
        <v>44.35</v>
      </c>
      <c r="L5524" s="19" t="n">
        <f aca="false">ROUND(F5524*K5524,2)</f>
        <v>44.35</v>
      </c>
      <c r="M5524" s="24" t="n">
        <f aca="false">DATE(YEAR(C5524),MONTH(C5524),1)</f>
        <v>46204</v>
      </c>
    </row>
    <row r="5525" customFormat="false" ht="15" hidden="false" customHeight="false" outlineLevel="0" collapsed="false">
      <c r="A5525" s="21" t="s">
        <v>3724</v>
      </c>
      <c r="B5525" s="21" t="s">
        <v>3051</v>
      </c>
      <c r="C5525" s="23" t="n">
        <v>46206</v>
      </c>
      <c r="D5525" s="21" t="s">
        <v>1360</v>
      </c>
      <c r="E5525" s="21" t="s">
        <v>971</v>
      </c>
      <c r="F5525" s="12" t="n">
        <v>11</v>
      </c>
      <c r="G5525" s="19" t="n">
        <v>2.55</v>
      </c>
      <c r="H5525" s="19" t="n">
        <v>1.96</v>
      </c>
      <c r="I5525" s="19" t="n">
        <f aca="false">ROUND(F5525*G5525,2)</f>
        <v>28.05</v>
      </c>
      <c r="J5525" s="19" t="n">
        <f aca="false">ROUND(F5525*H5525,2)</f>
        <v>21.56</v>
      </c>
      <c r="K5525" s="19" t="n">
        <f aca="false">INDEX(Pricebook!$L$2:$L$1401,MATCH(D5525,Pricebook!$A$2:$A$1401,0))</f>
        <v>3</v>
      </c>
      <c r="L5525" s="19" t="n">
        <f aca="false">ROUND(F5525*K5525,2)</f>
        <v>33</v>
      </c>
      <c r="M5525" s="24" t="n">
        <f aca="false">DATE(YEAR(C5525),MONTH(C5525),1)</f>
        <v>46204</v>
      </c>
    </row>
    <row r="5526" customFormat="false" ht="15" hidden="false" customHeight="false" outlineLevel="0" collapsed="false">
      <c r="A5526" s="21" t="s">
        <v>3724</v>
      </c>
      <c r="B5526" s="21" t="s">
        <v>3051</v>
      </c>
      <c r="C5526" s="23" t="n">
        <v>46206</v>
      </c>
      <c r="D5526" s="21" t="s">
        <v>2523</v>
      </c>
      <c r="E5526" s="21" t="s">
        <v>2466</v>
      </c>
      <c r="F5526" s="12" t="n">
        <v>2</v>
      </c>
      <c r="G5526" s="19" t="n">
        <v>138.85</v>
      </c>
      <c r="H5526" s="19" t="n">
        <v>86.28</v>
      </c>
      <c r="I5526" s="19" t="n">
        <f aca="false">ROUND(F5526*G5526,2)</f>
        <v>277.7</v>
      </c>
      <c r="J5526" s="19" t="n">
        <f aca="false">ROUND(F5526*H5526,2)</f>
        <v>172.56</v>
      </c>
      <c r="K5526" s="19" t="n">
        <f aca="false">INDEX(Pricebook!$L$2:$L$1401,MATCH(D5526,Pricebook!$A$2:$A$1401,0))</f>
        <v>145.25</v>
      </c>
      <c r="L5526" s="19" t="n">
        <f aca="false">ROUND(F5526*K5526,2)</f>
        <v>290.5</v>
      </c>
      <c r="M5526" s="24" t="n">
        <f aca="false">DATE(YEAR(C5526),MONTH(C5526),1)</f>
        <v>46204</v>
      </c>
    </row>
    <row r="5527" customFormat="false" ht="15" hidden="false" customHeight="false" outlineLevel="0" collapsed="false">
      <c r="A5527" s="21" t="s">
        <v>3724</v>
      </c>
      <c r="B5527" s="21" t="s">
        <v>3051</v>
      </c>
      <c r="C5527" s="23" t="n">
        <v>46206</v>
      </c>
      <c r="D5527" s="21" t="s">
        <v>1240</v>
      </c>
      <c r="E5527" s="21" t="s">
        <v>971</v>
      </c>
      <c r="F5527" s="12" t="n">
        <v>1</v>
      </c>
      <c r="G5527" s="19" t="n">
        <v>614.3</v>
      </c>
      <c r="H5527" s="19" t="n">
        <v>469.58</v>
      </c>
      <c r="I5527" s="19" t="n">
        <f aca="false">ROUND(F5527*G5527,2)</f>
        <v>614.3</v>
      </c>
      <c r="J5527" s="19" t="n">
        <f aca="false">ROUND(F5527*H5527,2)</f>
        <v>469.58</v>
      </c>
      <c r="K5527" s="19" t="n">
        <f aca="false">INDEX(Pricebook!$L$2:$L$1401,MATCH(D5527,Pricebook!$A$2:$A$1401,0))</f>
        <v>711.1</v>
      </c>
      <c r="L5527" s="19" t="n">
        <f aca="false">ROUND(F5527*K5527,2)</f>
        <v>711.1</v>
      </c>
      <c r="M5527" s="24" t="n">
        <f aca="false">DATE(YEAR(C5527),MONTH(C5527),1)</f>
        <v>46204</v>
      </c>
    </row>
    <row r="5528" customFormat="false" ht="15" hidden="false" customHeight="false" outlineLevel="0" collapsed="false">
      <c r="A5528" s="21" t="s">
        <v>3724</v>
      </c>
      <c r="B5528" s="21" t="s">
        <v>3051</v>
      </c>
      <c r="C5528" s="23" t="n">
        <v>46206</v>
      </c>
      <c r="D5528" s="21" t="s">
        <v>945</v>
      </c>
      <c r="E5528" s="21" t="s">
        <v>366</v>
      </c>
      <c r="F5528" s="12" t="n">
        <v>2</v>
      </c>
      <c r="G5528" s="19" t="n">
        <v>122.4</v>
      </c>
      <c r="H5528" s="19" t="n">
        <v>85.83</v>
      </c>
      <c r="I5528" s="19" t="n">
        <f aca="false">ROUND(F5528*G5528,2)</f>
        <v>244.8</v>
      </c>
      <c r="J5528" s="19" t="n">
        <f aca="false">ROUND(F5528*H5528,2)</f>
        <v>171.66</v>
      </c>
      <c r="K5528" s="19" t="n">
        <f aca="false">INDEX(Pricebook!$L$2:$L$1401,MATCH(D5528,Pricebook!$A$2:$A$1401,0))</f>
        <v>130.7</v>
      </c>
      <c r="L5528" s="19" t="n">
        <f aca="false">ROUND(F5528*K5528,2)</f>
        <v>261.4</v>
      </c>
      <c r="M5528" s="24" t="n">
        <f aca="false">DATE(YEAR(C5528),MONTH(C5528),1)</f>
        <v>46204</v>
      </c>
    </row>
    <row r="5529" customFormat="false" ht="15" hidden="false" customHeight="false" outlineLevel="0" collapsed="false">
      <c r="A5529" s="21" t="s">
        <v>3724</v>
      </c>
      <c r="B5529" s="21" t="s">
        <v>3051</v>
      </c>
      <c r="C5529" s="23" t="n">
        <v>46206</v>
      </c>
      <c r="D5529" s="21" t="s">
        <v>151</v>
      </c>
      <c r="E5529" s="21" t="s">
        <v>108</v>
      </c>
      <c r="F5529" s="12" t="n">
        <v>1</v>
      </c>
      <c r="G5529" s="19" t="n">
        <v>19.45</v>
      </c>
      <c r="H5529" s="19" t="n">
        <v>14.36</v>
      </c>
      <c r="I5529" s="19" t="n">
        <f aca="false">ROUND(F5529*G5529,2)</f>
        <v>19.45</v>
      </c>
      <c r="J5529" s="19" t="n">
        <f aca="false">ROUND(F5529*H5529,2)</f>
        <v>14.36</v>
      </c>
      <c r="K5529" s="19" t="n">
        <f aca="false">INDEX(Pricebook!$L$2:$L$1401,MATCH(D5529,Pricebook!$A$2:$A$1401,0))</f>
        <v>21.05</v>
      </c>
      <c r="L5529" s="19" t="n">
        <f aca="false">ROUND(F5529*K5529,2)</f>
        <v>21.05</v>
      </c>
      <c r="M5529" s="24" t="n">
        <f aca="false">DATE(YEAR(C5529),MONTH(C5529),1)</f>
        <v>46204</v>
      </c>
    </row>
    <row r="5530" customFormat="false" ht="15" hidden="false" customHeight="false" outlineLevel="0" collapsed="false">
      <c r="A5530" s="21" t="s">
        <v>3724</v>
      </c>
      <c r="B5530" s="21" t="s">
        <v>3051</v>
      </c>
      <c r="C5530" s="23" t="n">
        <v>46206</v>
      </c>
      <c r="D5530" s="21" t="s">
        <v>382</v>
      </c>
      <c r="E5530" s="21" t="s">
        <v>366</v>
      </c>
      <c r="F5530" s="12" t="n">
        <v>2</v>
      </c>
      <c r="G5530" s="19" t="n">
        <v>104.05</v>
      </c>
      <c r="H5530" s="19" t="n">
        <v>73.49</v>
      </c>
      <c r="I5530" s="19" t="n">
        <f aca="false">ROUND(F5530*G5530,2)</f>
        <v>208.1</v>
      </c>
      <c r="J5530" s="19" t="n">
        <f aca="false">ROUND(F5530*H5530,2)</f>
        <v>146.98</v>
      </c>
      <c r="K5530" s="19" t="n">
        <f aca="false">INDEX(Pricebook!$L$2:$L$1401,MATCH(D5530,Pricebook!$A$2:$A$1401,0))</f>
        <v>111.9</v>
      </c>
      <c r="L5530" s="19" t="n">
        <f aca="false">ROUND(F5530*K5530,2)</f>
        <v>223.8</v>
      </c>
      <c r="M5530" s="24" t="n">
        <f aca="false">DATE(YEAR(C5530),MONTH(C5530),1)</f>
        <v>46204</v>
      </c>
    </row>
    <row r="5531" customFormat="false" ht="15" hidden="false" customHeight="false" outlineLevel="0" collapsed="false">
      <c r="A5531" s="21" t="s">
        <v>3724</v>
      </c>
      <c r="B5531" s="21" t="s">
        <v>3051</v>
      </c>
      <c r="C5531" s="23" t="n">
        <v>46206</v>
      </c>
      <c r="D5531" s="21" t="s">
        <v>1424</v>
      </c>
      <c r="E5531" s="21" t="s">
        <v>971</v>
      </c>
      <c r="F5531" s="12" t="n">
        <v>12</v>
      </c>
      <c r="G5531" s="19" t="n">
        <v>12.3</v>
      </c>
      <c r="H5531" s="19" t="n">
        <v>9.33</v>
      </c>
      <c r="I5531" s="19" t="n">
        <f aca="false">ROUND(F5531*G5531,2)</f>
        <v>147.6</v>
      </c>
      <c r="J5531" s="19" t="n">
        <f aca="false">ROUND(F5531*H5531,2)</f>
        <v>111.96</v>
      </c>
      <c r="K5531" s="19" t="n">
        <f aca="false">INDEX(Pricebook!$L$2:$L$1401,MATCH(D5531,Pricebook!$A$2:$A$1401,0))</f>
        <v>14.15</v>
      </c>
      <c r="L5531" s="19" t="n">
        <f aca="false">ROUND(F5531*K5531,2)</f>
        <v>169.8</v>
      </c>
      <c r="M5531" s="24" t="n">
        <f aca="false">DATE(YEAR(C5531),MONTH(C5531),1)</f>
        <v>46204</v>
      </c>
    </row>
    <row r="5532" customFormat="false" ht="15" hidden="false" customHeight="false" outlineLevel="0" collapsed="false">
      <c r="A5532" s="21" t="s">
        <v>3724</v>
      </c>
      <c r="B5532" s="21" t="s">
        <v>3051</v>
      </c>
      <c r="C5532" s="23" t="n">
        <v>46206</v>
      </c>
      <c r="D5532" s="21" t="s">
        <v>653</v>
      </c>
      <c r="E5532" s="21" t="s">
        <v>366</v>
      </c>
      <c r="F5532" s="12" t="n">
        <v>3</v>
      </c>
      <c r="G5532" s="19" t="n">
        <v>13.75</v>
      </c>
      <c r="H5532" s="19" t="n">
        <v>9.82</v>
      </c>
      <c r="I5532" s="19" t="n">
        <f aca="false">ROUND(F5532*G5532,2)</f>
        <v>41.25</v>
      </c>
      <c r="J5532" s="19" t="n">
        <f aca="false">ROUND(F5532*H5532,2)</f>
        <v>29.46</v>
      </c>
      <c r="K5532" s="19" t="n">
        <f aca="false">INDEX(Pricebook!$L$2:$L$1401,MATCH(D5532,Pricebook!$A$2:$A$1401,0))</f>
        <v>15</v>
      </c>
      <c r="L5532" s="19" t="n">
        <f aca="false">ROUND(F5532*K5532,2)</f>
        <v>45</v>
      </c>
      <c r="M5532" s="24" t="n">
        <f aca="false">DATE(YEAR(C5532),MONTH(C5532),1)</f>
        <v>46204</v>
      </c>
    </row>
    <row r="5533" customFormat="false" ht="15" hidden="false" customHeight="false" outlineLevel="0" collapsed="false">
      <c r="A5533" s="21" t="s">
        <v>3724</v>
      </c>
      <c r="B5533" s="21" t="s">
        <v>3051</v>
      </c>
      <c r="C5533" s="23" t="n">
        <v>46206</v>
      </c>
      <c r="D5533" s="21" t="s">
        <v>659</v>
      </c>
      <c r="E5533" s="21" t="s">
        <v>366</v>
      </c>
      <c r="F5533" s="12" t="n">
        <v>2</v>
      </c>
      <c r="G5533" s="19" t="n">
        <v>16.5</v>
      </c>
      <c r="H5533" s="19" t="n">
        <v>11.6</v>
      </c>
      <c r="I5533" s="19" t="n">
        <f aca="false">ROUND(F5533*G5533,2)</f>
        <v>33</v>
      </c>
      <c r="J5533" s="19" t="n">
        <f aca="false">ROUND(F5533*H5533,2)</f>
        <v>23.2</v>
      </c>
      <c r="K5533" s="19" t="n">
        <f aca="false">INDEX(Pricebook!$L$2:$L$1401,MATCH(D5533,Pricebook!$A$2:$A$1401,0))</f>
        <v>17.7</v>
      </c>
      <c r="L5533" s="19" t="n">
        <f aca="false">ROUND(F5533*K5533,2)</f>
        <v>35.4</v>
      </c>
      <c r="M5533" s="24" t="n">
        <f aca="false">DATE(YEAR(C5533),MONTH(C5533),1)</f>
        <v>46204</v>
      </c>
    </row>
    <row r="5534" customFormat="false" ht="15" hidden="false" customHeight="false" outlineLevel="0" collapsed="false">
      <c r="A5534" s="21" t="s">
        <v>3724</v>
      </c>
      <c r="B5534" s="21" t="s">
        <v>3051</v>
      </c>
      <c r="C5534" s="23" t="n">
        <v>46206</v>
      </c>
      <c r="D5534" s="21" t="s">
        <v>2567</v>
      </c>
      <c r="E5534" s="21" t="s">
        <v>2466</v>
      </c>
      <c r="F5534" s="12" t="n">
        <v>3</v>
      </c>
      <c r="G5534" s="19" t="n">
        <v>92</v>
      </c>
      <c r="H5534" s="19" t="n">
        <v>57.44</v>
      </c>
      <c r="I5534" s="19" t="n">
        <f aca="false">ROUND(F5534*G5534,2)</f>
        <v>276</v>
      </c>
      <c r="J5534" s="19" t="n">
        <f aca="false">ROUND(F5534*H5534,2)</f>
        <v>172.32</v>
      </c>
      <c r="K5534" s="19" t="n">
        <f aca="false">INDEX(Pricebook!$L$2:$L$1401,MATCH(D5534,Pricebook!$A$2:$A$1401,0))</f>
        <v>96.7</v>
      </c>
      <c r="L5534" s="19" t="n">
        <f aca="false">ROUND(F5534*K5534,2)</f>
        <v>290.1</v>
      </c>
      <c r="M5534" s="24" t="n">
        <f aca="false">DATE(YEAR(C5534),MONTH(C5534),1)</f>
        <v>46204</v>
      </c>
    </row>
    <row r="5535" customFormat="false" ht="15" hidden="false" customHeight="false" outlineLevel="0" collapsed="false">
      <c r="A5535" s="21" t="s">
        <v>3724</v>
      </c>
      <c r="B5535" s="21" t="s">
        <v>3051</v>
      </c>
      <c r="C5535" s="23" t="n">
        <v>46206</v>
      </c>
      <c r="D5535" s="21" t="s">
        <v>1284</v>
      </c>
      <c r="E5535" s="21" t="s">
        <v>971</v>
      </c>
      <c r="F5535" s="12" t="n">
        <v>18</v>
      </c>
      <c r="G5535" s="19" t="n">
        <v>17</v>
      </c>
      <c r="H5535" s="19" t="n">
        <v>13.1</v>
      </c>
      <c r="I5535" s="19" t="n">
        <f aca="false">ROUND(F5535*G5535,2)</f>
        <v>306</v>
      </c>
      <c r="J5535" s="19" t="n">
        <f aca="false">ROUND(F5535*H5535,2)</f>
        <v>235.8</v>
      </c>
      <c r="K5535" s="19" t="n">
        <f aca="false">INDEX(Pricebook!$L$2:$L$1401,MATCH(D5535,Pricebook!$A$2:$A$1401,0))</f>
        <v>18.7</v>
      </c>
      <c r="L5535" s="19" t="n">
        <f aca="false">ROUND(F5535*K5535,2)</f>
        <v>336.6</v>
      </c>
      <c r="M5535" s="24" t="n">
        <f aca="false">DATE(YEAR(C5535),MONTH(C5535),1)</f>
        <v>46204</v>
      </c>
    </row>
    <row r="5536" customFormat="false" ht="15" hidden="false" customHeight="false" outlineLevel="0" collapsed="false">
      <c r="A5536" s="21" t="s">
        <v>3724</v>
      </c>
      <c r="B5536" s="21" t="s">
        <v>3051</v>
      </c>
      <c r="C5536" s="23" t="n">
        <v>46206</v>
      </c>
      <c r="D5536" s="21" t="s">
        <v>2493</v>
      </c>
      <c r="E5536" s="21" t="s">
        <v>2466</v>
      </c>
      <c r="F5536" s="12" t="n">
        <v>2</v>
      </c>
      <c r="G5536" s="19" t="n">
        <v>180</v>
      </c>
      <c r="H5536" s="19" t="n">
        <v>110.4</v>
      </c>
      <c r="I5536" s="19" t="n">
        <f aca="false">ROUND(F5536*G5536,2)</f>
        <v>360</v>
      </c>
      <c r="J5536" s="19" t="n">
        <f aca="false">ROUND(F5536*H5536,2)</f>
        <v>220.8</v>
      </c>
      <c r="K5536" s="19" t="n">
        <f aca="false">INDEX(Pricebook!$L$2:$L$1401,MATCH(D5536,Pricebook!$A$2:$A$1401,0))</f>
        <v>185.85</v>
      </c>
      <c r="L5536" s="19" t="n">
        <f aca="false">ROUND(F5536*K5536,2)</f>
        <v>371.7</v>
      </c>
      <c r="M5536" s="24" t="n">
        <f aca="false">DATE(YEAR(C5536),MONTH(C5536),1)</f>
        <v>46204</v>
      </c>
    </row>
    <row r="5537" customFormat="false" ht="15" hidden="false" customHeight="false" outlineLevel="0" collapsed="false">
      <c r="A5537" s="21" t="s">
        <v>3724</v>
      </c>
      <c r="B5537" s="21" t="s">
        <v>3051</v>
      </c>
      <c r="C5537" s="23" t="n">
        <v>46206</v>
      </c>
      <c r="D5537" s="21" t="s">
        <v>1114</v>
      </c>
      <c r="E5537" s="21" t="s">
        <v>971</v>
      </c>
      <c r="F5537" s="12" t="n">
        <v>10</v>
      </c>
      <c r="G5537" s="19" t="n">
        <v>1.2</v>
      </c>
      <c r="H5537" s="19" t="n">
        <v>0.91</v>
      </c>
      <c r="I5537" s="19" t="n">
        <f aca="false">ROUND(F5537*G5537,2)</f>
        <v>12</v>
      </c>
      <c r="J5537" s="19" t="n">
        <f aca="false">ROUND(F5537*H5537,2)</f>
        <v>9.1</v>
      </c>
      <c r="K5537" s="19" t="n">
        <f aca="false">INDEX(Pricebook!$L$2:$L$1401,MATCH(D5537,Pricebook!$A$2:$A$1401,0))</f>
        <v>1.4</v>
      </c>
      <c r="L5537" s="19" t="n">
        <f aca="false">ROUND(F5537*K5537,2)</f>
        <v>14</v>
      </c>
      <c r="M5537" s="24" t="n">
        <f aca="false">DATE(YEAR(C5537),MONTH(C5537),1)</f>
        <v>46204</v>
      </c>
    </row>
    <row r="5538" customFormat="false" ht="15" hidden="false" customHeight="false" outlineLevel="0" collapsed="false">
      <c r="A5538" s="21" t="s">
        <v>3725</v>
      </c>
      <c r="B5538" s="21" t="s">
        <v>3339</v>
      </c>
      <c r="C5538" s="23" t="n">
        <v>46206</v>
      </c>
      <c r="D5538" s="21" t="s">
        <v>837</v>
      </c>
      <c r="E5538" s="21" t="s">
        <v>366</v>
      </c>
      <c r="F5538" s="12" t="n">
        <v>1</v>
      </c>
      <c r="G5538" s="19" t="n">
        <v>116.45</v>
      </c>
      <c r="H5538" s="19" t="n">
        <v>83.03</v>
      </c>
      <c r="I5538" s="19" t="n">
        <f aca="false">ROUND(F5538*G5538,2)</f>
        <v>116.45</v>
      </c>
      <c r="J5538" s="19" t="n">
        <f aca="false">ROUND(F5538*H5538,2)</f>
        <v>83.03</v>
      </c>
      <c r="K5538" s="19" t="n">
        <f aca="false">INDEX(Pricebook!$L$2:$L$1401,MATCH(D5538,Pricebook!$A$2:$A$1401,0))</f>
        <v>126.45</v>
      </c>
      <c r="L5538" s="19" t="n">
        <f aca="false">ROUND(F5538*K5538,2)</f>
        <v>126.45</v>
      </c>
      <c r="M5538" s="24" t="n">
        <f aca="false">DATE(YEAR(C5538),MONTH(C5538),1)</f>
        <v>46204</v>
      </c>
    </row>
    <row r="5539" customFormat="false" ht="15" hidden="false" customHeight="false" outlineLevel="0" collapsed="false">
      <c r="A5539" s="21" t="s">
        <v>3725</v>
      </c>
      <c r="B5539" s="21" t="s">
        <v>3339</v>
      </c>
      <c r="C5539" s="23" t="n">
        <v>46206</v>
      </c>
      <c r="D5539" s="21" t="s">
        <v>1674</v>
      </c>
      <c r="E5539" s="21" t="s">
        <v>1452</v>
      </c>
      <c r="F5539" s="12" t="n">
        <v>2</v>
      </c>
      <c r="G5539" s="19" t="n">
        <v>111.2</v>
      </c>
      <c r="H5539" s="19" t="n">
        <v>68.73</v>
      </c>
      <c r="I5539" s="19" t="n">
        <f aca="false">ROUND(F5539*G5539,2)</f>
        <v>222.4</v>
      </c>
      <c r="J5539" s="19" t="n">
        <f aca="false">ROUND(F5539*H5539,2)</f>
        <v>137.46</v>
      </c>
      <c r="K5539" s="19" t="n">
        <f aca="false">INDEX(Pricebook!$L$2:$L$1401,MATCH(D5539,Pricebook!$A$2:$A$1401,0))</f>
        <v>115.15</v>
      </c>
      <c r="L5539" s="19" t="n">
        <f aca="false">ROUND(F5539*K5539,2)</f>
        <v>230.3</v>
      </c>
      <c r="M5539" s="24" t="n">
        <f aca="false">DATE(YEAR(C5539),MONTH(C5539),1)</f>
        <v>46204</v>
      </c>
    </row>
    <row r="5540" customFormat="false" ht="15" hidden="false" customHeight="false" outlineLevel="0" collapsed="false">
      <c r="A5540" s="21" t="s">
        <v>3725</v>
      </c>
      <c r="B5540" s="21" t="s">
        <v>3339</v>
      </c>
      <c r="C5540" s="23" t="n">
        <v>46206</v>
      </c>
      <c r="D5540" s="21" t="s">
        <v>1594</v>
      </c>
      <c r="E5540" s="21" t="s">
        <v>1452</v>
      </c>
      <c r="F5540" s="12" t="n">
        <v>1</v>
      </c>
      <c r="G5540" s="19" t="n">
        <v>70</v>
      </c>
      <c r="H5540" s="19" t="n">
        <v>42.74</v>
      </c>
      <c r="I5540" s="19" t="n">
        <f aca="false">ROUND(F5540*G5540,2)</f>
        <v>70</v>
      </c>
      <c r="J5540" s="19" t="n">
        <f aca="false">ROUND(F5540*H5540,2)</f>
        <v>42.74</v>
      </c>
      <c r="K5540" s="19" t="n">
        <f aca="false">INDEX(Pricebook!$L$2:$L$1401,MATCH(D5540,Pricebook!$A$2:$A$1401,0))</f>
        <v>71.6</v>
      </c>
      <c r="L5540" s="19" t="n">
        <f aca="false">ROUND(F5540*K5540,2)</f>
        <v>71.6</v>
      </c>
      <c r="M5540" s="24" t="n">
        <f aca="false">DATE(YEAR(C5540),MONTH(C5540),1)</f>
        <v>46204</v>
      </c>
    </row>
    <row r="5541" customFormat="false" ht="15" hidden="false" customHeight="false" outlineLevel="0" collapsed="false">
      <c r="A5541" s="21" t="s">
        <v>3725</v>
      </c>
      <c r="B5541" s="21" t="s">
        <v>3339</v>
      </c>
      <c r="C5541" s="23" t="n">
        <v>46206</v>
      </c>
      <c r="D5541" s="21" t="s">
        <v>757</v>
      </c>
      <c r="E5541" s="21" t="s">
        <v>366</v>
      </c>
      <c r="F5541" s="12" t="n">
        <v>1</v>
      </c>
      <c r="G5541" s="19" t="n">
        <v>11.7</v>
      </c>
      <c r="H5541" s="19" t="n">
        <v>8.29</v>
      </c>
      <c r="I5541" s="19" t="n">
        <f aca="false">ROUND(F5541*G5541,2)</f>
        <v>11.7</v>
      </c>
      <c r="J5541" s="19" t="n">
        <f aca="false">ROUND(F5541*H5541,2)</f>
        <v>8.29</v>
      </c>
      <c r="K5541" s="19" t="n">
        <f aca="false">INDEX(Pricebook!$L$2:$L$1401,MATCH(D5541,Pricebook!$A$2:$A$1401,0))</f>
        <v>12.65</v>
      </c>
      <c r="L5541" s="19" t="n">
        <f aca="false">ROUND(F5541*K5541,2)</f>
        <v>12.65</v>
      </c>
      <c r="M5541" s="24" t="n">
        <f aca="false">DATE(YEAR(C5541),MONTH(C5541),1)</f>
        <v>46204</v>
      </c>
    </row>
    <row r="5542" customFormat="false" ht="15" hidden="false" customHeight="false" outlineLevel="0" collapsed="false">
      <c r="A5542" s="21" t="s">
        <v>3725</v>
      </c>
      <c r="B5542" s="21" t="s">
        <v>3339</v>
      </c>
      <c r="C5542" s="23" t="n">
        <v>46206</v>
      </c>
      <c r="D5542" s="21" t="s">
        <v>1771</v>
      </c>
      <c r="E5542" s="21" t="s">
        <v>1452</v>
      </c>
      <c r="F5542" s="12" t="n">
        <v>9</v>
      </c>
      <c r="G5542" s="19" t="n">
        <v>25.5</v>
      </c>
      <c r="H5542" s="19" t="n">
        <v>15.65</v>
      </c>
      <c r="I5542" s="19" t="n">
        <f aca="false">ROUND(F5542*G5542,2)</f>
        <v>229.5</v>
      </c>
      <c r="J5542" s="19" t="n">
        <f aca="false">ROUND(F5542*H5542,2)</f>
        <v>140.85</v>
      </c>
      <c r="K5542" s="19" t="n">
        <f aca="false">INDEX(Pricebook!$L$2:$L$1401,MATCH(D5542,Pricebook!$A$2:$A$1401,0))</f>
        <v>26.25</v>
      </c>
      <c r="L5542" s="19" t="n">
        <f aca="false">ROUND(F5542*K5542,2)</f>
        <v>236.25</v>
      </c>
      <c r="M5542" s="24" t="n">
        <f aca="false">DATE(YEAR(C5542),MONTH(C5542),1)</f>
        <v>46204</v>
      </c>
    </row>
    <row r="5543" customFormat="false" ht="15" hidden="false" customHeight="false" outlineLevel="0" collapsed="false">
      <c r="A5543" s="21" t="s">
        <v>3725</v>
      </c>
      <c r="B5543" s="21" t="s">
        <v>3339</v>
      </c>
      <c r="C5543" s="23" t="n">
        <v>46206</v>
      </c>
      <c r="D5543" s="21" t="s">
        <v>446</v>
      </c>
      <c r="E5543" s="21" t="s">
        <v>366</v>
      </c>
      <c r="F5543" s="12" t="n">
        <v>2</v>
      </c>
      <c r="G5543" s="19" t="n">
        <v>72.1</v>
      </c>
      <c r="H5543" s="19" t="n">
        <v>50.78</v>
      </c>
      <c r="I5543" s="19" t="n">
        <f aca="false">ROUND(F5543*G5543,2)</f>
        <v>144.2</v>
      </c>
      <c r="J5543" s="19" t="n">
        <f aca="false">ROUND(F5543*H5543,2)</f>
        <v>101.56</v>
      </c>
      <c r="K5543" s="19" t="n">
        <f aca="false">INDEX(Pricebook!$L$2:$L$1401,MATCH(D5543,Pricebook!$A$2:$A$1401,0))</f>
        <v>77.3</v>
      </c>
      <c r="L5543" s="19" t="n">
        <f aca="false">ROUND(F5543*K5543,2)</f>
        <v>154.6</v>
      </c>
      <c r="M5543" s="24" t="n">
        <f aca="false">DATE(YEAR(C5543),MONTH(C5543),1)</f>
        <v>46204</v>
      </c>
    </row>
    <row r="5544" customFormat="false" ht="15" hidden="false" customHeight="false" outlineLevel="0" collapsed="false">
      <c r="A5544" s="21" t="s">
        <v>3725</v>
      </c>
      <c r="B5544" s="21" t="s">
        <v>3339</v>
      </c>
      <c r="C5544" s="23" t="n">
        <v>46206</v>
      </c>
      <c r="D5544" s="21" t="s">
        <v>2301</v>
      </c>
      <c r="E5544" s="21" t="s">
        <v>2202</v>
      </c>
      <c r="F5544" s="12" t="n">
        <v>2</v>
      </c>
      <c r="G5544" s="19" t="n">
        <v>38.15</v>
      </c>
      <c r="H5544" s="19" t="n">
        <v>22.92</v>
      </c>
      <c r="I5544" s="19" t="n">
        <f aca="false">ROUND(F5544*G5544,2)</f>
        <v>76.3</v>
      </c>
      <c r="J5544" s="19" t="n">
        <f aca="false">ROUND(F5544*H5544,2)</f>
        <v>45.84</v>
      </c>
      <c r="K5544" s="19" t="n">
        <f aca="false">INDEX(Pricebook!$L$2:$L$1401,MATCH(D5544,Pricebook!$A$2:$A$1401,0))</f>
        <v>40.3</v>
      </c>
      <c r="L5544" s="19" t="n">
        <f aca="false">ROUND(F5544*K5544,2)</f>
        <v>80.6</v>
      </c>
      <c r="M5544" s="24" t="n">
        <f aca="false">DATE(YEAR(C5544),MONTH(C5544),1)</f>
        <v>46204</v>
      </c>
    </row>
    <row r="5545" customFormat="false" ht="15" hidden="false" customHeight="false" outlineLevel="0" collapsed="false">
      <c r="A5545" s="21" t="s">
        <v>3725</v>
      </c>
      <c r="B5545" s="21" t="s">
        <v>3339</v>
      </c>
      <c r="C5545" s="23" t="n">
        <v>46206</v>
      </c>
      <c r="D5545" s="21" t="s">
        <v>1771</v>
      </c>
      <c r="E5545" s="21" t="s">
        <v>1452</v>
      </c>
      <c r="F5545" s="12" t="n">
        <v>9</v>
      </c>
      <c r="G5545" s="19" t="n">
        <v>25.5</v>
      </c>
      <c r="H5545" s="19" t="n">
        <v>15.65</v>
      </c>
      <c r="I5545" s="19" t="n">
        <f aca="false">ROUND(F5545*G5545,2)</f>
        <v>229.5</v>
      </c>
      <c r="J5545" s="19" t="n">
        <f aca="false">ROUND(F5545*H5545,2)</f>
        <v>140.85</v>
      </c>
      <c r="K5545" s="19" t="n">
        <f aca="false">INDEX(Pricebook!$L$2:$L$1401,MATCH(D5545,Pricebook!$A$2:$A$1401,0))</f>
        <v>26.25</v>
      </c>
      <c r="L5545" s="19" t="n">
        <f aca="false">ROUND(F5545*K5545,2)</f>
        <v>236.25</v>
      </c>
      <c r="M5545" s="24" t="n">
        <f aca="false">DATE(YEAR(C5545),MONTH(C5545),1)</f>
        <v>46204</v>
      </c>
    </row>
    <row r="5546" customFormat="false" ht="15" hidden="false" customHeight="false" outlineLevel="0" collapsed="false">
      <c r="A5546" s="21" t="s">
        <v>3725</v>
      </c>
      <c r="B5546" s="21" t="s">
        <v>3339</v>
      </c>
      <c r="C5546" s="23" t="n">
        <v>46206</v>
      </c>
      <c r="D5546" s="21" t="s">
        <v>553</v>
      </c>
      <c r="E5546" s="21" t="s">
        <v>366</v>
      </c>
      <c r="F5546" s="12" t="n">
        <v>3</v>
      </c>
      <c r="G5546" s="19" t="n">
        <v>44.25</v>
      </c>
      <c r="H5546" s="19" t="n">
        <v>34.22</v>
      </c>
      <c r="I5546" s="19" t="n">
        <f aca="false">ROUND(F5546*G5546,2)</f>
        <v>132.75</v>
      </c>
      <c r="J5546" s="19" t="n">
        <f aca="false">ROUND(F5546*H5546,2)</f>
        <v>102.66</v>
      </c>
      <c r="K5546" s="19" t="n">
        <f aca="false">INDEX(Pricebook!$L$2:$L$1401,MATCH(D5546,Pricebook!$A$2:$A$1401,0))</f>
        <v>47.85</v>
      </c>
      <c r="L5546" s="19" t="n">
        <f aca="false">ROUND(F5546*K5546,2)</f>
        <v>143.55</v>
      </c>
      <c r="M5546" s="24" t="n">
        <f aca="false">DATE(YEAR(C5546),MONTH(C5546),1)</f>
        <v>46204</v>
      </c>
    </row>
    <row r="5547" customFormat="false" ht="15" hidden="false" customHeight="false" outlineLevel="0" collapsed="false">
      <c r="A5547" s="21" t="s">
        <v>3725</v>
      </c>
      <c r="B5547" s="21" t="s">
        <v>3339</v>
      </c>
      <c r="C5547" s="23" t="n">
        <v>46206</v>
      </c>
      <c r="D5547" s="21" t="s">
        <v>1518</v>
      </c>
      <c r="E5547" s="21" t="s">
        <v>1452</v>
      </c>
      <c r="F5547" s="12" t="n">
        <v>6</v>
      </c>
      <c r="G5547" s="19" t="n">
        <v>25.7</v>
      </c>
      <c r="H5547" s="19" t="n">
        <v>15.73</v>
      </c>
      <c r="I5547" s="19" t="n">
        <f aca="false">ROUND(F5547*G5547,2)</f>
        <v>154.2</v>
      </c>
      <c r="J5547" s="19" t="n">
        <f aca="false">ROUND(F5547*H5547,2)</f>
        <v>94.38</v>
      </c>
      <c r="K5547" s="19" t="n">
        <f aca="false">INDEX(Pricebook!$L$2:$L$1401,MATCH(D5547,Pricebook!$A$2:$A$1401,0))</f>
        <v>26.35</v>
      </c>
      <c r="L5547" s="19" t="n">
        <f aca="false">ROUND(F5547*K5547,2)</f>
        <v>158.1</v>
      </c>
      <c r="M5547" s="24" t="n">
        <f aca="false">DATE(YEAR(C5547),MONTH(C5547),1)</f>
        <v>46204</v>
      </c>
    </row>
    <row r="5548" customFormat="false" ht="15" hidden="false" customHeight="false" outlineLevel="0" collapsed="false">
      <c r="A5548" s="21" t="s">
        <v>3725</v>
      </c>
      <c r="B5548" s="21" t="s">
        <v>3339</v>
      </c>
      <c r="C5548" s="23" t="n">
        <v>46206</v>
      </c>
      <c r="D5548" s="21" t="s">
        <v>1847</v>
      </c>
      <c r="E5548" s="21" t="s">
        <v>1452</v>
      </c>
      <c r="F5548" s="12" t="n">
        <v>5</v>
      </c>
      <c r="G5548" s="19" t="n">
        <v>94.5</v>
      </c>
      <c r="H5548" s="19" t="n">
        <v>58.47</v>
      </c>
      <c r="I5548" s="19" t="n">
        <f aca="false">ROUND(F5548*G5548,2)</f>
        <v>472.5</v>
      </c>
      <c r="J5548" s="19" t="n">
        <f aca="false">ROUND(F5548*H5548,2)</f>
        <v>292.35</v>
      </c>
      <c r="K5548" s="19" t="n">
        <f aca="false">INDEX(Pricebook!$L$2:$L$1401,MATCH(D5548,Pricebook!$A$2:$A$1401,0))</f>
        <v>97.95</v>
      </c>
      <c r="L5548" s="19" t="n">
        <f aca="false">ROUND(F5548*K5548,2)</f>
        <v>489.75</v>
      </c>
      <c r="M5548" s="24" t="n">
        <f aca="false">DATE(YEAR(C5548),MONTH(C5548),1)</f>
        <v>46204</v>
      </c>
    </row>
    <row r="5549" customFormat="false" ht="15" hidden="false" customHeight="false" outlineLevel="0" collapsed="false">
      <c r="A5549" s="21" t="s">
        <v>3725</v>
      </c>
      <c r="B5549" s="21" t="s">
        <v>3339</v>
      </c>
      <c r="C5549" s="23" t="n">
        <v>46206</v>
      </c>
      <c r="D5549" s="21" t="s">
        <v>1604</v>
      </c>
      <c r="E5549" s="21" t="s">
        <v>1452</v>
      </c>
      <c r="F5549" s="12" t="n">
        <v>3</v>
      </c>
      <c r="G5549" s="19" t="n">
        <v>212.2</v>
      </c>
      <c r="H5549" s="19" t="n">
        <v>130.95</v>
      </c>
      <c r="I5549" s="19" t="n">
        <f aca="false">ROUND(F5549*G5549,2)</f>
        <v>636.6</v>
      </c>
      <c r="J5549" s="19" t="n">
        <f aca="false">ROUND(F5549*H5549,2)</f>
        <v>392.85</v>
      </c>
      <c r="K5549" s="19" t="n">
        <f aca="false">INDEX(Pricebook!$L$2:$L$1401,MATCH(D5549,Pricebook!$A$2:$A$1401,0))</f>
        <v>219.35</v>
      </c>
      <c r="L5549" s="19" t="n">
        <f aca="false">ROUND(F5549*K5549,2)</f>
        <v>658.05</v>
      </c>
      <c r="M5549" s="24" t="n">
        <f aca="false">DATE(YEAR(C5549),MONTH(C5549),1)</f>
        <v>46204</v>
      </c>
    </row>
    <row r="5550" customFormat="false" ht="15" hidden="false" customHeight="false" outlineLevel="0" collapsed="false">
      <c r="A5550" s="21" t="s">
        <v>3725</v>
      </c>
      <c r="B5550" s="21" t="s">
        <v>3339</v>
      </c>
      <c r="C5550" s="23" t="n">
        <v>46206</v>
      </c>
      <c r="D5550" s="21" t="s">
        <v>2424</v>
      </c>
      <c r="E5550" s="21" t="s">
        <v>2202</v>
      </c>
      <c r="F5550" s="12" t="n">
        <v>2</v>
      </c>
      <c r="G5550" s="19" t="n">
        <v>51.6</v>
      </c>
      <c r="H5550" s="19" t="n">
        <v>31.04</v>
      </c>
      <c r="I5550" s="19" t="n">
        <f aca="false">ROUND(F5550*G5550,2)</f>
        <v>103.2</v>
      </c>
      <c r="J5550" s="19" t="n">
        <f aca="false">ROUND(F5550*H5550,2)</f>
        <v>62.08</v>
      </c>
      <c r="K5550" s="19" t="n">
        <f aca="false">INDEX(Pricebook!$L$2:$L$1401,MATCH(D5550,Pricebook!$A$2:$A$1401,0))</f>
        <v>54.6</v>
      </c>
      <c r="L5550" s="19" t="n">
        <f aca="false">ROUND(F5550*K5550,2)</f>
        <v>109.2</v>
      </c>
      <c r="M5550" s="24" t="n">
        <f aca="false">DATE(YEAR(C5550),MONTH(C5550),1)</f>
        <v>46204</v>
      </c>
    </row>
    <row r="5551" customFormat="false" ht="15" hidden="false" customHeight="false" outlineLevel="0" collapsed="false">
      <c r="A5551" s="21" t="s">
        <v>3725</v>
      </c>
      <c r="B5551" s="21" t="s">
        <v>3339</v>
      </c>
      <c r="C5551" s="23" t="n">
        <v>46206</v>
      </c>
      <c r="D5551" s="21" t="s">
        <v>1869</v>
      </c>
      <c r="E5551" s="21" t="s">
        <v>1452</v>
      </c>
      <c r="F5551" s="12" t="n">
        <v>9</v>
      </c>
      <c r="G5551" s="19" t="n">
        <v>37.15</v>
      </c>
      <c r="H5551" s="19" t="n">
        <v>22.79</v>
      </c>
      <c r="I5551" s="19" t="n">
        <f aca="false">ROUND(F5551*G5551,2)</f>
        <v>334.35</v>
      </c>
      <c r="J5551" s="19" t="n">
        <f aca="false">ROUND(F5551*H5551,2)</f>
        <v>205.11</v>
      </c>
      <c r="K5551" s="19" t="n">
        <f aca="false">INDEX(Pricebook!$L$2:$L$1401,MATCH(D5551,Pricebook!$A$2:$A$1401,0))</f>
        <v>38.2</v>
      </c>
      <c r="L5551" s="19" t="n">
        <f aca="false">ROUND(F5551*K5551,2)</f>
        <v>343.8</v>
      </c>
      <c r="M5551" s="24" t="n">
        <f aca="false">DATE(YEAR(C5551),MONTH(C5551),1)</f>
        <v>46204</v>
      </c>
    </row>
    <row r="5552" customFormat="false" ht="15" hidden="false" customHeight="false" outlineLevel="0" collapsed="false">
      <c r="A5552" s="21" t="s">
        <v>3726</v>
      </c>
      <c r="B5552" s="21" t="s">
        <v>3727</v>
      </c>
      <c r="C5552" s="23" t="n">
        <v>46206</v>
      </c>
      <c r="D5552" s="21" t="s">
        <v>2820</v>
      </c>
      <c r="E5552" s="21" t="s">
        <v>2748</v>
      </c>
      <c r="F5552" s="12" t="n">
        <v>6</v>
      </c>
      <c r="G5552" s="19" t="n">
        <v>34.4</v>
      </c>
      <c r="H5552" s="19" t="n">
        <v>20.14</v>
      </c>
      <c r="I5552" s="19" t="n">
        <f aca="false">ROUND(F5552*G5552,2)</f>
        <v>206.4</v>
      </c>
      <c r="J5552" s="19" t="n">
        <f aca="false">ROUND(F5552*H5552,2)</f>
        <v>120.84</v>
      </c>
      <c r="K5552" s="19" t="n">
        <f aca="false">INDEX(Pricebook!$L$2:$L$1401,MATCH(D5552,Pricebook!$A$2:$A$1401,0))</f>
        <v>37.75</v>
      </c>
      <c r="L5552" s="19" t="n">
        <f aca="false">ROUND(F5552*K5552,2)</f>
        <v>226.5</v>
      </c>
      <c r="M5552" s="24" t="n">
        <f aca="false">DATE(YEAR(C5552),MONTH(C5552),1)</f>
        <v>46204</v>
      </c>
    </row>
    <row r="5553" customFormat="false" ht="15" hidden="false" customHeight="false" outlineLevel="0" collapsed="false">
      <c r="A5553" s="21" t="s">
        <v>3726</v>
      </c>
      <c r="B5553" s="21" t="s">
        <v>3727</v>
      </c>
      <c r="C5553" s="23" t="n">
        <v>46206</v>
      </c>
      <c r="D5553" s="21" t="s">
        <v>2768</v>
      </c>
      <c r="E5553" s="21" t="s">
        <v>2748</v>
      </c>
      <c r="F5553" s="12" t="n">
        <v>6</v>
      </c>
      <c r="G5553" s="19" t="n">
        <v>15.5</v>
      </c>
      <c r="H5553" s="19" t="n">
        <v>9</v>
      </c>
      <c r="I5553" s="19" t="n">
        <f aca="false">ROUND(F5553*G5553,2)</f>
        <v>93</v>
      </c>
      <c r="J5553" s="19" t="n">
        <f aca="false">ROUND(F5553*H5553,2)</f>
        <v>54</v>
      </c>
      <c r="K5553" s="19" t="n">
        <f aca="false">INDEX(Pricebook!$L$2:$L$1401,MATCH(D5553,Pricebook!$A$2:$A$1401,0))</f>
        <v>16.9</v>
      </c>
      <c r="L5553" s="19" t="n">
        <f aca="false">ROUND(F5553*K5553,2)</f>
        <v>101.4</v>
      </c>
      <c r="M5553" s="24" t="n">
        <f aca="false">DATE(YEAR(C5553),MONTH(C5553),1)</f>
        <v>46204</v>
      </c>
    </row>
    <row r="5554" customFormat="false" ht="15" hidden="false" customHeight="false" outlineLevel="0" collapsed="false">
      <c r="A5554" s="21" t="s">
        <v>3726</v>
      </c>
      <c r="B5554" s="21" t="s">
        <v>3727</v>
      </c>
      <c r="C5554" s="23" t="n">
        <v>46206</v>
      </c>
      <c r="D5554" s="21" t="s">
        <v>225</v>
      </c>
      <c r="E5554" s="21" t="s">
        <v>108</v>
      </c>
      <c r="F5554" s="12" t="n">
        <v>3</v>
      </c>
      <c r="G5554" s="19" t="n">
        <v>8.6</v>
      </c>
      <c r="H5554" s="19" t="n">
        <v>6.39</v>
      </c>
      <c r="I5554" s="19" t="n">
        <f aca="false">ROUND(F5554*G5554,2)</f>
        <v>25.8</v>
      </c>
      <c r="J5554" s="19" t="n">
        <f aca="false">ROUND(F5554*H5554,2)</f>
        <v>19.17</v>
      </c>
      <c r="K5554" s="19" t="n">
        <f aca="false">INDEX(Pricebook!$L$2:$L$1401,MATCH(D5554,Pricebook!$A$2:$A$1401,0))</f>
        <v>9.4</v>
      </c>
      <c r="L5554" s="19" t="n">
        <f aca="false">ROUND(F5554*K5554,2)</f>
        <v>28.2</v>
      </c>
      <c r="M5554" s="24" t="n">
        <f aca="false">DATE(YEAR(C5554),MONTH(C5554),1)</f>
        <v>46204</v>
      </c>
    </row>
    <row r="5555" customFormat="false" ht="15" hidden="false" customHeight="false" outlineLevel="0" collapsed="false">
      <c r="A5555" s="21" t="s">
        <v>3726</v>
      </c>
      <c r="B5555" s="21" t="s">
        <v>3727</v>
      </c>
      <c r="C5555" s="23" t="n">
        <v>46206</v>
      </c>
      <c r="D5555" s="21" t="s">
        <v>322</v>
      </c>
      <c r="E5555" s="21" t="s">
        <v>108</v>
      </c>
      <c r="F5555" s="12" t="n">
        <v>3</v>
      </c>
      <c r="G5555" s="19" t="n">
        <v>9.05</v>
      </c>
      <c r="H5555" s="19" t="n">
        <v>6.67</v>
      </c>
      <c r="I5555" s="19" t="n">
        <f aca="false">ROUND(F5555*G5555,2)</f>
        <v>27.15</v>
      </c>
      <c r="J5555" s="19" t="n">
        <f aca="false">ROUND(F5555*H5555,2)</f>
        <v>20.01</v>
      </c>
      <c r="K5555" s="19" t="n">
        <f aca="false">INDEX(Pricebook!$L$2:$L$1401,MATCH(D5555,Pricebook!$A$2:$A$1401,0))</f>
        <v>9.8</v>
      </c>
      <c r="L5555" s="19" t="n">
        <f aca="false">ROUND(F5555*K5555,2)</f>
        <v>29.4</v>
      </c>
      <c r="M5555" s="24" t="n">
        <f aca="false">DATE(YEAR(C5555),MONTH(C5555),1)</f>
        <v>46204</v>
      </c>
    </row>
    <row r="5556" customFormat="false" ht="15" hidden="false" customHeight="false" outlineLevel="0" collapsed="false">
      <c r="A5556" s="21" t="s">
        <v>3726</v>
      </c>
      <c r="B5556" s="21" t="s">
        <v>3727</v>
      </c>
      <c r="C5556" s="23" t="n">
        <v>46206</v>
      </c>
      <c r="D5556" s="21" t="s">
        <v>2804</v>
      </c>
      <c r="E5556" s="21" t="s">
        <v>2748</v>
      </c>
      <c r="F5556" s="12" t="n">
        <v>1</v>
      </c>
      <c r="G5556" s="19" t="n">
        <v>12.4</v>
      </c>
      <c r="H5556" s="19" t="n">
        <v>7.21</v>
      </c>
      <c r="I5556" s="19" t="n">
        <f aca="false">ROUND(F5556*G5556,2)</f>
        <v>12.4</v>
      </c>
      <c r="J5556" s="19" t="n">
        <f aca="false">ROUND(F5556*H5556,2)</f>
        <v>7.21</v>
      </c>
      <c r="K5556" s="19" t="n">
        <f aca="false">INDEX(Pricebook!$L$2:$L$1401,MATCH(D5556,Pricebook!$A$2:$A$1401,0))</f>
        <v>13.55</v>
      </c>
      <c r="L5556" s="19" t="n">
        <f aca="false">ROUND(F5556*K5556,2)</f>
        <v>13.55</v>
      </c>
      <c r="M5556" s="24" t="n">
        <f aca="false">DATE(YEAR(C5556),MONTH(C5556),1)</f>
        <v>46204</v>
      </c>
    </row>
    <row r="5557" customFormat="false" ht="15" hidden="false" customHeight="false" outlineLevel="0" collapsed="false">
      <c r="A5557" s="21" t="s">
        <v>3726</v>
      </c>
      <c r="B5557" s="21" t="s">
        <v>3727</v>
      </c>
      <c r="C5557" s="23" t="n">
        <v>46206</v>
      </c>
      <c r="D5557" s="21" t="s">
        <v>1032</v>
      </c>
      <c r="E5557" s="21" t="s">
        <v>971</v>
      </c>
      <c r="F5557" s="12" t="n">
        <v>7</v>
      </c>
      <c r="G5557" s="19" t="n">
        <v>2.7</v>
      </c>
      <c r="H5557" s="19" t="n">
        <v>2.07</v>
      </c>
      <c r="I5557" s="19" t="n">
        <f aca="false">ROUND(F5557*G5557,2)</f>
        <v>18.9</v>
      </c>
      <c r="J5557" s="19" t="n">
        <f aca="false">ROUND(F5557*H5557,2)</f>
        <v>14.49</v>
      </c>
      <c r="K5557" s="19" t="n">
        <f aca="false">INDEX(Pricebook!$L$2:$L$1401,MATCH(D5557,Pricebook!$A$2:$A$1401,0))</f>
        <v>3.15</v>
      </c>
      <c r="L5557" s="19" t="n">
        <f aca="false">ROUND(F5557*K5557,2)</f>
        <v>22.05</v>
      </c>
      <c r="M5557" s="24" t="n">
        <f aca="false">DATE(YEAR(C5557),MONTH(C5557),1)</f>
        <v>46204</v>
      </c>
    </row>
    <row r="5558" customFormat="false" ht="15" hidden="false" customHeight="false" outlineLevel="0" collapsed="false">
      <c r="A5558" s="21" t="s">
        <v>3726</v>
      </c>
      <c r="B5558" s="21" t="s">
        <v>3727</v>
      </c>
      <c r="C5558" s="23" t="n">
        <v>46206</v>
      </c>
      <c r="D5558" s="21" t="s">
        <v>803</v>
      </c>
      <c r="E5558" s="21" t="s">
        <v>366</v>
      </c>
      <c r="F5558" s="12" t="n">
        <v>2</v>
      </c>
      <c r="G5558" s="19" t="n">
        <v>164.8</v>
      </c>
      <c r="H5558" s="19" t="n">
        <v>115.5</v>
      </c>
      <c r="I5558" s="19" t="n">
        <f aca="false">ROUND(F5558*G5558,2)</f>
        <v>329.6</v>
      </c>
      <c r="J5558" s="19" t="n">
        <f aca="false">ROUND(F5558*H5558,2)</f>
        <v>231</v>
      </c>
      <c r="K5558" s="19" t="n">
        <f aca="false">INDEX(Pricebook!$L$2:$L$1401,MATCH(D5558,Pricebook!$A$2:$A$1401,0))</f>
        <v>175.85</v>
      </c>
      <c r="L5558" s="19" t="n">
        <f aca="false">ROUND(F5558*K5558,2)</f>
        <v>351.7</v>
      </c>
      <c r="M5558" s="24" t="n">
        <f aca="false">DATE(YEAR(C5558),MONTH(C5558),1)</f>
        <v>46204</v>
      </c>
    </row>
    <row r="5559" customFormat="false" ht="15" hidden="false" customHeight="false" outlineLevel="0" collapsed="false">
      <c r="A5559" s="21" t="s">
        <v>3726</v>
      </c>
      <c r="B5559" s="21" t="s">
        <v>3727</v>
      </c>
      <c r="C5559" s="23" t="n">
        <v>46206</v>
      </c>
      <c r="D5559" s="21" t="s">
        <v>1268</v>
      </c>
      <c r="E5559" s="21" t="s">
        <v>971</v>
      </c>
      <c r="F5559" s="12" t="n">
        <v>19</v>
      </c>
      <c r="G5559" s="19" t="n">
        <v>12.35</v>
      </c>
      <c r="H5559" s="19" t="n">
        <v>9.43</v>
      </c>
      <c r="I5559" s="19" t="n">
        <f aca="false">ROUND(F5559*G5559,2)</f>
        <v>234.65</v>
      </c>
      <c r="J5559" s="19" t="n">
        <f aca="false">ROUND(F5559*H5559,2)</f>
        <v>179.17</v>
      </c>
      <c r="K5559" s="19" t="n">
        <f aca="false">INDEX(Pricebook!$L$2:$L$1401,MATCH(D5559,Pricebook!$A$2:$A$1401,0))</f>
        <v>14.3</v>
      </c>
      <c r="L5559" s="19" t="n">
        <f aca="false">ROUND(F5559*K5559,2)</f>
        <v>271.7</v>
      </c>
      <c r="M5559" s="24" t="n">
        <f aca="false">DATE(YEAR(C5559),MONTH(C5559),1)</f>
        <v>46204</v>
      </c>
    </row>
    <row r="5560" customFormat="false" ht="15" hidden="false" customHeight="false" outlineLevel="0" collapsed="false">
      <c r="A5560" s="21" t="s">
        <v>3726</v>
      </c>
      <c r="B5560" s="21" t="s">
        <v>3727</v>
      </c>
      <c r="C5560" s="23" t="n">
        <v>46206</v>
      </c>
      <c r="D5560" s="21" t="s">
        <v>219</v>
      </c>
      <c r="E5560" s="21" t="s">
        <v>108</v>
      </c>
      <c r="F5560" s="12" t="n">
        <v>1</v>
      </c>
      <c r="G5560" s="19" t="n">
        <v>92</v>
      </c>
      <c r="H5560" s="19" t="n">
        <v>68.46</v>
      </c>
      <c r="I5560" s="19" t="n">
        <f aca="false">ROUND(F5560*G5560,2)</f>
        <v>92</v>
      </c>
      <c r="J5560" s="19" t="n">
        <f aca="false">ROUND(F5560*H5560,2)</f>
        <v>68.46</v>
      </c>
      <c r="K5560" s="19" t="n">
        <f aca="false">INDEX(Pricebook!$L$2:$L$1401,MATCH(D5560,Pricebook!$A$2:$A$1401,0))</f>
        <v>100.25</v>
      </c>
      <c r="L5560" s="19" t="n">
        <f aca="false">ROUND(F5560*K5560,2)</f>
        <v>100.25</v>
      </c>
      <c r="M5560" s="24" t="n">
        <f aca="false">DATE(YEAR(C5560),MONTH(C5560),1)</f>
        <v>46204</v>
      </c>
    </row>
    <row r="5561" customFormat="false" ht="15" hidden="false" customHeight="false" outlineLevel="0" collapsed="false">
      <c r="A5561" s="21" t="s">
        <v>3726</v>
      </c>
      <c r="B5561" s="21" t="s">
        <v>3727</v>
      </c>
      <c r="C5561" s="23" t="n">
        <v>46206</v>
      </c>
      <c r="D5561" s="21" t="s">
        <v>2906</v>
      </c>
      <c r="E5561" s="21" t="s">
        <v>2748</v>
      </c>
      <c r="F5561" s="12" t="n">
        <v>5</v>
      </c>
      <c r="G5561" s="19" t="n">
        <v>2.95</v>
      </c>
      <c r="H5561" s="19" t="n">
        <v>1.72</v>
      </c>
      <c r="I5561" s="19" t="n">
        <f aca="false">ROUND(F5561*G5561,2)</f>
        <v>14.75</v>
      </c>
      <c r="J5561" s="19" t="n">
        <f aca="false">ROUND(F5561*H5561,2)</f>
        <v>8.6</v>
      </c>
      <c r="K5561" s="19" t="n">
        <f aca="false">INDEX(Pricebook!$L$2:$L$1401,MATCH(D5561,Pricebook!$A$2:$A$1401,0))</f>
        <v>3.25</v>
      </c>
      <c r="L5561" s="19" t="n">
        <f aca="false">ROUND(F5561*K5561,2)</f>
        <v>16.25</v>
      </c>
      <c r="M5561" s="24" t="n">
        <f aca="false">DATE(YEAR(C5561),MONTH(C5561),1)</f>
        <v>46204</v>
      </c>
    </row>
    <row r="5562" customFormat="false" ht="15" hidden="false" customHeight="false" outlineLevel="0" collapsed="false">
      <c r="A5562" s="21" t="s">
        <v>3726</v>
      </c>
      <c r="B5562" s="21" t="s">
        <v>3727</v>
      </c>
      <c r="C5562" s="23" t="n">
        <v>46206</v>
      </c>
      <c r="D5562" s="21" t="s">
        <v>2359</v>
      </c>
      <c r="E5562" s="21" t="s">
        <v>2202</v>
      </c>
      <c r="F5562" s="12" t="n">
        <v>5</v>
      </c>
      <c r="G5562" s="19" t="n">
        <v>6.35</v>
      </c>
      <c r="H5562" s="19" t="n">
        <v>3.81</v>
      </c>
      <c r="I5562" s="19" t="n">
        <f aca="false">ROUND(F5562*G5562,2)</f>
        <v>31.75</v>
      </c>
      <c r="J5562" s="19" t="n">
        <f aca="false">ROUND(F5562*H5562,2)</f>
        <v>19.05</v>
      </c>
      <c r="K5562" s="19" t="n">
        <f aca="false">INDEX(Pricebook!$L$2:$L$1401,MATCH(D5562,Pricebook!$A$2:$A$1401,0))</f>
        <v>6.7</v>
      </c>
      <c r="L5562" s="19" t="n">
        <f aca="false">ROUND(F5562*K5562,2)</f>
        <v>33.5</v>
      </c>
      <c r="M5562" s="24" t="n">
        <f aca="false">DATE(YEAR(C5562),MONTH(C5562),1)</f>
        <v>46204</v>
      </c>
    </row>
    <row r="5563" customFormat="false" ht="15" hidden="false" customHeight="false" outlineLevel="0" collapsed="false">
      <c r="A5563" s="21" t="s">
        <v>3726</v>
      </c>
      <c r="B5563" s="21" t="s">
        <v>3727</v>
      </c>
      <c r="C5563" s="23" t="n">
        <v>46206</v>
      </c>
      <c r="D5563" s="21" t="s">
        <v>853</v>
      </c>
      <c r="E5563" s="21" t="s">
        <v>366</v>
      </c>
      <c r="F5563" s="12" t="n">
        <v>3</v>
      </c>
      <c r="G5563" s="19" t="n">
        <v>89.6</v>
      </c>
      <c r="H5563" s="19" t="n">
        <v>63</v>
      </c>
      <c r="I5563" s="19" t="n">
        <f aca="false">ROUND(F5563*G5563,2)</f>
        <v>268.8</v>
      </c>
      <c r="J5563" s="19" t="n">
        <f aca="false">ROUND(F5563*H5563,2)</f>
        <v>189</v>
      </c>
      <c r="K5563" s="19" t="n">
        <f aca="false">INDEX(Pricebook!$L$2:$L$1401,MATCH(D5563,Pricebook!$A$2:$A$1401,0))</f>
        <v>95.95</v>
      </c>
      <c r="L5563" s="19" t="n">
        <f aca="false">ROUND(F5563*K5563,2)</f>
        <v>287.85</v>
      </c>
      <c r="M5563" s="24" t="n">
        <f aca="false">DATE(YEAR(C5563),MONTH(C5563),1)</f>
        <v>46204</v>
      </c>
    </row>
    <row r="5564" customFormat="false" ht="15" hidden="false" customHeight="false" outlineLevel="0" collapsed="false">
      <c r="A5564" s="21" t="s">
        <v>3726</v>
      </c>
      <c r="B5564" s="21" t="s">
        <v>3727</v>
      </c>
      <c r="C5564" s="23" t="n">
        <v>46206</v>
      </c>
      <c r="D5564" s="21" t="s">
        <v>599</v>
      </c>
      <c r="E5564" s="21" t="s">
        <v>366</v>
      </c>
      <c r="F5564" s="12" t="n">
        <v>6</v>
      </c>
      <c r="G5564" s="19" t="n">
        <v>14.2</v>
      </c>
      <c r="H5564" s="19" t="n">
        <v>10.12</v>
      </c>
      <c r="I5564" s="19" t="n">
        <f aca="false">ROUND(F5564*G5564,2)</f>
        <v>85.2</v>
      </c>
      <c r="J5564" s="19" t="n">
        <f aca="false">ROUND(F5564*H5564,2)</f>
        <v>60.72</v>
      </c>
      <c r="K5564" s="19" t="n">
        <f aca="false">INDEX(Pricebook!$L$2:$L$1401,MATCH(D5564,Pricebook!$A$2:$A$1401,0))</f>
        <v>15.45</v>
      </c>
      <c r="L5564" s="19" t="n">
        <f aca="false">ROUND(F5564*K5564,2)</f>
        <v>92.7</v>
      </c>
      <c r="M5564" s="24" t="n">
        <f aca="false">DATE(YEAR(C5564),MONTH(C5564),1)</f>
        <v>46204</v>
      </c>
    </row>
    <row r="5565" customFormat="false" ht="15" hidden="false" customHeight="false" outlineLevel="0" collapsed="false">
      <c r="A5565" s="21" t="s">
        <v>3726</v>
      </c>
      <c r="B5565" s="21" t="s">
        <v>3727</v>
      </c>
      <c r="C5565" s="23" t="n">
        <v>46206</v>
      </c>
      <c r="D5565" s="21" t="s">
        <v>1056</v>
      </c>
      <c r="E5565" s="21" t="s">
        <v>971</v>
      </c>
      <c r="F5565" s="12" t="n">
        <v>3</v>
      </c>
      <c r="G5565" s="19" t="n">
        <v>29.15</v>
      </c>
      <c r="H5565" s="19" t="n">
        <v>22.27</v>
      </c>
      <c r="I5565" s="19" t="n">
        <f aca="false">ROUND(F5565*G5565,2)</f>
        <v>87.45</v>
      </c>
      <c r="J5565" s="19" t="n">
        <f aca="false">ROUND(F5565*H5565,2)</f>
        <v>66.81</v>
      </c>
      <c r="K5565" s="19" t="n">
        <f aca="false">INDEX(Pricebook!$L$2:$L$1401,MATCH(D5565,Pricebook!$A$2:$A$1401,0))</f>
        <v>33.75</v>
      </c>
      <c r="L5565" s="19" t="n">
        <f aca="false">ROUND(F5565*K5565,2)</f>
        <v>101.25</v>
      </c>
      <c r="M5565" s="24" t="n">
        <f aca="false">DATE(YEAR(C5565),MONTH(C5565),1)</f>
        <v>46204</v>
      </c>
    </row>
    <row r="5566" customFormat="false" ht="15" hidden="false" customHeight="false" outlineLevel="0" collapsed="false">
      <c r="A5566" s="21" t="s">
        <v>3728</v>
      </c>
      <c r="B5566" s="21" t="s">
        <v>3465</v>
      </c>
      <c r="C5566" s="23" t="n">
        <v>46206</v>
      </c>
      <c r="D5566" s="21" t="s">
        <v>2376</v>
      </c>
      <c r="E5566" s="21" t="s">
        <v>2202</v>
      </c>
      <c r="F5566" s="12" t="n">
        <v>2</v>
      </c>
      <c r="G5566" s="19" t="n">
        <v>6.25</v>
      </c>
      <c r="H5566" s="19" t="n">
        <v>3.74</v>
      </c>
      <c r="I5566" s="19" t="n">
        <f aca="false">ROUND(F5566*G5566,2)</f>
        <v>12.5</v>
      </c>
      <c r="J5566" s="19" t="n">
        <f aca="false">ROUND(F5566*H5566,2)</f>
        <v>7.48</v>
      </c>
      <c r="K5566" s="19" t="n">
        <f aca="false">INDEX(Pricebook!$L$2:$L$1401,MATCH(D5566,Pricebook!$A$2:$A$1401,0))</f>
        <v>6.6</v>
      </c>
      <c r="L5566" s="19" t="n">
        <f aca="false">ROUND(F5566*K5566,2)</f>
        <v>13.2</v>
      </c>
      <c r="M5566" s="24" t="n">
        <f aca="false">DATE(YEAR(C5566),MONTH(C5566),1)</f>
        <v>46204</v>
      </c>
    </row>
    <row r="5567" customFormat="false" ht="15" hidden="false" customHeight="false" outlineLevel="0" collapsed="false">
      <c r="A5567" s="21" t="s">
        <v>3728</v>
      </c>
      <c r="B5567" s="21" t="s">
        <v>3465</v>
      </c>
      <c r="C5567" s="23" t="n">
        <v>46206</v>
      </c>
      <c r="D5567" s="21" t="s">
        <v>1739</v>
      </c>
      <c r="E5567" s="21" t="s">
        <v>1452</v>
      </c>
      <c r="F5567" s="12" t="n">
        <v>5</v>
      </c>
      <c r="G5567" s="19" t="n">
        <v>36</v>
      </c>
      <c r="H5567" s="19" t="n">
        <v>22.33</v>
      </c>
      <c r="I5567" s="19" t="n">
        <f aca="false">ROUND(F5567*G5567,2)</f>
        <v>180</v>
      </c>
      <c r="J5567" s="19" t="n">
        <f aca="false">ROUND(F5567*H5567,2)</f>
        <v>111.65</v>
      </c>
      <c r="K5567" s="19" t="n">
        <f aca="false">INDEX(Pricebook!$L$2:$L$1401,MATCH(D5567,Pricebook!$A$2:$A$1401,0))</f>
        <v>37.4</v>
      </c>
      <c r="L5567" s="19" t="n">
        <f aca="false">ROUND(F5567*K5567,2)</f>
        <v>187</v>
      </c>
      <c r="M5567" s="24" t="n">
        <f aca="false">DATE(YEAR(C5567),MONTH(C5567),1)</f>
        <v>46204</v>
      </c>
    </row>
    <row r="5568" customFormat="false" ht="15" hidden="false" customHeight="false" outlineLevel="0" collapsed="false">
      <c r="A5568" s="21" t="s">
        <v>3728</v>
      </c>
      <c r="B5568" s="21" t="s">
        <v>3465</v>
      </c>
      <c r="C5568" s="23" t="n">
        <v>46206</v>
      </c>
      <c r="D5568" s="21" t="s">
        <v>757</v>
      </c>
      <c r="E5568" s="21" t="s">
        <v>366</v>
      </c>
      <c r="F5568" s="12" t="n">
        <v>3</v>
      </c>
      <c r="G5568" s="19" t="n">
        <v>11.7</v>
      </c>
      <c r="H5568" s="19" t="n">
        <v>8.29</v>
      </c>
      <c r="I5568" s="19" t="n">
        <f aca="false">ROUND(F5568*G5568,2)</f>
        <v>35.1</v>
      </c>
      <c r="J5568" s="19" t="n">
        <f aca="false">ROUND(F5568*H5568,2)</f>
        <v>24.87</v>
      </c>
      <c r="K5568" s="19" t="n">
        <f aca="false">INDEX(Pricebook!$L$2:$L$1401,MATCH(D5568,Pricebook!$A$2:$A$1401,0))</f>
        <v>12.65</v>
      </c>
      <c r="L5568" s="19" t="n">
        <f aca="false">ROUND(F5568*K5568,2)</f>
        <v>37.95</v>
      </c>
      <c r="M5568" s="24" t="n">
        <f aca="false">DATE(YEAR(C5568),MONTH(C5568),1)</f>
        <v>46204</v>
      </c>
    </row>
    <row r="5569" customFormat="false" ht="15" hidden="false" customHeight="false" outlineLevel="0" collapsed="false">
      <c r="A5569" s="21" t="s">
        <v>3728</v>
      </c>
      <c r="B5569" s="21" t="s">
        <v>3465</v>
      </c>
      <c r="C5569" s="23" t="n">
        <v>46206</v>
      </c>
      <c r="D5569" s="21" t="s">
        <v>1837</v>
      </c>
      <c r="E5569" s="21" t="s">
        <v>1452</v>
      </c>
      <c r="F5569" s="12" t="n">
        <v>2</v>
      </c>
      <c r="G5569" s="19" t="n">
        <v>158.7</v>
      </c>
      <c r="H5569" s="19" t="n">
        <v>97.64</v>
      </c>
      <c r="I5569" s="19" t="n">
        <f aca="false">ROUND(F5569*G5569,2)</f>
        <v>317.4</v>
      </c>
      <c r="J5569" s="19" t="n">
        <f aca="false">ROUND(F5569*H5569,2)</f>
        <v>195.28</v>
      </c>
      <c r="K5569" s="19" t="n">
        <f aca="false">INDEX(Pricebook!$L$2:$L$1401,MATCH(D5569,Pricebook!$A$2:$A$1401,0))</f>
        <v>163.55</v>
      </c>
      <c r="L5569" s="19" t="n">
        <f aca="false">ROUND(F5569*K5569,2)</f>
        <v>327.1</v>
      </c>
      <c r="M5569" s="24" t="n">
        <f aca="false">DATE(YEAR(C5569),MONTH(C5569),1)</f>
        <v>46204</v>
      </c>
    </row>
    <row r="5570" customFormat="false" ht="15" hidden="false" customHeight="false" outlineLevel="0" collapsed="false">
      <c r="A5570" s="21" t="s">
        <v>3728</v>
      </c>
      <c r="B5570" s="21" t="s">
        <v>3465</v>
      </c>
      <c r="C5570" s="23" t="n">
        <v>46206</v>
      </c>
      <c r="D5570" s="21" t="s">
        <v>685</v>
      </c>
      <c r="E5570" s="21" t="s">
        <v>366</v>
      </c>
      <c r="F5570" s="12" t="n">
        <v>3</v>
      </c>
      <c r="G5570" s="19" t="n">
        <v>53.3</v>
      </c>
      <c r="H5570" s="19" t="n">
        <v>37.88</v>
      </c>
      <c r="I5570" s="19" t="n">
        <f aca="false">ROUND(F5570*G5570,2)</f>
        <v>159.9</v>
      </c>
      <c r="J5570" s="19" t="n">
        <f aca="false">ROUND(F5570*H5570,2)</f>
        <v>113.64</v>
      </c>
      <c r="K5570" s="19" t="n">
        <f aca="false">INDEX(Pricebook!$L$2:$L$1401,MATCH(D5570,Pricebook!$A$2:$A$1401,0))</f>
        <v>57.7</v>
      </c>
      <c r="L5570" s="19" t="n">
        <f aca="false">ROUND(F5570*K5570,2)</f>
        <v>173.1</v>
      </c>
      <c r="M5570" s="24" t="n">
        <f aca="false">DATE(YEAR(C5570),MONTH(C5570),1)</f>
        <v>46204</v>
      </c>
    </row>
    <row r="5571" customFormat="false" ht="15" hidden="false" customHeight="false" outlineLevel="0" collapsed="false">
      <c r="A5571" s="21" t="s">
        <v>3729</v>
      </c>
      <c r="B5571" s="21" t="s">
        <v>2997</v>
      </c>
      <c r="C5571" s="23" t="n">
        <v>46206</v>
      </c>
      <c r="D5571" s="21" t="s">
        <v>1976</v>
      </c>
      <c r="E5571" s="21" t="s">
        <v>1941</v>
      </c>
      <c r="F5571" s="12" t="n">
        <v>1</v>
      </c>
      <c r="G5571" s="19" t="n">
        <v>99</v>
      </c>
      <c r="H5571" s="19" t="n">
        <v>68.7</v>
      </c>
      <c r="I5571" s="19" t="n">
        <f aca="false">ROUND(F5571*G5571,2)</f>
        <v>99</v>
      </c>
      <c r="J5571" s="19" t="n">
        <f aca="false">ROUND(F5571*H5571,2)</f>
        <v>68.7</v>
      </c>
      <c r="K5571" s="19" t="n">
        <f aca="false">INDEX(Pricebook!$L$2:$L$1401,MATCH(D5571,Pricebook!$A$2:$A$1401,0))</f>
        <v>103.6</v>
      </c>
      <c r="L5571" s="19" t="n">
        <f aca="false">ROUND(F5571*K5571,2)</f>
        <v>103.6</v>
      </c>
      <c r="M5571" s="24" t="n">
        <f aca="false">DATE(YEAR(C5571),MONTH(C5571),1)</f>
        <v>46204</v>
      </c>
    </row>
    <row r="5572" customFormat="false" ht="15" hidden="false" customHeight="false" outlineLevel="0" collapsed="false">
      <c r="A5572" s="21" t="s">
        <v>3729</v>
      </c>
      <c r="B5572" s="21" t="s">
        <v>2997</v>
      </c>
      <c r="C5572" s="23" t="n">
        <v>46206</v>
      </c>
      <c r="D5572" s="21" t="s">
        <v>2176</v>
      </c>
      <c r="E5572" s="21" t="s">
        <v>1941</v>
      </c>
      <c r="F5572" s="12" t="n">
        <v>2</v>
      </c>
      <c r="G5572" s="19" t="n">
        <v>101.45</v>
      </c>
      <c r="H5572" s="19" t="n">
        <v>75.04</v>
      </c>
      <c r="I5572" s="19" t="n">
        <f aca="false">ROUND(F5572*G5572,2)</f>
        <v>202.9</v>
      </c>
      <c r="J5572" s="19" t="n">
        <f aca="false">ROUND(F5572*H5572,2)</f>
        <v>150.08</v>
      </c>
      <c r="K5572" s="19" t="n">
        <f aca="false">INDEX(Pricebook!$L$2:$L$1401,MATCH(D5572,Pricebook!$A$2:$A$1401,0))</f>
        <v>106.75</v>
      </c>
      <c r="L5572" s="19" t="n">
        <f aca="false">ROUND(F5572*K5572,2)</f>
        <v>213.5</v>
      </c>
      <c r="M5572" s="24" t="n">
        <f aca="false">DATE(YEAR(C5572),MONTH(C5572),1)</f>
        <v>46204</v>
      </c>
    </row>
    <row r="5573" customFormat="false" ht="15" hidden="false" customHeight="false" outlineLevel="0" collapsed="false">
      <c r="A5573" s="21" t="s">
        <v>3729</v>
      </c>
      <c r="B5573" s="21" t="s">
        <v>2997</v>
      </c>
      <c r="C5573" s="23" t="n">
        <v>46206</v>
      </c>
      <c r="D5573" s="21" t="s">
        <v>2946</v>
      </c>
      <c r="E5573" s="21" t="s">
        <v>2748</v>
      </c>
      <c r="F5573" s="12" t="n">
        <v>2</v>
      </c>
      <c r="G5573" s="19" t="n">
        <v>9.3</v>
      </c>
      <c r="H5573" s="19" t="n">
        <v>5.37</v>
      </c>
      <c r="I5573" s="19" t="n">
        <f aca="false">ROUND(F5573*G5573,2)</f>
        <v>18.6</v>
      </c>
      <c r="J5573" s="19" t="n">
        <f aca="false">ROUND(F5573*H5573,2)</f>
        <v>10.74</v>
      </c>
      <c r="K5573" s="19" t="n">
        <f aca="false">INDEX(Pricebook!$L$2:$L$1401,MATCH(D5573,Pricebook!$A$2:$A$1401,0))</f>
        <v>10.1</v>
      </c>
      <c r="L5573" s="19" t="n">
        <f aca="false">ROUND(F5573*K5573,2)</f>
        <v>20.2</v>
      </c>
      <c r="M5573" s="24" t="n">
        <f aca="false">DATE(YEAR(C5573),MONTH(C5573),1)</f>
        <v>46204</v>
      </c>
    </row>
    <row r="5574" customFormat="false" ht="15" hidden="false" customHeight="false" outlineLevel="0" collapsed="false">
      <c r="A5574" s="21" t="s">
        <v>3729</v>
      </c>
      <c r="B5574" s="21" t="s">
        <v>2997</v>
      </c>
      <c r="C5574" s="23" t="n">
        <v>46206</v>
      </c>
      <c r="D5574" s="21" t="s">
        <v>2759</v>
      </c>
      <c r="E5574" s="21" t="s">
        <v>2748</v>
      </c>
      <c r="F5574" s="12" t="n">
        <v>2</v>
      </c>
      <c r="G5574" s="19" t="n">
        <v>14.7</v>
      </c>
      <c r="H5574" s="19" t="n">
        <v>8.52</v>
      </c>
      <c r="I5574" s="19" t="n">
        <f aca="false">ROUND(F5574*G5574,2)</f>
        <v>29.4</v>
      </c>
      <c r="J5574" s="19" t="n">
        <f aca="false">ROUND(F5574*H5574,2)</f>
        <v>17.04</v>
      </c>
      <c r="K5574" s="19" t="n">
        <f aca="false">INDEX(Pricebook!$L$2:$L$1401,MATCH(D5574,Pricebook!$A$2:$A$1401,0))</f>
        <v>16</v>
      </c>
      <c r="L5574" s="19" t="n">
        <f aca="false">ROUND(F5574*K5574,2)</f>
        <v>32</v>
      </c>
      <c r="M5574" s="24" t="n">
        <f aca="false">DATE(YEAR(C5574),MONTH(C5574),1)</f>
        <v>46204</v>
      </c>
    </row>
    <row r="5575" customFormat="false" ht="15" hidden="false" customHeight="false" outlineLevel="0" collapsed="false">
      <c r="A5575" s="21" t="s">
        <v>3729</v>
      </c>
      <c r="B5575" s="21" t="s">
        <v>2997</v>
      </c>
      <c r="C5575" s="23" t="n">
        <v>46206</v>
      </c>
      <c r="D5575" s="21" t="s">
        <v>2763</v>
      </c>
      <c r="E5575" s="21" t="s">
        <v>2748</v>
      </c>
      <c r="F5575" s="12" t="n">
        <v>1</v>
      </c>
      <c r="G5575" s="19" t="n">
        <v>27.15</v>
      </c>
      <c r="H5575" s="19" t="n">
        <v>17.03</v>
      </c>
      <c r="I5575" s="19" t="n">
        <f aca="false">ROUND(F5575*G5575,2)</f>
        <v>27.15</v>
      </c>
      <c r="J5575" s="19" t="n">
        <f aca="false">ROUND(F5575*H5575,2)</f>
        <v>17.03</v>
      </c>
      <c r="K5575" s="19" t="n">
        <f aca="false">INDEX(Pricebook!$L$2:$L$1401,MATCH(D5575,Pricebook!$A$2:$A$1401,0))</f>
        <v>29.75</v>
      </c>
      <c r="L5575" s="19" t="n">
        <f aca="false">ROUND(F5575*K5575,2)</f>
        <v>29.75</v>
      </c>
      <c r="M5575" s="24" t="n">
        <f aca="false">DATE(YEAR(C5575),MONTH(C5575),1)</f>
        <v>46204</v>
      </c>
    </row>
    <row r="5576" customFormat="false" ht="15" hidden="false" customHeight="false" outlineLevel="0" collapsed="false">
      <c r="A5576" s="21" t="s">
        <v>3729</v>
      </c>
      <c r="B5576" s="21" t="s">
        <v>2997</v>
      </c>
      <c r="C5576" s="23" t="n">
        <v>46206</v>
      </c>
      <c r="D5576" s="21" t="s">
        <v>2918</v>
      </c>
      <c r="E5576" s="21" t="s">
        <v>2748</v>
      </c>
      <c r="F5576" s="12" t="n">
        <v>1</v>
      </c>
      <c r="G5576" s="19" t="n">
        <v>68.75</v>
      </c>
      <c r="H5576" s="19" t="n">
        <v>40.1</v>
      </c>
      <c r="I5576" s="19" t="n">
        <f aca="false">ROUND(F5576*G5576,2)</f>
        <v>68.75</v>
      </c>
      <c r="J5576" s="19" t="n">
        <f aca="false">ROUND(F5576*H5576,2)</f>
        <v>40.1</v>
      </c>
      <c r="K5576" s="19" t="n">
        <f aca="false">INDEX(Pricebook!$L$2:$L$1401,MATCH(D5576,Pricebook!$A$2:$A$1401,0))</f>
        <v>75.15</v>
      </c>
      <c r="L5576" s="19" t="n">
        <f aca="false">ROUND(F5576*K5576,2)</f>
        <v>75.15</v>
      </c>
      <c r="M5576" s="24" t="n">
        <f aca="false">DATE(YEAR(C5576),MONTH(C5576),1)</f>
        <v>46204</v>
      </c>
    </row>
    <row r="5577" customFormat="false" ht="15" hidden="false" customHeight="false" outlineLevel="0" collapsed="false">
      <c r="A5577" s="21" t="s">
        <v>3729</v>
      </c>
      <c r="B5577" s="21" t="s">
        <v>2997</v>
      </c>
      <c r="C5577" s="23" t="n">
        <v>46206</v>
      </c>
      <c r="D5577" s="21" t="s">
        <v>2024</v>
      </c>
      <c r="E5577" s="21" t="s">
        <v>1941</v>
      </c>
      <c r="F5577" s="12" t="n">
        <v>4</v>
      </c>
      <c r="G5577" s="19" t="n">
        <v>77.45</v>
      </c>
      <c r="H5577" s="19" t="n">
        <v>49.04</v>
      </c>
      <c r="I5577" s="19" t="n">
        <f aca="false">ROUND(F5577*G5577,2)</f>
        <v>309.8</v>
      </c>
      <c r="J5577" s="19" t="n">
        <f aca="false">ROUND(F5577*H5577,2)</f>
        <v>196.16</v>
      </c>
      <c r="K5577" s="19" t="n">
        <f aca="false">INDEX(Pricebook!$L$2:$L$1401,MATCH(D5577,Pricebook!$A$2:$A$1401,0))</f>
        <v>79.9</v>
      </c>
      <c r="L5577" s="19" t="n">
        <f aca="false">ROUND(F5577*K5577,2)</f>
        <v>319.6</v>
      </c>
      <c r="M5577" s="24" t="n">
        <f aca="false">DATE(YEAR(C5577),MONTH(C5577),1)</f>
        <v>46204</v>
      </c>
    </row>
    <row r="5578" customFormat="false" ht="15" hidden="false" customHeight="false" outlineLevel="0" collapsed="false">
      <c r="A5578" s="21" t="s">
        <v>3729</v>
      </c>
      <c r="B5578" s="21" t="s">
        <v>2997</v>
      </c>
      <c r="C5578" s="23" t="n">
        <v>46206</v>
      </c>
      <c r="D5578" s="21" t="s">
        <v>2004</v>
      </c>
      <c r="E5578" s="21" t="s">
        <v>1941</v>
      </c>
      <c r="F5578" s="12" t="n">
        <v>5</v>
      </c>
      <c r="G5578" s="19" t="n">
        <v>35.3</v>
      </c>
      <c r="H5578" s="19" t="n">
        <v>24.57</v>
      </c>
      <c r="I5578" s="19" t="n">
        <f aca="false">ROUND(F5578*G5578,2)</f>
        <v>176.5</v>
      </c>
      <c r="J5578" s="19" t="n">
        <f aca="false">ROUND(F5578*H5578,2)</f>
        <v>122.85</v>
      </c>
      <c r="K5578" s="19" t="n">
        <f aca="false">INDEX(Pricebook!$L$2:$L$1401,MATCH(D5578,Pricebook!$A$2:$A$1401,0))</f>
        <v>36.5</v>
      </c>
      <c r="L5578" s="19" t="n">
        <f aca="false">ROUND(F5578*K5578,2)</f>
        <v>182.5</v>
      </c>
      <c r="M5578" s="24" t="n">
        <f aca="false">DATE(YEAR(C5578),MONTH(C5578),1)</f>
        <v>46204</v>
      </c>
    </row>
    <row r="5579" customFormat="false" ht="15" hidden="false" customHeight="false" outlineLevel="0" collapsed="false">
      <c r="A5579" s="21" t="s">
        <v>3729</v>
      </c>
      <c r="B5579" s="21" t="s">
        <v>2997</v>
      </c>
      <c r="C5579" s="23" t="n">
        <v>46206</v>
      </c>
      <c r="D5579" s="21" t="s">
        <v>1278</v>
      </c>
      <c r="E5579" s="21" t="s">
        <v>971</v>
      </c>
      <c r="F5579" s="12" t="n">
        <v>5</v>
      </c>
      <c r="G5579" s="19" t="n">
        <v>128.15</v>
      </c>
      <c r="H5579" s="19" t="n">
        <v>97.76</v>
      </c>
      <c r="I5579" s="19" t="n">
        <f aca="false">ROUND(F5579*G5579,2)</f>
        <v>640.75</v>
      </c>
      <c r="J5579" s="19" t="n">
        <f aca="false">ROUND(F5579*H5579,2)</f>
        <v>488.8</v>
      </c>
      <c r="K5579" s="19" t="n">
        <f aca="false">INDEX(Pricebook!$L$2:$L$1401,MATCH(D5579,Pricebook!$A$2:$A$1401,0))</f>
        <v>148.05</v>
      </c>
      <c r="L5579" s="19" t="n">
        <f aca="false">ROUND(F5579*K5579,2)</f>
        <v>740.25</v>
      </c>
      <c r="M5579" s="24" t="n">
        <f aca="false">DATE(YEAR(C5579),MONTH(C5579),1)</f>
        <v>46204</v>
      </c>
    </row>
    <row r="5580" customFormat="false" ht="15" hidden="false" customHeight="false" outlineLevel="0" collapsed="false">
      <c r="A5580" s="21" t="s">
        <v>3729</v>
      </c>
      <c r="B5580" s="21" t="s">
        <v>2997</v>
      </c>
      <c r="C5580" s="23" t="n">
        <v>46206</v>
      </c>
      <c r="D5580" s="21" t="s">
        <v>881</v>
      </c>
      <c r="E5580" s="21" t="s">
        <v>366</v>
      </c>
      <c r="F5580" s="12" t="n">
        <v>3</v>
      </c>
      <c r="G5580" s="19" t="n">
        <v>72.3</v>
      </c>
      <c r="H5580" s="19" t="n">
        <v>52.97</v>
      </c>
      <c r="I5580" s="19" t="n">
        <f aca="false">ROUND(F5580*G5580,2)</f>
        <v>216.9</v>
      </c>
      <c r="J5580" s="19" t="n">
        <f aca="false">ROUND(F5580*H5580,2)</f>
        <v>158.91</v>
      </c>
      <c r="K5580" s="19" t="n">
        <f aca="false">INDEX(Pricebook!$L$2:$L$1401,MATCH(D5580,Pricebook!$A$2:$A$1401,0))</f>
        <v>77.2</v>
      </c>
      <c r="L5580" s="19" t="n">
        <f aca="false">ROUND(F5580*K5580,2)</f>
        <v>231.6</v>
      </c>
      <c r="M5580" s="24" t="n">
        <f aca="false">DATE(YEAR(C5580),MONTH(C5580),1)</f>
        <v>46204</v>
      </c>
    </row>
    <row r="5581" customFormat="false" ht="15" hidden="false" customHeight="false" outlineLevel="0" collapsed="false">
      <c r="A5581" s="21" t="s">
        <v>3729</v>
      </c>
      <c r="B5581" s="21" t="s">
        <v>2997</v>
      </c>
      <c r="C5581" s="23" t="n">
        <v>46206</v>
      </c>
      <c r="D5581" s="21" t="s">
        <v>2896</v>
      </c>
      <c r="E5581" s="21" t="s">
        <v>2748</v>
      </c>
      <c r="F5581" s="12" t="n">
        <v>2</v>
      </c>
      <c r="G5581" s="19" t="n">
        <v>27</v>
      </c>
      <c r="H5581" s="19" t="n">
        <v>15.79</v>
      </c>
      <c r="I5581" s="19" t="n">
        <f aca="false">ROUND(F5581*G5581,2)</f>
        <v>54</v>
      </c>
      <c r="J5581" s="19" t="n">
        <f aca="false">ROUND(F5581*H5581,2)</f>
        <v>31.58</v>
      </c>
      <c r="K5581" s="19" t="n">
        <f aca="false">INDEX(Pricebook!$L$2:$L$1401,MATCH(D5581,Pricebook!$A$2:$A$1401,0))</f>
        <v>29.6</v>
      </c>
      <c r="L5581" s="19" t="n">
        <f aca="false">ROUND(F5581*K5581,2)</f>
        <v>59.2</v>
      </c>
      <c r="M5581" s="24" t="n">
        <f aca="false">DATE(YEAR(C5581),MONTH(C5581),1)</f>
        <v>46204</v>
      </c>
    </row>
    <row r="5582" customFormat="false" ht="15" hidden="false" customHeight="false" outlineLevel="0" collapsed="false">
      <c r="A5582" s="21" t="s">
        <v>3729</v>
      </c>
      <c r="B5582" s="21" t="s">
        <v>2997</v>
      </c>
      <c r="C5582" s="23" t="n">
        <v>46206</v>
      </c>
      <c r="D5582" s="21" t="s">
        <v>2034</v>
      </c>
      <c r="E5582" s="21" t="s">
        <v>1941</v>
      </c>
      <c r="F5582" s="12" t="n">
        <v>5</v>
      </c>
      <c r="G5582" s="19" t="n">
        <v>44.55</v>
      </c>
      <c r="H5582" s="19" t="n">
        <v>28.52</v>
      </c>
      <c r="I5582" s="19" t="n">
        <f aca="false">ROUND(F5582*G5582,2)</f>
        <v>222.75</v>
      </c>
      <c r="J5582" s="19" t="n">
        <f aca="false">ROUND(F5582*H5582,2)</f>
        <v>142.6</v>
      </c>
      <c r="K5582" s="19" t="n">
        <f aca="false">INDEX(Pricebook!$L$2:$L$1401,MATCH(D5582,Pricebook!$A$2:$A$1401,0))</f>
        <v>46.5</v>
      </c>
      <c r="L5582" s="19" t="n">
        <f aca="false">ROUND(F5582*K5582,2)</f>
        <v>232.5</v>
      </c>
      <c r="M5582" s="24" t="n">
        <f aca="false">DATE(YEAR(C5582),MONTH(C5582),1)</f>
        <v>46204</v>
      </c>
    </row>
    <row r="5583" customFormat="false" ht="15" hidden="false" customHeight="false" outlineLevel="0" collapsed="false">
      <c r="A5583" s="21" t="s">
        <v>3729</v>
      </c>
      <c r="B5583" s="21" t="s">
        <v>2997</v>
      </c>
      <c r="C5583" s="23" t="n">
        <v>46206</v>
      </c>
      <c r="D5583" s="21" t="s">
        <v>2878</v>
      </c>
      <c r="E5583" s="21" t="s">
        <v>2748</v>
      </c>
      <c r="F5583" s="12" t="n">
        <v>6</v>
      </c>
      <c r="G5583" s="19" t="n">
        <v>25.1</v>
      </c>
      <c r="H5583" s="19" t="n">
        <v>14.74</v>
      </c>
      <c r="I5583" s="19" t="n">
        <f aca="false">ROUND(F5583*G5583,2)</f>
        <v>150.6</v>
      </c>
      <c r="J5583" s="19" t="n">
        <f aca="false">ROUND(F5583*H5583,2)</f>
        <v>88.44</v>
      </c>
      <c r="K5583" s="19" t="n">
        <f aca="false">INDEX(Pricebook!$L$2:$L$1401,MATCH(D5583,Pricebook!$A$2:$A$1401,0))</f>
        <v>27.65</v>
      </c>
      <c r="L5583" s="19" t="n">
        <f aca="false">ROUND(F5583*K5583,2)</f>
        <v>165.9</v>
      </c>
      <c r="M5583" s="24" t="n">
        <f aca="false">DATE(YEAR(C5583),MONTH(C5583),1)</f>
        <v>46204</v>
      </c>
    </row>
    <row r="5584" customFormat="false" ht="15" hidden="false" customHeight="false" outlineLevel="0" collapsed="false">
      <c r="A5584" s="21" t="s">
        <v>3729</v>
      </c>
      <c r="B5584" s="21" t="s">
        <v>2997</v>
      </c>
      <c r="C5584" s="23" t="n">
        <v>46206</v>
      </c>
      <c r="D5584" s="21" t="s">
        <v>2048</v>
      </c>
      <c r="E5584" s="21" t="s">
        <v>1941</v>
      </c>
      <c r="F5584" s="12" t="n">
        <v>4</v>
      </c>
      <c r="G5584" s="19" t="n">
        <v>61.3</v>
      </c>
      <c r="H5584" s="19" t="n">
        <v>38.93</v>
      </c>
      <c r="I5584" s="19" t="n">
        <f aca="false">ROUND(F5584*G5584,2)</f>
        <v>245.2</v>
      </c>
      <c r="J5584" s="19" t="n">
        <f aca="false">ROUND(F5584*H5584,2)</f>
        <v>155.72</v>
      </c>
      <c r="K5584" s="19" t="n">
        <f aca="false">INDEX(Pricebook!$L$2:$L$1401,MATCH(D5584,Pricebook!$A$2:$A$1401,0))</f>
        <v>63.45</v>
      </c>
      <c r="L5584" s="19" t="n">
        <f aca="false">ROUND(F5584*K5584,2)</f>
        <v>253.8</v>
      </c>
      <c r="M5584" s="24" t="n">
        <f aca="false">DATE(YEAR(C5584),MONTH(C5584),1)</f>
        <v>46204</v>
      </c>
    </row>
    <row r="5585" customFormat="false" ht="15" hidden="false" customHeight="false" outlineLevel="0" collapsed="false">
      <c r="A5585" s="21" t="s">
        <v>3729</v>
      </c>
      <c r="B5585" s="21" t="s">
        <v>2997</v>
      </c>
      <c r="C5585" s="23" t="n">
        <v>46206</v>
      </c>
      <c r="D5585" s="21" t="s">
        <v>2922</v>
      </c>
      <c r="E5585" s="21" t="s">
        <v>2748</v>
      </c>
      <c r="F5585" s="12" t="n">
        <v>5</v>
      </c>
      <c r="G5585" s="19" t="n">
        <v>2.55</v>
      </c>
      <c r="H5585" s="19" t="n">
        <v>1.46</v>
      </c>
      <c r="I5585" s="19" t="n">
        <f aca="false">ROUND(F5585*G5585,2)</f>
        <v>12.75</v>
      </c>
      <c r="J5585" s="19" t="n">
        <f aca="false">ROUND(F5585*H5585,2)</f>
        <v>7.3</v>
      </c>
      <c r="K5585" s="19" t="n">
        <f aca="false">INDEX(Pricebook!$L$2:$L$1401,MATCH(D5585,Pricebook!$A$2:$A$1401,0))</f>
        <v>2.75</v>
      </c>
      <c r="L5585" s="19" t="n">
        <f aca="false">ROUND(F5585*K5585,2)</f>
        <v>13.75</v>
      </c>
      <c r="M5585" s="24" t="n">
        <f aca="false">DATE(YEAR(C5585),MONTH(C5585),1)</f>
        <v>46204</v>
      </c>
    </row>
    <row r="5586" customFormat="false" ht="15" hidden="false" customHeight="false" outlineLevel="0" collapsed="false">
      <c r="A5586" s="21" t="s">
        <v>3729</v>
      </c>
      <c r="B5586" s="21" t="s">
        <v>2997</v>
      </c>
      <c r="C5586" s="23" t="n">
        <v>46206</v>
      </c>
      <c r="D5586" s="21" t="s">
        <v>2938</v>
      </c>
      <c r="E5586" s="21" t="s">
        <v>2748</v>
      </c>
      <c r="F5586" s="12" t="n">
        <v>1</v>
      </c>
      <c r="G5586" s="19" t="n">
        <v>5.9</v>
      </c>
      <c r="H5586" s="19" t="n">
        <v>3.42</v>
      </c>
      <c r="I5586" s="19" t="n">
        <f aca="false">ROUND(F5586*G5586,2)</f>
        <v>5.9</v>
      </c>
      <c r="J5586" s="19" t="n">
        <f aca="false">ROUND(F5586*H5586,2)</f>
        <v>3.42</v>
      </c>
      <c r="K5586" s="19" t="n">
        <f aca="false">INDEX(Pricebook!$L$2:$L$1401,MATCH(D5586,Pricebook!$A$2:$A$1401,0))</f>
        <v>6.4</v>
      </c>
      <c r="L5586" s="19" t="n">
        <f aca="false">ROUND(F5586*K5586,2)</f>
        <v>6.4</v>
      </c>
      <c r="M5586" s="24" t="n">
        <f aca="false">DATE(YEAR(C5586),MONTH(C5586),1)</f>
        <v>46204</v>
      </c>
    </row>
    <row r="5587" customFormat="false" ht="15" hidden="false" customHeight="false" outlineLevel="0" collapsed="false">
      <c r="A5587" s="21" t="s">
        <v>3730</v>
      </c>
      <c r="B5587" s="21" t="s">
        <v>3731</v>
      </c>
      <c r="C5587" s="23" t="n">
        <v>46206</v>
      </c>
      <c r="D5587" s="21" t="s">
        <v>216</v>
      </c>
      <c r="E5587" s="21" t="s">
        <v>108</v>
      </c>
      <c r="F5587" s="12" t="n">
        <v>1</v>
      </c>
      <c r="G5587" s="19" t="n">
        <v>92.35</v>
      </c>
      <c r="H5587" s="19" t="n">
        <v>76.76</v>
      </c>
      <c r="I5587" s="19" t="n">
        <f aca="false">ROUND(F5587*G5587,2)</f>
        <v>92.35</v>
      </c>
      <c r="J5587" s="19" t="n">
        <f aca="false">ROUND(F5587*H5587,2)</f>
        <v>76.76</v>
      </c>
      <c r="K5587" s="19" t="n">
        <f aca="false">INDEX(Pricebook!$L$2:$L$1401,MATCH(D5587,Pricebook!$A$2:$A$1401,0))</f>
        <v>100.9</v>
      </c>
      <c r="L5587" s="19" t="n">
        <f aca="false">ROUND(F5587*K5587,2)</f>
        <v>100.9</v>
      </c>
      <c r="M5587" s="24" t="n">
        <f aca="false">DATE(YEAR(C5587),MONTH(C5587),1)</f>
        <v>46204</v>
      </c>
    </row>
    <row r="5588" customFormat="false" ht="15" hidden="false" customHeight="false" outlineLevel="0" collapsed="false">
      <c r="A5588" s="21" t="s">
        <v>3730</v>
      </c>
      <c r="B5588" s="21" t="s">
        <v>3731</v>
      </c>
      <c r="C5588" s="23" t="n">
        <v>46206</v>
      </c>
      <c r="D5588" s="21" t="s">
        <v>831</v>
      </c>
      <c r="E5588" s="21" t="s">
        <v>366</v>
      </c>
      <c r="F5588" s="12" t="n">
        <v>1</v>
      </c>
      <c r="G5588" s="19" t="n">
        <v>68.55</v>
      </c>
      <c r="H5588" s="19" t="n">
        <v>48.83</v>
      </c>
      <c r="I5588" s="19" t="n">
        <f aca="false">ROUND(F5588*G5588,2)</f>
        <v>68.55</v>
      </c>
      <c r="J5588" s="19" t="n">
        <f aca="false">ROUND(F5588*H5588,2)</f>
        <v>48.83</v>
      </c>
      <c r="K5588" s="19" t="n">
        <f aca="false">INDEX(Pricebook!$L$2:$L$1401,MATCH(D5588,Pricebook!$A$2:$A$1401,0))</f>
        <v>74.35</v>
      </c>
      <c r="L5588" s="19" t="n">
        <f aca="false">ROUND(F5588*K5588,2)</f>
        <v>74.35</v>
      </c>
      <c r="M5588" s="24" t="n">
        <f aca="false">DATE(YEAR(C5588),MONTH(C5588),1)</f>
        <v>46204</v>
      </c>
    </row>
    <row r="5589" customFormat="false" ht="15" hidden="false" customHeight="false" outlineLevel="0" collapsed="false">
      <c r="A5589" s="21" t="s">
        <v>3730</v>
      </c>
      <c r="B5589" s="21" t="s">
        <v>3731</v>
      </c>
      <c r="C5589" s="23" t="n">
        <v>46206</v>
      </c>
      <c r="D5589" s="21" t="s">
        <v>1174</v>
      </c>
      <c r="E5589" s="21" t="s">
        <v>971</v>
      </c>
      <c r="F5589" s="12" t="n">
        <v>1</v>
      </c>
      <c r="G5589" s="19" t="n">
        <v>694.3</v>
      </c>
      <c r="H5589" s="19" t="n">
        <v>534.96</v>
      </c>
      <c r="I5589" s="19" t="n">
        <f aca="false">ROUND(F5589*G5589,2)</f>
        <v>694.3</v>
      </c>
      <c r="J5589" s="19" t="n">
        <f aca="false">ROUND(F5589*H5589,2)</f>
        <v>534.96</v>
      </c>
      <c r="K5589" s="19" t="n">
        <f aca="false">INDEX(Pricebook!$L$2:$L$1401,MATCH(D5589,Pricebook!$A$2:$A$1401,0))</f>
        <v>810.1</v>
      </c>
      <c r="L5589" s="19" t="n">
        <f aca="false">ROUND(F5589*K5589,2)</f>
        <v>810.1</v>
      </c>
      <c r="M5589" s="24" t="n">
        <f aca="false">DATE(YEAR(C5589),MONTH(C5589),1)</f>
        <v>46204</v>
      </c>
    </row>
    <row r="5590" customFormat="false" ht="15" hidden="false" customHeight="false" outlineLevel="0" collapsed="false">
      <c r="A5590" s="21" t="s">
        <v>3730</v>
      </c>
      <c r="B5590" s="21" t="s">
        <v>3731</v>
      </c>
      <c r="C5590" s="23" t="n">
        <v>46206</v>
      </c>
      <c r="D5590" s="21" t="s">
        <v>142</v>
      </c>
      <c r="E5590" s="21" t="s">
        <v>108</v>
      </c>
      <c r="F5590" s="12" t="n">
        <v>2</v>
      </c>
      <c r="G5590" s="19" t="n">
        <v>15.85</v>
      </c>
      <c r="H5590" s="19" t="n">
        <v>13.57</v>
      </c>
      <c r="I5590" s="19" t="n">
        <f aca="false">ROUND(F5590*G5590,2)</f>
        <v>31.7</v>
      </c>
      <c r="J5590" s="19" t="n">
        <f aca="false">ROUND(F5590*H5590,2)</f>
        <v>27.14</v>
      </c>
      <c r="K5590" s="19" t="n">
        <f aca="false">INDEX(Pricebook!$L$2:$L$1401,MATCH(D5590,Pricebook!$A$2:$A$1401,0))</f>
        <v>17.4</v>
      </c>
      <c r="L5590" s="19" t="n">
        <f aca="false">ROUND(F5590*K5590,2)</f>
        <v>34.8</v>
      </c>
      <c r="M5590" s="24" t="n">
        <f aca="false">DATE(YEAR(C5590),MONTH(C5590),1)</f>
        <v>46204</v>
      </c>
    </row>
    <row r="5591" customFormat="false" ht="15" hidden="false" customHeight="false" outlineLevel="0" collapsed="false">
      <c r="A5591" s="21" t="s">
        <v>3730</v>
      </c>
      <c r="B5591" s="21" t="s">
        <v>3731</v>
      </c>
      <c r="C5591" s="23" t="n">
        <v>46206</v>
      </c>
      <c r="D5591" s="21" t="s">
        <v>1436</v>
      </c>
      <c r="E5591" s="21" t="s">
        <v>971</v>
      </c>
      <c r="F5591" s="12" t="n">
        <v>48</v>
      </c>
      <c r="G5591" s="19" t="n">
        <v>2.1</v>
      </c>
      <c r="H5591" s="19" t="n">
        <v>1.6</v>
      </c>
      <c r="I5591" s="19" t="n">
        <f aca="false">ROUND(F5591*G5591,2)</f>
        <v>100.8</v>
      </c>
      <c r="J5591" s="19" t="n">
        <f aca="false">ROUND(F5591*H5591,2)</f>
        <v>76.8</v>
      </c>
      <c r="K5591" s="19" t="n">
        <f aca="false">INDEX(Pricebook!$L$2:$L$1401,MATCH(D5591,Pricebook!$A$2:$A$1401,0))</f>
        <v>2.45</v>
      </c>
      <c r="L5591" s="19" t="n">
        <f aca="false">ROUND(F5591*K5591,2)</f>
        <v>117.6</v>
      </c>
      <c r="M5591" s="24" t="n">
        <f aca="false">DATE(YEAR(C5591),MONTH(C5591),1)</f>
        <v>46204</v>
      </c>
    </row>
    <row r="5592" customFormat="false" ht="15" hidden="false" customHeight="false" outlineLevel="0" collapsed="false">
      <c r="A5592" s="21" t="s">
        <v>3732</v>
      </c>
      <c r="B5592" s="21" t="s">
        <v>3565</v>
      </c>
      <c r="C5592" s="23" t="n">
        <v>46207</v>
      </c>
      <c r="D5592" s="21" t="s">
        <v>112</v>
      </c>
      <c r="E5592" s="21" t="s">
        <v>108</v>
      </c>
      <c r="F5592" s="12" t="n">
        <v>2</v>
      </c>
      <c r="G5592" s="19" t="n">
        <v>13.4</v>
      </c>
      <c r="H5592" s="19" t="n">
        <v>9.91</v>
      </c>
      <c r="I5592" s="19" t="n">
        <f aca="false">ROUND(F5592*G5592,2)</f>
        <v>26.8</v>
      </c>
      <c r="J5592" s="19" t="n">
        <f aca="false">ROUND(F5592*H5592,2)</f>
        <v>19.82</v>
      </c>
      <c r="K5592" s="19" t="n">
        <f aca="false">INDEX(Pricebook!$L$2:$L$1401,MATCH(D5592,Pricebook!$A$2:$A$1401,0))</f>
        <v>14.55</v>
      </c>
      <c r="L5592" s="19" t="n">
        <f aca="false">ROUND(F5592*K5592,2)</f>
        <v>29.1</v>
      </c>
      <c r="M5592" s="24" t="n">
        <f aca="false">DATE(YEAR(C5592),MONTH(C5592),1)</f>
        <v>46204</v>
      </c>
    </row>
    <row r="5593" customFormat="false" ht="15" hidden="false" customHeight="false" outlineLevel="0" collapsed="false">
      <c r="A5593" s="21" t="s">
        <v>3732</v>
      </c>
      <c r="B5593" s="21" t="s">
        <v>3565</v>
      </c>
      <c r="C5593" s="23" t="n">
        <v>46207</v>
      </c>
      <c r="D5593" s="21" t="s">
        <v>2784</v>
      </c>
      <c r="E5593" s="21" t="s">
        <v>2748</v>
      </c>
      <c r="F5593" s="12" t="n">
        <v>4</v>
      </c>
      <c r="G5593" s="19" t="n">
        <v>10.35</v>
      </c>
      <c r="H5593" s="19" t="n">
        <v>6.4</v>
      </c>
      <c r="I5593" s="19" t="n">
        <f aca="false">ROUND(F5593*G5593,2)</f>
        <v>41.4</v>
      </c>
      <c r="J5593" s="19" t="n">
        <f aca="false">ROUND(F5593*H5593,2)</f>
        <v>25.6</v>
      </c>
      <c r="K5593" s="19" t="n">
        <f aca="false">INDEX(Pricebook!$L$2:$L$1401,MATCH(D5593,Pricebook!$A$2:$A$1401,0))</f>
        <v>11.4</v>
      </c>
      <c r="L5593" s="19" t="n">
        <f aca="false">ROUND(F5593*K5593,2)</f>
        <v>45.6</v>
      </c>
      <c r="M5593" s="24" t="n">
        <f aca="false">DATE(YEAR(C5593),MONTH(C5593),1)</f>
        <v>46204</v>
      </c>
    </row>
    <row r="5594" customFormat="false" ht="15" hidden="false" customHeight="false" outlineLevel="0" collapsed="false">
      <c r="A5594" s="21" t="s">
        <v>3732</v>
      </c>
      <c r="B5594" s="21" t="s">
        <v>3565</v>
      </c>
      <c r="C5594" s="23" t="n">
        <v>46207</v>
      </c>
      <c r="D5594" s="21" t="s">
        <v>685</v>
      </c>
      <c r="E5594" s="21" t="s">
        <v>366</v>
      </c>
      <c r="F5594" s="12" t="n">
        <v>1</v>
      </c>
      <c r="G5594" s="19" t="n">
        <v>53.3</v>
      </c>
      <c r="H5594" s="19" t="n">
        <v>37.88</v>
      </c>
      <c r="I5594" s="19" t="n">
        <f aca="false">ROUND(F5594*G5594,2)</f>
        <v>53.3</v>
      </c>
      <c r="J5594" s="19" t="n">
        <f aca="false">ROUND(F5594*H5594,2)</f>
        <v>37.88</v>
      </c>
      <c r="K5594" s="19" t="n">
        <f aca="false">INDEX(Pricebook!$L$2:$L$1401,MATCH(D5594,Pricebook!$A$2:$A$1401,0))</f>
        <v>57.7</v>
      </c>
      <c r="L5594" s="19" t="n">
        <f aca="false">ROUND(F5594*K5594,2)</f>
        <v>57.7</v>
      </c>
      <c r="M5594" s="24" t="n">
        <f aca="false">DATE(YEAR(C5594),MONTH(C5594),1)</f>
        <v>46204</v>
      </c>
    </row>
    <row r="5595" customFormat="false" ht="15" hidden="false" customHeight="false" outlineLevel="0" collapsed="false">
      <c r="A5595" s="21" t="s">
        <v>3732</v>
      </c>
      <c r="B5595" s="21" t="s">
        <v>3565</v>
      </c>
      <c r="C5595" s="23" t="n">
        <v>46207</v>
      </c>
      <c r="D5595" s="21" t="s">
        <v>2281</v>
      </c>
      <c r="E5595" s="21" t="s">
        <v>2202</v>
      </c>
      <c r="F5595" s="12" t="n">
        <v>1</v>
      </c>
      <c r="G5595" s="19" t="n">
        <v>89.7</v>
      </c>
      <c r="H5595" s="19" t="n">
        <v>54.72</v>
      </c>
      <c r="I5595" s="19" t="n">
        <f aca="false">ROUND(F5595*G5595,2)</f>
        <v>89.7</v>
      </c>
      <c r="J5595" s="19" t="n">
        <f aca="false">ROUND(F5595*H5595,2)</f>
        <v>54.72</v>
      </c>
      <c r="K5595" s="19" t="n">
        <f aca="false">INDEX(Pricebook!$L$2:$L$1401,MATCH(D5595,Pricebook!$A$2:$A$1401,0))</f>
        <v>96.25</v>
      </c>
      <c r="L5595" s="19" t="n">
        <f aca="false">ROUND(F5595*K5595,2)</f>
        <v>96.25</v>
      </c>
      <c r="M5595" s="24" t="n">
        <f aca="false">DATE(YEAR(C5595),MONTH(C5595),1)</f>
        <v>46204</v>
      </c>
    </row>
    <row r="5596" customFormat="false" ht="15" hidden="false" customHeight="false" outlineLevel="0" collapsed="false">
      <c r="A5596" s="21" t="s">
        <v>3732</v>
      </c>
      <c r="B5596" s="21" t="s">
        <v>3565</v>
      </c>
      <c r="C5596" s="23" t="n">
        <v>46207</v>
      </c>
      <c r="D5596" s="21" t="s">
        <v>1050</v>
      </c>
      <c r="E5596" s="21" t="s">
        <v>971</v>
      </c>
      <c r="F5596" s="12" t="n">
        <v>3</v>
      </c>
      <c r="G5596" s="19" t="n">
        <v>7.2</v>
      </c>
      <c r="H5596" s="19" t="n">
        <v>5.5</v>
      </c>
      <c r="I5596" s="19" t="n">
        <f aca="false">ROUND(F5596*G5596,2)</f>
        <v>21.6</v>
      </c>
      <c r="J5596" s="19" t="n">
        <f aca="false">ROUND(F5596*H5596,2)</f>
        <v>16.5</v>
      </c>
      <c r="K5596" s="19" t="n">
        <f aca="false">INDEX(Pricebook!$L$2:$L$1401,MATCH(D5596,Pricebook!$A$2:$A$1401,0))</f>
        <v>8.35</v>
      </c>
      <c r="L5596" s="19" t="n">
        <f aca="false">ROUND(F5596*K5596,2)</f>
        <v>25.05</v>
      </c>
      <c r="M5596" s="24" t="n">
        <f aca="false">DATE(YEAR(C5596),MONTH(C5596),1)</f>
        <v>46204</v>
      </c>
    </row>
    <row r="5597" customFormat="false" ht="15" hidden="false" customHeight="false" outlineLevel="0" collapsed="false">
      <c r="A5597" s="21" t="s">
        <v>3732</v>
      </c>
      <c r="B5597" s="21" t="s">
        <v>3565</v>
      </c>
      <c r="C5597" s="23" t="n">
        <v>46207</v>
      </c>
      <c r="D5597" s="21" t="s">
        <v>2258</v>
      </c>
      <c r="E5597" s="21" t="s">
        <v>2202</v>
      </c>
      <c r="F5597" s="12" t="n">
        <v>1</v>
      </c>
      <c r="G5597" s="19" t="n">
        <v>62.1</v>
      </c>
      <c r="H5597" s="19" t="n">
        <v>37.71</v>
      </c>
      <c r="I5597" s="19" t="n">
        <f aca="false">ROUND(F5597*G5597,2)</f>
        <v>62.1</v>
      </c>
      <c r="J5597" s="19" t="n">
        <f aca="false">ROUND(F5597*H5597,2)</f>
        <v>37.71</v>
      </c>
      <c r="K5597" s="19" t="n">
        <f aca="false">INDEX(Pricebook!$L$2:$L$1401,MATCH(D5597,Pricebook!$A$2:$A$1401,0))</f>
        <v>66.35</v>
      </c>
      <c r="L5597" s="19" t="n">
        <f aca="false">ROUND(F5597*K5597,2)</f>
        <v>66.35</v>
      </c>
      <c r="M5597" s="24" t="n">
        <f aca="false">DATE(YEAR(C5597),MONTH(C5597),1)</f>
        <v>46204</v>
      </c>
    </row>
    <row r="5598" customFormat="false" ht="15" hidden="false" customHeight="false" outlineLevel="0" collapsed="false">
      <c r="A5598" s="21" t="s">
        <v>3732</v>
      </c>
      <c r="B5598" s="21" t="s">
        <v>3565</v>
      </c>
      <c r="C5598" s="23" t="n">
        <v>46207</v>
      </c>
      <c r="D5598" s="21" t="s">
        <v>2858</v>
      </c>
      <c r="E5598" s="21" t="s">
        <v>2748</v>
      </c>
      <c r="F5598" s="12" t="n">
        <v>10</v>
      </c>
      <c r="G5598" s="19" t="n">
        <v>3.45</v>
      </c>
      <c r="H5598" s="19" t="n">
        <v>2.36</v>
      </c>
      <c r="I5598" s="19" t="n">
        <f aca="false">ROUND(F5598*G5598,2)</f>
        <v>34.5</v>
      </c>
      <c r="J5598" s="19" t="n">
        <f aca="false">ROUND(F5598*H5598,2)</f>
        <v>23.6</v>
      </c>
      <c r="K5598" s="19" t="n">
        <f aca="false">INDEX(Pricebook!$L$2:$L$1401,MATCH(D5598,Pricebook!$A$2:$A$1401,0))</f>
        <v>3.8</v>
      </c>
      <c r="L5598" s="19" t="n">
        <f aca="false">ROUND(F5598*K5598,2)</f>
        <v>38</v>
      </c>
      <c r="M5598" s="24" t="n">
        <f aca="false">DATE(YEAR(C5598),MONTH(C5598),1)</f>
        <v>46204</v>
      </c>
    </row>
    <row r="5599" customFormat="false" ht="15" hidden="false" customHeight="false" outlineLevel="0" collapsed="false">
      <c r="A5599" s="21" t="s">
        <v>3732</v>
      </c>
      <c r="B5599" s="21" t="s">
        <v>3565</v>
      </c>
      <c r="C5599" s="23" t="n">
        <v>46207</v>
      </c>
      <c r="D5599" s="21" t="s">
        <v>2938</v>
      </c>
      <c r="E5599" s="21" t="s">
        <v>2748</v>
      </c>
      <c r="F5599" s="12" t="n">
        <v>4</v>
      </c>
      <c r="G5599" s="19" t="n">
        <v>5.9</v>
      </c>
      <c r="H5599" s="19" t="n">
        <v>3.42</v>
      </c>
      <c r="I5599" s="19" t="n">
        <f aca="false">ROUND(F5599*G5599,2)</f>
        <v>23.6</v>
      </c>
      <c r="J5599" s="19" t="n">
        <f aca="false">ROUND(F5599*H5599,2)</f>
        <v>13.68</v>
      </c>
      <c r="K5599" s="19" t="n">
        <f aca="false">INDEX(Pricebook!$L$2:$L$1401,MATCH(D5599,Pricebook!$A$2:$A$1401,0))</f>
        <v>6.4</v>
      </c>
      <c r="L5599" s="19" t="n">
        <f aca="false">ROUND(F5599*K5599,2)</f>
        <v>25.6</v>
      </c>
      <c r="M5599" s="24" t="n">
        <f aca="false">DATE(YEAR(C5599),MONTH(C5599),1)</f>
        <v>46204</v>
      </c>
    </row>
    <row r="5600" customFormat="false" ht="15" hidden="false" customHeight="false" outlineLevel="0" collapsed="false">
      <c r="A5600" s="21" t="s">
        <v>3732</v>
      </c>
      <c r="B5600" s="21" t="s">
        <v>3565</v>
      </c>
      <c r="C5600" s="23" t="n">
        <v>46207</v>
      </c>
      <c r="D5600" s="21" t="s">
        <v>739</v>
      </c>
      <c r="E5600" s="21" t="s">
        <v>366</v>
      </c>
      <c r="F5600" s="12" t="n">
        <v>2</v>
      </c>
      <c r="G5600" s="19" t="n">
        <v>106.45</v>
      </c>
      <c r="H5600" s="19" t="n">
        <v>75.03</v>
      </c>
      <c r="I5600" s="19" t="n">
        <f aca="false">ROUND(F5600*G5600,2)</f>
        <v>212.9</v>
      </c>
      <c r="J5600" s="19" t="n">
        <f aca="false">ROUND(F5600*H5600,2)</f>
        <v>150.06</v>
      </c>
      <c r="K5600" s="19" t="n">
        <f aca="false">INDEX(Pricebook!$L$2:$L$1401,MATCH(D5600,Pricebook!$A$2:$A$1401,0))</f>
        <v>114.25</v>
      </c>
      <c r="L5600" s="19" t="n">
        <f aca="false">ROUND(F5600*K5600,2)</f>
        <v>228.5</v>
      </c>
      <c r="M5600" s="24" t="n">
        <f aca="false">DATE(YEAR(C5600),MONTH(C5600),1)</f>
        <v>46204</v>
      </c>
    </row>
    <row r="5601" customFormat="false" ht="15" hidden="false" customHeight="false" outlineLevel="0" collapsed="false">
      <c r="A5601" s="21" t="s">
        <v>3732</v>
      </c>
      <c r="B5601" s="21" t="s">
        <v>3565</v>
      </c>
      <c r="C5601" s="23" t="n">
        <v>46207</v>
      </c>
      <c r="D5601" s="21" t="s">
        <v>290</v>
      </c>
      <c r="E5601" s="21" t="s">
        <v>108</v>
      </c>
      <c r="F5601" s="12" t="n">
        <v>3</v>
      </c>
      <c r="G5601" s="19" t="n">
        <v>21.45</v>
      </c>
      <c r="H5601" s="19" t="n">
        <v>15.89</v>
      </c>
      <c r="I5601" s="19" t="n">
        <f aca="false">ROUND(F5601*G5601,2)</f>
        <v>64.35</v>
      </c>
      <c r="J5601" s="19" t="n">
        <f aca="false">ROUND(F5601*H5601,2)</f>
        <v>47.67</v>
      </c>
      <c r="K5601" s="19" t="n">
        <f aca="false">INDEX(Pricebook!$L$2:$L$1401,MATCH(D5601,Pricebook!$A$2:$A$1401,0))</f>
        <v>23.3</v>
      </c>
      <c r="L5601" s="19" t="n">
        <f aca="false">ROUND(F5601*K5601,2)</f>
        <v>69.9</v>
      </c>
      <c r="M5601" s="24" t="n">
        <f aca="false">DATE(YEAR(C5601),MONTH(C5601),1)</f>
        <v>46204</v>
      </c>
    </row>
    <row r="5602" customFormat="false" ht="15" hidden="false" customHeight="false" outlineLevel="0" collapsed="false">
      <c r="A5602" s="21" t="s">
        <v>3732</v>
      </c>
      <c r="B5602" s="21" t="s">
        <v>3565</v>
      </c>
      <c r="C5602" s="23" t="n">
        <v>46207</v>
      </c>
      <c r="D5602" s="21" t="s">
        <v>201</v>
      </c>
      <c r="E5602" s="21" t="s">
        <v>108</v>
      </c>
      <c r="F5602" s="12" t="n">
        <v>3</v>
      </c>
      <c r="G5602" s="19" t="n">
        <v>27.95</v>
      </c>
      <c r="H5602" s="19" t="n">
        <v>20.71</v>
      </c>
      <c r="I5602" s="19" t="n">
        <f aca="false">ROUND(F5602*G5602,2)</f>
        <v>83.85</v>
      </c>
      <c r="J5602" s="19" t="n">
        <f aca="false">ROUND(F5602*H5602,2)</f>
        <v>62.13</v>
      </c>
      <c r="K5602" s="19" t="n">
        <f aca="false">INDEX(Pricebook!$L$2:$L$1401,MATCH(D5602,Pricebook!$A$2:$A$1401,0))</f>
        <v>30.35</v>
      </c>
      <c r="L5602" s="19" t="n">
        <f aca="false">ROUND(F5602*K5602,2)</f>
        <v>91.05</v>
      </c>
      <c r="M5602" s="24" t="n">
        <f aca="false">DATE(YEAR(C5602),MONTH(C5602),1)</f>
        <v>46204</v>
      </c>
    </row>
    <row r="5603" customFormat="false" ht="15" hidden="false" customHeight="false" outlineLevel="0" collapsed="false">
      <c r="A5603" s="21" t="s">
        <v>3732</v>
      </c>
      <c r="B5603" s="21" t="s">
        <v>3565</v>
      </c>
      <c r="C5603" s="23" t="n">
        <v>46207</v>
      </c>
      <c r="D5603" s="21" t="s">
        <v>751</v>
      </c>
      <c r="E5603" s="21" t="s">
        <v>366</v>
      </c>
      <c r="F5603" s="12" t="n">
        <v>2</v>
      </c>
      <c r="G5603" s="19" t="n">
        <v>20.6</v>
      </c>
      <c r="H5603" s="19" t="n">
        <v>14.55</v>
      </c>
      <c r="I5603" s="19" t="n">
        <f aca="false">ROUND(F5603*G5603,2)</f>
        <v>41.2</v>
      </c>
      <c r="J5603" s="19" t="n">
        <f aca="false">ROUND(F5603*H5603,2)</f>
        <v>29.1</v>
      </c>
      <c r="K5603" s="19" t="n">
        <f aca="false">INDEX(Pricebook!$L$2:$L$1401,MATCH(D5603,Pricebook!$A$2:$A$1401,0))</f>
        <v>22.15</v>
      </c>
      <c r="L5603" s="19" t="n">
        <f aca="false">ROUND(F5603*K5603,2)</f>
        <v>44.3</v>
      </c>
      <c r="M5603" s="24" t="n">
        <f aca="false">DATE(YEAR(C5603),MONTH(C5603),1)</f>
        <v>46204</v>
      </c>
    </row>
    <row r="5604" customFormat="false" ht="15" hidden="false" customHeight="false" outlineLevel="0" collapsed="false">
      <c r="A5604" s="21" t="s">
        <v>3732</v>
      </c>
      <c r="B5604" s="21" t="s">
        <v>3565</v>
      </c>
      <c r="C5604" s="23" t="n">
        <v>46207</v>
      </c>
      <c r="D5604" s="21" t="s">
        <v>2789</v>
      </c>
      <c r="E5604" s="21" t="s">
        <v>2748</v>
      </c>
      <c r="F5604" s="12" t="n">
        <v>10</v>
      </c>
      <c r="G5604" s="19" t="n">
        <v>4</v>
      </c>
      <c r="H5604" s="19" t="n">
        <v>2.31</v>
      </c>
      <c r="I5604" s="19" t="n">
        <f aca="false">ROUND(F5604*G5604,2)</f>
        <v>40</v>
      </c>
      <c r="J5604" s="19" t="n">
        <f aca="false">ROUND(F5604*H5604,2)</f>
        <v>23.1</v>
      </c>
      <c r="K5604" s="19" t="n">
        <f aca="false">INDEX(Pricebook!$L$2:$L$1401,MATCH(D5604,Pricebook!$A$2:$A$1401,0))</f>
        <v>4.35</v>
      </c>
      <c r="L5604" s="19" t="n">
        <f aca="false">ROUND(F5604*K5604,2)</f>
        <v>43.5</v>
      </c>
      <c r="M5604" s="24" t="n">
        <f aca="false">DATE(YEAR(C5604),MONTH(C5604),1)</f>
        <v>46204</v>
      </c>
    </row>
    <row r="5605" customFormat="false" ht="15" hidden="false" customHeight="false" outlineLevel="0" collapsed="false">
      <c r="A5605" s="21" t="s">
        <v>3732</v>
      </c>
      <c r="B5605" s="21" t="s">
        <v>3565</v>
      </c>
      <c r="C5605" s="23" t="n">
        <v>46207</v>
      </c>
      <c r="D5605" s="21" t="s">
        <v>523</v>
      </c>
      <c r="E5605" s="21" t="s">
        <v>366</v>
      </c>
      <c r="F5605" s="12" t="n">
        <v>3</v>
      </c>
      <c r="G5605" s="19" t="n">
        <v>16.3</v>
      </c>
      <c r="H5605" s="19" t="n">
        <v>11.44</v>
      </c>
      <c r="I5605" s="19" t="n">
        <f aca="false">ROUND(F5605*G5605,2)</f>
        <v>48.9</v>
      </c>
      <c r="J5605" s="19" t="n">
        <f aca="false">ROUND(F5605*H5605,2)</f>
        <v>34.32</v>
      </c>
      <c r="K5605" s="19" t="n">
        <f aca="false">INDEX(Pricebook!$L$2:$L$1401,MATCH(D5605,Pricebook!$A$2:$A$1401,0))</f>
        <v>17.45</v>
      </c>
      <c r="L5605" s="19" t="n">
        <f aca="false">ROUND(F5605*K5605,2)</f>
        <v>52.35</v>
      </c>
      <c r="M5605" s="24" t="n">
        <f aca="false">DATE(YEAR(C5605),MONTH(C5605),1)</f>
        <v>46204</v>
      </c>
    </row>
    <row r="5606" customFormat="false" ht="15" hidden="false" customHeight="false" outlineLevel="0" collapsed="false">
      <c r="A5606" s="21" t="s">
        <v>3732</v>
      </c>
      <c r="B5606" s="21" t="s">
        <v>3565</v>
      </c>
      <c r="C5606" s="23" t="n">
        <v>46207</v>
      </c>
      <c r="D5606" s="21" t="s">
        <v>2858</v>
      </c>
      <c r="E5606" s="21" t="s">
        <v>2748</v>
      </c>
      <c r="F5606" s="12" t="n">
        <v>2</v>
      </c>
      <c r="G5606" s="19" t="n">
        <v>3.45</v>
      </c>
      <c r="H5606" s="19" t="n">
        <v>2.36</v>
      </c>
      <c r="I5606" s="19" t="n">
        <f aca="false">ROUND(F5606*G5606,2)</f>
        <v>6.9</v>
      </c>
      <c r="J5606" s="19" t="n">
        <f aca="false">ROUND(F5606*H5606,2)</f>
        <v>4.72</v>
      </c>
      <c r="K5606" s="19" t="n">
        <f aca="false">INDEX(Pricebook!$L$2:$L$1401,MATCH(D5606,Pricebook!$A$2:$A$1401,0))</f>
        <v>3.8</v>
      </c>
      <c r="L5606" s="19" t="n">
        <f aca="false">ROUND(F5606*K5606,2)</f>
        <v>7.6</v>
      </c>
      <c r="M5606" s="24" t="n">
        <f aca="false">DATE(YEAR(C5606),MONTH(C5606),1)</f>
        <v>46204</v>
      </c>
    </row>
    <row r="5607" customFormat="false" ht="15" hidden="false" customHeight="false" outlineLevel="0" collapsed="false">
      <c r="A5607" s="21" t="s">
        <v>3733</v>
      </c>
      <c r="B5607" s="21" t="s">
        <v>3078</v>
      </c>
      <c r="C5607" s="23" t="n">
        <v>46208</v>
      </c>
      <c r="D5607" s="21" t="s">
        <v>1837</v>
      </c>
      <c r="E5607" s="21" t="s">
        <v>1452</v>
      </c>
      <c r="F5607" s="12" t="n">
        <v>5</v>
      </c>
      <c r="G5607" s="19" t="n">
        <v>158.7</v>
      </c>
      <c r="H5607" s="19" t="n">
        <v>97.64</v>
      </c>
      <c r="I5607" s="19" t="n">
        <f aca="false">ROUND(F5607*G5607,2)</f>
        <v>793.5</v>
      </c>
      <c r="J5607" s="19" t="n">
        <f aca="false">ROUND(F5607*H5607,2)</f>
        <v>488.2</v>
      </c>
      <c r="K5607" s="19" t="n">
        <f aca="false">INDEX(Pricebook!$L$2:$L$1401,MATCH(D5607,Pricebook!$A$2:$A$1401,0))</f>
        <v>163.55</v>
      </c>
      <c r="L5607" s="19" t="n">
        <f aca="false">ROUND(F5607*K5607,2)</f>
        <v>817.75</v>
      </c>
      <c r="M5607" s="24" t="n">
        <f aca="false">DATE(YEAR(C5607),MONTH(C5607),1)</f>
        <v>46204</v>
      </c>
    </row>
    <row r="5608" customFormat="false" ht="15" hidden="false" customHeight="false" outlineLevel="0" collapsed="false">
      <c r="A5608" s="21" t="s">
        <v>3733</v>
      </c>
      <c r="B5608" s="21" t="s">
        <v>3078</v>
      </c>
      <c r="C5608" s="23" t="n">
        <v>46208</v>
      </c>
      <c r="D5608" s="21" t="s">
        <v>459</v>
      </c>
      <c r="E5608" s="21" t="s">
        <v>366</v>
      </c>
      <c r="F5608" s="12" t="n">
        <v>1</v>
      </c>
      <c r="G5608" s="19" t="n">
        <v>35.85</v>
      </c>
      <c r="H5608" s="19" t="n">
        <v>25.62</v>
      </c>
      <c r="I5608" s="19" t="n">
        <f aca="false">ROUND(F5608*G5608,2)</f>
        <v>35.85</v>
      </c>
      <c r="J5608" s="19" t="n">
        <f aca="false">ROUND(F5608*H5608,2)</f>
        <v>25.62</v>
      </c>
      <c r="K5608" s="19" t="n">
        <f aca="false">INDEX(Pricebook!$L$2:$L$1401,MATCH(D5608,Pricebook!$A$2:$A$1401,0))</f>
        <v>39</v>
      </c>
      <c r="L5608" s="19" t="n">
        <f aca="false">ROUND(F5608*K5608,2)</f>
        <v>39</v>
      </c>
      <c r="M5608" s="24" t="n">
        <f aca="false">DATE(YEAR(C5608),MONTH(C5608),1)</f>
        <v>46204</v>
      </c>
    </row>
    <row r="5609" customFormat="false" ht="15" hidden="false" customHeight="false" outlineLevel="0" collapsed="false">
      <c r="A5609" s="21" t="s">
        <v>3733</v>
      </c>
      <c r="B5609" s="21" t="s">
        <v>3078</v>
      </c>
      <c r="C5609" s="23" t="n">
        <v>46208</v>
      </c>
      <c r="D5609" s="21" t="s">
        <v>2398</v>
      </c>
      <c r="E5609" s="21" t="s">
        <v>2202</v>
      </c>
      <c r="F5609" s="12" t="n">
        <v>2</v>
      </c>
      <c r="G5609" s="19" t="n">
        <v>20.55</v>
      </c>
      <c r="H5609" s="19" t="n">
        <v>12.32</v>
      </c>
      <c r="I5609" s="19" t="n">
        <f aca="false">ROUND(F5609*G5609,2)</f>
        <v>41.1</v>
      </c>
      <c r="J5609" s="19" t="n">
        <f aca="false">ROUND(F5609*H5609,2)</f>
        <v>24.64</v>
      </c>
      <c r="K5609" s="19" t="n">
        <f aca="false">INDEX(Pricebook!$L$2:$L$1401,MATCH(D5609,Pricebook!$A$2:$A$1401,0))</f>
        <v>21.7</v>
      </c>
      <c r="L5609" s="19" t="n">
        <f aca="false">ROUND(F5609*K5609,2)</f>
        <v>43.4</v>
      </c>
      <c r="M5609" s="24" t="n">
        <f aca="false">DATE(YEAR(C5609),MONTH(C5609),1)</f>
        <v>46204</v>
      </c>
    </row>
    <row r="5610" customFormat="false" ht="15" hidden="false" customHeight="false" outlineLevel="0" collapsed="false">
      <c r="A5610" s="21" t="s">
        <v>3733</v>
      </c>
      <c r="B5610" s="21" t="s">
        <v>3078</v>
      </c>
      <c r="C5610" s="23" t="n">
        <v>46208</v>
      </c>
      <c r="D5610" s="21" t="s">
        <v>1619</v>
      </c>
      <c r="E5610" s="21" t="s">
        <v>1452</v>
      </c>
      <c r="F5610" s="12" t="n">
        <v>3</v>
      </c>
      <c r="G5610" s="19" t="n">
        <v>28.35</v>
      </c>
      <c r="H5610" s="19" t="n">
        <v>19.1</v>
      </c>
      <c r="I5610" s="19" t="n">
        <f aca="false">ROUND(F5610*G5610,2)</f>
        <v>85.05</v>
      </c>
      <c r="J5610" s="19" t="n">
        <f aca="false">ROUND(F5610*H5610,2)</f>
        <v>57.3</v>
      </c>
      <c r="K5610" s="19" t="n">
        <f aca="false">INDEX(Pricebook!$L$2:$L$1401,MATCH(D5610,Pricebook!$A$2:$A$1401,0))</f>
        <v>29.1</v>
      </c>
      <c r="L5610" s="19" t="n">
        <f aca="false">ROUND(F5610*K5610,2)</f>
        <v>87.3</v>
      </c>
      <c r="M5610" s="24" t="n">
        <f aca="false">DATE(YEAR(C5610),MONTH(C5610),1)</f>
        <v>46204</v>
      </c>
    </row>
    <row r="5611" customFormat="false" ht="15" hidden="false" customHeight="false" outlineLevel="0" collapsed="false">
      <c r="A5611" s="21" t="s">
        <v>3733</v>
      </c>
      <c r="B5611" s="21" t="s">
        <v>3078</v>
      </c>
      <c r="C5611" s="23" t="n">
        <v>46208</v>
      </c>
      <c r="D5611" s="21" t="s">
        <v>2325</v>
      </c>
      <c r="E5611" s="21" t="s">
        <v>2202</v>
      </c>
      <c r="F5611" s="12" t="n">
        <v>5</v>
      </c>
      <c r="G5611" s="19" t="n">
        <v>34.4</v>
      </c>
      <c r="H5611" s="19" t="n">
        <v>23.25</v>
      </c>
      <c r="I5611" s="19" t="n">
        <f aca="false">ROUND(F5611*G5611,2)</f>
        <v>172</v>
      </c>
      <c r="J5611" s="19" t="n">
        <f aca="false">ROUND(F5611*H5611,2)</f>
        <v>116.25</v>
      </c>
      <c r="K5611" s="19" t="n">
        <f aca="false">INDEX(Pricebook!$L$2:$L$1401,MATCH(D5611,Pricebook!$A$2:$A$1401,0))</f>
        <v>37.05</v>
      </c>
      <c r="L5611" s="19" t="n">
        <f aca="false">ROUND(F5611*K5611,2)</f>
        <v>185.25</v>
      </c>
      <c r="M5611" s="24" t="n">
        <f aca="false">DATE(YEAR(C5611),MONTH(C5611),1)</f>
        <v>46204</v>
      </c>
    </row>
    <row r="5612" customFormat="false" ht="15" hidden="false" customHeight="false" outlineLevel="0" collapsed="false">
      <c r="A5612" s="21" t="s">
        <v>3733</v>
      </c>
      <c r="B5612" s="21" t="s">
        <v>3078</v>
      </c>
      <c r="C5612" s="23" t="n">
        <v>46208</v>
      </c>
      <c r="D5612" s="21" t="s">
        <v>2303</v>
      </c>
      <c r="E5612" s="21" t="s">
        <v>2202</v>
      </c>
      <c r="F5612" s="12" t="n">
        <v>3</v>
      </c>
      <c r="G5612" s="19" t="n">
        <v>38.15</v>
      </c>
      <c r="H5612" s="19" t="n">
        <v>22.87</v>
      </c>
      <c r="I5612" s="19" t="n">
        <f aca="false">ROUND(F5612*G5612,2)</f>
        <v>114.45</v>
      </c>
      <c r="J5612" s="19" t="n">
        <f aca="false">ROUND(F5612*H5612,2)</f>
        <v>68.61</v>
      </c>
      <c r="K5612" s="19" t="n">
        <f aca="false">INDEX(Pricebook!$L$2:$L$1401,MATCH(D5612,Pricebook!$A$2:$A$1401,0))</f>
        <v>40.25</v>
      </c>
      <c r="L5612" s="19" t="n">
        <f aca="false">ROUND(F5612*K5612,2)</f>
        <v>120.75</v>
      </c>
      <c r="M5612" s="24" t="n">
        <f aca="false">DATE(YEAR(C5612),MONTH(C5612),1)</f>
        <v>46204</v>
      </c>
    </row>
    <row r="5613" customFormat="false" ht="15" hidden="false" customHeight="false" outlineLevel="0" collapsed="false">
      <c r="A5613" s="21" t="s">
        <v>3733</v>
      </c>
      <c r="B5613" s="21" t="s">
        <v>3078</v>
      </c>
      <c r="C5613" s="23" t="n">
        <v>46208</v>
      </c>
      <c r="D5613" s="21" t="s">
        <v>513</v>
      </c>
      <c r="E5613" s="21" t="s">
        <v>366</v>
      </c>
      <c r="F5613" s="12" t="n">
        <v>3</v>
      </c>
      <c r="G5613" s="19" t="n">
        <v>20.9</v>
      </c>
      <c r="H5613" s="19" t="n">
        <v>14.88</v>
      </c>
      <c r="I5613" s="19" t="n">
        <f aca="false">ROUND(F5613*G5613,2)</f>
        <v>62.7</v>
      </c>
      <c r="J5613" s="19" t="n">
        <f aca="false">ROUND(F5613*H5613,2)</f>
        <v>44.64</v>
      </c>
      <c r="K5613" s="19" t="n">
        <f aca="false">INDEX(Pricebook!$L$2:$L$1401,MATCH(D5613,Pricebook!$A$2:$A$1401,0))</f>
        <v>22.65</v>
      </c>
      <c r="L5613" s="19" t="n">
        <f aca="false">ROUND(F5613*K5613,2)</f>
        <v>67.95</v>
      </c>
      <c r="M5613" s="24" t="n">
        <f aca="false">DATE(YEAR(C5613),MONTH(C5613),1)</f>
        <v>46204</v>
      </c>
    </row>
    <row r="5614" customFormat="false" ht="15" hidden="false" customHeight="false" outlineLevel="0" collapsed="false">
      <c r="A5614" s="21" t="s">
        <v>3733</v>
      </c>
      <c r="B5614" s="21" t="s">
        <v>3078</v>
      </c>
      <c r="C5614" s="23" t="n">
        <v>46208</v>
      </c>
      <c r="D5614" s="21" t="s">
        <v>1637</v>
      </c>
      <c r="E5614" s="21" t="s">
        <v>1452</v>
      </c>
      <c r="F5614" s="12" t="n">
        <v>3</v>
      </c>
      <c r="G5614" s="19" t="n">
        <v>45</v>
      </c>
      <c r="H5614" s="19" t="n">
        <v>30.1</v>
      </c>
      <c r="I5614" s="19" t="n">
        <f aca="false">ROUND(F5614*G5614,2)</f>
        <v>135</v>
      </c>
      <c r="J5614" s="19" t="n">
        <f aca="false">ROUND(F5614*H5614,2)</f>
        <v>90.3</v>
      </c>
      <c r="K5614" s="19" t="n">
        <f aca="false">INDEX(Pricebook!$L$2:$L$1401,MATCH(D5614,Pricebook!$A$2:$A$1401,0))</f>
        <v>45.85</v>
      </c>
      <c r="L5614" s="19" t="n">
        <f aca="false">ROUND(F5614*K5614,2)</f>
        <v>137.55</v>
      </c>
      <c r="M5614" s="24" t="n">
        <f aca="false">DATE(YEAR(C5614),MONTH(C5614),1)</f>
        <v>46204</v>
      </c>
    </row>
    <row r="5615" customFormat="false" ht="15" hidden="false" customHeight="false" outlineLevel="0" collapsed="false">
      <c r="A5615" s="21" t="s">
        <v>3733</v>
      </c>
      <c r="B5615" s="21" t="s">
        <v>3078</v>
      </c>
      <c r="C5615" s="23" t="n">
        <v>46208</v>
      </c>
      <c r="D5615" s="21" t="s">
        <v>1522</v>
      </c>
      <c r="E5615" s="21" t="s">
        <v>1452</v>
      </c>
      <c r="F5615" s="12" t="n">
        <v>1</v>
      </c>
      <c r="G5615" s="19" t="n">
        <v>80.5</v>
      </c>
      <c r="H5615" s="19" t="n">
        <v>49.44</v>
      </c>
      <c r="I5615" s="19" t="n">
        <f aca="false">ROUND(F5615*G5615,2)</f>
        <v>80.5</v>
      </c>
      <c r="J5615" s="19" t="n">
        <f aca="false">ROUND(F5615*H5615,2)</f>
        <v>49.44</v>
      </c>
      <c r="K5615" s="19" t="n">
        <f aca="false">INDEX(Pricebook!$L$2:$L$1401,MATCH(D5615,Pricebook!$A$2:$A$1401,0))</f>
        <v>82.8</v>
      </c>
      <c r="L5615" s="19" t="n">
        <f aca="false">ROUND(F5615*K5615,2)</f>
        <v>82.8</v>
      </c>
      <c r="M5615" s="24" t="n">
        <f aca="false">DATE(YEAR(C5615),MONTH(C5615),1)</f>
        <v>46204</v>
      </c>
    </row>
    <row r="5616" customFormat="false" ht="15" hidden="false" customHeight="false" outlineLevel="0" collapsed="false">
      <c r="A5616" s="21" t="s">
        <v>3733</v>
      </c>
      <c r="B5616" s="21" t="s">
        <v>3078</v>
      </c>
      <c r="C5616" s="23" t="n">
        <v>46208</v>
      </c>
      <c r="D5616" s="21" t="s">
        <v>685</v>
      </c>
      <c r="E5616" s="21" t="s">
        <v>366</v>
      </c>
      <c r="F5616" s="12" t="n">
        <v>1</v>
      </c>
      <c r="G5616" s="19" t="n">
        <v>53.3</v>
      </c>
      <c r="H5616" s="19" t="n">
        <v>37.88</v>
      </c>
      <c r="I5616" s="19" t="n">
        <f aca="false">ROUND(F5616*G5616,2)</f>
        <v>53.3</v>
      </c>
      <c r="J5616" s="19" t="n">
        <f aca="false">ROUND(F5616*H5616,2)</f>
        <v>37.88</v>
      </c>
      <c r="K5616" s="19" t="n">
        <f aca="false">INDEX(Pricebook!$L$2:$L$1401,MATCH(D5616,Pricebook!$A$2:$A$1401,0))</f>
        <v>57.7</v>
      </c>
      <c r="L5616" s="19" t="n">
        <f aca="false">ROUND(F5616*K5616,2)</f>
        <v>57.7</v>
      </c>
      <c r="M5616" s="24" t="n">
        <f aca="false">DATE(YEAR(C5616),MONTH(C5616),1)</f>
        <v>46204</v>
      </c>
    </row>
    <row r="5617" customFormat="false" ht="15" hidden="false" customHeight="false" outlineLevel="0" collapsed="false">
      <c r="A5617" s="21" t="s">
        <v>3733</v>
      </c>
      <c r="B5617" s="21" t="s">
        <v>3078</v>
      </c>
      <c r="C5617" s="23" t="n">
        <v>46208</v>
      </c>
      <c r="D5617" s="21" t="s">
        <v>963</v>
      </c>
      <c r="E5617" s="21" t="s">
        <v>366</v>
      </c>
      <c r="F5617" s="12" t="n">
        <v>3</v>
      </c>
      <c r="G5617" s="19" t="n">
        <v>44.2</v>
      </c>
      <c r="H5617" s="19" t="n">
        <v>35.92</v>
      </c>
      <c r="I5617" s="19" t="n">
        <f aca="false">ROUND(F5617*G5617,2)</f>
        <v>132.6</v>
      </c>
      <c r="J5617" s="19" t="n">
        <f aca="false">ROUND(F5617*H5617,2)</f>
        <v>107.76</v>
      </c>
      <c r="K5617" s="19" t="n">
        <f aca="false">INDEX(Pricebook!$L$2:$L$1401,MATCH(D5617,Pricebook!$A$2:$A$1401,0))</f>
        <v>47.6</v>
      </c>
      <c r="L5617" s="19" t="n">
        <f aca="false">ROUND(F5617*K5617,2)</f>
        <v>142.8</v>
      </c>
      <c r="M5617" s="24" t="n">
        <f aca="false">DATE(YEAR(C5617),MONTH(C5617),1)</f>
        <v>46204</v>
      </c>
    </row>
    <row r="5618" customFormat="false" ht="15" hidden="false" customHeight="false" outlineLevel="0" collapsed="false">
      <c r="A5618" s="21" t="s">
        <v>3733</v>
      </c>
      <c r="B5618" s="21" t="s">
        <v>3078</v>
      </c>
      <c r="C5618" s="23" t="n">
        <v>46208</v>
      </c>
      <c r="D5618" s="21" t="s">
        <v>2376</v>
      </c>
      <c r="E5618" s="21" t="s">
        <v>2202</v>
      </c>
      <c r="F5618" s="12" t="n">
        <v>12</v>
      </c>
      <c r="G5618" s="19" t="n">
        <v>6.25</v>
      </c>
      <c r="H5618" s="19" t="n">
        <v>3.74</v>
      </c>
      <c r="I5618" s="19" t="n">
        <f aca="false">ROUND(F5618*G5618,2)</f>
        <v>75</v>
      </c>
      <c r="J5618" s="19" t="n">
        <f aca="false">ROUND(F5618*H5618,2)</f>
        <v>44.88</v>
      </c>
      <c r="K5618" s="19" t="n">
        <f aca="false">INDEX(Pricebook!$L$2:$L$1401,MATCH(D5618,Pricebook!$A$2:$A$1401,0))</f>
        <v>6.6</v>
      </c>
      <c r="L5618" s="19" t="n">
        <f aca="false">ROUND(F5618*K5618,2)</f>
        <v>79.2</v>
      </c>
      <c r="M5618" s="24" t="n">
        <f aca="false">DATE(YEAR(C5618),MONTH(C5618),1)</f>
        <v>46204</v>
      </c>
    </row>
    <row r="5619" customFormat="false" ht="15" hidden="false" customHeight="false" outlineLevel="0" collapsed="false">
      <c r="A5619" s="21" t="s">
        <v>3733</v>
      </c>
      <c r="B5619" s="21" t="s">
        <v>3078</v>
      </c>
      <c r="C5619" s="23" t="n">
        <v>46208</v>
      </c>
      <c r="D5619" s="21" t="s">
        <v>2341</v>
      </c>
      <c r="E5619" s="21" t="s">
        <v>2202</v>
      </c>
      <c r="F5619" s="12" t="n">
        <v>10</v>
      </c>
      <c r="G5619" s="19" t="n">
        <v>7.15</v>
      </c>
      <c r="H5619" s="19" t="n">
        <v>4.29</v>
      </c>
      <c r="I5619" s="19" t="n">
        <f aca="false">ROUND(F5619*G5619,2)</f>
        <v>71.5</v>
      </c>
      <c r="J5619" s="19" t="n">
        <f aca="false">ROUND(F5619*H5619,2)</f>
        <v>42.9</v>
      </c>
      <c r="K5619" s="19" t="n">
        <f aca="false">INDEX(Pricebook!$L$2:$L$1401,MATCH(D5619,Pricebook!$A$2:$A$1401,0))</f>
        <v>7.6</v>
      </c>
      <c r="L5619" s="19" t="n">
        <f aca="false">ROUND(F5619*K5619,2)</f>
        <v>76</v>
      </c>
      <c r="M5619" s="24" t="n">
        <f aca="false">DATE(YEAR(C5619),MONTH(C5619),1)</f>
        <v>46204</v>
      </c>
    </row>
    <row r="5620" customFormat="false" ht="15" hidden="false" customHeight="false" outlineLevel="0" collapsed="false">
      <c r="A5620" s="21" t="s">
        <v>3734</v>
      </c>
      <c r="B5620" s="21" t="s">
        <v>3349</v>
      </c>
      <c r="C5620" s="23" t="n">
        <v>46208</v>
      </c>
      <c r="D5620" s="21" t="s">
        <v>2766</v>
      </c>
      <c r="E5620" s="21" t="s">
        <v>2748</v>
      </c>
      <c r="F5620" s="12" t="n">
        <v>10</v>
      </c>
      <c r="G5620" s="19" t="n">
        <v>4.45</v>
      </c>
      <c r="H5620" s="19" t="n">
        <v>2.55</v>
      </c>
      <c r="I5620" s="19" t="n">
        <f aca="false">ROUND(F5620*G5620,2)</f>
        <v>44.5</v>
      </c>
      <c r="J5620" s="19" t="n">
        <f aca="false">ROUND(F5620*H5620,2)</f>
        <v>25.5</v>
      </c>
      <c r="K5620" s="19" t="n">
        <f aca="false">INDEX(Pricebook!$L$2:$L$1401,MATCH(D5620,Pricebook!$A$2:$A$1401,0))</f>
        <v>4.8</v>
      </c>
      <c r="L5620" s="19" t="n">
        <f aca="false">ROUND(F5620*K5620,2)</f>
        <v>48</v>
      </c>
      <c r="M5620" s="24" t="n">
        <f aca="false">DATE(YEAR(C5620),MONTH(C5620),1)</f>
        <v>46204</v>
      </c>
    </row>
    <row r="5621" customFormat="false" ht="15" hidden="false" customHeight="false" outlineLevel="0" collapsed="false">
      <c r="A5621" s="21" t="s">
        <v>3734</v>
      </c>
      <c r="B5621" s="21" t="s">
        <v>3349</v>
      </c>
      <c r="C5621" s="23" t="n">
        <v>46208</v>
      </c>
      <c r="D5621" s="21" t="s">
        <v>1424</v>
      </c>
      <c r="E5621" s="21" t="s">
        <v>971</v>
      </c>
      <c r="F5621" s="12" t="n">
        <v>2</v>
      </c>
      <c r="G5621" s="19" t="n">
        <v>12.3</v>
      </c>
      <c r="H5621" s="19" t="n">
        <v>9.33</v>
      </c>
      <c r="I5621" s="19" t="n">
        <f aca="false">ROUND(F5621*G5621,2)</f>
        <v>24.6</v>
      </c>
      <c r="J5621" s="19" t="n">
        <f aca="false">ROUND(F5621*H5621,2)</f>
        <v>18.66</v>
      </c>
      <c r="K5621" s="19" t="n">
        <f aca="false">INDEX(Pricebook!$L$2:$L$1401,MATCH(D5621,Pricebook!$A$2:$A$1401,0))</f>
        <v>14.15</v>
      </c>
      <c r="L5621" s="19" t="n">
        <f aca="false">ROUND(F5621*K5621,2)</f>
        <v>28.3</v>
      </c>
      <c r="M5621" s="24" t="n">
        <f aca="false">DATE(YEAR(C5621),MONTH(C5621),1)</f>
        <v>46204</v>
      </c>
    </row>
    <row r="5622" customFormat="false" ht="15" hidden="false" customHeight="false" outlineLevel="0" collapsed="false">
      <c r="A5622" s="21" t="s">
        <v>3734</v>
      </c>
      <c r="B5622" s="21" t="s">
        <v>3349</v>
      </c>
      <c r="C5622" s="23" t="n">
        <v>46208</v>
      </c>
      <c r="D5622" s="21" t="s">
        <v>2158</v>
      </c>
      <c r="E5622" s="21" t="s">
        <v>1941</v>
      </c>
      <c r="F5622" s="12" t="n">
        <v>2</v>
      </c>
      <c r="G5622" s="19" t="n">
        <v>47.95</v>
      </c>
      <c r="H5622" s="19" t="n">
        <v>30.88</v>
      </c>
      <c r="I5622" s="19" t="n">
        <f aca="false">ROUND(F5622*G5622,2)</f>
        <v>95.9</v>
      </c>
      <c r="J5622" s="19" t="n">
        <f aca="false">ROUND(F5622*H5622,2)</f>
        <v>61.76</v>
      </c>
      <c r="K5622" s="19" t="n">
        <f aca="false">INDEX(Pricebook!$L$2:$L$1401,MATCH(D5622,Pricebook!$A$2:$A$1401,0))</f>
        <v>50.3</v>
      </c>
      <c r="L5622" s="19" t="n">
        <f aca="false">ROUND(F5622*K5622,2)</f>
        <v>100.6</v>
      </c>
      <c r="M5622" s="24" t="n">
        <f aca="false">DATE(YEAR(C5622),MONTH(C5622),1)</f>
        <v>46204</v>
      </c>
    </row>
    <row r="5623" customFormat="false" ht="15" hidden="false" customHeight="false" outlineLevel="0" collapsed="false">
      <c r="A5623" s="21" t="s">
        <v>3734</v>
      </c>
      <c r="B5623" s="21" t="s">
        <v>3349</v>
      </c>
      <c r="C5623" s="23" t="n">
        <v>46208</v>
      </c>
      <c r="D5623" s="21" t="s">
        <v>2030</v>
      </c>
      <c r="E5623" s="21" t="s">
        <v>1941</v>
      </c>
      <c r="F5623" s="12" t="n">
        <v>2</v>
      </c>
      <c r="G5623" s="19" t="n">
        <v>120.75</v>
      </c>
      <c r="H5623" s="19" t="n">
        <v>77.01</v>
      </c>
      <c r="I5623" s="19" t="n">
        <f aca="false">ROUND(F5623*G5623,2)</f>
        <v>241.5</v>
      </c>
      <c r="J5623" s="19" t="n">
        <f aca="false">ROUND(F5623*H5623,2)</f>
        <v>154.02</v>
      </c>
      <c r="K5623" s="19" t="n">
        <f aca="false">INDEX(Pricebook!$L$2:$L$1401,MATCH(D5623,Pricebook!$A$2:$A$1401,0))</f>
        <v>125.5</v>
      </c>
      <c r="L5623" s="19" t="n">
        <f aca="false">ROUND(F5623*K5623,2)</f>
        <v>251</v>
      </c>
      <c r="M5623" s="24" t="n">
        <f aca="false">DATE(YEAR(C5623),MONTH(C5623),1)</f>
        <v>46204</v>
      </c>
    </row>
    <row r="5624" customFormat="false" ht="15" hidden="false" customHeight="false" outlineLevel="0" collapsed="false">
      <c r="A5624" s="21" t="s">
        <v>3734</v>
      </c>
      <c r="B5624" s="21" t="s">
        <v>3349</v>
      </c>
      <c r="C5624" s="23" t="n">
        <v>46208</v>
      </c>
      <c r="D5624" s="21" t="s">
        <v>1442</v>
      </c>
      <c r="E5624" s="21" t="s">
        <v>971</v>
      </c>
      <c r="F5624" s="12" t="n">
        <v>44</v>
      </c>
      <c r="G5624" s="19" t="n">
        <v>1.4</v>
      </c>
      <c r="H5624" s="19" t="n">
        <v>1.05</v>
      </c>
      <c r="I5624" s="19" t="n">
        <f aca="false">ROUND(F5624*G5624,2)</f>
        <v>61.6</v>
      </c>
      <c r="J5624" s="19" t="n">
        <f aca="false">ROUND(F5624*H5624,2)</f>
        <v>46.2</v>
      </c>
      <c r="K5624" s="19" t="n">
        <f aca="false">INDEX(Pricebook!$L$2:$L$1401,MATCH(D5624,Pricebook!$A$2:$A$1401,0))</f>
        <v>1.6</v>
      </c>
      <c r="L5624" s="19" t="n">
        <f aca="false">ROUND(F5624*K5624,2)</f>
        <v>70.4</v>
      </c>
      <c r="M5624" s="24" t="n">
        <f aca="false">DATE(YEAR(C5624),MONTH(C5624),1)</f>
        <v>46204</v>
      </c>
    </row>
    <row r="5625" customFormat="false" ht="15" hidden="false" customHeight="false" outlineLevel="0" collapsed="false">
      <c r="A5625" s="21" t="s">
        <v>3734</v>
      </c>
      <c r="B5625" s="21" t="s">
        <v>3349</v>
      </c>
      <c r="C5625" s="23" t="n">
        <v>46208</v>
      </c>
      <c r="D5625" s="21" t="s">
        <v>410</v>
      </c>
      <c r="E5625" s="21" t="s">
        <v>366</v>
      </c>
      <c r="F5625" s="12" t="n">
        <v>5</v>
      </c>
      <c r="G5625" s="19" t="n">
        <v>28.25</v>
      </c>
      <c r="H5625" s="19" t="n">
        <v>20.13</v>
      </c>
      <c r="I5625" s="19" t="n">
        <f aca="false">ROUND(F5625*G5625,2)</f>
        <v>141.25</v>
      </c>
      <c r="J5625" s="19" t="n">
        <f aca="false">ROUND(F5625*H5625,2)</f>
        <v>100.65</v>
      </c>
      <c r="K5625" s="19" t="n">
        <f aca="false">INDEX(Pricebook!$L$2:$L$1401,MATCH(D5625,Pricebook!$A$2:$A$1401,0))</f>
        <v>30.65</v>
      </c>
      <c r="L5625" s="19" t="n">
        <f aca="false">ROUND(F5625*K5625,2)</f>
        <v>153.25</v>
      </c>
      <c r="M5625" s="24" t="n">
        <f aca="false">DATE(YEAR(C5625),MONTH(C5625),1)</f>
        <v>46204</v>
      </c>
    </row>
    <row r="5626" customFormat="false" ht="15" hidden="false" customHeight="false" outlineLevel="0" collapsed="false">
      <c r="A5626" s="21" t="s">
        <v>3734</v>
      </c>
      <c r="B5626" s="21" t="s">
        <v>3349</v>
      </c>
      <c r="C5626" s="23" t="n">
        <v>46208</v>
      </c>
      <c r="D5626" s="21" t="s">
        <v>2918</v>
      </c>
      <c r="E5626" s="21" t="s">
        <v>2748</v>
      </c>
      <c r="F5626" s="12" t="n">
        <v>1</v>
      </c>
      <c r="G5626" s="19" t="n">
        <v>68.75</v>
      </c>
      <c r="H5626" s="19" t="n">
        <v>40.1</v>
      </c>
      <c r="I5626" s="19" t="n">
        <f aca="false">ROUND(F5626*G5626,2)</f>
        <v>68.75</v>
      </c>
      <c r="J5626" s="19" t="n">
        <f aca="false">ROUND(F5626*H5626,2)</f>
        <v>40.1</v>
      </c>
      <c r="K5626" s="19" t="n">
        <f aca="false">INDEX(Pricebook!$L$2:$L$1401,MATCH(D5626,Pricebook!$A$2:$A$1401,0))</f>
        <v>75.15</v>
      </c>
      <c r="L5626" s="19" t="n">
        <f aca="false">ROUND(F5626*K5626,2)</f>
        <v>75.15</v>
      </c>
      <c r="M5626" s="24" t="n">
        <f aca="false">DATE(YEAR(C5626),MONTH(C5626),1)</f>
        <v>46204</v>
      </c>
    </row>
    <row r="5627" customFormat="false" ht="15" hidden="false" customHeight="false" outlineLevel="0" collapsed="false">
      <c r="A5627" s="21" t="s">
        <v>3734</v>
      </c>
      <c r="B5627" s="21" t="s">
        <v>3349</v>
      </c>
      <c r="C5627" s="23" t="n">
        <v>46208</v>
      </c>
      <c r="D5627" s="21" t="s">
        <v>2884</v>
      </c>
      <c r="E5627" s="21" t="s">
        <v>2748</v>
      </c>
      <c r="F5627" s="12" t="n">
        <v>6</v>
      </c>
      <c r="G5627" s="19" t="n">
        <v>19.2</v>
      </c>
      <c r="H5627" s="19" t="n">
        <v>12.26</v>
      </c>
      <c r="I5627" s="19" t="n">
        <f aca="false">ROUND(F5627*G5627,2)</f>
        <v>115.2</v>
      </c>
      <c r="J5627" s="19" t="n">
        <f aca="false">ROUND(F5627*H5627,2)</f>
        <v>73.56</v>
      </c>
      <c r="K5627" s="19" t="n">
        <f aca="false">INDEX(Pricebook!$L$2:$L$1401,MATCH(D5627,Pricebook!$A$2:$A$1401,0))</f>
        <v>21.05</v>
      </c>
      <c r="L5627" s="19" t="n">
        <f aca="false">ROUND(F5627*K5627,2)</f>
        <v>126.3</v>
      </c>
      <c r="M5627" s="24" t="n">
        <f aca="false">DATE(YEAR(C5627),MONTH(C5627),1)</f>
        <v>46204</v>
      </c>
    </row>
    <row r="5628" customFormat="false" ht="15" hidden="false" customHeight="false" outlineLevel="0" collapsed="false">
      <c r="A5628" s="21" t="s">
        <v>3735</v>
      </c>
      <c r="B5628" s="21" t="s">
        <v>3147</v>
      </c>
      <c r="C5628" s="23" t="n">
        <v>46209</v>
      </c>
      <c r="D5628" s="21" t="s">
        <v>499</v>
      </c>
      <c r="E5628" s="21" t="s">
        <v>366</v>
      </c>
      <c r="F5628" s="12" t="n">
        <v>2</v>
      </c>
      <c r="G5628" s="19" t="n">
        <v>35.85</v>
      </c>
      <c r="H5628" s="19" t="n">
        <v>25.63</v>
      </c>
      <c r="I5628" s="19" t="n">
        <f aca="false">ROUND(F5628*G5628,2)</f>
        <v>71.7</v>
      </c>
      <c r="J5628" s="19" t="n">
        <f aca="false">ROUND(F5628*H5628,2)</f>
        <v>51.26</v>
      </c>
      <c r="K5628" s="19" t="n">
        <f aca="false">INDEX(Pricebook!$L$2:$L$1401,MATCH(D5628,Pricebook!$A$2:$A$1401,0))</f>
        <v>39.05</v>
      </c>
      <c r="L5628" s="19" t="n">
        <f aca="false">ROUND(F5628*K5628,2)</f>
        <v>78.1</v>
      </c>
      <c r="M5628" s="24" t="n">
        <f aca="false">DATE(YEAR(C5628),MONTH(C5628),1)</f>
        <v>46204</v>
      </c>
    </row>
    <row r="5629" customFormat="false" ht="15" hidden="false" customHeight="false" outlineLevel="0" collapsed="false">
      <c r="A5629" s="21" t="s">
        <v>3735</v>
      </c>
      <c r="B5629" s="21" t="s">
        <v>3147</v>
      </c>
      <c r="C5629" s="23" t="n">
        <v>46209</v>
      </c>
      <c r="D5629" s="21" t="s">
        <v>2448</v>
      </c>
      <c r="E5629" s="21" t="s">
        <v>2202</v>
      </c>
      <c r="F5629" s="12" t="n">
        <v>12</v>
      </c>
      <c r="G5629" s="19" t="n">
        <v>10.75</v>
      </c>
      <c r="H5629" s="19" t="n">
        <v>6.43</v>
      </c>
      <c r="I5629" s="19" t="n">
        <f aca="false">ROUND(F5629*G5629,2)</f>
        <v>129</v>
      </c>
      <c r="J5629" s="19" t="n">
        <f aca="false">ROUND(F5629*H5629,2)</f>
        <v>77.16</v>
      </c>
      <c r="K5629" s="19" t="n">
        <f aca="false">INDEX(Pricebook!$L$2:$L$1401,MATCH(D5629,Pricebook!$A$2:$A$1401,0))</f>
        <v>11.35</v>
      </c>
      <c r="L5629" s="19" t="n">
        <f aca="false">ROUND(F5629*K5629,2)</f>
        <v>136.2</v>
      </c>
      <c r="M5629" s="24" t="n">
        <f aca="false">DATE(YEAR(C5629),MONTH(C5629),1)</f>
        <v>46204</v>
      </c>
    </row>
    <row r="5630" customFormat="false" ht="15" hidden="false" customHeight="false" outlineLevel="0" collapsed="false">
      <c r="A5630" s="21" t="s">
        <v>3735</v>
      </c>
      <c r="B5630" s="21" t="s">
        <v>3147</v>
      </c>
      <c r="C5630" s="23" t="n">
        <v>46209</v>
      </c>
      <c r="D5630" s="21" t="s">
        <v>1709</v>
      </c>
      <c r="E5630" s="21" t="s">
        <v>1452</v>
      </c>
      <c r="F5630" s="12" t="n">
        <v>3</v>
      </c>
      <c r="G5630" s="19" t="n">
        <v>61.9</v>
      </c>
      <c r="H5630" s="19" t="n">
        <v>38.3</v>
      </c>
      <c r="I5630" s="19" t="n">
        <f aca="false">ROUND(F5630*G5630,2)</f>
        <v>185.7</v>
      </c>
      <c r="J5630" s="19" t="n">
        <f aca="false">ROUND(F5630*H5630,2)</f>
        <v>114.9</v>
      </c>
      <c r="K5630" s="19" t="n">
        <f aca="false">INDEX(Pricebook!$L$2:$L$1401,MATCH(D5630,Pricebook!$A$2:$A$1401,0))</f>
        <v>64.15</v>
      </c>
      <c r="L5630" s="19" t="n">
        <f aca="false">ROUND(F5630*K5630,2)</f>
        <v>192.45</v>
      </c>
      <c r="M5630" s="24" t="n">
        <f aca="false">DATE(YEAR(C5630),MONTH(C5630),1)</f>
        <v>46204</v>
      </c>
    </row>
    <row r="5631" customFormat="false" ht="15" hidden="false" customHeight="false" outlineLevel="0" collapsed="false">
      <c r="A5631" s="21" t="s">
        <v>3735</v>
      </c>
      <c r="B5631" s="21" t="s">
        <v>3147</v>
      </c>
      <c r="C5631" s="23" t="n">
        <v>46209</v>
      </c>
      <c r="D5631" s="21" t="s">
        <v>1619</v>
      </c>
      <c r="E5631" s="21" t="s">
        <v>1452</v>
      </c>
      <c r="F5631" s="12" t="n">
        <v>6</v>
      </c>
      <c r="G5631" s="19" t="n">
        <v>28.35</v>
      </c>
      <c r="H5631" s="19" t="n">
        <v>19.1</v>
      </c>
      <c r="I5631" s="19" t="n">
        <f aca="false">ROUND(F5631*G5631,2)</f>
        <v>170.1</v>
      </c>
      <c r="J5631" s="19" t="n">
        <f aca="false">ROUND(F5631*H5631,2)</f>
        <v>114.6</v>
      </c>
      <c r="K5631" s="19" t="n">
        <f aca="false">INDEX(Pricebook!$L$2:$L$1401,MATCH(D5631,Pricebook!$A$2:$A$1401,0))</f>
        <v>29.1</v>
      </c>
      <c r="L5631" s="19" t="n">
        <f aca="false">ROUND(F5631*K5631,2)</f>
        <v>174.6</v>
      </c>
      <c r="M5631" s="24" t="n">
        <f aca="false">DATE(YEAR(C5631),MONTH(C5631),1)</f>
        <v>46204</v>
      </c>
    </row>
    <row r="5632" customFormat="false" ht="15" hidden="false" customHeight="false" outlineLevel="0" collapsed="false">
      <c r="A5632" s="21" t="s">
        <v>3735</v>
      </c>
      <c r="B5632" s="21" t="s">
        <v>3147</v>
      </c>
      <c r="C5632" s="23" t="n">
        <v>46209</v>
      </c>
      <c r="D5632" s="21" t="s">
        <v>1499</v>
      </c>
      <c r="E5632" s="21" t="s">
        <v>1452</v>
      </c>
      <c r="F5632" s="12" t="n">
        <v>1</v>
      </c>
      <c r="G5632" s="19" t="n">
        <v>115</v>
      </c>
      <c r="H5632" s="19" t="n">
        <v>71.51</v>
      </c>
      <c r="I5632" s="19" t="n">
        <f aca="false">ROUND(F5632*G5632,2)</f>
        <v>115</v>
      </c>
      <c r="J5632" s="19" t="n">
        <f aca="false">ROUND(F5632*H5632,2)</f>
        <v>71.51</v>
      </c>
      <c r="K5632" s="19" t="n">
        <f aca="false">INDEX(Pricebook!$L$2:$L$1401,MATCH(D5632,Pricebook!$A$2:$A$1401,0))</f>
        <v>119.8</v>
      </c>
      <c r="L5632" s="19" t="n">
        <f aca="false">ROUND(F5632*K5632,2)</f>
        <v>119.8</v>
      </c>
      <c r="M5632" s="24" t="n">
        <f aca="false">DATE(YEAR(C5632),MONTH(C5632),1)</f>
        <v>46204</v>
      </c>
    </row>
    <row r="5633" customFormat="false" ht="15" hidden="false" customHeight="false" outlineLevel="0" collapsed="false">
      <c r="A5633" s="21" t="s">
        <v>3736</v>
      </c>
      <c r="B5633" s="21" t="s">
        <v>3401</v>
      </c>
      <c r="C5633" s="23" t="n">
        <v>46209</v>
      </c>
      <c r="D5633" s="21" t="s">
        <v>2706</v>
      </c>
      <c r="E5633" s="21" t="s">
        <v>2587</v>
      </c>
      <c r="F5633" s="12" t="n">
        <v>2</v>
      </c>
      <c r="G5633" s="19" t="n">
        <v>4.45</v>
      </c>
      <c r="H5633" s="19" t="n">
        <v>3.06</v>
      </c>
      <c r="I5633" s="19" t="n">
        <f aca="false">ROUND(F5633*G5633,2)</f>
        <v>8.9</v>
      </c>
      <c r="J5633" s="19" t="n">
        <f aca="false">ROUND(F5633*H5633,2)</f>
        <v>6.12</v>
      </c>
      <c r="K5633" s="19" t="n">
        <f aca="false">INDEX(Pricebook!$L$2:$L$1401,MATCH(D5633,Pricebook!$A$2:$A$1401,0))</f>
        <v>4.85</v>
      </c>
      <c r="L5633" s="19" t="n">
        <f aca="false">ROUND(F5633*K5633,2)</f>
        <v>9.7</v>
      </c>
      <c r="M5633" s="24" t="n">
        <f aca="false">DATE(YEAR(C5633),MONTH(C5633),1)</f>
        <v>46204</v>
      </c>
    </row>
    <row r="5634" customFormat="false" ht="15" hidden="false" customHeight="false" outlineLevel="0" collapsed="false">
      <c r="A5634" s="21" t="s">
        <v>3736</v>
      </c>
      <c r="B5634" s="21" t="s">
        <v>3401</v>
      </c>
      <c r="C5634" s="23" t="n">
        <v>46209</v>
      </c>
      <c r="D5634" s="21" t="s">
        <v>2722</v>
      </c>
      <c r="E5634" s="21" t="s">
        <v>2587</v>
      </c>
      <c r="F5634" s="12" t="n">
        <v>1</v>
      </c>
      <c r="G5634" s="19" t="n">
        <v>566.15</v>
      </c>
      <c r="H5634" s="19" t="n">
        <v>363.17</v>
      </c>
      <c r="I5634" s="19" t="n">
        <f aca="false">ROUND(F5634*G5634,2)</f>
        <v>566.15</v>
      </c>
      <c r="J5634" s="19" t="n">
        <f aca="false">ROUND(F5634*H5634,2)</f>
        <v>363.17</v>
      </c>
      <c r="K5634" s="19" t="n">
        <f aca="false">INDEX(Pricebook!$L$2:$L$1401,MATCH(D5634,Pricebook!$A$2:$A$1401,0))</f>
        <v>603.35</v>
      </c>
      <c r="L5634" s="19" t="n">
        <f aca="false">ROUND(F5634*K5634,2)</f>
        <v>603.35</v>
      </c>
      <c r="M5634" s="24" t="n">
        <f aca="false">DATE(YEAR(C5634),MONTH(C5634),1)</f>
        <v>46204</v>
      </c>
    </row>
    <row r="5635" customFormat="false" ht="15" hidden="false" customHeight="false" outlineLevel="0" collapsed="false">
      <c r="A5635" s="21" t="s">
        <v>3736</v>
      </c>
      <c r="B5635" s="21" t="s">
        <v>3401</v>
      </c>
      <c r="C5635" s="23" t="n">
        <v>46209</v>
      </c>
      <c r="D5635" s="21" t="s">
        <v>2321</v>
      </c>
      <c r="E5635" s="21" t="s">
        <v>2202</v>
      </c>
      <c r="F5635" s="12" t="n">
        <v>15</v>
      </c>
      <c r="G5635" s="19" t="n">
        <v>9.7</v>
      </c>
      <c r="H5635" s="19" t="n">
        <v>6.54</v>
      </c>
      <c r="I5635" s="19" t="n">
        <f aca="false">ROUND(F5635*G5635,2)</f>
        <v>145.5</v>
      </c>
      <c r="J5635" s="19" t="n">
        <f aca="false">ROUND(F5635*H5635,2)</f>
        <v>98.1</v>
      </c>
      <c r="K5635" s="19" t="n">
        <f aca="false">INDEX(Pricebook!$L$2:$L$1401,MATCH(D5635,Pricebook!$A$2:$A$1401,0))</f>
        <v>10.45</v>
      </c>
      <c r="L5635" s="19" t="n">
        <f aca="false">ROUND(F5635*K5635,2)</f>
        <v>156.75</v>
      </c>
      <c r="M5635" s="24" t="n">
        <f aca="false">DATE(YEAR(C5635),MONTH(C5635),1)</f>
        <v>46204</v>
      </c>
    </row>
    <row r="5636" customFormat="false" ht="15" hidden="false" customHeight="false" outlineLevel="0" collapsed="false">
      <c r="A5636" s="21" t="s">
        <v>3736</v>
      </c>
      <c r="B5636" s="21" t="s">
        <v>3401</v>
      </c>
      <c r="C5636" s="23" t="n">
        <v>46209</v>
      </c>
      <c r="D5636" s="21" t="s">
        <v>1897</v>
      </c>
      <c r="E5636" s="21" t="s">
        <v>1452</v>
      </c>
      <c r="F5636" s="12" t="n">
        <v>3</v>
      </c>
      <c r="G5636" s="19" t="n">
        <v>31.45</v>
      </c>
      <c r="H5636" s="19" t="n">
        <v>22.34</v>
      </c>
      <c r="I5636" s="19" t="n">
        <f aca="false">ROUND(F5636*G5636,2)</f>
        <v>94.35</v>
      </c>
      <c r="J5636" s="19" t="n">
        <f aca="false">ROUND(F5636*H5636,2)</f>
        <v>67.02</v>
      </c>
      <c r="K5636" s="19" t="n">
        <f aca="false">INDEX(Pricebook!$L$2:$L$1401,MATCH(D5636,Pricebook!$A$2:$A$1401,0))</f>
        <v>32.1</v>
      </c>
      <c r="L5636" s="19" t="n">
        <f aca="false">ROUND(F5636*K5636,2)</f>
        <v>96.3</v>
      </c>
      <c r="M5636" s="24" t="n">
        <f aca="false">DATE(YEAR(C5636),MONTH(C5636),1)</f>
        <v>46204</v>
      </c>
    </row>
    <row r="5637" customFormat="false" ht="15" hidden="false" customHeight="false" outlineLevel="0" collapsed="false">
      <c r="A5637" s="21" t="s">
        <v>3736</v>
      </c>
      <c r="B5637" s="21" t="s">
        <v>3401</v>
      </c>
      <c r="C5637" s="23" t="n">
        <v>46209</v>
      </c>
      <c r="D5637" s="21" t="s">
        <v>2638</v>
      </c>
      <c r="E5637" s="21" t="s">
        <v>2587</v>
      </c>
      <c r="F5637" s="12" t="n">
        <v>11</v>
      </c>
      <c r="G5637" s="19" t="n">
        <v>8.4</v>
      </c>
      <c r="H5637" s="19" t="n">
        <v>5.41</v>
      </c>
      <c r="I5637" s="19" t="n">
        <f aca="false">ROUND(F5637*G5637,2)</f>
        <v>92.4</v>
      </c>
      <c r="J5637" s="19" t="n">
        <f aca="false">ROUND(F5637*H5637,2)</f>
        <v>59.51</v>
      </c>
      <c r="K5637" s="19" t="n">
        <f aca="false">INDEX(Pricebook!$L$2:$L$1401,MATCH(D5637,Pricebook!$A$2:$A$1401,0))</f>
        <v>9</v>
      </c>
      <c r="L5637" s="19" t="n">
        <f aca="false">ROUND(F5637*K5637,2)</f>
        <v>99</v>
      </c>
      <c r="M5637" s="24" t="n">
        <f aca="false">DATE(YEAR(C5637),MONTH(C5637),1)</f>
        <v>46204</v>
      </c>
    </row>
    <row r="5638" customFormat="false" ht="15" hidden="false" customHeight="false" outlineLevel="0" collapsed="false">
      <c r="A5638" s="21" t="s">
        <v>3736</v>
      </c>
      <c r="B5638" s="21" t="s">
        <v>3401</v>
      </c>
      <c r="C5638" s="23" t="n">
        <v>46209</v>
      </c>
      <c r="D5638" s="21" t="s">
        <v>2341</v>
      </c>
      <c r="E5638" s="21" t="s">
        <v>2202</v>
      </c>
      <c r="F5638" s="12" t="n">
        <v>7</v>
      </c>
      <c r="G5638" s="19" t="n">
        <v>7.15</v>
      </c>
      <c r="H5638" s="19" t="n">
        <v>4.29</v>
      </c>
      <c r="I5638" s="19" t="n">
        <f aca="false">ROUND(F5638*G5638,2)</f>
        <v>50.05</v>
      </c>
      <c r="J5638" s="19" t="n">
        <f aca="false">ROUND(F5638*H5638,2)</f>
        <v>30.03</v>
      </c>
      <c r="K5638" s="19" t="n">
        <f aca="false">INDEX(Pricebook!$L$2:$L$1401,MATCH(D5638,Pricebook!$A$2:$A$1401,0))</f>
        <v>7.6</v>
      </c>
      <c r="L5638" s="19" t="n">
        <f aca="false">ROUND(F5638*K5638,2)</f>
        <v>53.2</v>
      </c>
      <c r="M5638" s="24" t="n">
        <f aca="false">DATE(YEAR(C5638),MONTH(C5638),1)</f>
        <v>46204</v>
      </c>
    </row>
    <row r="5639" customFormat="false" ht="15" hidden="false" customHeight="false" outlineLevel="0" collapsed="false">
      <c r="A5639" s="21" t="s">
        <v>3736</v>
      </c>
      <c r="B5639" s="21" t="s">
        <v>3401</v>
      </c>
      <c r="C5639" s="23" t="n">
        <v>46209</v>
      </c>
      <c r="D5639" s="21" t="s">
        <v>1508</v>
      </c>
      <c r="E5639" s="21" t="s">
        <v>1452</v>
      </c>
      <c r="F5639" s="12" t="n">
        <v>7</v>
      </c>
      <c r="G5639" s="19" t="n">
        <v>29.2</v>
      </c>
      <c r="H5639" s="19" t="n">
        <v>17.82</v>
      </c>
      <c r="I5639" s="19" t="n">
        <f aca="false">ROUND(F5639*G5639,2)</f>
        <v>204.4</v>
      </c>
      <c r="J5639" s="19" t="n">
        <f aca="false">ROUND(F5639*H5639,2)</f>
        <v>124.74</v>
      </c>
      <c r="K5639" s="19" t="n">
        <f aca="false">INDEX(Pricebook!$L$2:$L$1401,MATCH(D5639,Pricebook!$A$2:$A$1401,0))</f>
        <v>29.85</v>
      </c>
      <c r="L5639" s="19" t="n">
        <f aca="false">ROUND(F5639*K5639,2)</f>
        <v>208.95</v>
      </c>
      <c r="M5639" s="24" t="n">
        <f aca="false">DATE(YEAR(C5639),MONTH(C5639),1)</f>
        <v>46204</v>
      </c>
    </row>
    <row r="5640" customFormat="false" ht="15" hidden="false" customHeight="false" outlineLevel="0" collapsed="false">
      <c r="A5640" s="21" t="s">
        <v>3736</v>
      </c>
      <c r="B5640" s="21" t="s">
        <v>3401</v>
      </c>
      <c r="C5640" s="23" t="n">
        <v>46209</v>
      </c>
      <c r="D5640" s="21" t="s">
        <v>847</v>
      </c>
      <c r="E5640" s="21" t="s">
        <v>366</v>
      </c>
      <c r="F5640" s="12" t="n">
        <v>1</v>
      </c>
      <c r="G5640" s="19" t="n">
        <v>55.85</v>
      </c>
      <c r="H5640" s="19" t="n">
        <v>39.16</v>
      </c>
      <c r="I5640" s="19" t="n">
        <f aca="false">ROUND(F5640*G5640,2)</f>
        <v>55.85</v>
      </c>
      <c r="J5640" s="19" t="n">
        <f aca="false">ROUND(F5640*H5640,2)</f>
        <v>39.16</v>
      </c>
      <c r="K5640" s="19" t="n">
        <f aca="false">INDEX(Pricebook!$L$2:$L$1401,MATCH(D5640,Pricebook!$A$2:$A$1401,0))</f>
        <v>59.65</v>
      </c>
      <c r="L5640" s="19" t="n">
        <f aca="false">ROUND(F5640*K5640,2)</f>
        <v>59.65</v>
      </c>
      <c r="M5640" s="24" t="n">
        <f aca="false">DATE(YEAR(C5640),MONTH(C5640),1)</f>
        <v>46204</v>
      </c>
    </row>
    <row r="5641" customFormat="false" ht="15" hidden="false" customHeight="false" outlineLevel="0" collapsed="false">
      <c r="A5641" s="21" t="s">
        <v>3736</v>
      </c>
      <c r="B5641" s="21" t="s">
        <v>3401</v>
      </c>
      <c r="C5641" s="23" t="n">
        <v>46209</v>
      </c>
      <c r="D5641" s="21" t="s">
        <v>2682</v>
      </c>
      <c r="E5641" s="21" t="s">
        <v>2587</v>
      </c>
      <c r="F5641" s="12" t="n">
        <v>8</v>
      </c>
      <c r="G5641" s="19" t="n">
        <v>8.95</v>
      </c>
      <c r="H5641" s="19" t="n">
        <v>5.71</v>
      </c>
      <c r="I5641" s="19" t="n">
        <f aca="false">ROUND(F5641*G5641,2)</f>
        <v>71.6</v>
      </c>
      <c r="J5641" s="19" t="n">
        <f aca="false">ROUND(F5641*H5641,2)</f>
        <v>45.68</v>
      </c>
      <c r="K5641" s="19" t="n">
        <f aca="false">INDEX(Pricebook!$L$2:$L$1401,MATCH(D5641,Pricebook!$A$2:$A$1401,0))</f>
        <v>9.5</v>
      </c>
      <c r="L5641" s="19" t="n">
        <f aca="false">ROUND(F5641*K5641,2)</f>
        <v>76</v>
      </c>
      <c r="M5641" s="24" t="n">
        <f aca="false">DATE(YEAR(C5641),MONTH(C5641),1)</f>
        <v>46204</v>
      </c>
    </row>
    <row r="5642" customFormat="false" ht="15" hidden="false" customHeight="false" outlineLevel="0" collapsed="false">
      <c r="A5642" s="21" t="s">
        <v>3736</v>
      </c>
      <c r="B5642" s="21" t="s">
        <v>3401</v>
      </c>
      <c r="C5642" s="23" t="n">
        <v>46209</v>
      </c>
      <c r="D5642" s="21" t="s">
        <v>2600</v>
      </c>
      <c r="E5642" s="21" t="s">
        <v>2587</v>
      </c>
      <c r="F5642" s="12" t="n">
        <v>1</v>
      </c>
      <c r="G5642" s="19" t="n">
        <v>454.45</v>
      </c>
      <c r="H5642" s="19" t="n">
        <v>295.77</v>
      </c>
      <c r="I5642" s="19" t="n">
        <f aca="false">ROUND(F5642*G5642,2)</f>
        <v>454.45</v>
      </c>
      <c r="J5642" s="19" t="n">
        <f aca="false">ROUND(F5642*H5642,2)</f>
        <v>295.77</v>
      </c>
      <c r="K5642" s="19" t="n">
        <f aca="false">INDEX(Pricebook!$L$2:$L$1401,MATCH(D5642,Pricebook!$A$2:$A$1401,0))</f>
        <v>491.4</v>
      </c>
      <c r="L5642" s="19" t="n">
        <f aca="false">ROUND(F5642*K5642,2)</f>
        <v>491.4</v>
      </c>
      <c r="M5642" s="24" t="n">
        <f aca="false">DATE(YEAR(C5642),MONTH(C5642),1)</f>
        <v>46204</v>
      </c>
    </row>
    <row r="5643" customFormat="false" ht="15" hidden="false" customHeight="false" outlineLevel="0" collapsed="false">
      <c r="A5643" s="21" t="s">
        <v>3737</v>
      </c>
      <c r="B5643" s="21" t="s">
        <v>3097</v>
      </c>
      <c r="C5643" s="23" t="n">
        <v>46209</v>
      </c>
      <c r="D5643" s="21" t="s">
        <v>759</v>
      </c>
      <c r="E5643" s="21" t="s">
        <v>366</v>
      </c>
      <c r="F5643" s="12" t="n">
        <v>2</v>
      </c>
      <c r="G5643" s="19" t="n">
        <v>41.2</v>
      </c>
      <c r="H5643" s="19" t="n">
        <v>29.1</v>
      </c>
      <c r="I5643" s="19" t="n">
        <f aca="false">ROUND(F5643*G5643,2)</f>
        <v>82.4</v>
      </c>
      <c r="J5643" s="19" t="n">
        <f aca="false">ROUND(F5643*H5643,2)</f>
        <v>58.2</v>
      </c>
      <c r="K5643" s="19" t="n">
        <f aca="false">INDEX(Pricebook!$L$2:$L$1401,MATCH(D5643,Pricebook!$A$2:$A$1401,0))</f>
        <v>44.3</v>
      </c>
      <c r="L5643" s="19" t="n">
        <f aca="false">ROUND(F5643*K5643,2)</f>
        <v>88.6</v>
      </c>
      <c r="M5643" s="24" t="n">
        <f aca="false">DATE(YEAR(C5643),MONTH(C5643),1)</f>
        <v>46204</v>
      </c>
    </row>
    <row r="5644" customFormat="false" ht="15" hidden="false" customHeight="false" outlineLevel="0" collapsed="false">
      <c r="A5644" s="21" t="s">
        <v>3737</v>
      </c>
      <c r="B5644" s="21" t="s">
        <v>3097</v>
      </c>
      <c r="C5644" s="23" t="n">
        <v>46209</v>
      </c>
      <c r="D5644" s="21" t="s">
        <v>2464</v>
      </c>
      <c r="E5644" s="21" t="s">
        <v>2466</v>
      </c>
      <c r="F5644" s="12" t="n">
        <v>6</v>
      </c>
      <c r="G5644" s="19" t="n">
        <v>31.2</v>
      </c>
      <c r="H5644" s="19" t="n">
        <v>19.29</v>
      </c>
      <c r="I5644" s="19" t="n">
        <f aca="false">ROUND(F5644*G5644,2)</f>
        <v>187.2</v>
      </c>
      <c r="J5644" s="19" t="n">
        <f aca="false">ROUND(F5644*H5644,2)</f>
        <v>115.74</v>
      </c>
      <c r="K5644" s="19" t="n">
        <f aca="false">INDEX(Pricebook!$L$2:$L$1401,MATCH(D5644,Pricebook!$A$2:$A$1401,0))</f>
        <v>32.5</v>
      </c>
      <c r="L5644" s="19" t="n">
        <f aca="false">ROUND(F5644*K5644,2)</f>
        <v>195</v>
      </c>
      <c r="M5644" s="24" t="n">
        <f aca="false">DATE(YEAR(C5644),MONTH(C5644),1)</f>
        <v>46204</v>
      </c>
    </row>
    <row r="5645" customFormat="false" ht="15" hidden="false" customHeight="false" outlineLevel="0" collapsed="false">
      <c r="A5645" s="21" t="s">
        <v>3737</v>
      </c>
      <c r="B5645" s="21" t="s">
        <v>3097</v>
      </c>
      <c r="C5645" s="23" t="n">
        <v>46209</v>
      </c>
      <c r="D5645" s="21" t="s">
        <v>2529</v>
      </c>
      <c r="E5645" s="21" t="s">
        <v>2466</v>
      </c>
      <c r="F5645" s="12" t="n">
        <v>3</v>
      </c>
      <c r="G5645" s="19" t="n">
        <v>99.7</v>
      </c>
      <c r="H5645" s="19" t="n">
        <v>61.67</v>
      </c>
      <c r="I5645" s="19" t="n">
        <f aca="false">ROUND(F5645*G5645,2)</f>
        <v>299.1</v>
      </c>
      <c r="J5645" s="19" t="n">
        <f aca="false">ROUND(F5645*H5645,2)</f>
        <v>185.01</v>
      </c>
      <c r="K5645" s="19" t="n">
        <f aca="false">INDEX(Pricebook!$L$2:$L$1401,MATCH(D5645,Pricebook!$A$2:$A$1401,0))</f>
        <v>103.85</v>
      </c>
      <c r="L5645" s="19" t="n">
        <f aca="false">ROUND(F5645*K5645,2)</f>
        <v>311.55</v>
      </c>
      <c r="M5645" s="24" t="n">
        <f aca="false">DATE(YEAR(C5645),MONTH(C5645),1)</f>
        <v>46204</v>
      </c>
    </row>
    <row r="5646" customFormat="false" ht="15" hidden="false" customHeight="false" outlineLevel="0" collapsed="false">
      <c r="A5646" s="21" t="s">
        <v>3737</v>
      </c>
      <c r="B5646" s="21" t="s">
        <v>3097</v>
      </c>
      <c r="C5646" s="23" t="n">
        <v>46209</v>
      </c>
      <c r="D5646" s="21" t="s">
        <v>2573</v>
      </c>
      <c r="E5646" s="21" t="s">
        <v>2466</v>
      </c>
      <c r="F5646" s="12" t="n">
        <v>2</v>
      </c>
      <c r="G5646" s="19" t="n">
        <v>32.4</v>
      </c>
      <c r="H5646" s="19" t="n">
        <v>22.54</v>
      </c>
      <c r="I5646" s="19" t="n">
        <f aca="false">ROUND(F5646*G5646,2)</f>
        <v>64.8</v>
      </c>
      <c r="J5646" s="19" t="n">
        <f aca="false">ROUND(F5646*H5646,2)</f>
        <v>45.08</v>
      </c>
      <c r="K5646" s="19" t="n">
        <f aca="false">INDEX(Pricebook!$L$2:$L$1401,MATCH(D5646,Pricebook!$A$2:$A$1401,0))</f>
        <v>33.5</v>
      </c>
      <c r="L5646" s="19" t="n">
        <f aca="false">ROUND(F5646*K5646,2)</f>
        <v>67</v>
      </c>
      <c r="M5646" s="24" t="n">
        <f aca="false">DATE(YEAR(C5646),MONTH(C5646),1)</f>
        <v>46204</v>
      </c>
    </row>
    <row r="5647" customFormat="false" ht="15" hidden="false" customHeight="false" outlineLevel="0" collapsed="false">
      <c r="A5647" s="21" t="s">
        <v>3737</v>
      </c>
      <c r="B5647" s="21" t="s">
        <v>3097</v>
      </c>
      <c r="C5647" s="23" t="n">
        <v>46209</v>
      </c>
      <c r="D5647" s="21" t="s">
        <v>825</v>
      </c>
      <c r="E5647" s="21" t="s">
        <v>366</v>
      </c>
      <c r="F5647" s="12" t="n">
        <v>2</v>
      </c>
      <c r="G5647" s="19" t="n">
        <v>11.2</v>
      </c>
      <c r="H5647" s="19" t="n">
        <v>8.32</v>
      </c>
      <c r="I5647" s="19" t="n">
        <f aca="false">ROUND(F5647*G5647,2)</f>
        <v>22.4</v>
      </c>
      <c r="J5647" s="19" t="n">
        <f aca="false">ROUND(F5647*H5647,2)</f>
        <v>16.64</v>
      </c>
      <c r="K5647" s="19" t="n">
        <f aca="false">INDEX(Pricebook!$L$2:$L$1401,MATCH(D5647,Pricebook!$A$2:$A$1401,0))</f>
        <v>12.15</v>
      </c>
      <c r="L5647" s="19" t="n">
        <f aca="false">ROUND(F5647*K5647,2)</f>
        <v>24.3</v>
      </c>
      <c r="M5647" s="24" t="n">
        <f aca="false">DATE(YEAR(C5647),MONTH(C5647),1)</f>
        <v>46204</v>
      </c>
    </row>
    <row r="5648" customFormat="false" ht="15" hidden="false" customHeight="false" outlineLevel="0" collapsed="false">
      <c r="A5648" s="21" t="s">
        <v>3737</v>
      </c>
      <c r="B5648" s="21" t="s">
        <v>3097</v>
      </c>
      <c r="C5648" s="23" t="n">
        <v>46209</v>
      </c>
      <c r="D5648" s="21" t="s">
        <v>430</v>
      </c>
      <c r="E5648" s="21" t="s">
        <v>366</v>
      </c>
      <c r="F5648" s="12" t="n">
        <v>2</v>
      </c>
      <c r="G5648" s="19" t="n">
        <v>121.8</v>
      </c>
      <c r="H5648" s="19" t="n">
        <v>86.38</v>
      </c>
      <c r="I5648" s="19" t="n">
        <f aca="false">ROUND(F5648*G5648,2)</f>
        <v>243.6</v>
      </c>
      <c r="J5648" s="19" t="n">
        <f aca="false">ROUND(F5648*H5648,2)</f>
        <v>172.76</v>
      </c>
      <c r="K5648" s="19" t="n">
        <f aca="false">INDEX(Pricebook!$L$2:$L$1401,MATCH(D5648,Pricebook!$A$2:$A$1401,0))</f>
        <v>131.55</v>
      </c>
      <c r="L5648" s="19" t="n">
        <f aca="false">ROUND(F5648*K5648,2)</f>
        <v>263.1</v>
      </c>
      <c r="M5648" s="24" t="n">
        <f aca="false">DATE(YEAR(C5648),MONTH(C5648),1)</f>
        <v>46204</v>
      </c>
    </row>
    <row r="5649" customFormat="false" ht="15" hidden="false" customHeight="false" outlineLevel="0" collapsed="false">
      <c r="A5649" s="21" t="s">
        <v>3737</v>
      </c>
      <c r="B5649" s="21" t="s">
        <v>3097</v>
      </c>
      <c r="C5649" s="23" t="n">
        <v>46209</v>
      </c>
      <c r="D5649" s="21" t="s">
        <v>1232</v>
      </c>
      <c r="E5649" s="21" t="s">
        <v>971</v>
      </c>
      <c r="F5649" s="12" t="n">
        <v>7</v>
      </c>
      <c r="G5649" s="19" t="n">
        <v>6.95</v>
      </c>
      <c r="H5649" s="19" t="n">
        <v>5.27</v>
      </c>
      <c r="I5649" s="19" t="n">
        <f aca="false">ROUND(F5649*G5649,2)</f>
        <v>48.65</v>
      </c>
      <c r="J5649" s="19" t="n">
        <f aca="false">ROUND(F5649*H5649,2)</f>
        <v>36.89</v>
      </c>
      <c r="K5649" s="19" t="n">
        <f aca="false">INDEX(Pricebook!$L$2:$L$1401,MATCH(D5649,Pricebook!$A$2:$A$1401,0))</f>
        <v>8</v>
      </c>
      <c r="L5649" s="19" t="n">
        <f aca="false">ROUND(F5649*K5649,2)</f>
        <v>56</v>
      </c>
      <c r="M5649" s="24" t="n">
        <f aca="false">DATE(YEAR(C5649),MONTH(C5649),1)</f>
        <v>46204</v>
      </c>
    </row>
    <row r="5650" customFormat="false" ht="15" hidden="false" customHeight="false" outlineLevel="0" collapsed="false">
      <c r="A5650" s="21" t="s">
        <v>3737</v>
      </c>
      <c r="B5650" s="21" t="s">
        <v>3097</v>
      </c>
      <c r="C5650" s="23" t="n">
        <v>46209</v>
      </c>
      <c r="D5650" s="21" t="s">
        <v>1068</v>
      </c>
      <c r="E5650" s="21" t="s">
        <v>971</v>
      </c>
      <c r="F5650" s="12" t="n">
        <v>17</v>
      </c>
      <c r="G5650" s="19" t="n">
        <v>12.35</v>
      </c>
      <c r="H5650" s="19" t="n">
        <v>9.47</v>
      </c>
      <c r="I5650" s="19" t="n">
        <f aca="false">ROUND(F5650*G5650,2)</f>
        <v>209.95</v>
      </c>
      <c r="J5650" s="19" t="n">
        <f aca="false">ROUND(F5650*H5650,2)</f>
        <v>160.99</v>
      </c>
      <c r="K5650" s="19" t="n">
        <f aca="false">INDEX(Pricebook!$L$2:$L$1401,MATCH(D5650,Pricebook!$A$2:$A$1401,0))</f>
        <v>14.35</v>
      </c>
      <c r="L5650" s="19" t="n">
        <f aca="false">ROUND(F5650*K5650,2)</f>
        <v>243.95</v>
      </c>
      <c r="M5650" s="24" t="n">
        <f aca="false">DATE(YEAR(C5650),MONTH(C5650),1)</f>
        <v>46204</v>
      </c>
    </row>
    <row r="5651" customFormat="false" ht="15" hidden="false" customHeight="false" outlineLevel="0" collapsed="false">
      <c r="A5651" s="21" t="s">
        <v>3737</v>
      </c>
      <c r="B5651" s="21" t="s">
        <v>3097</v>
      </c>
      <c r="C5651" s="23" t="n">
        <v>46209</v>
      </c>
      <c r="D5651" s="21" t="s">
        <v>266</v>
      </c>
      <c r="E5651" s="21" t="s">
        <v>108</v>
      </c>
      <c r="F5651" s="12" t="n">
        <v>2</v>
      </c>
      <c r="G5651" s="19" t="n">
        <v>15.6</v>
      </c>
      <c r="H5651" s="19" t="n">
        <v>11.78</v>
      </c>
      <c r="I5651" s="19" t="n">
        <f aca="false">ROUND(F5651*G5651,2)</f>
        <v>31.2</v>
      </c>
      <c r="J5651" s="19" t="n">
        <f aca="false">ROUND(F5651*H5651,2)</f>
        <v>23.56</v>
      </c>
      <c r="K5651" s="19" t="n">
        <f aca="false">INDEX(Pricebook!$L$2:$L$1401,MATCH(D5651,Pricebook!$A$2:$A$1401,0))</f>
        <v>17.25</v>
      </c>
      <c r="L5651" s="19" t="n">
        <f aca="false">ROUND(F5651*K5651,2)</f>
        <v>34.5</v>
      </c>
      <c r="M5651" s="24" t="n">
        <f aca="false">DATE(YEAR(C5651),MONTH(C5651),1)</f>
        <v>46204</v>
      </c>
    </row>
    <row r="5652" customFormat="false" ht="15" hidden="false" customHeight="false" outlineLevel="0" collapsed="false">
      <c r="A5652" s="21" t="s">
        <v>3737</v>
      </c>
      <c r="B5652" s="21" t="s">
        <v>3097</v>
      </c>
      <c r="C5652" s="23" t="n">
        <v>46209</v>
      </c>
      <c r="D5652" s="21" t="s">
        <v>2547</v>
      </c>
      <c r="E5652" s="21" t="s">
        <v>2466</v>
      </c>
      <c r="F5652" s="12" t="n">
        <v>2</v>
      </c>
      <c r="G5652" s="19" t="n">
        <v>57.5</v>
      </c>
      <c r="H5652" s="19" t="n">
        <v>35.14</v>
      </c>
      <c r="I5652" s="19" t="n">
        <f aca="false">ROUND(F5652*G5652,2)</f>
        <v>115</v>
      </c>
      <c r="J5652" s="19" t="n">
        <f aca="false">ROUND(F5652*H5652,2)</f>
        <v>70.28</v>
      </c>
      <c r="K5652" s="19" t="n">
        <f aca="false">INDEX(Pricebook!$L$2:$L$1401,MATCH(D5652,Pricebook!$A$2:$A$1401,0))</f>
        <v>59.2</v>
      </c>
      <c r="L5652" s="19" t="n">
        <f aca="false">ROUND(F5652*K5652,2)</f>
        <v>118.4</v>
      </c>
      <c r="M5652" s="24" t="n">
        <f aca="false">DATE(YEAR(C5652),MONTH(C5652),1)</f>
        <v>46204</v>
      </c>
    </row>
    <row r="5653" customFormat="false" ht="15" hidden="false" customHeight="false" outlineLevel="0" collapsed="false">
      <c r="A5653" s="21" t="s">
        <v>3738</v>
      </c>
      <c r="B5653" s="21" t="s">
        <v>3117</v>
      </c>
      <c r="C5653" s="23" t="n">
        <v>46209</v>
      </c>
      <c r="D5653" s="21" t="s">
        <v>2120</v>
      </c>
      <c r="E5653" s="21" t="s">
        <v>1941</v>
      </c>
      <c r="F5653" s="12" t="n">
        <v>1</v>
      </c>
      <c r="G5653" s="19" t="n">
        <v>93.55</v>
      </c>
      <c r="H5653" s="19" t="n">
        <v>60.09</v>
      </c>
      <c r="I5653" s="19" t="n">
        <f aca="false">ROUND(F5653*G5653,2)</f>
        <v>93.55</v>
      </c>
      <c r="J5653" s="19" t="n">
        <f aca="false">ROUND(F5653*H5653,2)</f>
        <v>60.09</v>
      </c>
      <c r="K5653" s="19" t="n">
        <f aca="false">INDEX(Pricebook!$L$2:$L$1401,MATCH(D5653,Pricebook!$A$2:$A$1401,0))</f>
        <v>97.9</v>
      </c>
      <c r="L5653" s="19" t="n">
        <f aca="false">ROUND(F5653*K5653,2)</f>
        <v>97.9</v>
      </c>
      <c r="M5653" s="24" t="n">
        <f aca="false">DATE(YEAR(C5653),MONTH(C5653),1)</f>
        <v>46204</v>
      </c>
    </row>
    <row r="5654" customFormat="false" ht="15" hidden="false" customHeight="false" outlineLevel="0" collapsed="false">
      <c r="A5654" s="21" t="s">
        <v>3738</v>
      </c>
      <c r="B5654" s="21" t="s">
        <v>3117</v>
      </c>
      <c r="C5654" s="23" t="n">
        <v>46209</v>
      </c>
      <c r="D5654" s="21" t="s">
        <v>943</v>
      </c>
      <c r="E5654" s="21" t="s">
        <v>366</v>
      </c>
      <c r="F5654" s="12" t="n">
        <v>5</v>
      </c>
      <c r="G5654" s="19" t="n">
        <v>6.5</v>
      </c>
      <c r="H5654" s="19" t="n">
        <v>4.9</v>
      </c>
      <c r="I5654" s="19" t="n">
        <f aca="false">ROUND(F5654*G5654,2)</f>
        <v>32.5</v>
      </c>
      <c r="J5654" s="19" t="n">
        <f aca="false">ROUND(F5654*H5654,2)</f>
        <v>24.5</v>
      </c>
      <c r="K5654" s="19" t="n">
        <f aca="false">INDEX(Pricebook!$L$2:$L$1401,MATCH(D5654,Pricebook!$A$2:$A$1401,0))</f>
        <v>7.05</v>
      </c>
      <c r="L5654" s="19" t="n">
        <f aca="false">ROUND(F5654*K5654,2)</f>
        <v>35.25</v>
      </c>
      <c r="M5654" s="24" t="n">
        <f aca="false">DATE(YEAR(C5654),MONTH(C5654),1)</f>
        <v>46204</v>
      </c>
    </row>
    <row r="5655" customFormat="false" ht="15" hidden="false" customHeight="false" outlineLevel="0" collapsed="false">
      <c r="A5655" s="21" t="s">
        <v>3738</v>
      </c>
      <c r="B5655" s="21" t="s">
        <v>3117</v>
      </c>
      <c r="C5655" s="23" t="n">
        <v>46209</v>
      </c>
      <c r="D5655" s="21" t="s">
        <v>2749</v>
      </c>
      <c r="E5655" s="21" t="s">
        <v>2748</v>
      </c>
      <c r="F5655" s="12" t="n">
        <v>3</v>
      </c>
      <c r="G5655" s="19" t="n">
        <v>29.1</v>
      </c>
      <c r="H5655" s="19" t="n">
        <v>16.94</v>
      </c>
      <c r="I5655" s="19" t="n">
        <f aca="false">ROUND(F5655*G5655,2)</f>
        <v>87.3</v>
      </c>
      <c r="J5655" s="19" t="n">
        <f aca="false">ROUND(F5655*H5655,2)</f>
        <v>50.82</v>
      </c>
      <c r="K5655" s="19" t="n">
        <f aca="false">INDEX(Pricebook!$L$2:$L$1401,MATCH(D5655,Pricebook!$A$2:$A$1401,0))</f>
        <v>31.75</v>
      </c>
      <c r="L5655" s="19" t="n">
        <f aca="false">ROUND(F5655*K5655,2)</f>
        <v>95.25</v>
      </c>
      <c r="M5655" s="24" t="n">
        <f aca="false">DATE(YEAR(C5655),MONTH(C5655),1)</f>
        <v>46204</v>
      </c>
    </row>
    <row r="5656" customFormat="false" ht="15" hidden="false" customHeight="false" outlineLevel="0" collapsed="false">
      <c r="A5656" s="21" t="s">
        <v>3738</v>
      </c>
      <c r="B5656" s="21" t="s">
        <v>3117</v>
      </c>
      <c r="C5656" s="23" t="n">
        <v>46209</v>
      </c>
      <c r="D5656" s="21" t="s">
        <v>1424</v>
      </c>
      <c r="E5656" s="21" t="s">
        <v>971</v>
      </c>
      <c r="F5656" s="12" t="n">
        <v>14</v>
      </c>
      <c r="G5656" s="19" t="n">
        <v>12.3</v>
      </c>
      <c r="H5656" s="19" t="n">
        <v>9.33</v>
      </c>
      <c r="I5656" s="19" t="n">
        <f aca="false">ROUND(F5656*G5656,2)</f>
        <v>172.2</v>
      </c>
      <c r="J5656" s="19" t="n">
        <f aca="false">ROUND(F5656*H5656,2)</f>
        <v>130.62</v>
      </c>
      <c r="K5656" s="19" t="n">
        <f aca="false">INDEX(Pricebook!$L$2:$L$1401,MATCH(D5656,Pricebook!$A$2:$A$1401,0))</f>
        <v>14.15</v>
      </c>
      <c r="L5656" s="19" t="n">
        <f aca="false">ROUND(F5656*K5656,2)</f>
        <v>198.1</v>
      </c>
      <c r="M5656" s="24" t="n">
        <f aca="false">DATE(YEAR(C5656),MONTH(C5656),1)</f>
        <v>46204</v>
      </c>
    </row>
    <row r="5657" customFormat="false" ht="15" hidden="false" customHeight="false" outlineLevel="0" collapsed="false">
      <c r="A5657" s="21" t="s">
        <v>3738</v>
      </c>
      <c r="B5657" s="21" t="s">
        <v>3117</v>
      </c>
      <c r="C5657" s="23" t="n">
        <v>46209</v>
      </c>
      <c r="D5657" s="21" t="s">
        <v>1024</v>
      </c>
      <c r="E5657" s="21" t="s">
        <v>971</v>
      </c>
      <c r="F5657" s="12" t="n">
        <v>2</v>
      </c>
      <c r="G5657" s="19" t="n">
        <v>54.25</v>
      </c>
      <c r="H5657" s="19" t="n">
        <v>41.48</v>
      </c>
      <c r="I5657" s="19" t="n">
        <f aca="false">ROUND(F5657*G5657,2)</f>
        <v>108.5</v>
      </c>
      <c r="J5657" s="19" t="n">
        <f aca="false">ROUND(F5657*H5657,2)</f>
        <v>82.96</v>
      </c>
      <c r="K5657" s="19" t="n">
        <f aca="false">INDEX(Pricebook!$L$2:$L$1401,MATCH(D5657,Pricebook!$A$2:$A$1401,0))</f>
        <v>59.7</v>
      </c>
      <c r="L5657" s="19" t="n">
        <f aca="false">ROUND(F5657*K5657,2)</f>
        <v>119.4</v>
      </c>
      <c r="M5657" s="24" t="n">
        <f aca="false">DATE(YEAR(C5657),MONTH(C5657),1)</f>
        <v>46204</v>
      </c>
    </row>
    <row r="5658" customFormat="false" ht="15" hidden="false" customHeight="false" outlineLevel="0" collapsed="false">
      <c r="A5658" s="21" t="s">
        <v>3738</v>
      </c>
      <c r="B5658" s="21" t="s">
        <v>3117</v>
      </c>
      <c r="C5658" s="23" t="n">
        <v>46209</v>
      </c>
      <c r="D5658" s="21" t="s">
        <v>2892</v>
      </c>
      <c r="E5658" s="21" t="s">
        <v>2748</v>
      </c>
      <c r="F5658" s="12" t="n">
        <v>6</v>
      </c>
      <c r="G5658" s="19" t="n">
        <v>14.55</v>
      </c>
      <c r="H5658" s="19" t="n">
        <v>8.39</v>
      </c>
      <c r="I5658" s="19" t="n">
        <f aca="false">ROUND(F5658*G5658,2)</f>
        <v>87.3</v>
      </c>
      <c r="J5658" s="19" t="n">
        <f aca="false">ROUND(F5658*H5658,2)</f>
        <v>50.34</v>
      </c>
      <c r="K5658" s="19" t="n">
        <f aca="false">INDEX(Pricebook!$L$2:$L$1401,MATCH(D5658,Pricebook!$A$2:$A$1401,0))</f>
        <v>15.75</v>
      </c>
      <c r="L5658" s="19" t="n">
        <f aca="false">ROUND(F5658*K5658,2)</f>
        <v>94.5</v>
      </c>
      <c r="M5658" s="24" t="n">
        <f aca="false">DATE(YEAR(C5658),MONTH(C5658),1)</f>
        <v>46204</v>
      </c>
    </row>
    <row r="5659" customFormat="false" ht="15" hidden="false" customHeight="false" outlineLevel="0" collapsed="false">
      <c r="A5659" s="21" t="s">
        <v>3738</v>
      </c>
      <c r="B5659" s="21" t="s">
        <v>3117</v>
      </c>
      <c r="C5659" s="23" t="n">
        <v>46209</v>
      </c>
      <c r="D5659" s="21" t="s">
        <v>2800</v>
      </c>
      <c r="E5659" s="21" t="s">
        <v>2748</v>
      </c>
      <c r="F5659" s="12" t="n">
        <v>7</v>
      </c>
      <c r="G5659" s="19" t="n">
        <v>5.3</v>
      </c>
      <c r="H5659" s="19" t="n">
        <v>3.1</v>
      </c>
      <c r="I5659" s="19" t="n">
        <f aca="false">ROUND(F5659*G5659,2)</f>
        <v>37.1</v>
      </c>
      <c r="J5659" s="19" t="n">
        <f aca="false">ROUND(F5659*H5659,2)</f>
        <v>21.7</v>
      </c>
      <c r="K5659" s="19" t="n">
        <f aca="false">INDEX(Pricebook!$L$2:$L$1401,MATCH(D5659,Pricebook!$A$2:$A$1401,0))</f>
        <v>5.8</v>
      </c>
      <c r="L5659" s="19" t="n">
        <f aca="false">ROUND(F5659*K5659,2)</f>
        <v>40.6</v>
      </c>
      <c r="M5659" s="24" t="n">
        <f aca="false">DATE(YEAR(C5659),MONTH(C5659),1)</f>
        <v>46204</v>
      </c>
    </row>
    <row r="5660" customFormat="false" ht="15" hidden="false" customHeight="false" outlineLevel="0" collapsed="false">
      <c r="A5660" s="21" t="s">
        <v>3739</v>
      </c>
      <c r="B5660" s="21" t="s">
        <v>3378</v>
      </c>
      <c r="C5660" s="23" t="n">
        <v>46209</v>
      </c>
      <c r="D5660" s="21" t="s">
        <v>473</v>
      </c>
      <c r="E5660" s="21" t="s">
        <v>366</v>
      </c>
      <c r="F5660" s="12" t="n">
        <v>5</v>
      </c>
      <c r="G5660" s="19" t="n">
        <v>9.65</v>
      </c>
      <c r="H5660" s="19" t="n">
        <v>6.74</v>
      </c>
      <c r="I5660" s="19" t="n">
        <f aca="false">ROUND(F5660*G5660,2)</f>
        <v>48.25</v>
      </c>
      <c r="J5660" s="19" t="n">
        <f aca="false">ROUND(F5660*H5660,2)</f>
        <v>33.7</v>
      </c>
      <c r="K5660" s="19" t="n">
        <f aca="false">INDEX(Pricebook!$L$2:$L$1401,MATCH(D5660,Pricebook!$A$2:$A$1401,0))</f>
        <v>10.3</v>
      </c>
      <c r="L5660" s="19" t="n">
        <f aca="false">ROUND(F5660*K5660,2)</f>
        <v>51.5</v>
      </c>
      <c r="M5660" s="24" t="n">
        <f aca="false">DATE(YEAR(C5660),MONTH(C5660),1)</f>
        <v>46204</v>
      </c>
    </row>
    <row r="5661" customFormat="false" ht="15" hidden="false" customHeight="false" outlineLevel="0" collapsed="false">
      <c r="A5661" s="21" t="s">
        <v>3739</v>
      </c>
      <c r="B5661" s="21" t="s">
        <v>3378</v>
      </c>
      <c r="C5661" s="23" t="n">
        <v>46209</v>
      </c>
      <c r="D5661" s="21" t="s">
        <v>2509</v>
      </c>
      <c r="E5661" s="21" t="s">
        <v>2466</v>
      </c>
      <c r="F5661" s="12" t="n">
        <v>8</v>
      </c>
      <c r="G5661" s="19" t="n">
        <v>7.3</v>
      </c>
      <c r="H5661" s="19" t="n">
        <v>4.53</v>
      </c>
      <c r="I5661" s="19" t="n">
        <f aca="false">ROUND(F5661*G5661,2)</f>
        <v>58.4</v>
      </c>
      <c r="J5661" s="19" t="n">
        <f aca="false">ROUND(F5661*H5661,2)</f>
        <v>36.24</v>
      </c>
      <c r="K5661" s="19" t="n">
        <f aca="false">INDEX(Pricebook!$L$2:$L$1401,MATCH(D5661,Pricebook!$A$2:$A$1401,0))</f>
        <v>7.65</v>
      </c>
      <c r="L5661" s="19" t="n">
        <f aca="false">ROUND(F5661*K5661,2)</f>
        <v>61.2</v>
      </c>
      <c r="M5661" s="24" t="n">
        <f aca="false">DATE(YEAR(C5661),MONTH(C5661),1)</f>
        <v>46204</v>
      </c>
    </row>
    <row r="5662" customFormat="false" ht="15" hidden="false" customHeight="false" outlineLevel="0" collapsed="false">
      <c r="A5662" s="21" t="s">
        <v>3739</v>
      </c>
      <c r="B5662" s="21" t="s">
        <v>3378</v>
      </c>
      <c r="C5662" s="23" t="n">
        <v>46209</v>
      </c>
      <c r="D5662" s="21" t="s">
        <v>2533</v>
      </c>
      <c r="E5662" s="21" t="s">
        <v>2466</v>
      </c>
      <c r="F5662" s="12" t="n">
        <v>3</v>
      </c>
      <c r="G5662" s="19" t="n">
        <v>31.2</v>
      </c>
      <c r="H5662" s="19" t="n">
        <v>19.24</v>
      </c>
      <c r="I5662" s="19" t="n">
        <f aca="false">ROUND(F5662*G5662,2)</f>
        <v>93.6</v>
      </c>
      <c r="J5662" s="19" t="n">
        <f aca="false">ROUND(F5662*H5662,2)</f>
        <v>57.72</v>
      </c>
      <c r="K5662" s="19" t="n">
        <f aca="false">INDEX(Pricebook!$L$2:$L$1401,MATCH(D5662,Pricebook!$A$2:$A$1401,0))</f>
        <v>32.4</v>
      </c>
      <c r="L5662" s="19" t="n">
        <f aca="false">ROUND(F5662*K5662,2)</f>
        <v>97.2</v>
      </c>
      <c r="M5662" s="24" t="n">
        <f aca="false">DATE(YEAR(C5662),MONTH(C5662),1)</f>
        <v>46204</v>
      </c>
    </row>
    <row r="5663" customFormat="false" ht="15" hidden="false" customHeight="false" outlineLevel="0" collapsed="false">
      <c r="A5663" s="21" t="s">
        <v>3739</v>
      </c>
      <c r="B5663" s="21" t="s">
        <v>3378</v>
      </c>
      <c r="C5663" s="23" t="n">
        <v>46209</v>
      </c>
      <c r="D5663" s="21" t="s">
        <v>219</v>
      </c>
      <c r="E5663" s="21" t="s">
        <v>108</v>
      </c>
      <c r="F5663" s="12" t="n">
        <v>1</v>
      </c>
      <c r="G5663" s="19" t="n">
        <v>92</v>
      </c>
      <c r="H5663" s="19" t="n">
        <v>68.46</v>
      </c>
      <c r="I5663" s="19" t="n">
        <f aca="false">ROUND(F5663*G5663,2)</f>
        <v>92</v>
      </c>
      <c r="J5663" s="19" t="n">
        <f aca="false">ROUND(F5663*H5663,2)</f>
        <v>68.46</v>
      </c>
      <c r="K5663" s="19" t="n">
        <f aca="false">INDEX(Pricebook!$L$2:$L$1401,MATCH(D5663,Pricebook!$A$2:$A$1401,0))</f>
        <v>100.25</v>
      </c>
      <c r="L5663" s="19" t="n">
        <f aca="false">ROUND(F5663*K5663,2)</f>
        <v>100.25</v>
      </c>
      <c r="M5663" s="24" t="n">
        <f aca="false">DATE(YEAR(C5663),MONTH(C5663),1)</f>
        <v>46204</v>
      </c>
    </row>
    <row r="5664" customFormat="false" ht="15" hidden="false" customHeight="false" outlineLevel="0" collapsed="false">
      <c r="A5664" s="21" t="s">
        <v>3739</v>
      </c>
      <c r="B5664" s="21" t="s">
        <v>3378</v>
      </c>
      <c r="C5664" s="23" t="n">
        <v>46209</v>
      </c>
      <c r="D5664" s="21" t="s">
        <v>2489</v>
      </c>
      <c r="E5664" s="21" t="s">
        <v>2466</v>
      </c>
      <c r="F5664" s="12" t="n">
        <v>4</v>
      </c>
      <c r="G5664" s="19" t="n">
        <v>101.75</v>
      </c>
      <c r="H5664" s="19" t="n">
        <v>73.05</v>
      </c>
      <c r="I5664" s="19" t="n">
        <f aca="false">ROUND(F5664*G5664,2)</f>
        <v>407</v>
      </c>
      <c r="J5664" s="19" t="n">
        <f aca="false">ROUND(F5664*H5664,2)</f>
        <v>292.2</v>
      </c>
      <c r="K5664" s="19" t="n">
        <f aca="false">INDEX(Pricebook!$L$2:$L$1401,MATCH(D5664,Pricebook!$A$2:$A$1401,0))</f>
        <v>106.95</v>
      </c>
      <c r="L5664" s="19" t="n">
        <f aca="false">ROUND(F5664*K5664,2)</f>
        <v>427.8</v>
      </c>
      <c r="M5664" s="24" t="n">
        <f aca="false">DATE(YEAR(C5664),MONTH(C5664),1)</f>
        <v>46204</v>
      </c>
    </row>
    <row r="5665" customFormat="false" ht="15" hidden="false" customHeight="false" outlineLevel="0" collapsed="false">
      <c r="A5665" s="21" t="s">
        <v>3739</v>
      </c>
      <c r="B5665" s="21" t="s">
        <v>3378</v>
      </c>
      <c r="C5665" s="23" t="n">
        <v>46209</v>
      </c>
      <c r="D5665" s="21" t="s">
        <v>923</v>
      </c>
      <c r="E5665" s="21" t="s">
        <v>366</v>
      </c>
      <c r="F5665" s="12" t="n">
        <v>2</v>
      </c>
      <c r="G5665" s="19" t="n">
        <v>278.1</v>
      </c>
      <c r="H5665" s="19" t="n">
        <v>198.86</v>
      </c>
      <c r="I5665" s="19" t="n">
        <f aca="false">ROUND(F5665*G5665,2)</f>
        <v>556.2</v>
      </c>
      <c r="J5665" s="19" t="n">
        <f aca="false">ROUND(F5665*H5665,2)</f>
        <v>397.72</v>
      </c>
      <c r="K5665" s="19" t="n">
        <f aca="false">INDEX(Pricebook!$L$2:$L$1401,MATCH(D5665,Pricebook!$A$2:$A$1401,0))</f>
        <v>302.75</v>
      </c>
      <c r="L5665" s="19" t="n">
        <f aca="false">ROUND(F5665*K5665,2)</f>
        <v>605.5</v>
      </c>
      <c r="M5665" s="24" t="n">
        <f aca="false">DATE(YEAR(C5665),MONTH(C5665),1)</f>
        <v>46204</v>
      </c>
    </row>
    <row r="5666" customFormat="false" ht="15" hidden="false" customHeight="false" outlineLevel="0" collapsed="false">
      <c r="A5666" s="21" t="s">
        <v>3739</v>
      </c>
      <c r="B5666" s="21" t="s">
        <v>3378</v>
      </c>
      <c r="C5666" s="23" t="n">
        <v>46209</v>
      </c>
      <c r="D5666" s="21" t="s">
        <v>1028</v>
      </c>
      <c r="E5666" s="21" t="s">
        <v>971</v>
      </c>
      <c r="F5666" s="12" t="n">
        <v>17</v>
      </c>
      <c r="G5666" s="19" t="n">
        <v>40.5</v>
      </c>
      <c r="H5666" s="19" t="n">
        <v>31.23</v>
      </c>
      <c r="I5666" s="19" t="n">
        <f aca="false">ROUND(F5666*G5666,2)</f>
        <v>688.5</v>
      </c>
      <c r="J5666" s="19" t="n">
        <f aca="false">ROUND(F5666*H5666,2)</f>
        <v>530.91</v>
      </c>
      <c r="K5666" s="19" t="n">
        <f aca="false">INDEX(Pricebook!$L$2:$L$1401,MATCH(D5666,Pricebook!$A$2:$A$1401,0))</f>
        <v>47.3</v>
      </c>
      <c r="L5666" s="19" t="n">
        <f aca="false">ROUND(F5666*K5666,2)</f>
        <v>804.1</v>
      </c>
      <c r="M5666" s="24" t="n">
        <f aca="false">DATE(YEAR(C5666),MONTH(C5666),1)</f>
        <v>46204</v>
      </c>
    </row>
    <row r="5667" customFormat="false" ht="15" hidden="false" customHeight="false" outlineLevel="0" collapsed="false">
      <c r="A5667" s="21" t="s">
        <v>3739</v>
      </c>
      <c r="B5667" s="21" t="s">
        <v>3378</v>
      </c>
      <c r="C5667" s="23" t="n">
        <v>46209</v>
      </c>
      <c r="D5667" s="21" t="s">
        <v>982</v>
      </c>
      <c r="E5667" s="21" t="s">
        <v>971</v>
      </c>
      <c r="F5667" s="12" t="n">
        <v>3</v>
      </c>
      <c r="G5667" s="19" t="n">
        <v>40.1</v>
      </c>
      <c r="H5667" s="19" t="n">
        <v>30.71</v>
      </c>
      <c r="I5667" s="19" t="n">
        <f aca="false">ROUND(F5667*G5667,2)</f>
        <v>120.3</v>
      </c>
      <c r="J5667" s="19" t="n">
        <f aca="false">ROUND(F5667*H5667,2)</f>
        <v>92.13</v>
      </c>
      <c r="K5667" s="19" t="n">
        <f aca="false">INDEX(Pricebook!$L$2:$L$1401,MATCH(D5667,Pricebook!$A$2:$A$1401,0))</f>
        <v>46.55</v>
      </c>
      <c r="L5667" s="19" t="n">
        <f aca="false">ROUND(F5667*K5667,2)</f>
        <v>139.65</v>
      </c>
      <c r="M5667" s="24" t="n">
        <f aca="false">DATE(YEAR(C5667),MONTH(C5667),1)</f>
        <v>46204</v>
      </c>
    </row>
    <row r="5668" customFormat="false" ht="15" hidden="false" customHeight="false" outlineLevel="0" collapsed="false">
      <c r="A5668" s="21" t="s">
        <v>3739</v>
      </c>
      <c r="B5668" s="21" t="s">
        <v>3378</v>
      </c>
      <c r="C5668" s="23" t="n">
        <v>46209</v>
      </c>
      <c r="D5668" s="21" t="s">
        <v>2464</v>
      </c>
      <c r="E5668" s="21" t="s">
        <v>2466</v>
      </c>
      <c r="F5668" s="12" t="n">
        <v>4</v>
      </c>
      <c r="G5668" s="19" t="n">
        <v>31.2</v>
      </c>
      <c r="H5668" s="19" t="n">
        <v>19.29</v>
      </c>
      <c r="I5668" s="19" t="n">
        <f aca="false">ROUND(F5668*G5668,2)</f>
        <v>124.8</v>
      </c>
      <c r="J5668" s="19" t="n">
        <f aca="false">ROUND(F5668*H5668,2)</f>
        <v>77.16</v>
      </c>
      <c r="K5668" s="19" t="n">
        <f aca="false">INDEX(Pricebook!$L$2:$L$1401,MATCH(D5668,Pricebook!$A$2:$A$1401,0))</f>
        <v>32.5</v>
      </c>
      <c r="L5668" s="19" t="n">
        <f aca="false">ROUND(F5668*K5668,2)</f>
        <v>130</v>
      </c>
      <c r="M5668" s="24" t="n">
        <f aca="false">DATE(YEAR(C5668),MONTH(C5668),1)</f>
        <v>46204</v>
      </c>
    </row>
    <row r="5669" customFormat="false" ht="15" hidden="false" customHeight="false" outlineLevel="0" collapsed="false">
      <c r="A5669" s="21" t="s">
        <v>3739</v>
      </c>
      <c r="B5669" s="21" t="s">
        <v>3378</v>
      </c>
      <c r="C5669" s="23" t="n">
        <v>46209</v>
      </c>
      <c r="D5669" s="21" t="s">
        <v>149</v>
      </c>
      <c r="E5669" s="21" t="s">
        <v>108</v>
      </c>
      <c r="F5669" s="12" t="n">
        <v>2</v>
      </c>
      <c r="G5669" s="19" t="n">
        <v>131.45</v>
      </c>
      <c r="H5669" s="19" t="n">
        <v>96.92</v>
      </c>
      <c r="I5669" s="19" t="n">
        <f aca="false">ROUND(F5669*G5669,2)</f>
        <v>262.9</v>
      </c>
      <c r="J5669" s="19" t="n">
        <f aca="false">ROUND(F5669*H5669,2)</f>
        <v>193.84</v>
      </c>
      <c r="K5669" s="19" t="n">
        <f aca="false">INDEX(Pricebook!$L$2:$L$1401,MATCH(D5669,Pricebook!$A$2:$A$1401,0))</f>
        <v>141.95</v>
      </c>
      <c r="L5669" s="19" t="n">
        <f aca="false">ROUND(F5669*K5669,2)</f>
        <v>283.9</v>
      </c>
      <c r="M5669" s="24" t="n">
        <f aca="false">DATE(YEAR(C5669),MONTH(C5669),1)</f>
        <v>46204</v>
      </c>
    </row>
    <row r="5670" customFormat="false" ht="15" hidden="false" customHeight="false" outlineLevel="0" collapsed="false">
      <c r="A5670" s="21" t="s">
        <v>3739</v>
      </c>
      <c r="B5670" s="21" t="s">
        <v>3378</v>
      </c>
      <c r="C5670" s="23" t="n">
        <v>46209</v>
      </c>
      <c r="D5670" s="21" t="s">
        <v>923</v>
      </c>
      <c r="E5670" s="21" t="s">
        <v>366</v>
      </c>
      <c r="F5670" s="12" t="n">
        <v>1</v>
      </c>
      <c r="G5670" s="19" t="n">
        <v>278.1</v>
      </c>
      <c r="H5670" s="19" t="n">
        <v>198.86</v>
      </c>
      <c r="I5670" s="19" t="n">
        <f aca="false">ROUND(F5670*G5670,2)</f>
        <v>278.1</v>
      </c>
      <c r="J5670" s="19" t="n">
        <f aca="false">ROUND(F5670*H5670,2)</f>
        <v>198.86</v>
      </c>
      <c r="K5670" s="19" t="n">
        <f aca="false">INDEX(Pricebook!$L$2:$L$1401,MATCH(D5670,Pricebook!$A$2:$A$1401,0))</f>
        <v>302.75</v>
      </c>
      <c r="L5670" s="19" t="n">
        <f aca="false">ROUND(F5670*K5670,2)</f>
        <v>302.75</v>
      </c>
      <c r="M5670" s="24" t="n">
        <f aca="false">DATE(YEAR(C5670),MONTH(C5670),1)</f>
        <v>46204</v>
      </c>
    </row>
    <row r="5671" customFormat="false" ht="15" hidden="false" customHeight="false" outlineLevel="0" collapsed="false">
      <c r="A5671" s="21" t="s">
        <v>3739</v>
      </c>
      <c r="B5671" s="21" t="s">
        <v>3378</v>
      </c>
      <c r="C5671" s="23" t="n">
        <v>46209</v>
      </c>
      <c r="D5671" s="21" t="s">
        <v>1288</v>
      </c>
      <c r="E5671" s="21" t="s">
        <v>971</v>
      </c>
      <c r="F5671" s="12" t="n">
        <v>46</v>
      </c>
      <c r="G5671" s="19" t="n">
        <v>8.35</v>
      </c>
      <c r="H5671" s="19" t="n">
        <v>6.47</v>
      </c>
      <c r="I5671" s="19" t="n">
        <f aca="false">ROUND(F5671*G5671,2)</f>
        <v>384.1</v>
      </c>
      <c r="J5671" s="19" t="n">
        <f aca="false">ROUND(F5671*H5671,2)</f>
        <v>297.62</v>
      </c>
      <c r="K5671" s="19" t="n">
        <f aca="false">INDEX(Pricebook!$L$2:$L$1401,MATCH(D5671,Pricebook!$A$2:$A$1401,0))</f>
        <v>9.8</v>
      </c>
      <c r="L5671" s="19" t="n">
        <f aca="false">ROUND(F5671*K5671,2)</f>
        <v>450.8</v>
      </c>
      <c r="M5671" s="24" t="n">
        <f aca="false">DATE(YEAR(C5671),MONTH(C5671),1)</f>
        <v>46204</v>
      </c>
    </row>
    <row r="5672" customFormat="false" ht="15" hidden="false" customHeight="false" outlineLevel="0" collapsed="false">
      <c r="A5672" s="21" t="s">
        <v>3740</v>
      </c>
      <c r="B5672" s="21" t="s">
        <v>3076</v>
      </c>
      <c r="C5672" s="23" t="n">
        <v>46209</v>
      </c>
      <c r="D5672" s="21" t="s">
        <v>513</v>
      </c>
      <c r="E5672" s="21" t="s">
        <v>366</v>
      </c>
      <c r="F5672" s="12" t="n">
        <v>1</v>
      </c>
      <c r="G5672" s="19" t="n">
        <v>20.9</v>
      </c>
      <c r="H5672" s="19" t="n">
        <v>14.88</v>
      </c>
      <c r="I5672" s="19" t="n">
        <f aca="false">ROUND(F5672*G5672,2)</f>
        <v>20.9</v>
      </c>
      <c r="J5672" s="19" t="n">
        <f aca="false">ROUND(F5672*H5672,2)</f>
        <v>14.88</v>
      </c>
      <c r="K5672" s="19" t="n">
        <f aca="false">INDEX(Pricebook!$L$2:$L$1401,MATCH(D5672,Pricebook!$A$2:$A$1401,0))</f>
        <v>22.65</v>
      </c>
      <c r="L5672" s="19" t="n">
        <f aca="false">ROUND(F5672*K5672,2)</f>
        <v>22.65</v>
      </c>
      <c r="M5672" s="24" t="n">
        <f aca="false">DATE(YEAR(C5672),MONTH(C5672),1)</f>
        <v>46204</v>
      </c>
    </row>
    <row r="5673" customFormat="false" ht="15" hidden="false" customHeight="false" outlineLevel="0" collapsed="false">
      <c r="A5673" s="21" t="s">
        <v>3740</v>
      </c>
      <c r="B5673" s="21" t="s">
        <v>3076</v>
      </c>
      <c r="C5673" s="23" t="n">
        <v>46209</v>
      </c>
      <c r="D5673" s="21" t="s">
        <v>499</v>
      </c>
      <c r="E5673" s="21" t="s">
        <v>366</v>
      </c>
      <c r="F5673" s="12" t="n">
        <v>1</v>
      </c>
      <c r="G5673" s="19" t="n">
        <v>35.85</v>
      </c>
      <c r="H5673" s="19" t="n">
        <v>25.63</v>
      </c>
      <c r="I5673" s="19" t="n">
        <f aca="false">ROUND(F5673*G5673,2)</f>
        <v>35.85</v>
      </c>
      <c r="J5673" s="19" t="n">
        <f aca="false">ROUND(F5673*H5673,2)</f>
        <v>25.63</v>
      </c>
      <c r="K5673" s="19" t="n">
        <f aca="false">INDEX(Pricebook!$L$2:$L$1401,MATCH(D5673,Pricebook!$A$2:$A$1401,0))</f>
        <v>39.05</v>
      </c>
      <c r="L5673" s="19" t="n">
        <f aca="false">ROUND(F5673*K5673,2)</f>
        <v>39.05</v>
      </c>
      <c r="M5673" s="24" t="n">
        <f aca="false">DATE(YEAR(C5673),MONTH(C5673),1)</f>
        <v>46204</v>
      </c>
    </row>
    <row r="5674" customFormat="false" ht="15" hidden="false" customHeight="false" outlineLevel="0" collapsed="false">
      <c r="A5674" s="21" t="s">
        <v>3740</v>
      </c>
      <c r="B5674" s="21" t="s">
        <v>3076</v>
      </c>
      <c r="C5674" s="23" t="n">
        <v>46209</v>
      </c>
      <c r="D5674" s="21" t="s">
        <v>2471</v>
      </c>
      <c r="E5674" s="21" t="s">
        <v>2466</v>
      </c>
      <c r="F5674" s="12" t="n">
        <v>3</v>
      </c>
      <c r="G5674" s="19" t="n">
        <v>81</v>
      </c>
      <c r="H5674" s="19" t="n">
        <v>49.69</v>
      </c>
      <c r="I5674" s="19" t="n">
        <f aca="false">ROUND(F5674*G5674,2)</f>
        <v>243</v>
      </c>
      <c r="J5674" s="19" t="n">
        <f aca="false">ROUND(F5674*H5674,2)</f>
        <v>149.07</v>
      </c>
      <c r="K5674" s="19" t="n">
        <f aca="false">INDEX(Pricebook!$L$2:$L$1401,MATCH(D5674,Pricebook!$A$2:$A$1401,0))</f>
        <v>83.65</v>
      </c>
      <c r="L5674" s="19" t="n">
        <f aca="false">ROUND(F5674*K5674,2)</f>
        <v>250.95</v>
      </c>
      <c r="M5674" s="24" t="n">
        <f aca="false">DATE(YEAR(C5674),MONTH(C5674),1)</f>
        <v>46204</v>
      </c>
    </row>
    <row r="5675" customFormat="false" ht="15" hidden="false" customHeight="false" outlineLevel="0" collapsed="false">
      <c r="A5675" s="21" t="s">
        <v>3740</v>
      </c>
      <c r="B5675" s="21" t="s">
        <v>3076</v>
      </c>
      <c r="C5675" s="23" t="n">
        <v>46209</v>
      </c>
      <c r="D5675" s="21" t="s">
        <v>791</v>
      </c>
      <c r="E5675" s="21" t="s">
        <v>366</v>
      </c>
      <c r="F5675" s="12" t="n">
        <v>1</v>
      </c>
      <c r="G5675" s="19" t="n">
        <v>99.6</v>
      </c>
      <c r="H5675" s="19" t="n">
        <v>73.04</v>
      </c>
      <c r="I5675" s="19" t="n">
        <f aca="false">ROUND(F5675*G5675,2)</f>
        <v>99.6</v>
      </c>
      <c r="J5675" s="19" t="n">
        <f aca="false">ROUND(F5675*H5675,2)</f>
        <v>73.04</v>
      </c>
      <c r="K5675" s="19" t="n">
        <f aca="false">INDEX(Pricebook!$L$2:$L$1401,MATCH(D5675,Pricebook!$A$2:$A$1401,0))</f>
        <v>106.45</v>
      </c>
      <c r="L5675" s="19" t="n">
        <f aca="false">ROUND(F5675*K5675,2)</f>
        <v>106.45</v>
      </c>
      <c r="M5675" s="24" t="n">
        <f aca="false">DATE(YEAR(C5675),MONTH(C5675),1)</f>
        <v>46204</v>
      </c>
    </row>
    <row r="5676" customFormat="false" ht="15" hidden="false" customHeight="false" outlineLevel="0" collapsed="false">
      <c r="A5676" s="21" t="s">
        <v>3740</v>
      </c>
      <c r="B5676" s="21" t="s">
        <v>3076</v>
      </c>
      <c r="C5676" s="23" t="n">
        <v>46209</v>
      </c>
      <c r="D5676" s="21" t="s">
        <v>2838</v>
      </c>
      <c r="E5676" s="21" t="s">
        <v>2748</v>
      </c>
      <c r="F5676" s="12" t="n">
        <v>2</v>
      </c>
      <c r="G5676" s="19" t="n">
        <v>11.1</v>
      </c>
      <c r="H5676" s="19" t="n">
        <v>6.43</v>
      </c>
      <c r="I5676" s="19" t="n">
        <f aca="false">ROUND(F5676*G5676,2)</f>
        <v>22.2</v>
      </c>
      <c r="J5676" s="19" t="n">
        <f aca="false">ROUND(F5676*H5676,2)</f>
        <v>12.86</v>
      </c>
      <c r="K5676" s="19" t="n">
        <f aca="false">INDEX(Pricebook!$L$2:$L$1401,MATCH(D5676,Pricebook!$A$2:$A$1401,0))</f>
        <v>12.05</v>
      </c>
      <c r="L5676" s="19" t="n">
        <f aca="false">ROUND(F5676*K5676,2)</f>
        <v>24.1</v>
      </c>
      <c r="M5676" s="24" t="n">
        <f aca="false">DATE(YEAR(C5676),MONTH(C5676),1)</f>
        <v>46204</v>
      </c>
    </row>
    <row r="5677" customFormat="false" ht="15" hidden="false" customHeight="false" outlineLevel="0" collapsed="false">
      <c r="A5677" s="21" t="s">
        <v>3740</v>
      </c>
      <c r="B5677" s="21" t="s">
        <v>3076</v>
      </c>
      <c r="C5677" s="23" t="n">
        <v>46209</v>
      </c>
      <c r="D5677" s="21" t="s">
        <v>2535</v>
      </c>
      <c r="E5677" s="21" t="s">
        <v>2466</v>
      </c>
      <c r="F5677" s="12" t="n">
        <v>5</v>
      </c>
      <c r="G5677" s="19" t="n">
        <v>36.7</v>
      </c>
      <c r="H5677" s="19" t="n">
        <v>22.44</v>
      </c>
      <c r="I5677" s="19" t="n">
        <f aca="false">ROUND(F5677*G5677,2)</f>
        <v>183.5</v>
      </c>
      <c r="J5677" s="19" t="n">
        <f aca="false">ROUND(F5677*H5677,2)</f>
        <v>112.2</v>
      </c>
      <c r="K5677" s="19" t="n">
        <f aca="false">INDEX(Pricebook!$L$2:$L$1401,MATCH(D5677,Pricebook!$A$2:$A$1401,0))</f>
        <v>37.8</v>
      </c>
      <c r="L5677" s="19" t="n">
        <f aca="false">ROUND(F5677*K5677,2)</f>
        <v>189</v>
      </c>
      <c r="M5677" s="24" t="n">
        <f aca="false">DATE(YEAR(C5677),MONTH(C5677),1)</f>
        <v>46204</v>
      </c>
    </row>
    <row r="5678" customFormat="false" ht="15" hidden="false" customHeight="false" outlineLevel="0" collapsed="false">
      <c r="A5678" s="21" t="s">
        <v>3740</v>
      </c>
      <c r="B5678" s="21" t="s">
        <v>3076</v>
      </c>
      <c r="C5678" s="23" t="n">
        <v>46209</v>
      </c>
      <c r="D5678" s="21" t="s">
        <v>729</v>
      </c>
      <c r="E5678" s="21" t="s">
        <v>366</v>
      </c>
      <c r="F5678" s="12" t="n">
        <v>3</v>
      </c>
      <c r="G5678" s="19" t="n">
        <v>11.95</v>
      </c>
      <c r="H5678" s="19" t="n">
        <v>8.52</v>
      </c>
      <c r="I5678" s="19" t="n">
        <f aca="false">ROUND(F5678*G5678,2)</f>
        <v>35.85</v>
      </c>
      <c r="J5678" s="19" t="n">
        <f aca="false">ROUND(F5678*H5678,2)</f>
        <v>25.56</v>
      </c>
      <c r="K5678" s="19" t="n">
        <f aca="false">INDEX(Pricebook!$L$2:$L$1401,MATCH(D5678,Pricebook!$A$2:$A$1401,0))</f>
        <v>13</v>
      </c>
      <c r="L5678" s="19" t="n">
        <f aca="false">ROUND(F5678*K5678,2)</f>
        <v>39</v>
      </c>
      <c r="M5678" s="24" t="n">
        <f aca="false">DATE(YEAR(C5678),MONTH(C5678),1)</f>
        <v>46204</v>
      </c>
    </row>
    <row r="5679" customFormat="false" ht="15" hidden="false" customHeight="false" outlineLevel="0" collapsed="false">
      <c r="A5679" s="21" t="s">
        <v>3741</v>
      </c>
      <c r="B5679" s="21" t="s">
        <v>3481</v>
      </c>
      <c r="C5679" s="23" t="n">
        <v>46210</v>
      </c>
      <c r="D5679" s="21" t="s">
        <v>1761</v>
      </c>
      <c r="E5679" s="21" t="s">
        <v>1452</v>
      </c>
      <c r="F5679" s="12" t="n">
        <v>9</v>
      </c>
      <c r="G5679" s="19" t="n">
        <v>85.5</v>
      </c>
      <c r="H5679" s="19" t="n">
        <v>53.13</v>
      </c>
      <c r="I5679" s="19" t="n">
        <f aca="false">ROUND(F5679*G5679,2)</f>
        <v>769.5</v>
      </c>
      <c r="J5679" s="19" t="n">
        <f aca="false">ROUND(F5679*H5679,2)</f>
        <v>478.17</v>
      </c>
      <c r="K5679" s="19" t="n">
        <f aca="false">INDEX(Pricebook!$L$2:$L$1401,MATCH(D5679,Pricebook!$A$2:$A$1401,0))</f>
        <v>89</v>
      </c>
      <c r="L5679" s="19" t="n">
        <f aca="false">ROUND(F5679*K5679,2)</f>
        <v>801</v>
      </c>
      <c r="M5679" s="24" t="n">
        <f aca="false">DATE(YEAR(C5679),MONTH(C5679),1)</f>
        <v>46204</v>
      </c>
    </row>
    <row r="5680" customFormat="false" ht="15" hidden="false" customHeight="false" outlineLevel="0" collapsed="false">
      <c r="A5680" s="21" t="s">
        <v>3741</v>
      </c>
      <c r="B5680" s="21" t="s">
        <v>3481</v>
      </c>
      <c r="C5680" s="23" t="n">
        <v>46210</v>
      </c>
      <c r="D5680" s="21" t="s">
        <v>525</v>
      </c>
      <c r="E5680" s="21" t="s">
        <v>366</v>
      </c>
      <c r="F5680" s="12" t="n">
        <v>2</v>
      </c>
      <c r="G5680" s="19" t="n">
        <v>16.5</v>
      </c>
      <c r="H5680" s="19" t="n">
        <v>11.69</v>
      </c>
      <c r="I5680" s="19" t="n">
        <f aca="false">ROUND(F5680*G5680,2)</f>
        <v>33</v>
      </c>
      <c r="J5680" s="19" t="n">
        <f aca="false">ROUND(F5680*H5680,2)</f>
        <v>23.38</v>
      </c>
      <c r="K5680" s="19" t="n">
        <f aca="false">INDEX(Pricebook!$L$2:$L$1401,MATCH(D5680,Pricebook!$A$2:$A$1401,0))</f>
        <v>17.85</v>
      </c>
      <c r="L5680" s="19" t="n">
        <f aca="false">ROUND(F5680*K5680,2)</f>
        <v>35.7</v>
      </c>
      <c r="M5680" s="24" t="n">
        <f aca="false">DATE(YEAR(C5680),MONTH(C5680),1)</f>
        <v>46204</v>
      </c>
    </row>
    <row r="5681" customFormat="false" ht="15" hidden="false" customHeight="false" outlineLevel="0" collapsed="false">
      <c r="A5681" s="21" t="s">
        <v>3741</v>
      </c>
      <c r="B5681" s="21" t="s">
        <v>3481</v>
      </c>
      <c r="C5681" s="23" t="n">
        <v>46210</v>
      </c>
      <c r="D5681" s="21" t="s">
        <v>2726</v>
      </c>
      <c r="E5681" s="21" t="s">
        <v>2587</v>
      </c>
      <c r="F5681" s="12" t="n">
        <v>8</v>
      </c>
      <c r="G5681" s="19" t="n">
        <v>5.55</v>
      </c>
      <c r="H5681" s="19" t="n">
        <v>4.07</v>
      </c>
      <c r="I5681" s="19" t="n">
        <f aca="false">ROUND(F5681*G5681,2)</f>
        <v>44.4</v>
      </c>
      <c r="J5681" s="19" t="n">
        <f aca="false">ROUND(F5681*H5681,2)</f>
        <v>32.56</v>
      </c>
      <c r="K5681" s="19" t="n">
        <f aca="false">INDEX(Pricebook!$L$2:$L$1401,MATCH(D5681,Pricebook!$A$2:$A$1401,0))</f>
        <v>5.95</v>
      </c>
      <c r="L5681" s="19" t="n">
        <f aca="false">ROUND(F5681*K5681,2)</f>
        <v>47.6</v>
      </c>
      <c r="M5681" s="24" t="n">
        <f aca="false">DATE(YEAR(C5681),MONTH(C5681),1)</f>
        <v>46204</v>
      </c>
    </row>
    <row r="5682" customFormat="false" ht="15" hidden="false" customHeight="false" outlineLevel="0" collapsed="false">
      <c r="A5682" s="21" t="s">
        <v>3741</v>
      </c>
      <c r="B5682" s="21" t="s">
        <v>3481</v>
      </c>
      <c r="C5682" s="23" t="n">
        <v>46210</v>
      </c>
      <c r="D5682" s="21" t="s">
        <v>1574</v>
      </c>
      <c r="E5682" s="21" t="s">
        <v>1452</v>
      </c>
      <c r="F5682" s="12" t="n">
        <v>6</v>
      </c>
      <c r="G5682" s="19" t="n">
        <v>56.7</v>
      </c>
      <c r="H5682" s="19" t="n">
        <v>35.03</v>
      </c>
      <c r="I5682" s="19" t="n">
        <f aca="false">ROUND(F5682*G5682,2)</f>
        <v>340.2</v>
      </c>
      <c r="J5682" s="19" t="n">
        <f aca="false">ROUND(F5682*H5682,2)</f>
        <v>210.18</v>
      </c>
      <c r="K5682" s="19" t="n">
        <f aca="false">INDEX(Pricebook!$L$2:$L$1401,MATCH(D5682,Pricebook!$A$2:$A$1401,0))</f>
        <v>58.7</v>
      </c>
      <c r="L5682" s="19" t="n">
        <f aca="false">ROUND(F5682*K5682,2)</f>
        <v>352.2</v>
      </c>
      <c r="M5682" s="24" t="n">
        <f aca="false">DATE(YEAR(C5682),MONTH(C5682),1)</f>
        <v>46204</v>
      </c>
    </row>
    <row r="5683" customFormat="false" ht="15" hidden="false" customHeight="false" outlineLevel="0" collapsed="false">
      <c r="A5683" s="21" t="s">
        <v>3741</v>
      </c>
      <c r="B5683" s="21" t="s">
        <v>3481</v>
      </c>
      <c r="C5683" s="23" t="n">
        <v>46210</v>
      </c>
      <c r="D5683" s="21" t="s">
        <v>2726</v>
      </c>
      <c r="E5683" s="21" t="s">
        <v>2587</v>
      </c>
      <c r="F5683" s="12" t="n">
        <v>4</v>
      </c>
      <c r="G5683" s="19" t="n">
        <v>5.55</v>
      </c>
      <c r="H5683" s="19" t="n">
        <v>4.07</v>
      </c>
      <c r="I5683" s="19" t="n">
        <f aca="false">ROUND(F5683*G5683,2)</f>
        <v>22.2</v>
      </c>
      <c r="J5683" s="19" t="n">
        <f aca="false">ROUND(F5683*H5683,2)</f>
        <v>16.28</v>
      </c>
      <c r="K5683" s="19" t="n">
        <f aca="false">INDEX(Pricebook!$L$2:$L$1401,MATCH(D5683,Pricebook!$A$2:$A$1401,0))</f>
        <v>5.95</v>
      </c>
      <c r="L5683" s="19" t="n">
        <f aca="false">ROUND(F5683*K5683,2)</f>
        <v>23.8</v>
      </c>
      <c r="M5683" s="24" t="n">
        <f aca="false">DATE(YEAR(C5683),MONTH(C5683),1)</f>
        <v>46204</v>
      </c>
    </row>
    <row r="5684" customFormat="false" ht="15" hidden="false" customHeight="false" outlineLevel="0" collapsed="false">
      <c r="A5684" s="21" t="s">
        <v>3741</v>
      </c>
      <c r="B5684" s="21" t="s">
        <v>3481</v>
      </c>
      <c r="C5684" s="23" t="n">
        <v>46210</v>
      </c>
      <c r="D5684" s="21" t="s">
        <v>2658</v>
      </c>
      <c r="E5684" s="21" t="s">
        <v>2587</v>
      </c>
      <c r="F5684" s="12" t="n">
        <v>4</v>
      </c>
      <c r="G5684" s="19" t="n">
        <v>15.35</v>
      </c>
      <c r="H5684" s="19" t="n">
        <v>10.04</v>
      </c>
      <c r="I5684" s="19" t="n">
        <f aca="false">ROUND(F5684*G5684,2)</f>
        <v>61.4</v>
      </c>
      <c r="J5684" s="19" t="n">
        <f aca="false">ROUND(F5684*H5684,2)</f>
        <v>40.16</v>
      </c>
      <c r="K5684" s="19" t="n">
        <f aca="false">INDEX(Pricebook!$L$2:$L$1401,MATCH(D5684,Pricebook!$A$2:$A$1401,0))</f>
        <v>16.7</v>
      </c>
      <c r="L5684" s="19" t="n">
        <f aca="false">ROUND(F5684*K5684,2)</f>
        <v>66.8</v>
      </c>
      <c r="M5684" s="24" t="n">
        <f aca="false">DATE(YEAR(C5684),MONTH(C5684),1)</f>
        <v>46204</v>
      </c>
    </row>
    <row r="5685" customFormat="false" ht="15" hidden="false" customHeight="false" outlineLevel="0" collapsed="false">
      <c r="A5685" s="21" t="s">
        <v>3741</v>
      </c>
      <c r="B5685" s="21" t="s">
        <v>3481</v>
      </c>
      <c r="C5685" s="23" t="n">
        <v>46210</v>
      </c>
      <c r="D5685" s="21" t="s">
        <v>943</v>
      </c>
      <c r="E5685" s="21" t="s">
        <v>366</v>
      </c>
      <c r="F5685" s="12" t="n">
        <v>3</v>
      </c>
      <c r="G5685" s="19" t="n">
        <v>6.5</v>
      </c>
      <c r="H5685" s="19" t="n">
        <v>4.9</v>
      </c>
      <c r="I5685" s="19" t="n">
        <f aca="false">ROUND(F5685*G5685,2)</f>
        <v>19.5</v>
      </c>
      <c r="J5685" s="19" t="n">
        <f aca="false">ROUND(F5685*H5685,2)</f>
        <v>14.7</v>
      </c>
      <c r="K5685" s="19" t="n">
        <f aca="false">INDEX(Pricebook!$L$2:$L$1401,MATCH(D5685,Pricebook!$A$2:$A$1401,0))</f>
        <v>7.05</v>
      </c>
      <c r="L5685" s="19" t="n">
        <f aca="false">ROUND(F5685*K5685,2)</f>
        <v>21.15</v>
      </c>
      <c r="M5685" s="24" t="n">
        <f aca="false">DATE(YEAR(C5685),MONTH(C5685),1)</f>
        <v>46204</v>
      </c>
    </row>
    <row r="5686" customFormat="false" ht="15" hidden="false" customHeight="false" outlineLevel="0" collapsed="false">
      <c r="A5686" s="21" t="s">
        <v>3741</v>
      </c>
      <c r="B5686" s="21" t="s">
        <v>3481</v>
      </c>
      <c r="C5686" s="23" t="n">
        <v>46210</v>
      </c>
      <c r="D5686" s="21" t="s">
        <v>2592</v>
      </c>
      <c r="E5686" s="21" t="s">
        <v>2587</v>
      </c>
      <c r="F5686" s="12" t="n">
        <v>1</v>
      </c>
      <c r="G5686" s="19" t="n">
        <v>107.6</v>
      </c>
      <c r="H5686" s="19" t="n">
        <v>69.97</v>
      </c>
      <c r="I5686" s="19" t="n">
        <f aca="false">ROUND(F5686*G5686,2)</f>
        <v>107.6</v>
      </c>
      <c r="J5686" s="19" t="n">
        <f aca="false">ROUND(F5686*H5686,2)</f>
        <v>69.97</v>
      </c>
      <c r="K5686" s="19" t="n">
        <f aca="false">INDEX(Pricebook!$L$2:$L$1401,MATCH(D5686,Pricebook!$A$2:$A$1401,0))</f>
        <v>116.25</v>
      </c>
      <c r="L5686" s="19" t="n">
        <f aca="false">ROUND(F5686*K5686,2)</f>
        <v>116.25</v>
      </c>
      <c r="M5686" s="24" t="n">
        <f aca="false">DATE(YEAR(C5686),MONTH(C5686),1)</f>
        <v>46204</v>
      </c>
    </row>
    <row r="5687" customFormat="false" ht="15" hidden="false" customHeight="false" outlineLevel="0" collapsed="false">
      <c r="A5687" s="21" t="s">
        <v>3741</v>
      </c>
      <c r="B5687" s="21" t="s">
        <v>3481</v>
      </c>
      <c r="C5687" s="23" t="n">
        <v>46210</v>
      </c>
      <c r="D5687" s="21" t="s">
        <v>1501</v>
      </c>
      <c r="E5687" s="21" t="s">
        <v>1452</v>
      </c>
      <c r="F5687" s="12" t="n">
        <v>2</v>
      </c>
      <c r="G5687" s="19" t="n">
        <v>61.4</v>
      </c>
      <c r="H5687" s="19" t="n">
        <v>41.7</v>
      </c>
      <c r="I5687" s="19" t="n">
        <f aca="false">ROUND(F5687*G5687,2)</f>
        <v>122.8</v>
      </c>
      <c r="J5687" s="19" t="n">
        <f aca="false">ROUND(F5687*H5687,2)</f>
        <v>83.4</v>
      </c>
      <c r="K5687" s="19" t="n">
        <f aca="false">INDEX(Pricebook!$L$2:$L$1401,MATCH(D5687,Pricebook!$A$2:$A$1401,0))</f>
        <v>63.5</v>
      </c>
      <c r="L5687" s="19" t="n">
        <f aca="false">ROUND(F5687*K5687,2)</f>
        <v>127</v>
      </c>
      <c r="M5687" s="24" t="n">
        <f aca="false">DATE(YEAR(C5687),MONTH(C5687),1)</f>
        <v>46204</v>
      </c>
    </row>
    <row r="5688" customFormat="false" ht="15" hidden="false" customHeight="false" outlineLevel="0" collapsed="false">
      <c r="A5688" s="21" t="s">
        <v>3741</v>
      </c>
      <c r="B5688" s="21" t="s">
        <v>3481</v>
      </c>
      <c r="C5688" s="23" t="n">
        <v>46210</v>
      </c>
      <c r="D5688" s="21" t="s">
        <v>2273</v>
      </c>
      <c r="E5688" s="21" t="s">
        <v>2202</v>
      </c>
      <c r="F5688" s="12" t="n">
        <v>4</v>
      </c>
      <c r="G5688" s="19" t="n">
        <v>7.65</v>
      </c>
      <c r="H5688" s="19" t="n">
        <v>4.67</v>
      </c>
      <c r="I5688" s="19" t="n">
        <f aca="false">ROUND(F5688*G5688,2)</f>
        <v>30.6</v>
      </c>
      <c r="J5688" s="19" t="n">
        <f aca="false">ROUND(F5688*H5688,2)</f>
        <v>18.68</v>
      </c>
      <c r="K5688" s="19" t="n">
        <f aca="false">INDEX(Pricebook!$L$2:$L$1401,MATCH(D5688,Pricebook!$A$2:$A$1401,0))</f>
        <v>8.25</v>
      </c>
      <c r="L5688" s="19" t="n">
        <f aca="false">ROUND(F5688*K5688,2)</f>
        <v>33</v>
      </c>
      <c r="M5688" s="24" t="n">
        <f aca="false">DATE(YEAR(C5688),MONTH(C5688),1)</f>
        <v>46204</v>
      </c>
    </row>
    <row r="5689" customFormat="false" ht="15" hidden="false" customHeight="false" outlineLevel="0" collapsed="false">
      <c r="A5689" s="21" t="s">
        <v>3741</v>
      </c>
      <c r="B5689" s="21" t="s">
        <v>3481</v>
      </c>
      <c r="C5689" s="23" t="n">
        <v>46210</v>
      </c>
      <c r="D5689" s="21" t="s">
        <v>743</v>
      </c>
      <c r="E5689" s="21" t="s">
        <v>366</v>
      </c>
      <c r="F5689" s="12" t="n">
        <v>4</v>
      </c>
      <c r="G5689" s="19" t="n">
        <v>7.4</v>
      </c>
      <c r="H5689" s="19" t="n">
        <v>5.71</v>
      </c>
      <c r="I5689" s="19" t="n">
        <f aca="false">ROUND(F5689*G5689,2)</f>
        <v>29.6</v>
      </c>
      <c r="J5689" s="19" t="n">
        <f aca="false">ROUND(F5689*H5689,2)</f>
        <v>22.84</v>
      </c>
      <c r="K5689" s="19" t="n">
        <f aca="false">INDEX(Pricebook!$L$2:$L$1401,MATCH(D5689,Pricebook!$A$2:$A$1401,0))</f>
        <v>7.9</v>
      </c>
      <c r="L5689" s="19" t="n">
        <f aca="false">ROUND(F5689*K5689,2)</f>
        <v>31.6</v>
      </c>
      <c r="M5689" s="24" t="n">
        <f aca="false">DATE(YEAR(C5689),MONTH(C5689),1)</f>
        <v>46204</v>
      </c>
    </row>
    <row r="5690" customFormat="false" ht="15" hidden="false" customHeight="false" outlineLevel="0" collapsed="false">
      <c r="A5690" s="21" t="s">
        <v>3741</v>
      </c>
      <c r="B5690" s="21" t="s">
        <v>3481</v>
      </c>
      <c r="C5690" s="23" t="n">
        <v>46210</v>
      </c>
      <c r="D5690" s="21" t="s">
        <v>1745</v>
      </c>
      <c r="E5690" s="21" t="s">
        <v>1452</v>
      </c>
      <c r="F5690" s="12" t="n">
        <v>5</v>
      </c>
      <c r="G5690" s="19" t="n">
        <v>40.65</v>
      </c>
      <c r="H5690" s="19" t="n">
        <v>26.79</v>
      </c>
      <c r="I5690" s="19" t="n">
        <f aca="false">ROUND(F5690*G5690,2)</f>
        <v>203.25</v>
      </c>
      <c r="J5690" s="19" t="n">
        <f aca="false">ROUND(F5690*H5690,2)</f>
        <v>133.95</v>
      </c>
      <c r="K5690" s="19" t="n">
        <f aca="false">INDEX(Pricebook!$L$2:$L$1401,MATCH(D5690,Pricebook!$A$2:$A$1401,0))</f>
        <v>42.1</v>
      </c>
      <c r="L5690" s="19" t="n">
        <f aca="false">ROUND(F5690*K5690,2)</f>
        <v>210.5</v>
      </c>
      <c r="M5690" s="24" t="n">
        <f aca="false">DATE(YEAR(C5690),MONTH(C5690),1)</f>
        <v>46204</v>
      </c>
    </row>
    <row r="5691" customFormat="false" ht="15" hidden="false" customHeight="false" outlineLevel="0" collapsed="false">
      <c r="A5691" s="21" t="s">
        <v>3741</v>
      </c>
      <c r="B5691" s="21" t="s">
        <v>3481</v>
      </c>
      <c r="C5691" s="23" t="n">
        <v>46210</v>
      </c>
      <c r="D5691" s="21" t="s">
        <v>2444</v>
      </c>
      <c r="E5691" s="21" t="s">
        <v>2202</v>
      </c>
      <c r="F5691" s="12" t="n">
        <v>4</v>
      </c>
      <c r="G5691" s="19" t="n">
        <v>9</v>
      </c>
      <c r="H5691" s="19" t="n">
        <v>5.47</v>
      </c>
      <c r="I5691" s="19" t="n">
        <f aca="false">ROUND(F5691*G5691,2)</f>
        <v>36</v>
      </c>
      <c r="J5691" s="19" t="n">
        <f aca="false">ROUND(F5691*H5691,2)</f>
        <v>21.88</v>
      </c>
      <c r="K5691" s="19" t="n">
        <f aca="false">INDEX(Pricebook!$L$2:$L$1401,MATCH(D5691,Pricebook!$A$2:$A$1401,0))</f>
        <v>9.65</v>
      </c>
      <c r="L5691" s="19" t="n">
        <f aca="false">ROUND(F5691*K5691,2)</f>
        <v>38.6</v>
      </c>
      <c r="M5691" s="24" t="n">
        <f aca="false">DATE(YEAR(C5691),MONTH(C5691),1)</f>
        <v>46204</v>
      </c>
    </row>
    <row r="5692" customFormat="false" ht="15" hidden="false" customHeight="false" outlineLevel="0" collapsed="false">
      <c r="A5692" s="21" t="s">
        <v>3742</v>
      </c>
      <c r="B5692" s="21" t="s">
        <v>3319</v>
      </c>
      <c r="C5692" s="23" t="n">
        <v>46210</v>
      </c>
      <c r="D5692" s="21" t="s">
        <v>1442</v>
      </c>
      <c r="E5692" s="21" t="s">
        <v>971</v>
      </c>
      <c r="F5692" s="12" t="n">
        <v>22</v>
      </c>
      <c r="G5692" s="19" t="n">
        <v>1.4</v>
      </c>
      <c r="H5692" s="19" t="n">
        <v>1.05</v>
      </c>
      <c r="I5692" s="19" t="n">
        <f aca="false">ROUND(F5692*G5692,2)</f>
        <v>30.8</v>
      </c>
      <c r="J5692" s="19" t="n">
        <f aca="false">ROUND(F5692*H5692,2)</f>
        <v>23.1</v>
      </c>
      <c r="K5692" s="19" t="n">
        <f aca="false">INDEX(Pricebook!$L$2:$L$1401,MATCH(D5692,Pricebook!$A$2:$A$1401,0))</f>
        <v>1.6</v>
      </c>
      <c r="L5692" s="19" t="n">
        <f aca="false">ROUND(F5692*K5692,2)</f>
        <v>35.2</v>
      </c>
      <c r="M5692" s="24" t="n">
        <f aca="false">DATE(YEAR(C5692),MONTH(C5692),1)</f>
        <v>46204</v>
      </c>
    </row>
    <row r="5693" customFormat="false" ht="15" hidden="false" customHeight="false" outlineLevel="0" collapsed="false">
      <c r="A5693" s="21" t="s">
        <v>3742</v>
      </c>
      <c r="B5693" s="21" t="s">
        <v>3319</v>
      </c>
      <c r="C5693" s="23" t="n">
        <v>46210</v>
      </c>
      <c r="D5693" s="21" t="s">
        <v>691</v>
      </c>
      <c r="E5693" s="21" t="s">
        <v>366</v>
      </c>
      <c r="F5693" s="12" t="n">
        <v>2</v>
      </c>
      <c r="G5693" s="19" t="n">
        <v>175.1</v>
      </c>
      <c r="H5693" s="19" t="n">
        <v>124.75</v>
      </c>
      <c r="I5693" s="19" t="n">
        <f aca="false">ROUND(F5693*G5693,2)</f>
        <v>350.2</v>
      </c>
      <c r="J5693" s="19" t="n">
        <f aca="false">ROUND(F5693*H5693,2)</f>
        <v>249.5</v>
      </c>
      <c r="K5693" s="19" t="n">
        <f aca="false">INDEX(Pricebook!$L$2:$L$1401,MATCH(D5693,Pricebook!$A$2:$A$1401,0))</f>
        <v>189.95</v>
      </c>
      <c r="L5693" s="19" t="n">
        <f aca="false">ROUND(F5693*K5693,2)</f>
        <v>379.9</v>
      </c>
      <c r="M5693" s="24" t="n">
        <f aca="false">DATE(YEAR(C5693),MONTH(C5693),1)</f>
        <v>46204</v>
      </c>
    </row>
    <row r="5694" customFormat="false" ht="15" hidden="false" customHeight="false" outlineLevel="0" collapsed="false">
      <c r="A5694" s="21" t="s">
        <v>3742</v>
      </c>
      <c r="B5694" s="21" t="s">
        <v>3319</v>
      </c>
      <c r="C5694" s="23" t="n">
        <v>46210</v>
      </c>
      <c r="D5694" s="21" t="s">
        <v>2746</v>
      </c>
      <c r="E5694" s="21" t="s">
        <v>2748</v>
      </c>
      <c r="F5694" s="12" t="n">
        <v>4</v>
      </c>
      <c r="G5694" s="19" t="n">
        <v>29.5</v>
      </c>
      <c r="H5694" s="19" t="n">
        <v>17.29</v>
      </c>
      <c r="I5694" s="19" t="n">
        <f aca="false">ROUND(F5694*G5694,2)</f>
        <v>118</v>
      </c>
      <c r="J5694" s="19" t="n">
        <f aca="false">ROUND(F5694*H5694,2)</f>
        <v>69.16</v>
      </c>
      <c r="K5694" s="19" t="n">
        <f aca="false">INDEX(Pricebook!$L$2:$L$1401,MATCH(D5694,Pricebook!$A$2:$A$1401,0))</f>
        <v>32.4</v>
      </c>
      <c r="L5694" s="19" t="n">
        <f aca="false">ROUND(F5694*K5694,2)</f>
        <v>129.6</v>
      </c>
      <c r="M5694" s="24" t="n">
        <f aca="false">DATE(YEAR(C5694),MONTH(C5694),1)</f>
        <v>46204</v>
      </c>
    </row>
    <row r="5695" customFormat="false" ht="15" hidden="false" customHeight="false" outlineLevel="0" collapsed="false">
      <c r="A5695" s="21" t="s">
        <v>3742</v>
      </c>
      <c r="B5695" s="21" t="s">
        <v>3319</v>
      </c>
      <c r="C5695" s="23" t="n">
        <v>46210</v>
      </c>
      <c r="D5695" s="21" t="s">
        <v>982</v>
      </c>
      <c r="E5695" s="21" t="s">
        <v>971</v>
      </c>
      <c r="F5695" s="12" t="n">
        <v>1</v>
      </c>
      <c r="G5695" s="19" t="n">
        <v>40.1</v>
      </c>
      <c r="H5695" s="19" t="n">
        <v>30.71</v>
      </c>
      <c r="I5695" s="19" t="n">
        <f aca="false">ROUND(F5695*G5695,2)</f>
        <v>40.1</v>
      </c>
      <c r="J5695" s="19" t="n">
        <f aca="false">ROUND(F5695*H5695,2)</f>
        <v>30.71</v>
      </c>
      <c r="K5695" s="19" t="n">
        <f aca="false">INDEX(Pricebook!$L$2:$L$1401,MATCH(D5695,Pricebook!$A$2:$A$1401,0))</f>
        <v>46.55</v>
      </c>
      <c r="L5695" s="19" t="n">
        <f aca="false">ROUND(F5695*K5695,2)</f>
        <v>46.55</v>
      </c>
      <c r="M5695" s="24" t="n">
        <f aca="false">DATE(YEAR(C5695),MONTH(C5695),1)</f>
        <v>46204</v>
      </c>
    </row>
    <row r="5696" customFormat="false" ht="15" hidden="false" customHeight="false" outlineLevel="0" collapsed="false">
      <c r="A5696" s="21" t="s">
        <v>3742</v>
      </c>
      <c r="B5696" s="21" t="s">
        <v>3319</v>
      </c>
      <c r="C5696" s="23" t="n">
        <v>46210</v>
      </c>
      <c r="D5696" s="21" t="s">
        <v>2918</v>
      </c>
      <c r="E5696" s="21" t="s">
        <v>2748</v>
      </c>
      <c r="F5696" s="12" t="n">
        <v>3</v>
      </c>
      <c r="G5696" s="19" t="n">
        <v>68.75</v>
      </c>
      <c r="H5696" s="19" t="n">
        <v>40.1</v>
      </c>
      <c r="I5696" s="19" t="n">
        <f aca="false">ROUND(F5696*G5696,2)</f>
        <v>206.25</v>
      </c>
      <c r="J5696" s="19" t="n">
        <f aca="false">ROUND(F5696*H5696,2)</f>
        <v>120.3</v>
      </c>
      <c r="K5696" s="19" t="n">
        <f aca="false">INDEX(Pricebook!$L$2:$L$1401,MATCH(D5696,Pricebook!$A$2:$A$1401,0))</f>
        <v>75.15</v>
      </c>
      <c r="L5696" s="19" t="n">
        <f aca="false">ROUND(F5696*K5696,2)</f>
        <v>225.45</v>
      </c>
      <c r="M5696" s="24" t="n">
        <f aca="false">DATE(YEAR(C5696),MONTH(C5696),1)</f>
        <v>46204</v>
      </c>
    </row>
    <row r="5697" customFormat="false" ht="15" hidden="false" customHeight="false" outlineLevel="0" collapsed="false">
      <c r="A5697" s="21" t="s">
        <v>3742</v>
      </c>
      <c r="B5697" s="21" t="s">
        <v>3319</v>
      </c>
      <c r="C5697" s="23" t="n">
        <v>46210</v>
      </c>
      <c r="D5697" s="21" t="s">
        <v>1298</v>
      </c>
      <c r="E5697" s="21" t="s">
        <v>971</v>
      </c>
      <c r="F5697" s="12" t="n">
        <v>52</v>
      </c>
      <c r="G5697" s="19" t="n">
        <v>1.35</v>
      </c>
      <c r="H5697" s="19" t="n">
        <v>1.02</v>
      </c>
      <c r="I5697" s="19" t="n">
        <f aca="false">ROUND(F5697*G5697,2)</f>
        <v>70.2</v>
      </c>
      <c r="J5697" s="19" t="n">
        <f aca="false">ROUND(F5697*H5697,2)</f>
        <v>53.04</v>
      </c>
      <c r="K5697" s="19" t="n">
        <f aca="false">INDEX(Pricebook!$L$2:$L$1401,MATCH(D5697,Pricebook!$A$2:$A$1401,0))</f>
        <v>1.6</v>
      </c>
      <c r="L5697" s="19" t="n">
        <f aca="false">ROUND(F5697*K5697,2)</f>
        <v>83.2</v>
      </c>
      <c r="M5697" s="24" t="n">
        <f aca="false">DATE(YEAR(C5697),MONTH(C5697),1)</f>
        <v>46204</v>
      </c>
    </row>
    <row r="5698" customFormat="false" ht="15" hidden="false" customHeight="false" outlineLevel="0" collapsed="false">
      <c r="A5698" s="21" t="s">
        <v>3742</v>
      </c>
      <c r="B5698" s="21" t="s">
        <v>3319</v>
      </c>
      <c r="C5698" s="23" t="n">
        <v>46210</v>
      </c>
      <c r="D5698" s="21" t="s">
        <v>388</v>
      </c>
      <c r="E5698" s="21" t="s">
        <v>366</v>
      </c>
      <c r="F5698" s="12" t="n">
        <v>4</v>
      </c>
      <c r="G5698" s="19" t="n">
        <v>9.6</v>
      </c>
      <c r="H5698" s="19" t="n">
        <v>6.83</v>
      </c>
      <c r="I5698" s="19" t="n">
        <f aca="false">ROUND(F5698*G5698,2)</f>
        <v>38.4</v>
      </c>
      <c r="J5698" s="19" t="n">
        <f aca="false">ROUND(F5698*H5698,2)</f>
        <v>27.32</v>
      </c>
      <c r="K5698" s="19" t="n">
        <f aca="false">INDEX(Pricebook!$L$2:$L$1401,MATCH(D5698,Pricebook!$A$2:$A$1401,0))</f>
        <v>10.4</v>
      </c>
      <c r="L5698" s="19" t="n">
        <f aca="false">ROUND(F5698*K5698,2)</f>
        <v>41.6</v>
      </c>
      <c r="M5698" s="24" t="n">
        <f aca="false">DATE(YEAR(C5698),MONTH(C5698),1)</f>
        <v>46204</v>
      </c>
    </row>
    <row r="5699" customFormat="false" ht="15" hidden="false" customHeight="false" outlineLevel="0" collapsed="false">
      <c r="A5699" s="21" t="s">
        <v>3742</v>
      </c>
      <c r="B5699" s="21" t="s">
        <v>3319</v>
      </c>
      <c r="C5699" s="23" t="n">
        <v>46210</v>
      </c>
      <c r="D5699" s="21" t="s">
        <v>531</v>
      </c>
      <c r="E5699" s="21" t="s">
        <v>366</v>
      </c>
      <c r="F5699" s="12" t="n">
        <v>1</v>
      </c>
      <c r="G5699" s="19" t="n">
        <v>8.7</v>
      </c>
      <c r="H5699" s="19" t="n">
        <v>6.14</v>
      </c>
      <c r="I5699" s="19" t="n">
        <f aca="false">ROUND(F5699*G5699,2)</f>
        <v>8.7</v>
      </c>
      <c r="J5699" s="19" t="n">
        <f aca="false">ROUND(F5699*H5699,2)</f>
        <v>6.14</v>
      </c>
      <c r="K5699" s="19" t="n">
        <f aca="false">INDEX(Pricebook!$L$2:$L$1401,MATCH(D5699,Pricebook!$A$2:$A$1401,0))</f>
        <v>9.35</v>
      </c>
      <c r="L5699" s="19" t="n">
        <f aca="false">ROUND(F5699*K5699,2)</f>
        <v>9.35</v>
      </c>
      <c r="M5699" s="24" t="n">
        <f aca="false">DATE(YEAR(C5699),MONTH(C5699),1)</f>
        <v>46204</v>
      </c>
    </row>
    <row r="5700" customFormat="false" ht="15" hidden="false" customHeight="false" outlineLevel="0" collapsed="false">
      <c r="A5700" s="21" t="s">
        <v>3742</v>
      </c>
      <c r="B5700" s="21" t="s">
        <v>3319</v>
      </c>
      <c r="C5700" s="23" t="n">
        <v>46210</v>
      </c>
      <c r="D5700" s="21" t="s">
        <v>1262</v>
      </c>
      <c r="E5700" s="21" t="s">
        <v>971</v>
      </c>
      <c r="F5700" s="12" t="n">
        <v>2</v>
      </c>
      <c r="G5700" s="19" t="n">
        <v>514.3</v>
      </c>
      <c r="H5700" s="19" t="n">
        <v>393.73</v>
      </c>
      <c r="I5700" s="19" t="n">
        <f aca="false">ROUND(F5700*G5700,2)</f>
        <v>1028.6</v>
      </c>
      <c r="J5700" s="19" t="n">
        <f aca="false">ROUND(F5700*H5700,2)</f>
        <v>787.46</v>
      </c>
      <c r="K5700" s="19" t="n">
        <f aca="false">INDEX(Pricebook!$L$2:$L$1401,MATCH(D5700,Pricebook!$A$2:$A$1401,0))</f>
        <v>596.25</v>
      </c>
      <c r="L5700" s="19" t="n">
        <f aca="false">ROUND(F5700*K5700,2)</f>
        <v>1192.5</v>
      </c>
      <c r="M5700" s="24" t="n">
        <f aca="false">DATE(YEAR(C5700),MONTH(C5700),1)</f>
        <v>46204</v>
      </c>
    </row>
    <row r="5701" customFormat="false" ht="15" hidden="false" customHeight="false" outlineLevel="0" collapsed="false">
      <c r="A5701" s="21" t="s">
        <v>3742</v>
      </c>
      <c r="B5701" s="21" t="s">
        <v>3319</v>
      </c>
      <c r="C5701" s="23" t="n">
        <v>46210</v>
      </c>
      <c r="D5701" s="21" t="s">
        <v>2442</v>
      </c>
      <c r="E5701" s="21" t="s">
        <v>2202</v>
      </c>
      <c r="F5701" s="12" t="n">
        <v>2</v>
      </c>
      <c r="G5701" s="19" t="n">
        <v>44.85</v>
      </c>
      <c r="H5701" s="19" t="n">
        <v>27.31</v>
      </c>
      <c r="I5701" s="19" t="n">
        <f aca="false">ROUND(F5701*G5701,2)</f>
        <v>89.7</v>
      </c>
      <c r="J5701" s="19" t="n">
        <f aca="false">ROUND(F5701*H5701,2)</f>
        <v>54.62</v>
      </c>
      <c r="K5701" s="19" t="n">
        <f aca="false">INDEX(Pricebook!$L$2:$L$1401,MATCH(D5701,Pricebook!$A$2:$A$1401,0))</f>
        <v>48.05</v>
      </c>
      <c r="L5701" s="19" t="n">
        <f aca="false">ROUND(F5701*K5701,2)</f>
        <v>96.1</v>
      </c>
      <c r="M5701" s="24" t="n">
        <f aca="false">DATE(YEAR(C5701),MONTH(C5701),1)</f>
        <v>46204</v>
      </c>
    </row>
    <row r="5702" customFormat="false" ht="15" hidden="false" customHeight="false" outlineLevel="0" collapsed="false">
      <c r="A5702" s="21" t="s">
        <v>3742</v>
      </c>
      <c r="B5702" s="21" t="s">
        <v>3319</v>
      </c>
      <c r="C5702" s="23" t="n">
        <v>46210</v>
      </c>
      <c r="D5702" s="21" t="s">
        <v>685</v>
      </c>
      <c r="E5702" s="21" t="s">
        <v>366</v>
      </c>
      <c r="F5702" s="12" t="n">
        <v>3</v>
      </c>
      <c r="G5702" s="19" t="n">
        <v>53.3</v>
      </c>
      <c r="H5702" s="19" t="n">
        <v>37.88</v>
      </c>
      <c r="I5702" s="19" t="n">
        <f aca="false">ROUND(F5702*G5702,2)</f>
        <v>159.9</v>
      </c>
      <c r="J5702" s="19" t="n">
        <f aca="false">ROUND(F5702*H5702,2)</f>
        <v>113.64</v>
      </c>
      <c r="K5702" s="19" t="n">
        <f aca="false">INDEX(Pricebook!$L$2:$L$1401,MATCH(D5702,Pricebook!$A$2:$A$1401,0))</f>
        <v>57.7</v>
      </c>
      <c r="L5702" s="19" t="n">
        <f aca="false">ROUND(F5702*K5702,2)</f>
        <v>173.1</v>
      </c>
      <c r="M5702" s="24" t="n">
        <f aca="false">DATE(YEAR(C5702),MONTH(C5702),1)</f>
        <v>46204</v>
      </c>
    </row>
    <row r="5703" customFormat="false" ht="15" hidden="false" customHeight="false" outlineLevel="0" collapsed="false">
      <c r="A5703" s="21" t="s">
        <v>3742</v>
      </c>
      <c r="B5703" s="21" t="s">
        <v>3319</v>
      </c>
      <c r="C5703" s="23" t="n">
        <v>46210</v>
      </c>
      <c r="D5703" s="21" t="s">
        <v>1432</v>
      </c>
      <c r="E5703" s="21" t="s">
        <v>971</v>
      </c>
      <c r="F5703" s="12" t="n">
        <v>1</v>
      </c>
      <c r="G5703" s="19" t="n">
        <v>1442.9</v>
      </c>
      <c r="H5703" s="19" t="n">
        <v>1113.94</v>
      </c>
      <c r="I5703" s="19" t="n">
        <f aca="false">ROUND(F5703*G5703,2)</f>
        <v>1442.9</v>
      </c>
      <c r="J5703" s="19" t="n">
        <f aca="false">ROUND(F5703*H5703,2)</f>
        <v>1113.94</v>
      </c>
      <c r="K5703" s="19" t="n">
        <f aca="false">INDEX(Pricebook!$L$2:$L$1401,MATCH(D5703,Pricebook!$A$2:$A$1401,0))</f>
        <v>1686.85</v>
      </c>
      <c r="L5703" s="19" t="n">
        <f aca="false">ROUND(F5703*K5703,2)</f>
        <v>1686.85</v>
      </c>
      <c r="M5703" s="24" t="n">
        <f aca="false">DATE(YEAR(C5703),MONTH(C5703),1)</f>
        <v>46204</v>
      </c>
    </row>
    <row r="5704" customFormat="false" ht="15" hidden="false" customHeight="false" outlineLevel="0" collapsed="false">
      <c r="A5704" s="21" t="s">
        <v>3742</v>
      </c>
      <c r="B5704" s="21" t="s">
        <v>3319</v>
      </c>
      <c r="C5704" s="23" t="n">
        <v>46210</v>
      </c>
      <c r="D5704" s="21" t="s">
        <v>2357</v>
      </c>
      <c r="E5704" s="21" t="s">
        <v>2202</v>
      </c>
      <c r="F5704" s="12" t="n">
        <v>4</v>
      </c>
      <c r="G5704" s="19" t="n">
        <v>7.9</v>
      </c>
      <c r="H5704" s="19" t="n">
        <v>5.57</v>
      </c>
      <c r="I5704" s="19" t="n">
        <f aca="false">ROUND(F5704*G5704,2)</f>
        <v>31.6</v>
      </c>
      <c r="J5704" s="19" t="n">
        <f aca="false">ROUND(F5704*H5704,2)</f>
        <v>22.28</v>
      </c>
      <c r="K5704" s="19" t="n">
        <f aca="false">INDEX(Pricebook!$L$2:$L$1401,MATCH(D5704,Pricebook!$A$2:$A$1401,0))</f>
        <v>8.5</v>
      </c>
      <c r="L5704" s="19" t="n">
        <f aca="false">ROUND(F5704*K5704,2)</f>
        <v>34</v>
      </c>
      <c r="M5704" s="24" t="n">
        <f aca="false">DATE(YEAR(C5704),MONTH(C5704),1)</f>
        <v>46204</v>
      </c>
    </row>
    <row r="5705" customFormat="false" ht="15" hidden="false" customHeight="false" outlineLevel="0" collapsed="false">
      <c r="A5705" s="21" t="s">
        <v>3742</v>
      </c>
      <c r="B5705" s="21" t="s">
        <v>3319</v>
      </c>
      <c r="C5705" s="23" t="n">
        <v>46210</v>
      </c>
      <c r="D5705" s="21" t="s">
        <v>159</v>
      </c>
      <c r="E5705" s="21" t="s">
        <v>108</v>
      </c>
      <c r="F5705" s="12" t="n">
        <v>3</v>
      </c>
      <c r="G5705" s="19" t="n">
        <v>15.75</v>
      </c>
      <c r="H5705" s="19" t="n">
        <v>11.73</v>
      </c>
      <c r="I5705" s="19" t="n">
        <f aca="false">ROUND(F5705*G5705,2)</f>
        <v>47.25</v>
      </c>
      <c r="J5705" s="19" t="n">
        <f aca="false">ROUND(F5705*H5705,2)</f>
        <v>35.19</v>
      </c>
      <c r="K5705" s="19" t="n">
        <f aca="false">INDEX(Pricebook!$L$2:$L$1401,MATCH(D5705,Pricebook!$A$2:$A$1401,0))</f>
        <v>17.2</v>
      </c>
      <c r="L5705" s="19" t="n">
        <f aca="false">ROUND(F5705*K5705,2)</f>
        <v>51.6</v>
      </c>
      <c r="M5705" s="24" t="n">
        <f aca="false">DATE(YEAR(C5705),MONTH(C5705),1)</f>
        <v>46204</v>
      </c>
    </row>
    <row r="5706" customFormat="false" ht="15" hidden="false" customHeight="false" outlineLevel="0" collapsed="false">
      <c r="A5706" s="21" t="s">
        <v>3743</v>
      </c>
      <c r="B5706" s="21" t="s">
        <v>3339</v>
      </c>
      <c r="C5706" s="23" t="n">
        <v>46210</v>
      </c>
      <c r="D5706" s="21" t="s">
        <v>2285</v>
      </c>
      <c r="E5706" s="21" t="s">
        <v>2202</v>
      </c>
      <c r="F5706" s="12" t="n">
        <v>9</v>
      </c>
      <c r="G5706" s="19" t="n">
        <v>10.7</v>
      </c>
      <c r="H5706" s="19" t="n">
        <v>6.46</v>
      </c>
      <c r="I5706" s="19" t="n">
        <f aca="false">ROUND(F5706*G5706,2)</f>
        <v>96.3</v>
      </c>
      <c r="J5706" s="19" t="n">
        <f aca="false">ROUND(F5706*H5706,2)</f>
        <v>58.14</v>
      </c>
      <c r="K5706" s="19" t="n">
        <f aca="false">INDEX(Pricebook!$L$2:$L$1401,MATCH(D5706,Pricebook!$A$2:$A$1401,0))</f>
        <v>11.4</v>
      </c>
      <c r="L5706" s="19" t="n">
        <f aca="false">ROUND(F5706*K5706,2)</f>
        <v>102.6</v>
      </c>
      <c r="M5706" s="24" t="n">
        <f aca="false">DATE(YEAR(C5706),MONTH(C5706),1)</f>
        <v>46204</v>
      </c>
    </row>
    <row r="5707" customFormat="false" ht="15" hidden="false" customHeight="false" outlineLevel="0" collapsed="false">
      <c r="A5707" s="21" t="s">
        <v>3743</v>
      </c>
      <c r="B5707" s="21" t="s">
        <v>3339</v>
      </c>
      <c r="C5707" s="23" t="n">
        <v>46210</v>
      </c>
      <c r="D5707" s="21" t="s">
        <v>2214</v>
      </c>
      <c r="E5707" s="21" t="s">
        <v>2202</v>
      </c>
      <c r="F5707" s="12" t="n">
        <v>2</v>
      </c>
      <c r="G5707" s="19" t="n">
        <v>60.55</v>
      </c>
      <c r="H5707" s="19" t="n">
        <v>36.6</v>
      </c>
      <c r="I5707" s="19" t="n">
        <f aca="false">ROUND(F5707*G5707,2)</f>
        <v>121.1</v>
      </c>
      <c r="J5707" s="19" t="n">
        <f aca="false">ROUND(F5707*H5707,2)</f>
        <v>73.2</v>
      </c>
      <c r="K5707" s="19" t="n">
        <f aca="false">INDEX(Pricebook!$L$2:$L$1401,MATCH(D5707,Pricebook!$A$2:$A$1401,0))</f>
        <v>64.4</v>
      </c>
      <c r="L5707" s="19" t="n">
        <f aca="false">ROUND(F5707*K5707,2)</f>
        <v>128.8</v>
      </c>
      <c r="M5707" s="24" t="n">
        <f aca="false">DATE(YEAR(C5707),MONTH(C5707),1)</f>
        <v>46204</v>
      </c>
    </row>
    <row r="5708" customFormat="false" ht="15" hidden="false" customHeight="false" outlineLevel="0" collapsed="false">
      <c r="A5708" s="21" t="s">
        <v>3743</v>
      </c>
      <c r="B5708" s="21" t="s">
        <v>3339</v>
      </c>
      <c r="C5708" s="23" t="n">
        <v>46210</v>
      </c>
      <c r="D5708" s="21" t="s">
        <v>695</v>
      </c>
      <c r="E5708" s="21" t="s">
        <v>366</v>
      </c>
      <c r="F5708" s="12" t="n">
        <v>4</v>
      </c>
      <c r="G5708" s="19" t="n">
        <v>12.05</v>
      </c>
      <c r="H5708" s="19" t="n">
        <v>8.54</v>
      </c>
      <c r="I5708" s="19" t="n">
        <f aca="false">ROUND(F5708*G5708,2)</f>
        <v>48.2</v>
      </c>
      <c r="J5708" s="19" t="n">
        <f aca="false">ROUND(F5708*H5708,2)</f>
        <v>34.16</v>
      </c>
      <c r="K5708" s="19" t="n">
        <f aca="false">INDEX(Pricebook!$L$2:$L$1401,MATCH(D5708,Pricebook!$A$2:$A$1401,0))</f>
        <v>13</v>
      </c>
      <c r="L5708" s="19" t="n">
        <f aca="false">ROUND(F5708*K5708,2)</f>
        <v>52</v>
      </c>
      <c r="M5708" s="24" t="n">
        <f aca="false">DATE(YEAR(C5708),MONTH(C5708),1)</f>
        <v>46204</v>
      </c>
    </row>
    <row r="5709" customFormat="false" ht="15" hidden="false" customHeight="false" outlineLevel="0" collapsed="false">
      <c r="A5709" s="21" t="s">
        <v>3743</v>
      </c>
      <c r="B5709" s="21" t="s">
        <v>3339</v>
      </c>
      <c r="C5709" s="23" t="n">
        <v>46210</v>
      </c>
      <c r="D5709" s="21" t="s">
        <v>2418</v>
      </c>
      <c r="E5709" s="21" t="s">
        <v>2202</v>
      </c>
      <c r="F5709" s="12" t="n">
        <v>2</v>
      </c>
      <c r="G5709" s="19" t="n">
        <v>52.8</v>
      </c>
      <c r="H5709" s="19" t="n">
        <v>31.94</v>
      </c>
      <c r="I5709" s="19" t="n">
        <f aca="false">ROUND(F5709*G5709,2)</f>
        <v>105.6</v>
      </c>
      <c r="J5709" s="19" t="n">
        <f aca="false">ROUND(F5709*H5709,2)</f>
        <v>63.88</v>
      </c>
      <c r="K5709" s="19" t="n">
        <f aca="false">INDEX(Pricebook!$L$2:$L$1401,MATCH(D5709,Pricebook!$A$2:$A$1401,0))</f>
        <v>56.2</v>
      </c>
      <c r="L5709" s="19" t="n">
        <f aca="false">ROUND(F5709*K5709,2)</f>
        <v>112.4</v>
      </c>
      <c r="M5709" s="24" t="n">
        <f aca="false">DATE(YEAR(C5709),MONTH(C5709),1)</f>
        <v>46204</v>
      </c>
    </row>
    <row r="5710" customFormat="false" ht="15" hidden="false" customHeight="false" outlineLevel="0" collapsed="false">
      <c r="A5710" s="21" t="s">
        <v>3743</v>
      </c>
      <c r="B5710" s="21" t="s">
        <v>3339</v>
      </c>
      <c r="C5710" s="23" t="n">
        <v>46210</v>
      </c>
      <c r="D5710" s="21" t="s">
        <v>2224</v>
      </c>
      <c r="E5710" s="21" t="s">
        <v>2202</v>
      </c>
      <c r="F5710" s="12" t="n">
        <v>9</v>
      </c>
      <c r="G5710" s="19" t="n">
        <v>6.1</v>
      </c>
      <c r="H5710" s="19" t="n">
        <v>4.35</v>
      </c>
      <c r="I5710" s="19" t="n">
        <f aca="false">ROUND(F5710*G5710,2)</f>
        <v>54.9</v>
      </c>
      <c r="J5710" s="19" t="n">
        <f aca="false">ROUND(F5710*H5710,2)</f>
        <v>39.15</v>
      </c>
      <c r="K5710" s="19" t="n">
        <f aca="false">INDEX(Pricebook!$L$2:$L$1401,MATCH(D5710,Pricebook!$A$2:$A$1401,0))</f>
        <v>6.55</v>
      </c>
      <c r="L5710" s="19" t="n">
        <f aca="false">ROUND(F5710*K5710,2)</f>
        <v>58.95</v>
      </c>
      <c r="M5710" s="24" t="n">
        <f aca="false">DATE(YEAR(C5710),MONTH(C5710),1)</f>
        <v>46204</v>
      </c>
    </row>
    <row r="5711" customFormat="false" ht="15" hidden="false" customHeight="false" outlineLevel="0" collapsed="false">
      <c r="A5711" s="21" t="s">
        <v>3743</v>
      </c>
      <c r="B5711" s="21" t="s">
        <v>3339</v>
      </c>
      <c r="C5711" s="23" t="n">
        <v>46210</v>
      </c>
      <c r="D5711" s="21" t="s">
        <v>386</v>
      </c>
      <c r="E5711" s="21" t="s">
        <v>366</v>
      </c>
      <c r="F5711" s="12" t="n">
        <v>4</v>
      </c>
      <c r="G5711" s="19" t="n">
        <v>6.6</v>
      </c>
      <c r="H5711" s="19" t="n">
        <v>4.72</v>
      </c>
      <c r="I5711" s="19" t="n">
        <f aca="false">ROUND(F5711*G5711,2)</f>
        <v>26.4</v>
      </c>
      <c r="J5711" s="19" t="n">
        <f aca="false">ROUND(F5711*H5711,2)</f>
        <v>18.88</v>
      </c>
      <c r="K5711" s="19" t="n">
        <f aca="false">INDEX(Pricebook!$L$2:$L$1401,MATCH(D5711,Pricebook!$A$2:$A$1401,0))</f>
        <v>7.2</v>
      </c>
      <c r="L5711" s="19" t="n">
        <f aca="false">ROUND(F5711*K5711,2)</f>
        <v>28.8</v>
      </c>
      <c r="M5711" s="24" t="n">
        <f aca="false">DATE(YEAR(C5711),MONTH(C5711),1)</f>
        <v>46204</v>
      </c>
    </row>
    <row r="5712" customFormat="false" ht="15" hidden="false" customHeight="false" outlineLevel="0" collapsed="false">
      <c r="A5712" s="21" t="s">
        <v>3743</v>
      </c>
      <c r="B5712" s="21" t="s">
        <v>3339</v>
      </c>
      <c r="C5712" s="23" t="n">
        <v>46210</v>
      </c>
      <c r="D5712" s="21" t="s">
        <v>2400</v>
      </c>
      <c r="E5712" s="21" t="s">
        <v>2202</v>
      </c>
      <c r="F5712" s="12" t="n">
        <v>12</v>
      </c>
      <c r="G5712" s="19" t="n">
        <v>5.85</v>
      </c>
      <c r="H5712" s="19" t="n">
        <v>3.77</v>
      </c>
      <c r="I5712" s="19" t="n">
        <f aca="false">ROUND(F5712*G5712,2)</f>
        <v>70.2</v>
      </c>
      <c r="J5712" s="19" t="n">
        <f aca="false">ROUND(F5712*H5712,2)</f>
        <v>45.24</v>
      </c>
      <c r="K5712" s="19" t="n">
        <f aca="false">INDEX(Pricebook!$L$2:$L$1401,MATCH(D5712,Pricebook!$A$2:$A$1401,0))</f>
        <v>6.25</v>
      </c>
      <c r="L5712" s="19" t="n">
        <f aca="false">ROUND(F5712*K5712,2)</f>
        <v>75</v>
      </c>
      <c r="M5712" s="24" t="n">
        <f aca="false">DATE(YEAR(C5712),MONTH(C5712),1)</f>
        <v>46204</v>
      </c>
    </row>
    <row r="5713" customFormat="false" ht="15" hidden="false" customHeight="false" outlineLevel="0" collapsed="false">
      <c r="A5713" s="21" t="s">
        <v>3743</v>
      </c>
      <c r="B5713" s="21" t="s">
        <v>3339</v>
      </c>
      <c r="C5713" s="23" t="n">
        <v>46210</v>
      </c>
      <c r="D5713" s="21" t="s">
        <v>1849</v>
      </c>
      <c r="E5713" s="21" t="s">
        <v>1452</v>
      </c>
      <c r="F5713" s="12" t="n">
        <v>7</v>
      </c>
      <c r="G5713" s="19" t="n">
        <v>19</v>
      </c>
      <c r="H5713" s="19" t="n">
        <v>11.59</v>
      </c>
      <c r="I5713" s="19" t="n">
        <f aca="false">ROUND(F5713*G5713,2)</f>
        <v>133</v>
      </c>
      <c r="J5713" s="19" t="n">
        <f aca="false">ROUND(F5713*H5713,2)</f>
        <v>81.13</v>
      </c>
      <c r="K5713" s="19" t="n">
        <f aca="false">INDEX(Pricebook!$L$2:$L$1401,MATCH(D5713,Pricebook!$A$2:$A$1401,0))</f>
        <v>19.45</v>
      </c>
      <c r="L5713" s="19" t="n">
        <f aca="false">ROUND(F5713*K5713,2)</f>
        <v>136.15</v>
      </c>
      <c r="M5713" s="24" t="n">
        <f aca="false">DATE(YEAR(C5713),MONTH(C5713),1)</f>
        <v>46204</v>
      </c>
    </row>
    <row r="5714" customFormat="false" ht="15" hidden="false" customHeight="false" outlineLevel="0" collapsed="false">
      <c r="A5714" s="21" t="s">
        <v>3744</v>
      </c>
      <c r="B5714" s="21" t="s">
        <v>3745</v>
      </c>
      <c r="C5714" s="23" t="n">
        <v>46210</v>
      </c>
      <c r="D5714" s="21" t="s">
        <v>2424</v>
      </c>
      <c r="E5714" s="21" t="s">
        <v>2202</v>
      </c>
      <c r="F5714" s="12" t="n">
        <v>5</v>
      </c>
      <c r="G5714" s="19" t="n">
        <v>51.6</v>
      </c>
      <c r="H5714" s="19" t="n">
        <v>31.04</v>
      </c>
      <c r="I5714" s="19" t="n">
        <f aca="false">ROUND(F5714*G5714,2)</f>
        <v>258</v>
      </c>
      <c r="J5714" s="19" t="n">
        <f aca="false">ROUND(F5714*H5714,2)</f>
        <v>155.2</v>
      </c>
      <c r="K5714" s="19" t="n">
        <f aca="false">INDEX(Pricebook!$L$2:$L$1401,MATCH(D5714,Pricebook!$A$2:$A$1401,0))</f>
        <v>54.6</v>
      </c>
      <c r="L5714" s="19" t="n">
        <f aca="false">ROUND(F5714*K5714,2)</f>
        <v>273</v>
      </c>
      <c r="M5714" s="24" t="n">
        <f aca="false">DATE(YEAR(C5714),MONTH(C5714),1)</f>
        <v>46204</v>
      </c>
    </row>
    <row r="5715" customFormat="false" ht="15" hidden="false" customHeight="false" outlineLevel="0" collapsed="false">
      <c r="A5715" s="21" t="s">
        <v>3744</v>
      </c>
      <c r="B5715" s="21" t="s">
        <v>3745</v>
      </c>
      <c r="C5715" s="23" t="n">
        <v>46210</v>
      </c>
      <c r="D5715" s="21" t="s">
        <v>1495</v>
      </c>
      <c r="E5715" s="21" t="s">
        <v>1452</v>
      </c>
      <c r="F5715" s="12" t="n">
        <v>7</v>
      </c>
      <c r="G5715" s="19" t="n">
        <v>30.5</v>
      </c>
      <c r="H5715" s="19" t="n">
        <v>18.73</v>
      </c>
      <c r="I5715" s="19" t="n">
        <f aca="false">ROUND(F5715*G5715,2)</f>
        <v>213.5</v>
      </c>
      <c r="J5715" s="19" t="n">
        <f aca="false">ROUND(F5715*H5715,2)</f>
        <v>131.11</v>
      </c>
      <c r="K5715" s="19" t="n">
        <f aca="false">INDEX(Pricebook!$L$2:$L$1401,MATCH(D5715,Pricebook!$A$2:$A$1401,0))</f>
        <v>31.4</v>
      </c>
      <c r="L5715" s="19" t="n">
        <f aca="false">ROUND(F5715*K5715,2)</f>
        <v>219.8</v>
      </c>
      <c r="M5715" s="24" t="n">
        <f aca="false">DATE(YEAR(C5715),MONTH(C5715),1)</f>
        <v>46204</v>
      </c>
    </row>
    <row r="5716" customFormat="false" ht="15" hidden="false" customHeight="false" outlineLevel="0" collapsed="false">
      <c r="A5716" s="21" t="s">
        <v>3744</v>
      </c>
      <c r="B5716" s="21" t="s">
        <v>3745</v>
      </c>
      <c r="C5716" s="23" t="n">
        <v>46210</v>
      </c>
      <c r="D5716" s="21" t="s">
        <v>513</v>
      </c>
      <c r="E5716" s="21" t="s">
        <v>366</v>
      </c>
      <c r="F5716" s="12" t="n">
        <v>3</v>
      </c>
      <c r="G5716" s="19" t="n">
        <v>20.9</v>
      </c>
      <c r="H5716" s="19" t="n">
        <v>14.88</v>
      </c>
      <c r="I5716" s="19" t="n">
        <f aca="false">ROUND(F5716*G5716,2)</f>
        <v>62.7</v>
      </c>
      <c r="J5716" s="19" t="n">
        <f aca="false">ROUND(F5716*H5716,2)</f>
        <v>44.64</v>
      </c>
      <c r="K5716" s="19" t="n">
        <f aca="false">INDEX(Pricebook!$L$2:$L$1401,MATCH(D5716,Pricebook!$A$2:$A$1401,0))</f>
        <v>22.65</v>
      </c>
      <c r="L5716" s="19" t="n">
        <f aca="false">ROUND(F5716*K5716,2)</f>
        <v>67.95</v>
      </c>
      <c r="M5716" s="24" t="n">
        <f aca="false">DATE(YEAR(C5716),MONTH(C5716),1)</f>
        <v>46204</v>
      </c>
    </row>
    <row r="5717" customFormat="false" ht="15" hidden="false" customHeight="false" outlineLevel="0" collapsed="false">
      <c r="A5717" s="21" t="s">
        <v>3744</v>
      </c>
      <c r="B5717" s="21" t="s">
        <v>3745</v>
      </c>
      <c r="C5717" s="23" t="n">
        <v>46210</v>
      </c>
      <c r="D5717" s="21" t="s">
        <v>2258</v>
      </c>
      <c r="E5717" s="21" t="s">
        <v>2202</v>
      </c>
      <c r="F5717" s="12" t="n">
        <v>5</v>
      </c>
      <c r="G5717" s="19" t="n">
        <v>62.1</v>
      </c>
      <c r="H5717" s="19" t="n">
        <v>37.71</v>
      </c>
      <c r="I5717" s="19" t="n">
        <f aca="false">ROUND(F5717*G5717,2)</f>
        <v>310.5</v>
      </c>
      <c r="J5717" s="19" t="n">
        <f aca="false">ROUND(F5717*H5717,2)</f>
        <v>188.55</v>
      </c>
      <c r="K5717" s="19" t="n">
        <f aca="false">INDEX(Pricebook!$L$2:$L$1401,MATCH(D5717,Pricebook!$A$2:$A$1401,0))</f>
        <v>66.35</v>
      </c>
      <c r="L5717" s="19" t="n">
        <f aca="false">ROUND(F5717*K5717,2)</f>
        <v>331.75</v>
      </c>
      <c r="M5717" s="24" t="n">
        <f aca="false">DATE(YEAR(C5717),MONTH(C5717),1)</f>
        <v>46204</v>
      </c>
    </row>
    <row r="5718" customFormat="false" ht="15" hidden="false" customHeight="false" outlineLevel="0" collapsed="false">
      <c r="A5718" s="21" t="s">
        <v>3744</v>
      </c>
      <c r="B5718" s="21" t="s">
        <v>3745</v>
      </c>
      <c r="C5718" s="23" t="n">
        <v>46210</v>
      </c>
      <c r="D5718" s="21" t="s">
        <v>2232</v>
      </c>
      <c r="E5718" s="21" t="s">
        <v>2202</v>
      </c>
      <c r="F5718" s="12" t="n">
        <v>5</v>
      </c>
      <c r="G5718" s="19" t="n">
        <v>7.65</v>
      </c>
      <c r="H5718" s="19" t="n">
        <v>4.57</v>
      </c>
      <c r="I5718" s="19" t="n">
        <f aca="false">ROUND(F5718*G5718,2)</f>
        <v>38.25</v>
      </c>
      <c r="J5718" s="19" t="n">
        <f aca="false">ROUND(F5718*H5718,2)</f>
        <v>22.85</v>
      </c>
      <c r="K5718" s="19" t="n">
        <f aca="false">INDEX(Pricebook!$L$2:$L$1401,MATCH(D5718,Pricebook!$A$2:$A$1401,0))</f>
        <v>8.1</v>
      </c>
      <c r="L5718" s="19" t="n">
        <f aca="false">ROUND(F5718*K5718,2)</f>
        <v>40.5</v>
      </c>
      <c r="M5718" s="24" t="n">
        <f aca="false">DATE(YEAR(C5718),MONTH(C5718),1)</f>
        <v>46204</v>
      </c>
    </row>
    <row r="5719" customFormat="false" ht="15" hidden="false" customHeight="false" outlineLevel="0" collapsed="false">
      <c r="A5719" s="21" t="s">
        <v>3744</v>
      </c>
      <c r="B5719" s="21" t="s">
        <v>3745</v>
      </c>
      <c r="C5719" s="23" t="n">
        <v>46210</v>
      </c>
      <c r="D5719" s="21" t="s">
        <v>2351</v>
      </c>
      <c r="E5719" s="21" t="s">
        <v>2202</v>
      </c>
      <c r="F5719" s="12" t="n">
        <v>13</v>
      </c>
      <c r="G5719" s="19" t="n">
        <v>12.3</v>
      </c>
      <c r="H5719" s="19" t="n">
        <v>7.38</v>
      </c>
      <c r="I5719" s="19" t="n">
        <f aca="false">ROUND(F5719*G5719,2)</f>
        <v>159.9</v>
      </c>
      <c r="J5719" s="19" t="n">
        <f aca="false">ROUND(F5719*H5719,2)</f>
        <v>95.94</v>
      </c>
      <c r="K5719" s="19" t="n">
        <f aca="false">INDEX(Pricebook!$L$2:$L$1401,MATCH(D5719,Pricebook!$A$2:$A$1401,0))</f>
        <v>13</v>
      </c>
      <c r="L5719" s="19" t="n">
        <f aca="false">ROUND(F5719*K5719,2)</f>
        <v>169</v>
      </c>
      <c r="M5719" s="24" t="n">
        <f aca="false">DATE(YEAR(C5719),MONTH(C5719),1)</f>
        <v>46204</v>
      </c>
    </row>
    <row r="5720" customFormat="false" ht="15" hidden="false" customHeight="false" outlineLevel="0" collapsed="false">
      <c r="A5720" s="21" t="s">
        <v>3746</v>
      </c>
      <c r="B5720" s="21" t="s">
        <v>3448</v>
      </c>
      <c r="C5720" s="23" t="n">
        <v>46210</v>
      </c>
      <c r="D5720" s="21" t="s">
        <v>241</v>
      </c>
      <c r="E5720" s="21" t="s">
        <v>108</v>
      </c>
      <c r="F5720" s="12" t="n">
        <v>4</v>
      </c>
      <c r="G5720" s="19" t="n">
        <v>32.8</v>
      </c>
      <c r="H5720" s="19" t="n">
        <v>24.5</v>
      </c>
      <c r="I5720" s="19" t="n">
        <f aca="false">ROUND(F5720*G5720,2)</f>
        <v>131.2</v>
      </c>
      <c r="J5720" s="19" t="n">
        <f aca="false">ROUND(F5720*H5720,2)</f>
        <v>98</v>
      </c>
      <c r="K5720" s="19" t="n">
        <f aca="false">INDEX(Pricebook!$L$2:$L$1401,MATCH(D5720,Pricebook!$A$2:$A$1401,0))</f>
        <v>35.9</v>
      </c>
      <c r="L5720" s="19" t="n">
        <f aca="false">ROUND(F5720*K5720,2)</f>
        <v>143.6</v>
      </c>
      <c r="M5720" s="24" t="n">
        <f aca="false">DATE(YEAR(C5720),MONTH(C5720),1)</f>
        <v>46204</v>
      </c>
    </row>
    <row r="5721" customFormat="false" ht="15" hidden="false" customHeight="false" outlineLevel="0" collapsed="false">
      <c r="A5721" s="21" t="s">
        <v>3746</v>
      </c>
      <c r="B5721" s="21" t="s">
        <v>3448</v>
      </c>
      <c r="C5721" s="23" t="n">
        <v>46210</v>
      </c>
      <c r="D5721" s="21" t="s">
        <v>2309</v>
      </c>
      <c r="E5721" s="21" t="s">
        <v>2202</v>
      </c>
      <c r="F5721" s="12" t="n">
        <v>2</v>
      </c>
      <c r="G5721" s="19" t="n">
        <v>44.65</v>
      </c>
      <c r="H5721" s="19" t="n">
        <v>31.56</v>
      </c>
      <c r="I5721" s="19" t="n">
        <f aca="false">ROUND(F5721*G5721,2)</f>
        <v>89.3</v>
      </c>
      <c r="J5721" s="19" t="n">
        <f aca="false">ROUND(F5721*H5721,2)</f>
        <v>63.12</v>
      </c>
      <c r="K5721" s="19" t="n">
        <f aca="false">INDEX(Pricebook!$L$2:$L$1401,MATCH(D5721,Pricebook!$A$2:$A$1401,0))</f>
        <v>48.05</v>
      </c>
      <c r="L5721" s="19" t="n">
        <f aca="false">ROUND(F5721*K5721,2)</f>
        <v>96.1</v>
      </c>
      <c r="M5721" s="24" t="n">
        <f aca="false">DATE(YEAR(C5721),MONTH(C5721),1)</f>
        <v>46204</v>
      </c>
    </row>
    <row r="5722" customFormat="false" ht="15" hidden="false" customHeight="false" outlineLevel="0" collapsed="false">
      <c r="A5722" s="21" t="s">
        <v>3746</v>
      </c>
      <c r="B5722" s="21" t="s">
        <v>3448</v>
      </c>
      <c r="C5722" s="23" t="n">
        <v>46210</v>
      </c>
      <c r="D5722" s="21" t="s">
        <v>254</v>
      </c>
      <c r="E5722" s="21" t="s">
        <v>108</v>
      </c>
      <c r="F5722" s="12" t="n">
        <v>2</v>
      </c>
      <c r="G5722" s="19" t="n">
        <v>10.1</v>
      </c>
      <c r="H5722" s="19" t="n">
        <v>8.25</v>
      </c>
      <c r="I5722" s="19" t="n">
        <f aca="false">ROUND(F5722*G5722,2)</f>
        <v>20.2</v>
      </c>
      <c r="J5722" s="19" t="n">
        <f aca="false">ROUND(F5722*H5722,2)</f>
        <v>16.5</v>
      </c>
      <c r="K5722" s="19" t="n">
        <f aca="false">INDEX(Pricebook!$L$2:$L$1401,MATCH(D5722,Pricebook!$A$2:$A$1401,0))</f>
        <v>11.15</v>
      </c>
      <c r="L5722" s="19" t="n">
        <f aca="false">ROUND(F5722*K5722,2)</f>
        <v>22.3</v>
      </c>
      <c r="M5722" s="24" t="n">
        <f aca="false">DATE(YEAR(C5722),MONTH(C5722),1)</f>
        <v>46204</v>
      </c>
    </row>
    <row r="5723" customFormat="false" ht="15" hidden="false" customHeight="false" outlineLevel="0" collapsed="false">
      <c r="A5723" s="21" t="s">
        <v>3746</v>
      </c>
      <c r="B5723" s="21" t="s">
        <v>3448</v>
      </c>
      <c r="C5723" s="23" t="n">
        <v>46210</v>
      </c>
      <c r="D5723" s="21" t="s">
        <v>1278</v>
      </c>
      <c r="E5723" s="21" t="s">
        <v>971</v>
      </c>
      <c r="F5723" s="12" t="n">
        <v>2</v>
      </c>
      <c r="G5723" s="19" t="n">
        <v>128.15</v>
      </c>
      <c r="H5723" s="19" t="n">
        <v>97.76</v>
      </c>
      <c r="I5723" s="19" t="n">
        <f aca="false">ROUND(F5723*G5723,2)</f>
        <v>256.3</v>
      </c>
      <c r="J5723" s="19" t="n">
        <f aca="false">ROUND(F5723*H5723,2)</f>
        <v>195.52</v>
      </c>
      <c r="K5723" s="19" t="n">
        <f aca="false">INDEX(Pricebook!$L$2:$L$1401,MATCH(D5723,Pricebook!$A$2:$A$1401,0))</f>
        <v>148.05</v>
      </c>
      <c r="L5723" s="19" t="n">
        <f aca="false">ROUND(F5723*K5723,2)</f>
        <v>296.1</v>
      </c>
      <c r="M5723" s="24" t="n">
        <f aca="false">DATE(YEAR(C5723),MONTH(C5723),1)</f>
        <v>46204</v>
      </c>
    </row>
    <row r="5724" customFormat="false" ht="15" hidden="false" customHeight="false" outlineLevel="0" collapsed="false">
      <c r="A5724" s="21" t="s">
        <v>3746</v>
      </c>
      <c r="B5724" s="21" t="s">
        <v>3448</v>
      </c>
      <c r="C5724" s="23" t="n">
        <v>46210</v>
      </c>
      <c r="D5724" s="21" t="s">
        <v>2768</v>
      </c>
      <c r="E5724" s="21" t="s">
        <v>2748</v>
      </c>
      <c r="F5724" s="12" t="n">
        <v>2</v>
      </c>
      <c r="G5724" s="19" t="n">
        <v>15.5</v>
      </c>
      <c r="H5724" s="19" t="n">
        <v>9</v>
      </c>
      <c r="I5724" s="19" t="n">
        <f aca="false">ROUND(F5724*G5724,2)</f>
        <v>31</v>
      </c>
      <c r="J5724" s="19" t="n">
        <f aca="false">ROUND(F5724*H5724,2)</f>
        <v>18</v>
      </c>
      <c r="K5724" s="19" t="n">
        <f aca="false">INDEX(Pricebook!$L$2:$L$1401,MATCH(D5724,Pricebook!$A$2:$A$1401,0))</f>
        <v>16.9</v>
      </c>
      <c r="L5724" s="19" t="n">
        <f aca="false">ROUND(F5724*K5724,2)</f>
        <v>33.8</v>
      </c>
      <c r="M5724" s="24" t="n">
        <f aca="false">DATE(YEAR(C5724),MONTH(C5724),1)</f>
        <v>46204</v>
      </c>
    </row>
    <row r="5725" customFormat="false" ht="15" hidden="false" customHeight="false" outlineLevel="0" collapsed="false">
      <c r="A5725" s="21" t="s">
        <v>3746</v>
      </c>
      <c r="B5725" s="21" t="s">
        <v>3448</v>
      </c>
      <c r="C5725" s="23" t="n">
        <v>46210</v>
      </c>
      <c r="D5725" s="21" t="s">
        <v>124</v>
      </c>
      <c r="E5725" s="21" t="s">
        <v>108</v>
      </c>
      <c r="F5725" s="12" t="n">
        <v>1</v>
      </c>
      <c r="G5725" s="19" t="n">
        <v>62.45</v>
      </c>
      <c r="H5725" s="19" t="n">
        <v>46.06</v>
      </c>
      <c r="I5725" s="19" t="n">
        <f aca="false">ROUND(F5725*G5725,2)</f>
        <v>62.45</v>
      </c>
      <c r="J5725" s="19" t="n">
        <f aca="false">ROUND(F5725*H5725,2)</f>
        <v>46.06</v>
      </c>
      <c r="K5725" s="19" t="n">
        <f aca="false">INDEX(Pricebook!$L$2:$L$1401,MATCH(D5725,Pricebook!$A$2:$A$1401,0))</f>
        <v>67.5</v>
      </c>
      <c r="L5725" s="19" t="n">
        <f aca="false">ROUND(F5725*K5725,2)</f>
        <v>67.5</v>
      </c>
      <c r="M5725" s="24" t="n">
        <f aca="false">DATE(YEAR(C5725),MONTH(C5725),1)</f>
        <v>46204</v>
      </c>
    </row>
    <row r="5726" customFormat="false" ht="15" hidden="false" customHeight="false" outlineLevel="0" collapsed="false">
      <c r="A5726" s="21" t="s">
        <v>3746</v>
      </c>
      <c r="B5726" s="21" t="s">
        <v>3448</v>
      </c>
      <c r="C5726" s="23" t="n">
        <v>46210</v>
      </c>
      <c r="D5726" s="21" t="s">
        <v>2946</v>
      </c>
      <c r="E5726" s="21" t="s">
        <v>2748</v>
      </c>
      <c r="F5726" s="12" t="n">
        <v>5</v>
      </c>
      <c r="G5726" s="19" t="n">
        <v>9.3</v>
      </c>
      <c r="H5726" s="19" t="n">
        <v>5.37</v>
      </c>
      <c r="I5726" s="19" t="n">
        <f aca="false">ROUND(F5726*G5726,2)</f>
        <v>46.5</v>
      </c>
      <c r="J5726" s="19" t="n">
        <f aca="false">ROUND(F5726*H5726,2)</f>
        <v>26.85</v>
      </c>
      <c r="K5726" s="19" t="n">
        <f aca="false">INDEX(Pricebook!$L$2:$L$1401,MATCH(D5726,Pricebook!$A$2:$A$1401,0))</f>
        <v>10.1</v>
      </c>
      <c r="L5726" s="19" t="n">
        <f aca="false">ROUND(F5726*K5726,2)</f>
        <v>50.5</v>
      </c>
      <c r="M5726" s="24" t="n">
        <f aca="false">DATE(YEAR(C5726),MONTH(C5726),1)</f>
        <v>46204</v>
      </c>
    </row>
    <row r="5727" customFormat="false" ht="15" hidden="false" customHeight="false" outlineLevel="0" collapsed="false">
      <c r="A5727" s="21" t="s">
        <v>3746</v>
      </c>
      <c r="B5727" s="21" t="s">
        <v>3448</v>
      </c>
      <c r="C5727" s="23" t="n">
        <v>46210</v>
      </c>
      <c r="D5727" s="21" t="s">
        <v>915</v>
      </c>
      <c r="E5727" s="21" t="s">
        <v>366</v>
      </c>
      <c r="F5727" s="12" t="n">
        <v>2</v>
      </c>
      <c r="G5727" s="19" t="n">
        <v>157.2</v>
      </c>
      <c r="H5727" s="19" t="n">
        <v>110.69</v>
      </c>
      <c r="I5727" s="19" t="n">
        <f aca="false">ROUND(F5727*G5727,2)</f>
        <v>314.4</v>
      </c>
      <c r="J5727" s="19" t="n">
        <f aca="false">ROUND(F5727*H5727,2)</f>
        <v>221.38</v>
      </c>
      <c r="K5727" s="19" t="n">
        <f aca="false">INDEX(Pricebook!$L$2:$L$1401,MATCH(D5727,Pricebook!$A$2:$A$1401,0))</f>
        <v>168.55</v>
      </c>
      <c r="L5727" s="19" t="n">
        <f aca="false">ROUND(F5727*K5727,2)</f>
        <v>337.1</v>
      </c>
      <c r="M5727" s="24" t="n">
        <f aca="false">DATE(YEAR(C5727),MONTH(C5727),1)</f>
        <v>46204</v>
      </c>
    </row>
    <row r="5728" customFormat="false" ht="15" hidden="false" customHeight="false" outlineLevel="0" collapsed="false">
      <c r="A5728" s="21" t="s">
        <v>3746</v>
      </c>
      <c r="B5728" s="21" t="s">
        <v>3448</v>
      </c>
      <c r="C5728" s="23" t="n">
        <v>46210</v>
      </c>
      <c r="D5728" s="21" t="s">
        <v>2319</v>
      </c>
      <c r="E5728" s="21" t="s">
        <v>2202</v>
      </c>
      <c r="F5728" s="12" t="n">
        <v>6</v>
      </c>
      <c r="G5728" s="19" t="n">
        <v>51.25</v>
      </c>
      <c r="H5728" s="19" t="n">
        <v>30.94</v>
      </c>
      <c r="I5728" s="19" t="n">
        <f aca="false">ROUND(F5728*G5728,2)</f>
        <v>307.5</v>
      </c>
      <c r="J5728" s="19" t="n">
        <f aca="false">ROUND(F5728*H5728,2)</f>
        <v>185.64</v>
      </c>
      <c r="K5728" s="19" t="n">
        <f aca="false">INDEX(Pricebook!$L$2:$L$1401,MATCH(D5728,Pricebook!$A$2:$A$1401,0))</f>
        <v>54.4</v>
      </c>
      <c r="L5728" s="19" t="n">
        <f aca="false">ROUND(F5728*K5728,2)</f>
        <v>326.4</v>
      </c>
      <c r="M5728" s="24" t="n">
        <f aca="false">DATE(YEAR(C5728),MONTH(C5728),1)</f>
        <v>46204</v>
      </c>
    </row>
    <row r="5729" customFormat="false" ht="15" hidden="false" customHeight="false" outlineLevel="0" collapsed="false">
      <c r="A5729" s="21" t="s">
        <v>3746</v>
      </c>
      <c r="B5729" s="21" t="s">
        <v>3448</v>
      </c>
      <c r="C5729" s="23" t="n">
        <v>46210</v>
      </c>
      <c r="D5729" s="21" t="s">
        <v>769</v>
      </c>
      <c r="E5729" s="21" t="s">
        <v>366</v>
      </c>
      <c r="F5729" s="12" t="n">
        <v>2</v>
      </c>
      <c r="G5729" s="19" t="n">
        <v>48.4</v>
      </c>
      <c r="H5729" s="19" t="n">
        <v>34.33</v>
      </c>
      <c r="I5729" s="19" t="n">
        <f aca="false">ROUND(F5729*G5729,2)</f>
        <v>96.8</v>
      </c>
      <c r="J5729" s="19" t="n">
        <f aca="false">ROUND(F5729*H5729,2)</f>
        <v>68.66</v>
      </c>
      <c r="K5729" s="19" t="n">
        <f aca="false">INDEX(Pricebook!$L$2:$L$1401,MATCH(D5729,Pricebook!$A$2:$A$1401,0))</f>
        <v>52.3</v>
      </c>
      <c r="L5729" s="19" t="n">
        <f aca="false">ROUND(F5729*K5729,2)</f>
        <v>104.6</v>
      </c>
      <c r="M5729" s="24" t="n">
        <f aca="false">DATE(YEAR(C5729),MONTH(C5729),1)</f>
        <v>46204</v>
      </c>
    </row>
    <row r="5730" customFormat="false" ht="15" hidden="false" customHeight="false" outlineLevel="0" collapsed="false">
      <c r="A5730" s="21" t="s">
        <v>3746</v>
      </c>
      <c r="B5730" s="21" t="s">
        <v>3448</v>
      </c>
      <c r="C5730" s="23" t="n">
        <v>46210</v>
      </c>
      <c r="D5730" s="21" t="s">
        <v>1206</v>
      </c>
      <c r="E5730" s="21" t="s">
        <v>971</v>
      </c>
      <c r="F5730" s="12" t="n">
        <v>33</v>
      </c>
      <c r="G5730" s="19" t="n">
        <v>15.55</v>
      </c>
      <c r="H5730" s="19" t="n">
        <v>12.05</v>
      </c>
      <c r="I5730" s="19" t="n">
        <f aca="false">ROUND(F5730*G5730,2)</f>
        <v>513.15</v>
      </c>
      <c r="J5730" s="19" t="n">
        <f aca="false">ROUND(F5730*H5730,2)</f>
        <v>397.65</v>
      </c>
      <c r="K5730" s="19" t="n">
        <f aca="false">INDEX(Pricebook!$L$2:$L$1401,MATCH(D5730,Pricebook!$A$2:$A$1401,0))</f>
        <v>18.25</v>
      </c>
      <c r="L5730" s="19" t="n">
        <f aca="false">ROUND(F5730*K5730,2)</f>
        <v>602.25</v>
      </c>
      <c r="M5730" s="24" t="n">
        <f aca="false">DATE(YEAR(C5730),MONTH(C5730),1)</f>
        <v>46204</v>
      </c>
    </row>
    <row r="5731" customFormat="false" ht="15" hidden="false" customHeight="false" outlineLevel="0" collapsed="false">
      <c r="A5731" s="21" t="s">
        <v>3746</v>
      </c>
      <c r="B5731" s="21" t="s">
        <v>3448</v>
      </c>
      <c r="C5731" s="23" t="n">
        <v>46210</v>
      </c>
      <c r="D5731" s="21" t="s">
        <v>673</v>
      </c>
      <c r="E5731" s="21" t="s">
        <v>366</v>
      </c>
      <c r="F5731" s="12" t="n">
        <v>2</v>
      </c>
      <c r="G5731" s="19" t="n">
        <v>43.3</v>
      </c>
      <c r="H5731" s="19" t="n">
        <v>30.25</v>
      </c>
      <c r="I5731" s="19" t="n">
        <f aca="false">ROUND(F5731*G5731,2)</f>
        <v>86.6</v>
      </c>
      <c r="J5731" s="19" t="n">
        <f aca="false">ROUND(F5731*H5731,2)</f>
        <v>60.5</v>
      </c>
      <c r="K5731" s="19" t="n">
        <f aca="false">INDEX(Pricebook!$L$2:$L$1401,MATCH(D5731,Pricebook!$A$2:$A$1401,0))</f>
        <v>46.05</v>
      </c>
      <c r="L5731" s="19" t="n">
        <f aca="false">ROUND(F5731*K5731,2)</f>
        <v>92.1</v>
      </c>
      <c r="M5731" s="24" t="n">
        <f aca="false">DATE(YEAR(C5731),MONTH(C5731),1)</f>
        <v>46204</v>
      </c>
    </row>
    <row r="5732" customFormat="false" ht="15" hidden="false" customHeight="false" outlineLevel="0" collapsed="false">
      <c r="A5732" s="21" t="s">
        <v>3746</v>
      </c>
      <c r="B5732" s="21" t="s">
        <v>3448</v>
      </c>
      <c r="C5732" s="23" t="n">
        <v>46210</v>
      </c>
      <c r="D5732" s="21" t="s">
        <v>2948</v>
      </c>
      <c r="E5732" s="21" t="s">
        <v>2748</v>
      </c>
      <c r="F5732" s="12" t="n">
        <v>8</v>
      </c>
      <c r="G5732" s="19" t="n">
        <v>21.85</v>
      </c>
      <c r="H5732" s="19" t="n">
        <v>12.7</v>
      </c>
      <c r="I5732" s="19" t="n">
        <f aca="false">ROUND(F5732*G5732,2)</f>
        <v>174.8</v>
      </c>
      <c r="J5732" s="19" t="n">
        <f aca="false">ROUND(F5732*H5732,2)</f>
        <v>101.6</v>
      </c>
      <c r="K5732" s="19" t="n">
        <f aca="false">INDEX(Pricebook!$L$2:$L$1401,MATCH(D5732,Pricebook!$A$2:$A$1401,0))</f>
        <v>23.8</v>
      </c>
      <c r="L5732" s="19" t="n">
        <f aca="false">ROUND(F5732*K5732,2)</f>
        <v>190.4</v>
      </c>
      <c r="M5732" s="24" t="n">
        <f aca="false">DATE(YEAR(C5732),MONTH(C5732),1)</f>
        <v>46204</v>
      </c>
    </row>
    <row r="5733" customFormat="false" ht="15" hidden="false" customHeight="false" outlineLevel="0" collapsed="false">
      <c r="A5733" s="21" t="s">
        <v>3746</v>
      </c>
      <c r="B5733" s="21" t="s">
        <v>3448</v>
      </c>
      <c r="C5733" s="23" t="n">
        <v>46210</v>
      </c>
      <c r="D5733" s="21" t="s">
        <v>1256</v>
      </c>
      <c r="E5733" s="21" t="s">
        <v>971</v>
      </c>
      <c r="F5733" s="12" t="n">
        <v>4</v>
      </c>
      <c r="G5733" s="19" t="n">
        <v>3</v>
      </c>
      <c r="H5733" s="19" t="n">
        <v>2.3</v>
      </c>
      <c r="I5733" s="19" t="n">
        <f aca="false">ROUND(F5733*G5733,2)</f>
        <v>12</v>
      </c>
      <c r="J5733" s="19" t="n">
        <f aca="false">ROUND(F5733*H5733,2)</f>
        <v>9.2</v>
      </c>
      <c r="K5733" s="19" t="n">
        <f aca="false">INDEX(Pricebook!$L$2:$L$1401,MATCH(D5733,Pricebook!$A$2:$A$1401,0))</f>
        <v>3.5</v>
      </c>
      <c r="L5733" s="19" t="n">
        <f aca="false">ROUND(F5733*K5733,2)</f>
        <v>14</v>
      </c>
      <c r="M5733" s="24" t="n">
        <f aca="false">DATE(YEAR(C5733),MONTH(C5733),1)</f>
        <v>46204</v>
      </c>
    </row>
    <row r="5734" customFormat="false" ht="15" hidden="false" customHeight="false" outlineLevel="0" collapsed="false">
      <c r="A5734" s="21" t="s">
        <v>3747</v>
      </c>
      <c r="B5734" s="21" t="s">
        <v>3612</v>
      </c>
      <c r="C5734" s="23" t="n">
        <v>46210</v>
      </c>
      <c r="D5734" s="21" t="s">
        <v>239</v>
      </c>
      <c r="E5734" s="21" t="s">
        <v>108</v>
      </c>
      <c r="F5734" s="12" t="n">
        <v>1</v>
      </c>
      <c r="G5734" s="19" t="n">
        <v>204.8</v>
      </c>
      <c r="H5734" s="19" t="n">
        <v>151.64</v>
      </c>
      <c r="I5734" s="19" t="n">
        <f aca="false">ROUND(F5734*G5734,2)</f>
        <v>204.8</v>
      </c>
      <c r="J5734" s="19" t="n">
        <f aca="false">ROUND(F5734*H5734,2)</f>
        <v>151.64</v>
      </c>
      <c r="K5734" s="19" t="n">
        <f aca="false">INDEX(Pricebook!$L$2:$L$1401,MATCH(D5734,Pricebook!$A$2:$A$1401,0))</f>
        <v>222.05</v>
      </c>
      <c r="L5734" s="19" t="n">
        <f aca="false">ROUND(F5734*K5734,2)</f>
        <v>222.05</v>
      </c>
      <c r="M5734" s="24" t="n">
        <f aca="false">DATE(YEAR(C5734),MONTH(C5734),1)</f>
        <v>46204</v>
      </c>
    </row>
    <row r="5735" customFormat="false" ht="15" hidden="false" customHeight="false" outlineLevel="0" collapsed="false">
      <c r="A5735" s="21" t="s">
        <v>3747</v>
      </c>
      <c r="B5735" s="21" t="s">
        <v>3612</v>
      </c>
      <c r="C5735" s="23" t="n">
        <v>46210</v>
      </c>
      <c r="D5735" s="21" t="s">
        <v>2573</v>
      </c>
      <c r="E5735" s="21" t="s">
        <v>2466</v>
      </c>
      <c r="F5735" s="12" t="n">
        <v>2</v>
      </c>
      <c r="G5735" s="19" t="n">
        <v>32.4</v>
      </c>
      <c r="H5735" s="19" t="n">
        <v>22.54</v>
      </c>
      <c r="I5735" s="19" t="n">
        <f aca="false">ROUND(F5735*G5735,2)</f>
        <v>64.8</v>
      </c>
      <c r="J5735" s="19" t="n">
        <f aca="false">ROUND(F5735*H5735,2)</f>
        <v>45.08</v>
      </c>
      <c r="K5735" s="19" t="n">
        <f aca="false">INDEX(Pricebook!$L$2:$L$1401,MATCH(D5735,Pricebook!$A$2:$A$1401,0))</f>
        <v>33.5</v>
      </c>
      <c r="L5735" s="19" t="n">
        <f aca="false">ROUND(F5735*K5735,2)</f>
        <v>67</v>
      </c>
      <c r="M5735" s="24" t="n">
        <f aca="false">DATE(YEAR(C5735),MONTH(C5735),1)</f>
        <v>46204</v>
      </c>
    </row>
    <row r="5736" customFormat="false" ht="15" hidden="false" customHeight="false" outlineLevel="0" collapsed="false">
      <c r="A5736" s="21" t="s">
        <v>3747</v>
      </c>
      <c r="B5736" s="21" t="s">
        <v>3612</v>
      </c>
      <c r="C5736" s="23" t="n">
        <v>46210</v>
      </c>
      <c r="D5736" s="21" t="s">
        <v>2485</v>
      </c>
      <c r="E5736" s="21" t="s">
        <v>2466</v>
      </c>
      <c r="F5736" s="12" t="n">
        <v>3</v>
      </c>
      <c r="G5736" s="19" t="n">
        <v>99.7</v>
      </c>
      <c r="H5736" s="19" t="n">
        <v>66.1</v>
      </c>
      <c r="I5736" s="19" t="n">
        <f aca="false">ROUND(F5736*G5736,2)</f>
        <v>299.1</v>
      </c>
      <c r="J5736" s="19" t="n">
        <f aca="false">ROUND(F5736*H5736,2)</f>
        <v>198.3</v>
      </c>
      <c r="K5736" s="19" t="n">
        <f aca="false">INDEX(Pricebook!$L$2:$L$1401,MATCH(D5736,Pricebook!$A$2:$A$1401,0))</f>
        <v>102.75</v>
      </c>
      <c r="L5736" s="19" t="n">
        <f aca="false">ROUND(F5736*K5736,2)</f>
        <v>308.25</v>
      </c>
      <c r="M5736" s="24" t="n">
        <f aca="false">DATE(YEAR(C5736),MONTH(C5736),1)</f>
        <v>46204</v>
      </c>
    </row>
    <row r="5737" customFormat="false" ht="15" hidden="false" customHeight="false" outlineLevel="0" collapsed="false">
      <c r="A5737" s="21" t="s">
        <v>3747</v>
      </c>
      <c r="B5737" s="21" t="s">
        <v>3612</v>
      </c>
      <c r="C5737" s="23" t="n">
        <v>46210</v>
      </c>
      <c r="D5737" s="21" t="s">
        <v>1316</v>
      </c>
      <c r="E5737" s="21" t="s">
        <v>971</v>
      </c>
      <c r="F5737" s="12" t="n">
        <v>1</v>
      </c>
      <c r="G5737" s="19" t="n">
        <v>164.3</v>
      </c>
      <c r="H5737" s="19" t="n">
        <v>125.74</v>
      </c>
      <c r="I5737" s="19" t="n">
        <f aca="false">ROUND(F5737*G5737,2)</f>
        <v>164.3</v>
      </c>
      <c r="J5737" s="19" t="n">
        <f aca="false">ROUND(F5737*H5737,2)</f>
        <v>125.74</v>
      </c>
      <c r="K5737" s="19" t="n">
        <f aca="false">INDEX(Pricebook!$L$2:$L$1401,MATCH(D5737,Pricebook!$A$2:$A$1401,0))</f>
        <v>190.4</v>
      </c>
      <c r="L5737" s="19" t="n">
        <f aca="false">ROUND(F5737*K5737,2)</f>
        <v>190.4</v>
      </c>
      <c r="M5737" s="24" t="n">
        <f aca="false">DATE(YEAR(C5737),MONTH(C5737),1)</f>
        <v>46204</v>
      </c>
    </row>
    <row r="5738" customFormat="false" ht="15" hidden="false" customHeight="false" outlineLevel="0" collapsed="false">
      <c r="A5738" s="21" t="s">
        <v>3747</v>
      </c>
      <c r="B5738" s="21" t="s">
        <v>3612</v>
      </c>
      <c r="C5738" s="23" t="n">
        <v>46210</v>
      </c>
      <c r="D5738" s="21" t="s">
        <v>667</v>
      </c>
      <c r="E5738" s="21" t="s">
        <v>366</v>
      </c>
      <c r="F5738" s="12" t="n">
        <v>1</v>
      </c>
      <c r="G5738" s="19" t="n">
        <v>197.5</v>
      </c>
      <c r="H5738" s="19" t="n">
        <v>138.28</v>
      </c>
      <c r="I5738" s="19" t="n">
        <f aca="false">ROUND(F5738*G5738,2)</f>
        <v>197.5</v>
      </c>
      <c r="J5738" s="19" t="n">
        <f aca="false">ROUND(F5738*H5738,2)</f>
        <v>138.28</v>
      </c>
      <c r="K5738" s="19" t="n">
        <f aca="false">INDEX(Pricebook!$L$2:$L$1401,MATCH(D5738,Pricebook!$A$2:$A$1401,0))</f>
        <v>210.55</v>
      </c>
      <c r="L5738" s="19" t="n">
        <f aca="false">ROUND(F5738*K5738,2)</f>
        <v>210.55</v>
      </c>
      <c r="M5738" s="24" t="n">
        <f aca="false">DATE(YEAR(C5738),MONTH(C5738),1)</f>
        <v>46204</v>
      </c>
    </row>
    <row r="5739" customFormat="false" ht="15" hidden="false" customHeight="false" outlineLevel="0" collapsed="false">
      <c r="A5739" s="21" t="s">
        <v>3747</v>
      </c>
      <c r="B5739" s="21" t="s">
        <v>3612</v>
      </c>
      <c r="C5739" s="23" t="n">
        <v>46210</v>
      </c>
      <c r="D5739" s="21" t="s">
        <v>1152</v>
      </c>
      <c r="E5739" s="21" t="s">
        <v>971</v>
      </c>
      <c r="F5739" s="12" t="n">
        <v>1</v>
      </c>
      <c r="G5739" s="19" t="n">
        <v>76.15</v>
      </c>
      <c r="H5739" s="19" t="n">
        <v>62.14</v>
      </c>
      <c r="I5739" s="19" t="n">
        <f aca="false">ROUND(F5739*G5739,2)</f>
        <v>76.15</v>
      </c>
      <c r="J5739" s="19" t="n">
        <f aca="false">ROUND(F5739*H5739,2)</f>
        <v>62.14</v>
      </c>
      <c r="K5739" s="19" t="n">
        <f aca="false">INDEX(Pricebook!$L$2:$L$1401,MATCH(D5739,Pricebook!$A$2:$A$1401,0))</f>
        <v>89.05</v>
      </c>
      <c r="L5739" s="19" t="n">
        <f aca="false">ROUND(F5739*K5739,2)</f>
        <v>89.05</v>
      </c>
      <c r="M5739" s="24" t="n">
        <f aca="false">DATE(YEAR(C5739),MONTH(C5739),1)</f>
        <v>46204</v>
      </c>
    </row>
    <row r="5740" customFormat="false" ht="15" hidden="false" customHeight="false" outlineLevel="0" collapsed="false">
      <c r="A5740" s="21" t="s">
        <v>3747</v>
      </c>
      <c r="B5740" s="21" t="s">
        <v>3612</v>
      </c>
      <c r="C5740" s="23" t="n">
        <v>46210</v>
      </c>
      <c r="D5740" s="21" t="s">
        <v>1438</v>
      </c>
      <c r="E5740" s="21" t="s">
        <v>971</v>
      </c>
      <c r="F5740" s="12" t="n">
        <v>52</v>
      </c>
      <c r="G5740" s="19" t="n">
        <v>18.05</v>
      </c>
      <c r="H5740" s="19" t="n">
        <v>13.79</v>
      </c>
      <c r="I5740" s="19" t="n">
        <f aca="false">ROUND(F5740*G5740,2)</f>
        <v>938.6</v>
      </c>
      <c r="J5740" s="19" t="n">
        <f aca="false">ROUND(F5740*H5740,2)</f>
        <v>717.08</v>
      </c>
      <c r="K5740" s="19" t="n">
        <f aca="false">INDEX(Pricebook!$L$2:$L$1401,MATCH(D5740,Pricebook!$A$2:$A$1401,0))</f>
        <v>20.9</v>
      </c>
      <c r="L5740" s="19" t="n">
        <f aca="false">ROUND(F5740*K5740,2)</f>
        <v>1086.8</v>
      </c>
      <c r="M5740" s="24" t="n">
        <f aca="false">DATE(YEAR(C5740),MONTH(C5740),1)</f>
        <v>46204</v>
      </c>
    </row>
    <row r="5741" customFormat="false" ht="15" hidden="false" customHeight="false" outlineLevel="0" collapsed="false">
      <c r="A5741" s="21" t="s">
        <v>3747</v>
      </c>
      <c r="B5741" s="21" t="s">
        <v>3612</v>
      </c>
      <c r="C5741" s="23" t="n">
        <v>46210</v>
      </c>
      <c r="D5741" s="21" t="s">
        <v>869</v>
      </c>
      <c r="E5741" s="21" t="s">
        <v>366</v>
      </c>
      <c r="F5741" s="12" t="n">
        <v>2</v>
      </c>
      <c r="G5741" s="19" t="n">
        <v>27.95</v>
      </c>
      <c r="H5741" s="19" t="n">
        <v>19.7</v>
      </c>
      <c r="I5741" s="19" t="n">
        <f aca="false">ROUND(F5741*G5741,2)</f>
        <v>55.9</v>
      </c>
      <c r="J5741" s="19" t="n">
        <f aca="false">ROUND(F5741*H5741,2)</f>
        <v>39.4</v>
      </c>
      <c r="K5741" s="19" t="n">
        <f aca="false">INDEX(Pricebook!$L$2:$L$1401,MATCH(D5741,Pricebook!$A$2:$A$1401,0))</f>
        <v>30</v>
      </c>
      <c r="L5741" s="19" t="n">
        <f aca="false">ROUND(F5741*K5741,2)</f>
        <v>60</v>
      </c>
      <c r="M5741" s="24" t="n">
        <f aca="false">DATE(YEAR(C5741),MONTH(C5741),1)</f>
        <v>46204</v>
      </c>
    </row>
    <row r="5742" customFormat="false" ht="15" hidden="false" customHeight="false" outlineLevel="0" collapsed="false">
      <c r="A5742" s="21" t="s">
        <v>3747</v>
      </c>
      <c r="B5742" s="21" t="s">
        <v>3612</v>
      </c>
      <c r="C5742" s="23" t="n">
        <v>46210</v>
      </c>
      <c r="D5742" s="21" t="s">
        <v>1314</v>
      </c>
      <c r="E5742" s="21" t="s">
        <v>971</v>
      </c>
      <c r="F5742" s="12" t="n">
        <v>1</v>
      </c>
      <c r="G5742" s="19" t="n">
        <v>64.9</v>
      </c>
      <c r="H5742" s="19" t="n">
        <v>52.92</v>
      </c>
      <c r="I5742" s="19" t="n">
        <f aca="false">ROUND(F5742*G5742,2)</f>
        <v>64.9</v>
      </c>
      <c r="J5742" s="19" t="n">
        <f aca="false">ROUND(F5742*H5742,2)</f>
        <v>52.92</v>
      </c>
      <c r="K5742" s="19" t="n">
        <f aca="false">INDEX(Pricebook!$L$2:$L$1401,MATCH(D5742,Pricebook!$A$2:$A$1401,0))</f>
        <v>75.85</v>
      </c>
      <c r="L5742" s="19" t="n">
        <f aca="false">ROUND(F5742*K5742,2)</f>
        <v>75.85</v>
      </c>
      <c r="M5742" s="24" t="n">
        <f aca="false">DATE(YEAR(C5742),MONTH(C5742),1)</f>
        <v>46204</v>
      </c>
    </row>
    <row r="5743" customFormat="false" ht="15" hidden="false" customHeight="false" outlineLevel="0" collapsed="false">
      <c r="A5743" s="21" t="s">
        <v>3747</v>
      </c>
      <c r="B5743" s="21" t="s">
        <v>3612</v>
      </c>
      <c r="C5743" s="23" t="n">
        <v>46210</v>
      </c>
      <c r="D5743" s="21" t="s">
        <v>2531</v>
      </c>
      <c r="E5743" s="21" t="s">
        <v>2466</v>
      </c>
      <c r="F5743" s="12" t="n">
        <v>3</v>
      </c>
      <c r="G5743" s="19" t="n">
        <v>31.5</v>
      </c>
      <c r="H5743" s="19" t="n">
        <v>19.27</v>
      </c>
      <c r="I5743" s="19" t="n">
        <f aca="false">ROUND(F5743*G5743,2)</f>
        <v>94.5</v>
      </c>
      <c r="J5743" s="19" t="n">
        <f aca="false">ROUND(F5743*H5743,2)</f>
        <v>57.81</v>
      </c>
      <c r="K5743" s="19" t="n">
        <f aca="false">INDEX(Pricebook!$L$2:$L$1401,MATCH(D5743,Pricebook!$A$2:$A$1401,0))</f>
        <v>32.45</v>
      </c>
      <c r="L5743" s="19" t="n">
        <f aca="false">ROUND(F5743*K5743,2)</f>
        <v>97.35</v>
      </c>
      <c r="M5743" s="24" t="n">
        <f aca="false">DATE(YEAR(C5743),MONTH(C5743),1)</f>
        <v>46204</v>
      </c>
    </row>
    <row r="5744" customFormat="false" ht="15" hidden="false" customHeight="false" outlineLevel="0" collapsed="false">
      <c r="A5744" s="21" t="s">
        <v>3747</v>
      </c>
      <c r="B5744" s="21" t="s">
        <v>3612</v>
      </c>
      <c r="C5744" s="23" t="n">
        <v>46210</v>
      </c>
      <c r="D5744" s="21" t="s">
        <v>2543</v>
      </c>
      <c r="E5744" s="21" t="s">
        <v>2466</v>
      </c>
      <c r="F5744" s="12" t="n">
        <v>3</v>
      </c>
      <c r="G5744" s="19" t="n">
        <v>26.85</v>
      </c>
      <c r="H5744" s="19" t="n">
        <v>16.4</v>
      </c>
      <c r="I5744" s="19" t="n">
        <f aca="false">ROUND(F5744*G5744,2)</f>
        <v>80.55</v>
      </c>
      <c r="J5744" s="19" t="n">
        <f aca="false">ROUND(F5744*H5744,2)</f>
        <v>49.2</v>
      </c>
      <c r="K5744" s="19" t="n">
        <f aca="false">INDEX(Pricebook!$L$2:$L$1401,MATCH(D5744,Pricebook!$A$2:$A$1401,0))</f>
        <v>27.6</v>
      </c>
      <c r="L5744" s="19" t="n">
        <f aca="false">ROUND(F5744*K5744,2)</f>
        <v>82.8</v>
      </c>
      <c r="M5744" s="24" t="n">
        <f aca="false">DATE(YEAR(C5744),MONTH(C5744),1)</f>
        <v>46204</v>
      </c>
    </row>
    <row r="5745" customFormat="false" ht="15" hidden="false" customHeight="false" outlineLevel="0" collapsed="false">
      <c r="A5745" s="21" t="s">
        <v>3747</v>
      </c>
      <c r="B5745" s="21" t="s">
        <v>3612</v>
      </c>
      <c r="C5745" s="23" t="n">
        <v>46210</v>
      </c>
      <c r="D5745" s="21" t="s">
        <v>1424</v>
      </c>
      <c r="E5745" s="21" t="s">
        <v>971</v>
      </c>
      <c r="F5745" s="12" t="n">
        <v>17</v>
      </c>
      <c r="G5745" s="19" t="n">
        <v>12.3</v>
      </c>
      <c r="H5745" s="19" t="n">
        <v>9.33</v>
      </c>
      <c r="I5745" s="19" t="n">
        <f aca="false">ROUND(F5745*G5745,2)</f>
        <v>209.1</v>
      </c>
      <c r="J5745" s="19" t="n">
        <f aca="false">ROUND(F5745*H5745,2)</f>
        <v>158.61</v>
      </c>
      <c r="K5745" s="19" t="n">
        <f aca="false">INDEX(Pricebook!$L$2:$L$1401,MATCH(D5745,Pricebook!$A$2:$A$1401,0))</f>
        <v>14.15</v>
      </c>
      <c r="L5745" s="19" t="n">
        <f aca="false">ROUND(F5745*K5745,2)</f>
        <v>240.55</v>
      </c>
      <c r="M5745" s="24" t="n">
        <f aca="false">DATE(YEAR(C5745),MONTH(C5745),1)</f>
        <v>46204</v>
      </c>
    </row>
    <row r="5746" customFormat="false" ht="15" hidden="false" customHeight="false" outlineLevel="0" collapsed="false">
      <c r="A5746" s="21" t="s">
        <v>3747</v>
      </c>
      <c r="B5746" s="21" t="s">
        <v>3612</v>
      </c>
      <c r="C5746" s="23" t="n">
        <v>46210</v>
      </c>
      <c r="D5746" s="21" t="s">
        <v>2469</v>
      </c>
      <c r="E5746" s="21" t="s">
        <v>2466</v>
      </c>
      <c r="F5746" s="12" t="n">
        <v>3</v>
      </c>
      <c r="G5746" s="19" t="n">
        <v>74.3</v>
      </c>
      <c r="H5746" s="19" t="n">
        <v>53.91</v>
      </c>
      <c r="I5746" s="19" t="n">
        <f aca="false">ROUND(F5746*G5746,2)</f>
        <v>222.9</v>
      </c>
      <c r="J5746" s="19" t="n">
        <f aca="false">ROUND(F5746*H5746,2)</f>
        <v>161.73</v>
      </c>
      <c r="K5746" s="19" t="n">
        <f aca="false">INDEX(Pricebook!$L$2:$L$1401,MATCH(D5746,Pricebook!$A$2:$A$1401,0))</f>
        <v>77.8</v>
      </c>
      <c r="L5746" s="19" t="n">
        <f aca="false">ROUND(F5746*K5746,2)</f>
        <v>233.4</v>
      </c>
      <c r="M5746" s="24" t="n">
        <f aca="false">DATE(YEAR(C5746),MONTH(C5746),1)</f>
        <v>46204</v>
      </c>
    </row>
    <row r="5747" customFormat="false" ht="15" hidden="false" customHeight="false" outlineLevel="0" collapsed="false">
      <c r="A5747" s="21" t="s">
        <v>3747</v>
      </c>
      <c r="B5747" s="21" t="s">
        <v>3612</v>
      </c>
      <c r="C5747" s="23" t="n">
        <v>46210</v>
      </c>
      <c r="D5747" s="21" t="s">
        <v>2533</v>
      </c>
      <c r="E5747" s="21" t="s">
        <v>2466</v>
      </c>
      <c r="F5747" s="12" t="n">
        <v>4</v>
      </c>
      <c r="G5747" s="19" t="n">
        <v>31.2</v>
      </c>
      <c r="H5747" s="19" t="n">
        <v>19.24</v>
      </c>
      <c r="I5747" s="19" t="n">
        <f aca="false">ROUND(F5747*G5747,2)</f>
        <v>124.8</v>
      </c>
      <c r="J5747" s="19" t="n">
        <f aca="false">ROUND(F5747*H5747,2)</f>
        <v>76.96</v>
      </c>
      <c r="K5747" s="19" t="n">
        <f aca="false">INDEX(Pricebook!$L$2:$L$1401,MATCH(D5747,Pricebook!$A$2:$A$1401,0))</f>
        <v>32.4</v>
      </c>
      <c r="L5747" s="19" t="n">
        <f aca="false">ROUND(F5747*K5747,2)</f>
        <v>129.6</v>
      </c>
      <c r="M5747" s="24" t="n">
        <f aca="false">DATE(YEAR(C5747),MONTH(C5747),1)</f>
        <v>46204</v>
      </c>
    </row>
    <row r="5748" customFormat="false" ht="15" hidden="false" customHeight="false" outlineLevel="0" collapsed="false">
      <c r="A5748" s="21" t="s">
        <v>3747</v>
      </c>
      <c r="B5748" s="21" t="s">
        <v>3612</v>
      </c>
      <c r="C5748" s="23" t="n">
        <v>46210</v>
      </c>
      <c r="D5748" s="21" t="s">
        <v>350</v>
      </c>
      <c r="E5748" s="21" t="s">
        <v>108</v>
      </c>
      <c r="F5748" s="12" t="n">
        <v>1</v>
      </c>
      <c r="G5748" s="19" t="n">
        <v>37.65</v>
      </c>
      <c r="H5748" s="19" t="n">
        <v>28.2</v>
      </c>
      <c r="I5748" s="19" t="n">
        <f aca="false">ROUND(F5748*G5748,2)</f>
        <v>37.65</v>
      </c>
      <c r="J5748" s="19" t="n">
        <f aca="false">ROUND(F5748*H5748,2)</f>
        <v>28.2</v>
      </c>
      <c r="K5748" s="19" t="n">
        <f aca="false">INDEX(Pricebook!$L$2:$L$1401,MATCH(D5748,Pricebook!$A$2:$A$1401,0))</f>
        <v>41.3</v>
      </c>
      <c r="L5748" s="19" t="n">
        <f aca="false">ROUND(F5748*K5748,2)</f>
        <v>41.3</v>
      </c>
      <c r="M5748" s="24" t="n">
        <f aca="false">DATE(YEAR(C5748),MONTH(C5748),1)</f>
        <v>46204</v>
      </c>
    </row>
    <row r="5749" customFormat="false" ht="15" hidden="false" customHeight="false" outlineLevel="0" collapsed="false">
      <c r="A5749" s="21" t="s">
        <v>3747</v>
      </c>
      <c r="B5749" s="21" t="s">
        <v>3612</v>
      </c>
      <c r="C5749" s="23" t="n">
        <v>46210</v>
      </c>
      <c r="D5749" s="21" t="s">
        <v>463</v>
      </c>
      <c r="E5749" s="21" t="s">
        <v>366</v>
      </c>
      <c r="F5749" s="12" t="n">
        <v>2</v>
      </c>
      <c r="G5749" s="19" t="n">
        <v>10.5</v>
      </c>
      <c r="H5749" s="19" t="n">
        <v>7.4</v>
      </c>
      <c r="I5749" s="19" t="n">
        <f aca="false">ROUND(F5749*G5749,2)</f>
        <v>21</v>
      </c>
      <c r="J5749" s="19" t="n">
        <f aca="false">ROUND(F5749*H5749,2)</f>
        <v>14.8</v>
      </c>
      <c r="K5749" s="19" t="n">
        <f aca="false">INDEX(Pricebook!$L$2:$L$1401,MATCH(D5749,Pricebook!$A$2:$A$1401,0))</f>
        <v>11.3</v>
      </c>
      <c r="L5749" s="19" t="n">
        <f aca="false">ROUND(F5749*K5749,2)</f>
        <v>22.6</v>
      </c>
      <c r="M5749" s="24" t="n">
        <f aca="false">DATE(YEAR(C5749),MONTH(C5749),1)</f>
        <v>46204</v>
      </c>
    </row>
    <row r="5750" customFormat="false" ht="15" hidden="false" customHeight="false" outlineLevel="0" collapsed="false">
      <c r="A5750" s="21" t="s">
        <v>3748</v>
      </c>
      <c r="B5750" s="21" t="s">
        <v>3229</v>
      </c>
      <c r="C5750" s="23" t="n">
        <v>46210</v>
      </c>
      <c r="D5750" s="21" t="s">
        <v>1621</v>
      </c>
      <c r="E5750" s="21" t="s">
        <v>1452</v>
      </c>
      <c r="F5750" s="12" t="n">
        <v>10</v>
      </c>
      <c r="G5750" s="19" t="n">
        <v>16.75</v>
      </c>
      <c r="H5750" s="19" t="n">
        <v>10.32</v>
      </c>
      <c r="I5750" s="19" t="n">
        <f aca="false">ROUND(F5750*G5750,2)</f>
        <v>167.5</v>
      </c>
      <c r="J5750" s="19" t="n">
        <f aca="false">ROUND(F5750*H5750,2)</f>
        <v>103.2</v>
      </c>
      <c r="K5750" s="19" t="n">
        <f aca="false">INDEX(Pricebook!$L$2:$L$1401,MATCH(D5750,Pricebook!$A$2:$A$1401,0))</f>
        <v>17.3</v>
      </c>
      <c r="L5750" s="19" t="n">
        <f aca="false">ROUND(F5750*K5750,2)</f>
        <v>173</v>
      </c>
      <c r="M5750" s="24" t="n">
        <f aca="false">DATE(YEAR(C5750),MONTH(C5750),1)</f>
        <v>46204</v>
      </c>
    </row>
    <row r="5751" customFormat="false" ht="15" hidden="false" customHeight="false" outlineLevel="0" collapsed="false">
      <c r="A5751" s="21" t="s">
        <v>3748</v>
      </c>
      <c r="B5751" s="21" t="s">
        <v>3229</v>
      </c>
      <c r="C5751" s="23" t="n">
        <v>46210</v>
      </c>
      <c r="D5751" s="21" t="s">
        <v>1582</v>
      </c>
      <c r="E5751" s="21" t="s">
        <v>1452</v>
      </c>
      <c r="F5751" s="12" t="n">
        <v>3</v>
      </c>
      <c r="G5751" s="19" t="n">
        <v>26.7</v>
      </c>
      <c r="H5751" s="19" t="n">
        <v>16.32</v>
      </c>
      <c r="I5751" s="19" t="n">
        <f aca="false">ROUND(F5751*G5751,2)</f>
        <v>80.1</v>
      </c>
      <c r="J5751" s="19" t="n">
        <f aca="false">ROUND(F5751*H5751,2)</f>
        <v>48.96</v>
      </c>
      <c r="K5751" s="19" t="n">
        <f aca="false">INDEX(Pricebook!$L$2:$L$1401,MATCH(D5751,Pricebook!$A$2:$A$1401,0))</f>
        <v>27.35</v>
      </c>
      <c r="L5751" s="19" t="n">
        <f aca="false">ROUND(F5751*K5751,2)</f>
        <v>82.05</v>
      </c>
      <c r="M5751" s="24" t="n">
        <f aca="false">DATE(YEAR(C5751),MONTH(C5751),1)</f>
        <v>46204</v>
      </c>
    </row>
    <row r="5752" customFormat="false" ht="15" hidden="false" customHeight="false" outlineLevel="0" collapsed="false">
      <c r="A5752" s="21" t="s">
        <v>3748</v>
      </c>
      <c r="B5752" s="21" t="s">
        <v>3229</v>
      </c>
      <c r="C5752" s="23" t="n">
        <v>46210</v>
      </c>
      <c r="D5752" s="21" t="s">
        <v>1863</v>
      </c>
      <c r="E5752" s="21" t="s">
        <v>1452</v>
      </c>
      <c r="F5752" s="12" t="n">
        <v>6</v>
      </c>
      <c r="G5752" s="19" t="n">
        <v>98.35</v>
      </c>
      <c r="H5752" s="19" t="n">
        <v>60.12</v>
      </c>
      <c r="I5752" s="19" t="n">
        <f aca="false">ROUND(F5752*G5752,2)</f>
        <v>590.1</v>
      </c>
      <c r="J5752" s="19" t="n">
        <f aca="false">ROUND(F5752*H5752,2)</f>
        <v>360.72</v>
      </c>
      <c r="K5752" s="19" t="n">
        <f aca="false">INDEX(Pricebook!$L$2:$L$1401,MATCH(D5752,Pricebook!$A$2:$A$1401,0))</f>
        <v>100.7</v>
      </c>
      <c r="L5752" s="19" t="n">
        <f aca="false">ROUND(F5752*K5752,2)</f>
        <v>604.2</v>
      </c>
      <c r="M5752" s="24" t="n">
        <f aca="false">DATE(YEAR(C5752),MONTH(C5752),1)</f>
        <v>46204</v>
      </c>
    </row>
    <row r="5753" customFormat="false" ht="15" hidden="false" customHeight="false" outlineLevel="0" collapsed="false">
      <c r="A5753" s="21" t="s">
        <v>3748</v>
      </c>
      <c r="B5753" s="21" t="s">
        <v>3229</v>
      </c>
      <c r="C5753" s="23" t="n">
        <v>46210</v>
      </c>
      <c r="D5753" s="21" t="s">
        <v>915</v>
      </c>
      <c r="E5753" s="21" t="s">
        <v>366</v>
      </c>
      <c r="F5753" s="12" t="n">
        <v>2</v>
      </c>
      <c r="G5753" s="19" t="n">
        <v>157.2</v>
      </c>
      <c r="H5753" s="19" t="n">
        <v>110.69</v>
      </c>
      <c r="I5753" s="19" t="n">
        <f aca="false">ROUND(F5753*G5753,2)</f>
        <v>314.4</v>
      </c>
      <c r="J5753" s="19" t="n">
        <f aca="false">ROUND(F5753*H5753,2)</f>
        <v>221.38</v>
      </c>
      <c r="K5753" s="19" t="n">
        <f aca="false">INDEX(Pricebook!$L$2:$L$1401,MATCH(D5753,Pricebook!$A$2:$A$1401,0))</f>
        <v>168.55</v>
      </c>
      <c r="L5753" s="19" t="n">
        <f aca="false">ROUND(F5753*K5753,2)</f>
        <v>337.1</v>
      </c>
      <c r="M5753" s="24" t="n">
        <f aca="false">DATE(YEAR(C5753),MONTH(C5753),1)</f>
        <v>46204</v>
      </c>
    </row>
    <row r="5754" customFormat="false" ht="15" hidden="false" customHeight="false" outlineLevel="0" collapsed="false">
      <c r="A5754" s="21" t="s">
        <v>3748</v>
      </c>
      <c r="B5754" s="21" t="s">
        <v>3229</v>
      </c>
      <c r="C5754" s="23" t="n">
        <v>46210</v>
      </c>
      <c r="D5754" s="21" t="s">
        <v>615</v>
      </c>
      <c r="E5754" s="21" t="s">
        <v>366</v>
      </c>
      <c r="F5754" s="12" t="n">
        <v>2</v>
      </c>
      <c r="G5754" s="19" t="n">
        <v>72.55</v>
      </c>
      <c r="H5754" s="19" t="n">
        <v>51.63</v>
      </c>
      <c r="I5754" s="19" t="n">
        <f aca="false">ROUND(F5754*G5754,2)</f>
        <v>145.1</v>
      </c>
      <c r="J5754" s="19" t="n">
        <f aca="false">ROUND(F5754*H5754,2)</f>
        <v>103.26</v>
      </c>
      <c r="K5754" s="19" t="n">
        <f aca="false">INDEX(Pricebook!$L$2:$L$1401,MATCH(D5754,Pricebook!$A$2:$A$1401,0))</f>
        <v>78.6</v>
      </c>
      <c r="L5754" s="19" t="n">
        <f aca="false">ROUND(F5754*K5754,2)</f>
        <v>157.2</v>
      </c>
      <c r="M5754" s="24" t="n">
        <f aca="false">DATE(YEAR(C5754),MONTH(C5754),1)</f>
        <v>46204</v>
      </c>
    </row>
    <row r="5755" customFormat="false" ht="15" hidden="false" customHeight="false" outlineLevel="0" collapsed="false">
      <c r="A5755" s="21" t="s">
        <v>3748</v>
      </c>
      <c r="B5755" s="21" t="s">
        <v>3229</v>
      </c>
      <c r="C5755" s="23" t="n">
        <v>46210</v>
      </c>
      <c r="D5755" s="21" t="s">
        <v>2226</v>
      </c>
      <c r="E5755" s="21" t="s">
        <v>2202</v>
      </c>
      <c r="F5755" s="12" t="n">
        <v>2</v>
      </c>
      <c r="G5755" s="19" t="n">
        <v>51.6</v>
      </c>
      <c r="H5755" s="19" t="n">
        <v>31.07</v>
      </c>
      <c r="I5755" s="19" t="n">
        <f aca="false">ROUND(F5755*G5755,2)</f>
        <v>103.2</v>
      </c>
      <c r="J5755" s="19" t="n">
        <f aca="false">ROUND(F5755*H5755,2)</f>
        <v>62.14</v>
      </c>
      <c r="K5755" s="19" t="n">
        <f aca="false">INDEX(Pricebook!$L$2:$L$1401,MATCH(D5755,Pricebook!$A$2:$A$1401,0))</f>
        <v>54.65</v>
      </c>
      <c r="L5755" s="19" t="n">
        <f aca="false">ROUND(F5755*K5755,2)</f>
        <v>109.3</v>
      </c>
      <c r="M5755" s="24" t="n">
        <f aca="false">DATE(YEAR(C5755),MONTH(C5755),1)</f>
        <v>46204</v>
      </c>
    </row>
    <row r="5756" customFormat="false" ht="15" hidden="false" customHeight="false" outlineLevel="0" collapsed="false">
      <c r="A5756" s="21" t="s">
        <v>3748</v>
      </c>
      <c r="B5756" s="21" t="s">
        <v>3229</v>
      </c>
      <c r="C5756" s="23" t="n">
        <v>46210</v>
      </c>
      <c r="D5756" s="21" t="s">
        <v>2440</v>
      </c>
      <c r="E5756" s="21" t="s">
        <v>2202</v>
      </c>
      <c r="F5756" s="12" t="n">
        <v>14</v>
      </c>
      <c r="G5756" s="19" t="n">
        <v>10.7</v>
      </c>
      <c r="H5756" s="19" t="n">
        <v>6.42</v>
      </c>
      <c r="I5756" s="19" t="n">
        <f aca="false">ROUND(F5756*G5756,2)</f>
        <v>149.8</v>
      </c>
      <c r="J5756" s="19" t="n">
        <f aca="false">ROUND(F5756*H5756,2)</f>
        <v>89.88</v>
      </c>
      <c r="K5756" s="19" t="n">
        <f aca="false">INDEX(Pricebook!$L$2:$L$1401,MATCH(D5756,Pricebook!$A$2:$A$1401,0))</f>
        <v>11.3</v>
      </c>
      <c r="L5756" s="19" t="n">
        <f aca="false">ROUND(F5756*K5756,2)</f>
        <v>158.2</v>
      </c>
      <c r="M5756" s="24" t="n">
        <f aca="false">DATE(YEAR(C5756),MONTH(C5756),1)</f>
        <v>46204</v>
      </c>
    </row>
    <row r="5757" customFormat="false" ht="15" hidden="false" customHeight="false" outlineLevel="0" collapsed="false">
      <c r="A5757" s="21" t="s">
        <v>3748</v>
      </c>
      <c r="B5757" s="21" t="s">
        <v>3229</v>
      </c>
      <c r="C5757" s="23" t="n">
        <v>46210</v>
      </c>
      <c r="D5757" s="21" t="s">
        <v>503</v>
      </c>
      <c r="E5757" s="21" t="s">
        <v>366</v>
      </c>
      <c r="F5757" s="12" t="n">
        <v>4</v>
      </c>
      <c r="G5757" s="19" t="n">
        <v>11.2</v>
      </c>
      <c r="H5757" s="19" t="n">
        <v>7.91</v>
      </c>
      <c r="I5757" s="19" t="n">
        <f aca="false">ROUND(F5757*G5757,2)</f>
        <v>44.8</v>
      </c>
      <c r="J5757" s="19" t="n">
        <f aca="false">ROUND(F5757*H5757,2)</f>
        <v>31.64</v>
      </c>
      <c r="K5757" s="19" t="n">
        <f aca="false">INDEX(Pricebook!$L$2:$L$1401,MATCH(D5757,Pricebook!$A$2:$A$1401,0))</f>
        <v>12.05</v>
      </c>
      <c r="L5757" s="19" t="n">
        <f aca="false">ROUND(F5757*K5757,2)</f>
        <v>48.2</v>
      </c>
      <c r="M5757" s="24" t="n">
        <f aca="false">DATE(YEAR(C5757),MONTH(C5757),1)</f>
        <v>46204</v>
      </c>
    </row>
    <row r="5758" customFormat="false" ht="15" hidden="false" customHeight="false" outlineLevel="0" collapsed="false">
      <c r="A5758" s="21" t="s">
        <v>3748</v>
      </c>
      <c r="B5758" s="21" t="s">
        <v>3229</v>
      </c>
      <c r="C5758" s="23" t="n">
        <v>46210</v>
      </c>
      <c r="D5758" s="21" t="s">
        <v>393</v>
      </c>
      <c r="E5758" s="21" t="s">
        <v>366</v>
      </c>
      <c r="F5758" s="12" t="n">
        <v>2</v>
      </c>
      <c r="G5758" s="19" t="n">
        <v>100</v>
      </c>
      <c r="H5758" s="19" t="n">
        <v>74.67</v>
      </c>
      <c r="I5758" s="19" t="n">
        <f aca="false">ROUND(F5758*G5758,2)</f>
        <v>200</v>
      </c>
      <c r="J5758" s="19" t="n">
        <f aca="false">ROUND(F5758*H5758,2)</f>
        <v>149.34</v>
      </c>
      <c r="K5758" s="19" t="n">
        <f aca="false">INDEX(Pricebook!$L$2:$L$1401,MATCH(D5758,Pricebook!$A$2:$A$1401,0))</f>
        <v>108.85</v>
      </c>
      <c r="L5758" s="19" t="n">
        <f aca="false">ROUND(F5758*K5758,2)</f>
        <v>217.7</v>
      </c>
      <c r="M5758" s="24" t="n">
        <f aca="false">DATE(YEAR(C5758),MONTH(C5758),1)</f>
        <v>46204</v>
      </c>
    </row>
    <row r="5759" customFormat="false" ht="15" hidden="false" customHeight="false" outlineLevel="0" collapsed="false">
      <c r="A5759" s="21" t="s">
        <v>3749</v>
      </c>
      <c r="B5759" s="21" t="s">
        <v>3215</v>
      </c>
      <c r="C5759" s="23" t="n">
        <v>46210</v>
      </c>
      <c r="D5759" s="21" t="s">
        <v>2076</v>
      </c>
      <c r="E5759" s="21" t="s">
        <v>1941</v>
      </c>
      <c r="F5759" s="12" t="n">
        <v>3</v>
      </c>
      <c r="G5759" s="19" t="n">
        <v>86.6</v>
      </c>
      <c r="H5759" s="19" t="n">
        <v>59.48</v>
      </c>
      <c r="I5759" s="19" t="n">
        <f aca="false">ROUND(F5759*G5759,2)</f>
        <v>259.8</v>
      </c>
      <c r="J5759" s="19" t="n">
        <f aca="false">ROUND(F5759*H5759,2)</f>
        <v>178.44</v>
      </c>
      <c r="K5759" s="19" t="n">
        <f aca="false">INDEX(Pricebook!$L$2:$L$1401,MATCH(D5759,Pricebook!$A$2:$A$1401,0))</f>
        <v>89.7</v>
      </c>
      <c r="L5759" s="19" t="n">
        <f aca="false">ROUND(F5759*K5759,2)</f>
        <v>269.1</v>
      </c>
      <c r="M5759" s="24" t="n">
        <f aca="false">DATE(YEAR(C5759),MONTH(C5759),1)</f>
        <v>46204</v>
      </c>
    </row>
    <row r="5760" customFormat="false" ht="15" hidden="false" customHeight="false" outlineLevel="0" collapsed="false">
      <c r="A5760" s="21" t="s">
        <v>3749</v>
      </c>
      <c r="B5760" s="21" t="s">
        <v>3215</v>
      </c>
      <c r="C5760" s="23" t="n">
        <v>46210</v>
      </c>
      <c r="D5760" s="21" t="s">
        <v>695</v>
      </c>
      <c r="E5760" s="21" t="s">
        <v>366</v>
      </c>
      <c r="F5760" s="12" t="n">
        <v>4</v>
      </c>
      <c r="G5760" s="19" t="n">
        <v>12.05</v>
      </c>
      <c r="H5760" s="19" t="n">
        <v>8.54</v>
      </c>
      <c r="I5760" s="19" t="n">
        <f aca="false">ROUND(F5760*G5760,2)</f>
        <v>48.2</v>
      </c>
      <c r="J5760" s="19" t="n">
        <f aca="false">ROUND(F5760*H5760,2)</f>
        <v>34.16</v>
      </c>
      <c r="K5760" s="19" t="n">
        <f aca="false">INDEX(Pricebook!$L$2:$L$1401,MATCH(D5760,Pricebook!$A$2:$A$1401,0))</f>
        <v>13</v>
      </c>
      <c r="L5760" s="19" t="n">
        <f aca="false">ROUND(F5760*K5760,2)</f>
        <v>52</v>
      </c>
      <c r="M5760" s="24" t="n">
        <f aca="false">DATE(YEAR(C5760),MONTH(C5760),1)</f>
        <v>46204</v>
      </c>
    </row>
    <row r="5761" customFormat="false" ht="15" hidden="false" customHeight="false" outlineLevel="0" collapsed="false">
      <c r="A5761" s="21" t="s">
        <v>3749</v>
      </c>
      <c r="B5761" s="21" t="s">
        <v>3215</v>
      </c>
      <c r="C5761" s="23" t="n">
        <v>46210</v>
      </c>
      <c r="D5761" s="21" t="s">
        <v>401</v>
      </c>
      <c r="E5761" s="21" t="s">
        <v>366</v>
      </c>
      <c r="F5761" s="12" t="n">
        <v>4</v>
      </c>
      <c r="G5761" s="19" t="n">
        <v>50.55</v>
      </c>
      <c r="H5761" s="19" t="n">
        <v>39.82</v>
      </c>
      <c r="I5761" s="19" t="n">
        <f aca="false">ROUND(F5761*G5761,2)</f>
        <v>202.2</v>
      </c>
      <c r="J5761" s="19" t="n">
        <f aca="false">ROUND(F5761*H5761,2)</f>
        <v>159.28</v>
      </c>
      <c r="K5761" s="19" t="n">
        <f aca="false">INDEX(Pricebook!$L$2:$L$1401,MATCH(D5761,Pricebook!$A$2:$A$1401,0))</f>
        <v>54.9</v>
      </c>
      <c r="L5761" s="19" t="n">
        <f aca="false">ROUND(F5761*K5761,2)</f>
        <v>219.6</v>
      </c>
      <c r="M5761" s="24" t="n">
        <f aca="false">DATE(YEAR(C5761),MONTH(C5761),1)</f>
        <v>46204</v>
      </c>
    </row>
    <row r="5762" customFormat="false" ht="15" hidden="false" customHeight="false" outlineLevel="0" collapsed="false">
      <c r="A5762" s="21" t="s">
        <v>3749</v>
      </c>
      <c r="B5762" s="21" t="s">
        <v>3215</v>
      </c>
      <c r="C5762" s="23" t="n">
        <v>46210</v>
      </c>
      <c r="D5762" s="21" t="s">
        <v>1176</v>
      </c>
      <c r="E5762" s="21" t="s">
        <v>971</v>
      </c>
      <c r="F5762" s="12" t="n">
        <v>20</v>
      </c>
      <c r="G5762" s="19" t="n">
        <v>1.8</v>
      </c>
      <c r="H5762" s="19" t="n">
        <v>1.38</v>
      </c>
      <c r="I5762" s="19" t="n">
        <f aca="false">ROUND(F5762*G5762,2)</f>
        <v>36</v>
      </c>
      <c r="J5762" s="19" t="n">
        <f aca="false">ROUND(F5762*H5762,2)</f>
        <v>27.6</v>
      </c>
      <c r="K5762" s="19" t="n">
        <f aca="false">INDEX(Pricebook!$L$2:$L$1401,MATCH(D5762,Pricebook!$A$2:$A$1401,0))</f>
        <v>2.1</v>
      </c>
      <c r="L5762" s="19" t="n">
        <f aca="false">ROUND(F5762*K5762,2)</f>
        <v>42</v>
      </c>
      <c r="M5762" s="24" t="n">
        <f aca="false">DATE(YEAR(C5762),MONTH(C5762),1)</f>
        <v>46204</v>
      </c>
    </row>
    <row r="5763" customFormat="false" ht="15" hidden="false" customHeight="false" outlineLevel="0" collapsed="false">
      <c r="A5763" s="21" t="s">
        <v>3749</v>
      </c>
      <c r="B5763" s="21" t="s">
        <v>3215</v>
      </c>
      <c r="C5763" s="23" t="n">
        <v>46210</v>
      </c>
      <c r="D5763" s="21" t="s">
        <v>685</v>
      </c>
      <c r="E5763" s="21" t="s">
        <v>366</v>
      </c>
      <c r="F5763" s="12" t="n">
        <v>3</v>
      </c>
      <c r="G5763" s="19" t="n">
        <v>53.3</v>
      </c>
      <c r="H5763" s="19" t="n">
        <v>37.88</v>
      </c>
      <c r="I5763" s="19" t="n">
        <f aca="false">ROUND(F5763*G5763,2)</f>
        <v>159.9</v>
      </c>
      <c r="J5763" s="19" t="n">
        <f aca="false">ROUND(F5763*H5763,2)</f>
        <v>113.64</v>
      </c>
      <c r="K5763" s="19" t="n">
        <f aca="false">INDEX(Pricebook!$L$2:$L$1401,MATCH(D5763,Pricebook!$A$2:$A$1401,0))</f>
        <v>57.7</v>
      </c>
      <c r="L5763" s="19" t="n">
        <f aca="false">ROUND(F5763*K5763,2)</f>
        <v>173.1</v>
      </c>
      <c r="M5763" s="24" t="n">
        <f aca="false">DATE(YEAR(C5763),MONTH(C5763),1)</f>
        <v>46204</v>
      </c>
    </row>
    <row r="5764" customFormat="false" ht="15" hidden="false" customHeight="false" outlineLevel="0" collapsed="false">
      <c r="A5764" s="21" t="s">
        <v>3749</v>
      </c>
      <c r="B5764" s="21" t="s">
        <v>3215</v>
      </c>
      <c r="C5764" s="23" t="n">
        <v>46210</v>
      </c>
      <c r="D5764" s="21" t="s">
        <v>2746</v>
      </c>
      <c r="E5764" s="21" t="s">
        <v>2748</v>
      </c>
      <c r="F5764" s="12" t="n">
        <v>4</v>
      </c>
      <c r="G5764" s="19" t="n">
        <v>29.5</v>
      </c>
      <c r="H5764" s="19" t="n">
        <v>17.29</v>
      </c>
      <c r="I5764" s="19" t="n">
        <f aca="false">ROUND(F5764*G5764,2)</f>
        <v>118</v>
      </c>
      <c r="J5764" s="19" t="n">
        <f aca="false">ROUND(F5764*H5764,2)</f>
        <v>69.16</v>
      </c>
      <c r="K5764" s="19" t="n">
        <f aca="false">INDEX(Pricebook!$L$2:$L$1401,MATCH(D5764,Pricebook!$A$2:$A$1401,0))</f>
        <v>32.4</v>
      </c>
      <c r="L5764" s="19" t="n">
        <f aca="false">ROUND(F5764*K5764,2)</f>
        <v>129.6</v>
      </c>
      <c r="M5764" s="24" t="n">
        <f aca="false">DATE(YEAR(C5764),MONTH(C5764),1)</f>
        <v>46204</v>
      </c>
    </row>
    <row r="5765" customFormat="false" ht="15" hidden="false" customHeight="false" outlineLevel="0" collapsed="false">
      <c r="A5765" s="21" t="s">
        <v>3749</v>
      </c>
      <c r="B5765" s="21" t="s">
        <v>3215</v>
      </c>
      <c r="C5765" s="23" t="n">
        <v>46210</v>
      </c>
      <c r="D5765" s="21" t="s">
        <v>945</v>
      </c>
      <c r="E5765" s="21" t="s">
        <v>366</v>
      </c>
      <c r="F5765" s="12" t="n">
        <v>2</v>
      </c>
      <c r="G5765" s="19" t="n">
        <v>122.4</v>
      </c>
      <c r="H5765" s="19" t="n">
        <v>85.83</v>
      </c>
      <c r="I5765" s="19" t="n">
        <f aca="false">ROUND(F5765*G5765,2)</f>
        <v>244.8</v>
      </c>
      <c r="J5765" s="19" t="n">
        <f aca="false">ROUND(F5765*H5765,2)</f>
        <v>171.66</v>
      </c>
      <c r="K5765" s="19" t="n">
        <f aca="false">INDEX(Pricebook!$L$2:$L$1401,MATCH(D5765,Pricebook!$A$2:$A$1401,0))</f>
        <v>130.7</v>
      </c>
      <c r="L5765" s="19" t="n">
        <f aca="false">ROUND(F5765*K5765,2)</f>
        <v>261.4</v>
      </c>
      <c r="M5765" s="24" t="n">
        <f aca="false">DATE(YEAR(C5765),MONTH(C5765),1)</f>
        <v>46204</v>
      </c>
    </row>
    <row r="5766" customFormat="false" ht="15" hidden="false" customHeight="false" outlineLevel="0" collapsed="false">
      <c r="A5766" s="21" t="s">
        <v>3749</v>
      </c>
      <c r="B5766" s="21" t="s">
        <v>3215</v>
      </c>
      <c r="C5766" s="23" t="n">
        <v>46210</v>
      </c>
      <c r="D5766" s="21" t="s">
        <v>1162</v>
      </c>
      <c r="E5766" s="21" t="s">
        <v>971</v>
      </c>
      <c r="F5766" s="12" t="n">
        <v>14</v>
      </c>
      <c r="G5766" s="19" t="n">
        <v>8.3</v>
      </c>
      <c r="H5766" s="19" t="n">
        <v>6.43</v>
      </c>
      <c r="I5766" s="19" t="n">
        <f aca="false">ROUND(F5766*G5766,2)</f>
        <v>116.2</v>
      </c>
      <c r="J5766" s="19" t="n">
        <f aca="false">ROUND(F5766*H5766,2)</f>
        <v>90.02</v>
      </c>
      <c r="K5766" s="19" t="n">
        <f aca="false">INDEX(Pricebook!$L$2:$L$1401,MATCH(D5766,Pricebook!$A$2:$A$1401,0))</f>
        <v>9.75</v>
      </c>
      <c r="L5766" s="19" t="n">
        <f aca="false">ROUND(F5766*K5766,2)</f>
        <v>136.5</v>
      </c>
      <c r="M5766" s="24" t="n">
        <f aca="false">DATE(YEAR(C5766),MONTH(C5766),1)</f>
        <v>46204</v>
      </c>
    </row>
    <row r="5767" customFormat="false" ht="15" hidden="false" customHeight="false" outlineLevel="0" collapsed="false">
      <c r="A5767" s="21" t="s">
        <v>3749</v>
      </c>
      <c r="B5767" s="21" t="s">
        <v>3215</v>
      </c>
      <c r="C5767" s="23" t="n">
        <v>46210</v>
      </c>
      <c r="D5767" s="21" t="s">
        <v>1084</v>
      </c>
      <c r="E5767" s="21" t="s">
        <v>971</v>
      </c>
      <c r="F5767" s="12" t="n">
        <v>34</v>
      </c>
      <c r="G5767" s="19" t="n">
        <v>7.7</v>
      </c>
      <c r="H5767" s="19" t="n">
        <v>5.94</v>
      </c>
      <c r="I5767" s="19" t="n">
        <f aca="false">ROUND(F5767*G5767,2)</f>
        <v>261.8</v>
      </c>
      <c r="J5767" s="19" t="n">
        <f aca="false">ROUND(F5767*H5767,2)</f>
        <v>201.96</v>
      </c>
      <c r="K5767" s="19" t="n">
        <f aca="false">INDEX(Pricebook!$L$2:$L$1401,MATCH(D5767,Pricebook!$A$2:$A$1401,0))</f>
        <v>9</v>
      </c>
      <c r="L5767" s="19" t="n">
        <f aca="false">ROUND(F5767*K5767,2)</f>
        <v>306</v>
      </c>
      <c r="M5767" s="24" t="n">
        <f aca="false">DATE(YEAR(C5767),MONTH(C5767),1)</f>
        <v>46204</v>
      </c>
    </row>
    <row r="5768" customFormat="false" ht="15" hidden="false" customHeight="false" outlineLevel="0" collapsed="false">
      <c r="A5768" s="21" t="s">
        <v>3749</v>
      </c>
      <c r="B5768" s="21" t="s">
        <v>3215</v>
      </c>
      <c r="C5768" s="23" t="n">
        <v>46210</v>
      </c>
      <c r="D5768" s="21" t="s">
        <v>2922</v>
      </c>
      <c r="E5768" s="21" t="s">
        <v>2748</v>
      </c>
      <c r="F5768" s="12" t="n">
        <v>1</v>
      </c>
      <c r="G5768" s="19" t="n">
        <v>2.55</v>
      </c>
      <c r="H5768" s="19" t="n">
        <v>1.46</v>
      </c>
      <c r="I5768" s="19" t="n">
        <f aca="false">ROUND(F5768*G5768,2)</f>
        <v>2.55</v>
      </c>
      <c r="J5768" s="19" t="n">
        <f aca="false">ROUND(F5768*H5768,2)</f>
        <v>1.46</v>
      </c>
      <c r="K5768" s="19" t="n">
        <f aca="false">INDEX(Pricebook!$L$2:$L$1401,MATCH(D5768,Pricebook!$A$2:$A$1401,0))</f>
        <v>2.75</v>
      </c>
      <c r="L5768" s="19" t="n">
        <f aca="false">ROUND(F5768*K5768,2)</f>
        <v>2.75</v>
      </c>
      <c r="M5768" s="24" t="n">
        <f aca="false">DATE(YEAR(C5768),MONTH(C5768),1)</f>
        <v>46204</v>
      </c>
    </row>
    <row r="5769" customFormat="false" ht="15" hidden="false" customHeight="false" outlineLevel="0" collapsed="false">
      <c r="A5769" s="21" t="s">
        <v>3749</v>
      </c>
      <c r="B5769" s="21" t="s">
        <v>3215</v>
      </c>
      <c r="C5769" s="23" t="n">
        <v>46210</v>
      </c>
      <c r="D5769" s="21" t="s">
        <v>719</v>
      </c>
      <c r="E5769" s="21" t="s">
        <v>366</v>
      </c>
      <c r="F5769" s="12" t="n">
        <v>3</v>
      </c>
      <c r="G5769" s="19" t="n">
        <v>12.15</v>
      </c>
      <c r="H5769" s="19" t="n">
        <v>9.66</v>
      </c>
      <c r="I5769" s="19" t="n">
        <f aca="false">ROUND(F5769*G5769,2)</f>
        <v>36.45</v>
      </c>
      <c r="J5769" s="19" t="n">
        <f aca="false">ROUND(F5769*H5769,2)</f>
        <v>28.98</v>
      </c>
      <c r="K5769" s="19" t="n">
        <f aca="false">INDEX(Pricebook!$L$2:$L$1401,MATCH(D5769,Pricebook!$A$2:$A$1401,0))</f>
        <v>13</v>
      </c>
      <c r="L5769" s="19" t="n">
        <f aca="false">ROUND(F5769*K5769,2)</f>
        <v>39</v>
      </c>
      <c r="M5769" s="24" t="n">
        <f aca="false">DATE(YEAR(C5769),MONTH(C5769),1)</f>
        <v>46204</v>
      </c>
    </row>
    <row r="5770" customFormat="false" ht="15" hidden="false" customHeight="false" outlineLevel="0" collapsed="false">
      <c r="A5770" s="21" t="s">
        <v>3749</v>
      </c>
      <c r="B5770" s="21" t="s">
        <v>3215</v>
      </c>
      <c r="C5770" s="23" t="n">
        <v>46210</v>
      </c>
      <c r="D5770" s="21" t="s">
        <v>2806</v>
      </c>
      <c r="E5770" s="21" t="s">
        <v>2748</v>
      </c>
      <c r="F5770" s="12" t="n">
        <v>3</v>
      </c>
      <c r="G5770" s="19" t="n">
        <v>46.65</v>
      </c>
      <c r="H5770" s="19" t="n">
        <v>27.01</v>
      </c>
      <c r="I5770" s="19" t="n">
        <f aca="false">ROUND(F5770*G5770,2)</f>
        <v>139.95</v>
      </c>
      <c r="J5770" s="19" t="n">
        <f aca="false">ROUND(F5770*H5770,2)</f>
        <v>81.03</v>
      </c>
      <c r="K5770" s="19" t="n">
        <f aca="false">INDEX(Pricebook!$L$2:$L$1401,MATCH(D5770,Pricebook!$A$2:$A$1401,0))</f>
        <v>50.6</v>
      </c>
      <c r="L5770" s="19" t="n">
        <f aca="false">ROUND(F5770*K5770,2)</f>
        <v>151.8</v>
      </c>
      <c r="M5770" s="24" t="n">
        <f aca="false">DATE(YEAR(C5770),MONTH(C5770),1)</f>
        <v>46204</v>
      </c>
    </row>
    <row r="5771" customFormat="false" ht="15" hidden="false" customHeight="false" outlineLevel="0" collapsed="false">
      <c r="A5771" s="21" t="s">
        <v>3749</v>
      </c>
      <c r="B5771" s="21" t="s">
        <v>3215</v>
      </c>
      <c r="C5771" s="23" t="n">
        <v>46210</v>
      </c>
      <c r="D5771" s="21" t="s">
        <v>2040</v>
      </c>
      <c r="E5771" s="21" t="s">
        <v>1941</v>
      </c>
      <c r="F5771" s="12" t="n">
        <v>2</v>
      </c>
      <c r="G5771" s="19" t="n">
        <v>71.9</v>
      </c>
      <c r="H5771" s="19" t="n">
        <v>50.65</v>
      </c>
      <c r="I5771" s="19" t="n">
        <f aca="false">ROUND(F5771*G5771,2)</f>
        <v>143.8</v>
      </c>
      <c r="J5771" s="19" t="n">
        <f aca="false">ROUND(F5771*H5771,2)</f>
        <v>101.3</v>
      </c>
      <c r="K5771" s="19" t="n">
        <f aca="false">INDEX(Pricebook!$L$2:$L$1401,MATCH(D5771,Pricebook!$A$2:$A$1401,0))</f>
        <v>75.25</v>
      </c>
      <c r="L5771" s="19" t="n">
        <f aca="false">ROUND(F5771*K5771,2)</f>
        <v>150.5</v>
      </c>
      <c r="M5771" s="24" t="n">
        <f aca="false">DATE(YEAR(C5771),MONTH(C5771),1)</f>
        <v>46204</v>
      </c>
    </row>
    <row r="5772" customFormat="false" ht="15" hidden="false" customHeight="false" outlineLevel="0" collapsed="false">
      <c r="A5772" s="21" t="s">
        <v>3749</v>
      </c>
      <c r="B5772" s="21" t="s">
        <v>3215</v>
      </c>
      <c r="C5772" s="23" t="n">
        <v>46210</v>
      </c>
      <c r="D5772" s="21" t="s">
        <v>1054</v>
      </c>
      <c r="E5772" s="21" t="s">
        <v>971</v>
      </c>
      <c r="F5772" s="12" t="n">
        <v>41</v>
      </c>
      <c r="G5772" s="19" t="n">
        <v>18.05</v>
      </c>
      <c r="H5772" s="19" t="n">
        <v>13.78</v>
      </c>
      <c r="I5772" s="19" t="n">
        <f aca="false">ROUND(F5772*G5772,2)</f>
        <v>740.05</v>
      </c>
      <c r="J5772" s="19" t="n">
        <f aca="false">ROUND(F5772*H5772,2)</f>
        <v>564.98</v>
      </c>
      <c r="K5772" s="19" t="n">
        <f aca="false">INDEX(Pricebook!$L$2:$L$1401,MATCH(D5772,Pricebook!$A$2:$A$1401,0))</f>
        <v>18.05</v>
      </c>
      <c r="L5772" s="19" t="n">
        <f aca="false">ROUND(F5772*K5772,2)</f>
        <v>740.05</v>
      </c>
      <c r="M5772" s="24" t="n">
        <f aca="false">DATE(YEAR(C5772),MONTH(C5772),1)</f>
        <v>46204</v>
      </c>
    </row>
    <row r="5773" customFormat="false" ht="15" hidden="false" customHeight="false" outlineLevel="0" collapsed="false">
      <c r="A5773" s="21" t="s">
        <v>3750</v>
      </c>
      <c r="B5773" s="21" t="s">
        <v>3333</v>
      </c>
      <c r="C5773" s="23" t="n">
        <v>46210</v>
      </c>
      <c r="D5773" s="21" t="s">
        <v>829</v>
      </c>
      <c r="E5773" s="21" t="s">
        <v>366</v>
      </c>
      <c r="F5773" s="12" t="n">
        <v>2</v>
      </c>
      <c r="G5773" s="19" t="n">
        <v>18.55</v>
      </c>
      <c r="H5773" s="19" t="n">
        <v>13.12</v>
      </c>
      <c r="I5773" s="19" t="n">
        <f aca="false">ROUND(F5773*G5773,2)</f>
        <v>37.1</v>
      </c>
      <c r="J5773" s="19" t="n">
        <f aca="false">ROUND(F5773*H5773,2)</f>
        <v>26.24</v>
      </c>
      <c r="K5773" s="19" t="n">
        <f aca="false">INDEX(Pricebook!$L$2:$L$1401,MATCH(D5773,Pricebook!$A$2:$A$1401,0))</f>
        <v>20</v>
      </c>
      <c r="L5773" s="19" t="n">
        <f aca="false">ROUND(F5773*K5773,2)</f>
        <v>40</v>
      </c>
      <c r="M5773" s="24" t="n">
        <f aca="false">DATE(YEAR(C5773),MONTH(C5773),1)</f>
        <v>46204</v>
      </c>
    </row>
    <row r="5774" customFormat="false" ht="15" hidden="false" customHeight="false" outlineLevel="0" collapsed="false">
      <c r="A5774" s="21" t="s">
        <v>3750</v>
      </c>
      <c r="B5774" s="21" t="s">
        <v>3333</v>
      </c>
      <c r="C5774" s="23" t="n">
        <v>46210</v>
      </c>
      <c r="D5774" s="21" t="s">
        <v>1685</v>
      </c>
      <c r="E5774" s="21" t="s">
        <v>1452</v>
      </c>
      <c r="F5774" s="12" t="n">
        <v>4</v>
      </c>
      <c r="G5774" s="19" t="n">
        <v>170</v>
      </c>
      <c r="H5774" s="19" t="n">
        <v>104.76</v>
      </c>
      <c r="I5774" s="19" t="n">
        <f aca="false">ROUND(F5774*G5774,2)</f>
        <v>680</v>
      </c>
      <c r="J5774" s="19" t="n">
        <f aca="false">ROUND(F5774*H5774,2)</f>
        <v>419.04</v>
      </c>
      <c r="K5774" s="19" t="n">
        <f aca="false">INDEX(Pricebook!$L$2:$L$1401,MATCH(D5774,Pricebook!$A$2:$A$1401,0))</f>
        <v>175.5</v>
      </c>
      <c r="L5774" s="19" t="n">
        <f aca="false">ROUND(F5774*K5774,2)</f>
        <v>702</v>
      </c>
      <c r="M5774" s="24" t="n">
        <f aca="false">DATE(YEAR(C5774),MONTH(C5774),1)</f>
        <v>46204</v>
      </c>
    </row>
    <row r="5775" customFormat="false" ht="15" hidden="false" customHeight="false" outlineLevel="0" collapsed="false">
      <c r="A5775" s="21" t="s">
        <v>3750</v>
      </c>
      <c r="B5775" s="21" t="s">
        <v>3333</v>
      </c>
      <c r="C5775" s="23" t="n">
        <v>46210</v>
      </c>
      <c r="D5775" s="21" t="s">
        <v>2200</v>
      </c>
      <c r="E5775" s="21" t="s">
        <v>2202</v>
      </c>
      <c r="F5775" s="12" t="n">
        <v>5</v>
      </c>
      <c r="G5775" s="19" t="n">
        <v>12.3</v>
      </c>
      <c r="H5775" s="19" t="n">
        <v>7.4</v>
      </c>
      <c r="I5775" s="19" t="n">
        <f aca="false">ROUND(F5775*G5775,2)</f>
        <v>61.5</v>
      </c>
      <c r="J5775" s="19" t="n">
        <f aca="false">ROUND(F5775*H5775,2)</f>
        <v>37</v>
      </c>
      <c r="K5775" s="19" t="n">
        <f aca="false">INDEX(Pricebook!$L$2:$L$1401,MATCH(D5775,Pricebook!$A$2:$A$1401,0))</f>
        <v>13</v>
      </c>
      <c r="L5775" s="19" t="n">
        <f aca="false">ROUND(F5775*K5775,2)</f>
        <v>65</v>
      </c>
      <c r="M5775" s="24" t="n">
        <f aca="false">DATE(YEAR(C5775),MONTH(C5775),1)</f>
        <v>46204</v>
      </c>
    </row>
    <row r="5776" customFormat="false" ht="15" hidden="false" customHeight="false" outlineLevel="0" collapsed="false">
      <c r="A5776" s="21" t="s">
        <v>3750</v>
      </c>
      <c r="B5776" s="21" t="s">
        <v>3333</v>
      </c>
      <c r="C5776" s="23" t="n">
        <v>46210</v>
      </c>
      <c r="D5776" s="21" t="s">
        <v>2343</v>
      </c>
      <c r="E5776" s="21" t="s">
        <v>2202</v>
      </c>
      <c r="F5776" s="12" t="n">
        <v>20</v>
      </c>
      <c r="G5776" s="19" t="n">
        <v>10.35</v>
      </c>
      <c r="H5776" s="19" t="n">
        <v>6.23</v>
      </c>
      <c r="I5776" s="19" t="n">
        <f aca="false">ROUND(F5776*G5776,2)</f>
        <v>207</v>
      </c>
      <c r="J5776" s="19" t="n">
        <f aca="false">ROUND(F5776*H5776,2)</f>
        <v>124.6</v>
      </c>
      <c r="K5776" s="19" t="n">
        <f aca="false">INDEX(Pricebook!$L$2:$L$1401,MATCH(D5776,Pricebook!$A$2:$A$1401,0))</f>
        <v>11</v>
      </c>
      <c r="L5776" s="19" t="n">
        <f aca="false">ROUND(F5776*K5776,2)</f>
        <v>220</v>
      </c>
      <c r="M5776" s="24" t="n">
        <f aca="false">DATE(YEAR(C5776),MONTH(C5776),1)</f>
        <v>46204</v>
      </c>
    </row>
    <row r="5777" customFormat="false" ht="15" hidden="false" customHeight="false" outlineLevel="0" collapsed="false">
      <c r="A5777" s="21" t="s">
        <v>3750</v>
      </c>
      <c r="B5777" s="21" t="s">
        <v>3333</v>
      </c>
      <c r="C5777" s="23" t="n">
        <v>46210</v>
      </c>
      <c r="D5777" s="21" t="s">
        <v>1897</v>
      </c>
      <c r="E5777" s="21" t="s">
        <v>1452</v>
      </c>
      <c r="F5777" s="12" t="n">
        <v>2</v>
      </c>
      <c r="G5777" s="19" t="n">
        <v>31.45</v>
      </c>
      <c r="H5777" s="19" t="n">
        <v>22.34</v>
      </c>
      <c r="I5777" s="19" t="n">
        <f aca="false">ROUND(F5777*G5777,2)</f>
        <v>62.9</v>
      </c>
      <c r="J5777" s="19" t="n">
        <f aca="false">ROUND(F5777*H5777,2)</f>
        <v>44.68</v>
      </c>
      <c r="K5777" s="19" t="n">
        <f aca="false">INDEX(Pricebook!$L$2:$L$1401,MATCH(D5777,Pricebook!$A$2:$A$1401,0))</f>
        <v>32.1</v>
      </c>
      <c r="L5777" s="19" t="n">
        <f aca="false">ROUND(F5777*K5777,2)</f>
        <v>64.2</v>
      </c>
      <c r="M5777" s="24" t="n">
        <f aca="false">DATE(YEAR(C5777),MONTH(C5777),1)</f>
        <v>46204</v>
      </c>
    </row>
    <row r="5778" customFormat="false" ht="15" hidden="false" customHeight="false" outlineLevel="0" collapsed="false">
      <c r="A5778" s="21" t="s">
        <v>3750</v>
      </c>
      <c r="B5778" s="21" t="s">
        <v>3333</v>
      </c>
      <c r="C5778" s="23" t="n">
        <v>46210</v>
      </c>
      <c r="D5778" s="21" t="s">
        <v>364</v>
      </c>
      <c r="E5778" s="21" t="s">
        <v>366</v>
      </c>
      <c r="F5778" s="12" t="n">
        <v>2</v>
      </c>
      <c r="G5778" s="19" t="n">
        <v>65.25</v>
      </c>
      <c r="H5778" s="19" t="n">
        <v>45.87</v>
      </c>
      <c r="I5778" s="19" t="n">
        <f aca="false">ROUND(F5778*G5778,2)</f>
        <v>130.5</v>
      </c>
      <c r="J5778" s="19" t="n">
        <f aca="false">ROUND(F5778*H5778,2)</f>
        <v>91.74</v>
      </c>
      <c r="K5778" s="19" t="n">
        <f aca="false">INDEX(Pricebook!$L$2:$L$1401,MATCH(D5778,Pricebook!$A$2:$A$1401,0))</f>
        <v>69.85</v>
      </c>
      <c r="L5778" s="19" t="n">
        <f aca="false">ROUND(F5778*K5778,2)</f>
        <v>139.7</v>
      </c>
      <c r="M5778" s="24" t="n">
        <f aca="false">DATE(YEAR(C5778),MONTH(C5778),1)</f>
        <v>46204</v>
      </c>
    </row>
    <row r="5779" customFormat="false" ht="15" hidden="false" customHeight="false" outlineLevel="0" collapsed="false">
      <c r="A5779" s="21" t="s">
        <v>3751</v>
      </c>
      <c r="B5779" s="21" t="s">
        <v>3752</v>
      </c>
      <c r="C5779" s="23" t="n">
        <v>46210</v>
      </c>
      <c r="D5779" s="21" t="s">
        <v>2826</v>
      </c>
      <c r="E5779" s="21" t="s">
        <v>2748</v>
      </c>
      <c r="F5779" s="12" t="n">
        <v>1</v>
      </c>
      <c r="G5779" s="19" t="n">
        <v>25.5</v>
      </c>
      <c r="H5779" s="19" t="n">
        <v>14.86</v>
      </c>
      <c r="I5779" s="19" t="n">
        <f aca="false">ROUND(F5779*G5779,2)</f>
        <v>25.5</v>
      </c>
      <c r="J5779" s="19" t="n">
        <f aca="false">ROUND(F5779*H5779,2)</f>
        <v>14.86</v>
      </c>
      <c r="K5779" s="19" t="n">
        <f aca="false">INDEX(Pricebook!$L$2:$L$1401,MATCH(D5779,Pricebook!$A$2:$A$1401,0))</f>
        <v>27.85</v>
      </c>
      <c r="L5779" s="19" t="n">
        <f aca="false">ROUND(F5779*K5779,2)</f>
        <v>27.85</v>
      </c>
      <c r="M5779" s="24" t="n">
        <f aca="false">DATE(YEAR(C5779),MONTH(C5779),1)</f>
        <v>46204</v>
      </c>
    </row>
    <row r="5780" customFormat="false" ht="15" hidden="false" customHeight="false" outlineLevel="0" collapsed="false">
      <c r="A5780" s="21" t="s">
        <v>3751</v>
      </c>
      <c r="B5780" s="21" t="s">
        <v>3752</v>
      </c>
      <c r="C5780" s="23" t="n">
        <v>46210</v>
      </c>
      <c r="D5780" s="21" t="s">
        <v>2376</v>
      </c>
      <c r="E5780" s="21" t="s">
        <v>2202</v>
      </c>
      <c r="F5780" s="12" t="n">
        <v>6</v>
      </c>
      <c r="G5780" s="19" t="n">
        <v>6.25</v>
      </c>
      <c r="H5780" s="19" t="n">
        <v>3.74</v>
      </c>
      <c r="I5780" s="19" t="n">
        <f aca="false">ROUND(F5780*G5780,2)</f>
        <v>37.5</v>
      </c>
      <c r="J5780" s="19" t="n">
        <f aca="false">ROUND(F5780*H5780,2)</f>
        <v>22.44</v>
      </c>
      <c r="K5780" s="19" t="n">
        <f aca="false">INDEX(Pricebook!$L$2:$L$1401,MATCH(D5780,Pricebook!$A$2:$A$1401,0))</f>
        <v>6.6</v>
      </c>
      <c r="L5780" s="19" t="n">
        <f aca="false">ROUND(F5780*K5780,2)</f>
        <v>39.6</v>
      </c>
      <c r="M5780" s="24" t="n">
        <f aca="false">DATE(YEAR(C5780),MONTH(C5780),1)</f>
        <v>46204</v>
      </c>
    </row>
    <row r="5781" customFormat="false" ht="15" hidden="false" customHeight="false" outlineLevel="0" collapsed="false">
      <c r="A5781" s="21" t="s">
        <v>3751</v>
      </c>
      <c r="B5781" s="21" t="s">
        <v>3752</v>
      </c>
      <c r="C5781" s="23" t="n">
        <v>46210</v>
      </c>
      <c r="D5781" s="21" t="s">
        <v>2454</v>
      </c>
      <c r="E5781" s="21" t="s">
        <v>2202</v>
      </c>
      <c r="F5781" s="12" t="n">
        <v>8</v>
      </c>
      <c r="G5781" s="19" t="n">
        <v>7.95</v>
      </c>
      <c r="H5781" s="19" t="n">
        <v>4.82</v>
      </c>
      <c r="I5781" s="19" t="n">
        <f aca="false">ROUND(F5781*G5781,2)</f>
        <v>63.6</v>
      </c>
      <c r="J5781" s="19" t="n">
        <f aca="false">ROUND(F5781*H5781,2)</f>
        <v>38.56</v>
      </c>
      <c r="K5781" s="19" t="n">
        <f aca="false">INDEX(Pricebook!$L$2:$L$1401,MATCH(D5781,Pricebook!$A$2:$A$1401,0))</f>
        <v>8.5</v>
      </c>
      <c r="L5781" s="19" t="n">
        <f aca="false">ROUND(F5781*K5781,2)</f>
        <v>68</v>
      </c>
      <c r="M5781" s="24" t="n">
        <f aca="false">DATE(YEAR(C5781),MONTH(C5781),1)</f>
        <v>46204</v>
      </c>
    </row>
    <row r="5782" customFormat="false" ht="15" hidden="false" customHeight="false" outlineLevel="0" collapsed="false">
      <c r="A5782" s="21" t="s">
        <v>3751</v>
      </c>
      <c r="B5782" s="21" t="s">
        <v>3752</v>
      </c>
      <c r="C5782" s="23" t="n">
        <v>46210</v>
      </c>
      <c r="D5782" s="21" t="s">
        <v>769</v>
      </c>
      <c r="E5782" s="21" t="s">
        <v>366</v>
      </c>
      <c r="F5782" s="12" t="n">
        <v>1</v>
      </c>
      <c r="G5782" s="19" t="n">
        <v>48.4</v>
      </c>
      <c r="H5782" s="19" t="n">
        <v>34.33</v>
      </c>
      <c r="I5782" s="19" t="n">
        <f aca="false">ROUND(F5782*G5782,2)</f>
        <v>48.4</v>
      </c>
      <c r="J5782" s="19" t="n">
        <f aca="false">ROUND(F5782*H5782,2)</f>
        <v>34.33</v>
      </c>
      <c r="K5782" s="19" t="n">
        <f aca="false">INDEX(Pricebook!$L$2:$L$1401,MATCH(D5782,Pricebook!$A$2:$A$1401,0))</f>
        <v>52.3</v>
      </c>
      <c r="L5782" s="19" t="n">
        <f aca="false">ROUND(F5782*K5782,2)</f>
        <v>52.3</v>
      </c>
      <c r="M5782" s="24" t="n">
        <f aca="false">DATE(YEAR(C5782),MONTH(C5782),1)</f>
        <v>46204</v>
      </c>
    </row>
    <row r="5783" customFormat="false" ht="15" hidden="false" customHeight="false" outlineLevel="0" collapsed="false">
      <c r="A5783" s="21" t="s">
        <v>3751</v>
      </c>
      <c r="B5783" s="21" t="s">
        <v>3752</v>
      </c>
      <c r="C5783" s="23" t="n">
        <v>46210</v>
      </c>
      <c r="D5783" s="21" t="s">
        <v>547</v>
      </c>
      <c r="E5783" s="21" t="s">
        <v>366</v>
      </c>
      <c r="F5783" s="12" t="n">
        <v>1</v>
      </c>
      <c r="G5783" s="19" t="n">
        <v>98.55</v>
      </c>
      <c r="H5783" s="19" t="n">
        <v>70.18</v>
      </c>
      <c r="I5783" s="19" t="n">
        <f aca="false">ROUND(F5783*G5783,2)</f>
        <v>98.55</v>
      </c>
      <c r="J5783" s="19" t="n">
        <f aca="false">ROUND(F5783*H5783,2)</f>
        <v>70.18</v>
      </c>
      <c r="K5783" s="19" t="n">
        <f aca="false">INDEX(Pricebook!$L$2:$L$1401,MATCH(D5783,Pricebook!$A$2:$A$1401,0))</f>
        <v>106.85</v>
      </c>
      <c r="L5783" s="19" t="n">
        <f aca="false">ROUND(F5783*K5783,2)</f>
        <v>106.85</v>
      </c>
      <c r="M5783" s="24" t="n">
        <f aca="false">DATE(YEAR(C5783),MONTH(C5783),1)</f>
        <v>46204</v>
      </c>
    </row>
    <row r="5784" customFormat="false" ht="15" hidden="false" customHeight="false" outlineLevel="0" collapsed="false">
      <c r="A5784" s="21" t="s">
        <v>3751</v>
      </c>
      <c r="B5784" s="21" t="s">
        <v>3752</v>
      </c>
      <c r="C5784" s="23" t="n">
        <v>46210</v>
      </c>
      <c r="D5784" s="21" t="s">
        <v>891</v>
      </c>
      <c r="E5784" s="21" t="s">
        <v>366</v>
      </c>
      <c r="F5784" s="12" t="n">
        <v>2</v>
      </c>
      <c r="G5784" s="19" t="n">
        <v>75.6</v>
      </c>
      <c r="H5784" s="19" t="n">
        <v>55.33</v>
      </c>
      <c r="I5784" s="19" t="n">
        <f aca="false">ROUND(F5784*G5784,2)</f>
        <v>151.2</v>
      </c>
      <c r="J5784" s="19" t="n">
        <f aca="false">ROUND(F5784*H5784,2)</f>
        <v>110.66</v>
      </c>
      <c r="K5784" s="19" t="n">
        <f aca="false">INDEX(Pricebook!$L$2:$L$1401,MATCH(D5784,Pricebook!$A$2:$A$1401,0))</f>
        <v>80.65</v>
      </c>
      <c r="L5784" s="19" t="n">
        <f aca="false">ROUND(F5784*K5784,2)</f>
        <v>161.3</v>
      </c>
      <c r="M5784" s="24" t="n">
        <f aca="false">DATE(YEAR(C5784),MONTH(C5784),1)</f>
        <v>46204</v>
      </c>
    </row>
    <row r="5785" customFormat="false" ht="15" hidden="false" customHeight="false" outlineLevel="0" collapsed="false">
      <c r="A5785" s="21" t="s">
        <v>3751</v>
      </c>
      <c r="B5785" s="21" t="s">
        <v>3752</v>
      </c>
      <c r="C5785" s="23" t="n">
        <v>46210</v>
      </c>
      <c r="D5785" s="21" t="s">
        <v>998</v>
      </c>
      <c r="E5785" s="21" t="s">
        <v>971</v>
      </c>
      <c r="F5785" s="12" t="n">
        <v>38</v>
      </c>
      <c r="G5785" s="19" t="n">
        <v>15.8</v>
      </c>
      <c r="H5785" s="19" t="n">
        <v>13.85</v>
      </c>
      <c r="I5785" s="19" t="n">
        <f aca="false">ROUND(F5785*G5785,2)</f>
        <v>600.4</v>
      </c>
      <c r="J5785" s="19" t="n">
        <f aca="false">ROUND(F5785*H5785,2)</f>
        <v>526.3</v>
      </c>
      <c r="K5785" s="19" t="n">
        <f aca="false">INDEX(Pricebook!$L$2:$L$1401,MATCH(D5785,Pricebook!$A$2:$A$1401,0))</f>
        <v>18.35</v>
      </c>
      <c r="L5785" s="19" t="n">
        <f aca="false">ROUND(F5785*K5785,2)</f>
        <v>697.3</v>
      </c>
      <c r="M5785" s="24" t="n">
        <f aca="false">DATE(YEAR(C5785),MONTH(C5785),1)</f>
        <v>46204</v>
      </c>
    </row>
    <row r="5786" customFormat="false" ht="15" hidden="false" customHeight="false" outlineLevel="0" collapsed="false">
      <c r="A5786" s="21" t="s">
        <v>3751</v>
      </c>
      <c r="B5786" s="21" t="s">
        <v>3752</v>
      </c>
      <c r="C5786" s="23" t="n">
        <v>46210</v>
      </c>
      <c r="D5786" s="21" t="s">
        <v>982</v>
      </c>
      <c r="E5786" s="21" t="s">
        <v>971</v>
      </c>
      <c r="F5786" s="12" t="n">
        <v>1</v>
      </c>
      <c r="G5786" s="19" t="n">
        <v>40.1</v>
      </c>
      <c r="H5786" s="19" t="n">
        <v>30.71</v>
      </c>
      <c r="I5786" s="19" t="n">
        <f aca="false">ROUND(F5786*G5786,2)</f>
        <v>40.1</v>
      </c>
      <c r="J5786" s="19" t="n">
        <f aca="false">ROUND(F5786*H5786,2)</f>
        <v>30.71</v>
      </c>
      <c r="K5786" s="19" t="n">
        <f aca="false">INDEX(Pricebook!$L$2:$L$1401,MATCH(D5786,Pricebook!$A$2:$A$1401,0))</f>
        <v>46.55</v>
      </c>
      <c r="L5786" s="19" t="n">
        <f aca="false">ROUND(F5786*K5786,2)</f>
        <v>46.55</v>
      </c>
      <c r="M5786" s="24" t="n">
        <f aca="false">DATE(YEAR(C5786),MONTH(C5786),1)</f>
        <v>46204</v>
      </c>
    </row>
    <row r="5787" customFormat="false" ht="15" hidden="false" customHeight="false" outlineLevel="0" collapsed="false">
      <c r="A5787" s="21" t="s">
        <v>3753</v>
      </c>
      <c r="B5787" s="21" t="s">
        <v>3667</v>
      </c>
      <c r="C5787" s="23" t="n">
        <v>46210</v>
      </c>
      <c r="D5787" s="21" t="s">
        <v>1621</v>
      </c>
      <c r="E5787" s="21" t="s">
        <v>1452</v>
      </c>
      <c r="F5787" s="12" t="n">
        <v>8</v>
      </c>
      <c r="G5787" s="19" t="n">
        <v>16.75</v>
      </c>
      <c r="H5787" s="19" t="n">
        <v>10.32</v>
      </c>
      <c r="I5787" s="19" t="n">
        <f aca="false">ROUND(F5787*G5787,2)</f>
        <v>134</v>
      </c>
      <c r="J5787" s="19" t="n">
        <f aca="false">ROUND(F5787*H5787,2)</f>
        <v>82.56</v>
      </c>
      <c r="K5787" s="19" t="n">
        <f aca="false">INDEX(Pricebook!$L$2:$L$1401,MATCH(D5787,Pricebook!$A$2:$A$1401,0))</f>
        <v>17.3</v>
      </c>
      <c r="L5787" s="19" t="n">
        <f aca="false">ROUND(F5787*K5787,2)</f>
        <v>138.4</v>
      </c>
      <c r="M5787" s="24" t="n">
        <f aca="false">DATE(YEAR(C5787),MONTH(C5787),1)</f>
        <v>46204</v>
      </c>
    </row>
    <row r="5788" customFormat="false" ht="15" hidden="false" customHeight="false" outlineLevel="0" collapsed="false">
      <c r="A5788" s="21" t="s">
        <v>3753</v>
      </c>
      <c r="B5788" s="21" t="s">
        <v>3667</v>
      </c>
      <c r="C5788" s="23" t="n">
        <v>46210</v>
      </c>
      <c r="D5788" s="21" t="s">
        <v>2630</v>
      </c>
      <c r="E5788" s="21" t="s">
        <v>2587</v>
      </c>
      <c r="F5788" s="12" t="n">
        <v>1</v>
      </c>
      <c r="G5788" s="19" t="n">
        <v>483.9</v>
      </c>
      <c r="H5788" s="19" t="n">
        <v>311.72</v>
      </c>
      <c r="I5788" s="19" t="n">
        <f aca="false">ROUND(F5788*G5788,2)</f>
        <v>483.9</v>
      </c>
      <c r="J5788" s="19" t="n">
        <f aca="false">ROUND(F5788*H5788,2)</f>
        <v>311.72</v>
      </c>
      <c r="K5788" s="19" t="n">
        <f aca="false">INDEX(Pricebook!$L$2:$L$1401,MATCH(D5788,Pricebook!$A$2:$A$1401,0))</f>
        <v>517.9</v>
      </c>
      <c r="L5788" s="19" t="n">
        <f aca="false">ROUND(F5788*K5788,2)</f>
        <v>517.9</v>
      </c>
      <c r="M5788" s="24" t="n">
        <f aca="false">DATE(YEAR(C5788),MONTH(C5788),1)</f>
        <v>46204</v>
      </c>
    </row>
    <row r="5789" customFormat="false" ht="15" hidden="false" customHeight="false" outlineLevel="0" collapsed="false">
      <c r="A5789" s="21" t="s">
        <v>3753</v>
      </c>
      <c r="B5789" s="21" t="s">
        <v>3667</v>
      </c>
      <c r="C5789" s="23" t="n">
        <v>46210</v>
      </c>
      <c r="D5789" s="21" t="s">
        <v>685</v>
      </c>
      <c r="E5789" s="21" t="s">
        <v>366</v>
      </c>
      <c r="F5789" s="12" t="n">
        <v>2</v>
      </c>
      <c r="G5789" s="19" t="n">
        <v>53.3</v>
      </c>
      <c r="H5789" s="19" t="n">
        <v>37.88</v>
      </c>
      <c r="I5789" s="19" t="n">
        <f aca="false">ROUND(F5789*G5789,2)</f>
        <v>106.6</v>
      </c>
      <c r="J5789" s="19" t="n">
        <f aca="false">ROUND(F5789*H5789,2)</f>
        <v>75.76</v>
      </c>
      <c r="K5789" s="19" t="n">
        <f aca="false">INDEX(Pricebook!$L$2:$L$1401,MATCH(D5789,Pricebook!$A$2:$A$1401,0))</f>
        <v>57.7</v>
      </c>
      <c r="L5789" s="19" t="n">
        <f aca="false">ROUND(F5789*K5789,2)</f>
        <v>115.4</v>
      </c>
      <c r="M5789" s="24" t="n">
        <f aca="false">DATE(YEAR(C5789),MONTH(C5789),1)</f>
        <v>46204</v>
      </c>
    </row>
    <row r="5790" customFormat="false" ht="15" hidden="false" customHeight="false" outlineLevel="0" collapsed="false">
      <c r="A5790" s="21" t="s">
        <v>3753</v>
      </c>
      <c r="B5790" s="21" t="s">
        <v>3667</v>
      </c>
      <c r="C5790" s="23" t="n">
        <v>46210</v>
      </c>
      <c r="D5790" s="21" t="s">
        <v>2376</v>
      </c>
      <c r="E5790" s="21" t="s">
        <v>2202</v>
      </c>
      <c r="F5790" s="12" t="n">
        <v>4</v>
      </c>
      <c r="G5790" s="19" t="n">
        <v>6.25</v>
      </c>
      <c r="H5790" s="19" t="n">
        <v>3.74</v>
      </c>
      <c r="I5790" s="19" t="n">
        <f aca="false">ROUND(F5790*G5790,2)</f>
        <v>25</v>
      </c>
      <c r="J5790" s="19" t="n">
        <f aca="false">ROUND(F5790*H5790,2)</f>
        <v>14.96</v>
      </c>
      <c r="K5790" s="19" t="n">
        <f aca="false">INDEX(Pricebook!$L$2:$L$1401,MATCH(D5790,Pricebook!$A$2:$A$1401,0))</f>
        <v>6.6</v>
      </c>
      <c r="L5790" s="19" t="n">
        <f aca="false">ROUND(F5790*K5790,2)</f>
        <v>26.4</v>
      </c>
      <c r="M5790" s="24" t="n">
        <f aca="false">DATE(YEAR(C5790),MONTH(C5790),1)</f>
        <v>46204</v>
      </c>
    </row>
    <row r="5791" customFormat="false" ht="15" hidden="false" customHeight="false" outlineLevel="0" collapsed="false">
      <c r="A5791" s="21" t="s">
        <v>3753</v>
      </c>
      <c r="B5791" s="21" t="s">
        <v>3667</v>
      </c>
      <c r="C5791" s="23" t="n">
        <v>46210</v>
      </c>
      <c r="D5791" s="21" t="s">
        <v>414</v>
      </c>
      <c r="E5791" s="21" t="s">
        <v>366</v>
      </c>
      <c r="F5791" s="12" t="n">
        <v>4</v>
      </c>
      <c r="G5791" s="19" t="n">
        <v>10.7</v>
      </c>
      <c r="H5791" s="19" t="n">
        <v>7.58</v>
      </c>
      <c r="I5791" s="19" t="n">
        <f aca="false">ROUND(F5791*G5791,2)</f>
        <v>42.8</v>
      </c>
      <c r="J5791" s="19" t="n">
        <f aca="false">ROUND(F5791*H5791,2)</f>
        <v>30.32</v>
      </c>
      <c r="K5791" s="19" t="n">
        <f aca="false">INDEX(Pricebook!$L$2:$L$1401,MATCH(D5791,Pricebook!$A$2:$A$1401,0))</f>
        <v>11.55</v>
      </c>
      <c r="L5791" s="19" t="n">
        <f aca="false">ROUND(F5791*K5791,2)</f>
        <v>46.2</v>
      </c>
      <c r="M5791" s="24" t="n">
        <f aca="false">DATE(YEAR(C5791),MONTH(C5791),1)</f>
        <v>46204</v>
      </c>
    </row>
    <row r="5792" customFormat="false" ht="15" hidden="false" customHeight="false" outlineLevel="0" collapsed="false">
      <c r="A5792" s="21" t="s">
        <v>3753</v>
      </c>
      <c r="B5792" s="21" t="s">
        <v>3667</v>
      </c>
      <c r="C5792" s="23" t="n">
        <v>46210</v>
      </c>
      <c r="D5792" s="21" t="s">
        <v>845</v>
      </c>
      <c r="E5792" s="21" t="s">
        <v>366</v>
      </c>
      <c r="F5792" s="12" t="n">
        <v>2</v>
      </c>
      <c r="G5792" s="19" t="n">
        <v>48.25</v>
      </c>
      <c r="H5792" s="19" t="n">
        <v>33.99</v>
      </c>
      <c r="I5792" s="19" t="n">
        <f aca="false">ROUND(F5792*G5792,2)</f>
        <v>96.5</v>
      </c>
      <c r="J5792" s="19" t="n">
        <f aca="false">ROUND(F5792*H5792,2)</f>
        <v>67.98</v>
      </c>
      <c r="K5792" s="19" t="n">
        <f aca="false">INDEX(Pricebook!$L$2:$L$1401,MATCH(D5792,Pricebook!$A$2:$A$1401,0))</f>
        <v>51.75</v>
      </c>
      <c r="L5792" s="19" t="n">
        <f aca="false">ROUND(F5792*K5792,2)</f>
        <v>103.5</v>
      </c>
      <c r="M5792" s="24" t="n">
        <f aca="false">DATE(YEAR(C5792),MONTH(C5792),1)</f>
        <v>46204</v>
      </c>
    </row>
    <row r="5793" customFormat="false" ht="15" hidden="false" customHeight="false" outlineLevel="0" collapsed="false">
      <c r="A5793" s="21" t="s">
        <v>3753</v>
      </c>
      <c r="B5793" s="21" t="s">
        <v>3667</v>
      </c>
      <c r="C5793" s="23" t="n">
        <v>46210</v>
      </c>
      <c r="D5793" s="21" t="s">
        <v>2281</v>
      </c>
      <c r="E5793" s="21" t="s">
        <v>2202</v>
      </c>
      <c r="F5793" s="12" t="n">
        <v>6</v>
      </c>
      <c r="G5793" s="19" t="n">
        <v>89.7</v>
      </c>
      <c r="H5793" s="19" t="n">
        <v>54.72</v>
      </c>
      <c r="I5793" s="19" t="n">
        <f aca="false">ROUND(F5793*G5793,2)</f>
        <v>538.2</v>
      </c>
      <c r="J5793" s="19" t="n">
        <f aca="false">ROUND(F5793*H5793,2)</f>
        <v>328.32</v>
      </c>
      <c r="K5793" s="19" t="n">
        <f aca="false">INDEX(Pricebook!$L$2:$L$1401,MATCH(D5793,Pricebook!$A$2:$A$1401,0))</f>
        <v>96.25</v>
      </c>
      <c r="L5793" s="19" t="n">
        <f aca="false">ROUND(F5793*K5793,2)</f>
        <v>577.5</v>
      </c>
      <c r="M5793" s="24" t="n">
        <f aca="false">DATE(YEAR(C5793),MONTH(C5793),1)</f>
        <v>46204</v>
      </c>
    </row>
    <row r="5794" customFormat="false" ht="15" hidden="false" customHeight="false" outlineLevel="0" collapsed="false">
      <c r="A5794" s="21" t="s">
        <v>3753</v>
      </c>
      <c r="B5794" s="21" t="s">
        <v>3667</v>
      </c>
      <c r="C5794" s="23" t="n">
        <v>46210</v>
      </c>
      <c r="D5794" s="21" t="s">
        <v>2644</v>
      </c>
      <c r="E5794" s="21" t="s">
        <v>2587</v>
      </c>
      <c r="F5794" s="12" t="n">
        <v>3</v>
      </c>
      <c r="G5794" s="19" t="n">
        <v>17.65</v>
      </c>
      <c r="H5794" s="19" t="n">
        <v>11.39</v>
      </c>
      <c r="I5794" s="19" t="n">
        <f aca="false">ROUND(F5794*G5794,2)</f>
        <v>52.95</v>
      </c>
      <c r="J5794" s="19" t="n">
        <f aca="false">ROUND(F5794*H5794,2)</f>
        <v>34.17</v>
      </c>
      <c r="K5794" s="19" t="n">
        <f aca="false">INDEX(Pricebook!$L$2:$L$1401,MATCH(D5794,Pricebook!$A$2:$A$1401,0))</f>
        <v>18.95</v>
      </c>
      <c r="L5794" s="19" t="n">
        <f aca="false">ROUND(F5794*K5794,2)</f>
        <v>56.85</v>
      </c>
      <c r="M5794" s="24" t="n">
        <f aca="false">DATE(YEAR(C5794),MONTH(C5794),1)</f>
        <v>46204</v>
      </c>
    </row>
    <row r="5795" customFormat="false" ht="15" hidden="false" customHeight="false" outlineLevel="0" collapsed="false">
      <c r="A5795" s="21" t="s">
        <v>3753</v>
      </c>
      <c r="B5795" s="21" t="s">
        <v>3667</v>
      </c>
      <c r="C5795" s="23" t="n">
        <v>46210</v>
      </c>
      <c r="D5795" s="21" t="s">
        <v>565</v>
      </c>
      <c r="E5795" s="21" t="s">
        <v>366</v>
      </c>
      <c r="F5795" s="12" t="n">
        <v>2</v>
      </c>
      <c r="G5795" s="19" t="n">
        <v>43.2</v>
      </c>
      <c r="H5795" s="19" t="n">
        <v>34.35</v>
      </c>
      <c r="I5795" s="19" t="n">
        <f aca="false">ROUND(F5795*G5795,2)</f>
        <v>86.4</v>
      </c>
      <c r="J5795" s="19" t="n">
        <f aca="false">ROUND(F5795*H5795,2)</f>
        <v>68.7</v>
      </c>
      <c r="K5795" s="19" t="n">
        <f aca="false">INDEX(Pricebook!$L$2:$L$1401,MATCH(D5795,Pricebook!$A$2:$A$1401,0))</f>
        <v>46.75</v>
      </c>
      <c r="L5795" s="19" t="n">
        <f aca="false">ROUND(F5795*K5795,2)</f>
        <v>93.5</v>
      </c>
      <c r="M5795" s="24" t="n">
        <f aca="false">DATE(YEAR(C5795),MONTH(C5795),1)</f>
        <v>46204</v>
      </c>
    </row>
    <row r="5796" customFormat="false" ht="15" hidden="false" customHeight="false" outlineLevel="0" collapsed="false">
      <c r="A5796" s="21" t="s">
        <v>3753</v>
      </c>
      <c r="B5796" s="21" t="s">
        <v>3667</v>
      </c>
      <c r="C5796" s="23" t="n">
        <v>46210</v>
      </c>
      <c r="D5796" s="21" t="s">
        <v>1869</v>
      </c>
      <c r="E5796" s="21" t="s">
        <v>1452</v>
      </c>
      <c r="F5796" s="12" t="n">
        <v>7</v>
      </c>
      <c r="G5796" s="19" t="n">
        <v>37.15</v>
      </c>
      <c r="H5796" s="19" t="n">
        <v>22.79</v>
      </c>
      <c r="I5796" s="19" t="n">
        <f aca="false">ROUND(F5796*G5796,2)</f>
        <v>260.05</v>
      </c>
      <c r="J5796" s="19" t="n">
        <f aca="false">ROUND(F5796*H5796,2)</f>
        <v>159.53</v>
      </c>
      <c r="K5796" s="19" t="n">
        <f aca="false">INDEX(Pricebook!$L$2:$L$1401,MATCH(D5796,Pricebook!$A$2:$A$1401,0))</f>
        <v>38.2</v>
      </c>
      <c r="L5796" s="19" t="n">
        <f aca="false">ROUND(F5796*K5796,2)</f>
        <v>267.4</v>
      </c>
      <c r="M5796" s="24" t="n">
        <f aca="false">DATE(YEAR(C5796),MONTH(C5796),1)</f>
        <v>46204</v>
      </c>
    </row>
    <row r="5797" customFormat="false" ht="15" hidden="false" customHeight="false" outlineLevel="0" collapsed="false">
      <c r="A5797" s="21" t="s">
        <v>3753</v>
      </c>
      <c r="B5797" s="21" t="s">
        <v>3667</v>
      </c>
      <c r="C5797" s="23" t="n">
        <v>46210</v>
      </c>
      <c r="D5797" s="21" t="s">
        <v>671</v>
      </c>
      <c r="E5797" s="21" t="s">
        <v>366</v>
      </c>
      <c r="F5797" s="12" t="n">
        <v>3</v>
      </c>
      <c r="G5797" s="19" t="n">
        <v>21</v>
      </c>
      <c r="H5797" s="19" t="n">
        <v>14.86</v>
      </c>
      <c r="I5797" s="19" t="n">
        <f aca="false">ROUND(F5797*G5797,2)</f>
        <v>63</v>
      </c>
      <c r="J5797" s="19" t="n">
        <f aca="false">ROUND(F5797*H5797,2)</f>
        <v>44.58</v>
      </c>
      <c r="K5797" s="19" t="n">
        <f aca="false">INDEX(Pricebook!$L$2:$L$1401,MATCH(D5797,Pricebook!$A$2:$A$1401,0))</f>
        <v>22.65</v>
      </c>
      <c r="L5797" s="19" t="n">
        <f aca="false">ROUND(F5797*K5797,2)</f>
        <v>67.95</v>
      </c>
      <c r="M5797" s="24" t="n">
        <f aca="false">DATE(YEAR(C5797),MONTH(C5797),1)</f>
        <v>46204</v>
      </c>
    </row>
    <row r="5798" customFormat="false" ht="15" hidden="false" customHeight="false" outlineLevel="0" collapsed="false">
      <c r="A5798" s="21" t="s">
        <v>3753</v>
      </c>
      <c r="B5798" s="21" t="s">
        <v>3667</v>
      </c>
      <c r="C5798" s="23" t="n">
        <v>46210</v>
      </c>
      <c r="D5798" s="21" t="s">
        <v>2690</v>
      </c>
      <c r="E5798" s="21" t="s">
        <v>2587</v>
      </c>
      <c r="F5798" s="12" t="n">
        <v>8</v>
      </c>
      <c r="G5798" s="19" t="n">
        <v>6.35</v>
      </c>
      <c r="H5798" s="19" t="n">
        <v>4.04</v>
      </c>
      <c r="I5798" s="19" t="n">
        <f aca="false">ROUND(F5798*G5798,2)</f>
        <v>50.8</v>
      </c>
      <c r="J5798" s="19" t="n">
        <f aca="false">ROUND(F5798*H5798,2)</f>
        <v>32.32</v>
      </c>
      <c r="K5798" s="19" t="n">
        <f aca="false">INDEX(Pricebook!$L$2:$L$1401,MATCH(D5798,Pricebook!$A$2:$A$1401,0))</f>
        <v>6.75</v>
      </c>
      <c r="L5798" s="19" t="n">
        <f aca="false">ROUND(F5798*K5798,2)</f>
        <v>54</v>
      </c>
      <c r="M5798" s="24" t="n">
        <f aca="false">DATE(YEAR(C5798),MONTH(C5798),1)</f>
        <v>46204</v>
      </c>
    </row>
    <row r="5799" customFormat="false" ht="15" hidden="false" customHeight="false" outlineLevel="0" collapsed="false">
      <c r="A5799" s="21" t="s">
        <v>3753</v>
      </c>
      <c r="B5799" s="21" t="s">
        <v>3667</v>
      </c>
      <c r="C5799" s="23" t="n">
        <v>46210</v>
      </c>
      <c r="D5799" s="21" t="s">
        <v>2638</v>
      </c>
      <c r="E5799" s="21" t="s">
        <v>2587</v>
      </c>
      <c r="F5799" s="12" t="n">
        <v>12</v>
      </c>
      <c r="G5799" s="19" t="n">
        <v>8.4</v>
      </c>
      <c r="H5799" s="19" t="n">
        <v>5.41</v>
      </c>
      <c r="I5799" s="19" t="n">
        <f aca="false">ROUND(F5799*G5799,2)</f>
        <v>100.8</v>
      </c>
      <c r="J5799" s="19" t="n">
        <f aca="false">ROUND(F5799*H5799,2)</f>
        <v>64.92</v>
      </c>
      <c r="K5799" s="19" t="n">
        <f aca="false">INDEX(Pricebook!$L$2:$L$1401,MATCH(D5799,Pricebook!$A$2:$A$1401,0))</f>
        <v>9</v>
      </c>
      <c r="L5799" s="19" t="n">
        <f aca="false">ROUND(F5799*K5799,2)</f>
        <v>108</v>
      </c>
      <c r="M5799" s="24" t="n">
        <f aca="false">DATE(YEAR(C5799),MONTH(C5799),1)</f>
        <v>46204</v>
      </c>
    </row>
    <row r="5800" customFormat="false" ht="15" hidden="false" customHeight="false" outlineLevel="0" collapsed="false">
      <c r="A5800" s="21" t="s">
        <v>3753</v>
      </c>
      <c r="B5800" s="21" t="s">
        <v>3667</v>
      </c>
      <c r="C5800" s="23" t="n">
        <v>46210</v>
      </c>
      <c r="D5800" s="21" t="s">
        <v>2634</v>
      </c>
      <c r="E5800" s="21" t="s">
        <v>2587</v>
      </c>
      <c r="F5800" s="12" t="n">
        <v>3</v>
      </c>
      <c r="G5800" s="19" t="n">
        <v>4.6</v>
      </c>
      <c r="H5800" s="19" t="n">
        <v>2.96</v>
      </c>
      <c r="I5800" s="19" t="n">
        <f aca="false">ROUND(F5800*G5800,2)</f>
        <v>13.8</v>
      </c>
      <c r="J5800" s="19" t="n">
        <f aca="false">ROUND(F5800*H5800,2)</f>
        <v>8.88</v>
      </c>
      <c r="K5800" s="19" t="n">
        <f aca="false">INDEX(Pricebook!$L$2:$L$1401,MATCH(D5800,Pricebook!$A$2:$A$1401,0))</f>
        <v>4.95</v>
      </c>
      <c r="L5800" s="19" t="n">
        <f aca="false">ROUND(F5800*K5800,2)</f>
        <v>14.85</v>
      </c>
      <c r="M5800" s="24" t="n">
        <f aca="false">DATE(YEAR(C5800),MONTH(C5800),1)</f>
        <v>46204</v>
      </c>
    </row>
    <row r="5801" customFormat="false" ht="15" hidden="false" customHeight="false" outlineLevel="0" collapsed="false">
      <c r="A5801" s="21" t="s">
        <v>3753</v>
      </c>
      <c r="B5801" s="21" t="s">
        <v>3667</v>
      </c>
      <c r="C5801" s="23" t="n">
        <v>46210</v>
      </c>
      <c r="D5801" s="21" t="s">
        <v>559</v>
      </c>
      <c r="E5801" s="21" t="s">
        <v>366</v>
      </c>
      <c r="F5801" s="12" t="n">
        <v>2</v>
      </c>
      <c r="G5801" s="19" t="n">
        <v>84.65</v>
      </c>
      <c r="H5801" s="19" t="n">
        <v>60.44</v>
      </c>
      <c r="I5801" s="19" t="n">
        <f aca="false">ROUND(F5801*G5801,2)</f>
        <v>169.3</v>
      </c>
      <c r="J5801" s="19" t="n">
        <f aca="false">ROUND(F5801*H5801,2)</f>
        <v>120.88</v>
      </c>
      <c r="K5801" s="19" t="n">
        <f aca="false">INDEX(Pricebook!$L$2:$L$1401,MATCH(D5801,Pricebook!$A$2:$A$1401,0))</f>
        <v>92.05</v>
      </c>
      <c r="L5801" s="19" t="n">
        <f aca="false">ROUND(F5801*K5801,2)</f>
        <v>184.1</v>
      </c>
      <c r="M5801" s="24" t="n">
        <f aca="false">DATE(YEAR(C5801),MONTH(C5801),1)</f>
        <v>46204</v>
      </c>
    </row>
    <row r="5802" customFormat="false" ht="15" hidden="false" customHeight="false" outlineLevel="0" collapsed="false">
      <c r="A5802" s="21" t="s">
        <v>3753</v>
      </c>
      <c r="B5802" s="21" t="s">
        <v>3667</v>
      </c>
      <c r="C5802" s="23" t="n">
        <v>46210</v>
      </c>
      <c r="D5802" s="21" t="s">
        <v>2646</v>
      </c>
      <c r="E5802" s="21" t="s">
        <v>2587</v>
      </c>
      <c r="F5802" s="12" t="n">
        <v>1</v>
      </c>
      <c r="G5802" s="19" t="n">
        <v>566.15</v>
      </c>
      <c r="H5802" s="19" t="n">
        <v>365.44</v>
      </c>
      <c r="I5802" s="19" t="n">
        <f aca="false">ROUND(F5802*G5802,2)</f>
        <v>566.15</v>
      </c>
      <c r="J5802" s="19" t="n">
        <f aca="false">ROUND(F5802*H5802,2)</f>
        <v>365.44</v>
      </c>
      <c r="K5802" s="19" t="n">
        <f aca="false">INDEX(Pricebook!$L$2:$L$1401,MATCH(D5802,Pricebook!$A$2:$A$1401,0))</f>
        <v>607.1</v>
      </c>
      <c r="L5802" s="19" t="n">
        <f aca="false">ROUND(F5802*K5802,2)</f>
        <v>607.1</v>
      </c>
      <c r="M5802" s="24" t="n">
        <f aca="false">DATE(YEAR(C5802),MONTH(C5802),1)</f>
        <v>46204</v>
      </c>
    </row>
    <row r="5803" customFormat="false" ht="15" hidden="false" customHeight="false" outlineLevel="0" collapsed="false">
      <c r="A5803" s="21" t="s">
        <v>3754</v>
      </c>
      <c r="B5803" s="21" t="s">
        <v>3646</v>
      </c>
      <c r="C5803" s="23" t="n">
        <v>46211</v>
      </c>
      <c r="D5803" s="21" t="s">
        <v>2746</v>
      </c>
      <c r="E5803" s="21" t="s">
        <v>2748</v>
      </c>
      <c r="F5803" s="12" t="n">
        <v>6</v>
      </c>
      <c r="G5803" s="19" t="n">
        <v>29.5</v>
      </c>
      <c r="H5803" s="19" t="n">
        <v>17.29</v>
      </c>
      <c r="I5803" s="19" t="n">
        <f aca="false">ROUND(F5803*G5803,2)</f>
        <v>177</v>
      </c>
      <c r="J5803" s="19" t="n">
        <f aca="false">ROUND(F5803*H5803,2)</f>
        <v>103.74</v>
      </c>
      <c r="K5803" s="19" t="n">
        <f aca="false">INDEX(Pricebook!$L$2:$L$1401,MATCH(D5803,Pricebook!$A$2:$A$1401,0))</f>
        <v>32.4</v>
      </c>
      <c r="L5803" s="19" t="n">
        <f aca="false">ROUND(F5803*K5803,2)</f>
        <v>194.4</v>
      </c>
      <c r="M5803" s="24" t="n">
        <f aca="false">DATE(YEAR(C5803),MONTH(C5803),1)</f>
        <v>46204</v>
      </c>
    </row>
    <row r="5804" customFormat="false" ht="15" hidden="false" customHeight="false" outlineLevel="0" collapsed="false">
      <c r="A5804" s="21" t="s">
        <v>3754</v>
      </c>
      <c r="B5804" s="21" t="s">
        <v>3646</v>
      </c>
      <c r="C5804" s="23" t="n">
        <v>46211</v>
      </c>
      <c r="D5804" s="21" t="s">
        <v>2846</v>
      </c>
      <c r="E5804" s="21" t="s">
        <v>2748</v>
      </c>
      <c r="F5804" s="12" t="n">
        <v>2</v>
      </c>
      <c r="G5804" s="19" t="n">
        <v>20</v>
      </c>
      <c r="H5804" s="19" t="n">
        <v>11.63</v>
      </c>
      <c r="I5804" s="19" t="n">
        <f aca="false">ROUND(F5804*G5804,2)</f>
        <v>40</v>
      </c>
      <c r="J5804" s="19" t="n">
        <f aca="false">ROUND(F5804*H5804,2)</f>
        <v>23.26</v>
      </c>
      <c r="K5804" s="19" t="n">
        <f aca="false">INDEX(Pricebook!$L$2:$L$1401,MATCH(D5804,Pricebook!$A$2:$A$1401,0))</f>
        <v>21.8</v>
      </c>
      <c r="L5804" s="19" t="n">
        <f aca="false">ROUND(F5804*K5804,2)</f>
        <v>43.6</v>
      </c>
      <c r="M5804" s="24" t="n">
        <f aca="false">DATE(YEAR(C5804),MONTH(C5804),1)</f>
        <v>46204</v>
      </c>
    </row>
    <row r="5805" customFormat="false" ht="15" hidden="false" customHeight="false" outlineLevel="0" collapsed="false">
      <c r="A5805" s="21" t="s">
        <v>3754</v>
      </c>
      <c r="B5805" s="21" t="s">
        <v>3646</v>
      </c>
      <c r="C5805" s="23" t="n">
        <v>46211</v>
      </c>
      <c r="D5805" s="21" t="s">
        <v>201</v>
      </c>
      <c r="E5805" s="21" t="s">
        <v>108</v>
      </c>
      <c r="F5805" s="12" t="n">
        <v>3</v>
      </c>
      <c r="G5805" s="19" t="n">
        <v>27.95</v>
      </c>
      <c r="H5805" s="19" t="n">
        <v>20.71</v>
      </c>
      <c r="I5805" s="19" t="n">
        <f aca="false">ROUND(F5805*G5805,2)</f>
        <v>83.85</v>
      </c>
      <c r="J5805" s="19" t="n">
        <f aca="false">ROUND(F5805*H5805,2)</f>
        <v>62.13</v>
      </c>
      <c r="K5805" s="19" t="n">
        <f aca="false">INDEX(Pricebook!$L$2:$L$1401,MATCH(D5805,Pricebook!$A$2:$A$1401,0))</f>
        <v>30.35</v>
      </c>
      <c r="L5805" s="19" t="n">
        <f aca="false">ROUND(F5805*K5805,2)</f>
        <v>91.05</v>
      </c>
      <c r="M5805" s="24" t="n">
        <f aca="false">DATE(YEAR(C5805),MONTH(C5805),1)</f>
        <v>46204</v>
      </c>
    </row>
    <row r="5806" customFormat="false" ht="15" hidden="false" customHeight="false" outlineLevel="0" collapsed="false">
      <c r="A5806" s="21" t="s">
        <v>3754</v>
      </c>
      <c r="B5806" s="21" t="s">
        <v>3646</v>
      </c>
      <c r="C5806" s="23" t="n">
        <v>46211</v>
      </c>
      <c r="D5806" s="21" t="s">
        <v>567</v>
      </c>
      <c r="E5806" s="21" t="s">
        <v>366</v>
      </c>
      <c r="F5806" s="12" t="n">
        <v>6</v>
      </c>
      <c r="G5806" s="19" t="n">
        <v>7.35</v>
      </c>
      <c r="H5806" s="19" t="n">
        <v>5.45</v>
      </c>
      <c r="I5806" s="19" t="n">
        <f aca="false">ROUND(F5806*G5806,2)</f>
        <v>44.1</v>
      </c>
      <c r="J5806" s="19" t="n">
        <f aca="false">ROUND(F5806*H5806,2)</f>
        <v>32.7</v>
      </c>
      <c r="K5806" s="19" t="n">
        <f aca="false">INDEX(Pricebook!$L$2:$L$1401,MATCH(D5806,Pricebook!$A$2:$A$1401,0))</f>
        <v>7.85</v>
      </c>
      <c r="L5806" s="19" t="n">
        <f aca="false">ROUND(F5806*K5806,2)</f>
        <v>47.1</v>
      </c>
      <c r="M5806" s="24" t="n">
        <f aca="false">DATE(YEAR(C5806),MONTH(C5806),1)</f>
        <v>46204</v>
      </c>
    </row>
    <row r="5807" customFormat="false" ht="15" hidden="false" customHeight="false" outlineLevel="0" collapsed="false">
      <c r="A5807" s="21" t="s">
        <v>3754</v>
      </c>
      <c r="B5807" s="21" t="s">
        <v>3646</v>
      </c>
      <c r="C5807" s="23" t="n">
        <v>46211</v>
      </c>
      <c r="D5807" s="21" t="s">
        <v>2894</v>
      </c>
      <c r="E5807" s="21" t="s">
        <v>2748</v>
      </c>
      <c r="F5807" s="12" t="n">
        <v>5</v>
      </c>
      <c r="G5807" s="19" t="n">
        <v>14.4</v>
      </c>
      <c r="H5807" s="19" t="n">
        <v>9.85</v>
      </c>
      <c r="I5807" s="19" t="n">
        <f aca="false">ROUND(F5807*G5807,2)</f>
        <v>72</v>
      </c>
      <c r="J5807" s="19" t="n">
        <f aca="false">ROUND(F5807*H5807,2)</f>
        <v>49.25</v>
      </c>
      <c r="K5807" s="19" t="n">
        <f aca="false">INDEX(Pricebook!$L$2:$L$1401,MATCH(D5807,Pricebook!$A$2:$A$1401,0))</f>
        <v>15.85</v>
      </c>
      <c r="L5807" s="19" t="n">
        <f aca="false">ROUND(F5807*K5807,2)</f>
        <v>79.25</v>
      </c>
      <c r="M5807" s="24" t="n">
        <f aca="false">DATE(YEAR(C5807),MONTH(C5807),1)</f>
        <v>46204</v>
      </c>
    </row>
    <row r="5808" customFormat="false" ht="15" hidden="false" customHeight="false" outlineLevel="0" collapsed="false">
      <c r="A5808" s="21" t="s">
        <v>3754</v>
      </c>
      <c r="B5808" s="21" t="s">
        <v>3646</v>
      </c>
      <c r="C5808" s="23" t="n">
        <v>46211</v>
      </c>
      <c r="D5808" s="21" t="s">
        <v>1114</v>
      </c>
      <c r="E5808" s="21" t="s">
        <v>971</v>
      </c>
      <c r="F5808" s="12" t="n">
        <v>6</v>
      </c>
      <c r="G5808" s="19" t="n">
        <v>1.2</v>
      </c>
      <c r="H5808" s="19" t="n">
        <v>0.91</v>
      </c>
      <c r="I5808" s="19" t="n">
        <f aca="false">ROUND(F5808*G5808,2)</f>
        <v>7.2</v>
      </c>
      <c r="J5808" s="19" t="n">
        <f aca="false">ROUND(F5808*H5808,2)</f>
        <v>5.46</v>
      </c>
      <c r="K5808" s="19" t="n">
        <f aca="false">INDEX(Pricebook!$L$2:$L$1401,MATCH(D5808,Pricebook!$A$2:$A$1401,0))</f>
        <v>1.4</v>
      </c>
      <c r="L5808" s="19" t="n">
        <f aca="false">ROUND(F5808*K5808,2)</f>
        <v>8.4</v>
      </c>
      <c r="M5808" s="24" t="n">
        <f aca="false">DATE(YEAR(C5808),MONTH(C5808),1)</f>
        <v>46204</v>
      </c>
    </row>
    <row r="5809" customFormat="false" ht="15" hidden="false" customHeight="false" outlineLevel="0" collapsed="false">
      <c r="A5809" s="21" t="s">
        <v>3754</v>
      </c>
      <c r="B5809" s="21" t="s">
        <v>3646</v>
      </c>
      <c r="C5809" s="23" t="n">
        <v>46211</v>
      </c>
      <c r="D5809" s="21" t="s">
        <v>287</v>
      </c>
      <c r="E5809" s="21" t="s">
        <v>108</v>
      </c>
      <c r="F5809" s="12" t="n">
        <v>1</v>
      </c>
      <c r="G5809" s="19" t="n">
        <v>17.4</v>
      </c>
      <c r="H5809" s="19" t="n">
        <v>13.09</v>
      </c>
      <c r="I5809" s="19" t="n">
        <f aca="false">ROUND(F5809*G5809,2)</f>
        <v>17.4</v>
      </c>
      <c r="J5809" s="19" t="n">
        <f aca="false">ROUND(F5809*H5809,2)</f>
        <v>13.09</v>
      </c>
      <c r="K5809" s="19" t="n">
        <f aca="false">INDEX(Pricebook!$L$2:$L$1401,MATCH(D5809,Pricebook!$A$2:$A$1401,0))</f>
        <v>19.15</v>
      </c>
      <c r="L5809" s="19" t="n">
        <f aca="false">ROUND(F5809*K5809,2)</f>
        <v>19.15</v>
      </c>
      <c r="M5809" s="24" t="n">
        <f aca="false">DATE(YEAR(C5809),MONTH(C5809),1)</f>
        <v>46204</v>
      </c>
    </row>
    <row r="5810" customFormat="false" ht="15" hidden="false" customHeight="false" outlineLevel="0" collapsed="false">
      <c r="A5810" s="21" t="s">
        <v>3755</v>
      </c>
      <c r="B5810" s="21" t="s">
        <v>3643</v>
      </c>
      <c r="C5810" s="23" t="n">
        <v>46211</v>
      </c>
      <c r="D5810" s="21" t="s">
        <v>153</v>
      </c>
      <c r="E5810" s="21" t="s">
        <v>108</v>
      </c>
      <c r="F5810" s="12" t="n">
        <v>2</v>
      </c>
      <c r="G5810" s="19" t="n">
        <v>92</v>
      </c>
      <c r="H5810" s="19" t="n">
        <v>68.74</v>
      </c>
      <c r="I5810" s="19" t="n">
        <f aca="false">ROUND(F5810*G5810,2)</f>
        <v>184</v>
      </c>
      <c r="J5810" s="19" t="n">
        <f aca="false">ROUND(F5810*H5810,2)</f>
        <v>137.48</v>
      </c>
      <c r="K5810" s="19" t="n">
        <f aca="false">INDEX(Pricebook!$L$2:$L$1401,MATCH(D5810,Pricebook!$A$2:$A$1401,0))</f>
        <v>100.7</v>
      </c>
      <c r="L5810" s="19" t="n">
        <f aca="false">ROUND(F5810*K5810,2)</f>
        <v>201.4</v>
      </c>
      <c r="M5810" s="24" t="n">
        <f aca="false">DATE(YEAR(C5810),MONTH(C5810),1)</f>
        <v>46204</v>
      </c>
    </row>
    <row r="5811" customFormat="false" ht="15" hidden="false" customHeight="false" outlineLevel="0" collapsed="false">
      <c r="A5811" s="21" t="s">
        <v>3755</v>
      </c>
      <c r="B5811" s="21" t="s">
        <v>3643</v>
      </c>
      <c r="C5811" s="23" t="n">
        <v>46211</v>
      </c>
      <c r="D5811" s="21" t="s">
        <v>893</v>
      </c>
      <c r="E5811" s="21" t="s">
        <v>366</v>
      </c>
      <c r="F5811" s="12" t="n">
        <v>3</v>
      </c>
      <c r="G5811" s="19" t="n">
        <v>44.35</v>
      </c>
      <c r="H5811" s="19" t="n">
        <v>31.6</v>
      </c>
      <c r="I5811" s="19" t="n">
        <f aca="false">ROUND(F5811*G5811,2)</f>
        <v>133.05</v>
      </c>
      <c r="J5811" s="19" t="n">
        <f aca="false">ROUND(F5811*H5811,2)</f>
        <v>94.8</v>
      </c>
      <c r="K5811" s="19" t="n">
        <f aca="false">INDEX(Pricebook!$L$2:$L$1401,MATCH(D5811,Pricebook!$A$2:$A$1401,0))</f>
        <v>48.15</v>
      </c>
      <c r="L5811" s="19" t="n">
        <f aca="false">ROUND(F5811*K5811,2)</f>
        <v>144.45</v>
      </c>
      <c r="M5811" s="24" t="n">
        <f aca="false">DATE(YEAR(C5811),MONTH(C5811),1)</f>
        <v>46204</v>
      </c>
    </row>
    <row r="5812" customFormat="false" ht="15" hidden="false" customHeight="false" outlineLevel="0" collapsed="false">
      <c r="A5812" s="21" t="s">
        <v>3755</v>
      </c>
      <c r="B5812" s="21" t="s">
        <v>3643</v>
      </c>
      <c r="C5812" s="23" t="n">
        <v>46211</v>
      </c>
      <c r="D5812" s="21" t="s">
        <v>322</v>
      </c>
      <c r="E5812" s="21" t="s">
        <v>108</v>
      </c>
      <c r="F5812" s="12" t="n">
        <v>2</v>
      </c>
      <c r="G5812" s="19" t="n">
        <v>9.05</v>
      </c>
      <c r="H5812" s="19" t="n">
        <v>6.67</v>
      </c>
      <c r="I5812" s="19" t="n">
        <f aca="false">ROUND(F5812*G5812,2)</f>
        <v>18.1</v>
      </c>
      <c r="J5812" s="19" t="n">
        <f aca="false">ROUND(F5812*H5812,2)</f>
        <v>13.34</v>
      </c>
      <c r="K5812" s="19" t="n">
        <f aca="false">INDEX(Pricebook!$L$2:$L$1401,MATCH(D5812,Pricebook!$A$2:$A$1401,0))</f>
        <v>9.8</v>
      </c>
      <c r="L5812" s="19" t="n">
        <f aca="false">ROUND(F5812*K5812,2)</f>
        <v>19.6</v>
      </c>
      <c r="M5812" s="24" t="n">
        <f aca="false">DATE(YEAR(C5812),MONTH(C5812),1)</f>
        <v>46204</v>
      </c>
    </row>
    <row r="5813" customFormat="false" ht="15" hidden="false" customHeight="false" outlineLevel="0" collapsed="false">
      <c r="A5813" s="21" t="s">
        <v>3755</v>
      </c>
      <c r="B5813" s="21" t="s">
        <v>3643</v>
      </c>
      <c r="C5813" s="23" t="n">
        <v>46211</v>
      </c>
      <c r="D5813" s="21" t="s">
        <v>2838</v>
      </c>
      <c r="E5813" s="21" t="s">
        <v>2748</v>
      </c>
      <c r="F5813" s="12" t="n">
        <v>3</v>
      </c>
      <c r="G5813" s="19" t="n">
        <v>11.1</v>
      </c>
      <c r="H5813" s="19" t="n">
        <v>6.43</v>
      </c>
      <c r="I5813" s="19" t="n">
        <f aca="false">ROUND(F5813*G5813,2)</f>
        <v>33.3</v>
      </c>
      <c r="J5813" s="19" t="n">
        <f aca="false">ROUND(F5813*H5813,2)</f>
        <v>19.29</v>
      </c>
      <c r="K5813" s="19" t="n">
        <f aca="false">INDEX(Pricebook!$L$2:$L$1401,MATCH(D5813,Pricebook!$A$2:$A$1401,0))</f>
        <v>12.05</v>
      </c>
      <c r="L5813" s="19" t="n">
        <f aca="false">ROUND(F5813*K5813,2)</f>
        <v>36.15</v>
      </c>
      <c r="M5813" s="24" t="n">
        <f aca="false">DATE(YEAR(C5813),MONTH(C5813),1)</f>
        <v>46204</v>
      </c>
    </row>
    <row r="5814" customFormat="false" ht="15" hidden="false" customHeight="false" outlineLevel="0" collapsed="false">
      <c r="A5814" s="21" t="s">
        <v>3755</v>
      </c>
      <c r="B5814" s="21" t="s">
        <v>3643</v>
      </c>
      <c r="C5814" s="23" t="n">
        <v>46211</v>
      </c>
      <c r="D5814" s="21" t="s">
        <v>1262</v>
      </c>
      <c r="E5814" s="21" t="s">
        <v>971</v>
      </c>
      <c r="F5814" s="12" t="n">
        <v>2</v>
      </c>
      <c r="G5814" s="19" t="n">
        <v>514.3</v>
      </c>
      <c r="H5814" s="19" t="n">
        <v>393.73</v>
      </c>
      <c r="I5814" s="19" t="n">
        <f aca="false">ROUND(F5814*G5814,2)</f>
        <v>1028.6</v>
      </c>
      <c r="J5814" s="19" t="n">
        <f aca="false">ROUND(F5814*H5814,2)</f>
        <v>787.46</v>
      </c>
      <c r="K5814" s="19" t="n">
        <f aca="false">INDEX(Pricebook!$L$2:$L$1401,MATCH(D5814,Pricebook!$A$2:$A$1401,0))</f>
        <v>596.25</v>
      </c>
      <c r="L5814" s="19" t="n">
        <f aca="false">ROUND(F5814*K5814,2)</f>
        <v>1192.5</v>
      </c>
      <c r="M5814" s="24" t="n">
        <f aca="false">DATE(YEAR(C5814),MONTH(C5814),1)</f>
        <v>46204</v>
      </c>
    </row>
    <row r="5815" customFormat="false" ht="15" hidden="false" customHeight="false" outlineLevel="0" collapsed="false">
      <c r="A5815" s="21" t="s">
        <v>3755</v>
      </c>
      <c r="B5815" s="21" t="s">
        <v>3643</v>
      </c>
      <c r="C5815" s="23" t="n">
        <v>46211</v>
      </c>
      <c r="D5815" s="21" t="s">
        <v>2918</v>
      </c>
      <c r="E5815" s="21" t="s">
        <v>2748</v>
      </c>
      <c r="F5815" s="12" t="n">
        <v>4</v>
      </c>
      <c r="G5815" s="19" t="n">
        <v>68.75</v>
      </c>
      <c r="H5815" s="19" t="n">
        <v>40.1</v>
      </c>
      <c r="I5815" s="19" t="n">
        <f aca="false">ROUND(F5815*G5815,2)</f>
        <v>275</v>
      </c>
      <c r="J5815" s="19" t="n">
        <f aca="false">ROUND(F5815*H5815,2)</f>
        <v>160.4</v>
      </c>
      <c r="K5815" s="19" t="n">
        <f aca="false">INDEX(Pricebook!$L$2:$L$1401,MATCH(D5815,Pricebook!$A$2:$A$1401,0))</f>
        <v>75.15</v>
      </c>
      <c r="L5815" s="19" t="n">
        <f aca="false">ROUND(F5815*K5815,2)</f>
        <v>300.6</v>
      </c>
      <c r="M5815" s="24" t="n">
        <f aca="false">DATE(YEAR(C5815),MONTH(C5815),1)</f>
        <v>46204</v>
      </c>
    </row>
    <row r="5816" customFormat="false" ht="15" hidden="false" customHeight="false" outlineLevel="0" collapsed="false">
      <c r="A5816" s="21" t="s">
        <v>3755</v>
      </c>
      <c r="B5816" s="21" t="s">
        <v>3643</v>
      </c>
      <c r="C5816" s="23" t="n">
        <v>46211</v>
      </c>
      <c r="D5816" s="21" t="s">
        <v>2902</v>
      </c>
      <c r="E5816" s="21" t="s">
        <v>2748</v>
      </c>
      <c r="F5816" s="12" t="n">
        <v>7</v>
      </c>
      <c r="G5816" s="19" t="n">
        <v>6.2</v>
      </c>
      <c r="H5816" s="19" t="n">
        <v>3.6</v>
      </c>
      <c r="I5816" s="19" t="n">
        <f aca="false">ROUND(F5816*G5816,2)</f>
        <v>43.4</v>
      </c>
      <c r="J5816" s="19" t="n">
        <f aca="false">ROUND(F5816*H5816,2)</f>
        <v>25.2</v>
      </c>
      <c r="K5816" s="19" t="n">
        <f aca="false">INDEX(Pricebook!$L$2:$L$1401,MATCH(D5816,Pricebook!$A$2:$A$1401,0))</f>
        <v>6.75</v>
      </c>
      <c r="L5816" s="19" t="n">
        <f aca="false">ROUND(F5816*K5816,2)</f>
        <v>47.25</v>
      </c>
      <c r="M5816" s="24" t="n">
        <f aca="false">DATE(YEAR(C5816),MONTH(C5816),1)</f>
        <v>46204</v>
      </c>
    </row>
    <row r="5817" customFormat="false" ht="15" hidden="false" customHeight="false" outlineLevel="0" collapsed="false">
      <c r="A5817" s="21" t="s">
        <v>3755</v>
      </c>
      <c r="B5817" s="21" t="s">
        <v>3643</v>
      </c>
      <c r="C5817" s="23" t="n">
        <v>46211</v>
      </c>
      <c r="D5817" s="21" t="s">
        <v>169</v>
      </c>
      <c r="E5817" s="21" t="s">
        <v>108</v>
      </c>
      <c r="F5817" s="12" t="n">
        <v>1</v>
      </c>
      <c r="G5817" s="19" t="n">
        <v>68</v>
      </c>
      <c r="H5817" s="19" t="n">
        <v>50.42</v>
      </c>
      <c r="I5817" s="19" t="n">
        <f aca="false">ROUND(F5817*G5817,2)</f>
        <v>68</v>
      </c>
      <c r="J5817" s="19" t="n">
        <f aca="false">ROUND(F5817*H5817,2)</f>
        <v>50.42</v>
      </c>
      <c r="K5817" s="19" t="n">
        <f aca="false">INDEX(Pricebook!$L$2:$L$1401,MATCH(D5817,Pricebook!$A$2:$A$1401,0))</f>
        <v>73.85</v>
      </c>
      <c r="L5817" s="19" t="n">
        <f aca="false">ROUND(F5817*K5817,2)</f>
        <v>73.85</v>
      </c>
      <c r="M5817" s="24" t="n">
        <f aca="false">DATE(YEAR(C5817),MONTH(C5817),1)</f>
        <v>46204</v>
      </c>
    </row>
    <row r="5818" customFormat="false" ht="15" hidden="false" customHeight="false" outlineLevel="0" collapsed="false">
      <c r="A5818" s="21" t="s">
        <v>3755</v>
      </c>
      <c r="B5818" s="21" t="s">
        <v>3643</v>
      </c>
      <c r="C5818" s="23" t="n">
        <v>46211</v>
      </c>
      <c r="D5818" s="21" t="s">
        <v>2222</v>
      </c>
      <c r="E5818" s="21" t="s">
        <v>2202</v>
      </c>
      <c r="F5818" s="12" t="n">
        <v>3</v>
      </c>
      <c r="G5818" s="19" t="n">
        <v>60.55</v>
      </c>
      <c r="H5818" s="19" t="n">
        <v>36.49</v>
      </c>
      <c r="I5818" s="19" t="n">
        <f aca="false">ROUND(F5818*G5818,2)</f>
        <v>181.65</v>
      </c>
      <c r="J5818" s="19" t="n">
        <f aca="false">ROUND(F5818*H5818,2)</f>
        <v>109.47</v>
      </c>
      <c r="K5818" s="19" t="n">
        <f aca="false">INDEX(Pricebook!$L$2:$L$1401,MATCH(D5818,Pricebook!$A$2:$A$1401,0))</f>
        <v>64.2</v>
      </c>
      <c r="L5818" s="19" t="n">
        <f aca="false">ROUND(F5818*K5818,2)</f>
        <v>192.6</v>
      </c>
      <c r="M5818" s="24" t="n">
        <f aca="false">DATE(YEAR(C5818),MONTH(C5818),1)</f>
        <v>46204</v>
      </c>
    </row>
    <row r="5819" customFormat="false" ht="15" hidden="false" customHeight="false" outlineLevel="0" collapsed="false">
      <c r="A5819" s="21" t="s">
        <v>3755</v>
      </c>
      <c r="B5819" s="21" t="s">
        <v>3643</v>
      </c>
      <c r="C5819" s="23" t="n">
        <v>46211</v>
      </c>
      <c r="D5819" s="21" t="s">
        <v>2946</v>
      </c>
      <c r="E5819" s="21" t="s">
        <v>2748</v>
      </c>
      <c r="F5819" s="12" t="n">
        <v>5</v>
      </c>
      <c r="G5819" s="19" t="n">
        <v>9.3</v>
      </c>
      <c r="H5819" s="19" t="n">
        <v>5.37</v>
      </c>
      <c r="I5819" s="19" t="n">
        <f aca="false">ROUND(F5819*G5819,2)</f>
        <v>46.5</v>
      </c>
      <c r="J5819" s="19" t="n">
        <f aca="false">ROUND(F5819*H5819,2)</f>
        <v>26.85</v>
      </c>
      <c r="K5819" s="19" t="n">
        <f aca="false">INDEX(Pricebook!$L$2:$L$1401,MATCH(D5819,Pricebook!$A$2:$A$1401,0))</f>
        <v>10.1</v>
      </c>
      <c r="L5819" s="19" t="n">
        <f aca="false">ROUND(F5819*K5819,2)</f>
        <v>50.5</v>
      </c>
      <c r="M5819" s="24" t="n">
        <f aca="false">DATE(YEAR(C5819),MONTH(C5819),1)</f>
        <v>46204</v>
      </c>
    </row>
    <row r="5820" customFormat="false" ht="15" hidden="false" customHeight="false" outlineLevel="0" collapsed="false">
      <c r="A5820" s="21" t="s">
        <v>3755</v>
      </c>
      <c r="B5820" s="21" t="s">
        <v>3643</v>
      </c>
      <c r="C5820" s="23" t="n">
        <v>46211</v>
      </c>
      <c r="D5820" s="21" t="s">
        <v>147</v>
      </c>
      <c r="E5820" s="21" t="s">
        <v>108</v>
      </c>
      <c r="F5820" s="12" t="n">
        <v>1</v>
      </c>
      <c r="G5820" s="19" t="n">
        <v>82.6</v>
      </c>
      <c r="H5820" s="19" t="n">
        <v>61.4</v>
      </c>
      <c r="I5820" s="19" t="n">
        <f aca="false">ROUND(F5820*G5820,2)</f>
        <v>82.6</v>
      </c>
      <c r="J5820" s="19" t="n">
        <f aca="false">ROUND(F5820*H5820,2)</f>
        <v>61.4</v>
      </c>
      <c r="K5820" s="19" t="n">
        <f aca="false">INDEX(Pricebook!$L$2:$L$1401,MATCH(D5820,Pricebook!$A$2:$A$1401,0))</f>
        <v>89.95</v>
      </c>
      <c r="L5820" s="19" t="n">
        <f aca="false">ROUND(F5820*K5820,2)</f>
        <v>89.95</v>
      </c>
      <c r="M5820" s="24" t="n">
        <f aca="false">DATE(YEAR(C5820),MONTH(C5820),1)</f>
        <v>46204</v>
      </c>
    </row>
    <row r="5821" customFormat="false" ht="15" hidden="false" customHeight="false" outlineLevel="0" collapsed="false">
      <c r="A5821" s="21" t="s">
        <v>3756</v>
      </c>
      <c r="B5821" s="21" t="s">
        <v>3757</v>
      </c>
      <c r="C5821" s="23" t="n">
        <v>46211</v>
      </c>
      <c r="D5821" s="21" t="s">
        <v>2608</v>
      </c>
      <c r="E5821" s="21" t="s">
        <v>2587</v>
      </c>
      <c r="F5821" s="12" t="n">
        <v>2</v>
      </c>
      <c r="G5821" s="19" t="n">
        <v>79.55</v>
      </c>
      <c r="H5821" s="19" t="n">
        <v>51.16</v>
      </c>
      <c r="I5821" s="19" t="n">
        <f aca="false">ROUND(F5821*G5821,2)</f>
        <v>159.1</v>
      </c>
      <c r="J5821" s="19" t="n">
        <f aca="false">ROUND(F5821*H5821,2)</f>
        <v>102.32</v>
      </c>
      <c r="K5821" s="19" t="n">
        <f aca="false">INDEX(Pricebook!$L$2:$L$1401,MATCH(D5821,Pricebook!$A$2:$A$1401,0))</f>
        <v>85</v>
      </c>
      <c r="L5821" s="19" t="n">
        <f aca="false">ROUND(F5821*K5821,2)</f>
        <v>170</v>
      </c>
      <c r="M5821" s="24" t="n">
        <f aca="false">DATE(YEAR(C5821),MONTH(C5821),1)</f>
        <v>46204</v>
      </c>
    </row>
    <row r="5822" customFormat="false" ht="15" hidden="false" customHeight="false" outlineLevel="0" collapsed="false">
      <c r="A5822" s="21" t="s">
        <v>3756</v>
      </c>
      <c r="B5822" s="21" t="s">
        <v>3757</v>
      </c>
      <c r="C5822" s="23" t="n">
        <v>46211</v>
      </c>
      <c r="D5822" s="21" t="s">
        <v>939</v>
      </c>
      <c r="E5822" s="21" t="s">
        <v>366</v>
      </c>
      <c r="F5822" s="12" t="n">
        <v>2</v>
      </c>
      <c r="G5822" s="19" t="n">
        <v>40.3</v>
      </c>
      <c r="H5822" s="19" t="n">
        <v>32.1</v>
      </c>
      <c r="I5822" s="19" t="n">
        <f aca="false">ROUND(F5822*G5822,2)</f>
        <v>80.6</v>
      </c>
      <c r="J5822" s="19" t="n">
        <f aca="false">ROUND(F5822*H5822,2)</f>
        <v>64.2</v>
      </c>
      <c r="K5822" s="19" t="n">
        <f aca="false">INDEX(Pricebook!$L$2:$L$1401,MATCH(D5822,Pricebook!$A$2:$A$1401,0))</f>
        <v>43.1</v>
      </c>
      <c r="L5822" s="19" t="n">
        <f aca="false">ROUND(F5822*K5822,2)</f>
        <v>86.2</v>
      </c>
      <c r="M5822" s="24" t="n">
        <f aca="false">DATE(YEAR(C5822),MONTH(C5822),1)</f>
        <v>46204</v>
      </c>
    </row>
    <row r="5823" customFormat="false" ht="15" hidden="false" customHeight="false" outlineLevel="0" collapsed="false">
      <c r="A5823" s="21" t="s">
        <v>3756</v>
      </c>
      <c r="B5823" s="21" t="s">
        <v>3757</v>
      </c>
      <c r="C5823" s="23" t="n">
        <v>46211</v>
      </c>
      <c r="D5823" s="21" t="s">
        <v>2426</v>
      </c>
      <c r="E5823" s="21" t="s">
        <v>2202</v>
      </c>
      <c r="F5823" s="12" t="n">
        <v>2</v>
      </c>
      <c r="G5823" s="19" t="n">
        <v>32.25</v>
      </c>
      <c r="H5823" s="19" t="n">
        <v>19.43</v>
      </c>
      <c r="I5823" s="19" t="n">
        <f aca="false">ROUND(F5823*G5823,2)</f>
        <v>64.5</v>
      </c>
      <c r="J5823" s="19" t="n">
        <f aca="false">ROUND(F5823*H5823,2)</f>
        <v>38.86</v>
      </c>
      <c r="K5823" s="19" t="n">
        <f aca="false">INDEX(Pricebook!$L$2:$L$1401,MATCH(D5823,Pricebook!$A$2:$A$1401,0))</f>
        <v>34.2</v>
      </c>
      <c r="L5823" s="19" t="n">
        <f aca="false">ROUND(F5823*K5823,2)</f>
        <v>68.4</v>
      </c>
      <c r="M5823" s="24" t="n">
        <f aca="false">DATE(YEAR(C5823),MONTH(C5823),1)</f>
        <v>46204</v>
      </c>
    </row>
    <row r="5824" customFormat="false" ht="15" hidden="false" customHeight="false" outlineLevel="0" collapsed="false">
      <c r="A5824" s="21" t="s">
        <v>3756</v>
      </c>
      <c r="B5824" s="21" t="s">
        <v>3757</v>
      </c>
      <c r="C5824" s="23" t="n">
        <v>46211</v>
      </c>
      <c r="D5824" s="21" t="s">
        <v>775</v>
      </c>
      <c r="E5824" s="21" t="s">
        <v>366</v>
      </c>
      <c r="F5824" s="12" t="n">
        <v>1</v>
      </c>
      <c r="G5824" s="19" t="n">
        <v>221.65</v>
      </c>
      <c r="H5824" s="19" t="n">
        <v>156.94</v>
      </c>
      <c r="I5824" s="19" t="n">
        <f aca="false">ROUND(F5824*G5824,2)</f>
        <v>221.65</v>
      </c>
      <c r="J5824" s="19" t="n">
        <f aca="false">ROUND(F5824*H5824,2)</f>
        <v>156.94</v>
      </c>
      <c r="K5824" s="19" t="n">
        <f aca="false">INDEX(Pricebook!$L$2:$L$1401,MATCH(D5824,Pricebook!$A$2:$A$1401,0))</f>
        <v>238.95</v>
      </c>
      <c r="L5824" s="19" t="n">
        <f aca="false">ROUND(F5824*K5824,2)</f>
        <v>238.95</v>
      </c>
      <c r="M5824" s="24" t="n">
        <f aca="false">DATE(YEAR(C5824),MONTH(C5824),1)</f>
        <v>46204</v>
      </c>
    </row>
    <row r="5825" customFormat="false" ht="15" hidden="false" customHeight="false" outlineLevel="0" collapsed="false">
      <c r="A5825" s="21" t="s">
        <v>3756</v>
      </c>
      <c r="B5825" s="21" t="s">
        <v>3757</v>
      </c>
      <c r="C5825" s="23" t="n">
        <v>46211</v>
      </c>
      <c r="D5825" s="21" t="s">
        <v>751</v>
      </c>
      <c r="E5825" s="21" t="s">
        <v>366</v>
      </c>
      <c r="F5825" s="12" t="n">
        <v>4</v>
      </c>
      <c r="G5825" s="19" t="n">
        <v>20.6</v>
      </c>
      <c r="H5825" s="19" t="n">
        <v>14.55</v>
      </c>
      <c r="I5825" s="19" t="n">
        <f aca="false">ROUND(F5825*G5825,2)</f>
        <v>82.4</v>
      </c>
      <c r="J5825" s="19" t="n">
        <f aca="false">ROUND(F5825*H5825,2)</f>
        <v>58.2</v>
      </c>
      <c r="K5825" s="19" t="n">
        <f aca="false">INDEX(Pricebook!$L$2:$L$1401,MATCH(D5825,Pricebook!$A$2:$A$1401,0))</f>
        <v>22.15</v>
      </c>
      <c r="L5825" s="19" t="n">
        <f aca="false">ROUND(F5825*K5825,2)</f>
        <v>88.6</v>
      </c>
      <c r="M5825" s="24" t="n">
        <f aca="false">DATE(YEAR(C5825),MONTH(C5825),1)</f>
        <v>46204</v>
      </c>
    </row>
    <row r="5826" customFormat="false" ht="15" hidden="false" customHeight="false" outlineLevel="0" collapsed="false">
      <c r="A5826" s="21" t="s">
        <v>3756</v>
      </c>
      <c r="B5826" s="21" t="s">
        <v>3757</v>
      </c>
      <c r="C5826" s="23" t="n">
        <v>46211</v>
      </c>
      <c r="D5826" s="21" t="s">
        <v>567</v>
      </c>
      <c r="E5826" s="21" t="s">
        <v>366</v>
      </c>
      <c r="F5826" s="12" t="n">
        <v>1</v>
      </c>
      <c r="G5826" s="19" t="n">
        <v>7.35</v>
      </c>
      <c r="H5826" s="19" t="n">
        <v>5.45</v>
      </c>
      <c r="I5826" s="19" t="n">
        <f aca="false">ROUND(F5826*G5826,2)</f>
        <v>7.35</v>
      </c>
      <c r="J5826" s="19" t="n">
        <f aca="false">ROUND(F5826*H5826,2)</f>
        <v>5.45</v>
      </c>
      <c r="K5826" s="19" t="n">
        <f aca="false">INDEX(Pricebook!$L$2:$L$1401,MATCH(D5826,Pricebook!$A$2:$A$1401,0))</f>
        <v>7.85</v>
      </c>
      <c r="L5826" s="19" t="n">
        <f aca="false">ROUND(F5826*K5826,2)</f>
        <v>7.85</v>
      </c>
      <c r="M5826" s="24" t="n">
        <f aca="false">DATE(YEAR(C5826),MONTH(C5826),1)</f>
        <v>46204</v>
      </c>
    </row>
    <row r="5827" customFormat="false" ht="15" hidden="false" customHeight="false" outlineLevel="0" collapsed="false">
      <c r="A5827" s="21" t="s">
        <v>3756</v>
      </c>
      <c r="B5827" s="21" t="s">
        <v>3757</v>
      </c>
      <c r="C5827" s="23" t="n">
        <v>46211</v>
      </c>
      <c r="D5827" s="21" t="s">
        <v>653</v>
      </c>
      <c r="E5827" s="21" t="s">
        <v>366</v>
      </c>
      <c r="F5827" s="12" t="n">
        <v>3</v>
      </c>
      <c r="G5827" s="19" t="n">
        <v>13.75</v>
      </c>
      <c r="H5827" s="19" t="n">
        <v>9.82</v>
      </c>
      <c r="I5827" s="19" t="n">
        <f aca="false">ROUND(F5827*G5827,2)</f>
        <v>41.25</v>
      </c>
      <c r="J5827" s="19" t="n">
        <f aca="false">ROUND(F5827*H5827,2)</f>
        <v>29.46</v>
      </c>
      <c r="K5827" s="19" t="n">
        <f aca="false">INDEX(Pricebook!$L$2:$L$1401,MATCH(D5827,Pricebook!$A$2:$A$1401,0))</f>
        <v>15</v>
      </c>
      <c r="L5827" s="19" t="n">
        <f aca="false">ROUND(F5827*K5827,2)</f>
        <v>45</v>
      </c>
      <c r="M5827" s="24" t="n">
        <f aca="false">DATE(YEAR(C5827),MONTH(C5827),1)</f>
        <v>46204</v>
      </c>
    </row>
    <row r="5828" customFormat="false" ht="15" hidden="false" customHeight="false" outlineLevel="0" collapsed="false">
      <c r="A5828" s="21" t="s">
        <v>3756</v>
      </c>
      <c r="B5828" s="21" t="s">
        <v>3757</v>
      </c>
      <c r="C5828" s="23" t="n">
        <v>46211</v>
      </c>
      <c r="D5828" s="21" t="s">
        <v>2333</v>
      </c>
      <c r="E5828" s="21" t="s">
        <v>2202</v>
      </c>
      <c r="F5828" s="12" t="n">
        <v>3</v>
      </c>
      <c r="G5828" s="19" t="n">
        <v>41.9</v>
      </c>
      <c r="H5828" s="19" t="n">
        <v>25.21</v>
      </c>
      <c r="I5828" s="19" t="n">
        <f aca="false">ROUND(F5828*G5828,2)</f>
        <v>125.7</v>
      </c>
      <c r="J5828" s="19" t="n">
        <f aca="false">ROUND(F5828*H5828,2)</f>
        <v>75.63</v>
      </c>
      <c r="K5828" s="19" t="n">
        <f aca="false">INDEX(Pricebook!$L$2:$L$1401,MATCH(D5828,Pricebook!$A$2:$A$1401,0))</f>
        <v>44.35</v>
      </c>
      <c r="L5828" s="19" t="n">
        <f aca="false">ROUND(F5828*K5828,2)</f>
        <v>133.05</v>
      </c>
      <c r="M5828" s="24" t="n">
        <f aca="false">DATE(YEAR(C5828),MONTH(C5828),1)</f>
        <v>46204</v>
      </c>
    </row>
    <row r="5829" customFormat="false" ht="15" hidden="false" customHeight="false" outlineLevel="0" collapsed="false">
      <c r="A5829" s="21" t="s">
        <v>3756</v>
      </c>
      <c r="B5829" s="21" t="s">
        <v>3757</v>
      </c>
      <c r="C5829" s="23" t="n">
        <v>46211</v>
      </c>
      <c r="D5829" s="21" t="s">
        <v>1889</v>
      </c>
      <c r="E5829" s="21" t="s">
        <v>1452</v>
      </c>
      <c r="F5829" s="12" t="n">
        <v>3</v>
      </c>
      <c r="G5829" s="19" t="n">
        <v>31.2</v>
      </c>
      <c r="H5829" s="19" t="n">
        <v>19.16</v>
      </c>
      <c r="I5829" s="19" t="n">
        <f aca="false">ROUND(F5829*G5829,2)</f>
        <v>93.6</v>
      </c>
      <c r="J5829" s="19" t="n">
        <f aca="false">ROUND(F5829*H5829,2)</f>
        <v>57.48</v>
      </c>
      <c r="K5829" s="19" t="n">
        <f aca="false">INDEX(Pricebook!$L$2:$L$1401,MATCH(D5829,Pricebook!$A$2:$A$1401,0))</f>
        <v>32.1</v>
      </c>
      <c r="L5829" s="19" t="n">
        <f aca="false">ROUND(F5829*K5829,2)</f>
        <v>96.3</v>
      </c>
      <c r="M5829" s="24" t="n">
        <f aca="false">DATE(YEAR(C5829),MONTH(C5829),1)</f>
        <v>46204</v>
      </c>
    </row>
    <row r="5830" customFormat="false" ht="15" hidden="false" customHeight="false" outlineLevel="0" collapsed="false">
      <c r="A5830" s="21" t="s">
        <v>3756</v>
      </c>
      <c r="B5830" s="21" t="s">
        <v>3757</v>
      </c>
      <c r="C5830" s="23" t="n">
        <v>46211</v>
      </c>
      <c r="D5830" s="21" t="s">
        <v>384</v>
      </c>
      <c r="E5830" s="21" t="s">
        <v>366</v>
      </c>
      <c r="F5830" s="12" t="n">
        <v>2</v>
      </c>
      <c r="G5830" s="19" t="n">
        <v>99.6</v>
      </c>
      <c r="H5830" s="19" t="n">
        <v>70.41</v>
      </c>
      <c r="I5830" s="19" t="n">
        <f aca="false">ROUND(F5830*G5830,2)</f>
        <v>199.2</v>
      </c>
      <c r="J5830" s="19" t="n">
        <f aca="false">ROUND(F5830*H5830,2)</f>
        <v>140.82</v>
      </c>
      <c r="K5830" s="19" t="n">
        <f aca="false">INDEX(Pricebook!$L$2:$L$1401,MATCH(D5830,Pricebook!$A$2:$A$1401,0))</f>
        <v>107.2</v>
      </c>
      <c r="L5830" s="19" t="n">
        <f aca="false">ROUND(F5830*K5830,2)</f>
        <v>214.4</v>
      </c>
      <c r="M5830" s="24" t="n">
        <f aca="false">DATE(YEAR(C5830),MONTH(C5830),1)</f>
        <v>46204</v>
      </c>
    </row>
    <row r="5831" customFormat="false" ht="15" hidden="false" customHeight="false" outlineLevel="0" collapsed="false">
      <c r="A5831" s="21" t="s">
        <v>3756</v>
      </c>
      <c r="B5831" s="21" t="s">
        <v>3757</v>
      </c>
      <c r="C5831" s="23" t="n">
        <v>46211</v>
      </c>
      <c r="D5831" s="21" t="s">
        <v>1558</v>
      </c>
      <c r="E5831" s="21" t="s">
        <v>1452</v>
      </c>
      <c r="F5831" s="12" t="n">
        <v>4</v>
      </c>
      <c r="G5831" s="19" t="n">
        <v>230</v>
      </c>
      <c r="H5831" s="19" t="n">
        <v>139.94</v>
      </c>
      <c r="I5831" s="19" t="n">
        <f aca="false">ROUND(F5831*G5831,2)</f>
        <v>920</v>
      </c>
      <c r="J5831" s="19" t="n">
        <f aca="false">ROUND(F5831*H5831,2)</f>
        <v>559.76</v>
      </c>
      <c r="K5831" s="19" t="n">
        <f aca="false">INDEX(Pricebook!$L$2:$L$1401,MATCH(D5831,Pricebook!$A$2:$A$1401,0))</f>
        <v>234.4</v>
      </c>
      <c r="L5831" s="19" t="n">
        <f aca="false">ROUND(F5831*K5831,2)</f>
        <v>937.6</v>
      </c>
      <c r="M5831" s="24" t="n">
        <f aca="false">DATE(YEAR(C5831),MONTH(C5831),1)</f>
        <v>46204</v>
      </c>
    </row>
    <row r="5832" customFormat="false" ht="15" hidden="false" customHeight="false" outlineLevel="0" collapsed="false">
      <c r="A5832" s="21" t="s">
        <v>3756</v>
      </c>
      <c r="B5832" s="21" t="s">
        <v>3757</v>
      </c>
      <c r="C5832" s="23" t="n">
        <v>46211</v>
      </c>
      <c r="D5832" s="21" t="s">
        <v>2690</v>
      </c>
      <c r="E5832" s="21" t="s">
        <v>2587</v>
      </c>
      <c r="F5832" s="12" t="n">
        <v>7</v>
      </c>
      <c r="G5832" s="19" t="n">
        <v>6.35</v>
      </c>
      <c r="H5832" s="19" t="n">
        <v>4.04</v>
      </c>
      <c r="I5832" s="19" t="n">
        <f aca="false">ROUND(F5832*G5832,2)</f>
        <v>44.45</v>
      </c>
      <c r="J5832" s="19" t="n">
        <f aca="false">ROUND(F5832*H5832,2)</f>
        <v>28.28</v>
      </c>
      <c r="K5832" s="19" t="n">
        <f aca="false">INDEX(Pricebook!$L$2:$L$1401,MATCH(D5832,Pricebook!$A$2:$A$1401,0))</f>
        <v>6.75</v>
      </c>
      <c r="L5832" s="19" t="n">
        <f aca="false">ROUND(F5832*K5832,2)</f>
        <v>47.25</v>
      </c>
      <c r="M5832" s="24" t="n">
        <f aca="false">DATE(YEAR(C5832),MONTH(C5832),1)</f>
        <v>46204</v>
      </c>
    </row>
    <row r="5833" customFormat="false" ht="15" hidden="false" customHeight="false" outlineLevel="0" collapsed="false">
      <c r="A5833" s="21" t="s">
        <v>3756</v>
      </c>
      <c r="B5833" s="21" t="s">
        <v>3757</v>
      </c>
      <c r="C5833" s="23" t="n">
        <v>46211</v>
      </c>
      <c r="D5833" s="21" t="s">
        <v>2638</v>
      </c>
      <c r="E5833" s="21" t="s">
        <v>2587</v>
      </c>
      <c r="F5833" s="12" t="n">
        <v>12</v>
      </c>
      <c r="G5833" s="19" t="n">
        <v>8.4</v>
      </c>
      <c r="H5833" s="19" t="n">
        <v>5.41</v>
      </c>
      <c r="I5833" s="19" t="n">
        <f aca="false">ROUND(F5833*G5833,2)</f>
        <v>100.8</v>
      </c>
      <c r="J5833" s="19" t="n">
        <f aca="false">ROUND(F5833*H5833,2)</f>
        <v>64.92</v>
      </c>
      <c r="K5833" s="19" t="n">
        <f aca="false">INDEX(Pricebook!$L$2:$L$1401,MATCH(D5833,Pricebook!$A$2:$A$1401,0))</f>
        <v>9</v>
      </c>
      <c r="L5833" s="19" t="n">
        <f aca="false">ROUND(F5833*K5833,2)</f>
        <v>108</v>
      </c>
      <c r="M5833" s="24" t="n">
        <f aca="false">DATE(YEAR(C5833),MONTH(C5833),1)</f>
        <v>46204</v>
      </c>
    </row>
    <row r="5834" customFormat="false" ht="15" hidden="false" customHeight="false" outlineLevel="0" collapsed="false">
      <c r="A5834" s="21" t="s">
        <v>3756</v>
      </c>
      <c r="B5834" s="21" t="s">
        <v>3757</v>
      </c>
      <c r="C5834" s="23" t="n">
        <v>46211</v>
      </c>
      <c r="D5834" s="21" t="s">
        <v>1779</v>
      </c>
      <c r="E5834" s="21" t="s">
        <v>1452</v>
      </c>
      <c r="F5834" s="12" t="n">
        <v>1</v>
      </c>
      <c r="G5834" s="19" t="n">
        <v>100</v>
      </c>
      <c r="H5834" s="19" t="n">
        <v>62.2</v>
      </c>
      <c r="I5834" s="19" t="n">
        <f aca="false">ROUND(F5834*G5834,2)</f>
        <v>100</v>
      </c>
      <c r="J5834" s="19" t="n">
        <f aca="false">ROUND(F5834*H5834,2)</f>
        <v>62.2</v>
      </c>
      <c r="K5834" s="19" t="n">
        <f aca="false">INDEX(Pricebook!$L$2:$L$1401,MATCH(D5834,Pricebook!$A$2:$A$1401,0))</f>
        <v>104.2</v>
      </c>
      <c r="L5834" s="19" t="n">
        <f aca="false">ROUND(F5834*K5834,2)</f>
        <v>104.2</v>
      </c>
      <c r="M5834" s="24" t="n">
        <f aca="false">DATE(YEAR(C5834),MONTH(C5834),1)</f>
        <v>46204</v>
      </c>
    </row>
    <row r="5835" customFormat="false" ht="15" hidden="false" customHeight="false" outlineLevel="0" collapsed="false">
      <c r="A5835" s="21" t="s">
        <v>3756</v>
      </c>
      <c r="B5835" s="21" t="s">
        <v>3757</v>
      </c>
      <c r="C5835" s="23" t="n">
        <v>46211</v>
      </c>
      <c r="D5835" s="21" t="s">
        <v>403</v>
      </c>
      <c r="E5835" s="21" t="s">
        <v>366</v>
      </c>
      <c r="F5835" s="12" t="n">
        <v>2</v>
      </c>
      <c r="G5835" s="19" t="n">
        <v>18.35</v>
      </c>
      <c r="H5835" s="19" t="n">
        <v>13.66</v>
      </c>
      <c r="I5835" s="19" t="n">
        <f aca="false">ROUND(F5835*G5835,2)</f>
        <v>36.7</v>
      </c>
      <c r="J5835" s="19" t="n">
        <f aca="false">ROUND(F5835*H5835,2)</f>
        <v>27.32</v>
      </c>
      <c r="K5835" s="19" t="n">
        <f aca="false">INDEX(Pricebook!$L$2:$L$1401,MATCH(D5835,Pricebook!$A$2:$A$1401,0))</f>
        <v>19.65</v>
      </c>
      <c r="L5835" s="19" t="n">
        <f aca="false">ROUND(F5835*K5835,2)</f>
        <v>39.3</v>
      </c>
      <c r="M5835" s="24" t="n">
        <f aca="false">DATE(YEAR(C5835),MONTH(C5835),1)</f>
        <v>46204</v>
      </c>
    </row>
    <row r="5836" customFormat="false" ht="15" hidden="false" customHeight="false" outlineLevel="0" collapsed="false">
      <c r="A5836" s="21" t="s">
        <v>3756</v>
      </c>
      <c r="B5836" s="21" t="s">
        <v>3757</v>
      </c>
      <c r="C5836" s="23" t="n">
        <v>46211</v>
      </c>
      <c r="D5836" s="21" t="s">
        <v>2214</v>
      </c>
      <c r="E5836" s="21" t="s">
        <v>2202</v>
      </c>
      <c r="F5836" s="12" t="n">
        <v>4</v>
      </c>
      <c r="G5836" s="19" t="n">
        <v>60.55</v>
      </c>
      <c r="H5836" s="19" t="n">
        <v>36.6</v>
      </c>
      <c r="I5836" s="19" t="n">
        <f aca="false">ROUND(F5836*G5836,2)</f>
        <v>242.2</v>
      </c>
      <c r="J5836" s="19" t="n">
        <f aca="false">ROUND(F5836*H5836,2)</f>
        <v>146.4</v>
      </c>
      <c r="K5836" s="19" t="n">
        <f aca="false">INDEX(Pricebook!$L$2:$L$1401,MATCH(D5836,Pricebook!$A$2:$A$1401,0))</f>
        <v>64.4</v>
      </c>
      <c r="L5836" s="19" t="n">
        <f aca="false">ROUND(F5836*K5836,2)</f>
        <v>257.6</v>
      </c>
      <c r="M5836" s="24" t="n">
        <f aca="false">DATE(YEAR(C5836),MONTH(C5836),1)</f>
        <v>46204</v>
      </c>
    </row>
    <row r="5837" customFormat="false" ht="15" hidden="false" customHeight="false" outlineLevel="0" collapsed="false">
      <c r="A5837" s="21" t="s">
        <v>3758</v>
      </c>
      <c r="B5837" s="21" t="s">
        <v>3083</v>
      </c>
      <c r="C5837" s="23" t="n">
        <v>46211</v>
      </c>
      <c r="D5837" s="21" t="s">
        <v>2040</v>
      </c>
      <c r="E5837" s="21" t="s">
        <v>1941</v>
      </c>
      <c r="F5837" s="12" t="n">
        <v>1</v>
      </c>
      <c r="G5837" s="19" t="n">
        <v>71.9</v>
      </c>
      <c r="H5837" s="19" t="n">
        <v>50.65</v>
      </c>
      <c r="I5837" s="19" t="n">
        <f aca="false">ROUND(F5837*G5837,2)</f>
        <v>71.9</v>
      </c>
      <c r="J5837" s="19" t="n">
        <f aca="false">ROUND(F5837*H5837,2)</f>
        <v>50.65</v>
      </c>
      <c r="K5837" s="19" t="n">
        <f aca="false">INDEX(Pricebook!$L$2:$L$1401,MATCH(D5837,Pricebook!$A$2:$A$1401,0))</f>
        <v>75.25</v>
      </c>
      <c r="L5837" s="19" t="n">
        <f aca="false">ROUND(F5837*K5837,2)</f>
        <v>75.25</v>
      </c>
      <c r="M5837" s="24" t="n">
        <f aca="false">DATE(YEAR(C5837),MONTH(C5837),1)</f>
        <v>46204</v>
      </c>
    </row>
    <row r="5838" customFormat="false" ht="15" hidden="false" customHeight="false" outlineLevel="0" collapsed="false">
      <c r="A5838" s="21" t="s">
        <v>3758</v>
      </c>
      <c r="B5838" s="21" t="s">
        <v>3083</v>
      </c>
      <c r="C5838" s="23" t="n">
        <v>46211</v>
      </c>
      <c r="D5838" s="21" t="s">
        <v>693</v>
      </c>
      <c r="E5838" s="21" t="s">
        <v>366</v>
      </c>
      <c r="F5838" s="12" t="n">
        <v>1</v>
      </c>
      <c r="G5838" s="19" t="n">
        <v>8.9</v>
      </c>
      <c r="H5838" s="19" t="n">
        <v>6.51</v>
      </c>
      <c r="I5838" s="19" t="n">
        <f aca="false">ROUND(F5838*G5838,2)</f>
        <v>8.9</v>
      </c>
      <c r="J5838" s="19" t="n">
        <f aca="false">ROUND(F5838*H5838,2)</f>
        <v>6.51</v>
      </c>
      <c r="K5838" s="19" t="n">
        <f aca="false">INDEX(Pricebook!$L$2:$L$1401,MATCH(D5838,Pricebook!$A$2:$A$1401,0))</f>
        <v>9.5</v>
      </c>
      <c r="L5838" s="19" t="n">
        <f aca="false">ROUND(F5838*K5838,2)</f>
        <v>9.5</v>
      </c>
      <c r="M5838" s="24" t="n">
        <f aca="false">DATE(YEAR(C5838),MONTH(C5838),1)</f>
        <v>46204</v>
      </c>
    </row>
    <row r="5839" customFormat="false" ht="15" hidden="false" customHeight="false" outlineLevel="0" collapsed="false">
      <c r="A5839" s="21" t="s">
        <v>3758</v>
      </c>
      <c r="B5839" s="21" t="s">
        <v>3083</v>
      </c>
      <c r="C5839" s="23" t="n">
        <v>46211</v>
      </c>
      <c r="D5839" s="21" t="s">
        <v>2872</v>
      </c>
      <c r="E5839" s="21" t="s">
        <v>2748</v>
      </c>
      <c r="F5839" s="12" t="n">
        <v>3</v>
      </c>
      <c r="G5839" s="19" t="n">
        <v>4.75</v>
      </c>
      <c r="H5839" s="19" t="n">
        <v>2.74</v>
      </c>
      <c r="I5839" s="19" t="n">
        <f aca="false">ROUND(F5839*G5839,2)</f>
        <v>14.25</v>
      </c>
      <c r="J5839" s="19" t="n">
        <f aca="false">ROUND(F5839*H5839,2)</f>
        <v>8.22</v>
      </c>
      <c r="K5839" s="19" t="n">
        <f aca="false">INDEX(Pricebook!$L$2:$L$1401,MATCH(D5839,Pricebook!$A$2:$A$1401,0))</f>
        <v>5.15</v>
      </c>
      <c r="L5839" s="19" t="n">
        <f aca="false">ROUND(F5839*K5839,2)</f>
        <v>15.45</v>
      </c>
      <c r="M5839" s="24" t="n">
        <f aca="false">DATE(YEAR(C5839),MONTH(C5839),1)</f>
        <v>46204</v>
      </c>
    </row>
    <row r="5840" customFormat="false" ht="15" hidden="false" customHeight="false" outlineLevel="0" collapsed="false">
      <c r="A5840" s="21" t="s">
        <v>3758</v>
      </c>
      <c r="B5840" s="21" t="s">
        <v>3083</v>
      </c>
      <c r="C5840" s="23" t="n">
        <v>46211</v>
      </c>
      <c r="D5840" s="21" t="s">
        <v>2030</v>
      </c>
      <c r="E5840" s="21" t="s">
        <v>1941</v>
      </c>
      <c r="F5840" s="12" t="n">
        <v>1</v>
      </c>
      <c r="G5840" s="19" t="n">
        <v>120.75</v>
      </c>
      <c r="H5840" s="19" t="n">
        <v>77.01</v>
      </c>
      <c r="I5840" s="19" t="n">
        <f aca="false">ROUND(F5840*G5840,2)</f>
        <v>120.75</v>
      </c>
      <c r="J5840" s="19" t="n">
        <f aca="false">ROUND(F5840*H5840,2)</f>
        <v>77.01</v>
      </c>
      <c r="K5840" s="19" t="n">
        <f aca="false">INDEX(Pricebook!$L$2:$L$1401,MATCH(D5840,Pricebook!$A$2:$A$1401,0))</f>
        <v>125.5</v>
      </c>
      <c r="L5840" s="19" t="n">
        <f aca="false">ROUND(F5840*K5840,2)</f>
        <v>125.5</v>
      </c>
      <c r="M5840" s="24" t="n">
        <f aca="false">DATE(YEAR(C5840),MONTH(C5840),1)</f>
        <v>46204</v>
      </c>
    </row>
    <row r="5841" customFormat="false" ht="15" hidden="false" customHeight="false" outlineLevel="0" collapsed="false">
      <c r="A5841" s="21" t="s">
        <v>3758</v>
      </c>
      <c r="B5841" s="21" t="s">
        <v>3083</v>
      </c>
      <c r="C5841" s="23" t="n">
        <v>46211</v>
      </c>
      <c r="D5841" s="21" t="s">
        <v>2072</v>
      </c>
      <c r="E5841" s="21" t="s">
        <v>1941</v>
      </c>
      <c r="F5841" s="12" t="n">
        <v>3</v>
      </c>
      <c r="G5841" s="19" t="n">
        <v>48.4</v>
      </c>
      <c r="H5841" s="19" t="n">
        <v>30.55</v>
      </c>
      <c r="I5841" s="19" t="n">
        <f aca="false">ROUND(F5841*G5841,2)</f>
        <v>145.2</v>
      </c>
      <c r="J5841" s="19" t="n">
        <f aca="false">ROUND(F5841*H5841,2)</f>
        <v>91.65</v>
      </c>
      <c r="K5841" s="19" t="n">
        <f aca="false">INDEX(Pricebook!$L$2:$L$1401,MATCH(D5841,Pricebook!$A$2:$A$1401,0))</f>
        <v>49.8</v>
      </c>
      <c r="L5841" s="19" t="n">
        <f aca="false">ROUND(F5841*K5841,2)</f>
        <v>149.4</v>
      </c>
      <c r="M5841" s="24" t="n">
        <f aca="false">DATE(YEAR(C5841),MONTH(C5841),1)</f>
        <v>46204</v>
      </c>
    </row>
    <row r="5842" customFormat="false" ht="15" hidden="false" customHeight="false" outlineLevel="0" collapsed="false">
      <c r="A5842" s="21" t="s">
        <v>3758</v>
      </c>
      <c r="B5842" s="21" t="s">
        <v>3083</v>
      </c>
      <c r="C5842" s="23" t="n">
        <v>46211</v>
      </c>
      <c r="D5842" s="21" t="s">
        <v>2749</v>
      </c>
      <c r="E5842" s="21" t="s">
        <v>2748</v>
      </c>
      <c r="F5842" s="12" t="n">
        <v>3</v>
      </c>
      <c r="G5842" s="19" t="n">
        <v>29.1</v>
      </c>
      <c r="H5842" s="19" t="n">
        <v>16.94</v>
      </c>
      <c r="I5842" s="19" t="n">
        <f aca="false">ROUND(F5842*G5842,2)</f>
        <v>87.3</v>
      </c>
      <c r="J5842" s="19" t="n">
        <f aca="false">ROUND(F5842*H5842,2)</f>
        <v>50.82</v>
      </c>
      <c r="K5842" s="19" t="n">
        <f aca="false">INDEX(Pricebook!$L$2:$L$1401,MATCH(D5842,Pricebook!$A$2:$A$1401,0))</f>
        <v>31.75</v>
      </c>
      <c r="L5842" s="19" t="n">
        <f aca="false">ROUND(F5842*K5842,2)</f>
        <v>95.25</v>
      </c>
      <c r="M5842" s="24" t="n">
        <f aca="false">DATE(YEAR(C5842),MONTH(C5842),1)</f>
        <v>46204</v>
      </c>
    </row>
    <row r="5843" customFormat="false" ht="15" hidden="false" customHeight="false" outlineLevel="0" collapsed="false">
      <c r="A5843" s="21" t="s">
        <v>3758</v>
      </c>
      <c r="B5843" s="21" t="s">
        <v>3083</v>
      </c>
      <c r="C5843" s="23" t="n">
        <v>46211</v>
      </c>
      <c r="D5843" s="21" t="s">
        <v>1278</v>
      </c>
      <c r="E5843" s="21" t="s">
        <v>971</v>
      </c>
      <c r="F5843" s="12" t="n">
        <v>3</v>
      </c>
      <c r="G5843" s="19" t="n">
        <v>128.15</v>
      </c>
      <c r="H5843" s="19" t="n">
        <v>97.76</v>
      </c>
      <c r="I5843" s="19" t="n">
        <f aca="false">ROUND(F5843*G5843,2)</f>
        <v>384.45</v>
      </c>
      <c r="J5843" s="19" t="n">
        <f aca="false">ROUND(F5843*H5843,2)</f>
        <v>293.28</v>
      </c>
      <c r="K5843" s="19" t="n">
        <f aca="false">INDEX(Pricebook!$L$2:$L$1401,MATCH(D5843,Pricebook!$A$2:$A$1401,0))</f>
        <v>148.05</v>
      </c>
      <c r="L5843" s="19" t="n">
        <f aca="false">ROUND(F5843*K5843,2)</f>
        <v>444.15</v>
      </c>
      <c r="M5843" s="24" t="n">
        <f aca="false">DATE(YEAR(C5843),MONTH(C5843),1)</f>
        <v>46204</v>
      </c>
    </row>
    <row r="5844" customFormat="false" ht="15" hidden="false" customHeight="false" outlineLevel="0" collapsed="false">
      <c r="A5844" s="21" t="s">
        <v>3758</v>
      </c>
      <c r="B5844" s="21" t="s">
        <v>3083</v>
      </c>
      <c r="C5844" s="23" t="n">
        <v>46211</v>
      </c>
      <c r="D5844" s="21" t="s">
        <v>671</v>
      </c>
      <c r="E5844" s="21" t="s">
        <v>366</v>
      </c>
      <c r="F5844" s="12" t="n">
        <v>1</v>
      </c>
      <c r="G5844" s="19" t="n">
        <v>21</v>
      </c>
      <c r="H5844" s="19" t="n">
        <v>14.86</v>
      </c>
      <c r="I5844" s="19" t="n">
        <f aca="false">ROUND(F5844*G5844,2)</f>
        <v>21</v>
      </c>
      <c r="J5844" s="19" t="n">
        <f aca="false">ROUND(F5844*H5844,2)</f>
        <v>14.86</v>
      </c>
      <c r="K5844" s="19" t="n">
        <f aca="false">INDEX(Pricebook!$L$2:$L$1401,MATCH(D5844,Pricebook!$A$2:$A$1401,0))</f>
        <v>22.65</v>
      </c>
      <c r="L5844" s="19" t="n">
        <f aca="false">ROUND(F5844*K5844,2)</f>
        <v>22.65</v>
      </c>
      <c r="M5844" s="24" t="n">
        <f aca="false">DATE(YEAR(C5844),MONTH(C5844),1)</f>
        <v>46204</v>
      </c>
    </row>
    <row r="5845" customFormat="false" ht="15" hidden="false" customHeight="false" outlineLevel="0" collapsed="false">
      <c r="A5845" s="21" t="s">
        <v>3758</v>
      </c>
      <c r="B5845" s="21" t="s">
        <v>3083</v>
      </c>
      <c r="C5845" s="23" t="n">
        <v>46211</v>
      </c>
      <c r="D5845" s="21" t="s">
        <v>653</v>
      </c>
      <c r="E5845" s="21" t="s">
        <v>366</v>
      </c>
      <c r="F5845" s="12" t="n">
        <v>1</v>
      </c>
      <c r="G5845" s="19" t="n">
        <v>13.75</v>
      </c>
      <c r="H5845" s="19" t="n">
        <v>9.82</v>
      </c>
      <c r="I5845" s="19" t="n">
        <f aca="false">ROUND(F5845*G5845,2)</f>
        <v>13.75</v>
      </c>
      <c r="J5845" s="19" t="n">
        <f aca="false">ROUND(F5845*H5845,2)</f>
        <v>9.82</v>
      </c>
      <c r="K5845" s="19" t="n">
        <f aca="false">INDEX(Pricebook!$L$2:$L$1401,MATCH(D5845,Pricebook!$A$2:$A$1401,0))</f>
        <v>15</v>
      </c>
      <c r="L5845" s="19" t="n">
        <f aca="false">ROUND(F5845*K5845,2)</f>
        <v>15</v>
      </c>
      <c r="M5845" s="24" t="n">
        <f aca="false">DATE(YEAR(C5845),MONTH(C5845),1)</f>
        <v>46204</v>
      </c>
    </row>
    <row r="5846" customFormat="false" ht="15" hidden="false" customHeight="false" outlineLevel="0" collapsed="false">
      <c r="A5846" s="21" t="s">
        <v>3758</v>
      </c>
      <c r="B5846" s="21" t="s">
        <v>3083</v>
      </c>
      <c r="C5846" s="23" t="n">
        <v>46211</v>
      </c>
      <c r="D5846" s="21" t="s">
        <v>2948</v>
      </c>
      <c r="E5846" s="21" t="s">
        <v>2748</v>
      </c>
      <c r="F5846" s="12" t="n">
        <v>8</v>
      </c>
      <c r="G5846" s="19" t="n">
        <v>21.85</v>
      </c>
      <c r="H5846" s="19" t="n">
        <v>12.7</v>
      </c>
      <c r="I5846" s="19" t="n">
        <f aca="false">ROUND(F5846*G5846,2)</f>
        <v>174.8</v>
      </c>
      <c r="J5846" s="19" t="n">
        <f aca="false">ROUND(F5846*H5846,2)</f>
        <v>101.6</v>
      </c>
      <c r="K5846" s="19" t="n">
        <f aca="false">INDEX(Pricebook!$L$2:$L$1401,MATCH(D5846,Pricebook!$A$2:$A$1401,0))</f>
        <v>23.8</v>
      </c>
      <c r="L5846" s="19" t="n">
        <f aca="false">ROUND(F5846*K5846,2)</f>
        <v>190.4</v>
      </c>
      <c r="M5846" s="24" t="n">
        <f aca="false">DATE(YEAR(C5846),MONTH(C5846),1)</f>
        <v>46204</v>
      </c>
    </row>
    <row r="5847" customFormat="false" ht="15" hidden="false" customHeight="false" outlineLevel="0" collapsed="false">
      <c r="A5847" s="21" t="s">
        <v>3758</v>
      </c>
      <c r="B5847" s="21" t="s">
        <v>3083</v>
      </c>
      <c r="C5847" s="23" t="n">
        <v>46211</v>
      </c>
      <c r="D5847" s="21" t="s">
        <v>2182</v>
      </c>
      <c r="E5847" s="21" t="s">
        <v>1941</v>
      </c>
      <c r="F5847" s="12" t="n">
        <v>4</v>
      </c>
      <c r="G5847" s="19" t="n">
        <v>107.6</v>
      </c>
      <c r="H5847" s="19" t="n">
        <v>69.52</v>
      </c>
      <c r="I5847" s="19" t="n">
        <f aca="false">ROUND(F5847*G5847,2)</f>
        <v>430.4</v>
      </c>
      <c r="J5847" s="19" t="n">
        <f aca="false">ROUND(F5847*H5847,2)</f>
        <v>278.08</v>
      </c>
      <c r="K5847" s="19" t="n">
        <f aca="false">INDEX(Pricebook!$L$2:$L$1401,MATCH(D5847,Pricebook!$A$2:$A$1401,0))</f>
        <v>113.25</v>
      </c>
      <c r="L5847" s="19" t="n">
        <f aca="false">ROUND(F5847*K5847,2)</f>
        <v>453</v>
      </c>
      <c r="M5847" s="24" t="n">
        <f aca="false">DATE(YEAR(C5847),MONTH(C5847),1)</f>
        <v>46204</v>
      </c>
    </row>
    <row r="5848" customFormat="false" ht="15" hidden="false" customHeight="false" outlineLevel="0" collapsed="false">
      <c r="A5848" s="21" t="s">
        <v>3758</v>
      </c>
      <c r="B5848" s="21" t="s">
        <v>3083</v>
      </c>
      <c r="C5848" s="23" t="n">
        <v>46211</v>
      </c>
      <c r="D5848" s="21" t="s">
        <v>1950</v>
      </c>
      <c r="E5848" s="21" t="s">
        <v>1941</v>
      </c>
      <c r="F5848" s="12" t="n">
        <v>1</v>
      </c>
      <c r="G5848" s="19" t="n">
        <v>104.55</v>
      </c>
      <c r="H5848" s="19" t="n">
        <v>67.56</v>
      </c>
      <c r="I5848" s="19" t="n">
        <f aca="false">ROUND(F5848*G5848,2)</f>
        <v>104.55</v>
      </c>
      <c r="J5848" s="19" t="n">
        <f aca="false">ROUND(F5848*H5848,2)</f>
        <v>67.56</v>
      </c>
      <c r="K5848" s="19" t="n">
        <f aca="false">INDEX(Pricebook!$L$2:$L$1401,MATCH(D5848,Pricebook!$A$2:$A$1401,0))</f>
        <v>110.05</v>
      </c>
      <c r="L5848" s="19" t="n">
        <f aca="false">ROUND(F5848*K5848,2)</f>
        <v>110.05</v>
      </c>
      <c r="M5848" s="24" t="n">
        <f aca="false">DATE(YEAR(C5848),MONTH(C5848),1)</f>
        <v>46204</v>
      </c>
    </row>
    <row r="5849" customFormat="false" ht="15" hidden="false" customHeight="false" outlineLevel="0" collapsed="false">
      <c r="A5849" s="21" t="s">
        <v>3758</v>
      </c>
      <c r="B5849" s="21" t="s">
        <v>3083</v>
      </c>
      <c r="C5849" s="23" t="n">
        <v>46211</v>
      </c>
      <c r="D5849" s="21" t="s">
        <v>2874</v>
      </c>
      <c r="E5849" s="21" t="s">
        <v>2748</v>
      </c>
      <c r="F5849" s="12" t="n">
        <v>2</v>
      </c>
      <c r="G5849" s="19" t="n">
        <v>23</v>
      </c>
      <c r="H5849" s="19" t="n">
        <v>13.26</v>
      </c>
      <c r="I5849" s="19" t="n">
        <f aca="false">ROUND(F5849*G5849,2)</f>
        <v>46</v>
      </c>
      <c r="J5849" s="19" t="n">
        <f aca="false">ROUND(F5849*H5849,2)</f>
        <v>26.52</v>
      </c>
      <c r="K5849" s="19" t="n">
        <f aca="false">INDEX(Pricebook!$L$2:$L$1401,MATCH(D5849,Pricebook!$A$2:$A$1401,0))</f>
        <v>24.85</v>
      </c>
      <c r="L5849" s="19" t="n">
        <f aca="false">ROUND(F5849*K5849,2)</f>
        <v>49.7</v>
      </c>
      <c r="M5849" s="24" t="n">
        <f aca="false">DATE(YEAR(C5849),MONTH(C5849),1)</f>
        <v>46204</v>
      </c>
    </row>
    <row r="5850" customFormat="false" ht="15" hidden="false" customHeight="false" outlineLevel="0" collapsed="false">
      <c r="A5850" s="21" t="s">
        <v>3758</v>
      </c>
      <c r="B5850" s="21" t="s">
        <v>3083</v>
      </c>
      <c r="C5850" s="23" t="n">
        <v>46211</v>
      </c>
      <c r="D5850" s="21" t="s">
        <v>2062</v>
      </c>
      <c r="E5850" s="21" t="s">
        <v>1941</v>
      </c>
      <c r="F5850" s="12" t="n">
        <v>2</v>
      </c>
      <c r="G5850" s="19" t="n">
        <v>116.15</v>
      </c>
      <c r="H5850" s="19" t="n">
        <v>74.34</v>
      </c>
      <c r="I5850" s="19" t="n">
        <f aca="false">ROUND(F5850*G5850,2)</f>
        <v>232.3</v>
      </c>
      <c r="J5850" s="19" t="n">
        <f aca="false">ROUND(F5850*H5850,2)</f>
        <v>148.68</v>
      </c>
      <c r="K5850" s="19" t="n">
        <f aca="false">INDEX(Pricebook!$L$2:$L$1401,MATCH(D5850,Pricebook!$A$2:$A$1401,0))</f>
        <v>121.1</v>
      </c>
      <c r="L5850" s="19" t="n">
        <f aca="false">ROUND(F5850*K5850,2)</f>
        <v>242.2</v>
      </c>
      <c r="M5850" s="24" t="n">
        <f aca="false">DATE(YEAR(C5850),MONTH(C5850),1)</f>
        <v>46204</v>
      </c>
    </row>
    <row r="5851" customFormat="false" ht="15" hidden="false" customHeight="false" outlineLevel="0" collapsed="false">
      <c r="A5851" s="21" t="s">
        <v>3758</v>
      </c>
      <c r="B5851" s="21" t="s">
        <v>3083</v>
      </c>
      <c r="C5851" s="23" t="n">
        <v>46211</v>
      </c>
      <c r="D5851" s="21" t="s">
        <v>2864</v>
      </c>
      <c r="E5851" s="21" t="s">
        <v>2748</v>
      </c>
      <c r="F5851" s="12" t="n">
        <v>3</v>
      </c>
      <c r="G5851" s="19" t="n">
        <v>35.6</v>
      </c>
      <c r="H5851" s="19" t="n">
        <v>22.03</v>
      </c>
      <c r="I5851" s="19" t="n">
        <f aca="false">ROUND(F5851*G5851,2)</f>
        <v>106.8</v>
      </c>
      <c r="J5851" s="19" t="n">
        <f aca="false">ROUND(F5851*H5851,2)</f>
        <v>66.09</v>
      </c>
      <c r="K5851" s="19" t="n">
        <f aca="false">INDEX(Pricebook!$L$2:$L$1401,MATCH(D5851,Pricebook!$A$2:$A$1401,0))</f>
        <v>38.5</v>
      </c>
      <c r="L5851" s="19" t="n">
        <f aca="false">ROUND(F5851*K5851,2)</f>
        <v>115.5</v>
      </c>
      <c r="M5851" s="24" t="n">
        <f aca="false">DATE(YEAR(C5851),MONTH(C5851),1)</f>
        <v>46204</v>
      </c>
    </row>
    <row r="5852" customFormat="false" ht="15" hidden="false" customHeight="false" outlineLevel="0" collapsed="false">
      <c r="A5852" s="21" t="s">
        <v>3759</v>
      </c>
      <c r="B5852" s="21" t="s">
        <v>3143</v>
      </c>
      <c r="C5852" s="23" t="n">
        <v>46212</v>
      </c>
      <c r="D5852" s="21" t="s">
        <v>521</v>
      </c>
      <c r="E5852" s="21" t="s">
        <v>366</v>
      </c>
      <c r="F5852" s="12" t="n">
        <v>4</v>
      </c>
      <c r="G5852" s="19" t="n">
        <v>12.55</v>
      </c>
      <c r="H5852" s="19" t="n">
        <v>8.96</v>
      </c>
      <c r="I5852" s="19" t="n">
        <f aca="false">ROUND(F5852*G5852,2)</f>
        <v>50.2</v>
      </c>
      <c r="J5852" s="19" t="n">
        <f aca="false">ROUND(F5852*H5852,2)</f>
        <v>35.84</v>
      </c>
      <c r="K5852" s="19" t="n">
        <f aca="false">INDEX(Pricebook!$L$2:$L$1401,MATCH(D5852,Pricebook!$A$2:$A$1401,0))</f>
        <v>13.65</v>
      </c>
      <c r="L5852" s="19" t="n">
        <f aca="false">ROUND(F5852*K5852,2)</f>
        <v>54.6</v>
      </c>
      <c r="M5852" s="24" t="n">
        <f aca="false">DATE(YEAR(C5852),MONTH(C5852),1)</f>
        <v>46204</v>
      </c>
    </row>
    <row r="5853" customFormat="false" ht="15" hidden="false" customHeight="false" outlineLevel="0" collapsed="false">
      <c r="A5853" s="21" t="s">
        <v>3759</v>
      </c>
      <c r="B5853" s="21" t="s">
        <v>3143</v>
      </c>
      <c r="C5853" s="23" t="n">
        <v>46212</v>
      </c>
      <c r="D5853" s="21" t="s">
        <v>507</v>
      </c>
      <c r="E5853" s="21" t="s">
        <v>366</v>
      </c>
      <c r="F5853" s="12" t="n">
        <v>2</v>
      </c>
      <c r="G5853" s="19" t="n">
        <v>88.85</v>
      </c>
      <c r="H5853" s="19" t="n">
        <v>62.24</v>
      </c>
      <c r="I5853" s="19" t="n">
        <f aca="false">ROUND(F5853*G5853,2)</f>
        <v>177.7</v>
      </c>
      <c r="J5853" s="19" t="n">
        <f aca="false">ROUND(F5853*H5853,2)</f>
        <v>124.48</v>
      </c>
      <c r="K5853" s="19" t="n">
        <f aca="false">INDEX(Pricebook!$L$2:$L$1401,MATCH(D5853,Pricebook!$A$2:$A$1401,0))</f>
        <v>94.75</v>
      </c>
      <c r="L5853" s="19" t="n">
        <f aca="false">ROUND(F5853*K5853,2)</f>
        <v>189.5</v>
      </c>
      <c r="M5853" s="24" t="n">
        <f aca="false">DATE(YEAR(C5853),MONTH(C5853),1)</f>
        <v>46204</v>
      </c>
    </row>
    <row r="5854" customFormat="false" ht="15" hidden="false" customHeight="false" outlineLevel="0" collapsed="false">
      <c r="A5854" s="21" t="s">
        <v>3759</v>
      </c>
      <c r="B5854" s="21" t="s">
        <v>3143</v>
      </c>
      <c r="C5854" s="23" t="n">
        <v>46212</v>
      </c>
      <c r="D5854" s="21" t="s">
        <v>2430</v>
      </c>
      <c r="E5854" s="21" t="s">
        <v>2202</v>
      </c>
      <c r="F5854" s="12" t="n">
        <v>2</v>
      </c>
      <c r="G5854" s="19" t="n">
        <v>5.5</v>
      </c>
      <c r="H5854" s="19" t="n">
        <v>3.83</v>
      </c>
      <c r="I5854" s="19" t="n">
        <f aca="false">ROUND(F5854*G5854,2)</f>
        <v>11</v>
      </c>
      <c r="J5854" s="19" t="n">
        <f aca="false">ROUND(F5854*H5854,2)</f>
        <v>7.66</v>
      </c>
      <c r="K5854" s="19" t="n">
        <f aca="false">INDEX(Pricebook!$L$2:$L$1401,MATCH(D5854,Pricebook!$A$2:$A$1401,0))</f>
        <v>5.85</v>
      </c>
      <c r="L5854" s="19" t="n">
        <f aca="false">ROUND(F5854*K5854,2)</f>
        <v>11.7</v>
      </c>
      <c r="M5854" s="24" t="n">
        <f aca="false">DATE(YEAR(C5854),MONTH(C5854),1)</f>
        <v>46204</v>
      </c>
    </row>
    <row r="5855" customFormat="false" ht="15" hidden="false" customHeight="false" outlineLevel="0" collapsed="false">
      <c r="A5855" s="21" t="s">
        <v>3759</v>
      </c>
      <c r="B5855" s="21" t="s">
        <v>3143</v>
      </c>
      <c r="C5855" s="23" t="n">
        <v>46212</v>
      </c>
      <c r="D5855" s="21" t="s">
        <v>775</v>
      </c>
      <c r="E5855" s="21" t="s">
        <v>366</v>
      </c>
      <c r="F5855" s="12" t="n">
        <v>1</v>
      </c>
      <c r="G5855" s="19" t="n">
        <v>221.65</v>
      </c>
      <c r="H5855" s="19" t="n">
        <v>156.94</v>
      </c>
      <c r="I5855" s="19" t="n">
        <f aca="false">ROUND(F5855*G5855,2)</f>
        <v>221.65</v>
      </c>
      <c r="J5855" s="19" t="n">
        <f aca="false">ROUND(F5855*H5855,2)</f>
        <v>156.94</v>
      </c>
      <c r="K5855" s="19" t="n">
        <f aca="false">INDEX(Pricebook!$L$2:$L$1401,MATCH(D5855,Pricebook!$A$2:$A$1401,0))</f>
        <v>238.95</v>
      </c>
      <c r="L5855" s="19" t="n">
        <f aca="false">ROUND(F5855*K5855,2)</f>
        <v>238.95</v>
      </c>
      <c r="M5855" s="24" t="n">
        <f aca="false">DATE(YEAR(C5855),MONTH(C5855),1)</f>
        <v>46204</v>
      </c>
    </row>
    <row r="5856" customFormat="false" ht="15" hidden="false" customHeight="false" outlineLevel="0" collapsed="false">
      <c r="A5856" s="21" t="s">
        <v>3759</v>
      </c>
      <c r="B5856" s="21" t="s">
        <v>3143</v>
      </c>
      <c r="C5856" s="23" t="n">
        <v>46212</v>
      </c>
      <c r="D5856" s="21" t="s">
        <v>2214</v>
      </c>
      <c r="E5856" s="21" t="s">
        <v>2202</v>
      </c>
      <c r="F5856" s="12" t="n">
        <v>4</v>
      </c>
      <c r="G5856" s="19" t="n">
        <v>60.55</v>
      </c>
      <c r="H5856" s="19" t="n">
        <v>36.6</v>
      </c>
      <c r="I5856" s="19" t="n">
        <f aca="false">ROUND(F5856*G5856,2)</f>
        <v>242.2</v>
      </c>
      <c r="J5856" s="19" t="n">
        <f aca="false">ROUND(F5856*H5856,2)</f>
        <v>146.4</v>
      </c>
      <c r="K5856" s="19" t="n">
        <f aca="false">INDEX(Pricebook!$L$2:$L$1401,MATCH(D5856,Pricebook!$A$2:$A$1401,0))</f>
        <v>64.4</v>
      </c>
      <c r="L5856" s="19" t="n">
        <f aca="false">ROUND(F5856*K5856,2)</f>
        <v>257.6</v>
      </c>
      <c r="M5856" s="24" t="n">
        <f aca="false">DATE(YEAR(C5856),MONTH(C5856),1)</f>
        <v>46204</v>
      </c>
    </row>
    <row r="5857" customFormat="false" ht="15" hidden="false" customHeight="false" outlineLevel="0" collapsed="false">
      <c r="A5857" s="21" t="s">
        <v>3760</v>
      </c>
      <c r="B5857" s="21" t="s">
        <v>3761</v>
      </c>
      <c r="C5857" s="23" t="n">
        <v>46212</v>
      </c>
      <c r="D5857" s="21" t="s">
        <v>1088</v>
      </c>
      <c r="E5857" s="21" t="s">
        <v>971</v>
      </c>
      <c r="F5857" s="12" t="n">
        <v>3</v>
      </c>
      <c r="G5857" s="19" t="n">
        <v>72.65</v>
      </c>
      <c r="H5857" s="19" t="n">
        <v>56.17</v>
      </c>
      <c r="I5857" s="19" t="n">
        <f aca="false">ROUND(F5857*G5857,2)</f>
        <v>217.95</v>
      </c>
      <c r="J5857" s="19" t="n">
        <f aca="false">ROUND(F5857*H5857,2)</f>
        <v>168.51</v>
      </c>
      <c r="K5857" s="19" t="n">
        <f aca="false">INDEX(Pricebook!$L$2:$L$1401,MATCH(D5857,Pricebook!$A$2:$A$1401,0))</f>
        <v>79.95</v>
      </c>
      <c r="L5857" s="19" t="n">
        <f aca="false">ROUND(F5857*K5857,2)</f>
        <v>239.85</v>
      </c>
      <c r="M5857" s="24" t="n">
        <f aca="false">DATE(YEAR(C5857),MONTH(C5857),1)</f>
        <v>46204</v>
      </c>
    </row>
    <row r="5858" customFormat="false" ht="15" hidden="false" customHeight="false" outlineLevel="0" collapsed="false">
      <c r="A5858" s="21" t="s">
        <v>3760</v>
      </c>
      <c r="B5858" s="21" t="s">
        <v>3761</v>
      </c>
      <c r="C5858" s="23" t="n">
        <v>46212</v>
      </c>
      <c r="D5858" s="21" t="s">
        <v>2938</v>
      </c>
      <c r="E5858" s="21" t="s">
        <v>2748</v>
      </c>
      <c r="F5858" s="12" t="n">
        <v>1</v>
      </c>
      <c r="G5858" s="19" t="n">
        <v>5.9</v>
      </c>
      <c r="H5858" s="19" t="n">
        <v>3.42</v>
      </c>
      <c r="I5858" s="19" t="n">
        <f aca="false">ROUND(F5858*G5858,2)</f>
        <v>5.9</v>
      </c>
      <c r="J5858" s="19" t="n">
        <f aca="false">ROUND(F5858*H5858,2)</f>
        <v>3.42</v>
      </c>
      <c r="K5858" s="19" t="n">
        <f aca="false">INDEX(Pricebook!$L$2:$L$1401,MATCH(D5858,Pricebook!$A$2:$A$1401,0))</f>
        <v>6.4</v>
      </c>
      <c r="L5858" s="19" t="n">
        <f aca="false">ROUND(F5858*K5858,2)</f>
        <v>6.4</v>
      </c>
      <c r="M5858" s="24" t="n">
        <f aca="false">DATE(YEAR(C5858),MONTH(C5858),1)</f>
        <v>46204</v>
      </c>
    </row>
    <row r="5859" customFormat="false" ht="15" hidden="false" customHeight="false" outlineLevel="0" collapsed="false">
      <c r="A5859" s="21" t="s">
        <v>3760</v>
      </c>
      <c r="B5859" s="21" t="s">
        <v>3761</v>
      </c>
      <c r="C5859" s="23" t="n">
        <v>46212</v>
      </c>
      <c r="D5859" s="21" t="s">
        <v>304</v>
      </c>
      <c r="E5859" s="21" t="s">
        <v>108</v>
      </c>
      <c r="F5859" s="12" t="n">
        <v>1</v>
      </c>
      <c r="G5859" s="19" t="n">
        <v>37.8</v>
      </c>
      <c r="H5859" s="19" t="n">
        <v>30.01</v>
      </c>
      <c r="I5859" s="19" t="n">
        <f aca="false">ROUND(F5859*G5859,2)</f>
        <v>37.8</v>
      </c>
      <c r="J5859" s="19" t="n">
        <f aca="false">ROUND(F5859*H5859,2)</f>
        <v>30.01</v>
      </c>
      <c r="K5859" s="19" t="n">
        <f aca="false">INDEX(Pricebook!$L$2:$L$1401,MATCH(D5859,Pricebook!$A$2:$A$1401,0))</f>
        <v>41.05</v>
      </c>
      <c r="L5859" s="19" t="n">
        <f aca="false">ROUND(F5859*K5859,2)</f>
        <v>41.05</v>
      </c>
      <c r="M5859" s="24" t="n">
        <f aca="false">DATE(YEAR(C5859),MONTH(C5859),1)</f>
        <v>46204</v>
      </c>
    </row>
    <row r="5860" customFormat="false" ht="15" hidden="false" customHeight="false" outlineLevel="0" collapsed="false">
      <c r="A5860" s="21" t="s">
        <v>3760</v>
      </c>
      <c r="B5860" s="21" t="s">
        <v>3761</v>
      </c>
      <c r="C5860" s="23" t="n">
        <v>46212</v>
      </c>
      <c r="D5860" s="21" t="s">
        <v>2749</v>
      </c>
      <c r="E5860" s="21" t="s">
        <v>2748</v>
      </c>
      <c r="F5860" s="12" t="n">
        <v>6</v>
      </c>
      <c r="G5860" s="19" t="n">
        <v>29.1</v>
      </c>
      <c r="H5860" s="19" t="n">
        <v>16.94</v>
      </c>
      <c r="I5860" s="19" t="n">
        <f aca="false">ROUND(F5860*G5860,2)</f>
        <v>174.6</v>
      </c>
      <c r="J5860" s="19" t="n">
        <f aca="false">ROUND(F5860*H5860,2)</f>
        <v>101.64</v>
      </c>
      <c r="K5860" s="19" t="n">
        <f aca="false">INDEX(Pricebook!$L$2:$L$1401,MATCH(D5860,Pricebook!$A$2:$A$1401,0))</f>
        <v>31.75</v>
      </c>
      <c r="L5860" s="19" t="n">
        <f aca="false">ROUND(F5860*K5860,2)</f>
        <v>190.5</v>
      </c>
      <c r="M5860" s="24" t="n">
        <f aca="false">DATE(YEAR(C5860),MONTH(C5860),1)</f>
        <v>46204</v>
      </c>
    </row>
    <row r="5861" customFormat="false" ht="15" hidden="false" customHeight="false" outlineLevel="0" collapsed="false">
      <c r="A5861" s="21" t="s">
        <v>3760</v>
      </c>
      <c r="B5861" s="21" t="s">
        <v>3761</v>
      </c>
      <c r="C5861" s="23" t="n">
        <v>46212</v>
      </c>
      <c r="D5861" s="21" t="s">
        <v>2892</v>
      </c>
      <c r="E5861" s="21" t="s">
        <v>2748</v>
      </c>
      <c r="F5861" s="12" t="n">
        <v>10</v>
      </c>
      <c r="G5861" s="19" t="n">
        <v>14.55</v>
      </c>
      <c r="H5861" s="19" t="n">
        <v>8.39</v>
      </c>
      <c r="I5861" s="19" t="n">
        <f aca="false">ROUND(F5861*G5861,2)</f>
        <v>145.5</v>
      </c>
      <c r="J5861" s="19" t="n">
        <f aca="false">ROUND(F5861*H5861,2)</f>
        <v>83.9</v>
      </c>
      <c r="K5861" s="19" t="n">
        <f aca="false">INDEX(Pricebook!$L$2:$L$1401,MATCH(D5861,Pricebook!$A$2:$A$1401,0))</f>
        <v>15.75</v>
      </c>
      <c r="L5861" s="19" t="n">
        <f aca="false">ROUND(F5861*K5861,2)</f>
        <v>157.5</v>
      </c>
      <c r="M5861" s="24" t="n">
        <f aca="false">DATE(YEAR(C5861),MONTH(C5861),1)</f>
        <v>46204</v>
      </c>
    </row>
    <row r="5862" customFormat="false" ht="15" hidden="false" customHeight="false" outlineLevel="0" collapsed="false">
      <c r="A5862" s="21" t="s">
        <v>3762</v>
      </c>
      <c r="B5862" s="21" t="s">
        <v>3745</v>
      </c>
      <c r="C5862" s="23" t="n">
        <v>46212</v>
      </c>
      <c r="D5862" s="21" t="s">
        <v>1843</v>
      </c>
      <c r="E5862" s="21" t="s">
        <v>1452</v>
      </c>
      <c r="F5862" s="12" t="n">
        <v>3</v>
      </c>
      <c r="G5862" s="19" t="n">
        <v>88.2</v>
      </c>
      <c r="H5862" s="19" t="n">
        <v>54.21</v>
      </c>
      <c r="I5862" s="19" t="n">
        <f aca="false">ROUND(F5862*G5862,2)</f>
        <v>264.6</v>
      </c>
      <c r="J5862" s="19" t="n">
        <f aca="false">ROUND(F5862*H5862,2)</f>
        <v>162.63</v>
      </c>
      <c r="K5862" s="19" t="n">
        <f aca="false">INDEX(Pricebook!$L$2:$L$1401,MATCH(D5862,Pricebook!$A$2:$A$1401,0))</f>
        <v>90.8</v>
      </c>
      <c r="L5862" s="19" t="n">
        <f aca="false">ROUND(F5862*K5862,2)</f>
        <v>272.4</v>
      </c>
      <c r="M5862" s="24" t="n">
        <f aca="false">DATE(YEAR(C5862),MONTH(C5862),1)</f>
        <v>46204</v>
      </c>
    </row>
    <row r="5863" customFormat="false" ht="15" hidden="false" customHeight="false" outlineLevel="0" collapsed="false">
      <c r="A5863" s="21" t="s">
        <v>3762</v>
      </c>
      <c r="B5863" s="21" t="s">
        <v>3745</v>
      </c>
      <c r="C5863" s="23" t="n">
        <v>46212</v>
      </c>
      <c r="D5863" s="21" t="s">
        <v>1633</v>
      </c>
      <c r="E5863" s="21" t="s">
        <v>1452</v>
      </c>
      <c r="F5863" s="12" t="n">
        <v>1</v>
      </c>
      <c r="G5863" s="19" t="n">
        <v>88.2</v>
      </c>
      <c r="H5863" s="19" t="n">
        <v>54.54</v>
      </c>
      <c r="I5863" s="19" t="n">
        <f aca="false">ROUND(F5863*G5863,2)</f>
        <v>88.2</v>
      </c>
      <c r="J5863" s="19" t="n">
        <f aca="false">ROUND(F5863*H5863,2)</f>
        <v>54.54</v>
      </c>
      <c r="K5863" s="19" t="n">
        <f aca="false">INDEX(Pricebook!$L$2:$L$1401,MATCH(D5863,Pricebook!$A$2:$A$1401,0))</f>
        <v>91.35</v>
      </c>
      <c r="L5863" s="19" t="n">
        <f aca="false">ROUND(F5863*K5863,2)</f>
        <v>91.35</v>
      </c>
      <c r="M5863" s="24" t="n">
        <f aca="false">DATE(YEAR(C5863),MONTH(C5863),1)</f>
        <v>46204</v>
      </c>
    </row>
    <row r="5864" customFormat="false" ht="15" hidden="false" customHeight="false" outlineLevel="0" collapsed="false">
      <c r="A5864" s="21" t="s">
        <v>3762</v>
      </c>
      <c r="B5864" s="21" t="s">
        <v>3745</v>
      </c>
      <c r="C5864" s="23" t="n">
        <v>46212</v>
      </c>
      <c r="D5864" s="21" t="s">
        <v>1685</v>
      </c>
      <c r="E5864" s="21" t="s">
        <v>1452</v>
      </c>
      <c r="F5864" s="12" t="n">
        <v>4</v>
      </c>
      <c r="G5864" s="19" t="n">
        <v>170</v>
      </c>
      <c r="H5864" s="19" t="n">
        <v>104.76</v>
      </c>
      <c r="I5864" s="19" t="n">
        <f aca="false">ROUND(F5864*G5864,2)</f>
        <v>680</v>
      </c>
      <c r="J5864" s="19" t="n">
        <f aca="false">ROUND(F5864*H5864,2)</f>
        <v>419.04</v>
      </c>
      <c r="K5864" s="19" t="n">
        <f aca="false">INDEX(Pricebook!$L$2:$L$1401,MATCH(D5864,Pricebook!$A$2:$A$1401,0))</f>
        <v>175.5</v>
      </c>
      <c r="L5864" s="19" t="n">
        <f aca="false">ROUND(F5864*K5864,2)</f>
        <v>702</v>
      </c>
      <c r="M5864" s="24" t="n">
        <f aca="false">DATE(YEAR(C5864),MONTH(C5864),1)</f>
        <v>46204</v>
      </c>
    </row>
    <row r="5865" customFormat="false" ht="15" hidden="false" customHeight="false" outlineLevel="0" collapsed="false">
      <c r="A5865" s="21" t="s">
        <v>3762</v>
      </c>
      <c r="B5865" s="21" t="s">
        <v>3745</v>
      </c>
      <c r="C5865" s="23" t="n">
        <v>46212</v>
      </c>
      <c r="D5865" s="21" t="s">
        <v>1484</v>
      </c>
      <c r="E5865" s="21" t="s">
        <v>1452</v>
      </c>
      <c r="F5865" s="12" t="n">
        <v>4</v>
      </c>
      <c r="G5865" s="19" t="n">
        <v>30.15</v>
      </c>
      <c r="H5865" s="19" t="n">
        <v>18.53</v>
      </c>
      <c r="I5865" s="19" t="n">
        <f aca="false">ROUND(F5865*G5865,2)</f>
        <v>120.6</v>
      </c>
      <c r="J5865" s="19" t="n">
        <f aca="false">ROUND(F5865*H5865,2)</f>
        <v>74.12</v>
      </c>
      <c r="K5865" s="19" t="n">
        <f aca="false">INDEX(Pricebook!$L$2:$L$1401,MATCH(D5865,Pricebook!$A$2:$A$1401,0))</f>
        <v>31.05</v>
      </c>
      <c r="L5865" s="19" t="n">
        <f aca="false">ROUND(F5865*K5865,2)</f>
        <v>124.2</v>
      </c>
      <c r="M5865" s="24" t="n">
        <f aca="false">DATE(YEAR(C5865),MONTH(C5865),1)</f>
        <v>46204</v>
      </c>
    </row>
    <row r="5866" customFormat="false" ht="15" hidden="false" customHeight="false" outlineLevel="0" collapsed="false">
      <c r="A5866" s="21" t="s">
        <v>3762</v>
      </c>
      <c r="B5866" s="21" t="s">
        <v>3745</v>
      </c>
      <c r="C5866" s="23" t="n">
        <v>46212</v>
      </c>
      <c r="D5866" s="21" t="s">
        <v>2448</v>
      </c>
      <c r="E5866" s="21" t="s">
        <v>2202</v>
      </c>
      <c r="F5866" s="12" t="n">
        <v>5</v>
      </c>
      <c r="G5866" s="19" t="n">
        <v>10.75</v>
      </c>
      <c r="H5866" s="19" t="n">
        <v>6.43</v>
      </c>
      <c r="I5866" s="19" t="n">
        <f aca="false">ROUND(F5866*G5866,2)</f>
        <v>53.75</v>
      </c>
      <c r="J5866" s="19" t="n">
        <f aca="false">ROUND(F5866*H5866,2)</f>
        <v>32.15</v>
      </c>
      <c r="K5866" s="19" t="n">
        <f aca="false">INDEX(Pricebook!$L$2:$L$1401,MATCH(D5866,Pricebook!$A$2:$A$1401,0))</f>
        <v>11.35</v>
      </c>
      <c r="L5866" s="19" t="n">
        <f aca="false">ROUND(F5866*K5866,2)</f>
        <v>56.75</v>
      </c>
      <c r="M5866" s="24" t="n">
        <f aca="false">DATE(YEAR(C5866),MONTH(C5866),1)</f>
        <v>46204</v>
      </c>
    </row>
    <row r="5867" customFormat="false" ht="15" hidden="false" customHeight="false" outlineLevel="0" collapsed="false">
      <c r="A5867" s="21" t="s">
        <v>3762</v>
      </c>
      <c r="B5867" s="21" t="s">
        <v>3745</v>
      </c>
      <c r="C5867" s="23" t="n">
        <v>46212</v>
      </c>
      <c r="D5867" s="21" t="s">
        <v>775</v>
      </c>
      <c r="E5867" s="21" t="s">
        <v>366</v>
      </c>
      <c r="F5867" s="12" t="n">
        <v>1</v>
      </c>
      <c r="G5867" s="19" t="n">
        <v>221.65</v>
      </c>
      <c r="H5867" s="19" t="n">
        <v>156.94</v>
      </c>
      <c r="I5867" s="19" t="n">
        <f aca="false">ROUND(F5867*G5867,2)</f>
        <v>221.65</v>
      </c>
      <c r="J5867" s="19" t="n">
        <f aca="false">ROUND(F5867*H5867,2)</f>
        <v>156.94</v>
      </c>
      <c r="K5867" s="19" t="n">
        <f aca="false">INDEX(Pricebook!$L$2:$L$1401,MATCH(D5867,Pricebook!$A$2:$A$1401,0))</f>
        <v>238.95</v>
      </c>
      <c r="L5867" s="19" t="n">
        <f aca="false">ROUND(F5867*K5867,2)</f>
        <v>238.95</v>
      </c>
      <c r="M5867" s="24" t="n">
        <f aca="false">DATE(YEAR(C5867),MONTH(C5867),1)</f>
        <v>46204</v>
      </c>
    </row>
    <row r="5868" customFormat="false" ht="15" hidden="false" customHeight="false" outlineLevel="0" collapsed="false">
      <c r="A5868" s="21" t="s">
        <v>3762</v>
      </c>
      <c r="B5868" s="21" t="s">
        <v>3745</v>
      </c>
      <c r="C5868" s="23" t="n">
        <v>46212</v>
      </c>
      <c r="D5868" s="21" t="s">
        <v>721</v>
      </c>
      <c r="E5868" s="21" t="s">
        <v>366</v>
      </c>
      <c r="F5868" s="12" t="n">
        <v>3</v>
      </c>
      <c r="G5868" s="19" t="n">
        <v>30.45</v>
      </c>
      <c r="H5868" s="19" t="n">
        <v>21.61</v>
      </c>
      <c r="I5868" s="19" t="n">
        <f aca="false">ROUND(F5868*G5868,2)</f>
        <v>91.35</v>
      </c>
      <c r="J5868" s="19" t="n">
        <f aca="false">ROUND(F5868*H5868,2)</f>
        <v>64.83</v>
      </c>
      <c r="K5868" s="19" t="n">
        <f aca="false">INDEX(Pricebook!$L$2:$L$1401,MATCH(D5868,Pricebook!$A$2:$A$1401,0))</f>
        <v>32.9</v>
      </c>
      <c r="L5868" s="19" t="n">
        <f aca="false">ROUND(F5868*K5868,2)</f>
        <v>98.7</v>
      </c>
      <c r="M5868" s="24" t="n">
        <f aca="false">DATE(YEAR(C5868),MONTH(C5868),1)</f>
        <v>46204</v>
      </c>
    </row>
    <row r="5869" customFormat="false" ht="15" hidden="false" customHeight="false" outlineLevel="0" collapsed="false">
      <c r="A5869" s="21" t="s">
        <v>3762</v>
      </c>
      <c r="B5869" s="21" t="s">
        <v>3745</v>
      </c>
      <c r="C5869" s="23" t="n">
        <v>46212</v>
      </c>
      <c r="D5869" s="21" t="s">
        <v>2333</v>
      </c>
      <c r="E5869" s="21" t="s">
        <v>2202</v>
      </c>
      <c r="F5869" s="12" t="n">
        <v>3</v>
      </c>
      <c r="G5869" s="19" t="n">
        <v>41.9</v>
      </c>
      <c r="H5869" s="19" t="n">
        <v>25.21</v>
      </c>
      <c r="I5869" s="19" t="n">
        <f aca="false">ROUND(F5869*G5869,2)</f>
        <v>125.7</v>
      </c>
      <c r="J5869" s="19" t="n">
        <f aca="false">ROUND(F5869*H5869,2)</f>
        <v>75.63</v>
      </c>
      <c r="K5869" s="19" t="n">
        <f aca="false">INDEX(Pricebook!$L$2:$L$1401,MATCH(D5869,Pricebook!$A$2:$A$1401,0))</f>
        <v>44.35</v>
      </c>
      <c r="L5869" s="19" t="n">
        <f aca="false">ROUND(F5869*K5869,2)</f>
        <v>133.05</v>
      </c>
      <c r="M5869" s="24" t="n">
        <f aca="false">DATE(YEAR(C5869),MONTH(C5869),1)</f>
        <v>46204</v>
      </c>
    </row>
    <row r="5870" customFormat="false" ht="15" hidden="false" customHeight="false" outlineLevel="0" collapsed="false">
      <c r="A5870" s="21" t="s">
        <v>3762</v>
      </c>
      <c r="B5870" s="21" t="s">
        <v>3745</v>
      </c>
      <c r="C5870" s="23" t="n">
        <v>46212</v>
      </c>
      <c r="D5870" s="21" t="s">
        <v>1775</v>
      </c>
      <c r="E5870" s="21" t="s">
        <v>1452</v>
      </c>
      <c r="F5870" s="12" t="n">
        <v>11</v>
      </c>
      <c r="G5870" s="19" t="n">
        <v>72.85</v>
      </c>
      <c r="H5870" s="19" t="n">
        <v>45.16</v>
      </c>
      <c r="I5870" s="19" t="n">
        <f aca="false">ROUND(F5870*G5870,2)</f>
        <v>801.35</v>
      </c>
      <c r="J5870" s="19" t="n">
        <f aca="false">ROUND(F5870*H5870,2)</f>
        <v>496.76</v>
      </c>
      <c r="K5870" s="19" t="n">
        <f aca="false">INDEX(Pricebook!$L$2:$L$1401,MATCH(D5870,Pricebook!$A$2:$A$1401,0))</f>
        <v>75.65</v>
      </c>
      <c r="L5870" s="19" t="n">
        <f aca="false">ROUND(F5870*K5870,2)</f>
        <v>832.15</v>
      </c>
      <c r="M5870" s="24" t="n">
        <f aca="false">DATE(YEAR(C5870),MONTH(C5870),1)</f>
        <v>46204</v>
      </c>
    </row>
    <row r="5871" customFormat="false" ht="15" hidden="false" customHeight="false" outlineLevel="0" collapsed="false">
      <c r="A5871" s="21" t="s">
        <v>3762</v>
      </c>
      <c r="B5871" s="21" t="s">
        <v>3745</v>
      </c>
      <c r="C5871" s="23" t="n">
        <v>46212</v>
      </c>
      <c r="D5871" s="21" t="s">
        <v>1879</v>
      </c>
      <c r="E5871" s="21" t="s">
        <v>1452</v>
      </c>
      <c r="F5871" s="12" t="n">
        <v>5</v>
      </c>
      <c r="G5871" s="19" t="n">
        <v>18.05</v>
      </c>
      <c r="H5871" s="19" t="n">
        <v>12.33</v>
      </c>
      <c r="I5871" s="19" t="n">
        <f aca="false">ROUND(F5871*G5871,2)</f>
        <v>90.25</v>
      </c>
      <c r="J5871" s="19" t="n">
        <f aca="false">ROUND(F5871*H5871,2)</f>
        <v>61.65</v>
      </c>
      <c r="K5871" s="19" t="n">
        <f aca="false">INDEX(Pricebook!$L$2:$L$1401,MATCH(D5871,Pricebook!$A$2:$A$1401,0))</f>
        <v>18.8</v>
      </c>
      <c r="L5871" s="19" t="n">
        <f aca="false">ROUND(F5871*K5871,2)</f>
        <v>94</v>
      </c>
      <c r="M5871" s="24" t="n">
        <f aca="false">DATE(YEAR(C5871),MONTH(C5871),1)</f>
        <v>46204</v>
      </c>
    </row>
    <row r="5872" customFormat="false" ht="15" hidden="false" customHeight="false" outlineLevel="0" collapsed="false">
      <c r="A5872" s="21" t="s">
        <v>3762</v>
      </c>
      <c r="B5872" s="21" t="s">
        <v>3745</v>
      </c>
      <c r="C5872" s="23" t="n">
        <v>46212</v>
      </c>
      <c r="D5872" s="21" t="s">
        <v>859</v>
      </c>
      <c r="E5872" s="21" t="s">
        <v>366</v>
      </c>
      <c r="F5872" s="12" t="n">
        <v>4</v>
      </c>
      <c r="G5872" s="19" t="n">
        <v>19.15</v>
      </c>
      <c r="H5872" s="19" t="n">
        <v>13.47</v>
      </c>
      <c r="I5872" s="19" t="n">
        <f aca="false">ROUND(F5872*G5872,2)</f>
        <v>76.6</v>
      </c>
      <c r="J5872" s="19" t="n">
        <f aca="false">ROUND(F5872*H5872,2)</f>
        <v>53.88</v>
      </c>
      <c r="K5872" s="19" t="n">
        <f aca="false">INDEX(Pricebook!$L$2:$L$1401,MATCH(D5872,Pricebook!$A$2:$A$1401,0))</f>
        <v>20.55</v>
      </c>
      <c r="L5872" s="19" t="n">
        <f aca="false">ROUND(F5872*K5872,2)</f>
        <v>82.2</v>
      </c>
      <c r="M5872" s="24" t="n">
        <f aca="false">DATE(YEAR(C5872),MONTH(C5872),1)</f>
        <v>46204</v>
      </c>
    </row>
    <row r="5873" customFormat="false" ht="15" hidden="false" customHeight="false" outlineLevel="0" collapsed="false">
      <c r="A5873" s="21" t="s">
        <v>3762</v>
      </c>
      <c r="B5873" s="21" t="s">
        <v>3745</v>
      </c>
      <c r="C5873" s="23" t="n">
        <v>46212</v>
      </c>
      <c r="D5873" s="21" t="s">
        <v>533</v>
      </c>
      <c r="E5873" s="21" t="s">
        <v>366</v>
      </c>
      <c r="F5873" s="12" t="n">
        <v>4</v>
      </c>
      <c r="G5873" s="19" t="n">
        <v>15.55</v>
      </c>
      <c r="H5873" s="19" t="n">
        <v>10.9</v>
      </c>
      <c r="I5873" s="19" t="n">
        <f aca="false">ROUND(F5873*G5873,2)</f>
        <v>62.2</v>
      </c>
      <c r="J5873" s="19" t="n">
        <f aca="false">ROUND(F5873*H5873,2)</f>
        <v>43.6</v>
      </c>
      <c r="K5873" s="19" t="n">
        <f aca="false">INDEX(Pricebook!$L$2:$L$1401,MATCH(D5873,Pricebook!$A$2:$A$1401,0))</f>
        <v>16.6</v>
      </c>
      <c r="L5873" s="19" t="n">
        <f aca="false">ROUND(F5873*K5873,2)</f>
        <v>66.4</v>
      </c>
      <c r="M5873" s="24" t="n">
        <f aca="false">DATE(YEAR(C5873),MONTH(C5873),1)</f>
        <v>46204</v>
      </c>
    </row>
    <row r="5874" customFormat="false" ht="15" hidden="false" customHeight="false" outlineLevel="0" collapsed="false">
      <c r="A5874" s="21" t="s">
        <v>3762</v>
      </c>
      <c r="B5874" s="21" t="s">
        <v>3745</v>
      </c>
      <c r="C5874" s="23" t="n">
        <v>46212</v>
      </c>
      <c r="D5874" s="21" t="s">
        <v>2424</v>
      </c>
      <c r="E5874" s="21" t="s">
        <v>2202</v>
      </c>
      <c r="F5874" s="12" t="n">
        <v>2</v>
      </c>
      <c r="G5874" s="19" t="n">
        <v>51.6</v>
      </c>
      <c r="H5874" s="19" t="n">
        <v>31.04</v>
      </c>
      <c r="I5874" s="19" t="n">
        <f aca="false">ROUND(F5874*G5874,2)</f>
        <v>103.2</v>
      </c>
      <c r="J5874" s="19" t="n">
        <f aca="false">ROUND(F5874*H5874,2)</f>
        <v>62.08</v>
      </c>
      <c r="K5874" s="19" t="n">
        <f aca="false">INDEX(Pricebook!$L$2:$L$1401,MATCH(D5874,Pricebook!$A$2:$A$1401,0))</f>
        <v>54.6</v>
      </c>
      <c r="L5874" s="19" t="n">
        <f aca="false">ROUND(F5874*K5874,2)</f>
        <v>109.2</v>
      </c>
      <c r="M5874" s="24" t="n">
        <f aca="false">DATE(YEAR(C5874),MONTH(C5874),1)</f>
        <v>46204</v>
      </c>
    </row>
    <row r="5875" customFormat="false" ht="15" hidden="false" customHeight="false" outlineLevel="0" collapsed="false">
      <c r="A5875" s="21" t="s">
        <v>3762</v>
      </c>
      <c r="B5875" s="21" t="s">
        <v>3745</v>
      </c>
      <c r="C5875" s="23" t="n">
        <v>46212</v>
      </c>
      <c r="D5875" s="21" t="s">
        <v>757</v>
      </c>
      <c r="E5875" s="21" t="s">
        <v>366</v>
      </c>
      <c r="F5875" s="12" t="n">
        <v>3</v>
      </c>
      <c r="G5875" s="19" t="n">
        <v>11.7</v>
      </c>
      <c r="H5875" s="19" t="n">
        <v>8.29</v>
      </c>
      <c r="I5875" s="19" t="n">
        <f aca="false">ROUND(F5875*G5875,2)</f>
        <v>35.1</v>
      </c>
      <c r="J5875" s="19" t="n">
        <f aca="false">ROUND(F5875*H5875,2)</f>
        <v>24.87</v>
      </c>
      <c r="K5875" s="19" t="n">
        <f aca="false">INDEX(Pricebook!$L$2:$L$1401,MATCH(D5875,Pricebook!$A$2:$A$1401,0))</f>
        <v>12.65</v>
      </c>
      <c r="L5875" s="19" t="n">
        <f aca="false">ROUND(F5875*K5875,2)</f>
        <v>37.95</v>
      </c>
      <c r="M5875" s="24" t="n">
        <f aca="false">DATE(YEAR(C5875),MONTH(C5875),1)</f>
        <v>46204</v>
      </c>
    </row>
    <row r="5876" customFormat="false" ht="15" hidden="false" customHeight="false" outlineLevel="0" collapsed="false">
      <c r="A5876" s="21" t="s">
        <v>3763</v>
      </c>
      <c r="B5876" s="21" t="s">
        <v>3078</v>
      </c>
      <c r="C5876" s="23" t="n">
        <v>46212</v>
      </c>
      <c r="D5876" s="21" t="s">
        <v>364</v>
      </c>
      <c r="E5876" s="21" t="s">
        <v>366</v>
      </c>
      <c r="F5876" s="12" t="n">
        <v>2</v>
      </c>
      <c r="G5876" s="19" t="n">
        <v>65.25</v>
      </c>
      <c r="H5876" s="19" t="n">
        <v>45.87</v>
      </c>
      <c r="I5876" s="19" t="n">
        <f aca="false">ROUND(F5876*G5876,2)</f>
        <v>130.5</v>
      </c>
      <c r="J5876" s="19" t="n">
        <f aca="false">ROUND(F5876*H5876,2)</f>
        <v>91.74</v>
      </c>
      <c r="K5876" s="19" t="n">
        <f aca="false">INDEX(Pricebook!$L$2:$L$1401,MATCH(D5876,Pricebook!$A$2:$A$1401,0))</f>
        <v>69.85</v>
      </c>
      <c r="L5876" s="19" t="n">
        <f aca="false">ROUND(F5876*K5876,2)</f>
        <v>139.7</v>
      </c>
      <c r="M5876" s="24" t="n">
        <f aca="false">DATE(YEAR(C5876),MONTH(C5876),1)</f>
        <v>46204</v>
      </c>
    </row>
    <row r="5877" customFormat="false" ht="15" hidden="false" customHeight="false" outlineLevel="0" collapsed="false">
      <c r="A5877" s="21" t="s">
        <v>3763</v>
      </c>
      <c r="B5877" s="21" t="s">
        <v>3078</v>
      </c>
      <c r="C5877" s="23" t="n">
        <v>46212</v>
      </c>
      <c r="D5877" s="21" t="s">
        <v>1608</v>
      </c>
      <c r="E5877" s="21" t="s">
        <v>1452</v>
      </c>
      <c r="F5877" s="12" t="n">
        <v>3</v>
      </c>
      <c r="G5877" s="19" t="n">
        <v>63</v>
      </c>
      <c r="H5877" s="19" t="n">
        <v>38.39</v>
      </c>
      <c r="I5877" s="19" t="n">
        <f aca="false">ROUND(F5877*G5877,2)</f>
        <v>189</v>
      </c>
      <c r="J5877" s="19" t="n">
        <f aca="false">ROUND(F5877*H5877,2)</f>
        <v>115.17</v>
      </c>
      <c r="K5877" s="19" t="n">
        <f aca="false">INDEX(Pricebook!$L$2:$L$1401,MATCH(D5877,Pricebook!$A$2:$A$1401,0))</f>
        <v>64.3</v>
      </c>
      <c r="L5877" s="19" t="n">
        <f aca="false">ROUND(F5877*K5877,2)</f>
        <v>192.9</v>
      </c>
      <c r="M5877" s="24" t="n">
        <f aca="false">DATE(YEAR(C5877),MONTH(C5877),1)</f>
        <v>46204</v>
      </c>
    </row>
    <row r="5878" customFormat="false" ht="15" hidden="false" customHeight="false" outlineLevel="0" collapsed="false">
      <c r="A5878" s="21" t="s">
        <v>3763</v>
      </c>
      <c r="B5878" s="21" t="s">
        <v>3078</v>
      </c>
      <c r="C5878" s="23" t="n">
        <v>46212</v>
      </c>
      <c r="D5878" s="21" t="s">
        <v>2436</v>
      </c>
      <c r="E5878" s="21" t="s">
        <v>2202</v>
      </c>
      <c r="F5878" s="12" t="n">
        <v>11</v>
      </c>
      <c r="G5878" s="19" t="n">
        <v>14.45</v>
      </c>
      <c r="H5878" s="19" t="n">
        <v>8.82</v>
      </c>
      <c r="I5878" s="19" t="n">
        <f aca="false">ROUND(F5878*G5878,2)</f>
        <v>158.95</v>
      </c>
      <c r="J5878" s="19" t="n">
        <f aca="false">ROUND(F5878*H5878,2)</f>
        <v>97.02</v>
      </c>
      <c r="K5878" s="19" t="n">
        <f aca="false">INDEX(Pricebook!$L$2:$L$1401,MATCH(D5878,Pricebook!$A$2:$A$1401,0))</f>
        <v>15.55</v>
      </c>
      <c r="L5878" s="19" t="n">
        <f aca="false">ROUND(F5878*K5878,2)</f>
        <v>171.05</v>
      </c>
      <c r="M5878" s="24" t="n">
        <f aca="false">DATE(YEAR(C5878),MONTH(C5878),1)</f>
        <v>46204</v>
      </c>
    </row>
    <row r="5879" customFormat="false" ht="15" hidden="false" customHeight="false" outlineLevel="0" collapsed="false">
      <c r="A5879" s="21" t="s">
        <v>3763</v>
      </c>
      <c r="B5879" s="21" t="s">
        <v>3078</v>
      </c>
      <c r="C5879" s="23" t="n">
        <v>46212</v>
      </c>
      <c r="D5879" s="21" t="s">
        <v>805</v>
      </c>
      <c r="E5879" s="21" t="s">
        <v>366</v>
      </c>
      <c r="F5879" s="12" t="n">
        <v>1</v>
      </c>
      <c r="G5879" s="19" t="n">
        <v>30.9</v>
      </c>
      <c r="H5879" s="19" t="n">
        <v>21.71</v>
      </c>
      <c r="I5879" s="19" t="n">
        <f aca="false">ROUND(F5879*G5879,2)</f>
        <v>30.9</v>
      </c>
      <c r="J5879" s="19" t="n">
        <f aca="false">ROUND(F5879*H5879,2)</f>
        <v>21.71</v>
      </c>
      <c r="K5879" s="19" t="n">
        <f aca="false">INDEX(Pricebook!$L$2:$L$1401,MATCH(D5879,Pricebook!$A$2:$A$1401,0))</f>
        <v>33.05</v>
      </c>
      <c r="L5879" s="19" t="n">
        <f aca="false">ROUND(F5879*K5879,2)</f>
        <v>33.05</v>
      </c>
      <c r="M5879" s="24" t="n">
        <f aca="false">DATE(YEAR(C5879),MONTH(C5879),1)</f>
        <v>46204</v>
      </c>
    </row>
    <row r="5880" customFormat="false" ht="15" hidden="false" customHeight="false" outlineLevel="0" collapsed="false">
      <c r="A5880" s="21" t="s">
        <v>3763</v>
      </c>
      <c r="B5880" s="21" t="s">
        <v>3078</v>
      </c>
      <c r="C5880" s="23" t="n">
        <v>46212</v>
      </c>
      <c r="D5880" s="21" t="s">
        <v>619</v>
      </c>
      <c r="E5880" s="21" t="s">
        <v>366</v>
      </c>
      <c r="F5880" s="12" t="n">
        <v>1</v>
      </c>
      <c r="G5880" s="19" t="n">
        <v>7.4</v>
      </c>
      <c r="H5880" s="19" t="n">
        <v>5.14</v>
      </c>
      <c r="I5880" s="19" t="n">
        <f aca="false">ROUND(F5880*G5880,2)</f>
        <v>7.4</v>
      </c>
      <c r="J5880" s="19" t="n">
        <f aca="false">ROUND(F5880*H5880,2)</f>
        <v>5.14</v>
      </c>
      <c r="K5880" s="19" t="n">
        <f aca="false">INDEX(Pricebook!$L$2:$L$1401,MATCH(D5880,Pricebook!$A$2:$A$1401,0))</f>
        <v>7.85</v>
      </c>
      <c r="L5880" s="19" t="n">
        <f aca="false">ROUND(F5880*K5880,2)</f>
        <v>7.85</v>
      </c>
      <c r="M5880" s="24" t="n">
        <f aca="false">DATE(YEAR(C5880),MONTH(C5880),1)</f>
        <v>46204</v>
      </c>
    </row>
    <row r="5881" customFormat="false" ht="15" hidden="false" customHeight="false" outlineLevel="0" collapsed="false">
      <c r="A5881" s="21" t="s">
        <v>3763</v>
      </c>
      <c r="B5881" s="21" t="s">
        <v>3078</v>
      </c>
      <c r="C5881" s="23" t="n">
        <v>46212</v>
      </c>
      <c r="D5881" s="21" t="s">
        <v>1658</v>
      </c>
      <c r="E5881" s="21" t="s">
        <v>1452</v>
      </c>
      <c r="F5881" s="12" t="n">
        <v>4</v>
      </c>
      <c r="G5881" s="19" t="n">
        <v>116.2</v>
      </c>
      <c r="H5881" s="19" t="n">
        <v>71.71</v>
      </c>
      <c r="I5881" s="19" t="n">
        <f aca="false">ROUND(F5881*G5881,2)</f>
        <v>464.8</v>
      </c>
      <c r="J5881" s="19" t="n">
        <f aca="false">ROUND(F5881*H5881,2)</f>
        <v>286.84</v>
      </c>
      <c r="K5881" s="19" t="n">
        <f aca="false">INDEX(Pricebook!$L$2:$L$1401,MATCH(D5881,Pricebook!$A$2:$A$1401,0))</f>
        <v>120.15</v>
      </c>
      <c r="L5881" s="19" t="n">
        <f aca="false">ROUND(F5881*K5881,2)</f>
        <v>480.6</v>
      </c>
      <c r="M5881" s="24" t="n">
        <f aca="false">DATE(YEAR(C5881),MONTH(C5881),1)</f>
        <v>46204</v>
      </c>
    </row>
    <row r="5882" customFormat="false" ht="15" hidden="false" customHeight="false" outlineLevel="0" collapsed="false">
      <c r="A5882" s="21" t="s">
        <v>3763</v>
      </c>
      <c r="B5882" s="21" t="s">
        <v>3078</v>
      </c>
      <c r="C5882" s="23" t="n">
        <v>46212</v>
      </c>
      <c r="D5882" s="21" t="s">
        <v>879</v>
      </c>
      <c r="E5882" s="21" t="s">
        <v>366</v>
      </c>
      <c r="F5882" s="12" t="n">
        <v>2</v>
      </c>
      <c r="G5882" s="19" t="n">
        <v>61.8</v>
      </c>
      <c r="H5882" s="19" t="n">
        <v>43.36</v>
      </c>
      <c r="I5882" s="19" t="n">
        <f aca="false">ROUND(F5882*G5882,2)</f>
        <v>123.6</v>
      </c>
      <c r="J5882" s="19" t="n">
        <f aca="false">ROUND(F5882*H5882,2)</f>
        <v>86.72</v>
      </c>
      <c r="K5882" s="19" t="n">
        <f aca="false">INDEX(Pricebook!$L$2:$L$1401,MATCH(D5882,Pricebook!$A$2:$A$1401,0))</f>
        <v>66.05</v>
      </c>
      <c r="L5882" s="19" t="n">
        <f aca="false">ROUND(F5882*K5882,2)</f>
        <v>132.1</v>
      </c>
      <c r="M5882" s="24" t="n">
        <f aca="false">DATE(YEAR(C5882),MONTH(C5882),1)</f>
        <v>46204</v>
      </c>
    </row>
    <row r="5883" customFormat="false" ht="15" hidden="false" customHeight="false" outlineLevel="0" collapsed="false">
      <c r="A5883" s="21" t="s">
        <v>3764</v>
      </c>
      <c r="B5883" s="21" t="s">
        <v>3047</v>
      </c>
      <c r="C5883" s="23" t="n">
        <v>46212</v>
      </c>
      <c r="D5883" s="21" t="s">
        <v>364</v>
      </c>
      <c r="E5883" s="21" t="s">
        <v>366</v>
      </c>
      <c r="F5883" s="12" t="n">
        <v>1</v>
      </c>
      <c r="G5883" s="19" t="n">
        <v>65.25</v>
      </c>
      <c r="H5883" s="19" t="n">
        <v>45.87</v>
      </c>
      <c r="I5883" s="19" t="n">
        <f aca="false">ROUND(F5883*G5883,2)</f>
        <v>65.25</v>
      </c>
      <c r="J5883" s="19" t="n">
        <f aca="false">ROUND(F5883*H5883,2)</f>
        <v>45.87</v>
      </c>
      <c r="K5883" s="19" t="n">
        <f aca="false">INDEX(Pricebook!$L$2:$L$1401,MATCH(D5883,Pricebook!$A$2:$A$1401,0))</f>
        <v>69.85</v>
      </c>
      <c r="L5883" s="19" t="n">
        <f aca="false">ROUND(F5883*K5883,2)</f>
        <v>69.85</v>
      </c>
      <c r="M5883" s="24" t="n">
        <f aca="false">DATE(YEAR(C5883),MONTH(C5883),1)</f>
        <v>46204</v>
      </c>
    </row>
    <row r="5884" customFormat="false" ht="15" hidden="false" customHeight="false" outlineLevel="0" collapsed="false">
      <c r="A5884" s="21" t="s">
        <v>3764</v>
      </c>
      <c r="B5884" s="21" t="s">
        <v>3047</v>
      </c>
      <c r="C5884" s="23" t="n">
        <v>46212</v>
      </c>
      <c r="D5884" s="21" t="s">
        <v>1592</v>
      </c>
      <c r="E5884" s="21" t="s">
        <v>1452</v>
      </c>
      <c r="F5884" s="12" t="n">
        <v>7</v>
      </c>
      <c r="G5884" s="19" t="n">
        <v>22.4</v>
      </c>
      <c r="H5884" s="19" t="n">
        <v>13.76</v>
      </c>
      <c r="I5884" s="19" t="n">
        <f aca="false">ROUND(F5884*G5884,2)</f>
        <v>156.8</v>
      </c>
      <c r="J5884" s="19" t="n">
        <f aca="false">ROUND(F5884*H5884,2)</f>
        <v>96.32</v>
      </c>
      <c r="K5884" s="19" t="n">
        <f aca="false">INDEX(Pricebook!$L$2:$L$1401,MATCH(D5884,Pricebook!$A$2:$A$1401,0))</f>
        <v>23.05</v>
      </c>
      <c r="L5884" s="19" t="n">
        <f aca="false">ROUND(F5884*K5884,2)</f>
        <v>161.35</v>
      </c>
      <c r="M5884" s="24" t="n">
        <f aca="false">DATE(YEAR(C5884),MONTH(C5884),1)</f>
        <v>46204</v>
      </c>
    </row>
    <row r="5885" customFormat="false" ht="15" hidden="false" customHeight="false" outlineLevel="0" collapsed="false">
      <c r="A5885" s="21" t="s">
        <v>3764</v>
      </c>
      <c r="B5885" s="21" t="s">
        <v>3047</v>
      </c>
      <c r="C5885" s="23" t="n">
        <v>46212</v>
      </c>
      <c r="D5885" s="21" t="s">
        <v>685</v>
      </c>
      <c r="E5885" s="21" t="s">
        <v>366</v>
      </c>
      <c r="F5885" s="12" t="n">
        <v>3</v>
      </c>
      <c r="G5885" s="19" t="n">
        <v>53.3</v>
      </c>
      <c r="H5885" s="19" t="n">
        <v>37.88</v>
      </c>
      <c r="I5885" s="19" t="n">
        <f aca="false">ROUND(F5885*G5885,2)</f>
        <v>159.9</v>
      </c>
      <c r="J5885" s="19" t="n">
        <f aca="false">ROUND(F5885*H5885,2)</f>
        <v>113.64</v>
      </c>
      <c r="K5885" s="19" t="n">
        <f aca="false">INDEX(Pricebook!$L$2:$L$1401,MATCH(D5885,Pricebook!$A$2:$A$1401,0))</f>
        <v>57.7</v>
      </c>
      <c r="L5885" s="19" t="n">
        <f aca="false">ROUND(F5885*K5885,2)</f>
        <v>173.1</v>
      </c>
      <c r="M5885" s="24" t="n">
        <f aca="false">DATE(YEAR(C5885),MONTH(C5885),1)</f>
        <v>46204</v>
      </c>
    </row>
    <row r="5886" customFormat="false" ht="15" hidden="false" customHeight="false" outlineLevel="0" collapsed="false">
      <c r="A5886" s="21" t="s">
        <v>3764</v>
      </c>
      <c r="B5886" s="21" t="s">
        <v>3047</v>
      </c>
      <c r="C5886" s="23" t="n">
        <v>46212</v>
      </c>
      <c r="D5886" s="21" t="s">
        <v>1831</v>
      </c>
      <c r="E5886" s="21" t="s">
        <v>1452</v>
      </c>
      <c r="F5886" s="12" t="n">
        <v>9</v>
      </c>
      <c r="G5886" s="19" t="n">
        <v>50.75</v>
      </c>
      <c r="H5886" s="19" t="n">
        <v>34.85</v>
      </c>
      <c r="I5886" s="19" t="n">
        <f aca="false">ROUND(F5886*G5886,2)</f>
        <v>456.75</v>
      </c>
      <c r="J5886" s="19" t="n">
        <f aca="false">ROUND(F5886*H5886,2)</f>
        <v>313.65</v>
      </c>
      <c r="K5886" s="19" t="n">
        <f aca="false">INDEX(Pricebook!$L$2:$L$1401,MATCH(D5886,Pricebook!$A$2:$A$1401,0))</f>
        <v>52.3</v>
      </c>
      <c r="L5886" s="19" t="n">
        <f aca="false">ROUND(F5886*K5886,2)</f>
        <v>470.7</v>
      </c>
      <c r="M5886" s="24" t="n">
        <f aca="false">DATE(YEAR(C5886),MONTH(C5886),1)</f>
        <v>46204</v>
      </c>
    </row>
    <row r="5887" customFormat="false" ht="15" hidden="false" customHeight="false" outlineLevel="0" collapsed="false">
      <c r="A5887" s="21" t="s">
        <v>3764</v>
      </c>
      <c r="B5887" s="21" t="s">
        <v>3047</v>
      </c>
      <c r="C5887" s="23" t="n">
        <v>46212</v>
      </c>
      <c r="D5887" s="21" t="s">
        <v>2357</v>
      </c>
      <c r="E5887" s="21" t="s">
        <v>2202</v>
      </c>
      <c r="F5887" s="12" t="n">
        <v>15</v>
      </c>
      <c r="G5887" s="19" t="n">
        <v>7.9</v>
      </c>
      <c r="H5887" s="19" t="n">
        <v>5.57</v>
      </c>
      <c r="I5887" s="19" t="n">
        <f aca="false">ROUND(F5887*G5887,2)</f>
        <v>118.5</v>
      </c>
      <c r="J5887" s="19" t="n">
        <f aca="false">ROUND(F5887*H5887,2)</f>
        <v>83.55</v>
      </c>
      <c r="K5887" s="19" t="n">
        <f aca="false">INDEX(Pricebook!$L$2:$L$1401,MATCH(D5887,Pricebook!$A$2:$A$1401,0))</f>
        <v>8.5</v>
      </c>
      <c r="L5887" s="19" t="n">
        <f aca="false">ROUND(F5887*K5887,2)</f>
        <v>127.5</v>
      </c>
      <c r="M5887" s="24" t="n">
        <f aca="false">DATE(YEAR(C5887),MONTH(C5887),1)</f>
        <v>46204</v>
      </c>
    </row>
    <row r="5888" customFormat="false" ht="15" hidden="false" customHeight="false" outlineLevel="0" collapsed="false">
      <c r="A5888" s="21" t="s">
        <v>3764</v>
      </c>
      <c r="B5888" s="21" t="s">
        <v>3047</v>
      </c>
      <c r="C5888" s="23" t="n">
        <v>46212</v>
      </c>
      <c r="D5888" s="21" t="s">
        <v>2384</v>
      </c>
      <c r="E5888" s="21" t="s">
        <v>2202</v>
      </c>
      <c r="F5888" s="12" t="n">
        <v>2</v>
      </c>
      <c r="G5888" s="19" t="n">
        <v>13.95</v>
      </c>
      <c r="H5888" s="19" t="n">
        <v>8.52</v>
      </c>
      <c r="I5888" s="19" t="n">
        <f aca="false">ROUND(F5888*G5888,2)</f>
        <v>27.9</v>
      </c>
      <c r="J5888" s="19" t="n">
        <f aca="false">ROUND(F5888*H5888,2)</f>
        <v>17.04</v>
      </c>
      <c r="K5888" s="19" t="n">
        <f aca="false">INDEX(Pricebook!$L$2:$L$1401,MATCH(D5888,Pricebook!$A$2:$A$1401,0))</f>
        <v>15</v>
      </c>
      <c r="L5888" s="19" t="n">
        <f aca="false">ROUND(F5888*K5888,2)</f>
        <v>30</v>
      </c>
      <c r="M5888" s="24" t="n">
        <f aca="false">DATE(YEAR(C5888),MONTH(C5888),1)</f>
        <v>46204</v>
      </c>
    </row>
    <row r="5889" customFormat="false" ht="15" hidden="false" customHeight="false" outlineLevel="0" collapsed="false">
      <c r="A5889" s="21" t="s">
        <v>3764</v>
      </c>
      <c r="B5889" s="21" t="s">
        <v>3047</v>
      </c>
      <c r="C5889" s="23" t="n">
        <v>46212</v>
      </c>
      <c r="D5889" s="21" t="s">
        <v>2628</v>
      </c>
      <c r="E5889" s="21" t="s">
        <v>2587</v>
      </c>
      <c r="F5889" s="12" t="n">
        <v>4</v>
      </c>
      <c r="G5889" s="19" t="n">
        <v>7.75</v>
      </c>
      <c r="H5889" s="19" t="n">
        <v>4.98</v>
      </c>
      <c r="I5889" s="19" t="n">
        <f aca="false">ROUND(F5889*G5889,2)</f>
        <v>31</v>
      </c>
      <c r="J5889" s="19" t="n">
        <f aca="false">ROUND(F5889*H5889,2)</f>
        <v>19.92</v>
      </c>
      <c r="K5889" s="19" t="n">
        <f aca="false">INDEX(Pricebook!$L$2:$L$1401,MATCH(D5889,Pricebook!$A$2:$A$1401,0))</f>
        <v>8.3</v>
      </c>
      <c r="L5889" s="19" t="n">
        <f aca="false">ROUND(F5889*K5889,2)</f>
        <v>33.2</v>
      </c>
      <c r="M5889" s="24" t="n">
        <f aca="false">DATE(YEAR(C5889),MONTH(C5889),1)</f>
        <v>46204</v>
      </c>
    </row>
    <row r="5890" customFormat="false" ht="15" hidden="false" customHeight="false" outlineLevel="0" collapsed="false">
      <c r="A5890" s="21" t="s">
        <v>3764</v>
      </c>
      <c r="B5890" s="21" t="s">
        <v>3047</v>
      </c>
      <c r="C5890" s="23" t="n">
        <v>46212</v>
      </c>
      <c r="D5890" s="21" t="s">
        <v>2720</v>
      </c>
      <c r="E5890" s="21" t="s">
        <v>2587</v>
      </c>
      <c r="F5890" s="12" t="n">
        <v>10</v>
      </c>
      <c r="G5890" s="19" t="n">
        <v>7.7</v>
      </c>
      <c r="H5890" s="19" t="n">
        <v>5.72</v>
      </c>
      <c r="I5890" s="19" t="n">
        <f aca="false">ROUND(F5890*G5890,2)</f>
        <v>77</v>
      </c>
      <c r="J5890" s="19" t="n">
        <f aca="false">ROUND(F5890*H5890,2)</f>
        <v>57.2</v>
      </c>
      <c r="K5890" s="19" t="n">
        <f aca="false">INDEX(Pricebook!$L$2:$L$1401,MATCH(D5890,Pricebook!$A$2:$A$1401,0))</f>
        <v>8.3</v>
      </c>
      <c r="L5890" s="19" t="n">
        <f aca="false">ROUND(F5890*K5890,2)</f>
        <v>83</v>
      </c>
      <c r="M5890" s="24" t="n">
        <f aca="false">DATE(YEAR(C5890),MONTH(C5890),1)</f>
        <v>46204</v>
      </c>
    </row>
    <row r="5891" customFormat="false" ht="15" hidden="false" customHeight="false" outlineLevel="0" collapsed="false">
      <c r="A5891" s="21" t="s">
        <v>3764</v>
      </c>
      <c r="B5891" s="21" t="s">
        <v>3047</v>
      </c>
      <c r="C5891" s="23" t="n">
        <v>46212</v>
      </c>
      <c r="D5891" s="21" t="s">
        <v>2279</v>
      </c>
      <c r="E5891" s="21" t="s">
        <v>2202</v>
      </c>
      <c r="F5891" s="12" t="n">
        <v>6</v>
      </c>
      <c r="G5891" s="19" t="n">
        <v>60.9</v>
      </c>
      <c r="H5891" s="19" t="n">
        <v>42.78</v>
      </c>
      <c r="I5891" s="19" t="n">
        <f aca="false">ROUND(F5891*G5891,2)</f>
        <v>365.4</v>
      </c>
      <c r="J5891" s="19" t="n">
        <f aca="false">ROUND(F5891*H5891,2)</f>
        <v>256.68</v>
      </c>
      <c r="K5891" s="19" t="n">
        <f aca="false">INDEX(Pricebook!$L$2:$L$1401,MATCH(D5891,Pricebook!$A$2:$A$1401,0))</f>
        <v>64.2</v>
      </c>
      <c r="L5891" s="19" t="n">
        <f aca="false">ROUND(F5891*K5891,2)</f>
        <v>385.2</v>
      </c>
      <c r="M5891" s="24" t="n">
        <f aca="false">DATE(YEAR(C5891),MONTH(C5891),1)</f>
        <v>46204</v>
      </c>
    </row>
    <row r="5892" customFormat="false" ht="15" hidden="false" customHeight="false" outlineLevel="0" collapsed="false">
      <c r="A5892" s="21" t="s">
        <v>3764</v>
      </c>
      <c r="B5892" s="21" t="s">
        <v>3047</v>
      </c>
      <c r="C5892" s="23" t="n">
        <v>46212</v>
      </c>
      <c r="D5892" s="21" t="s">
        <v>386</v>
      </c>
      <c r="E5892" s="21" t="s">
        <v>366</v>
      </c>
      <c r="F5892" s="12" t="n">
        <v>2</v>
      </c>
      <c r="G5892" s="19" t="n">
        <v>6.6</v>
      </c>
      <c r="H5892" s="19" t="n">
        <v>4.72</v>
      </c>
      <c r="I5892" s="19" t="n">
        <f aca="false">ROUND(F5892*G5892,2)</f>
        <v>13.2</v>
      </c>
      <c r="J5892" s="19" t="n">
        <f aca="false">ROUND(F5892*H5892,2)</f>
        <v>9.44</v>
      </c>
      <c r="K5892" s="19" t="n">
        <f aca="false">INDEX(Pricebook!$L$2:$L$1401,MATCH(D5892,Pricebook!$A$2:$A$1401,0))</f>
        <v>7.2</v>
      </c>
      <c r="L5892" s="19" t="n">
        <f aca="false">ROUND(F5892*K5892,2)</f>
        <v>14.4</v>
      </c>
      <c r="M5892" s="24" t="n">
        <f aca="false">DATE(YEAR(C5892),MONTH(C5892),1)</f>
        <v>46204</v>
      </c>
    </row>
    <row r="5893" customFormat="false" ht="15" hidden="false" customHeight="false" outlineLevel="0" collapsed="false">
      <c r="A5893" s="21" t="s">
        <v>3764</v>
      </c>
      <c r="B5893" s="21" t="s">
        <v>3047</v>
      </c>
      <c r="C5893" s="23" t="n">
        <v>46212</v>
      </c>
      <c r="D5893" s="21" t="s">
        <v>847</v>
      </c>
      <c r="E5893" s="21" t="s">
        <v>366</v>
      </c>
      <c r="F5893" s="12" t="n">
        <v>3</v>
      </c>
      <c r="G5893" s="19" t="n">
        <v>55.85</v>
      </c>
      <c r="H5893" s="19" t="n">
        <v>39.16</v>
      </c>
      <c r="I5893" s="19" t="n">
        <f aca="false">ROUND(F5893*G5893,2)</f>
        <v>167.55</v>
      </c>
      <c r="J5893" s="19" t="n">
        <f aca="false">ROUND(F5893*H5893,2)</f>
        <v>117.48</v>
      </c>
      <c r="K5893" s="19" t="n">
        <f aca="false">INDEX(Pricebook!$L$2:$L$1401,MATCH(D5893,Pricebook!$A$2:$A$1401,0))</f>
        <v>59.65</v>
      </c>
      <c r="L5893" s="19" t="n">
        <f aca="false">ROUND(F5893*K5893,2)</f>
        <v>178.95</v>
      </c>
      <c r="M5893" s="24" t="n">
        <f aca="false">DATE(YEAR(C5893),MONTH(C5893),1)</f>
        <v>46204</v>
      </c>
    </row>
    <row r="5894" customFormat="false" ht="15" hidden="false" customHeight="false" outlineLevel="0" collapsed="false">
      <c r="A5894" s="21" t="s">
        <v>3765</v>
      </c>
      <c r="B5894" s="21" t="s">
        <v>3581</v>
      </c>
      <c r="C5894" s="23" t="n">
        <v>46212</v>
      </c>
      <c r="D5894" s="21" t="s">
        <v>2787</v>
      </c>
      <c r="E5894" s="21" t="s">
        <v>2748</v>
      </c>
      <c r="F5894" s="12" t="n">
        <v>8</v>
      </c>
      <c r="G5894" s="19" t="n">
        <v>18.55</v>
      </c>
      <c r="H5894" s="19" t="n">
        <v>10.72</v>
      </c>
      <c r="I5894" s="19" t="n">
        <f aca="false">ROUND(F5894*G5894,2)</f>
        <v>148.4</v>
      </c>
      <c r="J5894" s="19" t="n">
        <f aca="false">ROUND(F5894*H5894,2)</f>
        <v>85.76</v>
      </c>
      <c r="K5894" s="19" t="n">
        <f aca="false">INDEX(Pricebook!$L$2:$L$1401,MATCH(D5894,Pricebook!$A$2:$A$1401,0))</f>
        <v>20.1</v>
      </c>
      <c r="L5894" s="19" t="n">
        <f aca="false">ROUND(F5894*K5894,2)</f>
        <v>160.8</v>
      </c>
      <c r="M5894" s="24" t="n">
        <f aca="false">DATE(YEAR(C5894),MONTH(C5894),1)</f>
        <v>46204</v>
      </c>
    </row>
    <row r="5895" customFormat="false" ht="15" hidden="false" customHeight="false" outlineLevel="0" collapsed="false">
      <c r="A5895" s="21" t="s">
        <v>3765</v>
      </c>
      <c r="B5895" s="21" t="s">
        <v>3581</v>
      </c>
      <c r="C5895" s="23" t="n">
        <v>46212</v>
      </c>
      <c r="D5895" s="21" t="s">
        <v>2870</v>
      </c>
      <c r="E5895" s="21" t="s">
        <v>2748</v>
      </c>
      <c r="F5895" s="12" t="n">
        <v>2</v>
      </c>
      <c r="G5895" s="19" t="n">
        <v>94.55</v>
      </c>
      <c r="H5895" s="19" t="n">
        <v>55.1</v>
      </c>
      <c r="I5895" s="19" t="n">
        <f aca="false">ROUND(F5895*G5895,2)</f>
        <v>189.1</v>
      </c>
      <c r="J5895" s="19" t="n">
        <f aca="false">ROUND(F5895*H5895,2)</f>
        <v>110.2</v>
      </c>
      <c r="K5895" s="19" t="n">
        <f aca="false">INDEX(Pricebook!$L$2:$L$1401,MATCH(D5895,Pricebook!$A$2:$A$1401,0))</f>
        <v>103.2</v>
      </c>
      <c r="L5895" s="19" t="n">
        <f aca="false">ROUND(F5895*K5895,2)</f>
        <v>206.4</v>
      </c>
      <c r="M5895" s="24" t="n">
        <f aca="false">DATE(YEAR(C5895),MONTH(C5895),1)</f>
        <v>46204</v>
      </c>
    </row>
    <row r="5896" customFormat="false" ht="15" hidden="false" customHeight="false" outlineLevel="0" collapsed="false">
      <c r="A5896" s="21" t="s">
        <v>3765</v>
      </c>
      <c r="B5896" s="21" t="s">
        <v>3581</v>
      </c>
      <c r="C5896" s="23" t="n">
        <v>46212</v>
      </c>
      <c r="D5896" s="21" t="s">
        <v>2138</v>
      </c>
      <c r="E5896" s="21" t="s">
        <v>1941</v>
      </c>
      <c r="F5896" s="12" t="n">
        <v>6</v>
      </c>
      <c r="G5896" s="19" t="n">
        <v>102.65</v>
      </c>
      <c r="H5896" s="19" t="n">
        <v>65.65</v>
      </c>
      <c r="I5896" s="19" t="n">
        <f aca="false">ROUND(F5896*G5896,2)</f>
        <v>615.9</v>
      </c>
      <c r="J5896" s="19" t="n">
        <f aca="false">ROUND(F5896*H5896,2)</f>
        <v>393.9</v>
      </c>
      <c r="K5896" s="19" t="n">
        <f aca="false">INDEX(Pricebook!$L$2:$L$1401,MATCH(D5896,Pricebook!$A$2:$A$1401,0))</f>
        <v>107</v>
      </c>
      <c r="L5896" s="19" t="n">
        <f aca="false">ROUND(F5896*K5896,2)</f>
        <v>642</v>
      </c>
      <c r="M5896" s="24" t="n">
        <f aca="false">DATE(YEAR(C5896),MONTH(C5896),1)</f>
        <v>46204</v>
      </c>
    </row>
    <row r="5897" customFormat="false" ht="15" hidden="false" customHeight="false" outlineLevel="0" collapsed="false">
      <c r="A5897" s="21" t="s">
        <v>3765</v>
      </c>
      <c r="B5897" s="21" t="s">
        <v>3581</v>
      </c>
      <c r="C5897" s="23" t="n">
        <v>46212</v>
      </c>
      <c r="D5897" s="21" t="s">
        <v>2048</v>
      </c>
      <c r="E5897" s="21" t="s">
        <v>1941</v>
      </c>
      <c r="F5897" s="12" t="n">
        <v>4</v>
      </c>
      <c r="G5897" s="19" t="n">
        <v>61.3</v>
      </c>
      <c r="H5897" s="19" t="n">
        <v>38.93</v>
      </c>
      <c r="I5897" s="19" t="n">
        <f aca="false">ROUND(F5897*G5897,2)</f>
        <v>245.2</v>
      </c>
      <c r="J5897" s="19" t="n">
        <f aca="false">ROUND(F5897*H5897,2)</f>
        <v>155.72</v>
      </c>
      <c r="K5897" s="19" t="n">
        <f aca="false">INDEX(Pricebook!$L$2:$L$1401,MATCH(D5897,Pricebook!$A$2:$A$1401,0))</f>
        <v>63.45</v>
      </c>
      <c r="L5897" s="19" t="n">
        <f aca="false">ROUND(F5897*K5897,2)</f>
        <v>253.8</v>
      </c>
      <c r="M5897" s="24" t="n">
        <f aca="false">DATE(YEAR(C5897),MONTH(C5897),1)</f>
        <v>46204</v>
      </c>
    </row>
    <row r="5898" customFormat="false" ht="15" hidden="false" customHeight="false" outlineLevel="0" collapsed="false">
      <c r="A5898" s="21" t="s">
        <v>3765</v>
      </c>
      <c r="B5898" s="21" t="s">
        <v>3581</v>
      </c>
      <c r="C5898" s="23" t="n">
        <v>46212</v>
      </c>
      <c r="D5898" s="21" t="s">
        <v>1288</v>
      </c>
      <c r="E5898" s="21" t="s">
        <v>971</v>
      </c>
      <c r="F5898" s="12" t="n">
        <v>32</v>
      </c>
      <c r="G5898" s="19" t="n">
        <v>8.35</v>
      </c>
      <c r="H5898" s="19" t="n">
        <v>6.47</v>
      </c>
      <c r="I5898" s="19" t="n">
        <f aca="false">ROUND(F5898*G5898,2)</f>
        <v>267.2</v>
      </c>
      <c r="J5898" s="19" t="n">
        <f aca="false">ROUND(F5898*H5898,2)</f>
        <v>207.04</v>
      </c>
      <c r="K5898" s="19" t="n">
        <f aca="false">INDEX(Pricebook!$L$2:$L$1401,MATCH(D5898,Pricebook!$A$2:$A$1401,0))</f>
        <v>9.8</v>
      </c>
      <c r="L5898" s="19" t="n">
        <f aca="false">ROUND(F5898*K5898,2)</f>
        <v>313.6</v>
      </c>
      <c r="M5898" s="24" t="n">
        <f aca="false">DATE(YEAR(C5898),MONTH(C5898),1)</f>
        <v>46204</v>
      </c>
    </row>
    <row r="5899" customFormat="false" ht="15" hidden="false" customHeight="false" outlineLevel="0" collapsed="false">
      <c r="A5899" s="21" t="s">
        <v>3765</v>
      </c>
      <c r="B5899" s="21" t="s">
        <v>3581</v>
      </c>
      <c r="C5899" s="23" t="n">
        <v>46212</v>
      </c>
      <c r="D5899" s="21" t="s">
        <v>845</v>
      </c>
      <c r="E5899" s="21" t="s">
        <v>366</v>
      </c>
      <c r="F5899" s="12" t="n">
        <v>2</v>
      </c>
      <c r="G5899" s="19" t="n">
        <v>48.25</v>
      </c>
      <c r="H5899" s="19" t="n">
        <v>33.99</v>
      </c>
      <c r="I5899" s="19" t="n">
        <f aca="false">ROUND(F5899*G5899,2)</f>
        <v>96.5</v>
      </c>
      <c r="J5899" s="19" t="n">
        <f aca="false">ROUND(F5899*H5899,2)</f>
        <v>67.98</v>
      </c>
      <c r="K5899" s="19" t="n">
        <f aca="false">INDEX(Pricebook!$L$2:$L$1401,MATCH(D5899,Pricebook!$A$2:$A$1401,0))</f>
        <v>51.75</v>
      </c>
      <c r="L5899" s="19" t="n">
        <f aca="false">ROUND(F5899*K5899,2)</f>
        <v>103.5</v>
      </c>
      <c r="M5899" s="24" t="n">
        <f aca="false">DATE(YEAR(C5899),MONTH(C5899),1)</f>
        <v>46204</v>
      </c>
    </row>
    <row r="5900" customFormat="false" ht="15" hidden="false" customHeight="false" outlineLevel="0" collapsed="false">
      <c r="A5900" s="21" t="s">
        <v>3765</v>
      </c>
      <c r="B5900" s="21" t="s">
        <v>3581</v>
      </c>
      <c r="C5900" s="23" t="n">
        <v>46212</v>
      </c>
      <c r="D5900" s="21" t="s">
        <v>2868</v>
      </c>
      <c r="E5900" s="21" t="s">
        <v>2748</v>
      </c>
      <c r="F5900" s="12" t="n">
        <v>2</v>
      </c>
      <c r="G5900" s="19" t="n">
        <v>48.1</v>
      </c>
      <c r="H5900" s="19" t="n">
        <v>30.05</v>
      </c>
      <c r="I5900" s="19" t="n">
        <f aca="false">ROUND(F5900*G5900,2)</f>
        <v>96.2</v>
      </c>
      <c r="J5900" s="19" t="n">
        <f aca="false">ROUND(F5900*H5900,2)</f>
        <v>60.1</v>
      </c>
      <c r="K5900" s="19" t="n">
        <f aca="false">INDEX(Pricebook!$L$2:$L$1401,MATCH(D5900,Pricebook!$A$2:$A$1401,0))</f>
        <v>52.5</v>
      </c>
      <c r="L5900" s="19" t="n">
        <f aca="false">ROUND(F5900*K5900,2)</f>
        <v>105</v>
      </c>
      <c r="M5900" s="24" t="n">
        <f aca="false">DATE(YEAR(C5900),MONTH(C5900),1)</f>
        <v>46204</v>
      </c>
    </row>
    <row r="5901" customFormat="false" ht="15" hidden="false" customHeight="false" outlineLevel="0" collapsed="false">
      <c r="A5901" s="21" t="s">
        <v>3766</v>
      </c>
      <c r="B5901" s="21" t="s">
        <v>3251</v>
      </c>
      <c r="C5901" s="23" t="n">
        <v>46213</v>
      </c>
      <c r="D5901" s="21" t="s">
        <v>2545</v>
      </c>
      <c r="E5901" s="21" t="s">
        <v>2466</v>
      </c>
      <c r="F5901" s="12" t="n">
        <v>6</v>
      </c>
      <c r="G5901" s="19" t="n">
        <v>62.35</v>
      </c>
      <c r="H5901" s="19" t="n">
        <v>38.35</v>
      </c>
      <c r="I5901" s="19" t="n">
        <f aca="false">ROUND(F5901*G5901,2)</f>
        <v>374.1</v>
      </c>
      <c r="J5901" s="19" t="n">
        <f aca="false">ROUND(F5901*H5901,2)</f>
        <v>230.1</v>
      </c>
      <c r="K5901" s="19" t="n">
        <f aca="false">INDEX(Pricebook!$L$2:$L$1401,MATCH(D5901,Pricebook!$A$2:$A$1401,0))</f>
        <v>64.6</v>
      </c>
      <c r="L5901" s="19" t="n">
        <f aca="false">ROUND(F5901*K5901,2)</f>
        <v>387.6</v>
      </c>
      <c r="M5901" s="24" t="n">
        <f aca="false">DATE(YEAR(C5901),MONTH(C5901),1)</f>
        <v>46204</v>
      </c>
    </row>
    <row r="5902" customFormat="false" ht="15" hidden="false" customHeight="false" outlineLevel="0" collapsed="false">
      <c r="A5902" s="21" t="s">
        <v>3766</v>
      </c>
      <c r="B5902" s="21" t="s">
        <v>3251</v>
      </c>
      <c r="C5902" s="23" t="n">
        <v>46213</v>
      </c>
      <c r="D5902" s="21" t="s">
        <v>2563</v>
      </c>
      <c r="E5902" s="21" t="s">
        <v>2466</v>
      </c>
      <c r="F5902" s="12" t="n">
        <v>5</v>
      </c>
      <c r="G5902" s="19" t="n">
        <v>51</v>
      </c>
      <c r="H5902" s="19" t="n">
        <v>31.31</v>
      </c>
      <c r="I5902" s="19" t="n">
        <f aca="false">ROUND(F5902*G5902,2)</f>
        <v>255</v>
      </c>
      <c r="J5902" s="19" t="n">
        <f aca="false">ROUND(F5902*H5902,2)</f>
        <v>156.55</v>
      </c>
      <c r="K5902" s="19" t="n">
        <f aca="false">INDEX(Pricebook!$L$2:$L$1401,MATCH(D5902,Pricebook!$A$2:$A$1401,0))</f>
        <v>52.7</v>
      </c>
      <c r="L5902" s="19" t="n">
        <f aca="false">ROUND(F5902*K5902,2)</f>
        <v>263.5</v>
      </c>
      <c r="M5902" s="24" t="n">
        <f aca="false">DATE(YEAR(C5902),MONTH(C5902),1)</f>
        <v>46204</v>
      </c>
    </row>
    <row r="5903" customFormat="false" ht="15" hidden="false" customHeight="false" outlineLevel="0" collapsed="false">
      <c r="A5903" s="21" t="s">
        <v>3766</v>
      </c>
      <c r="B5903" s="21" t="s">
        <v>3251</v>
      </c>
      <c r="C5903" s="23" t="n">
        <v>46213</v>
      </c>
      <c r="D5903" s="21" t="s">
        <v>2746</v>
      </c>
      <c r="E5903" s="21" t="s">
        <v>2748</v>
      </c>
      <c r="F5903" s="12" t="n">
        <v>5</v>
      </c>
      <c r="G5903" s="19" t="n">
        <v>29.5</v>
      </c>
      <c r="H5903" s="19" t="n">
        <v>17.29</v>
      </c>
      <c r="I5903" s="19" t="n">
        <f aca="false">ROUND(F5903*G5903,2)</f>
        <v>147.5</v>
      </c>
      <c r="J5903" s="19" t="n">
        <f aca="false">ROUND(F5903*H5903,2)</f>
        <v>86.45</v>
      </c>
      <c r="K5903" s="19" t="n">
        <f aca="false">INDEX(Pricebook!$L$2:$L$1401,MATCH(D5903,Pricebook!$A$2:$A$1401,0))</f>
        <v>32.4</v>
      </c>
      <c r="L5903" s="19" t="n">
        <f aca="false">ROUND(F5903*K5903,2)</f>
        <v>162</v>
      </c>
      <c r="M5903" s="24" t="n">
        <f aca="false">DATE(YEAR(C5903),MONTH(C5903),1)</f>
        <v>46204</v>
      </c>
    </row>
    <row r="5904" customFormat="false" ht="15" hidden="false" customHeight="false" outlineLevel="0" collapsed="false">
      <c r="A5904" s="21" t="s">
        <v>3766</v>
      </c>
      <c r="B5904" s="21" t="s">
        <v>3251</v>
      </c>
      <c r="C5904" s="23" t="n">
        <v>46213</v>
      </c>
      <c r="D5904" s="21" t="s">
        <v>2880</v>
      </c>
      <c r="E5904" s="21" t="s">
        <v>2748</v>
      </c>
      <c r="F5904" s="12" t="n">
        <v>2</v>
      </c>
      <c r="G5904" s="19" t="n">
        <v>18.4</v>
      </c>
      <c r="H5904" s="19" t="n">
        <v>10.66</v>
      </c>
      <c r="I5904" s="19" t="n">
        <f aca="false">ROUND(F5904*G5904,2)</f>
        <v>36.8</v>
      </c>
      <c r="J5904" s="19" t="n">
        <f aca="false">ROUND(F5904*H5904,2)</f>
        <v>21.32</v>
      </c>
      <c r="K5904" s="19" t="n">
        <f aca="false">INDEX(Pricebook!$L$2:$L$1401,MATCH(D5904,Pricebook!$A$2:$A$1401,0))</f>
        <v>20</v>
      </c>
      <c r="L5904" s="19" t="n">
        <f aca="false">ROUND(F5904*K5904,2)</f>
        <v>40</v>
      </c>
      <c r="M5904" s="24" t="n">
        <f aca="false">DATE(YEAR(C5904),MONTH(C5904),1)</f>
        <v>46204</v>
      </c>
    </row>
    <row r="5905" customFormat="false" ht="15" hidden="false" customHeight="false" outlineLevel="0" collapsed="false">
      <c r="A5905" s="21" t="s">
        <v>3766</v>
      </c>
      <c r="B5905" s="21" t="s">
        <v>3251</v>
      </c>
      <c r="C5905" s="23" t="n">
        <v>46213</v>
      </c>
      <c r="D5905" s="21" t="s">
        <v>2906</v>
      </c>
      <c r="E5905" s="21" t="s">
        <v>2748</v>
      </c>
      <c r="F5905" s="12" t="n">
        <v>8</v>
      </c>
      <c r="G5905" s="19" t="n">
        <v>2.95</v>
      </c>
      <c r="H5905" s="19" t="n">
        <v>1.72</v>
      </c>
      <c r="I5905" s="19" t="n">
        <f aca="false">ROUND(F5905*G5905,2)</f>
        <v>23.6</v>
      </c>
      <c r="J5905" s="19" t="n">
        <f aca="false">ROUND(F5905*H5905,2)</f>
        <v>13.76</v>
      </c>
      <c r="K5905" s="19" t="n">
        <f aca="false">INDEX(Pricebook!$L$2:$L$1401,MATCH(D5905,Pricebook!$A$2:$A$1401,0))</f>
        <v>3.25</v>
      </c>
      <c r="L5905" s="19" t="n">
        <f aca="false">ROUND(F5905*K5905,2)</f>
        <v>26</v>
      </c>
      <c r="M5905" s="24" t="n">
        <f aca="false">DATE(YEAR(C5905),MONTH(C5905),1)</f>
        <v>46204</v>
      </c>
    </row>
    <row r="5906" customFormat="false" ht="15" hidden="false" customHeight="false" outlineLevel="0" collapsed="false">
      <c r="A5906" s="21" t="s">
        <v>3766</v>
      </c>
      <c r="B5906" s="21" t="s">
        <v>3251</v>
      </c>
      <c r="C5906" s="23" t="n">
        <v>46213</v>
      </c>
      <c r="D5906" s="21" t="s">
        <v>2525</v>
      </c>
      <c r="E5906" s="21" t="s">
        <v>2466</v>
      </c>
      <c r="F5906" s="12" t="n">
        <v>2</v>
      </c>
      <c r="G5906" s="19" t="n">
        <v>19.85</v>
      </c>
      <c r="H5906" s="19" t="n">
        <v>12.26</v>
      </c>
      <c r="I5906" s="19" t="n">
        <f aca="false">ROUND(F5906*G5906,2)</f>
        <v>39.7</v>
      </c>
      <c r="J5906" s="19" t="n">
        <f aca="false">ROUND(F5906*H5906,2)</f>
        <v>24.52</v>
      </c>
      <c r="K5906" s="19" t="n">
        <f aca="false">INDEX(Pricebook!$L$2:$L$1401,MATCH(D5906,Pricebook!$A$2:$A$1401,0))</f>
        <v>20.65</v>
      </c>
      <c r="L5906" s="19" t="n">
        <f aca="false">ROUND(F5906*K5906,2)</f>
        <v>41.3</v>
      </c>
      <c r="M5906" s="24" t="n">
        <f aca="false">DATE(YEAR(C5906),MONTH(C5906),1)</f>
        <v>46204</v>
      </c>
    </row>
    <row r="5907" customFormat="false" ht="15" hidden="false" customHeight="false" outlineLevel="0" collapsed="false">
      <c r="A5907" s="21" t="s">
        <v>3766</v>
      </c>
      <c r="B5907" s="21" t="s">
        <v>3251</v>
      </c>
      <c r="C5907" s="23" t="n">
        <v>46213</v>
      </c>
      <c r="D5907" s="21" t="s">
        <v>2746</v>
      </c>
      <c r="E5907" s="21" t="s">
        <v>2748</v>
      </c>
      <c r="F5907" s="12" t="n">
        <v>1</v>
      </c>
      <c r="G5907" s="19" t="n">
        <v>29.5</v>
      </c>
      <c r="H5907" s="19" t="n">
        <v>17.29</v>
      </c>
      <c r="I5907" s="19" t="n">
        <f aca="false">ROUND(F5907*G5907,2)</f>
        <v>29.5</v>
      </c>
      <c r="J5907" s="19" t="n">
        <f aca="false">ROUND(F5907*H5907,2)</f>
        <v>17.29</v>
      </c>
      <c r="K5907" s="19" t="n">
        <f aca="false">INDEX(Pricebook!$L$2:$L$1401,MATCH(D5907,Pricebook!$A$2:$A$1401,0))</f>
        <v>32.4</v>
      </c>
      <c r="L5907" s="19" t="n">
        <f aca="false">ROUND(F5907*K5907,2)</f>
        <v>32.4</v>
      </c>
      <c r="M5907" s="24" t="n">
        <f aca="false">DATE(YEAR(C5907),MONTH(C5907),1)</f>
        <v>46204</v>
      </c>
    </row>
    <row r="5908" customFormat="false" ht="15" hidden="false" customHeight="false" outlineLevel="0" collapsed="false">
      <c r="A5908" s="21" t="s">
        <v>3766</v>
      </c>
      <c r="B5908" s="21" t="s">
        <v>3251</v>
      </c>
      <c r="C5908" s="23" t="n">
        <v>46213</v>
      </c>
      <c r="D5908" s="21" t="s">
        <v>2581</v>
      </c>
      <c r="E5908" s="21" t="s">
        <v>2466</v>
      </c>
      <c r="F5908" s="12" t="n">
        <v>2</v>
      </c>
      <c r="G5908" s="19" t="n">
        <v>8.55</v>
      </c>
      <c r="H5908" s="19" t="n">
        <v>5.3</v>
      </c>
      <c r="I5908" s="19" t="n">
        <f aca="false">ROUND(F5908*G5908,2)</f>
        <v>17.1</v>
      </c>
      <c r="J5908" s="19" t="n">
        <f aca="false">ROUND(F5908*H5908,2)</f>
        <v>10.6</v>
      </c>
      <c r="K5908" s="19" t="n">
        <f aca="false">INDEX(Pricebook!$L$2:$L$1401,MATCH(D5908,Pricebook!$A$2:$A$1401,0))</f>
        <v>8.95</v>
      </c>
      <c r="L5908" s="19" t="n">
        <f aca="false">ROUND(F5908*K5908,2)</f>
        <v>17.9</v>
      </c>
      <c r="M5908" s="24" t="n">
        <f aca="false">DATE(YEAR(C5908),MONTH(C5908),1)</f>
        <v>46204</v>
      </c>
    </row>
    <row r="5909" customFormat="false" ht="15" hidden="false" customHeight="false" outlineLevel="0" collapsed="false">
      <c r="A5909" s="21" t="s">
        <v>3766</v>
      </c>
      <c r="B5909" s="21" t="s">
        <v>3251</v>
      </c>
      <c r="C5909" s="23" t="n">
        <v>46213</v>
      </c>
      <c r="D5909" s="21" t="s">
        <v>2567</v>
      </c>
      <c r="E5909" s="21" t="s">
        <v>2466</v>
      </c>
      <c r="F5909" s="12" t="n">
        <v>3</v>
      </c>
      <c r="G5909" s="19" t="n">
        <v>92</v>
      </c>
      <c r="H5909" s="19" t="n">
        <v>57.44</v>
      </c>
      <c r="I5909" s="19" t="n">
        <f aca="false">ROUND(F5909*G5909,2)</f>
        <v>276</v>
      </c>
      <c r="J5909" s="19" t="n">
        <f aca="false">ROUND(F5909*H5909,2)</f>
        <v>172.32</v>
      </c>
      <c r="K5909" s="19" t="n">
        <f aca="false">INDEX(Pricebook!$L$2:$L$1401,MATCH(D5909,Pricebook!$A$2:$A$1401,0))</f>
        <v>96.7</v>
      </c>
      <c r="L5909" s="19" t="n">
        <f aca="false">ROUND(F5909*K5909,2)</f>
        <v>290.1</v>
      </c>
      <c r="M5909" s="24" t="n">
        <f aca="false">DATE(YEAR(C5909),MONTH(C5909),1)</f>
        <v>46204</v>
      </c>
    </row>
    <row r="5910" customFormat="false" ht="15" hidden="false" customHeight="false" outlineLevel="0" collapsed="false">
      <c r="A5910" s="21" t="s">
        <v>3766</v>
      </c>
      <c r="B5910" s="21" t="s">
        <v>3251</v>
      </c>
      <c r="C5910" s="23" t="n">
        <v>46213</v>
      </c>
      <c r="D5910" s="21" t="s">
        <v>757</v>
      </c>
      <c r="E5910" s="21" t="s">
        <v>366</v>
      </c>
      <c r="F5910" s="12" t="n">
        <v>4</v>
      </c>
      <c r="G5910" s="19" t="n">
        <v>11.7</v>
      </c>
      <c r="H5910" s="19" t="n">
        <v>8.29</v>
      </c>
      <c r="I5910" s="19" t="n">
        <f aca="false">ROUND(F5910*G5910,2)</f>
        <v>46.8</v>
      </c>
      <c r="J5910" s="19" t="n">
        <f aca="false">ROUND(F5910*H5910,2)</f>
        <v>33.16</v>
      </c>
      <c r="K5910" s="19" t="n">
        <f aca="false">INDEX(Pricebook!$L$2:$L$1401,MATCH(D5910,Pricebook!$A$2:$A$1401,0))</f>
        <v>12.65</v>
      </c>
      <c r="L5910" s="19" t="n">
        <f aca="false">ROUND(F5910*K5910,2)</f>
        <v>50.6</v>
      </c>
      <c r="M5910" s="24" t="n">
        <f aca="false">DATE(YEAR(C5910),MONTH(C5910),1)</f>
        <v>46204</v>
      </c>
    </row>
    <row r="5911" customFormat="false" ht="15" hidden="false" customHeight="false" outlineLevel="0" collapsed="false">
      <c r="A5911" s="21" t="s">
        <v>3766</v>
      </c>
      <c r="B5911" s="21" t="s">
        <v>3251</v>
      </c>
      <c r="C5911" s="23" t="n">
        <v>46213</v>
      </c>
      <c r="D5911" s="21" t="s">
        <v>2770</v>
      </c>
      <c r="E5911" s="21" t="s">
        <v>2748</v>
      </c>
      <c r="F5911" s="12" t="n">
        <v>2</v>
      </c>
      <c r="G5911" s="19" t="n">
        <v>3.4</v>
      </c>
      <c r="H5911" s="19" t="n">
        <v>2.31</v>
      </c>
      <c r="I5911" s="19" t="n">
        <f aca="false">ROUND(F5911*G5911,2)</f>
        <v>6.8</v>
      </c>
      <c r="J5911" s="19" t="n">
        <f aca="false">ROUND(F5911*H5911,2)</f>
        <v>4.62</v>
      </c>
      <c r="K5911" s="19" t="n">
        <f aca="false">INDEX(Pricebook!$L$2:$L$1401,MATCH(D5911,Pricebook!$A$2:$A$1401,0))</f>
        <v>3.7</v>
      </c>
      <c r="L5911" s="19" t="n">
        <f aca="false">ROUND(F5911*K5911,2)</f>
        <v>7.4</v>
      </c>
      <c r="M5911" s="24" t="n">
        <f aca="false">DATE(YEAR(C5911),MONTH(C5911),1)</f>
        <v>46204</v>
      </c>
    </row>
    <row r="5912" customFormat="false" ht="15" hidden="false" customHeight="false" outlineLevel="0" collapsed="false">
      <c r="A5912" s="21" t="s">
        <v>3766</v>
      </c>
      <c r="B5912" s="21" t="s">
        <v>3251</v>
      </c>
      <c r="C5912" s="23" t="n">
        <v>46213</v>
      </c>
      <c r="D5912" s="21" t="s">
        <v>2766</v>
      </c>
      <c r="E5912" s="21" t="s">
        <v>2748</v>
      </c>
      <c r="F5912" s="12" t="n">
        <v>3</v>
      </c>
      <c r="G5912" s="19" t="n">
        <v>4.45</v>
      </c>
      <c r="H5912" s="19" t="n">
        <v>2.55</v>
      </c>
      <c r="I5912" s="19" t="n">
        <f aca="false">ROUND(F5912*G5912,2)</f>
        <v>13.35</v>
      </c>
      <c r="J5912" s="19" t="n">
        <f aca="false">ROUND(F5912*H5912,2)</f>
        <v>7.65</v>
      </c>
      <c r="K5912" s="19" t="n">
        <f aca="false">INDEX(Pricebook!$L$2:$L$1401,MATCH(D5912,Pricebook!$A$2:$A$1401,0))</f>
        <v>4.8</v>
      </c>
      <c r="L5912" s="19" t="n">
        <f aca="false">ROUND(F5912*K5912,2)</f>
        <v>14.4</v>
      </c>
      <c r="M5912" s="24" t="n">
        <f aca="false">DATE(YEAR(C5912),MONTH(C5912),1)</f>
        <v>46204</v>
      </c>
    </row>
    <row r="5913" customFormat="false" ht="15" hidden="false" customHeight="false" outlineLevel="0" collapsed="false">
      <c r="A5913" s="21" t="s">
        <v>3766</v>
      </c>
      <c r="B5913" s="21" t="s">
        <v>3251</v>
      </c>
      <c r="C5913" s="23" t="n">
        <v>46213</v>
      </c>
      <c r="D5913" s="21" t="s">
        <v>2553</v>
      </c>
      <c r="E5913" s="21" t="s">
        <v>2466</v>
      </c>
      <c r="F5913" s="12" t="n">
        <v>2</v>
      </c>
      <c r="G5913" s="19" t="n">
        <v>85.3</v>
      </c>
      <c r="H5913" s="19" t="n">
        <v>60.38</v>
      </c>
      <c r="I5913" s="19" t="n">
        <f aca="false">ROUND(F5913*G5913,2)</f>
        <v>170.6</v>
      </c>
      <c r="J5913" s="19" t="n">
        <f aca="false">ROUND(F5913*H5913,2)</f>
        <v>120.76</v>
      </c>
      <c r="K5913" s="19" t="n">
        <f aca="false">INDEX(Pricebook!$L$2:$L$1401,MATCH(D5913,Pricebook!$A$2:$A$1401,0))</f>
        <v>89.7</v>
      </c>
      <c r="L5913" s="19" t="n">
        <f aca="false">ROUND(F5913*K5913,2)</f>
        <v>179.4</v>
      </c>
      <c r="M5913" s="24" t="n">
        <f aca="false">DATE(YEAR(C5913),MONTH(C5913),1)</f>
        <v>46204</v>
      </c>
    </row>
    <row r="5914" customFormat="false" ht="15" hidden="false" customHeight="false" outlineLevel="0" collapsed="false">
      <c r="A5914" s="21" t="s">
        <v>3766</v>
      </c>
      <c r="B5914" s="21" t="s">
        <v>3251</v>
      </c>
      <c r="C5914" s="23" t="n">
        <v>46213</v>
      </c>
      <c r="D5914" s="21" t="s">
        <v>2549</v>
      </c>
      <c r="E5914" s="21" t="s">
        <v>2466</v>
      </c>
      <c r="F5914" s="12" t="n">
        <v>1</v>
      </c>
      <c r="G5914" s="19" t="n">
        <v>18.9</v>
      </c>
      <c r="H5914" s="19" t="n">
        <v>12.28</v>
      </c>
      <c r="I5914" s="19" t="n">
        <f aca="false">ROUND(F5914*G5914,2)</f>
        <v>18.9</v>
      </c>
      <c r="J5914" s="19" t="n">
        <f aca="false">ROUND(F5914*H5914,2)</f>
        <v>12.28</v>
      </c>
      <c r="K5914" s="19" t="n">
        <f aca="false">INDEX(Pricebook!$L$2:$L$1401,MATCH(D5914,Pricebook!$A$2:$A$1401,0))</f>
        <v>19.7</v>
      </c>
      <c r="L5914" s="19" t="n">
        <f aca="false">ROUND(F5914*K5914,2)</f>
        <v>19.7</v>
      </c>
      <c r="M5914" s="24" t="n">
        <f aca="false">DATE(YEAR(C5914),MONTH(C5914),1)</f>
        <v>46204</v>
      </c>
    </row>
    <row r="5915" customFormat="false" ht="15" hidden="false" customHeight="false" outlineLevel="0" collapsed="false">
      <c r="A5915" s="21" t="s">
        <v>3766</v>
      </c>
      <c r="B5915" s="21" t="s">
        <v>3251</v>
      </c>
      <c r="C5915" s="23" t="n">
        <v>46213</v>
      </c>
      <c r="D5915" s="21" t="s">
        <v>2806</v>
      </c>
      <c r="E5915" s="21" t="s">
        <v>2748</v>
      </c>
      <c r="F5915" s="12" t="n">
        <v>5</v>
      </c>
      <c r="G5915" s="19" t="n">
        <v>46.65</v>
      </c>
      <c r="H5915" s="19" t="n">
        <v>27.01</v>
      </c>
      <c r="I5915" s="19" t="n">
        <f aca="false">ROUND(F5915*G5915,2)</f>
        <v>233.25</v>
      </c>
      <c r="J5915" s="19" t="n">
        <f aca="false">ROUND(F5915*H5915,2)</f>
        <v>135.05</v>
      </c>
      <c r="K5915" s="19" t="n">
        <f aca="false">INDEX(Pricebook!$L$2:$L$1401,MATCH(D5915,Pricebook!$A$2:$A$1401,0))</f>
        <v>50.6</v>
      </c>
      <c r="L5915" s="19" t="n">
        <f aca="false">ROUND(F5915*K5915,2)</f>
        <v>253</v>
      </c>
      <c r="M5915" s="24" t="n">
        <f aca="false">DATE(YEAR(C5915),MONTH(C5915),1)</f>
        <v>46204</v>
      </c>
    </row>
    <row r="5916" customFormat="false" ht="15" hidden="false" customHeight="false" outlineLevel="0" collapsed="false">
      <c r="A5916" s="21" t="s">
        <v>3766</v>
      </c>
      <c r="B5916" s="21" t="s">
        <v>3251</v>
      </c>
      <c r="C5916" s="23" t="n">
        <v>46213</v>
      </c>
      <c r="D5916" s="21" t="s">
        <v>2938</v>
      </c>
      <c r="E5916" s="21" t="s">
        <v>2748</v>
      </c>
      <c r="F5916" s="12" t="n">
        <v>8</v>
      </c>
      <c r="G5916" s="19" t="n">
        <v>5.9</v>
      </c>
      <c r="H5916" s="19" t="n">
        <v>3.42</v>
      </c>
      <c r="I5916" s="19" t="n">
        <f aca="false">ROUND(F5916*G5916,2)</f>
        <v>47.2</v>
      </c>
      <c r="J5916" s="19" t="n">
        <f aca="false">ROUND(F5916*H5916,2)</f>
        <v>27.36</v>
      </c>
      <c r="K5916" s="19" t="n">
        <f aca="false">INDEX(Pricebook!$L$2:$L$1401,MATCH(D5916,Pricebook!$A$2:$A$1401,0))</f>
        <v>6.4</v>
      </c>
      <c r="L5916" s="19" t="n">
        <f aca="false">ROUND(F5916*K5916,2)</f>
        <v>51.2</v>
      </c>
      <c r="M5916" s="24" t="n">
        <f aca="false">DATE(YEAR(C5916),MONTH(C5916),1)</f>
        <v>46204</v>
      </c>
    </row>
    <row r="5917" customFormat="false" ht="15" hidden="false" customHeight="false" outlineLevel="0" collapsed="false">
      <c r="A5917" s="21" t="s">
        <v>3766</v>
      </c>
      <c r="B5917" s="21" t="s">
        <v>3251</v>
      </c>
      <c r="C5917" s="23" t="n">
        <v>46213</v>
      </c>
      <c r="D5917" s="21" t="s">
        <v>2539</v>
      </c>
      <c r="E5917" s="21" t="s">
        <v>2466</v>
      </c>
      <c r="F5917" s="12" t="n">
        <v>1</v>
      </c>
      <c r="G5917" s="19" t="n">
        <v>92.1</v>
      </c>
      <c r="H5917" s="19" t="n">
        <v>56.57</v>
      </c>
      <c r="I5917" s="19" t="n">
        <f aca="false">ROUND(F5917*G5917,2)</f>
        <v>92.1</v>
      </c>
      <c r="J5917" s="19" t="n">
        <f aca="false">ROUND(F5917*H5917,2)</f>
        <v>56.57</v>
      </c>
      <c r="K5917" s="19" t="n">
        <f aca="false">INDEX(Pricebook!$L$2:$L$1401,MATCH(D5917,Pricebook!$A$2:$A$1401,0))</f>
        <v>95.25</v>
      </c>
      <c r="L5917" s="19" t="n">
        <f aca="false">ROUND(F5917*K5917,2)</f>
        <v>95.25</v>
      </c>
      <c r="M5917" s="24" t="n">
        <f aca="false">DATE(YEAR(C5917),MONTH(C5917),1)</f>
        <v>46204</v>
      </c>
    </row>
    <row r="5918" customFormat="false" ht="15" hidden="false" customHeight="false" outlineLevel="0" collapsed="false">
      <c r="A5918" s="21" t="s">
        <v>3767</v>
      </c>
      <c r="B5918" s="21" t="s">
        <v>3643</v>
      </c>
      <c r="C5918" s="23" t="n">
        <v>46213</v>
      </c>
      <c r="D5918" s="21" t="s">
        <v>833</v>
      </c>
      <c r="E5918" s="21" t="s">
        <v>366</v>
      </c>
      <c r="F5918" s="12" t="n">
        <v>2</v>
      </c>
      <c r="G5918" s="19" t="n">
        <v>56.45</v>
      </c>
      <c r="H5918" s="19" t="n">
        <v>39.52</v>
      </c>
      <c r="I5918" s="19" t="n">
        <f aca="false">ROUND(F5918*G5918,2)</f>
        <v>112.9</v>
      </c>
      <c r="J5918" s="19" t="n">
        <f aca="false">ROUND(F5918*H5918,2)</f>
        <v>79.04</v>
      </c>
      <c r="K5918" s="19" t="n">
        <f aca="false">INDEX(Pricebook!$L$2:$L$1401,MATCH(D5918,Pricebook!$A$2:$A$1401,0))</f>
        <v>60.2</v>
      </c>
      <c r="L5918" s="19" t="n">
        <f aca="false">ROUND(F5918*K5918,2)</f>
        <v>120.4</v>
      </c>
      <c r="M5918" s="24" t="n">
        <f aca="false">DATE(YEAR(C5918),MONTH(C5918),1)</f>
        <v>46204</v>
      </c>
    </row>
    <row r="5919" customFormat="false" ht="15" hidden="false" customHeight="false" outlineLevel="0" collapsed="false">
      <c r="A5919" s="21" t="s">
        <v>3767</v>
      </c>
      <c r="B5919" s="21" t="s">
        <v>3643</v>
      </c>
      <c r="C5919" s="23" t="n">
        <v>46213</v>
      </c>
      <c r="D5919" s="21" t="s">
        <v>2766</v>
      </c>
      <c r="E5919" s="21" t="s">
        <v>2748</v>
      </c>
      <c r="F5919" s="12" t="n">
        <v>1</v>
      </c>
      <c r="G5919" s="19" t="n">
        <v>4.45</v>
      </c>
      <c r="H5919" s="19" t="n">
        <v>2.55</v>
      </c>
      <c r="I5919" s="19" t="n">
        <f aca="false">ROUND(F5919*G5919,2)</f>
        <v>4.45</v>
      </c>
      <c r="J5919" s="19" t="n">
        <f aca="false">ROUND(F5919*H5919,2)</f>
        <v>2.55</v>
      </c>
      <c r="K5919" s="19" t="n">
        <f aca="false">INDEX(Pricebook!$L$2:$L$1401,MATCH(D5919,Pricebook!$A$2:$A$1401,0))</f>
        <v>4.8</v>
      </c>
      <c r="L5919" s="19" t="n">
        <f aca="false">ROUND(F5919*K5919,2)</f>
        <v>4.8</v>
      </c>
      <c r="M5919" s="24" t="n">
        <f aca="false">DATE(YEAR(C5919),MONTH(C5919),1)</f>
        <v>46204</v>
      </c>
    </row>
    <row r="5920" customFormat="false" ht="15" hidden="false" customHeight="false" outlineLevel="0" collapsed="false">
      <c r="A5920" s="21" t="s">
        <v>3767</v>
      </c>
      <c r="B5920" s="21" t="s">
        <v>3643</v>
      </c>
      <c r="C5920" s="23" t="n">
        <v>46213</v>
      </c>
      <c r="D5920" s="21" t="s">
        <v>171</v>
      </c>
      <c r="E5920" s="21" t="s">
        <v>108</v>
      </c>
      <c r="F5920" s="12" t="n">
        <v>1</v>
      </c>
      <c r="G5920" s="19" t="n">
        <v>80</v>
      </c>
      <c r="H5920" s="19" t="n">
        <v>59.26</v>
      </c>
      <c r="I5920" s="19" t="n">
        <f aca="false">ROUND(F5920*G5920,2)</f>
        <v>80</v>
      </c>
      <c r="J5920" s="19" t="n">
        <f aca="false">ROUND(F5920*H5920,2)</f>
        <v>59.26</v>
      </c>
      <c r="K5920" s="19" t="n">
        <f aca="false">INDEX(Pricebook!$L$2:$L$1401,MATCH(D5920,Pricebook!$A$2:$A$1401,0))</f>
        <v>86.8</v>
      </c>
      <c r="L5920" s="19" t="n">
        <f aca="false">ROUND(F5920*K5920,2)</f>
        <v>86.8</v>
      </c>
      <c r="M5920" s="24" t="n">
        <f aca="false">DATE(YEAR(C5920),MONTH(C5920),1)</f>
        <v>46204</v>
      </c>
    </row>
    <row r="5921" customFormat="false" ht="15" hidden="false" customHeight="false" outlineLevel="0" collapsed="false">
      <c r="A5921" s="21" t="s">
        <v>3767</v>
      </c>
      <c r="B5921" s="21" t="s">
        <v>3643</v>
      </c>
      <c r="C5921" s="23" t="n">
        <v>46213</v>
      </c>
      <c r="D5921" s="21" t="s">
        <v>825</v>
      </c>
      <c r="E5921" s="21" t="s">
        <v>366</v>
      </c>
      <c r="F5921" s="12" t="n">
        <v>4</v>
      </c>
      <c r="G5921" s="19" t="n">
        <v>11.2</v>
      </c>
      <c r="H5921" s="19" t="n">
        <v>8.32</v>
      </c>
      <c r="I5921" s="19" t="n">
        <f aca="false">ROUND(F5921*G5921,2)</f>
        <v>44.8</v>
      </c>
      <c r="J5921" s="19" t="n">
        <f aca="false">ROUND(F5921*H5921,2)</f>
        <v>33.28</v>
      </c>
      <c r="K5921" s="19" t="n">
        <f aca="false">INDEX(Pricebook!$L$2:$L$1401,MATCH(D5921,Pricebook!$A$2:$A$1401,0))</f>
        <v>12.15</v>
      </c>
      <c r="L5921" s="19" t="n">
        <f aca="false">ROUND(F5921*K5921,2)</f>
        <v>48.6</v>
      </c>
      <c r="M5921" s="24" t="n">
        <f aca="false">DATE(YEAR(C5921),MONTH(C5921),1)</f>
        <v>46204</v>
      </c>
    </row>
    <row r="5922" customFormat="false" ht="15" hidden="false" customHeight="false" outlineLevel="0" collapsed="false">
      <c r="A5922" s="21" t="s">
        <v>3767</v>
      </c>
      <c r="B5922" s="21" t="s">
        <v>3643</v>
      </c>
      <c r="C5922" s="23" t="n">
        <v>46213</v>
      </c>
      <c r="D5922" s="21" t="s">
        <v>717</v>
      </c>
      <c r="E5922" s="21" t="s">
        <v>366</v>
      </c>
      <c r="F5922" s="12" t="n">
        <v>1</v>
      </c>
      <c r="G5922" s="19" t="n">
        <v>12.05</v>
      </c>
      <c r="H5922" s="19" t="n">
        <v>8.5</v>
      </c>
      <c r="I5922" s="19" t="n">
        <f aca="false">ROUND(F5922*G5922,2)</f>
        <v>12.05</v>
      </c>
      <c r="J5922" s="19" t="n">
        <f aca="false">ROUND(F5922*H5922,2)</f>
        <v>8.5</v>
      </c>
      <c r="K5922" s="19" t="n">
        <f aca="false">INDEX(Pricebook!$L$2:$L$1401,MATCH(D5922,Pricebook!$A$2:$A$1401,0))</f>
        <v>12.95</v>
      </c>
      <c r="L5922" s="19" t="n">
        <f aca="false">ROUND(F5922*K5922,2)</f>
        <v>12.95</v>
      </c>
      <c r="M5922" s="24" t="n">
        <f aca="false">DATE(YEAR(C5922),MONTH(C5922),1)</f>
        <v>46204</v>
      </c>
    </row>
    <row r="5923" customFormat="false" ht="15" hidden="false" customHeight="false" outlineLevel="0" collapsed="false">
      <c r="A5923" s="21" t="s">
        <v>3767</v>
      </c>
      <c r="B5923" s="21" t="s">
        <v>3643</v>
      </c>
      <c r="C5923" s="23" t="n">
        <v>46213</v>
      </c>
      <c r="D5923" s="21" t="s">
        <v>1406</v>
      </c>
      <c r="E5923" s="21" t="s">
        <v>971</v>
      </c>
      <c r="F5923" s="12" t="n">
        <v>44</v>
      </c>
      <c r="G5923" s="19" t="n">
        <v>3.45</v>
      </c>
      <c r="H5923" s="19" t="n">
        <v>2.62</v>
      </c>
      <c r="I5923" s="19" t="n">
        <f aca="false">ROUND(F5923*G5923,2)</f>
        <v>151.8</v>
      </c>
      <c r="J5923" s="19" t="n">
        <f aca="false">ROUND(F5923*H5923,2)</f>
        <v>115.28</v>
      </c>
      <c r="K5923" s="19" t="n">
        <f aca="false">INDEX(Pricebook!$L$2:$L$1401,MATCH(D5923,Pricebook!$A$2:$A$1401,0))</f>
        <v>4</v>
      </c>
      <c r="L5923" s="19" t="n">
        <f aca="false">ROUND(F5923*K5923,2)</f>
        <v>176</v>
      </c>
      <c r="M5923" s="24" t="n">
        <f aca="false">DATE(YEAR(C5923),MONTH(C5923),1)</f>
        <v>46204</v>
      </c>
    </row>
    <row r="5924" customFormat="false" ht="15" hidden="false" customHeight="false" outlineLevel="0" collapsed="false">
      <c r="A5924" s="21" t="s">
        <v>3767</v>
      </c>
      <c r="B5924" s="21" t="s">
        <v>3643</v>
      </c>
      <c r="C5924" s="23" t="n">
        <v>46213</v>
      </c>
      <c r="D5924" s="21" t="s">
        <v>254</v>
      </c>
      <c r="E5924" s="21" t="s">
        <v>108</v>
      </c>
      <c r="F5924" s="12" t="n">
        <v>4</v>
      </c>
      <c r="G5924" s="19" t="n">
        <v>10.1</v>
      </c>
      <c r="H5924" s="19" t="n">
        <v>8.25</v>
      </c>
      <c r="I5924" s="19" t="n">
        <f aca="false">ROUND(F5924*G5924,2)</f>
        <v>40.4</v>
      </c>
      <c r="J5924" s="19" t="n">
        <f aca="false">ROUND(F5924*H5924,2)</f>
        <v>33</v>
      </c>
      <c r="K5924" s="19" t="n">
        <f aca="false">INDEX(Pricebook!$L$2:$L$1401,MATCH(D5924,Pricebook!$A$2:$A$1401,0))</f>
        <v>11.15</v>
      </c>
      <c r="L5924" s="19" t="n">
        <f aca="false">ROUND(F5924*K5924,2)</f>
        <v>44.6</v>
      </c>
      <c r="M5924" s="24" t="n">
        <f aca="false">DATE(YEAR(C5924),MONTH(C5924),1)</f>
        <v>46204</v>
      </c>
    </row>
    <row r="5925" customFormat="false" ht="15" hidden="false" customHeight="false" outlineLevel="0" collapsed="false">
      <c r="A5925" s="21" t="s">
        <v>3767</v>
      </c>
      <c r="B5925" s="21" t="s">
        <v>3643</v>
      </c>
      <c r="C5925" s="23" t="n">
        <v>46213</v>
      </c>
      <c r="D5925" s="21" t="s">
        <v>1050</v>
      </c>
      <c r="E5925" s="21" t="s">
        <v>971</v>
      </c>
      <c r="F5925" s="12" t="n">
        <v>7</v>
      </c>
      <c r="G5925" s="19" t="n">
        <v>7.2</v>
      </c>
      <c r="H5925" s="19" t="n">
        <v>5.5</v>
      </c>
      <c r="I5925" s="19" t="n">
        <f aca="false">ROUND(F5925*G5925,2)</f>
        <v>50.4</v>
      </c>
      <c r="J5925" s="19" t="n">
        <f aca="false">ROUND(F5925*H5925,2)</f>
        <v>38.5</v>
      </c>
      <c r="K5925" s="19" t="n">
        <f aca="false">INDEX(Pricebook!$L$2:$L$1401,MATCH(D5925,Pricebook!$A$2:$A$1401,0))</f>
        <v>8.35</v>
      </c>
      <c r="L5925" s="19" t="n">
        <f aca="false">ROUND(F5925*K5925,2)</f>
        <v>58.45</v>
      </c>
      <c r="M5925" s="24" t="n">
        <f aca="false">DATE(YEAR(C5925),MONTH(C5925),1)</f>
        <v>46204</v>
      </c>
    </row>
    <row r="5926" customFormat="false" ht="15" hidden="false" customHeight="false" outlineLevel="0" collapsed="false">
      <c r="A5926" s="21" t="s">
        <v>3767</v>
      </c>
      <c r="B5926" s="21" t="s">
        <v>3643</v>
      </c>
      <c r="C5926" s="23" t="n">
        <v>46213</v>
      </c>
      <c r="D5926" s="21" t="s">
        <v>2862</v>
      </c>
      <c r="E5926" s="21" t="s">
        <v>2748</v>
      </c>
      <c r="F5926" s="12" t="n">
        <v>2</v>
      </c>
      <c r="G5926" s="19" t="n">
        <v>16.2</v>
      </c>
      <c r="H5926" s="19" t="n">
        <v>10.73</v>
      </c>
      <c r="I5926" s="19" t="n">
        <f aca="false">ROUND(F5926*G5926,2)</f>
        <v>32.4</v>
      </c>
      <c r="J5926" s="19" t="n">
        <f aca="false">ROUND(F5926*H5926,2)</f>
        <v>21.46</v>
      </c>
      <c r="K5926" s="19" t="n">
        <f aca="false">INDEX(Pricebook!$L$2:$L$1401,MATCH(D5926,Pricebook!$A$2:$A$1401,0))</f>
        <v>17.55</v>
      </c>
      <c r="L5926" s="19" t="n">
        <f aca="false">ROUND(F5926*K5926,2)</f>
        <v>35.1</v>
      </c>
      <c r="M5926" s="24" t="n">
        <f aca="false">DATE(YEAR(C5926),MONTH(C5926),1)</f>
        <v>46204</v>
      </c>
    </row>
    <row r="5927" customFormat="false" ht="15" hidden="false" customHeight="false" outlineLevel="0" collapsed="false">
      <c r="A5927" s="21" t="s">
        <v>3767</v>
      </c>
      <c r="B5927" s="21" t="s">
        <v>3643</v>
      </c>
      <c r="C5927" s="23" t="n">
        <v>46213</v>
      </c>
      <c r="D5927" s="21" t="s">
        <v>1024</v>
      </c>
      <c r="E5927" s="21" t="s">
        <v>971</v>
      </c>
      <c r="F5927" s="12" t="n">
        <v>2</v>
      </c>
      <c r="G5927" s="19" t="n">
        <v>54.25</v>
      </c>
      <c r="H5927" s="19" t="n">
        <v>41.48</v>
      </c>
      <c r="I5927" s="19" t="n">
        <f aca="false">ROUND(F5927*G5927,2)</f>
        <v>108.5</v>
      </c>
      <c r="J5927" s="19" t="n">
        <f aca="false">ROUND(F5927*H5927,2)</f>
        <v>82.96</v>
      </c>
      <c r="K5927" s="19" t="n">
        <f aca="false">INDEX(Pricebook!$L$2:$L$1401,MATCH(D5927,Pricebook!$A$2:$A$1401,0))</f>
        <v>59.7</v>
      </c>
      <c r="L5927" s="19" t="n">
        <f aca="false">ROUND(F5927*K5927,2)</f>
        <v>119.4</v>
      </c>
      <c r="M5927" s="24" t="n">
        <f aca="false">DATE(YEAR(C5927),MONTH(C5927),1)</f>
        <v>46204</v>
      </c>
    </row>
    <row r="5928" customFormat="false" ht="15" hidden="false" customHeight="false" outlineLevel="0" collapsed="false">
      <c r="A5928" s="21" t="s">
        <v>3767</v>
      </c>
      <c r="B5928" s="21" t="s">
        <v>3643</v>
      </c>
      <c r="C5928" s="23" t="n">
        <v>46213</v>
      </c>
      <c r="D5928" s="21" t="s">
        <v>1194</v>
      </c>
      <c r="E5928" s="21" t="s">
        <v>971</v>
      </c>
      <c r="F5928" s="12" t="n">
        <v>39</v>
      </c>
      <c r="G5928" s="19" t="n">
        <v>24.65</v>
      </c>
      <c r="H5928" s="19" t="n">
        <v>18.79</v>
      </c>
      <c r="I5928" s="19" t="n">
        <f aca="false">ROUND(F5928*G5928,2)</f>
        <v>961.35</v>
      </c>
      <c r="J5928" s="19" t="n">
        <f aca="false">ROUND(F5928*H5928,2)</f>
        <v>732.81</v>
      </c>
      <c r="K5928" s="19" t="n">
        <f aca="false">INDEX(Pricebook!$L$2:$L$1401,MATCH(D5928,Pricebook!$A$2:$A$1401,0))</f>
        <v>28.5</v>
      </c>
      <c r="L5928" s="19" t="n">
        <f aca="false">ROUND(F5928*K5928,2)</f>
        <v>1111.5</v>
      </c>
      <c r="M5928" s="24" t="n">
        <f aca="false">DATE(YEAR(C5928),MONTH(C5928),1)</f>
        <v>46204</v>
      </c>
    </row>
    <row r="5929" customFormat="false" ht="15" hidden="false" customHeight="false" outlineLevel="0" collapsed="false">
      <c r="A5929" s="21" t="s">
        <v>3767</v>
      </c>
      <c r="B5929" s="21" t="s">
        <v>3643</v>
      </c>
      <c r="C5929" s="23" t="n">
        <v>46213</v>
      </c>
      <c r="D5929" s="21" t="s">
        <v>1424</v>
      </c>
      <c r="E5929" s="21" t="s">
        <v>971</v>
      </c>
      <c r="F5929" s="12" t="n">
        <v>13</v>
      </c>
      <c r="G5929" s="19" t="n">
        <v>12.3</v>
      </c>
      <c r="H5929" s="19" t="n">
        <v>9.33</v>
      </c>
      <c r="I5929" s="19" t="n">
        <f aca="false">ROUND(F5929*G5929,2)</f>
        <v>159.9</v>
      </c>
      <c r="J5929" s="19" t="n">
        <f aca="false">ROUND(F5929*H5929,2)</f>
        <v>121.29</v>
      </c>
      <c r="K5929" s="19" t="n">
        <f aca="false">INDEX(Pricebook!$L$2:$L$1401,MATCH(D5929,Pricebook!$A$2:$A$1401,0))</f>
        <v>14.15</v>
      </c>
      <c r="L5929" s="19" t="n">
        <f aca="false">ROUND(F5929*K5929,2)</f>
        <v>183.95</v>
      </c>
      <c r="M5929" s="24" t="n">
        <f aca="false">DATE(YEAR(C5929),MONTH(C5929),1)</f>
        <v>46204</v>
      </c>
    </row>
    <row r="5930" customFormat="false" ht="15" hidden="false" customHeight="false" outlineLevel="0" collapsed="false">
      <c r="A5930" s="21" t="s">
        <v>3767</v>
      </c>
      <c r="B5930" s="21" t="s">
        <v>3643</v>
      </c>
      <c r="C5930" s="23" t="n">
        <v>46213</v>
      </c>
      <c r="D5930" s="21" t="s">
        <v>831</v>
      </c>
      <c r="E5930" s="21" t="s">
        <v>366</v>
      </c>
      <c r="F5930" s="12" t="n">
        <v>1</v>
      </c>
      <c r="G5930" s="19" t="n">
        <v>68.55</v>
      </c>
      <c r="H5930" s="19" t="n">
        <v>48.83</v>
      </c>
      <c r="I5930" s="19" t="n">
        <f aca="false">ROUND(F5930*G5930,2)</f>
        <v>68.55</v>
      </c>
      <c r="J5930" s="19" t="n">
        <f aca="false">ROUND(F5930*H5930,2)</f>
        <v>48.83</v>
      </c>
      <c r="K5930" s="19" t="n">
        <f aca="false">INDEX(Pricebook!$L$2:$L$1401,MATCH(D5930,Pricebook!$A$2:$A$1401,0))</f>
        <v>74.35</v>
      </c>
      <c r="L5930" s="19" t="n">
        <f aca="false">ROUND(F5930*K5930,2)</f>
        <v>74.35</v>
      </c>
      <c r="M5930" s="24" t="n">
        <f aca="false">DATE(YEAR(C5930),MONTH(C5930),1)</f>
        <v>46204</v>
      </c>
    </row>
    <row r="5931" customFormat="false" ht="15" hidden="false" customHeight="false" outlineLevel="0" collapsed="false">
      <c r="A5931" s="21" t="s">
        <v>3767</v>
      </c>
      <c r="B5931" s="21" t="s">
        <v>3643</v>
      </c>
      <c r="C5931" s="23" t="n">
        <v>46213</v>
      </c>
      <c r="D5931" s="21" t="s">
        <v>306</v>
      </c>
      <c r="E5931" s="21" t="s">
        <v>108</v>
      </c>
      <c r="F5931" s="12" t="n">
        <v>1</v>
      </c>
      <c r="G5931" s="19" t="n">
        <v>21.6</v>
      </c>
      <c r="H5931" s="19" t="n">
        <v>18.61</v>
      </c>
      <c r="I5931" s="19" t="n">
        <f aca="false">ROUND(F5931*G5931,2)</f>
        <v>21.6</v>
      </c>
      <c r="J5931" s="19" t="n">
        <f aca="false">ROUND(F5931*H5931,2)</f>
        <v>18.61</v>
      </c>
      <c r="K5931" s="19" t="n">
        <f aca="false">INDEX(Pricebook!$L$2:$L$1401,MATCH(D5931,Pricebook!$A$2:$A$1401,0))</f>
        <v>23.85</v>
      </c>
      <c r="L5931" s="19" t="n">
        <f aca="false">ROUND(F5931*K5931,2)</f>
        <v>23.85</v>
      </c>
      <c r="M5931" s="24" t="n">
        <f aca="false">DATE(YEAR(C5931),MONTH(C5931),1)</f>
        <v>46204</v>
      </c>
    </row>
    <row r="5932" customFormat="false" ht="15" hidden="false" customHeight="false" outlineLevel="0" collapsed="false">
      <c r="A5932" s="21" t="s">
        <v>3768</v>
      </c>
      <c r="B5932" s="21" t="s">
        <v>3769</v>
      </c>
      <c r="C5932" s="23" t="n">
        <v>46213</v>
      </c>
      <c r="D5932" s="21" t="s">
        <v>565</v>
      </c>
      <c r="E5932" s="21" t="s">
        <v>366</v>
      </c>
      <c r="F5932" s="12" t="n">
        <v>1</v>
      </c>
      <c r="G5932" s="19" t="n">
        <v>43.2</v>
      </c>
      <c r="H5932" s="19" t="n">
        <v>34.35</v>
      </c>
      <c r="I5932" s="19" t="n">
        <f aca="false">ROUND(F5932*G5932,2)</f>
        <v>43.2</v>
      </c>
      <c r="J5932" s="19" t="n">
        <f aca="false">ROUND(F5932*H5932,2)</f>
        <v>34.35</v>
      </c>
      <c r="K5932" s="19" t="n">
        <f aca="false">INDEX(Pricebook!$L$2:$L$1401,MATCH(D5932,Pricebook!$A$2:$A$1401,0))</f>
        <v>46.75</v>
      </c>
      <c r="L5932" s="19" t="n">
        <f aca="false">ROUND(F5932*K5932,2)</f>
        <v>46.75</v>
      </c>
      <c r="M5932" s="24" t="n">
        <f aca="false">DATE(YEAR(C5932),MONTH(C5932),1)</f>
        <v>46204</v>
      </c>
    </row>
    <row r="5933" customFormat="false" ht="15" hidden="false" customHeight="false" outlineLevel="0" collapsed="false">
      <c r="A5933" s="21" t="s">
        <v>3768</v>
      </c>
      <c r="B5933" s="21" t="s">
        <v>3769</v>
      </c>
      <c r="C5933" s="23" t="n">
        <v>46213</v>
      </c>
      <c r="D5933" s="21" t="s">
        <v>2204</v>
      </c>
      <c r="E5933" s="21" t="s">
        <v>2202</v>
      </c>
      <c r="F5933" s="12" t="n">
        <v>8</v>
      </c>
      <c r="G5933" s="19" t="n">
        <v>5.1</v>
      </c>
      <c r="H5933" s="19" t="n">
        <v>3.32</v>
      </c>
      <c r="I5933" s="19" t="n">
        <f aca="false">ROUND(F5933*G5933,2)</f>
        <v>40.8</v>
      </c>
      <c r="J5933" s="19" t="n">
        <f aca="false">ROUND(F5933*H5933,2)</f>
        <v>26.56</v>
      </c>
      <c r="K5933" s="19" t="n">
        <f aca="false">INDEX(Pricebook!$L$2:$L$1401,MATCH(D5933,Pricebook!$A$2:$A$1401,0))</f>
        <v>5.4</v>
      </c>
      <c r="L5933" s="19" t="n">
        <f aca="false">ROUND(F5933*K5933,2)</f>
        <v>43.2</v>
      </c>
      <c r="M5933" s="24" t="n">
        <f aca="false">DATE(YEAR(C5933),MONTH(C5933),1)</f>
        <v>46204</v>
      </c>
    </row>
    <row r="5934" customFormat="false" ht="15" hidden="false" customHeight="false" outlineLevel="0" collapsed="false">
      <c r="A5934" s="21" t="s">
        <v>3768</v>
      </c>
      <c r="B5934" s="21" t="s">
        <v>3769</v>
      </c>
      <c r="C5934" s="23" t="n">
        <v>46213</v>
      </c>
      <c r="D5934" s="21" t="s">
        <v>2424</v>
      </c>
      <c r="E5934" s="21" t="s">
        <v>2202</v>
      </c>
      <c r="F5934" s="12" t="n">
        <v>4</v>
      </c>
      <c r="G5934" s="19" t="n">
        <v>51.6</v>
      </c>
      <c r="H5934" s="19" t="n">
        <v>31.04</v>
      </c>
      <c r="I5934" s="19" t="n">
        <f aca="false">ROUND(F5934*G5934,2)</f>
        <v>206.4</v>
      </c>
      <c r="J5934" s="19" t="n">
        <f aca="false">ROUND(F5934*H5934,2)</f>
        <v>124.16</v>
      </c>
      <c r="K5934" s="19" t="n">
        <f aca="false">INDEX(Pricebook!$L$2:$L$1401,MATCH(D5934,Pricebook!$A$2:$A$1401,0))</f>
        <v>54.6</v>
      </c>
      <c r="L5934" s="19" t="n">
        <f aca="false">ROUND(F5934*K5934,2)</f>
        <v>218.4</v>
      </c>
      <c r="M5934" s="24" t="n">
        <f aca="false">DATE(YEAR(C5934),MONTH(C5934),1)</f>
        <v>46204</v>
      </c>
    </row>
    <row r="5935" customFormat="false" ht="15" hidden="false" customHeight="false" outlineLevel="0" collapsed="false">
      <c r="A5935" s="21" t="s">
        <v>3768</v>
      </c>
      <c r="B5935" s="21" t="s">
        <v>3769</v>
      </c>
      <c r="C5935" s="23" t="n">
        <v>46213</v>
      </c>
      <c r="D5935" s="21" t="s">
        <v>2341</v>
      </c>
      <c r="E5935" s="21" t="s">
        <v>2202</v>
      </c>
      <c r="F5935" s="12" t="n">
        <v>6</v>
      </c>
      <c r="G5935" s="19" t="n">
        <v>7.15</v>
      </c>
      <c r="H5935" s="19" t="n">
        <v>4.29</v>
      </c>
      <c r="I5935" s="19" t="n">
        <f aca="false">ROUND(F5935*G5935,2)</f>
        <v>42.9</v>
      </c>
      <c r="J5935" s="19" t="n">
        <f aca="false">ROUND(F5935*H5935,2)</f>
        <v>25.74</v>
      </c>
      <c r="K5935" s="19" t="n">
        <f aca="false">INDEX(Pricebook!$L$2:$L$1401,MATCH(D5935,Pricebook!$A$2:$A$1401,0))</f>
        <v>7.6</v>
      </c>
      <c r="L5935" s="19" t="n">
        <f aca="false">ROUND(F5935*K5935,2)</f>
        <v>45.6</v>
      </c>
      <c r="M5935" s="24" t="n">
        <f aca="false">DATE(YEAR(C5935),MONTH(C5935),1)</f>
        <v>46204</v>
      </c>
    </row>
    <row r="5936" customFormat="false" ht="15" hidden="false" customHeight="false" outlineLevel="0" collapsed="false">
      <c r="A5936" s="21" t="s">
        <v>3768</v>
      </c>
      <c r="B5936" s="21" t="s">
        <v>3769</v>
      </c>
      <c r="C5936" s="23" t="n">
        <v>46213</v>
      </c>
      <c r="D5936" s="21" t="s">
        <v>685</v>
      </c>
      <c r="E5936" s="21" t="s">
        <v>366</v>
      </c>
      <c r="F5936" s="12" t="n">
        <v>2</v>
      </c>
      <c r="G5936" s="19" t="n">
        <v>53.3</v>
      </c>
      <c r="H5936" s="19" t="n">
        <v>37.88</v>
      </c>
      <c r="I5936" s="19" t="n">
        <f aca="false">ROUND(F5936*G5936,2)</f>
        <v>106.6</v>
      </c>
      <c r="J5936" s="19" t="n">
        <f aca="false">ROUND(F5936*H5936,2)</f>
        <v>75.76</v>
      </c>
      <c r="K5936" s="19" t="n">
        <f aca="false">INDEX(Pricebook!$L$2:$L$1401,MATCH(D5936,Pricebook!$A$2:$A$1401,0))</f>
        <v>57.7</v>
      </c>
      <c r="L5936" s="19" t="n">
        <f aca="false">ROUND(F5936*K5936,2)</f>
        <v>115.4</v>
      </c>
      <c r="M5936" s="24" t="n">
        <f aca="false">DATE(YEAR(C5936),MONTH(C5936),1)</f>
        <v>46204</v>
      </c>
    </row>
    <row r="5937" customFormat="false" ht="15" hidden="false" customHeight="false" outlineLevel="0" collapsed="false">
      <c r="A5937" s="21" t="s">
        <v>3768</v>
      </c>
      <c r="B5937" s="21" t="s">
        <v>3769</v>
      </c>
      <c r="C5937" s="23" t="n">
        <v>46213</v>
      </c>
      <c r="D5937" s="21" t="s">
        <v>2444</v>
      </c>
      <c r="E5937" s="21" t="s">
        <v>2202</v>
      </c>
      <c r="F5937" s="12" t="n">
        <v>15</v>
      </c>
      <c r="G5937" s="19" t="n">
        <v>9</v>
      </c>
      <c r="H5937" s="19" t="n">
        <v>5.47</v>
      </c>
      <c r="I5937" s="19" t="n">
        <f aca="false">ROUND(F5937*G5937,2)</f>
        <v>135</v>
      </c>
      <c r="J5937" s="19" t="n">
        <f aca="false">ROUND(F5937*H5937,2)</f>
        <v>82.05</v>
      </c>
      <c r="K5937" s="19" t="n">
        <f aca="false">INDEX(Pricebook!$L$2:$L$1401,MATCH(D5937,Pricebook!$A$2:$A$1401,0))</f>
        <v>9.65</v>
      </c>
      <c r="L5937" s="19" t="n">
        <f aca="false">ROUND(F5937*K5937,2)</f>
        <v>144.75</v>
      </c>
      <c r="M5937" s="24" t="n">
        <f aca="false">DATE(YEAR(C5937),MONTH(C5937),1)</f>
        <v>46204</v>
      </c>
    </row>
    <row r="5938" customFormat="false" ht="15" hidden="false" customHeight="false" outlineLevel="0" collapsed="false">
      <c r="A5938" s="21" t="s">
        <v>3768</v>
      </c>
      <c r="B5938" s="21" t="s">
        <v>3769</v>
      </c>
      <c r="C5938" s="23" t="n">
        <v>46213</v>
      </c>
      <c r="D5938" s="21" t="s">
        <v>1837</v>
      </c>
      <c r="E5938" s="21" t="s">
        <v>1452</v>
      </c>
      <c r="F5938" s="12" t="n">
        <v>6</v>
      </c>
      <c r="G5938" s="19" t="n">
        <v>158.7</v>
      </c>
      <c r="H5938" s="19" t="n">
        <v>97.64</v>
      </c>
      <c r="I5938" s="19" t="n">
        <f aca="false">ROUND(F5938*G5938,2)</f>
        <v>952.2</v>
      </c>
      <c r="J5938" s="19" t="n">
        <f aca="false">ROUND(F5938*H5938,2)</f>
        <v>585.84</v>
      </c>
      <c r="K5938" s="19" t="n">
        <f aca="false">INDEX(Pricebook!$L$2:$L$1401,MATCH(D5938,Pricebook!$A$2:$A$1401,0))</f>
        <v>163.55</v>
      </c>
      <c r="L5938" s="19" t="n">
        <f aca="false">ROUND(F5938*K5938,2)</f>
        <v>981.3</v>
      </c>
      <c r="M5938" s="24" t="n">
        <f aca="false">DATE(YEAR(C5938),MONTH(C5938),1)</f>
        <v>46204</v>
      </c>
    </row>
    <row r="5939" customFormat="false" ht="15" hidden="false" customHeight="false" outlineLevel="0" collapsed="false">
      <c r="A5939" s="21" t="s">
        <v>3768</v>
      </c>
      <c r="B5939" s="21" t="s">
        <v>3769</v>
      </c>
      <c r="C5939" s="23" t="n">
        <v>46213</v>
      </c>
      <c r="D5939" s="21" t="s">
        <v>2222</v>
      </c>
      <c r="E5939" s="21" t="s">
        <v>2202</v>
      </c>
      <c r="F5939" s="12" t="n">
        <v>2</v>
      </c>
      <c r="G5939" s="19" t="n">
        <v>60.55</v>
      </c>
      <c r="H5939" s="19" t="n">
        <v>36.49</v>
      </c>
      <c r="I5939" s="19" t="n">
        <f aca="false">ROUND(F5939*G5939,2)</f>
        <v>121.1</v>
      </c>
      <c r="J5939" s="19" t="n">
        <f aca="false">ROUND(F5939*H5939,2)</f>
        <v>72.98</v>
      </c>
      <c r="K5939" s="19" t="n">
        <f aca="false">INDEX(Pricebook!$L$2:$L$1401,MATCH(D5939,Pricebook!$A$2:$A$1401,0))</f>
        <v>64.2</v>
      </c>
      <c r="L5939" s="19" t="n">
        <f aca="false">ROUND(F5939*K5939,2)</f>
        <v>128.4</v>
      </c>
      <c r="M5939" s="24" t="n">
        <f aca="false">DATE(YEAR(C5939),MONTH(C5939),1)</f>
        <v>46204</v>
      </c>
    </row>
    <row r="5940" customFormat="false" ht="15" hidden="false" customHeight="false" outlineLevel="0" collapsed="false">
      <c r="A5940" s="21" t="s">
        <v>3768</v>
      </c>
      <c r="B5940" s="21" t="s">
        <v>3769</v>
      </c>
      <c r="C5940" s="23" t="n">
        <v>46213</v>
      </c>
      <c r="D5940" s="21" t="s">
        <v>665</v>
      </c>
      <c r="E5940" s="21" t="s">
        <v>366</v>
      </c>
      <c r="F5940" s="12" t="n">
        <v>3</v>
      </c>
      <c r="G5940" s="19" t="n">
        <v>28.25</v>
      </c>
      <c r="H5940" s="19" t="n">
        <v>20.17</v>
      </c>
      <c r="I5940" s="19" t="n">
        <f aca="false">ROUND(F5940*G5940,2)</f>
        <v>84.75</v>
      </c>
      <c r="J5940" s="19" t="n">
        <f aca="false">ROUND(F5940*H5940,2)</f>
        <v>60.51</v>
      </c>
      <c r="K5940" s="19" t="n">
        <f aca="false">INDEX(Pricebook!$L$2:$L$1401,MATCH(D5940,Pricebook!$A$2:$A$1401,0))</f>
        <v>30.75</v>
      </c>
      <c r="L5940" s="19" t="n">
        <f aca="false">ROUND(F5940*K5940,2)</f>
        <v>92.25</v>
      </c>
      <c r="M5940" s="24" t="n">
        <f aca="false">DATE(YEAR(C5940),MONTH(C5940),1)</f>
        <v>46204</v>
      </c>
    </row>
    <row r="5941" customFormat="false" ht="15" hidden="false" customHeight="false" outlineLevel="0" collapsed="false">
      <c r="A5941" s="21" t="s">
        <v>3768</v>
      </c>
      <c r="B5941" s="21" t="s">
        <v>3769</v>
      </c>
      <c r="C5941" s="23" t="n">
        <v>46213</v>
      </c>
      <c r="D5941" s="21" t="s">
        <v>2226</v>
      </c>
      <c r="E5941" s="21" t="s">
        <v>2202</v>
      </c>
      <c r="F5941" s="12" t="n">
        <v>1</v>
      </c>
      <c r="G5941" s="19" t="n">
        <v>51.6</v>
      </c>
      <c r="H5941" s="19" t="n">
        <v>31.07</v>
      </c>
      <c r="I5941" s="19" t="n">
        <f aca="false">ROUND(F5941*G5941,2)</f>
        <v>51.6</v>
      </c>
      <c r="J5941" s="19" t="n">
        <f aca="false">ROUND(F5941*H5941,2)</f>
        <v>31.07</v>
      </c>
      <c r="K5941" s="19" t="n">
        <f aca="false">INDEX(Pricebook!$L$2:$L$1401,MATCH(D5941,Pricebook!$A$2:$A$1401,0))</f>
        <v>54.65</v>
      </c>
      <c r="L5941" s="19" t="n">
        <f aca="false">ROUND(F5941*K5941,2)</f>
        <v>54.65</v>
      </c>
      <c r="M5941" s="24" t="n">
        <f aca="false">DATE(YEAR(C5941),MONTH(C5941),1)</f>
        <v>46204</v>
      </c>
    </row>
    <row r="5942" customFormat="false" ht="15" hidden="false" customHeight="false" outlineLevel="0" collapsed="false">
      <c r="A5942" s="21" t="s">
        <v>3770</v>
      </c>
      <c r="B5942" s="21" t="s">
        <v>3398</v>
      </c>
      <c r="C5942" s="23" t="n">
        <v>46213</v>
      </c>
      <c r="D5942" s="21" t="s">
        <v>749</v>
      </c>
      <c r="E5942" s="21" t="s">
        <v>366</v>
      </c>
      <c r="F5942" s="12" t="n">
        <v>1</v>
      </c>
      <c r="G5942" s="19" t="n">
        <v>197.5</v>
      </c>
      <c r="H5942" s="19" t="n">
        <v>139.26</v>
      </c>
      <c r="I5942" s="19" t="n">
        <f aca="false">ROUND(F5942*G5942,2)</f>
        <v>197.5</v>
      </c>
      <c r="J5942" s="19" t="n">
        <f aca="false">ROUND(F5942*H5942,2)</f>
        <v>139.26</v>
      </c>
      <c r="K5942" s="19" t="n">
        <f aca="false">INDEX(Pricebook!$L$2:$L$1401,MATCH(D5942,Pricebook!$A$2:$A$1401,0))</f>
        <v>212.05</v>
      </c>
      <c r="L5942" s="19" t="n">
        <f aca="false">ROUND(F5942*K5942,2)</f>
        <v>212.05</v>
      </c>
      <c r="M5942" s="24" t="n">
        <f aca="false">DATE(YEAR(C5942),MONTH(C5942),1)</f>
        <v>46204</v>
      </c>
    </row>
    <row r="5943" customFormat="false" ht="15" hidden="false" customHeight="false" outlineLevel="0" collapsed="false">
      <c r="A5943" s="21" t="s">
        <v>3770</v>
      </c>
      <c r="B5943" s="21" t="s">
        <v>3398</v>
      </c>
      <c r="C5943" s="23" t="n">
        <v>46213</v>
      </c>
      <c r="D5943" s="21" t="s">
        <v>1497</v>
      </c>
      <c r="E5943" s="21" t="s">
        <v>1452</v>
      </c>
      <c r="F5943" s="12" t="n">
        <v>6</v>
      </c>
      <c r="G5943" s="19" t="n">
        <v>36</v>
      </c>
      <c r="H5943" s="19" t="n">
        <v>22.28</v>
      </c>
      <c r="I5943" s="19" t="n">
        <f aca="false">ROUND(F5943*G5943,2)</f>
        <v>216</v>
      </c>
      <c r="J5943" s="19" t="n">
        <f aca="false">ROUND(F5943*H5943,2)</f>
        <v>133.68</v>
      </c>
      <c r="K5943" s="19" t="n">
        <f aca="false">INDEX(Pricebook!$L$2:$L$1401,MATCH(D5943,Pricebook!$A$2:$A$1401,0))</f>
        <v>37.35</v>
      </c>
      <c r="L5943" s="19" t="n">
        <f aca="false">ROUND(F5943*K5943,2)</f>
        <v>224.1</v>
      </c>
      <c r="M5943" s="24" t="n">
        <f aca="false">DATE(YEAR(C5943),MONTH(C5943),1)</f>
        <v>46204</v>
      </c>
    </row>
    <row r="5944" customFormat="false" ht="15" hidden="false" customHeight="false" outlineLevel="0" collapsed="false">
      <c r="A5944" s="21" t="s">
        <v>3770</v>
      </c>
      <c r="B5944" s="21" t="s">
        <v>3398</v>
      </c>
      <c r="C5944" s="23" t="n">
        <v>46213</v>
      </c>
      <c r="D5944" s="21" t="s">
        <v>2250</v>
      </c>
      <c r="E5944" s="21" t="s">
        <v>2202</v>
      </c>
      <c r="F5944" s="12" t="n">
        <v>2</v>
      </c>
      <c r="G5944" s="19" t="n">
        <v>27.8</v>
      </c>
      <c r="H5944" s="19" t="n">
        <v>16.76</v>
      </c>
      <c r="I5944" s="19" t="n">
        <f aca="false">ROUND(F5944*G5944,2)</f>
        <v>55.6</v>
      </c>
      <c r="J5944" s="19" t="n">
        <f aca="false">ROUND(F5944*H5944,2)</f>
        <v>33.52</v>
      </c>
      <c r="K5944" s="19" t="n">
        <f aca="false">INDEX(Pricebook!$L$2:$L$1401,MATCH(D5944,Pricebook!$A$2:$A$1401,0))</f>
        <v>29.5</v>
      </c>
      <c r="L5944" s="19" t="n">
        <f aca="false">ROUND(F5944*K5944,2)</f>
        <v>59</v>
      </c>
      <c r="M5944" s="24" t="n">
        <f aca="false">DATE(YEAR(C5944),MONTH(C5944),1)</f>
        <v>46204</v>
      </c>
    </row>
    <row r="5945" customFormat="false" ht="15" hidden="false" customHeight="false" outlineLevel="0" collapsed="false">
      <c r="A5945" s="21" t="s">
        <v>3770</v>
      </c>
      <c r="B5945" s="21" t="s">
        <v>3398</v>
      </c>
      <c r="C5945" s="23" t="n">
        <v>46213</v>
      </c>
      <c r="D5945" s="21" t="s">
        <v>1755</v>
      </c>
      <c r="E5945" s="21" t="s">
        <v>1452</v>
      </c>
      <c r="F5945" s="12" t="n">
        <v>1</v>
      </c>
      <c r="G5945" s="19" t="n">
        <v>72</v>
      </c>
      <c r="H5945" s="19" t="n">
        <v>44.08</v>
      </c>
      <c r="I5945" s="19" t="n">
        <f aca="false">ROUND(F5945*G5945,2)</f>
        <v>72</v>
      </c>
      <c r="J5945" s="19" t="n">
        <f aca="false">ROUND(F5945*H5945,2)</f>
        <v>44.08</v>
      </c>
      <c r="K5945" s="19" t="n">
        <f aca="false">INDEX(Pricebook!$L$2:$L$1401,MATCH(D5945,Pricebook!$A$2:$A$1401,0))</f>
        <v>73.85</v>
      </c>
      <c r="L5945" s="19" t="n">
        <f aca="false">ROUND(F5945*K5945,2)</f>
        <v>73.85</v>
      </c>
      <c r="M5945" s="24" t="n">
        <f aca="false">DATE(YEAR(C5945),MONTH(C5945),1)</f>
        <v>46204</v>
      </c>
    </row>
    <row r="5946" customFormat="false" ht="15" hidden="false" customHeight="false" outlineLevel="0" collapsed="false">
      <c r="A5946" s="21" t="s">
        <v>3770</v>
      </c>
      <c r="B5946" s="21" t="s">
        <v>3398</v>
      </c>
      <c r="C5946" s="23" t="n">
        <v>46213</v>
      </c>
      <c r="D5946" s="21" t="s">
        <v>2301</v>
      </c>
      <c r="E5946" s="21" t="s">
        <v>2202</v>
      </c>
      <c r="F5946" s="12" t="n">
        <v>4</v>
      </c>
      <c r="G5946" s="19" t="n">
        <v>38.15</v>
      </c>
      <c r="H5946" s="19" t="n">
        <v>22.92</v>
      </c>
      <c r="I5946" s="19" t="n">
        <f aca="false">ROUND(F5946*G5946,2)</f>
        <v>152.6</v>
      </c>
      <c r="J5946" s="19" t="n">
        <f aca="false">ROUND(F5946*H5946,2)</f>
        <v>91.68</v>
      </c>
      <c r="K5946" s="19" t="n">
        <f aca="false">INDEX(Pricebook!$L$2:$L$1401,MATCH(D5946,Pricebook!$A$2:$A$1401,0))</f>
        <v>40.3</v>
      </c>
      <c r="L5946" s="19" t="n">
        <f aca="false">ROUND(F5946*K5946,2)</f>
        <v>161.2</v>
      </c>
      <c r="M5946" s="24" t="n">
        <f aca="false">DATE(YEAR(C5946),MONTH(C5946),1)</f>
        <v>46204</v>
      </c>
    </row>
    <row r="5947" customFormat="false" ht="15" hidden="false" customHeight="false" outlineLevel="0" collapsed="false">
      <c r="A5947" s="21" t="s">
        <v>3770</v>
      </c>
      <c r="B5947" s="21" t="s">
        <v>3398</v>
      </c>
      <c r="C5947" s="23" t="n">
        <v>46213</v>
      </c>
      <c r="D5947" s="21" t="s">
        <v>2246</v>
      </c>
      <c r="E5947" s="21" t="s">
        <v>2202</v>
      </c>
      <c r="F5947" s="12" t="n">
        <v>14</v>
      </c>
      <c r="G5947" s="19" t="n">
        <v>9</v>
      </c>
      <c r="H5947" s="19" t="n">
        <v>5.45</v>
      </c>
      <c r="I5947" s="19" t="n">
        <f aca="false">ROUND(F5947*G5947,2)</f>
        <v>126</v>
      </c>
      <c r="J5947" s="19" t="n">
        <f aca="false">ROUND(F5947*H5947,2)</f>
        <v>76.3</v>
      </c>
      <c r="K5947" s="19" t="n">
        <f aca="false">INDEX(Pricebook!$L$2:$L$1401,MATCH(D5947,Pricebook!$A$2:$A$1401,0))</f>
        <v>9.6</v>
      </c>
      <c r="L5947" s="19" t="n">
        <f aca="false">ROUND(F5947*K5947,2)</f>
        <v>134.4</v>
      </c>
      <c r="M5947" s="24" t="n">
        <f aca="false">DATE(YEAR(C5947),MONTH(C5947),1)</f>
        <v>46204</v>
      </c>
    </row>
    <row r="5948" customFormat="false" ht="15" hidden="false" customHeight="false" outlineLevel="0" collapsed="false">
      <c r="A5948" s="21" t="s">
        <v>3770</v>
      </c>
      <c r="B5948" s="21" t="s">
        <v>3398</v>
      </c>
      <c r="C5948" s="23" t="n">
        <v>46213</v>
      </c>
      <c r="D5948" s="21" t="s">
        <v>561</v>
      </c>
      <c r="E5948" s="21" t="s">
        <v>366</v>
      </c>
      <c r="F5948" s="12" t="n">
        <v>3</v>
      </c>
      <c r="G5948" s="19" t="n">
        <v>48.4</v>
      </c>
      <c r="H5948" s="19" t="n">
        <v>33.94</v>
      </c>
      <c r="I5948" s="19" t="n">
        <f aca="false">ROUND(F5948*G5948,2)</f>
        <v>145.2</v>
      </c>
      <c r="J5948" s="19" t="n">
        <f aca="false">ROUND(F5948*H5948,2)</f>
        <v>101.82</v>
      </c>
      <c r="K5948" s="19" t="n">
        <f aca="false">INDEX(Pricebook!$L$2:$L$1401,MATCH(D5948,Pricebook!$A$2:$A$1401,0))</f>
        <v>51.7</v>
      </c>
      <c r="L5948" s="19" t="n">
        <f aca="false">ROUND(F5948*K5948,2)</f>
        <v>155.1</v>
      </c>
      <c r="M5948" s="24" t="n">
        <f aca="false">DATE(YEAR(C5948),MONTH(C5948),1)</f>
        <v>46204</v>
      </c>
    </row>
    <row r="5949" customFormat="false" ht="15" hidden="false" customHeight="false" outlineLevel="0" collapsed="false">
      <c r="A5949" s="21" t="s">
        <v>3770</v>
      </c>
      <c r="B5949" s="21" t="s">
        <v>3398</v>
      </c>
      <c r="C5949" s="23" t="n">
        <v>46213</v>
      </c>
      <c r="D5949" s="21" t="s">
        <v>957</v>
      </c>
      <c r="E5949" s="21" t="s">
        <v>366</v>
      </c>
      <c r="F5949" s="12" t="n">
        <v>1</v>
      </c>
      <c r="G5949" s="19" t="n">
        <v>20.9</v>
      </c>
      <c r="H5949" s="19" t="n">
        <v>14.66</v>
      </c>
      <c r="I5949" s="19" t="n">
        <f aca="false">ROUND(F5949*G5949,2)</f>
        <v>20.9</v>
      </c>
      <c r="J5949" s="19" t="n">
        <f aca="false">ROUND(F5949*H5949,2)</f>
        <v>14.66</v>
      </c>
      <c r="K5949" s="19" t="n">
        <f aca="false">INDEX(Pricebook!$L$2:$L$1401,MATCH(D5949,Pricebook!$A$2:$A$1401,0))</f>
        <v>22.35</v>
      </c>
      <c r="L5949" s="19" t="n">
        <f aca="false">ROUND(F5949*K5949,2)</f>
        <v>22.35</v>
      </c>
      <c r="M5949" s="24" t="n">
        <f aca="false">DATE(YEAR(C5949),MONTH(C5949),1)</f>
        <v>46204</v>
      </c>
    </row>
    <row r="5950" customFormat="false" ht="15" hidden="false" customHeight="false" outlineLevel="0" collapsed="false">
      <c r="A5950" s="21" t="s">
        <v>3770</v>
      </c>
      <c r="B5950" s="21" t="s">
        <v>3398</v>
      </c>
      <c r="C5950" s="23" t="n">
        <v>46213</v>
      </c>
      <c r="D5950" s="21" t="s">
        <v>949</v>
      </c>
      <c r="E5950" s="21" t="s">
        <v>366</v>
      </c>
      <c r="F5950" s="12" t="n">
        <v>1</v>
      </c>
      <c r="G5950" s="19" t="n">
        <v>17.75</v>
      </c>
      <c r="H5950" s="19" t="n">
        <v>12.4</v>
      </c>
      <c r="I5950" s="19" t="n">
        <f aca="false">ROUND(F5950*G5950,2)</f>
        <v>17.75</v>
      </c>
      <c r="J5950" s="19" t="n">
        <f aca="false">ROUND(F5950*H5950,2)</f>
        <v>12.4</v>
      </c>
      <c r="K5950" s="19" t="n">
        <f aca="false">INDEX(Pricebook!$L$2:$L$1401,MATCH(D5950,Pricebook!$A$2:$A$1401,0))</f>
        <v>18.9</v>
      </c>
      <c r="L5950" s="19" t="n">
        <f aca="false">ROUND(F5950*K5950,2)</f>
        <v>18.9</v>
      </c>
      <c r="M5950" s="24" t="n">
        <f aca="false">DATE(YEAR(C5950),MONTH(C5950),1)</f>
        <v>46204</v>
      </c>
    </row>
    <row r="5951" customFormat="false" ht="15" hidden="false" customHeight="false" outlineLevel="0" collapsed="false">
      <c r="A5951" s="21" t="s">
        <v>3770</v>
      </c>
      <c r="B5951" s="21" t="s">
        <v>3398</v>
      </c>
      <c r="C5951" s="23" t="n">
        <v>46213</v>
      </c>
      <c r="D5951" s="21" t="s">
        <v>1935</v>
      </c>
      <c r="E5951" s="21" t="s">
        <v>1452</v>
      </c>
      <c r="F5951" s="12" t="n">
        <v>12</v>
      </c>
      <c r="G5951" s="19" t="n">
        <v>22.35</v>
      </c>
      <c r="H5951" s="19" t="n">
        <v>13.61</v>
      </c>
      <c r="I5951" s="19" t="n">
        <f aca="false">ROUND(F5951*G5951,2)</f>
        <v>268.2</v>
      </c>
      <c r="J5951" s="19" t="n">
        <f aca="false">ROUND(F5951*H5951,2)</f>
        <v>163.32</v>
      </c>
      <c r="K5951" s="19" t="n">
        <f aca="false">INDEX(Pricebook!$L$2:$L$1401,MATCH(D5951,Pricebook!$A$2:$A$1401,0))</f>
        <v>22.8</v>
      </c>
      <c r="L5951" s="19" t="n">
        <f aca="false">ROUND(F5951*K5951,2)</f>
        <v>273.6</v>
      </c>
      <c r="M5951" s="24" t="n">
        <f aca="false">DATE(YEAR(C5951),MONTH(C5951),1)</f>
        <v>46204</v>
      </c>
    </row>
    <row r="5952" customFormat="false" ht="15" hidden="false" customHeight="false" outlineLevel="0" collapsed="false">
      <c r="A5952" s="21" t="s">
        <v>3770</v>
      </c>
      <c r="B5952" s="21" t="s">
        <v>3398</v>
      </c>
      <c r="C5952" s="23" t="n">
        <v>46213</v>
      </c>
      <c r="D5952" s="21" t="s">
        <v>1769</v>
      </c>
      <c r="E5952" s="21" t="s">
        <v>1452</v>
      </c>
      <c r="F5952" s="12" t="n">
        <v>5</v>
      </c>
      <c r="G5952" s="19" t="n">
        <v>26.45</v>
      </c>
      <c r="H5952" s="19" t="n">
        <v>16.18</v>
      </c>
      <c r="I5952" s="19" t="n">
        <f aca="false">ROUND(F5952*G5952,2)</f>
        <v>132.25</v>
      </c>
      <c r="J5952" s="19" t="n">
        <f aca="false">ROUND(F5952*H5952,2)</f>
        <v>80.9</v>
      </c>
      <c r="K5952" s="19" t="n">
        <f aca="false">INDEX(Pricebook!$L$2:$L$1401,MATCH(D5952,Pricebook!$A$2:$A$1401,0))</f>
        <v>26.45</v>
      </c>
      <c r="L5952" s="19" t="n">
        <f aca="false">ROUND(F5952*K5952,2)</f>
        <v>132.25</v>
      </c>
      <c r="M5952" s="24" t="n">
        <f aca="false">DATE(YEAR(C5952),MONTH(C5952),1)</f>
        <v>46204</v>
      </c>
    </row>
    <row r="5953" customFormat="false" ht="15" hidden="false" customHeight="false" outlineLevel="0" collapsed="false">
      <c r="A5953" s="21" t="s">
        <v>3770</v>
      </c>
      <c r="B5953" s="21" t="s">
        <v>3398</v>
      </c>
      <c r="C5953" s="23" t="n">
        <v>46213</v>
      </c>
      <c r="D5953" s="21" t="s">
        <v>1548</v>
      </c>
      <c r="E5953" s="21" t="s">
        <v>1452</v>
      </c>
      <c r="F5953" s="12" t="n">
        <v>5</v>
      </c>
      <c r="G5953" s="19" t="n">
        <v>26.35</v>
      </c>
      <c r="H5953" s="19" t="n">
        <v>16.1</v>
      </c>
      <c r="I5953" s="19" t="n">
        <f aca="false">ROUND(F5953*G5953,2)</f>
        <v>131.75</v>
      </c>
      <c r="J5953" s="19" t="n">
        <f aca="false">ROUND(F5953*H5953,2)</f>
        <v>80.5</v>
      </c>
      <c r="K5953" s="19" t="n">
        <f aca="false">INDEX(Pricebook!$L$2:$L$1401,MATCH(D5953,Pricebook!$A$2:$A$1401,0))</f>
        <v>27</v>
      </c>
      <c r="L5953" s="19" t="n">
        <f aca="false">ROUND(F5953*K5953,2)</f>
        <v>135</v>
      </c>
      <c r="M5953" s="24" t="n">
        <f aca="false">DATE(YEAR(C5953),MONTH(C5953),1)</f>
        <v>46204</v>
      </c>
    </row>
    <row r="5954" customFormat="false" ht="15" hidden="false" customHeight="false" outlineLevel="0" collapsed="false">
      <c r="A5954" s="21" t="s">
        <v>3771</v>
      </c>
      <c r="B5954" s="21" t="s">
        <v>3192</v>
      </c>
      <c r="C5954" s="23" t="n">
        <v>46214</v>
      </c>
      <c r="D5954" s="21" t="s">
        <v>1416</v>
      </c>
      <c r="E5954" s="21" t="s">
        <v>971</v>
      </c>
      <c r="F5954" s="12" t="n">
        <v>1</v>
      </c>
      <c r="G5954" s="19" t="n">
        <v>1971.45</v>
      </c>
      <c r="H5954" s="19" t="n">
        <v>1506.48</v>
      </c>
      <c r="I5954" s="19" t="n">
        <f aca="false">ROUND(F5954*G5954,2)</f>
        <v>1971.45</v>
      </c>
      <c r="J5954" s="19" t="n">
        <f aca="false">ROUND(F5954*H5954,2)</f>
        <v>1506.48</v>
      </c>
      <c r="K5954" s="19" t="n">
        <f aca="false">INDEX(Pricebook!$L$2:$L$1401,MATCH(D5954,Pricebook!$A$2:$A$1401,0))</f>
        <v>2281.25</v>
      </c>
      <c r="L5954" s="19" t="n">
        <f aca="false">ROUND(F5954*K5954,2)</f>
        <v>2281.25</v>
      </c>
      <c r="M5954" s="24" t="n">
        <f aca="false">DATE(YEAR(C5954),MONTH(C5954),1)</f>
        <v>46204</v>
      </c>
    </row>
    <row r="5955" customFormat="false" ht="15" hidden="false" customHeight="false" outlineLevel="0" collapsed="false">
      <c r="A5955" s="21" t="s">
        <v>3771</v>
      </c>
      <c r="B5955" s="21" t="s">
        <v>3192</v>
      </c>
      <c r="C5955" s="23" t="n">
        <v>46214</v>
      </c>
      <c r="D5955" s="21" t="s">
        <v>982</v>
      </c>
      <c r="E5955" s="21" t="s">
        <v>971</v>
      </c>
      <c r="F5955" s="12" t="n">
        <v>2</v>
      </c>
      <c r="G5955" s="19" t="n">
        <v>40.1</v>
      </c>
      <c r="H5955" s="19" t="n">
        <v>30.71</v>
      </c>
      <c r="I5955" s="19" t="n">
        <f aca="false">ROUND(F5955*G5955,2)</f>
        <v>80.2</v>
      </c>
      <c r="J5955" s="19" t="n">
        <f aca="false">ROUND(F5955*H5955,2)</f>
        <v>61.42</v>
      </c>
      <c r="K5955" s="19" t="n">
        <f aca="false">INDEX(Pricebook!$L$2:$L$1401,MATCH(D5955,Pricebook!$A$2:$A$1401,0))</f>
        <v>46.55</v>
      </c>
      <c r="L5955" s="19" t="n">
        <f aca="false">ROUND(F5955*K5955,2)</f>
        <v>93.1</v>
      </c>
      <c r="M5955" s="24" t="n">
        <f aca="false">DATE(YEAR(C5955),MONTH(C5955),1)</f>
        <v>46204</v>
      </c>
    </row>
    <row r="5956" customFormat="false" ht="15" hidden="false" customHeight="false" outlineLevel="0" collapsed="false">
      <c r="A5956" s="21" t="s">
        <v>3771</v>
      </c>
      <c r="B5956" s="21" t="s">
        <v>3192</v>
      </c>
      <c r="C5956" s="23" t="n">
        <v>46214</v>
      </c>
      <c r="D5956" s="21" t="s">
        <v>1128</v>
      </c>
      <c r="E5956" s="21" t="s">
        <v>971</v>
      </c>
      <c r="F5956" s="12" t="n">
        <v>1</v>
      </c>
      <c r="G5956" s="19" t="n">
        <v>1442.9</v>
      </c>
      <c r="H5956" s="19" t="n">
        <v>1114.3</v>
      </c>
      <c r="I5956" s="19" t="n">
        <f aca="false">ROUND(F5956*G5956,2)</f>
        <v>1442.9</v>
      </c>
      <c r="J5956" s="19" t="n">
        <f aca="false">ROUND(F5956*H5956,2)</f>
        <v>1114.3</v>
      </c>
      <c r="K5956" s="19" t="n">
        <f aca="false">INDEX(Pricebook!$L$2:$L$1401,MATCH(D5956,Pricebook!$A$2:$A$1401,0))</f>
        <v>1442.9</v>
      </c>
      <c r="L5956" s="19" t="n">
        <f aca="false">ROUND(F5956*K5956,2)</f>
        <v>1442.9</v>
      </c>
      <c r="M5956" s="24" t="n">
        <f aca="false">DATE(YEAR(C5956),MONTH(C5956),1)</f>
        <v>46204</v>
      </c>
    </row>
    <row r="5957" customFormat="false" ht="15" hidden="false" customHeight="false" outlineLevel="0" collapsed="false">
      <c r="A5957" s="21" t="s">
        <v>3771</v>
      </c>
      <c r="B5957" s="21" t="s">
        <v>3192</v>
      </c>
      <c r="C5957" s="23" t="n">
        <v>46214</v>
      </c>
      <c r="D5957" s="21" t="s">
        <v>189</v>
      </c>
      <c r="E5957" s="21" t="s">
        <v>108</v>
      </c>
      <c r="F5957" s="12" t="n">
        <v>1</v>
      </c>
      <c r="G5957" s="19" t="n">
        <v>84.9</v>
      </c>
      <c r="H5957" s="19" t="n">
        <v>63.55</v>
      </c>
      <c r="I5957" s="19" t="n">
        <f aca="false">ROUND(F5957*G5957,2)</f>
        <v>84.9</v>
      </c>
      <c r="J5957" s="19" t="n">
        <f aca="false">ROUND(F5957*H5957,2)</f>
        <v>63.55</v>
      </c>
      <c r="K5957" s="19" t="n">
        <f aca="false">INDEX(Pricebook!$L$2:$L$1401,MATCH(D5957,Pricebook!$A$2:$A$1401,0))</f>
        <v>93.1</v>
      </c>
      <c r="L5957" s="19" t="n">
        <f aca="false">ROUND(F5957*K5957,2)</f>
        <v>93.1</v>
      </c>
      <c r="M5957" s="24" t="n">
        <f aca="false">DATE(YEAR(C5957),MONTH(C5957),1)</f>
        <v>46204</v>
      </c>
    </row>
    <row r="5958" customFormat="false" ht="15" hidden="false" customHeight="false" outlineLevel="0" collapsed="false">
      <c r="A5958" s="21" t="s">
        <v>3771</v>
      </c>
      <c r="B5958" s="21" t="s">
        <v>3192</v>
      </c>
      <c r="C5958" s="23" t="n">
        <v>46214</v>
      </c>
      <c r="D5958" s="21" t="s">
        <v>2471</v>
      </c>
      <c r="E5958" s="21" t="s">
        <v>2466</v>
      </c>
      <c r="F5958" s="12" t="n">
        <v>6</v>
      </c>
      <c r="G5958" s="19" t="n">
        <v>81</v>
      </c>
      <c r="H5958" s="19" t="n">
        <v>49.69</v>
      </c>
      <c r="I5958" s="19" t="n">
        <f aca="false">ROUND(F5958*G5958,2)</f>
        <v>486</v>
      </c>
      <c r="J5958" s="19" t="n">
        <f aca="false">ROUND(F5958*H5958,2)</f>
        <v>298.14</v>
      </c>
      <c r="K5958" s="19" t="n">
        <f aca="false">INDEX(Pricebook!$L$2:$L$1401,MATCH(D5958,Pricebook!$A$2:$A$1401,0))</f>
        <v>83.65</v>
      </c>
      <c r="L5958" s="19" t="n">
        <f aca="false">ROUND(F5958*K5958,2)</f>
        <v>501.9</v>
      </c>
      <c r="M5958" s="24" t="n">
        <f aca="false">DATE(YEAR(C5958),MONTH(C5958),1)</f>
        <v>46204</v>
      </c>
    </row>
    <row r="5959" customFormat="false" ht="15" hidden="false" customHeight="false" outlineLevel="0" collapsed="false">
      <c r="A5959" s="21" t="s">
        <v>3772</v>
      </c>
      <c r="B5959" s="21" t="s">
        <v>3085</v>
      </c>
      <c r="C5959" s="23" t="n">
        <v>46214</v>
      </c>
      <c r="D5959" s="21" t="s">
        <v>551</v>
      </c>
      <c r="E5959" s="21" t="s">
        <v>366</v>
      </c>
      <c r="F5959" s="12" t="n">
        <v>2</v>
      </c>
      <c r="G5959" s="19" t="n">
        <v>138.65</v>
      </c>
      <c r="H5959" s="19" t="n">
        <v>109.3</v>
      </c>
      <c r="I5959" s="19" t="n">
        <f aca="false">ROUND(F5959*G5959,2)</f>
        <v>277.3</v>
      </c>
      <c r="J5959" s="19" t="n">
        <f aca="false">ROUND(F5959*H5959,2)</f>
        <v>218.6</v>
      </c>
      <c r="K5959" s="19" t="n">
        <f aca="false">INDEX(Pricebook!$L$2:$L$1401,MATCH(D5959,Pricebook!$A$2:$A$1401,0))</f>
        <v>150.7</v>
      </c>
      <c r="L5959" s="19" t="n">
        <f aca="false">ROUND(F5959*K5959,2)</f>
        <v>301.4</v>
      </c>
      <c r="M5959" s="24" t="n">
        <f aca="false">DATE(YEAR(C5959),MONTH(C5959),1)</f>
        <v>46204</v>
      </c>
    </row>
    <row r="5960" customFormat="false" ht="15" hidden="false" customHeight="false" outlineLevel="0" collapsed="false">
      <c r="A5960" s="21" t="s">
        <v>3772</v>
      </c>
      <c r="B5960" s="21" t="s">
        <v>3085</v>
      </c>
      <c r="C5960" s="23" t="n">
        <v>46214</v>
      </c>
      <c r="D5960" s="21" t="s">
        <v>126</v>
      </c>
      <c r="E5960" s="21" t="s">
        <v>108</v>
      </c>
      <c r="F5960" s="12" t="n">
        <v>1</v>
      </c>
      <c r="G5960" s="19" t="n">
        <v>43.05</v>
      </c>
      <c r="H5960" s="19" t="n">
        <v>36.36</v>
      </c>
      <c r="I5960" s="19" t="n">
        <f aca="false">ROUND(F5960*G5960,2)</f>
        <v>43.05</v>
      </c>
      <c r="J5960" s="19" t="n">
        <f aca="false">ROUND(F5960*H5960,2)</f>
        <v>36.36</v>
      </c>
      <c r="K5960" s="19" t="n">
        <f aca="false">INDEX(Pricebook!$L$2:$L$1401,MATCH(D5960,Pricebook!$A$2:$A$1401,0))</f>
        <v>47.2</v>
      </c>
      <c r="L5960" s="19" t="n">
        <f aca="false">ROUND(F5960*K5960,2)</f>
        <v>47.2</v>
      </c>
      <c r="M5960" s="24" t="n">
        <f aca="false">DATE(YEAR(C5960),MONTH(C5960),1)</f>
        <v>46204</v>
      </c>
    </row>
    <row r="5961" customFormat="false" ht="15" hidden="false" customHeight="false" outlineLevel="0" collapsed="false">
      <c r="A5961" s="21" t="s">
        <v>3772</v>
      </c>
      <c r="B5961" s="21" t="s">
        <v>3085</v>
      </c>
      <c r="C5961" s="23" t="n">
        <v>46214</v>
      </c>
      <c r="D5961" s="21" t="s">
        <v>923</v>
      </c>
      <c r="E5961" s="21" t="s">
        <v>366</v>
      </c>
      <c r="F5961" s="12" t="n">
        <v>1</v>
      </c>
      <c r="G5961" s="19" t="n">
        <v>278.1</v>
      </c>
      <c r="H5961" s="19" t="n">
        <v>198.86</v>
      </c>
      <c r="I5961" s="19" t="n">
        <f aca="false">ROUND(F5961*G5961,2)</f>
        <v>278.1</v>
      </c>
      <c r="J5961" s="19" t="n">
        <f aca="false">ROUND(F5961*H5961,2)</f>
        <v>198.86</v>
      </c>
      <c r="K5961" s="19" t="n">
        <f aca="false">INDEX(Pricebook!$L$2:$L$1401,MATCH(D5961,Pricebook!$A$2:$A$1401,0))</f>
        <v>302.75</v>
      </c>
      <c r="L5961" s="19" t="n">
        <f aca="false">ROUND(F5961*K5961,2)</f>
        <v>302.75</v>
      </c>
      <c r="M5961" s="24" t="n">
        <f aca="false">DATE(YEAR(C5961),MONTH(C5961),1)</f>
        <v>46204</v>
      </c>
    </row>
    <row r="5962" customFormat="false" ht="15" hidden="false" customHeight="false" outlineLevel="0" collapsed="false">
      <c r="A5962" s="21" t="s">
        <v>3772</v>
      </c>
      <c r="B5962" s="21" t="s">
        <v>3085</v>
      </c>
      <c r="C5962" s="23" t="n">
        <v>46214</v>
      </c>
      <c r="D5962" s="21" t="s">
        <v>1262</v>
      </c>
      <c r="E5962" s="21" t="s">
        <v>971</v>
      </c>
      <c r="F5962" s="12" t="n">
        <v>2</v>
      </c>
      <c r="G5962" s="19" t="n">
        <v>514.3</v>
      </c>
      <c r="H5962" s="19" t="n">
        <v>393.73</v>
      </c>
      <c r="I5962" s="19" t="n">
        <f aca="false">ROUND(F5962*G5962,2)</f>
        <v>1028.6</v>
      </c>
      <c r="J5962" s="19" t="n">
        <f aca="false">ROUND(F5962*H5962,2)</f>
        <v>787.46</v>
      </c>
      <c r="K5962" s="19" t="n">
        <f aca="false">INDEX(Pricebook!$L$2:$L$1401,MATCH(D5962,Pricebook!$A$2:$A$1401,0))</f>
        <v>596.25</v>
      </c>
      <c r="L5962" s="19" t="n">
        <f aca="false">ROUND(F5962*K5962,2)</f>
        <v>1192.5</v>
      </c>
      <c r="M5962" s="24" t="n">
        <f aca="false">DATE(YEAR(C5962),MONTH(C5962),1)</f>
        <v>46204</v>
      </c>
    </row>
    <row r="5963" customFormat="false" ht="15" hidden="false" customHeight="false" outlineLevel="0" collapsed="false">
      <c r="A5963" s="21" t="s">
        <v>3772</v>
      </c>
      <c r="B5963" s="21" t="s">
        <v>3085</v>
      </c>
      <c r="C5963" s="23" t="n">
        <v>46214</v>
      </c>
      <c r="D5963" s="21" t="s">
        <v>803</v>
      </c>
      <c r="E5963" s="21" t="s">
        <v>366</v>
      </c>
      <c r="F5963" s="12" t="n">
        <v>2</v>
      </c>
      <c r="G5963" s="19" t="n">
        <v>164.8</v>
      </c>
      <c r="H5963" s="19" t="n">
        <v>115.5</v>
      </c>
      <c r="I5963" s="19" t="n">
        <f aca="false">ROUND(F5963*G5963,2)</f>
        <v>329.6</v>
      </c>
      <c r="J5963" s="19" t="n">
        <f aca="false">ROUND(F5963*H5963,2)</f>
        <v>231</v>
      </c>
      <c r="K5963" s="19" t="n">
        <f aca="false">INDEX(Pricebook!$L$2:$L$1401,MATCH(D5963,Pricebook!$A$2:$A$1401,0))</f>
        <v>175.85</v>
      </c>
      <c r="L5963" s="19" t="n">
        <f aca="false">ROUND(F5963*K5963,2)</f>
        <v>351.7</v>
      </c>
      <c r="M5963" s="24" t="n">
        <f aca="false">DATE(YEAR(C5963),MONTH(C5963),1)</f>
        <v>46204</v>
      </c>
    </row>
    <row r="5964" customFormat="false" ht="15" hidden="false" customHeight="false" outlineLevel="0" collapsed="false">
      <c r="A5964" s="21" t="s">
        <v>3772</v>
      </c>
      <c r="B5964" s="21" t="s">
        <v>3085</v>
      </c>
      <c r="C5964" s="23" t="n">
        <v>46214</v>
      </c>
      <c r="D5964" s="21" t="s">
        <v>1130</v>
      </c>
      <c r="E5964" s="21" t="s">
        <v>971</v>
      </c>
      <c r="F5964" s="12" t="n">
        <v>12</v>
      </c>
      <c r="G5964" s="19" t="n">
        <v>1.7</v>
      </c>
      <c r="H5964" s="19" t="n">
        <v>1.31</v>
      </c>
      <c r="I5964" s="19" t="n">
        <f aca="false">ROUND(F5964*G5964,2)</f>
        <v>20.4</v>
      </c>
      <c r="J5964" s="19" t="n">
        <f aca="false">ROUND(F5964*H5964,2)</f>
        <v>15.72</v>
      </c>
      <c r="K5964" s="19" t="n">
        <f aca="false">INDEX(Pricebook!$L$2:$L$1401,MATCH(D5964,Pricebook!$A$2:$A$1401,0))</f>
        <v>2</v>
      </c>
      <c r="L5964" s="19" t="n">
        <f aca="false">ROUND(F5964*K5964,2)</f>
        <v>24</v>
      </c>
      <c r="M5964" s="24" t="n">
        <f aca="false">DATE(YEAR(C5964),MONTH(C5964),1)</f>
        <v>46204</v>
      </c>
    </row>
    <row r="5965" customFormat="false" ht="15" hidden="false" customHeight="false" outlineLevel="0" collapsed="false">
      <c r="A5965" s="21" t="s">
        <v>3772</v>
      </c>
      <c r="B5965" s="21" t="s">
        <v>3085</v>
      </c>
      <c r="C5965" s="23" t="n">
        <v>46214</v>
      </c>
      <c r="D5965" s="21" t="s">
        <v>949</v>
      </c>
      <c r="E5965" s="21" t="s">
        <v>366</v>
      </c>
      <c r="F5965" s="12" t="n">
        <v>3</v>
      </c>
      <c r="G5965" s="19" t="n">
        <v>17.75</v>
      </c>
      <c r="H5965" s="19" t="n">
        <v>12.4</v>
      </c>
      <c r="I5965" s="19" t="n">
        <f aca="false">ROUND(F5965*G5965,2)</f>
        <v>53.25</v>
      </c>
      <c r="J5965" s="19" t="n">
        <f aca="false">ROUND(F5965*H5965,2)</f>
        <v>37.2</v>
      </c>
      <c r="K5965" s="19" t="n">
        <f aca="false">INDEX(Pricebook!$L$2:$L$1401,MATCH(D5965,Pricebook!$A$2:$A$1401,0))</f>
        <v>18.9</v>
      </c>
      <c r="L5965" s="19" t="n">
        <f aca="false">ROUND(F5965*K5965,2)</f>
        <v>56.7</v>
      </c>
      <c r="M5965" s="24" t="n">
        <f aca="false">DATE(YEAR(C5965),MONTH(C5965),1)</f>
        <v>46204</v>
      </c>
    </row>
    <row r="5966" customFormat="false" ht="15" hidden="false" customHeight="false" outlineLevel="0" collapsed="false">
      <c r="A5966" s="21" t="s">
        <v>3772</v>
      </c>
      <c r="B5966" s="21" t="s">
        <v>3085</v>
      </c>
      <c r="C5966" s="23" t="n">
        <v>46214</v>
      </c>
      <c r="D5966" s="21" t="s">
        <v>713</v>
      </c>
      <c r="E5966" s="21" t="s">
        <v>366</v>
      </c>
      <c r="F5966" s="12" t="n">
        <v>3</v>
      </c>
      <c r="G5966" s="19" t="n">
        <v>22.4</v>
      </c>
      <c r="H5966" s="19" t="n">
        <v>15.77</v>
      </c>
      <c r="I5966" s="19" t="n">
        <f aca="false">ROUND(F5966*G5966,2)</f>
        <v>67.2</v>
      </c>
      <c r="J5966" s="19" t="n">
        <f aca="false">ROUND(F5966*H5966,2)</f>
        <v>47.31</v>
      </c>
      <c r="K5966" s="19" t="n">
        <f aca="false">INDEX(Pricebook!$L$2:$L$1401,MATCH(D5966,Pricebook!$A$2:$A$1401,0))</f>
        <v>24.05</v>
      </c>
      <c r="L5966" s="19" t="n">
        <f aca="false">ROUND(F5966*K5966,2)</f>
        <v>72.15</v>
      </c>
      <c r="M5966" s="24" t="n">
        <f aca="false">DATE(YEAR(C5966),MONTH(C5966),1)</f>
        <v>46204</v>
      </c>
    </row>
    <row r="5967" customFormat="false" ht="15" hidden="false" customHeight="false" outlineLevel="0" collapsed="false">
      <c r="A5967" s="21" t="s">
        <v>3772</v>
      </c>
      <c r="B5967" s="21" t="s">
        <v>3085</v>
      </c>
      <c r="C5967" s="23" t="n">
        <v>46214</v>
      </c>
      <c r="D5967" s="21" t="s">
        <v>1172</v>
      </c>
      <c r="E5967" s="21" t="s">
        <v>971</v>
      </c>
      <c r="F5967" s="12" t="n">
        <v>17</v>
      </c>
      <c r="G5967" s="19" t="n">
        <v>30</v>
      </c>
      <c r="H5967" s="19" t="n">
        <v>22.86</v>
      </c>
      <c r="I5967" s="19" t="n">
        <f aca="false">ROUND(F5967*G5967,2)</f>
        <v>510</v>
      </c>
      <c r="J5967" s="19" t="n">
        <f aca="false">ROUND(F5967*H5967,2)</f>
        <v>388.62</v>
      </c>
      <c r="K5967" s="19" t="n">
        <f aca="false">INDEX(Pricebook!$L$2:$L$1401,MATCH(D5967,Pricebook!$A$2:$A$1401,0))</f>
        <v>30</v>
      </c>
      <c r="L5967" s="19" t="n">
        <f aca="false">ROUND(F5967*K5967,2)</f>
        <v>510</v>
      </c>
      <c r="M5967" s="24" t="n">
        <f aca="false">DATE(YEAR(C5967),MONTH(C5967),1)</f>
        <v>46204</v>
      </c>
    </row>
    <row r="5968" customFormat="false" ht="15" hidden="false" customHeight="false" outlineLevel="0" collapsed="false">
      <c r="A5968" s="21" t="s">
        <v>3772</v>
      </c>
      <c r="B5968" s="21" t="s">
        <v>3085</v>
      </c>
      <c r="C5968" s="23" t="n">
        <v>46214</v>
      </c>
      <c r="D5968" s="21" t="s">
        <v>709</v>
      </c>
      <c r="E5968" s="21" t="s">
        <v>366</v>
      </c>
      <c r="F5968" s="12" t="n">
        <v>3</v>
      </c>
      <c r="G5968" s="19" t="n">
        <v>62.5</v>
      </c>
      <c r="H5968" s="19" t="n">
        <v>44.34</v>
      </c>
      <c r="I5968" s="19" t="n">
        <f aca="false">ROUND(F5968*G5968,2)</f>
        <v>187.5</v>
      </c>
      <c r="J5968" s="19" t="n">
        <f aca="false">ROUND(F5968*H5968,2)</f>
        <v>133.02</v>
      </c>
      <c r="K5968" s="19" t="n">
        <f aca="false">INDEX(Pricebook!$L$2:$L$1401,MATCH(D5968,Pricebook!$A$2:$A$1401,0))</f>
        <v>67.55</v>
      </c>
      <c r="L5968" s="19" t="n">
        <f aca="false">ROUND(F5968*K5968,2)</f>
        <v>202.65</v>
      </c>
      <c r="M5968" s="24" t="n">
        <f aca="false">DATE(YEAR(C5968),MONTH(C5968),1)</f>
        <v>46204</v>
      </c>
    </row>
    <row r="5969" customFormat="false" ht="15" hidden="false" customHeight="false" outlineLevel="0" collapsed="false">
      <c r="A5969" s="21" t="s">
        <v>3772</v>
      </c>
      <c r="B5969" s="21" t="s">
        <v>3085</v>
      </c>
      <c r="C5969" s="23" t="n">
        <v>46214</v>
      </c>
      <c r="D5969" s="21" t="s">
        <v>825</v>
      </c>
      <c r="E5969" s="21" t="s">
        <v>366</v>
      </c>
      <c r="F5969" s="12" t="n">
        <v>3</v>
      </c>
      <c r="G5969" s="19" t="n">
        <v>11.2</v>
      </c>
      <c r="H5969" s="19" t="n">
        <v>8.32</v>
      </c>
      <c r="I5969" s="19" t="n">
        <f aca="false">ROUND(F5969*G5969,2)</f>
        <v>33.6</v>
      </c>
      <c r="J5969" s="19" t="n">
        <f aca="false">ROUND(F5969*H5969,2)</f>
        <v>24.96</v>
      </c>
      <c r="K5969" s="19" t="n">
        <f aca="false">INDEX(Pricebook!$L$2:$L$1401,MATCH(D5969,Pricebook!$A$2:$A$1401,0))</f>
        <v>12.15</v>
      </c>
      <c r="L5969" s="19" t="n">
        <f aca="false">ROUND(F5969*K5969,2)</f>
        <v>36.45</v>
      </c>
      <c r="M5969" s="24" t="n">
        <f aca="false">DATE(YEAR(C5969),MONTH(C5969),1)</f>
        <v>46204</v>
      </c>
    </row>
    <row r="5970" customFormat="false" ht="15" hidden="false" customHeight="false" outlineLevel="0" collapsed="false">
      <c r="A5970" s="21" t="s">
        <v>3773</v>
      </c>
      <c r="B5970" s="21" t="s">
        <v>3774</v>
      </c>
      <c r="C5970" s="23" t="n">
        <v>46214</v>
      </c>
      <c r="D5970" s="21" t="s">
        <v>2922</v>
      </c>
      <c r="E5970" s="21" t="s">
        <v>2748</v>
      </c>
      <c r="F5970" s="12" t="n">
        <v>2</v>
      </c>
      <c r="G5970" s="19" t="n">
        <v>2.55</v>
      </c>
      <c r="H5970" s="19" t="n">
        <v>1.46</v>
      </c>
      <c r="I5970" s="19" t="n">
        <f aca="false">ROUND(F5970*G5970,2)</f>
        <v>5.1</v>
      </c>
      <c r="J5970" s="19" t="n">
        <f aca="false">ROUND(F5970*H5970,2)</f>
        <v>2.92</v>
      </c>
      <c r="K5970" s="19" t="n">
        <f aca="false">INDEX(Pricebook!$L$2:$L$1401,MATCH(D5970,Pricebook!$A$2:$A$1401,0))</f>
        <v>2.75</v>
      </c>
      <c r="L5970" s="19" t="n">
        <f aca="false">ROUND(F5970*K5970,2)</f>
        <v>5.5</v>
      </c>
      <c r="M5970" s="24" t="n">
        <f aca="false">DATE(YEAR(C5970),MONTH(C5970),1)</f>
        <v>46204</v>
      </c>
    </row>
    <row r="5971" customFormat="false" ht="15" hidden="false" customHeight="false" outlineLevel="0" collapsed="false">
      <c r="A5971" s="21" t="s">
        <v>3773</v>
      </c>
      <c r="B5971" s="21" t="s">
        <v>3774</v>
      </c>
      <c r="C5971" s="23" t="n">
        <v>46214</v>
      </c>
      <c r="D5971" s="21" t="s">
        <v>2806</v>
      </c>
      <c r="E5971" s="21" t="s">
        <v>2748</v>
      </c>
      <c r="F5971" s="12" t="n">
        <v>3</v>
      </c>
      <c r="G5971" s="19" t="n">
        <v>46.65</v>
      </c>
      <c r="H5971" s="19" t="n">
        <v>27.01</v>
      </c>
      <c r="I5971" s="19" t="n">
        <f aca="false">ROUND(F5971*G5971,2)</f>
        <v>139.95</v>
      </c>
      <c r="J5971" s="19" t="n">
        <f aca="false">ROUND(F5971*H5971,2)</f>
        <v>81.03</v>
      </c>
      <c r="K5971" s="19" t="n">
        <f aca="false">INDEX(Pricebook!$L$2:$L$1401,MATCH(D5971,Pricebook!$A$2:$A$1401,0))</f>
        <v>50.6</v>
      </c>
      <c r="L5971" s="19" t="n">
        <f aca="false">ROUND(F5971*K5971,2)</f>
        <v>151.8</v>
      </c>
      <c r="M5971" s="24" t="n">
        <f aca="false">DATE(YEAR(C5971),MONTH(C5971),1)</f>
        <v>46204</v>
      </c>
    </row>
    <row r="5972" customFormat="false" ht="15" hidden="false" customHeight="false" outlineLevel="0" collapsed="false">
      <c r="A5972" s="21" t="s">
        <v>3773</v>
      </c>
      <c r="B5972" s="21" t="s">
        <v>3774</v>
      </c>
      <c r="C5972" s="23" t="n">
        <v>46214</v>
      </c>
      <c r="D5972" s="21" t="s">
        <v>1358</v>
      </c>
      <c r="E5972" s="21" t="s">
        <v>971</v>
      </c>
      <c r="F5972" s="12" t="n">
        <v>1</v>
      </c>
      <c r="G5972" s="19" t="n">
        <v>1840</v>
      </c>
      <c r="H5972" s="19" t="n">
        <v>1523.79</v>
      </c>
      <c r="I5972" s="19" t="n">
        <f aca="false">ROUND(F5972*G5972,2)</f>
        <v>1840</v>
      </c>
      <c r="J5972" s="19" t="n">
        <f aca="false">ROUND(F5972*H5972,2)</f>
        <v>1523.79</v>
      </c>
      <c r="K5972" s="19" t="n">
        <f aca="false">INDEX(Pricebook!$L$2:$L$1401,MATCH(D5972,Pricebook!$A$2:$A$1401,0))</f>
        <v>2153.65</v>
      </c>
      <c r="L5972" s="19" t="n">
        <f aca="false">ROUND(F5972*K5972,2)</f>
        <v>2153.65</v>
      </c>
      <c r="M5972" s="24" t="n">
        <f aca="false">DATE(YEAR(C5972),MONTH(C5972),1)</f>
        <v>46204</v>
      </c>
    </row>
    <row r="5973" customFormat="false" ht="15" hidden="false" customHeight="false" outlineLevel="0" collapsed="false">
      <c r="A5973" s="21" t="s">
        <v>3773</v>
      </c>
      <c r="B5973" s="21" t="s">
        <v>3774</v>
      </c>
      <c r="C5973" s="23" t="n">
        <v>46214</v>
      </c>
      <c r="D5973" s="21" t="s">
        <v>645</v>
      </c>
      <c r="E5973" s="21" t="s">
        <v>366</v>
      </c>
      <c r="F5973" s="12" t="n">
        <v>2</v>
      </c>
      <c r="G5973" s="19" t="n">
        <v>143.75</v>
      </c>
      <c r="H5973" s="19" t="n">
        <v>116.71</v>
      </c>
      <c r="I5973" s="19" t="n">
        <f aca="false">ROUND(F5973*G5973,2)</f>
        <v>287.5</v>
      </c>
      <c r="J5973" s="19" t="n">
        <f aca="false">ROUND(F5973*H5973,2)</f>
        <v>233.42</v>
      </c>
      <c r="K5973" s="19" t="n">
        <f aca="false">INDEX(Pricebook!$L$2:$L$1401,MATCH(D5973,Pricebook!$A$2:$A$1401,0))</f>
        <v>156.65</v>
      </c>
      <c r="L5973" s="19" t="n">
        <f aca="false">ROUND(F5973*K5973,2)</f>
        <v>313.3</v>
      </c>
      <c r="M5973" s="24" t="n">
        <f aca="false">DATE(YEAR(C5973),MONTH(C5973),1)</f>
        <v>46204</v>
      </c>
    </row>
    <row r="5974" customFormat="false" ht="15" hidden="false" customHeight="false" outlineLevel="0" collapsed="false">
      <c r="A5974" s="21" t="s">
        <v>3773</v>
      </c>
      <c r="B5974" s="21" t="s">
        <v>3774</v>
      </c>
      <c r="C5974" s="23" t="n">
        <v>46214</v>
      </c>
      <c r="D5974" s="21" t="s">
        <v>1262</v>
      </c>
      <c r="E5974" s="21" t="s">
        <v>971</v>
      </c>
      <c r="F5974" s="12" t="n">
        <v>2</v>
      </c>
      <c r="G5974" s="19" t="n">
        <v>514.3</v>
      </c>
      <c r="H5974" s="19" t="n">
        <v>393.73</v>
      </c>
      <c r="I5974" s="19" t="n">
        <f aca="false">ROUND(F5974*G5974,2)</f>
        <v>1028.6</v>
      </c>
      <c r="J5974" s="19" t="n">
        <f aca="false">ROUND(F5974*H5974,2)</f>
        <v>787.46</v>
      </c>
      <c r="K5974" s="19" t="n">
        <f aca="false">INDEX(Pricebook!$L$2:$L$1401,MATCH(D5974,Pricebook!$A$2:$A$1401,0))</f>
        <v>596.25</v>
      </c>
      <c r="L5974" s="19" t="n">
        <f aca="false">ROUND(F5974*K5974,2)</f>
        <v>1192.5</v>
      </c>
      <c r="M5974" s="24" t="n">
        <f aca="false">DATE(YEAR(C5974),MONTH(C5974),1)</f>
        <v>46204</v>
      </c>
    </row>
    <row r="5975" customFormat="false" ht="15" hidden="false" customHeight="false" outlineLevel="0" collapsed="false">
      <c r="A5975" s="21" t="s">
        <v>3773</v>
      </c>
      <c r="B5975" s="21" t="s">
        <v>3774</v>
      </c>
      <c r="C5975" s="23" t="n">
        <v>46214</v>
      </c>
      <c r="D5975" s="21" t="s">
        <v>2922</v>
      </c>
      <c r="E5975" s="21" t="s">
        <v>2748</v>
      </c>
      <c r="F5975" s="12" t="n">
        <v>1</v>
      </c>
      <c r="G5975" s="19" t="n">
        <v>2.55</v>
      </c>
      <c r="H5975" s="19" t="n">
        <v>1.46</v>
      </c>
      <c r="I5975" s="19" t="n">
        <f aca="false">ROUND(F5975*G5975,2)</f>
        <v>2.55</v>
      </c>
      <c r="J5975" s="19" t="n">
        <f aca="false">ROUND(F5975*H5975,2)</f>
        <v>1.46</v>
      </c>
      <c r="K5975" s="19" t="n">
        <f aca="false">INDEX(Pricebook!$L$2:$L$1401,MATCH(D5975,Pricebook!$A$2:$A$1401,0))</f>
        <v>2.75</v>
      </c>
      <c r="L5975" s="19" t="n">
        <f aca="false">ROUND(F5975*K5975,2)</f>
        <v>2.75</v>
      </c>
      <c r="M5975" s="24" t="n">
        <f aca="false">DATE(YEAR(C5975),MONTH(C5975),1)</f>
        <v>46204</v>
      </c>
    </row>
    <row r="5976" customFormat="false" ht="15" hidden="false" customHeight="false" outlineLevel="0" collapsed="false">
      <c r="A5976" s="21" t="s">
        <v>3773</v>
      </c>
      <c r="B5976" s="21" t="s">
        <v>3774</v>
      </c>
      <c r="C5976" s="23" t="n">
        <v>46214</v>
      </c>
      <c r="D5976" s="21" t="s">
        <v>641</v>
      </c>
      <c r="E5976" s="21" t="s">
        <v>366</v>
      </c>
      <c r="F5976" s="12" t="n">
        <v>1</v>
      </c>
      <c r="G5976" s="19" t="n">
        <v>24.05</v>
      </c>
      <c r="H5976" s="19" t="n">
        <v>17.08</v>
      </c>
      <c r="I5976" s="19" t="n">
        <f aca="false">ROUND(F5976*G5976,2)</f>
        <v>24.05</v>
      </c>
      <c r="J5976" s="19" t="n">
        <f aca="false">ROUND(F5976*H5976,2)</f>
        <v>17.08</v>
      </c>
      <c r="K5976" s="19" t="n">
        <f aca="false">INDEX(Pricebook!$L$2:$L$1401,MATCH(D5976,Pricebook!$A$2:$A$1401,0))</f>
        <v>26</v>
      </c>
      <c r="L5976" s="19" t="n">
        <f aca="false">ROUND(F5976*K5976,2)</f>
        <v>26</v>
      </c>
      <c r="M5976" s="24" t="n">
        <f aca="false">DATE(YEAR(C5976),MONTH(C5976),1)</f>
        <v>46204</v>
      </c>
    </row>
    <row r="5977" customFormat="false" ht="15" hidden="false" customHeight="false" outlineLevel="0" collapsed="false">
      <c r="A5977" s="21" t="s">
        <v>3773</v>
      </c>
      <c r="B5977" s="21" t="s">
        <v>3774</v>
      </c>
      <c r="C5977" s="23" t="n">
        <v>46214</v>
      </c>
      <c r="D5977" s="21" t="s">
        <v>927</v>
      </c>
      <c r="E5977" s="21" t="s">
        <v>366</v>
      </c>
      <c r="F5977" s="12" t="n">
        <v>1</v>
      </c>
      <c r="G5977" s="19" t="n">
        <v>26.9</v>
      </c>
      <c r="H5977" s="19" t="n">
        <v>19.01</v>
      </c>
      <c r="I5977" s="19" t="n">
        <f aca="false">ROUND(F5977*G5977,2)</f>
        <v>26.9</v>
      </c>
      <c r="J5977" s="19" t="n">
        <f aca="false">ROUND(F5977*H5977,2)</f>
        <v>19.01</v>
      </c>
      <c r="K5977" s="19" t="n">
        <f aca="false">INDEX(Pricebook!$L$2:$L$1401,MATCH(D5977,Pricebook!$A$2:$A$1401,0))</f>
        <v>28.95</v>
      </c>
      <c r="L5977" s="19" t="n">
        <f aca="false">ROUND(F5977*K5977,2)</f>
        <v>28.95</v>
      </c>
      <c r="M5977" s="24" t="n">
        <f aca="false">DATE(YEAR(C5977),MONTH(C5977),1)</f>
        <v>46204</v>
      </c>
    </row>
    <row r="5978" customFormat="false" ht="15" hidden="false" customHeight="false" outlineLevel="0" collapsed="false">
      <c r="A5978" s="21" t="s">
        <v>3773</v>
      </c>
      <c r="B5978" s="21" t="s">
        <v>3774</v>
      </c>
      <c r="C5978" s="23" t="n">
        <v>46214</v>
      </c>
      <c r="D5978" s="21" t="s">
        <v>629</v>
      </c>
      <c r="E5978" s="21" t="s">
        <v>366</v>
      </c>
      <c r="F5978" s="12" t="n">
        <v>3</v>
      </c>
      <c r="G5978" s="19" t="n">
        <v>24.2</v>
      </c>
      <c r="H5978" s="19" t="n">
        <v>17.18</v>
      </c>
      <c r="I5978" s="19" t="n">
        <f aca="false">ROUND(F5978*G5978,2)</f>
        <v>72.6</v>
      </c>
      <c r="J5978" s="19" t="n">
        <f aca="false">ROUND(F5978*H5978,2)</f>
        <v>51.54</v>
      </c>
      <c r="K5978" s="19" t="n">
        <f aca="false">INDEX(Pricebook!$L$2:$L$1401,MATCH(D5978,Pricebook!$A$2:$A$1401,0))</f>
        <v>26.15</v>
      </c>
      <c r="L5978" s="19" t="n">
        <f aca="false">ROUND(F5978*K5978,2)</f>
        <v>78.45</v>
      </c>
      <c r="M5978" s="24" t="n">
        <f aca="false">DATE(YEAR(C5978),MONTH(C5978),1)</f>
        <v>46204</v>
      </c>
    </row>
    <row r="5979" customFormat="false" ht="15" hidden="false" customHeight="false" outlineLevel="0" collapsed="false">
      <c r="A5979" s="21" t="s">
        <v>3773</v>
      </c>
      <c r="B5979" s="21" t="s">
        <v>3774</v>
      </c>
      <c r="C5979" s="23" t="n">
        <v>46214</v>
      </c>
      <c r="D5979" s="21" t="s">
        <v>2774</v>
      </c>
      <c r="E5979" s="21" t="s">
        <v>2748</v>
      </c>
      <c r="F5979" s="12" t="n">
        <v>3</v>
      </c>
      <c r="G5979" s="19" t="n">
        <v>5.4</v>
      </c>
      <c r="H5979" s="19" t="n">
        <v>3.15</v>
      </c>
      <c r="I5979" s="19" t="n">
        <f aca="false">ROUND(F5979*G5979,2)</f>
        <v>16.2</v>
      </c>
      <c r="J5979" s="19" t="n">
        <f aca="false">ROUND(F5979*H5979,2)</f>
        <v>9.45</v>
      </c>
      <c r="K5979" s="19" t="n">
        <f aca="false">INDEX(Pricebook!$L$2:$L$1401,MATCH(D5979,Pricebook!$A$2:$A$1401,0))</f>
        <v>5.9</v>
      </c>
      <c r="L5979" s="19" t="n">
        <f aca="false">ROUND(F5979*K5979,2)</f>
        <v>17.7</v>
      </c>
      <c r="M5979" s="24" t="n">
        <f aca="false">DATE(YEAR(C5979),MONTH(C5979),1)</f>
        <v>46204</v>
      </c>
    </row>
    <row r="5980" customFormat="false" ht="15" hidden="false" customHeight="false" outlineLevel="0" collapsed="false">
      <c r="A5980" s="21" t="s">
        <v>3773</v>
      </c>
      <c r="B5980" s="21" t="s">
        <v>3774</v>
      </c>
      <c r="C5980" s="23" t="n">
        <v>46214</v>
      </c>
      <c r="D5980" s="21" t="s">
        <v>1346</v>
      </c>
      <c r="E5980" s="21" t="s">
        <v>971</v>
      </c>
      <c r="F5980" s="12" t="n">
        <v>46</v>
      </c>
      <c r="G5980" s="19" t="n">
        <v>0.9</v>
      </c>
      <c r="H5980" s="19" t="n">
        <v>0.66</v>
      </c>
      <c r="I5980" s="19" t="n">
        <f aca="false">ROUND(F5980*G5980,2)</f>
        <v>41.4</v>
      </c>
      <c r="J5980" s="19" t="n">
        <f aca="false">ROUND(F5980*H5980,2)</f>
        <v>30.36</v>
      </c>
      <c r="K5980" s="19" t="n">
        <f aca="false">INDEX(Pricebook!$L$2:$L$1401,MATCH(D5980,Pricebook!$A$2:$A$1401,0))</f>
        <v>1</v>
      </c>
      <c r="L5980" s="19" t="n">
        <f aca="false">ROUND(F5980*K5980,2)</f>
        <v>46</v>
      </c>
      <c r="M5980" s="24" t="n">
        <f aca="false">DATE(YEAR(C5980),MONTH(C5980),1)</f>
        <v>46204</v>
      </c>
    </row>
    <row r="5981" customFormat="false" ht="15" hidden="false" customHeight="false" outlineLevel="0" collapsed="false">
      <c r="A5981" s="21" t="s">
        <v>3773</v>
      </c>
      <c r="B5981" s="21" t="s">
        <v>3774</v>
      </c>
      <c r="C5981" s="23" t="n">
        <v>46214</v>
      </c>
      <c r="D5981" s="21" t="s">
        <v>322</v>
      </c>
      <c r="E5981" s="21" t="s">
        <v>108</v>
      </c>
      <c r="F5981" s="12" t="n">
        <v>2</v>
      </c>
      <c r="G5981" s="19" t="n">
        <v>9.05</v>
      </c>
      <c r="H5981" s="19" t="n">
        <v>6.67</v>
      </c>
      <c r="I5981" s="19" t="n">
        <f aca="false">ROUND(F5981*G5981,2)</f>
        <v>18.1</v>
      </c>
      <c r="J5981" s="19" t="n">
        <f aca="false">ROUND(F5981*H5981,2)</f>
        <v>13.34</v>
      </c>
      <c r="K5981" s="19" t="n">
        <f aca="false">INDEX(Pricebook!$L$2:$L$1401,MATCH(D5981,Pricebook!$A$2:$A$1401,0))</f>
        <v>9.8</v>
      </c>
      <c r="L5981" s="19" t="n">
        <f aca="false">ROUND(F5981*K5981,2)</f>
        <v>19.6</v>
      </c>
      <c r="M5981" s="24" t="n">
        <f aca="false">DATE(YEAR(C5981),MONTH(C5981),1)</f>
        <v>46204</v>
      </c>
    </row>
    <row r="5982" customFormat="false" ht="15" hidden="false" customHeight="false" outlineLevel="0" collapsed="false">
      <c r="A5982" s="21" t="s">
        <v>3773</v>
      </c>
      <c r="B5982" s="21" t="s">
        <v>3774</v>
      </c>
      <c r="C5982" s="23" t="n">
        <v>46214</v>
      </c>
      <c r="D5982" s="21" t="s">
        <v>2812</v>
      </c>
      <c r="E5982" s="21" t="s">
        <v>2748</v>
      </c>
      <c r="F5982" s="12" t="n">
        <v>1</v>
      </c>
      <c r="G5982" s="19" t="n">
        <v>5.4</v>
      </c>
      <c r="H5982" s="19" t="n">
        <v>3.19</v>
      </c>
      <c r="I5982" s="19" t="n">
        <f aca="false">ROUND(F5982*G5982,2)</f>
        <v>5.4</v>
      </c>
      <c r="J5982" s="19" t="n">
        <f aca="false">ROUND(F5982*H5982,2)</f>
        <v>3.19</v>
      </c>
      <c r="K5982" s="19" t="n">
        <f aca="false">INDEX(Pricebook!$L$2:$L$1401,MATCH(D5982,Pricebook!$A$2:$A$1401,0))</f>
        <v>5.4</v>
      </c>
      <c r="L5982" s="19" t="n">
        <f aca="false">ROUND(F5982*K5982,2)</f>
        <v>5.4</v>
      </c>
      <c r="M5982" s="24" t="n">
        <f aca="false">DATE(YEAR(C5982),MONTH(C5982),1)</f>
        <v>46204</v>
      </c>
    </row>
    <row r="5983" customFormat="false" ht="15" hidden="false" customHeight="false" outlineLevel="0" collapsed="false">
      <c r="A5983" s="21" t="s">
        <v>3775</v>
      </c>
      <c r="B5983" s="21" t="s">
        <v>3234</v>
      </c>
      <c r="C5983" s="23" t="n">
        <v>46215</v>
      </c>
      <c r="D5983" s="21" t="s">
        <v>2924</v>
      </c>
      <c r="E5983" s="21" t="s">
        <v>2748</v>
      </c>
      <c r="F5983" s="12" t="n">
        <v>1</v>
      </c>
      <c r="G5983" s="19" t="n">
        <v>7.15</v>
      </c>
      <c r="H5983" s="19" t="n">
        <v>4.15</v>
      </c>
      <c r="I5983" s="19" t="n">
        <f aca="false">ROUND(F5983*G5983,2)</f>
        <v>7.15</v>
      </c>
      <c r="J5983" s="19" t="n">
        <f aca="false">ROUND(F5983*H5983,2)</f>
        <v>4.15</v>
      </c>
      <c r="K5983" s="19" t="n">
        <f aca="false">INDEX(Pricebook!$L$2:$L$1401,MATCH(D5983,Pricebook!$A$2:$A$1401,0))</f>
        <v>7.8</v>
      </c>
      <c r="L5983" s="19" t="n">
        <f aca="false">ROUND(F5983*K5983,2)</f>
        <v>7.8</v>
      </c>
      <c r="M5983" s="24" t="n">
        <f aca="false">DATE(YEAR(C5983),MONTH(C5983),1)</f>
        <v>46204</v>
      </c>
    </row>
    <row r="5984" customFormat="false" ht="15" hidden="false" customHeight="false" outlineLevel="0" collapsed="false">
      <c r="A5984" s="21" t="s">
        <v>3775</v>
      </c>
      <c r="B5984" s="21" t="s">
        <v>3234</v>
      </c>
      <c r="C5984" s="23" t="n">
        <v>46215</v>
      </c>
      <c r="D5984" s="21" t="s">
        <v>2787</v>
      </c>
      <c r="E5984" s="21" t="s">
        <v>2748</v>
      </c>
      <c r="F5984" s="12" t="n">
        <v>4</v>
      </c>
      <c r="G5984" s="19" t="n">
        <v>18.55</v>
      </c>
      <c r="H5984" s="19" t="n">
        <v>10.72</v>
      </c>
      <c r="I5984" s="19" t="n">
        <f aca="false">ROUND(F5984*G5984,2)</f>
        <v>74.2</v>
      </c>
      <c r="J5984" s="19" t="n">
        <f aca="false">ROUND(F5984*H5984,2)</f>
        <v>42.88</v>
      </c>
      <c r="K5984" s="19" t="n">
        <f aca="false">INDEX(Pricebook!$L$2:$L$1401,MATCH(D5984,Pricebook!$A$2:$A$1401,0))</f>
        <v>20.1</v>
      </c>
      <c r="L5984" s="19" t="n">
        <f aca="false">ROUND(F5984*K5984,2)</f>
        <v>80.4</v>
      </c>
      <c r="M5984" s="24" t="n">
        <f aca="false">DATE(YEAR(C5984),MONTH(C5984),1)</f>
        <v>46204</v>
      </c>
    </row>
    <row r="5985" customFormat="false" ht="15" hidden="false" customHeight="false" outlineLevel="0" collapsed="false">
      <c r="A5985" s="21" t="s">
        <v>3775</v>
      </c>
      <c r="B5985" s="21" t="s">
        <v>3234</v>
      </c>
      <c r="C5985" s="23" t="n">
        <v>46215</v>
      </c>
      <c r="D5985" s="21" t="s">
        <v>619</v>
      </c>
      <c r="E5985" s="21" t="s">
        <v>366</v>
      </c>
      <c r="F5985" s="12" t="n">
        <v>1</v>
      </c>
      <c r="G5985" s="19" t="n">
        <v>7.4</v>
      </c>
      <c r="H5985" s="19" t="n">
        <v>5.14</v>
      </c>
      <c r="I5985" s="19" t="n">
        <f aca="false">ROUND(F5985*G5985,2)</f>
        <v>7.4</v>
      </c>
      <c r="J5985" s="19" t="n">
        <f aca="false">ROUND(F5985*H5985,2)</f>
        <v>5.14</v>
      </c>
      <c r="K5985" s="19" t="n">
        <f aca="false">INDEX(Pricebook!$L$2:$L$1401,MATCH(D5985,Pricebook!$A$2:$A$1401,0))</f>
        <v>7.85</v>
      </c>
      <c r="L5985" s="19" t="n">
        <f aca="false">ROUND(F5985*K5985,2)</f>
        <v>7.85</v>
      </c>
      <c r="M5985" s="24" t="n">
        <f aca="false">DATE(YEAR(C5985),MONTH(C5985),1)</f>
        <v>46204</v>
      </c>
    </row>
    <row r="5986" customFormat="false" ht="15" hidden="false" customHeight="false" outlineLevel="0" collapsed="false">
      <c r="A5986" s="21" t="s">
        <v>3775</v>
      </c>
      <c r="B5986" s="21" t="s">
        <v>3234</v>
      </c>
      <c r="C5986" s="23" t="n">
        <v>46215</v>
      </c>
      <c r="D5986" s="21" t="s">
        <v>2477</v>
      </c>
      <c r="E5986" s="21" t="s">
        <v>2466</v>
      </c>
      <c r="F5986" s="12" t="n">
        <v>1</v>
      </c>
      <c r="G5986" s="19" t="n">
        <v>187.85</v>
      </c>
      <c r="H5986" s="19" t="n">
        <v>115.89</v>
      </c>
      <c r="I5986" s="19" t="n">
        <f aca="false">ROUND(F5986*G5986,2)</f>
        <v>187.85</v>
      </c>
      <c r="J5986" s="19" t="n">
        <f aca="false">ROUND(F5986*H5986,2)</f>
        <v>115.89</v>
      </c>
      <c r="K5986" s="19" t="n">
        <f aca="false">INDEX(Pricebook!$L$2:$L$1401,MATCH(D5986,Pricebook!$A$2:$A$1401,0))</f>
        <v>195.1</v>
      </c>
      <c r="L5986" s="19" t="n">
        <f aca="false">ROUND(F5986*K5986,2)</f>
        <v>195.1</v>
      </c>
      <c r="M5986" s="24" t="n">
        <f aca="false">DATE(YEAR(C5986),MONTH(C5986),1)</f>
        <v>46204</v>
      </c>
    </row>
    <row r="5987" customFormat="false" ht="15" hidden="false" customHeight="false" outlineLevel="0" collapsed="false">
      <c r="A5987" s="21" t="s">
        <v>3775</v>
      </c>
      <c r="B5987" s="21" t="s">
        <v>3234</v>
      </c>
      <c r="C5987" s="23" t="n">
        <v>46215</v>
      </c>
      <c r="D5987" s="21" t="s">
        <v>773</v>
      </c>
      <c r="E5987" s="21" t="s">
        <v>366</v>
      </c>
      <c r="F5987" s="12" t="n">
        <v>2</v>
      </c>
      <c r="G5987" s="19" t="n">
        <v>78.4</v>
      </c>
      <c r="H5987" s="19" t="n">
        <v>61.57</v>
      </c>
      <c r="I5987" s="19" t="n">
        <f aca="false">ROUND(F5987*G5987,2)</f>
        <v>156.8</v>
      </c>
      <c r="J5987" s="19" t="n">
        <f aca="false">ROUND(F5987*H5987,2)</f>
        <v>123.14</v>
      </c>
      <c r="K5987" s="19" t="n">
        <f aca="false">INDEX(Pricebook!$L$2:$L$1401,MATCH(D5987,Pricebook!$A$2:$A$1401,0))</f>
        <v>84.9</v>
      </c>
      <c r="L5987" s="19" t="n">
        <f aca="false">ROUND(F5987*K5987,2)</f>
        <v>169.8</v>
      </c>
      <c r="M5987" s="24" t="n">
        <f aca="false">DATE(YEAR(C5987),MONTH(C5987),1)</f>
        <v>46204</v>
      </c>
    </row>
    <row r="5988" customFormat="false" ht="15" hidden="false" customHeight="false" outlineLevel="0" collapsed="false">
      <c r="A5988" s="21" t="s">
        <v>3775</v>
      </c>
      <c r="B5988" s="21" t="s">
        <v>3234</v>
      </c>
      <c r="C5988" s="23" t="n">
        <v>46215</v>
      </c>
      <c r="D5988" s="21" t="s">
        <v>2922</v>
      </c>
      <c r="E5988" s="21" t="s">
        <v>2748</v>
      </c>
      <c r="F5988" s="12" t="n">
        <v>7</v>
      </c>
      <c r="G5988" s="19" t="n">
        <v>2.55</v>
      </c>
      <c r="H5988" s="19" t="n">
        <v>1.46</v>
      </c>
      <c r="I5988" s="19" t="n">
        <f aca="false">ROUND(F5988*G5988,2)</f>
        <v>17.85</v>
      </c>
      <c r="J5988" s="19" t="n">
        <f aca="false">ROUND(F5988*H5988,2)</f>
        <v>10.22</v>
      </c>
      <c r="K5988" s="19" t="n">
        <f aca="false">INDEX(Pricebook!$L$2:$L$1401,MATCH(D5988,Pricebook!$A$2:$A$1401,0))</f>
        <v>2.75</v>
      </c>
      <c r="L5988" s="19" t="n">
        <f aca="false">ROUND(F5988*K5988,2)</f>
        <v>19.25</v>
      </c>
      <c r="M5988" s="24" t="n">
        <f aca="false">DATE(YEAR(C5988),MONTH(C5988),1)</f>
        <v>46204</v>
      </c>
    </row>
    <row r="5989" customFormat="false" ht="15" hidden="false" customHeight="false" outlineLevel="0" collapsed="false">
      <c r="A5989" s="21" t="s">
        <v>3775</v>
      </c>
      <c r="B5989" s="21" t="s">
        <v>3234</v>
      </c>
      <c r="C5989" s="23" t="n">
        <v>46215</v>
      </c>
      <c r="D5989" s="21" t="s">
        <v>2464</v>
      </c>
      <c r="E5989" s="21" t="s">
        <v>2466</v>
      </c>
      <c r="F5989" s="12" t="n">
        <v>1</v>
      </c>
      <c r="G5989" s="19" t="n">
        <v>31.2</v>
      </c>
      <c r="H5989" s="19" t="n">
        <v>19.29</v>
      </c>
      <c r="I5989" s="19" t="n">
        <f aca="false">ROUND(F5989*G5989,2)</f>
        <v>31.2</v>
      </c>
      <c r="J5989" s="19" t="n">
        <f aca="false">ROUND(F5989*H5989,2)</f>
        <v>19.29</v>
      </c>
      <c r="K5989" s="19" t="n">
        <f aca="false">INDEX(Pricebook!$L$2:$L$1401,MATCH(D5989,Pricebook!$A$2:$A$1401,0))</f>
        <v>32.5</v>
      </c>
      <c r="L5989" s="19" t="n">
        <f aca="false">ROUND(F5989*K5989,2)</f>
        <v>32.5</v>
      </c>
      <c r="M5989" s="24" t="n">
        <f aca="false">DATE(YEAR(C5989),MONTH(C5989),1)</f>
        <v>46204</v>
      </c>
    </row>
    <row r="5990" customFormat="false" ht="15" hidden="false" customHeight="false" outlineLevel="0" collapsed="false">
      <c r="A5990" s="21" t="s">
        <v>3775</v>
      </c>
      <c r="B5990" s="21" t="s">
        <v>3234</v>
      </c>
      <c r="C5990" s="23" t="n">
        <v>46215</v>
      </c>
      <c r="D5990" s="21" t="s">
        <v>521</v>
      </c>
      <c r="E5990" s="21" t="s">
        <v>366</v>
      </c>
      <c r="F5990" s="12" t="n">
        <v>4</v>
      </c>
      <c r="G5990" s="19" t="n">
        <v>12.55</v>
      </c>
      <c r="H5990" s="19" t="n">
        <v>8.96</v>
      </c>
      <c r="I5990" s="19" t="n">
        <f aca="false">ROUND(F5990*G5990,2)</f>
        <v>50.2</v>
      </c>
      <c r="J5990" s="19" t="n">
        <f aca="false">ROUND(F5990*H5990,2)</f>
        <v>35.84</v>
      </c>
      <c r="K5990" s="19" t="n">
        <f aca="false">INDEX(Pricebook!$L$2:$L$1401,MATCH(D5990,Pricebook!$A$2:$A$1401,0))</f>
        <v>13.65</v>
      </c>
      <c r="L5990" s="19" t="n">
        <f aca="false">ROUND(F5990*K5990,2)</f>
        <v>54.6</v>
      </c>
      <c r="M5990" s="24" t="n">
        <f aca="false">DATE(YEAR(C5990),MONTH(C5990),1)</f>
        <v>46204</v>
      </c>
    </row>
    <row r="5991" customFormat="false" ht="15" hidden="false" customHeight="false" outlineLevel="0" collapsed="false">
      <c r="A5991" s="21" t="s">
        <v>3775</v>
      </c>
      <c r="B5991" s="21" t="s">
        <v>3234</v>
      </c>
      <c r="C5991" s="23" t="n">
        <v>46215</v>
      </c>
      <c r="D5991" s="21" t="s">
        <v>685</v>
      </c>
      <c r="E5991" s="21" t="s">
        <v>366</v>
      </c>
      <c r="F5991" s="12" t="n">
        <v>2</v>
      </c>
      <c r="G5991" s="19" t="n">
        <v>53.3</v>
      </c>
      <c r="H5991" s="19" t="n">
        <v>37.88</v>
      </c>
      <c r="I5991" s="19" t="n">
        <f aca="false">ROUND(F5991*G5991,2)</f>
        <v>106.6</v>
      </c>
      <c r="J5991" s="19" t="n">
        <f aca="false">ROUND(F5991*H5991,2)</f>
        <v>75.76</v>
      </c>
      <c r="K5991" s="19" t="n">
        <f aca="false">INDEX(Pricebook!$L$2:$L$1401,MATCH(D5991,Pricebook!$A$2:$A$1401,0))</f>
        <v>57.7</v>
      </c>
      <c r="L5991" s="19" t="n">
        <f aca="false">ROUND(F5991*K5991,2)</f>
        <v>115.4</v>
      </c>
      <c r="M5991" s="24" t="n">
        <f aca="false">DATE(YEAR(C5991),MONTH(C5991),1)</f>
        <v>46204</v>
      </c>
    </row>
    <row r="5992" customFormat="false" ht="15" hidden="false" customHeight="false" outlineLevel="0" collapsed="false">
      <c r="A5992" s="21" t="s">
        <v>3775</v>
      </c>
      <c r="B5992" s="21" t="s">
        <v>3234</v>
      </c>
      <c r="C5992" s="23" t="n">
        <v>46215</v>
      </c>
      <c r="D5992" s="21" t="s">
        <v>951</v>
      </c>
      <c r="E5992" s="21" t="s">
        <v>366</v>
      </c>
      <c r="F5992" s="12" t="n">
        <v>1</v>
      </c>
      <c r="G5992" s="19" t="n">
        <v>35.55</v>
      </c>
      <c r="H5992" s="19" t="n">
        <v>25.42</v>
      </c>
      <c r="I5992" s="19" t="n">
        <f aca="false">ROUND(F5992*G5992,2)</f>
        <v>35.55</v>
      </c>
      <c r="J5992" s="19" t="n">
        <f aca="false">ROUND(F5992*H5992,2)</f>
        <v>25.42</v>
      </c>
      <c r="K5992" s="19" t="n">
        <f aca="false">INDEX(Pricebook!$L$2:$L$1401,MATCH(D5992,Pricebook!$A$2:$A$1401,0))</f>
        <v>38.75</v>
      </c>
      <c r="L5992" s="19" t="n">
        <f aca="false">ROUND(F5992*K5992,2)</f>
        <v>38.75</v>
      </c>
      <c r="M5992" s="24" t="n">
        <f aca="false">DATE(YEAR(C5992),MONTH(C5992),1)</f>
        <v>46204</v>
      </c>
    </row>
    <row r="5993" customFormat="false" ht="15" hidden="false" customHeight="false" outlineLevel="0" collapsed="false">
      <c r="A5993" s="21" t="s">
        <v>3775</v>
      </c>
      <c r="B5993" s="21" t="s">
        <v>3234</v>
      </c>
      <c r="C5993" s="23" t="n">
        <v>46215</v>
      </c>
      <c r="D5993" s="21" t="s">
        <v>2770</v>
      </c>
      <c r="E5993" s="21" t="s">
        <v>2748</v>
      </c>
      <c r="F5993" s="12" t="n">
        <v>6</v>
      </c>
      <c r="G5993" s="19" t="n">
        <v>3.4</v>
      </c>
      <c r="H5993" s="19" t="n">
        <v>2.31</v>
      </c>
      <c r="I5993" s="19" t="n">
        <f aca="false">ROUND(F5993*G5993,2)</f>
        <v>20.4</v>
      </c>
      <c r="J5993" s="19" t="n">
        <f aca="false">ROUND(F5993*H5993,2)</f>
        <v>13.86</v>
      </c>
      <c r="K5993" s="19" t="n">
        <f aca="false">INDEX(Pricebook!$L$2:$L$1401,MATCH(D5993,Pricebook!$A$2:$A$1401,0))</f>
        <v>3.7</v>
      </c>
      <c r="L5993" s="19" t="n">
        <f aca="false">ROUND(F5993*K5993,2)</f>
        <v>22.2</v>
      </c>
      <c r="M5993" s="24" t="n">
        <f aca="false">DATE(YEAR(C5993),MONTH(C5993),1)</f>
        <v>46204</v>
      </c>
    </row>
    <row r="5994" customFormat="false" ht="15" hidden="false" customHeight="false" outlineLevel="0" collapsed="false">
      <c r="A5994" s="21" t="s">
        <v>3775</v>
      </c>
      <c r="B5994" s="21" t="s">
        <v>3234</v>
      </c>
      <c r="C5994" s="23" t="n">
        <v>46215</v>
      </c>
      <c r="D5994" s="21" t="s">
        <v>388</v>
      </c>
      <c r="E5994" s="21" t="s">
        <v>366</v>
      </c>
      <c r="F5994" s="12" t="n">
        <v>4</v>
      </c>
      <c r="G5994" s="19" t="n">
        <v>9.6</v>
      </c>
      <c r="H5994" s="19" t="n">
        <v>6.83</v>
      </c>
      <c r="I5994" s="19" t="n">
        <f aca="false">ROUND(F5994*G5994,2)</f>
        <v>38.4</v>
      </c>
      <c r="J5994" s="19" t="n">
        <f aca="false">ROUND(F5994*H5994,2)</f>
        <v>27.32</v>
      </c>
      <c r="K5994" s="19" t="n">
        <f aca="false">INDEX(Pricebook!$L$2:$L$1401,MATCH(D5994,Pricebook!$A$2:$A$1401,0))</f>
        <v>10.4</v>
      </c>
      <c r="L5994" s="19" t="n">
        <f aca="false">ROUND(F5994*K5994,2)</f>
        <v>41.6</v>
      </c>
      <c r="M5994" s="24" t="n">
        <f aca="false">DATE(YEAR(C5994),MONTH(C5994),1)</f>
        <v>46204</v>
      </c>
    </row>
    <row r="5995" customFormat="false" ht="15" hidden="false" customHeight="false" outlineLevel="0" collapsed="false">
      <c r="A5995" s="21" t="s">
        <v>3775</v>
      </c>
      <c r="B5995" s="21" t="s">
        <v>3234</v>
      </c>
      <c r="C5995" s="23" t="n">
        <v>46215</v>
      </c>
      <c r="D5995" s="21" t="s">
        <v>2477</v>
      </c>
      <c r="E5995" s="21" t="s">
        <v>2466</v>
      </c>
      <c r="F5995" s="12" t="n">
        <v>1</v>
      </c>
      <c r="G5995" s="19" t="n">
        <v>187.85</v>
      </c>
      <c r="H5995" s="19" t="n">
        <v>115.89</v>
      </c>
      <c r="I5995" s="19" t="n">
        <f aca="false">ROUND(F5995*G5995,2)</f>
        <v>187.85</v>
      </c>
      <c r="J5995" s="19" t="n">
        <f aca="false">ROUND(F5995*H5995,2)</f>
        <v>115.89</v>
      </c>
      <c r="K5995" s="19" t="n">
        <f aca="false">INDEX(Pricebook!$L$2:$L$1401,MATCH(D5995,Pricebook!$A$2:$A$1401,0))</f>
        <v>195.1</v>
      </c>
      <c r="L5995" s="19" t="n">
        <f aca="false">ROUND(F5995*K5995,2)</f>
        <v>195.1</v>
      </c>
      <c r="M5995" s="24" t="n">
        <f aca="false">DATE(YEAR(C5995),MONTH(C5995),1)</f>
        <v>46204</v>
      </c>
    </row>
    <row r="5996" customFormat="false" ht="15" hidden="false" customHeight="false" outlineLevel="0" collapsed="false">
      <c r="A5996" s="21" t="s">
        <v>3775</v>
      </c>
      <c r="B5996" s="21" t="s">
        <v>3234</v>
      </c>
      <c r="C5996" s="23" t="n">
        <v>46215</v>
      </c>
      <c r="D5996" s="21" t="s">
        <v>741</v>
      </c>
      <c r="E5996" s="21" t="s">
        <v>366</v>
      </c>
      <c r="F5996" s="12" t="n">
        <v>2</v>
      </c>
      <c r="G5996" s="19" t="n">
        <v>7.8</v>
      </c>
      <c r="H5996" s="19" t="n">
        <v>5.5</v>
      </c>
      <c r="I5996" s="19" t="n">
        <f aca="false">ROUND(F5996*G5996,2)</f>
        <v>15.6</v>
      </c>
      <c r="J5996" s="19" t="n">
        <f aca="false">ROUND(F5996*H5996,2)</f>
        <v>11</v>
      </c>
      <c r="K5996" s="19" t="n">
        <f aca="false">INDEX(Pricebook!$L$2:$L$1401,MATCH(D5996,Pricebook!$A$2:$A$1401,0))</f>
        <v>8.4</v>
      </c>
      <c r="L5996" s="19" t="n">
        <f aca="false">ROUND(F5996*K5996,2)</f>
        <v>16.8</v>
      </c>
      <c r="M5996" s="24" t="n">
        <f aca="false">DATE(YEAR(C5996),MONTH(C5996),1)</f>
        <v>46204</v>
      </c>
    </row>
    <row r="5997" customFormat="false" ht="15" hidden="false" customHeight="false" outlineLevel="0" collapsed="false">
      <c r="A5997" s="21" t="s">
        <v>3775</v>
      </c>
      <c r="B5997" s="21" t="s">
        <v>3234</v>
      </c>
      <c r="C5997" s="23" t="n">
        <v>46215</v>
      </c>
      <c r="D5997" s="21" t="s">
        <v>2804</v>
      </c>
      <c r="E5997" s="21" t="s">
        <v>2748</v>
      </c>
      <c r="F5997" s="12" t="n">
        <v>3</v>
      </c>
      <c r="G5997" s="19" t="n">
        <v>12.4</v>
      </c>
      <c r="H5997" s="19" t="n">
        <v>7.21</v>
      </c>
      <c r="I5997" s="19" t="n">
        <f aca="false">ROUND(F5997*G5997,2)</f>
        <v>37.2</v>
      </c>
      <c r="J5997" s="19" t="n">
        <f aca="false">ROUND(F5997*H5997,2)</f>
        <v>21.63</v>
      </c>
      <c r="K5997" s="19" t="n">
        <f aca="false">INDEX(Pricebook!$L$2:$L$1401,MATCH(D5997,Pricebook!$A$2:$A$1401,0))</f>
        <v>13.55</v>
      </c>
      <c r="L5997" s="19" t="n">
        <f aca="false">ROUND(F5997*K5997,2)</f>
        <v>40.65</v>
      </c>
      <c r="M5997" s="24" t="n">
        <f aca="false">DATE(YEAR(C5997),MONTH(C5997),1)</f>
        <v>46204</v>
      </c>
    </row>
    <row r="5998" customFormat="false" ht="15" hidden="false" customHeight="false" outlineLevel="0" collapsed="false">
      <c r="A5998" s="21" t="s">
        <v>3775</v>
      </c>
      <c r="B5998" s="21" t="s">
        <v>3234</v>
      </c>
      <c r="C5998" s="23" t="n">
        <v>46215</v>
      </c>
      <c r="D5998" s="21" t="s">
        <v>2545</v>
      </c>
      <c r="E5998" s="21" t="s">
        <v>2466</v>
      </c>
      <c r="F5998" s="12" t="n">
        <v>3</v>
      </c>
      <c r="G5998" s="19" t="n">
        <v>62.35</v>
      </c>
      <c r="H5998" s="19" t="n">
        <v>38.35</v>
      </c>
      <c r="I5998" s="19" t="n">
        <f aca="false">ROUND(F5998*G5998,2)</f>
        <v>187.05</v>
      </c>
      <c r="J5998" s="19" t="n">
        <f aca="false">ROUND(F5998*H5998,2)</f>
        <v>115.05</v>
      </c>
      <c r="K5998" s="19" t="n">
        <f aca="false">INDEX(Pricebook!$L$2:$L$1401,MATCH(D5998,Pricebook!$A$2:$A$1401,0))</f>
        <v>64.6</v>
      </c>
      <c r="L5998" s="19" t="n">
        <f aca="false">ROUND(F5998*K5998,2)</f>
        <v>193.8</v>
      </c>
      <c r="M5998" s="24" t="n">
        <f aca="false">DATE(YEAR(C5998),MONTH(C5998),1)</f>
        <v>46204</v>
      </c>
    </row>
    <row r="5999" customFormat="false" ht="15" hidden="false" customHeight="false" outlineLevel="0" collapsed="false">
      <c r="A5999" s="21" t="s">
        <v>3776</v>
      </c>
      <c r="B5999" s="21" t="s">
        <v>3261</v>
      </c>
      <c r="C5999" s="23" t="n">
        <v>46216</v>
      </c>
      <c r="D5999" s="21" t="s">
        <v>2495</v>
      </c>
      <c r="E5999" s="21" t="s">
        <v>2466</v>
      </c>
      <c r="F5999" s="12" t="n">
        <v>6</v>
      </c>
      <c r="G5999" s="19" t="n">
        <v>5.4</v>
      </c>
      <c r="H5999" s="19" t="n">
        <v>3.33</v>
      </c>
      <c r="I5999" s="19" t="n">
        <f aca="false">ROUND(F5999*G5999,2)</f>
        <v>32.4</v>
      </c>
      <c r="J5999" s="19" t="n">
        <f aca="false">ROUND(F5999*H5999,2)</f>
        <v>19.98</v>
      </c>
      <c r="K5999" s="19" t="n">
        <f aca="false">INDEX(Pricebook!$L$2:$L$1401,MATCH(D5999,Pricebook!$A$2:$A$1401,0))</f>
        <v>5.65</v>
      </c>
      <c r="L5999" s="19" t="n">
        <f aca="false">ROUND(F5999*K5999,2)</f>
        <v>33.9</v>
      </c>
      <c r="M5999" s="24" t="n">
        <f aca="false">DATE(YEAR(C5999),MONTH(C5999),1)</f>
        <v>46204</v>
      </c>
    </row>
    <row r="6000" customFormat="false" ht="15" hidden="false" customHeight="false" outlineLevel="0" collapsed="false">
      <c r="A6000" s="21" t="s">
        <v>3776</v>
      </c>
      <c r="B6000" s="21" t="s">
        <v>3261</v>
      </c>
      <c r="C6000" s="23" t="n">
        <v>46216</v>
      </c>
      <c r="D6000" s="21" t="s">
        <v>825</v>
      </c>
      <c r="E6000" s="21" t="s">
        <v>366</v>
      </c>
      <c r="F6000" s="12" t="n">
        <v>2</v>
      </c>
      <c r="G6000" s="19" t="n">
        <v>11.2</v>
      </c>
      <c r="H6000" s="19" t="n">
        <v>8.32</v>
      </c>
      <c r="I6000" s="19" t="n">
        <f aca="false">ROUND(F6000*G6000,2)</f>
        <v>22.4</v>
      </c>
      <c r="J6000" s="19" t="n">
        <f aca="false">ROUND(F6000*H6000,2)</f>
        <v>16.64</v>
      </c>
      <c r="K6000" s="19" t="n">
        <f aca="false">INDEX(Pricebook!$L$2:$L$1401,MATCH(D6000,Pricebook!$A$2:$A$1401,0))</f>
        <v>12.15</v>
      </c>
      <c r="L6000" s="19" t="n">
        <f aca="false">ROUND(F6000*K6000,2)</f>
        <v>24.3</v>
      </c>
      <c r="M6000" s="24" t="n">
        <f aca="false">DATE(YEAR(C6000),MONTH(C6000),1)</f>
        <v>46204</v>
      </c>
    </row>
    <row r="6001" customFormat="false" ht="15" hidden="false" customHeight="false" outlineLevel="0" collapsed="false">
      <c r="A6001" s="21" t="s">
        <v>3776</v>
      </c>
      <c r="B6001" s="21" t="s">
        <v>3261</v>
      </c>
      <c r="C6001" s="23" t="n">
        <v>46216</v>
      </c>
      <c r="D6001" s="21" t="s">
        <v>2573</v>
      </c>
      <c r="E6001" s="21" t="s">
        <v>2466</v>
      </c>
      <c r="F6001" s="12" t="n">
        <v>2</v>
      </c>
      <c r="G6001" s="19" t="n">
        <v>32.4</v>
      </c>
      <c r="H6001" s="19" t="n">
        <v>22.54</v>
      </c>
      <c r="I6001" s="19" t="n">
        <f aca="false">ROUND(F6001*G6001,2)</f>
        <v>64.8</v>
      </c>
      <c r="J6001" s="19" t="n">
        <f aca="false">ROUND(F6001*H6001,2)</f>
        <v>45.08</v>
      </c>
      <c r="K6001" s="19" t="n">
        <f aca="false">INDEX(Pricebook!$L$2:$L$1401,MATCH(D6001,Pricebook!$A$2:$A$1401,0))</f>
        <v>33.5</v>
      </c>
      <c r="L6001" s="19" t="n">
        <f aca="false">ROUND(F6001*K6001,2)</f>
        <v>67</v>
      </c>
      <c r="M6001" s="24" t="n">
        <f aca="false">DATE(YEAR(C6001),MONTH(C6001),1)</f>
        <v>46204</v>
      </c>
    </row>
    <row r="6002" customFormat="false" ht="15" hidden="false" customHeight="false" outlineLevel="0" collapsed="false">
      <c r="A6002" s="21" t="s">
        <v>3776</v>
      </c>
      <c r="B6002" s="21" t="s">
        <v>3261</v>
      </c>
      <c r="C6002" s="23" t="n">
        <v>46216</v>
      </c>
      <c r="D6002" s="21" t="s">
        <v>757</v>
      </c>
      <c r="E6002" s="21" t="s">
        <v>366</v>
      </c>
      <c r="F6002" s="12" t="n">
        <v>6</v>
      </c>
      <c r="G6002" s="19" t="n">
        <v>11.7</v>
      </c>
      <c r="H6002" s="19" t="n">
        <v>8.29</v>
      </c>
      <c r="I6002" s="19" t="n">
        <f aca="false">ROUND(F6002*G6002,2)</f>
        <v>70.2</v>
      </c>
      <c r="J6002" s="19" t="n">
        <f aca="false">ROUND(F6002*H6002,2)</f>
        <v>49.74</v>
      </c>
      <c r="K6002" s="19" t="n">
        <f aca="false">INDEX(Pricebook!$L$2:$L$1401,MATCH(D6002,Pricebook!$A$2:$A$1401,0))</f>
        <v>12.65</v>
      </c>
      <c r="L6002" s="19" t="n">
        <f aca="false">ROUND(F6002*K6002,2)</f>
        <v>75.9</v>
      </c>
      <c r="M6002" s="24" t="n">
        <f aca="false">DATE(YEAR(C6002),MONTH(C6002),1)</f>
        <v>46204</v>
      </c>
    </row>
    <row r="6003" customFormat="false" ht="15" hidden="false" customHeight="false" outlineLevel="0" collapsed="false">
      <c r="A6003" s="21" t="s">
        <v>3776</v>
      </c>
      <c r="B6003" s="21" t="s">
        <v>3261</v>
      </c>
      <c r="C6003" s="23" t="n">
        <v>46216</v>
      </c>
      <c r="D6003" s="21" t="s">
        <v>2946</v>
      </c>
      <c r="E6003" s="21" t="s">
        <v>2748</v>
      </c>
      <c r="F6003" s="12" t="n">
        <v>4</v>
      </c>
      <c r="G6003" s="19" t="n">
        <v>9.3</v>
      </c>
      <c r="H6003" s="19" t="n">
        <v>5.37</v>
      </c>
      <c r="I6003" s="19" t="n">
        <f aca="false">ROUND(F6003*G6003,2)</f>
        <v>37.2</v>
      </c>
      <c r="J6003" s="19" t="n">
        <f aca="false">ROUND(F6003*H6003,2)</f>
        <v>21.48</v>
      </c>
      <c r="K6003" s="19" t="n">
        <f aca="false">INDEX(Pricebook!$L$2:$L$1401,MATCH(D6003,Pricebook!$A$2:$A$1401,0))</f>
        <v>10.1</v>
      </c>
      <c r="L6003" s="19" t="n">
        <f aca="false">ROUND(F6003*K6003,2)</f>
        <v>40.4</v>
      </c>
      <c r="M6003" s="24" t="n">
        <f aca="false">DATE(YEAR(C6003),MONTH(C6003),1)</f>
        <v>46204</v>
      </c>
    </row>
    <row r="6004" customFormat="false" ht="15" hidden="false" customHeight="false" outlineLevel="0" collapsed="false">
      <c r="A6004" s="21" t="s">
        <v>3776</v>
      </c>
      <c r="B6004" s="21" t="s">
        <v>3261</v>
      </c>
      <c r="C6004" s="23" t="n">
        <v>46216</v>
      </c>
      <c r="D6004" s="21" t="s">
        <v>2559</v>
      </c>
      <c r="E6004" s="21" t="s">
        <v>2466</v>
      </c>
      <c r="F6004" s="12" t="n">
        <v>2</v>
      </c>
      <c r="G6004" s="19" t="n">
        <v>40.2</v>
      </c>
      <c r="H6004" s="19" t="n">
        <v>26.09</v>
      </c>
      <c r="I6004" s="19" t="n">
        <f aca="false">ROUND(F6004*G6004,2)</f>
        <v>80.4</v>
      </c>
      <c r="J6004" s="19" t="n">
        <f aca="false">ROUND(F6004*H6004,2)</f>
        <v>52.18</v>
      </c>
      <c r="K6004" s="19" t="n">
        <f aca="false">INDEX(Pricebook!$L$2:$L$1401,MATCH(D6004,Pricebook!$A$2:$A$1401,0))</f>
        <v>41.85</v>
      </c>
      <c r="L6004" s="19" t="n">
        <f aca="false">ROUND(F6004*K6004,2)</f>
        <v>83.7</v>
      </c>
      <c r="M6004" s="24" t="n">
        <f aca="false">DATE(YEAR(C6004),MONTH(C6004),1)</f>
        <v>46204</v>
      </c>
    </row>
    <row r="6005" customFormat="false" ht="15" hidden="false" customHeight="false" outlineLevel="0" collapsed="false">
      <c r="A6005" s="21" t="s">
        <v>3776</v>
      </c>
      <c r="B6005" s="21" t="s">
        <v>3261</v>
      </c>
      <c r="C6005" s="23" t="n">
        <v>46216</v>
      </c>
      <c r="D6005" s="21" t="s">
        <v>2759</v>
      </c>
      <c r="E6005" s="21" t="s">
        <v>2748</v>
      </c>
      <c r="F6005" s="12" t="n">
        <v>6</v>
      </c>
      <c r="G6005" s="19" t="n">
        <v>14.7</v>
      </c>
      <c r="H6005" s="19" t="n">
        <v>8.52</v>
      </c>
      <c r="I6005" s="19" t="n">
        <f aca="false">ROUND(F6005*G6005,2)</f>
        <v>88.2</v>
      </c>
      <c r="J6005" s="19" t="n">
        <f aca="false">ROUND(F6005*H6005,2)</f>
        <v>51.12</v>
      </c>
      <c r="K6005" s="19" t="n">
        <f aca="false">INDEX(Pricebook!$L$2:$L$1401,MATCH(D6005,Pricebook!$A$2:$A$1401,0))</f>
        <v>16</v>
      </c>
      <c r="L6005" s="19" t="n">
        <f aca="false">ROUND(F6005*K6005,2)</f>
        <v>96</v>
      </c>
      <c r="M6005" s="24" t="n">
        <f aca="false">DATE(YEAR(C6005),MONTH(C6005),1)</f>
        <v>46204</v>
      </c>
    </row>
    <row r="6006" customFormat="false" ht="15" hidden="false" customHeight="false" outlineLevel="0" collapsed="false">
      <c r="A6006" s="21" t="s">
        <v>3776</v>
      </c>
      <c r="B6006" s="21" t="s">
        <v>3261</v>
      </c>
      <c r="C6006" s="23" t="n">
        <v>46216</v>
      </c>
      <c r="D6006" s="21" t="s">
        <v>2543</v>
      </c>
      <c r="E6006" s="21" t="s">
        <v>2466</v>
      </c>
      <c r="F6006" s="12" t="n">
        <v>4</v>
      </c>
      <c r="G6006" s="19" t="n">
        <v>26.85</v>
      </c>
      <c r="H6006" s="19" t="n">
        <v>16.4</v>
      </c>
      <c r="I6006" s="19" t="n">
        <f aca="false">ROUND(F6006*G6006,2)</f>
        <v>107.4</v>
      </c>
      <c r="J6006" s="19" t="n">
        <f aca="false">ROUND(F6006*H6006,2)</f>
        <v>65.6</v>
      </c>
      <c r="K6006" s="19" t="n">
        <f aca="false">INDEX(Pricebook!$L$2:$L$1401,MATCH(D6006,Pricebook!$A$2:$A$1401,0))</f>
        <v>27.6</v>
      </c>
      <c r="L6006" s="19" t="n">
        <f aca="false">ROUND(F6006*K6006,2)</f>
        <v>110.4</v>
      </c>
      <c r="M6006" s="24" t="n">
        <f aca="false">DATE(YEAR(C6006),MONTH(C6006),1)</f>
        <v>46204</v>
      </c>
    </row>
    <row r="6007" customFormat="false" ht="15" hidden="false" customHeight="false" outlineLevel="0" collapsed="false">
      <c r="A6007" s="21" t="s">
        <v>3776</v>
      </c>
      <c r="B6007" s="21" t="s">
        <v>3261</v>
      </c>
      <c r="C6007" s="23" t="n">
        <v>46216</v>
      </c>
      <c r="D6007" s="21" t="s">
        <v>2573</v>
      </c>
      <c r="E6007" s="21" t="s">
        <v>2466</v>
      </c>
      <c r="F6007" s="12" t="n">
        <v>1</v>
      </c>
      <c r="G6007" s="19" t="n">
        <v>32.4</v>
      </c>
      <c r="H6007" s="19" t="n">
        <v>22.54</v>
      </c>
      <c r="I6007" s="19" t="n">
        <f aca="false">ROUND(F6007*G6007,2)</f>
        <v>32.4</v>
      </c>
      <c r="J6007" s="19" t="n">
        <f aca="false">ROUND(F6007*H6007,2)</f>
        <v>22.54</v>
      </c>
      <c r="K6007" s="19" t="n">
        <f aca="false">INDEX(Pricebook!$L$2:$L$1401,MATCH(D6007,Pricebook!$A$2:$A$1401,0))</f>
        <v>33.5</v>
      </c>
      <c r="L6007" s="19" t="n">
        <f aca="false">ROUND(F6007*K6007,2)</f>
        <v>33.5</v>
      </c>
      <c r="M6007" s="24" t="n">
        <f aca="false">DATE(YEAR(C6007),MONTH(C6007),1)</f>
        <v>46204</v>
      </c>
    </row>
    <row r="6008" customFormat="false" ht="15" hidden="false" customHeight="false" outlineLevel="0" collapsed="false">
      <c r="A6008" s="21" t="s">
        <v>3776</v>
      </c>
      <c r="B6008" s="21" t="s">
        <v>3261</v>
      </c>
      <c r="C6008" s="23" t="n">
        <v>46216</v>
      </c>
      <c r="D6008" s="21" t="s">
        <v>2880</v>
      </c>
      <c r="E6008" s="21" t="s">
        <v>2748</v>
      </c>
      <c r="F6008" s="12" t="n">
        <v>1</v>
      </c>
      <c r="G6008" s="19" t="n">
        <v>18.4</v>
      </c>
      <c r="H6008" s="19" t="n">
        <v>10.66</v>
      </c>
      <c r="I6008" s="19" t="n">
        <f aca="false">ROUND(F6008*G6008,2)</f>
        <v>18.4</v>
      </c>
      <c r="J6008" s="19" t="n">
        <f aca="false">ROUND(F6008*H6008,2)</f>
        <v>10.66</v>
      </c>
      <c r="K6008" s="19" t="n">
        <f aca="false">INDEX(Pricebook!$L$2:$L$1401,MATCH(D6008,Pricebook!$A$2:$A$1401,0))</f>
        <v>20</v>
      </c>
      <c r="L6008" s="19" t="n">
        <f aca="false">ROUND(F6008*K6008,2)</f>
        <v>20</v>
      </c>
      <c r="M6008" s="24" t="n">
        <f aca="false">DATE(YEAR(C6008),MONTH(C6008),1)</f>
        <v>46204</v>
      </c>
    </row>
    <row r="6009" customFormat="false" ht="15" hidden="false" customHeight="false" outlineLevel="0" collapsed="false">
      <c r="A6009" s="21" t="s">
        <v>3776</v>
      </c>
      <c r="B6009" s="21" t="s">
        <v>3261</v>
      </c>
      <c r="C6009" s="23" t="n">
        <v>46216</v>
      </c>
      <c r="D6009" s="21" t="s">
        <v>2862</v>
      </c>
      <c r="E6009" s="21" t="s">
        <v>2748</v>
      </c>
      <c r="F6009" s="12" t="n">
        <v>5</v>
      </c>
      <c r="G6009" s="19" t="n">
        <v>16.2</v>
      </c>
      <c r="H6009" s="19" t="n">
        <v>10.73</v>
      </c>
      <c r="I6009" s="19" t="n">
        <f aca="false">ROUND(F6009*G6009,2)</f>
        <v>81</v>
      </c>
      <c r="J6009" s="19" t="n">
        <f aca="false">ROUND(F6009*H6009,2)</f>
        <v>53.65</v>
      </c>
      <c r="K6009" s="19" t="n">
        <f aca="false">INDEX(Pricebook!$L$2:$L$1401,MATCH(D6009,Pricebook!$A$2:$A$1401,0))</f>
        <v>17.55</v>
      </c>
      <c r="L6009" s="19" t="n">
        <f aca="false">ROUND(F6009*K6009,2)</f>
        <v>87.75</v>
      </c>
      <c r="M6009" s="24" t="n">
        <f aca="false">DATE(YEAR(C6009),MONTH(C6009),1)</f>
        <v>46204</v>
      </c>
    </row>
    <row r="6010" customFormat="false" ht="15" hidden="false" customHeight="false" outlineLevel="0" collapsed="false">
      <c r="A6010" s="21" t="s">
        <v>3777</v>
      </c>
      <c r="B6010" s="21" t="s">
        <v>3195</v>
      </c>
      <c r="C6010" s="23" t="n">
        <v>46216</v>
      </c>
      <c r="D6010" s="21" t="s">
        <v>1294</v>
      </c>
      <c r="E6010" s="21" t="s">
        <v>971</v>
      </c>
      <c r="F6010" s="12" t="n">
        <v>1</v>
      </c>
      <c r="G6010" s="19" t="n">
        <v>1039.15</v>
      </c>
      <c r="H6010" s="19" t="n">
        <v>876.17</v>
      </c>
      <c r="I6010" s="19" t="n">
        <f aca="false">ROUND(F6010*G6010,2)</f>
        <v>1039.15</v>
      </c>
      <c r="J6010" s="19" t="n">
        <f aca="false">ROUND(F6010*H6010,2)</f>
        <v>876.17</v>
      </c>
      <c r="K6010" s="19" t="n">
        <f aca="false">INDEX(Pricebook!$L$2:$L$1401,MATCH(D6010,Pricebook!$A$2:$A$1401,0))</f>
        <v>1222.05</v>
      </c>
      <c r="L6010" s="19" t="n">
        <f aca="false">ROUND(F6010*K6010,2)</f>
        <v>1222.05</v>
      </c>
      <c r="M6010" s="24" t="n">
        <f aca="false">DATE(YEAR(C6010),MONTH(C6010),1)</f>
        <v>46204</v>
      </c>
    </row>
    <row r="6011" customFormat="false" ht="15" hidden="false" customHeight="false" outlineLevel="0" collapsed="false">
      <c r="A6011" s="21" t="s">
        <v>3777</v>
      </c>
      <c r="B6011" s="21" t="s">
        <v>3195</v>
      </c>
      <c r="C6011" s="23" t="n">
        <v>46216</v>
      </c>
      <c r="D6011" s="21" t="s">
        <v>446</v>
      </c>
      <c r="E6011" s="21" t="s">
        <v>366</v>
      </c>
      <c r="F6011" s="12" t="n">
        <v>1</v>
      </c>
      <c r="G6011" s="19" t="n">
        <v>72.1</v>
      </c>
      <c r="H6011" s="19" t="n">
        <v>50.78</v>
      </c>
      <c r="I6011" s="19" t="n">
        <f aca="false">ROUND(F6011*G6011,2)</f>
        <v>72.1</v>
      </c>
      <c r="J6011" s="19" t="n">
        <f aca="false">ROUND(F6011*H6011,2)</f>
        <v>50.78</v>
      </c>
      <c r="K6011" s="19" t="n">
        <f aca="false">INDEX(Pricebook!$L$2:$L$1401,MATCH(D6011,Pricebook!$A$2:$A$1401,0))</f>
        <v>77.3</v>
      </c>
      <c r="L6011" s="19" t="n">
        <f aca="false">ROUND(F6011*K6011,2)</f>
        <v>77.3</v>
      </c>
      <c r="M6011" s="24" t="n">
        <f aca="false">DATE(YEAR(C6011),MONTH(C6011),1)</f>
        <v>46204</v>
      </c>
    </row>
    <row r="6012" customFormat="false" ht="15" hidden="false" customHeight="false" outlineLevel="0" collapsed="false">
      <c r="A6012" s="21" t="s">
        <v>3777</v>
      </c>
      <c r="B6012" s="21" t="s">
        <v>3195</v>
      </c>
      <c r="C6012" s="23" t="n">
        <v>46216</v>
      </c>
      <c r="D6012" s="21" t="s">
        <v>2301</v>
      </c>
      <c r="E6012" s="21" t="s">
        <v>2202</v>
      </c>
      <c r="F6012" s="12" t="n">
        <v>2</v>
      </c>
      <c r="G6012" s="19" t="n">
        <v>38.15</v>
      </c>
      <c r="H6012" s="19" t="n">
        <v>22.92</v>
      </c>
      <c r="I6012" s="19" t="n">
        <f aca="false">ROUND(F6012*G6012,2)</f>
        <v>76.3</v>
      </c>
      <c r="J6012" s="19" t="n">
        <f aca="false">ROUND(F6012*H6012,2)</f>
        <v>45.84</v>
      </c>
      <c r="K6012" s="19" t="n">
        <f aca="false">INDEX(Pricebook!$L$2:$L$1401,MATCH(D6012,Pricebook!$A$2:$A$1401,0))</f>
        <v>40.3</v>
      </c>
      <c r="L6012" s="19" t="n">
        <f aca="false">ROUND(F6012*K6012,2)</f>
        <v>80.6</v>
      </c>
      <c r="M6012" s="24" t="n">
        <f aca="false">DATE(YEAR(C6012),MONTH(C6012),1)</f>
        <v>46204</v>
      </c>
    </row>
    <row r="6013" customFormat="false" ht="15" hidden="false" customHeight="false" outlineLevel="0" collapsed="false">
      <c r="A6013" s="21" t="s">
        <v>3777</v>
      </c>
      <c r="B6013" s="21" t="s">
        <v>3195</v>
      </c>
      <c r="C6013" s="23" t="n">
        <v>46216</v>
      </c>
      <c r="D6013" s="21" t="s">
        <v>161</v>
      </c>
      <c r="E6013" s="21" t="s">
        <v>108</v>
      </c>
      <c r="F6013" s="12" t="n">
        <v>2</v>
      </c>
      <c r="G6013" s="19" t="n">
        <v>108</v>
      </c>
      <c r="H6013" s="19" t="n">
        <v>81.51</v>
      </c>
      <c r="I6013" s="19" t="n">
        <f aca="false">ROUND(F6013*G6013,2)</f>
        <v>216</v>
      </c>
      <c r="J6013" s="19" t="n">
        <f aca="false">ROUND(F6013*H6013,2)</f>
        <v>163.02</v>
      </c>
      <c r="K6013" s="19" t="n">
        <f aca="false">INDEX(Pricebook!$L$2:$L$1401,MATCH(D6013,Pricebook!$A$2:$A$1401,0))</f>
        <v>119.4</v>
      </c>
      <c r="L6013" s="19" t="n">
        <f aca="false">ROUND(F6013*K6013,2)</f>
        <v>238.8</v>
      </c>
      <c r="M6013" s="24" t="n">
        <f aca="false">DATE(YEAR(C6013),MONTH(C6013),1)</f>
        <v>46204</v>
      </c>
    </row>
    <row r="6014" customFormat="false" ht="15" hidden="false" customHeight="false" outlineLevel="0" collapsed="false">
      <c r="A6014" s="21" t="s">
        <v>3777</v>
      </c>
      <c r="B6014" s="21" t="s">
        <v>3195</v>
      </c>
      <c r="C6014" s="23" t="n">
        <v>46216</v>
      </c>
      <c r="D6014" s="21" t="s">
        <v>1318</v>
      </c>
      <c r="E6014" s="21" t="s">
        <v>971</v>
      </c>
      <c r="F6014" s="12" t="n">
        <v>4</v>
      </c>
      <c r="G6014" s="19" t="n">
        <v>2.45</v>
      </c>
      <c r="H6014" s="19" t="n">
        <v>1.85</v>
      </c>
      <c r="I6014" s="19" t="n">
        <f aca="false">ROUND(F6014*G6014,2)</f>
        <v>9.8</v>
      </c>
      <c r="J6014" s="19" t="n">
        <f aca="false">ROUND(F6014*H6014,2)</f>
        <v>7.4</v>
      </c>
      <c r="K6014" s="19" t="n">
        <f aca="false">INDEX(Pricebook!$L$2:$L$1401,MATCH(D6014,Pricebook!$A$2:$A$1401,0))</f>
        <v>2.8</v>
      </c>
      <c r="L6014" s="19" t="n">
        <f aca="false">ROUND(F6014*K6014,2)</f>
        <v>11.2</v>
      </c>
      <c r="M6014" s="24" t="n">
        <f aca="false">DATE(YEAR(C6014),MONTH(C6014),1)</f>
        <v>46204</v>
      </c>
    </row>
    <row r="6015" customFormat="false" ht="15" hidden="false" customHeight="false" outlineLevel="0" collapsed="false">
      <c r="A6015" s="21" t="s">
        <v>3777</v>
      </c>
      <c r="B6015" s="21" t="s">
        <v>3195</v>
      </c>
      <c r="C6015" s="23" t="n">
        <v>46216</v>
      </c>
      <c r="D6015" s="21" t="s">
        <v>717</v>
      </c>
      <c r="E6015" s="21" t="s">
        <v>366</v>
      </c>
      <c r="F6015" s="12" t="n">
        <v>1</v>
      </c>
      <c r="G6015" s="19" t="n">
        <v>12.05</v>
      </c>
      <c r="H6015" s="19" t="n">
        <v>8.5</v>
      </c>
      <c r="I6015" s="19" t="n">
        <f aca="false">ROUND(F6015*G6015,2)</f>
        <v>12.05</v>
      </c>
      <c r="J6015" s="19" t="n">
        <f aca="false">ROUND(F6015*H6015,2)</f>
        <v>8.5</v>
      </c>
      <c r="K6015" s="19" t="n">
        <f aca="false">INDEX(Pricebook!$L$2:$L$1401,MATCH(D6015,Pricebook!$A$2:$A$1401,0))</f>
        <v>12.95</v>
      </c>
      <c r="L6015" s="19" t="n">
        <f aca="false">ROUND(F6015*K6015,2)</f>
        <v>12.95</v>
      </c>
      <c r="M6015" s="24" t="n">
        <f aca="false">DATE(YEAR(C6015),MONTH(C6015),1)</f>
        <v>46204</v>
      </c>
    </row>
    <row r="6016" customFormat="false" ht="15" hidden="false" customHeight="false" outlineLevel="0" collapsed="false">
      <c r="A6016" s="21" t="s">
        <v>3777</v>
      </c>
      <c r="B6016" s="21" t="s">
        <v>3195</v>
      </c>
      <c r="C6016" s="23" t="n">
        <v>46216</v>
      </c>
      <c r="D6016" s="21" t="s">
        <v>495</v>
      </c>
      <c r="E6016" s="21" t="s">
        <v>366</v>
      </c>
      <c r="F6016" s="12" t="n">
        <v>1</v>
      </c>
      <c r="G6016" s="19" t="n">
        <v>213.15</v>
      </c>
      <c r="H6016" s="19" t="n">
        <v>149.7</v>
      </c>
      <c r="I6016" s="19" t="n">
        <f aca="false">ROUND(F6016*G6016,2)</f>
        <v>213.15</v>
      </c>
      <c r="J6016" s="19" t="n">
        <f aca="false">ROUND(F6016*H6016,2)</f>
        <v>149.7</v>
      </c>
      <c r="K6016" s="19" t="n">
        <f aca="false">INDEX(Pricebook!$L$2:$L$1401,MATCH(D6016,Pricebook!$A$2:$A$1401,0))</f>
        <v>227.95</v>
      </c>
      <c r="L6016" s="19" t="n">
        <f aca="false">ROUND(F6016*K6016,2)</f>
        <v>227.95</v>
      </c>
      <c r="M6016" s="24" t="n">
        <f aca="false">DATE(YEAR(C6016),MONTH(C6016),1)</f>
        <v>46204</v>
      </c>
    </row>
    <row r="6017" customFormat="false" ht="15" hidden="false" customHeight="false" outlineLevel="0" collapsed="false">
      <c r="A6017" s="21" t="s">
        <v>3777</v>
      </c>
      <c r="B6017" s="21" t="s">
        <v>3195</v>
      </c>
      <c r="C6017" s="23" t="n">
        <v>46216</v>
      </c>
      <c r="D6017" s="21" t="s">
        <v>2906</v>
      </c>
      <c r="E6017" s="21" t="s">
        <v>2748</v>
      </c>
      <c r="F6017" s="12" t="n">
        <v>4</v>
      </c>
      <c r="G6017" s="19" t="n">
        <v>2.95</v>
      </c>
      <c r="H6017" s="19" t="n">
        <v>1.72</v>
      </c>
      <c r="I6017" s="19" t="n">
        <f aca="false">ROUND(F6017*G6017,2)</f>
        <v>11.8</v>
      </c>
      <c r="J6017" s="19" t="n">
        <f aca="false">ROUND(F6017*H6017,2)</f>
        <v>6.88</v>
      </c>
      <c r="K6017" s="19" t="n">
        <f aca="false">INDEX(Pricebook!$L$2:$L$1401,MATCH(D6017,Pricebook!$A$2:$A$1401,0))</f>
        <v>3.25</v>
      </c>
      <c r="L6017" s="19" t="n">
        <f aca="false">ROUND(F6017*K6017,2)</f>
        <v>13</v>
      </c>
      <c r="M6017" s="24" t="n">
        <f aca="false">DATE(YEAR(C6017),MONTH(C6017),1)</f>
        <v>46204</v>
      </c>
    </row>
    <row r="6018" customFormat="false" ht="15" hidden="false" customHeight="false" outlineLevel="0" collapsed="false">
      <c r="A6018" s="21" t="s">
        <v>3777</v>
      </c>
      <c r="B6018" s="21" t="s">
        <v>3195</v>
      </c>
      <c r="C6018" s="23" t="n">
        <v>46216</v>
      </c>
      <c r="D6018" s="21" t="s">
        <v>2430</v>
      </c>
      <c r="E6018" s="21" t="s">
        <v>2202</v>
      </c>
      <c r="F6018" s="12" t="n">
        <v>8</v>
      </c>
      <c r="G6018" s="19" t="n">
        <v>5.5</v>
      </c>
      <c r="H6018" s="19" t="n">
        <v>3.83</v>
      </c>
      <c r="I6018" s="19" t="n">
        <f aca="false">ROUND(F6018*G6018,2)</f>
        <v>44</v>
      </c>
      <c r="J6018" s="19" t="n">
        <f aca="false">ROUND(F6018*H6018,2)</f>
        <v>30.64</v>
      </c>
      <c r="K6018" s="19" t="n">
        <f aca="false">INDEX(Pricebook!$L$2:$L$1401,MATCH(D6018,Pricebook!$A$2:$A$1401,0))</f>
        <v>5.85</v>
      </c>
      <c r="L6018" s="19" t="n">
        <f aca="false">ROUND(F6018*K6018,2)</f>
        <v>46.8</v>
      </c>
      <c r="M6018" s="24" t="n">
        <f aca="false">DATE(YEAR(C6018),MONTH(C6018),1)</f>
        <v>46204</v>
      </c>
    </row>
    <row r="6019" customFormat="false" ht="15" hidden="false" customHeight="false" outlineLevel="0" collapsed="false">
      <c r="A6019" s="21" t="s">
        <v>3777</v>
      </c>
      <c r="B6019" s="21" t="s">
        <v>3195</v>
      </c>
      <c r="C6019" s="23" t="n">
        <v>46216</v>
      </c>
      <c r="D6019" s="21" t="s">
        <v>2311</v>
      </c>
      <c r="E6019" s="21" t="s">
        <v>2202</v>
      </c>
      <c r="F6019" s="12" t="n">
        <v>10</v>
      </c>
      <c r="G6019" s="19" t="n">
        <v>9</v>
      </c>
      <c r="H6019" s="19" t="n">
        <v>5.43</v>
      </c>
      <c r="I6019" s="19" t="n">
        <f aca="false">ROUND(F6019*G6019,2)</f>
        <v>90</v>
      </c>
      <c r="J6019" s="19" t="n">
        <f aca="false">ROUND(F6019*H6019,2)</f>
        <v>54.3</v>
      </c>
      <c r="K6019" s="19" t="n">
        <f aca="false">INDEX(Pricebook!$L$2:$L$1401,MATCH(D6019,Pricebook!$A$2:$A$1401,0))</f>
        <v>9.6</v>
      </c>
      <c r="L6019" s="19" t="n">
        <f aca="false">ROUND(F6019*K6019,2)</f>
        <v>96</v>
      </c>
      <c r="M6019" s="24" t="n">
        <f aca="false">DATE(YEAR(C6019),MONTH(C6019),1)</f>
        <v>46204</v>
      </c>
    </row>
    <row r="6020" customFormat="false" ht="15" hidden="false" customHeight="false" outlineLevel="0" collapsed="false">
      <c r="A6020" s="21" t="s">
        <v>3777</v>
      </c>
      <c r="B6020" s="21" t="s">
        <v>3195</v>
      </c>
      <c r="C6020" s="23" t="n">
        <v>46216</v>
      </c>
      <c r="D6020" s="21" t="s">
        <v>657</v>
      </c>
      <c r="E6020" s="21" t="s">
        <v>366</v>
      </c>
      <c r="F6020" s="12" t="n">
        <v>1</v>
      </c>
      <c r="G6020" s="19" t="n">
        <v>54.95</v>
      </c>
      <c r="H6020" s="19" t="n">
        <v>39.27</v>
      </c>
      <c r="I6020" s="19" t="n">
        <f aca="false">ROUND(F6020*G6020,2)</f>
        <v>54.95</v>
      </c>
      <c r="J6020" s="19" t="n">
        <f aca="false">ROUND(F6020*H6020,2)</f>
        <v>39.27</v>
      </c>
      <c r="K6020" s="19" t="n">
        <f aca="false">INDEX(Pricebook!$L$2:$L$1401,MATCH(D6020,Pricebook!$A$2:$A$1401,0))</f>
        <v>59.8</v>
      </c>
      <c r="L6020" s="19" t="n">
        <f aca="false">ROUND(F6020*K6020,2)</f>
        <v>59.8</v>
      </c>
      <c r="M6020" s="24" t="n">
        <f aca="false">DATE(YEAR(C6020),MONTH(C6020),1)</f>
        <v>46204</v>
      </c>
    </row>
    <row r="6021" customFormat="false" ht="15" hidden="false" customHeight="false" outlineLevel="0" collapsed="false">
      <c r="A6021" s="21" t="s">
        <v>3777</v>
      </c>
      <c r="B6021" s="21" t="s">
        <v>3195</v>
      </c>
      <c r="C6021" s="23" t="n">
        <v>46216</v>
      </c>
      <c r="D6021" s="21" t="s">
        <v>352</v>
      </c>
      <c r="E6021" s="21" t="s">
        <v>108</v>
      </c>
      <c r="F6021" s="12" t="n">
        <v>2</v>
      </c>
      <c r="G6021" s="19" t="n">
        <v>10.65</v>
      </c>
      <c r="H6021" s="19" t="n">
        <v>8</v>
      </c>
      <c r="I6021" s="19" t="n">
        <f aca="false">ROUND(F6021*G6021,2)</f>
        <v>21.3</v>
      </c>
      <c r="J6021" s="19" t="n">
        <f aca="false">ROUND(F6021*H6021,2)</f>
        <v>16</v>
      </c>
      <c r="K6021" s="19" t="n">
        <f aca="false">INDEX(Pricebook!$L$2:$L$1401,MATCH(D6021,Pricebook!$A$2:$A$1401,0))</f>
        <v>11.75</v>
      </c>
      <c r="L6021" s="19" t="n">
        <f aca="false">ROUND(F6021*K6021,2)</f>
        <v>23.5</v>
      </c>
      <c r="M6021" s="24" t="n">
        <f aca="false">DATE(YEAR(C6021),MONTH(C6021),1)</f>
        <v>46204</v>
      </c>
    </row>
    <row r="6022" customFormat="false" ht="15" hidden="false" customHeight="false" outlineLevel="0" collapsed="false">
      <c r="A6022" s="21" t="s">
        <v>3777</v>
      </c>
      <c r="B6022" s="21" t="s">
        <v>3195</v>
      </c>
      <c r="C6022" s="23" t="n">
        <v>46216</v>
      </c>
      <c r="D6022" s="21" t="s">
        <v>2214</v>
      </c>
      <c r="E6022" s="21" t="s">
        <v>2202</v>
      </c>
      <c r="F6022" s="12" t="n">
        <v>2</v>
      </c>
      <c r="G6022" s="19" t="n">
        <v>60.55</v>
      </c>
      <c r="H6022" s="19" t="n">
        <v>36.6</v>
      </c>
      <c r="I6022" s="19" t="n">
        <f aca="false">ROUND(F6022*G6022,2)</f>
        <v>121.1</v>
      </c>
      <c r="J6022" s="19" t="n">
        <f aca="false">ROUND(F6022*H6022,2)</f>
        <v>73.2</v>
      </c>
      <c r="K6022" s="19" t="n">
        <f aca="false">INDEX(Pricebook!$L$2:$L$1401,MATCH(D6022,Pricebook!$A$2:$A$1401,0))</f>
        <v>64.4</v>
      </c>
      <c r="L6022" s="19" t="n">
        <f aca="false">ROUND(F6022*K6022,2)</f>
        <v>128.8</v>
      </c>
      <c r="M6022" s="24" t="n">
        <f aca="false">DATE(YEAR(C6022),MONTH(C6022),1)</f>
        <v>46204</v>
      </c>
    </row>
    <row r="6023" customFormat="false" ht="15" hidden="false" customHeight="false" outlineLevel="0" collapsed="false">
      <c r="A6023" s="21" t="s">
        <v>3777</v>
      </c>
      <c r="B6023" s="21" t="s">
        <v>3195</v>
      </c>
      <c r="C6023" s="23" t="n">
        <v>46216</v>
      </c>
      <c r="D6023" s="21" t="s">
        <v>819</v>
      </c>
      <c r="E6023" s="21" t="s">
        <v>366</v>
      </c>
      <c r="F6023" s="12" t="n">
        <v>2</v>
      </c>
      <c r="G6023" s="19" t="n">
        <v>16</v>
      </c>
      <c r="H6023" s="19" t="n">
        <v>11.92</v>
      </c>
      <c r="I6023" s="19" t="n">
        <f aca="false">ROUND(F6023*G6023,2)</f>
        <v>32</v>
      </c>
      <c r="J6023" s="19" t="n">
        <f aca="false">ROUND(F6023*H6023,2)</f>
        <v>23.84</v>
      </c>
      <c r="K6023" s="19" t="n">
        <f aca="false">INDEX(Pricebook!$L$2:$L$1401,MATCH(D6023,Pricebook!$A$2:$A$1401,0))</f>
        <v>17.15</v>
      </c>
      <c r="L6023" s="19" t="n">
        <f aca="false">ROUND(F6023*K6023,2)</f>
        <v>34.3</v>
      </c>
      <c r="M6023" s="24" t="n">
        <f aca="false">DATE(YEAR(C6023),MONTH(C6023),1)</f>
        <v>46204</v>
      </c>
    </row>
    <row r="6024" customFormat="false" ht="15" hidden="false" customHeight="false" outlineLevel="0" collapsed="false">
      <c r="A6024" s="21" t="s">
        <v>3777</v>
      </c>
      <c r="B6024" s="21" t="s">
        <v>3195</v>
      </c>
      <c r="C6024" s="23" t="n">
        <v>46216</v>
      </c>
      <c r="D6024" s="21" t="s">
        <v>1210</v>
      </c>
      <c r="E6024" s="21" t="s">
        <v>971</v>
      </c>
      <c r="F6024" s="12" t="n">
        <v>2</v>
      </c>
      <c r="G6024" s="19" t="n">
        <v>47.35</v>
      </c>
      <c r="H6024" s="19" t="n">
        <v>41.04</v>
      </c>
      <c r="I6024" s="19" t="n">
        <f aca="false">ROUND(F6024*G6024,2)</f>
        <v>94.7</v>
      </c>
      <c r="J6024" s="19" t="n">
        <f aca="false">ROUND(F6024*H6024,2)</f>
        <v>82.08</v>
      </c>
      <c r="K6024" s="19" t="n">
        <f aca="false">INDEX(Pricebook!$L$2:$L$1401,MATCH(D6024,Pricebook!$A$2:$A$1401,0))</f>
        <v>55.1</v>
      </c>
      <c r="L6024" s="19" t="n">
        <f aca="false">ROUND(F6024*K6024,2)</f>
        <v>110.2</v>
      </c>
      <c r="M6024" s="24" t="n">
        <f aca="false">DATE(YEAR(C6024),MONTH(C6024),1)</f>
        <v>46204</v>
      </c>
    </row>
    <row r="6025" customFormat="false" ht="15" hidden="false" customHeight="false" outlineLevel="0" collapsed="false">
      <c r="A6025" s="21" t="s">
        <v>3777</v>
      </c>
      <c r="B6025" s="21" t="s">
        <v>3195</v>
      </c>
      <c r="C6025" s="23" t="n">
        <v>46216</v>
      </c>
      <c r="D6025" s="21" t="s">
        <v>219</v>
      </c>
      <c r="E6025" s="21" t="s">
        <v>108</v>
      </c>
      <c r="F6025" s="12" t="n">
        <v>1</v>
      </c>
      <c r="G6025" s="19" t="n">
        <v>92</v>
      </c>
      <c r="H6025" s="19" t="n">
        <v>68.46</v>
      </c>
      <c r="I6025" s="19" t="n">
        <f aca="false">ROUND(F6025*G6025,2)</f>
        <v>92</v>
      </c>
      <c r="J6025" s="19" t="n">
        <f aca="false">ROUND(F6025*H6025,2)</f>
        <v>68.46</v>
      </c>
      <c r="K6025" s="19" t="n">
        <f aca="false">INDEX(Pricebook!$L$2:$L$1401,MATCH(D6025,Pricebook!$A$2:$A$1401,0))</f>
        <v>100.25</v>
      </c>
      <c r="L6025" s="19" t="n">
        <f aca="false">ROUND(F6025*K6025,2)</f>
        <v>100.25</v>
      </c>
      <c r="M6025" s="24" t="n">
        <f aca="false">DATE(YEAR(C6025),MONTH(C6025),1)</f>
        <v>46204</v>
      </c>
    </row>
    <row r="6026" customFormat="false" ht="15" hidden="false" customHeight="false" outlineLevel="0" collapsed="false">
      <c r="A6026" s="21" t="s">
        <v>3777</v>
      </c>
      <c r="B6026" s="21" t="s">
        <v>3195</v>
      </c>
      <c r="C6026" s="23" t="n">
        <v>46216</v>
      </c>
      <c r="D6026" s="21" t="s">
        <v>171</v>
      </c>
      <c r="E6026" s="21" t="s">
        <v>108</v>
      </c>
      <c r="F6026" s="12" t="n">
        <v>1</v>
      </c>
      <c r="G6026" s="19" t="n">
        <v>80</v>
      </c>
      <c r="H6026" s="19" t="n">
        <v>59.26</v>
      </c>
      <c r="I6026" s="19" t="n">
        <f aca="false">ROUND(F6026*G6026,2)</f>
        <v>80</v>
      </c>
      <c r="J6026" s="19" t="n">
        <f aca="false">ROUND(F6026*H6026,2)</f>
        <v>59.26</v>
      </c>
      <c r="K6026" s="19" t="n">
        <f aca="false">INDEX(Pricebook!$L$2:$L$1401,MATCH(D6026,Pricebook!$A$2:$A$1401,0))</f>
        <v>86.8</v>
      </c>
      <c r="L6026" s="19" t="n">
        <f aca="false">ROUND(F6026*K6026,2)</f>
        <v>86.8</v>
      </c>
      <c r="M6026" s="24" t="n">
        <f aca="false">DATE(YEAR(C6026),MONTH(C6026),1)</f>
        <v>46204</v>
      </c>
    </row>
    <row r="6027" customFormat="false" ht="15" hidden="false" customHeight="false" outlineLevel="0" collapsed="false">
      <c r="A6027" s="21" t="s">
        <v>3778</v>
      </c>
      <c r="B6027" s="21" t="s">
        <v>3073</v>
      </c>
      <c r="C6027" s="23" t="n">
        <v>46216</v>
      </c>
      <c r="D6027" s="21" t="s">
        <v>2872</v>
      </c>
      <c r="E6027" s="21" t="s">
        <v>2748</v>
      </c>
      <c r="F6027" s="12" t="n">
        <v>9</v>
      </c>
      <c r="G6027" s="19" t="n">
        <v>4.75</v>
      </c>
      <c r="H6027" s="19" t="n">
        <v>2.74</v>
      </c>
      <c r="I6027" s="19" t="n">
        <f aca="false">ROUND(F6027*G6027,2)</f>
        <v>42.75</v>
      </c>
      <c r="J6027" s="19" t="n">
        <f aca="false">ROUND(F6027*H6027,2)</f>
        <v>24.66</v>
      </c>
      <c r="K6027" s="19" t="n">
        <f aca="false">INDEX(Pricebook!$L$2:$L$1401,MATCH(D6027,Pricebook!$A$2:$A$1401,0))</f>
        <v>5.15</v>
      </c>
      <c r="L6027" s="19" t="n">
        <f aca="false">ROUND(F6027*K6027,2)</f>
        <v>46.35</v>
      </c>
      <c r="M6027" s="24" t="n">
        <f aca="false">DATE(YEAR(C6027),MONTH(C6027),1)</f>
        <v>46204</v>
      </c>
    </row>
    <row r="6028" customFormat="false" ht="15" hidden="false" customHeight="false" outlineLevel="0" collapsed="false">
      <c r="A6028" s="21" t="s">
        <v>3778</v>
      </c>
      <c r="B6028" s="21" t="s">
        <v>3073</v>
      </c>
      <c r="C6028" s="23" t="n">
        <v>46216</v>
      </c>
      <c r="D6028" s="21" t="s">
        <v>2396</v>
      </c>
      <c r="E6028" s="21" t="s">
        <v>2202</v>
      </c>
      <c r="F6028" s="12" t="n">
        <v>9</v>
      </c>
      <c r="G6028" s="19" t="n">
        <v>10.65</v>
      </c>
      <c r="H6028" s="19" t="n">
        <v>7.46</v>
      </c>
      <c r="I6028" s="19" t="n">
        <f aca="false">ROUND(F6028*G6028,2)</f>
        <v>95.85</v>
      </c>
      <c r="J6028" s="19" t="n">
        <f aca="false">ROUND(F6028*H6028,2)</f>
        <v>67.14</v>
      </c>
      <c r="K6028" s="19" t="n">
        <f aca="false">INDEX(Pricebook!$L$2:$L$1401,MATCH(D6028,Pricebook!$A$2:$A$1401,0))</f>
        <v>11.35</v>
      </c>
      <c r="L6028" s="19" t="n">
        <f aca="false">ROUND(F6028*K6028,2)</f>
        <v>102.15</v>
      </c>
      <c r="M6028" s="24" t="n">
        <f aca="false">DATE(YEAR(C6028),MONTH(C6028),1)</f>
        <v>46204</v>
      </c>
    </row>
    <row r="6029" customFormat="false" ht="15" hidden="false" customHeight="false" outlineLevel="0" collapsed="false">
      <c r="A6029" s="21" t="s">
        <v>3778</v>
      </c>
      <c r="B6029" s="21" t="s">
        <v>3073</v>
      </c>
      <c r="C6029" s="23" t="n">
        <v>46216</v>
      </c>
      <c r="D6029" s="21" t="s">
        <v>2787</v>
      </c>
      <c r="E6029" s="21" t="s">
        <v>2748</v>
      </c>
      <c r="F6029" s="12" t="n">
        <v>3</v>
      </c>
      <c r="G6029" s="19" t="n">
        <v>18.55</v>
      </c>
      <c r="H6029" s="19" t="n">
        <v>10.72</v>
      </c>
      <c r="I6029" s="19" t="n">
        <f aca="false">ROUND(F6029*G6029,2)</f>
        <v>55.65</v>
      </c>
      <c r="J6029" s="19" t="n">
        <f aca="false">ROUND(F6029*H6029,2)</f>
        <v>32.16</v>
      </c>
      <c r="K6029" s="19" t="n">
        <f aca="false">INDEX(Pricebook!$L$2:$L$1401,MATCH(D6029,Pricebook!$A$2:$A$1401,0))</f>
        <v>20.1</v>
      </c>
      <c r="L6029" s="19" t="n">
        <f aca="false">ROUND(F6029*K6029,2)</f>
        <v>60.3</v>
      </c>
      <c r="M6029" s="24" t="n">
        <f aca="false">DATE(YEAR(C6029),MONTH(C6029),1)</f>
        <v>46204</v>
      </c>
    </row>
    <row r="6030" customFormat="false" ht="15" hidden="false" customHeight="false" outlineLevel="0" collapsed="false">
      <c r="A6030" s="21" t="s">
        <v>3778</v>
      </c>
      <c r="B6030" s="21" t="s">
        <v>3073</v>
      </c>
      <c r="C6030" s="23" t="n">
        <v>46216</v>
      </c>
      <c r="D6030" s="21" t="s">
        <v>2351</v>
      </c>
      <c r="E6030" s="21" t="s">
        <v>2202</v>
      </c>
      <c r="F6030" s="12" t="n">
        <v>11</v>
      </c>
      <c r="G6030" s="19" t="n">
        <v>12.3</v>
      </c>
      <c r="H6030" s="19" t="n">
        <v>7.38</v>
      </c>
      <c r="I6030" s="19" t="n">
        <f aca="false">ROUND(F6030*G6030,2)</f>
        <v>135.3</v>
      </c>
      <c r="J6030" s="19" t="n">
        <f aca="false">ROUND(F6030*H6030,2)</f>
        <v>81.18</v>
      </c>
      <c r="K6030" s="19" t="n">
        <f aca="false">INDEX(Pricebook!$L$2:$L$1401,MATCH(D6030,Pricebook!$A$2:$A$1401,0))</f>
        <v>13</v>
      </c>
      <c r="L6030" s="19" t="n">
        <f aca="false">ROUND(F6030*K6030,2)</f>
        <v>143</v>
      </c>
      <c r="M6030" s="24" t="n">
        <f aca="false">DATE(YEAR(C6030),MONTH(C6030),1)</f>
        <v>46204</v>
      </c>
    </row>
    <row r="6031" customFormat="false" ht="15" hidden="false" customHeight="false" outlineLevel="0" collapsed="false">
      <c r="A6031" s="21" t="s">
        <v>3778</v>
      </c>
      <c r="B6031" s="21" t="s">
        <v>3073</v>
      </c>
      <c r="C6031" s="23" t="n">
        <v>46216</v>
      </c>
      <c r="D6031" s="21" t="s">
        <v>2934</v>
      </c>
      <c r="E6031" s="21" t="s">
        <v>2748</v>
      </c>
      <c r="F6031" s="12" t="n">
        <v>5</v>
      </c>
      <c r="G6031" s="19" t="n">
        <v>6.95</v>
      </c>
      <c r="H6031" s="19" t="n">
        <v>4.81</v>
      </c>
      <c r="I6031" s="19" t="n">
        <f aca="false">ROUND(F6031*G6031,2)</f>
        <v>34.75</v>
      </c>
      <c r="J6031" s="19" t="n">
        <f aca="false">ROUND(F6031*H6031,2)</f>
        <v>24.05</v>
      </c>
      <c r="K6031" s="19" t="n">
        <f aca="false">INDEX(Pricebook!$L$2:$L$1401,MATCH(D6031,Pricebook!$A$2:$A$1401,0))</f>
        <v>7.65</v>
      </c>
      <c r="L6031" s="19" t="n">
        <f aca="false">ROUND(F6031*K6031,2)</f>
        <v>38.25</v>
      </c>
      <c r="M6031" s="24" t="n">
        <f aca="false">DATE(YEAR(C6031),MONTH(C6031),1)</f>
        <v>46204</v>
      </c>
    </row>
    <row r="6032" customFormat="false" ht="15" hidden="false" customHeight="false" outlineLevel="0" collapsed="false">
      <c r="A6032" s="21" t="s">
        <v>3778</v>
      </c>
      <c r="B6032" s="21" t="s">
        <v>3073</v>
      </c>
      <c r="C6032" s="23" t="n">
        <v>46216</v>
      </c>
      <c r="D6032" s="21" t="s">
        <v>132</v>
      </c>
      <c r="E6032" s="21" t="s">
        <v>108</v>
      </c>
      <c r="F6032" s="12" t="n">
        <v>1</v>
      </c>
      <c r="G6032" s="19" t="n">
        <v>67.5</v>
      </c>
      <c r="H6032" s="19" t="n">
        <v>53.64</v>
      </c>
      <c r="I6032" s="19" t="n">
        <f aca="false">ROUND(F6032*G6032,2)</f>
        <v>67.5</v>
      </c>
      <c r="J6032" s="19" t="n">
        <f aca="false">ROUND(F6032*H6032,2)</f>
        <v>53.64</v>
      </c>
      <c r="K6032" s="19" t="n">
        <f aca="false">INDEX(Pricebook!$L$2:$L$1401,MATCH(D6032,Pricebook!$A$2:$A$1401,0))</f>
        <v>73.35</v>
      </c>
      <c r="L6032" s="19" t="n">
        <f aca="false">ROUND(F6032*K6032,2)</f>
        <v>73.35</v>
      </c>
      <c r="M6032" s="24" t="n">
        <f aca="false">DATE(YEAR(C6032),MONTH(C6032),1)</f>
        <v>46204</v>
      </c>
    </row>
    <row r="6033" customFormat="false" ht="15" hidden="false" customHeight="false" outlineLevel="0" collapsed="false">
      <c r="A6033" s="21" t="s">
        <v>3778</v>
      </c>
      <c r="B6033" s="21" t="s">
        <v>3073</v>
      </c>
      <c r="C6033" s="23" t="n">
        <v>46216</v>
      </c>
      <c r="D6033" s="21" t="s">
        <v>1374</v>
      </c>
      <c r="E6033" s="21" t="s">
        <v>971</v>
      </c>
      <c r="F6033" s="12" t="n">
        <v>34</v>
      </c>
      <c r="G6033" s="19" t="n">
        <v>1.9</v>
      </c>
      <c r="H6033" s="19" t="n">
        <v>1.58</v>
      </c>
      <c r="I6033" s="19" t="n">
        <f aca="false">ROUND(F6033*G6033,2)</f>
        <v>64.6</v>
      </c>
      <c r="J6033" s="19" t="n">
        <f aca="false">ROUND(F6033*H6033,2)</f>
        <v>53.72</v>
      </c>
      <c r="K6033" s="19" t="n">
        <f aca="false">INDEX(Pricebook!$L$2:$L$1401,MATCH(D6033,Pricebook!$A$2:$A$1401,0))</f>
        <v>2.2</v>
      </c>
      <c r="L6033" s="19" t="n">
        <f aca="false">ROUND(F6033*K6033,2)</f>
        <v>74.8</v>
      </c>
      <c r="M6033" s="24" t="n">
        <f aca="false">DATE(YEAR(C6033),MONTH(C6033),1)</f>
        <v>46204</v>
      </c>
    </row>
    <row r="6034" customFormat="false" ht="15" hidden="false" customHeight="false" outlineLevel="0" collapsed="false">
      <c r="A6034" s="21" t="s">
        <v>3778</v>
      </c>
      <c r="B6034" s="21" t="s">
        <v>3073</v>
      </c>
      <c r="C6034" s="23" t="n">
        <v>46216</v>
      </c>
      <c r="D6034" s="21" t="s">
        <v>901</v>
      </c>
      <c r="E6034" s="21" t="s">
        <v>366</v>
      </c>
      <c r="F6034" s="12" t="n">
        <v>4</v>
      </c>
      <c r="G6034" s="19" t="n">
        <v>14.45</v>
      </c>
      <c r="H6034" s="19" t="n">
        <v>10.2</v>
      </c>
      <c r="I6034" s="19" t="n">
        <f aca="false">ROUND(F6034*G6034,2)</f>
        <v>57.8</v>
      </c>
      <c r="J6034" s="19" t="n">
        <f aca="false">ROUND(F6034*H6034,2)</f>
        <v>40.8</v>
      </c>
      <c r="K6034" s="19" t="n">
        <f aca="false">INDEX(Pricebook!$L$2:$L$1401,MATCH(D6034,Pricebook!$A$2:$A$1401,0))</f>
        <v>15.55</v>
      </c>
      <c r="L6034" s="19" t="n">
        <f aca="false">ROUND(F6034*K6034,2)</f>
        <v>62.2</v>
      </c>
      <c r="M6034" s="24" t="n">
        <f aca="false">DATE(YEAR(C6034),MONTH(C6034),1)</f>
        <v>46204</v>
      </c>
    </row>
    <row r="6035" customFormat="false" ht="15" hidden="false" customHeight="false" outlineLevel="0" collapsed="false">
      <c r="A6035" s="21" t="s">
        <v>3778</v>
      </c>
      <c r="B6035" s="21" t="s">
        <v>3073</v>
      </c>
      <c r="C6035" s="23" t="n">
        <v>46216</v>
      </c>
      <c r="D6035" s="21" t="s">
        <v>541</v>
      </c>
      <c r="E6035" s="21" t="s">
        <v>366</v>
      </c>
      <c r="F6035" s="12" t="n">
        <v>4</v>
      </c>
      <c r="G6035" s="19" t="n">
        <v>10.5</v>
      </c>
      <c r="H6035" s="19" t="n">
        <v>7.44</v>
      </c>
      <c r="I6035" s="19" t="n">
        <f aca="false">ROUND(F6035*G6035,2)</f>
        <v>42</v>
      </c>
      <c r="J6035" s="19" t="n">
        <f aca="false">ROUND(F6035*H6035,2)</f>
        <v>29.76</v>
      </c>
      <c r="K6035" s="19" t="n">
        <f aca="false">INDEX(Pricebook!$L$2:$L$1401,MATCH(D6035,Pricebook!$A$2:$A$1401,0))</f>
        <v>11.35</v>
      </c>
      <c r="L6035" s="19" t="n">
        <f aca="false">ROUND(F6035*K6035,2)</f>
        <v>45.4</v>
      </c>
      <c r="M6035" s="24" t="n">
        <f aca="false">DATE(YEAR(C6035),MONTH(C6035),1)</f>
        <v>46204</v>
      </c>
    </row>
    <row r="6036" customFormat="false" ht="15" hidden="false" customHeight="false" outlineLevel="0" collapsed="false">
      <c r="A6036" s="21" t="s">
        <v>3778</v>
      </c>
      <c r="B6036" s="21" t="s">
        <v>3073</v>
      </c>
      <c r="C6036" s="23" t="n">
        <v>46216</v>
      </c>
      <c r="D6036" s="21" t="s">
        <v>2926</v>
      </c>
      <c r="E6036" s="21" t="s">
        <v>2748</v>
      </c>
      <c r="F6036" s="12" t="n">
        <v>10</v>
      </c>
      <c r="G6036" s="19" t="n">
        <v>5.9</v>
      </c>
      <c r="H6036" s="19" t="n">
        <v>3.43</v>
      </c>
      <c r="I6036" s="19" t="n">
        <f aca="false">ROUND(F6036*G6036,2)</f>
        <v>59</v>
      </c>
      <c r="J6036" s="19" t="n">
        <f aca="false">ROUND(F6036*H6036,2)</f>
        <v>34.3</v>
      </c>
      <c r="K6036" s="19" t="n">
        <f aca="false">INDEX(Pricebook!$L$2:$L$1401,MATCH(D6036,Pricebook!$A$2:$A$1401,0))</f>
        <v>6.45</v>
      </c>
      <c r="L6036" s="19" t="n">
        <f aca="false">ROUND(F6036*K6036,2)</f>
        <v>64.5</v>
      </c>
      <c r="M6036" s="24" t="n">
        <f aca="false">DATE(YEAR(C6036),MONTH(C6036),1)</f>
        <v>46204</v>
      </c>
    </row>
    <row r="6037" customFormat="false" ht="15" hidden="false" customHeight="false" outlineLevel="0" collapsed="false">
      <c r="A6037" s="21" t="s">
        <v>3778</v>
      </c>
      <c r="B6037" s="21" t="s">
        <v>3073</v>
      </c>
      <c r="C6037" s="23" t="n">
        <v>46216</v>
      </c>
      <c r="D6037" s="21" t="s">
        <v>2378</v>
      </c>
      <c r="E6037" s="21" t="s">
        <v>2202</v>
      </c>
      <c r="F6037" s="12" t="n">
        <v>3</v>
      </c>
      <c r="G6037" s="19" t="n">
        <v>18.85</v>
      </c>
      <c r="H6037" s="19" t="n">
        <v>11.51</v>
      </c>
      <c r="I6037" s="19" t="n">
        <f aca="false">ROUND(F6037*G6037,2)</f>
        <v>56.55</v>
      </c>
      <c r="J6037" s="19" t="n">
        <f aca="false">ROUND(F6037*H6037,2)</f>
        <v>34.53</v>
      </c>
      <c r="K6037" s="19" t="n">
        <f aca="false">INDEX(Pricebook!$L$2:$L$1401,MATCH(D6037,Pricebook!$A$2:$A$1401,0))</f>
        <v>20.25</v>
      </c>
      <c r="L6037" s="19" t="n">
        <f aca="false">ROUND(F6037*K6037,2)</f>
        <v>60.75</v>
      </c>
      <c r="M6037" s="24" t="n">
        <f aca="false">DATE(YEAR(C6037),MONTH(C6037),1)</f>
        <v>46204</v>
      </c>
    </row>
    <row r="6038" customFormat="false" ht="15" hidden="false" customHeight="false" outlineLevel="0" collapsed="false">
      <c r="A6038" s="21" t="s">
        <v>3778</v>
      </c>
      <c r="B6038" s="21" t="s">
        <v>3073</v>
      </c>
      <c r="C6038" s="23" t="n">
        <v>46216</v>
      </c>
      <c r="D6038" s="21" t="s">
        <v>783</v>
      </c>
      <c r="E6038" s="21" t="s">
        <v>366</v>
      </c>
      <c r="F6038" s="12" t="n">
        <v>4</v>
      </c>
      <c r="G6038" s="19" t="n">
        <v>80</v>
      </c>
      <c r="H6038" s="19" t="n">
        <v>59.36</v>
      </c>
      <c r="I6038" s="19" t="n">
        <f aca="false">ROUND(F6038*G6038,2)</f>
        <v>320</v>
      </c>
      <c r="J6038" s="19" t="n">
        <f aca="false">ROUND(F6038*H6038,2)</f>
        <v>237.44</v>
      </c>
      <c r="K6038" s="19" t="n">
        <f aca="false">INDEX(Pricebook!$L$2:$L$1401,MATCH(D6038,Pricebook!$A$2:$A$1401,0))</f>
        <v>86.5</v>
      </c>
      <c r="L6038" s="19" t="n">
        <f aca="false">ROUND(F6038*K6038,2)</f>
        <v>346</v>
      </c>
      <c r="M6038" s="24" t="n">
        <f aca="false">DATE(YEAR(C6038),MONTH(C6038),1)</f>
        <v>46204</v>
      </c>
    </row>
    <row r="6039" customFormat="false" ht="15" hidden="false" customHeight="false" outlineLevel="0" collapsed="false">
      <c r="A6039" s="21" t="s">
        <v>3779</v>
      </c>
      <c r="B6039" s="21" t="s">
        <v>3316</v>
      </c>
      <c r="C6039" s="23" t="n">
        <v>46216</v>
      </c>
      <c r="D6039" s="21" t="s">
        <v>2610</v>
      </c>
      <c r="E6039" s="21" t="s">
        <v>2587</v>
      </c>
      <c r="F6039" s="12" t="n">
        <v>1</v>
      </c>
      <c r="G6039" s="19" t="n">
        <v>454.45</v>
      </c>
      <c r="H6039" s="19" t="n">
        <v>291.58</v>
      </c>
      <c r="I6039" s="19" t="n">
        <f aca="false">ROUND(F6039*G6039,2)</f>
        <v>454.45</v>
      </c>
      <c r="J6039" s="19" t="n">
        <f aca="false">ROUND(F6039*H6039,2)</f>
        <v>291.58</v>
      </c>
      <c r="K6039" s="19" t="n">
        <f aca="false">INDEX(Pricebook!$L$2:$L$1401,MATCH(D6039,Pricebook!$A$2:$A$1401,0))</f>
        <v>484.45</v>
      </c>
      <c r="L6039" s="19" t="n">
        <f aca="false">ROUND(F6039*K6039,2)</f>
        <v>484.45</v>
      </c>
      <c r="M6039" s="24" t="n">
        <f aca="false">DATE(YEAR(C6039),MONTH(C6039),1)</f>
        <v>46204</v>
      </c>
    </row>
    <row r="6040" customFormat="false" ht="15" hidden="false" customHeight="false" outlineLevel="0" collapsed="false">
      <c r="A6040" s="21" t="s">
        <v>3779</v>
      </c>
      <c r="B6040" s="21" t="s">
        <v>3316</v>
      </c>
      <c r="C6040" s="23" t="n">
        <v>46216</v>
      </c>
      <c r="D6040" s="21" t="s">
        <v>2240</v>
      </c>
      <c r="E6040" s="21" t="s">
        <v>2202</v>
      </c>
      <c r="F6040" s="12" t="n">
        <v>3</v>
      </c>
      <c r="G6040" s="19" t="n">
        <v>55.9</v>
      </c>
      <c r="H6040" s="19" t="n">
        <v>33.72</v>
      </c>
      <c r="I6040" s="19" t="n">
        <f aca="false">ROUND(F6040*G6040,2)</f>
        <v>167.7</v>
      </c>
      <c r="J6040" s="19" t="n">
        <f aca="false">ROUND(F6040*H6040,2)</f>
        <v>101.16</v>
      </c>
      <c r="K6040" s="19" t="n">
        <f aca="false">INDEX(Pricebook!$L$2:$L$1401,MATCH(D6040,Pricebook!$A$2:$A$1401,0))</f>
        <v>59.3</v>
      </c>
      <c r="L6040" s="19" t="n">
        <f aca="false">ROUND(F6040*K6040,2)</f>
        <v>177.9</v>
      </c>
      <c r="M6040" s="24" t="n">
        <f aca="false">DATE(YEAR(C6040),MONTH(C6040),1)</f>
        <v>46204</v>
      </c>
    </row>
    <row r="6041" customFormat="false" ht="15" hidden="false" customHeight="false" outlineLevel="0" collapsed="false">
      <c r="A6041" s="21" t="s">
        <v>3779</v>
      </c>
      <c r="B6041" s="21" t="s">
        <v>3316</v>
      </c>
      <c r="C6041" s="23" t="n">
        <v>46216</v>
      </c>
      <c r="D6041" s="21" t="s">
        <v>847</v>
      </c>
      <c r="E6041" s="21" t="s">
        <v>366</v>
      </c>
      <c r="F6041" s="12" t="n">
        <v>2</v>
      </c>
      <c r="G6041" s="19" t="n">
        <v>55.85</v>
      </c>
      <c r="H6041" s="19" t="n">
        <v>39.16</v>
      </c>
      <c r="I6041" s="19" t="n">
        <f aca="false">ROUND(F6041*G6041,2)</f>
        <v>111.7</v>
      </c>
      <c r="J6041" s="19" t="n">
        <f aca="false">ROUND(F6041*H6041,2)</f>
        <v>78.32</v>
      </c>
      <c r="K6041" s="19" t="n">
        <f aca="false">INDEX(Pricebook!$L$2:$L$1401,MATCH(D6041,Pricebook!$A$2:$A$1401,0))</f>
        <v>59.65</v>
      </c>
      <c r="L6041" s="19" t="n">
        <f aca="false">ROUND(F6041*K6041,2)</f>
        <v>119.3</v>
      </c>
      <c r="M6041" s="24" t="n">
        <f aca="false">DATE(YEAR(C6041),MONTH(C6041),1)</f>
        <v>46204</v>
      </c>
    </row>
    <row r="6042" customFormat="false" ht="15" hidden="false" customHeight="false" outlineLevel="0" collapsed="false">
      <c r="A6042" s="21" t="s">
        <v>3779</v>
      </c>
      <c r="B6042" s="21" t="s">
        <v>3316</v>
      </c>
      <c r="C6042" s="23" t="n">
        <v>46216</v>
      </c>
      <c r="D6042" s="21" t="s">
        <v>521</v>
      </c>
      <c r="E6042" s="21" t="s">
        <v>366</v>
      </c>
      <c r="F6042" s="12" t="n">
        <v>3</v>
      </c>
      <c r="G6042" s="19" t="n">
        <v>12.55</v>
      </c>
      <c r="H6042" s="19" t="n">
        <v>8.96</v>
      </c>
      <c r="I6042" s="19" t="n">
        <f aca="false">ROUND(F6042*G6042,2)</f>
        <v>37.65</v>
      </c>
      <c r="J6042" s="19" t="n">
        <f aca="false">ROUND(F6042*H6042,2)</f>
        <v>26.88</v>
      </c>
      <c r="K6042" s="19" t="n">
        <f aca="false">INDEX(Pricebook!$L$2:$L$1401,MATCH(D6042,Pricebook!$A$2:$A$1401,0))</f>
        <v>13.65</v>
      </c>
      <c r="L6042" s="19" t="n">
        <f aca="false">ROUND(F6042*K6042,2)</f>
        <v>40.95</v>
      </c>
      <c r="M6042" s="24" t="n">
        <f aca="false">DATE(YEAR(C6042),MONTH(C6042),1)</f>
        <v>46204</v>
      </c>
    </row>
    <row r="6043" customFormat="false" ht="15" hidden="false" customHeight="false" outlineLevel="0" collapsed="false">
      <c r="A6043" s="21" t="s">
        <v>3779</v>
      </c>
      <c r="B6043" s="21" t="s">
        <v>3316</v>
      </c>
      <c r="C6043" s="23" t="n">
        <v>46216</v>
      </c>
      <c r="D6043" s="21" t="s">
        <v>386</v>
      </c>
      <c r="E6043" s="21" t="s">
        <v>366</v>
      </c>
      <c r="F6043" s="12" t="n">
        <v>5</v>
      </c>
      <c r="G6043" s="19" t="n">
        <v>6.6</v>
      </c>
      <c r="H6043" s="19" t="n">
        <v>4.72</v>
      </c>
      <c r="I6043" s="19" t="n">
        <f aca="false">ROUND(F6043*G6043,2)</f>
        <v>33</v>
      </c>
      <c r="J6043" s="19" t="n">
        <f aca="false">ROUND(F6043*H6043,2)</f>
        <v>23.6</v>
      </c>
      <c r="K6043" s="19" t="n">
        <f aca="false">INDEX(Pricebook!$L$2:$L$1401,MATCH(D6043,Pricebook!$A$2:$A$1401,0))</f>
        <v>7.2</v>
      </c>
      <c r="L6043" s="19" t="n">
        <f aca="false">ROUND(F6043*K6043,2)</f>
        <v>36</v>
      </c>
      <c r="M6043" s="24" t="n">
        <f aca="false">DATE(YEAR(C6043),MONTH(C6043),1)</f>
        <v>46204</v>
      </c>
    </row>
    <row r="6044" customFormat="false" ht="15" hidden="false" customHeight="false" outlineLevel="0" collapsed="false">
      <c r="A6044" s="21" t="s">
        <v>3779</v>
      </c>
      <c r="B6044" s="21" t="s">
        <v>3316</v>
      </c>
      <c r="C6044" s="23" t="n">
        <v>46216</v>
      </c>
      <c r="D6044" s="21" t="s">
        <v>1919</v>
      </c>
      <c r="E6044" s="21" t="s">
        <v>1452</v>
      </c>
      <c r="F6044" s="12" t="n">
        <v>1</v>
      </c>
      <c r="G6044" s="19" t="n">
        <v>50</v>
      </c>
      <c r="H6044" s="19" t="n">
        <v>31.07</v>
      </c>
      <c r="I6044" s="19" t="n">
        <f aca="false">ROUND(F6044*G6044,2)</f>
        <v>50</v>
      </c>
      <c r="J6044" s="19" t="n">
        <f aca="false">ROUND(F6044*H6044,2)</f>
        <v>31.07</v>
      </c>
      <c r="K6044" s="19" t="n">
        <f aca="false">INDEX(Pricebook!$L$2:$L$1401,MATCH(D6044,Pricebook!$A$2:$A$1401,0))</f>
        <v>52.05</v>
      </c>
      <c r="L6044" s="19" t="n">
        <f aca="false">ROUND(F6044*K6044,2)</f>
        <v>52.05</v>
      </c>
      <c r="M6044" s="24" t="n">
        <f aca="false">DATE(YEAR(C6044),MONTH(C6044),1)</f>
        <v>46204</v>
      </c>
    </row>
    <row r="6045" customFormat="false" ht="15" hidden="false" customHeight="false" outlineLevel="0" collapsed="false">
      <c r="A6045" s="21" t="s">
        <v>3779</v>
      </c>
      <c r="B6045" s="21" t="s">
        <v>3316</v>
      </c>
      <c r="C6045" s="23" t="n">
        <v>46216</v>
      </c>
      <c r="D6045" s="21" t="s">
        <v>569</v>
      </c>
      <c r="E6045" s="21" t="s">
        <v>366</v>
      </c>
      <c r="F6045" s="12" t="n">
        <v>3</v>
      </c>
      <c r="G6045" s="19" t="n">
        <v>29.75</v>
      </c>
      <c r="H6045" s="19" t="n">
        <v>23.01</v>
      </c>
      <c r="I6045" s="19" t="n">
        <f aca="false">ROUND(F6045*G6045,2)</f>
        <v>89.25</v>
      </c>
      <c r="J6045" s="19" t="n">
        <f aca="false">ROUND(F6045*H6045,2)</f>
        <v>69.03</v>
      </c>
      <c r="K6045" s="19" t="n">
        <f aca="false">INDEX(Pricebook!$L$2:$L$1401,MATCH(D6045,Pricebook!$A$2:$A$1401,0))</f>
        <v>31.75</v>
      </c>
      <c r="L6045" s="19" t="n">
        <f aca="false">ROUND(F6045*K6045,2)</f>
        <v>95.25</v>
      </c>
      <c r="M6045" s="24" t="n">
        <f aca="false">DATE(YEAR(C6045),MONTH(C6045),1)</f>
        <v>46204</v>
      </c>
    </row>
    <row r="6046" customFormat="false" ht="15" hidden="false" customHeight="false" outlineLevel="0" collapsed="false">
      <c r="A6046" s="21" t="s">
        <v>3779</v>
      </c>
      <c r="B6046" s="21" t="s">
        <v>3316</v>
      </c>
      <c r="C6046" s="23" t="n">
        <v>46216</v>
      </c>
      <c r="D6046" s="21" t="s">
        <v>2598</v>
      </c>
      <c r="E6046" s="21" t="s">
        <v>2587</v>
      </c>
      <c r="F6046" s="12" t="n">
        <v>11</v>
      </c>
      <c r="G6046" s="19" t="n">
        <v>9.85</v>
      </c>
      <c r="H6046" s="19" t="n">
        <v>6.32</v>
      </c>
      <c r="I6046" s="19" t="n">
        <f aca="false">ROUND(F6046*G6046,2)</f>
        <v>108.35</v>
      </c>
      <c r="J6046" s="19" t="n">
        <f aca="false">ROUND(F6046*H6046,2)</f>
        <v>69.52</v>
      </c>
      <c r="K6046" s="19" t="n">
        <f aca="false">INDEX(Pricebook!$L$2:$L$1401,MATCH(D6046,Pricebook!$A$2:$A$1401,0))</f>
        <v>10.5</v>
      </c>
      <c r="L6046" s="19" t="n">
        <f aca="false">ROUND(F6046*K6046,2)</f>
        <v>115.5</v>
      </c>
      <c r="M6046" s="24" t="n">
        <f aca="false">DATE(YEAR(C6046),MONTH(C6046),1)</f>
        <v>46204</v>
      </c>
    </row>
    <row r="6047" customFormat="false" ht="15" hidden="false" customHeight="false" outlineLevel="0" collapsed="false">
      <c r="A6047" s="21" t="s">
        <v>3779</v>
      </c>
      <c r="B6047" s="21" t="s">
        <v>3316</v>
      </c>
      <c r="C6047" s="23" t="n">
        <v>46216</v>
      </c>
      <c r="D6047" s="21" t="s">
        <v>793</v>
      </c>
      <c r="E6047" s="21" t="s">
        <v>366</v>
      </c>
      <c r="F6047" s="12" t="n">
        <v>2</v>
      </c>
      <c r="G6047" s="19" t="n">
        <v>17.75</v>
      </c>
      <c r="H6047" s="19" t="n">
        <v>12.56</v>
      </c>
      <c r="I6047" s="19" t="n">
        <f aca="false">ROUND(F6047*G6047,2)</f>
        <v>35.5</v>
      </c>
      <c r="J6047" s="19" t="n">
        <f aca="false">ROUND(F6047*H6047,2)</f>
        <v>25.12</v>
      </c>
      <c r="K6047" s="19" t="n">
        <f aca="false">INDEX(Pricebook!$L$2:$L$1401,MATCH(D6047,Pricebook!$A$2:$A$1401,0))</f>
        <v>19.15</v>
      </c>
      <c r="L6047" s="19" t="n">
        <f aca="false">ROUND(F6047*K6047,2)</f>
        <v>38.3</v>
      </c>
      <c r="M6047" s="24" t="n">
        <f aca="false">DATE(YEAR(C6047),MONTH(C6047),1)</f>
        <v>46204</v>
      </c>
    </row>
    <row r="6048" customFormat="false" ht="15" hidden="false" customHeight="false" outlineLevel="0" collapsed="false">
      <c r="A6048" s="21" t="s">
        <v>3780</v>
      </c>
      <c r="B6048" s="21" t="s">
        <v>3003</v>
      </c>
      <c r="C6048" s="23" t="n">
        <v>46216</v>
      </c>
      <c r="D6048" s="21" t="s">
        <v>2789</v>
      </c>
      <c r="E6048" s="21" t="s">
        <v>2748</v>
      </c>
      <c r="F6048" s="12" t="n">
        <v>5</v>
      </c>
      <c r="G6048" s="19" t="n">
        <v>4</v>
      </c>
      <c r="H6048" s="19" t="n">
        <v>2.31</v>
      </c>
      <c r="I6048" s="19" t="n">
        <f aca="false">ROUND(F6048*G6048,2)</f>
        <v>20</v>
      </c>
      <c r="J6048" s="19" t="n">
        <f aca="false">ROUND(F6048*H6048,2)</f>
        <v>11.55</v>
      </c>
      <c r="K6048" s="19" t="n">
        <f aca="false">INDEX(Pricebook!$L$2:$L$1401,MATCH(D6048,Pricebook!$A$2:$A$1401,0))</f>
        <v>4.35</v>
      </c>
      <c r="L6048" s="19" t="n">
        <f aca="false">ROUND(F6048*K6048,2)</f>
        <v>21.75</v>
      </c>
      <c r="M6048" s="24" t="n">
        <f aca="false">DATE(YEAR(C6048),MONTH(C6048),1)</f>
        <v>46204</v>
      </c>
    </row>
    <row r="6049" customFormat="false" ht="15" hidden="false" customHeight="false" outlineLevel="0" collapsed="false">
      <c r="A6049" s="21" t="s">
        <v>3780</v>
      </c>
      <c r="B6049" s="21" t="s">
        <v>3003</v>
      </c>
      <c r="C6049" s="23" t="n">
        <v>46216</v>
      </c>
      <c r="D6049" s="21" t="s">
        <v>1084</v>
      </c>
      <c r="E6049" s="21" t="s">
        <v>971</v>
      </c>
      <c r="F6049" s="12" t="n">
        <v>46</v>
      </c>
      <c r="G6049" s="19" t="n">
        <v>7.7</v>
      </c>
      <c r="H6049" s="19" t="n">
        <v>5.94</v>
      </c>
      <c r="I6049" s="19" t="n">
        <f aca="false">ROUND(F6049*G6049,2)</f>
        <v>354.2</v>
      </c>
      <c r="J6049" s="19" t="n">
        <f aca="false">ROUND(F6049*H6049,2)</f>
        <v>273.24</v>
      </c>
      <c r="K6049" s="19" t="n">
        <f aca="false">INDEX(Pricebook!$L$2:$L$1401,MATCH(D6049,Pricebook!$A$2:$A$1401,0))</f>
        <v>9</v>
      </c>
      <c r="L6049" s="19" t="n">
        <f aca="false">ROUND(F6049*K6049,2)</f>
        <v>414</v>
      </c>
      <c r="M6049" s="24" t="n">
        <f aca="false">DATE(YEAR(C6049),MONTH(C6049),1)</f>
        <v>46204</v>
      </c>
    </row>
    <row r="6050" customFormat="false" ht="15" hidden="false" customHeight="false" outlineLevel="0" collapsed="false">
      <c r="A6050" s="21" t="s">
        <v>3780</v>
      </c>
      <c r="B6050" s="21" t="s">
        <v>3003</v>
      </c>
      <c r="C6050" s="23" t="n">
        <v>46216</v>
      </c>
      <c r="D6050" s="21" t="s">
        <v>513</v>
      </c>
      <c r="E6050" s="21" t="s">
        <v>366</v>
      </c>
      <c r="F6050" s="12" t="n">
        <v>2</v>
      </c>
      <c r="G6050" s="19" t="n">
        <v>20.9</v>
      </c>
      <c r="H6050" s="19" t="n">
        <v>14.88</v>
      </c>
      <c r="I6050" s="19" t="n">
        <f aca="false">ROUND(F6050*G6050,2)</f>
        <v>41.8</v>
      </c>
      <c r="J6050" s="19" t="n">
        <f aca="false">ROUND(F6050*H6050,2)</f>
        <v>29.76</v>
      </c>
      <c r="K6050" s="19" t="n">
        <f aca="false">INDEX(Pricebook!$L$2:$L$1401,MATCH(D6050,Pricebook!$A$2:$A$1401,0))</f>
        <v>22.65</v>
      </c>
      <c r="L6050" s="19" t="n">
        <f aca="false">ROUND(F6050*K6050,2)</f>
        <v>45.3</v>
      </c>
      <c r="M6050" s="24" t="n">
        <f aca="false">DATE(YEAR(C6050),MONTH(C6050),1)</f>
        <v>46204</v>
      </c>
    </row>
    <row r="6051" customFormat="false" ht="15" hidden="false" customHeight="false" outlineLevel="0" collapsed="false">
      <c r="A6051" s="21" t="s">
        <v>3780</v>
      </c>
      <c r="B6051" s="21" t="s">
        <v>3003</v>
      </c>
      <c r="C6051" s="23" t="n">
        <v>46216</v>
      </c>
      <c r="D6051" s="21" t="s">
        <v>2940</v>
      </c>
      <c r="E6051" s="21" t="s">
        <v>2748</v>
      </c>
      <c r="F6051" s="12" t="n">
        <v>6</v>
      </c>
      <c r="G6051" s="19" t="n">
        <v>29.5</v>
      </c>
      <c r="H6051" s="19" t="n">
        <v>17.04</v>
      </c>
      <c r="I6051" s="19" t="n">
        <f aca="false">ROUND(F6051*G6051,2)</f>
        <v>177</v>
      </c>
      <c r="J6051" s="19" t="n">
        <f aca="false">ROUND(F6051*H6051,2)</f>
        <v>102.24</v>
      </c>
      <c r="K6051" s="19" t="n">
        <f aca="false">INDEX(Pricebook!$L$2:$L$1401,MATCH(D6051,Pricebook!$A$2:$A$1401,0))</f>
        <v>31.95</v>
      </c>
      <c r="L6051" s="19" t="n">
        <f aca="false">ROUND(F6051*K6051,2)</f>
        <v>191.7</v>
      </c>
      <c r="M6051" s="24" t="n">
        <f aca="false">DATE(YEAR(C6051),MONTH(C6051),1)</f>
        <v>46204</v>
      </c>
    </row>
    <row r="6052" customFormat="false" ht="15" hidden="false" customHeight="false" outlineLevel="0" collapsed="false">
      <c r="A6052" s="21" t="s">
        <v>3780</v>
      </c>
      <c r="B6052" s="21" t="s">
        <v>3003</v>
      </c>
      <c r="C6052" s="23" t="n">
        <v>46216</v>
      </c>
      <c r="D6052" s="21" t="s">
        <v>2746</v>
      </c>
      <c r="E6052" s="21" t="s">
        <v>2748</v>
      </c>
      <c r="F6052" s="12" t="n">
        <v>5</v>
      </c>
      <c r="G6052" s="19" t="n">
        <v>29.5</v>
      </c>
      <c r="H6052" s="19" t="n">
        <v>17.29</v>
      </c>
      <c r="I6052" s="19" t="n">
        <f aca="false">ROUND(F6052*G6052,2)</f>
        <v>147.5</v>
      </c>
      <c r="J6052" s="19" t="n">
        <f aca="false">ROUND(F6052*H6052,2)</f>
        <v>86.45</v>
      </c>
      <c r="K6052" s="19" t="n">
        <f aca="false">INDEX(Pricebook!$L$2:$L$1401,MATCH(D6052,Pricebook!$A$2:$A$1401,0))</f>
        <v>32.4</v>
      </c>
      <c r="L6052" s="19" t="n">
        <f aca="false">ROUND(F6052*K6052,2)</f>
        <v>162</v>
      </c>
      <c r="M6052" s="24" t="n">
        <f aca="false">DATE(YEAR(C6052),MONTH(C6052),1)</f>
        <v>46204</v>
      </c>
    </row>
    <row r="6053" customFormat="false" ht="15" hidden="false" customHeight="false" outlineLevel="0" collapsed="false">
      <c r="A6053" s="21" t="s">
        <v>3780</v>
      </c>
      <c r="B6053" s="21" t="s">
        <v>3003</v>
      </c>
      <c r="C6053" s="23" t="n">
        <v>46216</v>
      </c>
      <c r="D6053" s="21" t="s">
        <v>2878</v>
      </c>
      <c r="E6053" s="21" t="s">
        <v>2748</v>
      </c>
      <c r="F6053" s="12" t="n">
        <v>10</v>
      </c>
      <c r="G6053" s="19" t="n">
        <v>25.1</v>
      </c>
      <c r="H6053" s="19" t="n">
        <v>14.74</v>
      </c>
      <c r="I6053" s="19" t="n">
        <f aca="false">ROUND(F6053*G6053,2)</f>
        <v>251</v>
      </c>
      <c r="J6053" s="19" t="n">
        <f aca="false">ROUND(F6053*H6053,2)</f>
        <v>147.4</v>
      </c>
      <c r="K6053" s="19" t="n">
        <f aca="false">INDEX(Pricebook!$L$2:$L$1401,MATCH(D6053,Pricebook!$A$2:$A$1401,0))</f>
        <v>27.65</v>
      </c>
      <c r="L6053" s="19" t="n">
        <f aca="false">ROUND(F6053*K6053,2)</f>
        <v>276.5</v>
      </c>
      <c r="M6053" s="24" t="n">
        <f aca="false">DATE(YEAR(C6053),MONTH(C6053),1)</f>
        <v>46204</v>
      </c>
    </row>
    <row r="6054" customFormat="false" ht="15" hidden="false" customHeight="false" outlineLevel="0" collapsed="false">
      <c r="A6054" s="21" t="s">
        <v>3780</v>
      </c>
      <c r="B6054" s="21" t="s">
        <v>3003</v>
      </c>
      <c r="C6054" s="23" t="n">
        <v>46216</v>
      </c>
      <c r="D6054" s="21" t="s">
        <v>775</v>
      </c>
      <c r="E6054" s="21" t="s">
        <v>366</v>
      </c>
      <c r="F6054" s="12" t="n">
        <v>1</v>
      </c>
      <c r="G6054" s="19" t="n">
        <v>221.65</v>
      </c>
      <c r="H6054" s="19" t="n">
        <v>156.94</v>
      </c>
      <c r="I6054" s="19" t="n">
        <f aca="false">ROUND(F6054*G6054,2)</f>
        <v>221.65</v>
      </c>
      <c r="J6054" s="19" t="n">
        <f aca="false">ROUND(F6054*H6054,2)</f>
        <v>156.94</v>
      </c>
      <c r="K6054" s="19" t="n">
        <f aca="false">INDEX(Pricebook!$L$2:$L$1401,MATCH(D6054,Pricebook!$A$2:$A$1401,0))</f>
        <v>238.95</v>
      </c>
      <c r="L6054" s="19" t="n">
        <f aca="false">ROUND(F6054*K6054,2)</f>
        <v>238.95</v>
      </c>
      <c r="M6054" s="24" t="n">
        <f aca="false">DATE(YEAR(C6054),MONTH(C6054),1)</f>
        <v>46204</v>
      </c>
    </row>
    <row r="6055" customFormat="false" ht="15" hidden="false" customHeight="false" outlineLevel="0" collapsed="false">
      <c r="A6055" s="21" t="s">
        <v>3780</v>
      </c>
      <c r="B6055" s="21" t="s">
        <v>3003</v>
      </c>
      <c r="C6055" s="23" t="n">
        <v>46216</v>
      </c>
      <c r="D6055" s="21" t="s">
        <v>1194</v>
      </c>
      <c r="E6055" s="21" t="s">
        <v>971</v>
      </c>
      <c r="F6055" s="12" t="n">
        <v>52</v>
      </c>
      <c r="G6055" s="19" t="n">
        <v>24.65</v>
      </c>
      <c r="H6055" s="19" t="n">
        <v>18.79</v>
      </c>
      <c r="I6055" s="19" t="n">
        <f aca="false">ROUND(F6055*G6055,2)</f>
        <v>1281.8</v>
      </c>
      <c r="J6055" s="19" t="n">
        <f aca="false">ROUND(F6055*H6055,2)</f>
        <v>977.08</v>
      </c>
      <c r="K6055" s="19" t="n">
        <f aca="false">INDEX(Pricebook!$L$2:$L$1401,MATCH(D6055,Pricebook!$A$2:$A$1401,0))</f>
        <v>28.5</v>
      </c>
      <c r="L6055" s="19" t="n">
        <f aca="false">ROUND(F6055*K6055,2)</f>
        <v>1482</v>
      </c>
      <c r="M6055" s="24" t="n">
        <f aca="false">DATE(YEAR(C6055),MONTH(C6055),1)</f>
        <v>46204</v>
      </c>
    </row>
    <row r="6056" customFormat="false" ht="15" hidden="false" customHeight="false" outlineLevel="0" collapsed="false">
      <c r="A6056" s="21" t="s">
        <v>3780</v>
      </c>
      <c r="B6056" s="21" t="s">
        <v>3003</v>
      </c>
      <c r="C6056" s="23" t="n">
        <v>46216</v>
      </c>
      <c r="D6056" s="21" t="s">
        <v>2787</v>
      </c>
      <c r="E6056" s="21" t="s">
        <v>2748</v>
      </c>
      <c r="F6056" s="12" t="n">
        <v>5</v>
      </c>
      <c r="G6056" s="19" t="n">
        <v>18.55</v>
      </c>
      <c r="H6056" s="19" t="n">
        <v>10.72</v>
      </c>
      <c r="I6056" s="19" t="n">
        <f aca="false">ROUND(F6056*G6056,2)</f>
        <v>92.75</v>
      </c>
      <c r="J6056" s="19" t="n">
        <f aca="false">ROUND(F6056*H6056,2)</f>
        <v>53.6</v>
      </c>
      <c r="K6056" s="19" t="n">
        <f aca="false">INDEX(Pricebook!$L$2:$L$1401,MATCH(D6056,Pricebook!$A$2:$A$1401,0))</f>
        <v>20.1</v>
      </c>
      <c r="L6056" s="19" t="n">
        <f aca="false">ROUND(F6056*K6056,2)</f>
        <v>100.5</v>
      </c>
      <c r="M6056" s="24" t="n">
        <f aca="false">DATE(YEAR(C6056),MONTH(C6056),1)</f>
        <v>46204</v>
      </c>
    </row>
    <row r="6057" customFormat="false" ht="15" hidden="false" customHeight="false" outlineLevel="0" collapsed="false">
      <c r="A6057" s="21" t="s">
        <v>3780</v>
      </c>
      <c r="B6057" s="21" t="s">
        <v>3003</v>
      </c>
      <c r="C6057" s="23" t="n">
        <v>46216</v>
      </c>
      <c r="D6057" s="21" t="s">
        <v>2755</v>
      </c>
      <c r="E6057" s="21" t="s">
        <v>2748</v>
      </c>
      <c r="F6057" s="12" t="n">
        <v>1</v>
      </c>
      <c r="G6057" s="19" t="n">
        <v>2.8</v>
      </c>
      <c r="H6057" s="19" t="n">
        <v>1.62</v>
      </c>
      <c r="I6057" s="19" t="n">
        <f aca="false">ROUND(F6057*G6057,2)</f>
        <v>2.8</v>
      </c>
      <c r="J6057" s="19" t="n">
        <f aca="false">ROUND(F6057*H6057,2)</f>
        <v>1.62</v>
      </c>
      <c r="K6057" s="19" t="n">
        <f aca="false">INDEX(Pricebook!$L$2:$L$1401,MATCH(D6057,Pricebook!$A$2:$A$1401,0))</f>
        <v>3.05</v>
      </c>
      <c r="L6057" s="19" t="n">
        <f aca="false">ROUND(F6057*K6057,2)</f>
        <v>3.05</v>
      </c>
      <c r="M6057" s="24" t="n">
        <f aca="false">DATE(YEAR(C6057),MONTH(C6057),1)</f>
        <v>46204</v>
      </c>
    </row>
    <row r="6058" customFormat="false" ht="15" hidden="false" customHeight="false" outlineLevel="0" collapsed="false">
      <c r="A6058" s="21" t="s">
        <v>3780</v>
      </c>
      <c r="B6058" s="21" t="s">
        <v>3003</v>
      </c>
      <c r="C6058" s="23" t="n">
        <v>46216</v>
      </c>
      <c r="D6058" s="21" t="s">
        <v>805</v>
      </c>
      <c r="E6058" s="21" t="s">
        <v>366</v>
      </c>
      <c r="F6058" s="12" t="n">
        <v>3</v>
      </c>
      <c r="G6058" s="19" t="n">
        <v>30.9</v>
      </c>
      <c r="H6058" s="19" t="n">
        <v>21.71</v>
      </c>
      <c r="I6058" s="19" t="n">
        <f aca="false">ROUND(F6058*G6058,2)</f>
        <v>92.7</v>
      </c>
      <c r="J6058" s="19" t="n">
        <f aca="false">ROUND(F6058*H6058,2)</f>
        <v>65.13</v>
      </c>
      <c r="K6058" s="19" t="n">
        <f aca="false">INDEX(Pricebook!$L$2:$L$1401,MATCH(D6058,Pricebook!$A$2:$A$1401,0))</f>
        <v>33.05</v>
      </c>
      <c r="L6058" s="19" t="n">
        <f aca="false">ROUND(F6058*K6058,2)</f>
        <v>99.15</v>
      </c>
      <c r="M6058" s="24" t="n">
        <f aca="false">DATE(YEAR(C6058),MONTH(C6058),1)</f>
        <v>46204</v>
      </c>
    </row>
    <row r="6059" customFormat="false" ht="15" hidden="false" customHeight="false" outlineLevel="0" collapsed="false">
      <c r="A6059" s="21" t="s">
        <v>3780</v>
      </c>
      <c r="B6059" s="21" t="s">
        <v>3003</v>
      </c>
      <c r="C6059" s="23" t="n">
        <v>46216</v>
      </c>
      <c r="D6059" s="21" t="s">
        <v>2138</v>
      </c>
      <c r="E6059" s="21" t="s">
        <v>1941</v>
      </c>
      <c r="F6059" s="12" t="n">
        <v>6</v>
      </c>
      <c r="G6059" s="19" t="n">
        <v>102.65</v>
      </c>
      <c r="H6059" s="19" t="n">
        <v>65.65</v>
      </c>
      <c r="I6059" s="19" t="n">
        <f aca="false">ROUND(F6059*G6059,2)</f>
        <v>615.9</v>
      </c>
      <c r="J6059" s="19" t="n">
        <f aca="false">ROUND(F6059*H6059,2)</f>
        <v>393.9</v>
      </c>
      <c r="K6059" s="19" t="n">
        <f aca="false">INDEX(Pricebook!$L$2:$L$1401,MATCH(D6059,Pricebook!$A$2:$A$1401,0))</f>
        <v>107</v>
      </c>
      <c r="L6059" s="19" t="n">
        <f aca="false">ROUND(F6059*K6059,2)</f>
        <v>642</v>
      </c>
      <c r="M6059" s="24" t="n">
        <f aca="false">DATE(YEAR(C6059),MONTH(C6059),1)</f>
        <v>46204</v>
      </c>
    </row>
    <row r="6060" customFormat="false" ht="15" hidden="false" customHeight="false" outlineLevel="0" collapsed="false">
      <c r="A6060" s="21" t="s">
        <v>3780</v>
      </c>
      <c r="B6060" s="21" t="s">
        <v>3003</v>
      </c>
      <c r="C6060" s="23" t="n">
        <v>46216</v>
      </c>
      <c r="D6060" s="21" t="s">
        <v>515</v>
      </c>
      <c r="E6060" s="21" t="s">
        <v>366</v>
      </c>
      <c r="F6060" s="12" t="n">
        <v>1</v>
      </c>
      <c r="G6060" s="19" t="n">
        <v>24.05</v>
      </c>
      <c r="H6060" s="19" t="n">
        <v>17.09</v>
      </c>
      <c r="I6060" s="19" t="n">
        <f aca="false">ROUND(F6060*G6060,2)</f>
        <v>24.05</v>
      </c>
      <c r="J6060" s="19" t="n">
        <f aca="false">ROUND(F6060*H6060,2)</f>
        <v>17.09</v>
      </c>
      <c r="K6060" s="19" t="n">
        <f aca="false">INDEX(Pricebook!$L$2:$L$1401,MATCH(D6060,Pricebook!$A$2:$A$1401,0))</f>
        <v>26.05</v>
      </c>
      <c r="L6060" s="19" t="n">
        <f aca="false">ROUND(F6060*K6060,2)</f>
        <v>26.05</v>
      </c>
      <c r="M6060" s="24" t="n">
        <f aca="false">DATE(YEAR(C6060),MONTH(C6060),1)</f>
        <v>46204</v>
      </c>
    </row>
    <row r="6061" customFormat="false" ht="15" hidden="false" customHeight="false" outlineLevel="0" collapsed="false">
      <c r="A6061" s="21" t="s">
        <v>3780</v>
      </c>
      <c r="B6061" s="21" t="s">
        <v>3003</v>
      </c>
      <c r="C6061" s="23" t="n">
        <v>46216</v>
      </c>
      <c r="D6061" s="21" t="s">
        <v>1306</v>
      </c>
      <c r="E6061" s="21" t="s">
        <v>971</v>
      </c>
      <c r="F6061" s="12" t="n">
        <v>11</v>
      </c>
      <c r="G6061" s="19" t="n">
        <v>4.15</v>
      </c>
      <c r="H6061" s="19" t="n">
        <v>3.18</v>
      </c>
      <c r="I6061" s="19" t="n">
        <f aca="false">ROUND(F6061*G6061,2)</f>
        <v>45.65</v>
      </c>
      <c r="J6061" s="19" t="n">
        <f aca="false">ROUND(F6061*H6061,2)</f>
        <v>34.98</v>
      </c>
      <c r="K6061" s="19" t="n">
        <f aca="false">INDEX(Pricebook!$L$2:$L$1401,MATCH(D6061,Pricebook!$A$2:$A$1401,0))</f>
        <v>4.85</v>
      </c>
      <c r="L6061" s="19" t="n">
        <f aca="false">ROUND(F6061*K6061,2)</f>
        <v>53.35</v>
      </c>
      <c r="M6061" s="24" t="n">
        <f aca="false">DATE(YEAR(C6061),MONTH(C6061),1)</f>
        <v>46204</v>
      </c>
    </row>
    <row r="6062" customFormat="false" ht="15" hidden="false" customHeight="false" outlineLevel="0" collapsed="false">
      <c r="A6062" s="21" t="s">
        <v>3780</v>
      </c>
      <c r="B6062" s="21" t="s">
        <v>3003</v>
      </c>
      <c r="C6062" s="23" t="n">
        <v>46216</v>
      </c>
      <c r="D6062" s="21" t="s">
        <v>2942</v>
      </c>
      <c r="E6062" s="21" t="s">
        <v>2748</v>
      </c>
      <c r="F6062" s="12" t="n">
        <v>3</v>
      </c>
      <c r="G6062" s="19" t="n">
        <v>8.1</v>
      </c>
      <c r="H6062" s="19" t="n">
        <v>5.35</v>
      </c>
      <c r="I6062" s="19" t="n">
        <f aca="false">ROUND(F6062*G6062,2)</f>
        <v>24.3</v>
      </c>
      <c r="J6062" s="19" t="n">
        <f aca="false">ROUND(F6062*H6062,2)</f>
        <v>16.05</v>
      </c>
      <c r="K6062" s="19" t="n">
        <f aca="false">INDEX(Pricebook!$L$2:$L$1401,MATCH(D6062,Pricebook!$A$2:$A$1401,0))</f>
        <v>8.9</v>
      </c>
      <c r="L6062" s="19" t="n">
        <f aca="false">ROUND(F6062*K6062,2)</f>
        <v>26.7</v>
      </c>
      <c r="M6062" s="24" t="n">
        <f aca="false">DATE(YEAR(C6062),MONTH(C6062),1)</f>
        <v>46204</v>
      </c>
    </row>
    <row r="6063" customFormat="false" ht="15" hidden="false" customHeight="false" outlineLevel="0" collapsed="false">
      <c r="A6063" s="21" t="s">
        <v>3781</v>
      </c>
      <c r="B6063" s="21" t="s">
        <v>3442</v>
      </c>
      <c r="C6063" s="23" t="n">
        <v>46216</v>
      </c>
      <c r="D6063" s="21" t="s">
        <v>1184</v>
      </c>
      <c r="E6063" s="21" t="s">
        <v>971</v>
      </c>
      <c r="F6063" s="12" t="n">
        <v>1</v>
      </c>
      <c r="G6063" s="19" t="n">
        <v>1971.45</v>
      </c>
      <c r="H6063" s="19" t="n">
        <v>1499.1</v>
      </c>
      <c r="I6063" s="19" t="n">
        <f aca="false">ROUND(F6063*G6063,2)</f>
        <v>1971.45</v>
      </c>
      <c r="J6063" s="19" t="n">
        <f aca="false">ROUND(F6063*H6063,2)</f>
        <v>1499.1</v>
      </c>
      <c r="K6063" s="19" t="n">
        <f aca="false">INDEX(Pricebook!$L$2:$L$1401,MATCH(D6063,Pricebook!$A$2:$A$1401,0))</f>
        <v>2270.1</v>
      </c>
      <c r="L6063" s="19" t="n">
        <f aca="false">ROUND(F6063*K6063,2)</f>
        <v>2270.1</v>
      </c>
      <c r="M6063" s="24" t="n">
        <f aca="false">DATE(YEAR(C6063),MONTH(C6063),1)</f>
        <v>46204</v>
      </c>
    </row>
    <row r="6064" customFormat="false" ht="15" hidden="false" customHeight="false" outlineLevel="0" collapsed="false">
      <c r="A6064" s="21" t="s">
        <v>3781</v>
      </c>
      <c r="B6064" s="21" t="s">
        <v>3442</v>
      </c>
      <c r="C6064" s="23" t="n">
        <v>46216</v>
      </c>
      <c r="D6064" s="21" t="s">
        <v>2581</v>
      </c>
      <c r="E6064" s="21" t="s">
        <v>2466</v>
      </c>
      <c r="F6064" s="12" t="n">
        <v>8</v>
      </c>
      <c r="G6064" s="19" t="n">
        <v>8.55</v>
      </c>
      <c r="H6064" s="19" t="n">
        <v>5.3</v>
      </c>
      <c r="I6064" s="19" t="n">
        <f aca="false">ROUND(F6064*G6064,2)</f>
        <v>68.4</v>
      </c>
      <c r="J6064" s="19" t="n">
        <f aca="false">ROUND(F6064*H6064,2)</f>
        <v>42.4</v>
      </c>
      <c r="K6064" s="19" t="n">
        <f aca="false">INDEX(Pricebook!$L$2:$L$1401,MATCH(D6064,Pricebook!$A$2:$A$1401,0))</f>
        <v>8.95</v>
      </c>
      <c r="L6064" s="19" t="n">
        <f aca="false">ROUND(F6064*K6064,2)</f>
        <v>71.6</v>
      </c>
      <c r="M6064" s="24" t="n">
        <f aca="false">DATE(YEAR(C6064),MONTH(C6064),1)</f>
        <v>46204</v>
      </c>
    </row>
    <row r="6065" customFormat="false" ht="15" hidden="false" customHeight="false" outlineLevel="0" collapsed="false">
      <c r="A6065" s="21" t="s">
        <v>3781</v>
      </c>
      <c r="B6065" s="21" t="s">
        <v>3442</v>
      </c>
      <c r="C6065" s="23" t="n">
        <v>46216</v>
      </c>
      <c r="D6065" s="21" t="s">
        <v>717</v>
      </c>
      <c r="E6065" s="21" t="s">
        <v>366</v>
      </c>
      <c r="F6065" s="12" t="n">
        <v>4</v>
      </c>
      <c r="G6065" s="19" t="n">
        <v>12.05</v>
      </c>
      <c r="H6065" s="19" t="n">
        <v>8.5</v>
      </c>
      <c r="I6065" s="19" t="n">
        <f aca="false">ROUND(F6065*G6065,2)</f>
        <v>48.2</v>
      </c>
      <c r="J6065" s="19" t="n">
        <f aca="false">ROUND(F6065*H6065,2)</f>
        <v>34</v>
      </c>
      <c r="K6065" s="19" t="n">
        <f aca="false">INDEX(Pricebook!$L$2:$L$1401,MATCH(D6065,Pricebook!$A$2:$A$1401,0))</f>
        <v>12.95</v>
      </c>
      <c r="L6065" s="19" t="n">
        <f aca="false">ROUND(F6065*K6065,2)</f>
        <v>51.8</v>
      </c>
      <c r="M6065" s="24" t="n">
        <f aca="false">DATE(YEAR(C6065),MONTH(C6065),1)</f>
        <v>46204</v>
      </c>
    </row>
    <row r="6066" customFormat="false" ht="15" hidden="false" customHeight="false" outlineLevel="0" collapsed="false">
      <c r="A6066" s="21" t="s">
        <v>3781</v>
      </c>
      <c r="B6066" s="21" t="s">
        <v>3442</v>
      </c>
      <c r="C6066" s="23" t="n">
        <v>46216</v>
      </c>
      <c r="D6066" s="21" t="s">
        <v>1268</v>
      </c>
      <c r="E6066" s="21" t="s">
        <v>971</v>
      </c>
      <c r="F6066" s="12" t="n">
        <v>26</v>
      </c>
      <c r="G6066" s="19" t="n">
        <v>12.35</v>
      </c>
      <c r="H6066" s="19" t="n">
        <v>9.43</v>
      </c>
      <c r="I6066" s="19" t="n">
        <f aca="false">ROUND(F6066*G6066,2)</f>
        <v>321.1</v>
      </c>
      <c r="J6066" s="19" t="n">
        <f aca="false">ROUND(F6066*H6066,2)</f>
        <v>245.18</v>
      </c>
      <c r="K6066" s="19" t="n">
        <f aca="false">INDEX(Pricebook!$L$2:$L$1401,MATCH(D6066,Pricebook!$A$2:$A$1401,0))</f>
        <v>14.3</v>
      </c>
      <c r="L6066" s="19" t="n">
        <f aca="false">ROUND(F6066*K6066,2)</f>
        <v>371.8</v>
      </c>
      <c r="M6066" s="24" t="n">
        <f aca="false">DATE(YEAR(C6066),MONTH(C6066),1)</f>
        <v>46204</v>
      </c>
    </row>
    <row r="6067" customFormat="false" ht="15" hidden="false" customHeight="false" outlineLevel="0" collapsed="false">
      <c r="A6067" s="21" t="s">
        <v>3781</v>
      </c>
      <c r="B6067" s="21" t="s">
        <v>3442</v>
      </c>
      <c r="C6067" s="23" t="n">
        <v>46216</v>
      </c>
      <c r="D6067" s="21" t="s">
        <v>2489</v>
      </c>
      <c r="E6067" s="21" t="s">
        <v>2466</v>
      </c>
      <c r="F6067" s="12" t="n">
        <v>3</v>
      </c>
      <c r="G6067" s="19" t="n">
        <v>101.75</v>
      </c>
      <c r="H6067" s="19" t="n">
        <v>73.05</v>
      </c>
      <c r="I6067" s="19" t="n">
        <f aca="false">ROUND(F6067*G6067,2)</f>
        <v>305.25</v>
      </c>
      <c r="J6067" s="19" t="n">
        <f aca="false">ROUND(F6067*H6067,2)</f>
        <v>219.15</v>
      </c>
      <c r="K6067" s="19" t="n">
        <f aca="false">INDEX(Pricebook!$L$2:$L$1401,MATCH(D6067,Pricebook!$A$2:$A$1401,0))</f>
        <v>106.95</v>
      </c>
      <c r="L6067" s="19" t="n">
        <f aca="false">ROUND(F6067*K6067,2)</f>
        <v>320.85</v>
      </c>
      <c r="M6067" s="24" t="n">
        <f aca="false">DATE(YEAR(C6067),MONTH(C6067),1)</f>
        <v>46204</v>
      </c>
    </row>
    <row r="6068" customFormat="false" ht="15" hidden="false" customHeight="false" outlineLevel="0" collapsed="false">
      <c r="A6068" s="21" t="s">
        <v>3781</v>
      </c>
      <c r="B6068" s="21" t="s">
        <v>3442</v>
      </c>
      <c r="C6068" s="23" t="n">
        <v>46216</v>
      </c>
      <c r="D6068" s="21" t="s">
        <v>1416</v>
      </c>
      <c r="E6068" s="21" t="s">
        <v>971</v>
      </c>
      <c r="F6068" s="12" t="n">
        <v>1</v>
      </c>
      <c r="G6068" s="19" t="n">
        <v>1971.45</v>
      </c>
      <c r="H6068" s="19" t="n">
        <v>1506.48</v>
      </c>
      <c r="I6068" s="19" t="n">
        <f aca="false">ROUND(F6068*G6068,2)</f>
        <v>1971.45</v>
      </c>
      <c r="J6068" s="19" t="n">
        <f aca="false">ROUND(F6068*H6068,2)</f>
        <v>1506.48</v>
      </c>
      <c r="K6068" s="19" t="n">
        <f aca="false">INDEX(Pricebook!$L$2:$L$1401,MATCH(D6068,Pricebook!$A$2:$A$1401,0))</f>
        <v>2281.25</v>
      </c>
      <c r="L6068" s="19" t="n">
        <f aca="false">ROUND(F6068*K6068,2)</f>
        <v>2281.25</v>
      </c>
      <c r="M6068" s="24" t="n">
        <f aca="false">DATE(YEAR(C6068),MONTH(C6068),1)</f>
        <v>46204</v>
      </c>
    </row>
    <row r="6069" customFormat="false" ht="15" hidden="false" customHeight="false" outlineLevel="0" collapsed="false">
      <c r="A6069" s="21" t="s">
        <v>3781</v>
      </c>
      <c r="B6069" s="21" t="s">
        <v>3442</v>
      </c>
      <c r="C6069" s="23" t="n">
        <v>46216</v>
      </c>
      <c r="D6069" s="21" t="s">
        <v>2515</v>
      </c>
      <c r="E6069" s="21" t="s">
        <v>2466</v>
      </c>
      <c r="F6069" s="12" t="n">
        <v>6</v>
      </c>
      <c r="G6069" s="19" t="n">
        <v>49.5</v>
      </c>
      <c r="H6069" s="19" t="n">
        <v>30.68</v>
      </c>
      <c r="I6069" s="19" t="n">
        <f aca="false">ROUND(F6069*G6069,2)</f>
        <v>297</v>
      </c>
      <c r="J6069" s="19" t="n">
        <f aca="false">ROUND(F6069*H6069,2)</f>
        <v>184.08</v>
      </c>
      <c r="K6069" s="19" t="n">
        <f aca="false">INDEX(Pricebook!$L$2:$L$1401,MATCH(D6069,Pricebook!$A$2:$A$1401,0))</f>
        <v>51.65</v>
      </c>
      <c r="L6069" s="19" t="n">
        <f aca="false">ROUND(F6069*K6069,2)</f>
        <v>309.9</v>
      </c>
      <c r="M6069" s="24" t="n">
        <f aca="false">DATE(YEAR(C6069),MONTH(C6069),1)</f>
        <v>46204</v>
      </c>
    </row>
    <row r="6070" customFormat="false" ht="15" hidden="false" customHeight="false" outlineLevel="0" collapsed="false">
      <c r="A6070" s="21" t="s">
        <v>3781</v>
      </c>
      <c r="B6070" s="21" t="s">
        <v>3442</v>
      </c>
      <c r="C6070" s="23" t="n">
        <v>46216</v>
      </c>
      <c r="D6070" s="21" t="s">
        <v>254</v>
      </c>
      <c r="E6070" s="21" t="s">
        <v>108</v>
      </c>
      <c r="F6070" s="12" t="n">
        <v>1</v>
      </c>
      <c r="G6070" s="19" t="n">
        <v>10.1</v>
      </c>
      <c r="H6070" s="19" t="n">
        <v>8.25</v>
      </c>
      <c r="I6070" s="19" t="n">
        <f aca="false">ROUND(F6070*G6070,2)</f>
        <v>10.1</v>
      </c>
      <c r="J6070" s="19" t="n">
        <f aca="false">ROUND(F6070*H6070,2)</f>
        <v>8.25</v>
      </c>
      <c r="K6070" s="19" t="n">
        <f aca="false">INDEX(Pricebook!$L$2:$L$1401,MATCH(D6070,Pricebook!$A$2:$A$1401,0))</f>
        <v>11.15</v>
      </c>
      <c r="L6070" s="19" t="n">
        <f aca="false">ROUND(F6070*K6070,2)</f>
        <v>11.15</v>
      </c>
      <c r="M6070" s="24" t="n">
        <f aca="false">DATE(YEAR(C6070),MONTH(C6070),1)</f>
        <v>46204</v>
      </c>
    </row>
    <row r="6071" customFormat="false" ht="15" hidden="false" customHeight="false" outlineLevel="0" collapsed="false">
      <c r="A6071" s="21" t="s">
        <v>3781</v>
      </c>
      <c r="B6071" s="21" t="s">
        <v>3442</v>
      </c>
      <c r="C6071" s="23" t="n">
        <v>46216</v>
      </c>
      <c r="D6071" s="21" t="s">
        <v>923</v>
      </c>
      <c r="E6071" s="21" t="s">
        <v>366</v>
      </c>
      <c r="F6071" s="12" t="n">
        <v>2</v>
      </c>
      <c r="G6071" s="19" t="n">
        <v>278.1</v>
      </c>
      <c r="H6071" s="19" t="n">
        <v>198.86</v>
      </c>
      <c r="I6071" s="19" t="n">
        <f aca="false">ROUND(F6071*G6071,2)</f>
        <v>556.2</v>
      </c>
      <c r="J6071" s="19" t="n">
        <f aca="false">ROUND(F6071*H6071,2)</f>
        <v>397.72</v>
      </c>
      <c r="K6071" s="19" t="n">
        <f aca="false">INDEX(Pricebook!$L$2:$L$1401,MATCH(D6071,Pricebook!$A$2:$A$1401,0))</f>
        <v>302.75</v>
      </c>
      <c r="L6071" s="19" t="n">
        <f aca="false">ROUND(F6071*K6071,2)</f>
        <v>605.5</v>
      </c>
      <c r="M6071" s="24" t="n">
        <f aca="false">DATE(YEAR(C6071),MONTH(C6071),1)</f>
        <v>46204</v>
      </c>
    </row>
    <row r="6072" customFormat="false" ht="15" hidden="false" customHeight="false" outlineLevel="0" collapsed="false">
      <c r="A6072" s="21" t="s">
        <v>3781</v>
      </c>
      <c r="B6072" s="21" t="s">
        <v>3442</v>
      </c>
      <c r="C6072" s="23" t="n">
        <v>46216</v>
      </c>
      <c r="D6072" s="21" t="s">
        <v>883</v>
      </c>
      <c r="E6072" s="21" t="s">
        <v>366</v>
      </c>
      <c r="F6072" s="12" t="n">
        <v>2</v>
      </c>
      <c r="G6072" s="19" t="n">
        <v>372.8</v>
      </c>
      <c r="H6072" s="19" t="n">
        <v>262.52</v>
      </c>
      <c r="I6072" s="19" t="n">
        <f aca="false">ROUND(F6072*G6072,2)</f>
        <v>745.6</v>
      </c>
      <c r="J6072" s="19" t="n">
        <f aca="false">ROUND(F6072*H6072,2)</f>
        <v>525.04</v>
      </c>
      <c r="K6072" s="19" t="n">
        <f aca="false">INDEX(Pricebook!$L$2:$L$1401,MATCH(D6072,Pricebook!$A$2:$A$1401,0))</f>
        <v>399.7</v>
      </c>
      <c r="L6072" s="19" t="n">
        <f aca="false">ROUND(F6072*K6072,2)</f>
        <v>799.4</v>
      </c>
      <c r="M6072" s="24" t="n">
        <f aca="false">DATE(YEAR(C6072),MONTH(C6072),1)</f>
        <v>46204</v>
      </c>
    </row>
    <row r="6073" customFormat="false" ht="15" hidden="false" customHeight="false" outlineLevel="0" collapsed="false">
      <c r="A6073" s="21" t="s">
        <v>3781</v>
      </c>
      <c r="B6073" s="21" t="s">
        <v>3442</v>
      </c>
      <c r="C6073" s="23" t="n">
        <v>46216</v>
      </c>
      <c r="D6073" s="21" t="s">
        <v>199</v>
      </c>
      <c r="E6073" s="21" t="s">
        <v>108</v>
      </c>
      <c r="F6073" s="12" t="n">
        <v>1</v>
      </c>
      <c r="G6073" s="19" t="n">
        <v>8.25</v>
      </c>
      <c r="H6073" s="19" t="n">
        <v>6.91</v>
      </c>
      <c r="I6073" s="19" t="n">
        <f aca="false">ROUND(F6073*G6073,2)</f>
        <v>8.25</v>
      </c>
      <c r="J6073" s="19" t="n">
        <f aca="false">ROUND(F6073*H6073,2)</f>
        <v>6.91</v>
      </c>
      <c r="K6073" s="19" t="n">
        <f aca="false">INDEX(Pricebook!$L$2:$L$1401,MATCH(D6073,Pricebook!$A$2:$A$1401,0))</f>
        <v>9</v>
      </c>
      <c r="L6073" s="19" t="n">
        <f aca="false">ROUND(F6073*K6073,2)</f>
        <v>9</v>
      </c>
      <c r="M6073" s="24" t="n">
        <f aca="false">DATE(YEAR(C6073),MONTH(C6073),1)</f>
        <v>46204</v>
      </c>
    </row>
    <row r="6074" customFormat="false" ht="15" hidden="false" customHeight="false" outlineLevel="0" collapsed="false">
      <c r="A6074" s="21" t="s">
        <v>3781</v>
      </c>
      <c r="B6074" s="21" t="s">
        <v>3442</v>
      </c>
      <c r="C6074" s="23" t="n">
        <v>46216</v>
      </c>
      <c r="D6074" s="21" t="s">
        <v>1288</v>
      </c>
      <c r="E6074" s="21" t="s">
        <v>971</v>
      </c>
      <c r="F6074" s="12" t="n">
        <v>29</v>
      </c>
      <c r="G6074" s="19" t="n">
        <v>8.35</v>
      </c>
      <c r="H6074" s="19" t="n">
        <v>6.47</v>
      </c>
      <c r="I6074" s="19" t="n">
        <f aca="false">ROUND(F6074*G6074,2)</f>
        <v>242.15</v>
      </c>
      <c r="J6074" s="19" t="n">
        <f aca="false">ROUND(F6074*H6074,2)</f>
        <v>187.63</v>
      </c>
      <c r="K6074" s="19" t="n">
        <f aca="false">INDEX(Pricebook!$L$2:$L$1401,MATCH(D6074,Pricebook!$A$2:$A$1401,0))</f>
        <v>9.8</v>
      </c>
      <c r="L6074" s="19" t="n">
        <f aca="false">ROUND(F6074*K6074,2)</f>
        <v>284.2</v>
      </c>
      <c r="M6074" s="24" t="n">
        <f aca="false">DATE(YEAR(C6074),MONTH(C6074),1)</f>
        <v>46204</v>
      </c>
    </row>
    <row r="6075" customFormat="false" ht="15" hidden="false" customHeight="false" outlineLevel="0" collapsed="false">
      <c r="A6075" s="21" t="s">
        <v>3781</v>
      </c>
      <c r="B6075" s="21" t="s">
        <v>3442</v>
      </c>
      <c r="C6075" s="23" t="n">
        <v>46216</v>
      </c>
      <c r="D6075" s="21" t="s">
        <v>2573</v>
      </c>
      <c r="E6075" s="21" t="s">
        <v>2466</v>
      </c>
      <c r="F6075" s="12" t="n">
        <v>1</v>
      </c>
      <c r="G6075" s="19" t="n">
        <v>32.4</v>
      </c>
      <c r="H6075" s="19" t="n">
        <v>22.54</v>
      </c>
      <c r="I6075" s="19" t="n">
        <f aca="false">ROUND(F6075*G6075,2)</f>
        <v>32.4</v>
      </c>
      <c r="J6075" s="19" t="n">
        <f aca="false">ROUND(F6075*H6075,2)</f>
        <v>22.54</v>
      </c>
      <c r="K6075" s="19" t="n">
        <f aca="false">INDEX(Pricebook!$L$2:$L$1401,MATCH(D6075,Pricebook!$A$2:$A$1401,0))</f>
        <v>33.5</v>
      </c>
      <c r="L6075" s="19" t="n">
        <f aca="false">ROUND(F6075*K6075,2)</f>
        <v>33.5</v>
      </c>
      <c r="M6075" s="24" t="n">
        <f aca="false">DATE(YEAR(C6075),MONTH(C6075),1)</f>
        <v>46204</v>
      </c>
    </row>
    <row r="6076" customFormat="false" ht="15" hidden="false" customHeight="false" outlineLevel="0" collapsed="false">
      <c r="A6076" s="21" t="s">
        <v>3781</v>
      </c>
      <c r="B6076" s="21" t="s">
        <v>3442</v>
      </c>
      <c r="C6076" s="23" t="n">
        <v>46216</v>
      </c>
      <c r="D6076" s="21" t="s">
        <v>717</v>
      </c>
      <c r="E6076" s="21" t="s">
        <v>366</v>
      </c>
      <c r="F6076" s="12" t="n">
        <v>6</v>
      </c>
      <c r="G6076" s="19" t="n">
        <v>12.05</v>
      </c>
      <c r="H6076" s="19" t="n">
        <v>8.5</v>
      </c>
      <c r="I6076" s="19" t="n">
        <f aca="false">ROUND(F6076*G6076,2)</f>
        <v>72.3</v>
      </c>
      <c r="J6076" s="19" t="n">
        <f aca="false">ROUND(F6076*H6076,2)</f>
        <v>51</v>
      </c>
      <c r="K6076" s="19" t="n">
        <f aca="false">INDEX(Pricebook!$L$2:$L$1401,MATCH(D6076,Pricebook!$A$2:$A$1401,0))</f>
        <v>12.95</v>
      </c>
      <c r="L6076" s="19" t="n">
        <f aca="false">ROUND(F6076*K6076,2)</f>
        <v>77.7</v>
      </c>
      <c r="M6076" s="24" t="n">
        <f aca="false">DATE(YEAR(C6076),MONTH(C6076),1)</f>
        <v>46204</v>
      </c>
    </row>
    <row r="6077" customFormat="false" ht="15" hidden="false" customHeight="false" outlineLevel="0" collapsed="false">
      <c r="A6077" s="21" t="s">
        <v>3781</v>
      </c>
      <c r="B6077" s="21" t="s">
        <v>3442</v>
      </c>
      <c r="C6077" s="23" t="n">
        <v>46216</v>
      </c>
      <c r="D6077" s="21" t="s">
        <v>2573</v>
      </c>
      <c r="E6077" s="21" t="s">
        <v>2466</v>
      </c>
      <c r="F6077" s="12" t="n">
        <v>1</v>
      </c>
      <c r="G6077" s="19" t="n">
        <v>32.4</v>
      </c>
      <c r="H6077" s="19" t="n">
        <v>22.54</v>
      </c>
      <c r="I6077" s="19" t="n">
        <f aca="false">ROUND(F6077*G6077,2)</f>
        <v>32.4</v>
      </c>
      <c r="J6077" s="19" t="n">
        <f aca="false">ROUND(F6077*H6077,2)</f>
        <v>22.54</v>
      </c>
      <c r="K6077" s="19" t="n">
        <f aca="false">INDEX(Pricebook!$L$2:$L$1401,MATCH(D6077,Pricebook!$A$2:$A$1401,0))</f>
        <v>33.5</v>
      </c>
      <c r="L6077" s="19" t="n">
        <f aca="false">ROUND(F6077*K6077,2)</f>
        <v>33.5</v>
      </c>
      <c r="M6077" s="24" t="n">
        <f aca="false">DATE(YEAR(C6077),MONTH(C6077),1)</f>
        <v>46204</v>
      </c>
    </row>
    <row r="6078" customFormat="false" ht="15" hidden="false" customHeight="false" outlineLevel="0" collapsed="false">
      <c r="A6078" s="21" t="s">
        <v>3781</v>
      </c>
      <c r="B6078" s="21" t="s">
        <v>3442</v>
      </c>
      <c r="C6078" s="23" t="n">
        <v>46216</v>
      </c>
      <c r="D6078" s="21" t="s">
        <v>118</v>
      </c>
      <c r="E6078" s="21" t="s">
        <v>108</v>
      </c>
      <c r="F6078" s="12" t="n">
        <v>1</v>
      </c>
      <c r="G6078" s="19" t="n">
        <v>100.3</v>
      </c>
      <c r="H6078" s="19" t="n">
        <v>74.15</v>
      </c>
      <c r="I6078" s="19" t="n">
        <f aca="false">ROUND(F6078*G6078,2)</f>
        <v>100.3</v>
      </c>
      <c r="J6078" s="19" t="n">
        <f aca="false">ROUND(F6078*H6078,2)</f>
        <v>74.15</v>
      </c>
      <c r="K6078" s="19" t="n">
        <f aca="false">INDEX(Pricebook!$L$2:$L$1401,MATCH(D6078,Pricebook!$A$2:$A$1401,0))</f>
        <v>108.6</v>
      </c>
      <c r="L6078" s="19" t="n">
        <f aca="false">ROUND(F6078*K6078,2)</f>
        <v>108.6</v>
      </c>
      <c r="M6078" s="24" t="n">
        <f aca="false">DATE(YEAR(C6078),MONTH(C6078),1)</f>
        <v>46204</v>
      </c>
    </row>
    <row r="6079" customFormat="false" ht="15" hidden="false" customHeight="false" outlineLevel="0" collapsed="false">
      <c r="A6079" s="21" t="s">
        <v>3781</v>
      </c>
      <c r="B6079" s="21" t="s">
        <v>3442</v>
      </c>
      <c r="C6079" s="23" t="n">
        <v>46216</v>
      </c>
      <c r="D6079" s="21" t="s">
        <v>755</v>
      </c>
      <c r="E6079" s="21" t="s">
        <v>366</v>
      </c>
      <c r="F6079" s="12" t="n">
        <v>2</v>
      </c>
      <c r="G6079" s="19" t="n">
        <v>13.75</v>
      </c>
      <c r="H6079" s="19" t="n">
        <v>9.66</v>
      </c>
      <c r="I6079" s="19" t="n">
        <f aca="false">ROUND(F6079*G6079,2)</f>
        <v>27.5</v>
      </c>
      <c r="J6079" s="19" t="n">
        <f aca="false">ROUND(F6079*H6079,2)</f>
        <v>19.32</v>
      </c>
      <c r="K6079" s="19" t="n">
        <f aca="false">INDEX(Pricebook!$L$2:$L$1401,MATCH(D6079,Pricebook!$A$2:$A$1401,0))</f>
        <v>14.75</v>
      </c>
      <c r="L6079" s="19" t="n">
        <f aca="false">ROUND(F6079*K6079,2)</f>
        <v>29.5</v>
      </c>
      <c r="M6079" s="24" t="n">
        <f aca="false">DATE(YEAR(C6079),MONTH(C6079),1)</f>
        <v>46204</v>
      </c>
    </row>
    <row r="6080" customFormat="false" ht="15" hidden="false" customHeight="false" outlineLevel="0" collapsed="false">
      <c r="A6080" s="21" t="s">
        <v>3782</v>
      </c>
      <c r="B6080" s="21" t="s">
        <v>3323</v>
      </c>
      <c r="C6080" s="23" t="n">
        <v>46217</v>
      </c>
      <c r="D6080" s="21" t="s">
        <v>1660</v>
      </c>
      <c r="E6080" s="21" t="s">
        <v>1452</v>
      </c>
      <c r="F6080" s="12" t="n">
        <v>2</v>
      </c>
      <c r="G6080" s="19" t="n">
        <v>96.7</v>
      </c>
      <c r="H6080" s="19" t="n">
        <v>59.19</v>
      </c>
      <c r="I6080" s="19" t="n">
        <f aca="false">ROUND(F6080*G6080,2)</f>
        <v>193.4</v>
      </c>
      <c r="J6080" s="19" t="n">
        <f aca="false">ROUND(F6080*H6080,2)</f>
        <v>118.38</v>
      </c>
      <c r="K6080" s="19" t="n">
        <f aca="false">INDEX(Pricebook!$L$2:$L$1401,MATCH(D6080,Pricebook!$A$2:$A$1401,0))</f>
        <v>99.15</v>
      </c>
      <c r="L6080" s="19" t="n">
        <f aca="false">ROUND(F6080*K6080,2)</f>
        <v>198.3</v>
      </c>
      <c r="M6080" s="24" t="n">
        <f aca="false">DATE(YEAR(C6080),MONTH(C6080),1)</f>
        <v>46204</v>
      </c>
    </row>
    <row r="6081" customFormat="false" ht="15" hidden="false" customHeight="false" outlineLevel="0" collapsed="false">
      <c r="A6081" s="21" t="s">
        <v>3782</v>
      </c>
      <c r="B6081" s="21" t="s">
        <v>3323</v>
      </c>
      <c r="C6081" s="23" t="n">
        <v>46217</v>
      </c>
      <c r="D6081" s="21" t="s">
        <v>1488</v>
      </c>
      <c r="E6081" s="21" t="s">
        <v>1452</v>
      </c>
      <c r="F6081" s="12" t="n">
        <v>3</v>
      </c>
      <c r="G6081" s="19" t="n">
        <v>30.7</v>
      </c>
      <c r="H6081" s="19" t="n">
        <v>18.66</v>
      </c>
      <c r="I6081" s="19" t="n">
        <f aca="false">ROUND(F6081*G6081,2)</f>
        <v>92.1</v>
      </c>
      <c r="J6081" s="19" t="n">
        <f aca="false">ROUND(F6081*H6081,2)</f>
        <v>55.98</v>
      </c>
      <c r="K6081" s="19" t="n">
        <f aca="false">INDEX(Pricebook!$L$2:$L$1401,MATCH(D6081,Pricebook!$A$2:$A$1401,0))</f>
        <v>31.3</v>
      </c>
      <c r="L6081" s="19" t="n">
        <f aca="false">ROUND(F6081*K6081,2)</f>
        <v>93.9</v>
      </c>
      <c r="M6081" s="24" t="n">
        <f aca="false">DATE(YEAR(C6081),MONTH(C6081),1)</f>
        <v>46204</v>
      </c>
    </row>
    <row r="6082" customFormat="false" ht="15" hidden="false" customHeight="false" outlineLevel="0" collapsed="false">
      <c r="A6082" s="21" t="s">
        <v>3782</v>
      </c>
      <c r="B6082" s="21" t="s">
        <v>3323</v>
      </c>
      <c r="C6082" s="23" t="n">
        <v>46217</v>
      </c>
      <c r="D6082" s="21" t="s">
        <v>2406</v>
      </c>
      <c r="E6082" s="21" t="s">
        <v>2202</v>
      </c>
      <c r="F6082" s="12" t="n">
        <v>9</v>
      </c>
      <c r="G6082" s="19" t="n">
        <v>9.1</v>
      </c>
      <c r="H6082" s="19" t="n">
        <v>5.57</v>
      </c>
      <c r="I6082" s="19" t="n">
        <f aca="false">ROUND(F6082*G6082,2)</f>
        <v>81.9</v>
      </c>
      <c r="J6082" s="19" t="n">
        <f aca="false">ROUND(F6082*H6082,2)</f>
        <v>50.13</v>
      </c>
      <c r="K6082" s="19" t="n">
        <f aca="false">INDEX(Pricebook!$L$2:$L$1401,MATCH(D6082,Pricebook!$A$2:$A$1401,0))</f>
        <v>9.8</v>
      </c>
      <c r="L6082" s="19" t="n">
        <f aca="false">ROUND(F6082*K6082,2)</f>
        <v>88.2</v>
      </c>
      <c r="M6082" s="24" t="n">
        <f aca="false">DATE(YEAR(C6082),MONTH(C6082),1)</f>
        <v>46204</v>
      </c>
    </row>
    <row r="6083" customFormat="false" ht="15" hidden="false" customHeight="false" outlineLevel="0" collapsed="false">
      <c r="A6083" s="21" t="s">
        <v>3782</v>
      </c>
      <c r="B6083" s="21" t="s">
        <v>3323</v>
      </c>
      <c r="C6083" s="23" t="n">
        <v>46217</v>
      </c>
      <c r="D6083" s="21" t="s">
        <v>609</v>
      </c>
      <c r="E6083" s="21" t="s">
        <v>366</v>
      </c>
      <c r="F6083" s="12" t="n">
        <v>3</v>
      </c>
      <c r="G6083" s="19" t="n">
        <v>35.55</v>
      </c>
      <c r="H6083" s="19" t="n">
        <v>25.27</v>
      </c>
      <c r="I6083" s="19" t="n">
        <f aca="false">ROUND(F6083*G6083,2)</f>
        <v>106.65</v>
      </c>
      <c r="J6083" s="19" t="n">
        <f aca="false">ROUND(F6083*H6083,2)</f>
        <v>75.81</v>
      </c>
      <c r="K6083" s="19" t="n">
        <f aca="false">INDEX(Pricebook!$L$2:$L$1401,MATCH(D6083,Pricebook!$A$2:$A$1401,0))</f>
        <v>38.5</v>
      </c>
      <c r="L6083" s="19" t="n">
        <f aca="false">ROUND(F6083*K6083,2)</f>
        <v>115.5</v>
      </c>
      <c r="M6083" s="24" t="n">
        <f aca="false">DATE(YEAR(C6083),MONTH(C6083),1)</f>
        <v>46204</v>
      </c>
    </row>
    <row r="6084" customFormat="false" ht="15" hidden="false" customHeight="false" outlineLevel="0" collapsed="false">
      <c r="A6084" s="21" t="s">
        <v>3782</v>
      </c>
      <c r="B6084" s="21" t="s">
        <v>3323</v>
      </c>
      <c r="C6084" s="23" t="n">
        <v>46217</v>
      </c>
      <c r="D6084" s="21" t="s">
        <v>1849</v>
      </c>
      <c r="E6084" s="21" t="s">
        <v>1452</v>
      </c>
      <c r="F6084" s="12" t="n">
        <v>4</v>
      </c>
      <c r="G6084" s="19" t="n">
        <v>19</v>
      </c>
      <c r="H6084" s="19" t="n">
        <v>11.59</v>
      </c>
      <c r="I6084" s="19" t="n">
        <f aca="false">ROUND(F6084*G6084,2)</f>
        <v>76</v>
      </c>
      <c r="J6084" s="19" t="n">
        <f aca="false">ROUND(F6084*H6084,2)</f>
        <v>46.36</v>
      </c>
      <c r="K6084" s="19" t="n">
        <f aca="false">INDEX(Pricebook!$L$2:$L$1401,MATCH(D6084,Pricebook!$A$2:$A$1401,0))</f>
        <v>19.45</v>
      </c>
      <c r="L6084" s="19" t="n">
        <f aca="false">ROUND(F6084*K6084,2)</f>
        <v>77.8</v>
      </c>
      <c r="M6084" s="24" t="n">
        <f aca="false">DATE(YEAR(C6084),MONTH(C6084),1)</f>
        <v>46204</v>
      </c>
    </row>
    <row r="6085" customFormat="false" ht="15" hidden="false" customHeight="false" outlineLevel="0" collapsed="false">
      <c r="A6085" s="21" t="s">
        <v>3782</v>
      </c>
      <c r="B6085" s="21" t="s">
        <v>3323</v>
      </c>
      <c r="C6085" s="23" t="n">
        <v>46217</v>
      </c>
      <c r="D6085" s="21" t="s">
        <v>2238</v>
      </c>
      <c r="E6085" s="21" t="s">
        <v>2202</v>
      </c>
      <c r="F6085" s="12" t="n">
        <v>2</v>
      </c>
      <c r="G6085" s="19" t="n">
        <v>13.95</v>
      </c>
      <c r="H6085" s="19" t="n">
        <v>8.5</v>
      </c>
      <c r="I6085" s="19" t="n">
        <f aca="false">ROUND(F6085*G6085,2)</f>
        <v>27.9</v>
      </c>
      <c r="J6085" s="19" t="n">
        <f aca="false">ROUND(F6085*H6085,2)</f>
        <v>17</v>
      </c>
      <c r="K6085" s="19" t="n">
        <f aca="false">INDEX(Pricebook!$L$2:$L$1401,MATCH(D6085,Pricebook!$A$2:$A$1401,0))</f>
        <v>14.95</v>
      </c>
      <c r="L6085" s="19" t="n">
        <f aca="false">ROUND(F6085*K6085,2)</f>
        <v>29.9</v>
      </c>
      <c r="M6085" s="24" t="n">
        <f aca="false">DATE(YEAR(C6085),MONTH(C6085),1)</f>
        <v>46204</v>
      </c>
    </row>
    <row r="6086" customFormat="false" ht="15" hidden="false" customHeight="false" outlineLevel="0" collapsed="false">
      <c r="A6086" s="21" t="s">
        <v>3782</v>
      </c>
      <c r="B6086" s="21" t="s">
        <v>3323</v>
      </c>
      <c r="C6086" s="23" t="n">
        <v>46217</v>
      </c>
      <c r="D6086" s="21" t="s">
        <v>761</v>
      </c>
      <c r="E6086" s="21" t="s">
        <v>366</v>
      </c>
      <c r="F6086" s="12" t="n">
        <v>4</v>
      </c>
      <c r="G6086" s="19" t="n">
        <v>77.25</v>
      </c>
      <c r="H6086" s="19" t="n">
        <v>54.44</v>
      </c>
      <c r="I6086" s="19" t="n">
        <f aca="false">ROUND(F6086*G6086,2)</f>
        <v>309</v>
      </c>
      <c r="J6086" s="19" t="n">
        <f aca="false">ROUND(F6086*H6086,2)</f>
        <v>217.76</v>
      </c>
      <c r="K6086" s="19" t="n">
        <f aca="false">INDEX(Pricebook!$L$2:$L$1401,MATCH(D6086,Pricebook!$A$2:$A$1401,0))</f>
        <v>82.9</v>
      </c>
      <c r="L6086" s="19" t="n">
        <f aca="false">ROUND(F6086*K6086,2)</f>
        <v>331.6</v>
      </c>
      <c r="M6086" s="24" t="n">
        <f aca="false">DATE(YEAR(C6086),MONTH(C6086),1)</f>
        <v>46204</v>
      </c>
    </row>
    <row r="6087" customFormat="false" ht="15" hidden="false" customHeight="false" outlineLevel="0" collapsed="false">
      <c r="A6087" s="21" t="s">
        <v>3782</v>
      </c>
      <c r="B6087" s="21" t="s">
        <v>3323</v>
      </c>
      <c r="C6087" s="23" t="n">
        <v>46217</v>
      </c>
      <c r="D6087" s="21" t="s">
        <v>1518</v>
      </c>
      <c r="E6087" s="21" t="s">
        <v>1452</v>
      </c>
      <c r="F6087" s="12" t="n">
        <v>12</v>
      </c>
      <c r="G6087" s="19" t="n">
        <v>25.7</v>
      </c>
      <c r="H6087" s="19" t="n">
        <v>15.73</v>
      </c>
      <c r="I6087" s="19" t="n">
        <f aca="false">ROUND(F6087*G6087,2)</f>
        <v>308.4</v>
      </c>
      <c r="J6087" s="19" t="n">
        <f aca="false">ROUND(F6087*H6087,2)</f>
        <v>188.76</v>
      </c>
      <c r="K6087" s="19" t="n">
        <f aca="false">INDEX(Pricebook!$L$2:$L$1401,MATCH(D6087,Pricebook!$A$2:$A$1401,0))</f>
        <v>26.35</v>
      </c>
      <c r="L6087" s="19" t="n">
        <f aca="false">ROUND(F6087*K6087,2)</f>
        <v>316.2</v>
      </c>
      <c r="M6087" s="24" t="n">
        <f aca="false">DATE(YEAR(C6087),MONTH(C6087),1)</f>
        <v>46204</v>
      </c>
    </row>
    <row r="6088" customFormat="false" ht="15" hidden="false" customHeight="false" outlineLevel="0" collapsed="false">
      <c r="A6088" s="21" t="s">
        <v>3783</v>
      </c>
      <c r="B6088" s="21" t="s">
        <v>3143</v>
      </c>
      <c r="C6088" s="23" t="n">
        <v>46217</v>
      </c>
      <c r="D6088" s="21" t="s">
        <v>2301</v>
      </c>
      <c r="E6088" s="21" t="s">
        <v>2202</v>
      </c>
      <c r="F6088" s="12" t="n">
        <v>1</v>
      </c>
      <c r="G6088" s="19" t="n">
        <v>38.15</v>
      </c>
      <c r="H6088" s="19" t="n">
        <v>22.92</v>
      </c>
      <c r="I6088" s="19" t="n">
        <f aca="false">ROUND(F6088*G6088,2)</f>
        <v>38.15</v>
      </c>
      <c r="J6088" s="19" t="n">
        <f aca="false">ROUND(F6088*H6088,2)</f>
        <v>22.92</v>
      </c>
      <c r="K6088" s="19" t="n">
        <f aca="false">INDEX(Pricebook!$L$2:$L$1401,MATCH(D6088,Pricebook!$A$2:$A$1401,0))</f>
        <v>40.3</v>
      </c>
      <c r="L6088" s="19" t="n">
        <f aca="false">ROUND(F6088*K6088,2)</f>
        <v>40.3</v>
      </c>
      <c r="M6088" s="24" t="n">
        <f aca="false">DATE(YEAR(C6088),MONTH(C6088),1)</f>
        <v>46204</v>
      </c>
    </row>
    <row r="6089" customFormat="false" ht="15" hidden="false" customHeight="false" outlineLevel="0" collapsed="false">
      <c r="A6089" s="21" t="s">
        <v>3783</v>
      </c>
      <c r="B6089" s="21" t="s">
        <v>3143</v>
      </c>
      <c r="C6089" s="23" t="n">
        <v>46217</v>
      </c>
      <c r="D6089" s="21" t="s">
        <v>374</v>
      </c>
      <c r="E6089" s="21" t="s">
        <v>366</v>
      </c>
      <c r="F6089" s="12" t="n">
        <v>3</v>
      </c>
      <c r="G6089" s="19" t="n">
        <v>30.45</v>
      </c>
      <c r="H6089" s="19" t="n">
        <v>21.41</v>
      </c>
      <c r="I6089" s="19" t="n">
        <f aca="false">ROUND(F6089*G6089,2)</f>
        <v>91.35</v>
      </c>
      <c r="J6089" s="19" t="n">
        <f aca="false">ROUND(F6089*H6089,2)</f>
        <v>64.23</v>
      </c>
      <c r="K6089" s="19" t="n">
        <f aca="false">INDEX(Pricebook!$L$2:$L$1401,MATCH(D6089,Pricebook!$A$2:$A$1401,0))</f>
        <v>32.6</v>
      </c>
      <c r="L6089" s="19" t="n">
        <f aca="false">ROUND(F6089*K6089,2)</f>
        <v>97.8</v>
      </c>
      <c r="M6089" s="24" t="n">
        <f aca="false">DATE(YEAR(C6089),MONTH(C6089),1)</f>
        <v>46204</v>
      </c>
    </row>
    <row r="6090" customFormat="false" ht="15" hidden="false" customHeight="false" outlineLevel="0" collapsed="false">
      <c r="A6090" s="21" t="s">
        <v>3783</v>
      </c>
      <c r="B6090" s="21" t="s">
        <v>3143</v>
      </c>
      <c r="C6090" s="23" t="n">
        <v>46217</v>
      </c>
      <c r="D6090" s="21" t="s">
        <v>901</v>
      </c>
      <c r="E6090" s="21" t="s">
        <v>366</v>
      </c>
      <c r="F6090" s="12" t="n">
        <v>3</v>
      </c>
      <c r="G6090" s="19" t="n">
        <v>14.45</v>
      </c>
      <c r="H6090" s="19" t="n">
        <v>10.2</v>
      </c>
      <c r="I6090" s="19" t="n">
        <f aca="false">ROUND(F6090*G6090,2)</f>
        <v>43.35</v>
      </c>
      <c r="J6090" s="19" t="n">
        <f aca="false">ROUND(F6090*H6090,2)</f>
        <v>30.6</v>
      </c>
      <c r="K6090" s="19" t="n">
        <f aca="false">INDEX(Pricebook!$L$2:$L$1401,MATCH(D6090,Pricebook!$A$2:$A$1401,0))</f>
        <v>15.55</v>
      </c>
      <c r="L6090" s="19" t="n">
        <f aca="false">ROUND(F6090*K6090,2)</f>
        <v>46.65</v>
      </c>
      <c r="M6090" s="24" t="n">
        <f aca="false">DATE(YEAR(C6090),MONTH(C6090),1)</f>
        <v>46204</v>
      </c>
    </row>
    <row r="6091" customFormat="false" ht="15" hidden="false" customHeight="false" outlineLevel="0" collapsed="false">
      <c r="A6091" s="21" t="s">
        <v>3783</v>
      </c>
      <c r="B6091" s="21" t="s">
        <v>3143</v>
      </c>
      <c r="C6091" s="23" t="n">
        <v>46217</v>
      </c>
      <c r="D6091" s="21" t="s">
        <v>2218</v>
      </c>
      <c r="E6091" s="21" t="s">
        <v>2202</v>
      </c>
      <c r="F6091" s="12" t="n">
        <v>11</v>
      </c>
      <c r="G6091" s="19" t="n">
        <v>6.05</v>
      </c>
      <c r="H6091" s="19" t="n">
        <v>4.08</v>
      </c>
      <c r="I6091" s="19" t="n">
        <f aca="false">ROUND(F6091*G6091,2)</f>
        <v>66.55</v>
      </c>
      <c r="J6091" s="19" t="n">
        <f aca="false">ROUND(F6091*H6091,2)</f>
        <v>44.88</v>
      </c>
      <c r="K6091" s="19" t="n">
        <f aca="false">INDEX(Pricebook!$L$2:$L$1401,MATCH(D6091,Pricebook!$A$2:$A$1401,0))</f>
        <v>6.4</v>
      </c>
      <c r="L6091" s="19" t="n">
        <f aca="false">ROUND(F6091*K6091,2)</f>
        <v>70.4</v>
      </c>
      <c r="M6091" s="24" t="n">
        <f aca="false">DATE(YEAR(C6091),MONTH(C6091),1)</f>
        <v>46204</v>
      </c>
    </row>
    <row r="6092" customFormat="false" ht="15" hidden="false" customHeight="false" outlineLevel="0" collapsed="false">
      <c r="A6092" s="21" t="s">
        <v>3783</v>
      </c>
      <c r="B6092" s="21" t="s">
        <v>3143</v>
      </c>
      <c r="C6092" s="23" t="n">
        <v>46217</v>
      </c>
      <c r="D6092" s="21" t="s">
        <v>559</v>
      </c>
      <c r="E6092" s="21" t="s">
        <v>366</v>
      </c>
      <c r="F6092" s="12" t="n">
        <v>2</v>
      </c>
      <c r="G6092" s="19" t="n">
        <v>84.65</v>
      </c>
      <c r="H6092" s="19" t="n">
        <v>60.44</v>
      </c>
      <c r="I6092" s="19" t="n">
        <f aca="false">ROUND(F6092*G6092,2)</f>
        <v>169.3</v>
      </c>
      <c r="J6092" s="19" t="n">
        <f aca="false">ROUND(F6092*H6092,2)</f>
        <v>120.88</v>
      </c>
      <c r="K6092" s="19" t="n">
        <f aca="false">INDEX(Pricebook!$L$2:$L$1401,MATCH(D6092,Pricebook!$A$2:$A$1401,0))</f>
        <v>92.05</v>
      </c>
      <c r="L6092" s="19" t="n">
        <f aca="false">ROUND(F6092*K6092,2)</f>
        <v>184.1</v>
      </c>
      <c r="M6092" s="24" t="n">
        <f aca="false">DATE(YEAR(C6092),MONTH(C6092),1)</f>
        <v>46204</v>
      </c>
    </row>
    <row r="6093" customFormat="false" ht="15" hidden="false" customHeight="false" outlineLevel="0" collapsed="false">
      <c r="A6093" s="21" t="s">
        <v>3783</v>
      </c>
      <c r="B6093" s="21" t="s">
        <v>3143</v>
      </c>
      <c r="C6093" s="23" t="n">
        <v>46217</v>
      </c>
      <c r="D6093" s="21" t="s">
        <v>1670</v>
      </c>
      <c r="E6093" s="21" t="s">
        <v>1452</v>
      </c>
      <c r="F6093" s="12" t="n">
        <v>16</v>
      </c>
      <c r="G6093" s="19" t="n">
        <v>30.3</v>
      </c>
      <c r="H6093" s="19" t="n">
        <v>18.79</v>
      </c>
      <c r="I6093" s="19" t="n">
        <f aca="false">ROUND(F6093*G6093,2)</f>
        <v>484.8</v>
      </c>
      <c r="J6093" s="19" t="n">
        <f aca="false">ROUND(F6093*H6093,2)</f>
        <v>300.64</v>
      </c>
      <c r="K6093" s="19" t="n">
        <f aca="false">INDEX(Pricebook!$L$2:$L$1401,MATCH(D6093,Pricebook!$A$2:$A$1401,0))</f>
        <v>31.5</v>
      </c>
      <c r="L6093" s="19" t="n">
        <f aca="false">ROUND(F6093*K6093,2)</f>
        <v>504</v>
      </c>
      <c r="M6093" s="24" t="n">
        <f aca="false">DATE(YEAR(C6093),MONTH(C6093),1)</f>
        <v>46204</v>
      </c>
    </row>
    <row r="6094" customFormat="false" ht="15" hidden="false" customHeight="false" outlineLevel="0" collapsed="false">
      <c r="A6094" s="21" t="s">
        <v>3783</v>
      </c>
      <c r="B6094" s="21" t="s">
        <v>3143</v>
      </c>
      <c r="C6094" s="23" t="n">
        <v>46217</v>
      </c>
      <c r="D6094" s="21" t="s">
        <v>753</v>
      </c>
      <c r="E6094" s="21" t="s">
        <v>366</v>
      </c>
      <c r="F6094" s="12" t="n">
        <v>4</v>
      </c>
      <c r="G6094" s="19" t="n">
        <v>88.7</v>
      </c>
      <c r="H6094" s="19" t="n">
        <v>62.91</v>
      </c>
      <c r="I6094" s="19" t="n">
        <f aca="false">ROUND(F6094*G6094,2)</f>
        <v>354.8</v>
      </c>
      <c r="J6094" s="19" t="n">
        <f aca="false">ROUND(F6094*H6094,2)</f>
        <v>251.64</v>
      </c>
      <c r="K6094" s="19" t="n">
        <f aca="false">INDEX(Pricebook!$L$2:$L$1401,MATCH(D6094,Pricebook!$A$2:$A$1401,0))</f>
        <v>95.8</v>
      </c>
      <c r="L6094" s="19" t="n">
        <f aca="false">ROUND(F6094*K6094,2)</f>
        <v>383.2</v>
      </c>
      <c r="M6094" s="24" t="n">
        <f aca="false">DATE(YEAR(C6094),MONTH(C6094),1)</f>
        <v>46204</v>
      </c>
    </row>
    <row r="6095" customFormat="false" ht="15" hidden="false" customHeight="false" outlineLevel="0" collapsed="false">
      <c r="A6095" s="21" t="s">
        <v>3783</v>
      </c>
      <c r="B6095" s="21" t="s">
        <v>3143</v>
      </c>
      <c r="C6095" s="23" t="n">
        <v>46217</v>
      </c>
      <c r="D6095" s="21" t="s">
        <v>1477</v>
      </c>
      <c r="E6095" s="21" t="s">
        <v>1452</v>
      </c>
      <c r="F6095" s="12" t="n">
        <v>11</v>
      </c>
      <c r="G6095" s="19" t="n">
        <v>40.5</v>
      </c>
      <c r="H6095" s="19" t="n">
        <v>24.92</v>
      </c>
      <c r="I6095" s="19" t="n">
        <f aca="false">ROUND(F6095*G6095,2)</f>
        <v>445.5</v>
      </c>
      <c r="J6095" s="19" t="n">
        <f aca="false">ROUND(F6095*H6095,2)</f>
        <v>274.12</v>
      </c>
      <c r="K6095" s="19" t="n">
        <f aca="false">INDEX(Pricebook!$L$2:$L$1401,MATCH(D6095,Pricebook!$A$2:$A$1401,0))</f>
        <v>41.75</v>
      </c>
      <c r="L6095" s="19" t="n">
        <f aca="false">ROUND(F6095*K6095,2)</f>
        <v>459.25</v>
      </c>
      <c r="M6095" s="24" t="n">
        <f aca="false">DATE(YEAR(C6095),MONTH(C6095),1)</f>
        <v>46204</v>
      </c>
    </row>
    <row r="6096" customFormat="false" ht="15" hidden="false" customHeight="false" outlineLevel="0" collapsed="false">
      <c r="A6096" s="21" t="s">
        <v>3783</v>
      </c>
      <c r="B6096" s="21" t="s">
        <v>3143</v>
      </c>
      <c r="C6096" s="23" t="n">
        <v>46217</v>
      </c>
      <c r="D6096" s="21" t="s">
        <v>380</v>
      </c>
      <c r="E6096" s="21" t="s">
        <v>366</v>
      </c>
      <c r="F6096" s="12" t="n">
        <v>3</v>
      </c>
      <c r="G6096" s="19" t="n">
        <v>17.8</v>
      </c>
      <c r="H6096" s="19" t="n">
        <v>12.71</v>
      </c>
      <c r="I6096" s="19" t="n">
        <f aca="false">ROUND(F6096*G6096,2)</f>
        <v>53.4</v>
      </c>
      <c r="J6096" s="19" t="n">
        <f aca="false">ROUND(F6096*H6096,2)</f>
        <v>38.13</v>
      </c>
      <c r="K6096" s="19" t="n">
        <f aca="false">INDEX(Pricebook!$L$2:$L$1401,MATCH(D6096,Pricebook!$A$2:$A$1401,0))</f>
        <v>19.35</v>
      </c>
      <c r="L6096" s="19" t="n">
        <f aca="false">ROUND(F6096*K6096,2)</f>
        <v>58.05</v>
      </c>
      <c r="M6096" s="24" t="n">
        <f aca="false">DATE(YEAR(C6096),MONTH(C6096),1)</f>
        <v>46204</v>
      </c>
    </row>
    <row r="6097" customFormat="false" ht="15" hidden="false" customHeight="false" outlineLevel="0" collapsed="false">
      <c r="A6097" s="21" t="s">
        <v>3783</v>
      </c>
      <c r="B6097" s="21" t="s">
        <v>3143</v>
      </c>
      <c r="C6097" s="23" t="n">
        <v>46217</v>
      </c>
      <c r="D6097" s="21" t="s">
        <v>1530</v>
      </c>
      <c r="E6097" s="21" t="s">
        <v>1452</v>
      </c>
      <c r="F6097" s="12" t="n">
        <v>12</v>
      </c>
      <c r="G6097" s="19" t="n">
        <v>94.5</v>
      </c>
      <c r="H6097" s="19" t="n">
        <v>58.16</v>
      </c>
      <c r="I6097" s="19" t="n">
        <f aca="false">ROUND(F6097*G6097,2)</f>
        <v>1134</v>
      </c>
      <c r="J6097" s="19" t="n">
        <f aca="false">ROUND(F6097*H6097,2)</f>
        <v>697.92</v>
      </c>
      <c r="K6097" s="19" t="n">
        <f aca="false">INDEX(Pricebook!$L$2:$L$1401,MATCH(D6097,Pricebook!$A$2:$A$1401,0))</f>
        <v>97.45</v>
      </c>
      <c r="L6097" s="19" t="n">
        <f aca="false">ROUND(F6097*K6097,2)</f>
        <v>1169.4</v>
      </c>
      <c r="M6097" s="24" t="n">
        <f aca="false">DATE(YEAR(C6097),MONTH(C6097),1)</f>
        <v>46204</v>
      </c>
    </row>
    <row r="6098" customFormat="false" ht="15" hidden="false" customHeight="false" outlineLevel="0" collapsed="false">
      <c r="A6098" s="21" t="s">
        <v>3783</v>
      </c>
      <c r="B6098" s="21" t="s">
        <v>3143</v>
      </c>
      <c r="C6098" s="23" t="n">
        <v>46217</v>
      </c>
      <c r="D6098" s="21" t="s">
        <v>1853</v>
      </c>
      <c r="E6098" s="21" t="s">
        <v>1452</v>
      </c>
      <c r="F6098" s="12" t="n">
        <v>3</v>
      </c>
      <c r="G6098" s="19" t="n">
        <v>21.6</v>
      </c>
      <c r="H6098" s="19" t="n">
        <v>14.09</v>
      </c>
      <c r="I6098" s="19" t="n">
        <f aca="false">ROUND(F6098*G6098,2)</f>
        <v>64.8</v>
      </c>
      <c r="J6098" s="19" t="n">
        <f aca="false">ROUND(F6098*H6098,2)</f>
        <v>42.27</v>
      </c>
      <c r="K6098" s="19" t="n">
        <f aca="false">INDEX(Pricebook!$L$2:$L$1401,MATCH(D6098,Pricebook!$A$2:$A$1401,0))</f>
        <v>22.5</v>
      </c>
      <c r="L6098" s="19" t="n">
        <f aca="false">ROUND(F6098*K6098,2)</f>
        <v>67.5</v>
      </c>
      <c r="M6098" s="24" t="n">
        <f aca="false">DATE(YEAR(C6098),MONTH(C6098),1)</f>
        <v>46204</v>
      </c>
    </row>
    <row r="6099" customFormat="false" ht="15" hidden="false" customHeight="false" outlineLevel="0" collapsed="false">
      <c r="A6099" s="21" t="s">
        <v>3783</v>
      </c>
      <c r="B6099" s="21" t="s">
        <v>3143</v>
      </c>
      <c r="C6099" s="23" t="n">
        <v>46217</v>
      </c>
      <c r="D6099" s="21" t="s">
        <v>1879</v>
      </c>
      <c r="E6099" s="21" t="s">
        <v>1452</v>
      </c>
      <c r="F6099" s="12" t="n">
        <v>6</v>
      </c>
      <c r="G6099" s="19" t="n">
        <v>18.05</v>
      </c>
      <c r="H6099" s="19" t="n">
        <v>12.33</v>
      </c>
      <c r="I6099" s="19" t="n">
        <f aca="false">ROUND(F6099*G6099,2)</f>
        <v>108.3</v>
      </c>
      <c r="J6099" s="19" t="n">
        <f aca="false">ROUND(F6099*H6099,2)</f>
        <v>73.98</v>
      </c>
      <c r="K6099" s="19" t="n">
        <f aca="false">INDEX(Pricebook!$L$2:$L$1401,MATCH(D6099,Pricebook!$A$2:$A$1401,0))</f>
        <v>18.8</v>
      </c>
      <c r="L6099" s="19" t="n">
        <f aca="false">ROUND(F6099*K6099,2)</f>
        <v>112.8</v>
      </c>
      <c r="M6099" s="24" t="n">
        <f aca="false">DATE(YEAR(C6099),MONTH(C6099),1)</f>
        <v>46204</v>
      </c>
    </row>
    <row r="6100" customFormat="false" ht="15" hidden="false" customHeight="false" outlineLevel="0" collapsed="false">
      <c r="A6100" s="21" t="s">
        <v>3783</v>
      </c>
      <c r="B6100" s="21" t="s">
        <v>3143</v>
      </c>
      <c r="C6100" s="23" t="n">
        <v>46217</v>
      </c>
      <c r="D6100" s="21" t="s">
        <v>1469</v>
      </c>
      <c r="E6100" s="21" t="s">
        <v>1452</v>
      </c>
      <c r="F6100" s="12" t="n">
        <v>10</v>
      </c>
      <c r="G6100" s="19" t="n">
        <v>108</v>
      </c>
      <c r="H6100" s="19" t="n">
        <v>65.71</v>
      </c>
      <c r="I6100" s="19" t="n">
        <f aca="false">ROUND(F6100*G6100,2)</f>
        <v>1080</v>
      </c>
      <c r="J6100" s="19" t="n">
        <f aca="false">ROUND(F6100*H6100,2)</f>
        <v>657.1</v>
      </c>
      <c r="K6100" s="19" t="n">
        <f aca="false">INDEX(Pricebook!$L$2:$L$1401,MATCH(D6100,Pricebook!$A$2:$A$1401,0))</f>
        <v>110.1</v>
      </c>
      <c r="L6100" s="19" t="n">
        <f aca="false">ROUND(F6100*K6100,2)</f>
        <v>1101</v>
      </c>
      <c r="M6100" s="24" t="n">
        <f aca="false">DATE(YEAR(C6100),MONTH(C6100),1)</f>
        <v>46204</v>
      </c>
    </row>
    <row r="6101" customFormat="false" ht="15" hidden="false" customHeight="false" outlineLevel="0" collapsed="false">
      <c r="A6101" s="21" t="s">
        <v>3783</v>
      </c>
      <c r="B6101" s="21" t="s">
        <v>3143</v>
      </c>
      <c r="C6101" s="23" t="n">
        <v>46217</v>
      </c>
      <c r="D6101" s="21" t="s">
        <v>2376</v>
      </c>
      <c r="E6101" s="21" t="s">
        <v>2202</v>
      </c>
      <c r="F6101" s="12" t="n">
        <v>4</v>
      </c>
      <c r="G6101" s="19" t="n">
        <v>6.25</v>
      </c>
      <c r="H6101" s="19" t="n">
        <v>3.74</v>
      </c>
      <c r="I6101" s="19" t="n">
        <f aca="false">ROUND(F6101*G6101,2)</f>
        <v>25</v>
      </c>
      <c r="J6101" s="19" t="n">
        <f aca="false">ROUND(F6101*H6101,2)</f>
        <v>14.96</v>
      </c>
      <c r="K6101" s="19" t="n">
        <f aca="false">INDEX(Pricebook!$L$2:$L$1401,MATCH(D6101,Pricebook!$A$2:$A$1401,0))</f>
        <v>6.6</v>
      </c>
      <c r="L6101" s="19" t="n">
        <f aca="false">ROUND(F6101*K6101,2)</f>
        <v>26.4</v>
      </c>
      <c r="M6101" s="24" t="n">
        <f aca="false">DATE(YEAR(C6101),MONTH(C6101),1)</f>
        <v>46204</v>
      </c>
    </row>
    <row r="6102" customFormat="false" ht="15" hidden="false" customHeight="false" outlineLevel="0" collapsed="false">
      <c r="A6102" s="21" t="s">
        <v>3783</v>
      </c>
      <c r="B6102" s="21" t="s">
        <v>3143</v>
      </c>
      <c r="C6102" s="23" t="n">
        <v>46217</v>
      </c>
      <c r="D6102" s="21" t="s">
        <v>1917</v>
      </c>
      <c r="E6102" s="21" t="s">
        <v>1452</v>
      </c>
      <c r="F6102" s="12" t="n">
        <v>4</v>
      </c>
      <c r="G6102" s="19" t="n">
        <v>49.5</v>
      </c>
      <c r="H6102" s="19" t="n">
        <v>30.56</v>
      </c>
      <c r="I6102" s="19" t="n">
        <f aca="false">ROUND(F6102*G6102,2)</f>
        <v>198</v>
      </c>
      <c r="J6102" s="19" t="n">
        <f aca="false">ROUND(F6102*H6102,2)</f>
        <v>122.24</v>
      </c>
      <c r="K6102" s="19" t="n">
        <f aca="false">INDEX(Pricebook!$L$2:$L$1401,MATCH(D6102,Pricebook!$A$2:$A$1401,0))</f>
        <v>51.2</v>
      </c>
      <c r="L6102" s="19" t="n">
        <f aca="false">ROUND(F6102*K6102,2)</f>
        <v>204.8</v>
      </c>
      <c r="M6102" s="24" t="n">
        <f aca="false">DATE(YEAR(C6102),MONTH(C6102),1)</f>
        <v>46204</v>
      </c>
    </row>
    <row r="6103" customFormat="false" ht="15" hidden="false" customHeight="false" outlineLevel="0" collapsed="false">
      <c r="A6103" s="21" t="s">
        <v>3783</v>
      </c>
      <c r="B6103" s="21" t="s">
        <v>3143</v>
      </c>
      <c r="C6103" s="23" t="n">
        <v>46217</v>
      </c>
      <c r="D6103" s="21" t="s">
        <v>1666</v>
      </c>
      <c r="E6103" s="21" t="s">
        <v>1452</v>
      </c>
      <c r="F6103" s="12" t="n">
        <v>7</v>
      </c>
      <c r="G6103" s="19" t="n">
        <v>184.5</v>
      </c>
      <c r="H6103" s="19" t="n">
        <v>113.32</v>
      </c>
      <c r="I6103" s="19" t="n">
        <f aca="false">ROUND(F6103*G6103,2)</f>
        <v>1291.5</v>
      </c>
      <c r="J6103" s="19" t="n">
        <f aca="false">ROUND(F6103*H6103,2)</f>
        <v>793.24</v>
      </c>
      <c r="K6103" s="19" t="n">
        <f aca="false">INDEX(Pricebook!$L$2:$L$1401,MATCH(D6103,Pricebook!$A$2:$A$1401,0))</f>
        <v>189.8</v>
      </c>
      <c r="L6103" s="19" t="n">
        <f aca="false">ROUND(F6103*K6103,2)</f>
        <v>1328.6</v>
      </c>
      <c r="M6103" s="24" t="n">
        <f aca="false">DATE(YEAR(C6103),MONTH(C6103),1)</f>
        <v>46204</v>
      </c>
    </row>
    <row r="6104" customFormat="false" ht="15" hidden="false" customHeight="false" outlineLevel="0" collapsed="false">
      <c r="A6104" s="21" t="s">
        <v>3784</v>
      </c>
      <c r="B6104" s="21" t="s">
        <v>3060</v>
      </c>
      <c r="C6104" s="23" t="n">
        <v>46217</v>
      </c>
      <c r="D6104" s="21" t="s">
        <v>521</v>
      </c>
      <c r="E6104" s="21" t="s">
        <v>366</v>
      </c>
      <c r="F6104" s="12" t="n">
        <v>4</v>
      </c>
      <c r="G6104" s="19" t="n">
        <v>12.55</v>
      </c>
      <c r="H6104" s="19" t="n">
        <v>8.96</v>
      </c>
      <c r="I6104" s="19" t="n">
        <f aca="false">ROUND(F6104*G6104,2)</f>
        <v>50.2</v>
      </c>
      <c r="J6104" s="19" t="n">
        <f aca="false">ROUND(F6104*H6104,2)</f>
        <v>35.84</v>
      </c>
      <c r="K6104" s="19" t="n">
        <f aca="false">INDEX(Pricebook!$L$2:$L$1401,MATCH(D6104,Pricebook!$A$2:$A$1401,0))</f>
        <v>13.65</v>
      </c>
      <c r="L6104" s="19" t="n">
        <f aca="false">ROUND(F6104*K6104,2)</f>
        <v>54.6</v>
      </c>
      <c r="M6104" s="24" t="n">
        <f aca="false">DATE(YEAR(C6104),MONTH(C6104),1)</f>
        <v>46204</v>
      </c>
    </row>
    <row r="6105" customFormat="false" ht="15" hidden="false" customHeight="false" outlineLevel="0" collapsed="false">
      <c r="A6105" s="21" t="s">
        <v>3784</v>
      </c>
      <c r="B6105" s="21" t="s">
        <v>3060</v>
      </c>
      <c r="C6105" s="23" t="n">
        <v>46217</v>
      </c>
      <c r="D6105" s="21" t="s">
        <v>561</v>
      </c>
      <c r="E6105" s="21" t="s">
        <v>366</v>
      </c>
      <c r="F6105" s="12" t="n">
        <v>2</v>
      </c>
      <c r="G6105" s="19" t="n">
        <v>48.4</v>
      </c>
      <c r="H6105" s="19" t="n">
        <v>33.94</v>
      </c>
      <c r="I6105" s="19" t="n">
        <f aca="false">ROUND(F6105*G6105,2)</f>
        <v>96.8</v>
      </c>
      <c r="J6105" s="19" t="n">
        <f aca="false">ROUND(F6105*H6105,2)</f>
        <v>67.88</v>
      </c>
      <c r="K6105" s="19" t="n">
        <f aca="false">INDEX(Pricebook!$L$2:$L$1401,MATCH(D6105,Pricebook!$A$2:$A$1401,0))</f>
        <v>51.7</v>
      </c>
      <c r="L6105" s="19" t="n">
        <f aca="false">ROUND(F6105*K6105,2)</f>
        <v>103.4</v>
      </c>
      <c r="M6105" s="24" t="n">
        <f aca="false">DATE(YEAR(C6105),MONTH(C6105),1)</f>
        <v>46204</v>
      </c>
    </row>
    <row r="6106" customFormat="false" ht="15" hidden="false" customHeight="false" outlineLevel="0" collapsed="false">
      <c r="A6106" s="21" t="s">
        <v>3784</v>
      </c>
      <c r="B6106" s="21" t="s">
        <v>3060</v>
      </c>
      <c r="C6106" s="23" t="n">
        <v>46217</v>
      </c>
      <c r="D6106" s="21" t="s">
        <v>2044</v>
      </c>
      <c r="E6106" s="21" t="s">
        <v>1941</v>
      </c>
      <c r="F6106" s="12" t="n">
        <v>5</v>
      </c>
      <c r="G6106" s="19" t="n">
        <v>52.1</v>
      </c>
      <c r="H6106" s="19" t="n">
        <v>33.32</v>
      </c>
      <c r="I6106" s="19" t="n">
        <f aca="false">ROUND(F6106*G6106,2)</f>
        <v>260.5</v>
      </c>
      <c r="J6106" s="19" t="n">
        <f aca="false">ROUND(F6106*H6106,2)</f>
        <v>166.6</v>
      </c>
      <c r="K6106" s="19" t="n">
        <f aca="false">INDEX(Pricebook!$L$2:$L$1401,MATCH(D6106,Pricebook!$A$2:$A$1401,0))</f>
        <v>54.3</v>
      </c>
      <c r="L6106" s="19" t="n">
        <f aca="false">ROUND(F6106*K6106,2)</f>
        <v>271.5</v>
      </c>
      <c r="M6106" s="24" t="n">
        <f aca="false">DATE(YEAR(C6106),MONTH(C6106),1)</f>
        <v>46204</v>
      </c>
    </row>
    <row r="6107" customFormat="false" ht="15" hidden="false" customHeight="false" outlineLevel="0" collapsed="false">
      <c r="A6107" s="21" t="s">
        <v>3784</v>
      </c>
      <c r="B6107" s="21" t="s">
        <v>3060</v>
      </c>
      <c r="C6107" s="23" t="n">
        <v>46217</v>
      </c>
      <c r="D6107" s="21" t="s">
        <v>1174</v>
      </c>
      <c r="E6107" s="21" t="s">
        <v>971</v>
      </c>
      <c r="F6107" s="12" t="n">
        <v>2</v>
      </c>
      <c r="G6107" s="19" t="n">
        <v>694.3</v>
      </c>
      <c r="H6107" s="19" t="n">
        <v>534.96</v>
      </c>
      <c r="I6107" s="19" t="n">
        <f aca="false">ROUND(F6107*G6107,2)</f>
        <v>1388.6</v>
      </c>
      <c r="J6107" s="19" t="n">
        <f aca="false">ROUND(F6107*H6107,2)</f>
        <v>1069.92</v>
      </c>
      <c r="K6107" s="19" t="n">
        <f aca="false">INDEX(Pricebook!$L$2:$L$1401,MATCH(D6107,Pricebook!$A$2:$A$1401,0))</f>
        <v>810.1</v>
      </c>
      <c r="L6107" s="19" t="n">
        <f aca="false">ROUND(F6107*K6107,2)</f>
        <v>1620.2</v>
      </c>
      <c r="M6107" s="24" t="n">
        <f aca="false">DATE(YEAR(C6107),MONTH(C6107),1)</f>
        <v>46204</v>
      </c>
    </row>
    <row r="6108" customFormat="false" ht="15" hidden="false" customHeight="false" outlineLevel="0" collapsed="false">
      <c r="A6108" s="21" t="s">
        <v>3784</v>
      </c>
      <c r="B6108" s="21" t="s">
        <v>3060</v>
      </c>
      <c r="C6108" s="23" t="n">
        <v>46217</v>
      </c>
      <c r="D6108" s="21" t="s">
        <v>685</v>
      </c>
      <c r="E6108" s="21" t="s">
        <v>366</v>
      </c>
      <c r="F6108" s="12" t="n">
        <v>1</v>
      </c>
      <c r="G6108" s="19" t="n">
        <v>53.3</v>
      </c>
      <c r="H6108" s="19" t="n">
        <v>37.88</v>
      </c>
      <c r="I6108" s="19" t="n">
        <f aca="false">ROUND(F6108*G6108,2)</f>
        <v>53.3</v>
      </c>
      <c r="J6108" s="19" t="n">
        <f aca="false">ROUND(F6108*H6108,2)</f>
        <v>37.88</v>
      </c>
      <c r="K6108" s="19" t="n">
        <f aca="false">INDEX(Pricebook!$L$2:$L$1401,MATCH(D6108,Pricebook!$A$2:$A$1401,0))</f>
        <v>57.7</v>
      </c>
      <c r="L6108" s="19" t="n">
        <f aca="false">ROUND(F6108*K6108,2)</f>
        <v>57.7</v>
      </c>
      <c r="M6108" s="24" t="n">
        <f aca="false">DATE(YEAR(C6108),MONTH(C6108),1)</f>
        <v>46204</v>
      </c>
    </row>
    <row r="6109" customFormat="false" ht="15" hidden="false" customHeight="false" outlineLevel="0" collapsed="false">
      <c r="A6109" s="21" t="s">
        <v>3784</v>
      </c>
      <c r="B6109" s="21" t="s">
        <v>3060</v>
      </c>
      <c r="C6109" s="23" t="n">
        <v>46217</v>
      </c>
      <c r="D6109" s="21" t="s">
        <v>489</v>
      </c>
      <c r="E6109" s="21" t="s">
        <v>366</v>
      </c>
      <c r="F6109" s="12" t="n">
        <v>1</v>
      </c>
      <c r="G6109" s="19" t="n">
        <v>36.3</v>
      </c>
      <c r="H6109" s="19" t="n">
        <v>25.65</v>
      </c>
      <c r="I6109" s="19" t="n">
        <f aca="false">ROUND(F6109*G6109,2)</f>
        <v>36.3</v>
      </c>
      <c r="J6109" s="19" t="n">
        <f aca="false">ROUND(F6109*H6109,2)</f>
        <v>25.65</v>
      </c>
      <c r="K6109" s="19" t="n">
        <f aca="false">INDEX(Pricebook!$L$2:$L$1401,MATCH(D6109,Pricebook!$A$2:$A$1401,0))</f>
        <v>39.05</v>
      </c>
      <c r="L6109" s="19" t="n">
        <f aca="false">ROUND(F6109*K6109,2)</f>
        <v>39.05</v>
      </c>
      <c r="M6109" s="24" t="n">
        <f aca="false">DATE(YEAR(C6109),MONTH(C6109),1)</f>
        <v>46204</v>
      </c>
    </row>
    <row r="6110" customFormat="false" ht="15" hidden="false" customHeight="false" outlineLevel="0" collapsed="false">
      <c r="A6110" s="21" t="s">
        <v>3784</v>
      </c>
      <c r="B6110" s="21" t="s">
        <v>3060</v>
      </c>
      <c r="C6110" s="23" t="n">
        <v>46217</v>
      </c>
      <c r="D6110" s="21" t="s">
        <v>2768</v>
      </c>
      <c r="E6110" s="21" t="s">
        <v>2748</v>
      </c>
      <c r="F6110" s="12" t="n">
        <v>3</v>
      </c>
      <c r="G6110" s="19" t="n">
        <v>15.5</v>
      </c>
      <c r="H6110" s="19" t="n">
        <v>9</v>
      </c>
      <c r="I6110" s="19" t="n">
        <f aca="false">ROUND(F6110*G6110,2)</f>
        <v>46.5</v>
      </c>
      <c r="J6110" s="19" t="n">
        <f aca="false">ROUND(F6110*H6110,2)</f>
        <v>27</v>
      </c>
      <c r="K6110" s="19" t="n">
        <f aca="false">INDEX(Pricebook!$L$2:$L$1401,MATCH(D6110,Pricebook!$A$2:$A$1401,0))</f>
        <v>16.9</v>
      </c>
      <c r="L6110" s="19" t="n">
        <f aca="false">ROUND(F6110*K6110,2)</f>
        <v>50.7</v>
      </c>
      <c r="M6110" s="24" t="n">
        <f aca="false">DATE(YEAR(C6110),MONTH(C6110),1)</f>
        <v>46204</v>
      </c>
    </row>
    <row r="6111" customFormat="false" ht="15" hidden="false" customHeight="false" outlineLevel="0" collapsed="false">
      <c r="A6111" s="21" t="s">
        <v>3784</v>
      </c>
      <c r="B6111" s="21" t="s">
        <v>3060</v>
      </c>
      <c r="C6111" s="23" t="n">
        <v>46217</v>
      </c>
      <c r="D6111" s="21" t="s">
        <v>986</v>
      </c>
      <c r="E6111" s="21" t="s">
        <v>971</v>
      </c>
      <c r="F6111" s="12" t="n">
        <v>11</v>
      </c>
      <c r="G6111" s="19" t="n">
        <v>3.35</v>
      </c>
      <c r="H6111" s="19" t="n">
        <v>2.92</v>
      </c>
      <c r="I6111" s="19" t="n">
        <f aca="false">ROUND(F6111*G6111,2)</f>
        <v>36.85</v>
      </c>
      <c r="J6111" s="19" t="n">
        <f aca="false">ROUND(F6111*H6111,2)</f>
        <v>32.12</v>
      </c>
      <c r="K6111" s="19" t="n">
        <f aca="false">INDEX(Pricebook!$L$2:$L$1401,MATCH(D6111,Pricebook!$A$2:$A$1401,0))</f>
        <v>3.9</v>
      </c>
      <c r="L6111" s="19" t="n">
        <f aca="false">ROUND(F6111*K6111,2)</f>
        <v>42.9</v>
      </c>
      <c r="M6111" s="24" t="n">
        <f aca="false">DATE(YEAR(C6111),MONTH(C6111),1)</f>
        <v>46204</v>
      </c>
    </row>
    <row r="6112" customFormat="false" ht="15" hidden="false" customHeight="false" outlineLevel="0" collapsed="false">
      <c r="A6112" s="21" t="s">
        <v>3784</v>
      </c>
      <c r="B6112" s="21" t="s">
        <v>3060</v>
      </c>
      <c r="C6112" s="23" t="n">
        <v>46217</v>
      </c>
      <c r="D6112" s="21" t="s">
        <v>2002</v>
      </c>
      <c r="E6112" s="21" t="s">
        <v>1941</v>
      </c>
      <c r="F6112" s="12" t="n">
        <v>1</v>
      </c>
      <c r="G6112" s="19" t="n">
        <v>35.5</v>
      </c>
      <c r="H6112" s="19" t="n">
        <v>22.63</v>
      </c>
      <c r="I6112" s="19" t="n">
        <f aca="false">ROUND(F6112*G6112,2)</f>
        <v>35.5</v>
      </c>
      <c r="J6112" s="19" t="n">
        <f aca="false">ROUND(F6112*H6112,2)</f>
        <v>22.63</v>
      </c>
      <c r="K6112" s="19" t="n">
        <f aca="false">INDEX(Pricebook!$L$2:$L$1401,MATCH(D6112,Pricebook!$A$2:$A$1401,0))</f>
        <v>36.9</v>
      </c>
      <c r="L6112" s="19" t="n">
        <f aca="false">ROUND(F6112*K6112,2)</f>
        <v>36.9</v>
      </c>
      <c r="M6112" s="24" t="n">
        <f aca="false">DATE(YEAR(C6112),MONTH(C6112),1)</f>
        <v>46204</v>
      </c>
    </row>
    <row r="6113" customFormat="false" ht="15" hidden="false" customHeight="false" outlineLevel="0" collapsed="false">
      <c r="A6113" s="21" t="s">
        <v>3784</v>
      </c>
      <c r="B6113" s="21" t="s">
        <v>3060</v>
      </c>
      <c r="C6113" s="23" t="n">
        <v>46217</v>
      </c>
      <c r="D6113" s="21" t="s">
        <v>2761</v>
      </c>
      <c r="E6113" s="21" t="s">
        <v>2748</v>
      </c>
      <c r="F6113" s="12" t="n">
        <v>3</v>
      </c>
      <c r="G6113" s="19" t="n">
        <v>34.4</v>
      </c>
      <c r="H6113" s="19" t="n">
        <v>20.14</v>
      </c>
      <c r="I6113" s="19" t="n">
        <f aca="false">ROUND(F6113*G6113,2)</f>
        <v>103.2</v>
      </c>
      <c r="J6113" s="19" t="n">
        <f aca="false">ROUND(F6113*H6113,2)</f>
        <v>60.42</v>
      </c>
      <c r="K6113" s="19" t="n">
        <f aca="false">INDEX(Pricebook!$L$2:$L$1401,MATCH(D6113,Pricebook!$A$2:$A$1401,0))</f>
        <v>37.75</v>
      </c>
      <c r="L6113" s="19" t="n">
        <f aca="false">ROUND(F6113*K6113,2)</f>
        <v>113.25</v>
      </c>
      <c r="M6113" s="24" t="n">
        <f aca="false">DATE(YEAR(C6113),MONTH(C6113),1)</f>
        <v>46204</v>
      </c>
    </row>
    <row r="6114" customFormat="false" ht="15" hidden="false" customHeight="false" outlineLevel="0" collapsed="false">
      <c r="A6114" s="21" t="s">
        <v>3784</v>
      </c>
      <c r="B6114" s="21" t="s">
        <v>3060</v>
      </c>
      <c r="C6114" s="23" t="n">
        <v>46217</v>
      </c>
      <c r="D6114" s="21" t="s">
        <v>1124</v>
      </c>
      <c r="E6114" s="21" t="s">
        <v>971</v>
      </c>
      <c r="F6114" s="12" t="n">
        <v>51</v>
      </c>
      <c r="G6114" s="19" t="n">
        <v>7.7</v>
      </c>
      <c r="H6114" s="19" t="n">
        <v>5.94</v>
      </c>
      <c r="I6114" s="19" t="n">
        <f aca="false">ROUND(F6114*G6114,2)</f>
        <v>392.7</v>
      </c>
      <c r="J6114" s="19" t="n">
        <f aca="false">ROUND(F6114*H6114,2)</f>
        <v>302.94</v>
      </c>
      <c r="K6114" s="19" t="n">
        <f aca="false">INDEX(Pricebook!$L$2:$L$1401,MATCH(D6114,Pricebook!$A$2:$A$1401,0))</f>
        <v>9</v>
      </c>
      <c r="L6114" s="19" t="n">
        <f aca="false">ROUND(F6114*K6114,2)</f>
        <v>459</v>
      </c>
      <c r="M6114" s="24" t="n">
        <f aca="false">DATE(YEAR(C6114),MONTH(C6114),1)</f>
        <v>46204</v>
      </c>
    </row>
    <row r="6115" customFormat="false" ht="15" hidden="false" customHeight="false" outlineLevel="0" collapsed="false">
      <c r="A6115" s="21" t="s">
        <v>3784</v>
      </c>
      <c r="B6115" s="21" t="s">
        <v>3060</v>
      </c>
      <c r="C6115" s="23" t="n">
        <v>46217</v>
      </c>
      <c r="D6115" s="21" t="s">
        <v>2018</v>
      </c>
      <c r="E6115" s="21" t="s">
        <v>1941</v>
      </c>
      <c r="F6115" s="12" t="n">
        <v>2</v>
      </c>
      <c r="G6115" s="19" t="n">
        <v>100</v>
      </c>
      <c r="H6115" s="19" t="n">
        <v>64.24</v>
      </c>
      <c r="I6115" s="19" t="n">
        <f aca="false">ROUND(F6115*G6115,2)</f>
        <v>200</v>
      </c>
      <c r="J6115" s="19" t="n">
        <f aca="false">ROUND(F6115*H6115,2)</f>
        <v>128.48</v>
      </c>
      <c r="K6115" s="19" t="n">
        <f aca="false">INDEX(Pricebook!$L$2:$L$1401,MATCH(D6115,Pricebook!$A$2:$A$1401,0))</f>
        <v>104.65</v>
      </c>
      <c r="L6115" s="19" t="n">
        <f aca="false">ROUND(F6115*K6115,2)</f>
        <v>209.3</v>
      </c>
      <c r="M6115" s="24" t="n">
        <f aca="false">DATE(YEAR(C6115),MONTH(C6115),1)</f>
        <v>46204</v>
      </c>
    </row>
    <row r="6116" customFormat="false" ht="15" hidden="false" customHeight="false" outlineLevel="0" collapsed="false">
      <c r="A6116" s="21" t="s">
        <v>3785</v>
      </c>
      <c r="B6116" s="21" t="s">
        <v>3223</v>
      </c>
      <c r="C6116" s="23" t="n">
        <v>46217</v>
      </c>
      <c r="D6116" s="21" t="s">
        <v>2822</v>
      </c>
      <c r="E6116" s="21" t="s">
        <v>2748</v>
      </c>
      <c r="F6116" s="12" t="n">
        <v>3</v>
      </c>
      <c r="G6116" s="19" t="n">
        <v>27.3</v>
      </c>
      <c r="H6116" s="19" t="n">
        <v>17.05</v>
      </c>
      <c r="I6116" s="19" t="n">
        <f aca="false">ROUND(F6116*G6116,2)</f>
        <v>81.9</v>
      </c>
      <c r="J6116" s="19" t="n">
        <f aca="false">ROUND(F6116*H6116,2)</f>
        <v>51.15</v>
      </c>
      <c r="K6116" s="19" t="n">
        <f aca="false">INDEX(Pricebook!$L$2:$L$1401,MATCH(D6116,Pricebook!$A$2:$A$1401,0))</f>
        <v>29.8</v>
      </c>
      <c r="L6116" s="19" t="n">
        <f aca="false">ROUND(F6116*K6116,2)</f>
        <v>89.4</v>
      </c>
      <c r="M6116" s="24" t="n">
        <f aca="false">DATE(YEAR(C6116),MONTH(C6116),1)</f>
        <v>46204</v>
      </c>
    </row>
    <row r="6117" customFormat="false" ht="15" hidden="false" customHeight="false" outlineLevel="0" collapsed="false">
      <c r="A6117" s="21" t="s">
        <v>3785</v>
      </c>
      <c r="B6117" s="21" t="s">
        <v>3223</v>
      </c>
      <c r="C6117" s="23" t="n">
        <v>46217</v>
      </c>
      <c r="D6117" s="21" t="s">
        <v>727</v>
      </c>
      <c r="E6117" s="21" t="s">
        <v>366</v>
      </c>
      <c r="F6117" s="12" t="n">
        <v>3</v>
      </c>
      <c r="G6117" s="19" t="n">
        <v>40.6</v>
      </c>
      <c r="H6117" s="19" t="n">
        <v>28.91</v>
      </c>
      <c r="I6117" s="19" t="n">
        <f aca="false">ROUND(F6117*G6117,2)</f>
        <v>121.8</v>
      </c>
      <c r="J6117" s="19" t="n">
        <f aca="false">ROUND(F6117*H6117,2)</f>
        <v>86.73</v>
      </c>
      <c r="K6117" s="19" t="n">
        <f aca="false">INDEX(Pricebook!$L$2:$L$1401,MATCH(D6117,Pricebook!$A$2:$A$1401,0))</f>
        <v>44</v>
      </c>
      <c r="L6117" s="19" t="n">
        <f aca="false">ROUND(F6117*K6117,2)</f>
        <v>132</v>
      </c>
      <c r="M6117" s="24" t="n">
        <f aca="false">DATE(YEAR(C6117),MONTH(C6117),1)</f>
        <v>46204</v>
      </c>
    </row>
    <row r="6118" customFormat="false" ht="15" hidden="false" customHeight="false" outlineLevel="0" collapsed="false">
      <c r="A6118" s="21" t="s">
        <v>3785</v>
      </c>
      <c r="B6118" s="21" t="s">
        <v>3223</v>
      </c>
      <c r="C6118" s="23" t="n">
        <v>46217</v>
      </c>
      <c r="D6118" s="21" t="s">
        <v>511</v>
      </c>
      <c r="E6118" s="21" t="s">
        <v>366</v>
      </c>
      <c r="F6118" s="12" t="n">
        <v>2</v>
      </c>
      <c r="G6118" s="19" t="n">
        <v>56.75</v>
      </c>
      <c r="H6118" s="19" t="n">
        <v>40.07</v>
      </c>
      <c r="I6118" s="19" t="n">
        <f aca="false">ROUND(F6118*G6118,2)</f>
        <v>113.5</v>
      </c>
      <c r="J6118" s="19" t="n">
        <f aca="false">ROUND(F6118*H6118,2)</f>
        <v>80.14</v>
      </c>
      <c r="K6118" s="19" t="n">
        <f aca="false">INDEX(Pricebook!$L$2:$L$1401,MATCH(D6118,Pricebook!$A$2:$A$1401,0))</f>
        <v>61</v>
      </c>
      <c r="L6118" s="19" t="n">
        <f aca="false">ROUND(F6118*K6118,2)</f>
        <v>122</v>
      </c>
      <c r="M6118" s="24" t="n">
        <f aca="false">DATE(YEAR(C6118),MONTH(C6118),1)</f>
        <v>46204</v>
      </c>
    </row>
    <row r="6119" customFormat="false" ht="15" hidden="false" customHeight="false" outlineLevel="0" collapsed="false">
      <c r="A6119" s="21" t="s">
        <v>3785</v>
      </c>
      <c r="B6119" s="21" t="s">
        <v>3223</v>
      </c>
      <c r="C6119" s="23" t="n">
        <v>46217</v>
      </c>
      <c r="D6119" s="21" t="s">
        <v>2870</v>
      </c>
      <c r="E6119" s="21" t="s">
        <v>2748</v>
      </c>
      <c r="F6119" s="12" t="n">
        <v>4</v>
      </c>
      <c r="G6119" s="19" t="n">
        <v>94.55</v>
      </c>
      <c r="H6119" s="19" t="n">
        <v>55.1</v>
      </c>
      <c r="I6119" s="19" t="n">
        <f aca="false">ROUND(F6119*G6119,2)</f>
        <v>378.2</v>
      </c>
      <c r="J6119" s="19" t="n">
        <f aca="false">ROUND(F6119*H6119,2)</f>
        <v>220.4</v>
      </c>
      <c r="K6119" s="19" t="n">
        <f aca="false">INDEX(Pricebook!$L$2:$L$1401,MATCH(D6119,Pricebook!$A$2:$A$1401,0))</f>
        <v>103.2</v>
      </c>
      <c r="L6119" s="19" t="n">
        <f aca="false">ROUND(F6119*K6119,2)</f>
        <v>412.8</v>
      </c>
      <c r="M6119" s="24" t="n">
        <f aca="false">DATE(YEAR(C6119),MONTH(C6119),1)</f>
        <v>46204</v>
      </c>
    </row>
    <row r="6120" customFormat="false" ht="15" hidden="false" customHeight="false" outlineLevel="0" collapsed="false">
      <c r="A6120" s="21" t="s">
        <v>3785</v>
      </c>
      <c r="B6120" s="21" t="s">
        <v>3223</v>
      </c>
      <c r="C6120" s="23" t="n">
        <v>46217</v>
      </c>
      <c r="D6120" s="21" t="s">
        <v>951</v>
      </c>
      <c r="E6120" s="21" t="s">
        <v>366</v>
      </c>
      <c r="F6120" s="12" t="n">
        <v>3</v>
      </c>
      <c r="G6120" s="19" t="n">
        <v>35.55</v>
      </c>
      <c r="H6120" s="19" t="n">
        <v>25.42</v>
      </c>
      <c r="I6120" s="19" t="n">
        <f aca="false">ROUND(F6120*G6120,2)</f>
        <v>106.65</v>
      </c>
      <c r="J6120" s="19" t="n">
        <f aca="false">ROUND(F6120*H6120,2)</f>
        <v>76.26</v>
      </c>
      <c r="K6120" s="19" t="n">
        <f aca="false">INDEX(Pricebook!$L$2:$L$1401,MATCH(D6120,Pricebook!$A$2:$A$1401,0))</f>
        <v>38.75</v>
      </c>
      <c r="L6120" s="19" t="n">
        <f aca="false">ROUND(F6120*K6120,2)</f>
        <v>116.25</v>
      </c>
      <c r="M6120" s="24" t="n">
        <f aca="false">DATE(YEAR(C6120),MONTH(C6120),1)</f>
        <v>46204</v>
      </c>
    </row>
    <row r="6121" customFormat="false" ht="15" hidden="false" customHeight="false" outlineLevel="0" collapsed="false">
      <c r="A6121" s="21" t="s">
        <v>3785</v>
      </c>
      <c r="B6121" s="21" t="s">
        <v>3223</v>
      </c>
      <c r="C6121" s="23" t="n">
        <v>46217</v>
      </c>
      <c r="D6121" s="21" t="s">
        <v>2832</v>
      </c>
      <c r="E6121" s="21" t="s">
        <v>2748</v>
      </c>
      <c r="F6121" s="12" t="n">
        <v>6</v>
      </c>
      <c r="G6121" s="19" t="n">
        <v>19.65</v>
      </c>
      <c r="H6121" s="19" t="n">
        <v>11.56</v>
      </c>
      <c r="I6121" s="19" t="n">
        <f aca="false">ROUND(F6121*G6121,2)</f>
        <v>117.9</v>
      </c>
      <c r="J6121" s="19" t="n">
        <f aca="false">ROUND(F6121*H6121,2)</f>
        <v>69.36</v>
      </c>
      <c r="K6121" s="19" t="n">
        <f aca="false">INDEX(Pricebook!$L$2:$L$1401,MATCH(D6121,Pricebook!$A$2:$A$1401,0))</f>
        <v>21.7</v>
      </c>
      <c r="L6121" s="19" t="n">
        <f aca="false">ROUND(F6121*K6121,2)</f>
        <v>130.2</v>
      </c>
      <c r="M6121" s="24" t="n">
        <f aca="false">DATE(YEAR(C6121),MONTH(C6121),1)</f>
        <v>46204</v>
      </c>
    </row>
    <row r="6122" customFormat="false" ht="15" hidden="false" customHeight="false" outlineLevel="0" collapsed="false">
      <c r="A6122" s="21" t="s">
        <v>3785</v>
      </c>
      <c r="B6122" s="21" t="s">
        <v>3223</v>
      </c>
      <c r="C6122" s="23" t="n">
        <v>46217</v>
      </c>
      <c r="D6122" s="21" t="s">
        <v>685</v>
      </c>
      <c r="E6122" s="21" t="s">
        <v>366</v>
      </c>
      <c r="F6122" s="12" t="n">
        <v>1</v>
      </c>
      <c r="G6122" s="19" t="n">
        <v>53.3</v>
      </c>
      <c r="H6122" s="19" t="n">
        <v>37.88</v>
      </c>
      <c r="I6122" s="19" t="n">
        <f aca="false">ROUND(F6122*G6122,2)</f>
        <v>53.3</v>
      </c>
      <c r="J6122" s="19" t="n">
        <f aca="false">ROUND(F6122*H6122,2)</f>
        <v>37.88</v>
      </c>
      <c r="K6122" s="19" t="n">
        <f aca="false">INDEX(Pricebook!$L$2:$L$1401,MATCH(D6122,Pricebook!$A$2:$A$1401,0))</f>
        <v>57.7</v>
      </c>
      <c r="L6122" s="19" t="n">
        <f aca="false">ROUND(F6122*K6122,2)</f>
        <v>57.7</v>
      </c>
      <c r="M6122" s="24" t="n">
        <f aca="false">DATE(YEAR(C6122),MONTH(C6122),1)</f>
        <v>46204</v>
      </c>
    </row>
    <row r="6123" customFormat="false" ht="15" hidden="false" customHeight="false" outlineLevel="0" collapsed="false">
      <c r="A6123" s="21" t="s">
        <v>3785</v>
      </c>
      <c r="B6123" s="21" t="s">
        <v>3223</v>
      </c>
      <c r="C6123" s="23" t="n">
        <v>46217</v>
      </c>
      <c r="D6123" s="21" t="s">
        <v>565</v>
      </c>
      <c r="E6123" s="21" t="s">
        <v>366</v>
      </c>
      <c r="F6123" s="12" t="n">
        <v>1</v>
      </c>
      <c r="G6123" s="19" t="n">
        <v>43.2</v>
      </c>
      <c r="H6123" s="19" t="n">
        <v>34.35</v>
      </c>
      <c r="I6123" s="19" t="n">
        <f aca="false">ROUND(F6123*G6123,2)</f>
        <v>43.2</v>
      </c>
      <c r="J6123" s="19" t="n">
        <f aca="false">ROUND(F6123*H6123,2)</f>
        <v>34.35</v>
      </c>
      <c r="K6123" s="19" t="n">
        <f aca="false">INDEX(Pricebook!$L$2:$L$1401,MATCH(D6123,Pricebook!$A$2:$A$1401,0))</f>
        <v>46.75</v>
      </c>
      <c r="L6123" s="19" t="n">
        <f aca="false">ROUND(F6123*K6123,2)</f>
        <v>46.75</v>
      </c>
      <c r="M6123" s="24" t="n">
        <f aca="false">DATE(YEAR(C6123),MONTH(C6123),1)</f>
        <v>46204</v>
      </c>
    </row>
    <row r="6124" customFormat="false" ht="15" hidden="false" customHeight="false" outlineLevel="0" collapsed="false">
      <c r="A6124" s="21" t="s">
        <v>3785</v>
      </c>
      <c r="B6124" s="21" t="s">
        <v>3223</v>
      </c>
      <c r="C6124" s="23" t="n">
        <v>46217</v>
      </c>
      <c r="D6124" s="21" t="s">
        <v>364</v>
      </c>
      <c r="E6124" s="21" t="s">
        <v>366</v>
      </c>
      <c r="F6124" s="12" t="n">
        <v>1</v>
      </c>
      <c r="G6124" s="19" t="n">
        <v>65.25</v>
      </c>
      <c r="H6124" s="19" t="n">
        <v>45.87</v>
      </c>
      <c r="I6124" s="19" t="n">
        <f aca="false">ROUND(F6124*G6124,2)</f>
        <v>65.25</v>
      </c>
      <c r="J6124" s="19" t="n">
        <f aca="false">ROUND(F6124*H6124,2)</f>
        <v>45.87</v>
      </c>
      <c r="K6124" s="19" t="n">
        <f aca="false">INDEX(Pricebook!$L$2:$L$1401,MATCH(D6124,Pricebook!$A$2:$A$1401,0))</f>
        <v>69.85</v>
      </c>
      <c r="L6124" s="19" t="n">
        <f aca="false">ROUND(F6124*K6124,2)</f>
        <v>69.85</v>
      </c>
      <c r="M6124" s="24" t="n">
        <f aca="false">DATE(YEAR(C6124),MONTH(C6124),1)</f>
        <v>46204</v>
      </c>
    </row>
    <row r="6125" customFormat="false" ht="15" hidden="false" customHeight="false" outlineLevel="0" collapsed="false">
      <c r="A6125" s="21" t="s">
        <v>3785</v>
      </c>
      <c r="B6125" s="21" t="s">
        <v>3223</v>
      </c>
      <c r="C6125" s="23" t="n">
        <v>46217</v>
      </c>
      <c r="D6125" s="21" t="s">
        <v>913</v>
      </c>
      <c r="E6125" s="21" t="s">
        <v>366</v>
      </c>
      <c r="F6125" s="12" t="n">
        <v>3</v>
      </c>
      <c r="G6125" s="19" t="n">
        <v>22.85</v>
      </c>
      <c r="H6125" s="19" t="n">
        <v>16.02</v>
      </c>
      <c r="I6125" s="19" t="n">
        <f aca="false">ROUND(F6125*G6125,2)</f>
        <v>68.55</v>
      </c>
      <c r="J6125" s="19" t="n">
        <f aca="false">ROUND(F6125*H6125,2)</f>
        <v>48.06</v>
      </c>
      <c r="K6125" s="19" t="n">
        <f aca="false">INDEX(Pricebook!$L$2:$L$1401,MATCH(D6125,Pricebook!$A$2:$A$1401,0))</f>
        <v>24.4</v>
      </c>
      <c r="L6125" s="19" t="n">
        <f aca="false">ROUND(F6125*K6125,2)</f>
        <v>73.2</v>
      </c>
      <c r="M6125" s="24" t="n">
        <f aca="false">DATE(YEAR(C6125),MONTH(C6125),1)</f>
        <v>46204</v>
      </c>
    </row>
    <row r="6126" customFormat="false" ht="15" hidden="false" customHeight="false" outlineLevel="0" collapsed="false">
      <c r="A6126" s="21" t="s">
        <v>3785</v>
      </c>
      <c r="B6126" s="21" t="s">
        <v>3223</v>
      </c>
      <c r="C6126" s="23" t="n">
        <v>46217</v>
      </c>
      <c r="D6126" s="21" t="s">
        <v>2810</v>
      </c>
      <c r="E6126" s="21" t="s">
        <v>2748</v>
      </c>
      <c r="F6126" s="12" t="n">
        <v>2</v>
      </c>
      <c r="G6126" s="19" t="n">
        <v>2.2</v>
      </c>
      <c r="H6126" s="19" t="n">
        <v>1.28</v>
      </c>
      <c r="I6126" s="19" t="n">
        <f aca="false">ROUND(F6126*G6126,2)</f>
        <v>4.4</v>
      </c>
      <c r="J6126" s="19" t="n">
        <f aca="false">ROUND(F6126*H6126,2)</f>
        <v>2.56</v>
      </c>
      <c r="K6126" s="19" t="n">
        <f aca="false">INDEX(Pricebook!$L$2:$L$1401,MATCH(D6126,Pricebook!$A$2:$A$1401,0))</f>
        <v>2.4</v>
      </c>
      <c r="L6126" s="19" t="n">
        <f aca="false">ROUND(F6126*K6126,2)</f>
        <v>4.8</v>
      </c>
      <c r="M6126" s="24" t="n">
        <f aca="false">DATE(YEAR(C6126),MONTH(C6126),1)</f>
        <v>46204</v>
      </c>
    </row>
    <row r="6127" customFormat="false" ht="15" hidden="false" customHeight="false" outlineLevel="0" collapsed="false">
      <c r="A6127" s="21" t="s">
        <v>3785</v>
      </c>
      <c r="B6127" s="21" t="s">
        <v>3223</v>
      </c>
      <c r="C6127" s="23" t="n">
        <v>46217</v>
      </c>
      <c r="D6127" s="21" t="s">
        <v>695</v>
      </c>
      <c r="E6127" s="21" t="s">
        <v>366</v>
      </c>
      <c r="F6127" s="12" t="n">
        <v>2</v>
      </c>
      <c r="G6127" s="19" t="n">
        <v>12.05</v>
      </c>
      <c r="H6127" s="19" t="n">
        <v>8.54</v>
      </c>
      <c r="I6127" s="19" t="n">
        <f aca="false">ROUND(F6127*G6127,2)</f>
        <v>24.1</v>
      </c>
      <c r="J6127" s="19" t="n">
        <f aca="false">ROUND(F6127*H6127,2)</f>
        <v>17.08</v>
      </c>
      <c r="K6127" s="19" t="n">
        <f aca="false">INDEX(Pricebook!$L$2:$L$1401,MATCH(D6127,Pricebook!$A$2:$A$1401,0))</f>
        <v>13</v>
      </c>
      <c r="L6127" s="19" t="n">
        <f aca="false">ROUND(F6127*K6127,2)</f>
        <v>26</v>
      </c>
      <c r="M6127" s="24" t="n">
        <f aca="false">DATE(YEAR(C6127),MONTH(C6127),1)</f>
        <v>46204</v>
      </c>
    </row>
    <row r="6128" customFormat="false" ht="15" hidden="false" customHeight="false" outlineLevel="0" collapsed="false">
      <c r="A6128" s="21" t="s">
        <v>3785</v>
      </c>
      <c r="B6128" s="21" t="s">
        <v>3223</v>
      </c>
      <c r="C6128" s="23" t="n">
        <v>46217</v>
      </c>
      <c r="D6128" s="21" t="s">
        <v>2746</v>
      </c>
      <c r="E6128" s="21" t="s">
        <v>2748</v>
      </c>
      <c r="F6128" s="12" t="n">
        <v>3</v>
      </c>
      <c r="G6128" s="19" t="n">
        <v>29.5</v>
      </c>
      <c r="H6128" s="19" t="n">
        <v>17.29</v>
      </c>
      <c r="I6128" s="19" t="n">
        <f aca="false">ROUND(F6128*G6128,2)</f>
        <v>88.5</v>
      </c>
      <c r="J6128" s="19" t="n">
        <f aca="false">ROUND(F6128*H6128,2)</f>
        <v>51.87</v>
      </c>
      <c r="K6128" s="19" t="n">
        <f aca="false">INDEX(Pricebook!$L$2:$L$1401,MATCH(D6128,Pricebook!$A$2:$A$1401,0))</f>
        <v>32.4</v>
      </c>
      <c r="L6128" s="19" t="n">
        <f aca="false">ROUND(F6128*K6128,2)</f>
        <v>97.2</v>
      </c>
      <c r="M6128" s="24" t="n">
        <f aca="false">DATE(YEAR(C6128),MONTH(C6128),1)</f>
        <v>46204</v>
      </c>
    </row>
    <row r="6129" customFormat="false" ht="15" hidden="false" customHeight="false" outlineLevel="0" collapsed="false">
      <c r="A6129" s="21" t="s">
        <v>3786</v>
      </c>
      <c r="B6129" s="21" t="s">
        <v>3787</v>
      </c>
      <c r="C6129" s="23" t="n">
        <v>46217</v>
      </c>
      <c r="D6129" s="21" t="s">
        <v>1258</v>
      </c>
      <c r="E6129" s="21" t="s">
        <v>971</v>
      </c>
      <c r="F6129" s="12" t="n">
        <v>12</v>
      </c>
      <c r="G6129" s="19" t="n">
        <v>25.5</v>
      </c>
      <c r="H6129" s="19" t="n">
        <v>19.54</v>
      </c>
      <c r="I6129" s="19" t="n">
        <f aca="false">ROUND(F6129*G6129,2)</f>
        <v>306</v>
      </c>
      <c r="J6129" s="19" t="n">
        <f aca="false">ROUND(F6129*H6129,2)</f>
        <v>234.48</v>
      </c>
      <c r="K6129" s="19" t="n">
        <f aca="false">INDEX(Pricebook!$L$2:$L$1401,MATCH(D6129,Pricebook!$A$2:$A$1401,0))</f>
        <v>29.6</v>
      </c>
      <c r="L6129" s="19" t="n">
        <f aca="false">ROUND(F6129*K6129,2)</f>
        <v>355.2</v>
      </c>
      <c r="M6129" s="24" t="n">
        <f aca="false">DATE(YEAR(C6129),MONTH(C6129),1)</f>
        <v>46204</v>
      </c>
    </row>
    <row r="6130" customFormat="false" ht="15" hidden="false" customHeight="false" outlineLevel="0" collapsed="false">
      <c r="A6130" s="21" t="s">
        <v>3786</v>
      </c>
      <c r="B6130" s="21" t="s">
        <v>3787</v>
      </c>
      <c r="C6130" s="23" t="n">
        <v>46217</v>
      </c>
      <c r="D6130" s="21" t="s">
        <v>169</v>
      </c>
      <c r="E6130" s="21" t="s">
        <v>108</v>
      </c>
      <c r="F6130" s="12" t="n">
        <v>1</v>
      </c>
      <c r="G6130" s="19" t="n">
        <v>68</v>
      </c>
      <c r="H6130" s="19" t="n">
        <v>50.42</v>
      </c>
      <c r="I6130" s="19" t="n">
        <f aca="false">ROUND(F6130*G6130,2)</f>
        <v>68</v>
      </c>
      <c r="J6130" s="19" t="n">
        <f aca="false">ROUND(F6130*H6130,2)</f>
        <v>50.42</v>
      </c>
      <c r="K6130" s="19" t="n">
        <f aca="false">INDEX(Pricebook!$L$2:$L$1401,MATCH(D6130,Pricebook!$A$2:$A$1401,0))</f>
        <v>73.85</v>
      </c>
      <c r="L6130" s="19" t="n">
        <f aca="false">ROUND(F6130*K6130,2)</f>
        <v>73.85</v>
      </c>
      <c r="M6130" s="24" t="n">
        <f aca="false">DATE(YEAR(C6130),MONTH(C6130),1)</f>
        <v>46204</v>
      </c>
    </row>
    <row r="6131" customFormat="false" ht="15" hidden="false" customHeight="false" outlineLevel="0" collapsed="false">
      <c r="A6131" s="21" t="s">
        <v>3786</v>
      </c>
      <c r="B6131" s="21" t="s">
        <v>3787</v>
      </c>
      <c r="C6131" s="23" t="n">
        <v>46217</v>
      </c>
      <c r="D6131" s="21" t="s">
        <v>205</v>
      </c>
      <c r="E6131" s="21" t="s">
        <v>108</v>
      </c>
      <c r="F6131" s="12" t="n">
        <v>1</v>
      </c>
      <c r="G6131" s="19" t="n">
        <v>73.3</v>
      </c>
      <c r="H6131" s="19" t="n">
        <v>54.64</v>
      </c>
      <c r="I6131" s="19" t="n">
        <f aca="false">ROUND(F6131*G6131,2)</f>
        <v>73.3</v>
      </c>
      <c r="J6131" s="19" t="n">
        <f aca="false">ROUND(F6131*H6131,2)</f>
        <v>54.64</v>
      </c>
      <c r="K6131" s="19" t="n">
        <f aca="false">INDEX(Pricebook!$L$2:$L$1401,MATCH(D6131,Pricebook!$A$2:$A$1401,0))</f>
        <v>80.05</v>
      </c>
      <c r="L6131" s="19" t="n">
        <f aca="false">ROUND(F6131*K6131,2)</f>
        <v>80.05</v>
      </c>
      <c r="M6131" s="24" t="n">
        <f aca="false">DATE(YEAR(C6131),MONTH(C6131),1)</f>
        <v>46204</v>
      </c>
    </row>
    <row r="6132" customFormat="false" ht="15" hidden="false" customHeight="false" outlineLevel="0" collapsed="false">
      <c r="A6132" s="21" t="s">
        <v>3786</v>
      </c>
      <c r="B6132" s="21" t="s">
        <v>3787</v>
      </c>
      <c r="C6132" s="23" t="n">
        <v>46217</v>
      </c>
      <c r="D6132" s="21" t="s">
        <v>1344</v>
      </c>
      <c r="E6132" s="21" t="s">
        <v>971</v>
      </c>
      <c r="F6132" s="12" t="n">
        <v>17</v>
      </c>
      <c r="G6132" s="19" t="n">
        <v>23</v>
      </c>
      <c r="H6132" s="19" t="n">
        <v>17.66</v>
      </c>
      <c r="I6132" s="19" t="n">
        <f aca="false">ROUND(F6132*G6132,2)</f>
        <v>391</v>
      </c>
      <c r="J6132" s="19" t="n">
        <f aca="false">ROUND(F6132*H6132,2)</f>
        <v>300.22</v>
      </c>
      <c r="K6132" s="19" t="n">
        <f aca="false">INDEX(Pricebook!$L$2:$L$1401,MATCH(D6132,Pricebook!$A$2:$A$1401,0))</f>
        <v>26.75</v>
      </c>
      <c r="L6132" s="19" t="n">
        <f aca="false">ROUND(F6132*K6132,2)</f>
        <v>454.75</v>
      </c>
      <c r="M6132" s="24" t="n">
        <f aca="false">DATE(YEAR(C6132),MONTH(C6132),1)</f>
        <v>46204</v>
      </c>
    </row>
    <row r="6133" customFormat="false" ht="15" hidden="false" customHeight="false" outlineLevel="0" collapsed="false">
      <c r="A6133" s="21" t="s">
        <v>3786</v>
      </c>
      <c r="B6133" s="21" t="s">
        <v>3787</v>
      </c>
      <c r="C6133" s="23" t="n">
        <v>46217</v>
      </c>
      <c r="D6133" s="21" t="s">
        <v>2908</v>
      </c>
      <c r="E6133" s="21" t="s">
        <v>2748</v>
      </c>
      <c r="F6133" s="12" t="n">
        <v>5</v>
      </c>
      <c r="G6133" s="19" t="n">
        <v>32.5</v>
      </c>
      <c r="H6133" s="19" t="n">
        <v>18.99</v>
      </c>
      <c r="I6133" s="19" t="n">
        <f aca="false">ROUND(F6133*G6133,2)</f>
        <v>162.5</v>
      </c>
      <c r="J6133" s="19" t="n">
        <f aca="false">ROUND(F6133*H6133,2)</f>
        <v>94.95</v>
      </c>
      <c r="K6133" s="19" t="n">
        <f aca="false">INDEX(Pricebook!$L$2:$L$1401,MATCH(D6133,Pricebook!$A$2:$A$1401,0))</f>
        <v>35.6</v>
      </c>
      <c r="L6133" s="19" t="n">
        <f aca="false">ROUND(F6133*K6133,2)</f>
        <v>178</v>
      </c>
      <c r="M6133" s="24" t="n">
        <f aca="false">DATE(YEAR(C6133),MONTH(C6133),1)</f>
        <v>46204</v>
      </c>
    </row>
    <row r="6134" customFormat="false" ht="15" hidden="false" customHeight="false" outlineLevel="0" collapsed="false">
      <c r="A6134" s="21" t="s">
        <v>3786</v>
      </c>
      <c r="B6134" s="21" t="s">
        <v>3787</v>
      </c>
      <c r="C6134" s="23" t="n">
        <v>46217</v>
      </c>
      <c r="D6134" s="21" t="s">
        <v>1162</v>
      </c>
      <c r="E6134" s="21" t="s">
        <v>971</v>
      </c>
      <c r="F6134" s="12" t="n">
        <v>19</v>
      </c>
      <c r="G6134" s="19" t="n">
        <v>8.3</v>
      </c>
      <c r="H6134" s="19" t="n">
        <v>6.43</v>
      </c>
      <c r="I6134" s="19" t="n">
        <f aca="false">ROUND(F6134*G6134,2)</f>
        <v>157.7</v>
      </c>
      <c r="J6134" s="19" t="n">
        <f aca="false">ROUND(F6134*H6134,2)</f>
        <v>122.17</v>
      </c>
      <c r="K6134" s="19" t="n">
        <f aca="false">INDEX(Pricebook!$L$2:$L$1401,MATCH(D6134,Pricebook!$A$2:$A$1401,0))</f>
        <v>9.75</v>
      </c>
      <c r="L6134" s="19" t="n">
        <f aca="false">ROUND(F6134*K6134,2)</f>
        <v>185.25</v>
      </c>
      <c r="M6134" s="24" t="n">
        <f aca="false">DATE(YEAR(C6134),MONTH(C6134),1)</f>
        <v>46204</v>
      </c>
    </row>
    <row r="6135" customFormat="false" ht="15" hidden="false" customHeight="false" outlineLevel="0" collapsed="false">
      <c r="A6135" s="21" t="s">
        <v>3786</v>
      </c>
      <c r="B6135" s="21" t="s">
        <v>3787</v>
      </c>
      <c r="C6135" s="23" t="n">
        <v>46217</v>
      </c>
      <c r="D6135" s="21" t="s">
        <v>2906</v>
      </c>
      <c r="E6135" s="21" t="s">
        <v>2748</v>
      </c>
      <c r="F6135" s="12" t="n">
        <v>5</v>
      </c>
      <c r="G6135" s="19" t="n">
        <v>2.95</v>
      </c>
      <c r="H6135" s="19" t="n">
        <v>1.72</v>
      </c>
      <c r="I6135" s="19" t="n">
        <f aca="false">ROUND(F6135*G6135,2)</f>
        <v>14.75</v>
      </c>
      <c r="J6135" s="19" t="n">
        <f aca="false">ROUND(F6135*H6135,2)</f>
        <v>8.6</v>
      </c>
      <c r="K6135" s="19" t="n">
        <f aca="false">INDEX(Pricebook!$L$2:$L$1401,MATCH(D6135,Pricebook!$A$2:$A$1401,0))</f>
        <v>3.25</v>
      </c>
      <c r="L6135" s="19" t="n">
        <f aca="false">ROUND(F6135*K6135,2)</f>
        <v>16.25</v>
      </c>
      <c r="M6135" s="24" t="n">
        <f aca="false">DATE(YEAR(C6135),MONTH(C6135),1)</f>
        <v>46204</v>
      </c>
    </row>
    <row r="6136" customFormat="false" ht="15" hidden="false" customHeight="false" outlineLevel="0" collapsed="false">
      <c r="A6136" s="21" t="s">
        <v>3786</v>
      </c>
      <c r="B6136" s="21" t="s">
        <v>3787</v>
      </c>
      <c r="C6136" s="23" t="n">
        <v>46217</v>
      </c>
      <c r="D6136" s="21" t="s">
        <v>2269</v>
      </c>
      <c r="E6136" s="21" t="s">
        <v>2202</v>
      </c>
      <c r="F6136" s="12" t="n">
        <v>2</v>
      </c>
      <c r="G6136" s="19" t="n">
        <v>31.05</v>
      </c>
      <c r="H6136" s="19" t="n">
        <v>19.01</v>
      </c>
      <c r="I6136" s="19" t="n">
        <f aca="false">ROUND(F6136*G6136,2)</f>
        <v>62.1</v>
      </c>
      <c r="J6136" s="19" t="n">
        <f aca="false">ROUND(F6136*H6136,2)</f>
        <v>38.02</v>
      </c>
      <c r="K6136" s="19" t="n">
        <f aca="false">INDEX(Pricebook!$L$2:$L$1401,MATCH(D6136,Pricebook!$A$2:$A$1401,0))</f>
        <v>33.45</v>
      </c>
      <c r="L6136" s="19" t="n">
        <f aca="false">ROUND(F6136*K6136,2)</f>
        <v>66.9</v>
      </c>
      <c r="M6136" s="24" t="n">
        <f aca="false">DATE(YEAR(C6136),MONTH(C6136),1)</f>
        <v>46204</v>
      </c>
    </row>
    <row r="6137" customFormat="false" ht="15" hidden="false" customHeight="false" outlineLevel="0" collapsed="false">
      <c r="A6137" s="21" t="s">
        <v>3786</v>
      </c>
      <c r="B6137" s="21" t="s">
        <v>3787</v>
      </c>
      <c r="C6137" s="23" t="n">
        <v>46217</v>
      </c>
      <c r="D6137" s="21" t="s">
        <v>713</v>
      </c>
      <c r="E6137" s="21" t="s">
        <v>366</v>
      </c>
      <c r="F6137" s="12" t="n">
        <v>2</v>
      </c>
      <c r="G6137" s="19" t="n">
        <v>22.4</v>
      </c>
      <c r="H6137" s="19" t="n">
        <v>15.77</v>
      </c>
      <c r="I6137" s="19" t="n">
        <f aca="false">ROUND(F6137*G6137,2)</f>
        <v>44.8</v>
      </c>
      <c r="J6137" s="19" t="n">
        <f aca="false">ROUND(F6137*H6137,2)</f>
        <v>31.54</v>
      </c>
      <c r="K6137" s="19" t="n">
        <f aca="false">INDEX(Pricebook!$L$2:$L$1401,MATCH(D6137,Pricebook!$A$2:$A$1401,0))</f>
        <v>24.05</v>
      </c>
      <c r="L6137" s="19" t="n">
        <f aca="false">ROUND(F6137*K6137,2)</f>
        <v>48.1</v>
      </c>
      <c r="M6137" s="24" t="n">
        <f aca="false">DATE(YEAR(C6137),MONTH(C6137),1)</f>
        <v>46204</v>
      </c>
    </row>
    <row r="6138" customFormat="false" ht="15" hidden="false" customHeight="false" outlineLevel="0" collapsed="false">
      <c r="A6138" s="21" t="s">
        <v>3786</v>
      </c>
      <c r="B6138" s="21" t="s">
        <v>3787</v>
      </c>
      <c r="C6138" s="23" t="n">
        <v>46217</v>
      </c>
      <c r="D6138" s="21" t="s">
        <v>1172</v>
      </c>
      <c r="E6138" s="21" t="s">
        <v>971</v>
      </c>
      <c r="F6138" s="12" t="n">
        <v>19</v>
      </c>
      <c r="G6138" s="19" t="n">
        <v>30</v>
      </c>
      <c r="H6138" s="19" t="n">
        <v>22.86</v>
      </c>
      <c r="I6138" s="19" t="n">
        <f aca="false">ROUND(F6138*G6138,2)</f>
        <v>570</v>
      </c>
      <c r="J6138" s="19" t="n">
        <f aca="false">ROUND(F6138*H6138,2)</f>
        <v>434.34</v>
      </c>
      <c r="K6138" s="19" t="n">
        <f aca="false">INDEX(Pricebook!$L$2:$L$1401,MATCH(D6138,Pricebook!$A$2:$A$1401,0))</f>
        <v>30</v>
      </c>
      <c r="L6138" s="19" t="n">
        <f aca="false">ROUND(F6138*K6138,2)</f>
        <v>570</v>
      </c>
      <c r="M6138" s="24" t="n">
        <f aca="false">DATE(YEAR(C6138),MONTH(C6138),1)</f>
        <v>46204</v>
      </c>
    </row>
    <row r="6139" customFormat="false" ht="15" hidden="false" customHeight="false" outlineLevel="0" collapsed="false">
      <c r="A6139" s="21" t="s">
        <v>3786</v>
      </c>
      <c r="B6139" s="21" t="s">
        <v>3787</v>
      </c>
      <c r="C6139" s="23" t="n">
        <v>46217</v>
      </c>
      <c r="D6139" s="21" t="s">
        <v>2810</v>
      </c>
      <c r="E6139" s="21" t="s">
        <v>2748</v>
      </c>
      <c r="F6139" s="12" t="n">
        <v>3</v>
      </c>
      <c r="G6139" s="19" t="n">
        <v>2.2</v>
      </c>
      <c r="H6139" s="19" t="n">
        <v>1.28</v>
      </c>
      <c r="I6139" s="19" t="n">
        <f aca="false">ROUND(F6139*G6139,2)</f>
        <v>6.6</v>
      </c>
      <c r="J6139" s="19" t="n">
        <f aca="false">ROUND(F6139*H6139,2)</f>
        <v>3.84</v>
      </c>
      <c r="K6139" s="19" t="n">
        <f aca="false">INDEX(Pricebook!$L$2:$L$1401,MATCH(D6139,Pricebook!$A$2:$A$1401,0))</f>
        <v>2.4</v>
      </c>
      <c r="L6139" s="19" t="n">
        <f aca="false">ROUND(F6139*K6139,2)</f>
        <v>7.2</v>
      </c>
      <c r="M6139" s="24" t="n">
        <f aca="false">DATE(YEAR(C6139),MONTH(C6139),1)</f>
        <v>46204</v>
      </c>
    </row>
    <row r="6140" customFormat="false" ht="15" hidden="false" customHeight="false" outlineLevel="0" collapsed="false">
      <c r="A6140" s="21" t="s">
        <v>3786</v>
      </c>
      <c r="B6140" s="21" t="s">
        <v>3787</v>
      </c>
      <c r="C6140" s="23" t="n">
        <v>46217</v>
      </c>
      <c r="D6140" s="21" t="s">
        <v>2335</v>
      </c>
      <c r="E6140" s="21" t="s">
        <v>2202</v>
      </c>
      <c r="F6140" s="12" t="n">
        <v>6</v>
      </c>
      <c r="G6140" s="19" t="n">
        <v>103.15</v>
      </c>
      <c r="H6140" s="19" t="n">
        <v>62.92</v>
      </c>
      <c r="I6140" s="19" t="n">
        <f aca="false">ROUND(F6140*G6140,2)</f>
        <v>618.9</v>
      </c>
      <c r="J6140" s="19" t="n">
        <f aca="false">ROUND(F6140*H6140,2)</f>
        <v>377.52</v>
      </c>
      <c r="K6140" s="19" t="n">
        <f aca="false">INDEX(Pricebook!$L$2:$L$1401,MATCH(D6140,Pricebook!$A$2:$A$1401,0))</f>
        <v>110.7</v>
      </c>
      <c r="L6140" s="19" t="n">
        <f aca="false">ROUND(F6140*K6140,2)</f>
        <v>664.2</v>
      </c>
      <c r="M6140" s="24" t="n">
        <f aca="false">DATE(YEAR(C6140),MONTH(C6140),1)</f>
        <v>46204</v>
      </c>
    </row>
    <row r="6141" customFormat="false" ht="15" hidden="false" customHeight="false" outlineLevel="0" collapsed="false">
      <c r="A6141" s="21" t="s">
        <v>3786</v>
      </c>
      <c r="B6141" s="21" t="s">
        <v>3787</v>
      </c>
      <c r="C6141" s="23" t="n">
        <v>46217</v>
      </c>
      <c r="D6141" s="21" t="s">
        <v>2410</v>
      </c>
      <c r="E6141" s="21" t="s">
        <v>2202</v>
      </c>
      <c r="F6141" s="12" t="n">
        <v>2</v>
      </c>
      <c r="G6141" s="19" t="n">
        <v>37.95</v>
      </c>
      <c r="H6141" s="19" t="n">
        <v>23.27</v>
      </c>
      <c r="I6141" s="19" t="n">
        <f aca="false">ROUND(F6141*G6141,2)</f>
        <v>75.9</v>
      </c>
      <c r="J6141" s="19" t="n">
        <f aca="false">ROUND(F6141*H6141,2)</f>
        <v>46.54</v>
      </c>
      <c r="K6141" s="19" t="n">
        <f aca="false">INDEX(Pricebook!$L$2:$L$1401,MATCH(D6141,Pricebook!$A$2:$A$1401,0))</f>
        <v>40.95</v>
      </c>
      <c r="L6141" s="19" t="n">
        <f aca="false">ROUND(F6141*K6141,2)</f>
        <v>81.9</v>
      </c>
      <c r="M6141" s="24" t="n">
        <f aca="false">DATE(YEAR(C6141),MONTH(C6141),1)</f>
        <v>46204</v>
      </c>
    </row>
    <row r="6142" customFormat="false" ht="15" hidden="false" customHeight="false" outlineLevel="0" collapsed="false">
      <c r="A6142" s="21" t="s">
        <v>3786</v>
      </c>
      <c r="B6142" s="21" t="s">
        <v>3787</v>
      </c>
      <c r="C6142" s="23" t="n">
        <v>46217</v>
      </c>
      <c r="D6142" s="21" t="s">
        <v>1156</v>
      </c>
      <c r="E6142" s="21" t="s">
        <v>971</v>
      </c>
      <c r="F6142" s="12" t="n">
        <v>32</v>
      </c>
      <c r="G6142" s="19" t="n">
        <v>24.65</v>
      </c>
      <c r="H6142" s="19" t="n">
        <v>18.83</v>
      </c>
      <c r="I6142" s="19" t="n">
        <f aca="false">ROUND(F6142*G6142,2)</f>
        <v>788.8</v>
      </c>
      <c r="J6142" s="19" t="n">
        <f aca="false">ROUND(F6142*H6142,2)</f>
        <v>602.56</v>
      </c>
      <c r="K6142" s="19" t="n">
        <f aca="false">INDEX(Pricebook!$L$2:$L$1401,MATCH(D6142,Pricebook!$A$2:$A$1401,0))</f>
        <v>24.65</v>
      </c>
      <c r="L6142" s="19" t="n">
        <f aca="false">ROUND(F6142*K6142,2)</f>
        <v>788.8</v>
      </c>
      <c r="M6142" s="24" t="n">
        <f aca="false">DATE(YEAR(C6142),MONTH(C6142),1)</f>
        <v>46204</v>
      </c>
    </row>
    <row r="6143" customFormat="false" ht="15" hidden="false" customHeight="false" outlineLevel="0" collapsed="false">
      <c r="A6143" s="21" t="s">
        <v>3786</v>
      </c>
      <c r="B6143" s="21" t="s">
        <v>3787</v>
      </c>
      <c r="C6143" s="23" t="n">
        <v>46217</v>
      </c>
      <c r="D6143" s="21" t="s">
        <v>205</v>
      </c>
      <c r="E6143" s="21" t="s">
        <v>108</v>
      </c>
      <c r="F6143" s="12" t="n">
        <v>1</v>
      </c>
      <c r="G6143" s="19" t="n">
        <v>73.3</v>
      </c>
      <c r="H6143" s="19" t="n">
        <v>54.64</v>
      </c>
      <c r="I6143" s="19" t="n">
        <f aca="false">ROUND(F6143*G6143,2)</f>
        <v>73.3</v>
      </c>
      <c r="J6143" s="19" t="n">
        <f aca="false">ROUND(F6143*H6143,2)</f>
        <v>54.64</v>
      </c>
      <c r="K6143" s="19" t="n">
        <f aca="false">INDEX(Pricebook!$L$2:$L$1401,MATCH(D6143,Pricebook!$A$2:$A$1401,0))</f>
        <v>80.05</v>
      </c>
      <c r="L6143" s="19" t="n">
        <f aca="false">ROUND(F6143*K6143,2)</f>
        <v>80.05</v>
      </c>
      <c r="M6143" s="24" t="n">
        <f aca="false">DATE(YEAR(C6143),MONTH(C6143),1)</f>
        <v>46204</v>
      </c>
    </row>
    <row r="6144" customFormat="false" ht="15" hidden="false" customHeight="false" outlineLevel="0" collapsed="false">
      <c r="A6144" s="21" t="s">
        <v>3786</v>
      </c>
      <c r="B6144" s="21" t="s">
        <v>3787</v>
      </c>
      <c r="C6144" s="23" t="n">
        <v>46217</v>
      </c>
      <c r="D6144" s="21" t="s">
        <v>318</v>
      </c>
      <c r="E6144" s="21" t="s">
        <v>108</v>
      </c>
      <c r="F6144" s="12" t="n">
        <v>2</v>
      </c>
      <c r="G6144" s="19" t="n">
        <v>10.95</v>
      </c>
      <c r="H6144" s="19" t="n">
        <v>8.07</v>
      </c>
      <c r="I6144" s="19" t="n">
        <f aca="false">ROUND(F6144*G6144,2)</f>
        <v>21.9</v>
      </c>
      <c r="J6144" s="19" t="n">
        <f aca="false">ROUND(F6144*H6144,2)</f>
        <v>16.14</v>
      </c>
      <c r="K6144" s="19" t="n">
        <f aca="false">INDEX(Pricebook!$L$2:$L$1401,MATCH(D6144,Pricebook!$A$2:$A$1401,0))</f>
        <v>11.85</v>
      </c>
      <c r="L6144" s="19" t="n">
        <f aca="false">ROUND(F6144*K6144,2)</f>
        <v>23.7</v>
      </c>
      <c r="M6144" s="24" t="n">
        <f aca="false">DATE(YEAR(C6144),MONTH(C6144),1)</f>
        <v>46204</v>
      </c>
    </row>
    <row r="6145" customFormat="false" ht="15" hidden="false" customHeight="false" outlineLevel="0" collapsed="false">
      <c r="A6145" s="21" t="s">
        <v>3786</v>
      </c>
      <c r="B6145" s="21" t="s">
        <v>3787</v>
      </c>
      <c r="C6145" s="23" t="n">
        <v>46217</v>
      </c>
      <c r="D6145" s="21" t="s">
        <v>296</v>
      </c>
      <c r="E6145" s="21" t="s">
        <v>108</v>
      </c>
      <c r="F6145" s="12" t="n">
        <v>1</v>
      </c>
      <c r="G6145" s="19" t="n">
        <v>72.9</v>
      </c>
      <c r="H6145" s="19" t="n">
        <v>54.38</v>
      </c>
      <c r="I6145" s="19" t="n">
        <f aca="false">ROUND(F6145*G6145,2)</f>
        <v>72.9</v>
      </c>
      <c r="J6145" s="19" t="n">
        <f aca="false">ROUND(F6145*H6145,2)</f>
        <v>54.38</v>
      </c>
      <c r="K6145" s="19" t="n">
        <f aca="false">INDEX(Pricebook!$L$2:$L$1401,MATCH(D6145,Pricebook!$A$2:$A$1401,0))</f>
        <v>79.65</v>
      </c>
      <c r="L6145" s="19" t="n">
        <f aca="false">ROUND(F6145*K6145,2)</f>
        <v>79.65</v>
      </c>
      <c r="M6145" s="24" t="n">
        <f aca="false">DATE(YEAR(C6145),MONTH(C6145),1)</f>
        <v>46204</v>
      </c>
    </row>
    <row r="6146" customFormat="false" ht="15" hidden="false" customHeight="false" outlineLevel="0" collapsed="false">
      <c r="A6146" s="21" t="s">
        <v>3788</v>
      </c>
      <c r="B6146" s="21" t="s">
        <v>3302</v>
      </c>
      <c r="C6146" s="23" t="n">
        <v>46217</v>
      </c>
      <c r="D6146" s="21" t="s">
        <v>163</v>
      </c>
      <c r="E6146" s="21" t="s">
        <v>108</v>
      </c>
      <c r="F6146" s="12" t="n">
        <v>2</v>
      </c>
      <c r="G6146" s="19" t="n">
        <v>25.5</v>
      </c>
      <c r="H6146" s="19" t="n">
        <v>18.96</v>
      </c>
      <c r="I6146" s="19" t="n">
        <f aca="false">ROUND(F6146*G6146,2)</f>
        <v>51</v>
      </c>
      <c r="J6146" s="19" t="n">
        <f aca="false">ROUND(F6146*H6146,2)</f>
        <v>37.92</v>
      </c>
      <c r="K6146" s="19" t="n">
        <f aca="false">INDEX(Pricebook!$L$2:$L$1401,MATCH(D6146,Pricebook!$A$2:$A$1401,0))</f>
        <v>27.8</v>
      </c>
      <c r="L6146" s="19" t="n">
        <f aca="false">ROUND(F6146*K6146,2)</f>
        <v>55.6</v>
      </c>
      <c r="M6146" s="24" t="n">
        <f aca="false">DATE(YEAR(C6146),MONTH(C6146),1)</f>
        <v>46204</v>
      </c>
    </row>
    <row r="6147" customFormat="false" ht="15" hidden="false" customHeight="false" outlineLevel="0" collapsed="false">
      <c r="A6147" s="21" t="s">
        <v>3788</v>
      </c>
      <c r="B6147" s="21" t="s">
        <v>3302</v>
      </c>
      <c r="C6147" s="23" t="n">
        <v>46217</v>
      </c>
      <c r="D6147" s="21" t="s">
        <v>2780</v>
      </c>
      <c r="E6147" s="21" t="s">
        <v>2748</v>
      </c>
      <c r="F6147" s="12" t="n">
        <v>9</v>
      </c>
      <c r="G6147" s="19" t="n">
        <v>4.05</v>
      </c>
      <c r="H6147" s="19" t="n">
        <v>2.33</v>
      </c>
      <c r="I6147" s="19" t="n">
        <f aca="false">ROUND(F6147*G6147,2)</f>
        <v>36.45</v>
      </c>
      <c r="J6147" s="19" t="n">
        <f aca="false">ROUND(F6147*H6147,2)</f>
        <v>20.97</v>
      </c>
      <c r="K6147" s="19" t="n">
        <f aca="false">INDEX(Pricebook!$L$2:$L$1401,MATCH(D6147,Pricebook!$A$2:$A$1401,0))</f>
        <v>4.4</v>
      </c>
      <c r="L6147" s="19" t="n">
        <f aca="false">ROUND(F6147*K6147,2)</f>
        <v>39.6</v>
      </c>
      <c r="M6147" s="24" t="n">
        <f aca="false">DATE(YEAR(C6147),MONTH(C6147),1)</f>
        <v>46204</v>
      </c>
    </row>
    <row r="6148" customFormat="false" ht="15" hidden="false" customHeight="false" outlineLevel="0" collapsed="false">
      <c r="A6148" s="21" t="s">
        <v>3788</v>
      </c>
      <c r="B6148" s="21" t="s">
        <v>3302</v>
      </c>
      <c r="C6148" s="23" t="n">
        <v>46217</v>
      </c>
      <c r="D6148" s="21" t="s">
        <v>2926</v>
      </c>
      <c r="E6148" s="21" t="s">
        <v>2748</v>
      </c>
      <c r="F6148" s="12" t="n">
        <v>10</v>
      </c>
      <c r="G6148" s="19" t="n">
        <v>5.9</v>
      </c>
      <c r="H6148" s="19" t="n">
        <v>3.43</v>
      </c>
      <c r="I6148" s="19" t="n">
        <f aca="false">ROUND(F6148*G6148,2)</f>
        <v>59</v>
      </c>
      <c r="J6148" s="19" t="n">
        <f aca="false">ROUND(F6148*H6148,2)</f>
        <v>34.3</v>
      </c>
      <c r="K6148" s="19" t="n">
        <f aca="false">INDEX(Pricebook!$L$2:$L$1401,MATCH(D6148,Pricebook!$A$2:$A$1401,0))</f>
        <v>6.45</v>
      </c>
      <c r="L6148" s="19" t="n">
        <f aca="false">ROUND(F6148*K6148,2)</f>
        <v>64.5</v>
      </c>
      <c r="M6148" s="24" t="n">
        <f aca="false">DATE(YEAR(C6148),MONTH(C6148),1)</f>
        <v>46204</v>
      </c>
    </row>
    <row r="6149" customFormat="false" ht="15" hidden="false" customHeight="false" outlineLevel="0" collapsed="false">
      <c r="A6149" s="21" t="s">
        <v>3788</v>
      </c>
      <c r="B6149" s="21" t="s">
        <v>3302</v>
      </c>
      <c r="C6149" s="23" t="n">
        <v>46217</v>
      </c>
      <c r="D6149" s="21" t="s">
        <v>308</v>
      </c>
      <c r="E6149" s="21" t="s">
        <v>108</v>
      </c>
      <c r="F6149" s="12" t="n">
        <v>1</v>
      </c>
      <c r="G6149" s="19" t="n">
        <v>12.9</v>
      </c>
      <c r="H6149" s="19" t="n">
        <v>9.55</v>
      </c>
      <c r="I6149" s="19" t="n">
        <f aca="false">ROUND(F6149*G6149,2)</f>
        <v>12.9</v>
      </c>
      <c r="J6149" s="19" t="n">
        <f aca="false">ROUND(F6149*H6149,2)</f>
        <v>9.55</v>
      </c>
      <c r="K6149" s="19" t="n">
        <f aca="false">INDEX(Pricebook!$L$2:$L$1401,MATCH(D6149,Pricebook!$A$2:$A$1401,0))</f>
        <v>14</v>
      </c>
      <c r="L6149" s="19" t="n">
        <f aca="false">ROUND(F6149*K6149,2)</f>
        <v>14</v>
      </c>
      <c r="M6149" s="24" t="n">
        <f aca="false">DATE(YEAR(C6149),MONTH(C6149),1)</f>
        <v>46204</v>
      </c>
    </row>
    <row r="6150" customFormat="false" ht="15" hidden="false" customHeight="false" outlineLevel="0" collapsed="false">
      <c r="A6150" s="21" t="s">
        <v>3788</v>
      </c>
      <c r="B6150" s="21" t="s">
        <v>3302</v>
      </c>
      <c r="C6150" s="23" t="n">
        <v>46217</v>
      </c>
      <c r="D6150" s="21" t="s">
        <v>845</v>
      </c>
      <c r="E6150" s="21" t="s">
        <v>366</v>
      </c>
      <c r="F6150" s="12" t="n">
        <v>2</v>
      </c>
      <c r="G6150" s="19" t="n">
        <v>48.25</v>
      </c>
      <c r="H6150" s="19" t="n">
        <v>33.99</v>
      </c>
      <c r="I6150" s="19" t="n">
        <f aca="false">ROUND(F6150*G6150,2)</f>
        <v>96.5</v>
      </c>
      <c r="J6150" s="19" t="n">
        <f aca="false">ROUND(F6150*H6150,2)</f>
        <v>67.98</v>
      </c>
      <c r="K6150" s="19" t="n">
        <f aca="false">INDEX(Pricebook!$L$2:$L$1401,MATCH(D6150,Pricebook!$A$2:$A$1401,0))</f>
        <v>51.75</v>
      </c>
      <c r="L6150" s="19" t="n">
        <f aca="false">ROUND(F6150*K6150,2)</f>
        <v>103.5</v>
      </c>
      <c r="M6150" s="24" t="n">
        <f aca="false">DATE(YEAR(C6150),MONTH(C6150),1)</f>
        <v>46204</v>
      </c>
    </row>
    <row r="6151" customFormat="false" ht="15" hidden="false" customHeight="false" outlineLevel="0" collapsed="false">
      <c r="A6151" s="21" t="s">
        <v>3788</v>
      </c>
      <c r="B6151" s="21" t="s">
        <v>3302</v>
      </c>
      <c r="C6151" s="23" t="n">
        <v>46217</v>
      </c>
      <c r="D6151" s="21" t="s">
        <v>613</v>
      </c>
      <c r="E6151" s="21" t="s">
        <v>366</v>
      </c>
      <c r="F6151" s="12" t="n">
        <v>1</v>
      </c>
      <c r="G6151" s="19" t="n">
        <v>10.45</v>
      </c>
      <c r="H6151" s="19" t="n">
        <v>8.25</v>
      </c>
      <c r="I6151" s="19" t="n">
        <f aca="false">ROUND(F6151*G6151,2)</f>
        <v>10.45</v>
      </c>
      <c r="J6151" s="19" t="n">
        <f aca="false">ROUND(F6151*H6151,2)</f>
        <v>8.25</v>
      </c>
      <c r="K6151" s="19" t="n">
        <f aca="false">INDEX(Pricebook!$L$2:$L$1401,MATCH(D6151,Pricebook!$A$2:$A$1401,0))</f>
        <v>11.25</v>
      </c>
      <c r="L6151" s="19" t="n">
        <f aca="false">ROUND(F6151*K6151,2)</f>
        <v>11.25</v>
      </c>
      <c r="M6151" s="24" t="n">
        <f aca="false">DATE(YEAR(C6151),MONTH(C6151),1)</f>
        <v>46204</v>
      </c>
    </row>
    <row r="6152" customFormat="false" ht="15" hidden="false" customHeight="false" outlineLevel="0" collapsed="false">
      <c r="A6152" s="21" t="s">
        <v>3788</v>
      </c>
      <c r="B6152" s="21" t="s">
        <v>3302</v>
      </c>
      <c r="C6152" s="23" t="n">
        <v>46217</v>
      </c>
      <c r="D6152" s="21" t="s">
        <v>1392</v>
      </c>
      <c r="E6152" s="21" t="s">
        <v>971</v>
      </c>
      <c r="F6152" s="12" t="n">
        <v>2</v>
      </c>
      <c r="G6152" s="19" t="n">
        <v>835.75</v>
      </c>
      <c r="H6152" s="19" t="n">
        <v>639.21</v>
      </c>
      <c r="I6152" s="19" t="n">
        <f aca="false">ROUND(F6152*G6152,2)</f>
        <v>1671.5</v>
      </c>
      <c r="J6152" s="19" t="n">
        <f aca="false">ROUND(F6152*H6152,2)</f>
        <v>1278.42</v>
      </c>
      <c r="K6152" s="19" t="n">
        <f aca="false">INDEX(Pricebook!$L$2:$L$1401,MATCH(D6152,Pricebook!$A$2:$A$1401,0))</f>
        <v>967.95</v>
      </c>
      <c r="L6152" s="19" t="n">
        <f aca="false">ROUND(F6152*K6152,2)</f>
        <v>1935.9</v>
      </c>
      <c r="M6152" s="24" t="n">
        <f aca="false">DATE(YEAR(C6152),MONTH(C6152),1)</f>
        <v>46204</v>
      </c>
    </row>
    <row r="6153" customFormat="false" ht="15" hidden="false" customHeight="false" outlineLevel="0" collapsed="false">
      <c r="A6153" s="21" t="s">
        <v>3788</v>
      </c>
      <c r="B6153" s="21" t="s">
        <v>3302</v>
      </c>
      <c r="C6153" s="23" t="n">
        <v>46217</v>
      </c>
      <c r="D6153" s="21" t="s">
        <v>2787</v>
      </c>
      <c r="E6153" s="21" t="s">
        <v>2748</v>
      </c>
      <c r="F6153" s="12" t="n">
        <v>6</v>
      </c>
      <c r="G6153" s="19" t="n">
        <v>18.55</v>
      </c>
      <c r="H6153" s="19" t="n">
        <v>10.72</v>
      </c>
      <c r="I6153" s="19" t="n">
        <f aca="false">ROUND(F6153*G6153,2)</f>
        <v>111.3</v>
      </c>
      <c r="J6153" s="19" t="n">
        <f aca="false">ROUND(F6153*H6153,2)</f>
        <v>64.32</v>
      </c>
      <c r="K6153" s="19" t="n">
        <f aca="false">INDEX(Pricebook!$L$2:$L$1401,MATCH(D6153,Pricebook!$A$2:$A$1401,0))</f>
        <v>20.1</v>
      </c>
      <c r="L6153" s="19" t="n">
        <f aca="false">ROUND(F6153*K6153,2)</f>
        <v>120.6</v>
      </c>
      <c r="M6153" s="24" t="n">
        <f aca="false">DATE(YEAR(C6153),MONTH(C6153),1)</f>
        <v>46204</v>
      </c>
    </row>
    <row r="6154" customFormat="false" ht="15" hidden="false" customHeight="false" outlineLevel="0" collapsed="false">
      <c r="A6154" s="21" t="s">
        <v>3788</v>
      </c>
      <c r="B6154" s="21" t="s">
        <v>3302</v>
      </c>
      <c r="C6154" s="23" t="n">
        <v>46217</v>
      </c>
      <c r="D6154" s="21" t="s">
        <v>853</v>
      </c>
      <c r="E6154" s="21" t="s">
        <v>366</v>
      </c>
      <c r="F6154" s="12" t="n">
        <v>1</v>
      </c>
      <c r="G6154" s="19" t="n">
        <v>89.6</v>
      </c>
      <c r="H6154" s="19" t="n">
        <v>63</v>
      </c>
      <c r="I6154" s="19" t="n">
        <f aca="false">ROUND(F6154*G6154,2)</f>
        <v>89.6</v>
      </c>
      <c r="J6154" s="19" t="n">
        <f aca="false">ROUND(F6154*H6154,2)</f>
        <v>63</v>
      </c>
      <c r="K6154" s="19" t="n">
        <f aca="false">INDEX(Pricebook!$L$2:$L$1401,MATCH(D6154,Pricebook!$A$2:$A$1401,0))</f>
        <v>95.95</v>
      </c>
      <c r="L6154" s="19" t="n">
        <f aca="false">ROUND(F6154*K6154,2)</f>
        <v>95.95</v>
      </c>
      <c r="M6154" s="24" t="n">
        <f aca="false">DATE(YEAR(C6154),MONTH(C6154),1)</f>
        <v>46204</v>
      </c>
    </row>
    <row r="6155" customFormat="false" ht="15" hidden="false" customHeight="false" outlineLevel="0" collapsed="false">
      <c r="A6155" s="21" t="s">
        <v>3788</v>
      </c>
      <c r="B6155" s="21" t="s">
        <v>3302</v>
      </c>
      <c r="C6155" s="23" t="n">
        <v>46217</v>
      </c>
      <c r="D6155" s="21" t="s">
        <v>2948</v>
      </c>
      <c r="E6155" s="21" t="s">
        <v>2748</v>
      </c>
      <c r="F6155" s="12" t="n">
        <v>7</v>
      </c>
      <c r="G6155" s="19" t="n">
        <v>21.85</v>
      </c>
      <c r="H6155" s="19" t="n">
        <v>12.7</v>
      </c>
      <c r="I6155" s="19" t="n">
        <f aca="false">ROUND(F6155*G6155,2)</f>
        <v>152.95</v>
      </c>
      <c r="J6155" s="19" t="n">
        <f aca="false">ROUND(F6155*H6155,2)</f>
        <v>88.9</v>
      </c>
      <c r="K6155" s="19" t="n">
        <f aca="false">INDEX(Pricebook!$L$2:$L$1401,MATCH(D6155,Pricebook!$A$2:$A$1401,0))</f>
        <v>23.8</v>
      </c>
      <c r="L6155" s="19" t="n">
        <f aca="false">ROUND(F6155*K6155,2)</f>
        <v>166.6</v>
      </c>
      <c r="M6155" s="24" t="n">
        <f aca="false">DATE(YEAR(C6155),MONTH(C6155),1)</f>
        <v>46204</v>
      </c>
    </row>
    <row r="6156" customFormat="false" ht="15" hidden="false" customHeight="false" outlineLevel="0" collapsed="false">
      <c r="A6156" s="21" t="s">
        <v>3788</v>
      </c>
      <c r="B6156" s="21" t="s">
        <v>3302</v>
      </c>
      <c r="C6156" s="23" t="n">
        <v>46217</v>
      </c>
      <c r="D6156" s="21" t="s">
        <v>1262</v>
      </c>
      <c r="E6156" s="21" t="s">
        <v>971</v>
      </c>
      <c r="F6156" s="12" t="n">
        <v>2</v>
      </c>
      <c r="G6156" s="19" t="n">
        <v>514.3</v>
      </c>
      <c r="H6156" s="19" t="n">
        <v>393.73</v>
      </c>
      <c r="I6156" s="19" t="n">
        <f aca="false">ROUND(F6156*G6156,2)</f>
        <v>1028.6</v>
      </c>
      <c r="J6156" s="19" t="n">
        <f aca="false">ROUND(F6156*H6156,2)</f>
        <v>787.46</v>
      </c>
      <c r="K6156" s="19" t="n">
        <f aca="false">INDEX(Pricebook!$L$2:$L$1401,MATCH(D6156,Pricebook!$A$2:$A$1401,0))</f>
        <v>596.25</v>
      </c>
      <c r="L6156" s="19" t="n">
        <f aca="false">ROUND(F6156*K6156,2)</f>
        <v>1192.5</v>
      </c>
      <c r="M6156" s="24" t="n">
        <f aca="false">DATE(YEAR(C6156),MONTH(C6156),1)</f>
        <v>46204</v>
      </c>
    </row>
    <row r="6157" customFormat="false" ht="15" hidden="false" customHeight="false" outlineLevel="0" collapsed="false">
      <c r="A6157" s="21" t="s">
        <v>3788</v>
      </c>
      <c r="B6157" s="21" t="s">
        <v>3302</v>
      </c>
      <c r="C6157" s="23" t="n">
        <v>46217</v>
      </c>
      <c r="D6157" s="21" t="s">
        <v>2832</v>
      </c>
      <c r="E6157" s="21" t="s">
        <v>2748</v>
      </c>
      <c r="F6157" s="12" t="n">
        <v>6</v>
      </c>
      <c r="G6157" s="19" t="n">
        <v>19.65</v>
      </c>
      <c r="H6157" s="19" t="n">
        <v>11.56</v>
      </c>
      <c r="I6157" s="19" t="n">
        <f aca="false">ROUND(F6157*G6157,2)</f>
        <v>117.9</v>
      </c>
      <c r="J6157" s="19" t="n">
        <f aca="false">ROUND(F6157*H6157,2)</f>
        <v>69.36</v>
      </c>
      <c r="K6157" s="19" t="n">
        <f aca="false">INDEX(Pricebook!$L$2:$L$1401,MATCH(D6157,Pricebook!$A$2:$A$1401,0))</f>
        <v>21.7</v>
      </c>
      <c r="L6157" s="19" t="n">
        <f aca="false">ROUND(F6157*K6157,2)</f>
        <v>130.2</v>
      </c>
      <c r="M6157" s="24" t="n">
        <f aca="false">DATE(YEAR(C6157),MONTH(C6157),1)</f>
        <v>46204</v>
      </c>
    </row>
    <row r="6158" customFormat="false" ht="15" hidden="false" customHeight="false" outlineLevel="0" collapsed="false">
      <c r="A6158" s="21" t="s">
        <v>3789</v>
      </c>
      <c r="B6158" s="21" t="s">
        <v>3790</v>
      </c>
      <c r="C6158" s="23" t="n">
        <v>46217</v>
      </c>
      <c r="D6158" s="21" t="s">
        <v>2351</v>
      </c>
      <c r="E6158" s="21" t="s">
        <v>2202</v>
      </c>
      <c r="F6158" s="12" t="n">
        <v>8</v>
      </c>
      <c r="G6158" s="19" t="n">
        <v>12.3</v>
      </c>
      <c r="H6158" s="19" t="n">
        <v>7.38</v>
      </c>
      <c r="I6158" s="19" t="n">
        <f aca="false">ROUND(F6158*G6158,2)</f>
        <v>98.4</v>
      </c>
      <c r="J6158" s="19" t="n">
        <f aca="false">ROUND(F6158*H6158,2)</f>
        <v>59.04</v>
      </c>
      <c r="K6158" s="19" t="n">
        <f aca="false">INDEX(Pricebook!$L$2:$L$1401,MATCH(D6158,Pricebook!$A$2:$A$1401,0))</f>
        <v>13</v>
      </c>
      <c r="L6158" s="19" t="n">
        <f aca="false">ROUND(F6158*K6158,2)</f>
        <v>104</v>
      </c>
      <c r="M6158" s="24" t="n">
        <f aca="false">DATE(YEAR(C6158),MONTH(C6158),1)</f>
        <v>46204</v>
      </c>
    </row>
    <row r="6159" customFormat="false" ht="15" hidden="false" customHeight="false" outlineLevel="0" collapsed="false">
      <c r="A6159" s="21" t="s">
        <v>3789</v>
      </c>
      <c r="B6159" s="21" t="s">
        <v>3790</v>
      </c>
      <c r="C6159" s="23" t="n">
        <v>46217</v>
      </c>
      <c r="D6159" s="21" t="s">
        <v>2218</v>
      </c>
      <c r="E6159" s="21" t="s">
        <v>2202</v>
      </c>
      <c r="F6159" s="12" t="n">
        <v>9</v>
      </c>
      <c r="G6159" s="19" t="n">
        <v>6.05</v>
      </c>
      <c r="H6159" s="19" t="n">
        <v>4.08</v>
      </c>
      <c r="I6159" s="19" t="n">
        <f aca="false">ROUND(F6159*G6159,2)</f>
        <v>54.45</v>
      </c>
      <c r="J6159" s="19" t="n">
        <f aca="false">ROUND(F6159*H6159,2)</f>
        <v>36.72</v>
      </c>
      <c r="K6159" s="19" t="n">
        <f aca="false">INDEX(Pricebook!$L$2:$L$1401,MATCH(D6159,Pricebook!$A$2:$A$1401,0))</f>
        <v>6.4</v>
      </c>
      <c r="L6159" s="19" t="n">
        <f aca="false">ROUND(F6159*K6159,2)</f>
        <v>57.6</v>
      </c>
      <c r="M6159" s="24" t="n">
        <f aca="false">DATE(YEAR(C6159),MONTH(C6159),1)</f>
        <v>46204</v>
      </c>
    </row>
    <row r="6160" customFormat="false" ht="15" hidden="false" customHeight="false" outlineLevel="0" collapsed="false">
      <c r="A6160" s="21" t="s">
        <v>3789</v>
      </c>
      <c r="B6160" s="21" t="s">
        <v>3790</v>
      </c>
      <c r="C6160" s="23" t="n">
        <v>46217</v>
      </c>
      <c r="D6160" s="21" t="s">
        <v>2246</v>
      </c>
      <c r="E6160" s="21" t="s">
        <v>2202</v>
      </c>
      <c r="F6160" s="12" t="n">
        <v>12</v>
      </c>
      <c r="G6160" s="19" t="n">
        <v>9</v>
      </c>
      <c r="H6160" s="19" t="n">
        <v>5.45</v>
      </c>
      <c r="I6160" s="19" t="n">
        <f aca="false">ROUND(F6160*G6160,2)</f>
        <v>108</v>
      </c>
      <c r="J6160" s="19" t="n">
        <f aca="false">ROUND(F6160*H6160,2)</f>
        <v>65.4</v>
      </c>
      <c r="K6160" s="19" t="n">
        <f aca="false">INDEX(Pricebook!$L$2:$L$1401,MATCH(D6160,Pricebook!$A$2:$A$1401,0))</f>
        <v>9.6</v>
      </c>
      <c r="L6160" s="19" t="n">
        <f aca="false">ROUND(F6160*K6160,2)</f>
        <v>115.2</v>
      </c>
      <c r="M6160" s="24" t="n">
        <f aca="false">DATE(YEAR(C6160),MONTH(C6160),1)</f>
        <v>46204</v>
      </c>
    </row>
    <row r="6161" customFormat="false" ht="15" hidden="false" customHeight="false" outlineLevel="0" collapsed="false">
      <c r="A6161" s="21" t="s">
        <v>3789</v>
      </c>
      <c r="B6161" s="21" t="s">
        <v>3790</v>
      </c>
      <c r="C6161" s="23" t="n">
        <v>46217</v>
      </c>
      <c r="D6161" s="21" t="s">
        <v>1534</v>
      </c>
      <c r="E6161" s="21" t="s">
        <v>1452</v>
      </c>
      <c r="F6161" s="12" t="n">
        <v>3</v>
      </c>
      <c r="G6161" s="19" t="n">
        <v>87.5</v>
      </c>
      <c r="H6161" s="19" t="n">
        <v>53.54</v>
      </c>
      <c r="I6161" s="19" t="n">
        <f aca="false">ROUND(F6161*G6161,2)</f>
        <v>262.5</v>
      </c>
      <c r="J6161" s="19" t="n">
        <f aca="false">ROUND(F6161*H6161,2)</f>
        <v>160.62</v>
      </c>
      <c r="K6161" s="19" t="n">
        <f aca="false">INDEX(Pricebook!$L$2:$L$1401,MATCH(D6161,Pricebook!$A$2:$A$1401,0))</f>
        <v>89.7</v>
      </c>
      <c r="L6161" s="19" t="n">
        <f aca="false">ROUND(F6161*K6161,2)</f>
        <v>269.1</v>
      </c>
      <c r="M6161" s="24" t="n">
        <f aca="false">DATE(YEAR(C6161),MONTH(C6161),1)</f>
        <v>46204</v>
      </c>
    </row>
    <row r="6162" customFormat="false" ht="15" hidden="false" customHeight="false" outlineLevel="0" collapsed="false">
      <c r="A6162" s="21" t="s">
        <v>3789</v>
      </c>
      <c r="B6162" s="21" t="s">
        <v>3790</v>
      </c>
      <c r="C6162" s="23" t="n">
        <v>46217</v>
      </c>
      <c r="D6162" s="21" t="s">
        <v>1614</v>
      </c>
      <c r="E6162" s="21" t="s">
        <v>1452</v>
      </c>
      <c r="F6162" s="12" t="n">
        <v>3</v>
      </c>
      <c r="G6162" s="19" t="n">
        <v>23.35</v>
      </c>
      <c r="H6162" s="19" t="n">
        <v>14.31</v>
      </c>
      <c r="I6162" s="19" t="n">
        <f aca="false">ROUND(F6162*G6162,2)</f>
        <v>70.05</v>
      </c>
      <c r="J6162" s="19" t="n">
        <f aca="false">ROUND(F6162*H6162,2)</f>
        <v>42.93</v>
      </c>
      <c r="K6162" s="19" t="n">
        <f aca="false">INDEX(Pricebook!$L$2:$L$1401,MATCH(D6162,Pricebook!$A$2:$A$1401,0))</f>
        <v>24</v>
      </c>
      <c r="L6162" s="19" t="n">
        <f aca="false">ROUND(F6162*K6162,2)</f>
        <v>72</v>
      </c>
      <c r="M6162" s="24" t="n">
        <f aca="false">DATE(YEAR(C6162),MONTH(C6162),1)</f>
        <v>46204</v>
      </c>
    </row>
    <row r="6163" customFormat="false" ht="15" hidden="false" customHeight="false" outlineLevel="0" collapsed="false">
      <c r="A6163" s="21" t="s">
        <v>3789</v>
      </c>
      <c r="B6163" s="21" t="s">
        <v>3790</v>
      </c>
      <c r="C6163" s="23" t="n">
        <v>46217</v>
      </c>
      <c r="D6163" s="21" t="s">
        <v>1482</v>
      </c>
      <c r="E6163" s="21" t="s">
        <v>1452</v>
      </c>
      <c r="F6163" s="12" t="n">
        <v>4</v>
      </c>
      <c r="G6163" s="19" t="n">
        <v>81</v>
      </c>
      <c r="H6163" s="19" t="n">
        <v>58.81</v>
      </c>
      <c r="I6163" s="19" t="n">
        <f aca="false">ROUND(F6163*G6163,2)</f>
        <v>324</v>
      </c>
      <c r="J6163" s="19" t="n">
        <f aca="false">ROUND(F6163*H6163,2)</f>
        <v>235.24</v>
      </c>
      <c r="K6163" s="19" t="n">
        <f aca="false">INDEX(Pricebook!$L$2:$L$1401,MATCH(D6163,Pricebook!$A$2:$A$1401,0))</f>
        <v>84.45</v>
      </c>
      <c r="L6163" s="19" t="n">
        <f aca="false">ROUND(F6163*K6163,2)</f>
        <v>337.8</v>
      </c>
      <c r="M6163" s="24" t="n">
        <f aca="false">DATE(YEAR(C6163),MONTH(C6163),1)</f>
        <v>46204</v>
      </c>
    </row>
    <row r="6164" customFormat="false" ht="15" hidden="false" customHeight="false" outlineLevel="0" collapsed="false">
      <c r="A6164" s="21" t="s">
        <v>3789</v>
      </c>
      <c r="B6164" s="21" t="s">
        <v>3790</v>
      </c>
      <c r="C6164" s="23" t="n">
        <v>46217</v>
      </c>
      <c r="D6164" s="21" t="s">
        <v>2321</v>
      </c>
      <c r="E6164" s="21" t="s">
        <v>2202</v>
      </c>
      <c r="F6164" s="12" t="n">
        <v>11</v>
      </c>
      <c r="G6164" s="19" t="n">
        <v>9.7</v>
      </c>
      <c r="H6164" s="19" t="n">
        <v>6.54</v>
      </c>
      <c r="I6164" s="19" t="n">
        <f aca="false">ROUND(F6164*G6164,2)</f>
        <v>106.7</v>
      </c>
      <c r="J6164" s="19" t="n">
        <f aca="false">ROUND(F6164*H6164,2)</f>
        <v>71.94</v>
      </c>
      <c r="K6164" s="19" t="n">
        <f aca="false">INDEX(Pricebook!$L$2:$L$1401,MATCH(D6164,Pricebook!$A$2:$A$1401,0))</f>
        <v>10.45</v>
      </c>
      <c r="L6164" s="19" t="n">
        <f aca="false">ROUND(F6164*K6164,2)</f>
        <v>114.95</v>
      </c>
      <c r="M6164" s="24" t="n">
        <f aca="false">DATE(YEAR(C6164),MONTH(C6164),1)</f>
        <v>46204</v>
      </c>
    </row>
    <row r="6165" customFormat="false" ht="15" hidden="false" customHeight="false" outlineLevel="0" collapsed="false">
      <c r="A6165" s="21" t="s">
        <v>3789</v>
      </c>
      <c r="B6165" s="21" t="s">
        <v>3790</v>
      </c>
      <c r="C6165" s="23" t="n">
        <v>46217</v>
      </c>
      <c r="D6165" s="21" t="s">
        <v>1568</v>
      </c>
      <c r="E6165" s="21" t="s">
        <v>1452</v>
      </c>
      <c r="F6165" s="12" t="n">
        <v>6</v>
      </c>
      <c r="G6165" s="19" t="n">
        <v>57.5</v>
      </c>
      <c r="H6165" s="19" t="n">
        <v>35.55</v>
      </c>
      <c r="I6165" s="19" t="n">
        <f aca="false">ROUND(F6165*G6165,2)</f>
        <v>345</v>
      </c>
      <c r="J6165" s="19" t="n">
        <f aca="false">ROUND(F6165*H6165,2)</f>
        <v>213.3</v>
      </c>
      <c r="K6165" s="19" t="n">
        <f aca="false">INDEX(Pricebook!$L$2:$L$1401,MATCH(D6165,Pricebook!$A$2:$A$1401,0))</f>
        <v>59.55</v>
      </c>
      <c r="L6165" s="19" t="n">
        <f aca="false">ROUND(F6165*K6165,2)</f>
        <v>357.3</v>
      </c>
      <c r="M6165" s="24" t="n">
        <f aca="false">DATE(YEAR(C6165),MONTH(C6165),1)</f>
        <v>46204</v>
      </c>
    </row>
    <row r="6166" customFormat="false" ht="15" hidden="false" customHeight="false" outlineLevel="0" collapsed="false">
      <c r="A6166" s="21" t="s">
        <v>3789</v>
      </c>
      <c r="B6166" s="21" t="s">
        <v>3790</v>
      </c>
      <c r="C6166" s="23" t="n">
        <v>46217</v>
      </c>
      <c r="D6166" s="21" t="s">
        <v>2220</v>
      </c>
      <c r="E6166" s="21" t="s">
        <v>2202</v>
      </c>
      <c r="F6166" s="12" t="n">
        <v>8</v>
      </c>
      <c r="G6166" s="19" t="n">
        <v>8.15</v>
      </c>
      <c r="H6166" s="19" t="n">
        <v>5.45</v>
      </c>
      <c r="I6166" s="19" t="n">
        <f aca="false">ROUND(F6166*G6166,2)</f>
        <v>65.2</v>
      </c>
      <c r="J6166" s="19" t="n">
        <f aca="false">ROUND(F6166*H6166,2)</f>
        <v>43.6</v>
      </c>
      <c r="K6166" s="19" t="n">
        <f aca="false">INDEX(Pricebook!$L$2:$L$1401,MATCH(D6166,Pricebook!$A$2:$A$1401,0))</f>
        <v>8.6</v>
      </c>
      <c r="L6166" s="19" t="n">
        <f aca="false">ROUND(F6166*K6166,2)</f>
        <v>68.8</v>
      </c>
      <c r="M6166" s="24" t="n">
        <f aca="false">DATE(YEAR(C6166),MONTH(C6166),1)</f>
        <v>46204</v>
      </c>
    </row>
    <row r="6167" customFormat="false" ht="15" hidden="false" customHeight="false" outlineLevel="0" collapsed="false">
      <c r="A6167" s="21" t="s">
        <v>3791</v>
      </c>
      <c r="B6167" s="21" t="s">
        <v>3792</v>
      </c>
      <c r="C6167" s="23" t="n">
        <v>46218</v>
      </c>
      <c r="D6167" s="21" t="s">
        <v>1262</v>
      </c>
      <c r="E6167" s="21" t="s">
        <v>971</v>
      </c>
      <c r="F6167" s="12" t="n">
        <v>1</v>
      </c>
      <c r="G6167" s="19" t="n">
        <v>514.3</v>
      </c>
      <c r="H6167" s="19" t="n">
        <v>393.73</v>
      </c>
      <c r="I6167" s="19" t="n">
        <f aca="false">ROUND(F6167*G6167,2)</f>
        <v>514.3</v>
      </c>
      <c r="J6167" s="19" t="n">
        <f aca="false">ROUND(F6167*H6167,2)</f>
        <v>393.73</v>
      </c>
      <c r="K6167" s="19" t="n">
        <f aca="false">INDEX(Pricebook!$L$2:$L$1401,MATCH(D6167,Pricebook!$A$2:$A$1401,0))</f>
        <v>596.25</v>
      </c>
      <c r="L6167" s="19" t="n">
        <f aca="false">ROUND(F6167*K6167,2)</f>
        <v>596.25</v>
      </c>
      <c r="M6167" s="24" t="n">
        <f aca="false">DATE(YEAR(C6167),MONTH(C6167),1)</f>
        <v>46204</v>
      </c>
    </row>
    <row r="6168" customFormat="false" ht="15" hidden="false" customHeight="false" outlineLevel="0" collapsed="false">
      <c r="A6168" s="21" t="s">
        <v>3791</v>
      </c>
      <c r="B6168" s="21" t="s">
        <v>3792</v>
      </c>
      <c r="C6168" s="23" t="n">
        <v>46218</v>
      </c>
      <c r="D6168" s="21" t="s">
        <v>2477</v>
      </c>
      <c r="E6168" s="21" t="s">
        <v>2466</v>
      </c>
      <c r="F6168" s="12" t="n">
        <v>2</v>
      </c>
      <c r="G6168" s="19" t="n">
        <v>187.85</v>
      </c>
      <c r="H6168" s="19" t="n">
        <v>115.89</v>
      </c>
      <c r="I6168" s="19" t="n">
        <f aca="false">ROUND(F6168*G6168,2)</f>
        <v>375.7</v>
      </c>
      <c r="J6168" s="19" t="n">
        <f aca="false">ROUND(F6168*H6168,2)</f>
        <v>231.78</v>
      </c>
      <c r="K6168" s="19" t="n">
        <f aca="false">INDEX(Pricebook!$L$2:$L$1401,MATCH(D6168,Pricebook!$A$2:$A$1401,0))</f>
        <v>195.1</v>
      </c>
      <c r="L6168" s="19" t="n">
        <f aca="false">ROUND(F6168*K6168,2)</f>
        <v>390.2</v>
      </c>
      <c r="M6168" s="24" t="n">
        <f aca="false">DATE(YEAR(C6168),MONTH(C6168),1)</f>
        <v>46204</v>
      </c>
    </row>
    <row r="6169" customFormat="false" ht="15" hidden="false" customHeight="false" outlineLevel="0" collapsed="false">
      <c r="A6169" s="21" t="s">
        <v>3791</v>
      </c>
      <c r="B6169" s="21" t="s">
        <v>3792</v>
      </c>
      <c r="C6169" s="23" t="n">
        <v>46218</v>
      </c>
      <c r="D6169" s="21" t="s">
        <v>2535</v>
      </c>
      <c r="E6169" s="21" t="s">
        <v>2466</v>
      </c>
      <c r="F6169" s="12" t="n">
        <v>3</v>
      </c>
      <c r="G6169" s="19" t="n">
        <v>36.7</v>
      </c>
      <c r="H6169" s="19" t="n">
        <v>22.44</v>
      </c>
      <c r="I6169" s="19" t="n">
        <f aca="false">ROUND(F6169*G6169,2)</f>
        <v>110.1</v>
      </c>
      <c r="J6169" s="19" t="n">
        <f aca="false">ROUND(F6169*H6169,2)</f>
        <v>67.32</v>
      </c>
      <c r="K6169" s="19" t="n">
        <f aca="false">INDEX(Pricebook!$L$2:$L$1401,MATCH(D6169,Pricebook!$A$2:$A$1401,0))</f>
        <v>37.8</v>
      </c>
      <c r="L6169" s="19" t="n">
        <f aca="false">ROUND(F6169*K6169,2)</f>
        <v>113.4</v>
      </c>
      <c r="M6169" s="24" t="n">
        <f aca="false">DATE(YEAR(C6169),MONTH(C6169),1)</f>
        <v>46204</v>
      </c>
    </row>
    <row r="6170" customFormat="false" ht="15" hidden="false" customHeight="false" outlineLevel="0" collapsed="false">
      <c r="A6170" s="21" t="s">
        <v>3791</v>
      </c>
      <c r="B6170" s="21" t="s">
        <v>3792</v>
      </c>
      <c r="C6170" s="23" t="n">
        <v>46218</v>
      </c>
      <c r="D6170" s="21" t="s">
        <v>2499</v>
      </c>
      <c r="E6170" s="21" t="s">
        <v>2466</v>
      </c>
      <c r="F6170" s="12" t="n">
        <v>2</v>
      </c>
      <c r="G6170" s="19" t="n">
        <v>49.5</v>
      </c>
      <c r="H6170" s="19" t="n">
        <v>30.39</v>
      </c>
      <c r="I6170" s="19" t="n">
        <f aca="false">ROUND(F6170*G6170,2)</f>
        <v>99</v>
      </c>
      <c r="J6170" s="19" t="n">
        <f aca="false">ROUND(F6170*H6170,2)</f>
        <v>60.78</v>
      </c>
      <c r="K6170" s="19" t="n">
        <f aca="false">INDEX(Pricebook!$L$2:$L$1401,MATCH(D6170,Pricebook!$A$2:$A$1401,0))</f>
        <v>51.15</v>
      </c>
      <c r="L6170" s="19" t="n">
        <f aca="false">ROUND(F6170*K6170,2)</f>
        <v>102.3</v>
      </c>
      <c r="M6170" s="24" t="n">
        <f aca="false">DATE(YEAR(C6170),MONTH(C6170),1)</f>
        <v>46204</v>
      </c>
    </row>
    <row r="6171" customFormat="false" ht="15" hidden="false" customHeight="false" outlineLevel="0" collapsed="false">
      <c r="A6171" s="21" t="s">
        <v>3791</v>
      </c>
      <c r="B6171" s="21" t="s">
        <v>3792</v>
      </c>
      <c r="C6171" s="23" t="n">
        <v>46218</v>
      </c>
      <c r="D6171" s="21" t="s">
        <v>287</v>
      </c>
      <c r="E6171" s="21" t="s">
        <v>108</v>
      </c>
      <c r="F6171" s="12" t="n">
        <v>3</v>
      </c>
      <c r="G6171" s="19" t="n">
        <v>17.4</v>
      </c>
      <c r="H6171" s="19" t="n">
        <v>13.09</v>
      </c>
      <c r="I6171" s="19" t="n">
        <f aca="false">ROUND(F6171*G6171,2)</f>
        <v>52.2</v>
      </c>
      <c r="J6171" s="19" t="n">
        <f aca="false">ROUND(F6171*H6171,2)</f>
        <v>39.27</v>
      </c>
      <c r="K6171" s="19" t="n">
        <f aca="false">INDEX(Pricebook!$L$2:$L$1401,MATCH(D6171,Pricebook!$A$2:$A$1401,0))</f>
        <v>19.15</v>
      </c>
      <c r="L6171" s="19" t="n">
        <f aca="false">ROUND(F6171*K6171,2)</f>
        <v>57.45</v>
      </c>
      <c r="M6171" s="24" t="n">
        <f aca="false">DATE(YEAR(C6171),MONTH(C6171),1)</f>
        <v>46204</v>
      </c>
    </row>
    <row r="6172" customFormat="false" ht="15" hidden="false" customHeight="false" outlineLevel="0" collapsed="false">
      <c r="A6172" s="21" t="s">
        <v>3791</v>
      </c>
      <c r="B6172" s="21" t="s">
        <v>3792</v>
      </c>
      <c r="C6172" s="23" t="n">
        <v>46218</v>
      </c>
      <c r="D6172" s="21" t="s">
        <v>254</v>
      </c>
      <c r="E6172" s="21" t="s">
        <v>108</v>
      </c>
      <c r="F6172" s="12" t="n">
        <v>1</v>
      </c>
      <c r="G6172" s="19" t="n">
        <v>10.1</v>
      </c>
      <c r="H6172" s="19" t="n">
        <v>8.25</v>
      </c>
      <c r="I6172" s="19" t="n">
        <f aca="false">ROUND(F6172*G6172,2)</f>
        <v>10.1</v>
      </c>
      <c r="J6172" s="19" t="n">
        <f aca="false">ROUND(F6172*H6172,2)</f>
        <v>8.25</v>
      </c>
      <c r="K6172" s="19" t="n">
        <f aca="false">INDEX(Pricebook!$L$2:$L$1401,MATCH(D6172,Pricebook!$A$2:$A$1401,0))</f>
        <v>11.15</v>
      </c>
      <c r="L6172" s="19" t="n">
        <f aca="false">ROUND(F6172*K6172,2)</f>
        <v>11.15</v>
      </c>
      <c r="M6172" s="24" t="n">
        <f aca="false">DATE(YEAR(C6172),MONTH(C6172),1)</f>
        <v>46204</v>
      </c>
    </row>
    <row r="6173" customFormat="false" ht="15" hidden="false" customHeight="false" outlineLevel="0" collapsed="false">
      <c r="A6173" s="21" t="s">
        <v>3791</v>
      </c>
      <c r="B6173" s="21" t="s">
        <v>3792</v>
      </c>
      <c r="C6173" s="23" t="n">
        <v>46218</v>
      </c>
      <c r="D6173" s="21" t="s">
        <v>328</v>
      </c>
      <c r="E6173" s="21" t="s">
        <v>108</v>
      </c>
      <c r="F6173" s="12" t="n">
        <v>1</v>
      </c>
      <c r="G6173" s="19" t="n">
        <v>105.6</v>
      </c>
      <c r="H6173" s="19" t="n">
        <v>78.85</v>
      </c>
      <c r="I6173" s="19" t="n">
        <f aca="false">ROUND(F6173*G6173,2)</f>
        <v>105.6</v>
      </c>
      <c r="J6173" s="19" t="n">
        <f aca="false">ROUND(F6173*H6173,2)</f>
        <v>78.85</v>
      </c>
      <c r="K6173" s="19" t="n">
        <f aca="false">INDEX(Pricebook!$L$2:$L$1401,MATCH(D6173,Pricebook!$A$2:$A$1401,0))</f>
        <v>115.5</v>
      </c>
      <c r="L6173" s="19" t="n">
        <f aca="false">ROUND(F6173*K6173,2)</f>
        <v>115.5</v>
      </c>
      <c r="M6173" s="24" t="n">
        <f aca="false">DATE(YEAR(C6173),MONTH(C6173),1)</f>
        <v>46204</v>
      </c>
    </row>
    <row r="6174" customFormat="false" ht="15" hidden="false" customHeight="false" outlineLevel="0" collapsed="false">
      <c r="A6174" s="21" t="s">
        <v>3791</v>
      </c>
      <c r="B6174" s="21" t="s">
        <v>3792</v>
      </c>
      <c r="C6174" s="23" t="n">
        <v>46218</v>
      </c>
      <c r="D6174" s="21" t="s">
        <v>285</v>
      </c>
      <c r="E6174" s="21" t="s">
        <v>108</v>
      </c>
      <c r="F6174" s="12" t="n">
        <v>1</v>
      </c>
      <c r="G6174" s="19" t="n">
        <v>84.9</v>
      </c>
      <c r="H6174" s="19" t="n">
        <v>64.03</v>
      </c>
      <c r="I6174" s="19" t="n">
        <f aca="false">ROUND(F6174*G6174,2)</f>
        <v>84.9</v>
      </c>
      <c r="J6174" s="19" t="n">
        <f aca="false">ROUND(F6174*H6174,2)</f>
        <v>64.03</v>
      </c>
      <c r="K6174" s="19" t="n">
        <f aca="false">INDEX(Pricebook!$L$2:$L$1401,MATCH(D6174,Pricebook!$A$2:$A$1401,0))</f>
        <v>93.8</v>
      </c>
      <c r="L6174" s="19" t="n">
        <f aca="false">ROUND(F6174*K6174,2)</f>
        <v>93.8</v>
      </c>
      <c r="M6174" s="24" t="n">
        <f aca="false">DATE(YEAR(C6174),MONTH(C6174),1)</f>
        <v>46204</v>
      </c>
    </row>
    <row r="6175" customFormat="false" ht="15" hidden="false" customHeight="false" outlineLevel="0" collapsed="false">
      <c r="A6175" s="21" t="s">
        <v>3791</v>
      </c>
      <c r="B6175" s="21" t="s">
        <v>3792</v>
      </c>
      <c r="C6175" s="23" t="n">
        <v>46218</v>
      </c>
      <c r="D6175" s="21" t="s">
        <v>1424</v>
      </c>
      <c r="E6175" s="21" t="s">
        <v>971</v>
      </c>
      <c r="F6175" s="12" t="n">
        <v>9</v>
      </c>
      <c r="G6175" s="19" t="n">
        <v>12.3</v>
      </c>
      <c r="H6175" s="19" t="n">
        <v>9.33</v>
      </c>
      <c r="I6175" s="19" t="n">
        <f aca="false">ROUND(F6175*G6175,2)</f>
        <v>110.7</v>
      </c>
      <c r="J6175" s="19" t="n">
        <f aca="false">ROUND(F6175*H6175,2)</f>
        <v>83.97</v>
      </c>
      <c r="K6175" s="19" t="n">
        <f aca="false">INDEX(Pricebook!$L$2:$L$1401,MATCH(D6175,Pricebook!$A$2:$A$1401,0))</f>
        <v>14.15</v>
      </c>
      <c r="L6175" s="19" t="n">
        <f aca="false">ROUND(F6175*K6175,2)</f>
        <v>127.35</v>
      </c>
      <c r="M6175" s="24" t="n">
        <f aca="false">DATE(YEAR(C6175),MONTH(C6175),1)</f>
        <v>46204</v>
      </c>
    </row>
    <row r="6176" customFormat="false" ht="15" hidden="false" customHeight="false" outlineLevel="0" collapsed="false">
      <c r="A6176" s="21" t="s">
        <v>3791</v>
      </c>
      <c r="B6176" s="21" t="s">
        <v>3792</v>
      </c>
      <c r="C6176" s="23" t="n">
        <v>46218</v>
      </c>
      <c r="D6176" s="21" t="s">
        <v>603</v>
      </c>
      <c r="E6176" s="21" t="s">
        <v>366</v>
      </c>
      <c r="F6176" s="12" t="n">
        <v>2</v>
      </c>
      <c r="G6176" s="19" t="n">
        <v>191.45</v>
      </c>
      <c r="H6176" s="19" t="n">
        <v>136.65</v>
      </c>
      <c r="I6176" s="19" t="n">
        <f aca="false">ROUND(F6176*G6176,2)</f>
        <v>382.9</v>
      </c>
      <c r="J6176" s="19" t="n">
        <f aca="false">ROUND(F6176*H6176,2)</f>
        <v>273.3</v>
      </c>
      <c r="K6176" s="19" t="n">
        <f aca="false">INDEX(Pricebook!$L$2:$L$1401,MATCH(D6176,Pricebook!$A$2:$A$1401,0))</f>
        <v>208.05</v>
      </c>
      <c r="L6176" s="19" t="n">
        <f aca="false">ROUND(F6176*K6176,2)</f>
        <v>416.1</v>
      </c>
      <c r="M6176" s="24" t="n">
        <f aca="false">DATE(YEAR(C6176),MONTH(C6176),1)</f>
        <v>46204</v>
      </c>
    </row>
    <row r="6177" customFormat="false" ht="15" hidden="false" customHeight="false" outlineLevel="0" collapsed="false">
      <c r="A6177" s="21" t="s">
        <v>3791</v>
      </c>
      <c r="B6177" s="21" t="s">
        <v>3792</v>
      </c>
      <c r="C6177" s="23" t="n">
        <v>46218</v>
      </c>
      <c r="D6177" s="21" t="s">
        <v>1134</v>
      </c>
      <c r="E6177" s="21" t="s">
        <v>971</v>
      </c>
      <c r="F6177" s="12" t="n">
        <v>4</v>
      </c>
      <c r="G6177" s="19" t="n">
        <v>26.95</v>
      </c>
      <c r="H6177" s="19" t="n">
        <v>23.13</v>
      </c>
      <c r="I6177" s="19" t="n">
        <f aca="false">ROUND(F6177*G6177,2)</f>
        <v>107.8</v>
      </c>
      <c r="J6177" s="19" t="n">
        <f aca="false">ROUND(F6177*H6177,2)</f>
        <v>92.52</v>
      </c>
      <c r="K6177" s="19" t="n">
        <f aca="false">INDEX(Pricebook!$L$2:$L$1401,MATCH(D6177,Pricebook!$A$2:$A$1401,0))</f>
        <v>26.95</v>
      </c>
      <c r="L6177" s="19" t="n">
        <f aca="false">ROUND(F6177*K6177,2)</f>
        <v>107.8</v>
      </c>
      <c r="M6177" s="24" t="n">
        <f aca="false">DATE(YEAR(C6177),MONTH(C6177),1)</f>
        <v>46204</v>
      </c>
    </row>
    <row r="6178" customFormat="false" ht="15" hidden="false" customHeight="false" outlineLevel="0" collapsed="false">
      <c r="A6178" s="21" t="s">
        <v>3791</v>
      </c>
      <c r="B6178" s="21" t="s">
        <v>3792</v>
      </c>
      <c r="C6178" s="23" t="n">
        <v>46218</v>
      </c>
      <c r="D6178" s="21" t="s">
        <v>145</v>
      </c>
      <c r="E6178" s="21" t="s">
        <v>108</v>
      </c>
      <c r="F6178" s="12" t="n">
        <v>1</v>
      </c>
      <c r="G6178" s="19" t="n">
        <v>41.3</v>
      </c>
      <c r="H6178" s="19" t="n">
        <v>30.61</v>
      </c>
      <c r="I6178" s="19" t="n">
        <f aca="false">ROUND(F6178*G6178,2)</f>
        <v>41.3</v>
      </c>
      <c r="J6178" s="19" t="n">
        <f aca="false">ROUND(F6178*H6178,2)</f>
        <v>30.61</v>
      </c>
      <c r="K6178" s="19" t="n">
        <f aca="false">INDEX(Pricebook!$L$2:$L$1401,MATCH(D6178,Pricebook!$A$2:$A$1401,0))</f>
        <v>44.85</v>
      </c>
      <c r="L6178" s="19" t="n">
        <f aca="false">ROUND(F6178*K6178,2)</f>
        <v>44.85</v>
      </c>
      <c r="M6178" s="24" t="n">
        <f aca="false">DATE(YEAR(C6178),MONTH(C6178),1)</f>
        <v>46204</v>
      </c>
    </row>
    <row r="6179" customFormat="false" ht="15" hidden="false" customHeight="false" outlineLevel="0" collapsed="false">
      <c r="A6179" s="21" t="s">
        <v>3791</v>
      </c>
      <c r="B6179" s="21" t="s">
        <v>3792</v>
      </c>
      <c r="C6179" s="23" t="n">
        <v>46218</v>
      </c>
      <c r="D6179" s="21" t="s">
        <v>149</v>
      </c>
      <c r="E6179" s="21" t="s">
        <v>108</v>
      </c>
      <c r="F6179" s="12" t="n">
        <v>2</v>
      </c>
      <c r="G6179" s="19" t="n">
        <v>131.45</v>
      </c>
      <c r="H6179" s="19" t="n">
        <v>96.92</v>
      </c>
      <c r="I6179" s="19" t="n">
        <f aca="false">ROUND(F6179*G6179,2)</f>
        <v>262.9</v>
      </c>
      <c r="J6179" s="19" t="n">
        <f aca="false">ROUND(F6179*H6179,2)</f>
        <v>193.84</v>
      </c>
      <c r="K6179" s="19" t="n">
        <f aca="false">INDEX(Pricebook!$L$2:$L$1401,MATCH(D6179,Pricebook!$A$2:$A$1401,0))</f>
        <v>141.95</v>
      </c>
      <c r="L6179" s="19" t="n">
        <f aca="false">ROUND(F6179*K6179,2)</f>
        <v>283.9</v>
      </c>
      <c r="M6179" s="24" t="n">
        <f aca="false">DATE(YEAR(C6179),MONTH(C6179),1)</f>
        <v>46204</v>
      </c>
    </row>
    <row r="6180" customFormat="false" ht="15" hidden="false" customHeight="false" outlineLevel="0" collapsed="false">
      <c r="A6180" s="21" t="s">
        <v>3793</v>
      </c>
      <c r="B6180" s="21" t="s">
        <v>3410</v>
      </c>
      <c r="C6180" s="23" t="n">
        <v>46218</v>
      </c>
      <c r="D6180" s="21" t="s">
        <v>2906</v>
      </c>
      <c r="E6180" s="21" t="s">
        <v>2748</v>
      </c>
      <c r="F6180" s="12" t="n">
        <v>9</v>
      </c>
      <c r="G6180" s="19" t="n">
        <v>2.95</v>
      </c>
      <c r="H6180" s="19" t="n">
        <v>1.72</v>
      </c>
      <c r="I6180" s="19" t="n">
        <f aca="false">ROUND(F6180*G6180,2)</f>
        <v>26.55</v>
      </c>
      <c r="J6180" s="19" t="n">
        <f aca="false">ROUND(F6180*H6180,2)</f>
        <v>15.48</v>
      </c>
      <c r="K6180" s="19" t="n">
        <f aca="false">INDEX(Pricebook!$L$2:$L$1401,MATCH(D6180,Pricebook!$A$2:$A$1401,0))</f>
        <v>3.25</v>
      </c>
      <c r="L6180" s="19" t="n">
        <f aca="false">ROUND(F6180*K6180,2)</f>
        <v>29.25</v>
      </c>
      <c r="M6180" s="24" t="n">
        <f aca="false">DATE(YEAR(C6180),MONTH(C6180),1)</f>
        <v>46204</v>
      </c>
    </row>
    <row r="6181" customFormat="false" ht="15" hidden="false" customHeight="false" outlineLevel="0" collapsed="false">
      <c r="A6181" s="21" t="s">
        <v>3793</v>
      </c>
      <c r="B6181" s="21" t="s">
        <v>3410</v>
      </c>
      <c r="C6181" s="23" t="n">
        <v>46218</v>
      </c>
      <c r="D6181" s="21" t="s">
        <v>2148</v>
      </c>
      <c r="E6181" s="21" t="s">
        <v>1941</v>
      </c>
      <c r="F6181" s="12" t="n">
        <v>5</v>
      </c>
      <c r="G6181" s="19" t="n">
        <v>46.2</v>
      </c>
      <c r="H6181" s="19" t="n">
        <v>31.24</v>
      </c>
      <c r="I6181" s="19" t="n">
        <f aca="false">ROUND(F6181*G6181,2)</f>
        <v>231</v>
      </c>
      <c r="J6181" s="19" t="n">
        <f aca="false">ROUND(F6181*H6181,2)</f>
        <v>156.2</v>
      </c>
      <c r="K6181" s="19" t="n">
        <f aca="false">INDEX(Pricebook!$L$2:$L$1401,MATCH(D6181,Pricebook!$A$2:$A$1401,0))</f>
        <v>48.55</v>
      </c>
      <c r="L6181" s="19" t="n">
        <f aca="false">ROUND(F6181*K6181,2)</f>
        <v>242.75</v>
      </c>
      <c r="M6181" s="24" t="n">
        <f aca="false">DATE(YEAR(C6181),MONTH(C6181),1)</f>
        <v>46204</v>
      </c>
    </row>
    <row r="6182" customFormat="false" ht="15" hidden="false" customHeight="false" outlineLevel="0" collapsed="false">
      <c r="A6182" s="21" t="s">
        <v>3793</v>
      </c>
      <c r="B6182" s="21" t="s">
        <v>3410</v>
      </c>
      <c r="C6182" s="23" t="n">
        <v>46218</v>
      </c>
      <c r="D6182" s="21" t="s">
        <v>1268</v>
      </c>
      <c r="E6182" s="21" t="s">
        <v>971</v>
      </c>
      <c r="F6182" s="12" t="n">
        <v>57</v>
      </c>
      <c r="G6182" s="19" t="n">
        <v>12.35</v>
      </c>
      <c r="H6182" s="19" t="n">
        <v>9.43</v>
      </c>
      <c r="I6182" s="19" t="n">
        <f aca="false">ROUND(F6182*G6182,2)</f>
        <v>703.95</v>
      </c>
      <c r="J6182" s="19" t="n">
        <f aca="false">ROUND(F6182*H6182,2)</f>
        <v>537.51</v>
      </c>
      <c r="K6182" s="19" t="n">
        <f aca="false">INDEX(Pricebook!$L$2:$L$1401,MATCH(D6182,Pricebook!$A$2:$A$1401,0))</f>
        <v>14.3</v>
      </c>
      <c r="L6182" s="19" t="n">
        <f aca="false">ROUND(F6182*K6182,2)</f>
        <v>815.1</v>
      </c>
      <c r="M6182" s="24" t="n">
        <f aca="false">DATE(YEAR(C6182),MONTH(C6182),1)</f>
        <v>46204</v>
      </c>
    </row>
    <row r="6183" customFormat="false" ht="15" hidden="false" customHeight="false" outlineLevel="0" collapsed="false">
      <c r="A6183" s="21" t="s">
        <v>3793</v>
      </c>
      <c r="B6183" s="21" t="s">
        <v>3410</v>
      </c>
      <c r="C6183" s="23" t="n">
        <v>46218</v>
      </c>
      <c r="D6183" s="21" t="s">
        <v>2800</v>
      </c>
      <c r="E6183" s="21" t="s">
        <v>2748</v>
      </c>
      <c r="F6183" s="12" t="n">
        <v>4</v>
      </c>
      <c r="G6183" s="19" t="n">
        <v>5.3</v>
      </c>
      <c r="H6183" s="19" t="n">
        <v>3.1</v>
      </c>
      <c r="I6183" s="19" t="n">
        <f aca="false">ROUND(F6183*G6183,2)</f>
        <v>21.2</v>
      </c>
      <c r="J6183" s="19" t="n">
        <f aca="false">ROUND(F6183*H6183,2)</f>
        <v>12.4</v>
      </c>
      <c r="K6183" s="19" t="n">
        <f aca="false">INDEX(Pricebook!$L$2:$L$1401,MATCH(D6183,Pricebook!$A$2:$A$1401,0))</f>
        <v>5.8</v>
      </c>
      <c r="L6183" s="19" t="n">
        <f aca="false">ROUND(F6183*K6183,2)</f>
        <v>23.2</v>
      </c>
      <c r="M6183" s="24" t="n">
        <f aca="false">DATE(YEAR(C6183),MONTH(C6183),1)</f>
        <v>46204</v>
      </c>
    </row>
    <row r="6184" customFormat="false" ht="15" hidden="false" customHeight="false" outlineLevel="0" collapsed="false">
      <c r="A6184" s="21" t="s">
        <v>3793</v>
      </c>
      <c r="B6184" s="21" t="s">
        <v>3410</v>
      </c>
      <c r="C6184" s="23" t="n">
        <v>46218</v>
      </c>
      <c r="D6184" s="21" t="s">
        <v>2768</v>
      </c>
      <c r="E6184" s="21" t="s">
        <v>2748</v>
      </c>
      <c r="F6184" s="12" t="n">
        <v>2</v>
      </c>
      <c r="G6184" s="19" t="n">
        <v>15.5</v>
      </c>
      <c r="H6184" s="19" t="n">
        <v>9</v>
      </c>
      <c r="I6184" s="19" t="n">
        <f aca="false">ROUND(F6184*G6184,2)</f>
        <v>31</v>
      </c>
      <c r="J6184" s="19" t="n">
        <f aca="false">ROUND(F6184*H6184,2)</f>
        <v>18</v>
      </c>
      <c r="K6184" s="19" t="n">
        <f aca="false">INDEX(Pricebook!$L$2:$L$1401,MATCH(D6184,Pricebook!$A$2:$A$1401,0))</f>
        <v>16.9</v>
      </c>
      <c r="L6184" s="19" t="n">
        <f aca="false">ROUND(F6184*K6184,2)</f>
        <v>33.8</v>
      </c>
      <c r="M6184" s="24" t="n">
        <f aca="false">DATE(YEAR(C6184),MONTH(C6184),1)</f>
        <v>46204</v>
      </c>
    </row>
    <row r="6185" customFormat="false" ht="15" hidden="false" customHeight="false" outlineLevel="0" collapsed="false">
      <c r="A6185" s="21" t="s">
        <v>3793</v>
      </c>
      <c r="B6185" s="21" t="s">
        <v>3410</v>
      </c>
      <c r="C6185" s="23" t="n">
        <v>46218</v>
      </c>
      <c r="D6185" s="21" t="s">
        <v>2032</v>
      </c>
      <c r="E6185" s="21" t="s">
        <v>1941</v>
      </c>
      <c r="F6185" s="12" t="n">
        <v>3</v>
      </c>
      <c r="G6185" s="19" t="n">
        <v>107.6</v>
      </c>
      <c r="H6185" s="19" t="n">
        <v>69.15</v>
      </c>
      <c r="I6185" s="19" t="n">
        <f aca="false">ROUND(F6185*G6185,2)</f>
        <v>322.8</v>
      </c>
      <c r="J6185" s="19" t="n">
        <f aca="false">ROUND(F6185*H6185,2)</f>
        <v>207.45</v>
      </c>
      <c r="K6185" s="19" t="n">
        <f aca="false">INDEX(Pricebook!$L$2:$L$1401,MATCH(D6185,Pricebook!$A$2:$A$1401,0))</f>
        <v>112.65</v>
      </c>
      <c r="L6185" s="19" t="n">
        <f aca="false">ROUND(F6185*K6185,2)</f>
        <v>337.95</v>
      </c>
      <c r="M6185" s="24" t="n">
        <f aca="false">DATE(YEAR(C6185),MONTH(C6185),1)</f>
        <v>46204</v>
      </c>
    </row>
    <row r="6186" customFormat="false" ht="15" hidden="false" customHeight="false" outlineLevel="0" collapsed="false">
      <c r="A6186" s="21" t="s">
        <v>3794</v>
      </c>
      <c r="B6186" s="21" t="s">
        <v>3215</v>
      </c>
      <c r="C6186" s="23" t="n">
        <v>46218</v>
      </c>
      <c r="D6186" s="21" t="s">
        <v>1000</v>
      </c>
      <c r="E6186" s="21" t="s">
        <v>971</v>
      </c>
      <c r="F6186" s="12" t="n">
        <v>14</v>
      </c>
      <c r="G6186" s="19" t="n">
        <v>2.55</v>
      </c>
      <c r="H6186" s="19" t="n">
        <v>2.15</v>
      </c>
      <c r="I6186" s="19" t="n">
        <f aca="false">ROUND(F6186*G6186,2)</f>
        <v>35.7</v>
      </c>
      <c r="J6186" s="19" t="n">
        <f aca="false">ROUND(F6186*H6186,2)</f>
        <v>30.1</v>
      </c>
      <c r="K6186" s="19" t="n">
        <f aca="false">INDEX(Pricebook!$L$2:$L$1401,MATCH(D6186,Pricebook!$A$2:$A$1401,0))</f>
        <v>2.85</v>
      </c>
      <c r="L6186" s="19" t="n">
        <f aca="false">ROUND(F6186*K6186,2)</f>
        <v>39.9</v>
      </c>
      <c r="M6186" s="24" t="n">
        <f aca="false">DATE(YEAR(C6186),MONTH(C6186),1)</f>
        <v>46204</v>
      </c>
    </row>
    <row r="6187" customFormat="false" ht="15" hidden="false" customHeight="false" outlineLevel="0" collapsed="false">
      <c r="A6187" s="21" t="s">
        <v>3794</v>
      </c>
      <c r="B6187" s="21" t="s">
        <v>3215</v>
      </c>
      <c r="C6187" s="23" t="n">
        <v>46218</v>
      </c>
      <c r="D6187" s="21" t="s">
        <v>2755</v>
      </c>
      <c r="E6187" s="21" t="s">
        <v>2748</v>
      </c>
      <c r="F6187" s="12" t="n">
        <v>9</v>
      </c>
      <c r="G6187" s="19" t="n">
        <v>2.8</v>
      </c>
      <c r="H6187" s="19" t="n">
        <v>1.62</v>
      </c>
      <c r="I6187" s="19" t="n">
        <f aca="false">ROUND(F6187*G6187,2)</f>
        <v>25.2</v>
      </c>
      <c r="J6187" s="19" t="n">
        <f aca="false">ROUND(F6187*H6187,2)</f>
        <v>14.58</v>
      </c>
      <c r="K6187" s="19" t="n">
        <f aca="false">INDEX(Pricebook!$L$2:$L$1401,MATCH(D6187,Pricebook!$A$2:$A$1401,0))</f>
        <v>3.05</v>
      </c>
      <c r="L6187" s="19" t="n">
        <f aca="false">ROUND(F6187*K6187,2)</f>
        <v>27.45</v>
      </c>
      <c r="M6187" s="24" t="n">
        <f aca="false">DATE(YEAR(C6187),MONTH(C6187),1)</f>
        <v>46204</v>
      </c>
    </row>
    <row r="6188" customFormat="false" ht="15" hidden="false" customHeight="false" outlineLevel="0" collapsed="false">
      <c r="A6188" s="21" t="s">
        <v>3794</v>
      </c>
      <c r="B6188" s="21" t="s">
        <v>3215</v>
      </c>
      <c r="C6188" s="23" t="n">
        <v>46218</v>
      </c>
      <c r="D6188" s="21" t="s">
        <v>2190</v>
      </c>
      <c r="E6188" s="21" t="s">
        <v>1941</v>
      </c>
      <c r="F6188" s="12" t="n">
        <v>1</v>
      </c>
      <c r="G6188" s="19" t="n">
        <v>82.75</v>
      </c>
      <c r="H6188" s="19" t="n">
        <v>53.47</v>
      </c>
      <c r="I6188" s="19" t="n">
        <f aca="false">ROUND(F6188*G6188,2)</f>
        <v>82.75</v>
      </c>
      <c r="J6188" s="19" t="n">
        <f aca="false">ROUND(F6188*H6188,2)</f>
        <v>53.47</v>
      </c>
      <c r="K6188" s="19" t="n">
        <f aca="false">INDEX(Pricebook!$L$2:$L$1401,MATCH(D6188,Pricebook!$A$2:$A$1401,0))</f>
        <v>87.15</v>
      </c>
      <c r="L6188" s="19" t="n">
        <f aca="false">ROUND(F6188*K6188,2)</f>
        <v>87.15</v>
      </c>
      <c r="M6188" s="24" t="n">
        <f aca="false">DATE(YEAR(C6188),MONTH(C6188),1)</f>
        <v>46204</v>
      </c>
    </row>
    <row r="6189" customFormat="false" ht="15" hidden="false" customHeight="false" outlineLevel="0" collapsed="false">
      <c r="A6189" s="21" t="s">
        <v>3794</v>
      </c>
      <c r="B6189" s="21" t="s">
        <v>3215</v>
      </c>
      <c r="C6189" s="23" t="n">
        <v>46218</v>
      </c>
      <c r="D6189" s="21" t="s">
        <v>2020</v>
      </c>
      <c r="E6189" s="21" t="s">
        <v>1941</v>
      </c>
      <c r="F6189" s="12" t="n">
        <v>2</v>
      </c>
      <c r="G6189" s="19" t="n">
        <v>157.7</v>
      </c>
      <c r="H6189" s="19" t="n">
        <v>100.87</v>
      </c>
      <c r="I6189" s="19" t="n">
        <f aca="false">ROUND(F6189*G6189,2)</f>
        <v>315.4</v>
      </c>
      <c r="J6189" s="19" t="n">
        <f aca="false">ROUND(F6189*H6189,2)</f>
        <v>201.74</v>
      </c>
      <c r="K6189" s="19" t="n">
        <f aca="false">INDEX(Pricebook!$L$2:$L$1401,MATCH(D6189,Pricebook!$A$2:$A$1401,0))</f>
        <v>164.35</v>
      </c>
      <c r="L6189" s="19" t="n">
        <f aca="false">ROUND(F6189*K6189,2)</f>
        <v>328.7</v>
      </c>
      <c r="M6189" s="24" t="n">
        <f aca="false">DATE(YEAR(C6189),MONTH(C6189),1)</f>
        <v>46204</v>
      </c>
    </row>
    <row r="6190" customFormat="false" ht="15" hidden="false" customHeight="false" outlineLevel="0" collapsed="false">
      <c r="A6190" s="21" t="s">
        <v>3794</v>
      </c>
      <c r="B6190" s="21" t="s">
        <v>3215</v>
      </c>
      <c r="C6190" s="23" t="n">
        <v>46218</v>
      </c>
      <c r="D6190" s="21" t="s">
        <v>2820</v>
      </c>
      <c r="E6190" s="21" t="s">
        <v>2748</v>
      </c>
      <c r="F6190" s="12" t="n">
        <v>1</v>
      </c>
      <c r="G6190" s="19" t="n">
        <v>34.4</v>
      </c>
      <c r="H6190" s="19" t="n">
        <v>20.14</v>
      </c>
      <c r="I6190" s="19" t="n">
        <f aca="false">ROUND(F6190*G6190,2)</f>
        <v>34.4</v>
      </c>
      <c r="J6190" s="19" t="n">
        <f aca="false">ROUND(F6190*H6190,2)</f>
        <v>20.14</v>
      </c>
      <c r="K6190" s="19" t="n">
        <f aca="false">INDEX(Pricebook!$L$2:$L$1401,MATCH(D6190,Pricebook!$A$2:$A$1401,0))</f>
        <v>37.75</v>
      </c>
      <c r="L6190" s="19" t="n">
        <f aca="false">ROUND(F6190*K6190,2)</f>
        <v>37.75</v>
      </c>
      <c r="M6190" s="24" t="n">
        <f aca="false">DATE(YEAR(C6190),MONTH(C6190),1)</f>
        <v>46204</v>
      </c>
    </row>
    <row r="6191" customFormat="false" ht="15" hidden="false" customHeight="false" outlineLevel="0" collapsed="false">
      <c r="A6191" s="21" t="s">
        <v>3794</v>
      </c>
      <c r="B6191" s="21" t="s">
        <v>3215</v>
      </c>
      <c r="C6191" s="23" t="n">
        <v>46218</v>
      </c>
      <c r="D6191" s="21" t="s">
        <v>2848</v>
      </c>
      <c r="E6191" s="21" t="s">
        <v>2748</v>
      </c>
      <c r="F6191" s="12" t="n">
        <v>10</v>
      </c>
      <c r="G6191" s="19" t="n">
        <v>7.15</v>
      </c>
      <c r="H6191" s="19" t="n">
        <v>4.14</v>
      </c>
      <c r="I6191" s="19" t="n">
        <f aca="false">ROUND(F6191*G6191,2)</f>
        <v>71.5</v>
      </c>
      <c r="J6191" s="19" t="n">
        <f aca="false">ROUND(F6191*H6191,2)</f>
        <v>41.4</v>
      </c>
      <c r="K6191" s="19" t="n">
        <f aca="false">INDEX(Pricebook!$L$2:$L$1401,MATCH(D6191,Pricebook!$A$2:$A$1401,0))</f>
        <v>7.75</v>
      </c>
      <c r="L6191" s="19" t="n">
        <f aca="false">ROUND(F6191*K6191,2)</f>
        <v>77.5</v>
      </c>
      <c r="M6191" s="24" t="n">
        <f aca="false">DATE(YEAR(C6191),MONTH(C6191),1)</f>
        <v>46204</v>
      </c>
    </row>
    <row r="6192" customFormat="false" ht="15" hidden="false" customHeight="false" outlineLevel="0" collapsed="false">
      <c r="A6192" s="21" t="s">
        <v>3794</v>
      </c>
      <c r="B6192" s="21" t="s">
        <v>3215</v>
      </c>
      <c r="C6192" s="23" t="n">
        <v>46218</v>
      </c>
      <c r="D6192" s="21" t="s">
        <v>1042</v>
      </c>
      <c r="E6192" s="21" t="s">
        <v>971</v>
      </c>
      <c r="F6192" s="12" t="n">
        <v>28</v>
      </c>
      <c r="G6192" s="19" t="n">
        <v>7.7</v>
      </c>
      <c r="H6192" s="19" t="n">
        <v>5.88</v>
      </c>
      <c r="I6192" s="19" t="n">
        <f aca="false">ROUND(F6192*G6192,2)</f>
        <v>215.6</v>
      </c>
      <c r="J6192" s="19" t="n">
        <f aca="false">ROUND(F6192*H6192,2)</f>
        <v>164.64</v>
      </c>
      <c r="K6192" s="19" t="n">
        <f aca="false">INDEX(Pricebook!$L$2:$L$1401,MATCH(D6192,Pricebook!$A$2:$A$1401,0))</f>
        <v>8.5</v>
      </c>
      <c r="L6192" s="19" t="n">
        <f aca="false">ROUND(F6192*K6192,2)</f>
        <v>238</v>
      </c>
      <c r="M6192" s="24" t="n">
        <f aca="false">DATE(YEAR(C6192),MONTH(C6192),1)</f>
        <v>46204</v>
      </c>
    </row>
    <row r="6193" customFormat="false" ht="15" hidden="false" customHeight="false" outlineLevel="0" collapsed="false">
      <c r="A6193" s="21" t="s">
        <v>3794</v>
      </c>
      <c r="B6193" s="21" t="s">
        <v>3215</v>
      </c>
      <c r="C6193" s="23" t="n">
        <v>46218</v>
      </c>
      <c r="D6193" s="21" t="s">
        <v>2058</v>
      </c>
      <c r="E6193" s="21" t="s">
        <v>1941</v>
      </c>
      <c r="F6193" s="12" t="n">
        <v>2</v>
      </c>
      <c r="G6193" s="19" t="n">
        <v>32.95</v>
      </c>
      <c r="H6193" s="19" t="n">
        <v>21.21</v>
      </c>
      <c r="I6193" s="19" t="n">
        <f aca="false">ROUND(F6193*G6193,2)</f>
        <v>65.9</v>
      </c>
      <c r="J6193" s="19" t="n">
        <f aca="false">ROUND(F6193*H6193,2)</f>
        <v>42.42</v>
      </c>
      <c r="K6193" s="19" t="n">
        <f aca="false">INDEX(Pricebook!$L$2:$L$1401,MATCH(D6193,Pricebook!$A$2:$A$1401,0))</f>
        <v>34.6</v>
      </c>
      <c r="L6193" s="19" t="n">
        <f aca="false">ROUND(F6193*K6193,2)</f>
        <v>69.2</v>
      </c>
      <c r="M6193" s="24" t="n">
        <f aca="false">DATE(YEAR(C6193),MONTH(C6193),1)</f>
        <v>46204</v>
      </c>
    </row>
    <row r="6194" customFormat="false" ht="15" hidden="false" customHeight="false" outlineLevel="0" collapsed="false">
      <c r="A6194" s="21" t="s">
        <v>3794</v>
      </c>
      <c r="B6194" s="21" t="s">
        <v>3215</v>
      </c>
      <c r="C6194" s="23" t="n">
        <v>46218</v>
      </c>
      <c r="D6194" s="21" t="s">
        <v>1282</v>
      </c>
      <c r="E6194" s="21" t="s">
        <v>971</v>
      </c>
      <c r="F6194" s="12" t="n">
        <v>1</v>
      </c>
      <c r="G6194" s="19" t="n">
        <v>68.6</v>
      </c>
      <c r="H6194" s="19" t="n">
        <v>52.59</v>
      </c>
      <c r="I6194" s="19" t="n">
        <f aca="false">ROUND(F6194*G6194,2)</f>
        <v>68.6</v>
      </c>
      <c r="J6194" s="19" t="n">
        <f aca="false">ROUND(F6194*H6194,2)</f>
        <v>52.59</v>
      </c>
      <c r="K6194" s="19" t="n">
        <f aca="false">INDEX(Pricebook!$L$2:$L$1401,MATCH(D6194,Pricebook!$A$2:$A$1401,0))</f>
        <v>79.65</v>
      </c>
      <c r="L6194" s="19" t="n">
        <f aca="false">ROUND(F6194*K6194,2)</f>
        <v>79.65</v>
      </c>
      <c r="M6194" s="24" t="n">
        <f aca="false">DATE(YEAR(C6194),MONTH(C6194),1)</f>
        <v>46204</v>
      </c>
    </row>
    <row r="6195" customFormat="false" ht="15" hidden="false" customHeight="false" outlineLevel="0" collapsed="false">
      <c r="A6195" s="21" t="s">
        <v>3794</v>
      </c>
      <c r="B6195" s="21" t="s">
        <v>3215</v>
      </c>
      <c r="C6195" s="23" t="n">
        <v>46218</v>
      </c>
      <c r="D6195" s="21" t="s">
        <v>835</v>
      </c>
      <c r="E6195" s="21" t="s">
        <v>366</v>
      </c>
      <c r="F6195" s="12" t="n">
        <v>2</v>
      </c>
      <c r="G6195" s="19" t="n">
        <v>8.1</v>
      </c>
      <c r="H6195" s="19" t="n">
        <v>5.77</v>
      </c>
      <c r="I6195" s="19" t="n">
        <f aca="false">ROUND(F6195*G6195,2)</f>
        <v>16.2</v>
      </c>
      <c r="J6195" s="19" t="n">
        <f aca="false">ROUND(F6195*H6195,2)</f>
        <v>11.54</v>
      </c>
      <c r="K6195" s="19" t="n">
        <f aca="false">INDEX(Pricebook!$L$2:$L$1401,MATCH(D6195,Pricebook!$A$2:$A$1401,0))</f>
        <v>8.8</v>
      </c>
      <c r="L6195" s="19" t="n">
        <f aca="false">ROUND(F6195*K6195,2)</f>
        <v>17.6</v>
      </c>
      <c r="M6195" s="24" t="n">
        <f aca="false">DATE(YEAR(C6195),MONTH(C6195),1)</f>
        <v>46204</v>
      </c>
    </row>
    <row r="6196" customFormat="false" ht="15" hidden="false" customHeight="false" outlineLevel="0" collapsed="false">
      <c r="A6196" s="21" t="s">
        <v>3794</v>
      </c>
      <c r="B6196" s="21" t="s">
        <v>3215</v>
      </c>
      <c r="C6196" s="23" t="n">
        <v>46218</v>
      </c>
      <c r="D6196" s="21" t="s">
        <v>2818</v>
      </c>
      <c r="E6196" s="21" t="s">
        <v>2748</v>
      </c>
      <c r="F6196" s="12" t="n">
        <v>6</v>
      </c>
      <c r="G6196" s="19" t="n">
        <v>18.4</v>
      </c>
      <c r="H6196" s="19" t="n">
        <v>10.72</v>
      </c>
      <c r="I6196" s="19" t="n">
        <f aca="false">ROUND(F6196*G6196,2)</f>
        <v>110.4</v>
      </c>
      <c r="J6196" s="19" t="n">
        <f aca="false">ROUND(F6196*H6196,2)</f>
        <v>64.32</v>
      </c>
      <c r="K6196" s="19" t="n">
        <f aca="false">INDEX(Pricebook!$L$2:$L$1401,MATCH(D6196,Pricebook!$A$2:$A$1401,0))</f>
        <v>20.1</v>
      </c>
      <c r="L6196" s="19" t="n">
        <f aca="false">ROUND(F6196*K6196,2)</f>
        <v>120.6</v>
      </c>
      <c r="M6196" s="24" t="n">
        <f aca="false">DATE(YEAR(C6196),MONTH(C6196),1)</f>
        <v>46204</v>
      </c>
    </row>
    <row r="6197" customFormat="false" ht="15" hidden="false" customHeight="false" outlineLevel="0" collapsed="false">
      <c r="A6197" s="21" t="s">
        <v>3794</v>
      </c>
      <c r="B6197" s="21" t="s">
        <v>3215</v>
      </c>
      <c r="C6197" s="23" t="n">
        <v>46218</v>
      </c>
      <c r="D6197" s="21" t="s">
        <v>2878</v>
      </c>
      <c r="E6197" s="21" t="s">
        <v>2748</v>
      </c>
      <c r="F6197" s="12" t="n">
        <v>9</v>
      </c>
      <c r="G6197" s="19" t="n">
        <v>25.1</v>
      </c>
      <c r="H6197" s="19" t="n">
        <v>14.74</v>
      </c>
      <c r="I6197" s="19" t="n">
        <f aca="false">ROUND(F6197*G6197,2)</f>
        <v>225.9</v>
      </c>
      <c r="J6197" s="19" t="n">
        <f aca="false">ROUND(F6197*H6197,2)</f>
        <v>132.66</v>
      </c>
      <c r="K6197" s="19" t="n">
        <f aca="false">INDEX(Pricebook!$L$2:$L$1401,MATCH(D6197,Pricebook!$A$2:$A$1401,0))</f>
        <v>27.65</v>
      </c>
      <c r="L6197" s="19" t="n">
        <f aca="false">ROUND(F6197*K6197,2)</f>
        <v>248.85</v>
      </c>
      <c r="M6197" s="24" t="n">
        <f aca="false">DATE(YEAR(C6197),MONTH(C6197),1)</f>
        <v>46204</v>
      </c>
    </row>
    <row r="6198" customFormat="false" ht="15" hidden="false" customHeight="false" outlineLevel="0" collapsed="false">
      <c r="A6198" s="21" t="s">
        <v>3794</v>
      </c>
      <c r="B6198" s="21" t="s">
        <v>3215</v>
      </c>
      <c r="C6198" s="23" t="n">
        <v>46218</v>
      </c>
      <c r="D6198" s="21" t="s">
        <v>2768</v>
      </c>
      <c r="E6198" s="21" t="s">
        <v>2748</v>
      </c>
      <c r="F6198" s="12" t="n">
        <v>5</v>
      </c>
      <c r="G6198" s="19" t="n">
        <v>15.5</v>
      </c>
      <c r="H6198" s="19" t="n">
        <v>9</v>
      </c>
      <c r="I6198" s="19" t="n">
        <f aca="false">ROUND(F6198*G6198,2)</f>
        <v>77.5</v>
      </c>
      <c r="J6198" s="19" t="n">
        <f aca="false">ROUND(F6198*H6198,2)</f>
        <v>45</v>
      </c>
      <c r="K6198" s="19" t="n">
        <f aca="false">INDEX(Pricebook!$L$2:$L$1401,MATCH(D6198,Pricebook!$A$2:$A$1401,0))</f>
        <v>16.9</v>
      </c>
      <c r="L6198" s="19" t="n">
        <f aca="false">ROUND(F6198*K6198,2)</f>
        <v>84.5</v>
      </c>
      <c r="M6198" s="24" t="n">
        <f aca="false">DATE(YEAR(C6198),MONTH(C6198),1)</f>
        <v>46204</v>
      </c>
    </row>
    <row r="6199" customFormat="false" ht="15" hidden="false" customHeight="false" outlineLevel="0" collapsed="false">
      <c r="A6199" s="21" t="s">
        <v>3795</v>
      </c>
      <c r="B6199" s="21" t="s">
        <v>3796</v>
      </c>
      <c r="C6199" s="23" t="n">
        <v>46218</v>
      </c>
      <c r="D6199" s="21" t="s">
        <v>1066</v>
      </c>
      <c r="E6199" s="21" t="s">
        <v>971</v>
      </c>
      <c r="F6199" s="12" t="n">
        <v>1</v>
      </c>
      <c r="G6199" s="19" t="n">
        <v>392.9</v>
      </c>
      <c r="H6199" s="19" t="n">
        <v>299.96</v>
      </c>
      <c r="I6199" s="19" t="n">
        <f aca="false">ROUND(F6199*G6199,2)</f>
        <v>392.9</v>
      </c>
      <c r="J6199" s="19" t="n">
        <f aca="false">ROUND(F6199*H6199,2)</f>
        <v>299.96</v>
      </c>
      <c r="K6199" s="19" t="n">
        <f aca="false">INDEX(Pricebook!$L$2:$L$1401,MATCH(D6199,Pricebook!$A$2:$A$1401,0))</f>
        <v>454.25</v>
      </c>
      <c r="L6199" s="19" t="n">
        <f aca="false">ROUND(F6199*K6199,2)</f>
        <v>454.25</v>
      </c>
      <c r="M6199" s="24" t="n">
        <f aca="false">DATE(YEAR(C6199),MONTH(C6199),1)</f>
        <v>46204</v>
      </c>
    </row>
    <row r="6200" customFormat="false" ht="15" hidden="false" customHeight="false" outlineLevel="0" collapsed="false">
      <c r="A6200" s="21" t="s">
        <v>3795</v>
      </c>
      <c r="B6200" s="21" t="s">
        <v>3796</v>
      </c>
      <c r="C6200" s="23" t="n">
        <v>46218</v>
      </c>
      <c r="D6200" s="21" t="s">
        <v>511</v>
      </c>
      <c r="E6200" s="21" t="s">
        <v>366</v>
      </c>
      <c r="F6200" s="12" t="n">
        <v>1</v>
      </c>
      <c r="G6200" s="19" t="n">
        <v>56.75</v>
      </c>
      <c r="H6200" s="19" t="n">
        <v>40.07</v>
      </c>
      <c r="I6200" s="19" t="n">
        <f aca="false">ROUND(F6200*G6200,2)</f>
        <v>56.75</v>
      </c>
      <c r="J6200" s="19" t="n">
        <f aca="false">ROUND(F6200*H6200,2)</f>
        <v>40.07</v>
      </c>
      <c r="K6200" s="19" t="n">
        <f aca="false">INDEX(Pricebook!$L$2:$L$1401,MATCH(D6200,Pricebook!$A$2:$A$1401,0))</f>
        <v>61</v>
      </c>
      <c r="L6200" s="19" t="n">
        <f aca="false">ROUND(F6200*K6200,2)</f>
        <v>61</v>
      </c>
      <c r="M6200" s="24" t="n">
        <f aca="false">DATE(YEAR(C6200),MONTH(C6200),1)</f>
        <v>46204</v>
      </c>
    </row>
    <row r="6201" customFormat="false" ht="15" hidden="false" customHeight="false" outlineLevel="0" collapsed="false">
      <c r="A6201" s="21" t="s">
        <v>3795</v>
      </c>
      <c r="B6201" s="21" t="s">
        <v>3796</v>
      </c>
      <c r="C6201" s="23" t="n">
        <v>46218</v>
      </c>
      <c r="D6201" s="21" t="s">
        <v>945</v>
      </c>
      <c r="E6201" s="21" t="s">
        <v>366</v>
      </c>
      <c r="F6201" s="12" t="n">
        <v>1</v>
      </c>
      <c r="G6201" s="19" t="n">
        <v>122.4</v>
      </c>
      <c r="H6201" s="19" t="n">
        <v>85.83</v>
      </c>
      <c r="I6201" s="19" t="n">
        <f aca="false">ROUND(F6201*G6201,2)</f>
        <v>122.4</v>
      </c>
      <c r="J6201" s="19" t="n">
        <f aca="false">ROUND(F6201*H6201,2)</f>
        <v>85.83</v>
      </c>
      <c r="K6201" s="19" t="n">
        <f aca="false">INDEX(Pricebook!$L$2:$L$1401,MATCH(D6201,Pricebook!$A$2:$A$1401,0))</f>
        <v>130.7</v>
      </c>
      <c r="L6201" s="19" t="n">
        <f aca="false">ROUND(F6201*K6201,2)</f>
        <v>130.7</v>
      </c>
      <c r="M6201" s="24" t="n">
        <f aca="false">DATE(YEAR(C6201),MONTH(C6201),1)</f>
        <v>46204</v>
      </c>
    </row>
    <row r="6202" customFormat="false" ht="15" hidden="false" customHeight="false" outlineLevel="0" collapsed="false">
      <c r="A6202" s="21" t="s">
        <v>3795</v>
      </c>
      <c r="B6202" s="21" t="s">
        <v>3796</v>
      </c>
      <c r="C6202" s="23" t="n">
        <v>46218</v>
      </c>
      <c r="D6202" s="21" t="s">
        <v>2020</v>
      </c>
      <c r="E6202" s="21" t="s">
        <v>1941</v>
      </c>
      <c r="F6202" s="12" t="n">
        <v>4</v>
      </c>
      <c r="G6202" s="19" t="n">
        <v>157.7</v>
      </c>
      <c r="H6202" s="19" t="n">
        <v>100.87</v>
      </c>
      <c r="I6202" s="19" t="n">
        <f aca="false">ROUND(F6202*G6202,2)</f>
        <v>630.8</v>
      </c>
      <c r="J6202" s="19" t="n">
        <f aca="false">ROUND(F6202*H6202,2)</f>
        <v>403.48</v>
      </c>
      <c r="K6202" s="19" t="n">
        <f aca="false">INDEX(Pricebook!$L$2:$L$1401,MATCH(D6202,Pricebook!$A$2:$A$1401,0))</f>
        <v>164.35</v>
      </c>
      <c r="L6202" s="19" t="n">
        <f aca="false">ROUND(F6202*K6202,2)</f>
        <v>657.4</v>
      </c>
      <c r="M6202" s="24" t="n">
        <f aca="false">DATE(YEAR(C6202),MONTH(C6202),1)</f>
        <v>46204</v>
      </c>
    </row>
    <row r="6203" customFormat="false" ht="15" hidden="false" customHeight="false" outlineLevel="0" collapsed="false">
      <c r="A6203" s="21" t="s">
        <v>3795</v>
      </c>
      <c r="B6203" s="21" t="s">
        <v>3796</v>
      </c>
      <c r="C6203" s="23" t="n">
        <v>46218</v>
      </c>
      <c r="D6203" s="21" t="s">
        <v>1194</v>
      </c>
      <c r="E6203" s="21" t="s">
        <v>971</v>
      </c>
      <c r="F6203" s="12" t="n">
        <v>11</v>
      </c>
      <c r="G6203" s="19" t="n">
        <v>24.65</v>
      </c>
      <c r="H6203" s="19" t="n">
        <v>18.79</v>
      </c>
      <c r="I6203" s="19" t="n">
        <f aca="false">ROUND(F6203*G6203,2)</f>
        <v>271.15</v>
      </c>
      <c r="J6203" s="19" t="n">
        <f aca="false">ROUND(F6203*H6203,2)</f>
        <v>206.69</v>
      </c>
      <c r="K6203" s="19" t="n">
        <f aca="false">INDEX(Pricebook!$L$2:$L$1401,MATCH(D6203,Pricebook!$A$2:$A$1401,0))</f>
        <v>28.5</v>
      </c>
      <c r="L6203" s="19" t="n">
        <f aca="false">ROUND(F6203*K6203,2)</f>
        <v>313.5</v>
      </c>
      <c r="M6203" s="24" t="n">
        <f aca="false">DATE(YEAR(C6203),MONTH(C6203),1)</f>
        <v>46204</v>
      </c>
    </row>
    <row r="6204" customFormat="false" ht="15" hidden="false" customHeight="false" outlineLevel="0" collapsed="false">
      <c r="A6204" s="21" t="s">
        <v>3795</v>
      </c>
      <c r="B6204" s="21" t="s">
        <v>3796</v>
      </c>
      <c r="C6204" s="23" t="n">
        <v>46218</v>
      </c>
      <c r="D6204" s="21" t="s">
        <v>485</v>
      </c>
      <c r="E6204" s="21" t="s">
        <v>366</v>
      </c>
      <c r="F6204" s="12" t="n">
        <v>4</v>
      </c>
      <c r="G6204" s="19" t="n">
        <v>11.7</v>
      </c>
      <c r="H6204" s="19" t="n">
        <v>8.21</v>
      </c>
      <c r="I6204" s="19" t="n">
        <f aca="false">ROUND(F6204*G6204,2)</f>
        <v>46.8</v>
      </c>
      <c r="J6204" s="19" t="n">
        <f aca="false">ROUND(F6204*H6204,2)</f>
        <v>32.84</v>
      </c>
      <c r="K6204" s="19" t="n">
        <f aca="false">INDEX(Pricebook!$L$2:$L$1401,MATCH(D6204,Pricebook!$A$2:$A$1401,0))</f>
        <v>12.5</v>
      </c>
      <c r="L6204" s="19" t="n">
        <f aca="false">ROUND(F6204*K6204,2)</f>
        <v>50</v>
      </c>
      <c r="M6204" s="24" t="n">
        <f aca="false">DATE(YEAR(C6204),MONTH(C6204),1)</f>
        <v>46204</v>
      </c>
    </row>
    <row r="6205" customFormat="false" ht="15" hidden="false" customHeight="false" outlineLevel="0" collapsed="false">
      <c r="A6205" s="21" t="s">
        <v>3797</v>
      </c>
      <c r="B6205" s="21" t="s">
        <v>3444</v>
      </c>
      <c r="C6205" s="23" t="n">
        <v>46218</v>
      </c>
      <c r="D6205" s="21" t="s">
        <v>493</v>
      </c>
      <c r="E6205" s="21" t="s">
        <v>366</v>
      </c>
      <c r="F6205" s="12" t="n">
        <v>1</v>
      </c>
      <c r="G6205" s="19" t="n">
        <v>13.7</v>
      </c>
      <c r="H6205" s="19" t="n">
        <v>10.58</v>
      </c>
      <c r="I6205" s="19" t="n">
        <f aca="false">ROUND(F6205*G6205,2)</f>
        <v>13.7</v>
      </c>
      <c r="J6205" s="19" t="n">
        <f aca="false">ROUND(F6205*H6205,2)</f>
        <v>10.58</v>
      </c>
      <c r="K6205" s="19" t="n">
        <f aca="false">INDEX(Pricebook!$L$2:$L$1401,MATCH(D6205,Pricebook!$A$2:$A$1401,0))</f>
        <v>14.6</v>
      </c>
      <c r="L6205" s="19" t="n">
        <f aca="false">ROUND(F6205*K6205,2)</f>
        <v>14.6</v>
      </c>
      <c r="M6205" s="24" t="n">
        <f aca="false">DATE(YEAR(C6205),MONTH(C6205),1)</f>
        <v>46204</v>
      </c>
    </row>
    <row r="6206" customFormat="false" ht="15" hidden="false" customHeight="false" outlineLevel="0" collapsed="false">
      <c r="A6206" s="21" t="s">
        <v>3797</v>
      </c>
      <c r="B6206" s="21" t="s">
        <v>3444</v>
      </c>
      <c r="C6206" s="23" t="n">
        <v>46218</v>
      </c>
      <c r="D6206" s="21" t="s">
        <v>1200</v>
      </c>
      <c r="E6206" s="21" t="s">
        <v>971</v>
      </c>
      <c r="F6206" s="12" t="n">
        <v>6</v>
      </c>
      <c r="G6206" s="19" t="n">
        <v>4.4</v>
      </c>
      <c r="H6206" s="19" t="n">
        <v>3.32</v>
      </c>
      <c r="I6206" s="19" t="n">
        <f aca="false">ROUND(F6206*G6206,2)</f>
        <v>26.4</v>
      </c>
      <c r="J6206" s="19" t="n">
        <f aca="false">ROUND(F6206*H6206,2)</f>
        <v>19.92</v>
      </c>
      <c r="K6206" s="19" t="n">
        <f aca="false">INDEX(Pricebook!$L$2:$L$1401,MATCH(D6206,Pricebook!$A$2:$A$1401,0))</f>
        <v>5.05</v>
      </c>
      <c r="L6206" s="19" t="n">
        <f aca="false">ROUND(F6206*K6206,2)</f>
        <v>30.3</v>
      </c>
      <c r="M6206" s="24" t="n">
        <f aca="false">DATE(YEAR(C6206),MONTH(C6206),1)</f>
        <v>46204</v>
      </c>
    </row>
    <row r="6207" customFormat="false" ht="15" hidden="false" customHeight="false" outlineLevel="0" collapsed="false">
      <c r="A6207" s="21" t="s">
        <v>3797</v>
      </c>
      <c r="B6207" s="21" t="s">
        <v>3444</v>
      </c>
      <c r="C6207" s="23" t="n">
        <v>46218</v>
      </c>
      <c r="D6207" s="21" t="s">
        <v>1292</v>
      </c>
      <c r="E6207" s="21" t="s">
        <v>971</v>
      </c>
      <c r="F6207" s="12" t="n">
        <v>5</v>
      </c>
      <c r="G6207" s="19" t="n">
        <v>2.8</v>
      </c>
      <c r="H6207" s="19" t="n">
        <v>2.16</v>
      </c>
      <c r="I6207" s="19" t="n">
        <f aca="false">ROUND(F6207*G6207,2)</f>
        <v>14</v>
      </c>
      <c r="J6207" s="19" t="n">
        <f aca="false">ROUND(F6207*H6207,2)</f>
        <v>10.8</v>
      </c>
      <c r="K6207" s="19" t="n">
        <f aca="false">INDEX(Pricebook!$L$2:$L$1401,MATCH(D6207,Pricebook!$A$2:$A$1401,0))</f>
        <v>3.3</v>
      </c>
      <c r="L6207" s="19" t="n">
        <f aca="false">ROUND(F6207*K6207,2)</f>
        <v>16.5</v>
      </c>
      <c r="M6207" s="24" t="n">
        <f aca="false">DATE(YEAR(C6207),MONTH(C6207),1)</f>
        <v>46204</v>
      </c>
    </row>
    <row r="6208" customFormat="false" ht="15" hidden="false" customHeight="false" outlineLevel="0" collapsed="false">
      <c r="A6208" s="21" t="s">
        <v>3797</v>
      </c>
      <c r="B6208" s="21" t="s">
        <v>3444</v>
      </c>
      <c r="C6208" s="23" t="n">
        <v>46218</v>
      </c>
      <c r="D6208" s="21" t="s">
        <v>448</v>
      </c>
      <c r="E6208" s="21" t="s">
        <v>366</v>
      </c>
      <c r="F6208" s="12" t="n">
        <v>2</v>
      </c>
      <c r="G6208" s="19" t="n">
        <v>9.05</v>
      </c>
      <c r="H6208" s="19" t="n">
        <v>6.97</v>
      </c>
      <c r="I6208" s="19" t="n">
        <f aca="false">ROUND(F6208*G6208,2)</f>
        <v>18.1</v>
      </c>
      <c r="J6208" s="19" t="n">
        <f aca="false">ROUND(F6208*H6208,2)</f>
        <v>13.94</v>
      </c>
      <c r="K6208" s="19" t="n">
        <f aca="false">INDEX(Pricebook!$L$2:$L$1401,MATCH(D6208,Pricebook!$A$2:$A$1401,0))</f>
        <v>9.65</v>
      </c>
      <c r="L6208" s="19" t="n">
        <f aca="false">ROUND(F6208*K6208,2)</f>
        <v>19.3</v>
      </c>
      <c r="M6208" s="24" t="n">
        <f aca="false">DATE(YEAR(C6208),MONTH(C6208),1)</f>
        <v>46204</v>
      </c>
    </row>
    <row r="6209" customFormat="false" ht="15" hidden="false" customHeight="false" outlineLevel="0" collapsed="false">
      <c r="A6209" s="21" t="s">
        <v>3797</v>
      </c>
      <c r="B6209" s="21" t="s">
        <v>3444</v>
      </c>
      <c r="C6209" s="23" t="n">
        <v>46218</v>
      </c>
      <c r="D6209" s="21" t="s">
        <v>1390</v>
      </c>
      <c r="E6209" s="21" t="s">
        <v>971</v>
      </c>
      <c r="F6209" s="12" t="n">
        <v>6</v>
      </c>
      <c r="G6209" s="19" t="n">
        <v>40.5</v>
      </c>
      <c r="H6209" s="19" t="n">
        <v>30.95</v>
      </c>
      <c r="I6209" s="19" t="n">
        <f aca="false">ROUND(F6209*G6209,2)</f>
        <v>243</v>
      </c>
      <c r="J6209" s="19" t="n">
        <f aca="false">ROUND(F6209*H6209,2)</f>
        <v>185.7</v>
      </c>
      <c r="K6209" s="19" t="n">
        <f aca="false">INDEX(Pricebook!$L$2:$L$1401,MATCH(D6209,Pricebook!$A$2:$A$1401,0))</f>
        <v>46.9</v>
      </c>
      <c r="L6209" s="19" t="n">
        <f aca="false">ROUND(F6209*K6209,2)</f>
        <v>281.4</v>
      </c>
      <c r="M6209" s="24" t="n">
        <f aca="false">DATE(YEAR(C6209),MONTH(C6209),1)</f>
        <v>46204</v>
      </c>
    </row>
    <row r="6210" customFormat="false" ht="15" hidden="false" customHeight="false" outlineLevel="0" collapsed="false">
      <c r="A6210" s="21" t="s">
        <v>3798</v>
      </c>
      <c r="B6210" s="21" t="s">
        <v>3019</v>
      </c>
      <c r="C6210" s="23" t="n">
        <v>46218</v>
      </c>
      <c r="D6210" s="21" t="s">
        <v>2321</v>
      </c>
      <c r="E6210" s="21" t="s">
        <v>2202</v>
      </c>
      <c r="F6210" s="12" t="n">
        <v>9</v>
      </c>
      <c r="G6210" s="19" t="n">
        <v>9.7</v>
      </c>
      <c r="H6210" s="19" t="n">
        <v>6.54</v>
      </c>
      <c r="I6210" s="19" t="n">
        <f aca="false">ROUND(F6210*G6210,2)</f>
        <v>87.3</v>
      </c>
      <c r="J6210" s="19" t="n">
        <f aca="false">ROUND(F6210*H6210,2)</f>
        <v>58.86</v>
      </c>
      <c r="K6210" s="19" t="n">
        <f aca="false">INDEX(Pricebook!$L$2:$L$1401,MATCH(D6210,Pricebook!$A$2:$A$1401,0))</f>
        <v>10.45</v>
      </c>
      <c r="L6210" s="19" t="n">
        <f aca="false">ROUND(F6210*K6210,2)</f>
        <v>94.05</v>
      </c>
      <c r="M6210" s="24" t="n">
        <f aca="false">DATE(YEAR(C6210),MONTH(C6210),1)</f>
        <v>46204</v>
      </c>
    </row>
    <row r="6211" customFormat="false" ht="15" hidden="false" customHeight="false" outlineLevel="0" collapsed="false">
      <c r="A6211" s="21" t="s">
        <v>3798</v>
      </c>
      <c r="B6211" s="21" t="s">
        <v>3019</v>
      </c>
      <c r="C6211" s="23" t="n">
        <v>46218</v>
      </c>
      <c r="D6211" s="21" t="s">
        <v>2289</v>
      </c>
      <c r="E6211" s="21" t="s">
        <v>2202</v>
      </c>
      <c r="F6211" s="12" t="n">
        <v>4</v>
      </c>
      <c r="G6211" s="19" t="n">
        <v>60.55</v>
      </c>
      <c r="H6211" s="19" t="n">
        <v>36.33</v>
      </c>
      <c r="I6211" s="19" t="n">
        <f aca="false">ROUND(F6211*G6211,2)</f>
        <v>242.2</v>
      </c>
      <c r="J6211" s="19" t="n">
        <f aca="false">ROUND(F6211*H6211,2)</f>
        <v>145.32</v>
      </c>
      <c r="K6211" s="19" t="n">
        <f aca="false">INDEX(Pricebook!$L$2:$L$1401,MATCH(D6211,Pricebook!$A$2:$A$1401,0))</f>
        <v>63.9</v>
      </c>
      <c r="L6211" s="19" t="n">
        <f aca="false">ROUND(F6211*K6211,2)</f>
        <v>255.6</v>
      </c>
      <c r="M6211" s="24" t="n">
        <f aca="false">DATE(YEAR(C6211),MONTH(C6211),1)</f>
        <v>46204</v>
      </c>
    </row>
    <row r="6212" customFormat="false" ht="15" hidden="false" customHeight="false" outlineLevel="0" collapsed="false">
      <c r="A6212" s="21" t="s">
        <v>3798</v>
      </c>
      <c r="B6212" s="21" t="s">
        <v>3019</v>
      </c>
      <c r="C6212" s="23" t="n">
        <v>46218</v>
      </c>
      <c r="D6212" s="21" t="s">
        <v>1713</v>
      </c>
      <c r="E6212" s="21" t="s">
        <v>1452</v>
      </c>
      <c r="F6212" s="12" t="n">
        <v>5</v>
      </c>
      <c r="G6212" s="19" t="n">
        <v>118.15</v>
      </c>
      <c r="H6212" s="19" t="n">
        <v>72.73</v>
      </c>
      <c r="I6212" s="19" t="n">
        <f aca="false">ROUND(F6212*G6212,2)</f>
        <v>590.75</v>
      </c>
      <c r="J6212" s="19" t="n">
        <f aca="false">ROUND(F6212*H6212,2)</f>
        <v>363.65</v>
      </c>
      <c r="K6212" s="19" t="n">
        <f aca="false">INDEX(Pricebook!$L$2:$L$1401,MATCH(D6212,Pricebook!$A$2:$A$1401,0))</f>
        <v>121.85</v>
      </c>
      <c r="L6212" s="19" t="n">
        <f aca="false">ROUND(F6212*K6212,2)</f>
        <v>609.25</v>
      </c>
      <c r="M6212" s="24" t="n">
        <f aca="false">DATE(YEAR(C6212),MONTH(C6212),1)</f>
        <v>46204</v>
      </c>
    </row>
    <row r="6213" customFormat="false" ht="15" hidden="false" customHeight="false" outlineLevel="0" collapsed="false">
      <c r="A6213" s="21" t="s">
        <v>3798</v>
      </c>
      <c r="B6213" s="21" t="s">
        <v>3019</v>
      </c>
      <c r="C6213" s="23" t="n">
        <v>46218</v>
      </c>
      <c r="D6213" s="21" t="s">
        <v>1881</v>
      </c>
      <c r="E6213" s="21" t="s">
        <v>1452</v>
      </c>
      <c r="F6213" s="12" t="n">
        <v>9</v>
      </c>
      <c r="G6213" s="19" t="n">
        <v>41.9</v>
      </c>
      <c r="H6213" s="19" t="n">
        <v>29.38</v>
      </c>
      <c r="I6213" s="19" t="n">
        <f aca="false">ROUND(F6213*G6213,2)</f>
        <v>377.1</v>
      </c>
      <c r="J6213" s="19" t="n">
        <f aca="false">ROUND(F6213*H6213,2)</f>
        <v>264.42</v>
      </c>
      <c r="K6213" s="19" t="n">
        <f aca="false">INDEX(Pricebook!$L$2:$L$1401,MATCH(D6213,Pricebook!$A$2:$A$1401,0))</f>
        <v>42.8</v>
      </c>
      <c r="L6213" s="19" t="n">
        <f aca="false">ROUND(F6213*K6213,2)</f>
        <v>385.2</v>
      </c>
      <c r="M6213" s="24" t="n">
        <f aca="false">DATE(YEAR(C6213),MONTH(C6213),1)</f>
        <v>46204</v>
      </c>
    </row>
    <row r="6214" customFormat="false" ht="15" hidden="false" customHeight="false" outlineLevel="0" collapsed="false">
      <c r="A6214" s="21" t="s">
        <v>3798</v>
      </c>
      <c r="B6214" s="21" t="s">
        <v>3019</v>
      </c>
      <c r="C6214" s="23" t="n">
        <v>46218</v>
      </c>
      <c r="D6214" s="21" t="s">
        <v>1450</v>
      </c>
      <c r="E6214" s="21" t="s">
        <v>1452</v>
      </c>
      <c r="F6214" s="12" t="n">
        <v>4</v>
      </c>
      <c r="G6214" s="19" t="n">
        <v>100</v>
      </c>
      <c r="H6214" s="19" t="n">
        <v>61.31</v>
      </c>
      <c r="I6214" s="19" t="n">
        <f aca="false">ROUND(F6214*G6214,2)</f>
        <v>400</v>
      </c>
      <c r="J6214" s="19" t="n">
        <f aca="false">ROUND(F6214*H6214,2)</f>
        <v>245.24</v>
      </c>
      <c r="K6214" s="19" t="n">
        <f aca="false">INDEX(Pricebook!$L$2:$L$1401,MATCH(D6214,Pricebook!$A$2:$A$1401,0))</f>
        <v>102.7</v>
      </c>
      <c r="L6214" s="19" t="n">
        <f aca="false">ROUND(F6214*K6214,2)</f>
        <v>410.8</v>
      </c>
      <c r="M6214" s="24" t="n">
        <f aca="false">DATE(YEAR(C6214),MONTH(C6214),1)</f>
        <v>46204</v>
      </c>
    </row>
    <row r="6215" customFormat="false" ht="15" hidden="false" customHeight="false" outlineLevel="0" collapsed="false">
      <c r="A6215" s="21" t="s">
        <v>3798</v>
      </c>
      <c r="B6215" s="21" t="s">
        <v>3019</v>
      </c>
      <c r="C6215" s="23" t="n">
        <v>46218</v>
      </c>
      <c r="D6215" s="21" t="s">
        <v>569</v>
      </c>
      <c r="E6215" s="21" t="s">
        <v>366</v>
      </c>
      <c r="F6215" s="12" t="n">
        <v>1</v>
      </c>
      <c r="G6215" s="19" t="n">
        <v>29.75</v>
      </c>
      <c r="H6215" s="19" t="n">
        <v>23.01</v>
      </c>
      <c r="I6215" s="19" t="n">
        <f aca="false">ROUND(F6215*G6215,2)</f>
        <v>29.75</v>
      </c>
      <c r="J6215" s="19" t="n">
        <f aca="false">ROUND(F6215*H6215,2)</f>
        <v>23.01</v>
      </c>
      <c r="K6215" s="19" t="n">
        <f aca="false">INDEX(Pricebook!$L$2:$L$1401,MATCH(D6215,Pricebook!$A$2:$A$1401,0))</f>
        <v>31.75</v>
      </c>
      <c r="L6215" s="19" t="n">
        <f aca="false">ROUND(F6215*K6215,2)</f>
        <v>31.75</v>
      </c>
      <c r="M6215" s="24" t="n">
        <f aca="false">DATE(YEAR(C6215),MONTH(C6215),1)</f>
        <v>46204</v>
      </c>
    </row>
    <row r="6216" customFormat="false" ht="15" hidden="false" customHeight="false" outlineLevel="0" collapsed="false">
      <c r="A6216" s="21" t="s">
        <v>3798</v>
      </c>
      <c r="B6216" s="21" t="s">
        <v>3019</v>
      </c>
      <c r="C6216" s="23" t="n">
        <v>46218</v>
      </c>
      <c r="D6216" s="21" t="s">
        <v>2232</v>
      </c>
      <c r="E6216" s="21" t="s">
        <v>2202</v>
      </c>
      <c r="F6216" s="12" t="n">
        <v>15</v>
      </c>
      <c r="G6216" s="19" t="n">
        <v>7.65</v>
      </c>
      <c r="H6216" s="19" t="n">
        <v>4.57</v>
      </c>
      <c r="I6216" s="19" t="n">
        <f aca="false">ROUND(F6216*G6216,2)</f>
        <v>114.75</v>
      </c>
      <c r="J6216" s="19" t="n">
        <f aca="false">ROUND(F6216*H6216,2)</f>
        <v>68.55</v>
      </c>
      <c r="K6216" s="19" t="n">
        <f aca="false">INDEX(Pricebook!$L$2:$L$1401,MATCH(D6216,Pricebook!$A$2:$A$1401,0))</f>
        <v>8.1</v>
      </c>
      <c r="L6216" s="19" t="n">
        <f aca="false">ROUND(F6216*K6216,2)</f>
        <v>121.5</v>
      </c>
      <c r="M6216" s="24" t="n">
        <f aca="false">DATE(YEAR(C6216),MONTH(C6216),1)</f>
        <v>46204</v>
      </c>
    </row>
    <row r="6217" customFormat="false" ht="15" hidden="false" customHeight="false" outlineLevel="0" collapsed="false">
      <c r="A6217" s="21" t="s">
        <v>3798</v>
      </c>
      <c r="B6217" s="21" t="s">
        <v>3019</v>
      </c>
      <c r="C6217" s="23" t="n">
        <v>46218</v>
      </c>
      <c r="D6217" s="21" t="s">
        <v>1733</v>
      </c>
      <c r="E6217" s="21" t="s">
        <v>1452</v>
      </c>
      <c r="F6217" s="12" t="n">
        <v>2</v>
      </c>
      <c r="G6217" s="19" t="n">
        <v>136.7</v>
      </c>
      <c r="H6217" s="19" t="n">
        <v>83.77</v>
      </c>
      <c r="I6217" s="19" t="n">
        <f aca="false">ROUND(F6217*G6217,2)</f>
        <v>273.4</v>
      </c>
      <c r="J6217" s="19" t="n">
        <f aca="false">ROUND(F6217*H6217,2)</f>
        <v>167.54</v>
      </c>
      <c r="K6217" s="19" t="n">
        <f aca="false">INDEX(Pricebook!$L$2:$L$1401,MATCH(D6217,Pricebook!$A$2:$A$1401,0))</f>
        <v>140.35</v>
      </c>
      <c r="L6217" s="19" t="n">
        <f aca="false">ROUND(F6217*K6217,2)</f>
        <v>280.7</v>
      </c>
      <c r="M6217" s="24" t="n">
        <f aca="false">DATE(YEAR(C6217),MONTH(C6217),1)</f>
        <v>46204</v>
      </c>
    </row>
    <row r="6218" customFormat="false" ht="15" hidden="false" customHeight="false" outlineLevel="0" collapsed="false">
      <c r="A6218" s="21" t="s">
        <v>3798</v>
      </c>
      <c r="B6218" s="21" t="s">
        <v>3019</v>
      </c>
      <c r="C6218" s="23" t="n">
        <v>46218</v>
      </c>
      <c r="D6218" s="21" t="s">
        <v>661</v>
      </c>
      <c r="E6218" s="21" t="s">
        <v>366</v>
      </c>
      <c r="F6218" s="12" t="n">
        <v>1</v>
      </c>
      <c r="G6218" s="19" t="n">
        <v>83.85</v>
      </c>
      <c r="H6218" s="19" t="n">
        <v>64.42</v>
      </c>
      <c r="I6218" s="19" t="n">
        <f aca="false">ROUND(F6218*G6218,2)</f>
        <v>83.85</v>
      </c>
      <c r="J6218" s="19" t="n">
        <f aca="false">ROUND(F6218*H6218,2)</f>
        <v>64.42</v>
      </c>
      <c r="K6218" s="19" t="n">
        <f aca="false">INDEX(Pricebook!$L$2:$L$1401,MATCH(D6218,Pricebook!$A$2:$A$1401,0))</f>
        <v>90.05</v>
      </c>
      <c r="L6218" s="19" t="n">
        <f aca="false">ROUND(F6218*K6218,2)</f>
        <v>90.05</v>
      </c>
      <c r="M6218" s="24" t="n">
        <f aca="false">DATE(YEAR(C6218),MONTH(C6218),1)</f>
        <v>46204</v>
      </c>
    </row>
    <row r="6219" customFormat="false" ht="15" hidden="false" customHeight="false" outlineLevel="0" collapsed="false">
      <c r="A6219" s="21" t="s">
        <v>3798</v>
      </c>
      <c r="B6219" s="21" t="s">
        <v>3019</v>
      </c>
      <c r="C6219" s="23" t="n">
        <v>46218</v>
      </c>
      <c r="D6219" s="21" t="s">
        <v>2289</v>
      </c>
      <c r="E6219" s="21" t="s">
        <v>2202</v>
      </c>
      <c r="F6219" s="12" t="n">
        <v>1</v>
      </c>
      <c r="G6219" s="19" t="n">
        <v>60.55</v>
      </c>
      <c r="H6219" s="19" t="n">
        <v>36.33</v>
      </c>
      <c r="I6219" s="19" t="n">
        <f aca="false">ROUND(F6219*G6219,2)</f>
        <v>60.55</v>
      </c>
      <c r="J6219" s="19" t="n">
        <f aca="false">ROUND(F6219*H6219,2)</f>
        <v>36.33</v>
      </c>
      <c r="K6219" s="19" t="n">
        <f aca="false">INDEX(Pricebook!$L$2:$L$1401,MATCH(D6219,Pricebook!$A$2:$A$1401,0))</f>
        <v>63.9</v>
      </c>
      <c r="L6219" s="19" t="n">
        <f aca="false">ROUND(F6219*K6219,2)</f>
        <v>63.9</v>
      </c>
      <c r="M6219" s="24" t="n">
        <f aca="false">DATE(YEAR(C6219),MONTH(C6219),1)</f>
        <v>46204</v>
      </c>
    </row>
    <row r="6220" customFormat="false" ht="15" hidden="false" customHeight="false" outlineLevel="0" collapsed="false">
      <c r="A6220" s="21" t="s">
        <v>3799</v>
      </c>
      <c r="B6220" s="21" t="s">
        <v>3800</v>
      </c>
      <c r="C6220" s="23" t="n">
        <v>46218</v>
      </c>
      <c r="D6220" s="21" t="s">
        <v>2898</v>
      </c>
      <c r="E6220" s="21" t="s">
        <v>2748</v>
      </c>
      <c r="F6220" s="12" t="n">
        <v>4</v>
      </c>
      <c r="G6220" s="19" t="n">
        <v>11.1</v>
      </c>
      <c r="H6220" s="19" t="n">
        <v>6.44</v>
      </c>
      <c r="I6220" s="19" t="n">
        <f aca="false">ROUND(F6220*G6220,2)</f>
        <v>44.4</v>
      </c>
      <c r="J6220" s="19" t="n">
        <f aca="false">ROUND(F6220*H6220,2)</f>
        <v>25.76</v>
      </c>
      <c r="K6220" s="19" t="n">
        <f aca="false">INDEX(Pricebook!$L$2:$L$1401,MATCH(D6220,Pricebook!$A$2:$A$1401,0))</f>
        <v>12.1</v>
      </c>
      <c r="L6220" s="19" t="n">
        <f aca="false">ROUND(F6220*K6220,2)</f>
        <v>48.4</v>
      </c>
      <c r="M6220" s="24" t="n">
        <f aca="false">DATE(YEAR(C6220),MONTH(C6220),1)</f>
        <v>46204</v>
      </c>
    </row>
    <row r="6221" customFormat="false" ht="15" hidden="false" customHeight="false" outlineLevel="0" collapsed="false">
      <c r="A6221" s="21" t="s">
        <v>3799</v>
      </c>
      <c r="B6221" s="21" t="s">
        <v>3800</v>
      </c>
      <c r="C6221" s="23" t="n">
        <v>46218</v>
      </c>
      <c r="D6221" s="21" t="s">
        <v>1410</v>
      </c>
      <c r="E6221" s="21" t="s">
        <v>971</v>
      </c>
      <c r="F6221" s="12" t="n">
        <v>10</v>
      </c>
      <c r="G6221" s="19" t="n">
        <v>10.45</v>
      </c>
      <c r="H6221" s="19" t="n">
        <v>7.94</v>
      </c>
      <c r="I6221" s="19" t="n">
        <f aca="false">ROUND(F6221*G6221,2)</f>
        <v>104.5</v>
      </c>
      <c r="J6221" s="19" t="n">
        <f aca="false">ROUND(F6221*H6221,2)</f>
        <v>79.4</v>
      </c>
      <c r="K6221" s="19" t="n">
        <f aca="false">INDEX(Pricebook!$L$2:$L$1401,MATCH(D6221,Pricebook!$A$2:$A$1401,0))</f>
        <v>12.05</v>
      </c>
      <c r="L6221" s="19" t="n">
        <f aca="false">ROUND(F6221*K6221,2)</f>
        <v>120.5</v>
      </c>
      <c r="M6221" s="24" t="n">
        <f aca="false">DATE(YEAR(C6221),MONTH(C6221),1)</f>
        <v>46204</v>
      </c>
    </row>
    <row r="6222" customFormat="false" ht="15" hidden="false" customHeight="false" outlineLevel="0" collapsed="false">
      <c r="A6222" s="21" t="s">
        <v>3799</v>
      </c>
      <c r="B6222" s="21" t="s">
        <v>3800</v>
      </c>
      <c r="C6222" s="23" t="n">
        <v>46218</v>
      </c>
      <c r="D6222" s="21" t="s">
        <v>1442</v>
      </c>
      <c r="E6222" s="21" t="s">
        <v>971</v>
      </c>
      <c r="F6222" s="12" t="n">
        <v>19</v>
      </c>
      <c r="G6222" s="19" t="n">
        <v>1.4</v>
      </c>
      <c r="H6222" s="19" t="n">
        <v>1.05</v>
      </c>
      <c r="I6222" s="19" t="n">
        <f aca="false">ROUND(F6222*G6222,2)</f>
        <v>26.6</v>
      </c>
      <c r="J6222" s="19" t="n">
        <f aca="false">ROUND(F6222*H6222,2)</f>
        <v>19.95</v>
      </c>
      <c r="K6222" s="19" t="n">
        <f aca="false">INDEX(Pricebook!$L$2:$L$1401,MATCH(D6222,Pricebook!$A$2:$A$1401,0))</f>
        <v>1.6</v>
      </c>
      <c r="L6222" s="19" t="n">
        <f aca="false">ROUND(F6222*K6222,2)</f>
        <v>30.4</v>
      </c>
      <c r="M6222" s="24" t="n">
        <f aca="false">DATE(YEAR(C6222),MONTH(C6222),1)</f>
        <v>46204</v>
      </c>
    </row>
    <row r="6223" customFormat="false" ht="15" hidden="false" customHeight="false" outlineLevel="0" collapsed="false">
      <c r="A6223" s="21" t="s">
        <v>3799</v>
      </c>
      <c r="B6223" s="21" t="s">
        <v>3800</v>
      </c>
      <c r="C6223" s="23" t="n">
        <v>46218</v>
      </c>
      <c r="D6223" s="21" t="s">
        <v>2072</v>
      </c>
      <c r="E6223" s="21" t="s">
        <v>1941</v>
      </c>
      <c r="F6223" s="12" t="n">
        <v>6</v>
      </c>
      <c r="G6223" s="19" t="n">
        <v>48.4</v>
      </c>
      <c r="H6223" s="19" t="n">
        <v>30.55</v>
      </c>
      <c r="I6223" s="19" t="n">
        <f aca="false">ROUND(F6223*G6223,2)</f>
        <v>290.4</v>
      </c>
      <c r="J6223" s="19" t="n">
        <f aca="false">ROUND(F6223*H6223,2)</f>
        <v>183.3</v>
      </c>
      <c r="K6223" s="19" t="n">
        <f aca="false">INDEX(Pricebook!$L$2:$L$1401,MATCH(D6223,Pricebook!$A$2:$A$1401,0))</f>
        <v>49.8</v>
      </c>
      <c r="L6223" s="19" t="n">
        <f aca="false">ROUND(F6223*K6223,2)</f>
        <v>298.8</v>
      </c>
      <c r="M6223" s="24" t="n">
        <f aca="false">DATE(YEAR(C6223),MONTH(C6223),1)</f>
        <v>46204</v>
      </c>
    </row>
    <row r="6224" customFormat="false" ht="15" hidden="false" customHeight="false" outlineLevel="0" collapsed="false">
      <c r="A6224" s="21" t="s">
        <v>3799</v>
      </c>
      <c r="B6224" s="21" t="s">
        <v>3800</v>
      </c>
      <c r="C6224" s="23" t="n">
        <v>46218</v>
      </c>
      <c r="D6224" s="21" t="s">
        <v>1334</v>
      </c>
      <c r="E6224" s="21" t="s">
        <v>971</v>
      </c>
      <c r="F6224" s="12" t="n">
        <v>5</v>
      </c>
      <c r="G6224" s="19" t="n">
        <v>6.95</v>
      </c>
      <c r="H6224" s="19" t="n">
        <v>5.28</v>
      </c>
      <c r="I6224" s="19" t="n">
        <f aca="false">ROUND(F6224*G6224,2)</f>
        <v>34.75</v>
      </c>
      <c r="J6224" s="19" t="n">
        <f aca="false">ROUND(F6224*H6224,2)</f>
        <v>26.4</v>
      </c>
      <c r="K6224" s="19" t="n">
        <f aca="false">INDEX(Pricebook!$L$2:$L$1401,MATCH(D6224,Pricebook!$A$2:$A$1401,0))</f>
        <v>8</v>
      </c>
      <c r="L6224" s="19" t="n">
        <f aca="false">ROUND(F6224*K6224,2)</f>
        <v>40</v>
      </c>
      <c r="M6224" s="24" t="n">
        <f aca="false">DATE(YEAR(C6224),MONTH(C6224),1)</f>
        <v>46204</v>
      </c>
    </row>
    <row r="6225" customFormat="false" ht="15" hidden="false" customHeight="false" outlineLevel="0" collapsed="false">
      <c r="A6225" s="21" t="s">
        <v>3799</v>
      </c>
      <c r="B6225" s="21" t="s">
        <v>3800</v>
      </c>
      <c r="C6225" s="23" t="n">
        <v>46218</v>
      </c>
      <c r="D6225" s="21" t="s">
        <v>1136</v>
      </c>
      <c r="E6225" s="21" t="s">
        <v>971</v>
      </c>
      <c r="F6225" s="12" t="n">
        <v>1</v>
      </c>
      <c r="G6225" s="19" t="n">
        <v>267.45</v>
      </c>
      <c r="H6225" s="19" t="n">
        <v>207.49</v>
      </c>
      <c r="I6225" s="19" t="n">
        <f aca="false">ROUND(F6225*G6225,2)</f>
        <v>267.45</v>
      </c>
      <c r="J6225" s="19" t="n">
        <f aca="false">ROUND(F6225*H6225,2)</f>
        <v>207.49</v>
      </c>
      <c r="K6225" s="19" t="n">
        <f aca="false">INDEX(Pricebook!$L$2:$L$1401,MATCH(D6225,Pricebook!$A$2:$A$1401,0))</f>
        <v>294.2</v>
      </c>
      <c r="L6225" s="19" t="n">
        <f aca="false">ROUND(F6225*K6225,2)</f>
        <v>294.2</v>
      </c>
      <c r="M6225" s="24" t="n">
        <f aca="false">DATE(YEAR(C6225),MONTH(C6225),1)</f>
        <v>46204</v>
      </c>
    </row>
    <row r="6226" customFormat="false" ht="15" hidden="false" customHeight="false" outlineLevel="0" collapsed="false">
      <c r="A6226" s="21" t="s">
        <v>3799</v>
      </c>
      <c r="B6226" s="21" t="s">
        <v>3800</v>
      </c>
      <c r="C6226" s="23" t="n">
        <v>46218</v>
      </c>
      <c r="D6226" s="21" t="s">
        <v>2844</v>
      </c>
      <c r="E6226" s="21" t="s">
        <v>2748</v>
      </c>
      <c r="F6226" s="12" t="n">
        <v>1</v>
      </c>
      <c r="G6226" s="19" t="n">
        <v>4.6</v>
      </c>
      <c r="H6226" s="19" t="n">
        <v>2.68</v>
      </c>
      <c r="I6226" s="19" t="n">
        <f aca="false">ROUND(F6226*G6226,2)</f>
        <v>4.6</v>
      </c>
      <c r="J6226" s="19" t="n">
        <f aca="false">ROUND(F6226*H6226,2)</f>
        <v>2.68</v>
      </c>
      <c r="K6226" s="19" t="n">
        <f aca="false">INDEX(Pricebook!$L$2:$L$1401,MATCH(D6226,Pricebook!$A$2:$A$1401,0))</f>
        <v>5.05</v>
      </c>
      <c r="L6226" s="19" t="n">
        <f aca="false">ROUND(F6226*K6226,2)</f>
        <v>5.05</v>
      </c>
      <c r="M6226" s="24" t="n">
        <f aca="false">DATE(YEAR(C6226),MONTH(C6226),1)</f>
        <v>46204</v>
      </c>
    </row>
    <row r="6227" customFormat="false" ht="15" hidden="false" customHeight="false" outlineLevel="0" collapsed="false">
      <c r="A6227" s="21" t="s">
        <v>3799</v>
      </c>
      <c r="B6227" s="21" t="s">
        <v>3800</v>
      </c>
      <c r="C6227" s="23" t="n">
        <v>46218</v>
      </c>
      <c r="D6227" s="21" t="s">
        <v>2058</v>
      </c>
      <c r="E6227" s="21" t="s">
        <v>1941</v>
      </c>
      <c r="F6227" s="12" t="n">
        <v>6</v>
      </c>
      <c r="G6227" s="19" t="n">
        <v>32.95</v>
      </c>
      <c r="H6227" s="19" t="n">
        <v>21.21</v>
      </c>
      <c r="I6227" s="19" t="n">
        <f aca="false">ROUND(F6227*G6227,2)</f>
        <v>197.7</v>
      </c>
      <c r="J6227" s="19" t="n">
        <f aca="false">ROUND(F6227*H6227,2)</f>
        <v>127.26</v>
      </c>
      <c r="K6227" s="19" t="n">
        <f aca="false">INDEX(Pricebook!$L$2:$L$1401,MATCH(D6227,Pricebook!$A$2:$A$1401,0))</f>
        <v>34.6</v>
      </c>
      <c r="L6227" s="19" t="n">
        <f aca="false">ROUND(F6227*K6227,2)</f>
        <v>207.6</v>
      </c>
      <c r="M6227" s="24" t="n">
        <f aca="false">DATE(YEAR(C6227),MONTH(C6227),1)</f>
        <v>46204</v>
      </c>
    </row>
    <row r="6228" customFormat="false" ht="15" hidden="false" customHeight="false" outlineLevel="0" collapsed="false">
      <c r="A6228" s="21" t="s">
        <v>3799</v>
      </c>
      <c r="B6228" s="21" t="s">
        <v>3800</v>
      </c>
      <c r="C6228" s="23" t="n">
        <v>46218</v>
      </c>
      <c r="D6228" s="21" t="s">
        <v>2749</v>
      </c>
      <c r="E6228" s="21" t="s">
        <v>2748</v>
      </c>
      <c r="F6228" s="12" t="n">
        <v>1</v>
      </c>
      <c r="G6228" s="19" t="n">
        <v>29.1</v>
      </c>
      <c r="H6228" s="19" t="n">
        <v>16.94</v>
      </c>
      <c r="I6228" s="19" t="n">
        <f aca="false">ROUND(F6228*G6228,2)</f>
        <v>29.1</v>
      </c>
      <c r="J6228" s="19" t="n">
        <f aca="false">ROUND(F6228*H6228,2)</f>
        <v>16.94</v>
      </c>
      <c r="K6228" s="19" t="n">
        <f aca="false">INDEX(Pricebook!$L$2:$L$1401,MATCH(D6228,Pricebook!$A$2:$A$1401,0))</f>
        <v>31.75</v>
      </c>
      <c r="L6228" s="19" t="n">
        <f aca="false">ROUND(F6228*K6228,2)</f>
        <v>31.75</v>
      </c>
      <c r="M6228" s="24" t="n">
        <f aca="false">DATE(YEAR(C6228),MONTH(C6228),1)</f>
        <v>46204</v>
      </c>
    </row>
    <row r="6229" customFormat="false" ht="15" hidden="false" customHeight="false" outlineLevel="0" collapsed="false">
      <c r="A6229" s="21" t="s">
        <v>3799</v>
      </c>
      <c r="B6229" s="21" t="s">
        <v>3800</v>
      </c>
      <c r="C6229" s="23" t="n">
        <v>46218</v>
      </c>
      <c r="D6229" s="21" t="s">
        <v>2872</v>
      </c>
      <c r="E6229" s="21" t="s">
        <v>2748</v>
      </c>
      <c r="F6229" s="12" t="n">
        <v>2</v>
      </c>
      <c r="G6229" s="19" t="n">
        <v>4.75</v>
      </c>
      <c r="H6229" s="19" t="n">
        <v>2.74</v>
      </c>
      <c r="I6229" s="19" t="n">
        <f aca="false">ROUND(F6229*G6229,2)</f>
        <v>9.5</v>
      </c>
      <c r="J6229" s="19" t="n">
        <f aca="false">ROUND(F6229*H6229,2)</f>
        <v>5.48</v>
      </c>
      <c r="K6229" s="19" t="n">
        <f aca="false">INDEX(Pricebook!$L$2:$L$1401,MATCH(D6229,Pricebook!$A$2:$A$1401,0))</f>
        <v>5.15</v>
      </c>
      <c r="L6229" s="19" t="n">
        <f aca="false">ROUND(F6229*K6229,2)</f>
        <v>10.3</v>
      </c>
      <c r="M6229" s="24" t="n">
        <f aca="false">DATE(YEAR(C6229),MONTH(C6229),1)</f>
        <v>46204</v>
      </c>
    </row>
    <row r="6230" customFormat="false" ht="15" hidden="false" customHeight="false" outlineLevel="0" collapsed="false">
      <c r="A6230" s="21" t="s">
        <v>3799</v>
      </c>
      <c r="B6230" s="21" t="s">
        <v>3800</v>
      </c>
      <c r="C6230" s="23" t="n">
        <v>46218</v>
      </c>
      <c r="D6230" s="21" t="s">
        <v>2914</v>
      </c>
      <c r="E6230" s="21" t="s">
        <v>2748</v>
      </c>
      <c r="F6230" s="12" t="n">
        <v>3</v>
      </c>
      <c r="G6230" s="19" t="n">
        <v>21.85</v>
      </c>
      <c r="H6230" s="19" t="n">
        <v>12.69</v>
      </c>
      <c r="I6230" s="19" t="n">
        <f aca="false">ROUND(F6230*G6230,2)</f>
        <v>65.55</v>
      </c>
      <c r="J6230" s="19" t="n">
        <f aca="false">ROUND(F6230*H6230,2)</f>
        <v>38.07</v>
      </c>
      <c r="K6230" s="19" t="n">
        <f aca="false">INDEX(Pricebook!$L$2:$L$1401,MATCH(D6230,Pricebook!$A$2:$A$1401,0))</f>
        <v>23.8</v>
      </c>
      <c r="L6230" s="19" t="n">
        <f aca="false">ROUND(F6230*K6230,2)</f>
        <v>71.4</v>
      </c>
      <c r="M6230" s="24" t="n">
        <f aca="false">DATE(YEAR(C6230),MONTH(C6230),1)</f>
        <v>46204</v>
      </c>
    </row>
    <row r="6231" customFormat="false" ht="15" hidden="false" customHeight="false" outlineLevel="0" collapsed="false">
      <c r="A6231" s="21" t="s">
        <v>3799</v>
      </c>
      <c r="B6231" s="21" t="s">
        <v>3800</v>
      </c>
      <c r="C6231" s="23" t="n">
        <v>46218</v>
      </c>
      <c r="D6231" s="21" t="s">
        <v>2922</v>
      </c>
      <c r="E6231" s="21" t="s">
        <v>2748</v>
      </c>
      <c r="F6231" s="12" t="n">
        <v>2</v>
      </c>
      <c r="G6231" s="19" t="n">
        <v>2.55</v>
      </c>
      <c r="H6231" s="19" t="n">
        <v>1.46</v>
      </c>
      <c r="I6231" s="19" t="n">
        <f aca="false">ROUND(F6231*G6231,2)</f>
        <v>5.1</v>
      </c>
      <c r="J6231" s="19" t="n">
        <f aca="false">ROUND(F6231*H6231,2)</f>
        <v>2.92</v>
      </c>
      <c r="K6231" s="19" t="n">
        <f aca="false">INDEX(Pricebook!$L$2:$L$1401,MATCH(D6231,Pricebook!$A$2:$A$1401,0))</f>
        <v>2.75</v>
      </c>
      <c r="L6231" s="19" t="n">
        <f aca="false">ROUND(F6231*K6231,2)</f>
        <v>5.5</v>
      </c>
      <c r="M6231" s="24" t="n">
        <f aca="false">DATE(YEAR(C6231),MONTH(C6231),1)</f>
        <v>46204</v>
      </c>
    </row>
    <row r="6232" customFormat="false" ht="15" hidden="false" customHeight="false" outlineLevel="0" collapsed="false">
      <c r="A6232" s="21" t="s">
        <v>3799</v>
      </c>
      <c r="B6232" s="21" t="s">
        <v>3800</v>
      </c>
      <c r="C6232" s="23" t="n">
        <v>46218</v>
      </c>
      <c r="D6232" s="21" t="s">
        <v>835</v>
      </c>
      <c r="E6232" s="21" t="s">
        <v>366</v>
      </c>
      <c r="F6232" s="12" t="n">
        <v>4</v>
      </c>
      <c r="G6232" s="19" t="n">
        <v>8.1</v>
      </c>
      <c r="H6232" s="19" t="n">
        <v>5.77</v>
      </c>
      <c r="I6232" s="19" t="n">
        <f aca="false">ROUND(F6232*G6232,2)</f>
        <v>32.4</v>
      </c>
      <c r="J6232" s="19" t="n">
        <f aca="false">ROUND(F6232*H6232,2)</f>
        <v>23.08</v>
      </c>
      <c r="K6232" s="19" t="n">
        <f aca="false">INDEX(Pricebook!$L$2:$L$1401,MATCH(D6232,Pricebook!$A$2:$A$1401,0))</f>
        <v>8.8</v>
      </c>
      <c r="L6232" s="19" t="n">
        <f aca="false">ROUND(F6232*K6232,2)</f>
        <v>35.2</v>
      </c>
      <c r="M6232" s="24" t="n">
        <f aca="false">DATE(YEAR(C6232),MONTH(C6232),1)</f>
        <v>46204</v>
      </c>
    </row>
    <row r="6233" customFormat="false" ht="15" hidden="false" customHeight="false" outlineLevel="0" collapsed="false">
      <c r="A6233" s="21" t="s">
        <v>3799</v>
      </c>
      <c r="B6233" s="21" t="s">
        <v>3800</v>
      </c>
      <c r="C6233" s="23" t="n">
        <v>46218</v>
      </c>
      <c r="D6233" s="21" t="s">
        <v>1008</v>
      </c>
      <c r="E6233" s="21" t="s">
        <v>971</v>
      </c>
      <c r="F6233" s="12" t="n">
        <v>1</v>
      </c>
      <c r="G6233" s="19" t="n">
        <v>107.15</v>
      </c>
      <c r="H6233" s="19" t="n">
        <v>82.25</v>
      </c>
      <c r="I6233" s="19" t="n">
        <f aca="false">ROUND(F6233*G6233,2)</f>
        <v>107.15</v>
      </c>
      <c r="J6233" s="19" t="n">
        <f aca="false">ROUND(F6233*H6233,2)</f>
        <v>82.25</v>
      </c>
      <c r="K6233" s="19" t="n">
        <f aca="false">INDEX(Pricebook!$L$2:$L$1401,MATCH(D6233,Pricebook!$A$2:$A$1401,0))</f>
        <v>124.55</v>
      </c>
      <c r="L6233" s="19" t="n">
        <f aca="false">ROUND(F6233*K6233,2)</f>
        <v>124.55</v>
      </c>
      <c r="M6233" s="24" t="n">
        <f aca="false">DATE(YEAR(C6233),MONTH(C6233),1)</f>
        <v>46204</v>
      </c>
    </row>
    <row r="6234" customFormat="false" ht="15" hidden="false" customHeight="false" outlineLevel="0" collapsed="false">
      <c r="A6234" s="21" t="s">
        <v>3799</v>
      </c>
      <c r="B6234" s="21" t="s">
        <v>3800</v>
      </c>
      <c r="C6234" s="23" t="n">
        <v>46218</v>
      </c>
      <c r="D6234" s="21" t="s">
        <v>2090</v>
      </c>
      <c r="E6234" s="21" t="s">
        <v>1941</v>
      </c>
      <c r="F6234" s="12" t="n">
        <v>4</v>
      </c>
      <c r="G6234" s="19" t="n">
        <v>158.1</v>
      </c>
      <c r="H6234" s="19" t="n">
        <v>101.3</v>
      </c>
      <c r="I6234" s="19" t="n">
        <f aca="false">ROUND(F6234*G6234,2)</f>
        <v>632.4</v>
      </c>
      <c r="J6234" s="19" t="n">
        <f aca="false">ROUND(F6234*H6234,2)</f>
        <v>405.2</v>
      </c>
      <c r="K6234" s="19" t="n">
        <f aca="false">INDEX(Pricebook!$L$2:$L$1401,MATCH(D6234,Pricebook!$A$2:$A$1401,0))</f>
        <v>165.05</v>
      </c>
      <c r="L6234" s="19" t="n">
        <f aca="false">ROUND(F6234*K6234,2)</f>
        <v>660.2</v>
      </c>
      <c r="M6234" s="24" t="n">
        <f aca="false">DATE(YEAR(C6234),MONTH(C6234),1)</f>
        <v>46204</v>
      </c>
    </row>
    <row r="6235" customFormat="false" ht="15" hidden="false" customHeight="false" outlineLevel="0" collapsed="false">
      <c r="A6235" s="21" t="s">
        <v>3799</v>
      </c>
      <c r="B6235" s="21" t="s">
        <v>3800</v>
      </c>
      <c r="C6235" s="23" t="n">
        <v>46218</v>
      </c>
      <c r="D6235" s="21" t="s">
        <v>2150</v>
      </c>
      <c r="E6235" s="21" t="s">
        <v>1941</v>
      </c>
      <c r="F6235" s="12" t="n">
        <v>3</v>
      </c>
      <c r="G6235" s="19" t="n">
        <v>135</v>
      </c>
      <c r="H6235" s="19" t="n">
        <v>87.17</v>
      </c>
      <c r="I6235" s="19" t="n">
        <f aca="false">ROUND(F6235*G6235,2)</f>
        <v>405</v>
      </c>
      <c r="J6235" s="19" t="n">
        <f aca="false">ROUND(F6235*H6235,2)</f>
        <v>261.51</v>
      </c>
      <c r="K6235" s="19" t="n">
        <f aca="false">INDEX(Pricebook!$L$2:$L$1401,MATCH(D6235,Pricebook!$A$2:$A$1401,0))</f>
        <v>142</v>
      </c>
      <c r="L6235" s="19" t="n">
        <f aca="false">ROUND(F6235*K6235,2)</f>
        <v>426</v>
      </c>
      <c r="M6235" s="24" t="n">
        <f aca="false">DATE(YEAR(C6235),MONTH(C6235),1)</f>
        <v>46204</v>
      </c>
    </row>
    <row r="6236" customFormat="false" ht="15" hidden="false" customHeight="false" outlineLevel="0" collapsed="false">
      <c r="A6236" s="21" t="s">
        <v>3801</v>
      </c>
      <c r="B6236" s="21" t="s">
        <v>3587</v>
      </c>
      <c r="C6236" s="23" t="n">
        <v>46218</v>
      </c>
      <c r="D6236" s="21" t="s">
        <v>535</v>
      </c>
      <c r="E6236" s="21" t="s">
        <v>366</v>
      </c>
      <c r="F6236" s="12" t="n">
        <v>3</v>
      </c>
      <c r="G6236" s="19" t="n">
        <v>18.15</v>
      </c>
      <c r="H6236" s="19" t="n">
        <v>12.97</v>
      </c>
      <c r="I6236" s="19" t="n">
        <f aca="false">ROUND(F6236*G6236,2)</f>
        <v>54.45</v>
      </c>
      <c r="J6236" s="19" t="n">
        <f aca="false">ROUND(F6236*H6236,2)</f>
        <v>38.91</v>
      </c>
      <c r="K6236" s="19" t="n">
        <f aca="false">INDEX(Pricebook!$L$2:$L$1401,MATCH(D6236,Pricebook!$A$2:$A$1401,0))</f>
        <v>19.75</v>
      </c>
      <c r="L6236" s="19" t="n">
        <f aca="false">ROUND(F6236*K6236,2)</f>
        <v>59.25</v>
      </c>
      <c r="M6236" s="24" t="n">
        <f aca="false">DATE(YEAR(C6236),MONTH(C6236),1)</f>
        <v>46204</v>
      </c>
    </row>
    <row r="6237" customFormat="false" ht="15" hidden="false" customHeight="false" outlineLevel="0" collapsed="false">
      <c r="A6237" s="21" t="s">
        <v>3801</v>
      </c>
      <c r="B6237" s="21" t="s">
        <v>3587</v>
      </c>
      <c r="C6237" s="23" t="n">
        <v>46218</v>
      </c>
      <c r="D6237" s="21" t="s">
        <v>2361</v>
      </c>
      <c r="E6237" s="21" t="s">
        <v>2202</v>
      </c>
      <c r="F6237" s="12" t="n">
        <v>1</v>
      </c>
      <c r="G6237" s="19" t="n">
        <v>48.7</v>
      </c>
      <c r="H6237" s="19" t="n">
        <v>30.85</v>
      </c>
      <c r="I6237" s="19" t="n">
        <f aca="false">ROUND(F6237*G6237,2)</f>
        <v>48.7</v>
      </c>
      <c r="J6237" s="19" t="n">
        <f aca="false">ROUND(F6237*H6237,2)</f>
        <v>30.85</v>
      </c>
      <c r="K6237" s="19" t="n">
        <f aca="false">INDEX(Pricebook!$L$2:$L$1401,MATCH(D6237,Pricebook!$A$2:$A$1401,0))</f>
        <v>51.6</v>
      </c>
      <c r="L6237" s="19" t="n">
        <f aca="false">ROUND(F6237*K6237,2)</f>
        <v>51.6</v>
      </c>
      <c r="M6237" s="24" t="n">
        <f aca="false">DATE(YEAR(C6237),MONTH(C6237),1)</f>
        <v>46204</v>
      </c>
    </row>
    <row r="6238" customFormat="false" ht="15" hidden="false" customHeight="false" outlineLevel="0" collapsed="false">
      <c r="A6238" s="21" t="s">
        <v>3801</v>
      </c>
      <c r="B6238" s="21" t="s">
        <v>3587</v>
      </c>
      <c r="C6238" s="23" t="n">
        <v>46218</v>
      </c>
      <c r="D6238" s="21" t="s">
        <v>2341</v>
      </c>
      <c r="E6238" s="21" t="s">
        <v>2202</v>
      </c>
      <c r="F6238" s="12" t="n">
        <v>11</v>
      </c>
      <c r="G6238" s="19" t="n">
        <v>7.15</v>
      </c>
      <c r="H6238" s="19" t="n">
        <v>4.29</v>
      </c>
      <c r="I6238" s="19" t="n">
        <f aca="false">ROUND(F6238*G6238,2)</f>
        <v>78.65</v>
      </c>
      <c r="J6238" s="19" t="n">
        <f aca="false">ROUND(F6238*H6238,2)</f>
        <v>47.19</v>
      </c>
      <c r="K6238" s="19" t="n">
        <f aca="false">INDEX(Pricebook!$L$2:$L$1401,MATCH(D6238,Pricebook!$A$2:$A$1401,0))</f>
        <v>7.6</v>
      </c>
      <c r="L6238" s="19" t="n">
        <f aca="false">ROUND(F6238*K6238,2)</f>
        <v>83.6</v>
      </c>
      <c r="M6238" s="24" t="n">
        <f aca="false">DATE(YEAR(C6238),MONTH(C6238),1)</f>
        <v>46204</v>
      </c>
    </row>
    <row r="6239" customFormat="false" ht="15" hidden="false" customHeight="false" outlineLevel="0" collapsed="false">
      <c r="A6239" s="21" t="s">
        <v>3801</v>
      </c>
      <c r="B6239" s="21" t="s">
        <v>3587</v>
      </c>
      <c r="C6239" s="23" t="n">
        <v>46218</v>
      </c>
      <c r="D6239" s="21" t="s">
        <v>2291</v>
      </c>
      <c r="E6239" s="21" t="s">
        <v>2202</v>
      </c>
      <c r="F6239" s="12" t="n">
        <v>5</v>
      </c>
      <c r="G6239" s="19" t="n">
        <v>71.4</v>
      </c>
      <c r="H6239" s="19" t="n">
        <v>43.4</v>
      </c>
      <c r="I6239" s="19" t="n">
        <f aca="false">ROUND(F6239*G6239,2)</f>
        <v>357</v>
      </c>
      <c r="J6239" s="19" t="n">
        <f aca="false">ROUND(F6239*H6239,2)</f>
        <v>217</v>
      </c>
      <c r="K6239" s="19" t="n">
        <f aca="false">INDEX(Pricebook!$L$2:$L$1401,MATCH(D6239,Pricebook!$A$2:$A$1401,0))</f>
        <v>76.35</v>
      </c>
      <c r="L6239" s="19" t="n">
        <f aca="false">ROUND(F6239*K6239,2)</f>
        <v>381.75</v>
      </c>
      <c r="M6239" s="24" t="n">
        <f aca="false">DATE(YEAR(C6239),MONTH(C6239),1)</f>
        <v>46204</v>
      </c>
    </row>
    <row r="6240" customFormat="false" ht="15" hidden="false" customHeight="false" outlineLevel="0" collapsed="false">
      <c r="A6240" s="21" t="s">
        <v>3801</v>
      </c>
      <c r="B6240" s="21" t="s">
        <v>3587</v>
      </c>
      <c r="C6240" s="23" t="n">
        <v>46218</v>
      </c>
      <c r="D6240" s="21" t="s">
        <v>1637</v>
      </c>
      <c r="E6240" s="21" t="s">
        <v>1452</v>
      </c>
      <c r="F6240" s="12" t="n">
        <v>4</v>
      </c>
      <c r="G6240" s="19" t="n">
        <v>45</v>
      </c>
      <c r="H6240" s="19" t="n">
        <v>30.1</v>
      </c>
      <c r="I6240" s="19" t="n">
        <f aca="false">ROUND(F6240*G6240,2)</f>
        <v>180</v>
      </c>
      <c r="J6240" s="19" t="n">
        <f aca="false">ROUND(F6240*H6240,2)</f>
        <v>120.4</v>
      </c>
      <c r="K6240" s="19" t="n">
        <f aca="false">INDEX(Pricebook!$L$2:$L$1401,MATCH(D6240,Pricebook!$A$2:$A$1401,0))</f>
        <v>45.85</v>
      </c>
      <c r="L6240" s="19" t="n">
        <f aca="false">ROUND(F6240*K6240,2)</f>
        <v>183.4</v>
      </c>
      <c r="M6240" s="24" t="n">
        <f aca="false">DATE(YEAR(C6240),MONTH(C6240),1)</f>
        <v>46204</v>
      </c>
    </row>
    <row r="6241" customFormat="false" ht="15" hidden="false" customHeight="false" outlineLevel="0" collapsed="false">
      <c r="A6241" s="21" t="s">
        <v>3801</v>
      </c>
      <c r="B6241" s="21" t="s">
        <v>3587</v>
      </c>
      <c r="C6241" s="23" t="n">
        <v>46218</v>
      </c>
      <c r="D6241" s="21" t="s">
        <v>2325</v>
      </c>
      <c r="E6241" s="21" t="s">
        <v>2202</v>
      </c>
      <c r="F6241" s="12" t="n">
        <v>4</v>
      </c>
      <c r="G6241" s="19" t="n">
        <v>34.4</v>
      </c>
      <c r="H6241" s="19" t="n">
        <v>23.25</v>
      </c>
      <c r="I6241" s="19" t="n">
        <f aca="false">ROUND(F6241*G6241,2)</f>
        <v>137.6</v>
      </c>
      <c r="J6241" s="19" t="n">
        <f aca="false">ROUND(F6241*H6241,2)</f>
        <v>93</v>
      </c>
      <c r="K6241" s="19" t="n">
        <f aca="false">INDEX(Pricebook!$L$2:$L$1401,MATCH(D6241,Pricebook!$A$2:$A$1401,0))</f>
        <v>37.05</v>
      </c>
      <c r="L6241" s="19" t="n">
        <f aca="false">ROUND(F6241*K6241,2)</f>
        <v>148.2</v>
      </c>
      <c r="M6241" s="24" t="n">
        <f aca="false">DATE(YEAR(C6241),MONTH(C6241),1)</f>
        <v>46204</v>
      </c>
    </row>
    <row r="6242" customFormat="false" ht="15" hidden="false" customHeight="false" outlineLevel="0" collapsed="false">
      <c r="A6242" s="21" t="s">
        <v>3801</v>
      </c>
      <c r="B6242" s="21" t="s">
        <v>3587</v>
      </c>
      <c r="C6242" s="23" t="n">
        <v>46218</v>
      </c>
      <c r="D6242" s="21" t="s">
        <v>1456</v>
      </c>
      <c r="E6242" s="21" t="s">
        <v>1452</v>
      </c>
      <c r="F6242" s="12" t="n">
        <v>2</v>
      </c>
      <c r="G6242" s="19" t="n">
        <v>200</v>
      </c>
      <c r="H6242" s="19" t="n">
        <v>123.87</v>
      </c>
      <c r="I6242" s="19" t="n">
        <f aca="false">ROUND(F6242*G6242,2)</f>
        <v>400</v>
      </c>
      <c r="J6242" s="19" t="n">
        <f aca="false">ROUND(F6242*H6242,2)</f>
        <v>247.74</v>
      </c>
      <c r="K6242" s="19" t="n">
        <f aca="false">INDEX(Pricebook!$L$2:$L$1401,MATCH(D6242,Pricebook!$A$2:$A$1401,0))</f>
        <v>207.5</v>
      </c>
      <c r="L6242" s="19" t="n">
        <f aca="false">ROUND(F6242*K6242,2)</f>
        <v>415</v>
      </c>
      <c r="M6242" s="24" t="n">
        <f aca="false">DATE(YEAR(C6242),MONTH(C6242),1)</f>
        <v>46204</v>
      </c>
    </row>
    <row r="6243" customFormat="false" ht="15" hidden="false" customHeight="false" outlineLevel="0" collapsed="false">
      <c r="A6243" s="21" t="s">
        <v>3801</v>
      </c>
      <c r="B6243" s="21" t="s">
        <v>3587</v>
      </c>
      <c r="C6243" s="23" t="n">
        <v>46218</v>
      </c>
      <c r="D6243" s="21" t="s">
        <v>2260</v>
      </c>
      <c r="E6243" s="21" t="s">
        <v>2202</v>
      </c>
      <c r="F6243" s="12" t="n">
        <v>2</v>
      </c>
      <c r="G6243" s="19" t="n">
        <v>14.4</v>
      </c>
      <c r="H6243" s="19" t="n">
        <v>9.91</v>
      </c>
      <c r="I6243" s="19" t="n">
        <f aca="false">ROUND(F6243*G6243,2)</f>
        <v>28.8</v>
      </c>
      <c r="J6243" s="19" t="n">
        <f aca="false">ROUND(F6243*H6243,2)</f>
        <v>19.82</v>
      </c>
      <c r="K6243" s="19" t="n">
        <f aca="false">INDEX(Pricebook!$L$2:$L$1401,MATCH(D6243,Pricebook!$A$2:$A$1401,0))</f>
        <v>15.35</v>
      </c>
      <c r="L6243" s="19" t="n">
        <f aca="false">ROUND(F6243*K6243,2)</f>
        <v>30.7</v>
      </c>
      <c r="M6243" s="24" t="n">
        <f aca="false">DATE(YEAR(C6243),MONTH(C6243),1)</f>
        <v>46204</v>
      </c>
    </row>
    <row r="6244" customFormat="false" ht="15" hidden="false" customHeight="false" outlineLevel="0" collapsed="false">
      <c r="A6244" s="21" t="s">
        <v>3801</v>
      </c>
      <c r="B6244" s="21" t="s">
        <v>3587</v>
      </c>
      <c r="C6244" s="23" t="n">
        <v>46218</v>
      </c>
      <c r="D6244" s="21" t="s">
        <v>581</v>
      </c>
      <c r="E6244" s="21" t="s">
        <v>366</v>
      </c>
      <c r="F6244" s="12" t="n">
        <v>2</v>
      </c>
      <c r="G6244" s="19" t="n">
        <v>56.75</v>
      </c>
      <c r="H6244" s="19" t="n">
        <v>40.05</v>
      </c>
      <c r="I6244" s="19" t="n">
        <f aca="false">ROUND(F6244*G6244,2)</f>
        <v>113.5</v>
      </c>
      <c r="J6244" s="19" t="n">
        <f aca="false">ROUND(F6244*H6244,2)</f>
        <v>80.1</v>
      </c>
      <c r="K6244" s="19" t="n">
        <f aca="false">INDEX(Pricebook!$L$2:$L$1401,MATCH(D6244,Pricebook!$A$2:$A$1401,0))</f>
        <v>61</v>
      </c>
      <c r="L6244" s="19" t="n">
        <f aca="false">ROUND(F6244*K6244,2)</f>
        <v>122</v>
      </c>
      <c r="M6244" s="24" t="n">
        <f aca="false">DATE(YEAR(C6244),MONTH(C6244),1)</f>
        <v>46204</v>
      </c>
    </row>
    <row r="6245" customFormat="false" ht="15" hidden="false" customHeight="false" outlineLevel="0" collapsed="false">
      <c r="A6245" s="21" t="s">
        <v>3801</v>
      </c>
      <c r="B6245" s="21" t="s">
        <v>3587</v>
      </c>
      <c r="C6245" s="23" t="n">
        <v>46218</v>
      </c>
      <c r="D6245" s="21" t="s">
        <v>2293</v>
      </c>
      <c r="E6245" s="21" t="s">
        <v>2202</v>
      </c>
      <c r="F6245" s="12" t="n">
        <v>3</v>
      </c>
      <c r="G6245" s="19" t="n">
        <v>7.95</v>
      </c>
      <c r="H6245" s="19" t="n">
        <v>4.76</v>
      </c>
      <c r="I6245" s="19" t="n">
        <f aca="false">ROUND(F6245*G6245,2)</f>
        <v>23.85</v>
      </c>
      <c r="J6245" s="19" t="n">
        <f aca="false">ROUND(F6245*H6245,2)</f>
        <v>14.28</v>
      </c>
      <c r="K6245" s="19" t="n">
        <f aca="false">INDEX(Pricebook!$L$2:$L$1401,MATCH(D6245,Pricebook!$A$2:$A$1401,0))</f>
        <v>8.4</v>
      </c>
      <c r="L6245" s="19" t="n">
        <f aca="false">ROUND(F6245*K6245,2)</f>
        <v>25.2</v>
      </c>
      <c r="M6245" s="24" t="n">
        <f aca="false">DATE(YEAR(C6245),MONTH(C6245),1)</f>
        <v>46204</v>
      </c>
    </row>
    <row r="6246" customFormat="false" ht="15" hidden="false" customHeight="false" outlineLevel="0" collapsed="false">
      <c r="A6246" s="21" t="s">
        <v>3801</v>
      </c>
      <c r="B6246" s="21" t="s">
        <v>3587</v>
      </c>
      <c r="C6246" s="23" t="n">
        <v>46218</v>
      </c>
      <c r="D6246" s="21" t="s">
        <v>414</v>
      </c>
      <c r="E6246" s="21" t="s">
        <v>366</v>
      </c>
      <c r="F6246" s="12" t="n">
        <v>2</v>
      </c>
      <c r="G6246" s="19" t="n">
        <v>10.7</v>
      </c>
      <c r="H6246" s="19" t="n">
        <v>7.58</v>
      </c>
      <c r="I6246" s="19" t="n">
        <f aca="false">ROUND(F6246*G6246,2)</f>
        <v>21.4</v>
      </c>
      <c r="J6246" s="19" t="n">
        <f aca="false">ROUND(F6246*H6246,2)</f>
        <v>15.16</v>
      </c>
      <c r="K6246" s="19" t="n">
        <f aca="false">INDEX(Pricebook!$L$2:$L$1401,MATCH(D6246,Pricebook!$A$2:$A$1401,0))</f>
        <v>11.55</v>
      </c>
      <c r="L6246" s="19" t="n">
        <f aca="false">ROUND(F6246*K6246,2)</f>
        <v>23.1</v>
      </c>
      <c r="M6246" s="24" t="n">
        <f aca="false">DATE(YEAR(C6246),MONTH(C6246),1)</f>
        <v>46204</v>
      </c>
    </row>
    <row r="6247" customFormat="false" ht="15" hidden="false" customHeight="false" outlineLevel="0" collapsed="false">
      <c r="A6247" s="21" t="s">
        <v>3801</v>
      </c>
      <c r="B6247" s="21" t="s">
        <v>3587</v>
      </c>
      <c r="C6247" s="23" t="n">
        <v>46218</v>
      </c>
      <c r="D6247" s="21" t="s">
        <v>2428</v>
      </c>
      <c r="E6247" s="21" t="s">
        <v>2202</v>
      </c>
      <c r="F6247" s="12" t="n">
        <v>12</v>
      </c>
      <c r="G6247" s="19" t="n">
        <v>14.45</v>
      </c>
      <c r="H6247" s="19" t="n">
        <v>8.73</v>
      </c>
      <c r="I6247" s="19" t="n">
        <f aca="false">ROUND(F6247*G6247,2)</f>
        <v>173.4</v>
      </c>
      <c r="J6247" s="19" t="n">
        <f aca="false">ROUND(F6247*H6247,2)</f>
        <v>104.76</v>
      </c>
      <c r="K6247" s="19" t="n">
        <f aca="false">INDEX(Pricebook!$L$2:$L$1401,MATCH(D6247,Pricebook!$A$2:$A$1401,0))</f>
        <v>15.4</v>
      </c>
      <c r="L6247" s="19" t="n">
        <f aca="false">ROUND(F6247*K6247,2)</f>
        <v>184.8</v>
      </c>
      <c r="M6247" s="24" t="n">
        <f aca="false">DATE(YEAR(C6247),MONTH(C6247),1)</f>
        <v>46204</v>
      </c>
    </row>
    <row r="6248" customFormat="false" ht="15" hidden="false" customHeight="false" outlineLevel="0" collapsed="false">
      <c r="A6248" s="21" t="s">
        <v>3801</v>
      </c>
      <c r="B6248" s="21" t="s">
        <v>3587</v>
      </c>
      <c r="C6248" s="23" t="n">
        <v>46218</v>
      </c>
      <c r="D6248" s="21" t="s">
        <v>2351</v>
      </c>
      <c r="E6248" s="21" t="s">
        <v>2202</v>
      </c>
      <c r="F6248" s="12" t="n">
        <v>7</v>
      </c>
      <c r="G6248" s="19" t="n">
        <v>12.3</v>
      </c>
      <c r="H6248" s="19" t="n">
        <v>7.38</v>
      </c>
      <c r="I6248" s="19" t="n">
        <f aca="false">ROUND(F6248*G6248,2)</f>
        <v>86.1</v>
      </c>
      <c r="J6248" s="19" t="n">
        <f aca="false">ROUND(F6248*H6248,2)</f>
        <v>51.66</v>
      </c>
      <c r="K6248" s="19" t="n">
        <f aca="false">INDEX(Pricebook!$L$2:$L$1401,MATCH(D6248,Pricebook!$A$2:$A$1401,0))</f>
        <v>13</v>
      </c>
      <c r="L6248" s="19" t="n">
        <f aca="false">ROUND(F6248*K6248,2)</f>
        <v>91</v>
      </c>
      <c r="M6248" s="24" t="n">
        <f aca="false">DATE(YEAR(C6248),MONTH(C6248),1)</f>
        <v>46204</v>
      </c>
    </row>
    <row r="6249" customFormat="false" ht="15" hidden="false" customHeight="false" outlineLevel="0" collapsed="false">
      <c r="A6249" s="21" t="s">
        <v>3801</v>
      </c>
      <c r="B6249" s="21" t="s">
        <v>3587</v>
      </c>
      <c r="C6249" s="23" t="n">
        <v>46218</v>
      </c>
      <c r="D6249" s="21" t="s">
        <v>2331</v>
      </c>
      <c r="E6249" s="21" t="s">
        <v>2202</v>
      </c>
      <c r="F6249" s="12" t="n">
        <v>6</v>
      </c>
      <c r="G6249" s="19" t="n">
        <v>44.85</v>
      </c>
      <c r="H6249" s="19" t="n">
        <v>27.18</v>
      </c>
      <c r="I6249" s="19" t="n">
        <f aca="false">ROUND(F6249*G6249,2)</f>
        <v>269.1</v>
      </c>
      <c r="J6249" s="19" t="n">
        <f aca="false">ROUND(F6249*H6249,2)</f>
        <v>163.08</v>
      </c>
      <c r="K6249" s="19" t="n">
        <f aca="false">INDEX(Pricebook!$L$2:$L$1401,MATCH(D6249,Pricebook!$A$2:$A$1401,0))</f>
        <v>47.8</v>
      </c>
      <c r="L6249" s="19" t="n">
        <f aca="false">ROUND(F6249*K6249,2)</f>
        <v>286.8</v>
      </c>
      <c r="M6249" s="24" t="n">
        <f aca="false">DATE(YEAR(C6249),MONTH(C6249),1)</f>
        <v>46204</v>
      </c>
    </row>
    <row r="6250" customFormat="false" ht="15" hidden="false" customHeight="false" outlineLevel="0" collapsed="false">
      <c r="A6250" s="21" t="s">
        <v>3801</v>
      </c>
      <c r="B6250" s="21" t="s">
        <v>3587</v>
      </c>
      <c r="C6250" s="23" t="n">
        <v>46218</v>
      </c>
      <c r="D6250" s="21" t="s">
        <v>949</v>
      </c>
      <c r="E6250" s="21" t="s">
        <v>366</v>
      </c>
      <c r="F6250" s="12" t="n">
        <v>2</v>
      </c>
      <c r="G6250" s="19" t="n">
        <v>17.75</v>
      </c>
      <c r="H6250" s="19" t="n">
        <v>12.4</v>
      </c>
      <c r="I6250" s="19" t="n">
        <f aca="false">ROUND(F6250*G6250,2)</f>
        <v>35.5</v>
      </c>
      <c r="J6250" s="19" t="n">
        <f aca="false">ROUND(F6250*H6250,2)</f>
        <v>24.8</v>
      </c>
      <c r="K6250" s="19" t="n">
        <f aca="false">INDEX(Pricebook!$L$2:$L$1401,MATCH(D6250,Pricebook!$A$2:$A$1401,0))</f>
        <v>18.9</v>
      </c>
      <c r="L6250" s="19" t="n">
        <f aca="false">ROUND(F6250*K6250,2)</f>
        <v>37.8</v>
      </c>
      <c r="M6250" s="24" t="n">
        <f aca="false">DATE(YEAR(C6250),MONTH(C6250),1)</f>
        <v>46204</v>
      </c>
    </row>
    <row r="6251" customFormat="false" ht="15" hidden="false" customHeight="false" outlineLevel="0" collapsed="false">
      <c r="A6251" s="21" t="s">
        <v>3801</v>
      </c>
      <c r="B6251" s="21" t="s">
        <v>3587</v>
      </c>
      <c r="C6251" s="23" t="n">
        <v>46218</v>
      </c>
      <c r="D6251" s="21" t="s">
        <v>1558</v>
      </c>
      <c r="E6251" s="21" t="s">
        <v>1452</v>
      </c>
      <c r="F6251" s="12" t="n">
        <v>1</v>
      </c>
      <c r="G6251" s="19" t="n">
        <v>230</v>
      </c>
      <c r="H6251" s="19" t="n">
        <v>139.94</v>
      </c>
      <c r="I6251" s="19" t="n">
        <f aca="false">ROUND(F6251*G6251,2)</f>
        <v>230</v>
      </c>
      <c r="J6251" s="19" t="n">
        <f aca="false">ROUND(F6251*H6251,2)</f>
        <v>139.94</v>
      </c>
      <c r="K6251" s="19" t="n">
        <f aca="false">INDEX(Pricebook!$L$2:$L$1401,MATCH(D6251,Pricebook!$A$2:$A$1401,0))</f>
        <v>234.4</v>
      </c>
      <c r="L6251" s="19" t="n">
        <f aca="false">ROUND(F6251*K6251,2)</f>
        <v>234.4</v>
      </c>
      <c r="M6251" s="24" t="n">
        <f aca="false">DATE(YEAR(C6251),MONTH(C6251),1)</f>
        <v>46204</v>
      </c>
    </row>
    <row r="6252" customFormat="false" ht="15" hidden="false" customHeight="false" outlineLevel="0" collapsed="false">
      <c r="A6252" s="21" t="s">
        <v>3801</v>
      </c>
      <c r="B6252" s="21" t="s">
        <v>3587</v>
      </c>
      <c r="C6252" s="23" t="n">
        <v>46218</v>
      </c>
      <c r="D6252" s="21" t="s">
        <v>1795</v>
      </c>
      <c r="E6252" s="21" t="s">
        <v>1452</v>
      </c>
      <c r="F6252" s="12" t="n">
        <v>12</v>
      </c>
      <c r="G6252" s="19" t="n">
        <v>61.9</v>
      </c>
      <c r="H6252" s="19" t="n">
        <v>37.88</v>
      </c>
      <c r="I6252" s="19" t="n">
        <f aca="false">ROUND(F6252*G6252,2)</f>
        <v>742.8</v>
      </c>
      <c r="J6252" s="19" t="n">
        <f aca="false">ROUND(F6252*H6252,2)</f>
        <v>454.56</v>
      </c>
      <c r="K6252" s="19" t="n">
        <f aca="false">INDEX(Pricebook!$L$2:$L$1401,MATCH(D6252,Pricebook!$A$2:$A$1401,0))</f>
        <v>63.45</v>
      </c>
      <c r="L6252" s="19" t="n">
        <f aca="false">ROUND(F6252*K6252,2)</f>
        <v>761.4</v>
      </c>
      <c r="M6252" s="24" t="n">
        <f aca="false">DATE(YEAR(C6252),MONTH(C6252),1)</f>
        <v>46204</v>
      </c>
    </row>
    <row r="6253" customFormat="false" ht="15" hidden="false" customHeight="false" outlineLevel="0" collapsed="false">
      <c r="A6253" s="21" t="s">
        <v>3802</v>
      </c>
      <c r="B6253" s="21" t="s">
        <v>3625</v>
      </c>
      <c r="C6253" s="23" t="n">
        <v>46219</v>
      </c>
      <c r="D6253" s="21" t="s">
        <v>517</v>
      </c>
      <c r="E6253" s="21" t="s">
        <v>366</v>
      </c>
      <c r="F6253" s="12" t="n">
        <v>1</v>
      </c>
      <c r="G6253" s="19" t="n">
        <v>302.25</v>
      </c>
      <c r="H6253" s="19" t="n">
        <v>212.24</v>
      </c>
      <c r="I6253" s="19" t="n">
        <f aca="false">ROUND(F6253*G6253,2)</f>
        <v>302.25</v>
      </c>
      <c r="J6253" s="19" t="n">
        <f aca="false">ROUND(F6253*H6253,2)</f>
        <v>212.24</v>
      </c>
      <c r="K6253" s="19" t="n">
        <f aca="false">INDEX(Pricebook!$L$2:$L$1401,MATCH(D6253,Pricebook!$A$2:$A$1401,0))</f>
        <v>323.15</v>
      </c>
      <c r="L6253" s="19" t="n">
        <f aca="false">ROUND(F6253*K6253,2)</f>
        <v>323.15</v>
      </c>
      <c r="M6253" s="24" t="n">
        <f aca="false">DATE(YEAR(C6253),MONTH(C6253),1)</f>
        <v>46204</v>
      </c>
    </row>
    <row r="6254" customFormat="false" ht="15" hidden="false" customHeight="false" outlineLevel="0" collapsed="false">
      <c r="A6254" s="21" t="s">
        <v>3802</v>
      </c>
      <c r="B6254" s="21" t="s">
        <v>3625</v>
      </c>
      <c r="C6254" s="23" t="n">
        <v>46219</v>
      </c>
      <c r="D6254" s="21" t="s">
        <v>1629</v>
      </c>
      <c r="E6254" s="21" t="s">
        <v>1452</v>
      </c>
      <c r="F6254" s="12" t="n">
        <v>2</v>
      </c>
      <c r="G6254" s="19" t="n">
        <v>25.75</v>
      </c>
      <c r="H6254" s="19" t="n">
        <v>18.5</v>
      </c>
      <c r="I6254" s="19" t="n">
        <f aca="false">ROUND(F6254*G6254,2)</f>
        <v>51.5</v>
      </c>
      <c r="J6254" s="19" t="n">
        <f aca="false">ROUND(F6254*H6254,2)</f>
        <v>37</v>
      </c>
      <c r="K6254" s="19" t="n">
        <f aca="false">INDEX(Pricebook!$L$2:$L$1401,MATCH(D6254,Pricebook!$A$2:$A$1401,0))</f>
        <v>26.6</v>
      </c>
      <c r="L6254" s="19" t="n">
        <f aca="false">ROUND(F6254*K6254,2)</f>
        <v>53.2</v>
      </c>
      <c r="M6254" s="24" t="n">
        <f aca="false">DATE(YEAR(C6254),MONTH(C6254),1)</f>
        <v>46204</v>
      </c>
    </row>
    <row r="6255" customFormat="false" ht="15" hidden="false" customHeight="false" outlineLevel="0" collapsed="false">
      <c r="A6255" s="21" t="s">
        <v>3802</v>
      </c>
      <c r="B6255" s="21" t="s">
        <v>3625</v>
      </c>
      <c r="C6255" s="23" t="n">
        <v>46219</v>
      </c>
      <c r="D6255" s="21" t="s">
        <v>825</v>
      </c>
      <c r="E6255" s="21" t="s">
        <v>366</v>
      </c>
      <c r="F6255" s="12" t="n">
        <v>3</v>
      </c>
      <c r="G6255" s="19" t="n">
        <v>11.2</v>
      </c>
      <c r="H6255" s="19" t="n">
        <v>8.32</v>
      </c>
      <c r="I6255" s="19" t="n">
        <f aca="false">ROUND(F6255*G6255,2)</f>
        <v>33.6</v>
      </c>
      <c r="J6255" s="19" t="n">
        <f aca="false">ROUND(F6255*H6255,2)</f>
        <v>24.96</v>
      </c>
      <c r="K6255" s="19" t="n">
        <f aca="false">INDEX(Pricebook!$L$2:$L$1401,MATCH(D6255,Pricebook!$A$2:$A$1401,0))</f>
        <v>12.15</v>
      </c>
      <c r="L6255" s="19" t="n">
        <f aca="false">ROUND(F6255*K6255,2)</f>
        <v>36.45</v>
      </c>
      <c r="M6255" s="24" t="n">
        <f aca="false">DATE(YEAR(C6255),MONTH(C6255),1)</f>
        <v>46204</v>
      </c>
    </row>
    <row r="6256" customFormat="false" ht="15" hidden="false" customHeight="false" outlineLevel="0" collapsed="false">
      <c r="A6256" s="21" t="s">
        <v>3802</v>
      </c>
      <c r="B6256" s="21" t="s">
        <v>3625</v>
      </c>
      <c r="C6256" s="23" t="n">
        <v>46219</v>
      </c>
      <c r="D6256" s="21" t="s">
        <v>1857</v>
      </c>
      <c r="E6256" s="21" t="s">
        <v>1452</v>
      </c>
      <c r="F6256" s="12" t="n">
        <v>10</v>
      </c>
      <c r="G6256" s="19" t="n">
        <v>23</v>
      </c>
      <c r="H6256" s="19" t="n">
        <v>14.18</v>
      </c>
      <c r="I6256" s="19" t="n">
        <f aca="false">ROUND(F6256*G6256,2)</f>
        <v>230</v>
      </c>
      <c r="J6256" s="19" t="n">
        <f aca="false">ROUND(F6256*H6256,2)</f>
        <v>141.8</v>
      </c>
      <c r="K6256" s="19" t="n">
        <f aca="false">INDEX(Pricebook!$L$2:$L$1401,MATCH(D6256,Pricebook!$A$2:$A$1401,0))</f>
        <v>23.75</v>
      </c>
      <c r="L6256" s="19" t="n">
        <f aca="false">ROUND(F6256*K6256,2)</f>
        <v>237.5</v>
      </c>
      <c r="M6256" s="24" t="n">
        <f aca="false">DATE(YEAR(C6256),MONTH(C6256),1)</f>
        <v>46204</v>
      </c>
    </row>
    <row r="6257" customFormat="false" ht="15" hidden="false" customHeight="false" outlineLevel="0" collapsed="false">
      <c r="A6257" s="21" t="s">
        <v>3802</v>
      </c>
      <c r="B6257" s="21" t="s">
        <v>3625</v>
      </c>
      <c r="C6257" s="23" t="n">
        <v>46219</v>
      </c>
      <c r="D6257" s="21" t="s">
        <v>949</v>
      </c>
      <c r="E6257" s="21" t="s">
        <v>366</v>
      </c>
      <c r="F6257" s="12" t="n">
        <v>3</v>
      </c>
      <c r="G6257" s="19" t="n">
        <v>17.75</v>
      </c>
      <c r="H6257" s="19" t="n">
        <v>12.4</v>
      </c>
      <c r="I6257" s="19" t="n">
        <f aca="false">ROUND(F6257*G6257,2)</f>
        <v>53.25</v>
      </c>
      <c r="J6257" s="19" t="n">
        <f aca="false">ROUND(F6257*H6257,2)</f>
        <v>37.2</v>
      </c>
      <c r="K6257" s="19" t="n">
        <f aca="false">INDEX(Pricebook!$L$2:$L$1401,MATCH(D6257,Pricebook!$A$2:$A$1401,0))</f>
        <v>18.9</v>
      </c>
      <c r="L6257" s="19" t="n">
        <f aca="false">ROUND(F6257*K6257,2)</f>
        <v>56.7</v>
      </c>
      <c r="M6257" s="24" t="n">
        <f aca="false">DATE(YEAR(C6257),MONTH(C6257),1)</f>
        <v>46204</v>
      </c>
    </row>
    <row r="6258" customFormat="false" ht="15" hidden="false" customHeight="false" outlineLevel="0" collapsed="false">
      <c r="A6258" s="21" t="s">
        <v>3802</v>
      </c>
      <c r="B6258" s="21" t="s">
        <v>3625</v>
      </c>
      <c r="C6258" s="23" t="n">
        <v>46219</v>
      </c>
      <c r="D6258" s="21" t="s">
        <v>2244</v>
      </c>
      <c r="E6258" s="21" t="s">
        <v>2202</v>
      </c>
      <c r="F6258" s="12" t="n">
        <v>2</v>
      </c>
      <c r="G6258" s="19" t="n">
        <v>5.3</v>
      </c>
      <c r="H6258" s="19" t="n">
        <v>3.22</v>
      </c>
      <c r="I6258" s="19" t="n">
        <f aca="false">ROUND(F6258*G6258,2)</f>
        <v>10.6</v>
      </c>
      <c r="J6258" s="19" t="n">
        <f aca="false">ROUND(F6258*H6258,2)</f>
        <v>6.44</v>
      </c>
      <c r="K6258" s="19" t="n">
        <f aca="false">INDEX(Pricebook!$L$2:$L$1401,MATCH(D6258,Pricebook!$A$2:$A$1401,0))</f>
        <v>5.7</v>
      </c>
      <c r="L6258" s="19" t="n">
        <f aca="false">ROUND(F6258*K6258,2)</f>
        <v>11.4</v>
      </c>
      <c r="M6258" s="24" t="n">
        <f aca="false">DATE(YEAR(C6258),MONTH(C6258),1)</f>
        <v>46204</v>
      </c>
    </row>
    <row r="6259" customFormat="false" ht="15" hidden="false" customHeight="false" outlineLevel="0" collapsed="false">
      <c r="A6259" s="21" t="s">
        <v>3802</v>
      </c>
      <c r="B6259" s="21" t="s">
        <v>3625</v>
      </c>
      <c r="C6259" s="23" t="n">
        <v>46219</v>
      </c>
      <c r="D6259" s="21" t="s">
        <v>679</v>
      </c>
      <c r="E6259" s="21" t="s">
        <v>366</v>
      </c>
      <c r="F6259" s="12" t="n">
        <v>2</v>
      </c>
      <c r="G6259" s="19" t="n">
        <v>59.15</v>
      </c>
      <c r="H6259" s="19" t="n">
        <v>44</v>
      </c>
      <c r="I6259" s="19" t="n">
        <f aca="false">ROUND(F6259*G6259,2)</f>
        <v>118.3</v>
      </c>
      <c r="J6259" s="19" t="n">
        <f aca="false">ROUND(F6259*H6259,2)</f>
        <v>88</v>
      </c>
      <c r="K6259" s="19" t="n">
        <f aca="false">INDEX(Pricebook!$L$2:$L$1401,MATCH(D6259,Pricebook!$A$2:$A$1401,0))</f>
        <v>64.15</v>
      </c>
      <c r="L6259" s="19" t="n">
        <f aca="false">ROUND(F6259*K6259,2)</f>
        <v>128.3</v>
      </c>
      <c r="M6259" s="24" t="n">
        <f aca="false">DATE(YEAR(C6259),MONTH(C6259),1)</f>
        <v>46204</v>
      </c>
    </row>
    <row r="6260" customFormat="false" ht="15" hidden="false" customHeight="false" outlineLevel="0" collapsed="false">
      <c r="A6260" s="21" t="s">
        <v>3802</v>
      </c>
      <c r="B6260" s="21" t="s">
        <v>3625</v>
      </c>
      <c r="C6260" s="23" t="n">
        <v>46219</v>
      </c>
      <c r="D6260" s="21" t="s">
        <v>1891</v>
      </c>
      <c r="E6260" s="21" t="s">
        <v>1452</v>
      </c>
      <c r="F6260" s="12" t="n">
        <v>4</v>
      </c>
      <c r="G6260" s="19" t="n">
        <v>85</v>
      </c>
      <c r="H6260" s="19" t="n">
        <v>52.68</v>
      </c>
      <c r="I6260" s="19" t="n">
        <f aca="false">ROUND(F6260*G6260,2)</f>
        <v>340</v>
      </c>
      <c r="J6260" s="19" t="n">
        <f aca="false">ROUND(F6260*H6260,2)</f>
        <v>210.72</v>
      </c>
      <c r="K6260" s="19" t="n">
        <f aca="false">INDEX(Pricebook!$L$2:$L$1401,MATCH(D6260,Pricebook!$A$2:$A$1401,0))</f>
        <v>88.25</v>
      </c>
      <c r="L6260" s="19" t="n">
        <f aca="false">ROUND(F6260*K6260,2)</f>
        <v>353</v>
      </c>
      <c r="M6260" s="24" t="n">
        <f aca="false">DATE(YEAR(C6260),MONTH(C6260),1)</f>
        <v>46204</v>
      </c>
    </row>
    <row r="6261" customFormat="false" ht="15" hidden="false" customHeight="false" outlineLevel="0" collapsed="false">
      <c r="A6261" s="21" t="s">
        <v>3802</v>
      </c>
      <c r="B6261" s="21" t="s">
        <v>3625</v>
      </c>
      <c r="C6261" s="23" t="n">
        <v>46219</v>
      </c>
      <c r="D6261" s="21" t="s">
        <v>1619</v>
      </c>
      <c r="E6261" s="21" t="s">
        <v>1452</v>
      </c>
      <c r="F6261" s="12" t="n">
        <v>5</v>
      </c>
      <c r="G6261" s="19" t="n">
        <v>28.35</v>
      </c>
      <c r="H6261" s="19" t="n">
        <v>19.1</v>
      </c>
      <c r="I6261" s="19" t="n">
        <f aca="false">ROUND(F6261*G6261,2)</f>
        <v>141.75</v>
      </c>
      <c r="J6261" s="19" t="n">
        <f aca="false">ROUND(F6261*H6261,2)</f>
        <v>95.5</v>
      </c>
      <c r="K6261" s="19" t="n">
        <f aca="false">INDEX(Pricebook!$L$2:$L$1401,MATCH(D6261,Pricebook!$A$2:$A$1401,0))</f>
        <v>29.1</v>
      </c>
      <c r="L6261" s="19" t="n">
        <f aca="false">ROUND(F6261*K6261,2)</f>
        <v>145.5</v>
      </c>
      <c r="M6261" s="24" t="n">
        <f aca="false">DATE(YEAR(C6261),MONTH(C6261),1)</f>
        <v>46204</v>
      </c>
    </row>
    <row r="6262" customFormat="false" ht="15" hidden="false" customHeight="false" outlineLevel="0" collapsed="false">
      <c r="A6262" s="21" t="s">
        <v>3802</v>
      </c>
      <c r="B6262" s="21" t="s">
        <v>3625</v>
      </c>
      <c r="C6262" s="23" t="n">
        <v>46219</v>
      </c>
      <c r="D6262" s="21" t="s">
        <v>1849</v>
      </c>
      <c r="E6262" s="21" t="s">
        <v>1452</v>
      </c>
      <c r="F6262" s="12" t="n">
        <v>7</v>
      </c>
      <c r="G6262" s="19" t="n">
        <v>19</v>
      </c>
      <c r="H6262" s="19" t="n">
        <v>11.59</v>
      </c>
      <c r="I6262" s="19" t="n">
        <f aca="false">ROUND(F6262*G6262,2)</f>
        <v>133</v>
      </c>
      <c r="J6262" s="19" t="n">
        <f aca="false">ROUND(F6262*H6262,2)</f>
        <v>81.13</v>
      </c>
      <c r="K6262" s="19" t="n">
        <f aca="false">INDEX(Pricebook!$L$2:$L$1401,MATCH(D6262,Pricebook!$A$2:$A$1401,0))</f>
        <v>19.45</v>
      </c>
      <c r="L6262" s="19" t="n">
        <f aca="false">ROUND(F6262*K6262,2)</f>
        <v>136.15</v>
      </c>
      <c r="M6262" s="24" t="n">
        <f aca="false">DATE(YEAR(C6262),MONTH(C6262),1)</f>
        <v>46204</v>
      </c>
    </row>
    <row r="6263" customFormat="false" ht="15" hidden="false" customHeight="false" outlineLevel="0" collapsed="false">
      <c r="A6263" s="21" t="s">
        <v>3802</v>
      </c>
      <c r="B6263" s="21" t="s">
        <v>3625</v>
      </c>
      <c r="C6263" s="23" t="n">
        <v>46219</v>
      </c>
      <c r="D6263" s="21" t="s">
        <v>2390</v>
      </c>
      <c r="E6263" s="21" t="s">
        <v>2202</v>
      </c>
      <c r="F6263" s="12" t="n">
        <v>3</v>
      </c>
      <c r="G6263" s="19" t="n">
        <v>62.1</v>
      </c>
      <c r="H6263" s="19" t="n">
        <v>37.53</v>
      </c>
      <c r="I6263" s="19" t="n">
        <f aca="false">ROUND(F6263*G6263,2)</f>
        <v>186.3</v>
      </c>
      <c r="J6263" s="19" t="n">
        <f aca="false">ROUND(F6263*H6263,2)</f>
        <v>112.59</v>
      </c>
      <c r="K6263" s="19" t="n">
        <f aca="false">INDEX(Pricebook!$L$2:$L$1401,MATCH(D6263,Pricebook!$A$2:$A$1401,0))</f>
        <v>66</v>
      </c>
      <c r="L6263" s="19" t="n">
        <f aca="false">ROUND(F6263*K6263,2)</f>
        <v>198</v>
      </c>
      <c r="M6263" s="24" t="n">
        <f aca="false">DATE(YEAR(C6263),MONTH(C6263),1)</f>
        <v>46204</v>
      </c>
    </row>
    <row r="6264" customFormat="false" ht="15" hidden="false" customHeight="false" outlineLevel="0" collapsed="false">
      <c r="A6264" s="21" t="s">
        <v>3802</v>
      </c>
      <c r="B6264" s="21" t="s">
        <v>3625</v>
      </c>
      <c r="C6264" s="23" t="n">
        <v>46219</v>
      </c>
      <c r="D6264" s="21" t="s">
        <v>627</v>
      </c>
      <c r="E6264" s="21" t="s">
        <v>366</v>
      </c>
      <c r="F6264" s="12" t="n">
        <v>1</v>
      </c>
      <c r="G6264" s="19" t="n">
        <v>78.7</v>
      </c>
      <c r="H6264" s="19" t="n">
        <v>55.54</v>
      </c>
      <c r="I6264" s="19" t="n">
        <f aca="false">ROUND(F6264*G6264,2)</f>
        <v>78.7</v>
      </c>
      <c r="J6264" s="19" t="n">
        <f aca="false">ROUND(F6264*H6264,2)</f>
        <v>55.54</v>
      </c>
      <c r="K6264" s="19" t="n">
        <f aca="false">INDEX(Pricebook!$L$2:$L$1401,MATCH(D6264,Pricebook!$A$2:$A$1401,0))</f>
        <v>84.6</v>
      </c>
      <c r="L6264" s="19" t="n">
        <f aca="false">ROUND(F6264*K6264,2)</f>
        <v>84.6</v>
      </c>
      <c r="M6264" s="24" t="n">
        <f aca="false">DATE(YEAR(C6264),MONTH(C6264),1)</f>
        <v>46204</v>
      </c>
    </row>
    <row r="6265" customFormat="false" ht="15" hidden="false" customHeight="false" outlineLevel="0" collapsed="false">
      <c r="A6265" s="21" t="s">
        <v>3803</v>
      </c>
      <c r="B6265" s="21" t="s">
        <v>3339</v>
      </c>
      <c r="C6265" s="23" t="n">
        <v>46219</v>
      </c>
      <c r="D6265" s="21" t="s">
        <v>2424</v>
      </c>
      <c r="E6265" s="21" t="s">
        <v>2202</v>
      </c>
      <c r="F6265" s="12" t="n">
        <v>1</v>
      </c>
      <c r="G6265" s="19" t="n">
        <v>51.6</v>
      </c>
      <c r="H6265" s="19" t="n">
        <v>31.04</v>
      </c>
      <c r="I6265" s="19" t="n">
        <f aca="false">ROUND(F6265*G6265,2)</f>
        <v>51.6</v>
      </c>
      <c r="J6265" s="19" t="n">
        <f aca="false">ROUND(F6265*H6265,2)</f>
        <v>31.04</v>
      </c>
      <c r="K6265" s="19" t="n">
        <f aca="false">INDEX(Pricebook!$L$2:$L$1401,MATCH(D6265,Pricebook!$A$2:$A$1401,0))</f>
        <v>54.6</v>
      </c>
      <c r="L6265" s="19" t="n">
        <f aca="false">ROUND(F6265*K6265,2)</f>
        <v>54.6</v>
      </c>
      <c r="M6265" s="24" t="n">
        <f aca="false">DATE(YEAR(C6265),MONTH(C6265),1)</f>
        <v>46204</v>
      </c>
    </row>
    <row r="6266" customFormat="false" ht="15" hidden="false" customHeight="false" outlineLevel="0" collapsed="false">
      <c r="A6266" s="21" t="s">
        <v>3803</v>
      </c>
      <c r="B6266" s="21" t="s">
        <v>3339</v>
      </c>
      <c r="C6266" s="23" t="n">
        <v>46219</v>
      </c>
      <c r="D6266" s="21" t="s">
        <v>1789</v>
      </c>
      <c r="E6266" s="21" t="s">
        <v>1452</v>
      </c>
      <c r="F6266" s="12" t="n">
        <v>12</v>
      </c>
      <c r="G6266" s="19" t="n">
        <v>35.55</v>
      </c>
      <c r="H6266" s="19" t="n">
        <v>21.93</v>
      </c>
      <c r="I6266" s="19" t="n">
        <f aca="false">ROUND(F6266*G6266,2)</f>
        <v>426.6</v>
      </c>
      <c r="J6266" s="19" t="n">
        <f aca="false">ROUND(F6266*H6266,2)</f>
        <v>263.16</v>
      </c>
      <c r="K6266" s="19" t="n">
        <f aca="false">INDEX(Pricebook!$L$2:$L$1401,MATCH(D6266,Pricebook!$A$2:$A$1401,0))</f>
        <v>36.75</v>
      </c>
      <c r="L6266" s="19" t="n">
        <f aca="false">ROUND(F6266*K6266,2)</f>
        <v>441</v>
      </c>
      <c r="M6266" s="24" t="n">
        <f aca="false">DATE(YEAR(C6266),MONTH(C6266),1)</f>
        <v>46204</v>
      </c>
    </row>
    <row r="6267" customFormat="false" ht="15" hidden="false" customHeight="false" outlineLevel="0" collapsed="false">
      <c r="A6267" s="21" t="s">
        <v>3803</v>
      </c>
      <c r="B6267" s="21" t="s">
        <v>3339</v>
      </c>
      <c r="C6267" s="23" t="n">
        <v>46219</v>
      </c>
      <c r="D6267" s="21" t="s">
        <v>1678</v>
      </c>
      <c r="E6267" s="21" t="s">
        <v>1452</v>
      </c>
      <c r="F6267" s="12" t="n">
        <v>4</v>
      </c>
      <c r="G6267" s="19" t="n">
        <v>46.7</v>
      </c>
      <c r="H6267" s="19" t="n">
        <v>32.97</v>
      </c>
      <c r="I6267" s="19" t="n">
        <f aca="false">ROUND(F6267*G6267,2)</f>
        <v>186.8</v>
      </c>
      <c r="J6267" s="19" t="n">
        <f aca="false">ROUND(F6267*H6267,2)</f>
        <v>131.88</v>
      </c>
      <c r="K6267" s="19" t="n">
        <f aca="false">INDEX(Pricebook!$L$2:$L$1401,MATCH(D6267,Pricebook!$A$2:$A$1401,0))</f>
        <v>48.05</v>
      </c>
      <c r="L6267" s="19" t="n">
        <f aca="false">ROUND(F6267*K6267,2)</f>
        <v>192.2</v>
      </c>
      <c r="M6267" s="24" t="n">
        <f aca="false">DATE(YEAR(C6267),MONTH(C6267),1)</f>
        <v>46204</v>
      </c>
    </row>
    <row r="6268" customFormat="false" ht="15" hidden="false" customHeight="false" outlineLevel="0" collapsed="false">
      <c r="A6268" s="21" t="s">
        <v>3803</v>
      </c>
      <c r="B6268" s="21" t="s">
        <v>3339</v>
      </c>
      <c r="C6268" s="23" t="n">
        <v>46219</v>
      </c>
      <c r="D6268" s="21" t="s">
        <v>1703</v>
      </c>
      <c r="E6268" s="21" t="s">
        <v>1452</v>
      </c>
      <c r="F6268" s="12" t="n">
        <v>12</v>
      </c>
      <c r="G6268" s="19" t="n">
        <v>92</v>
      </c>
      <c r="H6268" s="19" t="n">
        <v>55.93</v>
      </c>
      <c r="I6268" s="19" t="n">
        <f aca="false">ROUND(F6268*G6268,2)</f>
        <v>1104</v>
      </c>
      <c r="J6268" s="19" t="n">
        <f aca="false">ROUND(F6268*H6268,2)</f>
        <v>671.16</v>
      </c>
      <c r="K6268" s="19" t="n">
        <f aca="false">INDEX(Pricebook!$L$2:$L$1401,MATCH(D6268,Pricebook!$A$2:$A$1401,0))</f>
        <v>93.7</v>
      </c>
      <c r="L6268" s="19" t="n">
        <f aca="false">ROUND(F6268*K6268,2)</f>
        <v>1124.4</v>
      </c>
      <c r="M6268" s="24" t="n">
        <f aca="false">DATE(YEAR(C6268),MONTH(C6268),1)</f>
        <v>46204</v>
      </c>
    </row>
    <row r="6269" customFormat="false" ht="15" hidden="false" customHeight="false" outlineLevel="0" collapsed="false">
      <c r="A6269" s="21" t="s">
        <v>3803</v>
      </c>
      <c r="B6269" s="21" t="s">
        <v>3339</v>
      </c>
      <c r="C6269" s="23" t="n">
        <v>46219</v>
      </c>
      <c r="D6269" s="21" t="s">
        <v>2319</v>
      </c>
      <c r="E6269" s="21" t="s">
        <v>2202</v>
      </c>
      <c r="F6269" s="12" t="n">
        <v>5</v>
      </c>
      <c r="G6269" s="19" t="n">
        <v>51.25</v>
      </c>
      <c r="H6269" s="19" t="n">
        <v>30.94</v>
      </c>
      <c r="I6269" s="19" t="n">
        <f aca="false">ROUND(F6269*G6269,2)</f>
        <v>256.25</v>
      </c>
      <c r="J6269" s="19" t="n">
        <f aca="false">ROUND(F6269*H6269,2)</f>
        <v>154.7</v>
      </c>
      <c r="K6269" s="19" t="n">
        <f aca="false">INDEX(Pricebook!$L$2:$L$1401,MATCH(D6269,Pricebook!$A$2:$A$1401,0))</f>
        <v>54.4</v>
      </c>
      <c r="L6269" s="19" t="n">
        <f aca="false">ROUND(F6269*K6269,2)</f>
        <v>272</v>
      </c>
      <c r="M6269" s="24" t="n">
        <f aca="false">DATE(YEAR(C6269),MONTH(C6269),1)</f>
        <v>46204</v>
      </c>
    </row>
    <row r="6270" customFormat="false" ht="15" hidden="false" customHeight="false" outlineLevel="0" collapsed="false">
      <c r="A6270" s="21" t="s">
        <v>3803</v>
      </c>
      <c r="B6270" s="21" t="s">
        <v>3339</v>
      </c>
      <c r="C6270" s="23" t="n">
        <v>46219</v>
      </c>
      <c r="D6270" s="21" t="s">
        <v>951</v>
      </c>
      <c r="E6270" s="21" t="s">
        <v>366</v>
      </c>
      <c r="F6270" s="12" t="n">
        <v>3</v>
      </c>
      <c r="G6270" s="19" t="n">
        <v>35.55</v>
      </c>
      <c r="H6270" s="19" t="n">
        <v>25.42</v>
      </c>
      <c r="I6270" s="19" t="n">
        <f aca="false">ROUND(F6270*G6270,2)</f>
        <v>106.65</v>
      </c>
      <c r="J6270" s="19" t="n">
        <f aca="false">ROUND(F6270*H6270,2)</f>
        <v>76.26</v>
      </c>
      <c r="K6270" s="19" t="n">
        <f aca="false">INDEX(Pricebook!$L$2:$L$1401,MATCH(D6270,Pricebook!$A$2:$A$1401,0))</f>
        <v>38.75</v>
      </c>
      <c r="L6270" s="19" t="n">
        <f aca="false">ROUND(F6270*K6270,2)</f>
        <v>116.25</v>
      </c>
      <c r="M6270" s="24" t="n">
        <f aca="false">DATE(YEAR(C6270),MONTH(C6270),1)</f>
        <v>46204</v>
      </c>
    </row>
    <row r="6271" customFormat="false" ht="15" hidden="false" customHeight="false" outlineLevel="0" collapsed="false">
      <c r="A6271" s="21" t="s">
        <v>3804</v>
      </c>
      <c r="B6271" s="21" t="s">
        <v>3435</v>
      </c>
      <c r="C6271" s="23" t="n">
        <v>46219</v>
      </c>
      <c r="D6271" s="21" t="s">
        <v>847</v>
      </c>
      <c r="E6271" s="21" t="s">
        <v>366</v>
      </c>
      <c r="F6271" s="12" t="n">
        <v>1</v>
      </c>
      <c r="G6271" s="19" t="n">
        <v>55.85</v>
      </c>
      <c r="H6271" s="19" t="n">
        <v>39.16</v>
      </c>
      <c r="I6271" s="19" t="n">
        <f aca="false">ROUND(F6271*G6271,2)</f>
        <v>55.85</v>
      </c>
      <c r="J6271" s="19" t="n">
        <f aca="false">ROUND(F6271*H6271,2)</f>
        <v>39.16</v>
      </c>
      <c r="K6271" s="19" t="n">
        <f aca="false">INDEX(Pricebook!$L$2:$L$1401,MATCH(D6271,Pricebook!$A$2:$A$1401,0))</f>
        <v>59.65</v>
      </c>
      <c r="L6271" s="19" t="n">
        <f aca="false">ROUND(F6271*K6271,2)</f>
        <v>59.65</v>
      </c>
      <c r="M6271" s="24" t="n">
        <f aca="false">DATE(YEAR(C6271),MONTH(C6271),1)</f>
        <v>46204</v>
      </c>
    </row>
    <row r="6272" customFormat="false" ht="15" hidden="false" customHeight="false" outlineLevel="0" collapsed="false">
      <c r="A6272" s="21" t="s">
        <v>3804</v>
      </c>
      <c r="B6272" s="21" t="s">
        <v>3435</v>
      </c>
      <c r="C6272" s="23" t="n">
        <v>46219</v>
      </c>
      <c r="D6272" s="21" t="s">
        <v>2820</v>
      </c>
      <c r="E6272" s="21" t="s">
        <v>2748</v>
      </c>
      <c r="F6272" s="12" t="n">
        <v>4</v>
      </c>
      <c r="G6272" s="19" t="n">
        <v>34.4</v>
      </c>
      <c r="H6272" s="19" t="n">
        <v>20.14</v>
      </c>
      <c r="I6272" s="19" t="n">
        <f aca="false">ROUND(F6272*G6272,2)</f>
        <v>137.6</v>
      </c>
      <c r="J6272" s="19" t="n">
        <f aca="false">ROUND(F6272*H6272,2)</f>
        <v>80.56</v>
      </c>
      <c r="K6272" s="19" t="n">
        <f aca="false">INDEX(Pricebook!$L$2:$L$1401,MATCH(D6272,Pricebook!$A$2:$A$1401,0))</f>
        <v>37.75</v>
      </c>
      <c r="L6272" s="19" t="n">
        <f aca="false">ROUND(F6272*K6272,2)</f>
        <v>151</v>
      </c>
      <c r="M6272" s="24" t="n">
        <f aca="false">DATE(YEAR(C6272),MONTH(C6272),1)</f>
        <v>46204</v>
      </c>
    </row>
    <row r="6273" customFormat="false" ht="15" hidden="false" customHeight="false" outlineLevel="0" collapsed="false">
      <c r="A6273" s="21" t="s">
        <v>3804</v>
      </c>
      <c r="B6273" s="21" t="s">
        <v>3435</v>
      </c>
      <c r="C6273" s="23" t="n">
        <v>46219</v>
      </c>
      <c r="D6273" s="21" t="s">
        <v>2553</v>
      </c>
      <c r="E6273" s="21" t="s">
        <v>2466</v>
      </c>
      <c r="F6273" s="12" t="n">
        <v>1</v>
      </c>
      <c r="G6273" s="19" t="n">
        <v>85.3</v>
      </c>
      <c r="H6273" s="19" t="n">
        <v>60.38</v>
      </c>
      <c r="I6273" s="19" t="n">
        <f aca="false">ROUND(F6273*G6273,2)</f>
        <v>85.3</v>
      </c>
      <c r="J6273" s="19" t="n">
        <f aca="false">ROUND(F6273*H6273,2)</f>
        <v>60.38</v>
      </c>
      <c r="K6273" s="19" t="n">
        <f aca="false">INDEX(Pricebook!$L$2:$L$1401,MATCH(D6273,Pricebook!$A$2:$A$1401,0))</f>
        <v>89.7</v>
      </c>
      <c r="L6273" s="19" t="n">
        <f aca="false">ROUND(F6273*K6273,2)</f>
        <v>89.7</v>
      </c>
      <c r="M6273" s="24" t="n">
        <f aca="false">DATE(YEAR(C6273),MONTH(C6273),1)</f>
        <v>46204</v>
      </c>
    </row>
    <row r="6274" customFormat="false" ht="15" hidden="false" customHeight="false" outlineLevel="0" collapsed="false">
      <c r="A6274" s="21" t="s">
        <v>3804</v>
      </c>
      <c r="B6274" s="21" t="s">
        <v>3435</v>
      </c>
      <c r="C6274" s="23" t="n">
        <v>46219</v>
      </c>
      <c r="D6274" s="21" t="s">
        <v>2768</v>
      </c>
      <c r="E6274" s="21" t="s">
        <v>2748</v>
      </c>
      <c r="F6274" s="12" t="n">
        <v>4</v>
      </c>
      <c r="G6274" s="19" t="n">
        <v>15.5</v>
      </c>
      <c r="H6274" s="19" t="n">
        <v>9</v>
      </c>
      <c r="I6274" s="19" t="n">
        <f aca="false">ROUND(F6274*G6274,2)</f>
        <v>62</v>
      </c>
      <c r="J6274" s="19" t="n">
        <f aca="false">ROUND(F6274*H6274,2)</f>
        <v>36</v>
      </c>
      <c r="K6274" s="19" t="n">
        <f aca="false">INDEX(Pricebook!$L$2:$L$1401,MATCH(D6274,Pricebook!$A$2:$A$1401,0))</f>
        <v>16.9</v>
      </c>
      <c r="L6274" s="19" t="n">
        <f aca="false">ROUND(F6274*K6274,2)</f>
        <v>67.6</v>
      </c>
      <c r="M6274" s="24" t="n">
        <f aca="false">DATE(YEAR(C6274),MONTH(C6274),1)</f>
        <v>46204</v>
      </c>
    </row>
    <row r="6275" customFormat="false" ht="15" hidden="false" customHeight="false" outlineLevel="0" collapsed="false">
      <c r="A6275" s="21" t="s">
        <v>3804</v>
      </c>
      <c r="B6275" s="21" t="s">
        <v>3435</v>
      </c>
      <c r="C6275" s="23" t="n">
        <v>46219</v>
      </c>
      <c r="D6275" s="21" t="s">
        <v>2543</v>
      </c>
      <c r="E6275" s="21" t="s">
        <v>2466</v>
      </c>
      <c r="F6275" s="12" t="n">
        <v>1</v>
      </c>
      <c r="G6275" s="19" t="n">
        <v>26.85</v>
      </c>
      <c r="H6275" s="19" t="n">
        <v>16.4</v>
      </c>
      <c r="I6275" s="19" t="n">
        <f aca="false">ROUND(F6275*G6275,2)</f>
        <v>26.85</v>
      </c>
      <c r="J6275" s="19" t="n">
        <f aca="false">ROUND(F6275*H6275,2)</f>
        <v>16.4</v>
      </c>
      <c r="K6275" s="19" t="n">
        <f aca="false">INDEX(Pricebook!$L$2:$L$1401,MATCH(D6275,Pricebook!$A$2:$A$1401,0))</f>
        <v>27.6</v>
      </c>
      <c r="L6275" s="19" t="n">
        <f aca="false">ROUND(F6275*K6275,2)</f>
        <v>27.6</v>
      </c>
      <c r="M6275" s="24" t="n">
        <f aca="false">DATE(YEAR(C6275),MONTH(C6275),1)</f>
        <v>46204</v>
      </c>
    </row>
    <row r="6276" customFormat="false" ht="15" hidden="false" customHeight="false" outlineLevel="0" collapsed="false">
      <c r="A6276" s="21" t="s">
        <v>3804</v>
      </c>
      <c r="B6276" s="21" t="s">
        <v>3435</v>
      </c>
      <c r="C6276" s="23" t="n">
        <v>46219</v>
      </c>
      <c r="D6276" s="21" t="s">
        <v>495</v>
      </c>
      <c r="E6276" s="21" t="s">
        <v>366</v>
      </c>
      <c r="F6276" s="12" t="n">
        <v>2</v>
      </c>
      <c r="G6276" s="19" t="n">
        <v>213.15</v>
      </c>
      <c r="H6276" s="19" t="n">
        <v>149.7</v>
      </c>
      <c r="I6276" s="19" t="n">
        <f aca="false">ROUND(F6276*G6276,2)</f>
        <v>426.3</v>
      </c>
      <c r="J6276" s="19" t="n">
        <f aca="false">ROUND(F6276*H6276,2)</f>
        <v>299.4</v>
      </c>
      <c r="K6276" s="19" t="n">
        <f aca="false">INDEX(Pricebook!$L$2:$L$1401,MATCH(D6276,Pricebook!$A$2:$A$1401,0))</f>
        <v>227.95</v>
      </c>
      <c r="L6276" s="19" t="n">
        <f aca="false">ROUND(F6276*K6276,2)</f>
        <v>455.9</v>
      </c>
      <c r="M6276" s="24" t="n">
        <f aca="false">DATE(YEAR(C6276),MONTH(C6276),1)</f>
        <v>46204</v>
      </c>
    </row>
    <row r="6277" customFormat="false" ht="15" hidden="false" customHeight="false" outlineLevel="0" collapsed="false">
      <c r="A6277" s="21" t="s">
        <v>3804</v>
      </c>
      <c r="B6277" s="21" t="s">
        <v>3435</v>
      </c>
      <c r="C6277" s="23" t="n">
        <v>46219</v>
      </c>
      <c r="D6277" s="21" t="s">
        <v>2755</v>
      </c>
      <c r="E6277" s="21" t="s">
        <v>2748</v>
      </c>
      <c r="F6277" s="12" t="n">
        <v>8</v>
      </c>
      <c r="G6277" s="19" t="n">
        <v>2.8</v>
      </c>
      <c r="H6277" s="19" t="n">
        <v>1.62</v>
      </c>
      <c r="I6277" s="19" t="n">
        <f aca="false">ROUND(F6277*G6277,2)</f>
        <v>22.4</v>
      </c>
      <c r="J6277" s="19" t="n">
        <f aca="false">ROUND(F6277*H6277,2)</f>
        <v>12.96</v>
      </c>
      <c r="K6277" s="19" t="n">
        <f aca="false">INDEX(Pricebook!$L$2:$L$1401,MATCH(D6277,Pricebook!$A$2:$A$1401,0))</f>
        <v>3.05</v>
      </c>
      <c r="L6277" s="19" t="n">
        <f aca="false">ROUND(F6277*K6277,2)</f>
        <v>24.4</v>
      </c>
      <c r="M6277" s="24" t="n">
        <f aca="false">DATE(YEAR(C6277),MONTH(C6277),1)</f>
        <v>46204</v>
      </c>
    </row>
    <row r="6278" customFormat="false" ht="15" hidden="false" customHeight="false" outlineLevel="0" collapsed="false">
      <c r="A6278" s="21" t="s">
        <v>3804</v>
      </c>
      <c r="B6278" s="21" t="s">
        <v>3435</v>
      </c>
      <c r="C6278" s="23" t="n">
        <v>46219</v>
      </c>
      <c r="D6278" s="21" t="s">
        <v>2814</v>
      </c>
      <c r="E6278" s="21" t="s">
        <v>2748</v>
      </c>
      <c r="F6278" s="12" t="n">
        <v>3</v>
      </c>
      <c r="G6278" s="19" t="n">
        <v>10.5</v>
      </c>
      <c r="H6278" s="19" t="n">
        <v>6.04</v>
      </c>
      <c r="I6278" s="19" t="n">
        <f aca="false">ROUND(F6278*G6278,2)</f>
        <v>31.5</v>
      </c>
      <c r="J6278" s="19" t="n">
        <f aca="false">ROUND(F6278*H6278,2)</f>
        <v>18.12</v>
      </c>
      <c r="K6278" s="19" t="n">
        <f aca="false">INDEX(Pricebook!$L$2:$L$1401,MATCH(D6278,Pricebook!$A$2:$A$1401,0))</f>
        <v>11.35</v>
      </c>
      <c r="L6278" s="19" t="n">
        <f aca="false">ROUND(F6278*K6278,2)</f>
        <v>34.05</v>
      </c>
      <c r="M6278" s="24" t="n">
        <f aca="false">DATE(YEAR(C6278),MONTH(C6278),1)</f>
        <v>46204</v>
      </c>
    </row>
    <row r="6279" customFormat="false" ht="15" hidden="false" customHeight="false" outlineLevel="0" collapsed="false">
      <c r="A6279" s="21" t="s">
        <v>3804</v>
      </c>
      <c r="B6279" s="21" t="s">
        <v>3435</v>
      </c>
      <c r="C6279" s="23" t="n">
        <v>46219</v>
      </c>
      <c r="D6279" s="21" t="s">
        <v>2768</v>
      </c>
      <c r="E6279" s="21" t="s">
        <v>2748</v>
      </c>
      <c r="F6279" s="12" t="n">
        <v>5</v>
      </c>
      <c r="G6279" s="19" t="n">
        <v>15.5</v>
      </c>
      <c r="H6279" s="19" t="n">
        <v>9</v>
      </c>
      <c r="I6279" s="19" t="n">
        <f aca="false">ROUND(F6279*G6279,2)</f>
        <v>77.5</v>
      </c>
      <c r="J6279" s="19" t="n">
        <f aca="false">ROUND(F6279*H6279,2)</f>
        <v>45</v>
      </c>
      <c r="K6279" s="19" t="n">
        <f aca="false">INDEX(Pricebook!$L$2:$L$1401,MATCH(D6279,Pricebook!$A$2:$A$1401,0))</f>
        <v>16.9</v>
      </c>
      <c r="L6279" s="19" t="n">
        <f aca="false">ROUND(F6279*K6279,2)</f>
        <v>84.5</v>
      </c>
      <c r="M6279" s="24" t="n">
        <f aca="false">DATE(YEAR(C6279),MONTH(C6279),1)</f>
        <v>46204</v>
      </c>
    </row>
    <row r="6280" customFormat="false" ht="15" hidden="false" customHeight="false" outlineLevel="0" collapsed="false">
      <c r="A6280" s="21" t="s">
        <v>3805</v>
      </c>
      <c r="B6280" s="21" t="s">
        <v>3806</v>
      </c>
      <c r="C6280" s="23" t="n">
        <v>46220</v>
      </c>
      <c r="D6280" s="21" t="s">
        <v>507</v>
      </c>
      <c r="E6280" s="21" t="s">
        <v>366</v>
      </c>
      <c r="F6280" s="12" t="n">
        <v>1</v>
      </c>
      <c r="G6280" s="19" t="n">
        <v>88.85</v>
      </c>
      <c r="H6280" s="19" t="n">
        <v>62.24</v>
      </c>
      <c r="I6280" s="19" t="n">
        <f aca="false">ROUND(F6280*G6280,2)</f>
        <v>88.85</v>
      </c>
      <c r="J6280" s="19" t="n">
        <f aca="false">ROUND(F6280*H6280,2)</f>
        <v>62.24</v>
      </c>
      <c r="K6280" s="19" t="n">
        <f aca="false">INDEX(Pricebook!$L$2:$L$1401,MATCH(D6280,Pricebook!$A$2:$A$1401,0))</f>
        <v>94.75</v>
      </c>
      <c r="L6280" s="19" t="n">
        <f aca="false">ROUND(F6280*K6280,2)</f>
        <v>94.75</v>
      </c>
      <c r="M6280" s="24" t="n">
        <f aca="false">DATE(YEAR(C6280),MONTH(C6280),1)</f>
        <v>46204</v>
      </c>
    </row>
    <row r="6281" customFormat="false" ht="15" hidden="false" customHeight="false" outlineLevel="0" collapsed="false">
      <c r="A6281" s="21" t="s">
        <v>3805</v>
      </c>
      <c r="B6281" s="21" t="s">
        <v>3806</v>
      </c>
      <c r="C6281" s="23" t="n">
        <v>46220</v>
      </c>
      <c r="D6281" s="21" t="s">
        <v>1837</v>
      </c>
      <c r="E6281" s="21" t="s">
        <v>1452</v>
      </c>
      <c r="F6281" s="12" t="n">
        <v>4</v>
      </c>
      <c r="G6281" s="19" t="n">
        <v>158.7</v>
      </c>
      <c r="H6281" s="19" t="n">
        <v>97.64</v>
      </c>
      <c r="I6281" s="19" t="n">
        <f aca="false">ROUND(F6281*G6281,2)</f>
        <v>634.8</v>
      </c>
      <c r="J6281" s="19" t="n">
        <f aca="false">ROUND(F6281*H6281,2)</f>
        <v>390.56</v>
      </c>
      <c r="K6281" s="19" t="n">
        <f aca="false">INDEX(Pricebook!$L$2:$L$1401,MATCH(D6281,Pricebook!$A$2:$A$1401,0))</f>
        <v>163.55</v>
      </c>
      <c r="L6281" s="19" t="n">
        <f aca="false">ROUND(F6281*K6281,2)</f>
        <v>654.2</v>
      </c>
      <c r="M6281" s="24" t="n">
        <f aca="false">DATE(YEAR(C6281),MONTH(C6281),1)</f>
        <v>46204</v>
      </c>
    </row>
    <row r="6282" customFormat="false" ht="15" hidden="false" customHeight="false" outlineLevel="0" collapsed="false">
      <c r="A6282" s="21" t="s">
        <v>3805</v>
      </c>
      <c r="B6282" s="21" t="s">
        <v>3806</v>
      </c>
      <c r="C6282" s="23" t="n">
        <v>46220</v>
      </c>
      <c r="D6282" s="21" t="s">
        <v>2386</v>
      </c>
      <c r="E6282" s="21" t="s">
        <v>2202</v>
      </c>
      <c r="F6282" s="12" t="n">
        <v>2</v>
      </c>
      <c r="G6282" s="19" t="n">
        <v>41.4</v>
      </c>
      <c r="H6282" s="19" t="n">
        <v>25.19</v>
      </c>
      <c r="I6282" s="19" t="n">
        <f aca="false">ROUND(F6282*G6282,2)</f>
        <v>82.8</v>
      </c>
      <c r="J6282" s="19" t="n">
        <f aca="false">ROUND(F6282*H6282,2)</f>
        <v>50.38</v>
      </c>
      <c r="K6282" s="19" t="n">
        <f aca="false">INDEX(Pricebook!$L$2:$L$1401,MATCH(D6282,Pricebook!$A$2:$A$1401,0))</f>
        <v>44.3</v>
      </c>
      <c r="L6282" s="19" t="n">
        <f aca="false">ROUND(F6282*K6282,2)</f>
        <v>88.6</v>
      </c>
      <c r="M6282" s="24" t="n">
        <f aca="false">DATE(YEAR(C6282),MONTH(C6282),1)</f>
        <v>46204</v>
      </c>
    </row>
    <row r="6283" customFormat="false" ht="15" hidden="false" customHeight="false" outlineLevel="0" collapsed="false">
      <c r="A6283" s="21" t="s">
        <v>3805</v>
      </c>
      <c r="B6283" s="21" t="s">
        <v>3806</v>
      </c>
      <c r="C6283" s="23" t="n">
        <v>46220</v>
      </c>
      <c r="D6283" s="21" t="s">
        <v>2664</v>
      </c>
      <c r="E6283" s="21" t="s">
        <v>2587</v>
      </c>
      <c r="F6283" s="12" t="n">
        <v>1</v>
      </c>
      <c r="G6283" s="19" t="n">
        <v>294</v>
      </c>
      <c r="H6283" s="19" t="n">
        <v>191.5</v>
      </c>
      <c r="I6283" s="19" t="n">
        <f aca="false">ROUND(F6283*G6283,2)</f>
        <v>294</v>
      </c>
      <c r="J6283" s="19" t="n">
        <f aca="false">ROUND(F6283*H6283,2)</f>
        <v>191.5</v>
      </c>
      <c r="K6283" s="19" t="n">
        <f aca="false">INDEX(Pricebook!$L$2:$L$1401,MATCH(D6283,Pricebook!$A$2:$A$1401,0))</f>
        <v>318.15</v>
      </c>
      <c r="L6283" s="19" t="n">
        <f aca="false">ROUND(F6283*K6283,2)</f>
        <v>318.15</v>
      </c>
      <c r="M6283" s="24" t="n">
        <f aca="false">DATE(YEAR(C6283),MONTH(C6283),1)</f>
        <v>46204</v>
      </c>
    </row>
    <row r="6284" customFormat="false" ht="15" hidden="false" customHeight="false" outlineLevel="0" collapsed="false">
      <c r="A6284" s="21" t="s">
        <v>3805</v>
      </c>
      <c r="B6284" s="21" t="s">
        <v>3806</v>
      </c>
      <c r="C6284" s="23" t="n">
        <v>46220</v>
      </c>
      <c r="D6284" s="21" t="s">
        <v>2260</v>
      </c>
      <c r="E6284" s="21" t="s">
        <v>2202</v>
      </c>
      <c r="F6284" s="12" t="n">
        <v>1</v>
      </c>
      <c r="G6284" s="19" t="n">
        <v>14.4</v>
      </c>
      <c r="H6284" s="19" t="n">
        <v>9.91</v>
      </c>
      <c r="I6284" s="19" t="n">
        <f aca="false">ROUND(F6284*G6284,2)</f>
        <v>14.4</v>
      </c>
      <c r="J6284" s="19" t="n">
        <f aca="false">ROUND(F6284*H6284,2)</f>
        <v>9.91</v>
      </c>
      <c r="K6284" s="19" t="n">
        <f aca="false">INDEX(Pricebook!$L$2:$L$1401,MATCH(D6284,Pricebook!$A$2:$A$1401,0))</f>
        <v>15.35</v>
      </c>
      <c r="L6284" s="19" t="n">
        <f aca="false">ROUND(F6284*K6284,2)</f>
        <v>15.35</v>
      </c>
      <c r="M6284" s="24" t="n">
        <f aca="false">DATE(YEAR(C6284),MONTH(C6284),1)</f>
        <v>46204</v>
      </c>
    </row>
    <row r="6285" customFormat="false" ht="15" hidden="false" customHeight="false" outlineLevel="0" collapsed="false">
      <c r="A6285" s="21" t="s">
        <v>3805</v>
      </c>
      <c r="B6285" s="21" t="s">
        <v>3806</v>
      </c>
      <c r="C6285" s="23" t="n">
        <v>46220</v>
      </c>
      <c r="D6285" s="21" t="s">
        <v>2662</v>
      </c>
      <c r="E6285" s="21" t="s">
        <v>2587</v>
      </c>
      <c r="F6285" s="12" t="n">
        <v>1</v>
      </c>
      <c r="G6285" s="19" t="n">
        <v>533.5</v>
      </c>
      <c r="H6285" s="19" t="n">
        <v>343.54</v>
      </c>
      <c r="I6285" s="19" t="n">
        <f aca="false">ROUND(F6285*G6285,2)</f>
        <v>533.5</v>
      </c>
      <c r="J6285" s="19" t="n">
        <f aca="false">ROUND(F6285*H6285,2)</f>
        <v>343.54</v>
      </c>
      <c r="K6285" s="19" t="n">
        <f aca="false">INDEX(Pricebook!$L$2:$L$1401,MATCH(D6285,Pricebook!$A$2:$A$1401,0))</f>
        <v>570.75</v>
      </c>
      <c r="L6285" s="19" t="n">
        <f aca="false">ROUND(F6285*K6285,2)</f>
        <v>570.75</v>
      </c>
      <c r="M6285" s="24" t="n">
        <f aca="false">DATE(YEAR(C6285),MONTH(C6285),1)</f>
        <v>46204</v>
      </c>
    </row>
    <row r="6286" customFormat="false" ht="15" hidden="false" customHeight="false" outlineLevel="0" collapsed="false">
      <c r="A6286" s="21" t="s">
        <v>3805</v>
      </c>
      <c r="B6286" s="21" t="s">
        <v>3806</v>
      </c>
      <c r="C6286" s="23" t="n">
        <v>46220</v>
      </c>
      <c r="D6286" s="21" t="s">
        <v>2291</v>
      </c>
      <c r="E6286" s="21" t="s">
        <v>2202</v>
      </c>
      <c r="F6286" s="12" t="n">
        <v>2</v>
      </c>
      <c r="G6286" s="19" t="n">
        <v>71.4</v>
      </c>
      <c r="H6286" s="19" t="n">
        <v>43.4</v>
      </c>
      <c r="I6286" s="19" t="n">
        <f aca="false">ROUND(F6286*G6286,2)</f>
        <v>142.8</v>
      </c>
      <c r="J6286" s="19" t="n">
        <f aca="false">ROUND(F6286*H6286,2)</f>
        <v>86.8</v>
      </c>
      <c r="K6286" s="19" t="n">
        <f aca="false">INDEX(Pricebook!$L$2:$L$1401,MATCH(D6286,Pricebook!$A$2:$A$1401,0))</f>
        <v>76.35</v>
      </c>
      <c r="L6286" s="19" t="n">
        <f aca="false">ROUND(F6286*K6286,2)</f>
        <v>152.7</v>
      </c>
      <c r="M6286" s="24" t="n">
        <f aca="false">DATE(YEAR(C6286),MONTH(C6286),1)</f>
        <v>46204</v>
      </c>
    </row>
    <row r="6287" customFormat="false" ht="15" hidden="false" customHeight="false" outlineLevel="0" collapsed="false">
      <c r="A6287" s="21" t="s">
        <v>3805</v>
      </c>
      <c r="B6287" s="21" t="s">
        <v>3806</v>
      </c>
      <c r="C6287" s="23" t="n">
        <v>46220</v>
      </c>
      <c r="D6287" s="21" t="s">
        <v>371</v>
      </c>
      <c r="E6287" s="21" t="s">
        <v>366</v>
      </c>
      <c r="F6287" s="12" t="n">
        <v>4</v>
      </c>
      <c r="G6287" s="19" t="n">
        <v>9.75</v>
      </c>
      <c r="H6287" s="19" t="n">
        <v>7.45</v>
      </c>
      <c r="I6287" s="19" t="n">
        <f aca="false">ROUND(F6287*G6287,2)</f>
        <v>39</v>
      </c>
      <c r="J6287" s="19" t="n">
        <f aca="false">ROUND(F6287*H6287,2)</f>
        <v>29.8</v>
      </c>
      <c r="K6287" s="19" t="n">
        <f aca="false">INDEX(Pricebook!$L$2:$L$1401,MATCH(D6287,Pricebook!$A$2:$A$1401,0))</f>
        <v>10.6</v>
      </c>
      <c r="L6287" s="19" t="n">
        <f aca="false">ROUND(F6287*K6287,2)</f>
        <v>42.4</v>
      </c>
      <c r="M6287" s="24" t="n">
        <f aca="false">DATE(YEAR(C6287),MONTH(C6287),1)</f>
        <v>46204</v>
      </c>
    </row>
    <row r="6288" customFormat="false" ht="15" hidden="false" customHeight="false" outlineLevel="0" collapsed="false">
      <c r="A6288" s="21" t="s">
        <v>3805</v>
      </c>
      <c r="B6288" s="21" t="s">
        <v>3806</v>
      </c>
      <c r="C6288" s="23" t="n">
        <v>46220</v>
      </c>
      <c r="D6288" s="21" t="s">
        <v>629</v>
      </c>
      <c r="E6288" s="21" t="s">
        <v>366</v>
      </c>
      <c r="F6288" s="12" t="n">
        <v>2</v>
      </c>
      <c r="G6288" s="19" t="n">
        <v>24.2</v>
      </c>
      <c r="H6288" s="19" t="n">
        <v>17.18</v>
      </c>
      <c r="I6288" s="19" t="n">
        <f aca="false">ROUND(F6288*G6288,2)</f>
        <v>48.4</v>
      </c>
      <c r="J6288" s="19" t="n">
        <f aca="false">ROUND(F6288*H6288,2)</f>
        <v>34.36</v>
      </c>
      <c r="K6288" s="19" t="n">
        <f aca="false">INDEX(Pricebook!$L$2:$L$1401,MATCH(D6288,Pricebook!$A$2:$A$1401,0))</f>
        <v>26.15</v>
      </c>
      <c r="L6288" s="19" t="n">
        <f aca="false">ROUND(F6288*K6288,2)</f>
        <v>52.3</v>
      </c>
      <c r="M6288" s="24" t="n">
        <f aca="false">DATE(YEAR(C6288),MONTH(C6288),1)</f>
        <v>46204</v>
      </c>
    </row>
    <row r="6289" customFormat="false" ht="15" hidden="false" customHeight="false" outlineLevel="0" collapsed="false">
      <c r="A6289" s="21" t="s">
        <v>3805</v>
      </c>
      <c r="B6289" s="21" t="s">
        <v>3806</v>
      </c>
      <c r="C6289" s="23" t="n">
        <v>46220</v>
      </c>
      <c r="D6289" s="21" t="s">
        <v>2730</v>
      </c>
      <c r="E6289" s="21" t="s">
        <v>2587</v>
      </c>
      <c r="F6289" s="12" t="n">
        <v>5</v>
      </c>
      <c r="G6289" s="19" t="n">
        <v>4.7</v>
      </c>
      <c r="H6289" s="19" t="n">
        <v>3</v>
      </c>
      <c r="I6289" s="19" t="n">
        <f aca="false">ROUND(F6289*G6289,2)</f>
        <v>23.5</v>
      </c>
      <c r="J6289" s="19" t="n">
        <f aca="false">ROUND(F6289*H6289,2)</f>
        <v>15</v>
      </c>
      <c r="K6289" s="19" t="n">
        <f aca="false">INDEX(Pricebook!$L$2:$L$1401,MATCH(D6289,Pricebook!$A$2:$A$1401,0))</f>
        <v>5</v>
      </c>
      <c r="L6289" s="19" t="n">
        <f aca="false">ROUND(F6289*K6289,2)</f>
        <v>25</v>
      </c>
      <c r="M6289" s="24" t="n">
        <f aca="false">DATE(YEAR(C6289),MONTH(C6289),1)</f>
        <v>46204</v>
      </c>
    </row>
    <row r="6290" customFormat="false" ht="15" hidden="false" customHeight="false" outlineLevel="0" collapsed="false">
      <c r="A6290" s="21" t="s">
        <v>3805</v>
      </c>
      <c r="B6290" s="21" t="s">
        <v>3806</v>
      </c>
      <c r="C6290" s="23" t="n">
        <v>46220</v>
      </c>
      <c r="D6290" s="21" t="s">
        <v>1857</v>
      </c>
      <c r="E6290" s="21" t="s">
        <v>1452</v>
      </c>
      <c r="F6290" s="12" t="n">
        <v>4</v>
      </c>
      <c r="G6290" s="19" t="n">
        <v>23</v>
      </c>
      <c r="H6290" s="19" t="n">
        <v>14.18</v>
      </c>
      <c r="I6290" s="19" t="n">
        <f aca="false">ROUND(F6290*G6290,2)</f>
        <v>92</v>
      </c>
      <c r="J6290" s="19" t="n">
        <f aca="false">ROUND(F6290*H6290,2)</f>
        <v>56.72</v>
      </c>
      <c r="K6290" s="19" t="n">
        <f aca="false">INDEX(Pricebook!$L$2:$L$1401,MATCH(D6290,Pricebook!$A$2:$A$1401,0))</f>
        <v>23.75</v>
      </c>
      <c r="L6290" s="19" t="n">
        <f aca="false">ROUND(F6290*K6290,2)</f>
        <v>95</v>
      </c>
      <c r="M6290" s="24" t="n">
        <f aca="false">DATE(YEAR(C6290),MONTH(C6290),1)</f>
        <v>46204</v>
      </c>
    </row>
    <row r="6291" customFormat="false" ht="15" hidden="false" customHeight="false" outlineLevel="0" collapsed="false">
      <c r="A6291" s="21" t="s">
        <v>3807</v>
      </c>
      <c r="B6291" s="21" t="s">
        <v>3808</v>
      </c>
      <c r="C6291" s="23" t="n">
        <v>46220</v>
      </c>
      <c r="D6291" s="21" t="s">
        <v>225</v>
      </c>
      <c r="E6291" s="21" t="s">
        <v>108</v>
      </c>
      <c r="F6291" s="12" t="n">
        <v>3</v>
      </c>
      <c r="G6291" s="19" t="n">
        <v>8.6</v>
      </c>
      <c r="H6291" s="19" t="n">
        <v>6.39</v>
      </c>
      <c r="I6291" s="19" t="n">
        <f aca="false">ROUND(F6291*G6291,2)</f>
        <v>25.8</v>
      </c>
      <c r="J6291" s="19" t="n">
        <f aca="false">ROUND(F6291*H6291,2)</f>
        <v>19.17</v>
      </c>
      <c r="K6291" s="19" t="n">
        <f aca="false">INDEX(Pricebook!$L$2:$L$1401,MATCH(D6291,Pricebook!$A$2:$A$1401,0))</f>
        <v>9.4</v>
      </c>
      <c r="L6291" s="19" t="n">
        <f aca="false">ROUND(F6291*K6291,2)</f>
        <v>28.2</v>
      </c>
      <c r="M6291" s="24" t="n">
        <f aca="false">DATE(YEAR(C6291),MONTH(C6291),1)</f>
        <v>46204</v>
      </c>
    </row>
    <row r="6292" customFormat="false" ht="15" hidden="false" customHeight="false" outlineLevel="0" collapsed="false">
      <c r="A6292" s="21" t="s">
        <v>3807</v>
      </c>
      <c r="B6292" s="21" t="s">
        <v>3808</v>
      </c>
      <c r="C6292" s="23" t="n">
        <v>46220</v>
      </c>
      <c r="D6292" s="21" t="s">
        <v>2808</v>
      </c>
      <c r="E6292" s="21" t="s">
        <v>2748</v>
      </c>
      <c r="F6292" s="12" t="n">
        <v>5</v>
      </c>
      <c r="G6292" s="19" t="n">
        <v>25.5</v>
      </c>
      <c r="H6292" s="19" t="n">
        <v>14.89</v>
      </c>
      <c r="I6292" s="19" t="n">
        <f aca="false">ROUND(F6292*G6292,2)</f>
        <v>127.5</v>
      </c>
      <c r="J6292" s="19" t="n">
        <f aca="false">ROUND(F6292*H6292,2)</f>
        <v>74.45</v>
      </c>
      <c r="K6292" s="19" t="n">
        <f aca="false">INDEX(Pricebook!$L$2:$L$1401,MATCH(D6292,Pricebook!$A$2:$A$1401,0))</f>
        <v>27.9</v>
      </c>
      <c r="L6292" s="19" t="n">
        <f aca="false">ROUND(F6292*K6292,2)</f>
        <v>139.5</v>
      </c>
      <c r="M6292" s="24" t="n">
        <f aca="false">DATE(YEAR(C6292),MONTH(C6292),1)</f>
        <v>46204</v>
      </c>
    </row>
    <row r="6293" customFormat="false" ht="15" hidden="false" customHeight="false" outlineLevel="0" collapsed="false">
      <c r="A6293" s="21" t="s">
        <v>3807</v>
      </c>
      <c r="B6293" s="21" t="s">
        <v>3808</v>
      </c>
      <c r="C6293" s="23" t="n">
        <v>46220</v>
      </c>
      <c r="D6293" s="21" t="s">
        <v>2796</v>
      </c>
      <c r="E6293" s="21" t="s">
        <v>2748</v>
      </c>
      <c r="F6293" s="12" t="n">
        <v>1</v>
      </c>
      <c r="G6293" s="19" t="n">
        <v>12.4</v>
      </c>
      <c r="H6293" s="19" t="n">
        <v>7.17</v>
      </c>
      <c r="I6293" s="19" t="n">
        <f aca="false">ROUND(F6293*G6293,2)</f>
        <v>12.4</v>
      </c>
      <c r="J6293" s="19" t="n">
        <f aca="false">ROUND(F6293*H6293,2)</f>
        <v>7.17</v>
      </c>
      <c r="K6293" s="19" t="n">
        <f aca="false">INDEX(Pricebook!$L$2:$L$1401,MATCH(D6293,Pricebook!$A$2:$A$1401,0))</f>
        <v>13.45</v>
      </c>
      <c r="L6293" s="19" t="n">
        <f aca="false">ROUND(F6293*K6293,2)</f>
        <v>13.45</v>
      </c>
      <c r="M6293" s="24" t="n">
        <f aca="false">DATE(YEAR(C6293),MONTH(C6293),1)</f>
        <v>46204</v>
      </c>
    </row>
    <row r="6294" customFormat="false" ht="15" hidden="false" customHeight="false" outlineLevel="0" collapsed="false">
      <c r="A6294" s="21" t="s">
        <v>3807</v>
      </c>
      <c r="B6294" s="21" t="s">
        <v>3808</v>
      </c>
      <c r="C6294" s="23" t="n">
        <v>46220</v>
      </c>
      <c r="D6294" s="21" t="s">
        <v>2820</v>
      </c>
      <c r="E6294" s="21" t="s">
        <v>2748</v>
      </c>
      <c r="F6294" s="12" t="n">
        <v>1</v>
      </c>
      <c r="G6294" s="19" t="n">
        <v>34.4</v>
      </c>
      <c r="H6294" s="19" t="n">
        <v>20.14</v>
      </c>
      <c r="I6294" s="19" t="n">
        <f aca="false">ROUND(F6294*G6294,2)</f>
        <v>34.4</v>
      </c>
      <c r="J6294" s="19" t="n">
        <f aca="false">ROUND(F6294*H6294,2)</f>
        <v>20.14</v>
      </c>
      <c r="K6294" s="19" t="n">
        <f aca="false">INDEX(Pricebook!$L$2:$L$1401,MATCH(D6294,Pricebook!$A$2:$A$1401,0))</f>
        <v>37.75</v>
      </c>
      <c r="L6294" s="19" t="n">
        <f aca="false">ROUND(F6294*K6294,2)</f>
        <v>37.75</v>
      </c>
      <c r="M6294" s="24" t="n">
        <f aca="false">DATE(YEAR(C6294),MONTH(C6294),1)</f>
        <v>46204</v>
      </c>
    </row>
    <row r="6295" customFormat="false" ht="15" hidden="false" customHeight="false" outlineLevel="0" collapsed="false">
      <c r="A6295" s="21" t="s">
        <v>3807</v>
      </c>
      <c r="B6295" s="21" t="s">
        <v>3808</v>
      </c>
      <c r="C6295" s="23" t="n">
        <v>46220</v>
      </c>
      <c r="D6295" s="21" t="s">
        <v>2363</v>
      </c>
      <c r="E6295" s="21" t="s">
        <v>2202</v>
      </c>
      <c r="F6295" s="12" t="n">
        <v>6</v>
      </c>
      <c r="G6295" s="19" t="n">
        <v>52.8</v>
      </c>
      <c r="H6295" s="19" t="n">
        <v>31.64</v>
      </c>
      <c r="I6295" s="19" t="n">
        <f aca="false">ROUND(F6295*G6295,2)</f>
        <v>316.8</v>
      </c>
      <c r="J6295" s="19" t="n">
        <f aca="false">ROUND(F6295*H6295,2)</f>
        <v>189.84</v>
      </c>
      <c r="K6295" s="19" t="n">
        <f aca="false">INDEX(Pricebook!$L$2:$L$1401,MATCH(D6295,Pricebook!$A$2:$A$1401,0))</f>
        <v>55.7</v>
      </c>
      <c r="L6295" s="19" t="n">
        <f aca="false">ROUND(F6295*K6295,2)</f>
        <v>334.2</v>
      </c>
      <c r="M6295" s="24" t="n">
        <f aca="false">DATE(YEAR(C6295),MONTH(C6295),1)</f>
        <v>46204</v>
      </c>
    </row>
    <row r="6296" customFormat="false" ht="15" hidden="false" customHeight="false" outlineLevel="0" collapsed="false">
      <c r="A6296" s="21" t="s">
        <v>3809</v>
      </c>
      <c r="B6296" s="21" t="s">
        <v>3156</v>
      </c>
      <c r="C6296" s="23" t="n">
        <v>46220</v>
      </c>
      <c r="D6296" s="21" t="s">
        <v>2549</v>
      </c>
      <c r="E6296" s="21" t="s">
        <v>2466</v>
      </c>
      <c r="F6296" s="12" t="n">
        <v>5</v>
      </c>
      <c r="G6296" s="19" t="n">
        <v>18.9</v>
      </c>
      <c r="H6296" s="19" t="n">
        <v>12.28</v>
      </c>
      <c r="I6296" s="19" t="n">
        <f aca="false">ROUND(F6296*G6296,2)</f>
        <v>94.5</v>
      </c>
      <c r="J6296" s="19" t="n">
        <f aca="false">ROUND(F6296*H6296,2)</f>
        <v>61.4</v>
      </c>
      <c r="K6296" s="19" t="n">
        <f aca="false">INDEX(Pricebook!$L$2:$L$1401,MATCH(D6296,Pricebook!$A$2:$A$1401,0))</f>
        <v>19.7</v>
      </c>
      <c r="L6296" s="19" t="n">
        <f aca="false">ROUND(F6296*K6296,2)</f>
        <v>98.5</v>
      </c>
      <c r="M6296" s="24" t="n">
        <f aca="false">DATE(YEAR(C6296),MONTH(C6296),1)</f>
        <v>46204</v>
      </c>
    </row>
    <row r="6297" customFormat="false" ht="15" hidden="false" customHeight="false" outlineLevel="0" collapsed="false">
      <c r="A6297" s="21" t="s">
        <v>3809</v>
      </c>
      <c r="B6297" s="21" t="s">
        <v>3156</v>
      </c>
      <c r="C6297" s="23" t="n">
        <v>46220</v>
      </c>
      <c r="D6297" s="21" t="s">
        <v>2828</v>
      </c>
      <c r="E6297" s="21" t="s">
        <v>2748</v>
      </c>
      <c r="F6297" s="12" t="n">
        <v>9</v>
      </c>
      <c r="G6297" s="19" t="n">
        <v>8.35</v>
      </c>
      <c r="H6297" s="19" t="n">
        <v>4.91</v>
      </c>
      <c r="I6297" s="19" t="n">
        <f aca="false">ROUND(F6297*G6297,2)</f>
        <v>75.15</v>
      </c>
      <c r="J6297" s="19" t="n">
        <f aca="false">ROUND(F6297*H6297,2)</f>
        <v>44.19</v>
      </c>
      <c r="K6297" s="19" t="n">
        <f aca="false">INDEX(Pricebook!$L$2:$L$1401,MATCH(D6297,Pricebook!$A$2:$A$1401,0))</f>
        <v>9.2</v>
      </c>
      <c r="L6297" s="19" t="n">
        <f aca="false">ROUND(F6297*K6297,2)</f>
        <v>82.8</v>
      </c>
      <c r="M6297" s="24" t="n">
        <f aca="false">DATE(YEAR(C6297),MONTH(C6297),1)</f>
        <v>46204</v>
      </c>
    </row>
    <row r="6298" customFormat="false" ht="15" hidden="false" customHeight="false" outlineLevel="0" collapsed="false">
      <c r="A6298" s="21" t="s">
        <v>3809</v>
      </c>
      <c r="B6298" s="21" t="s">
        <v>3156</v>
      </c>
      <c r="C6298" s="23" t="n">
        <v>46220</v>
      </c>
      <c r="D6298" s="21" t="s">
        <v>2573</v>
      </c>
      <c r="E6298" s="21" t="s">
        <v>2466</v>
      </c>
      <c r="F6298" s="12" t="n">
        <v>2</v>
      </c>
      <c r="G6298" s="19" t="n">
        <v>32.4</v>
      </c>
      <c r="H6298" s="19" t="n">
        <v>22.54</v>
      </c>
      <c r="I6298" s="19" t="n">
        <f aca="false">ROUND(F6298*G6298,2)</f>
        <v>64.8</v>
      </c>
      <c r="J6298" s="19" t="n">
        <f aca="false">ROUND(F6298*H6298,2)</f>
        <v>45.08</v>
      </c>
      <c r="K6298" s="19" t="n">
        <f aca="false">INDEX(Pricebook!$L$2:$L$1401,MATCH(D6298,Pricebook!$A$2:$A$1401,0))</f>
        <v>33.5</v>
      </c>
      <c r="L6298" s="19" t="n">
        <f aca="false">ROUND(F6298*K6298,2)</f>
        <v>67</v>
      </c>
      <c r="M6298" s="24" t="n">
        <f aca="false">DATE(YEAR(C6298),MONTH(C6298),1)</f>
        <v>46204</v>
      </c>
    </row>
    <row r="6299" customFormat="false" ht="15" hidden="false" customHeight="false" outlineLevel="0" collapsed="false">
      <c r="A6299" s="21" t="s">
        <v>3809</v>
      </c>
      <c r="B6299" s="21" t="s">
        <v>3156</v>
      </c>
      <c r="C6299" s="23" t="n">
        <v>46220</v>
      </c>
      <c r="D6299" s="21" t="s">
        <v>2543</v>
      </c>
      <c r="E6299" s="21" t="s">
        <v>2466</v>
      </c>
      <c r="F6299" s="12" t="n">
        <v>4</v>
      </c>
      <c r="G6299" s="19" t="n">
        <v>26.85</v>
      </c>
      <c r="H6299" s="19" t="n">
        <v>16.4</v>
      </c>
      <c r="I6299" s="19" t="n">
        <f aca="false">ROUND(F6299*G6299,2)</f>
        <v>107.4</v>
      </c>
      <c r="J6299" s="19" t="n">
        <f aca="false">ROUND(F6299*H6299,2)</f>
        <v>65.6</v>
      </c>
      <c r="K6299" s="19" t="n">
        <f aca="false">INDEX(Pricebook!$L$2:$L$1401,MATCH(D6299,Pricebook!$A$2:$A$1401,0))</f>
        <v>27.6</v>
      </c>
      <c r="L6299" s="19" t="n">
        <f aca="false">ROUND(F6299*K6299,2)</f>
        <v>110.4</v>
      </c>
      <c r="M6299" s="24" t="n">
        <f aca="false">DATE(YEAR(C6299),MONTH(C6299),1)</f>
        <v>46204</v>
      </c>
    </row>
    <row r="6300" customFormat="false" ht="15" hidden="false" customHeight="false" outlineLevel="0" collapsed="false">
      <c r="A6300" s="21" t="s">
        <v>3809</v>
      </c>
      <c r="B6300" s="21" t="s">
        <v>3156</v>
      </c>
      <c r="C6300" s="23" t="n">
        <v>46220</v>
      </c>
      <c r="D6300" s="21" t="s">
        <v>923</v>
      </c>
      <c r="E6300" s="21" t="s">
        <v>366</v>
      </c>
      <c r="F6300" s="12" t="n">
        <v>2</v>
      </c>
      <c r="G6300" s="19" t="n">
        <v>278.1</v>
      </c>
      <c r="H6300" s="19" t="n">
        <v>198.86</v>
      </c>
      <c r="I6300" s="19" t="n">
        <f aca="false">ROUND(F6300*G6300,2)</f>
        <v>556.2</v>
      </c>
      <c r="J6300" s="19" t="n">
        <f aca="false">ROUND(F6300*H6300,2)</f>
        <v>397.72</v>
      </c>
      <c r="K6300" s="19" t="n">
        <f aca="false">INDEX(Pricebook!$L$2:$L$1401,MATCH(D6300,Pricebook!$A$2:$A$1401,0))</f>
        <v>302.75</v>
      </c>
      <c r="L6300" s="19" t="n">
        <f aca="false">ROUND(F6300*K6300,2)</f>
        <v>605.5</v>
      </c>
      <c r="M6300" s="24" t="n">
        <f aca="false">DATE(YEAR(C6300),MONTH(C6300),1)</f>
        <v>46204</v>
      </c>
    </row>
    <row r="6301" customFormat="false" ht="15" hidden="false" customHeight="false" outlineLevel="0" collapsed="false">
      <c r="A6301" s="21" t="s">
        <v>3809</v>
      </c>
      <c r="B6301" s="21" t="s">
        <v>3156</v>
      </c>
      <c r="C6301" s="23" t="n">
        <v>46220</v>
      </c>
      <c r="D6301" s="21" t="s">
        <v>2535</v>
      </c>
      <c r="E6301" s="21" t="s">
        <v>2466</v>
      </c>
      <c r="F6301" s="12" t="n">
        <v>4</v>
      </c>
      <c r="G6301" s="19" t="n">
        <v>36.7</v>
      </c>
      <c r="H6301" s="19" t="n">
        <v>22.44</v>
      </c>
      <c r="I6301" s="19" t="n">
        <f aca="false">ROUND(F6301*G6301,2)</f>
        <v>146.8</v>
      </c>
      <c r="J6301" s="19" t="n">
        <f aca="false">ROUND(F6301*H6301,2)</f>
        <v>89.76</v>
      </c>
      <c r="K6301" s="19" t="n">
        <f aca="false">INDEX(Pricebook!$L$2:$L$1401,MATCH(D6301,Pricebook!$A$2:$A$1401,0))</f>
        <v>37.8</v>
      </c>
      <c r="L6301" s="19" t="n">
        <f aca="false">ROUND(F6301*K6301,2)</f>
        <v>151.2</v>
      </c>
      <c r="M6301" s="24" t="n">
        <f aca="false">DATE(YEAR(C6301),MONTH(C6301),1)</f>
        <v>46204</v>
      </c>
    </row>
    <row r="6302" customFormat="false" ht="15" hidden="false" customHeight="false" outlineLevel="0" collapsed="false">
      <c r="A6302" s="21" t="s">
        <v>3809</v>
      </c>
      <c r="B6302" s="21" t="s">
        <v>3156</v>
      </c>
      <c r="C6302" s="23" t="n">
        <v>46220</v>
      </c>
      <c r="D6302" s="21" t="s">
        <v>523</v>
      </c>
      <c r="E6302" s="21" t="s">
        <v>366</v>
      </c>
      <c r="F6302" s="12" t="n">
        <v>6</v>
      </c>
      <c r="G6302" s="19" t="n">
        <v>16.3</v>
      </c>
      <c r="H6302" s="19" t="n">
        <v>11.44</v>
      </c>
      <c r="I6302" s="19" t="n">
        <f aca="false">ROUND(F6302*G6302,2)</f>
        <v>97.8</v>
      </c>
      <c r="J6302" s="19" t="n">
        <f aca="false">ROUND(F6302*H6302,2)</f>
        <v>68.64</v>
      </c>
      <c r="K6302" s="19" t="n">
        <f aca="false">INDEX(Pricebook!$L$2:$L$1401,MATCH(D6302,Pricebook!$A$2:$A$1401,0))</f>
        <v>17.45</v>
      </c>
      <c r="L6302" s="19" t="n">
        <f aca="false">ROUND(F6302*K6302,2)</f>
        <v>104.7</v>
      </c>
      <c r="M6302" s="24" t="n">
        <f aca="false">DATE(YEAR(C6302),MONTH(C6302),1)</f>
        <v>46204</v>
      </c>
    </row>
    <row r="6303" customFormat="false" ht="15" hidden="false" customHeight="false" outlineLevel="0" collapsed="false">
      <c r="A6303" s="21" t="s">
        <v>3809</v>
      </c>
      <c r="B6303" s="21" t="s">
        <v>3156</v>
      </c>
      <c r="C6303" s="23" t="n">
        <v>46220</v>
      </c>
      <c r="D6303" s="21" t="s">
        <v>2511</v>
      </c>
      <c r="E6303" s="21" t="s">
        <v>2466</v>
      </c>
      <c r="F6303" s="12" t="n">
        <v>3</v>
      </c>
      <c r="G6303" s="19" t="n">
        <v>77.85</v>
      </c>
      <c r="H6303" s="19" t="n">
        <v>52.59</v>
      </c>
      <c r="I6303" s="19" t="n">
        <f aca="false">ROUND(F6303*G6303,2)</f>
        <v>233.55</v>
      </c>
      <c r="J6303" s="19" t="n">
        <f aca="false">ROUND(F6303*H6303,2)</f>
        <v>157.77</v>
      </c>
      <c r="K6303" s="19" t="n">
        <f aca="false">INDEX(Pricebook!$L$2:$L$1401,MATCH(D6303,Pricebook!$A$2:$A$1401,0))</f>
        <v>81.75</v>
      </c>
      <c r="L6303" s="19" t="n">
        <f aca="false">ROUND(F6303*K6303,2)</f>
        <v>245.25</v>
      </c>
      <c r="M6303" s="24" t="n">
        <f aca="false">DATE(YEAR(C6303),MONTH(C6303),1)</f>
        <v>46204</v>
      </c>
    </row>
    <row r="6304" customFormat="false" ht="15" hidden="false" customHeight="false" outlineLevel="0" collapsed="false">
      <c r="A6304" s="21" t="s">
        <v>3809</v>
      </c>
      <c r="B6304" s="21" t="s">
        <v>3156</v>
      </c>
      <c r="C6304" s="23" t="n">
        <v>46220</v>
      </c>
      <c r="D6304" s="21" t="s">
        <v>757</v>
      </c>
      <c r="E6304" s="21" t="s">
        <v>366</v>
      </c>
      <c r="F6304" s="12" t="n">
        <v>3</v>
      </c>
      <c r="G6304" s="19" t="n">
        <v>11.7</v>
      </c>
      <c r="H6304" s="19" t="n">
        <v>8.29</v>
      </c>
      <c r="I6304" s="19" t="n">
        <f aca="false">ROUND(F6304*G6304,2)</f>
        <v>35.1</v>
      </c>
      <c r="J6304" s="19" t="n">
        <f aca="false">ROUND(F6304*H6304,2)</f>
        <v>24.87</v>
      </c>
      <c r="K6304" s="19" t="n">
        <f aca="false">INDEX(Pricebook!$L$2:$L$1401,MATCH(D6304,Pricebook!$A$2:$A$1401,0))</f>
        <v>12.65</v>
      </c>
      <c r="L6304" s="19" t="n">
        <f aca="false">ROUND(F6304*K6304,2)</f>
        <v>37.95</v>
      </c>
      <c r="M6304" s="24" t="n">
        <f aca="false">DATE(YEAR(C6304),MONTH(C6304),1)</f>
        <v>46204</v>
      </c>
    </row>
    <row r="6305" customFormat="false" ht="15" hidden="false" customHeight="false" outlineLevel="0" collapsed="false">
      <c r="A6305" s="21" t="s">
        <v>3809</v>
      </c>
      <c r="B6305" s="21" t="s">
        <v>3156</v>
      </c>
      <c r="C6305" s="23" t="n">
        <v>46220</v>
      </c>
      <c r="D6305" s="21" t="s">
        <v>2543</v>
      </c>
      <c r="E6305" s="21" t="s">
        <v>2466</v>
      </c>
      <c r="F6305" s="12" t="n">
        <v>1</v>
      </c>
      <c r="G6305" s="19" t="n">
        <v>26.85</v>
      </c>
      <c r="H6305" s="19" t="n">
        <v>16.4</v>
      </c>
      <c r="I6305" s="19" t="n">
        <f aca="false">ROUND(F6305*G6305,2)</f>
        <v>26.85</v>
      </c>
      <c r="J6305" s="19" t="n">
        <f aca="false">ROUND(F6305*H6305,2)</f>
        <v>16.4</v>
      </c>
      <c r="K6305" s="19" t="n">
        <f aca="false">INDEX(Pricebook!$L$2:$L$1401,MATCH(D6305,Pricebook!$A$2:$A$1401,0))</f>
        <v>27.6</v>
      </c>
      <c r="L6305" s="19" t="n">
        <f aca="false">ROUND(F6305*K6305,2)</f>
        <v>27.6</v>
      </c>
      <c r="M6305" s="24" t="n">
        <f aca="false">DATE(YEAR(C6305),MONTH(C6305),1)</f>
        <v>46204</v>
      </c>
    </row>
    <row r="6306" customFormat="false" ht="15" hidden="false" customHeight="false" outlineLevel="0" collapsed="false">
      <c r="A6306" s="21" t="s">
        <v>3809</v>
      </c>
      <c r="B6306" s="21" t="s">
        <v>3156</v>
      </c>
      <c r="C6306" s="23" t="n">
        <v>46220</v>
      </c>
      <c r="D6306" s="21" t="s">
        <v>557</v>
      </c>
      <c r="E6306" s="21" t="s">
        <v>366</v>
      </c>
      <c r="F6306" s="12" t="n">
        <v>1</v>
      </c>
      <c r="G6306" s="19" t="n">
        <v>83.95</v>
      </c>
      <c r="H6306" s="19" t="n">
        <v>65.38</v>
      </c>
      <c r="I6306" s="19" t="n">
        <f aca="false">ROUND(F6306*G6306,2)</f>
        <v>83.95</v>
      </c>
      <c r="J6306" s="19" t="n">
        <f aca="false">ROUND(F6306*H6306,2)</f>
        <v>65.38</v>
      </c>
      <c r="K6306" s="19" t="n">
        <f aca="false">INDEX(Pricebook!$L$2:$L$1401,MATCH(D6306,Pricebook!$A$2:$A$1401,0))</f>
        <v>90.15</v>
      </c>
      <c r="L6306" s="19" t="n">
        <f aca="false">ROUND(F6306*K6306,2)</f>
        <v>90.15</v>
      </c>
      <c r="M6306" s="24" t="n">
        <f aca="false">DATE(YEAR(C6306),MONTH(C6306),1)</f>
        <v>46204</v>
      </c>
    </row>
    <row r="6307" customFormat="false" ht="15" hidden="false" customHeight="false" outlineLevel="0" collapsed="false">
      <c r="A6307" s="21" t="s">
        <v>3809</v>
      </c>
      <c r="B6307" s="21" t="s">
        <v>3156</v>
      </c>
      <c r="C6307" s="23" t="n">
        <v>46220</v>
      </c>
      <c r="D6307" s="21" t="s">
        <v>2780</v>
      </c>
      <c r="E6307" s="21" t="s">
        <v>2748</v>
      </c>
      <c r="F6307" s="12" t="n">
        <v>10</v>
      </c>
      <c r="G6307" s="19" t="n">
        <v>4.05</v>
      </c>
      <c r="H6307" s="19" t="n">
        <v>2.33</v>
      </c>
      <c r="I6307" s="19" t="n">
        <f aca="false">ROUND(F6307*G6307,2)</f>
        <v>40.5</v>
      </c>
      <c r="J6307" s="19" t="n">
        <f aca="false">ROUND(F6307*H6307,2)</f>
        <v>23.3</v>
      </c>
      <c r="K6307" s="19" t="n">
        <f aca="false">INDEX(Pricebook!$L$2:$L$1401,MATCH(D6307,Pricebook!$A$2:$A$1401,0))</f>
        <v>4.4</v>
      </c>
      <c r="L6307" s="19" t="n">
        <f aca="false">ROUND(F6307*K6307,2)</f>
        <v>44</v>
      </c>
      <c r="M6307" s="24" t="n">
        <f aca="false">DATE(YEAR(C6307),MONTH(C6307),1)</f>
        <v>46204</v>
      </c>
    </row>
    <row r="6308" customFormat="false" ht="15" hidden="false" customHeight="false" outlineLevel="0" collapsed="false">
      <c r="A6308" s="21" t="s">
        <v>3809</v>
      </c>
      <c r="B6308" s="21" t="s">
        <v>3156</v>
      </c>
      <c r="C6308" s="23" t="n">
        <v>46220</v>
      </c>
      <c r="D6308" s="21" t="s">
        <v>2763</v>
      </c>
      <c r="E6308" s="21" t="s">
        <v>2748</v>
      </c>
      <c r="F6308" s="12" t="n">
        <v>6</v>
      </c>
      <c r="G6308" s="19" t="n">
        <v>27.15</v>
      </c>
      <c r="H6308" s="19" t="n">
        <v>17.03</v>
      </c>
      <c r="I6308" s="19" t="n">
        <f aca="false">ROUND(F6308*G6308,2)</f>
        <v>162.9</v>
      </c>
      <c r="J6308" s="19" t="n">
        <f aca="false">ROUND(F6308*H6308,2)</f>
        <v>102.18</v>
      </c>
      <c r="K6308" s="19" t="n">
        <f aca="false">INDEX(Pricebook!$L$2:$L$1401,MATCH(D6308,Pricebook!$A$2:$A$1401,0))</f>
        <v>29.75</v>
      </c>
      <c r="L6308" s="19" t="n">
        <f aca="false">ROUND(F6308*K6308,2)</f>
        <v>178.5</v>
      </c>
      <c r="M6308" s="24" t="n">
        <f aca="false">DATE(YEAR(C6308),MONTH(C6308),1)</f>
        <v>46204</v>
      </c>
    </row>
    <row r="6309" customFormat="false" ht="15" hidden="false" customHeight="false" outlineLevel="0" collapsed="false">
      <c r="A6309" s="21" t="s">
        <v>3809</v>
      </c>
      <c r="B6309" s="21" t="s">
        <v>3156</v>
      </c>
      <c r="C6309" s="23" t="n">
        <v>46220</v>
      </c>
      <c r="D6309" s="21" t="s">
        <v>2517</v>
      </c>
      <c r="E6309" s="21" t="s">
        <v>2466</v>
      </c>
      <c r="F6309" s="12" t="n">
        <v>2</v>
      </c>
      <c r="G6309" s="19" t="n">
        <v>262.1</v>
      </c>
      <c r="H6309" s="19" t="n">
        <v>162.65</v>
      </c>
      <c r="I6309" s="19" t="n">
        <f aca="false">ROUND(F6309*G6309,2)</f>
        <v>524.2</v>
      </c>
      <c r="J6309" s="19" t="n">
        <f aca="false">ROUND(F6309*H6309,2)</f>
        <v>325.3</v>
      </c>
      <c r="K6309" s="19" t="n">
        <f aca="false">INDEX(Pricebook!$L$2:$L$1401,MATCH(D6309,Pricebook!$A$2:$A$1401,0))</f>
        <v>273.8</v>
      </c>
      <c r="L6309" s="19" t="n">
        <f aca="false">ROUND(F6309*K6309,2)</f>
        <v>547.6</v>
      </c>
      <c r="M6309" s="24" t="n">
        <f aca="false">DATE(YEAR(C6309),MONTH(C6309),1)</f>
        <v>46204</v>
      </c>
    </row>
    <row r="6310" customFormat="false" ht="15" hidden="false" customHeight="false" outlineLevel="0" collapsed="false">
      <c r="A6310" s="21" t="s">
        <v>3809</v>
      </c>
      <c r="B6310" s="21" t="s">
        <v>3156</v>
      </c>
      <c r="C6310" s="23" t="n">
        <v>46220</v>
      </c>
      <c r="D6310" s="21" t="s">
        <v>801</v>
      </c>
      <c r="E6310" s="21" t="s">
        <v>366</v>
      </c>
      <c r="F6310" s="12" t="n">
        <v>6</v>
      </c>
      <c r="G6310" s="19" t="n">
        <v>10.9</v>
      </c>
      <c r="H6310" s="19" t="n">
        <v>7.67</v>
      </c>
      <c r="I6310" s="19" t="n">
        <f aca="false">ROUND(F6310*G6310,2)</f>
        <v>65.4</v>
      </c>
      <c r="J6310" s="19" t="n">
        <f aca="false">ROUND(F6310*H6310,2)</f>
        <v>46.02</v>
      </c>
      <c r="K6310" s="19" t="n">
        <f aca="false">INDEX(Pricebook!$L$2:$L$1401,MATCH(D6310,Pricebook!$A$2:$A$1401,0))</f>
        <v>11.7</v>
      </c>
      <c r="L6310" s="19" t="n">
        <f aca="false">ROUND(F6310*K6310,2)</f>
        <v>70.2</v>
      </c>
      <c r="M6310" s="24" t="n">
        <f aca="false">DATE(YEAR(C6310),MONTH(C6310),1)</f>
        <v>46204</v>
      </c>
    </row>
    <row r="6311" customFormat="false" ht="15" hidden="false" customHeight="false" outlineLevel="0" collapsed="false">
      <c r="A6311" s="21" t="s">
        <v>3810</v>
      </c>
      <c r="B6311" s="21" t="s">
        <v>3121</v>
      </c>
      <c r="C6311" s="23" t="n">
        <v>46220</v>
      </c>
      <c r="D6311" s="21" t="s">
        <v>1292</v>
      </c>
      <c r="E6311" s="21" t="s">
        <v>971</v>
      </c>
      <c r="F6311" s="12" t="n">
        <v>3</v>
      </c>
      <c r="G6311" s="19" t="n">
        <v>2.8</v>
      </c>
      <c r="H6311" s="19" t="n">
        <v>2.16</v>
      </c>
      <c r="I6311" s="19" t="n">
        <f aca="false">ROUND(F6311*G6311,2)</f>
        <v>8.4</v>
      </c>
      <c r="J6311" s="19" t="n">
        <f aca="false">ROUND(F6311*H6311,2)</f>
        <v>6.48</v>
      </c>
      <c r="K6311" s="19" t="n">
        <f aca="false">INDEX(Pricebook!$L$2:$L$1401,MATCH(D6311,Pricebook!$A$2:$A$1401,0))</f>
        <v>3.3</v>
      </c>
      <c r="L6311" s="19" t="n">
        <f aca="false">ROUND(F6311*K6311,2)</f>
        <v>9.9</v>
      </c>
      <c r="M6311" s="24" t="n">
        <f aca="false">DATE(YEAR(C6311),MONTH(C6311),1)</f>
        <v>46204</v>
      </c>
    </row>
    <row r="6312" customFormat="false" ht="15" hidden="false" customHeight="false" outlineLevel="0" collapsed="false">
      <c r="A6312" s="21" t="s">
        <v>3810</v>
      </c>
      <c r="B6312" s="21" t="s">
        <v>3121</v>
      </c>
      <c r="C6312" s="23" t="n">
        <v>46220</v>
      </c>
      <c r="D6312" s="21" t="s">
        <v>2846</v>
      </c>
      <c r="E6312" s="21" t="s">
        <v>2748</v>
      </c>
      <c r="F6312" s="12" t="n">
        <v>1</v>
      </c>
      <c r="G6312" s="19" t="n">
        <v>20</v>
      </c>
      <c r="H6312" s="19" t="n">
        <v>11.63</v>
      </c>
      <c r="I6312" s="19" t="n">
        <f aca="false">ROUND(F6312*G6312,2)</f>
        <v>20</v>
      </c>
      <c r="J6312" s="19" t="n">
        <f aca="false">ROUND(F6312*H6312,2)</f>
        <v>11.63</v>
      </c>
      <c r="K6312" s="19" t="n">
        <f aca="false">INDEX(Pricebook!$L$2:$L$1401,MATCH(D6312,Pricebook!$A$2:$A$1401,0))</f>
        <v>21.8</v>
      </c>
      <c r="L6312" s="19" t="n">
        <f aca="false">ROUND(F6312*K6312,2)</f>
        <v>21.8</v>
      </c>
      <c r="M6312" s="24" t="n">
        <f aca="false">DATE(YEAR(C6312),MONTH(C6312),1)</f>
        <v>46204</v>
      </c>
    </row>
    <row r="6313" customFormat="false" ht="15" hidden="false" customHeight="false" outlineLevel="0" collapsed="false">
      <c r="A6313" s="21" t="s">
        <v>3810</v>
      </c>
      <c r="B6313" s="21" t="s">
        <v>3121</v>
      </c>
      <c r="C6313" s="23" t="n">
        <v>46220</v>
      </c>
      <c r="D6313" s="21" t="s">
        <v>214</v>
      </c>
      <c r="E6313" s="21" t="s">
        <v>108</v>
      </c>
      <c r="F6313" s="12" t="n">
        <v>2</v>
      </c>
      <c r="G6313" s="19" t="n">
        <v>111.75</v>
      </c>
      <c r="H6313" s="19" t="n">
        <v>83.48</v>
      </c>
      <c r="I6313" s="19" t="n">
        <f aca="false">ROUND(F6313*G6313,2)</f>
        <v>223.5</v>
      </c>
      <c r="J6313" s="19" t="n">
        <f aca="false">ROUND(F6313*H6313,2)</f>
        <v>166.96</v>
      </c>
      <c r="K6313" s="19" t="n">
        <f aca="false">INDEX(Pricebook!$L$2:$L$1401,MATCH(D6313,Pricebook!$A$2:$A$1401,0))</f>
        <v>122.25</v>
      </c>
      <c r="L6313" s="19" t="n">
        <f aca="false">ROUND(F6313*K6313,2)</f>
        <v>244.5</v>
      </c>
      <c r="M6313" s="24" t="n">
        <f aca="false">DATE(YEAR(C6313),MONTH(C6313),1)</f>
        <v>46204</v>
      </c>
    </row>
    <row r="6314" customFormat="false" ht="15" hidden="false" customHeight="false" outlineLevel="0" collapsed="false">
      <c r="A6314" s="21" t="s">
        <v>3810</v>
      </c>
      <c r="B6314" s="21" t="s">
        <v>3121</v>
      </c>
      <c r="C6314" s="23" t="n">
        <v>46220</v>
      </c>
      <c r="D6314" s="21" t="s">
        <v>2763</v>
      </c>
      <c r="E6314" s="21" t="s">
        <v>2748</v>
      </c>
      <c r="F6314" s="12" t="n">
        <v>6</v>
      </c>
      <c r="G6314" s="19" t="n">
        <v>27.15</v>
      </c>
      <c r="H6314" s="19" t="n">
        <v>17.03</v>
      </c>
      <c r="I6314" s="19" t="n">
        <f aca="false">ROUND(F6314*G6314,2)</f>
        <v>162.9</v>
      </c>
      <c r="J6314" s="19" t="n">
        <f aca="false">ROUND(F6314*H6314,2)</f>
        <v>102.18</v>
      </c>
      <c r="K6314" s="19" t="n">
        <f aca="false">INDEX(Pricebook!$L$2:$L$1401,MATCH(D6314,Pricebook!$A$2:$A$1401,0))</f>
        <v>29.75</v>
      </c>
      <c r="L6314" s="19" t="n">
        <f aca="false">ROUND(F6314*K6314,2)</f>
        <v>178.5</v>
      </c>
      <c r="M6314" s="24" t="n">
        <f aca="false">DATE(YEAR(C6314),MONTH(C6314),1)</f>
        <v>46204</v>
      </c>
    </row>
    <row r="6315" customFormat="false" ht="15" hidden="false" customHeight="false" outlineLevel="0" collapsed="false">
      <c r="A6315" s="21" t="s">
        <v>3810</v>
      </c>
      <c r="B6315" s="21" t="s">
        <v>3121</v>
      </c>
      <c r="C6315" s="23" t="n">
        <v>46220</v>
      </c>
      <c r="D6315" s="21" t="s">
        <v>1442</v>
      </c>
      <c r="E6315" s="21" t="s">
        <v>971</v>
      </c>
      <c r="F6315" s="12" t="n">
        <v>28</v>
      </c>
      <c r="G6315" s="19" t="n">
        <v>1.4</v>
      </c>
      <c r="H6315" s="19" t="n">
        <v>1.05</v>
      </c>
      <c r="I6315" s="19" t="n">
        <f aca="false">ROUND(F6315*G6315,2)</f>
        <v>39.2</v>
      </c>
      <c r="J6315" s="19" t="n">
        <f aca="false">ROUND(F6315*H6315,2)</f>
        <v>29.4</v>
      </c>
      <c r="K6315" s="19" t="n">
        <f aca="false">INDEX(Pricebook!$L$2:$L$1401,MATCH(D6315,Pricebook!$A$2:$A$1401,0))</f>
        <v>1.6</v>
      </c>
      <c r="L6315" s="19" t="n">
        <f aca="false">ROUND(F6315*K6315,2)</f>
        <v>44.8</v>
      </c>
      <c r="M6315" s="24" t="n">
        <f aca="false">DATE(YEAR(C6315),MONTH(C6315),1)</f>
        <v>46204</v>
      </c>
    </row>
    <row r="6316" customFormat="false" ht="15" hidden="false" customHeight="false" outlineLevel="0" collapsed="false">
      <c r="A6316" s="21" t="s">
        <v>3810</v>
      </c>
      <c r="B6316" s="21" t="s">
        <v>3121</v>
      </c>
      <c r="C6316" s="23" t="n">
        <v>46220</v>
      </c>
      <c r="D6316" s="21" t="s">
        <v>296</v>
      </c>
      <c r="E6316" s="21" t="s">
        <v>108</v>
      </c>
      <c r="F6316" s="12" t="n">
        <v>1</v>
      </c>
      <c r="G6316" s="19" t="n">
        <v>72.9</v>
      </c>
      <c r="H6316" s="19" t="n">
        <v>54.38</v>
      </c>
      <c r="I6316" s="19" t="n">
        <f aca="false">ROUND(F6316*G6316,2)</f>
        <v>72.9</v>
      </c>
      <c r="J6316" s="19" t="n">
        <f aca="false">ROUND(F6316*H6316,2)</f>
        <v>54.38</v>
      </c>
      <c r="K6316" s="19" t="n">
        <f aca="false">INDEX(Pricebook!$L$2:$L$1401,MATCH(D6316,Pricebook!$A$2:$A$1401,0))</f>
        <v>79.65</v>
      </c>
      <c r="L6316" s="19" t="n">
        <f aca="false">ROUND(F6316*K6316,2)</f>
        <v>79.65</v>
      </c>
      <c r="M6316" s="24" t="n">
        <f aca="false">DATE(YEAR(C6316),MONTH(C6316),1)</f>
        <v>46204</v>
      </c>
    </row>
    <row r="6317" customFormat="false" ht="15" hidden="false" customHeight="false" outlineLevel="0" collapsed="false">
      <c r="A6317" s="21" t="s">
        <v>3810</v>
      </c>
      <c r="B6317" s="21" t="s">
        <v>3121</v>
      </c>
      <c r="C6317" s="23" t="n">
        <v>46220</v>
      </c>
      <c r="D6317" s="21" t="s">
        <v>1286</v>
      </c>
      <c r="E6317" s="21" t="s">
        <v>971</v>
      </c>
      <c r="F6317" s="12" t="n">
        <v>51</v>
      </c>
      <c r="G6317" s="19" t="n">
        <v>3.15</v>
      </c>
      <c r="H6317" s="19" t="n">
        <v>2.44</v>
      </c>
      <c r="I6317" s="19" t="n">
        <f aca="false">ROUND(F6317*G6317,2)</f>
        <v>160.65</v>
      </c>
      <c r="J6317" s="19" t="n">
        <f aca="false">ROUND(F6317*H6317,2)</f>
        <v>124.44</v>
      </c>
      <c r="K6317" s="19" t="n">
        <f aca="false">INDEX(Pricebook!$L$2:$L$1401,MATCH(D6317,Pricebook!$A$2:$A$1401,0))</f>
        <v>3.7</v>
      </c>
      <c r="L6317" s="19" t="n">
        <f aca="false">ROUND(F6317*K6317,2)</f>
        <v>188.7</v>
      </c>
      <c r="M6317" s="24" t="n">
        <f aca="false">DATE(YEAR(C6317),MONTH(C6317),1)</f>
        <v>46204</v>
      </c>
    </row>
    <row r="6318" customFormat="false" ht="15" hidden="false" customHeight="false" outlineLevel="0" collapsed="false">
      <c r="A6318" s="21" t="s">
        <v>3810</v>
      </c>
      <c r="B6318" s="21" t="s">
        <v>3121</v>
      </c>
      <c r="C6318" s="23" t="n">
        <v>46220</v>
      </c>
      <c r="D6318" s="21" t="s">
        <v>2420</v>
      </c>
      <c r="E6318" s="21" t="s">
        <v>2202</v>
      </c>
      <c r="F6318" s="12" t="n">
        <v>5</v>
      </c>
      <c r="G6318" s="19" t="n">
        <v>38.15</v>
      </c>
      <c r="H6318" s="19" t="n">
        <v>23.08</v>
      </c>
      <c r="I6318" s="19" t="n">
        <f aca="false">ROUND(F6318*G6318,2)</f>
        <v>190.75</v>
      </c>
      <c r="J6318" s="19" t="n">
        <f aca="false">ROUND(F6318*H6318,2)</f>
        <v>115.4</v>
      </c>
      <c r="K6318" s="19" t="n">
        <f aca="false">INDEX(Pricebook!$L$2:$L$1401,MATCH(D6318,Pricebook!$A$2:$A$1401,0))</f>
        <v>40.6</v>
      </c>
      <c r="L6318" s="19" t="n">
        <f aca="false">ROUND(F6318*K6318,2)</f>
        <v>203</v>
      </c>
      <c r="M6318" s="24" t="n">
        <f aca="false">DATE(YEAR(C6318),MONTH(C6318),1)</f>
        <v>46204</v>
      </c>
    </row>
    <row r="6319" customFormat="false" ht="15" hidden="false" customHeight="false" outlineLevel="0" collapsed="false">
      <c r="A6319" s="21" t="s">
        <v>3811</v>
      </c>
      <c r="B6319" s="21" t="s">
        <v>3416</v>
      </c>
      <c r="C6319" s="23" t="n">
        <v>46220</v>
      </c>
      <c r="D6319" s="21" t="s">
        <v>2872</v>
      </c>
      <c r="E6319" s="21" t="s">
        <v>2748</v>
      </c>
      <c r="F6319" s="12" t="n">
        <v>3</v>
      </c>
      <c r="G6319" s="19" t="n">
        <v>4.75</v>
      </c>
      <c r="H6319" s="19" t="n">
        <v>2.74</v>
      </c>
      <c r="I6319" s="19" t="n">
        <f aca="false">ROUND(F6319*G6319,2)</f>
        <v>14.25</v>
      </c>
      <c r="J6319" s="19" t="n">
        <f aca="false">ROUND(F6319*H6319,2)</f>
        <v>8.22</v>
      </c>
      <c r="K6319" s="19" t="n">
        <f aca="false">INDEX(Pricebook!$L$2:$L$1401,MATCH(D6319,Pricebook!$A$2:$A$1401,0))</f>
        <v>5.15</v>
      </c>
      <c r="L6319" s="19" t="n">
        <f aca="false">ROUND(F6319*K6319,2)</f>
        <v>15.45</v>
      </c>
      <c r="M6319" s="24" t="n">
        <f aca="false">DATE(YEAR(C6319),MONTH(C6319),1)</f>
        <v>46204</v>
      </c>
    </row>
    <row r="6320" customFormat="false" ht="15" hidden="false" customHeight="false" outlineLevel="0" collapsed="false">
      <c r="A6320" s="21" t="s">
        <v>3811</v>
      </c>
      <c r="B6320" s="21" t="s">
        <v>3416</v>
      </c>
      <c r="C6320" s="23" t="n">
        <v>46220</v>
      </c>
      <c r="D6320" s="21" t="s">
        <v>2755</v>
      </c>
      <c r="E6320" s="21" t="s">
        <v>2748</v>
      </c>
      <c r="F6320" s="12" t="n">
        <v>5</v>
      </c>
      <c r="G6320" s="19" t="n">
        <v>2.8</v>
      </c>
      <c r="H6320" s="19" t="n">
        <v>1.62</v>
      </c>
      <c r="I6320" s="19" t="n">
        <f aca="false">ROUND(F6320*G6320,2)</f>
        <v>14</v>
      </c>
      <c r="J6320" s="19" t="n">
        <f aca="false">ROUND(F6320*H6320,2)</f>
        <v>8.1</v>
      </c>
      <c r="K6320" s="19" t="n">
        <f aca="false">INDEX(Pricebook!$L$2:$L$1401,MATCH(D6320,Pricebook!$A$2:$A$1401,0))</f>
        <v>3.05</v>
      </c>
      <c r="L6320" s="19" t="n">
        <f aca="false">ROUND(F6320*K6320,2)</f>
        <v>15.25</v>
      </c>
      <c r="M6320" s="24" t="n">
        <f aca="false">DATE(YEAR(C6320),MONTH(C6320),1)</f>
        <v>46204</v>
      </c>
    </row>
    <row r="6321" customFormat="false" ht="15" hidden="false" customHeight="false" outlineLevel="0" collapsed="false">
      <c r="A6321" s="21" t="s">
        <v>3811</v>
      </c>
      <c r="B6321" s="21" t="s">
        <v>3416</v>
      </c>
      <c r="C6321" s="23" t="n">
        <v>46220</v>
      </c>
      <c r="D6321" s="21" t="s">
        <v>2473</v>
      </c>
      <c r="E6321" s="21" t="s">
        <v>2466</v>
      </c>
      <c r="F6321" s="12" t="n">
        <v>1</v>
      </c>
      <c r="G6321" s="19" t="n">
        <v>146.25</v>
      </c>
      <c r="H6321" s="19" t="n">
        <v>89.56</v>
      </c>
      <c r="I6321" s="19" t="n">
        <f aca="false">ROUND(F6321*G6321,2)</f>
        <v>146.25</v>
      </c>
      <c r="J6321" s="19" t="n">
        <f aca="false">ROUND(F6321*H6321,2)</f>
        <v>89.56</v>
      </c>
      <c r="K6321" s="19" t="n">
        <f aca="false">INDEX(Pricebook!$L$2:$L$1401,MATCH(D6321,Pricebook!$A$2:$A$1401,0))</f>
        <v>150.8</v>
      </c>
      <c r="L6321" s="19" t="n">
        <f aca="false">ROUND(F6321*K6321,2)</f>
        <v>150.8</v>
      </c>
      <c r="M6321" s="24" t="n">
        <f aca="false">DATE(YEAR(C6321),MONTH(C6321),1)</f>
        <v>46204</v>
      </c>
    </row>
    <row r="6322" customFormat="false" ht="15" hidden="false" customHeight="false" outlineLevel="0" collapsed="false">
      <c r="A6322" s="21" t="s">
        <v>3811</v>
      </c>
      <c r="B6322" s="21" t="s">
        <v>3416</v>
      </c>
      <c r="C6322" s="23" t="n">
        <v>46220</v>
      </c>
      <c r="D6322" s="21" t="s">
        <v>2479</v>
      </c>
      <c r="E6322" s="21" t="s">
        <v>2466</v>
      </c>
      <c r="F6322" s="12" t="n">
        <v>2</v>
      </c>
      <c r="G6322" s="19" t="n">
        <v>73.7</v>
      </c>
      <c r="H6322" s="19" t="n">
        <v>46.05</v>
      </c>
      <c r="I6322" s="19" t="n">
        <f aca="false">ROUND(F6322*G6322,2)</f>
        <v>147.4</v>
      </c>
      <c r="J6322" s="19" t="n">
        <f aca="false">ROUND(F6322*H6322,2)</f>
        <v>92.1</v>
      </c>
      <c r="K6322" s="19" t="n">
        <f aca="false">INDEX(Pricebook!$L$2:$L$1401,MATCH(D6322,Pricebook!$A$2:$A$1401,0))</f>
        <v>77.55</v>
      </c>
      <c r="L6322" s="19" t="n">
        <f aca="false">ROUND(F6322*K6322,2)</f>
        <v>155.1</v>
      </c>
      <c r="M6322" s="24" t="n">
        <f aca="false">DATE(YEAR(C6322),MONTH(C6322),1)</f>
        <v>46204</v>
      </c>
    </row>
    <row r="6323" customFormat="false" ht="15" hidden="false" customHeight="false" outlineLevel="0" collapsed="false">
      <c r="A6323" s="21" t="s">
        <v>3811</v>
      </c>
      <c r="B6323" s="21" t="s">
        <v>3416</v>
      </c>
      <c r="C6323" s="23" t="n">
        <v>46220</v>
      </c>
      <c r="D6323" s="21" t="s">
        <v>2926</v>
      </c>
      <c r="E6323" s="21" t="s">
        <v>2748</v>
      </c>
      <c r="F6323" s="12" t="n">
        <v>8</v>
      </c>
      <c r="G6323" s="19" t="n">
        <v>5.9</v>
      </c>
      <c r="H6323" s="19" t="n">
        <v>3.43</v>
      </c>
      <c r="I6323" s="19" t="n">
        <f aca="false">ROUND(F6323*G6323,2)</f>
        <v>47.2</v>
      </c>
      <c r="J6323" s="19" t="n">
        <f aca="false">ROUND(F6323*H6323,2)</f>
        <v>27.44</v>
      </c>
      <c r="K6323" s="19" t="n">
        <f aca="false">INDEX(Pricebook!$L$2:$L$1401,MATCH(D6323,Pricebook!$A$2:$A$1401,0))</f>
        <v>6.45</v>
      </c>
      <c r="L6323" s="19" t="n">
        <f aca="false">ROUND(F6323*K6323,2)</f>
        <v>51.6</v>
      </c>
      <c r="M6323" s="24" t="n">
        <f aca="false">DATE(YEAR(C6323),MONTH(C6323),1)</f>
        <v>46204</v>
      </c>
    </row>
    <row r="6324" customFormat="false" ht="15" hidden="false" customHeight="false" outlineLevel="0" collapsed="false">
      <c r="A6324" s="21" t="s">
        <v>3811</v>
      </c>
      <c r="B6324" s="21" t="s">
        <v>3416</v>
      </c>
      <c r="C6324" s="23" t="n">
        <v>46220</v>
      </c>
      <c r="D6324" s="21" t="s">
        <v>2749</v>
      </c>
      <c r="E6324" s="21" t="s">
        <v>2748</v>
      </c>
      <c r="F6324" s="12" t="n">
        <v>4</v>
      </c>
      <c r="G6324" s="19" t="n">
        <v>29.1</v>
      </c>
      <c r="H6324" s="19" t="n">
        <v>16.94</v>
      </c>
      <c r="I6324" s="19" t="n">
        <f aca="false">ROUND(F6324*G6324,2)</f>
        <v>116.4</v>
      </c>
      <c r="J6324" s="19" t="n">
        <f aca="false">ROUND(F6324*H6324,2)</f>
        <v>67.76</v>
      </c>
      <c r="K6324" s="19" t="n">
        <f aca="false">INDEX(Pricebook!$L$2:$L$1401,MATCH(D6324,Pricebook!$A$2:$A$1401,0))</f>
        <v>31.75</v>
      </c>
      <c r="L6324" s="19" t="n">
        <f aca="false">ROUND(F6324*K6324,2)</f>
        <v>127</v>
      </c>
      <c r="M6324" s="24" t="n">
        <f aca="false">DATE(YEAR(C6324),MONTH(C6324),1)</f>
        <v>46204</v>
      </c>
    </row>
    <row r="6325" customFormat="false" ht="15" hidden="false" customHeight="false" outlineLevel="0" collapsed="false">
      <c r="A6325" s="21" t="s">
        <v>3811</v>
      </c>
      <c r="B6325" s="21" t="s">
        <v>3416</v>
      </c>
      <c r="C6325" s="23" t="n">
        <v>46220</v>
      </c>
      <c r="D6325" s="21" t="s">
        <v>2553</v>
      </c>
      <c r="E6325" s="21" t="s">
        <v>2466</v>
      </c>
      <c r="F6325" s="12" t="n">
        <v>1</v>
      </c>
      <c r="G6325" s="19" t="n">
        <v>85.3</v>
      </c>
      <c r="H6325" s="19" t="n">
        <v>60.38</v>
      </c>
      <c r="I6325" s="19" t="n">
        <f aca="false">ROUND(F6325*G6325,2)</f>
        <v>85.3</v>
      </c>
      <c r="J6325" s="19" t="n">
        <f aca="false">ROUND(F6325*H6325,2)</f>
        <v>60.38</v>
      </c>
      <c r="K6325" s="19" t="n">
        <f aca="false">INDEX(Pricebook!$L$2:$L$1401,MATCH(D6325,Pricebook!$A$2:$A$1401,0))</f>
        <v>89.7</v>
      </c>
      <c r="L6325" s="19" t="n">
        <f aca="false">ROUND(F6325*K6325,2)</f>
        <v>89.7</v>
      </c>
      <c r="M6325" s="24" t="n">
        <f aca="false">DATE(YEAR(C6325),MONTH(C6325),1)</f>
        <v>46204</v>
      </c>
    </row>
    <row r="6326" customFormat="false" ht="15" hidden="false" customHeight="false" outlineLevel="0" collapsed="false">
      <c r="A6326" s="21" t="s">
        <v>3811</v>
      </c>
      <c r="B6326" s="21" t="s">
        <v>3416</v>
      </c>
      <c r="C6326" s="23" t="n">
        <v>46220</v>
      </c>
      <c r="D6326" s="21" t="s">
        <v>2467</v>
      </c>
      <c r="E6326" s="21" t="s">
        <v>2466</v>
      </c>
      <c r="F6326" s="12" t="n">
        <v>1</v>
      </c>
      <c r="G6326" s="19" t="n">
        <v>49.5</v>
      </c>
      <c r="H6326" s="19" t="n">
        <v>30.5</v>
      </c>
      <c r="I6326" s="19" t="n">
        <f aca="false">ROUND(F6326*G6326,2)</f>
        <v>49.5</v>
      </c>
      <c r="J6326" s="19" t="n">
        <f aca="false">ROUND(F6326*H6326,2)</f>
        <v>30.5</v>
      </c>
      <c r="K6326" s="19" t="n">
        <f aca="false">INDEX(Pricebook!$L$2:$L$1401,MATCH(D6326,Pricebook!$A$2:$A$1401,0))</f>
        <v>51.35</v>
      </c>
      <c r="L6326" s="19" t="n">
        <f aca="false">ROUND(F6326*K6326,2)</f>
        <v>51.35</v>
      </c>
      <c r="M6326" s="24" t="n">
        <f aca="false">DATE(YEAR(C6326),MONTH(C6326),1)</f>
        <v>46204</v>
      </c>
    </row>
    <row r="6327" customFormat="false" ht="15" hidden="false" customHeight="false" outlineLevel="0" collapsed="false">
      <c r="A6327" s="21" t="s">
        <v>3811</v>
      </c>
      <c r="B6327" s="21" t="s">
        <v>3416</v>
      </c>
      <c r="C6327" s="23" t="n">
        <v>46220</v>
      </c>
      <c r="D6327" s="21" t="s">
        <v>473</v>
      </c>
      <c r="E6327" s="21" t="s">
        <v>366</v>
      </c>
      <c r="F6327" s="12" t="n">
        <v>3</v>
      </c>
      <c r="G6327" s="19" t="n">
        <v>9.65</v>
      </c>
      <c r="H6327" s="19" t="n">
        <v>6.74</v>
      </c>
      <c r="I6327" s="19" t="n">
        <f aca="false">ROUND(F6327*G6327,2)</f>
        <v>28.95</v>
      </c>
      <c r="J6327" s="19" t="n">
        <f aca="false">ROUND(F6327*H6327,2)</f>
        <v>20.22</v>
      </c>
      <c r="K6327" s="19" t="n">
        <f aca="false">INDEX(Pricebook!$L$2:$L$1401,MATCH(D6327,Pricebook!$A$2:$A$1401,0))</f>
        <v>10.3</v>
      </c>
      <c r="L6327" s="19" t="n">
        <f aca="false">ROUND(F6327*K6327,2)</f>
        <v>30.9</v>
      </c>
      <c r="M6327" s="24" t="n">
        <f aca="false">DATE(YEAR(C6327),MONTH(C6327),1)</f>
        <v>46204</v>
      </c>
    </row>
    <row r="6328" customFormat="false" ht="15" hidden="false" customHeight="false" outlineLevel="0" collapsed="false">
      <c r="A6328" s="21" t="s">
        <v>3811</v>
      </c>
      <c r="B6328" s="21" t="s">
        <v>3416</v>
      </c>
      <c r="C6328" s="23" t="n">
        <v>46220</v>
      </c>
      <c r="D6328" s="21" t="s">
        <v>2766</v>
      </c>
      <c r="E6328" s="21" t="s">
        <v>2748</v>
      </c>
      <c r="F6328" s="12" t="n">
        <v>8</v>
      </c>
      <c r="G6328" s="19" t="n">
        <v>4.45</v>
      </c>
      <c r="H6328" s="19" t="n">
        <v>2.55</v>
      </c>
      <c r="I6328" s="19" t="n">
        <f aca="false">ROUND(F6328*G6328,2)</f>
        <v>35.6</v>
      </c>
      <c r="J6328" s="19" t="n">
        <f aca="false">ROUND(F6328*H6328,2)</f>
        <v>20.4</v>
      </c>
      <c r="K6328" s="19" t="n">
        <f aca="false">INDEX(Pricebook!$L$2:$L$1401,MATCH(D6328,Pricebook!$A$2:$A$1401,0))</f>
        <v>4.8</v>
      </c>
      <c r="L6328" s="19" t="n">
        <f aca="false">ROUND(F6328*K6328,2)</f>
        <v>38.4</v>
      </c>
      <c r="M6328" s="24" t="n">
        <f aca="false">DATE(YEAR(C6328),MONTH(C6328),1)</f>
        <v>46204</v>
      </c>
    </row>
    <row r="6329" customFormat="false" ht="15" hidden="false" customHeight="false" outlineLevel="0" collapsed="false">
      <c r="A6329" s="21" t="s">
        <v>3811</v>
      </c>
      <c r="B6329" s="21" t="s">
        <v>3416</v>
      </c>
      <c r="C6329" s="23" t="n">
        <v>46220</v>
      </c>
      <c r="D6329" s="21" t="s">
        <v>2515</v>
      </c>
      <c r="E6329" s="21" t="s">
        <v>2466</v>
      </c>
      <c r="F6329" s="12" t="n">
        <v>5</v>
      </c>
      <c r="G6329" s="19" t="n">
        <v>49.5</v>
      </c>
      <c r="H6329" s="19" t="n">
        <v>30.68</v>
      </c>
      <c r="I6329" s="19" t="n">
        <f aca="false">ROUND(F6329*G6329,2)</f>
        <v>247.5</v>
      </c>
      <c r="J6329" s="19" t="n">
        <f aca="false">ROUND(F6329*H6329,2)</f>
        <v>153.4</v>
      </c>
      <c r="K6329" s="19" t="n">
        <f aca="false">INDEX(Pricebook!$L$2:$L$1401,MATCH(D6329,Pricebook!$A$2:$A$1401,0))</f>
        <v>51.65</v>
      </c>
      <c r="L6329" s="19" t="n">
        <f aca="false">ROUND(F6329*K6329,2)</f>
        <v>258.25</v>
      </c>
      <c r="M6329" s="24" t="n">
        <f aca="false">DATE(YEAR(C6329),MONTH(C6329),1)</f>
        <v>46204</v>
      </c>
    </row>
    <row r="6330" customFormat="false" ht="15" hidden="false" customHeight="false" outlineLevel="0" collapsed="false">
      <c r="A6330" s="21" t="s">
        <v>3811</v>
      </c>
      <c r="B6330" s="21" t="s">
        <v>3416</v>
      </c>
      <c r="C6330" s="23" t="n">
        <v>46220</v>
      </c>
      <c r="D6330" s="21" t="s">
        <v>735</v>
      </c>
      <c r="E6330" s="21" t="s">
        <v>366</v>
      </c>
      <c r="F6330" s="12" t="n">
        <v>6</v>
      </c>
      <c r="G6330" s="19" t="n">
        <v>10.9</v>
      </c>
      <c r="H6330" s="19" t="n">
        <v>7.62</v>
      </c>
      <c r="I6330" s="19" t="n">
        <f aca="false">ROUND(F6330*G6330,2)</f>
        <v>65.4</v>
      </c>
      <c r="J6330" s="19" t="n">
        <f aca="false">ROUND(F6330*H6330,2)</f>
        <v>45.72</v>
      </c>
      <c r="K6330" s="19" t="n">
        <f aca="false">INDEX(Pricebook!$L$2:$L$1401,MATCH(D6330,Pricebook!$A$2:$A$1401,0))</f>
        <v>10.9</v>
      </c>
      <c r="L6330" s="19" t="n">
        <f aca="false">ROUND(F6330*K6330,2)</f>
        <v>65.4</v>
      </c>
      <c r="M6330" s="24" t="n">
        <f aca="false">DATE(YEAR(C6330),MONTH(C6330),1)</f>
        <v>46204</v>
      </c>
    </row>
    <row r="6331" customFormat="false" ht="15" hidden="false" customHeight="false" outlineLevel="0" collapsed="false">
      <c r="A6331" s="21" t="s">
        <v>3812</v>
      </c>
      <c r="B6331" s="21" t="s">
        <v>3001</v>
      </c>
      <c r="C6331" s="23" t="n">
        <v>46220</v>
      </c>
      <c r="D6331" s="21" t="s">
        <v>2872</v>
      </c>
      <c r="E6331" s="21" t="s">
        <v>2748</v>
      </c>
      <c r="F6331" s="12" t="n">
        <v>3</v>
      </c>
      <c r="G6331" s="19" t="n">
        <v>4.75</v>
      </c>
      <c r="H6331" s="19" t="n">
        <v>2.74</v>
      </c>
      <c r="I6331" s="19" t="n">
        <f aca="false">ROUND(F6331*G6331,2)</f>
        <v>14.25</v>
      </c>
      <c r="J6331" s="19" t="n">
        <f aca="false">ROUND(F6331*H6331,2)</f>
        <v>8.22</v>
      </c>
      <c r="K6331" s="19" t="n">
        <f aca="false">INDEX(Pricebook!$L$2:$L$1401,MATCH(D6331,Pricebook!$A$2:$A$1401,0))</f>
        <v>5.15</v>
      </c>
      <c r="L6331" s="19" t="n">
        <f aca="false">ROUND(F6331*K6331,2)</f>
        <v>15.45</v>
      </c>
      <c r="M6331" s="24" t="n">
        <f aca="false">DATE(YEAR(C6331),MONTH(C6331),1)</f>
        <v>46204</v>
      </c>
    </row>
    <row r="6332" customFormat="false" ht="15" hidden="false" customHeight="false" outlineLevel="0" collapsed="false">
      <c r="A6332" s="21" t="s">
        <v>3812</v>
      </c>
      <c r="B6332" s="21" t="s">
        <v>3001</v>
      </c>
      <c r="C6332" s="23" t="n">
        <v>46220</v>
      </c>
      <c r="D6332" s="21" t="s">
        <v>2776</v>
      </c>
      <c r="E6332" s="21" t="s">
        <v>2748</v>
      </c>
      <c r="F6332" s="12" t="n">
        <v>4</v>
      </c>
      <c r="G6332" s="19" t="n">
        <v>43.95</v>
      </c>
      <c r="H6332" s="19" t="n">
        <v>25.93</v>
      </c>
      <c r="I6332" s="19" t="n">
        <f aca="false">ROUND(F6332*G6332,2)</f>
        <v>175.8</v>
      </c>
      <c r="J6332" s="19" t="n">
        <f aca="false">ROUND(F6332*H6332,2)</f>
        <v>103.72</v>
      </c>
      <c r="K6332" s="19" t="n">
        <f aca="false">INDEX(Pricebook!$L$2:$L$1401,MATCH(D6332,Pricebook!$A$2:$A$1401,0))</f>
        <v>48.55</v>
      </c>
      <c r="L6332" s="19" t="n">
        <f aca="false">ROUND(F6332*K6332,2)</f>
        <v>194.2</v>
      </c>
      <c r="M6332" s="24" t="n">
        <f aca="false">DATE(YEAR(C6332),MONTH(C6332),1)</f>
        <v>46204</v>
      </c>
    </row>
    <row r="6333" customFormat="false" ht="15" hidden="false" customHeight="false" outlineLevel="0" collapsed="false">
      <c r="A6333" s="21" t="s">
        <v>3812</v>
      </c>
      <c r="B6333" s="21" t="s">
        <v>3001</v>
      </c>
      <c r="C6333" s="23" t="n">
        <v>46220</v>
      </c>
      <c r="D6333" s="21" t="s">
        <v>268</v>
      </c>
      <c r="E6333" s="21" t="s">
        <v>108</v>
      </c>
      <c r="F6333" s="12" t="n">
        <v>1</v>
      </c>
      <c r="G6333" s="19" t="n">
        <v>97.15</v>
      </c>
      <c r="H6333" s="19" t="n">
        <v>73.26</v>
      </c>
      <c r="I6333" s="19" t="n">
        <f aca="false">ROUND(F6333*G6333,2)</f>
        <v>97.15</v>
      </c>
      <c r="J6333" s="19" t="n">
        <f aca="false">ROUND(F6333*H6333,2)</f>
        <v>73.26</v>
      </c>
      <c r="K6333" s="19" t="n">
        <f aca="false">INDEX(Pricebook!$L$2:$L$1401,MATCH(D6333,Pricebook!$A$2:$A$1401,0))</f>
        <v>107.3</v>
      </c>
      <c r="L6333" s="19" t="n">
        <f aca="false">ROUND(F6333*K6333,2)</f>
        <v>107.3</v>
      </c>
      <c r="M6333" s="24" t="n">
        <f aca="false">DATE(YEAR(C6333),MONTH(C6333),1)</f>
        <v>46204</v>
      </c>
    </row>
    <row r="6334" customFormat="false" ht="15" hidden="false" customHeight="false" outlineLevel="0" collapsed="false">
      <c r="A6334" s="21" t="s">
        <v>3812</v>
      </c>
      <c r="B6334" s="21" t="s">
        <v>3001</v>
      </c>
      <c r="C6334" s="23" t="n">
        <v>46220</v>
      </c>
      <c r="D6334" s="21" t="s">
        <v>685</v>
      </c>
      <c r="E6334" s="21" t="s">
        <v>366</v>
      </c>
      <c r="F6334" s="12" t="n">
        <v>1</v>
      </c>
      <c r="G6334" s="19" t="n">
        <v>53.3</v>
      </c>
      <c r="H6334" s="19" t="n">
        <v>37.88</v>
      </c>
      <c r="I6334" s="19" t="n">
        <f aca="false">ROUND(F6334*G6334,2)</f>
        <v>53.3</v>
      </c>
      <c r="J6334" s="19" t="n">
        <f aca="false">ROUND(F6334*H6334,2)</f>
        <v>37.88</v>
      </c>
      <c r="K6334" s="19" t="n">
        <f aca="false">INDEX(Pricebook!$L$2:$L$1401,MATCH(D6334,Pricebook!$A$2:$A$1401,0))</f>
        <v>57.7</v>
      </c>
      <c r="L6334" s="19" t="n">
        <f aca="false">ROUND(F6334*K6334,2)</f>
        <v>57.7</v>
      </c>
      <c r="M6334" s="24" t="n">
        <f aca="false">DATE(YEAR(C6334),MONTH(C6334),1)</f>
        <v>46204</v>
      </c>
    </row>
    <row r="6335" customFormat="false" ht="15" hidden="false" customHeight="false" outlineLevel="0" collapsed="false">
      <c r="A6335" s="21" t="s">
        <v>3812</v>
      </c>
      <c r="B6335" s="21" t="s">
        <v>3001</v>
      </c>
      <c r="C6335" s="23" t="n">
        <v>46220</v>
      </c>
      <c r="D6335" s="21" t="s">
        <v>1432</v>
      </c>
      <c r="E6335" s="21" t="s">
        <v>971</v>
      </c>
      <c r="F6335" s="12" t="n">
        <v>1</v>
      </c>
      <c r="G6335" s="19" t="n">
        <v>1442.9</v>
      </c>
      <c r="H6335" s="19" t="n">
        <v>1113.94</v>
      </c>
      <c r="I6335" s="19" t="n">
        <f aca="false">ROUND(F6335*G6335,2)</f>
        <v>1442.9</v>
      </c>
      <c r="J6335" s="19" t="n">
        <f aca="false">ROUND(F6335*H6335,2)</f>
        <v>1113.94</v>
      </c>
      <c r="K6335" s="19" t="n">
        <f aca="false">INDEX(Pricebook!$L$2:$L$1401,MATCH(D6335,Pricebook!$A$2:$A$1401,0))</f>
        <v>1686.85</v>
      </c>
      <c r="L6335" s="19" t="n">
        <f aca="false">ROUND(F6335*K6335,2)</f>
        <v>1686.85</v>
      </c>
      <c r="M6335" s="24" t="n">
        <f aca="false">DATE(YEAR(C6335),MONTH(C6335),1)</f>
        <v>46204</v>
      </c>
    </row>
    <row r="6336" customFormat="false" ht="15" hidden="false" customHeight="false" outlineLevel="0" collapsed="false">
      <c r="A6336" s="21" t="s">
        <v>3812</v>
      </c>
      <c r="B6336" s="21" t="s">
        <v>3001</v>
      </c>
      <c r="C6336" s="23" t="n">
        <v>46220</v>
      </c>
      <c r="D6336" s="21" t="s">
        <v>2234</v>
      </c>
      <c r="E6336" s="21" t="s">
        <v>2202</v>
      </c>
      <c r="F6336" s="12" t="n">
        <v>2</v>
      </c>
      <c r="G6336" s="19" t="n">
        <v>38.6</v>
      </c>
      <c r="H6336" s="19" t="n">
        <v>25.55</v>
      </c>
      <c r="I6336" s="19" t="n">
        <f aca="false">ROUND(F6336*G6336,2)</f>
        <v>77.2</v>
      </c>
      <c r="J6336" s="19" t="n">
        <f aca="false">ROUND(F6336*H6336,2)</f>
        <v>51.1</v>
      </c>
      <c r="K6336" s="19" t="n">
        <f aca="false">INDEX(Pricebook!$L$2:$L$1401,MATCH(D6336,Pricebook!$A$2:$A$1401,0))</f>
        <v>41.4</v>
      </c>
      <c r="L6336" s="19" t="n">
        <f aca="false">ROUND(F6336*K6336,2)</f>
        <v>82.8</v>
      </c>
      <c r="M6336" s="24" t="n">
        <f aca="false">DATE(YEAR(C6336),MONTH(C6336),1)</f>
        <v>46204</v>
      </c>
    </row>
    <row r="6337" customFormat="false" ht="15" hidden="false" customHeight="false" outlineLevel="0" collapsed="false">
      <c r="A6337" s="21" t="s">
        <v>3813</v>
      </c>
      <c r="B6337" s="21" t="s">
        <v>3270</v>
      </c>
      <c r="C6337" s="23" t="n">
        <v>46220</v>
      </c>
      <c r="D6337" s="21" t="s">
        <v>521</v>
      </c>
      <c r="E6337" s="21" t="s">
        <v>366</v>
      </c>
      <c r="F6337" s="12" t="n">
        <v>2</v>
      </c>
      <c r="G6337" s="19" t="n">
        <v>12.55</v>
      </c>
      <c r="H6337" s="19" t="n">
        <v>8.96</v>
      </c>
      <c r="I6337" s="19" t="n">
        <f aca="false">ROUND(F6337*G6337,2)</f>
        <v>25.1</v>
      </c>
      <c r="J6337" s="19" t="n">
        <f aca="false">ROUND(F6337*H6337,2)</f>
        <v>17.92</v>
      </c>
      <c r="K6337" s="19" t="n">
        <f aca="false">INDEX(Pricebook!$L$2:$L$1401,MATCH(D6337,Pricebook!$A$2:$A$1401,0))</f>
        <v>13.65</v>
      </c>
      <c r="L6337" s="19" t="n">
        <f aca="false">ROUND(F6337*K6337,2)</f>
        <v>27.3</v>
      </c>
      <c r="M6337" s="24" t="n">
        <f aca="false">DATE(YEAR(C6337),MONTH(C6337),1)</f>
        <v>46204</v>
      </c>
    </row>
    <row r="6338" customFormat="false" ht="15" hidden="false" customHeight="false" outlineLevel="0" collapsed="false">
      <c r="A6338" s="21" t="s">
        <v>3813</v>
      </c>
      <c r="B6338" s="21" t="s">
        <v>3270</v>
      </c>
      <c r="C6338" s="23" t="n">
        <v>46220</v>
      </c>
      <c r="D6338" s="21" t="s">
        <v>142</v>
      </c>
      <c r="E6338" s="21" t="s">
        <v>108</v>
      </c>
      <c r="F6338" s="12" t="n">
        <v>1</v>
      </c>
      <c r="G6338" s="19" t="n">
        <v>15.85</v>
      </c>
      <c r="H6338" s="19" t="n">
        <v>13.57</v>
      </c>
      <c r="I6338" s="19" t="n">
        <f aca="false">ROUND(F6338*G6338,2)</f>
        <v>15.85</v>
      </c>
      <c r="J6338" s="19" t="n">
        <f aca="false">ROUND(F6338*H6338,2)</f>
        <v>13.57</v>
      </c>
      <c r="K6338" s="19" t="n">
        <f aca="false">INDEX(Pricebook!$L$2:$L$1401,MATCH(D6338,Pricebook!$A$2:$A$1401,0))</f>
        <v>17.4</v>
      </c>
      <c r="L6338" s="19" t="n">
        <f aca="false">ROUND(F6338*K6338,2)</f>
        <v>17.4</v>
      </c>
      <c r="M6338" s="24" t="n">
        <f aca="false">DATE(YEAR(C6338),MONTH(C6338),1)</f>
        <v>46204</v>
      </c>
    </row>
    <row r="6339" customFormat="false" ht="15" hidden="false" customHeight="false" outlineLevel="0" collapsed="false">
      <c r="A6339" s="21" t="s">
        <v>3813</v>
      </c>
      <c r="B6339" s="21" t="s">
        <v>3270</v>
      </c>
      <c r="C6339" s="23" t="n">
        <v>46220</v>
      </c>
      <c r="D6339" s="21" t="s">
        <v>1360</v>
      </c>
      <c r="E6339" s="21" t="s">
        <v>971</v>
      </c>
      <c r="F6339" s="12" t="n">
        <v>9</v>
      </c>
      <c r="G6339" s="19" t="n">
        <v>2.55</v>
      </c>
      <c r="H6339" s="19" t="n">
        <v>1.96</v>
      </c>
      <c r="I6339" s="19" t="n">
        <f aca="false">ROUND(F6339*G6339,2)</f>
        <v>22.95</v>
      </c>
      <c r="J6339" s="19" t="n">
        <f aca="false">ROUND(F6339*H6339,2)</f>
        <v>17.64</v>
      </c>
      <c r="K6339" s="19" t="n">
        <f aca="false">INDEX(Pricebook!$L$2:$L$1401,MATCH(D6339,Pricebook!$A$2:$A$1401,0))</f>
        <v>3</v>
      </c>
      <c r="L6339" s="19" t="n">
        <f aca="false">ROUND(F6339*K6339,2)</f>
        <v>27</v>
      </c>
      <c r="M6339" s="24" t="n">
        <f aca="false">DATE(YEAR(C6339),MONTH(C6339),1)</f>
        <v>46204</v>
      </c>
    </row>
    <row r="6340" customFormat="false" ht="15" hidden="false" customHeight="false" outlineLevel="0" collapsed="false">
      <c r="A6340" s="21" t="s">
        <v>3813</v>
      </c>
      <c r="B6340" s="21" t="s">
        <v>3270</v>
      </c>
      <c r="C6340" s="23" t="n">
        <v>46220</v>
      </c>
      <c r="D6340" s="21" t="s">
        <v>235</v>
      </c>
      <c r="E6340" s="21" t="s">
        <v>108</v>
      </c>
      <c r="F6340" s="12" t="n">
        <v>1</v>
      </c>
      <c r="G6340" s="19" t="n">
        <v>111.75</v>
      </c>
      <c r="H6340" s="19" t="n">
        <v>83.74</v>
      </c>
      <c r="I6340" s="19" t="n">
        <f aca="false">ROUND(F6340*G6340,2)</f>
        <v>111.75</v>
      </c>
      <c r="J6340" s="19" t="n">
        <f aca="false">ROUND(F6340*H6340,2)</f>
        <v>83.74</v>
      </c>
      <c r="K6340" s="19" t="n">
        <f aca="false">INDEX(Pricebook!$L$2:$L$1401,MATCH(D6340,Pricebook!$A$2:$A$1401,0))</f>
        <v>122.65</v>
      </c>
      <c r="L6340" s="19" t="n">
        <f aca="false">ROUND(F6340*K6340,2)</f>
        <v>122.65</v>
      </c>
      <c r="M6340" s="24" t="n">
        <f aca="false">DATE(YEAR(C6340),MONTH(C6340),1)</f>
        <v>46204</v>
      </c>
    </row>
    <row r="6341" customFormat="false" ht="15" hidden="false" customHeight="false" outlineLevel="0" collapsed="false">
      <c r="A6341" s="21" t="s">
        <v>3813</v>
      </c>
      <c r="B6341" s="21" t="s">
        <v>3270</v>
      </c>
      <c r="C6341" s="23" t="n">
        <v>46220</v>
      </c>
      <c r="D6341" s="21" t="s">
        <v>803</v>
      </c>
      <c r="E6341" s="21" t="s">
        <v>366</v>
      </c>
      <c r="F6341" s="12" t="n">
        <v>2</v>
      </c>
      <c r="G6341" s="19" t="n">
        <v>164.8</v>
      </c>
      <c r="H6341" s="19" t="n">
        <v>115.5</v>
      </c>
      <c r="I6341" s="19" t="n">
        <f aca="false">ROUND(F6341*G6341,2)</f>
        <v>329.6</v>
      </c>
      <c r="J6341" s="19" t="n">
        <f aca="false">ROUND(F6341*H6341,2)</f>
        <v>231</v>
      </c>
      <c r="K6341" s="19" t="n">
        <f aca="false">INDEX(Pricebook!$L$2:$L$1401,MATCH(D6341,Pricebook!$A$2:$A$1401,0))</f>
        <v>175.85</v>
      </c>
      <c r="L6341" s="19" t="n">
        <f aca="false">ROUND(F6341*K6341,2)</f>
        <v>351.7</v>
      </c>
      <c r="M6341" s="24" t="n">
        <f aca="false">DATE(YEAR(C6341),MONTH(C6341),1)</f>
        <v>46204</v>
      </c>
    </row>
    <row r="6342" customFormat="false" ht="15" hidden="false" customHeight="false" outlineLevel="0" collapsed="false">
      <c r="A6342" s="21" t="s">
        <v>3813</v>
      </c>
      <c r="B6342" s="21" t="s">
        <v>3270</v>
      </c>
      <c r="C6342" s="23" t="n">
        <v>46220</v>
      </c>
      <c r="D6342" s="21" t="s">
        <v>2846</v>
      </c>
      <c r="E6342" s="21" t="s">
        <v>2748</v>
      </c>
      <c r="F6342" s="12" t="n">
        <v>4</v>
      </c>
      <c r="G6342" s="19" t="n">
        <v>20</v>
      </c>
      <c r="H6342" s="19" t="n">
        <v>11.63</v>
      </c>
      <c r="I6342" s="19" t="n">
        <f aca="false">ROUND(F6342*G6342,2)</f>
        <v>80</v>
      </c>
      <c r="J6342" s="19" t="n">
        <f aca="false">ROUND(F6342*H6342,2)</f>
        <v>46.52</v>
      </c>
      <c r="K6342" s="19" t="n">
        <f aca="false">INDEX(Pricebook!$L$2:$L$1401,MATCH(D6342,Pricebook!$A$2:$A$1401,0))</f>
        <v>21.8</v>
      </c>
      <c r="L6342" s="19" t="n">
        <f aca="false">ROUND(F6342*K6342,2)</f>
        <v>87.2</v>
      </c>
      <c r="M6342" s="24" t="n">
        <f aca="false">DATE(YEAR(C6342),MONTH(C6342),1)</f>
        <v>46204</v>
      </c>
    </row>
    <row r="6343" customFormat="false" ht="15" hidden="false" customHeight="false" outlineLevel="0" collapsed="false">
      <c r="A6343" s="21" t="s">
        <v>3813</v>
      </c>
      <c r="B6343" s="21" t="s">
        <v>3270</v>
      </c>
      <c r="C6343" s="23" t="n">
        <v>46220</v>
      </c>
      <c r="D6343" s="21" t="s">
        <v>2908</v>
      </c>
      <c r="E6343" s="21" t="s">
        <v>2748</v>
      </c>
      <c r="F6343" s="12" t="n">
        <v>5</v>
      </c>
      <c r="G6343" s="19" t="n">
        <v>32.5</v>
      </c>
      <c r="H6343" s="19" t="n">
        <v>18.99</v>
      </c>
      <c r="I6343" s="19" t="n">
        <f aca="false">ROUND(F6343*G6343,2)</f>
        <v>162.5</v>
      </c>
      <c r="J6343" s="19" t="n">
        <f aca="false">ROUND(F6343*H6343,2)</f>
        <v>94.95</v>
      </c>
      <c r="K6343" s="19" t="n">
        <f aca="false">INDEX(Pricebook!$L$2:$L$1401,MATCH(D6343,Pricebook!$A$2:$A$1401,0))</f>
        <v>35.6</v>
      </c>
      <c r="L6343" s="19" t="n">
        <f aca="false">ROUND(F6343*K6343,2)</f>
        <v>178</v>
      </c>
      <c r="M6343" s="24" t="n">
        <f aca="false">DATE(YEAR(C6343),MONTH(C6343),1)</f>
        <v>46204</v>
      </c>
    </row>
    <row r="6344" customFormat="false" ht="15" hidden="false" customHeight="false" outlineLevel="0" collapsed="false">
      <c r="A6344" s="21" t="s">
        <v>3814</v>
      </c>
      <c r="B6344" s="21" t="s">
        <v>3261</v>
      </c>
      <c r="C6344" s="23" t="n">
        <v>46220</v>
      </c>
      <c r="D6344" s="21" t="s">
        <v>2800</v>
      </c>
      <c r="E6344" s="21" t="s">
        <v>2748</v>
      </c>
      <c r="F6344" s="12" t="n">
        <v>9</v>
      </c>
      <c r="G6344" s="19" t="n">
        <v>5.3</v>
      </c>
      <c r="H6344" s="19" t="n">
        <v>3.1</v>
      </c>
      <c r="I6344" s="19" t="n">
        <f aca="false">ROUND(F6344*G6344,2)</f>
        <v>47.7</v>
      </c>
      <c r="J6344" s="19" t="n">
        <f aca="false">ROUND(F6344*H6344,2)</f>
        <v>27.9</v>
      </c>
      <c r="K6344" s="19" t="n">
        <f aca="false">INDEX(Pricebook!$L$2:$L$1401,MATCH(D6344,Pricebook!$A$2:$A$1401,0))</f>
        <v>5.8</v>
      </c>
      <c r="L6344" s="19" t="n">
        <f aca="false">ROUND(F6344*K6344,2)</f>
        <v>52.2</v>
      </c>
      <c r="M6344" s="24" t="n">
        <f aca="false">DATE(YEAR(C6344),MONTH(C6344),1)</f>
        <v>46204</v>
      </c>
    </row>
    <row r="6345" customFormat="false" ht="15" hidden="false" customHeight="false" outlineLevel="0" collapsed="false">
      <c r="A6345" s="21" t="s">
        <v>3814</v>
      </c>
      <c r="B6345" s="21" t="s">
        <v>3261</v>
      </c>
      <c r="C6345" s="23" t="n">
        <v>46220</v>
      </c>
      <c r="D6345" s="21" t="s">
        <v>393</v>
      </c>
      <c r="E6345" s="21" t="s">
        <v>366</v>
      </c>
      <c r="F6345" s="12" t="n">
        <v>2</v>
      </c>
      <c r="G6345" s="19" t="n">
        <v>100</v>
      </c>
      <c r="H6345" s="19" t="n">
        <v>74.67</v>
      </c>
      <c r="I6345" s="19" t="n">
        <f aca="false">ROUND(F6345*G6345,2)</f>
        <v>200</v>
      </c>
      <c r="J6345" s="19" t="n">
        <f aca="false">ROUND(F6345*H6345,2)</f>
        <v>149.34</v>
      </c>
      <c r="K6345" s="19" t="n">
        <f aca="false">INDEX(Pricebook!$L$2:$L$1401,MATCH(D6345,Pricebook!$A$2:$A$1401,0))</f>
        <v>108.85</v>
      </c>
      <c r="L6345" s="19" t="n">
        <f aca="false">ROUND(F6345*K6345,2)</f>
        <v>217.7</v>
      </c>
      <c r="M6345" s="24" t="n">
        <f aca="false">DATE(YEAR(C6345),MONTH(C6345),1)</f>
        <v>46204</v>
      </c>
    </row>
    <row r="6346" customFormat="false" ht="15" hidden="false" customHeight="false" outlineLevel="0" collapsed="false">
      <c r="A6346" s="21" t="s">
        <v>3814</v>
      </c>
      <c r="B6346" s="21" t="s">
        <v>3261</v>
      </c>
      <c r="C6346" s="23" t="n">
        <v>46220</v>
      </c>
      <c r="D6346" s="21" t="s">
        <v>2876</v>
      </c>
      <c r="E6346" s="21" t="s">
        <v>2748</v>
      </c>
      <c r="F6346" s="12" t="n">
        <v>1</v>
      </c>
      <c r="G6346" s="19" t="n">
        <v>3.4</v>
      </c>
      <c r="H6346" s="19" t="n">
        <v>1.97</v>
      </c>
      <c r="I6346" s="19" t="n">
        <f aca="false">ROUND(F6346*G6346,2)</f>
        <v>3.4</v>
      </c>
      <c r="J6346" s="19" t="n">
        <f aca="false">ROUND(F6346*H6346,2)</f>
        <v>1.97</v>
      </c>
      <c r="K6346" s="19" t="n">
        <f aca="false">INDEX(Pricebook!$L$2:$L$1401,MATCH(D6346,Pricebook!$A$2:$A$1401,0))</f>
        <v>3.7</v>
      </c>
      <c r="L6346" s="19" t="n">
        <f aca="false">ROUND(F6346*K6346,2)</f>
        <v>3.7</v>
      </c>
      <c r="M6346" s="24" t="n">
        <f aca="false">DATE(YEAR(C6346),MONTH(C6346),1)</f>
        <v>46204</v>
      </c>
    </row>
    <row r="6347" customFormat="false" ht="15" hidden="false" customHeight="false" outlineLevel="0" collapsed="false">
      <c r="A6347" s="21" t="s">
        <v>3814</v>
      </c>
      <c r="B6347" s="21" t="s">
        <v>3261</v>
      </c>
      <c r="C6347" s="23" t="n">
        <v>46220</v>
      </c>
      <c r="D6347" s="21" t="s">
        <v>751</v>
      </c>
      <c r="E6347" s="21" t="s">
        <v>366</v>
      </c>
      <c r="F6347" s="12" t="n">
        <v>5</v>
      </c>
      <c r="G6347" s="19" t="n">
        <v>20.6</v>
      </c>
      <c r="H6347" s="19" t="n">
        <v>14.55</v>
      </c>
      <c r="I6347" s="19" t="n">
        <f aca="false">ROUND(F6347*G6347,2)</f>
        <v>103</v>
      </c>
      <c r="J6347" s="19" t="n">
        <f aca="false">ROUND(F6347*H6347,2)</f>
        <v>72.75</v>
      </c>
      <c r="K6347" s="19" t="n">
        <f aca="false">INDEX(Pricebook!$L$2:$L$1401,MATCH(D6347,Pricebook!$A$2:$A$1401,0))</f>
        <v>22.15</v>
      </c>
      <c r="L6347" s="19" t="n">
        <f aca="false">ROUND(F6347*K6347,2)</f>
        <v>110.75</v>
      </c>
      <c r="M6347" s="24" t="n">
        <f aca="false">DATE(YEAR(C6347),MONTH(C6347),1)</f>
        <v>46204</v>
      </c>
    </row>
    <row r="6348" customFormat="false" ht="15" hidden="false" customHeight="false" outlineLevel="0" collapsed="false">
      <c r="A6348" s="21" t="s">
        <v>3814</v>
      </c>
      <c r="B6348" s="21" t="s">
        <v>3261</v>
      </c>
      <c r="C6348" s="23" t="n">
        <v>46220</v>
      </c>
      <c r="D6348" s="21" t="s">
        <v>2753</v>
      </c>
      <c r="E6348" s="21" t="s">
        <v>2748</v>
      </c>
      <c r="F6348" s="12" t="n">
        <v>3</v>
      </c>
      <c r="G6348" s="19" t="n">
        <v>29.5</v>
      </c>
      <c r="H6348" s="19" t="n">
        <v>17.09</v>
      </c>
      <c r="I6348" s="19" t="n">
        <f aca="false">ROUND(F6348*G6348,2)</f>
        <v>88.5</v>
      </c>
      <c r="J6348" s="19" t="n">
        <f aca="false">ROUND(F6348*H6348,2)</f>
        <v>51.27</v>
      </c>
      <c r="K6348" s="19" t="n">
        <f aca="false">INDEX(Pricebook!$L$2:$L$1401,MATCH(D6348,Pricebook!$A$2:$A$1401,0))</f>
        <v>32</v>
      </c>
      <c r="L6348" s="19" t="n">
        <f aca="false">ROUND(F6348*K6348,2)</f>
        <v>96</v>
      </c>
      <c r="M6348" s="24" t="n">
        <f aca="false">DATE(YEAR(C6348),MONTH(C6348),1)</f>
        <v>46204</v>
      </c>
    </row>
    <row r="6349" customFormat="false" ht="15" hidden="false" customHeight="false" outlineLevel="0" collapsed="false">
      <c r="A6349" s="21" t="s">
        <v>3814</v>
      </c>
      <c r="B6349" s="21" t="s">
        <v>3261</v>
      </c>
      <c r="C6349" s="23" t="n">
        <v>46220</v>
      </c>
      <c r="D6349" s="21" t="s">
        <v>457</v>
      </c>
      <c r="E6349" s="21" t="s">
        <v>366</v>
      </c>
      <c r="F6349" s="12" t="n">
        <v>1</v>
      </c>
      <c r="G6349" s="19" t="n">
        <v>32.85</v>
      </c>
      <c r="H6349" s="19" t="n">
        <v>22.95</v>
      </c>
      <c r="I6349" s="19" t="n">
        <f aca="false">ROUND(F6349*G6349,2)</f>
        <v>32.85</v>
      </c>
      <c r="J6349" s="19" t="n">
        <f aca="false">ROUND(F6349*H6349,2)</f>
        <v>22.95</v>
      </c>
      <c r="K6349" s="19" t="n">
        <f aca="false">INDEX(Pricebook!$L$2:$L$1401,MATCH(D6349,Pricebook!$A$2:$A$1401,0))</f>
        <v>34.95</v>
      </c>
      <c r="L6349" s="19" t="n">
        <f aca="false">ROUND(F6349*K6349,2)</f>
        <v>34.95</v>
      </c>
      <c r="M6349" s="24" t="n">
        <f aca="false">DATE(YEAR(C6349),MONTH(C6349),1)</f>
        <v>46204</v>
      </c>
    </row>
    <row r="6350" customFormat="false" ht="15" hidden="false" customHeight="false" outlineLevel="0" collapsed="false">
      <c r="A6350" s="21" t="s">
        <v>3814</v>
      </c>
      <c r="B6350" s="21" t="s">
        <v>3261</v>
      </c>
      <c r="C6350" s="23" t="n">
        <v>46220</v>
      </c>
      <c r="D6350" s="21" t="s">
        <v>2519</v>
      </c>
      <c r="E6350" s="21" t="s">
        <v>2466</v>
      </c>
      <c r="F6350" s="12" t="n">
        <v>4</v>
      </c>
      <c r="G6350" s="19" t="n">
        <v>36.7</v>
      </c>
      <c r="H6350" s="19" t="n">
        <v>22.53</v>
      </c>
      <c r="I6350" s="19" t="n">
        <f aca="false">ROUND(F6350*G6350,2)</f>
        <v>146.8</v>
      </c>
      <c r="J6350" s="19" t="n">
        <f aca="false">ROUND(F6350*H6350,2)</f>
        <v>90.12</v>
      </c>
      <c r="K6350" s="19" t="n">
        <f aca="false">INDEX(Pricebook!$L$2:$L$1401,MATCH(D6350,Pricebook!$A$2:$A$1401,0))</f>
        <v>37.95</v>
      </c>
      <c r="L6350" s="19" t="n">
        <f aca="false">ROUND(F6350*K6350,2)</f>
        <v>151.8</v>
      </c>
      <c r="M6350" s="24" t="n">
        <f aca="false">DATE(YEAR(C6350),MONTH(C6350),1)</f>
        <v>46204</v>
      </c>
    </row>
    <row r="6351" customFormat="false" ht="15" hidden="false" customHeight="false" outlineLevel="0" collapsed="false">
      <c r="A6351" s="21" t="s">
        <v>3814</v>
      </c>
      <c r="B6351" s="21" t="s">
        <v>3261</v>
      </c>
      <c r="C6351" s="23" t="n">
        <v>46220</v>
      </c>
      <c r="D6351" s="21" t="s">
        <v>2503</v>
      </c>
      <c r="E6351" s="21" t="s">
        <v>2466</v>
      </c>
      <c r="F6351" s="12" t="n">
        <v>2</v>
      </c>
      <c r="G6351" s="19" t="n">
        <v>163.35</v>
      </c>
      <c r="H6351" s="19" t="n">
        <v>101.06</v>
      </c>
      <c r="I6351" s="19" t="n">
        <f aca="false">ROUND(F6351*G6351,2)</f>
        <v>326.7</v>
      </c>
      <c r="J6351" s="19" t="n">
        <f aca="false">ROUND(F6351*H6351,2)</f>
        <v>202.12</v>
      </c>
      <c r="K6351" s="19" t="n">
        <f aca="false">INDEX(Pricebook!$L$2:$L$1401,MATCH(D6351,Pricebook!$A$2:$A$1401,0))</f>
        <v>170.15</v>
      </c>
      <c r="L6351" s="19" t="n">
        <f aca="false">ROUND(F6351*K6351,2)</f>
        <v>340.3</v>
      </c>
      <c r="M6351" s="24" t="n">
        <f aca="false">DATE(YEAR(C6351),MONTH(C6351),1)</f>
        <v>46204</v>
      </c>
    </row>
    <row r="6352" customFormat="false" ht="15" hidden="false" customHeight="false" outlineLevel="0" collapsed="false">
      <c r="A6352" s="21" t="s">
        <v>3814</v>
      </c>
      <c r="B6352" s="21" t="s">
        <v>3261</v>
      </c>
      <c r="C6352" s="23" t="n">
        <v>46220</v>
      </c>
      <c r="D6352" s="21" t="s">
        <v>2467</v>
      </c>
      <c r="E6352" s="21" t="s">
        <v>2466</v>
      </c>
      <c r="F6352" s="12" t="n">
        <v>1</v>
      </c>
      <c r="G6352" s="19" t="n">
        <v>49.5</v>
      </c>
      <c r="H6352" s="19" t="n">
        <v>30.5</v>
      </c>
      <c r="I6352" s="19" t="n">
        <f aca="false">ROUND(F6352*G6352,2)</f>
        <v>49.5</v>
      </c>
      <c r="J6352" s="19" t="n">
        <f aca="false">ROUND(F6352*H6352,2)</f>
        <v>30.5</v>
      </c>
      <c r="K6352" s="19" t="n">
        <f aca="false">INDEX(Pricebook!$L$2:$L$1401,MATCH(D6352,Pricebook!$A$2:$A$1401,0))</f>
        <v>51.35</v>
      </c>
      <c r="L6352" s="19" t="n">
        <f aca="false">ROUND(F6352*K6352,2)</f>
        <v>51.35</v>
      </c>
      <c r="M6352" s="24" t="n">
        <f aca="false">DATE(YEAR(C6352),MONTH(C6352),1)</f>
        <v>46204</v>
      </c>
    </row>
    <row r="6353" customFormat="false" ht="15" hidden="false" customHeight="false" outlineLevel="0" collapsed="false">
      <c r="A6353" s="21" t="s">
        <v>3814</v>
      </c>
      <c r="B6353" s="21" t="s">
        <v>3261</v>
      </c>
      <c r="C6353" s="23" t="n">
        <v>46220</v>
      </c>
      <c r="D6353" s="21" t="s">
        <v>825</v>
      </c>
      <c r="E6353" s="21" t="s">
        <v>366</v>
      </c>
      <c r="F6353" s="12" t="n">
        <v>2</v>
      </c>
      <c r="G6353" s="19" t="n">
        <v>11.2</v>
      </c>
      <c r="H6353" s="19" t="n">
        <v>8.32</v>
      </c>
      <c r="I6353" s="19" t="n">
        <f aca="false">ROUND(F6353*G6353,2)</f>
        <v>22.4</v>
      </c>
      <c r="J6353" s="19" t="n">
        <f aca="false">ROUND(F6353*H6353,2)</f>
        <v>16.64</v>
      </c>
      <c r="K6353" s="19" t="n">
        <f aca="false">INDEX(Pricebook!$L$2:$L$1401,MATCH(D6353,Pricebook!$A$2:$A$1401,0))</f>
        <v>12.15</v>
      </c>
      <c r="L6353" s="19" t="n">
        <f aca="false">ROUND(F6353*K6353,2)</f>
        <v>24.3</v>
      </c>
      <c r="M6353" s="24" t="n">
        <f aca="false">DATE(YEAR(C6353),MONTH(C6353),1)</f>
        <v>46204</v>
      </c>
    </row>
    <row r="6354" customFormat="false" ht="15" hidden="false" customHeight="false" outlineLevel="0" collapsed="false">
      <c r="A6354" s="21" t="s">
        <v>3814</v>
      </c>
      <c r="B6354" s="21" t="s">
        <v>3261</v>
      </c>
      <c r="C6354" s="23" t="n">
        <v>46220</v>
      </c>
      <c r="D6354" s="21" t="s">
        <v>2746</v>
      </c>
      <c r="E6354" s="21" t="s">
        <v>2748</v>
      </c>
      <c r="F6354" s="12" t="n">
        <v>6</v>
      </c>
      <c r="G6354" s="19" t="n">
        <v>29.5</v>
      </c>
      <c r="H6354" s="19" t="n">
        <v>17.29</v>
      </c>
      <c r="I6354" s="19" t="n">
        <f aca="false">ROUND(F6354*G6354,2)</f>
        <v>177</v>
      </c>
      <c r="J6354" s="19" t="n">
        <f aca="false">ROUND(F6354*H6354,2)</f>
        <v>103.74</v>
      </c>
      <c r="K6354" s="19" t="n">
        <f aca="false">INDEX(Pricebook!$L$2:$L$1401,MATCH(D6354,Pricebook!$A$2:$A$1401,0))</f>
        <v>32.4</v>
      </c>
      <c r="L6354" s="19" t="n">
        <f aca="false">ROUND(F6354*K6354,2)</f>
        <v>194.4</v>
      </c>
      <c r="M6354" s="24" t="n">
        <f aca="false">DATE(YEAR(C6354),MONTH(C6354),1)</f>
        <v>46204</v>
      </c>
    </row>
    <row r="6355" customFormat="false" ht="15" hidden="false" customHeight="false" outlineLevel="0" collapsed="false">
      <c r="A6355" s="21" t="s">
        <v>3815</v>
      </c>
      <c r="B6355" s="21" t="s">
        <v>3270</v>
      </c>
      <c r="C6355" s="23" t="n">
        <v>46221</v>
      </c>
      <c r="D6355" s="21" t="s">
        <v>1268</v>
      </c>
      <c r="E6355" s="21" t="s">
        <v>971</v>
      </c>
      <c r="F6355" s="12" t="n">
        <v>22</v>
      </c>
      <c r="G6355" s="19" t="n">
        <v>12.35</v>
      </c>
      <c r="H6355" s="19" t="n">
        <v>9.43</v>
      </c>
      <c r="I6355" s="19" t="n">
        <f aca="false">ROUND(F6355*G6355,2)</f>
        <v>271.7</v>
      </c>
      <c r="J6355" s="19" t="n">
        <f aca="false">ROUND(F6355*H6355,2)</f>
        <v>207.46</v>
      </c>
      <c r="K6355" s="19" t="n">
        <f aca="false">INDEX(Pricebook!$L$2:$L$1401,MATCH(D6355,Pricebook!$A$2:$A$1401,0))</f>
        <v>14.3</v>
      </c>
      <c r="L6355" s="19" t="n">
        <f aca="false">ROUND(F6355*K6355,2)</f>
        <v>314.6</v>
      </c>
      <c r="M6355" s="24" t="n">
        <f aca="false">DATE(YEAR(C6355),MONTH(C6355),1)</f>
        <v>46204</v>
      </c>
    </row>
    <row r="6356" customFormat="false" ht="15" hidden="false" customHeight="false" outlineLevel="0" collapsed="false">
      <c r="A6356" s="21" t="s">
        <v>3815</v>
      </c>
      <c r="B6356" s="21" t="s">
        <v>3270</v>
      </c>
      <c r="C6356" s="23" t="n">
        <v>46221</v>
      </c>
      <c r="D6356" s="21" t="s">
        <v>2946</v>
      </c>
      <c r="E6356" s="21" t="s">
        <v>2748</v>
      </c>
      <c r="F6356" s="12" t="n">
        <v>2</v>
      </c>
      <c r="G6356" s="19" t="n">
        <v>9.3</v>
      </c>
      <c r="H6356" s="19" t="n">
        <v>5.37</v>
      </c>
      <c r="I6356" s="19" t="n">
        <f aca="false">ROUND(F6356*G6356,2)</f>
        <v>18.6</v>
      </c>
      <c r="J6356" s="19" t="n">
        <f aca="false">ROUND(F6356*H6356,2)</f>
        <v>10.74</v>
      </c>
      <c r="K6356" s="19" t="n">
        <f aca="false">INDEX(Pricebook!$L$2:$L$1401,MATCH(D6356,Pricebook!$A$2:$A$1401,0))</f>
        <v>10.1</v>
      </c>
      <c r="L6356" s="19" t="n">
        <f aca="false">ROUND(F6356*K6356,2)</f>
        <v>20.2</v>
      </c>
      <c r="M6356" s="24" t="n">
        <f aca="false">DATE(YEAR(C6356),MONTH(C6356),1)</f>
        <v>46204</v>
      </c>
    </row>
    <row r="6357" customFormat="false" ht="15" hidden="false" customHeight="false" outlineLevel="0" collapsed="false">
      <c r="A6357" s="21" t="s">
        <v>3815</v>
      </c>
      <c r="B6357" s="21" t="s">
        <v>3270</v>
      </c>
      <c r="C6357" s="23" t="n">
        <v>46221</v>
      </c>
      <c r="D6357" s="21" t="s">
        <v>2446</v>
      </c>
      <c r="E6357" s="21" t="s">
        <v>2202</v>
      </c>
      <c r="F6357" s="12" t="n">
        <v>1</v>
      </c>
      <c r="G6357" s="19" t="n">
        <v>19</v>
      </c>
      <c r="H6357" s="19" t="n">
        <v>11.54</v>
      </c>
      <c r="I6357" s="19" t="n">
        <f aca="false">ROUND(F6357*G6357,2)</f>
        <v>19</v>
      </c>
      <c r="J6357" s="19" t="n">
        <f aca="false">ROUND(F6357*H6357,2)</f>
        <v>11.54</v>
      </c>
      <c r="K6357" s="19" t="n">
        <f aca="false">INDEX(Pricebook!$L$2:$L$1401,MATCH(D6357,Pricebook!$A$2:$A$1401,0))</f>
        <v>20.3</v>
      </c>
      <c r="L6357" s="19" t="n">
        <f aca="false">ROUND(F6357*K6357,2)</f>
        <v>20.3</v>
      </c>
      <c r="M6357" s="24" t="n">
        <f aca="false">DATE(YEAR(C6357),MONTH(C6357),1)</f>
        <v>46204</v>
      </c>
    </row>
    <row r="6358" customFormat="false" ht="15" hidden="false" customHeight="false" outlineLevel="0" collapsed="false">
      <c r="A6358" s="21" t="s">
        <v>3815</v>
      </c>
      <c r="B6358" s="21" t="s">
        <v>3270</v>
      </c>
      <c r="C6358" s="23" t="n">
        <v>46221</v>
      </c>
      <c r="D6358" s="21" t="s">
        <v>2930</v>
      </c>
      <c r="E6358" s="21" t="s">
        <v>2748</v>
      </c>
      <c r="F6358" s="12" t="n">
        <v>1</v>
      </c>
      <c r="G6358" s="19" t="n">
        <v>15.7</v>
      </c>
      <c r="H6358" s="19" t="n">
        <v>9.06</v>
      </c>
      <c r="I6358" s="19" t="n">
        <f aca="false">ROUND(F6358*G6358,2)</f>
        <v>15.7</v>
      </c>
      <c r="J6358" s="19" t="n">
        <f aca="false">ROUND(F6358*H6358,2)</f>
        <v>9.06</v>
      </c>
      <c r="K6358" s="19" t="n">
        <f aca="false">INDEX(Pricebook!$L$2:$L$1401,MATCH(D6358,Pricebook!$A$2:$A$1401,0))</f>
        <v>17</v>
      </c>
      <c r="L6358" s="19" t="n">
        <f aca="false">ROUND(F6358*K6358,2)</f>
        <v>17</v>
      </c>
      <c r="M6358" s="24" t="n">
        <f aca="false">DATE(YEAR(C6358),MONTH(C6358),1)</f>
        <v>46204</v>
      </c>
    </row>
    <row r="6359" customFormat="false" ht="15" hidden="false" customHeight="false" outlineLevel="0" collapsed="false">
      <c r="A6359" s="21" t="s">
        <v>3815</v>
      </c>
      <c r="B6359" s="21" t="s">
        <v>3270</v>
      </c>
      <c r="C6359" s="23" t="n">
        <v>46221</v>
      </c>
      <c r="D6359" s="21" t="s">
        <v>1432</v>
      </c>
      <c r="E6359" s="21" t="s">
        <v>971</v>
      </c>
      <c r="F6359" s="12" t="n">
        <v>1</v>
      </c>
      <c r="G6359" s="19" t="n">
        <v>1442.9</v>
      </c>
      <c r="H6359" s="19" t="n">
        <v>1113.94</v>
      </c>
      <c r="I6359" s="19" t="n">
        <f aca="false">ROUND(F6359*G6359,2)</f>
        <v>1442.9</v>
      </c>
      <c r="J6359" s="19" t="n">
        <f aca="false">ROUND(F6359*H6359,2)</f>
        <v>1113.94</v>
      </c>
      <c r="K6359" s="19" t="n">
        <f aca="false">INDEX(Pricebook!$L$2:$L$1401,MATCH(D6359,Pricebook!$A$2:$A$1401,0))</f>
        <v>1686.85</v>
      </c>
      <c r="L6359" s="19" t="n">
        <f aca="false">ROUND(F6359*K6359,2)</f>
        <v>1686.85</v>
      </c>
      <c r="M6359" s="24" t="n">
        <f aca="false">DATE(YEAR(C6359),MONTH(C6359),1)</f>
        <v>46204</v>
      </c>
    </row>
    <row r="6360" customFormat="false" ht="15" hidden="false" customHeight="false" outlineLevel="0" collapsed="false">
      <c r="A6360" s="21" t="s">
        <v>3816</v>
      </c>
      <c r="B6360" s="21" t="s">
        <v>3790</v>
      </c>
      <c r="C6360" s="23" t="n">
        <v>46221</v>
      </c>
      <c r="D6360" s="21" t="s">
        <v>2357</v>
      </c>
      <c r="E6360" s="21" t="s">
        <v>2202</v>
      </c>
      <c r="F6360" s="12" t="n">
        <v>2</v>
      </c>
      <c r="G6360" s="19" t="n">
        <v>7.9</v>
      </c>
      <c r="H6360" s="19" t="n">
        <v>5.57</v>
      </c>
      <c r="I6360" s="19" t="n">
        <f aca="false">ROUND(F6360*G6360,2)</f>
        <v>15.8</v>
      </c>
      <c r="J6360" s="19" t="n">
        <f aca="false">ROUND(F6360*H6360,2)</f>
        <v>11.14</v>
      </c>
      <c r="K6360" s="19" t="n">
        <f aca="false">INDEX(Pricebook!$L$2:$L$1401,MATCH(D6360,Pricebook!$A$2:$A$1401,0))</f>
        <v>8.5</v>
      </c>
      <c r="L6360" s="19" t="n">
        <f aca="false">ROUND(F6360*K6360,2)</f>
        <v>17</v>
      </c>
      <c r="M6360" s="24" t="n">
        <f aca="false">DATE(YEAR(C6360),MONTH(C6360),1)</f>
        <v>46204</v>
      </c>
    </row>
    <row r="6361" customFormat="false" ht="15" hidden="false" customHeight="false" outlineLevel="0" collapsed="false">
      <c r="A6361" s="21" t="s">
        <v>3816</v>
      </c>
      <c r="B6361" s="21" t="s">
        <v>3790</v>
      </c>
      <c r="C6361" s="23" t="n">
        <v>46221</v>
      </c>
      <c r="D6361" s="21" t="s">
        <v>499</v>
      </c>
      <c r="E6361" s="21" t="s">
        <v>366</v>
      </c>
      <c r="F6361" s="12" t="n">
        <v>1</v>
      </c>
      <c r="G6361" s="19" t="n">
        <v>35.85</v>
      </c>
      <c r="H6361" s="19" t="n">
        <v>25.63</v>
      </c>
      <c r="I6361" s="19" t="n">
        <f aca="false">ROUND(F6361*G6361,2)</f>
        <v>35.85</v>
      </c>
      <c r="J6361" s="19" t="n">
        <f aca="false">ROUND(F6361*H6361,2)</f>
        <v>25.63</v>
      </c>
      <c r="K6361" s="19" t="n">
        <f aca="false">INDEX(Pricebook!$L$2:$L$1401,MATCH(D6361,Pricebook!$A$2:$A$1401,0))</f>
        <v>39.05</v>
      </c>
      <c r="L6361" s="19" t="n">
        <f aca="false">ROUND(F6361*K6361,2)</f>
        <v>39.05</v>
      </c>
      <c r="M6361" s="24" t="n">
        <f aca="false">DATE(YEAR(C6361),MONTH(C6361),1)</f>
        <v>46204</v>
      </c>
    </row>
    <row r="6362" customFormat="false" ht="15" hidden="false" customHeight="false" outlineLevel="0" collapsed="false">
      <c r="A6362" s="21" t="s">
        <v>3816</v>
      </c>
      <c r="B6362" s="21" t="s">
        <v>3790</v>
      </c>
      <c r="C6362" s="23" t="n">
        <v>46221</v>
      </c>
      <c r="D6362" s="21" t="s">
        <v>384</v>
      </c>
      <c r="E6362" s="21" t="s">
        <v>366</v>
      </c>
      <c r="F6362" s="12" t="n">
        <v>2</v>
      </c>
      <c r="G6362" s="19" t="n">
        <v>99.6</v>
      </c>
      <c r="H6362" s="19" t="n">
        <v>70.41</v>
      </c>
      <c r="I6362" s="19" t="n">
        <f aca="false">ROUND(F6362*G6362,2)</f>
        <v>199.2</v>
      </c>
      <c r="J6362" s="19" t="n">
        <f aca="false">ROUND(F6362*H6362,2)</f>
        <v>140.82</v>
      </c>
      <c r="K6362" s="19" t="n">
        <f aca="false">INDEX(Pricebook!$L$2:$L$1401,MATCH(D6362,Pricebook!$A$2:$A$1401,0))</f>
        <v>107.2</v>
      </c>
      <c r="L6362" s="19" t="n">
        <f aca="false">ROUND(F6362*K6362,2)</f>
        <v>214.4</v>
      </c>
      <c r="M6362" s="24" t="n">
        <f aca="false">DATE(YEAR(C6362),MONTH(C6362),1)</f>
        <v>46204</v>
      </c>
    </row>
    <row r="6363" customFormat="false" ht="15" hidden="false" customHeight="false" outlineLevel="0" collapsed="false">
      <c r="A6363" s="21" t="s">
        <v>3816</v>
      </c>
      <c r="B6363" s="21" t="s">
        <v>3790</v>
      </c>
      <c r="C6363" s="23" t="n">
        <v>46221</v>
      </c>
      <c r="D6363" s="21" t="s">
        <v>2301</v>
      </c>
      <c r="E6363" s="21" t="s">
        <v>2202</v>
      </c>
      <c r="F6363" s="12" t="n">
        <v>2</v>
      </c>
      <c r="G6363" s="19" t="n">
        <v>38.15</v>
      </c>
      <c r="H6363" s="19" t="n">
        <v>22.92</v>
      </c>
      <c r="I6363" s="19" t="n">
        <f aca="false">ROUND(F6363*G6363,2)</f>
        <v>76.3</v>
      </c>
      <c r="J6363" s="19" t="n">
        <f aca="false">ROUND(F6363*H6363,2)</f>
        <v>45.84</v>
      </c>
      <c r="K6363" s="19" t="n">
        <f aca="false">INDEX(Pricebook!$L$2:$L$1401,MATCH(D6363,Pricebook!$A$2:$A$1401,0))</f>
        <v>40.3</v>
      </c>
      <c r="L6363" s="19" t="n">
        <f aca="false">ROUND(F6363*K6363,2)</f>
        <v>80.6</v>
      </c>
      <c r="M6363" s="24" t="n">
        <f aca="false">DATE(YEAR(C6363),MONTH(C6363),1)</f>
        <v>46204</v>
      </c>
    </row>
    <row r="6364" customFormat="false" ht="15" hidden="false" customHeight="false" outlineLevel="0" collapsed="false">
      <c r="A6364" s="21" t="s">
        <v>3816</v>
      </c>
      <c r="B6364" s="21" t="s">
        <v>3790</v>
      </c>
      <c r="C6364" s="23" t="n">
        <v>46221</v>
      </c>
      <c r="D6364" s="21" t="s">
        <v>1915</v>
      </c>
      <c r="E6364" s="21" t="s">
        <v>1452</v>
      </c>
      <c r="F6364" s="12" t="n">
        <v>3</v>
      </c>
      <c r="G6364" s="19" t="n">
        <v>31.85</v>
      </c>
      <c r="H6364" s="19" t="n">
        <v>21.19</v>
      </c>
      <c r="I6364" s="19" t="n">
        <f aca="false">ROUND(F6364*G6364,2)</f>
        <v>95.55</v>
      </c>
      <c r="J6364" s="19" t="n">
        <f aca="false">ROUND(F6364*H6364,2)</f>
        <v>63.57</v>
      </c>
      <c r="K6364" s="19" t="n">
        <f aca="false">INDEX(Pricebook!$L$2:$L$1401,MATCH(D6364,Pricebook!$A$2:$A$1401,0))</f>
        <v>32.8</v>
      </c>
      <c r="L6364" s="19" t="n">
        <f aca="false">ROUND(F6364*K6364,2)</f>
        <v>98.4</v>
      </c>
      <c r="M6364" s="24" t="n">
        <f aca="false">DATE(YEAR(C6364),MONTH(C6364),1)</f>
        <v>46204</v>
      </c>
    </row>
    <row r="6365" customFormat="false" ht="15" hidden="false" customHeight="false" outlineLevel="0" collapsed="false">
      <c r="A6365" s="21" t="s">
        <v>3816</v>
      </c>
      <c r="B6365" s="21" t="s">
        <v>3790</v>
      </c>
      <c r="C6365" s="23" t="n">
        <v>46221</v>
      </c>
      <c r="D6365" s="21" t="s">
        <v>1606</v>
      </c>
      <c r="E6365" s="21" t="s">
        <v>1452</v>
      </c>
      <c r="F6365" s="12" t="n">
        <v>15</v>
      </c>
      <c r="G6365" s="19" t="n">
        <v>31.65</v>
      </c>
      <c r="H6365" s="19" t="n">
        <v>19.24</v>
      </c>
      <c r="I6365" s="19" t="n">
        <f aca="false">ROUND(F6365*G6365,2)</f>
        <v>474.75</v>
      </c>
      <c r="J6365" s="19" t="n">
        <f aca="false">ROUND(F6365*H6365,2)</f>
        <v>288.6</v>
      </c>
      <c r="K6365" s="19" t="n">
        <f aca="false">INDEX(Pricebook!$L$2:$L$1401,MATCH(D6365,Pricebook!$A$2:$A$1401,0))</f>
        <v>32.25</v>
      </c>
      <c r="L6365" s="19" t="n">
        <f aca="false">ROUND(F6365*K6365,2)</f>
        <v>483.75</v>
      </c>
      <c r="M6365" s="24" t="n">
        <f aca="false">DATE(YEAR(C6365),MONTH(C6365),1)</f>
        <v>46204</v>
      </c>
    </row>
    <row r="6366" customFormat="false" ht="15" hidden="false" customHeight="false" outlineLevel="0" collapsed="false">
      <c r="A6366" s="21" t="s">
        <v>3816</v>
      </c>
      <c r="B6366" s="21" t="s">
        <v>3790</v>
      </c>
      <c r="C6366" s="23" t="n">
        <v>46221</v>
      </c>
      <c r="D6366" s="21" t="s">
        <v>2224</v>
      </c>
      <c r="E6366" s="21" t="s">
        <v>2202</v>
      </c>
      <c r="F6366" s="12" t="n">
        <v>4</v>
      </c>
      <c r="G6366" s="19" t="n">
        <v>6.1</v>
      </c>
      <c r="H6366" s="19" t="n">
        <v>4.35</v>
      </c>
      <c r="I6366" s="19" t="n">
        <f aca="false">ROUND(F6366*G6366,2)</f>
        <v>24.4</v>
      </c>
      <c r="J6366" s="19" t="n">
        <f aca="false">ROUND(F6366*H6366,2)</f>
        <v>17.4</v>
      </c>
      <c r="K6366" s="19" t="n">
        <f aca="false">INDEX(Pricebook!$L$2:$L$1401,MATCH(D6366,Pricebook!$A$2:$A$1401,0))</f>
        <v>6.55</v>
      </c>
      <c r="L6366" s="19" t="n">
        <f aca="false">ROUND(F6366*K6366,2)</f>
        <v>26.2</v>
      </c>
      <c r="M6366" s="24" t="n">
        <f aca="false">DATE(YEAR(C6366),MONTH(C6366),1)</f>
        <v>46204</v>
      </c>
    </row>
    <row r="6367" customFormat="false" ht="15" hidden="false" customHeight="false" outlineLevel="0" collapsed="false">
      <c r="A6367" s="21" t="s">
        <v>3816</v>
      </c>
      <c r="B6367" s="21" t="s">
        <v>3790</v>
      </c>
      <c r="C6367" s="23" t="n">
        <v>46221</v>
      </c>
      <c r="D6367" s="21" t="s">
        <v>2412</v>
      </c>
      <c r="E6367" s="21" t="s">
        <v>2202</v>
      </c>
      <c r="F6367" s="12" t="n">
        <v>18</v>
      </c>
      <c r="G6367" s="19" t="n">
        <v>10.35</v>
      </c>
      <c r="H6367" s="19" t="n">
        <v>6.22</v>
      </c>
      <c r="I6367" s="19" t="n">
        <f aca="false">ROUND(F6367*G6367,2)</f>
        <v>186.3</v>
      </c>
      <c r="J6367" s="19" t="n">
        <f aca="false">ROUND(F6367*H6367,2)</f>
        <v>111.96</v>
      </c>
      <c r="K6367" s="19" t="n">
        <f aca="false">INDEX(Pricebook!$L$2:$L$1401,MATCH(D6367,Pricebook!$A$2:$A$1401,0))</f>
        <v>10.95</v>
      </c>
      <c r="L6367" s="19" t="n">
        <f aca="false">ROUND(F6367*K6367,2)</f>
        <v>197.1</v>
      </c>
      <c r="M6367" s="24" t="n">
        <f aca="false">DATE(YEAR(C6367),MONTH(C6367),1)</f>
        <v>46204</v>
      </c>
    </row>
    <row r="6368" customFormat="false" ht="15" hidden="false" customHeight="false" outlineLevel="0" collapsed="false">
      <c r="A6368" s="21" t="s">
        <v>3816</v>
      </c>
      <c r="B6368" s="21" t="s">
        <v>3790</v>
      </c>
      <c r="C6368" s="23" t="n">
        <v>46221</v>
      </c>
      <c r="D6368" s="21" t="s">
        <v>1747</v>
      </c>
      <c r="E6368" s="21" t="s">
        <v>1452</v>
      </c>
      <c r="F6368" s="12" t="n">
        <v>3</v>
      </c>
      <c r="G6368" s="19" t="n">
        <v>26.85</v>
      </c>
      <c r="H6368" s="19" t="n">
        <v>16.68</v>
      </c>
      <c r="I6368" s="19" t="n">
        <f aca="false">ROUND(F6368*G6368,2)</f>
        <v>80.55</v>
      </c>
      <c r="J6368" s="19" t="n">
        <f aca="false">ROUND(F6368*H6368,2)</f>
        <v>50.04</v>
      </c>
      <c r="K6368" s="19" t="n">
        <f aca="false">INDEX(Pricebook!$L$2:$L$1401,MATCH(D6368,Pricebook!$A$2:$A$1401,0))</f>
        <v>27.95</v>
      </c>
      <c r="L6368" s="19" t="n">
        <f aca="false">ROUND(F6368*K6368,2)</f>
        <v>83.85</v>
      </c>
      <c r="M6368" s="24" t="n">
        <f aca="false">DATE(YEAR(C6368),MONTH(C6368),1)</f>
        <v>46204</v>
      </c>
    </row>
    <row r="6369" customFormat="false" ht="15" hidden="false" customHeight="false" outlineLevel="0" collapsed="false">
      <c r="A6369" s="21" t="s">
        <v>3816</v>
      </c>
      <c r="B6369" s="21" t="s">
        <v>3790</v>
      </c>
      <c r="C6369" s="23" t="n">
        <v>46221</v>
      </c>
      <c r="D6369" s="21" t="s">
        <v>1843</v>
      </c>
      <c r="E6369" s="21" t="s">
        <v>1452</v>
      </c>
      <c r="F6369" s="12" t="n">
        <v>4</v>
      </c>
      <c r="G6369" s="19" t="n">
        <v>88.2</v>
      </c>
      <c r="H6369" s="19" t="n">
        <v>54.21</v>
      </c>
      <c r="I6369" s="19" t="n">
        <f aca="false">ROUND(F6369*G6369,2)</f>
        <v>352.8</v>
      </c>
      <c r="J6369" s="19" t="n">
        <f aca="false">ROUND(F6369*H6369,2)</f>
        <v>216.84</v>
      </c>
      <c r="K6369" s="19" t="n">
        <f aca="false">INDEX(Pricebook!$L$2:$L$1401,MATCH(D6369,Pricebook!$A$2:$A$1401,0))</f>
        <v>90.8</v>
      </c>
      <c r="L6369" s="19" t="n">
        <f aca="false">ROUND(F6369*K6369,2)</f>
        <v>363.2</v>
      </c>
      <c r="M6369" s="24" t="n">
        <f aca="false">DATE(YEAR(C6369),MONTH(C6369),1)</f>
        <v>46204</v>
      </c>
    </row>
    <row r="6370" customFormat="false" ht="15" hidden="false" customHeight="false" outlineLevel="0" collapsed="false">
      <c r="A6370" s="21" t="s">
        <v>3816</v>
      </c>
      <c r="B6370" s="21" t="s">
        <v>3790</v>
      </c>
      <c r="C6370" s="23" t="n">
        <v>46221</v>
      </c>
      <c r="D6370" s="21" t="s">
        <v>2422</v>
      </c>
      <c r="E6370" s="21" t="s">
        <v>2202</v>
      </c>
      <c r="F6370" s="12" t="n">
        <v>4</v>
      </c>
      <c r="G6370" s="19" t="n">
        <v>44.85</v>
      </c>
      <c r="H6370" s="19" t="n">
        <v>27.3</v>
      </c>
      <c r="I6370" s="19" t="n">
        <f aca="false">ROUND(F6370*G6370,2)</f>
        <v>179.4</v>
      </c>
      <c r="J6370" s="19" t="n">
        <f aca="false">ROUND(F6370*H6370,2)</f>
        <v>109.2</v>
      </c>
      <c r="K6370" s="19" t="n">
        <f aca="false">INDEX(Pricebook!$L$2:$L$1401,MATCH(D6370,Pricebook!$A$2:$A$1401,0))</f>
        <v>48.05</v>
      </c>
      <c r="L6370" s="19" t="n">
        <f aca="false">ROUND(F6370*K6370,2)</f>
        <v>192.2</v>
      </c>
      <c r="M6370" s="24" t="n">
        <f aca="false">DATE(YEAR(C6370),MONTH(C6370),1)</f>
        <v>46204</v>
      </c>
    </row>
    <row r="6371" customFormat="false" ht="15" hidden="false" customHeight="false" outlineLevel="0" collapsed="false">
      <c r="A6371" s="21" t="s">
        <v>3817</v>
      </c>
      <c r="B6371" s="21" t="s">
        <v>3450</v>
      </c>
      <c r="C6371" s="23" t="n">
        <v>46221</v>
      </c>
      <c r="D6371" s="21" t="s">
        <v>1635</v>
      </c>
      <c r="E6371" s="21" t="s">
        <v>1452</v>
      </c>
      <c r="F6371" s="12" t="n">
        <v>1</v>
      </c>
      <c r="G6371" s="19" t="n">
        <v>36.7</v>
      </c>
      <c r="H6371" s="19" t="n">
        <v>22.38</v>
      </c>
      <c r="I6371" s="19" t="n">
        <f aca="false">ROUND(F6371*G6371,2)</f>
        <v>36.7</v>
      </c>
      <c r="J6371" s="19" t="n">
        <f aca="false">ROUND(F6371*H6371,2)</f>
        <v>22.38</v>
      </c>
      <c r="K6371" s="19" t="n">
        <f aca="false">INDEX(Pricebook!$L$2:$L$1401,MATCH(D6371,Pricebook!$A$2:$A$1401,0))</f>
        <v>37.5</v>
      </c>
      <c r="L6371" s="19" t="n">
        <f aca="false">ROUND(F6371*K6371,2)</f>
        <v>37.5</v>
      </c>
      <c r="M6371" s="24" t="n">
        <f aca="false">DATE(YEAR(C6371),MONTH(C6371),1)</f>
        <v>46204</v>
      </c>
    </row>
    <row r="6372" customFormat="false" ht="15" hidden="false" customHeight="false" outlineLevel="0" collapsed="false">
      <c r="A6372" s="21" t="s">
        <v>3817</v>
      </c>
      <c r="B6372" s="21" t="s">
        <v>3450</v>
      </c>
      <c r="C6372" s="23" t="n">
        <v>46221</v>
      </c>
      <c r="D6372" s="21" t="s">
        <v>2226</v>
      </c>
      <c r="E6372" s="21" t="s">
        <v>2202</v>
      </c>
      <c r="F6372" s="12" t="n">
        <v>1</v>
      </c>
      <c r="G6372" s="19" t="n">
        <v>51.6</v>
      </c>
      <c r="H6372" s="19" t="n">
        <v>31.07</v>
      </c>
      <c r="I6372" s="19" t="n">
        <f aca="false">ROUND(F6372*G6372,2)</f>
        <v>51.6</v>
      </c>
      <c r="J6372" s="19" t="n">
        <f aca="false">ROUND(F6372*H6372,2)</f>
        <v>31.07</v>
      </c>
      <c r="K6372" s="19" t="n">
        <f aca="false">INDEX(Pricebook!$L$2:$L$1401,MATCH(D6372,Pricebook!$A$2:$A$1401,0))</f>
        <v>54.65</v>
      </c>
      <c r="L6372" s="19" t="n">
        <f aca="false">ROUND(F6372*K6372,2)</f>
        <v>54.65</v>
      </c>
      <c r="M6372" s="24" t="n">
        <f aca="false">DATE(YEAR(C6372),MONTH(C6372),1)</f>
        <v>46204</v>
      </c>
    </row>
    <row r="6373" customFormat="false" ht="15" hidden="false" customHeight="false" outlineLevel="0" collapsed="false">
      <c r="A6373" s="21" t="s">
        <v>3817</v>
      </c>
      <c r="B6373" s="21" t="s">
        <v>3450</v>
      </c>
      <c r="C6373" s="23" t="n">
        <v>46221</v>
      </c>
      <c r="D6373" s="21" t="s">
        <v>741</v>
      </c>
      <c r="E6373" s="21" t="s">
        <v>366</v>
      </c>
      <c r="F6373" s="12" t="n">
        <v>5</v>
      </c>
      <c r="G6373" s="19" t="n">
        <v>7.8</v>
      </c>
      <c r="H6373" s="19" t="n">
        <v>5.5</v>
      </c>
      <c r="I6373" s="19" t="n">
        <f aca="false">ROUND(F6373*G6373,2)</f>
        <v>39</v>
      </c>
      <c r="J6373" s="19" t="n">
        <f aca="false">ROUND(F6373*H6373,2)</f>
        <v>27.5</v>
      </c>
      <c r="K6373" s="19" t="n">
        <f aca="false">INDEX(Pricebook!$L$2:$L$1401,MATCH(D6373,Pricebook!$A$2:$A$1401,0))</f>
        <v>8.4</v>
      </c>
      <c r="L6373" s="19" t="n">
        <f aca="false">ROUND(F6373*K6373,2)</f>
        <v>42</v>
      </c>
      <c r="M6373" s="24" t="n">
        <f aca="false">DATE(YEAR(C6373),MONTH(C6373),1)</f>
        <v>46204</v>
      </c>
    </row>
    <row r="6374" customFormat="false" ht="15" hidden="false" customHeight="false" outlineLevel="0" collapsed="false">
      <c r="A6374" s="21" t="s">
        <v>3817</v>
      </c>
      <c r="B6374" s="21" t="s">
        <v>3450</v>
      </c>
      <c r="C6374" s="23" t="n">
        <v>46221</v>
      </c>
      <c r="D6374" s="21" t="s">
        <v>829</v>
      </c>
      <c r="E6374" s="21" t="s">
        <v>366</v>
      </c>
      <c r="F6374" s="12" t="n">
        <v>3</v>
      </c>
      <c r="G6374" s="19" t="n">
        <v>18.55</v>
      </c>
      <c r="H6374" s="19" t="n">
        <v>13.12</v>
      </c>
      <c r="I6374" s="19" t="n">
        <f aca="false">ROUND(F6374*G6374,2)</f>
        <v>55.65</v>
      </c>
      <c r="J6374" s="19" t="n">
        <f aca="false">ROUND(F6374*H6374,2)</f>
        <v>39.36</v>
      </c>
      <c r="K6374" s="19" t="n">
        <f aca="false">INDEX(Pricebook!$L$2:$L$1401,MATCH(D6374,Pricebook!$A$2:$A$1401,0))</f>
        <v>20</v>
      </c>
      <c r="L6374" s="19" t="n">
        <f aca="false">ROUND(F6374*K6374,2)</f>
        <v>60</v>
      </c>
      <c r="M6374" s="24" t="n">
        <f aca="false">DATE(YEAR(C6374),MONTH(C6374),1)</f>
        <v>46204</v>
      </c>
    </row>
    <row r="6375" customFormat="false" ht="15" hidden="false" customHeight="false" outlineLevel="0" collapsed="false">
      <c r="A6375" s="21" t="s">
        <v>3817</v>
      </c>
      <c r="B6375" s="21" t="s">
        <v>3450</v>
      </c>
      <c r="C6375" s="23" t="n">
        <v>46221</v>
      </c>
      <c r="D6375" s="21" t="s">
        <v>567</v>
      </c>
      <c r="E6375" s="21" t="s">
        <v>366</v>
      </c>
      <c r="F6375" s="12" t="n">
        <v>2</v>
      </c>
      <c r="G6375" s="19" t="n">
        <v>7.35</v>
      </c>
      <c r="H6375" s="19" t="n">
        <v>5.45</v>
      </c>
      <c r="I6375" s="19" t="n">
        <f aca="false">ROUND(F6375*G6375,2)</f>
        <v>14.7</v>
      </c>
      <c r="J6375" s="19" t="n">
        <f aca="false">ROUND(F6375*H6375,2)</f>
        <v>10.9</v>
      </c>
      <c r="K6375" s="19" t="n">
        <f aca="false">INDEX(Pricebook!$L$2:$L$1401,MATCH(D6375,Pricebook!$A$2:$A$1401,0))</f>
        <v>7.85</v>
      </c>
      <c r="L6375" s="19" t="n">
        <f aca="false">ROUND(F6375*K6375,2)</f>
        <v>15.7</v>
      </c>
      <c r="M6375" s="24" t="n">
        <f aca="false">DATE(YEAR(C6375),MONTH(C6375),1)</f>
        <v>46204</v>
      </c>
    </row>
    <row r="6376" customFormat="false" ht="15" hidden="false" customHeight="false" outlineLevel="0" collapsed="false">
      <c r="A6376" s="21" t="s">
        <v>3817</v>
      </c>
      <c r="B6376" s="21" t="s">
        <v>3450</v>
      </c>
      <c r="C6376" s="23" t="n">
        <v>46221</v>
      </c>
      <c r="D6376" s="21" t="s">
        <v>2228</v>
      </c>
      <c r="E6376" s="21" t="s">
        <v>2202</v>
      </c>
      <c r="F6376" s="12" t="n">
        <v>2</v>
      </c>
      <c r="G6376" s="19" t="n">
        <v>31.05</v>
      </c>
      <c r="H6376" s="19" t="n">
        <v>18.68</v>
      </c>
      <c r="I6376" s="19" t="n">
        <f aca="false">ROUND(F6376*G6376,2)</f>
        <v>62.1</v>
      </c>
      <c r="J6376" s="19" t="n">
        <f aca="false">ROUND(F6376*H6376,2)</f>
        <v>37.36</v>
      </c>
      <c r="K6376" s="19" t="n">
        <f aca="false">INDEX(Pricebook!$L$2:$L$1401,MATCH(D6376,Pricebook!$A$2:$A$1401,0))</f>
        <v>32.9</v>
      </c>
      <c r="L6376" s="19" t="n">
        <f aca="false">ROUND(F6376*K6376,2)</f>
        <v>65.8</v>
      </c>
      <c r="M6376" s="24" t="n">
        <f aca="false">DATE(YEAR(C6376),MONTH(C6376),1)</f>
        <v>46204</v>
      </c>
    </row>
    <row r="6377" customFormat="false" ht="15" hidden="false" customHeight="false" outlineLevel="0" collapsed="false">
      <c r="A6377" s="21" t="s">
        <v>3817</v>
      </c>
      <c r="B6377" s="21" t="s">
        <v>3450</v>
      </c>
      <c r="C6377" s="23" t="n">
        <v>46221</v>
      </c>
      <c r="D6377" s="21" t="s">
        <v>631</v>
      </c>
      <c r="E6377" s="21" t="s">
        <v>366</v>
      </c>
      <c r="F6377" s="12" t="n">
        <v>1</v>
      </c>
      <c r="G6377" s="19" t="n">
        <v>53.3</v>
      </c>
      <c r="H6377" s="19" t="n">
        <v>37.9</v>
      </c>
      <c r="I6377" s="19" t="n">
        <f aca="false">ROUND(F6377*G6377,2)</f>
        <v>53.3</v>
      </c>
      <c r="J6377" s="19" t="n">
        <f aca="false">ROUND(F6377*H6377,2)</f>
        <v>37.9</v>
      </c>
      <c r="K6377" s="19" t="n">
        <f aca="false">INDEX(Pricebook!$L$2:$L$1401,MATCH(D6377,Pricebook!$A$2:$A$1401,0))</f>
        <v>57.75</v>
      </c>
      <c r="L6377" s="19" t="n">
        <f aca="false">ROUND(F6377*K6377,2)</f>
        <v>57.75</v>
      </c>
      <c r="M6377" s="24" t="n">
        <f aca="false">DATE(YEAR(C6377),MONTH(C6377),1)</f>
        <v>46204</v>
      </c>
    </row>
    <row r="6378" customFormat="false" ht="15" hidden="false" customHeight="false" outlineLevel="0" collapsed="false">
      <c r="A6378" s="21" t="s">
        <v>3818</v>
      </c>
      <c r="B6378" s="21" t="s">
        <v>3363</v>
      </c>
      <c r="C6378" s="23" t="n">
        <v>46221</v>
      </c>
      <c r="D6378" s="21" t="s">
        <v>801</v>
      </c>
      <c r="E6378" s="21" t="s">
        <v>366</v>
      </c>
      <c r="F6378" s="12" t="n">
        <v>1</v>
      </c>
      <c r="G6378" s="19" t="n">
        <v>10.9</v>
      </c>
      <c r="H6378" s="19" t="n">
        <v>7.67</v>
      </c>
      <c r="I6378" s="19" t="n">
        <f aca="false">ROUND(F6378*G6378,2)</f>
        <v>10.9</v>
      </c>
      <c r="J6378" s="19" t="n">
        <f aca="false">ROUND(F6378*H6378,2)</f>
        <v>7.67</v>
      </c>
      <c r="K6378" s="19" t="n">
        <f aca="false">INDEX(Pricebook!$L$2:$L$1401,MATCH(D6378,Pricebook!$A$2:$A$1401,0))</f>
        <v>11.7</v>
      </c>
      <c r="L6378" s="19" t="n">
        <f aca="false">ROUND(F6378*K6378,2)</f>
        <v>11.7</v>
      </c>
      <c r="M6378" s="24" t="n">
        <f aca="false">DATE(YEAR(C6378),MONTH(C6378),1)</f>
        <v>46204</v>
      </c>
    </row>
    <row r="6379" customFormat="false" ht="15" hidden="false" customHeight="false" outlineLevel="0" collapsed="false">
      <c r="A6379" s="21" t="s">
        <v>3818</v>
      </c>
      <c r="B6379" s="21" t="s">
        <v>3363</v>
      </c>
      <c r="C6379" s="23" t="n">
        <v>46221</v>
      </c>
      <c r="D6379" s="21" t="s">
        <v>661</v>
      </c>
      <c r="E6379" s="21" t="s">
        <v>366</v>
      </c>
      <c r="F6379" s="12" t="n">
        <v>2</v>
      </c>
      <c r="G6379" s="19" t="n">
        <v>83.85</v>
      </c>
      <c r="H6379" s="19" t="n">
        <v>64.42</v>
      </c>
      <c r="I6379" s="19" t="n">
        <f aca="false">ROUND(F6379*G6379,2)</f>
        <v>167.7</v>
      </c>
      <c r="J6379" s="19" t="n">
        <f aca="false">ROUND(F6379*H6379,2)</f>
        <v>128.84</v>
      </c>
      <c r="K6379" s="19" t="n">
        <f aca="false">INDEX(Pricebook!$L$2:$L$1401,MATCH(D6379,Pricebook!$A$2:$A$1401,0))</f>
        <v>90.05</v>
      </c>
      <c r="L6379" s="19" t="n">
        <f aca="false">ROUND(F6379*K6379,2)</f>
        <v>180.1</v>
      </c>
      <c r="M6379" s="24" t="n">
        <f aca="false">DATE(YEAR(C6379),MONTH(C6379),1)</f>
        <v>46204</v>
      </c>
    </row>
    <row r="6380" customFormat="false" ht="15" hidden="false" customHeight="false" outlineLevel="0" collapsed="false">
      <c r="A6380" s="21" t="s">
        <v>3818</v>
      </c>
      <c r="B6380" s="21" t="s">
        <v>3363</v>
      </c>
      <c r="C6380" s="23" t="n">
        <v>46221</v>
      </c>
      <c r="D6380" s="21" t="s">
        <v>1637</v>
      </c>
      <c r="E6380" s="21" t="s">
        <v>1452</v>
      </c>
      <c r="F6380" s="12" t="n">
        <v>5</v>
      </c>
      <c r="G6380" s="19" t="n">
        <v>45</v>
      </c>
      <c r="H6380" s="19" t="n">
        <v>30.1</v>
      </c>
      <c r="I6380" s="19" t="n">
        <f aca="false">ROUND(F6380*G6380,2)</f>
        <v>225</v>
      </c>
      <c r="J6380" s="19" t="n">
        <f aca="false">ROUND(F6380*H6380,2)</f>
        <v>150.5</v>
      </c>
      <c r="K6380" s="19" t="n">
        <f aca="false">INDEX(Pricebook!$L$2:$L$1401,MATCH(D6380,Pricebook!$A$2:$A$1401,0))</f>
        <v>45.85</v>
      </c>
      <c r="L6380" s="19" t="n">
        <f aca="false">ROUND(F6380*K6380,2)</f>
        <v>229.25</v>
      </c>
      <c r="M6380" s="24" t="n">
        <f aca="false">DATE(YEAR(C6380),MONTH(C6380),1)</f>
        <v>46204</v>
      </c>
    </row>
    <row r="6381" customFormat="false" ht="15" hidden="false" customHeight="false" outlineLevel="0" collapsed="false">
      <c r="A6381" s="21" t="s">
        <v>3818</v>
      </c>
      <c r="B6381" s="21" t="s">
        <v>3363</v>
      </c>
      <c r="C6381" s="23" t="n">
        <v>46221</v>
      </c>
      <c r="D6381" s="21" t="s">
        <v>1803</v>
      </c>
      <c r="E6381" s="21" t="s">
        <v>1452</v>
      </c>
      <c r="F6381" s="12" t="n">
        <v>14</v>
      </c>
      <c r="G6381" s="19" t="n">
        <v>35.1</v>
      </c>
      <c r="H6381" s="19" t="n">
        <v>21.43</v>
      </c>
      <c r="I6381" s="19" t="n">
        <f aca="false">ROUND(F6381*G6381,2)</f>
        <v>491.4</v>
      </c>
      <c r="J6381" s="19" t="n">
        <f aca="false">ROUND(F6381*H6381,2)</f>
        <v>300.02</v>
      </c>
      <c r="K6381" s="19" t="n">
        <f aca="false">INDEX(Pricebook!$L$2:$L$1401,MATCH(D6381,Pricebook!$A$2:$A$1401,0))</f>
        <v>35.9</v>
      </c>
      <c r="L6381" s="19" t="n">
        <f aca="false">ROUND(F6381*K6381,2)</f>
        <v>502.6</v>
      </c>
      <c r="M6381" s="24" t="n">
        <f aca="false">DATE(YEAR(C6381),MONTH(C6381),1)</f>
        <v>46204</v>
      </c>
    </row>
    <row r="6382" customFormat="false" ht="15" hidden="false" customHeight="false" outlineLevel="0" collapsed="false">
      <c r="A6382" s="21" t="s">
        <v>3818</v>
      </c>
      <c r="B6382" s="21" t="s">
        <v>3363</v>
      </c>
      <c r="C6382" s="23" t="n">
        <v>46221</v>
      </c>
      <c r="D6382" s="21" t="s">
        <v>1499</v>
      </c>
      <c r="E6382" s="21" t="s">
        <v>1452</v>
      </c>
      <c r="F6382" s="12" t="n">
        <v>4</v>
      </c>
      <c r="G6382" s="19" t="n">
        <v>115</v>
      </c>
      <c r="H6382" s="19" t="n">
        <v>71.51</v>
      </c>
      <c r="I6382" s="19" t="n">
        <f aca="false">ROUND(F6382*G6382,2)</f>
        <v>460</v>
      </c>
      <c r="J6382" s="19" t="n">
        <f aca="false">ROUND(F6382*H6382,2)</f>
        <v>286.04</v>
      </c>
      <c r="K6382" s="19" t="n">
        <f aca="false">INDEX(Pricebook!$L$2:$L$1401,MATCH(D6382,Pricebook!$A$2:$A$1401,0))</f>
        <v>119.8</v>
      </c>
      <c r="L6382" s="19" t="n">
        <f aca="false">ROUND(F6382*K6382,2)</f>
        <v>479.2</v>
      </c>
      <c r="M6382" s="24" t="n">
        <f aca="false">DATE(YEAR(C6382),MONTH(C6382),1)</f>
        <v>46204</v>
      </c>
    </row>
    <row r="6383" customFormat="false" ht="15" hidden="false" customHeight="false" outlineLevel="0" collapsed="false">
      <c r="A6383" s="21" t="s">
        <v>3818</v>
      </c>
      <c r="B6383" s="21" t="s">
        <v>3363</v>
      </c>
      <c r="C6383" s="23" t="n">
        <v>46221</v>
      </c>
      <c r="D6383" s="21" t="s">
        <v>1550</v>
      </c>
      <c r="E6383" s="21" t="s">
        <v>1452</v>
      </c>
      <c r="F6383" s="12" t="n">
        <v>1</v>
      </c>
      <c r="G6383" s="19" t="n">
        <v>53.7</v>
      </c>
      <c r="H6383" s="19" t="n">
        <v>33.05</v>
      </c>
      <c r="I6383" s="19" t="n">
        <f aca="false">ROUND(F6383*G6383,2)</f>
        <v>53.7</v>
      </c>
      <c r="J6383" s="19" t="n">
        <f aca="false">ROUND(F6383*H6383,2)</f>
        <v>33.05</v>
      </c>
      <c r="K6383" s="19" t="n">
        <f aca="false">INDEX(Pricebook!$L$2:$L$1401,MATCH(D6383,Pricebook!$A$2:$A$1401,0))</f>
        <v>55.4</v>
      </c>
      <c r="L6383" s="19" t="n">
        <f aca="false">ROUND(F6383*K6383,2)</f>
        <v>55.4</v>
      </c>
      <c r="M6383" s="24" t="n">
        <f aca="false">DATE(YEAR(C6383),MONTH(C6383),1)</f>
        <v>46204</v>
      </c>
    </row>
    <row r="6384" customFormat="false" ht="15" hidden="false" customHeight="false" outlineLevel="0" collapsed="false">
      <c r="A6384" s="21" t="s">
        <v>3818</v>
      </c>
      <c r="B6384" s="21" t="s">
        <v>3363</v>
      </c>
      <c r="C6384" s="23" t="n">
        <v>46221</v>
      </c>
      <c r="D6384" s="21" t="s">
        <v>2313</v>
      </c>
      <c r="E6384" s="21" t="s">
        <v>2202</v>
      </c>
      <c r="F6384" s="12" t="n">
        <v>4</v>
      </c>
      <c r="G6384" s="19" t="n">
        <v>12.15</v>
      </c>
      <c r="H6384" s="19" t="n">
        <v>7.34</v>
      </c>
      <c r="I6384" s="19" t="n">
        <f aca="false">ROUND(F6384*G6384,2)</f>
        <v>48.6</v>
      </c>
      <c r="J6384" s="19" t="n">
        <f aca="false">ROUND(F6384*H6384,2)</f>
        <v>29.36</v>
      </c>
      <c r="K6384" s="19" t="n">
        <f aca="false">INDEX(Pricebook!$L$2:$L$1401,MATCH(D6384,Pricebook!$A$2:$A$1401,0))</f>
        <v>12.9</v>
      </c>
      <c r="L6384" s="19" t="n">
        <f aca="false">ROUND(F6384*K6384,2)</f>
        <v>51.6</v>
      </c>
      <c r="M6384" s="24" t="n">
        <f aca="false">DATE(YEAR(C6384),MONTH(C6384),1)</f>
        <v>46204</v>
      </c>
    </row>
    <row r="6385" customFormat="false" ht="15" hidden="false" customHeight="false" outlineLevel="0" collapsed="false">
      <c r="A6385" s="21" t="s">
        <v>3818</v>
      </c>
      <c r="B6385" s="21" t="s">
        <v>3363</v>
      </c>
      <c r="C6385" s="23" t="n">
        <v>46221</v>
      </c>
      <c r="D6385" s="21" t="s">
        <v>1695</v>
      </c>
      <c r="E6385" s="21" t="s">
        <v>1452</v>
      </c>
      <c r="F6385" s="12" t="n">
        <v>3</v>
      </c>
      <c r="G6385" s="19" t="n">
        <v>133.6</v>
      </c>
      <c r="H6385" s="19" t="n">
        <v>82.89</v>
      </c>
      <c r="I6385" s="19" t="n">
        <f aca="false">ROUND(F6385*G6385,2)</f>
        <v>400.8</v>
      </c>
      <c r="J6385" s="19" t="n">
        <f aca="false">ROUND(F6385*H6385,2)</f>
        <v>248.67</v>
      </c>
      <c r="K6385" s="19" t="n">
        <f aca="false">INDEX(Pricebook!$L$2:$L$1401,MATCH(D6385,Pricebook!$A$2:$A$1401,0))</f>
        <v>138.85</v>
      </c>
      <c r="L6385" s="19" t="n">
        <f aca="false">ROUND(F6385*K6385,2)</f>
        <v>416.55</v>
      </c>
      <c r="M6385" s="24" t="n">
        <f aca="false">DATE(YEAR(C6385),MONTH(C6385),1)</f>
        <v>46204</v>
      </c>
    </row>
    <row r="6386" customFormat="false" ht="15" hidden="false" customHeight="false" outlineLevel="0" collapsed="false">
      <c r="A6386" s="21" t="s">
        <v>3818</v>
      </c>
      <c r="B6386" s="21" t="s">
        <v>3363</v>
      </c>
      <c r="C6386" s="23" t="n">
        <v>46221</v>
      </c>
      <c r="D6386" s="21" t="s">
        <v>1676</v>
      </c>
      <c r="E6386" s="21" t="s">
        <v>1452</v>
      </c>
      <c r="F6386" s="12" t="n">
        <v>5</v>
      </c>
      <c r="G6386" s="19" t="n">
        <v>58.5</v>
      </c>
      <c r="H6386" s="19" t="n">
        <v>36.11</v>
      </c>
      <c r="I6386" s="19" t="n">
        <f aca="false">ROUND(F6386*G6386,2)</f>
        <v>292.5</v>
      </c>
      <c r="J6386" s="19" t="n">
        <f aca="false">ROUND(F6386*H6386,2)</f>
        <v>180.55</v>
      </c>
      <c r="K6386" s="19" t="n">
        <f aca="false">INDEX(Pricebook!$L$2:$L$1401,MATCH(D6386,Pricebook!$A$2:$A$1401,0))</f>
        <v>60.5</v>
      </c>
      <c r="L6386" s="19" t="n">
        <f aca="false">ROUND(F6386*K6386,2)</f>
        <v>302.5</v>
      </c>
      <c r="M6386" s="24" t="n">
        <f aca="false">DATE(YEAR(C6386),MONTH(C6386),1)</f>
        <v>46204</v>
      </c>
    </row>
    <row r="6387" customFormat="false" ht="15" hidden="false" customHeight="false" outlineLevel="0" collapsed="false">
      <c r="A6387" s="21" t="s">
        <v>3818</v>
      </c>
      <c r="B6387" s="21" t="s">
        <v>3363</v>
      </c>
      <c r="C6387" s="23" t="n">
        <v>46221</v>
      </c>
      <c r="D6387" s="21" t="s">
        <v>2371</v>
      </c>
      <c r="E6387" s="21" t="s">
        <v>2202</v>
      </c>
      <c r="F6387" s="12" t="n">
        <v>10</v>
      </c>
      <c r="G6387" s="19" t="n">
        <v>7.85</v>
      </c>
      <c r="H6387" s="19" t="n">
        <v>5.04</v>
      </c>
      <c r="I6387" s="19" t="n">
        <f aca="false">ROUND(F6387*G6387,2)</f>
        <v>78.5</v>
      </c>
      <c r="J6387" s="19" t="n">
        <f aca="false">ROUND(F6387*H6387,2)</f>
        <v>50.4</v>
      </c>
      <c r="K6387" s="19" t="n">
        <f aca="false">INDEX(Pricebook!$L$2:$L$1401,MATCH(D6387,Pricebook!$A$2:$A$1401,0))</f>
        <v>8.3</v>
      </c>
      <c r="L6387" s="19" t="n">
        <f aca="false">ROUND(F6387*K6387,2)</f>
        <v>83</v>
      </c>
      <c r="M6387" s="24" t="n">
        <f aca="false">DATE(YEAR(C6387),MONTH(C6387),1)</f>
        <v>46204</v>
      </c>
    </row>
    <row r="6388" customFormat="false" ht="15" hidden="false" customHeight="false" outlineLevel="0" collapsed="false">
      <c r="A6388" s="21" t="s">
        <v>3818</v>
      </c>
      <c r="B6388" s="21" t="s">
        <v>3363</v>
      </c>
      <c r="C6388" s="23" t="n">
        <v>46221</v>
      </c>
      <c r="D6388" s="21" t="s">
        <v>2414</v>
      </c>
      <c r="E6388" s="21" t="s">
        <v>2202</v>
      </c>
      <c r="F6388" s="12" t="n">
        <v>6</v>
      </c>
      <c r="G6388" s="19" t="n">
        <v>6.75</v>
      </c>
      <c r="H6388" s="19" t="n">
        <v>4.08</v>
      </c>
      <c r="I6388" s="19" t="n">
        <f aca="false">ROUND(F6388*G6388,2)</f>
        <v>40.5</v>
      </c>
      <c r="J6388" s="19" t="n">
        <f aca="false">ROUND(F6388*H6388,2)</f>
        <v>24.48</v>
      </c>
      <c r="K6388" s="19" t="n">
        <f aca="false">INDEX(Pricebook!$L$2:$L$1401,MATCH(D6388,Pricebook!$A$2:$A$1401,0))</f>
        <v>7.2</v>
      </c>
      <c r="L6388" s="19" t="n">
        <f aca="false">ROUND(F6388*K6388,2)</f>
        <v>43.2</v>
      </c>
      <c r="M6388" s="24" t="n">
        <f aca="false">DATE(YEAR(C6388),MONTH(C6388),1)</f>
        <v>46204</v>
      </c>
    </row>
    <row r="6389" customFormat="false" ht="15" hidden="false" customHeight="false" outlineLevel="0" collapsed="false">
      <c r="A6389" s="21" t="s">
        <v>3818</v>
      </c>
      <c r="B6389" s="21" t="s">
        <v>3363</v>
      </c>
      <c r="C6389" s="23" t="n">
        <v>46221</v>
      </c>
      <c r="D6389" s="21" t="s">
        <v>2285</v>
      </c>
      <c r="E6389" s="21" t="s">
        <v>2202</v>
      </c>
      <c r="F6389" s="12" t="n">
        <v>11</v>
      </c>
      <c r="G6389" s="19" t="n">
        <v>10.7</v>
      </c>
      <c r="H6389" s="19" t="n">
        <v>6.46</v>
      </c>
      <c r="I6389" s="19" t="n">
        <f aca="false">ROUND(F6389*G6389,2)</f>
        <v>117.7</v>
      </c>
      <c r="J6389" s="19" t="n">
        <f aca="false">ROUND(F6389*H6389,2)</f>
        <v>71.06</v>
      </c>
      <c r="K6389" s="19" t="n">
        <f aca="false">INDEX(Pricebook!$L$2:$L$1401,MATCH(D6389,Pricebook!$A$2:$A$1401,0))</f>
        <v>11.4</v>
      </c>
      <c r="L6389" s="19" t="n">
        <f aca="false">ROUND(F6389*K6389,2)</f>
        <v>125.4</v>
      </c>
      <c r="M6389" s="24" t="n">
        <f aca="false">DATE(YEAR(C6389),MONTH(C6389),1)</f>
        <v>46204</v>
      </c>
    </row>
    <row r="6390" customFormat="false" ht="15" hidden="false" customHeight="false" outlineLevel="0" collapsed="false">
      <c r="A6390" s="21" t="s">
        <v>3818</v>
      </c>
      <c r="B6390" s="21" t="s">
        <v>3363</v>
      </c>
      <c r="C6390" s="23" t="n">
        <v>46221</v>
      </c>
      <c r="D6390" s="21" t="s">
        <v>883</v>
      </c>
      <c r="E6390" s="21" t="s">
        <v>366</v>
      </c>
      <c r="F6390" s="12" t="n">
        <v>1</v>
      </c>
      <c r="G6390" s="19" t="n">
        <v>372.8</v>
      </c>
      <c r="H6390" s="19" t="n">
        <v>262.52</v>
      </c>
      <c r="I6390" s="19" t="n">
        <f aca="false">ROUND(F6390*G6390,2)</f>
        <v>372.8</v>
      </c>
      <c r="J6390" s="19" t="n">
        <f aca="false">ROUND(F6390*H6390,2)</f>
        <v>262.52</v>
      </c>
      <c r="K6390" s="19" t="n">
        <f aca="false">INDEX(Pricebook!$L$2:$L$1401,MATCH(D6390,Pricebook!$A$2:$A$1401,0))</f>
        <v>399.7</v>
      </c>
      <c r="L6390" s="19" t="n">
        <f aca="false">ROUND(F6390*K6390,2)</f>
        <v>399.7</v>
      </c>
      <c r="M6390" s="24" t="n">
        <f aca="false">DATE(YEAR(C6390),MONTH(C6390),1)</f>
        <v>46204</v>
      </c>
    </row>
    <row r="6391" customFormat="false" ht="15" hidden="false" customHeight="false" outlineLevel="0" collapsed="false">
      <c r="A6391" s="21" t="s">
        <v>3818</v>
      </c>
      <c r="B6391" s="21" t="s">
        <v>3363</v>
      </c>
      <c r="C6391" s="23" t="n">
        <v>46221</v>
      </c>
      <c r="D6391" s="21" t="s">
        <v>863</v>
      </c>
      <c r="E6391" s="21" t="s">
        <v>366</v>
      </c>
      <c r="F6391" s="12" t="n">
        <v>2</v>
      </c>
      <c r="G6391" s="19" t="n">
        <v>126.4</v>
      </c>
      <c r="H6391" s="19" t="n">
        <v>99.42</v>
      </c>
      <c r="I6391" s="19" t="n">
        <f aca="false">ROUND(F6391*G6391,2)</f>
        <v>252.8</v>
      </c>
      <c r="J6391" s="19" t="n">
        <f aca="false">ROUND(F6391*H6391,2)</f>
        <v>198.84</v>
      </c>
      <c r="K6391" s="19" t="n">
        <f aca="false">INDEX(Pricebook!$L$2:$L$1401,MATCH(D6391,Pricebook!$A$2:$A$1401,0))</f>
        <v>137.05</v>
      </c>
      <c r="L6391" s="19" t="n">
        <f aca="false">ROUND(F6391*K6391,2)</f>
        <v>274.1</v>
      </c>
      <c r="M6391" s="24" t="n">
        <f aca="false">DATE(YEAR(C6391),MONTH(C6391),1)</f>
        <v>46204</v>
      </c>
    </row>
    <row r="6392" customFormat="false" ht="15" hidden="false" customHeight="false" outlineLevel="0" collapsed="false">
      <c r="A6392" s="21" t="s">
        <v>3819</v>
      </c>
      <c r="B6392" s="21" t="s">
        <v>3241</v>
      </c>
      <c r="C6392" s="23" t="n">
        <v>46222</v>
      </c>
      <c r="D6392" s="21" t="s">
        <v>2740</v>
      </c>
      <c r="E6392" s="21" t="s">
        <v>2587</v>
      </c>
      <c r="F6392" s="12" t="n">
        <v>1</v>
      </c>
      <c r="G6392" s="19" t="n">
        <v>566.15</v>
      </c>
      <c r="H6392" s="19" t="n">
        <v>370.28</v>
      </c>
      <c r="I6392" s="19" t="n">
        <f aca="false">ROUND(F6392*G6392,2)</f>
        <v>566.15</v>
      </c>
      <c r="J6392" s="19" t="n">
        <f aca="false">ROUND(F6392*H6392,2)</f>
        <v>370.28</v>
      </c>
      <c r="K6392" s="19" t="n">
        <f aca="false">INDEX(Pricebook!$L$2:$L$1401,MATCH(D6392,Pricebook!$A$2:$A$1401,0))</f>
        <v>615.15</v>
      </c>
      <c r="L6392" s="19" t="n">
        <f aca="false">ROUND(F6392*K6392,2)</f>
        <v>615.15</v>
      </c>
      <c r="M6392" s="24" t="n">
        <f aca="false">DATE(YEAR(C6392),MONTH(C6392),1)</f>
        <v>46204</v>
      </c>
    </row>
    <row r="6393" customFormat="false" ht="15" hidden="false" customHeight="false" outlineLevel="0" collapsed="false">
      <c r="A6393" s="21" t="s">
        <v>3819</v>
      </c>
      <c r="B6393" s="21" t="s">
        <v>3241</v>
      </c>
      <c r="C6393" s="23" t="n">
        <v>46222</v>
      </c>
      <c r="D6393" s="21" t="s">
        <v>1849</v>
      </c>
      <c r="E6393" s="21" t="s">
        <v>1452</v>
      </c>
      <c r="F6393" s="12" t="n">
        <v>11</v>
      </c>
      <c r="G6393" s="19" t="n">
        <v>19</v>
      </c>
      <c r="H6393" s="19" t="n">
        <v>11.59</v>
      </c>
      <c r="I6393" s="19" t="n">
        <f aca="false">ROUND(F6393*G6393,2)</f>
        <v>209</v>
      </c>
      <c r="J6393" s="19" t="n">
        <f aca="false">ROUND(F6393*H6393,2)</f>
        <v>127.49</v>
      </c>
      <c r="K6393" s="19" t="n">
        <f aca="false">INDEX(Pricebook!$L$2:$L$1401,MATCH(D6393,Pricebook!$A$2:$A$1401,0))</f>
        <v>19.45</v>
      </c>
      <c r="L6393" s="19" t="n">
        <f aca="false">ROUND(F6393*K6393,2)</f>
        <v>213.95</v>
      </c>
      <c r="M6393" s="24" t="n">
        <f aca="false">DATE(YEAR(C6393),MONTH(C6393),1)</f>
        <v>46204</v>
      </c>
    </row>
    <row r="6394" customFormat="false" ht="15" hidden="false" customHeight="false" outlineLevel="0" collapsed="false">
      <c r="A6394" s="21" t="s">
        <v>3819</v>
      </c>
      <c r="B6394" s="21" t="s">
        <v>3241</v>
      </c>
      <c r="C6394" s="23" t="n">
        <v>46222</v>
      </c>
      <c r="D6394" s="21" t="s">
        <v>2694</v>
      </c>
      <c r="E6394" s="21" t="s">
        <v>2587</v>
      </c>
      <c r="F6394" s="12" t="n">
        <v>5</v>
      </c>
      <c r="G6394" s="19" t="n">
        <v>6.2</v>
      </c>
      <c r="H6394" s="19" t="n">
        <v>3.96</v>
      </c>
      <c r="I6394" s="19" t="n">
        <f aca="false">ROUND(F6394*G6394,2)</f>
        <v>31</v>
      </c>
      <c r="J6394" s="19" t="n">
        <f aca="false">ROUND(F6394*H6394,2)</f>
        <v>19.8</v>
      </c>
      <c r="K6394" s="19" t="n">
        <f aca="false">INDEX(Pricebook!$L$2:$L$1401,MATCH(D6394,Pricebook!$A$2:$A$1401,0))</f>
        <v>6.6</v>
      </c>
      <c r="L6394" s="19" t="n">
        <f aca="false">ROUND(F6394*K6394,2)</f>
        <v>33</v>
      </c>
      <c r="M6394" s="24" t="n">
        <f aca="false">DATE(YEAR(C6394),MONTH(C6394),1)</f>
        <v>46204</v>
      </c>
    </row>
    <row r="6395" customFormat="false" ht="15" hidden="false" customHeight="false" outlineLevel="0" collapsed="false">
      <c r="A6395" s="21" t="s">
        <v>3819</v>
      </c>
      <c r="B6395" s="21" t="s">
        <v>3241</v>
      </c>
      <c r="C6395" s="23" t="n">
        <v>46222</v>
      </c>
      <c r="D6395" s="21" t="s">
        <v>957</v>
      </c>
      <c r="E6395" s="21" t="s">
        <v>366</v>
      </c>
      <c r="F6395" s="12" t="n">
        <v>2</v>
      </c>
      <c r="G6395" s="19" t="n">
        <v>20.9</v>
      </c>
      <c r="H6395" s="19" t="n">
        <v>14.66</v>
      </c>
      <c r="I6395" s="19" t="n">
        <f aca="false">ROUND(F6395*G6395,2)</f>
        <v>41.8</v>
      </c>
      <c r="J6395" s="19" t="n">
        <f aca="false">ROUND(F6395*H6395,2)</f>
        <v>29.32</v>
      </c>
      <c r="K6395" s="19" t="n">
        <f aca="false">INDEX(Pricebook!$L$2:$L$1401,MATCH(D6395,Pricebook!$A$2:$A$1401,0))</f>
        <v>22.35</v>
      </c>
      <c r="L6395" s="19" t="n">
        <f aca="false">ROUND(F6395*K6395,2)</f>
        <v>44.7</v>
      </c>
      <c r="M6395" s="24" t="n">
        <f aca="false">DATE(YEAR(C6395),MONTH(C6395),1)</f>
        <v>46204</v>
      </c>
    </row>
    <row r="6396" customFormat="false" ht="15" hidden="false" customHeight="false" outlineLevel="0" collapsed="false">
      <c r="A6396" s="21" t="s">
        <v>3819</v>
      </c>
      <c r="B6396" s="21" t="s">
        <v>3241</v>
      </c>
      <c r="C6396" s="23" t="n">
        <v>46222</v>
      </c>
      <c r="D6396" s="21" t="s">
        <v>2644</v>
      </c>
      <c r="E6396" s="21" t="s">
        <v>2587</v>
      </c>
      <c r="F6396" s="12" t="n">
        <v>8</v>
      </c>
      <c r="G6396" s="19" t="n">
        <v>17.65</v>
      </c>
      <c r="H6396" s="19" t="n">
        <v>11.39</v>
      </c>
      <c r="I6396" s="19" t="n">
        <f aca="false">ROUND(F6396*G6396,2)</f>
        <v>141.2</v>
      </c>
      <c r="J6396" s="19" t="n">
        <f aca="false">ROUND(F6396*H6396,2)</f>
        <v>91.12</v>
      </c>
      <c r="K6396" s="19" t="n">
        <f aca="false">INDEX(Pricebook!$L$2:$L$1401,MATCH(D6396,Pricebook!$A$2:$A$1401,0))</f>
        <v>18.95</v>
      </c>
      <c r="L6396" s="19" t="n">
        <f aca="false">ROUND(F6396*K6396,2)</f>
        <v>151.6</v>
      </c>
      <c r="M6396" s="24" t="n">
        <f aca="false">DATE(YEAR(C6396),MONTH(C6396),1)</f>
        <v>46204</v>
      </c>
    </row>
    <row r="6397" customFormat="false" ht="15" hidden="false" customHeight="false" outlineLevel="0" collapsed="false">
      <c r="A6397" s="21" t="s">
        <v>3819</v>
      </c>
      <c r="B6397" s="21" t="s">
        <v>3241</v>
      </c>
      <c r="C6397" s="23" t="n">
        <v>46222</v>
      </c>
      <c r="D6397" s="21" t="s">
        <v>2636</v>
      </c>
      <c r="E6397" s="21" t="s">
        <v>2587</v>
      </c>
      <c r="F6397" s="12" t="n">
        <v>8</v>
      </c>
      <c r="G6397" s="19" t="n">
        <v>9.9</v>
      </c>
      <c r="H6397" s="19" t="n">
        <v>7.13</v>
      </c>
      <c r="I6397" s="19" t="n">
        <f aca="false">ROUND(F6397*G6397,2)</f>
        <v>79.2</v>
      </c>
      <c r="J6397" s="19" t="n">
        <f aca="false">ROUND(F6397*H6397,2)</f>
        <v>57.04</v>
      </c>
      <c r="K6397" s="19" t="n">
        <f aca="false">INDEX(Pricebook!$L$2:$L$1401,MATCH(D6397,Pricebook!$A$2:$A$1401,0))</f>
        <v>10.7</v>
      </c>
      <c r="L6397" s="19" t="n">
        <f aca="false">ROUND(F6397*K6397,2)</f>
        <v>85.6</v>
      </c>
      <c r="M6397" s="24" t="n">
        <f aca="false">DATE(YEAR(C6397),MONTH(C6397),1)</f>
        <v>46204</v>
      </c>
    </row>
    <row r="6398" customFormat="false" ht="15" hidden="false" customHeight="false" outlineLevel="0" collapsed="false">
      <c r="A6398" s="21" t="s">
        <v>3819</v>
      </c>
      <c r="B6398" s="21" t="s">
        <v>3241</v>
      </c>
      <c r="C6398" s="23" t="n">
        <v>46222</v>
      </c>
      <c r="D6398" s="21" t="s">
        <v>2406</v>
      </c>
      <c r="E6398" s="21" t="s">
        <v>2202</v>
      </c>
      <c r="F6398" s="12" t="n">
        <v>2</v>
      </c>
      <c r="G6398" s="19" t="n">
        <v>9.1</v>
      </c>
      <c r="H6398" s="19" t="n">
        <v>5.57</v>
      </c>
      <c r="I6398" s="19" t="n">
        <f aca="false">ROUND(F6398*G6398,2)</f>
        <v>18.2</v>
      </c>
      <c r="J6398" s="19" t="n">
        <f aca="false">ROUND(F6398*H6398,2)</f>
        <v>11.14</v>
      </c>
      <c r="K6398" s="19" t="n">
        <f aca="false">INDEX(Pricebook!$L$2:$L$1401,MATCH(D6398,Pricebook!$A$2:$A$1401,0))</f>
        <v>9.8</v>
      </c>
      <c r="L6398" s="19" t="n">
        <f aca="false">ROUND(F6398*K6398,2)</f>
        <v>19.6</v>
      </c>
      <c r="M6398" s="24" t="n">
        <f aca="false">DATE(YEAR(C6398),MONTH(C6398),1)</f>
        <v>46204</v>
      </c>
    </row>
    <row r="6399" customFormat="false" ht="15" hidden="false" customHeight="false" outlineLevel="0" collapsed="false">
      <c r="A6399" s="21" t="s">
        <v>3819</v>
      </c>
      <c r="B6399" s="21" t="s">
        <v>3241</v>
      </c>
      <c r="C6399" s="23" t="n">
        <v>46222</v>
      </c>
      <c r="D6399" s="21" t="s">
        <v>2357</v>
      </c>
      <c r="E6399" s="21" t="s">
        <v>2202</v>
      </c>
      <c r="F6399" s="12" t="n">
        <v>15</v>
      </c>
      <c r="G6399" s="19" t="n">
        <v>7.9</v>
      </c>
      <c r="H6399" s="19" t="n">
        <v>5.57</v>
      </c>
      <c r="I6399" s="19" t="n">
        <f aca="false">ROUND(F6399*G6399,2)</f>
        <v>118.5</v>
      </c>
      <c r="J6399" s="19" t="n">
        <f aca="false">ROUND(F6399*H6399,2)</f>
        <v>83.55</v>
      </c>
      <c r="K6399" s="19" t="n">
        <f aca="false">INDEX(Pricebook!$L$2:$L$1401,MATCH(D6399,Pricebook!$A$2:$A$1401,0))</f>
        <v>8.5</v>
      </c>
      <c r="L6399" s="19" t="n">
        <f aca="false">ROUND(F6399*K6399,2)</f>
        <v>127.5</v>
      </c>
      <c r="M6399" s="24" t="n">
        <f aca="false">DATE(YEAR(C6399),MONTH(C6399),1)</f>
        <v>46204</v>
      </c>
    </row>
    <row r="6400" customFormat="false" ht="15" hidden="false" customHeight="false" outlineLevel="0" collapsed="false">
      <c r="A6400" s="21" t="s">
        <v>3819</v>
      </c>
      <c r="B6400" s="21" t="s">
        <v>3241</v>
      </c>
      <c r="C6400" s="23" t="n">
        <v>46222</v>
      </c>
      <c r="D6400" s="21" t="s">
        <v>2628</v>
      </c>
      <c r="E6400" s="21" t="s">
        <v>2587</v>
      </c>
      <c r="F6400" s="12" t="n">
        <v>5</v>
      </c>
      <c r="G6400" s="19" t="n">
        <v>7.75</v>
      </c>
      <c r="H6400" s="19" t="n">
        <v>4.98</v>
      </c>
      <c r="I6400" s="19" t="n">
        <f aca="false">ROUND(F6400*G6400,2)</f>
        <v>38.75</v>
      </c>
      <c r="J6400" s="19" t="n">
        <f aca="false">ROUND(F6400*H6400,2)</f>
        <v>24.9</v>
      </c>
      <c r="K6400" s="19" t="n">
        <f aca="false">INDEX(Pricebook!$L$2:$L$1401,MATCH(D6400,Pricebook!$A$2:$A$1401,0))</f>
        <v>8.3</v>
      </c>
      <c r="L6400" s="19" t="n">
        <f aca="false">ROUND(F6400*K6400,2)</f>
        <v>41.5</v>
      </c>
      <c r="M6400" s="24" t="n">
        <f aca="false">DATE(YEAR(C6400),MONTH(C6400),1)</f>
        <v>46204</v>
      </c>
    </row>
    <row r="6401" customFormat="false" ht="15" hidden="false" customHeight="false" outlineLevel="0" collapsed="false">
      <c r="A6401" s="21" t="s">
        <v>3819</v>
      </c>
      <c r="B6401" s="21" t="s">
        <v>3241</v>
      </c>
      <c r="C6401" s="23" t="n">
        <v>46222</v>
      </c>
      <c r="D6401" s="21" t="s">
        <v>2309</v>
      </c>
      <c r="E6401" s="21" t="s">
        <v>2202</v>
      </c>
      <c r="F6401" s="12" t="n">
        <v>1</v>
      </c>
      <c r="G6401" s="19" t="n">
        <v>44.65</v>
      </c>
      <c r="H6401" s="19" t="n">
        <v>31.56</v>
      </c>
      <c r="I6401" s="19" t="n">
        <f aca="false">ROUND(F6401*G6401,2)</f>
        <v>44.65</v>
      </c>
      <c r="J6401" s="19" t="n">
        <f aca="false">ROUND(F6401*H6401,2)</f>
        <v>31.56</v>
      </c>
      <c r="K6401" s="19" t="n">
        <f aca="false">INDEX(Pricebook!$L$2:$L$1401,MATCH(D6401,Pricebook!$A$2:$A$1401,0))</f>
        <v>48.05</v>
      </c>
      <c r="L6401" s="19" t="n">
        <f aca="false">ROUND(F6401*K6401,2)</f>
        <v>48.05</v>
      </c>
      <c r="M6401" s="24" t="n">
        <f aca="false">DATE(YEAR(C6401),MONTH(C6401),1)</f>
        <v>46204</v>
      </c>
    </row>
    <row r="6402" customFormat="false" ht="15" hidden="false" customHeight="false" outlineLevel="0" collapsed="false">
      <c r="A6402" s="21" t="s">
        <v>3820</v>
      </c>
      <c r="B6402" s="21" t="s">
        <v>3058</v>
      </c>
      <c r="C6402" s="23" t="n">
        <v>46222</v>
      </c>
      <c r="D6402" s="21" t="s">
        <v>2543</v>
      </c>
      <c r="E6402" s="21" t="s">
        <v>2466</v>
      </c>
      <c r="F6402" s="12" t="n">
        <v>5</v>
      </c>
      <c r="G6402" s="19" t="n">
        <v>26.85</v>
      </c>
      <c r="H6402" s="19" t="n">
        <v>16.4</v>
      </c>
      <c r="I6402" s="19" t="n">
        <f aca="false">ROUND(F6402*G6402,2)</f>
        <v>134.25</v>
      </c>
      <c r="J6402" s="19" t="n">
        <f aca="false">ROUND(F6402*H6402,2)</f>
        <v>82</v>
      </c>
      <c r="K6402" s="19" t="n">
        <f aca="false">INDEX(Pricebook!$L$2:$L$1401,MATCH(D6402,Pricebook!$A$2:$A$1401,0))</f>
        <v>27.6</v>
      </c>
      <c r="L6402" s="19" t="n">
        <f aca="false">ROUND(F6402*K6402,2)</f>
        <v>138</v>
      </c>
      <c r="M6402" s="24" t="n">
        <f aca="false">DATE(YEAR(C6402),MONTH(C6402),1)</f>
        <v>46204</v>
      </c>
    </row>
    <row r="6403" customFormat="false" ht="15" hidden="false" customHeight="false" outlineLevel="0" collapsed="false">
      <c r="A6403" s="21" t="s">
        <v>3820</v>
      </c>
      <c r="B6403" s="21" t="s">
        <v>3058</v>
      </c>
      <c r="C6403" s="23" t="n">
        <v>46222</v>
      </c>
      <c r="D6403" s="21" t="s">
        <v>2517</v>
      </c>
      <c r="E6403" s="21" t="s">
        <v>2466</v>
      </c>
      <c r="F6403" s="12" t="n">
        <v>2</v>
      </c>
      <c r="G6403" s="19" t="n">
        <v>262.1</v>
      </c>
      <c r="H6403" s="19" t="n">
        <v>162.65</v>
      </c>
      <c r="I6403" s="19" t="n">
        <f aca="false">ROUND(F6403*G6403,2)</f>
        <v>524.2</v>
      </c>
      <c r="J6403" s="19" t="n">
        <f aca="false">ROUND(F6403*H6403,2)</f>
        <v>325.3</v>
      </c>
      <c r="K6403" s="19" t="n">
        <f aca="false">INDEX(Pricebook!$L$2:$L$1401,MATCH(D6403,Pricebook!$A$2:$A$1401,0))</f>
        <v>273.8</v>
      </c>
      <c r="L6403" s="19" t="n">
        <f aca="false">ROUND(F6403*K6403,2)</f>
        <v>547.6</v>
      </c>
      <c r="M6403" s="24" t="n">
        <f aca="false">DATE(YEAR(C6403),MONTH(C6403),1)</f>
        <v>46204</v>
      </c>
    </row>
    <row r="6404" customFormat="false" ht="15" hidden="false" customHeight="false" outlineLevel="0" collapsed="false">
      <c r="A6404" s="21" t="s">
        <v>3820</v>
      </c>
      <c r="B6404" s="21" t="s">
        <v>3058</v>
      </c>
      <c r="C6404" s="23" t="n">
        <v>46222</v>
      </c>
      <c r="D6404" s="21" t="s">
        <v>2776</v>
      </c>
      <c r="E6404" s="21" t="s">
        <v>2748</v>
      </c>
      <c r="F6404" s="12" t="n">
        <v>3</v>
      </c>
      <c r="G6404" s="19" t="n">
        <v>43.95</v>
      </c>
      <c r="H6404" s="19" t="n">
        <v>25.93</v>
      </c>
      <c r="I6404" s="19" t="n">
        <f aca="false">ROUND(F6404*G6404,2)</f>
        <v>131.85</v>
      </c>
      <c r="J6404" s="19" t="n">
        <f aca="false">ROUND(F6404*H6404,2)</f>
        <v>77.79</v>
      </c>
      <c r="K6404" s="19" t="n">
        <f aca="false">INDEX(Pricebook!$L$2:$L$1401,MATCH(D6404,Pricebook!$A$2:$A$1401,0))</f>
        <v>48.55</v>
      </c>
      <c r="L6404" s="19" t="n">
        <f aca="false">ROUND(F6404*K6404,2)</f>
        <v>145.65</v>
      </c>
      <c r="M6404" s="24" t="n">
        <f aca="false">DATE(YEAR(C6404),MONTH(C6404),1)</f>
        <v>46204</v>
      </c>
    </row>
    <row r="6405" customFormat="false" ht="15" hidden="false" customHeight="false" outlineLevel="0" collapsed="false">
      <c r="A6405" s="21" t="s">
        <v>3820</v>
      </c>
      <c r="B6405" s="21" t="s">
        <v>3058</v>
      </c>
      <c r="C6405" s="23" t="n">
        <v>46222</v>
      </c>
      <c r="D6405" s="21" t="s">
        <v>2509</v>
      </c>
      <c r="E6405" s="21" t="s">
        <v>2466</v>
      </c>
      <c r="F6405" s="12" t="n">
        <v>1</v>
      </c>
      <c r="G6405" s="19" t="n">
        <v>7.3</v>
      </c>
      <c r="H6405" s="19" t="n">
        <v>4.53</v>
      </c>
      <c r="I6405" s="19" t="n">
        <f aca="false">ROUND(F6405*G6405,2)</f>
        <v>7.3</v>
      </c>
      <c r="J6405" s="19" t="n">
        <f aca="false">ROUND(F6405*H6405,2)</f>
        <v>4.53</v>
      </c>
      <c r="K6405" s="19" t="n">
        <f aca="false">INDEX(Pricebook!$L$2:$L$1401,MATCH(D6405,Pricebook!$A$2:$A$1401,0))</f>
        <v>7.65</v>
      </c>
      <c r="L6405" s="19" t="n">
        <f aca="false">ROUND(F6405*K6405,2)</f>
        <v>7.65</v>
      </c>
      <c r="M6405" s="24" t="n">
        <f aca="false">DATE(YEAR(C6405),MONTH(C6405),1)</f>
        <v>46204</v>
      </c>
    </row>
    <row r="6406" customFormat="false" ht="15" hidden="false" customHeight="false" outlineLevel="0" collapsed="false">
      <c r="A6406" s="21" t="s">
        <v>3820</v>
      </c>
      <c r="B6406" s="21" t="s">
        <v>3058</v>
      </c>
      <c r="C6406" s="23" t="n">
        <v>46222</v>
      </c>
      <c r="D6406" s="21" t="s">
        <v>845</v>
      </c>
      <c r="E6406" s="21" t="s">
        <v>366</v>
      </c>
      <c r="F6406" s="12" t="n">
        <v>2</v>
      </c>
      <c r="G6406" s="19" t="n">
        <v>48.25</v>
      </c>
      <c r="H6406" s="19" t="n">
        <v>33.99</v>
      </c>
      <c r="I6406" s="19" t="n">
        <f aca="false">ROUND(F6406*G6406,2)</f>
        <v>96.5</v>
      </c>
      <c r="J6406" s="19" t="n">
        <f aca="false">ROUND(F6406*H6406,2)</f>
        <v>67.98</v>
      </c>
      <c r="K6406" s="19" t="n">
        <f aca="false">INDEX(Pricebook!$L$2:$L$1401,MATCH(D6406,Pricebook!$A$2:$A$1401,0))</f>
        <v>51.75</v>
      </c>
      <c r="L6406" s="19" t="n">
        <f aca="false">ROUND(F6406*K6406,2)</f>
        <v>103.5</v>
      </c>
      <c r="M6406" s="24" t="n">
        <f aca="false">DATE(YEAR(C6406),MONTH(C6406),1)</f>
        <v>46204</v>
      </c>
    </row>
    <row r="6407" customFormat="false" ht="15" hidden="false" customHeight="false" outlineLevel="0" collapsed="false">
      <c r="A6407" s="21" t="s">
        <v>3820</v>
      </c>
      <c r="B6407" s="21" t="s">
        <v>3058</v>
      </c>
      <c r="C6407" s="23" t="n">
        <v>46222</v>
      </c>
      <c r="D6407" s="21" t="s">
        <v>843</v>
      </c>
      <c r="E6407" s="21" t="s">
        <v>366</v>
      </c>
      <c r="F6407" s="12" t="n">
        <v>1</v>
      </c>
      <c r="G6407" s="19" t="n">
        <v>299.65</v>
      </c>
      <c r="H6407" s="19" t="n">
        <v>224.43</v>
      </c>
      <c r="I6407" s="19" t="n">
        <f aca="false">ROUND(F6407*G6407,2)</f>
        <v>299.65</v>
      </c>
      <c r="J6407" s="19" t="n">
        <f aca="false">ROUND(F6407*H6407,2)</f>
        <v>224.43</v>
      </c>
      <c r="K6407" s="19" t="n">
        <f aca="false">INDEX(Pricebook!$L$2:$L$1401,MATCH(D6407,Pricebook!$A$2:$A$1401,0))</f>
        <v>322.45</v>
      </c>
      <c r="L6407" s="19" t="n">
        <f aca="false">ROUND(F6407*K6407,2)</f>
        <v>322.45</v>
      </c>
      <c r="M6407" s="24" t="n">
        <f aca="false">DATE(YEAR(C6407),MONTH(C6407),1)</f>
        <v>46204</v>
      </c>
    </row>
    <row r="6408" customFormat="false" ht="15" hidden="false" customHeight="false" outlineLevel="0" collapsed="false">
      <c r="A6408" s="21" t="s">
        <v>3820</v>
      </c>
      <c r="B6408" s="21" t="s">
        <v>3058</v>
      </c>
      <c r="C6408" s="23" t="n">
        <v>46222</v>
      </c>
      <c r="D6408" s="21" t="s">
        <v>2553</v>
      </c>
      <c r="E6408" s="21" t="s">
        <v>2466</v>
      </c>
      <c r="F6408" s="12" t="n">
        <v>3</v>
      </c>
      <c r="G6408" s="19" t="n">
        <v>85.3</v>
      </c>
      <c r="H6408" s="19" t="n">
        <v>60.38</v>
      </c>
      <c r="I6408" s="19" t="n">
        <f aca="false">ROUND(F6408*G6408,2)</f>
        <v>255.9</v>
      </c>
      <c r="J6408" s="19" t="n">
        <f aca="false">ROUND(F6408*H6408,2)</f>
        <v>181.14</v>
      </c>
      <c r="K6408" s="19" t="n">
        <f aca="false">INDEX(Pricebook!$L$2:$L$1401,MATCH(D6408,Pricebook!$A$2:$A$1401,0))</f>
        <v>89.7</v>
      </c>
      <c r="L6408" s="19" t="n">
        <f aca="false">ROUND(F6408*K6408,2)</f>
        <v>269.1</v>
      </c>
      <c r="M6408" s="24" t="n">
        <f aca="false">DATE(YEAR(C6408),MONTH(C6408),1)</f>
        <v>46204</v>
      </c>
    </row>
    <row r="6409" customFormat="false" ht="15" hidden="false" customHeight="false" outlineLevel="0" collapsed="false">
      <c r="A6409" s="21" t="s">
        <v>3820</v>
      </c>
      <c r="B6409" s="21" t="s">
        <v>3058</v>
      </c>
      <c r="C6409" s="23" t="n">
        <v>46222</v>
      </c>
      <c r="D6409" s="21" t="s">
        <v>2471</v>
      </c>
      <c r="E6409" s="21" t="s">
        <v>2466</v>
      </c>
      <c r="F6409" s="12" t="n">
        <v>3</v>
      </c>
      <c r="G6409" s="19" t="n">
        <v>81</v>
      </c>
      <c r="H6409" s="19" t="n">
        <v>49.69</v>
      </c>
      <c r="I6409" s="19" t="n">
        <f aca="false">ROUND(F6409*G6409,2)</f>
        <v>243</v>
      </c>
      <c r="J6409" s="19" t="n">
        <f aca="false">ROUND(F6409*H6409,2)</f>
        <v>149.07</v>
      </c>
      <c r="K6409" s="19" t="n">
        <f aca="false">INDEX(Pricebook!$L$2:$L$1401,MATCH(D6409,Pricebook!$A$2:$A$1401,0))</f>
        <v>83.65</v>
      </c>
      <c r="L6409" s="19" t="n">
        <f aca="false">ROUND(F6409*K6409,2)</f>
        <v>250.95</v>
      </c>
      <c r="M6409" s="24" t="n">
        <f aca="false">DATE(YEAR(C6409),MONTH(C6409),1)</f>
        <v>46204</v>
      </c>
    </row>
    <row r="6410" customFormat="false" ht="15" hidden="false" customHeight="false" outlineLevel="0" collapsed="false">
      <c r="A6410" s="21" t="s">
        <v>3820</v>
      </c>
      <c r="B6410" s="21" t="s">
        <v>3058</v>
      </c>
      <c r="C6410" s="23" t="n">
        <v>46222</v>
      </c>
      <c r="D6410" s="21" t="s">
        <v>2543</v>
      </c>
      <c r="E6410" s="21" t="s">
        <v>2466</v>
      </c>
      <c r="F6410" s="12" t="n">
        <v>5</v>
      </c>
      <c r="G6410" s="19" t="n">
        <v>26.85</v>
      </c>
      <c r="H6410" s="19" t="n">
        <v>16.4</v>
      </c>
      <c r="I6410" s="19" t="n">
        <f aca="false">ROUND(F6410*G6410,2)</f>
        <v>134.25</v>
      </c>
      <c r="J6410" s="19" t="n">
        <f aca="false">ROUND(F6410*H6410,2)</f>
        <v>82</v>
      </c>
      <c r="K6410" s="19" t="n">
        <f aca="false">INDEX(Pricebook!$L$2:$L$1401,MATCH(D6410,Pricebook!$A$2:$A$1401,0))</f>
        <v>27.6</v>
      </c>
      <c r="L6410" s="19" t="n">
        <f aca="false">ROUND(F6410*K6410,2)</f>
        <v>138</v>
      </c>
      <c r="M6410" s="24" t="n">
        <f aca="false">DATE(YEAR(C6410),MONTH(C6410),1)</f>
        <v>46204</v>
      </c>
    </row>
    <row r="6411" customFormat="false" ht="15" hidden="false" customHeight="false" outlineLevel="0" collapsed="false">
      <c r="A6411" s="21" t="s">
        <v>3820</v>
      </c>
      <c r="B6411" s="21" t="s">
        <v>3058</v>
      </c>
      <c r="C6411" s="23" t="n">
        <v>46222</v>
      </c>
      <c r="D6411" s="21" t="s">
        <v>2755</v>
      </c>
      <c r="E6411" s="21" t="s">
        <v>2748</v>
      </c>
      <c r="F6411" s="12" t="n">
        <v>1</v>
      </c>
      <c r="G6411" s="19" t="n">
        <v>2.8</v>
      </c>
      <c r="H6411" s="19" t="n">
        <v>1.62</v>
      </c>
      <c r="I6411" s="19" t="n">
        <f aca="false">ROUND(F6411*G6411,2)</f>
        <v>2.8</v>
      </c>
      <c r="J6411" s="19" t="n">
        <f aca="false">ROUND(F6411*H6411,2)</f>
        <v>1.62</v>
      </c>
      <c r="K6411" s="19" t="n">
        <f aca="false">INDEX(Pricebook!$L$2:$L$1401,MATCH(D6411,Pricebook!$A$2:$A$1401,0))</f>
        <v>3.05</v>
      </c>
      <c r="L6411" s="19" t="n">
        <f aca="false">ROUND(F6411*K6411,2)</f>
        <v>3.05</v>
      </c>
      <c r="M6411" s="24" t="n">
        <f aca="false">DATE(YEAR(C6411),MONTH(C6411),1)</f>
        <v>46204</v>
      </c>
    </row>
    <row r="6412" customFormat="false" ht="15" hidden="false" customHeight="false" outlineLevel="0" collapsed="false">
      <c r="A6412" s="21" t="s">
        <v>3820</v>
      </c>
      <c r="B6412" s="21" t="s">
        <v>3058</v>
      </c>
      <c r="C6412" s="23" t="n">
        <v>46222</v>
      </c>
      <c r="D6412" s="21" t="s">
        <v>2930</v>
      </c>
      <c r="E6412" s="21" t="s">
        <v>2748</v>
      </c>
      <c r="F6412" s="12" t="n">
        <v>1</v>
      </c>
      <c r="G6412" s="19" t="n">
        <v>15.7</v>
      </c>
      <c r="H6412" s="19" t="n">
        <v>9.06</v>
      </c>
      <c r="I6412" s="19" t="n">
        <f aca="false">ROUND(F6412*G6412,2)</f>
        <v>15.7</v>
      </c>
      <c r="J6412" s="19" t="n">
        <f aca="false">ROUND(F6412*H6412,2)</f>
        <v>9.06</v>
      </c>
      <c r="K6412" s="19" t="n">
        <f aca="false">INDEX(Pricebook!$L$2:$L$1401,MATCH(D6412,Pricebook!$A$2:$A$1401,0))</f>
        <v>17</v>
      </c>
      <c r="L6412" s="19" t="n">
        <f aca="false">ROUND(F6412*K6412,2)</f>
        <v>17</v>
      </c>
      <c r="M6412" s="24" t="n">
        <f aca="false">DATE(YEAR(C6412),MONTH(C6412),1)</f>
        <v>46204</v>
      </c>
    </row>
    <row r="6413" customFormat="false" ht="15" hidden="false" customHeight="false" outlineLevel="0" collapsed="false">
      <c r="A6413" s="21" t="s">
        <v>3821</v>
      </c>
      <c r="B6413" s="21" t="s">
        <v>3277</v>
      </c>
      <c r="C6413" s="23" t="n">
        <v>46222</v>
      </c>
      <c r="D6413" s="21" t="s">
        <v>693</v>
      </c>
      <c r="E6413" s="21" t="s">
        <v>366</v>
      </c>
      <c r="F6413" s="12" t="n">
        <v>6</v>
      </c>
      <c r="G6413" s="19" t="n">
        <v>8.9</v>
      </c>
      <c r="H6413" s="19" t="n">
        <v>6.51</v>
      </c>
      <c r="I6413" s="19" t="n">
        <f aca="false">ROUND(F6413*G6413,2)</f>
        <v>53.4</v>
      </c>
      <c r="J6413" s="19" t="n">
        <f aca="false">ROUND(F6413*H6413,2)</f>
        <v>39.06</v>
      </c>
      <c r="K6413" s="19" t="n">
        <f aca="false">INDEX(Pricebook!$L$2:$L$1401,MATCH(D6413,Pricebook!$A$2:$A$1401,0))</f>
        <v>9.5</v>
      </c>
      <c r="L6413" s="19" t="n">
        <f aca="false">ROUND(F6413*K6413,2)</f>
        <v>57</v>
      </c>
      <c r="M6413" s="24" t="n">
        <f aca="false">DATE(YEAR(C6413),MONTH(C6413),1)</f>
        <v>46204</v>
      </c>
    </row>
    <row r="6414" customFormat="false" ht="15" hidden="false" customHeight="false" outlineLevel="0" collapsed="false">
      <c r="A6414" s="21" t="s">
        <v>3821</v>
      </c>
      <c r="B6414" s="21" t="s">
        <v>3277</v>
      </c>
      <c r="C6414" s="23" t="n">
        <v>46222</v>
      </c>
      <c r="D6414" s="21" t="s">
        <v>2854</v>
      </c>
      <c r="E6414" s="21" t="s">
        <v>2748</v>
      </c>
      <c r="F6414" s="12" t="n">
        <v>1</v>
      </c>
      <c r="G6414" s="19" t="n">
        <v>15.1</v>
      </c>
      <c r="H6414" s="19" t="n">
        <v>9.71</v>
      </c>
      <c r="I6414" s="19" t="n">
        <f aca="false">ROUND(F6414*G6414,2)</f>
        <v>15.1</v>
      </c>
      <c r="J6414" s="19" t="n">
        <f aca="false">ROUND(F6414*H6414,2)</f>
        <v>9.71</v>
      </c>
      <c r="K6414" s="19" t="n">
        <f aca="false">INDEX(Pricebook!$L$2:$L$1401,MATCH(D6414,Pricebook!$A$2:$A$1401,0))</f>
        <v>16.4</v>
      </c>
      <c r="L6414" s="19" t="n">
        <f aca="false">ROUND(F6414*K6414,2)</f>
        <v>16.4</v>
      </c>
      <c r="M6414" s="24" t="n">
        <f aca="false">DATE(YEAR(C6414),MONTH(C6414),1)</f>
        <v>46204</v>
      </c>
    </row>
    <row r="6415" customFormat="false" ht="15" hidden="false" customHeight="false" outlineLevel="0" collapsed="false">
      <c r="A6415" s="21" t="s">
        <v>3821</v>
      </c>
      <c r="B6415" s="21" t="s">
        <v>3277</v>
      </c>
      <c r="C6415" s="23" t="n">
        <v>46222</v>
      </c>
      <c r="D6415" s="21" t="s">
        <v>2539</v>
      </c>
      <c r="E6415" s="21" t="s">
        <v>2466</v>
      </c>
      <c r="F6415" s="12" t="n">
        <v>1</v>
      </c>
      <c r="G6415" s="19" t="n">
        <v>92.1</v>
      </c>
      <c r="H6415" s="19" t="n">
        <v>56.57</v>
      </c>
      <c r="I6415" s="19" t="n">
        <f aca="false">ROUND(F6415*G6415,2)</f>
        <v>92.1</v>
      </c>
      <c r="J6415" s="19" t="n">
        <f aca="false">ROUND(F6415*H6415,2)</f>
        <v>56.57</v>
      </c>
      <c r="K6415" s="19" t="n">
        <f aca="false">INDEX(Pricebook!$L$2:$L$1401,MATCH(D6415,Pricebook!$A$2:$A$1401,0))</f>
        <v>95.25</v>
      </c>
      <c r="L6415" s="19" t="n">
        <f aca="false">ROUND(F6415*K6415,2)</f>
        <v>95.25</v>
      </c>
      <c r="M6415" s="24" t="n">
        <f aca="false">DATE(YEAR(C6415),MONTH(C6415),1)</f>
        <v>46204</v>
      </c>
    </row>
    <row r="6416" customFormat="false" ht="15" hidden="false" customHeight="false" outlineLevel="0" collapsed="false">
      <c r="A6416" s="21" t="s">
        <v>3821</v>
      </c>
      <c r="B6416" s="21" t="s">
        <v>3277</v>
      </c>
      <c r="C6416" s="23" t="n">
        <v>46222</v>
      </c>
      <c r="D6416" s="21" t="s">
        <v>2948</v>
      </c>
      <c r="E6416" s="21" t="s">
        <v>2748</v>
      </c>
      <c r="F6416" s="12" t="n">
        <v>4</v>
      </c>
      <c r="G6416" s="19" t="n">
        <v>21.85</v>
      </c>
      <c r="H6416" s="19" t="n">
        <v>12.7</v>
      </c>
      <c r="I6416" s="19" t="n">
        <f aca="false">ROUND(F6416*G6416,2)</f>
        <v>87.4</v>
      </c>
      <c r="J6416" s="19" t="n">
        <f aca="false">ROUND(F6416*H6416,2)</f>
        <v>50.8</v>
      </c>
      <c r="K6416" s="19" t="n">
        <f aca="false">INDEX(Pricebook!$L$2:$L$1401,MATCH(D6416,Pricebook!$A$2:$A$1401,0))</f>
        <v>23.8</v>
      </c>
      <c r="L6416" s="19" t="n">
        <f aca="false">ROUND(F6416*K6416,2)</f>
        <v>95.2</v>
      </c>
      <c r="M6416" s="24" t="n">
        <f aca="false">DATE(YEAR(C6416),MONTH(C6416),1)</f>
        <v>46204</v>
      </c>
    </row>
    <row r="6417" customFormat="false" ht="15" hidden="false" customHeight="false" outlineLevel="0" collapsed="false">
      <c r="A6417" s="21" t="s">
        <v>3821</v>
      </c>
      <c r="B6417" s="21" t="s">
        <v>3277</v>
      </c>
      <c r="C6417" s="23" t="n">
        <v>46222</v>
      </c>
      <c r="D6417" s="21" t="s">
        <v>2776</v>
      </c>
      <c r="E6417" s="21" t="s">
        <v>2748</v>
      </c>
      <c r="F6417" s="12" t="n">
        <v>3</v>
      </c>
      <c r="G6417" s="19" t="n">
        <v>43.95</v>
      </c>
      <c r="H6417" s="19" t="n">
        <v>25.93</v>
      </c>
      <c r="I6417" s="19" t="n">
        <f aca="false">ROUND(F6417*G6417,2)</f>
        <v>131.85</v>
      </c>
      <c r="J6417" s="19" t="n">
        <f aca="false">ROUND(F6417*H6417,2)</f>
        <v>77.79</v>
      </c>
      <c r="K6417" s="19" t="n">
        <f aca="false">INDEX(Pricebook!$L$2:$L$1401,MATCH(D6417,Pricebook!$A$2:$A$1401,0))</f>
        <v>48.55</v>
      </c>
      <c r="L6417" s="19" t="n">
        <f aca="false">ROUND(F6417*K6417,2)</f>
        <v>145.65</v>
      </c>
      <c r="M6417" s="24" t="n">
        <f aca="false">DATE(YEAR(C6417),MONTH(C6417),1)</f>
        <v>46204</v>
      </c>
    </row>
    <row r="6418" customFormat="false" ht="15" hidden="false" customHeight="false" outlineLevel="0" collapsed="false">
      <c r="A6418" s="21" t="s">
        <v>3822</v>
      </c>
      <c r="B6418" s="21" t="s">
        <v>3518</v>
      </c>
      <c r="C6418" s="23" t="n">
        <v>46222</v>
      </c>
      <c r="D6418" s="21" t="s">
        <v>2477</v>
      </c>
      <c r="E6418" s="21" t="s">
        <v>2466</v>
      </c>
      <c r="F6418" s="12" t="n">
        <v>2</v>
      </c>
      <c r="G6418" s="19" t="n">
        <v>187.85</v>
      </c>
      <c r="H6418" s="19" t="n">
        <v>115.89</v>
      </c>
      <c r="I6418" s="19" t="n">
        <f aca="false">ROUND(F6418*G6418,2)</f>
        <v>375.7</v>
      </c>
      <c r="J6418" s="19" t="n">
        <f aca="false">ROUND(F6418*H6418,2)</f>
        <v>231.78</v>
      </c>
      <c r="K6418" s="19" t="n">
        <f aca="false">INDEX(Pricebook!$L$2:$L$1401,MATCH(D6418,Pricebook!$A$2:$A$1401,0))</f>
        <v>195.1</v>
      </c>
      <c r="L6418" s="19" t="n">
        <f aca="false">ROUND(F6418*K6418,2)</f>
        <v>390.2</v>
      </c>
      <c r="M6418" s="24" t="n">
        <f aca="false">DATE(YEAR(C6418),MONTH(C6418),1)</f>
        <v>46204</v>
      </c>
    </row>
    <row r="6419" customFormat="false" ht="15" hidden="false" customHeight="false" outlineLevel="0" collapsed="false">
      <c r="A6419" s="21" t="s">
        <v>3822</v>
      </c>
      <c r="B6419" s="21" t="s">
        <v>3518</v>
      </c>
      <c r="C6419" s="23" t="n">
        <v>46222</v>
      </c>
      <c r="D6419" s="21" t="s">
        <v>2475</v>
      </c>
      <c r="E6419" s="21" t="s">
        <v>2466</v>
      </c>
      <c r="F6419" s="12" t="n">
        <v>2</v>
      </c>
      <c r="G6419" s="19" t="n">
        <v>23.35</v>
      </c>
      <c r="H6419" s="19" t="n">
        <v>14.4</v>
      </c>
      <c r="I6419" s="19" t="n">
        <f aca="false">ROUND(F6419*G6419,2)</f>
        <v>46.7</v>
      </c>
      <c r="J6419" s="19" t="n">
        <f aca="false">ROUND(F6419*H6419,2)</f>
        <v>28.8</v>
      </c>
      <c r="K6419" s="19" t="n">
        <f aca="false">INDEX(Pricebook!$L$2:$L$1401,MATCH(D6419,Pricebook!$A$2:$A$1401,0))</f>
        <v>24.25</v>
      </c>
      <c r="L6419" s="19" t="n">
        <f aca="false">ROUND(F6419*K6419,2)</f>
        <v>48.5</v>
      </c>
      <c r="M6419" s="24" t="n">
        <f aca="false">DATE(YEAR(C6419),MONTH(C6419),1)</f>
        <v>46204</v>
      </c>
    </row>
    <row r="6420" customFormat="false" ht="15" hidden="false" customHeight="false" outlineLevel="0" collapsed="false">
      <c r="A6420" s="21" t="s">
        <v>3822</v>
      </c>
      <c r="B6420" s="21" t="s">
        <v>3518</v>
      </c>
      <c r="C6420" s="23" t="n">
        <v>46222</v>
      </c>
      <c r="D6420" s="21" t="s">
        <v>1424</v>
      </c>
      <c r="E6420" s="21" t="s">
        <v>971</v>
      </c>
      <c r="F6420" s="12" t="n">
        <v>9</v>
      </c>
      <c r="G6420" s="19" t="n">
        <v>12.3</v>
      </c>
      <c r="H6420" s="19" t="n">
        <v>9.33</v>
      </c>
      <c r="I6420" s="19" t="n">
        <f aca="false">ROUND(F6420*G6420,2)</f>
        <v>110.7</v>
      </c>
      <c r="J6420" s="19" t="n">
        <f aca="false">ROUND(F6420*H6420,2)</f>
        <v>83.97</v>
      </c>
      <c r="K6420" s="19" t="n">
        <f aca="false">INDEX(Pricebook!$L$2:$L$1401,MATCH(D6420,Pricebook!$A$2:$A$1401,0))</f>
        <v>14.15</v>
      </c>
      <c r="L6420" s="19" t="n">
        <f aca="false">ROUND(F6420*K6420,2)</f>
        <v>127.35</v>
      </c>
      <c r="M6420" s="24" t="n">
        <f aca="false">DATE(YEAR(C6420),MONTH(C6420),1)</f>
        <v>46204</v>
      </c>
    </row>
    <row r="6421" customFormat="false" ht="15" hidden="false" customHeight="false" outlineLevel="0" collapsed="false">
      <c r="A6421" s="21" t="s">
        <v>3822</v>
      </c>
      <c r="B6421" s="21" t="s">
        <v>3518</v>
      </c>
      <c r="C6421" s="23" t="n">
        <v>46222</v>
      </c>
      <c r="D6421" s="21" t="s">
        <v>685</v>
      </c>
      <c r="E6421" s="21" t="s">
        <v>366</v>
      </c>
      <c r="F6421" s="12" t="n">
        <v>2</v>
      </c>
      <c r="G6421" s="19" t="n">
        <v>53.3</v>
      </c>
      <c r="H6421" s="19" t="n">
        <v>37.88</v>
      </c>
      <c r="I6421" s="19" t="n">
        <f aca="false">ROUND(F6421*G6421,2)</f>
        <v>106.6</v>
      </c>
      <c r="J6421" s="19" t="n">
        <f aca="false">ROUND(F6421*H6421,2)</f>
        <v>75.76</v>
      </c>
      <c r="K6421" s="19" t="n">
        <f aca="false">INDEX(Pricebook!$L$2:$L$1401,MATCH(D6421,Pricebook!$A$2:$A$1401,0))</f>
        <v>57.7</v>
      </c>
      <c r="L6421" s="19" t="n">
        <f aca="false">ROUND(F6421*K6421,2)</f>
        <v>115.4</v>
      </c>
      <c r="M6421" s="24" t="n">
        <f aca="false">DATE(YEAR(C6421),MONTH(C6421),1)</f>
        <v>46204</v>
      </c>
    </row>
    <row r="6422" customFormat="false" ht="15" hidden="false" customHeight="false" outlineLevel="0" collapsed="false">
      <c r="A6422" s="21" t="s">
        <v>3822</v>
      </c>
      <c r="B6422" s="21" t="s">
        <v>3518</v>
      </c>
      <c r="C6422" s="23" t="n">
        <v>46222</v>
      </c>
      <c r="D6422" s="21" t="s">
        <v>1374</v>
      </c>
      <c r="E6422" s="21" t="s">
        <v>971</v>
      </c>
      <c r="F6422" s="12" t="n">
        <v>51</v>
      </c>
      <c r="G6422" s="19" t="n">
        <v>1.9</v>
      </c>
      <c r="H6422" s="19" t="n">
        <v>1.58</v>
      </c>
      <c r="I6422" s="19" t="n">
        <f aca="false">ROUND(F6422*G6422,2)</f>
        <v>96.9</v>
      </c>
      <c r="J6422" s="19" t="n">
        <f aca="false">ROUND(F6422*H6422,2)</f>
        <v>80.58</v>
      </c>
      <c r="K6422" s="19" t="n">
        <f aca="false">INDEX(Pricebook!$L$2:$L$1401,MATCH(D6422,Pricebook!$A$2:$A$1401,0))</f>
        <v>2.2</v>
      </c>
      <c r="L6422" s="19" t="n">
        <f aca="false">ROUND(F6422*K6422,2)</f>
        <v>112.2</v>
      </c>
      <c r="M6422" s="24" t="n">
        <f aca="false">DATE(YEAR(C6422),MONTH(C6422),1)</f>
        <v>46204</v>
      </c>
    </row>
    <row r="6423" customFormat="false" ht="15" hidden="false" customHeight="false" outlineLevel="0" collapsed="false">
      <c r="A6423" s="21" t="s">
        <v>3822</v>
      </c>
      <c r="B6423" s="21" t="s">
        <v>3518</v>
      </c>
      <c r="C6423" s="23" t="n">
        <v>46222</v>
      </c>
      <c r="D6423" s="21" t="s">
        <v>214</v>
      </c>
      <c r="E6423" s="21" t="s">
        <v>108</v>
      </c>
      <c r="F6423" s="12" t="n">
        <v>1</v>
      </c>
      <c r="G6423" s="19" t="n">
        <v>111.75</v>
      </c>
      <c r="H6423" s="19" t="n">
        <v>83.48</v>
      </c>
      <c r="I6423" s="19" t="n">
        <f aca="false">ROUND(F6423*G6423,2)</f>
        <v>111.75</v>
      </c>
      <c r="J6423" s="19" t="n">
        <f aca="false">ROUND(F6423*H6423,2)</f>
        <v>83.48</v>
      </c>
      <c r="K6423" s="19" t="n">
        <f aca="false">INDEX(Pricebook!$L$2:$L$1401,MATCH(D6423,Pricebook!$A$2:$A$1401,0))</f>
        <v>122.25</v>
      </c>
      <c r="L6423" s="19" t="n">
        <f aca="false">ROUND(F6423*K6423,2)</f>
        <v>122.25</v>
      </c>
      <c r="M6423" s="24" t="n">
        <f aca="false">DATE(YEAR(C6423),MONTH(C6423),1)</f>
        <v>46204</v>
      </c>
    </row>
    <row r="6424" customFormat="false" ht="15" hidden="false" customHeight="false" outlineLevel="0" collapsed="false">
      <c r="A6424" s="21" t="s">
        <v>3822</v>
      </c>
      <c r="B6424" s="21" t="s">
        <v>3518</v>
      </c>
      <c r="C6424" s="23" t="n">
        <v>46222</v>
      </c>
      <c r="D6424" s="21" t="s">
        <v>1228</v>
      </c>
      <c r="E6424" s="21" t="s">
        <v>971</v>
      </c>
      <c r="F6424" s="12" t="n">
        <v>4</v>
      </c>
      <c r="G6424" s="19" t="n">
        <v>88.9</v>
      </c>
      <c r="H6424" s="19" t="n">
        <v>72.04</v>
      </c>
      <c r="I6424" s="19" t="n">
        <f aca="false">ROUND(F6424*G6424,2)</f>
        <v>355.6</v>
      </c>
      <c r="J6424" s="19" t="n">
        <f aca="false">ROUND(F6424*H6424,2)</f>
        <v>288.16</v>
      </c>
      <c r="K6424" s="19" t="n">
        <f aca="false">INDEX(Pricebook!$L$2:$L$1401,MATCH(D6424,Pricebook!$A$2:$A$1401,0))</f>
        <v>103.2</v>
      </c>
      <c r="L6424" s="19" t="n">
        <f aca="false">ROUND(F6424*K6424,2)</f>
        <v>412.8</v>
      </c>
      <c r="M6424" s="24" t="n">
        <f aca="false">DATE(YEAR(C6424),MONTH(C6424),1)</f>
        <v>46204</v>
      </c>
    </row>
    <row r="6425" customFormat="false" ht="15" hidden="false" customHeight="false" outlineLevel="0" collapsed="false">
      <c r="A6425" s="21" t="s">
        <v>3822</v>
      </c>
      <c r="B6425" s="21" t="s">
        <v>3518</v>
      </c>
      <c r="C6425" s="23" t="n">
        <v>46222</v>
      </c>
      <c r="D6425" s="21" t="s">
        <v>865</v>
      </c>
      <c r="E6425" s="21" t="s">
        <v>366</v>
      </c>
      <c r="F6425" s="12" t="n">
        <v>3</v>
      </c>
      <c r="G6425" s="19" t="n">
        <v>66</v>
      </c>
      <c r="H6425" s="19" t="n">
        <v>47.11</v>
      </c>
      <c r="I6425" s="19" t="n">
        <f aca="false">ROUND(F6425*G6425,2)</f>
        <v>198</v>
      </c>
      <c r="J6425" s="19" t="n">
        <f aca="false">ROUND(F6425*H6425,2)</f>
        <v>141.33</v>
      </c>
      <c r="K6425" s="19" t="n">
        <f aca="false">INDEX(Pricebook!$L$2:$L$1401,MATCH(D6425,Pricebook!$A$2:$A$1401,0))</f>
        <v>71.75</v>
      </c>
      <c r="L6425" s="19" t="n">
        <f aca="false">ROUND(F6425*K6425,2)</f>
        <v>215.25</v>
      </c>
      <c r="M6425" s="24" t="n">
        <f aca="false">DATE(YEAR(C6425),MONTH(C6425),1)</f>
        <v>46204</v>
      </c>
    </row>
    <row r="6426" customFormat="false" ht="15" hidden="false" customHeight="false" outlineLevel="0" collapsed="false">
      <c r="A6426" s="21" t="s">
        <v>3822</v>
      </c>
      <c r="B6426" s="21" t="s">
        <v>3518</v>
      </c>
      <c r="C6426" s="23" t="n">
        <v>46222</v>
      </c>
      <c r="D6426" s="21" t="s">
        <v>287</v>
      </c>
      <c r="E6426" s="21" t="s">
        <v>108</v>
      </c>
      <c r="F6426" s="12" t="n">
        <v>3</v>
      </c>
      <c r="G6426" s="19" t="n">
        <v>17.4</v>
      </c>
      <c r="H6426" s="19" t="n">
        <v>13.09</v>
      </c>
      <c r="I6426" s="19" t="n">
        <f aca="false">ROUND(F6426*G6426,2)</f>
        <v>52.2</v>
      </c>
      <c r="J6426" s="19" t="n">
        <f aca="false">ROUND(F6426*H6426,2)</f>
        <v>39.27</v>
      </c>
      <c r="K6426" s="19" t="n">
        <f aca="false">INDEX(Pricebook!$L$2:$L$1401,MATCH(D6426,Pricebook!$A$2:$A$1401,0))</f>
        <v>19.15</v>
      </c>
      <c r="L6426" s="19" t="n">
        <f aca="false">ROUND(F6426*K6426,2)</f>
        <v>57.45</v>
      </c>
      <c r="M6426" s="24" t="n">
        <f aca="false">DATE(YEAR(C6426),MONTH(C6426),1)</f>
        <v>46204</v>
      </c>
    </row>
    <row r="6427" customFormat="false" ht="15" hidden="false" customHeight="false" outlineLevel="0" collapsed="false">
      <c r="A6427" s="21" t="s">
        <v>3822</v>
      </c>
      <c r="B6427" s="21" t="s">
        <v>3518</v>
      </c>
      <c r="C6427" s="23" t="n">
        <v>46222</v>
      </c>
      <c r="D6427" s="21" t="s">
        <v>1374</v>
      </c>
      <c r="E6427" s="21" t="s">
        <v>971</v>
      </c>
      <c r="F6427" s="12" t="n">
        <v>23</v>
      </c>
      <c r="G6427" s="19" t="n">
        <v>1.9</v>
      </c>
      <c r="H6427" s="19" t="n">
        <v>1.58</v>
      </c>
      <c r="I6427" s="19" t="n">
        <f aca="false">ROUND(F6427*G6427,2)</f>
        <v>43.7</v>
      </c>
      <c r="J6427" s="19" t="n">
        <f aca="false">ROUND(F6427*H6427,2)</f>
        <v>36.34</v>
      </c>
      <c r="K6427" s="19" t="n">
        <f aca="false">INDEX(Pricebook!$L$2:$L$1401,MATCH(D6427,Pricebook!$A$2:$A$1401,0))</f>
        <v>2.2</v>
      </c>
      <c r="L6427" s="19" t="n">
        <f aca="false">ROUND(F6427*K6427,2)</f>
        <v>50.6</v>
      </c>
      <c r="M6427" s="24" t="n">
        <f aca="false">DATE(YEAR(C6427),MONTH(C6427),1)</f>
        <v>46204</v>
      </c>
    </row>
    <row r="6428" customFormat="false" ht="15" hidden="false" customHeight="false" outlineLevel="0" collapsed="false">
      <c r="A6428" s="21" t="s">
        <v>3822</v>
      </c>
      <c r="B6428" s="21" t="s">
        <v>3518</v>
      </c>
      <c r="C6428" s="23" t="n">
        <v>46222</v>
      </c>
      <c r="D6428" s="21" t="s">
        <v>1382</v>
      </c>
      <c r="E6428" s="21" t="s">
        <v>971</v>
      </c>
      <c r="F6428" s="12" t="n">
        <v>1</v>
      </c>
      <c r="G6428" s="19" t="n">
        <v>240</v>
      </c>
      <c r="H6428" s="19" t="n">
        <v>186.42</v>
      </c>
      <c r="I6428" s="19" t="n">
        <f aca="false">ROUND(F6428*G6428,2)</f>
        <v>240</v>
      </c>
      <c r="J6428" s="19" t="n">
        <f aca="false">ROUND(F6428*H6428,2)</f>
        <v>186.42</v>
      </c>
      <c r="K6428" s="19" t="n">
        <f aca="false">INDEX(Pricebook!$L$2:$L$1401,MATCH(D6428,Pricebook!$A$2:$A$1401,0))</f>
        <v>282.3</v>
      </c>
      <c r="L6428" s="19" t="n">
        <f aca="false">ROUND(F6428*K6428,2)</f>
        <v>282.3</v>
      </c>
      <c r="M6428" s="24" t="n">
        <f aca="false">DATE(YEAR(C6428),MONTH(C6428),1)</f>
        <v>46204</v>
      </c>
    </row>
    <row r="6429" customFormat="false" ht="15" hidden="false" customHeight="false" outlineLevel="0" collapsed="false">
      <c r="A6429" s="21" t="s">
        <v>3823</v>
      </c>
      <c r="B6429" s="21" t="s">
        <v>3655</v>
      </c>
      <c r="C6429" s="23" t="n">
        <v>46223</v>
      </c>
      <c r="D6429" s="21" t="s">
        <v>1344</v>
      </c>
      <c r="E6429" s="21" t="s">
        <v>971</v>
      </c>
      <c r="F6429" s="12" t="n">
        <v>3</v>
      </c>
      <c r="G6429" s="19" t="n">
        <v>23</v>
      </c>
      <c r="H6429" s="19" t="n">
        <v>17.66</v>
      </c>
      <c r="I6429" s="19" t="n">
        <f aca="false">ROUND(F6429*G6429,2)</f>
        <v>69</v>
      </c>
      <c r="J6429" s="19" t="n">
        <f aca="false">ROUND(F6429*H6429,2)</f>
        <v>52.98</v>
      </c>
      <c r="K6429" s="19" t="n">
        <f aca="false">INDEX(Pricebook!$L$2:$L$1401,MATCH(D6429,Pricebook!$A$2:$A$1401,0))</f>
        <v>26.75</v>
      </c>
      <c r="L6429" s="19" t="n">
        <f aca="false">ROUND(F6429*K6429,2)</f>
        <v>80.25</v>
      </c>
      <c r="M6429" s="24" t="n">
        <f aca="false">DATE(YEAR(C6429),MONTH(C6429),1)</f>
        <v>46204</v>
      </c>
    </row>
    <row r="6430" customFormat="false" ht="15" hidden="false" customHeight="false" outlineLevel="0" collapsed="false">
      <c r="A6430" s="21" t="s">
        <v>3823</v>
      </c>
      <c r="B6430" s="21" t="s">
        <v>3655</v>
      </c>
      <c r="C6430" s="23" t="n">
        <v>46223</v>
      </c>
      <c r="D6430" s="21" t="s">
        <v>2822</v>
      </c>
      <c r="E6430" s="21" t="s">
        <v>2748</v>
      </c>
      <c r="F6430" s="12" t="n">
        <v>3</v>
      </c>
      <c r="G6430" s="19" t="n">
        <v>27.3</v>
      </c>
      <c r="H6430" s="19" t="n">
        <v>17.05</v>
      </c>
      <c r="I6430" s="19" t="n">
        <f aca="false">ROUND(F6430*G6430,2)</f>
        <v>81.9</v>
      </c>
      <c r="J6430" s="19" t="n">
        <f aca="false">ROUND(F6430*H6430,2)</f>
        <v>51.15</v>
      </c>
      <c r="K6430" s="19" t="n">
        <f aca="false">INDEX(Pricebook!$L$2:$L$1401,MATCH(D6430,Pricebook!$A$2:$A$1401,0))</f>
        <v>29.8</v>
      </c>
      <c r="L6430" s="19" t="n">
        <f aca="false">ROUND(F6430*K6430,2)</f>
        <v>89.4</v>
      </c>
      <c r="M6430" s="24" t="n">
        <f aca="false">DATE(YEAR(C6430),MONTH(C6430),1)</f>
        <v>46204</v>
      </c>
    </row>
    <row r="6431" customFormat="false" ht="15" hidden="false" customHeight="false" outlineLevel="0" collapsed="false">
      <c r="A6431" s="21" t="s">
        <v>3823</v>
      </c>
      <c r="B6431" s="21" t="s">
        <v>3655</v>
      </c>
      <c r="C6431" s="23" t="n">
        <v>46223</v>
      </c>
      <c r="D6431" s="21" t="s">
        <v>661</v>
      </c>
      <c r="E6431" s="21" t="s">
        <v>366</v>
      </c>
      <c r="F6431" s="12" t="n">
        <v>1</v>
      </c>
      <c r="G6431" s="19" t="n">
        <v>83.85</v>
      </c>
      <c r="H6431" s="19" t="n">
        <v>64.42</v>
      </c>
      <c r="I6431" s="19" t="n">
        <f aca="false">ROUND(F6431*G6431,2)</f>
        <v>83.85</v>
      </c>
      <c r="J6431" s="19" t="n">
        <f aca="false">ROUND(F6431*H6431,2)</f>
        <v>64.42</v>
      </c>
      <c r="K6431" s="19" t="n">
        <f aca="false">INDEX(Pricebook!$L$2:$L$1401,MATCH(D6431,Pricebook!$A$2:$A$1401,0))</f>
        <v>90.05</v>
      </c>
      <c r="L6431" s="19" t="n">
        <f aca="false">ROUND(F6431*K6431,2)</f>
        <v>90.05</v>
      </c>
      <c r="M6431" s="24" t="n">
        <f aca="false">DATE(YEAR(C6431),MONTH(C6431),1)</f>
        <v>46204</v>
      </c>
    </row>
    <row r="6432" customFormat="false" ht="15" hidden="false" customHeight="false" outlineLevel="0" collapsed="false">
      <c r="A6432" s="21" t="s">
        <v>3823</v>
      </c>
      <c r="B6432" s="21" t="s">
        <v>3655</v>
      </c>
      <c r="C6432" s="23" t="n">
        <v>46223</v>
      </c>
      <c r="D6432" s="21" t="s">
        <v>1352</v>
      </c>
      <c r="E6432" s="21" t="s">
        <v>971</v>
      </c>
      <c r="F6432" s="12" t="n">
        <v>1</v>
      </c>
      <c r="G6432" s="19" t="n">
        <v>75.55</v>
      </c>
      <c r="H6432" s="19" t="n">
        <v>65.42</v>
      </c>
      <c r="I6432" s="19" t="n">
        <f aca="false">ROUND(F6432*G6432,2)</f>
        <v>75.55</v>
      </c>
      <c r="J6432" s="19" t="n">
        <f aca="false">ROUND(F6432*H6432,2)</f>
        <v>65.42</v>
      </c>
      <c r="K6432" s="19" t="n">
        <f aca="false">INDEX(Pricebook!$L$2:$L$1401,MATCH(D6432,Pricebook!$A$2:$A$1401,0))</f>
        <v>87.8</v>
      </c>
      <c r="L6432" s="19" t="n">
        <f aca="false">ROUND(F6432*K6432,2)</f>
        <v>87.8</v>
      </c>
      <c r="M6432" s="24" t="n">
        <f aca="false">DATE(YEAR(C6432),MONTH(C6432),1)</f>
        <v>46204</v>
      </c>
    </row>
    <row r="6433" customFormat="false" ht="15" hidden="false" customHeight="false" outlineLevel="0" collapsed="false">
      <c r="A6433" s="21" t="s">
        <v>3823</v>
      </c>
      <c r="B6433" s="21" t="s">
        <v>3655</v>
      </c>
      <c r="C6433" s="23" t="n">
        <v>46223</v>
      </c>
      <c r="D6433" s="21" t="s">
        <v>986</v>
      </c>
      <c r="E6433" s="21" t="s">
        <v>971</v>
      </c>
      <c r="F6433" s="12" t="n">
        <v>12</v>
      </c>
      <c r="G6433" s="19" t="n">
        <v>3.35</v>
      </c>
      <c r="H6433" s="19" t="n">
        <v>2.92</v>
      </c>
      <c r="I6433" s="19" t="n">
        <f aca="false">ROUND(F6433*G6433,2)</f>
        <v>40.2</v>
      </c>
      <c r="J6433" s="19" t="n">
        <f aca="false">ROUND(F6433*H6433,2)</f>
        <v>35.04</v>
      </c>
      <c r="K6433" s="19" t="n">
        <f aca="false">INDEX(Pricebook!$L$2:$L$1401,MATCH(D6433,Pricebook!$A$2:$A$1401,0))</f>
        <v>3.9</v>
      </c>
      <c r="L6433" s="19" t="n">
        <f aca="false">ROUND(F6433*K6433,2)</f>
        <v>46.8</v>
      </c>
      <c r="M6433" s="24" t="n">
        <f aca="false">DATE(YEAR(C6433),MONTH(C6433),1)</f>
        <v>46204</v>
      </c>
    </row>
    <row r="6434" customFormat="false" ht="15" hidden="false" customHeight="false" outlineLevel="0" collapsed="false">
      <c r="A6434" s="21" t="s">
        <v>3823</v>
      </c>
      <c r="B6434" s="21" t="s">
        <v>3655</v>
      </c>
      <c r="C6434" s="23" t="n">
        <v>46223</v>
      </c>
      <c r="D6434" s="21" t="s">
        <v>1058</v>
      </c>
      <c r="E6434" s="21" t="s">
        <v>971</v>
      </c>
      <c r="F6434" s="12" t="n">
        <v>1</v>
      </c>
      <c r="G6434" s="19" t="n">
        <v>107.15</v>
      </c>
      <c r="H6434" s="19" t="n">
        <v>82.24</v>
      </c>
      <c r="I6434" s="19" t="n">
        <f aca="false">ROUND(F6434*G6434,2)</f>
        <v>107.15</v>
      </c>
      <c r="J6434" s="19" t="n">
        <f aca="false">ROUND(F6434*H6434,2)</f>
        <v>82.24</v>
      </c>
      <c r="K6434" s="19" t="n">
        <f aca="false">INDEX(Pricebook!$L$2:$L$1401,MATCH(D6434,Pricebook!$A$2:$A$1401,0))</f>
        <v>117.9</v>
      </c>
      <c r="L6434" s="19" t="n">
        <f aca="false">ROUND(F6434*K6434,2)</f>
        <v>117.9</v>
      </c>
      <c r="M6434" s="24" t="n">
        <f aca="false">DATE(YEAR(C6434),MONTH(C6434),1)</f>
        <v>46204</v>
      </c>
    </row>
    <row r="6435" customFormat="false" ht="15" hidden="false" customHeight="false" outlineLevel="0" collapsed="false">
      <c r="A6435" s="21" t="s">
        <v>3823</v>
      </c>
      <c r="B6435" s="21" t="s">
        <v>3655</v>
      </c>
      <c r="C6435" s="23" t="n">
        <v>46223</v>
      </c>
      <c r="D6435" s="21" t="s">
        <v>1076</v>
      </c>
      <c r="E6435" s="21" t="s">
        <v>971</v>
      </c>
      <c r="F6435" s="12" t="n">
        <v>3</v>
      </c>
      <c r="G6435" s="19" t="n">
        <v>3.25</v>
      </c>
      <c r="H6435" s="19" t="n">
        <v>2.45</v>
      </c>
      <c r="I6435" s="19" t="n">
        <f aca="false">ROUND(F6435*G6435,2)</f>
        <v>9.75</v>
      </c>
      <c r="J6435" s="19" t="n">
        <f aca="false">ROUND(F6435*H6435,2)</f>
        <v>7.35</v>
      </c>
      <c r="K6435" s="19" t="n">
        <f aca="false">INDEX(Pricebook!$L$2:$L$1401,MATCH(D6435,Pricebook!$A$2:$A$1401,0))</f>
        <v>3.75</v>
      </c>
      <c r="L6435" s="19" t="n">
        <f aca="false">ROUND(F6435*K6435,2)</f>
        <v>11.25</v>
      </c>
      <c r="M6435" s="24" t="n">
        <f aca="false">DATE(YEAR(C6435),MONTH(C6435),1)</f>
        <v>46204</v>
      </c>
    </row>
    <row r="6436" customFormat="false" ht="15" hidden="false" customHeight="false" outlineLevel="0" collapsed="false">
      <c r="A6436" s="21" t="s">
        <v>3823</v>
      </c>
      <c r="B6436" s="21" t="s">
        <v>3655</v>
      </c>
      <c r="C6436" s="23" t="n">
        <v>46223</v>
      </c>
      <c r="D6436" s="21" t="s">
        <v>2032</v>
      </c>
      <c r="E6436" s="21" t="s">
        <v>1941</v>
      </c>
      <c r="F6436" s="12" t="n">
        <v>4</v>
      </c>
      <c r="G6436" s="19" t="n">
        <v>107.6</v>
      </c>
      <c r="H6436" s="19" t="n">
        <v>69.15</v>
      </c>
      <c r="I6436" s="19" t="n">
        <f aca="false">ROUND(F6436*G6436,2)</f>
        <v>430.4</v>
      </c>
      <c r="J6436" s="19" t="n">
        <f aca="false">ROUND(F6436*H6436,2)</f>
        <v>276.6</v>
      </c>
      <c r="K6436" s="19" t="n">
        <f aca="false">INDEX(Pricebook!$L$2:$L$1401,MATCH(D6436,Pricebook!$A$2:$A$1401,0))</f>
        <v>112.65</v>
      </c>
      <c r="L6436" s="19" t="n">
        <f aca="false">ROUND(F6436*K6436,2)</f>
        <v>450.6</v>
      </c>
      <c r="M6436" s="24" t="n">
        <f aca="false">DATE(YEAR(C6436),MONTH(C6436),1)</f>
        <v>46204</v>
      </c>
    </row>
    <row r="6437" customFormat="false" ht="15" hidden="false" customHeight="false" outlineLevel="0" collapsed="false">
      <c r="A6437" s="21" t="s">
        <v>3823</v>
      </c>
      <c r="B6437" s="21" t="s">
        <v>3655</v>
      </c>
      <c r="C6437" s="23" t="n">
        <v>46223</v>
      </c>
      <c r="D6437" s="21" t="s">
        <v>535</v>
      </c>
      <c r="E6437" s="21" t="s">
        <v>366</v>
      </c>
      <c r="F6437" s="12" t="n">
        <v>2</v>
      </c>
      <c r="G6437" s="19" t="n">
        <v>18.15</v>
      </c>
      <c r="H6437" s="19" t="n">
        <v>12.97</v>
      </c>
      <c r="I6437" s="19" t="n">
        <f aca="false">ROUND(F6437*G6437,2)</f>
        <v>36.3</v>
      </c>
      <c r="J6437" s="19" t="n">
        <f aca="false">ROUND(F6437*H6437,2)</f>
        <v>25.94</v>
      </c>
      <c r="K6437" s="19" t="n">
        <f aca="false">INDEX(Pricebook!$L$2:$L$1401,MATCH(D6437,Pricebook!$A$2:$A$1401,0))</f>
        <v>19.75</v>
      </c>
      <c r="L6437" s="19" t="n">
        <f aca="false">ROUND(F6437*K6437,2)</f>
        <v>39.5</v>
      </c>
      <c r="M6437" s="24" t="n">
        <f aca="false">DATE(YEAR(C6437),MONTH(C6437),1)</f>
        <v>46204</v>
      </c>
    </row>
    <row r="6438" customFormat="false" ht="15" hidden="false" customHeight="false" outlineLevel="0" collapsed="false">
      <c r="A6438" s="21" t="s">
        <v>3823</v>
      </c>
      <c r="B6438" s="21" t="s">
        <v>3655</v>
      </c>
      <c r="C6438" s="23" t="n">
        <v>46223</v>
      </c>
      <c r="D6438" s="21" t="s">
        <v>2012</v>
      </c>
      <c r="E6438" s="21" t="s">
        <v>1941</v>
      </c>
      <c r="F6438" s="12" t="n">
        <v>2</v>
      </c>
      <c r="G6438" s="19" t="n">
        <v>98.75</v>
      </c>
      <c r="H6438" s="19" t="n">
        <v>63.54</v>
      </c>
      <c r="I6438" s="19" t="n">
        <f aca="false">ROUND(F6438*G6438,2)</f>
        <v>197.5</v>
      </c>
      <c r="J6438" s="19" t="n">
        <f aca="false">ROUND(F6438*H6438,2)</f>
        <v>127.08</v>
      </c>
      <c r="K6438" s="19" t="n">
        <f aca="false">INDEX(Pricebook!$L$2:$L$1401,MATCH(D6438,Pricebook!$A$2:$A$1401,0))</f>
        <v>103.55</v>
      </c>
      <c r="L6438" s="19" t="n">
        <f aca="false">ROUND(F6438*K6438,2)</f>
        <v>207.1</v>
      </c>
      <c r="M6438" s="24" t="n">
        <f aca="false">DATE(YEAR(C6438),MONTH(C6438),1)</f>
        <v>46204</v>
      </c>
    </row>
    <row r="6439" customFormat="false" ht="15" hidden="false" customHeight="false" outlineLevel="0" collapsed="false">
      <c r="A6439" s="21" t="s">
        <v>3823</v>
      </c>
      <c r="B6439" s="21" t="s">
        <v>3655</v>
      </c>
      <c r="C6439" s="23" t="n">
        <v>46223</v>
      </c>
      <c r="D6439" s="21" t="s">
        <v>825</v>
      </c>
      <c r="E6439" s="21" t="s">
        <v>366</v>
      </c>
      <c r="F6439" s="12" t="n">
        <v>6</v>
      </c>
      <c r="G6439" s="19" t="n">
        <v>11.2</v>
      </c>
      <c r="H6439" s="19" t="n">
        <v>8.32</v>
      </c>
      <c r="I6439" s="19" t="n">
        <f aca="false">ROUND(F6439*G6439,2)</f>
        <v>67.2</v>
      </c>
      <c r="J6439" s="19" t="n">
        <f aca="false">ROUND(F6439*H6439,2)</f>
        <v>49.92</v>
      </c>
      <c r="K6439" s="19" t="n">
        <f aca="false">INDEX(Pricebook!$L$2:$L$1401,MATCH(D6439,Pricebook!$A$2:$A$1401,0))</f>
        <v>12.15</v>
      </c>
      <c r="L6439" s="19" t="n">
        <f aca="false">ROUND(F6439*K6439,2)</f>
        <v>72.9</v>
      </c>
      <c r="M6439" s="24" t="n">
        <f aca="false">DATE(YEAR(C6439),MONTH(C6439),1)</f>
        <v>46204</v>
      </c>
    </row>
    <row r="6440" customFormat="false" ht="15" hidden="false" customHeight="false" outlineLevel="0" collapsed="false">
      <c r="A6440" s="21" t="s">
        <v>3824</v>
      </c>
      <c r="B6440" s="21" t="s">
        <v>3761</v>
      </c>
      <c r="C6440" s="23" t="n">
        <v>46223</v>
      </c>
      <c r="D6440" s="21" t="s">
        <v>1392</v>
      </c>
      <c r="E6440" s="21" t="s">
        <v>971</v>
      </c>
      <c r="F6440" s="12" t="n">
        <v>1</v>
      </c>
      <c r="G6440" s="19" t="n">
        <v>835.75</v>
      </c>
      <c r="H6440" s="19" t="n">
        <v>639.21</v>
      </c>
      <c r="I6440" s="19" t="n">
        <f aca="false">ROUND(F6440*G6440,2)</f>
        <v>835.75</v>
      </c>
      <c r="J6440" s="19" t="n">
        <f aca="false">ROUND(F6440*H6440,2)</f>
        <v>639.21</v>
      </c>
      <c r="K6440" s="19" t="n">
        <f aca="false">INDEX(Pricebook!$L$2:$L$1401,MATCH(D6440,Pricebook!$A$2:$A$1401,0))</f>
        <v>967.95</v>
      </c>
      <c r="L6440" s="19" t="n">
        <f aca="false">ROUND(F6440*K6440,2)</f>
        <v>967.95</v>
      </c>
      <c r="M6440" s="24" t="n">
        <f aca="false">DATE(YEAR(C6440),MONTH(C6440),1)</f>
        <v>46204</v>
      </c>
    </row>
    <row r="6441" customFormat="false" ht="15" hidden="false" customHeight="false" outlineLevel="0" collapsed="false">
      <c r="A6441" s="21" t="s">
        <v>3824</v>
      </c>
      <c r="B6441" s="21" t="s">
        <v>3761</v>
      </c>
      <c r="C6441" s="23" t="n">
        <v>46223</v>
      </c>
      <c r="D6441" s="21" t="s">
        <v>2938</v>
      </c>
      <c r="E6441" s="21" t="s">
        <v>2748</v>
      </c>
      <c r="F6441" s="12" t="n">
        <v>3</v>
      </c>
      <c r="G6441" s="19" t="n">
        <v>5.9</v>
      </c>
      <c r="H6441" s="19" t="n">
        <v>3.42</v>
      </c>
      <c r="I6441" s="19" t="n">
        <f aca="false">ROUND(F6441*G6441,2)</f>
        <v>17.7</v>
      </c>
      <c r="J6441" s="19" t="n">
        <f aca="false">ROUND(F6441*H6441,2)</f>
        <v>10.26</v>
      </c>
      <c r="K6441" s="19" t="n">
        <f aca="false">INDEX(Pricebook!$L$2:$L$1401,MATCH(D6441,Pricebook!$A$2:$A$1401,0))</f>
        <v>6.4</v>
      </c>
      <c r="L6441" s="19" t="n">
        <f aca="false">ROUND(F6441*K6441,2)</f>
        <v>19.2</v>
      </c>
      <c r="M6441" s="24" t="n">
        <f aca="false">DATE(YEAR(C6441),MONTH(C6441),1)</f>
        <v>46204</v>
      </c>
    </row>
    <row r="6442" customFormat="false" ht="15" hidden="false" customHeight="false" outlineLevel="0" collapsed="false">
      <c r="A6442" s="21" t="s">
        <v>3824</v>
      </c>
      <c r="B6442" s="21" t="s">
        <v>3761</v>
      </c>
      <c r="C6442" s="23" t="n">
        <v>46223</v>
      </c>
      <c r="D6442" s="21" t="s">
        <v>1404</v>
      </c>
      <c r="E6442" s="21" t="s">
        <v>971</v>
      </c>
      <c r="F6442" s="12" t="n">
        <v>1</v>
      </c>
      <c r="G6442" s="19" t="n">
        <v>144.9</v>
      </c>
      <c r="H6442" s="19" t="n">
        <v>111.05</v>
      </c>
      <c r="I6442" s="19" t="n">
        <f aca="false">ROUND(F6442*G6442,2)</f>
        <v>144.9</v>
      </c>
      <c r="J6442" s="19" t="n">
        <f aca="false">ROUND(F6442*H6442,2)</f>
        <v>111.05</v>
      </c>
      <c r="K6442" s="19" t="n">
        <f aca="false">INDEX(Pricebook!$L$2:$L$1401,MATCH(D6442,Pricebook!$A$2:$A$1401,0))</f>
        <v>168.2</v>
      </c>
      <c r="L6442" s="19" t="n">
        <f aca="false">ROUND(F6442*K6442,2)</f>
        <v>168.2</v>
      </c>
      <c r="M6442" s="24" t="n">
        <f aca="false">DATE(YEAR(C6442),MONTH(C6442),1)</f>
        <v>46204</v>
      </c>
    </row>
    <row r="6443" customFormat="false" ht="15" hidden="false" customHeight="false" outlineLevel="0" collapsed="false">
      <c r="A6443" s="21" t="s">
        <v>3824</v>
      </c>
      <c r="B6443" s="21" t="s">
        <v>3761</v>
      </c>
      <c r="C6443" s="23" t="n">
        <v>46223</v>
      </c>
      <c r="D6443" s="21" t="s">
        <v>2876</v>
      </c>
      <c r="E6443" s="21" t="s">
        <v>2748</v>
      </c>
      <c r="F6443" s="12" t="n">
        <v>9</v>
      </c>
      <c r="G6443" s="19" t="n">
        <v>3.4</v>
      </c>
      <c r="H6443" s="19" t="n">
        <v>1.97</v>
      </c>
      <c r="I6443" s="19" t="n">
        <f aca="false">ROUND(F6443*G6443,2)</f>
        <v>30.6</v>
      </c>
      <c r="J6443" s="19" t="n">
        <f aca="false">ROUND(F6443*H6443,2)</f>
        <v>17.73</v>
      </c>
      <c r="K6443" s="19" t="n">
        <f aca="false">INDEX(Pricebook!$L$2:$L$1401,MATCH(D6443,Pricebook!$A$2:$A$1401,0))</f>
        <v>3.7</v>
      </c>
      <c r="L6443" s="19" t="n">
        <f aca="false">ROUND(F6443*K6443,2)</f>
        <v>33.3</v>
      </c>
      <c r="M6443" s="24" t="n">
        <f aca="false">DATE(YEAR(C6443),MONTH(C6443),1)</f>
        <v>46204</v>
      </c>
    </row>
    <row r="6444" customFormat="false" ht="15" hidden="false" customHeight="false" outlineLevel="0" collapsed="false">
      <c r="A6444" s="21" t="s">
        <v>3824</v>
      </c>
      <c r="B6444" s="21" t="s">
        <v>3761</v>
      </c>
      <c r="C6444" s="23" t="n">
        <v>46223</v>
      </c>
      <c r="D6444" s="21" t="s">
        <v>328</v>
      </c>
      <c r="E6444" s="21" t="s">
        <v>108</v>
      </c>
      <c r="F6444" s="12" t="n">
        <v>1</v>
      </c>
      <c r="G6444" s="19" t="n">
        <v>105.6</v>
      </c>
      <c r="H6444" s="19" t="n">
        <v>78.85</v>
      </c>
      <c r="I6444" s="19" t="n">
        <f aca="false">ROUND(F6444*G6444,2)</f>
        <v>105.6</v>
      </c>
      <c r="J6444" s="19" t="n">
        <f aca="false">ROUND(F6444*H6444,2)</f>
        <v>78.85</v>
      </c>
      <c r="K6444" s="19" t="n">
        <f aca="false">INDEX(Pricebook!$L$2:$L$1401,MATCH(D6444,Pricebook!$A$2:$A$1401,0))</f>
        <v>115.5</v>
      </c>
      <c r="L6444" s="19" t="n">
        <f aca="false">ROUND(F6444*K6444,2)</f>
        <v>115.5</v>
      </c>
      <c r="M6444" s="24" t="n">
        <f aca="false">DATE(YEAR(C6444),MONTH(C6444),1)</f>
        <v>46204</v>
      </c>
    </row>
    <row r="6445" customFormat="false" ht="15" hidden="false" customHeight="false" outlineLevel="0" collapsed="false">
      <c r="A6445" s="21" t="s">
        <v>3824</v>
      </c>
      <c r="B6445" s="21" t="s">
        <v>3761</v>
      </c>
      <c r="C6445" s="23" t="n">
        <v>46223</v>
      </c>
      <c r="D6445" s="21" t="s">
        <v>161</v>
      </c>
      <c r="E6445" s="21" t="s">
        <v>108</v>
      </c>
      <c r="F6445" s="12" t="n">
        <v>2</v>
      </c>
      <c r="G6445" s="19" t="n">
        <v>108</v>
      </c>
      <c r="H6445" s="19" t="n">
        <v>81.51</v>
      </c>
      <c r="I6445" s="19" t="n">
        <f aca="false">ROUND(F6445*G6445,2)</f>
        <v>216</v>
      </c>
      <c r="J6445" s="19" t="n">
        <f aca="false">ROUND(F6445*H6445,2)</f>
        <v>163.02</v>
      </c>
      <c r="K6445" s="19" t="n">
        <f aca="false">INDEX(Pricebook!$L$2:$L$1401,MATCH(D6445,Pricebook!$A$2:$A$1401,0))</f>
        <v>119.4</v>
      </c>
      <c r="L6445" s="19" t="n">
        <f aca="false">ROUND(F6445*K6445,2)</f>
        <v>238.8</v>
      </c>
      <c r="M6445" s="24" t="n">
        <f aca="false">DATE(YEAR(C6445),MONTH(C6445),1)</f>
        <v>46204</v>
      </c>
    </row>
    <row r="6446" customFormat="false" ht="15" hidden="false" customHeight="false" outlineLevel="0" collapsed="false">
      <c r="A6446" s="21" t="s">
        <v>3824</v>
      </c>
      <c r="B6446" s="21" t="s">
        <v>3761</v>
      </c>
      <c r="C6446" s="23" t="n">
        <v>46223</v>
      </c>
      <c r="D6446" s="21" t="s">
        <v>340</v>
      </c>
      <c r="E6446" s="21" t="s">
        <v>108</v>
      </c>
      <c r="F6446" s="12" t="n">
        <v>1</v>
      </c>
      <c r="G6446" s="19" t="n">
        <v>30</v>
      </c>
      <c r="H6446" s="19" t="n">
        <v>22.54</v>
      </c>
      <c r="I6446" s="19" t="n">
        <f aca="false">ROUND(F6446*G6446,2)</f>
        <v>30</v>
      </c>
      <c r="J6446" s="19" t="n">
        <f aca="false">ROUND(F6446*H6446,2)</f>
        <v>22.54</v>
      </c>
      <c r="K6446" s="19" t="n">
        <f aca="false">INDEX(Pricebook!$L$2:$L$1401,MATCH(D6446,Pricebook!$A$2:$A$1401,0))</f>
        <v>33</v>
      </c>
      <c r="L6446" s="19" t="n">
        <f aca="false">ROUND(F6446*K6446,2)</f>
        <v>33</v>
      </c>
      <c r="M6446" s="24" t="n">
        <f aca="false">DATE(YEAR(C6446),MONTH(C6446),1)</f>
        <v>46204</v>
      </c>
    </row>
    <row r="6447" customFormat="false" ht="15" hidden="false" customHeight="false" outlineLevel="0" collapsed="false">
      <c r="A6447" s="21" t="s">
        <v>3824</v>
      </c>
      <c r="B6447" s="21" t="s">
        <v>3761</v>
      </c>
      <c r="C6447" s="23" t="n">
        <v>46223</v>
      </c>
      <c r="D6447" s="21" t="s">
        <v>2768</v>
      </c>
      <c r="E6447" s="21" t="s">
        <v>2748</v>
      </c>
      <c r="F6447" s="12" t="n">
        <v>1</v>
      </c>
      <c r="G6447" s="19" t="n">
        <v>15.5</v>
      </c>
      <c r="H6447" s="19" t="n">
        <v>9</v>
      </c>
      <c r="I6447" s="19" t="n">
        <f aca="false">ROUND(F6447*G6447,2)</f>
        <v>15.5</v>
      </c>
      <c r="J6447" s="19" t="n">
        <f aca="false">ROUND(F6447*H6447,2)</f>
        <v>9</v>
      </c>
      <c r="K6447" s="19" t="n">
        <f aca="false">INDEX(Pricebook!$L$2:$L$1401,MATCH(D6447,Pricebook!$A$2:$A$1401,0))</f>
        <v>16.9</v>
      </c>
      <c r="L6447" s="19" t="n">
        <f aca="false">ROUND(F6447*K6447,2)</f>
        <v>16.9</v>
      </c>
      <c r="M6447" s="24" t="n">
        <f aca="false">DATE(YEAR(C6447),MONTH(C6447),1)</f>
        <v>46204</v>
      </c>
    </row>
    <row r="6448" customFormat="false" ht="15" hidden="false" customHeight="false" outlineLevel="0" collapsed="false">
      <c r="A6448" s="21" t="s">
        <v>3824</v>
      </c>
      <c r="B6448" s="21" t="s">
        <v>3761</v>
      </c>
      <c r="C6448" s="23" t="n">
        <v>46223</v>
      </c>
      <c r="D6448" s="21" t="s">
        <v>1300</v>
      </c>
      <c r="E6448" s="21" t="s">
        <v>971</v>
      </c>
      <c r="F6448" s="12" t="n">
        <v>26</v>
      </c>
      <c r="G6448" s="19" t="n">
        <v>1.35</v>
      </c>
      <c r="H6448" s="19" t="n">
        <v>1.03</v>
      </c>
      <c r="I6448" s="19" t="n">
        <f aca="false">ROUND(F6448*G6448,2)</f>
        <v>35.1</v>
      </c>
      <c r="J6448" s="19" t="n">
        <f aca="false">ROUND(F6448*H6448,2)</f>
        <v>26.78</v>
      </c>
      <c r="K6448" s="19" t="n">
        <f aca="false">INDEX(Pricebook!$L$2:$L$1401,MATCH(D6448,Pricebook!$A$2:$A$1401,0))</f>
        <v>1.6</v>
      </c>
      <c r="L6448" s="19" t="n">
        <f aca="false">ROUND(F6448*K6448,2)</f>
        <v>41.6</v>
      </c>
      <c r="M6448" s="24" t="n">
        <f aca="false">DATE(YEAR(C6448),MONTH(C6448),1)</f>
        <v>46204</v>
      </c>
    </row>
    <row r="6449" customFormat="false" ht="15" hidden="false" customHeight="false" outlineLevel="0" collapsed="false">
      <c r="A6449" s="21" t="s">
        <v>3824</v>
      </c>
      <c r="B6449" s="21" t="s">
        <v>3761</v>
      </c>
      <c r="C6449" s="23" t="n">
        <v>46223</v>
      </c>
      <c r="D6449" s="21" t="s">
        <v>2938</v>
      </c>
      <c r="E6449" s="21" t="s">
        <v>2748</v>
      </c>
      <c r="F6449" s="12" t="n">
        <v>9</v>
      </c>
      <c r="G6449" s="19" t="n">
        <v>5.9</v>
      </c>
      <c r="H6449" s="19" t="n">
        <v>3.42</v>
      </c>
      <c r="I6449" s="19" t="n">
        <f aca="false">ROUND(F6449*G6449,2)</f>
        <v>53.1</v>
      </c>
      <c r="J6449" s="19" t="n">
        <f aca="false">ROUND(F6449*H6449,2)</f>
        <v>30.78</v>
      </c>
      <c r="K6449" s="19" t="n">
        <f aca="false">INDEX(Pricebook!$L$2:$L$1401,MATCH(D6449,Pricebook!$A$2:$A$1401,0))</f>
        <v>6.4</v>
      </c>
      <c r="L6449" s="19" t="n">
        <f aca="false">ROUND(F6449*K6449,2)</f>
        <v>57.6</v>
      </c>
      <c r="M6449" s="24" t="n">
        <f aca="false">DATE(YEAR(C6449),MONTH(C6449),1)</f>
        <v>46204</v>
      </c>
    </row>
    <row r="6450" customFormat="false" ht="15" hidden="false" customHeight="false" outlineLevel="0" collapsed="false">
      <c r="A6450" s="21" t="s">
        <v>3824</v>
      </c>
      <c r="B6450" s="21" t="s">
        <v>3761</v>
      </c>
      <c r="C6450" s="23" t="n">
        <v>46223</v>
      </c>
      <c r="D6450" s="21" t="s">
        <v>1336</v>
      </c>
      <c r="E6450" s="21" t="s">
        <v>971</v>
      </c>
      <c r="F6450" s="12" t="n">
        <v>1</v>
      </c>
      <c r="G6450" s="19" t="n">
        <v>1971.45</v>
      </c>
      <c r="H6450" s="19" t="n">
        <v>1511.34</v>
      </c>
      <c r="I6450" s="19" t="n">
        <f aca="false">ROUND(F6450*G6450,2)</f>
        <v>1971.45</v>
      </c>
      <c r="J6450" s="19" t="n">
        <f aca="false">ROUND(F6450*H6450,2)</f>
        <v>1511.34</v>
      </c>
      <c r="K6450" s="19" t="n">
        <f aca="false">INDEX(Pricebook!$L$2:$L$1401,MATCH(D6450,Pricebook!$A$2:$A$1401,0))</f>
        <v>2288.65</v>
      </c>
      <c r="L6450" s="19" t="n">
        <f aca="false">ROUND(F6450*K6450,2)</f>
        <v>2288.65</v>
      </c>
      <c r="M6450" s="24" t="n">
        <f aca="false">DATE(YEAR(C6450),MONTH(C6450),1)</f>
        <v>46204</v>
      </c>
    </row>
    <row r="6451" customFormat="false" ht="15" hidden="false" customHeight="false" outlineLevel="0" collapsed="false">
      <c r="A6451" s="21" t="s">
        <v>3824</v>
      </c>
      <c r="B6451" s="21" t="s">
        <v>3761</v>
      </c>
      <c r="C6451" s="23" t="n">
        <v>46223</v>
      </c>
      <c r="D6451" s="21" t="s">
        <v>733</v>
      </c>
      <c r="E6451" s="21" t="s">
        <v>366</v>
      </c>
      <c r="F6451" s="12" t="n">
        <v>3</v>
      </c>
      <c r="G6451" s="19" t="n">
        <v>9.15</v>
      </c>
      <c r="H6451" s="19" t="n">
        <v>6.72</v>
      </c>
      <c r="I6451" s="19" t="n">
        <f aca="false">ROUND(F6451*G6451,2)</f>
        <v>27.45</v>
      </c>
      <c r="J6451" s="19" t="n">
        <f aca="false">ROUND(F6451*H6451,2)</f>
        <v>20.16</v>
      </c>
      <c r="K6451" s="19" t="n">
        <f aca="false">INDEX(Pricebook!$L$2:$L$1401,MATCH(D6451,Pricebook!$A$2:$A$1401,0))</f>
        <v>9.8</v>
      </c>
      <c r="L6451" s="19" t="n">
        <f aca="false">ROUND(F6451*K6451,2)</f>
        <v>29.4</v>
      </c>
      <c r="M6451" s="24" t="n">
        <f aca="false">DATE(YEAR(C6451),MONTH(C6451),1)</f>
        <v>46204</v>
      </c>
    </row>
    <row r="6452" customFormat="false" ht="15" hidden="false" customHeight="false" outlineLevel="0" collapsed="false">
      <c r="A6452" s="21" t="s">
        <v>3825</v>
      </c>
      <c r="B6452" s="21" t="s">
        <v>3826</v>
      </c>
      <c r="C6452" s="23" t="n">
        <v>46223</v>
      </c>
      <c r="D6452" s="21" t="s">
        <v>2882</v>
      </c>
      <c r="E6452" s="21" t="s">
        <v>2748</v>
      </c>
      <c r="F6452" s="12" t="n">
        <v>9</v>
      </c>
      <c r="G6452" s="19" t="n">
        <v>4</v>
      </c>
      <c r="H6452" s="19" t="n">
        <v>2.32</v>
      </c>
      <c r="I6452" s="19" t="n">
        <f aca="false">ROUND(F6452*G6452,2)</f>
        <v>36</v>
      </c>
      <c r="J6452" s="19" t="n">
        <f aca="false">ROUND(F6452*H6452,2)</f>
        <v>20.88</v>
      </c>
      <c r="K6452" s="19" t="n">
        <f aca="false">INDEX(Pricebook!$L$2:$L$1401,MATCH(D6452,Pricebook!$A$2:$A$1401,0))</f>
        <v>4.35</v>
      </c>
      <c r="L6452" s="19" t="n">
        <f aca="false">ROUND(F6452*K6452,2)</f>
        <v>39.15</v>
      </c>
      <c r="M6452" s="24" t="n">
        <f aca="false">DATE(YEAR(C6452),MONTH(C6452),1)</f>
        <v>46204</v>
      </c>
    </row>
    <row r="6453" customFormat="false" ht="15" hidden="false" customHeight="false" outlineLevel="0" collapsed="false">
      <c r="A6453" s="21" t="s">
        <v>3825</v>
      </c>
      <c r="B6453" s="21" t="s">
        <v>3826</v>
      </c>
      <c r="C6453" s="23" t="n">
        <v>46223</v>
      </c>
      <c r="D6453" s="21" t="s">
        <v>787</v>
      </c>
      <c r="E6453" s="21" t="s">
        <v>366</v>
      </c>
      <c r="F6453" s="12" t="n">
        <v>3</v>
      </c>
      <c r="G6453" s="19" t="n">
        <v>11.95</v>
      </c>
      <c r="H6453" s="19" t="n">
        <v>8.48</v>
      </c>
      <c r="I6453" s="19" t="n">
        <f aca="false">ROUND(F6453*G6453,2)</f>
        <v>35.85</v>
      </c>
      <c r="J6453" s="19" t="n">
        <f aca="false">ROUND(F6453*H6453,2)</f>
        <v>25.44</v>
      </c>
      <c r="K6453" s="19" t="n">
        <f aca="false">INDEX(Pricebook!$L$2:$L$1401,MATCH(D6453,Pricebook!$A$2:$A$1401,0))</f>
        <v>12.95</v>
      </c>
      <c r="L6453" s="19" t="n">
        <f aca="false">ROUND(F6453*K6453,2)</f>
        <v>38.85</v>
      </c>
      <c r="M6453" s="24" t="n">
        <f aca="false">DATE(YEAR(C6453),MONTH(C6453),1)</f>
        <v>46204</v>
      </c>
    </row>
    <row r="6454" customFormat="false" ht="15" hidden="false" customHeight="false" outlineLevel="0" collapsed="false">
      <c r="A6454" s="21" t="s">
        <v>3825</v>
      </c>
      <c r="B6454" s="21" t="s">
        <v>3826</v>
      </c>
      <c r="C6454" s="23" t="n">
        <v>46223</v>
      </c>
      <c r="D6454" s="21" t="s">
        <v>775</v>
      </c>
      <c r="E6454" s="21" t="s">
        <v>366</v>
      </c>
      <c r="F6454" s="12" t="n">
        <v>1</v>
      </c>
      <c r="G6454" s="19" t="n">
        <v>221.65</v>
      </c>
      <c r="H6454" s="19" t="n">
        <v>156.94</v>
      </c>
      <c r="I6454" s="19" t="n">
        <f aca="false">ROUND(F6454*G6454,2)</f>
        <v>221.65</v>
      </c>
      <c r="J6454" s="19" t="n">
        <f aca="false">ROUND(F6454*H6454,2)</f>
        <v>156.94</v>
      </c>
      <c r="K6454" s="19" t="n">
        <f aca="false">INDEX(Pricebook!$L$2:$L$1401,MATCH(D6454,Pricebook!$A$2:$A$1401,0))</f>
        <v>238.95</v>
      </c>
      <c r="L6454" s="19" t="n">
        <f aca="false">ROUND(F6454*K6454,2)</f>
        <v>238.95</v>
      </c>
      <c r="M6454" s="24" t="n">
        <f aca="false">DATE(YEAR(C6454),MONTH(C6454),1)</f>
        <v>46204</v>
      </c>
    </row>
    <row r="6455" customFormat="false" ht="15" hidden="false" customHeight="false" outlineLevel="0" collapsed="false">
      <c r="A6455" s="21" t="s">
        <v>3825</v>
      </c>
      <c r="B6455" s="21" t="s">
        <v>3826</v>
      </c>
      <c r="C6455" s="23" t="n">
        <v>46223</v>
      </c>
      <c r="D6455" s="21" t="s">
        <v>2820</v>
      </c>
      <c r="E6455" s="21" t="s">
        <v>2748</v>
      </c>
      <c r="F6455" s="12" t="n">
        <v>2</v>
      </c>
      <c r="G6455" s="19" t="n">
        <v>34.4</v>
      </c>
      <c r="H6455" s="19" t="n">
        <v>20.14</v>
      </c>
      <c r="I6455" s="19" t="n">
        <f aca="false">ROUND(F6455*G6455,2)</f>
        <v>68.8</v>
      </c>
      <c r="J6455" s="19" t="n">
        <f aca="false">ROUND(F6455*H6455,2)</f>
        <v>40.28</v>
      </c>
      <c r="K6455" s="19" t="n">
        <f aca="false">INDEX(Pricebook!$L$2:$L$1401,MATCH(D6455,Pricebook!$A$2:$A$1401,0))</f>
        <v>37.75</v>
      </c>
      <c r="L6455" s="19" t="n">
        <f aca="false">ROUND(F6455*K6455,2)</f>
        <v>75.5</v>
      </c>
      <c r="M6455" s="24" t="n">
        <f aca="false">DATE(YEAR(C6455),MONTH(C6455),1)</f>
        <v>46204</v>
      </c>
    </row>
    <row r="6456" customFormat="false" ht="15" hidden="false" customHeight="false" outlineLevel="0" collapsed="false">
      <c r="A6456" s="21" t="s">
        <v>3825</v>
      </c>
      <c r="B6456" s="21" t="s">
        <v>3826</v>
      </c>
      <c r="C6456" s="23" t="n">
        <v>46223</v>
      </c>
      <c r="D6456" s="21" t="s">
        <v>585</v>
      </c>
      <c r="E6456" s="21" t="s">
        <v>366</v>
      </c>
      <c r="F6456" s="12" t="n">
        <v>4</v>
      </c>
      <c r="G6456" s="19" t="n">
        <v>15.8</v>
      </c>
      <c r="H6456" s="19" t="n">
        <v>11.29</v>
      </c>
      <c r="I6456" s="19" t="n">
        <f aca="false">ROUND(F6456*G6456,2)</f>
        <v>63.2</v>
      </c>
      <c r="J6456" s="19" t="n">
        <f aca="false">ROUND(F6456*H6456,2)</f>
        <v>45.16</v>
      </c>
      <c r="K6456" s="19" t="n">
        <f aca="false">INDEX(Pricebook!$L$2:$L$1401,MATCH(D6456,Pricebook!$A$2:$A$1401,0))</f>
        <v>17.2</v>
      </c>
      <c r="L6456" s="19" t="n">
        <f aca="false">ROUND(F6456*K6456,2)</f>
        <v>68.8</v>
      </c>
      <c r="M6456" s="24" t="n">
        <f aca="false">DATE(YEAR(C6456),MONTH(C6456),1)</f>
        <v>46204</v>
      </c>
    </row>
    <row r="6457" customFormat="false" ht="15" hidden="false" customHeight="false" outlineLevel="0" collapsed="false">
      <c r="A6457" s="21" t="s">
        <v>3825</v>
      </c>
      <c r="B6457" s="21" t="s">
        <v>3826</v>
      </c>
      <c r="C6457" s="23" t="n">
        <v>46223</v>
      </c>
      <c r="D6457" s="21" t="s">
        <v>2832</v>
      </c>
      <c r="E6457" s="21" t="s">
        <v>2748</v>
      </c>
      <c r="F6457" s="12" t="n">
        <v>8</v>
      </c>
      <c r="G6457" s="19" t="n">
        <v>19.65</v>
      </c>
      <c r="H6457" s="19" t="n">
        <v>11.56</v>
      </c>
      <c r="I6457" s="19" t="n">
        <f aca="false">ROUND(F6457*G6457,2)</f>
        <v>157.2</v>
      </c>
      <c r="J6457" s="19" t="n">
        <f aca="false">ROUND(F6457*H6457,2)</f>
        <v>92.48</v>
      </c>
      <c r="K6457" s="19" t="n">
        <f aca="false">INDEX(Pricebook!$L$2:$L$1401,MATCH(D6457,Pricebook!$A$2:$A$1401,0))</f>
        <v>21.7</v>
      </c>
      <c r="L6457" s="19" t="n">
        <f aca="false">ROUND(F6457*K6457,2)</f>
        <v>173.6</v>
      </c>
      <c r="M6457" s="24" t="n">
        <f aca="false">DATE(YEAR(C6457),MONTH(C6457),1)</f>
        <v>46204</v>
      </c>
    </row>
    <row r="6458" customFormat="false" ht="15" hidden="false" customHeight="false" outlineLevel="0" collapsed="false">
      <c r="A6458" s="21" t="s">
        <v>3825</v>
      </c>
      <c r="B6458" s="21" t="s">
        <v>3826</v>
      </c>
      <c r="C6458" s="23" t="n">
        <v>46223</v>
      </c>
      <c r="D6458" s="21" t="s">
        <v>2462</v>
      </c>
      <c r="E6458" s="21" t="s">
        <v>2202</v>
      </c>
      <c r="F6458" s="12" t="n">
        <v>1</v>
      </c>
      <c r="G6458" s="19" t="n">
        <v>14.4</v>
      </c>
      <c r="H6458" s="19" t="n">
        <v>9.77</v>
      </c>
      <c r="I6458" s="19" t="n">
        <f aca="false">ROUND(F6458*G6458,2)</f>
        <v>14.4</v>
      </c>
      <c r="J6458" s="19" t="n">
        <f aca="false">ROUND(F6458*H6458,2)</f>
        <v>9.77</v>
      </c>
      <c r="K6458" s="19" t="n">
        <f aca="false">INDEX(Pricebook!$L$2:$L$1401,MATCH(D6458,Pricebook!$A$2:$A$1401,0))</f>
        <v>15.35</v>
      </c>
      <c r="L6458" s="19" t="n">
        <f aca="false">ROUND(F6458*K6458,2)</f>
        <v>15.35</v>
      </c>
      <c r="M6458" s="24" t="n">
        <f aca="false">DATE(YEAR(C6458),MONTH(C6458),1)</f>
        <v>46204</v>
      </c>
    </row>
    <row r="6459" customFormat="false" ht="15" hidden="false" customHeight="false" outlineLevel="0" collapsed="false">
      <c r="A6459" s="21" t="s">
        <v>3825</v>
      </c>
      <c r="B6459" s="21" t="s">
        <v>3826</v>
      </c>
      <c r="C6459" s="23" t="n">
        <v>46223</v>
      </c>
      <c r="D6459" s="21" t="s">
        <v>2880</v>
      </c>
      <c r="E6459" s="21" t="s">
        <v>2748</v>
      </c>
      <c r="F6459" s="12" t="n">
        <v>3</v>
      </c>
      <c r="G6459" s="19" t="n">
        <v>18.4</v>
      </c>
      <c r="H6459" s="19" t="n">
        <v>10.66</v>
      </c>
      <c r="I6459" s="19" t="n">
        <f aca="false">ROUND(F6459*G6459,2)</f>
        <v>55.2</v>
      </c>
      <c r="J6459" s="19" t="n">
        <f aca="false">ROUND(F6459*H6459,2)</f>
        <v>31.98</v>
      </c>
      <c r="K6459" s="19" t="n">
        <f aca="false">INDEX(Pricebook!$L$2:$L$1401,MATCH(D6459,Pricebook!$A$2:$A$1401,0))</f>
        <v>20</v>
      </c>
      <c r="L6459" s="19" t="n">
        <f aca="false">ROUND(F6459*K6459,2)</f>
        <v>60</v>
      </c>
      <c r="M6459" s="24" t="n">
        <f aca="false">DATE(YEAR(C6459),MONTH(C6459),1)</f>
        <v>46204</v>
      </c>
    </row>
    <row r="6460" customFormat="false" ht="15" hidden="false" customHeight="false" outlineLevel="0" collapsed="false">
      <c r="A6460" s="21" t="s">
        <v>3825</v>
      </c>
      <c r="B6460" s="21" t="s">
        <v>3826</v>
      </c>
      <c r="C6460" s="23" t="n">
        <v>46223</v>
      </c>
      <c r="D6460" s="21" t="s">
        <v>219</v>
      </c>
      <c r="E6460" s="21" t="s">
        <v>108</v>
      </c>
      <c r="F6460" s="12" t="n">
        <v>1</v>
      </c>
      <c r="G6460" s="19" t="n">
        <v>92</v>
      </c>
      <c r="H6460" s="19" t="n">
        <v>68.46</v>
      </c>
      <c r="I6460" s="19" t="n">
        <f aca="false">ROUND(F6460*G6460,2)</f>
        <v>92</v>
      </c>
      <c r="J6460" s="19" t="n">
        <f aca="false">ROUND(F6460*H6460,2)</f>
        <v>68.46</v>
      </c>
      <c r="K6460" s="19" t="n">
        <f aca="false">INDEX(Pricebook!$L$2:$L$1401,MATCH(D6460,Pricebook!$A$2:$A$1401,0))</f>
        <v>100.25</v>
      </c>
      <c r="L6460" s="19" t="n">
        <f aca="false">ROUND(F6460*K6460,2)</f>
        <v>100.25</v>
      </c>
      <c r="M6460" s="24" t="n">
        <f aca="false">DATE(YEAR(C6460),MONTH(C6460),1)</f>
        <v>46204</v>
      </c>
    </row>
    <row r="6461" customFormat="false" ht="15" hidden="false" customHeight="false" outlineLevel="0" collapsed="false">
      <c r="A6461" s="21" t="s">
        <v>3827</v>
      </c>
      <c r="B6461" s="21" t="s">
        <v>3113</v>
      </c>
      <c r="C6461" s="23" t="n">
        <v>46223</v>
      </c>
      <c r="D6461" s="21" t="s">
        <v>2802</v>
      </c>
      <c r="E6461" s="21" t="s">
        <v>2748</v>
      </c>
      <c r="F6461" s="12" t="n">
        <v>6</v>
      </c>
      <c r="G6461" s="19" t="n">
        <v>51.55</v>
      </c>
      <c r="H6461" s="19" t="n">
        <v>30.06</v>
      </c>
      <c r="I6461" s="19" t="n">
        <f aca="false">ROUND(F6461*G6461,2)</f>
        <v>309.3</v>
      </c>
      <c r="J6461" s="19" t="n">
        <f aca="false">ROUND(F6461*H6461,2)</f>
        <v>180.36</v>
      </c>
      <c r="K6461" s="19" t="n">
        <f aca="false">INDEX(Pricebook!$L$2:$L$1401,MATCH(D6461,Pricebook!$A$2:$A$1401,0))</f>
        <v>56.3</v>
      </c>
      <c r="L6461" s="19" t="n">
        <f aca="false">ROUND(F6461*K6461,2)</f>
        <v>337.8</v>
      </c>
      <c r="M6461" s="24" t="n">
        <f aca="false">DATE(YEAR(C6461),MONTH(C6461),1)</f>
        <v>46204</v>
      </c>
    </row>
    <row r="6462" customFormat="false" ht="15" hidden="false" customHeight="false" outlineLevel="0" collapsed="false">
      <c r="A6462" s="21" t="s">
        <v>3827</v>
      </c>
      <c r="B6462" s="21" t="s">
        <v>3113</v>
      </c>
      <c r="C6462" s="23" t="n">
        <v>46223</v>
      </c>
      <c r="D6462" s="21" t="s">
        <v>559</v>
      </c>
      <c r="E6462" s="21" t="s">
        <v>366</v>
      </c>
      <c r="F6462" s="12" t="n">
        <v>2</v>
      </c>
      <c r="G6462" s="19" t="n">
        <v>84.65</v>
      </c>
      <c r="H6462" s="19" t="n">
        <v>60.44</v>
      </c>
      <c r="I6462" s="19" t="n">
        <f aca="false">ROUND(F6462*G6462,2)</f>
        <v>169.3</v>
      </c>
      <c r="J6462" s="19" t="n">
        <f aca="false">ROUND(F6462*H6462,2)</f>
        <v>120.88</v>
      </c>
      <c r="K6462" s="19" t="n">
        <f aca="false">INDEX(Pricebook!$L$2:$L$1401,MATCH(D6462,Pricebook!$A$2:$A$1401,0))</f>
        <v>92.05</v>
      </c>
      <c r="L6462" s="19" t="n">
        <f aca="false">ROUND(F6462*K6462,2)</f>
        <v>184.1</v>
      </c>
      <c r="M6462" s="24" t="n">
        <f aca="false">DATE(YEAR(C6462),MONTH(C6462),1)</f>
        <v>46204</v>
      </c>
    </row>
    <row r="6463" customFormat="false" ht="15" hidden="false" customHeight="false" outlineLevel="0" collapsed="false">
      <c r="A6463" s="21" t="s">
        <v>3827</v>
      </c>
      <c r="B6463" s="21" t="s">
        <v>3113</v>
      </c>
      <c r="C6463" s="23" t="n">
        <v>46223</v>
      </c>
      <c r="D6463" s="21" t="s">
        <v>1084</v>
      </c>
      <c r="E6463" s="21" t="s">
        <v>971</v>
      </c>
      <c r="F6463" s="12" t="n">
        <v>54</v>
      </c>
      <c r="G6463" s="19" t="n">
        <v>7.7</v>
      </c>
      <c r="H6463" s="19" t="n">
        <v>5.94</v>
      </c>
      <c r="I6463" s="19" t="n">
        <f aca="false">ROUND(F6463*G6463,2)</f>
        <v>415.8</v>
      </c>
      <c r="J6463" s="19" t="n">
        <f aca="false">ROUND(F6463*H6463,2)</f>
        <v>320.76</v>
      </c>
      <c r="K6463" s="19" t="n">
        <f aca="false">INDEX(Pricebook!$L$2:$L$1401,MATCH(D6463,Pricebook!$A$2:$A$1401,0))</f>
        <v>9</v>
      </c>
      <c r="L6463" s="19" t="n">
        <f aca="false">ROUND(F6463*K6463,2)</f>
        <v>486</v>
      </c>
      <c r="M6463" s="24" t="n">
        <f aca="false">DATE(YEAR(C6463),MONTH(C6463),1)</f>
        <v>46204</v>
      </c>
    </row>
    <row r="6464" customFormat="false" ht="15" hidden="false" customHeight="false" outlineLevel="0" collapsed="false">
      <c r="A6464" s="21" t="s">
        <v>3827</v>
      </c>
      <c r="B6464" s="21" t="s">
        <v>3113</v>
      </c>
      <c r="C6464" s="23" t="n">
        <v>46223</v>
      </c>
      <c r="D6464" s="21" t="s">
        <v>633</v>
      </c>
      <c r="E6464" s="21" t="s">
        <v>366</v>
      </c>
      <c r="F6464" s="12" t="n">
        <v>2</v>
      </c>
      <c r="G6464" s="19" t="n">
        <v>19.05</v>
      </c>
      <c r="H6464" s="19" t="n">
        <v>13.31</v>
      </c>
      <c r="I6464" s="19" t="n">
        <f aca="false">ROUND(F6464*G6464,2)</f>
        <v>38.1</v>
      </c>
      <c r="J6464" s="19" t="n">
        <f aca="false">ROUND(F6464*H6464,2)</f>
        <v>26.62</v>
      </c>
      <c r="K6464" s="19" t="n">
        <f aca="false">INDEX(Pricebook!$L$2:$L$1401,MATCH(D6464,Pricebook!$A$2:$A$1401,0))</f>
        <v>20.3</v>
      </c>
      <c r="L6464" s="19" t="n">
        <f aca="false">ROUND(F6464*K6464,2)</f>
        <v>40.6</v>
      </c>
      <c r="M6464" s="24" t="n">
        <f aca="false">DATE(YEAR(C6464),MONTH(C6464),1)</f>
        <v>46204</v>
      </c>
    </row>
    <row r="6465" customFormat="false" ht="15" hidden="false" customHeight="false" outlineLevel="0" collapsed="false">
      <c r="A6465" s="21" t="s">
        <v>3827</v>
      </c>
      <c r="B6465" s="21" t="s">
        <v>3113</v>
      </c>
      <c r="C6465" s="23" t="n">
        <v>46223</v>
      </c>
      <c r="D6465" s="21" t="s">
        <v>1138</v>
      </c>
      <c r="E6465" s="21" t="s">
        <v>971</v>
      </c>
      <c r="F6465" s="12" t="n">
        <v>13</v>
      </c>
      <c r="G6465" s="19" t="n">
        <v>14.15</v>
      </c>
      <c r="H6465" s="19" t="n">
        <v>10.96</v>
      </c>
      <c r="I6465" s="19" t="n">
        <f aca="false">ROUND(F6465*G6465,2)</f>
        <v>183.95</v>
      </c>
      <c r="J6465" s="19" t="n">
        <f aca="false">ROUND(F6465*H6465,2)</f>
        <v>142.48</v>
      </c>
      <c r="K6465" s="19" t="n">
        <f aca="false">INDEX(Pricebook!$L$2:$L$1401,MATCH(D6465,Pricebook!$A$2:$A$1401,0))</f>
        <v>16.6</v>
      </c>
      <c r="L6465" s="19" t="n">
        <f aca="false">ROUND(F6465*K6465,2)</f>
        <v>215.8</v>
      </c>
      <c r="M6465" s="24" t="n">
        <f aca="false">DATE(YEAR(C6465),MONTH(C6465),1)</f>
        <v>46204</v>
      </c>
    </row>
    <row r="6466" customFormat="false" ht="15" hidden="false" customHeight="false" outlineLevel="0" collapsed="false">
      <c r="A6466" s="21" t="s">
        <v>3827</v>
      </c>
      <c r="B6466" s="21" t="s">
        <v>3113</v>
      </c>
      <c r="C6466" s="23" t="n">
        <v>46223</v>
      </c>
      <c r="D6466" s="21" t="s">
        <v>921</v>
      </c>
      <c r="E6466" s="21" t="s">
        <v>366</v>
      </c>
      <c r="F6466" s="12" t="n">
        <v>1</v>
      </c>
      <c r="G6466" s="19" t="n">
        <v>30.95</v>
      </c>
      <c r="H6466" s="19" t="n">
        <v>25.05</v>
      </c>
      <c r="I6466" s="19" t="n">
        <f aca="false">ROUND(F6466*G6466,2)</f>
        <v>30.95</v>
      </c>
      <c r="J6466" s="19" t="n">
        <f aca="false">ROUND(F6466*H6466,2)</f>
        <v>25.05</v>
      </c>
      <c r="K6466" s="19" t="n">
        <f aca="false">INDEX(Pricebook!$L$2:$L$1401,MATCH(D6466,Pricebook!$A$2:$A$1401,0))</f>
        <v>33.2</v>
      </c>
      <c r="L6466" s="19" t="n">
        <f aca="false">ROUND(F6466*K6466,2)</f>
        <v>33.2</v>
      </c>
      <c r="M6466" s="24" t="n">
        <f aca="false">DATE(YEAR(C6466),MONTH(C6466),1)</f>
        <v>46204</v>
      </c>
    </row>
    <row r="6467" customFormat="false" ht="15" hidden="false" customHeight="false" outlineLevel="0" collapsed="false">
      <c r="A6467" s="21" t="s">
        <v>3827</v>
      </c>
      <c r="B6467" s="21" t="s">
        <v>3113</v>
      </c>
      <c r="C6467" s="23" t="n">
        <v>46223</v>
      </c>
      <c r="D6467" s="21" t="s">
        <v>2062</v>
      </c>
      <c r="E6467" s="21" t="s">
        <v>1941</v>
      </c>
      <c r="F6467" s="12" t="n">
        <v>1</v>
      </c>
      <c r="G6467" s="19" t="n">
        <v>116.15</v>
      </c>
      <c r="H6467" s="19" t="n">
        <v>74.34</v>
      </c>
      <c r="I6467" s="19" t="n">
        <f aca="false">ROUND(F6467*G6467,2)</f>
        <v>116.15</v>
      </c>
      <c r="J6467" s="19" t="n">
        <f aca="false">ROUND(F6467*H6467,2)</f>
        <v>74.34</v>
      </c>
      <c r="K6467" s="19" t="n">
        <f aca="false">INDEX(Pricebook!$L$2:$L$1401,MATCH(D6467,Pricebook!$A$2:$A$1401,0))</f>
        <v>121.1</v>
      </c>
      <c r="L6467" s="19" t="n">
        <f aca="false">ROUND(F6467*K6467,2)</f>
        <v>121.1</v>
      </c>
      <c r="M6467" s="24" t="n">
        <f aca="false">DATE(YEAR(C6467),MONTH(C6467),1)</f>
        <v>46204</v>
      </c>
    </row>
    <row r="6468" customFormat="false" ht="15" hidden="false" customHeight="false" outlineLevel="0" collapsed="false">
      <c r="A6468" s="21" t="s">
        <v>3827</v>
      </c>
      <c r="B6468" s="21" t="s">
        <v>3113</v>
      </c>
      <c r="C6468" s="23" t="n">
        <v>46223</v>
      </c>
      <c r="D6468" s="21" t="s">
        <v>1352</v>
      </c>
      <c r="E6468" s="21" t="s">
        <v>971</v>
      </c>
      <c r="F6468" s="12" t="n">
        <v>4</v>
      </c>
      <c r="G6468" s="19" t="n">
        <v>75.55</v>
      </c>
      <c r="H6468" s="19" t="n">
        <v>65.42</v>
      </c>
      <c r="I6468" s="19" t="n">
        <f aca="false">ROUND(F6468*G6468,2)</f>
        <v>302.2</v>
      </c>
      <c r="J6468" s="19" t="n">
        <f aca="false">ROUND(F6468*H6468,2)</f>
        <v>261.68</v>
      </c>
      <c r="K6468" s="19" t="n">
        <f aca="false">INDEX(Pricebook!$L$2:$L$1401,MATCH(D6468,Pricebook!$A$2:$A$1401,0))</f>
        <v>87.8</v>
      </c>
      <c r="L6468" s="19" t="n">
        <f aca="false">ROUND(F6468*K6468,2)</f>
        <v>351.2</v>
      </c>
      <c r="M6468" s="24" t="n">
        <f aca="false">DATE(YEAR(C6468),MONTH(C6468),1)</f>
        <v>46204</v>
      </c>
    </row>
    <row r="6469" customFormat="false" ht="15" hidden="false" customHeight="false" outlineLevel="0" collapsed="false">
      <c r="A6469" s="21" t="s">
        <v>3828</v>
      </c>
      <c r="B6469" s="21" t="s">
        <v>3829</v>
      </c>
      <c r="C6469" s="23" t="n">
        <v>46223</v>
      </c>
      <c r="D6469" s="21" t="s">
        <v>693</v>
      </c>
      <c r="E6469" s="21" t="s">
        <v>366</v>
      </c>
      <c r="F6469" s="12" t="n">
        <v>3</v>
      </c>
      <c r="G6469" s="19" t="n">
        <v>8.9</v>
      </c>
      <c r="H6469" s="19" t="n">
        <v>6.51</v>
      </c>
      <c r="I6469" s="19" t="n">
        <f aca="false">ROUND(F6469*G6469,2)</f>
        <v>26.7</v>
      </c>
      <c r="J6469" s="19" t="n">
        <f aca="false">ROUND(F6469*H6469,2)</f>
        <v>19.53</v>
      </c>
      <c r="K6469" s="19" t="n">
        <f aca="false">INDEX(Pricebook!$L$2:$L$1401,MATCH(D6469,Pricebook!$A$2:$A$1401,0))</f>
        <v>9.5</v>
      </c>
      <c r="L6469" s="19" t="n">
        <f aca="false">ROUND(F6469*K6469,2)</f>
        <v>28.5</v>
      </c>
      <c r="M6469" s="24" t="n">
        <f aca="false">DATE(YEAR(C6469),MONTH(C6469),1)</f>
        <v>46204</v>
      </c>
    </row>
    <row r="6470" customFormat="false" ht="15" hidden="false" customHeight="false" outlineLevel="0" collapsed="false">
      <c r="A6470" s="21" t="s">
        <v>3828</v>
      </c>
      <c r="B6470" s="21" t="s">
        <v>3829</v>
      </c>
      <c r="C6470" s="23" t="n">
        <v>46223</v>
      </c>
      <c r="D6470" s="21" t="s">
        <v>2464</v>
      </c>
      <c r="E6470" s="21" t="s">
        <v>2466</v>
      </c>
      <c r="F6470" s="12" t="n">
        <v>5</v>
      </c>
      <c r="G6470" s="19" t="n">
        <v>31.2</v>
      </c>
      <c r="H6470" s="19" t="n">
        <v>19.29</v>
      </c>
      <c r="I6470" s="19" t="n">
        <f aca="false">ROUND(F6470*G6470,2)</f>
        <v>156</v>
      </c>
      <c r="J6470" s="19" t="n">
        <f aca="false">ROUND(F6470*H6470,2)</f>
        <v>96.45</v>
      </c>
      <c r="K6470" s="19" t="n">
        <f aca="false">INDEX(Pricebook!$L$2:$L$1401,MATCH(D6470,Pricebook!$A$2:$A$1401,0))</f>
        <v>32.5</v>
      </c>
      <c r="L6470" s="19" t="n">
        <f aca="false">ROUND(F6470*K6470,2)</f>
        <v>162.5</v>
      </c>
      <c r="M6470" s="24" t="n">
        <f aca="false">DATE(YEAR(C6470),MONTH(C6470),1)</f>
        <v>46204</v>
      </c>
    </row>
    <row r="6471" customFormat="false" ht="15" hidden="false" customHeight="false" outlineLevel="0" collapsed="false">
      <c r="A6471" s="21" t="s">
        <v>3828</v>
      </c>
      <c r="B6471" s="21" t="s">
        <v>3829</v>
      </c>
      <c r="C6471" s="23" t="n">
        <v>46223</v>
      </c>
      <c r="D6471" s="21" t="s">
        <v>1064</v>
      </c>
      <c r="E6471" s="21" t="s">
        <v>971</v>
      </c>
      <c r="F6471" s="12" t="n">
        <v>6</v>
      </c>
      <c r="G6471" s="19" t="n">
        <v>5.7</v>
      </c>
      <c r="H6471" s="19" t="n">
        <v>4.35</v>
      </c>
      <c r="I6471" s="19" t="n">
        <f aca="false">ROUND(F6471*G6471,2)</f>
        <v>34.2</v>
      </c>
      <c r="J6471" s="19" t="n">
        <f aca="false">ROUND(F6471*H6471,2)</f>
        <v>26.1</v>
      </c>
      <c r="K6471" s="19" t="n">
        <f aca="false">INDEX(Pricebook!$L$2:$L$1401,MATCH(D6471,Pricebook!$A$2:$A$1401,0))</f>
        <v>6.3</v>
      </c>
      <c r="L6471" s="19" t="n">
        <f aca="false">ROUND(F6471*K6471,2)</f>
        <v>37.8</v>
      </c>
      <c r="M6471" s="24" t="n">
        <f aca="false">DATE(YEAR(C6471),MONTH(C6471),1)</f>
        <v>46204</v>
      </c>
    </row>
    <row r="6472" customFormat="false" ht="15" hidden="false" customHeight="false" outlineLevel="0" collapsed="false">
      <c r="A6472" s="21" t="s">
        <v>3828</v>
      </c>
      <c r="B6472" s="21" t="s">
        <v>3829</v>
      </c>
      <c r="C6472" s="23" t="n">
        <v>46223</v>
      </c>
      <c r="D6472" s="21" t="s">
        <v>2533</v>
      </c>
      <c r="E6472" s="21" t="s">
        <v>2466</v>
      </c>
      <c r="F6472" s="12" t="n">
        <v>3</v>
      </c>
      <c r="G6472" s="19" t="n">
        <v>31.2</v>
      </c>
      <c r="H6472" s="19" t="n">
        <v>19.24</v>
      </c>
      <c r="I6472" s="19" t="n">
        <f aca="false">ROUND(F6472*G6472,2)</f>
        <v>93.6</v>
      </c>
      <c r="J6472" s="19" t="n">
        <f aca="false">ROUND(F6472*H6472,2)</f>
        <v>57.72</v>
      </c>
      <c r="K6472" s="19" t="n">
        <f aca="false">INDEX(Pricebook!$L$2:$L$1401,MATCH(D6472,Pricebook!$A$2:$A$1401,0))</f>
        <v>32.4</v>
      </c>
      <c r="L6472" s="19" t="n">
        <f aca="false">ROUND(F6472*K6472,2)</f>
        <v>97.2</v>
      </c>
      <c r="M6472" s="24" t="n">
        <f aca="false">DATE(YEAR(C6472),MONTH(C6472),1)</f>
        <v>46204</v>
      </c>
    </row>
    <row r="6473" customFormat="false" ht="15" hidden="false" customHeight="false" outlineLevel="0" collapsed="false">
      <c r="A6473" s="21" t="s">
        <v>3828</v>
      </c>
      <c r="B6473" s="21" t="s">
        <v>3829</v>
      </c>
      <c r="C6473" s="23" t="n">
        <v>46223</v>
      </c>
      <c r="D6473" s="21" t="s">
        <v>809</v>
      </c>
      <c r="E6473" s="21" t="s">
        <v>366</v>
      </c>
      <c r="F6473" s="12" t="n">
        <v>1</v>
      </c>
      <c r="G6473" s="19" t="n">
        <v>120.55</v>
      </c>
      <c r="H6473" s="19" t="n">
        <v>85.11</v>
      </c>
      <c r="I6473" s="19" t="n">
        <f aca="false">ROUND(F6473*G6473,2)</f>
        <v>120.55</v>
      </c>
      <c r="J6473" s="19" t="n">
        <f aca="false">ROUND(F6473*H6473,2)</f>
        <v>85.11</v>
      </c>
      <c r="K6473" s="19" t="n">
        <f aca="false">INDEX(Pricebook!$L$2:$L$1401,MATCH(D6473,Pricebook!$A$2:$A$1401,0))</f>
        <v>129.6</v>
      </c>
      <c r="L6473" s="19" t="n">
        <f aca="false">ROUND(F6473*K6473,2)</f>
        <v>129.6</v>
      </c>
      <c r="M6473" s="24" t="n">
        <f aca="false">DATE(YEAR(C6473),MONTH(C6473),1)</f>
        <v>46204</v>
      </c>
    </row>
    <row r="6474" customFormat="false" ht="15" hidden="false" customHeight="false" outlineLevel="0" collapsed="false">
      <c r="A6474" s="21" t="s">
        <v>3828</v>
      </c>
      <c r="B6474" s="21" t="s">
        <v>3829</v>
      </c>
      <c r="C6474" s="23" t="n">
        <v>46223</v>
      </c>
      <c r="D6474" s="21" t="s">
        <v>709</v>
      </c>
      <c r="E6474" s="21" t="s">
        <v>366</v>
      </c>
      <c r="F6474" s="12" t="n">
        <v>1</v>
      </c>
      <c r="G6474" s="19" t="n">
        <v>62.5</v>
      </c>
      <c r="H6474" s="19" t="n">
        <v>44.34</v>
      </c>
      <c r="I6474" s="19" t="n">
        <f aca="false">ROUND(F6474*G6474,2)</f>
        <v>62.5</v>
      </c>
      <c r="J6474" s="19" t="n">
        <f aca="false">ROUND(F6474*H6474,2)</f>
        <v>44.34</v>
      </c>
      <c r="K6474" s="19" t="n">
        <f aca="false">INDEX(Pricebook!$L$2:$L$1401,MATCH(D6474,Pricebook!$A$2:$A$1401,0))</f>
        <v>67.55</v>
      </c>
      <c r="L6474" s="19" t="n">
        <f aca="false">ROUND(F6474*K6474,2)</f>
        <v>67.55</v>
      </c>
      <c r="M6474" s="24" t="n">
        <f aca="false">DATE(YEAR(C6474),MONTH(C6474),1)</f>
        <v>46204</v>
      </c>
    </row>
    <row r="6475" customFormat="false" ht="15" hidden="false" customHeight="false" outlineLevel="0" collapsed="false">
      <c r="A6475" s="21" t="s">
        <v>3828</v>
      </c>
      <c r="B6475" s="21" t="s">
        <v>3829</v>
      </c>
      <c r="C6475" s="23" t="n">
        <v>46223</v>
      </c>
      <c r="D6475" s="21" t="s">
        <v>106</v>
      </c>
      <c r="E6475" s="21" t="s">
        <v>108</v>
      </c>
      <c r="F6475" s="12" t="n">
        <v>1</v>
      </c>
      <c r="G6475" s="19" t="n">
        <v>53.45</v>
      </c>
      <c r="H6475" s="19" t="n">
        <v>40.04</v>
      </c>
      <c r="I6475" s="19" t="n">
        <f aca="false">ROUND(F6475*G6475,2)</f>
        <v>53.45</v>
      </c>
      <c r="J6475" s="19" t="n">
        <f aca="false">ROUND(F6475*H6475,2)</f>
        <v>40.04</v>
      </c>
      <c r="K6475" s="19" t="n">
        <f aca="false">INDEX(Pricebook!$L$2:$L$1401,MATCH(D6475,Pricebook!$A$2:$A$1401,0))</f>
        <v>58.65</v>
      </c>
      <c r="L6475" s="19" t="n">
        <f aca="false">ROUND(F6475*K6475,2)</f>
        <v>58.65</v>
      </c>
      <c r="M6475" s="24" t="n">
        <f aca="false">DATE(YEAR(C6475),MONTH(C6475),1)</f>
        <v>46204</v>
      </c>
    </row>
    <row r="6476" customFormat="false" ht="15" hidden="false" customHeight="false" outlineLevel="0" collapsed="false">
      <c r="A6476" s="21" t="s">
        <v>3828</v>
      </c>
      <c r="B6476" s="21" t="s">
        <v>3829</v>
      </c>
      <c r="C6476" s="23" t="n">
        <v>46223</v>
      </c>
      <c r="D6476" s="21" t="s">
        <v>2577</v>
      </c>
      <c r="E6476" s="21" t="s">
        <v>2466</v>
      </c>
      <c r="F6476" s="12" t="n">
        <v>1</v>
      </c>
      <c r="G6476" s="19" t="n">
        <v>153.35</v>
      </c>
      <c r="H6476" s="19" t="n">
        <v>93.83</v>
      </c>
      <c r="I6476" s="19" t="n">
        <f aca="false">ROUND(F6476*G6476,2)</f>
        <v>153.35</v>
      </c>
      <c r="J6476" s="19" t="n">
        <f aca="false">ROUND(F6476*H6476,2)</f>
        <v>93.83</v>
      </c>
      <c r="K6476" s="19" t="n">
        <f aca="false">INDEX(Pricebook!$L$2:$L$1401,MATCH(D6476,Pricebook!$A$2:$A$1401,0))</f>
        <v>157.95</v>
      </c>
      <c r="L6476" s="19" t="n">
        <f aca="false">ROUND(F6476*K6476,2)</f>
        <v>157.95</v>
      </c>
      <c r="M6476" s="24" t="n">
        <f aca="false">DATE(YEAR(C6476),MONTH(C6476),1)</f>
        <v>46204</v>
      </c>
    </row>
    <row r="6477" customFormat="false" ht="15" hidden="false" customHeight="false" outlineLevel="0" collapsed="false">
      <c r="A6477" s="21" t="s">
        <v>3828</v>
      </c>
      <c r="B6477" s="21" t="s">
        <v>3829</v>
      </c>
      <c r="C6477" s="23" t="n">
        <v>46223</v>
      </c>
      <c r="D6477" s="21" t="s">
        <v>817</v>
      </c>
      <c r="E6477" s="21" t="s">
        <v>366</v>
      </c>
      <c r="F6477" s="12" t="n">
        <v>2</v>
      </c>
      <c r="G6477" s="19" t="n">
        <v>11.25</v>
      </c>
      <c r="H6477" s="19" t="n">
        <v>9.15</v>
      </c>
      <c r="I6477" s="19" t="n">
        <f aca="false">ROUND(F6477*G6477,2)</f>
        <v>22.5</v>
      </c>
      <c r="J6477" s="19" t="n">
        <f aca="false">ROUND(F6477*H6477,2)</f>
        <v>18.3</v>
      </c>
      <c r="K6477" s="19" t="n">
        <f aca="false">INDEX(Pricebook!$L$2:$L$1401,MATCH(D6477,Pricebook!$A$2:$A$1401,0))</f>
        <v>12.15</v>
      </c>
      <c r="L6477" s="19" t="n">
        <f aca="false">ROUND(F6477*K6477,2)</f>
        <v>24.3</v>
      </c>
      <c r="M6477" s="24" t="n">
        <f aca="false">DATE(YEAR(C6477),MONTH(C6477),1)</f>
        <v>46204</v>
      </c>
    </row>
    <row r="6478" customFormat="false" ht="15" hidden="false" customHeight="false" outlineLevel="0" collapsed="false">
      <c r="A6478" s="21" t="s">
        <v>3828</v>
      </c>
      <c r="B6478" s="21" t="s">
        <v>3829</v>
      </c>
      <c r="C6478" s="23" t="n">
        <v>46223</v>
      </c>
      <c r="D6478" s="21" t="s">
        <v>2563</v>
      </c>
      <c r="E6478" s="21" t="s">
        <v>2466</v>
      </c>
      <c r="F6478" s="12" t="n">
        <v>1</v>
      </c>
      <c r="G6478" s="19" t="n">
        <v>51</v>
      </c>
      <c r="H6478" s="19" t="n">
        <v>31.31</v>
      </c>
      <c r="I6478" s="19" t="n">
        <f aca="false">ROUND(F6478*G6478,2)</f>
        <v>51</v>
      </c>
      <c r="J6478" s="19" t="n">
        <f aca="false">ROUND(F6478*H6478,2)</f>
        <v>31.31</v>
      </c>
      <c r="K6478" s="19" t="n">
        <f aca="false">INDEX(Pricebook!$L$2:$L$1401,MATCH(D6478,Pricebook!$A$2:$A$1401,0))</f>
        <v>52.7</v>
      </c>
      <c r="L6478" s="19" t="n">
        <f aca="false">ROUND(F6478*K6478,2)</f>
        <v>52.7</v>
      </c>
      <c r="M6478" s="24" t="n">
        <f aca="false">DATE(YEAR(C6478),MONTH(C6478),1)</f>
        <v>46204</v>
      </c>
    </row>
    <row r="6479" customFormat="false" ht="15" hidden="false" customHeight="false" outlineLevel="0" collapsed="false">
      <c r="A6479" s="21" t="s">
        <v>3828</v>
      </c>
      <c r="B6479" s="21" t="s">
        <v>3829</v>
      </c>
      <c r="C6479" s="23" t="n">
        <v>46223</v>
      </c>
      <c r="D6479" s="21" t="s">
        <v>2571</v>
      </c>
      <c r="E6479" s="21" t="s">
        <v>2466</v>
      </c>
      <c r="F6479" s="12" t="n">
        <v>3</v>
      </c>
      <c r="G6479" s="19" t="n">
        <v>31.5</v>
      </c>
      <c r="H6479" s="19" t="n">
        <v>19.68</v>
      </c>
      <c r="I6479" s="19" t="n">
        <f aca="false">ROUND(F6479*G6479,2)</f>
        <v>94.5</v>
      </c>
      <c r="J6479" s="19" t="n">
        <f aca="false">ROUND(F6479*H6479,2)</f>
        <v>59.04</v>
      </c>
      <c r="K6479" s="19" t="n">
        <f aca="false">INDEX(Pricebook!$L$2:$L$1401,MATCH(D6479,Pricebook!$A$2:$A$1401,0))</f>
        <v>33.15</v>
      </c>
      <c r="L6479" s="19" t="n">
        <f aca="false">ROUND(F6479*K6479,2)</f>
        <v>99.45</v>
      </c>
      <c r="M6479" s="24" t="n">
        <f aca="false">DATE(YEAR(C6479),MONTH(C6479),1)</f>
        <v>46204</v>
      </c>
    </row>
    <row r="6480" customFormat="false" ht="15" hidden="false" customHeight="false" outlineLevel="0" collapsed="false">
      <c r="A6480" s="21" t="s">
        <v>3828</v>
      </c>
      <c r="B6480" s="21" t="s">
        <v>3829</v>
      </c>
      <c r="C6480" s="23" t="n">
        <v>46223</v>
      </c>
      <c r="D6480" s="21" t="s">
        <v>328</v>
      </c>
      <c r="E6480" s="21" t="s">
        <v>108</v>
      </c>
      <c r="F6480" s="12" t="n">
        <v>1</v>
      </c>
      <c r="G6480" s="19" t="n">
        <v>105.6</v>
      </c>
      <c r="H6480" s="19" t="n">
        <v>78.85</v>
      </c>
      <c r="I6480" s="19" t="n">
        <f aca="false">ROUND(F6480*G6480,2)</f>
        <v>105.6</v>
      </c>
      <c r="J6480" s="19" t="n">
        <f aca="false">ROUND(F6480*H6480,2)</f>
        <v>78.85</v>
      </c>
      <c r="K6480" s="19" t="n">
        <f aca="false">INDEX(Pricebook!$L$2:$L$1401,MATCH(D6480,Pricebook!$A$2:$A$1401,0))</f>
        <v>115.5</v>
      </c>
      <c r="L6480" s="19" t="n">
        <f aca="false">ROUND(F6480*K6480,2)</f>
        <v>115.5</v>
      </c>
      <c r="M6480" s="24" t="n">
        <f aca="false">DATE(YEAR(C6480),MONTH(C6480),1)</f>
        <v>46204</v>
      </c>
    </row>
    <row r="6481" customFormat="false" ht="15" hidden="false" customHeight="false" outlineLevel="0" collapsed="false">
      <c r="A6481" s="21" t="s">
        <v>3828</v>
      </c>
      <c r="B6481" s="21" t="s">
        <v>3829</v>
      </c>
      <c r="C6481" s="23" t="n">
        <v>46223</v>
      </c>
      <c r="D6481" s="21" t="s">
        <v>807</v>
      </c>
      <c r="E6481" s="21" t="s">
        <v>366</v>
      </c>
      <c r="F6481" s="12" t="n">
        <v>4</v>
      </c>
      <c r="G6481" s="19" t="n">
        <v>8.7</v>
      </c>
      <c r="H6481" s="19" t="n">
        <v>6.17</v>
      </c>
      <c r="I6481" s="19" t="n">
        <f aca="false">ROUND(F6481*G6481,2)</f>
        <v>34.8</v>
      </c>
      <c r="J6481" s="19" t="n">
        <f aca="false">ROUND(F6481*H6481,2)</f>
        <v>24.68</v>
      </c>
      <c r="K6481" s="19" t="n">
        <f aca="false">INDEX(Pricebook!$L$2:$L$1401,MATCH(D6481,Pricebook!$A$2:$A$1401,0))</f>
        <v>9.4</v>
      </c>
      <c r="L6481" s="19" t="n">
        <f aca="false">ROUND(F6481*K6481,2)</f>
        <v>37.6</v>
      </c>
      <c r="M6481" s="24" t="n">
        <f aca="false">DATE(YEAR(C6481),MONTH(C6481),1)</f>
        <v>46204</v>
      </c>
    </row>
    <row r="6482" customFormat="false" ht="15" hidden="false" customHeight="false" outlineLevel="0" collapsed="false">
      <c r="A6482" s="21" t="s">
        <v>3828</v>
      </c>
      <c r="B6482" s="21" t="s">
        <v>3829</v>
      </c>
      <c r="C6482" s="23" t="n">
        <v>46223</v>
      </c>
      <c r="D6482" s="21" t="s">
        <v>2485</v>
      </c>
      <c r="E6482" s="21" t="s">
        <v>2466</v>
      </c>
      <c r="F6482" s="12" t="n">
        <v>3</v>
      </c>
      <c r="G6482" s="19" t="n">
        <v>99.7</v>
      </c>
      <c r="H6482" s="19" t="n">
        <v>66.1</v>
      </c>
      <c r="I6482" s="19" t="n">
        <f aca="false">ROUND(F6482*G6482,2)</f>
        <v>299.1</v>
      </c>
      <c r="J6482" s="19" t="n">
        <f aca="false">ROUND(F6482*H6482,2)</f>
        <v>198.3</v>
      </c>
      <c r="K6482" s="19" t="n">
        <f aca="false">INDEX(Pricebook!$L$2:$L$1401,MATCH(D6482,Pricebook!$A$2:$A$1401,0))</f>
        <v>102.75</v>
      </c>
      <c r="L6482" s="19" t="n">
        <f aca="false">ROUND(F6482*K6482,2)</f>
        <v>308.25</v>
      </c>
      <c r="M6482" s="24" t="n">
        <f aca="false">DATE(YEAR(C6482),MONTH(C6482),1)</f>
        <v>46204</v>
      </c>
    </row>
    <row r="6483" customFormat="false" ht="15" hidden="false" customHeight="false" outlineLevel="0" collapsed="false">
      <c r="A6483" s="21" t="s">
        <v>3828</v>
      </c>
      <c r="B6483" s="21" t="s">
        <v>3829</v>
      </c>
      <c r="C6483" s="23" t="n">
        <v>46223</v>
      </c>
      <c r="D6483" s="21" t="s">
        <v>322</v>
      </c>
      <c r="E6483" s="21" t="s">
        <v>108</v>
      </c>
      <c r="F6483" s="12" t="n">
        <v>3</v>
      </c>
      <c r="G6483" s="19" t="n">
        <v>9.05</v>
      </c>
      <c r="H6483" s="19" t="n">
        <v>6.67</v>
      </c>
      <c r="I6483" s="19" t="n">
        <f aca="false">ROUND(F6483*G6483,2)</f>
        <v>27.15</v>
      </c>
      <c r="J6483" s="19" t="n">
        <f aca="false">ROUND(F6483*H6483,2)</f>
        <v>20.01</v>
      </c>
      <c r="K6483" s="19" t="n">
        <f aca="false">INDEX(Pricebook!$L$2:$L$1401,MATCH(D6483,Pricebook!$A$2:$A$1401,0))</f>
        <v>9.8</v>
      </c>
      <c r="L6483" s="19" t="n">
        <f aca="false">ROUND(F6483*K6483,2)</f>
        <v>29.4</v>
      </c>
      <c r="M6483" s="24" t="n">
        <f aca="false">DATE(YEAR(C6483),MONTH(C6483),1)</f>
        <v>46204</v>
      </c>
    </row>
    <row r="6484" customFormat="false" ht="15" hidden="false" customHeight="false" outlineLevel="0" collapsed="false">
      <c r="A6484" s="21" t="s">
        <v>3828</v>
      </c>
      <c r="B6484" s="21" t="s">
        <v>3829</v>
      </c>
      <c r="C6484" s="23" t="n">
        <v>46223</v>
      </c>
      <c r="D6484" s="21" t="s">
        <v>661</v>
      </c>
      <c r="E6484" s="21" t="s">
        <v>366</v>
      </c>
      <c r="F6484" s="12" t="n">
        <v>1</v>
      </c>
      <c r="G6484" s="19" t="n">
        <v>83.85</v>
      </c>
      <c r="H6484" s="19" t="n">
        <v>64.42</v>
      </c>
      <c r="I6484" s="19" t="n">
        <f aca="false">ROUND(F6484*G6484,2)</f>
        <v>83.85</v>
      </c>
      <c r="J6484" s="19" t="n">
        <f aca="false">ROUND(F6484*H6484,2)</f>
        <v>64.42</v>
      </c>
      <c r="K6484" s="19" t="n">
        <f aca="false">INDEX(Pricebook!$L$2:$L$1401,MATCH(D6484,Pricebook!$A$2:$A$1401,0))</f>
        <v>90.05</v>
      </c>
      <c r="L6484" s="19" t="n">
        <f aca="false">ROUND(F6484*K6484,2)</f>
        <v>90.05</v>
      </c>
      <c r="M6484" s="24" t="n">
        <f aca="false">DATE(YEAR(C6484),MONTH(C6484),1)</f>
        <v>46204</v>
      </c>
    </row>
    <row r="6485" customFormat="false" ht="15" hidden="false" customHeight="false" outlineLevel="0" collapsed="false">
      <c r="A6485" s="21" t="s">
        <v>3830</v>
      </c>
      <c r="B6485" s="21" t="s">
        <v>3831</v>
      </c>
      <c r="C6485" s="23" t="n">
        <v>46224</v>
      </c>
      <c r="D6485" s="21" t="s">
        <v>2060</v>
      </c>
      <c r="E6485" s="21" t="s">
        <v>1941</v>
      </c>
      <c r="F6485" s="12" t="n">
        <v>2</v>
      </c>
      <c r="G6485" s="19" t="n">
        <v>81.65</v>
      </c>
      <c r="H6485" s="19" t="n">
        <v>51.99</v>
      </c>
      <c r="I6485" s="19" t="n">
        <f aca="false">ROUND(F6485*G6485,2)</f>
        <v>163.3</v>
      </c>
      <c r="J6485" s="19" t="n">
        <f aca="false">ROUND(F6485*H6485,2)</f>
        <v>103.98</v>
      </c>
      <c r="K6485" s="19" t="n">
        <f aca="false">INDEX(Pricebook!$L$2:$L$1401,MATCH(D6485,Pricebook!$A$2:$A$1401,0))</f>
        <v>84.7</v>
      </c>
      <c r="L6485" s="19" t="n">
        <f aca="false">ROUND(F6485*K6485,2)</f>
        <v>169.4</v>
      </c>
      <c r="M6485" s="24" t="n">
        <f aca="false">DATE(YEAR(C6485),MONTH(C6485),1)</f>
        <v>46204</v>
      </c>
    </row>
    <row r="6486" customFormat="false" ht="15" hidden="false" customHeight="false" outlineLevel="0" collapsed="false">
      <c r="A6486" s="21" t="s">
        <v>3830</v>
      </c>
      <c r="B6486" s="21" t="s">
        <v>3831</v>
      </c>
      <c r="C6486" s="23" t="n">
        <v>46224</v>
      </c>
      <c r="D6486" s="21" t="s">
        <v>2086</v>
      </c>
      <c r="E6486" s="21" t="s">
        <v>1941</v>
      </c>
      <c r="F6486" s="12" t="n">
        <v>3</v>
      </c>
      <c r="G6486" s="19" t="n">
        <v>60.5</v>
      </c>
      <c r="H6486" s="19" t="n">
        <v>38.63</v>
      </c>
      <c r="I6486" s="19" t="n">
        <f aca="false">ROUND(F6486*G6486,2)</f>
        <v>181.5</v>
      </c>
      <c r="J6486" s="19" t="n">
        <f aca="false">ROUND(F6486*H6486,2)</f>
        <v>115.89</v>
      </c>
      <c r="K6486" s="19" t="n">
        <f aca="false">INDEX(Pricebook!$L$2:$L$1401,MATCH(D6486,Pricebook!$A$2:$A$1401,0))</f>
        <v>62.95</v>
      </c>
      <c r="L6486" s="19" t="n">
        <f aca="false">ROUND(F6486*K6486,2)</f>
        <v>188.85</v>
      </c>
      <c r="M6486" s="24" t="n">
        <f aca="false">DATE(YEAR(C6486),MONTH(C6486),1)</f>
        <v>46204</v>
      </c>
    </row>
    <row r="6487" customFormat="false" ht="15" hidden="false" customHeight="false" outlineLevel="0" collapsed="false">
      <c r="A6487" s="21" t="s">
        <v>3830</v>
      </c>
      <c r="B6487" s="21" t="s">
        <v>3831</v>
      </c>
      <c r="C6487" s="23" t="n">
        <v>46224</v>
      </c>
      <c r="D6487" s="21" t="s">
        <v>384</v>
      </c>
      <c r="E6487" s="21" t="s">
        <v>366</v>
      </c>
      <c r="F6487" s="12" t="n">
        <v>1</v>
      </c>
      <c r="G6487" s="19" t="n">
        <v>99.6</v>
      </c>
      <c r="H6487" s="19" t="n">
        <v>70.41</v>
      </c>
      <c r="I6487" s="19" t="n">
        <f aca="false">ROUND(F6487*G6487,2)</f>
        <v>99.6</v>
      </c>
      <c r="J6487" s="19" t="n">
        <f aca="false">ROUND(F6487*H6487,2)</f>
        <v>70.41</v>
      </c>
      <c r="K6487" s="19" t="n">
        <f aca="false">INDEX(Pricebook!$L$2:$L$1401,MATCH(D6487,Pricebook!$A$2:$A$1401,0))</f>
        <v>107.2</v>
      </c>
      <c r="L6487" s="19" t="n">
        <f aca="false">ROUND(F6487*K6487,2)</f>
        <v>107.2</v>
      </c>
      <c r="M6487" s="24" t="n">
        <f aca="false">DATE(YEAR(C6487),MONTH(C6487),1)</f>
        <v>46204</v>
      </c>
    </row>
    <row r="6488" customFormat="false" ht="15" hidden="false" customHeight="false" outlineLevel="0" collapsed="false">
      <c r="A6488" s="21" t="s">
        <v>3830</v>
      </c>
      <c r="B6488" s="21" t="s">
        <v>3831</v>
      </c>
      <c r="C6488" s="23" t="n">
        <v>46224</v>
      </c>
      <c r="D6488" s="21" t="s">
        <v>1146</v>
      </c>
      <c r="E6488" s="21" t="s">
        <v>971</v>
      </c>
      <c r="F6488" s="12" t="n">
        <v>12</v>
      </c>
      <c r="G6488" s="19" t="n">
        <v>8.3</v>
      </c>
      <c r="H6488" s="19" t="n">
        <v>6.39</v>
      </c>
      <c r="I6488" s="19" t="n">
        <f aca="false">ROUND(F6488*G6488,2)</f>
        <v>99.6</v>
      </c>
      <c r="J6488" s="19" t="n">
        <f aca="false">ROUND(F6488*H6488,2)</f>
        <v>76.68</v>
      </c>
      <c r="K6488" s="19" t="n">
        <f aca="false">INDEX(Pricebook!$L$2:$L$1401,MATCH(D6488,Pricebook!$A$2:$A$1401,0))</f>
        <v>9.7</v>
      </c>
      <c r="L6488" s="19" t="n">
        <f aca="false">ROUND(F6488*K6488,2)</f>
        <v>116.4</v>
      </c>
      <c r="M6488" s="24" t="n">
        <f aca="false">DATE(YEAR(C6488),MONTH(C6488),1)</f>
        <v>46204</v>
      </c>
    </row>
    <row r="6489" customFormat="false" ht="15" hidden="false" customHeight="false" outlineLevel="0" collapsed="false">
      <c r="A6489" s="21" t="s">
        <v>3830</v>
      </c>
      <c r="B6489" s="21" t="s">
        <v>3831</v>
      </c>
      <c r="C6489" s="23" t="n">
        <v>46224</v>
      </c>
      <c r="D6489" s="21" t="s">
        <v>2856</v>
      </c>
      <c r="E6489" s="21" t="s">
        <v>2748</v>
      </c>
      <c r="F6489" s="12" t="n">
        <v>4</v>
      </c>
      <c r="G6489" s="19" t="n">
        <v>34.55</v>
      </c>
      <c r="H6489" s="19" t="n">
        <v>20.16</v>
      </c>
      <c r="I6489" s="19" t="n">
        <f aca="false">ROUND(F6489*G6489,2)</f>
        <v>138.2</v>
      </c>
      <c r="J6489" s="19" t="n">
        <f aca="false">ROUND(F6489*H6489,2)</f>
        <v>80.64</v>
      </c>
      <c r="K6489" s="19" t="n">
        <f aca="false">INDEX(Pricebook!$L$2:$L$1401,MATCH(D6489,Pricebook!$A$2:$A$1401,0))</f>
        <v>37.75</v>
      </c>
      <c r="L6489" s="19" t="n">
        <f aca="false">ROUND(F6489*K6489,2)</f>
        <v>151</v>
      </c>
      <c r="M6489" s="24" t="n">
        <f aca="false">DATE(YEAR(C6489),MONTH(C6489),1)</f>
        <v>46204</v>
      </c>
    </row>
    <row r="6490" customFormat="false" ht="15" hidden="false" customHeight="false" outlineLevel="0" collapsed="false">
      <c r="A6490" s="21" t="s">
        <v>3830</v>
      </c>
      <c r="B6490" s="21" t="s">
        <v>3831</v>
      </c>
      <c r="C6490" s="23" t="n">
        <v>46224</v>
      </c>
      <c r="D6490" s="21" t="s">
        <v>2098</v>
      </c>
      <c r="E6490" s="21" t="s">
        <v>1941</v>
      </c>
      <c r="F6490" s="12" t="n">
        <v>1</v>
      </c>
      <c r="G6490" s="19" t="n">
        <v>115.7</v>
      </c>
      <c r="H6490" s="19" t="n">
        <v>85.77</v>
      </c>
      <c r="I6490" s="19" t="n">
        <f aca="false">ROUND(F6490*G6490,2)</f>
        <v>115.7</v>
      </c>
      <c r="J6490" s="19" t="n">
        <f aca="false">ROUND(F6490*H6490,2)</f>
        <v>85.77</v>
      </c>
      <c r="K6490" s="19" t="n">
        <f aca="false">INDEX(Pricebook!$L$2:$L$1401,MATCH(D6490,Pricebook!$A$2:$A$1401,0))</f>
        <v>120.35</v>
      </c>
      <c r="L6490" s="19" t="n">
        <f aca="false">ROUND(F6490*K6490,2)</f>
        <v>120.35</v>
      </c>
      <c r="M6490" s="24" t="n">
        <f aca="false">DATE(YEAR(C6490),MONTH(C6490),1)</f>
        <v>46204</v>
      </c>
    </row>
    <row r="6491" customFormat="false" ht="15" hidden="false" customHeight="false" outlineLevel="0" collapsed="false">
      <c r="A6491" s="21" t="s">
        <v>3830</v>
      </c>
      <c r="B6491" s="21" t="s">
        <v>3831</v>
      </c>
      <c r="C6491" s="23" t="n">
        <v>46224</v>
      </c>
      <c r="D6491" s="21" t="s">
        <v>2751</v>
      </c>
      <c r="E6491" s="21" t="s">
        <v>2748</v>
      </c>
      <c r="F6491" s="12" t="n">
        <v>1</v>
      </c>
      <c r="G6491" s="19" t="n">
        <v>34.45</v>
      </c>
      <c r="H6491" s="19" t="n">
        <v>22.15</v>
      </c>
      <c r="I6491" s="19" t="n">
        <f aca="false">ROUND(F6491*G6491,2)</f>
        <v>34.45</v>
      </c>
      <c r="J6491" s="19" t="n">
        <f aca="false">ROUND(F6491*H6491,2)</f>
        <v>22.15</v>
      </c>
      <c r="K6491" s="19" t="n">
        <f aca="false">INDEX(Pricebook!$L$2:$L$1401,MATCH(D6491,Pricebook!$A$2:$A$1401,0))</f>
        <v>37.45</v>
      </c>
      <c r="L6491" s="19" t="n">
        <f aca="false">ROUND(F6491*K6491,2)</f>
        <v>37.45</v>
      </c>
      <c r="M6491" s="24" t="n">
        <f aca="false">DATE(YEAR(C6491),MONTH(C6491),1)</f>
        <v>46204</v>
      </c>
    </row>
    <row r="6492" customFormat="false" ht="15" hidden="false" customHeight="false" outlineLevel="0" collapsed="false">
      <c r="A6492" s="21" t="s">
        <v>3830</v>
      </c>
      <c r="B6492" s="21" t="s">
        <v>3831</v>
      </c>
      <c r="C6492" s="23" t="n">
        <v>46224</v>
      </c>
      <c r="D6492" s="21" t="s">
        <v>1204</v>
      </c>
      <c r="E6492" s="21" t="s">
        <v>971</v>
      </c>
      <c r="F6492" s="12" t="n">
        <v>20</v>
      </c>
      <c r="G6492" s="19" t="n">
        <v>16.6</v>
      </c>
      <c r="H6492" s="19" t="n">
        <v>12.7</v>
      </c>
      <c r="I6492" s="19" t="n">
        <f aca="false">ROUND(F6492*G6492,2)</f>
        <v>332</v>
      </c>
      <c r="J6492" s="19" t="n">
        <f aca="false">ROUND(F6492*H6492,2)</f>
        <v>254</v>
      </c>
      <c r="K6492" s="19" t="n">
        <f aca="false">INDEX(Pricebook!$L$2:$L$1401,MATCH(D6492,Pricebook!$A$2:$A$1401,0))</f>
        <v>19.25</v>
      </c>
      <c r="L6492" s="19" t="n">
        <f aca="false">ROUND(F6492*K6492,2)</f>
        <v>385</v>
      </c>
      <c r="M6492" s="24" t="n">
        <f aca="false">DATE(YEAR(C6492),MONTH(C6492),1)</f>
        <v>46204</v>
      </c>
    </row>
    <row r="6493" customFormat="false" ht="15" hidden="false" customHeight="false" outlineLevel="0" collapsed="false">
      <c r="A6493" s="21" t="s">
        <v>3832</v>
      </c>
      <c r="B6493" s="21" t="s">
        <v>3284</v>
      </c>
      <c r="C6493" s="23" t="n">
        <v>46224</v>
      </c>
      <c r="D6493" s="21" t="s">
        <v>2690</v>
      </c>
      <c r="E6493" s="21" t="s">
        <v>2587</v>
      </c>
      <c r="F6493" s="12" t="n">
        <v>4</v>
      </c>
      <c r="G6493" s="19" t="n">
        <v>6.35</v>
      </c>
      <c r="H6493" s="19" t="n">
        <v>4.04</v>
      </c>
      <c r="I6493" s="19" t="n">
        <f aca="false">ROUND(F6493*G6493,2)</f>
        <v>25.4</v>
      </c>
      <c r="J6493" s="19" t="n">
        <f aca="false">ROUND(F6493*H6493,2)</f>
        <v>16.16</v>
      </c>
      <c r="K6493" s="19" t="n">
        <f aca="false">INDEX(Pricebook!$L$2:$L$1401,MATCH(D6493,Pricebook!$A$2:$A$1401,0))</f>
        <v>6.75</v>
      </c>
      <c r="L6493" s="19" t="n">
        <f aca="false">ROUND(F6493*K6493,2)</f>
        <v>27</v>
      </c>
      <c r="M6493" s="24" t="n">
        <f aca="false">DATE(YEAR(C6493),MONTH(C6493),1)</f>
        <v>46204</v>
      </c>
    </row>
    <row r="6494" customFormat="false" ht="15" hidden="false" customHeight="false" outlineLevel="0" collapsed="false">
      <c r="A6494" s="21" t="s">
        <v>3832</v>
      </c>
      <c r="B6494" s="21" t="s">
        <v>3284</v>
      </c>
      <c r="C6494" s="23" t="n">
        <v>46224</v>
      </c>
      <c r="D6494" s="21" t="s">
        <v>2454</v>
      </c>
      <c r="E6494" s="21" t="s">
        <v>2202</v>
      </c>
      <c r="F6494" s="12" t="n">
        <v>5</v>
      </c>
      <c r="G6494" s="19" t="n">
        <v>7.95</v>
      </c>
      <c r="H6494" s="19" t="n">
        <v>4.82</v>
      </c>
      <c r="I6494" s="19" t="n">
        <f aca="false">ROUND(F6494*G6494,2)</f>
        <v>39.75</v>
      </c>
      <c r="J6494" s="19" t="n">
        <f aca="false">ROUND(F6494*H6494,2)</f>
        <v>24.1</v>
      </c>
      <c r="K6494" s="19" t="n">
        <f aca="false">INDEX(Pricebook!$L$2:$L$1401,MATCH(D6494,Pricebook!$A$2:$A$1401,0))</f>
        <v>8.5</v>
      </c>
      <c r="L6494" s="19" t="n">
        <f aca="false">ROUND(F6494*K6494,2)</f>
        <v>42.5</v>
      </c>
      <c r="M6494" s="24" t="n">
        <f aca="false">DATE(YEAR(C6494),MONTH(C6494),1)</f>
        <v>46204</v>
      </c>
    </row>
    <row r="6495" customFormat="false" ht="15" hidden="false" customHeight="false" outlineLevel="0" collapsed="false">
      <c r="A6495" s="21" t="s">
        <v>3832</v>
      </c>
      <c r="B6495" s="21" t="s">
        <v>3284</v>
      </c>
      <c r="C6495" s="23" t="n">
        <v>46224</v>
      </c>
      <c r="D6495" s="21" t="s">
        <v>2430</v>
      </c>
      <c r="E6495" s="21" t="s">
        <v>2202</v>
      </c>
      <c r="F6495" s="12" t="n">
        <v>9</v>
      </c>
      <c r="G6495" s="19" t="n">
        <v>5.5</v>
      </c>
      <c r="H6495" s="19" t="n">
        <v>3.83</v>
      </c>
      <c r="I6495" s="19" t="n">
        <f aca="false">ROUND(F6495*G6495,2)</f>
        <v>49.5</v>
      </c>
      <c r="J6495" s="19" t="n">
        <f aca="false">ROUND(F6495*H6495,2)</f>
        <v>34.47</v>
      </c>
      <c r="K6495" s="19" t="n">
        <f aca="false">INDEX(Pricebook!$L$2:$L$1401,MATCH(D6495,Pricebook!$A$2:$A$1401,0))</f>
        <v>5.85</v>
      </c>
      <c r="L6495" s="19" t="n">
        <f aca="false">ROUND(F6495*K6495,2)</f>
        <v>52.65</v>
      </c>
      <c r="M6495" s="24" t="n">
        <f aca="false">DATE(YEAR(C6495),MONTH(C6495),1)</f>
        <v>46204</v>
      </c>
    </row>
    <row r="6496" customFormat="false" ht="15" hidden="false" customHeight="false" outlineLevel="0" collapsed="false">
      <c r="A6496" s="21" t="s">
        <v>3832</v>
      </c>
      <c r="B6496" s="21" t="s">
        <v>3284</v>
      </c>
      <c r="C6496" s="23" t="n">
        <v>46224</v>
      </c>
      <c r="D6496" s="21" t="s">
        <v>2365</v>
      </c>
      <c r="E6496" s="21" t="s">
        <v>2202</v>
      </c>
      <c r="F6496" s="12" t="n">
        <v>3</v>
      </c>
      <c r="G6496" s="19" t="n">
        <v>103.15</v>
      </c>
      <c r="H6496" s="19" t="n">
        <v>63.01</v>
      </c>
      <c r="I6496" s="19" t="n">
        <f aca="false">ROUND(F6496*G6496,2)</f>
        <v>309.45</v>
      </c>
      <c r="J6496" s="19" t="n">
        <f aca="false">ROUND(F6496*H6496,2)</f>
        <v>189.03</v>
      </c>
      <c r="K6496" s="19" t="n">
        <f aca="false">INDEX(Pricebook!$L$2:$L$1401,MATCH(D6496,Pricebook!$A$2:$A$1401,0))</f>
        <v>110.85</v>
      </c>
      <c r="L6496" s="19" t="n">
        <f aca="false">ROUND(F6496*K6496,2)</f>
        <v>332.55</v>
      </c>
      <c r="M6496" s="24" t="n">
        <f aca="false">DATE(YEAR(C6496),MONTH(C6496),1)</f>
        <v>46204</v>
      </c>
    </row>
    <row r="6497" customFormat="false" ht="15" hidden="false" customHeight="false" outlineLevel="0" collapsed="false">
      <c r="A6497" s="21" t="s">
        <v>3832</v>
      </c>
      <c r="B6497" s="21" t="s">
        <v>3284</v>
      </c>
      <c r="C6497" s="23" t="n">
        <v>46224</v>
      </c>
      <c r="D6497" s="21" t="s">
        <v>2359</v>
      </c>
      <c r="E6497" s="21" t="s">
        <v>2202</v>
      </c>
      <c r="F6497" s="12" t="n">
        <v>15</v>
      </c>
      <c r="G6497" s="19" t="n">
        <v>6.35</v>
      </c>
      <c r="H6497" s="19" t="n">
        <v>3.81</v>
      </c>
      <c r="I6497" s="19" t="n">
        <f aca="false">ROUND(F6497*G6497,2)</f>
        <v>95.25</v>
      </c>
      <c r="J6497" s="19" t="n">
        <f aca="false">ROUND(F6497*H6497,2)</f>
        <v>57.15</v>
      </c>
      <c r="K6497" s="19" t="n">
        <f aca="false">INDEX(Pricebook!$L$2:$L$1401,MATCH(D6497,Pricebook!$A$2:$A$1401,0))</f>
        <v>6.7</v>
      </c>
      <c r="L6497" s="19" t="n">
        <f aca="false">ROUND(F6497*K6497,2)</f>
        <v>100.5</v>
      </c>
      <c r="M6497" s="24" t="n">
        <f aca="false">DATE(YEAR(C6497),MONTH(C6497),1)</f>
        <v>46204</v>
      </c>
    </row>
    <row r="6498" customFormat="false" ht="15" hidden="false" customHeight="false" outlineLevel="0" collapsed="false">
      <c r="A6498" s="21" t="s">
        <v>3832</v>
      </c>
      <c r="B6498" s="21" t="s">
        <v>3284</v>
      </c>
      <c r="C6498" s="23" t="n">
        <v>46224</v>
      </c>
      <c r="D6498" s="21" t="s">
        <v>1635</v>
      </c>
      <c r="E6498" s="21" t="s">
        <v>1452</v>
      </c>
      <c r="F6498" s="12" t="n">
        <v>3</v>
      </c>
      <c r="G6498" s="19" t="n">
        <v>36.7</v>
      </c>
      <c r="H6498" s="19" t="n">
        <v>22.38</v>
      </c>
      <c r="I6498" s="19" t="n">
        <f aca="false">ROUND(F6498*G6498,2)</f>
        <v>110.1</v>
      </c>
      <c r="J6498" s="19" t="n">
        <f aca="false">ROUND(F6498*H6498,2)</f>
        <v>67.14</v>
      </c>
      <c r="K6498" s="19" t="n">
        <f aca="false">INDEX(Pricebook!$L$2:$L$1401,MATCH(D6498,Pricebook!$A$2:$A$1401,0))</f>
        <v>37.5</v>
      </c>
      <c r="L6498" s="19" t="n">
        <f aca="false">ROUND(F6498*K6498,2)</f>
        <v>112.5</v>
      </c>
      <c r="M6498" s="24" t="n">
        <f aca="false">DATE(YEAR(C6498),MONTH(C6498),1)</f>
        <v>46204</v>
      </c>
    </row>
    <row r="6499" customFormat="false" ht="15" hidden="false" customHeight="false" outlineLevel="0" collapsed="false">
      <c r="A6499" s="21" t="s">
        <v>3832</v>
      </c>
      <c r="B6499" s="21" t="s">
        <v>3284</v>
      </c>
      <c r="C6499" s="23" t="n">
        <v>46224</v>
      </c>
      <c r="D6499" s="21" t="s">
        <v>775</v>
      </c>
      <c r="E6499" s="21" t="s">
        <v>366</v>
      </c>
      <c r="F6499" s="12" t="n">
        <v>1</v>
      </c>
      <c r="G6499" s="19" t="n">
        <v>221.65</v>
      </c>
      <c r="H6499" s="19" t="n">
        <v>156.94</v>
      </c>
      <c r="I6499" s="19" t="n">
        <f aca="false">ROUND(F6499*G6499,2)</f>
        <v>221.65</v>
      </c>
      <c r="J6499" s="19" t="n">
        <f aca="false">ROUND(F6499*H6499,2)</f>
        <v>156.94</v>
      </c>
      <c r="K6499" s="19" t="n">
        <f aca="false">INDEX(Pricebook!$L$2:$L$1401,MATCH(D6499,Pricebook!$A$2:$A$1401,0))</f>
        <v>238.95</v>
      </c>
      <c r="L6499" s="19" t="n">
        <f aca="false">ROUND(F6499*K6499,2)</f>
        <v>238.95</v>
      </c>
      <c r="M6499" s="24" t="n">
        <f aca="false">DATE(YEAR(C6499),MONTH(C6499),1)</f>
        <v>46204</v>
      </c>
    </row>
    <row r="6500" customFormat="false" ht="15" hidden="false" customHeight="false" outlineLevel="0" collapsed="false">
      <c r="A6500" s="21" t="s">
        <v>3832</v>
      </c>
      <c r="B6500" s="21" t="s">
        <v>3284</v>
      </c>
      <c r="C6500" s="23" t="n">
        <v>46224</v>
      </c>
      <c r="D6500" s="21" t="s">
        <v>1849</v>
      </c>
      <c r="E6500" s="21" t="s">
        <v>1452</v>
      </c>
      <c r="F6500" s="12" t="n">
        <v>8</v>
      </c>
      <c r="G6500" s="19" t="n">
        <v>19</v>
      </c>
      <c r="H6500" s="19" t="n">
        <v>11.59</v>
      </c>
      <c r="I6500" s="19" t="n">
        <f aca="false">ROUND(F6500*G6500,2)</f>
        <v>152</v>
      </c>
      <c r="J6500" s="19" t="n">
        <f aca="false">ROUND(F6500*H6500,2)</f>
        <v>92.72</v>
      </c>
      <c r="K6500" s="19" t="n">
        <f aca="false">INDEX(Pricebook!$L$2:$L$1401,MATCH(D6500,Pricebook!$A$2:$A$1401,0))</f>
        <v>19.45</v>
      </c>
      <c r="L6500" s="19" t="n">
        <f aca="false">ROUND(F6500*K6500,2)</f>
        <v>155.6</v>
      </c>
      <c r="M6500" s="24" t="n">
        <f aca="false">DATE(YEAR(C6500),MONTH(C6500),1)</f>
        <v>46204</v>
      </c>
    </row>
    <row r="6501" customFormat="false" ht="15" hidden="false" customHeight="false" outlineLevel="0" collapsed="false">
      <c r="A6501" s="21" t="s">
        <v>3832</v>
      </c>
      <c r="B6501" s="21" t="s">
        <v>3284</v>
      </c>
      <c r="C6501" s="23" t="n">
        <v>46224</v>
      </c>
      <c r="D6501" s="21" t="s">
        <v>2666</v>
      </c>
      <c r="E6501" s="21" t="s">
        <v>2587</v>
      </c>
      <c r="F6501" s="12" t="n">
        <v>3</v>
      </c>
      <c r="G6501" s="19" t="n">
        <v>2.9</v>
      </c>
      <c r="H6501" s="19" t="n">
        <v>1.85</v>
      </c>
      <c r="I6501" s="19" t="n">
        <f aca="false">ROUND(F6501*G6501,2)</f>
        <v>8.7</v>
      </c>
      <c r="J6501" s="19" t="n">
        <f aca="false">ROUND(F6501*H6501,2)</f>
        <v>5.55</v>
      </c>
      <c r="K6501" s="19" t="n">
        <f aca="false">INDEX(Pricebook!$L$2:$L$1401,MATCH(D6501,Pricebook!$A$2:$A$1401,0))</f>
        <v>3.1</v>
      </c>
      <c r="L6501" s="19" t="n">
        <f aca="false">ROUND(F6501*K6501,2)</f>
        <v>9.3</v>
      </c>
      <c r="M6501" s="24" t="n">
        <f aca="false">DATE(YEAR(C6501),MONTH(C6501),1)</f>
        <v>46204</v>
      </c>
    </row>
    <row r="6502" customFormat="false" ht="15" hidden="false" customHeight="false" outlineLevel="0" collapsed="false">
      <c r="A6502" s="21" t="s">
        <v>3832</v>
      </c>
      <c r="B6502" s="21" t="s">
        <v>3284</v>
      </c>
      <c r="C6502" s="23" t="n">
        <v>46224</v>
      </c>
      <c r="D6502" s="21" t="s">
        <v>2598</v>
      </c>
      <c r="E6502" s="21" t="s">
        <v>2587</v>
      </c>
      <c r="F6502" s="12" t="n">
        <v>10</v>
      </c>
      <c r="G6502" s="19" t="n">
        <v>9.85</v>
      </c>
      <c r="H6502" s="19" t="n">
        <v>6.32</v>
      </c>
      <c r="I6502" s="19" t="n">
        <f aca="false">ROUND(F6502*G6502,2)</f>
        <v>98.5</v>
      </c>
      <c r="J6502" s="19" t="n">
        <f aca="false">ROUND(F6502*H6502,2)</f>
        <v>63.2</v>
      </c>
      <c r="K6502" s="19" t="n">
        <f aca="false">INDEX(Pricebook!$L$2:$L$1401,MATCH(D6502,Pricebook!$A$2:$A$1401,0))</f>
        <v>10.5</v>
      </c>
      <c r="L6502" s="19" t="n">
        <f aca="false">ROUND(F6502*K6502,2)</f>
        <v>105</v>
      </c>
      <c r="M6502" s="24" t="n">
        <f aca="false">DATE(YEAR(C6502),MONTH(C6502),1)</f>
        <v>46204</v>
      </c>
    </row>
    <row r="6503" customFormat="false" ht="15" hidden="false" customHeight="false" outlineLevel="0" collapsed="false">
      <c r="A6503" s="21" t="s">
        <v>3832</v>
      </c>
      <c r="B6503" s="21" t="s">
        <v>3284</v>
      </c>
      <c r="C6503" s="23" t="n">
        <v>46224</v>
      </c>
      <c r="D6503" s="21" t="s">
        <v>2664</v>
      </c>
      <c r="E6503" s="21" t="s">
        <v>2587</v>
      </c>
      <c r="F6503" s="12" t="n">
        <v>1</v>
      </c>
      <c r="G6503" s="19" t="n">
        <v>294</v>
      </c>
      <c r="H6503" s="19" t="n">
        <v>191.5</v>
      </c>
      <c r="I6503" s="19" t="n">
        <f aca="false">ROUND(F6503*G6503,2)</f>
        <v>294</v>
      </c>
      <c r="J6503" s="19" t="n">
        <f aca="false">ROUND(F6503*H6503,2)</f>
        <v>191.5</v>
      </c>
      <c r="K6503" s="19" t="n">
        <f aca="false">INDEX(Pricebook!$L$2:$L$1401,MATCH(D6503,Pricebook!$A$2:$A$1401,0))</f>
        <v>318.15</v>
      </c>
      <c r="L6503" s="19" t="n">
        <f aca="false">ROUND(F6503*K6503,2)</f>
        <v>318.15</v>
      </c>
      <c r="M6503" s="24" t="n">
        <f aca="false">DATE(YEAR(C6503),MONTH(C6503),1)</f>
        <v>46204</v>
      </c>
    </row>
    <row r="6504" customFormat="false" ht="15" hidden="false" customHeight="false" outlineLevel="0" collapsed="false">
      <c r="A6504" s="21" t="s">
        <v>3832</v>
      </c>
      <c r="B6504" s="21" t="s">
        <v>3284</v>
      </c>
      <c r="C6504" s="23" t="n">
        <v>46224</v>
      </c>
      <c r="D6504" s="21" t="s">
        <v>1729</v>
      </c>
      <c r="E6504" s="21" t="s">
        <v>1452</v>
      </c>
      <c r="F6504" s="12" t="n">
        <v>6</v>
      </c>
      <c r="G6504" s="19" t="n">
        <v>53.15</v>
      </c>
      <c r="H6504" s="19" t="n">
        <v>32.64</v>
      </c>
      <c r="I6504" s="19" t="n">
        <f aca="false">ROUND(F6504*G6504,2)</f>
        <v>318.9</v>
      </c>
      <c r="J6504" s="19" t="n">
        <f aca="false">ROUND(F6504*H6504,2)</f>
        <v>195.84</v>
      </c>
      <c r="K6504" s="19" t="n">
        <f aca="false">INDEX(Pricebook!$L$2:$L$1401,MATCH(D6504,Pricebook!$A$2:$A$1401,0))</f>
        <v>54.7</v>
      </c>
      <c r="L6504" s="19" t="n">
        <f aca="false">ROUND(F6504*K6504,2)</f>
        <v>328.2</v>
      </c>
      <c r="M6504" s="24" t="n">
        <f aca="false">DATE(YEAR(C6504),MONTH(C6504),1)</f>
        <v>46204</v>
      </c>
    </row>
    <row r="6505" customFormat="false" ht="15" hidden="false" customHeight="false" outlineLevel="0" collapsed="false">
      <c r="A6505" s="21" t="s">
        <v>3833</v>
      </c>
      <c r="B6505" s="21" t="s">
        <v>3392</v>
      </c>
      <c r="C6505" s="23" t="n">
        <v>46224</v>
      </c>
      <c r="D6505" s="21" t="s">
        <v>2714</v>
      </c>
      <c r="E6505" s="21" t="s">
        <v>2587</v>
      </c>
      <c r="F6505" s="12" t="n">
        <v>10</v>
      </c>
      <c r="G6505" s="19" t="n">
        <v>9.85</v>
      </c>
      <c r="H6505" s="19" t="n">
        <v>6.42</v>
      </c>
      <c r="I6505" s="19" t="n">
        <f aca="false">ROUND(F6505*G6505,2)</f>
        <v>98.5</v>
      </c>
      <c r="J6505" s="19" t="n">
        <f aca="false">ROUND(F6505*H6505,2)</f>
        <v>64.2</v>
      </c>
      <c r="K6505" s="19" t="n">
        <f aca="false">INDEX(Pricebook!$L$2:$L$1401,MATCH(D6505,Pricebook!$A$2:$A$1401,0))</f>
        <v>10.7</v>
      </c>
      <c r="L6505" s="19" t="n">
        <f aca="false">ROUND(F6505*K6505,2)</f>
        <v>107</v>
      </c>
      <c r="M6505" s="24" t="n">
        <f aca="false">DATE(YEAR(C6505),MONTH(C6505),1)</f>
        <v>46204</v>
      </c>
    </row>
    <row r="6506" customFormat="false" ht="15" hidden="false" customHeight="false" outlineLevel="0" collapsed="false">
      <c r="A6506" s="21" t="s">
        <v>3833</v>
      </c>
      <c r="B6506" s="21" t="s">
        <v>3392</v>
      </c>
      <c r="C6506" s="23" t="n">
        <v>46224</v>
      </c>
      <c r="D6506" s="21" t="s">
        <v>1532</v>
      </c>
      <c r="E6506" s="21" t="s">
        <v>1452</v>
      </c>
      <c r="F6506" s="12" t="n">
        <v>12</v>
      </c>
      <c r="G6506" s="19" t="n">
        <v>25.5</v>
      </c>
      <c r="H6506" s="19" t="n">
        <v>15.69</v>
      </c>
      <c r="I6506" s="19" t="n">
        <f aca="false">ROUND(F6506*G6506,2)</f>
        <v>306</v>
      </c>
      <c r="J6506" s="19" t="n">
        <f aca="false">ROUND(F6506*H6506,2)</f>
        <v>188.28</v>
      </c>
      <c r="K6506" s="19" t="n">
        <f aca="false">INDEX(Pricebook!$L$2:$L$1401,MATCH(D6506,Pricebook!$A$2:$A$1401,0))</f>
        <v>26.3</v>
      </c>
      <c r="L6506" s="19" t="n">
        <f aca="false">ROUND(F6506*K6506,2)</f>
        <v>315.6</v>
      </c>
      <c r="M6506" s="24" t="n">
        <f aca="false">DATE(YEAR(C6506),MONTH(C6506),1)</f>
        <v>46204</v>
      </c>
    </row>
    <row r="6507" customFormat="false" ht="15" hidden="false" customHeight="false" outlineLevel="0" collapsed="false">
      <c r="A6507" s="21" t="s">
        <v>3833</v>
      </c>
      <c r="B6507" s="21" t="s">
        <v>3392</v>
      </c>
      <c r="C6507" s="23" t="n">
        <v>46224</v>
      </c>
      <c r="D6507" s="21" t="s">
        <v>2690</v>
      </c>
      <c r="E6507" s="21" t="s">
        <v>2587</v>
      </c>
      <c r="F6507" s="12" t="n">
        <v>8</v>
      </c>
      <c r="G6507" s="19" t="n">
        <v>6.35</v>
      </c>
      <c r="H6507" s="19" t="n">
        <v>4.04</v>
      </c>
      <c r="I6507" s="19" t="n">
        <f aca="false">ROUND(F6507*G6507,2)</f>
        <v>50.8</v>
      </c>
      <c r="J6507" s="19" t="n">
        <f aca="false">ROUND(F6507*H6507,2)</f>
        <v>32.32</v>
      </c>
      <c r="K6507" s="19" t="n">
        <f aca="false">INDEX(Pricebook!$L$2:$L$1401,MATCH(D6507,Pricebook!$A$2:$A$1401,0))</f>
        <v>6.75</v>
      </c>
      <c r="L6507" s="19" t="n">
        <f aca="false">ROUND(F6507*K6507,2)</f>
        <v>54</v>
      </c>
      <c r="M6507" s="24" t="n">
        <f aca="false">DATE(YEAR(C6507),MONTH(C6507),1)</f>
        <v>46204</v>
      </c>
    </row>
    <row r="6508" customFormat="false" ht="15" hidden="false" customHeight="false" outlineLevel="0" collapsed="false">
      <c r="A6508" s="21" t="s">
        <v>3833</v>
      </c>
      <c r="B6508" s="21" t="s">
        <v>3392</v>
      </c>
      <c r="C6508" s="23" t="n">
        <v>46224</v>
      </c>
      <c r="D6508" s="21" t="s">
        <v>2357</v>
      </c>
      <c r="E6508" s="21" t="s">
        <v>2202</v>
      </c>
      <c r="F6508" s="12" t="n">
        <v>9</v>
      </c>
      <c r="G6508" s="19" t="n">
        <v>7.9</v>
      </c>
      <c r="H6508" s="19" t="n">
        <v>5.57</v>
      </c>
      <c r="I6508" s="19" t="n">
        <f aca="false">ROUND(F6508*G6508,2)</f>
        <v>71.1</v>
      </c>
      <c r="J6508" s="19" t="n">
        <f aca="false">ROUND(F6508*H6508,2)</f>
        <v>50.13</v>
      </c>
      <c r="K6508" s="19" t="n">
        <f aca="false">INDEX(Pricebook!$L$2:$L$1401,MATCH(D6508,Pricebook!$A$2:$A$1401,0))</f>
        <v>8.5</v>
      </c>
      <c r="L6508" s="19" t="n">
        <f aca="false">ROUND(F6508*K6508,2)</f>
        <v>76.5</v>
      </c>
      <c r="M6508" s="24" t="n">
        <f aca="false">DATE(YEAR(C6508),MONTH(C6508),1)</f>
        <v>46204</v>
      </c>
    </row>
    <row r="6509" customFormat="false" ht="15" hidden="false" customHeight="false" outlineLevel="0" collapsed="false">
      <c r="A6509" s="21" t="s">
        <v>3833</v>
      </c>
      <c r="B6509" s="21" t="s">
        <v>3392</v>
      </c>
      <c r="C6509" s="23" t="n">
        <v>46224</v>
      </c>
      <c r="D6509" s="21" t="s">
        <v>378</v>
      </c>
      <c r="E6509" s="21" t="s">
        <v>366</v>
      </c>
      <c r="F6509" s="12" t="n">
        <v>2</v>
      </c>
      <c r="G6509" s="19" t="n">
        <v>10</v>
      </c>
      <c r="H6509" s="19" t="n">
        <v>6.98</v>
      </c>
      <c r="I6509" s="19" t="n">
        <f aca="false">ROUND(F6509*G6509,2)</f>
        <v>20</v>
      </c>
      <c r="J6509" s="19" t="n">
        <f aca="false">ROUND(F6509*H6509,2)</f>
        <v>13.96</v>
      </c>
      <c r="K6509" s="19" t="n">
        <f aca="false">INDEX(Pricebook!$L$2:$L$1401,MATCH(D6509,Pricebook!$A$2:$A$1401,0))</f>
        <v>10.65</v>
      </c>
      <c r="L6509" s="19" t="n">
        <f aca="false">ROUND(F6509*K6509,2)</f>
        <v>21.3</v>
      </c>
      <c r="M6509" s="24" t="n">
        <f aca="false">DATE(YEAR(C6509),MONTH(C6509),1)</f>
        <v>46204</v>
      </c>
    </row>
    <row r="6510" customFormat="false" ht="15" hidden="false" customHeight="false" outlineLevel="0" collapsed="false">
      <c r="A6510" s="21" t="s">
        <v>3834</v>
      </c>
      <c r="B6510" s="21" t="s">
        <v>3219</v>
      </c>
      <c r="C6510" s="23" t="n">
        <v>46224</v>
      </c>
      <c r="D6510" s="21" t="s">
        <v>2301</v>
      </c>
      <c r="E6510" s="21" t="s">
        <v>2202</v>
      </c>
      <c r="F6510" s="12" t="n">
        <v>3</v>
      </c>
      <c r="G6510" s="19" t="n">
        <v>38.15</v>
      </c>
      <c r="H6510" s="19" t="n">
        <v>22.92</v>
      </c>
      <c r="I6510" s="19" t="n">
        <f aca="false">ROUND(F6510*G6510,2)</f>
        <v>114.45</v>
      </c>
      <c r="J6510" s="19" t="n">
        <f aca="false">ROUND(F6510*H6510,2)</f>
        <v>68.76</v>
      </c>
      <c r="K6510" s="19" t="n">
        <f aca="false">INDEX(Pricebook!$L$2:$L$1401,MATCH(D6510,Pricebook!$A$2:$A$1401,0))</f>
        <v>40.3</v>
      </c>
      <c r="L6510" s="19" t="n">
        <f aca="false">ROUND(F6510*K6510,2)</f>
        <v>120.9</v>
      </c>
      <c r="M6510" s="24" t="n">
        <f aca="false">DATE(YEAR(C6510),MONTH(C6510),1)</f>
        <v>46204</v>
      </c>
    </row>
    <row r="6511" customFormat="false" ht="15" hidden="false" customHeight="false" outlineLevel="0" collapsed="false">
      <c r="A6511" s="21" t="s">
        <v>3834</v>
      </c>
      <c r="B6511" s="21" t="s">
        <v>3219</v>
      </c>
      <c r="C6511" s="23" t="n">
        <v>46224</v>
      </c>
      <c r="D6511" s="21" t="s">
        <v>2450</v>
      </c>
      <c r="E6511" s="21" t="s">
        <v>2202</v>
      </c>
      <c r="F6511" s="12" t="n">
        <v>3</v>
      </c>
      <c r="G6511" s="19" t="n">
        <v>26.4</v>
      </c>
      <c r="H6511" s="19" t="n">
        <v>16.09</v>
      </c>
      <c r="I6511" s="19" t="n">
        <f aca="false">ROUND(F6511*G6511,2)</f>
        <v>79.2</v>
      </c>
      <c r="J6511" s="19" t="n">
        <f aca="false">ROUND(F6511*H6511,2)</f>
        <v>48.27</v>
      </c>
      <c r="K6511" s="19" t="n">
        <f aca="false">INDEX(Pricebook!$L$2:$L$1401,MATCH(D6511,Pricebook!$A$2:$A$1401,0))</f>
        <v>28.35</v>
      </c>
      <c r="L6511" s="19" t="n">
        <f aca="false">ROUND(F6511*K6511,2)</f>
        <v>85.05</v>
      </c>
      <c r="M6511" s="24" t="n">
        <f aca="false">DATE(YEAR(C6511),MONTH(C6511),1)</f>
        <v>46204</v>
      </c>
    </row>
    <row r="6512" customFormat="false" ht="15" hidden="false" customHeight="false" outlineLevel="0" collapsed="false">
      <c r="A6512" s="21" t="s">
        <v>3834</v>
      </c>
      <c r="B6512" s="21" t="s">
        <v>3219</v>
      </c>
      <c r="C6512" s="23" t="n">
        <v>46224</v>
      </c>
      <c r="D6512" s="21" t="s">
        <v>1654</v>
      </c>
      <c r="E6512" s="21" t="s">
        <v>1452</v>
      </c>
      <c r="F6512" s="12" t="n">
        <v>2</v>
      </c>
      <c r="G6512" s="19" t="n">
        <v>98.6</v>
      </c>
      <c r="H6512" s="19" t="n">
        <v>71.02</v>
      </c>
      <c r="I6512" s="19" t="n">
        <f aca="false">ROUND(F6512*G6512,2)</f>
        <v>197.2</v>
      </c>
      <c r="J6512" s="19" t="n">
        <f aca="false">ROUND(F6512*H6512,2)</f>
        <v>142.04</v>
      </c>
      <c r="K6512" s="19" t="n">
        <f aca="false">INDEX(Pricebook!$L$2:$L$1401,MATCH(D6512,Pricebook!$A$2:$A$1401,0))</f>
        <v>102</v>
      </c>
      <c r="L6512" s="19" t="n">
        <f aca="false">ROUND(F6512*K6512,2)</f>
        <v>204</v>
      </c>
      <c r="M6512" s="24" t="n">
        <f aca="false">DATE(YEAR(C6512),MONTH(C6512),1)</f>
        <v>46204</v>
      </c>
    </row>
    <row r="6513" customFormat="false" ht="15" hidden="false" customHeight="false" outlineLevel="0" collapsed="false">
      <c r="A6513" s="21" t="s">
        <v>3834</v>
      </c>
      <c r="B6513" s="21" t="s">
        <v>3219</v>
      </c>
      <c r="C6513" s="23" t="n">
        <v>46224</v>
      </c>
      <c r="D6513" s="21" t="s">
        <v>1614</v>
      </c>
      <c r="E6513" s="21" t="s">
        <v>1452</v>
      </c>
      <c r="F6513" s="12" t="n">
        <v>1</v>
      </c>
      <c r="G6513" s="19" t="n">
        <v>23.35</v>
      </c>
      <c r="H6513" s="19" t="n">
        <v>14.31</v>
      </c>
      <c r="I6513" s="19" t="n">
        <f aca="false">ROUND(F6513*G6513,2)</f>
        <v>23.35</v>
      </c>
      <c r="J6513" s="19" t="n">
        <f aca="false">ROUND(F6513*H6513,2)</f>
        <v>14.31</v>
      </c>
      <c r="K6513" s="19" t="n">
        <f aca="false">INDEX(Pricebook!$L$2:$L$1401,MATCH(D6513,Pricebook!$A$2:$A$1401,0))</f>
        <v>24</v>
      </c>
      <c r="L6513" s="19" t="n">
        <f aca="false">ROUND(F6513*K6513,2)</f>
        <v>24</v>
      </c>
      <c r="M6513" s="24" t="n">
        <f aca="false">DATE(YEAR(C6513),MONTH(C6513),1)</f>
        <v>46204</v>
      </c>
    </row>
    <row r="6514" customFormat="false" ht="15" hidden="false" customHeight="false" outlineLevel="0" collapsed="false">
      <c r="A6514" s="21" t="s">
        <v>3834</v>
      </c>
      <c r="B6514" s="21" t="s">
        <v>3219</v>
      </c>
      <c r="C6514" s="23" t="n">
        <v>46224</v>
      </c>
      <c r="D6514" s="21" t="s">
        <v>1799</v>
      </c>
      <c r="E6514" s="21" t="s">
        <v>1452</v>
      </c>
      <c r="F6514" s="12" t="n">
        <v>6</v>
      </c>
      <c r="G6514" s="19" t="n">
        <v>19.85</v>
      </c>
      <c r="H6514" s="19" t="n">
        <v>12.15</v>
      </c>
      <c r="I6514" s="19" t="n">
        <f aca="false">ROUND(F6514*G6514,2)</f>
        <v>119.1</v>
      </c>
      <c r="J6514" s="19" t="n">
        <f aca="false">ROUND(F6514*H6514,2)</f>
        <v>72.9</v>
      </c>
      <c r="K6514" s="19" t="n">
        <f aca="false">INDEX(Pricebook!$L$2:$L$1401,MATCH(D6514,Pricebook!$A$2:$A$1401,0))</f>
        <v>20.35</v>
      </c>
      <c r="L6514" s="19" t="n">
        <f aca="false">ROUND(F6514*K6514,2)</f>
        <v>122.1</v>
      </c>
      <c r="M6514" s="24" t="n">
        <f aca="false">DATE(YEAR(C6514),MONTH(C6514),1)</f>
        <v>46204</v>
      </c>
    </row>
    <row r="6515" customFormat="false" ht="15" hidden="false" customHeight="false" outlineLevel="0" collapsed="false">
      <c r="A6515" s="21" t="s">
        <v>3834</v>
      </c>
      <c r="B6515" s="21" t="s">
        <v>3219</v>
      </c>
      <c r="C6515" s="23" t="n">
        <v>46224</v>
      </c>
      <c r="D6515" s="21" t="s">
        <v>2660</v>
      </c>
      <c r="E6515" s="21" t="s">
        <v>2587</v>
      </c>
      <c r="F6515" s="12" t="n">
        <v>2</v>
      </c>
      <c r="G6515" s="19" t="n">
        <v>217.75</v>
      </c>
      <c r="H6515" s="19" t="n">
        <v>141.84</v>
      </c>
      <c r="I6515" s="19" t="n">
        <f aca="false">ROUND(F6515*G6515,2)</f>
        <v>435.5</v>
      </c>
      <c r="J6515" s="19" t="n">
        <f aca="false">ROUND(F6515*H6515,2)</f>
        <v>283.68</v>
      </c>
      <c r="K6515" s="19" t="n">
        <f aca="false">INDEX(Pricebook!$L$2:$L$1401,MATCH(D6515,Pricebook!$A$2:$A$1401,0))</f>
        <v>235.65</v>
      </c>
      <c r="L6515" s="19" t="n">
        <f aca="false">ROUND(F6515*K6515,2)</f>
        <v>471.3</v>
      </c>
      <c r="M6515" s="24" t="n">
        <f aca="false">DATE(YEAR(C6515),MONTH(C6515),1)</f>
        <v>46204</v>
      </c>
    </row>
    <row r="6516" customFormat="false" ht="15" hidden="false" customHeight="false" outlineLevel="0" collapsed="false">
      <c r="A6516" s="21" t="s">
        <v>3834</v>
      </c>
      <c r="B6516" s="21" t="s">
        <v>3219</v>
      </c>
      <c r="C6516" s="23" t="n">
        <v>46224</v>
      </c>
      <c r="D6516" s="21" t="s">
        <v>2646</v>
      </c>
      <c r="E6516" s="21" t="s">
        <v>2587</v>
      </c>
      <c r="F6516" s="12" t="n">
        <v>1</v>
      </c>
      <c r="G6516" s="19" t="n">
        <v>566.15</v>
      </c>
      <c r="H6516" s="19" t="n">
        <v>365.44</v>
      </c>
      <c r="I6516" s="19" t="n">
        <f aca="false">ROUND(F6516*G6516,2)</f>
        <v>566.15</v>
      </c>
      <c r="J6516" s="19" t="n">
        <f aca="false">ROUND(F6516*H6516,2)</f>
        <v>365.44</v>
      </c>
      <c r="K6516" s="19" t="n">
        <f aca="false">INDEX(Pricebook!$L$2:$L$1401,MATCH(D6516,Pricebook!$A$2:$A$1401,0))</f>
        <v>607.1</v>
      </c>
      <c r="L6516" s="19" t="n">
        <f aca="false">ROUND(F6516*K6516,2)</f>
        <v>607.1</v>
      </c>
      <c r="M6516" s="24" t="n">
        <f aca="false">DATE(YEAR(C6516),MONTH(C6516),1)</f>
        <v>46204</v>
      </c>
    </row>
    <row r="6517" customFormat="false" ht="15" hidden="false" customHeight="false" outlineLevel="0" collapsed="false">
      <c r="A6517" s="21" t="s">
        <v>3834</v>
      </c>
      <c r="B6517" s="21" t="s">
        <v>3219</v>
      </c>
      <c r="C6517" s="23" t="n">
        <v>46224</v>
      </c>
      <c r="D6517" s="21" t="s">
        <v>563</v>
      </c>
      <c r="E6517" s="21" t="s">
        <v>366</v>
      </c>
      <c r="F6517" s="12" t="n">
        <v>6</v>
      </c>
      <c r="G6517" s="19" t="n">
        <v>20.6</v>
      </c>
      <c r="H6517" s="19" t="n">
        <v>14.7</v>
      </c>
      <c r="I6517" s="19" t="n">
        <f aca="false">ROUND(F6517*G6517,2)</f>
        <v>123.6</v>
      </c>
      <c r="J6517" s="19" t="n">
        <f aca="false">ROUND(F6517*H6517,2)</f>
        <v>88.2</v>
      </c>
      <c r="K6517" s="19" t="n">
        <f aca="false">INDEX(Pricebook!$L$2:$L$1401,MATCH(D6517,Pricebook!$A$2:$A$1401,0))</f>
        <v>22.4</v>
      </c>
      <c r="L6517" s="19" t="n">
        <f aca="false">ROUND(F6517*K6517,2)</f>
        <v>134.4</v>
      </c>
      <c r="M6517" s="24" t="n">
        <f aca="false">DATE(YEAR(C6517),MONTH(C6517),1)</f>
        <v>46204</v>
      </c>
    </row>
    <row r="6518" customFormat="false" ht="15" hidden="false" customHeight="false" outlineLevel="0" collapsed="false">
      <c r="A6518" s="21" t="s">
        <v>3834</v>
      </c>
      <c r="B6518" s="21" t="s">
        <v>3219</v>
      </c>
      <c r="C6518" s="23" t="n">
        <v>46224</v>
      </c>
      <c r="D6518" s="21" t="s">
        <v>1514</v>
      </c>
      <c r="E6518" s="21" t="s">
        <v>1452</v>
      </c>
      <c r="F6518" s="12" t="n">
        <v>2</v>
      </c>
      <c r="G6518" s="19" t="n">
        <v>41.8</v>
      </c>
      <c r="H6518" s="19" t="n">
        <v>29.03</v>
      </c>
      <c r="I6518" s="19" t="n">
        <f aca="false">ROUND(F6518*G6518,2)</f>
        <v>83.6</v>
      </c>
      <c r="J6518" s="19" t="n">
        <f aca="false">ROUND(F6518*H6518,2)</f>
        <v>58.06</v>
      </c>
      <c r="K6518" s="19" t="n">
        <f aca="false">INDEX(Pricebook!$L$2:$L$1401,MATCH(D6518,Pricebook!$A$2:$A$1401,0))</f>
        <v>43.55</v>
      </c>
      <c r="L6518" s="19" t="n">
        <f aca="false">ROUND(F6518*K6518,2)</f>
        <v>87.1</v>
      </c>
      <c r="M6518" s="24" t="n">
        <f aca="false">DATE(YEAR(C6518),MONTH(C6518),1)</f>
        <v>46204</v>
      </c>
    </row>
    <row r="6519" customFormat="false" ht="15" hidden="false" customHeight="false" outlineLevel="0" collapsed="false">
      <c r="A6519" s="21" t="s">
        <v>3834</v>
      </c>
      <c r="B6519" s="21" t="s">
        <v>3219</v>
      </c>
      <c r="C6519" s="23" t="n">
        <v>46224</v>
      </c>
      <c r="D6519" s="21" t="s">
        <v>2646</v>
      </c>
      <c r="E6519" s="21" t="s">
        <v>2587</v>
      </c>
      <c r="F6519" s="12" t="n">
        <v>1</v>
      </c>
      <c r="G6519" s="19" t="n">
        <v>566.15</v>
      </c>
      <c r="H6519" s="19" t="n">
        <v>365.44</v>
      </c>
      <c r="I6519" s="19" t="n">
        <f aca="false">ROUND(F6519*G6519,2)</f>
        <v>566.15</v>
      </c>
      <c r="J6519" s="19" t="n">
        <f aca="false">ROUND(F6519*H6519,2)</f>
        <v>365.44</v>
      </c>
      <c r="K6519" s="19" t="n">
        <f aca="false">INDEX(Pricebook!$L$2:$L$1401,MATCH(D6519,Pricebook!$A$2:$A$1401,0))</f>
        <v>607.1</v>
      </c>
      <c r="L6519" s="19" t="n">
        <f aca="false">ROUND(F6519*K6519,2)</f>
        <v>607.1</v>
      </c>
      <c r="M6519" s="24" t="n">
        <f aca="false">DATE(YEAR(C6519),MONTH(C6519),1)</f>
        <v>46204</v>
      </c>
    </row>
    <row r="6520" customFormat="false" ht="15" hidden="false" customHeight="false" outlineLevel="0" collapsed="false">
      <c r="A6520" s="21" t="s">
        <v>3834</v>
      </c>
      <c r="B6520" s="21" t="s">
        <v>3219</v>
      </c>
      <c r="C6520" s="23" t="n">
        <v>46224</v>
      </c>
      <c r="D6520" s="21" t="s">
        <v>2214</v>
      </c>
      <c r="E6520" s="21" t="s">
        <v>2202</v>
      </c>
      <c r="F6520" s="12" t="n">
        <v>3</v>
      </c>
      <c r="G6520" s="19" t="n">
        <v>60.55</v>
      </c>
      <c r="H6520" s="19" t="n">
        <v>36.6</v>
      </c>
      <c r="I6520" s="19" t="n">
        <f aca="false">ROUND(F6520*G6520,2)</f>
        <v>181.65</v>
      </c>
      <c r="J6520" s="19" t="n">
        <f aca="false">ROUND(F6520*H6520,2)</f>
        <v>109.8</v>
      </c>
      <c r="K6520" s="19" t="n">
        <f aca="false">INDEX(Pricebook!$L$2:$L$1401,MATCH(D6520,Pricebook!$A$2:$A$1401,0))</f>
        <v>64.4</v>
      </c>
      <c r="L6520" s="19" t="n">
        <f aca="false">ROUND(F6520*K6520,2)</f>
        <v>193.2</v>
      </c>
      <c r="M6520" s="24" t="n">
        <f aca="false">DATE(YEAR(C6520),MONTH(C6520),1)</f>
        <v>46204</v>
      </c>
    </row>
    <row r="6521" customFormat="false" ht="15" hidden="false" customHeight="false" outlineLevel="0" collapsed="false">
      <c r="A6521" s="21" t="s">
        <v>3834</v>
      </c>
      <c r="B6521" s="21" t="s">
        <v>3219</v>
      </c>
      <c r="C6521" s="23" t="n">
        <v>46224</v>
      </c>
      <c r="D6521" s="21" t="s">
        <v>1482</v>
      </c>
      <c r="E6521" s="21" t="s">
        <v>1452</v>
      </c>
      <c r="F6521" s="12" t="n">
        <v>4</v>
      </c>
      <c r="G6521" s="19" t="n">
        <v>81</v>
      </c>
      <c r="H6521" s="19" t="n">
        <v>58.81</v>
      </c>
      <c r="I6521" s="19" t="n">
        <f aca="false">ROUND(F6521*G6521,2)</f>
        <v>324</v>
      </c>
      <c r="J6521" s="19" t="n">
        <f aca="false">ROUND(F6521*H6521,2)</f>
        <v>235.24</v>
      </c>
      <c r="K6521" s="19" t="n">
        <f aca="false">INDEX(Pricebook!$L$2:$L$1401,MATCH(D6521,Pricebook!$A$2:$A$1401,0))</f>
        <v>84.45</v>
      </c>
      <c r="L6521" s="19" t="n">
        <f aca="false">ROUND(F6521*K6521,2)</f>
        <v>337.8</v>
      </c>
      <c r="M6521" s="24" t="n">
        <f aca="false">DATE(YEAR(C6521),MONTH(C6521),1)</f>
        <v>46204</v>
      </c>
    </row>
    <row r="6522" customFormat="false" ht="15" hidden="false" customHeight="false" outlineLevel="0" collapsed="false">
      <c r="A6522" s="21" t="s">
        <v>3834</v>
      </c>
      <c r="B6522" s="21" t="s">
        <v>3219</v>
      </c>
      <c r="C6522" s="23" t="n">
        <v>46224</v>
      </c>
      <c r="D6522" s="21" t="s">
        <v>1717</v>
      </c>
      <c r="E6522" s="21" t="s">
        <v>1452</v>
      </c>
      <c r="F6522" s="12" t="n">
        <v>6</v>
      </c>
      <c r="G6522" s="19" t="n">
        <v>95.85</v>
      </c>
      <c r="H6522" s="19" t="n">
        <v>61.77</v>
      </c>
      <c r="I6522" s="19" t="n">
        <f aca="false">ROUND(F6522*G6522,2)</f>
        <v>575.1</v>
      </c>
      <c r="J6522" s="19" t="n">
        <f aca="false">ROUND(F6522*H6522,2)</f>
        <v>370.62</v>
      </c>
      <c r="K6522" s="19" t="n">
        <f aca="false">INDEX(Pricebook!$L$2:$L$1401,MATCH(D6522,Pricebook!$A$2:$A$1401,0))</f>
        <v>98.55</v>
      </c>
      <c r="L6522" s="19" t="n">
        <f aca="false">ROUND(F6522*K6522,2)</f>
        <v>591.3</v>
      </c>
      <c r="M6522" s="24" t="n">
        <f aca="false">DATE(YEAR(C6522),MONTH(C6522),1)</f>
        <v>46204</v>
      </c>
    </row>
    <row r="6523" customFormat="false" ht="15" hidden="false" customHeight="false" outlineLevel="0" collapsed="false">
      <c r="A6523" s="21" t="s">
        <v>3834</v>
      </c>
      <c r="B6523" s="21" t="s">
        <v>3219</v>
      </c>
      <c r="C6523" s="23" t="n">
        <v>46224</v>
      </c>
      <c r="D6523" s="21" t="s">
        <v>1568</v>
      </c>
      <c r="E6523" s="21" t="s">
        <v>1452</v>
      </c>
      <c r="F6523" s="12" t="n">
        <v>1</v>
      </c>
      <c r="G6523" s="19" t="n">
        <v>57.5</v>
      </c>
      <c r="H6523" s="19" t="n">
        <v>35.55</v>
      </c>
      <c r="I6523" s="19" t="n">
        <f aca="false">ROUND(F6523*G6523,2)</f>
        <v>57.5</v>
      </c>
      <c r="J6523" s="19" t="n">
        <f aca="false">ROUND(F6523*H6523,2)</f>
        <v>35.55</v>
      </c>
      <c r="K6523" s="19" t="n">
        <f aca="false">INDEX(Pricebook!$L$2:$L$1401,MATCH(D6523,Pricebook!$A$2:$A$1401,0))</f>
        <v>59.55</v>
      </c>
      <c r="L6523" s="19" t="n">
        <f aca="false">ROUND(F6523*K6523,2)</f>
        <v>59.55</v>
      </c>
      <c r="M6523" s="24" t="n">
        <f aca="false">DATE(YEAR(C6523),MONTH(C6523),1)</f>
        <v>46204</v>
      </c>
    </row>
    <row r="6524" customFormat="false" ht="15" hidden="false" customHeight="false" outlineLevel="0" collapsed="false">
      <c r="A6524" s="21" t="s">
        <v>3834</v>
      </c>
      <c r="B6524" s="21" t="s">
        <v>3219</v>
      </c>
      <c r="C6524" s="23" t="n">
        <v>46224</v>
      </c>
      <c r="D6524" s="21" t="s">
        <v>1823</v>
      </c>
      <c r="E6524" s="21" t="s">
        <v>1452</v>
      </c>
      <c r="F6524" s="12" t="n">
        <v>3</v>
      </c>
      <c r="G6524" s="19" t="n">
        <v>94.5</v>
      </c>
      <c r="H6524" s="19" t="n">
        <v>57.54</v>
      </c>
      <c r="I6524" s="19" t="n">
        <f aca="false">ROUND(F6524*G6524,2)</f>
        <v>283.5</v>
      </c>
      <c r="J6524" s="19" t="n">
        <f aca="false">ROUND(F6524*H6524,2)</f>
        <v>172.62</v>
      </c>
      <c r="K6524" s="19" t="n">
        <f aca="false">INDEX(Pricebook!$L$2:$L$1401,MATCH(D6524,Pricebook!$A$2:$A$1401,0))</f>
        <v>96.4</v>
      </c>
      <c r="L6524" s="19" t="n">
        <f aca="false">ROUND(F6524*K6524,2)</f>
        <v>289.2</v>
      </c>
      <c r="M6524" s="24" t="n">
        <f aca="false">DATE(YEAR(C6524),MONTH(C6524),1)</f>
        <v>46204</v>
      </c>
    </row>
    <row r="6525" customFormat="false" ht="15" hidden="false" customHeight="false" outlineLevel="0" collapsed="false">
      <c r="A6525" s="21" t="s">
        <v>3835</v>
      </c>
      <c r="B6525" s="21" t="s">
        <v>3826</v>
      </c>
      <c r="C6525" s="23" t="n">
        <v>46225</v>
      </c>
      <c r="D6525" s="21" t="s">
        <v>2214</v>
      </c>
      <c r="E6525" s="21" t="s">
        <v>2202</v>
      </c>
      <c r="F6525" s="12" t="n">
        <v>4</v>
      </c>
      <c r="G6525" s="19" t="n">
        <v>60.55</v>
      </c>
      <c r="H6525" s="19" t="n">
        <v>36.6</v>
      </c>
      <c r="I6525" s="19" t="n">
        <f aca="false">ROUND(F6525*G6525,2)</f>
        <v>242.2</v>
      </c>
      <c r="J6525" s="19" t="n">
        <f aca="false">ROUND(F6525*H6525,2)</f>
        <v>146.4</v>
      </c>
      <c r="K6525" s="19" t="n">
        <f aca="false">INDEX(Pricebook!$L$2:$L$1401,MATCH(D6525,Pricebook!$A$2:$A$1401,0))</f>
        <v>64.4</v>
      </c>
      <c r="L6525" s="19" t="n">
        <f aca="false">ROUND(F6525*K6525,2)</f>
        <v>257.6</v>
      </c>
      <c r="M6525" s="24" t="n">
        <f aca="false">DATE(YEAR(C6525),MONTH(C6525),1)</f>
        <v>46204</v>
      </c>
    </row>
    <row r="6526" customFormat="false" ht="15" hidden="false" customHeight="false" outlineLevel="0" collapsed="false">
      <c r="A6526" s="21" t="s">
        <v>3835</v>
      </c>
      <c r="B6526" s="21" t="s">
        <v>3826</v>
      </c>
      <c r="C6526" s="23" t="n">
        <v>46225</v>
      </c>
      <c r="D6526" s="21" t="s">
        <v>344</v>
      </c>
      <c r="E6526" s="21" t="s">
        <v>108</v>
      </c>
      <c r="F6526" s="12" t="n">
        <v>1</v>
      </c>
      <c r="G6526" s="19" t="n">
        <v>57.45</v>
      </c>
      <c r="H6526" s="19" t="n">
        <v>46.71</v>
      </c>
      <c r="I6526" s="19" t="n">
        <f aca="false">ROUND(F6526*G6526,2)</f>
        <v>57.45</v>
      </c>
      <c r="J6526" s="19" t="n">
        <f aca="false">ROUND(F6526*H6526,2)</f>
        <v>46.71</v>
      </c>
      <c r="K6526" s="19" t="n">
        <f aca="false">INDEX(Pricebook!$L$2:$L$1401,MATCH(D6526,Pricebook!$A$2:$A$1401,0))</f>
        <v>62.2</v>
      </c>
      <c r="L6526" s="19" t="n">
        <f aca="false">ROUND(F6526*K6526,2)</f>
        <v>62.2</v>
      </c>
      <c r="M6526" s="24" t="n">
        <f aca="false">DATE(YEAR(C6526),MONTH(C6526),1)</f>
        <v>46204</v>
      </c>
    </row>
    <row r="6527" customFormat="false" ht="15" hidden="false" customHeight="false" outlineLevel="0" collapsed="false">
      <c r="A6527" s="21" t="s">
        <v>3835</v>
      </c>
      <c r="B6527" s="21" t="s">
        <v>3826</v>
      </c>
      <c r="C6527" s="23" t="n">
        <v>46225</v>
      </c>
      <c r="D6527" s="21" t="s">
        <v>1414</v>
      </c>
      <c r="E6527" s="21" t="s">
        <v>971</v>
      </c>
      <c r="F6527" s="12" t="n">
        <v>2</v>
      </c>
      <c r="G6527" s="19" t="n">
        <v>46.3</v>
      </c>
      <c r="H6527" s="19" t="n">
        <v>35.14</v>
      </c>
      <c r="I6527" s="19" t="n">
        <f aca="false">ROUND(F6527*G6527,2)</f>
        <v>92.6</v>
      </c>
      <c r="J6527" s="19" t="n">
        <f aca="false">ROUND(F6527*H6527,2)</f>
        <v>70.28</v>
      </c>
      <c r="K6527" s="19" t="n">
        <f aca="false">INDEX(Pricebook!$L$2:$L$1401,MATCH(D6527,Pricebook!$A$2:$A$1401,0))</f>
        <v>53.25</v>
      </c>
      <c r="L6527" s="19" t="n">
        <f aca="false">ROUND(F6527*K6527,2)</f>
        <v>106.5</v>
      </c>
      <c r="M6527" s="24" t="n">
        <f aca="false">DATE(YEAR(C6527),MONTH(C6527),1)</f>
        <v>46204</v>
      </c>
    </row>
    <row r="6528" customFormat="false" ht="15" hidden="false" customHeight="false" outlineLevel="0" collapsed="false">
      <c r="A6528" s="21" t="s">
        <v>3835</v>
      </c>
      <c r="B6528" s="21" t="s">
        <v>3826</v>
      </c>
      <c r="C6528" s="23" t="n">
        <v>46225</v>
      </c>
      <c r="D6528" s="21" t="s">
        <v>2906</v>
      </c>
      <c r="E6528" s="21" t="s">
        <v>2748</v>
      </c>
      <c r="F6528" s="12" t="n">
        <v>2</v>
      </c>
      <c r="G6528" s="19" t="n">
        <v>2.95</v>
      </c>
      <c r="H6528" s="19" t="n">
        <v>1.72</v>
      </c>
      <c r="I6528" s="19" t="n">
        <f aca="false">ROUND(F6528*G6528,2)</f>
        <v>5.9</v>
      </c>
      <c r="J6528" s="19" t="n">
        <f aca="false">ROUND(F6528*H6528,2)</f>
        <v>3.44</v>
      </c>
      <c r="K6528" s="19" t="n">
        <f aca="false">INDEX(Pricebook!$L$2:$L$1401,MATCH(D6528,Pricebook!$A$2:$A$1401,0))</f>
        <v>3.25</v>
      </c>
      <c r="L6528" s="19" t="n">
        <f aca="false">ROUND(F6528*K6528,2)</f>
        <v>6.5</v>
      </c>
      <c r="M6528" s="24" t="n">
        <f aca="false">DATE(YEAR(C6528),MONTH(C6528),1)</f>
        <v>46204</v>
      </c>
    </row>
    <row r="6529" customFormat="false" ht="15" hidden="false" customHeight="false" outlineLevel="0" collapsed="false">
      <c r="A6529" s="21" t="s">
        <v>3835</v>
      </c>
      <c r="B6529" s="21" t="s">
        <v>3826</v>
      </c>
      <c r="C6529" s="23" t="n">
        <v>46225</v>
      </c>
      <c r="D6529" s="21" t="s">
        <v>2749</v>
      </c>
      <c r="E6529" s="21" t="s">
        <v>2748</v>
      </c>
      <c r="F6529" s="12" t="n">
        <v>6</v>
      </c>
      <c r="G6529" s="19" t="n">
        <v>29.1</v>
      </c>
      <c r="H6529" s="19" t="n">
        <v>16.94</v>
      </c>
      <c r="I6529" s="19" t="n">
        <f aca="false">ROUND(F6529*G6529,2)</f>
        <v>174.6</v>
      </c>
      <c r="J6529" s="19" t="n">
        <f aca="false">ROUND(F6529*H6529,2)</f>
        <v>101.64</v>
      </c>
      <c r="K6529" s="19" t="n">
        <f aca="false">INDEX(Pricebook!$L$2:$L$1401,MATCH(D6529,Pricebook!$A$2:$A$1401,0))</f>
        <v>31.75</v>
      </c>
      <c r="L6529" s="19" t="n">
        <f aca="false">ROUND(F6529*K6529,2)</f>
        <v>190.5</v>
      </c>
      <c r="M6529" s="24" t="n">
        <f aca="false">DATE(YEAR(C6529),MONTH(C6529),1)</f>
        <v>46204</v>
      </c>
    </row>
    <row r="6530" customFormat="false" ht="15" hidden="false" customHeight="false" outlineLevel="0" collapsed="false">
      <c r="A6530" s="21" t="s">
        <v>3835</v>
      </c>
      <c r="B6530" s="21" t="s">
        <v>3826</v>
      </c>
      <c r="C6530" s="23" t="n">
        <v>46225</v>
      </c>
      <c r="D6530" s="21" t="s">
        <v>1268</v>
      </c>
      <c r="E6530" s="21" t="s">
        <v>971</v>
      </c>
      <c r="F6530" s="12" t="n">
        <v>51</v>
      </c>
      <c r="G6530" s="19" t="n">
        <v>12.35</v>
      </c>
      <c r="H6530" s="19" t="n">
        <v>9.43</v>
      </c>
      <c r="I6530" s="19" t="n">
        <f aca="false">ROUND(F6530*G6530,2)</f>
        <v>629.85</v>
      </c>
      <c r="J6530" s="19" t="n">
        <f aca="false">ROUND(F6530*H6530,2)</f>
        <v>480.93</v>
      </c>
      <c r="K6530" s="19" t="n">
        <f aca="false">INDEX(Pricebook!$L$2:$L$1401,MATCH(D6530,Pricebook!$A$2:$A$1401,0))</f>
        <v>14.3</v>
      </c>
      <c r="L6530" s="19" t="n">
        <f aca="false">ROUND(F6530*K6530,2)</f>
        <v>729.3</v>
      </c>
      <c r="M6530" s="24" t="n">
        <f aca="false">DATE(YEAR(C6530),MONTH(C6530),1)</f>
        <v>46204</v>
      </c>
    </row>
    <row r="6531" customFormat="false" ht="15" hidden="false" customHeight="false" outlineLevel="0" collapsed="false">
      <c r="A6531" s="21" t="s">
        <v>3835</v>
      </c>
      <c r="B6531" s="21" t="s">
        <v>3826</v>
      </c>
      <c r="C6531" s="23" t="n">
        <v>46225</v>
      </c>
      <c r="D6531" s="21" t="s">
        <v>899</v>
      </c>
      <c r="E6531" s="21" t="s">
        <v>366</v>
      </c>
      <c r="F6531" s="12" t="n">
        <v>1</v>
      </c>
      <c r="G6531" s="19" t="n">
        <v>12.2</v>
      </c>
      <c r="H6531" s="19" t="n">
        <v>8.65</v>
      </c>
      <c r="I6531" s="19" t="n">
        <f aca="false">ROUND(F6531*G6531,2)</f>
        <v>12.2</v>
      </c>
      <c r="J6531" s="19" t="n">
        <f aca="false">ROUND(F6531*H6531,2)</f>
        <v>8.65</v>
      </c>
      <c r="K6531" s="19" t="n">
        <f aca="false">INDEX(Pricebook!$L$2:$L$1401,MATCH(D6531,Pricebook!$A$2:$A$1401,0))</f>
        <v>13.2</v>
      </c>
      <c r="L6531" s="19" t="n">
        <f aca="false">ROUND(F6531*K6531,2)</f>
        <v>13.2</v>
      </c>
      <c r="M6531" s="24" t="n">
        <f aca="false">DATE(YEAR(C6531),MONTH(C6531),1)</f>
        <v>46204</v>
      </c>
    </row>
    <row r="6532" customFormat="false" ht="15" hidden="false" customHeight="false" outlineLevel="0" collapsed="false">
      <c r="A6532" s="21" t="s">
        <v>3836</v>
      </c>
      <c r="B6532" s="21" t="s">
        <v>3808</v>
      </c>
      <c r="C6532" s="23" t="n">
        <v>46225</v>
      </c>
      <c r="D6532" s="21" t="s">
        <v>237</v>
      </c>
      <c r="E6532" s="21" t="s">
        <v>108</v>
      </c>
      <c r="F6532" s="12" t="n">
        <v>1</v>
      </c>
      <c r="G6532" s="19" t="n">
        <v>76.8</v>
      </c>
      <c r="H6532" s="19" t="n">
        <v>57.64</v>
      </c>
      <c r="I6532" s="19" t="n">
        <f aca="false">ROUND(F6532*G6532,2)</f>
        <v>76.8</v>
      </c>
      <c r="J6532" s="19" t="n">
        <f aca="false">ROUND(F6532*H6532,2)</f>
        <v>57.64</v>
      </c>
      <c r="K6532" s="19" t="n">
        <f aca="false">INDEX(Pricebook!$L$2:$L$1401,MATCH(D6532,Pricebook!$A$2:$A$1401,0))</f>
        <v>84.4</v>
      </c>
      <c r="L6532" s="19" t="n">
        <f aca="false">ROUND(F6532*K6532,2)</f>
        <v>84.4</v>
      </c>
      <c r="M6532" s="24" t="n">
        <f aca="false">DATE(YEAR(C6532),MONTH(C6532),1)</f>
        <v>46204</v>
      </c>
    </row>
    <row r="6533" customFormat="false" ht="15" hidden="false" customHeight="false" outlineLevel="0" collapsed="false">
      <c r="A6533" s="21" t="s">
        <v>3836</v>
      </c>
      <c r="B6533" s="21" t="s">
        <v>3808</v>
      </c>
      <c r="C6533" s="23" t="n">
        <v>46225</v>
      </c>
      <c r="D6533" s="21" t="s">
        <v>1352</v>
      </c>
      <c r="E6533" s="21" t="s">
        <v>971</v>
      </c>
      <c r="F6533" s="12" t="n">
        <v>2</v>
      </c>
      <c r="G6533" s="19" t="n">
        <v>75.55</v>
      </c>
      <c r="H6533" s="19" t="n">
        <v>65.42</v>
      </c>
      <c r="I6533" s="19" t="n">
        <f aca="false">ROUND(F6533*G6533,2)</f>
        <v>151.1</v>
      </c>
      <c r="J6533" s="19" t="n">
        <f aca="false">ROUND(F6533*H6533,2)</f>
        <v>130.84</v>
      </c>
      <c r="K6533" s="19" t="n">
        <f aca="false">INDEX(Pricebook!$L$2:$L$1401,MATCH(D6533,Pricebook!$A$2:$A$1401,0))</f>
        <v>87.8</v>
      </c>
      <c r="L6533" s="19" t="n">
        <f aca="false">ROUND(F6533*K6533,2)</f>
        <v>175.6</v>
      </c>
      <c r="M6533" s="24" t="n">
        <f aca="false">DATE(YEAR(C6533),MONTH(C6533),1)</f>
        <v>46204</v>
      </c>
    </row>
    <row r="6534" customFormat="false" ht="15" hidden="false" customHeight="false" outlineLevel="0" collapsed="false">
      <c r="A6534" s="21" t="s">
        <v>3836</v>
      </c>
      <c r="B6534" s="21" t="s">
        <v>3808</v>
      </c>
      <c r="C6534" s="23" t="n">
        <v>46225</v>
      </c>
      <c r="D6534" s="21" t="s">
        <v>2343</v>
      </c>
      <c r="E6534" s="21" t="s">
        <v>2202</v>
      </c>
      <c r="F6534" s="12" t="n">
        <v>18</v>
      </c>
      <c r="G6534" s="19" t="n">
        <v>10.35</v>
      </c>
      <c r="H6534" s="19" t="n">
        <v>6.23</v>
      </c>
      <c r="I6534" s="19" t="n">
        <f aca="false">ROUND(F6534*G6534,2)</f>
        <v>186.3</v>
      </c>
      <c r="J6534" s="19" t="n">
        <f aca="false">ROUND(F6534*H6534,2)</f>
        <v>112.14</v>
      </c>
      <c r="K6534" s="19" t="n">
        <f aca="false">INDEX(Pricebook!$L$2:$L$1401,MATCH(D6534,Pricebook!$A$2:$A$1401,0))</f>
        <v>11</v>
      </c>
      <c r="L6534" s="19" t="n">
        <f aca="false">ROUND(F6534*K6534,2)</f>
        <v>198</v>
      </c>
      <c r="M6534" s="24" t="n">
        <f aca="false">DATE(YEAR(C6534),MONTH(C6534),1)</f>
        <v>46204</v>
      </c>
    </row>
    <row r="6535" customFormat="false" ht="15" hidden="false" customHeight="false" outlineLevel="0" collapsed="false">
      <c r="A6535" s="21" t="s">
        <v>3836</v>
      </c>
      <c r="B6535" s="21" t="s">
        <v>3808</v>
      </c>
      <c r="C6535" s="23" t="n">
        <v>46225</v>
      </c>
      <c r="D6535" s="21" t="s">
        <v>769</v>
      </c>
      <c r="E6535" s="21" t="s">
        <v>366</v>
      </c>
      <c r="F6535" s="12" t="n">
        <v>2</v>
      </c>
      <c r="G6535" s="19" t="n">
        <v>48.4</v>
      </c>
      <c r="H6535" s="19" t="n">
        <v>34.33</v>
      </c>
      <c r="I6535" s="19" t="n">
        <f aca="false">ROUND(F6535*G6535,2)</f>
        <v>96.8</v>
      </c>
      <c r="J6535" s="19" t="n">
        <f aca="false">ROUND(F6535*H6535,2)</f>
        <v>68.66</v>
      </c>
      <c r="K6535" s="19" t="n">
        <f aca="false">INDEX(Pricebook!$L$2:$L$1401,MATCH(D6535,Pricebook!$A$2:$A$1401,0))</f>
        <v>52.3</v>
      </c>
      <c r="L6535" s="19" t="n">
        <f aca="false">ROUND(F6535*K6535,2)</f>
        <v>104.6</v>
      </c>
      <c r="M6535" s="24" t="n">
        <f aca="false">DATE(YEAR(C6535),MONTH(C6535),1)</f>
        <v>46204</v>
      </c>
    </row>
    <row r="6536" customFormat="false" ht="15" hidden="false" customHeight="false" outlineLevel="0" collapsed="false">
      <c r="A6536" s="21" t="s">
        <v>3836</v>
      </c>
      <c r="B6536" s="21" t="s">
        <v>3808</v>
      </c>
      <c r="C6536" s="23" t="n">
        <v>46225</v>
      </c>
      <c r="D6536" s="21" t="s">
        <v>2281</v>
      </c>
      <c r="E6536" s="21" t="s">
        <v>2202</v>
      </c>
      <c r="F6536" s="12" t="n">
        <v>2</v>
      </c>
      <c r="G6536" s="19" t="n">
        <v>89.7</v>
      </c>
      <c r="H6536" s="19" t="n">
        <v>54.72</v>
      </c>
      <c r="I6536" s="19" t="n">
        <f aca="false">ROUND(F6536*G6536,2)</f>
        <v>179.4</v>
      </c>
      <c r="J6536" s="19" t="n">
        <f aca="false">ROUND(F6536*H6536,2)</f>
        <v>109.44</v>
      </c>
      <c r="K6536" s="19" t="n">
        <f aca="false">INDEX(Pricebook!$L$2:$L$1401,MATCH(D6536,Pricebook!$A$2:$A$1401,0))</f>
        <v>96.25</v>
      </c>
      <c r="L6536" s="19" t="n">
        <f aca="false">ROUND(F6536*K6536,2)</f>
        <v>192.5</v>
      </c>
      <c r="M6536" s="24" t="n">
        <f aca="false">DATE(YEAR(C6536),MONTH(C6536),1)</f>
        <v>46204</v>
      </c>
    </row>
    <row r="6537" customFormat="false" ht="15" hidden="false" customHeight="false" outlineLevel="0" collapsed="false">
      <c r="A6537" s="21" t="s">
        <v>3836</v>
      </c>
      <c r="B6537" s="21" t="s">
        <v>3808</v>
      </c>
      <c r="C6537" s="23" t="n">
        <v>46225</v>
      </c>
      <c r="D6537" s="21" t="s">
        <v>1268</v>
      </c>
      <c r="E6537" s="21" t="s">
        <v>971</v>
      </c>
      <c r="F6537" s="12" t="n">
        <v>23</v>
      </c>
      <c r="G6537" s="19" t="n">
        <v>12.35</v>
      </c>
      <c r="H6537" s="19" t="n">
        <v>9.43</v>
      </c>
      <c r="I6537" s="19" t="n">
        <f aca="false">ROUND(F6537*G6537,2)</f>
        <v>284.05</v>
      </c>
      <c r="J6537" s="19" t="n">
        <f aca="false">ROUND(F6537*H6537,2)</f>
        <v>216.89</v>
      </c>
      <c r="K6537" s="19" t="n">
        <f aca="false">INDEX(Pricebook!$L$2:$L$1401,MATCH(D6537,Pricebook!$A$2:$A$1401,0))</f>
        <v>14.3</v>
      </c>
      <c r="L6537" s="19" t="n">
        <f aca="false">ROUND(F6537*K6537,2)</f>
        <v>328.9</v>
      </c>
      <c r="M6537" s="24" t="n">
        <f aca="false">DATE(YEAR(C6537),MONTH(C6537),1)</f>
        <v>46204</v>
      </c>
    </row>
    <row r="6538" customFormat="false" ht="15" hidden="false" customHeight="false" outlineLevel="0" collapsed="false">
      <c r="A6538" s="21" t="s">
        <v>3836</v>
      </c>
      <c r="B6538" s="21" t="s">
        <v>3808</v>
      </c>
      <c r="C6538" s="23" t="n">
        <v>46225</v>
      </c>
      <c r="D6538" s="21" t="s">
        <v>1356</v>
      </c>
      <c r="E6538" s="21" t="s">
        <v>971</v>
      </c>
      <c r="F6538" s="12" t="n">
        <v>1</v>
      </c>
      <c r="G6538" s="19" t="n">
        <v>150</v>
      </c>
      <c r="H6538" s="19" t="n">
        <v>115.09</v>
      </c>
      <c r="I6538" s="19" t="n">
        <f aca="false">ROUND(F6538*G6538,2)</f>
        <v>150</v>
      </c>
      <c r="J6538" s="19" t="n">
        <f aca="false">ROUND(F6538*H6538,2)</f>
        <v>115.09</v>
      </c>
      <c r="K6538" s="19" t="n">
        <f aca="false">INDEX(Pricebook!$L$2:$L$1401,MATCH(D6538,Pricebook!$A$2:$A$1401,0))</f>
        <v>174.3</v>
      </c>
      <c r="L6538" s="19" t="n">
        <f aca="false">ROUND(F6538*K6538,2)</f>
        <v>174.3</v>
      </c>
      <c r="M6538" s="24" t="n">
        <f aca="false">DATE(YEAR(C6538),MONTH(C6538),1)</f>
        <v>46204</v>
      </c>
    </row>
    <row r="6539" customFormat="false" ht="15" hidden="false" customHeight="false" outlineLevel="0" collapsed="false">
      <c r="A6539" s="21" t="s">
        <v>3836</v>
      </c>
      <c r="B6539" s="21" t="s">
        <v>3808</v>
      </c>
      <c r="C6539" s="23" t="n">
        <v>46225</v>
      </c>
      <c r="D6539" s="21" t="s">
        <v>2428</v>
      </c>
      <c r="E6539" s="21" t="s">
        <v>2202</v>
      </c>
      <c r="F6539" s="12" t="n">
        <v>5</v>
      </c>
      <c r="G6539" s="19" t="n">
        <v>14.45</v>
      </c>
      <c r="H6539" s="19" t="n">
        <v>8.73</v>
      </c>
      <c r="I6539" s="19" t="n">
        <f aca="false">ROUND(F6539*G6539,2)</f>
        <v>72.25</v>
      </c>
      <c r="J6539" s="19" t="n">
        <f aca="false">ROUND(F6539*H6539,2)</f>
        <v>43.65</v>
      </c>
      <c r="K6539" s="19" t="n">
        <f aca="false">INDEX(Pricebook!$L$2:$L$1401,MATCH(D6539,Pricebook!$A$2:$A$1401,0))</f>
        <v>15.4</v>
      </c>
      <c r="L6539" s="19" t="n">
        <f aca="false">ROUND(F6539*K6539,2)</f>
        <v>77</v>
      </c>
      <c r="M6539" s="24" t="n">
        <f aca="false">DATE(YEAR(C6539),MONTH(C6539),1)</f>
        <v>46204</v>
      </c>
    </row>
    <row r="6540" customFormat="false" ht="15" hidden="false" customHeight="false" outlineLevel="0" collapsed="false">
      <c r="A6540" s="21" t="s">
        <v>3836</v>
      </c>
      <c r="B6540" s="21" t="s">
        <v>3808</v>
      </c>
      <c r="C6540" s="23" t="n">
        <v>46225</v>
      </c>
      <c r="D6540" s="21" t="s">
        <v>300</v>
      </c>
      <c r="E6540" s="21" t="s">
        <v>108</v>
      </c>
      <c r="F6540" s="12" t="n">
        <v>2</v>
      </c>
      <c r="G6540" s="19" t="n">
        <v>7.3</v>
      </c>
      <c r="H6540" s="19" t="n">
        <v>5.43</v>
      </c>
      <c r="I6540" s="19" t="n">
        <f aca="false">ROUND(F6540*G6540,2)</f>
        <v>14.6</v>
      </c>
      <c r="J6540" s="19" t="n">
        <f aca="false">ROUND(F6540*H6540,2)</f>
        <v>10.86</v>
      </c>
      <c r="K6540" s="19" t="n">
        <f aca="false">INDEX(Pricebook!$L$2:$L$1401,MATCH(D6540,Pricebook!$A$2:$A$1401,0))</f>
        <v>8</v>
      </c>
      <c r="L6540" s="19" t="n">
        <f aca="false">ROUND(F6540*K6540,2)</f>
        <v>16</v>
      </c>
      <c r="M6540" s="24" t="n">
        <f aca="false">DATE(YEAR(C6540),MONTH(C6540),1)</f>
        <v>46204</v>
      </c>
    </row>
    <row r="6541" customFormat="false" ht="15" hidden="false" customHeight="false" outlineLevel="0" collapsed="false">
      <c r="A6541" s="21" t="s">
        <v>3836</v>
      </c>
      <c r="B6541" s="21" t="s">
        <v>3808</v>
      </c>
      <c r="C6541" s="23" t="n">
        <v>46225</v>
      </c>
      <c r="D6541" s="21" t="s">
        <v>1270</v>
      </c>
      <c r="E6541" s="21" t="s">
        <v>971</v>
      </c>
      <c r="F6541" s="12" t="n">
        <v>12</v>
      </c>
      <c r="G6541" s="19" t="n">
        <v>17</v>
      </c>
      <c r="H6541" s="19" t="n">
        <v>13.11</v>
      </c>
      <c r="I6541" s="19" t="n">
        <f aca="false">ROUND(F6541*G6541,2)</f>
        <v>204</v>
      </c>
      <c r="J6541" s="19" t="n">
        <f aca="false">ROUND(F6541*H6541,2)</f>
        <v>157.32</v>
      </c>
      <c r="K6541" s="19" t="n">
        <f aca="false">INDEX(Pricebook!$L$2:$L$1401,MATCH(D6541,Pricebook!$A$2:$A$1401,0))</f>
        <v>18.7</v>
      </c>
      <c r="L6541" s="19" t="n">
        <f aca="false">ROUND(F6541*K6541,2)</f>
        <v>224.4</v>
      </c>
      <c r="M6541" s="24" t="n">
        <f aca="false">DATE(YEAR(C6541),MONTH(C6541),1)</f>
        <v>46204</v>
      </c>
    </row>
    <row r="6542" customFormat="false" ht="15" hidden="false" customHeight="false" outlineLevel="0" collapsed="false">
      <c r="A6542" s="21" t="s">
        <v>3837</v>
      </c>
      <c r="B6542" s="21" t="s">
        <v>3139</v>
      </c>
      <c r="C6542" s="23" t="n">
        <v>46225</v>
      </c>
      <c r="D6542" s="21" t="s">
        <v>173</v>
      </c>
      <c r="E6542" s="21" t="s">
        <v>108</v>
      </c>
      <c r="F6542" s="12" t="n">
        <v>1</v>
      </c>
      <c r="G6542" s="19" t="n">
        <v>62.9</v>
      </c>
      <c r="H6542" s="19" t="n">
        <v>46.34</v>
      </c>
      <c r="I6542" s="19" t="n">
        <f aca="false">ROUND(F6542*G6542,2)</f>
        <v>62.9</v>
      </c>
      <c r="J6542" s="19" t="n">
        <f aca="false">ROUND(F6542*H6542,2)</f>
        <v>46.34</v>
      </c>
      <c r="K6542" s="19" t="n">
        <f aca="false">INDEX(Pricebook!$L$2:$L$1401,MATCH(D6542,Pricebook!$A$2:$A$1401,0))</f>
        <v>67.9</v>
      </c>
      <c r="L6542" s="19" t="n">
        <f aca="false">ROUND(F6542*K6542,2)</f>
        <v>67.9</v>
      </c>
      <c r="M6542" s="24" t="n">
        <f aca="false">DATE(YEAR(C6542),MONTH(C6542),1)</f>
        <v>46204</v>
      </c>
    </row>
    <row r="6543" customFormat="false" ht="15" hidden="false" customHeight="false" outlineLevel="0" collapsed="false">
      <c r="A6543" s="21" t="s">
        <v>3837</v>
      </c>
      <c r="B6543" s="21" t="s">
        <v>3139</v>
      </c>
      <c r="C6543" s="23" t="n">
        <v>46225</v>
      </c>
      <c r="D6543" s="21" t="s">
        <v>2898</v>
      </c>
      <c r="E6543" s="21" t="s">
        <v>2748</v>
      </c>
      <c r="F6543" s="12" t="n">
        <v>7</v>
      </c>
      <c r="G6543" s="19" t="n">
        <v>11.1</v>
      </c>
      <c r="H6543" s="19" t="n">
        <v>6.44</v>
      </c>
      <c r="I6543" s="19" t="n">
        <f aca="false">ROUND(F6543*G6543,2)</f>
        <v>77.7</v>
      </c>
      <c r="J6543" s="19" t="n">
        <f aca="false">ROUND(F6543*H6543,2)</f>
        <v>45.08</v>
      </c>
      <c r="K6543" s="19" t="n">
        <f aca="false">INDEX(Pricebook!$L$2:$L$1401,MATCH(D6543,Pricebook!$A$2:$A$1401,0))</f>
        <v>12.1</v>
      </c>
      <c r="L6543" s="19" t="n">
        <f aca="false">ROUND(F6543*K6543,2)</f>
        <v>84.7</v>
      </c>
      <c r="M6543" s="24" t="n">
        <f aca="false">DATE(YEAR(C6543),MONTH(C6543),1)</f>
        <v>46204</v>
      </c>
    </row>
    <row r="6544" customFormat="false" ht="15" hidden="false" customHeight="false" outlineLevel="0" collapsed="false">
      <c r="A6544" s="21" t="s">
        <v>3837</v>
      </c>
      <c r="B6544" s="21" t="s">
        <v>3139</v>
      </c>
      <c r="C6544" s="23" t="n">
        <v>46225</v>
      </c>
      <c r="D6544" s="21" t="s">
        <v>306</v>
      </c>
      <c r="E6544" s="21" t="s">
        <v>108</v>
      </c>
      <c r="F6544" s="12" t="n">
        <v>3</v>
      </c>
      <c r="G6544" s="19" t="n">
        <v>21.6</v>
      </c>
      <c r="H6544" s="19" t="n">
        <v>18.61</v>
      </c>
      <c r="I6544" s="19" t="n">
        <f aca="false">ROUND(F6544*G6544,2)</f>
        <v>64.8</v>
      </c>
      <c r="J6544" s="19" t="n">
        <f aca="false">ROUND(F6544*H6544,2)</f>
        <v>55.83</v>
      </c>
      <c r="K6544" s="19" t="n">
        <f aca="false">INDEX(Pricebook!$L$2:$L$1401,MATCH(D6544,Pricebook!$A$2:$A$1401,0))</f>
        <v>23.85</v>
      </c>
      <c r="L6544" s="19" t="n">
        <f aca="false">ROUND(F6544*K6544,2)</f>
        <v>71.55</v>
      </c>
      <c r="M6544" s="24" t="n">
        <f aca="false">DATE(YEAR(C6544),MONTH(C6544),1)</f>
        <v>46204</v>
      </c>
    </row>
    <row r="6545" customFormat="false" ht="15" hidden="false" customHeight="false" outlineLevel="0" collapsed="false">
      <c r="A6545" s="21" t="s">
        <v>3837</v>
      </c>
      <c r="B6545" s="21" t="s">
        <v>3139</v>
      </c>
      <c r="C6545" s="23" t="n">
        <v>46225</v>
      </c>
      <c r="D6545" s="21" t="s">
        <v>229</v>
      </c>
      <c r="E6545" s="21" t="s">
        <v>108</v>
      </c>
      <c r="F6545" s="12" t="n">
        <v>2</v>
      </c>
      <c r="G6545" s="19" t="n">
        <v>40.4</v>
      </c>
      <c r="H6545" s="19" t="n">
        <v>34.64</v>
      </c>
      <c r="I6545" s="19" t="n">
        <f aca="false">ROUND(F6545*G6545,2)</f>
        <v>80.8</v>
      </c>
      <c r="J6545" s="19" t="n">
        <f aca="false">ROUND(F6545*H6545,2)</f>
        <v>69.28</v>
      </c>
      <c r="K6545" s="19" t="n">
        <f aca="false">INDEX(Pricebook!$L$2:$L$1401,MATCH(D6545,Pricebook!$A$2:$A$1401,0))</f>
        <v>44.4</v>
      </c>
      <c r="L6545" s="19" t="n">
        <f aca="false">ROUND(F6545*K6545,2)</f>
        <v>88.8</v>
      </c>
      <c r="M6545" s="24" t="n">
        <f aca="false">DATE(YEAR(C6545),MONTH(C6545),1)</f>
        <v>46204</v>
      </c>
    </row>
    <row r="6546" customFormat="false" ht="15" hidden="false" customHeight="false" outlineLevel="0" collapsed="false">
      <c r="A6546" s="21" t="s">
        <v>3837</v>
      </c>
      <c r="B6546" s="21" t="s">
        <v>3139</v>
      </c>
      <c r="C6546" s="23" t="n">
        <v>46225</v>
      </c>
      <c r="D6546" s="21" t="s">
        <v>1184</v>
      </c>
      <c r="E6546" s="21" t="s">
        <v>971</v>
      </c>
      <c r="F6546" s="12" t="n">
        <v>1</v>
      </c>
      <c r="G6546" s="19" t="n">
        <v>1971.45</v>
      </c>
      <c r="H6546" s="19" t="n">
        <v>1499.1</v>
      </c>
      <c r="I6546" s="19" t="n">
        <f aca="false">ROUND(F6546*G6546,2)</f>
        <v>1971.45</v>
      </c>
      <c r="J6546" s="19" t="n">
        <f aca="false">ROUND(F6546*H6546,2)</f>
        <v>1499.1</v>
      </c>
      <c r="K6546" s="19" t="n">
        <f aca="false">INDEX(Pricebook!$L$2:$L$1401,MATCH(D6546,Pricebook!$A$2:$A$1401,0))</f>
        <v>2270.1</v>
      </c>
      <c r="L6546" s="19" t="n">
        <f aca="false">ROUND(F6546*K6546,2)</f>
        <v>2270.1</v>
      </c>
      <c r="M6546" s="24" t="n">
        <f aca="false">DATE(YEAR(C6546),MONTH(C6546),1)</f>
        <v>46204</v>
      </c>
    </row>
    <row r="6547" customFormat="false" ht="15" hidden="false" customHeight="false" outlineLevel="0" collapsed="false">
      <c r="A6547" s="21" t="s">
        <v>3838</v>
      </c>
      <c r="B6547" s="21" t="s">
        <v>3469</v>
      </c>
      <c r="C6547" s="23" t="n">
        <v>46225</v>
      </c>
      <c r="D6547" s="21" t="s">
        <v>2864</v>
      </c>
      <c r="E6547" s="21" t="s">
        <v>2748</v>
      </c>
      <c r="F6547" s="12" t="n">
        <v>5</v>
      </c>
      <c r="G6547" s="19" t="n">
        <v>35.6</v>
      </c>
      <c r="H6547" s="19" t="n">
        <v>22.03</v>
      </c>
      <c r="I6547" s="19" t="n">
        <f aca="false">ROUND(F6547*G6547,2)</f>
        <v>178</v>
      </c>
      <c r="J6547" s="19" t="n">
        <f aca="false">ROUND(F6547*H6547,2)</f>
        <v>110.15</v>
      </c>
      <c r="K6547" s="19" t="n">
        <f aca="false">INDEX(Pricebook!$L$2:$L$1401,MATCH(D6547,Pricebook!$A$2:$A$1401,0))</f>
        <v>38.5</v>
      </c>
      <c r="L6547" s="19" t="n">
        <f aca="false">ROUND(F6547*K6547,2)</f>
        <v>192.5</v>
      </c>
      <c r="M6547" s="24" t="n">
        <f aca="false">DATE(YEAR(C6547),MONTH(C6547),1)</f>
        <v>46204</v>
      </c>
    </row>
    <row r="6548" customFormat="false" ht="15" hidden="false" customHeight="false" outlineLevel="0" collapsed="false">
      <c r="A6548" s="21" t="s">
        <v>3838</v>
      </c>
      <c r="B6548" s="21" t="s">
        <v>3469</v>
      </c>
      <c r="C6548" s="23" t="n">
        <v>46225</v>
      </c>
      <c r="D6548" s="21" t="s">
        <v>2766</v>
      </c>
      <c r="E6548" s="21" t="s">
        <v>2748</v>
      </c>
      <c r="F6548" s="12" t="n">
        <v>8</v>
      </c>
      <c r="G6548" s="19" t="n">
        <v>4.45</v>
      </c>
      <c r="H6548" s="19" t="n">
        <v>2.55</v>
      </c>
      <c r="I6548" s="19" t="n">
        <f aca="false">ROUND(F6548*G6548,2)</f>
        <v>35.6</v>
      </c>
      <c r="J6548" s="19" t="n">
        <f aca="false">ROUND(F6548*H6548,2)</f>
        <v>20.4</v>
      </c>
      <c r="K6548" s="19" t="n">
        <f aca="false">INDEX(Pricebook!$L$2:$L$1401,MATCH(D6548,Pricebook!$A$2:$A$1401,0))</f>
        <v>4.8</v>
      </c>
      <c r="L6548" s="19" t="n">
        <f aca="false">ROUND(F6548*K6548,2)</f>
        <v>38.4</v>
      </c>
      <c r="M6548" s="24" t="n">
        <f aca="false">DATE(YEAR(C6548),MONTH(C6548),1)</f>
        <v>46204</v>
      </c>
    </row>
    <row r="6549" customFormat="false" ht="15" hidden="false" customHeight="false" outlineLevel="0" collapsed="false">
      <c r="A6549" s="21" t="s">
        <v>3838</v>
      </c>
      <c r="B6549" s="21" t="s">
        <v>3469</v>
      </c>
      <c r="C6549" s="23" t="n">
        <v>46225</v>
      </c>
      <c r="D6549" s="21" t="s">
        <v>2892</v>
      </c>
      <c r="E6549" s="21" t="s">
        <v>2748</v>
      </c>
      <c r="F6549" s="12" t="n">
        <v>2</v>
      </c>
      <c r="G6549" s="19" t="n">
        <v>14.55</v>
      </c>
      <c r="H6549" s="19" t="n">
        <v>8.39</v>
      </c>
      <c r="I6549" s="19" t="n">
        <f aca="false">ROUND(F6549*G6549,2)</f>
        <v>29.1</v>
      </c>
      <c r="J6549" s="19" t="n">
        <f aca="false">ROUND(F6549*H6549,2)</f>
        <v>16.78</v>
      </c>
      <c r="K6549" s="19" t="n">
        <f aca="false">INDEX(Pricebook!$L$2:$L$1401,MATCH(D6549,Pricebook!$A$2:$A$1401,0))</f>
        <v>15.75</v>
      </c>
      <c r="L6549" s="19" t="n">
        <f aca="false">ROUND(F6549*K6549,2)</f>
        <v>31.5</v>
      </c>
      <c r="M6549" s="24" t="n">
        <f aca="false">DATE(YEAR(C6549),MONTH(C6549),1)</f>
        <v>46204</v>
      </c>
    </row>
    <row r="6550" customFormat="false" ht="15" hidden="false" customHeight="false" outlineLevel="0" collapsed="false">
      <c r="A6550" s="21" t="s">
        <v>3838</v>
      </c>
      <c r="B6550" s="21" t="s">
        <v>3469</v>
      </c>
      <c r="C6550" s="23" t="n">
        <v>46225</v>
      </c>
      <c r="D6550" s="21" t="s">
        <v>2880</v>
      </c>
      <c r="E6550" s="21" t="s">
        <v>2748</v>
      </c>
      <c r="F6550" s="12" t="n">
        <v>3</v>
      </c>
      <c r="G6550" s="19" t="n">
        <v>18.4</v>
      </c>
      <c r="H6550" s="19" t="n">
        <v>10.66</v>
      </c>
      <c r="I6550" s="19" t="n">
        <f aca="false">ROUND(F6550*G6550,2)</f>
        <v>55.2</v>
      </c>
      <c r="J6550" s="19" t="n">
        <f aca="false">ROUND(F6550*H6550,2)</f>
        <v>31.98</v>
      </c>
      <c r="K6550" s="19" t="n">
        <f aca="false">INDEX(Pricebook!$L$2:$L$1401,MATCH(D6550,Pricebook!$A$2:$A$1401,0))</f>
        <v>20</v>
      </c>
      <c r="L6550" s="19" t="n">
        <f aca="false">ROUND(F6550*K6550,2)</f>
        <v>60</v>
      </c>
      <c r="M6550" s="24" t="n">
        <f aca="false">DATE(YEAR(C6550),MONTH(C6550),1)</f>
        <v>46204</v>
      </c>
    </row>
    <row r="6551" customFormat="false" ht="15" hidden="false" customHeight="false" outlineLevel="0" collapsed="false">
      <c r="A6551" s="21" t="s">
        <v>3838</v>
      </c>
      <c r="B6551" s="21" t="s">
        <v>3469</v>
      </c>
      <c r="C6551" s="23" t="n">
        <v>46225</v>
      </c>
      <c r="D6551" s="21" t="s">
        <v>749</v>
      </c>
      <c r="E6551" s="21" t="s">
        <v>366</v>
      </c>
      <c r="F6551" s="12" t="n">
        <v>1</v>
      </c>
      <c r="G6551" s="19" t="n">
        <v>197.5</v>
      </c>
      <c r="H6551" s="19" t="n">
        <v>139.26</v>
      </c>
      <c r="I6551" s="19" t="n">
        <f aca="false">ROUND(F6551*G6551,2)</f>
        <v>197.5</v>
      </c>
      <c r="J6551" s="19" t="n">
        <f aca="false">ROUND(F6551*H6551,2)</f>
        <v>139.26</v>
      </c>
      <c r="K6551" s="19" t="n">
        <f aca="false">INDEX(Pricebook!$L$2:$L$1401,MATCH(D6551,Pricebook!$A$2:$A$1401,0))</f>
        <v>212.05</v>
      </c>
      <c r="L6551" s="19" t="n">
        <f aca="false">ROUND(F6551*K6551,2)</f>
        <v>212.05</v>
      </c>
      <c r="M6551" s="24" t="n">
        <f aca="false">DATE(YEAR(C6551),MONTH(C6551),1)</f>
        <v>46204</v>
      </c>
    </row>
    <row r="6552" customFormat="false" ht="15" hidden="false" customHeight="false" outlineLevel="0" collapsed="false">
      <c r="A6552" s="21" t="s">
        <v>3838</v>
      </c>
      <c r="B6552" s="21" t="s">
        <v>3469</v>
      </c>
      <c r="C6552" s="23" t="n">
        <v>46225</v>
      </c>
      <c r="D6552" s="21" t="s">
        <v>843</v>
      </c>
      <c r="E6552" s="21" t="s">
        <v>366</v>
      </c>
      <c r="F6552" s="12" t="n">
        <v>1</v>
      </c>
      <c r="G6552" s="19" t="n">
        <v>299.65</v>
      </c>
      <c r="H6552" s="19" t="n">
        <v>224.43</v>
      </c>
      <c r="I6552" s="19" t="n">
        <f aca="false">ROUND(F6552*G6552,2)</f>
        <v>299.65</v>
      </c>
      <c r="J6552" s="19" t="n">
        <f aca="false">ROUND(F6552*H6552,2)</f>
        <v>224.43</v>
      </c>
      <c r="K6552" s="19" t="n">
        <f aca="false">INDEX(Pricebook!$L$2:$L$1401,MATCH(D6552,Pricebook!$A$2:$A$1401,0))</f>
        <v>322.45</v>
      </c>
      <c r="L6552" s="19" t="n">
        <f aca="false">ROUND(F6552*K6552,2)</f>
        <v>322.45</v>
      </c>
      <c r="M6552" s="24" t="n">
        <f aca="false">DATE(YEAR(C6552),MONTH(C6552),1)</f>
        <v>46204</v>
      </c>
    </row>
    <row r="6553" customFormat="false" ht="15" hidden="false" customHeight="false" outlineLevel="0" collapsed="false">
      <c r="A6553" s="21" t="s">
        <v>3838</v>
      </c>
      <c r="B6553" s="21" t="s">
        <v>3469</v>
      </c>
      <c r="C6553" s="23" t="n">
        <v>46225</v>
      </c>
      <c r="D6553" s="21" t="s">
        <v>2058</v>
      </c>
      <c r="E6553" s="21" t="s">
        <v>1941</v>
      </c>
      <c r="F6553" s="12" t="n">
        <v>4</v>
      </c>
      <c r="G6553" s="19" t="n">
        <v>32.95</v>
      </c>
      <c r="H6553" s="19" t="n">
        <v>21.21</v>
      </c>
      <c r="I6553" s="19" t="n">
        <f aca="false">ROUND(F6553*G6553,2)</f>
        <v>131.8</v>
      </c>
      <c r="J6553" s="19" t="n">
        <f aca="false">ROUND(F6553*H6553,2)</f>
        <v>84.84</v>
      </c>
      <c r="K6553" s="19" t="n">
        <f aca="false">INDEX(Pricebook!$L$2:$L$1401,MATCH(D6553,Pricebook!$A$2:$A$1401,0))</f>
        <v>34.6</v>
      </c>
      <c r="L6553" s="19" t="n">
        <f aca="false">ROUND(F6553*K6553,2)</f>
        <v>138.4</v>
      </c>
      <c r="M6553" s="24" t="n">
        <f aca="false">DATE(YEAR(C6553),MONTH(C6553),1)</f>
        <v>46204</v>
      </c>
    </row>
    <row r="6554" customFormat="false" ht="15" hidden="false" customHeight="false" outlineLevel="0" collapsed="false">
      <c r="A6554" s="21" t="s">
        <v>3838</v>
      </c>
      <c r="B6554" s="21" t="s">
        <v>3469</v>
      </c>
      <c r="C6554" s="23" t="n">
        <v>46225</v>
      </c>
      <c r="D6554" s="21" t="s">
        <v>1358</v>
      </c>
      <c r="E6554" s="21" t="s">
        <v>971</v>
      </c>
      <c r="F6554" s="12" t="n">
        <v>1</v>
      </c>
      <c r="G6554" s="19" t="n">
        <v>1840</v>
      </c>
      <c r="H6554" s="19" t="n">
        <v>1523.79</v>
      </c>
      <c r="I6554" s="19" t="n">
        <f aca="false">ROUND(F6554*G6554,2)</f>
        <v>1840</v>
      </c>
      <c r="J6554" s="19" t="n">
        <f aca="false">ROUND(F6554*H6554,2)</f>
        <v>1523.79</v>
      </c>
      <c r="K6554" s="19" t="n">
        <f aca="false">INDEX(Pricebook!$L$2:$L$1401,MATCH(D6554,Pricebook!$A$2:$A$1401,0))</f>
        <v>2153.65</v>
      </c>
      <c r="L6554" s="19" t="n">
        <f aca="false">ROUND(F6554*K6554,2)</f>
        <v>2153.65</v>
      </c>
      <c r="M6554" s="24" t="n">
        <f aca="false">DATE(YEAR(C6554),MONTH(C6554),1)</f>
        <v>46204</v>
      </c>
    </row>
    <row r="6555" customFormat="false" ht="15" hidden="false" customHeight="false" outlineLevel="0" collapsed="false">
      <c r="A6555" s="21" t="s">
        <v>3839</v>
      </c>
      <c r="B6555" s="21" t="s">
        <v>3657</v>
      </c>
      <c r="C6555" s="23" t="n">
        <v>46225</v>
      </c>
      <c r="D6555" s="21" t="s">
        <v>207</v>
      </c>
      <c r="E6555" s="21" t="s">
        <v>108</v>
      </c>
      <c r="F6555" s="12" t="n">
        <v>1</v>
      </c>
      <c r="G6555" s="19" t="n">
        <v>60.4</v>
      </c>
      <c r="H6555" s="19" t="n">
        <v>48.6</v>
      </c>
      <c r="I6555" s="19" t="n">
        <f aca="false">ROUND(F6555*G6555,2)</f>
        <v>60.4</v>
      </c>
      <c r="J6555" s="19" t="n">
        <f aca="false">ROUND(F6555*H6555,2)</f>
        <v>48.6</v>
      </c>
      <c r="K6555" s="19" t="n">
        <f aca="false">INDEX(Pricebook!$L$2:$L$1401,MATCH(D6555,Pricebook!$A$2:$A$1401,0))</f>
        <v>65.6</v>
      </c>
      <c r="L6555" s="19" t="n">
        <f aca="false">ROUND(F6555*K6555,2)</f>
        <v>65.6</v>
      </c>
      <c r="M6555" s="24" t="n">
        <f aca="false">DATE(YEAR(C6555),MONTH(C6555),1)</f>
        <v>46204</v>
      </c>
    </row>
    <row r="6556" customFormat="false" ht="15" hidden="false" customHeight="false" outlineLevel="0" collapsed="false">
      <c r="A6556" s="21" t="s">
        <v>3839</v>
      </c>
      <c r="B6556" s="21" t="s">
        <v>3657</v>
      </c>
      <c r="C6556" s="23" t="n">
        <v>46225</v>
      </c>
      <c r="D6556" s="21" t="s">
        <v>978</v>
      </c>
      <c r="E6556" s="21" t="s">
        <v>971</v>
      </c>
      <c r="F6556" s="12" t="n">
        <v>9</v>
      </c>
      <c r="G6556" s="19" t="n">
        <v>5.95</v>
      </c>
      <c r="H6556" s="19" t="n">
        <v>4.51</v>
      </c>
      <c r="I6556" s="19" t="n">
        <f aca="false">ROUND(F6556*G6556,2)</f>
        <v>53.55</v>
      </c>
      <c r="J6556" s="19" t="n">
        <f aca="false">ROUND(F6556*H6556,2)</f>
        <v>40.59</v>
      </c>
      <c r="K6556" s="19" t="n">
        <f aca="false">INDEX(Pricebook!$L$2:$L$1401,MATCH(D6556,Pricebook!$A$2:$A$1401,0))</f>
        <v>6.85</v>
      </c>
      <c r="L6556" s="19" t="n">
        <f aca="false">ROUND(F6556*K6556,2)</f>
        <v>61.65</v>
      </c>
      <c r="M6556" s="24" t="n">
        <f aca="false">DATE(YEAR(C6556),MONTH(C6556),1)</f>
        <v>46204</v>
      </c>
    </row>
    <row r="6557" customFormat="false" ht="15" hidden="false" customHeight="false" outlineLevel="0" collapsed="false">
      <c r="A6557" s="21" t="s">
        <v>3839</v>
      </c>
      <c r="B6557" s="21" t="s">
        <v>3657</v>
      </c>
      <c r="C6557" s="23" t="n">
        <v>46225</v>
      </c>
      <c r="D6557" s="21" t="s">
        <v>2408</v>
      </c>
      <c r="E6557" s="21" t="s">
        <v>2202</v>
      </c>
      <c r="F6557" s="12" t="n">
        <v>2</v>
      </c>
      <c r="G6557" s="19" t="n">
        <v>83.8</v>
      </c>
      <c r="H6557" s="19" t="n">
        <v>50.82</v>
      </c>
      <c r="I6557" s="19" t="n">
        <f aca="false">ROUND(F6557*G6557,2)</f>
        <v>167.6</v>
      </c>
      <c r="J6557" s="19" t="n">
        <f aca="false">ROUND(F6557*H6557,2)</f>
        <v>101.64</v>
      </c>
      <c r="K6557" s="19" t="n">
        <f aca="false">INDEX(Pricebook!$L$2:$L$1401,MATCH(D6557,Pricebook!$A$2:$A$1401,0))</f>
        <v>89.4</v>
      </c>
      <c r="L6557" s="19" t="n">
        <f aca="false">ROUND(F6557*K6557,2)</f>
        <v>178.8</v>
      </c>
      <c r="M6557" s="24" t="n">
        <f aca="false">DATE(YEAR(C6557),MONTH(C6557),1)</f>
        <v>46204</v>
      </c>
    </row>
    <row r="6558" customFormat="false" ht="15" hidden="false" customHeight="false" outlineLevel="0" collapsed="false">
      <c r="A6558" s="21" t="s">
        <v>3839</v>
      </c>
      <c r="B6558" s="21" t="s">
        <v>3657</v>
      </c>
      <c r="C6558" s="23" t="n">
        <v>46225</v>
      </c>
      <c r="D6558" s="21" t="s">
        <v>2922</v>
      </c>
      <c r="E6558" s="21" t="s">
        <v>2748</v>
      </c>
      <c r="F6558" s="12" t="n">
        <v>9</v>
      </c>
      <c r="G6558" s="19" t="n">
        <v>2.55</v>
      </c>
      <c r="H6558" s="19" t="n">
        <v>1.46</v>
      </c>
      <c r="I6558" s="19" t="n">
        <f aca="false">ROUND(F6558*G6558,2)</f>
        <v>22.95</v>
      </c>
      <c r="J6558" s="19" t="n">
        <f aca="false">ROUND(F6558*H6558,2)</f>
        <v>13.14</v>
      </c>
      <c r="K6558" s="19" t="n">
        <f aca="false">INDEX(Pricebook!$L$2:$L$1401,MATCH(D6558,Pricebook!$A$2:$A$1401,0))</f>
        <v>2.75</v>
      </c>
      <c r="L6558" s="19" t="n">
        <f aca="false">ROUND(F6558*K6558,2)</f>
        <v>24.75</v>
      </c>
      <c r="M6558" s="24" t="n">
        <f aca="false">DATE(YEAR(C6558),MONTH(C6558),1)</f>
        <v>46204</v>
      </c>
    </row>
    <row r="6559" customFormat="false" ht="15" hidden="false" customHeight="false" outlineLevel="0" collapsed="false">
      <c r="A6559" s="21" t="s">
        <v>3839</v>
      </c>
      <c r="B6559" s="21" t="s">
        <v>3657</v>
      </c>
      <c r="C6559" s="23" t="n">
        <v>46225</v>
      </c>
      <c r="D6559" s="21" t="s">
        <v>1140</v>
      </c>
      <c r="E6559" s="21" t="s">
        <v>971</v>
      </c>
      <c r="F6559" s="12" t="n">
        <v>4</v>
      </c>
      <c r="G6559" s="19" t="n">
        <v>4.4</v>
      </c>
      <c r="H6559" s="19" t="n">
        <v>3.39</v>
      </c>
      <c r="I6559" s="19" t="n">
        <f aca="false">ROUND(F6559*G6559,2)</f>
        <v>17.6</v>
      </c>
      <c r="J6559" s="19" t="n">
        <f aca="false">ROUND(F6559*H6559,2)</f>
        <v>13.56</v>
      </c>
      <c r="K6559" s="19" t="n">
        <f aca="false">INDEX(Pricebook!$L$2:$L$1401,MATCH(D6559,Pricebook!$A$2:$A$1401,0))</f>
        <v>5.15</v>
      </c>
      <c r="L6559" s="19" t="n">
        <f aca="false">ROUND(F6559*K6559,2)</f>
        <v>20.6</v>
      </c>
      <c r="M6559" s="24" t="n">
        <f aca="false">DATE(YEAR(C6559),MONTH(C6559),1)</f>
        <v>46204</v>
      </c>
    </row>
    <row r="6560" customFormat="false" ht="15" hidden="false" customHeight="false" outlineLevel="0" collapsed="false">
      <c r="A6560" s="21" t="s">
        <v>3840</v>
      </c>
      <c r="B6560" s="21" t="s">
        <v>3294</v>
      </c>
      <c r="C6560" s="23" t="n">
        <v>46226</v>
      </c>
      <c r="D6560" s="21" t="s">
        <v>2684</v>
      </c>
      <c r="E6560" s="21" t="s">
        <v>2587</v>
      </c>
      <c r="F6560" s="12" t="n">
        <v>2</v>
      </c>
      <c r="G6560" s="19" t="n">
        <v>185.1</v>
      </c>
      <c r="H6560" s="19" t="n">
        <v>119.12</v>
      </c>
      <c r="I6560" s="19" t="n">
        <f aca="false">ROUND(F6560*G6560,2)</f>
        <v>370.2</v>
      </c>
      <c r="J6560" s="19" t="n">
        <f aca="false">ROUND(F6560*H6560,2)</f>
        <v>238.24</v>
      </c>
      <c r="K6560" s="19" t="n">
        <f aca="false">INDEX(Pricebook!$L$2:$L$1401,MATCH(D6560,Pricebook!$A$2:$A$1401,0))</f>
        <v>197.95</v>
      </c>
      <c r="L6560" s="19" t="n">
        <f aca="false">ROUND(F6560*K6560,2)</f>
        <v>395.9</v>
      </c>
      <c r="M6560" s="24" t="n">
        <f aca="false">DATE(YEAR(C6560),MONTH(C6560),1)</f>
        <v>46204</v>
      </c>
    </row>
    <row r="6561" customFormat="false" ht="15" hidden="false" customHeight="false" outlineLevel="0" collapsed="false">
      <c r="A6561" s="21" t="s">
        <v>3840</v>
      </c>
      <c r="B6561" s="21" t="s">
        <v>3294</v>
      </c>
      <c r="C6561" s="23" t="n">
        <v>46226</v>
      </c>
      <c r="D6561" s="21" t="s">
        <v>2672</v>
      </c>
      <c r="E6561" s="21" t="s">
        <v>2587</v>
      </c>
      <c r="F6561" s="12" t="n">
        <v>4</v>
      </c>
      <c r="G6561" s="19" t="n">
        <v>5.7</v>
      </c>
      <c r="H6561" s="19" t="n">
        <v>3.63</v>
      </c>
      <c r="I6561" s="19" t="n">
        <f aca="false">ROUND(F6561*G6561,2)</f>
        <v>22.8</v>
      </c>
      <c r="J6561" s="19" t="n">
        <f aca="false">ROUND(F6561*H6561,2)</f>
        <v>14.52</v>
      </c>
      <c r="K6561" s="19" t="n">
        <f aca="false">INDEX(Pricebook!$L$2:$L$1401,MATCH(D6561,Pricebook!$A$2:$A$1401,0))</f>
        <v>6.05</v>
      </c>
      <c r="L6561" s="19" t="n">
        <f aca="false">ROUND(F6561*K6561,2)</f>
        <v>24.2</v>
      </c>
      <c r="M6561" s="24" t="n">
        <f aca="false">DATE(YEAR(C6561),MONTH(C6561),1)</f>
        <v>46204</v>
      </c>
    </row>
    <row r="6562" customFormat="false" ht="15" hidden="false" customHeight="false" outlineLevel="0" collapsed="false">
      <c r="A6562" s="21" t="s">
        <v>3840</v>
      </c>
      <c r="B6562" s="21" t="s">
        <v>3294</v>
      </c>
      <c r="C6562" s="23" t="n">
        <v>46226</v>
      </c>
      <c r="D6562" s="21" t="s">
        <v>2400</v>
      </c>
      <c r="E6562" s="21" t="s">
        <v>2202</v>
      </c>
      <c r="F6562" s="12" t="n">
        <v>3</v>
      </c>
      <c r="G6562" s="19" t="n">
        <v>5.85</v>
      </c>
      <c r="H6562" s="19" t="n">
        <v>3.77</v>
      </c>
      <c r="I6562" s="19" t="n">
        <f aca="false">ROUND(F6562*G6562,2)</f>
        <v>17.55</v>
      </c>
      <c r="J6562" s="19" t="n">
        <f aca="false">ROUND(F6562*H6562,2)</f>
        <v>11.31</v>
      </c>
      <c r="K6562" s="19" t="n">
        <f aca="false">INDEX(Pricebook!$L$2:$L$1401,MATCH(D6562,Pricebook!$A$2:$A$1401,0))</f>
        <v>6.25</v>
      </c>
      <c r="L6562" s="19" t="n">
        <f aca="false">ROUND(F6562*K6562,2)</f>
        <v>18.75</v>
      </c>
      <c r="M6562" s="24" t="n">
        <f aca="false">DATE(YEAR(C6562),MONTH(C6562),1)</f>
        <v>46204</v>
      </c>
    </row>
    <row r="6563" customFormat="false" ht="15" hidden="false" customHeight="false" outlineLevel="0" collapsed="false">
      <c r="A6563" s="21" t="s">
        <v>3840</v>
      </c>
      <c r="B6563" s="21" t="s">
        <v>3294</v>
      </c>
      <c r="C6563" s="23" t="n">
        <v>46226</v>
      </c>
      <c r="D6563" s="21" t="s">
        <v>2242</v>
      </c>
      <c r="E6563" s="21" t="s">
        <v>2202</v>
      </c>
      <c r="F6563" s="12" t="n">
        <v>1</v>
      </c>
      <c r="G6563" s="19" t="n">
        <v>18.85</v>
      </c>
      <c r="H6563" s="19" t="n">
        <v>11.41</v>
      </c>
      <c r="I6563" s="19" t="n">
        <f aca="false">ROUND(F6563*G6563,2)</f>
        <v>18.85</v>
      </c>
      <c r="J6563" s="19" t="n">
        <f aca="false">ROUND(F6563*H6563,2)</f>
        <v>11.41</v>
      </c>
      <c r="K6563" s="19" t="n">
        <f aca="false">INDEX(Pricebook!$L$2:$L$1401,MATCH(D6563,Pricebook!$A$2:$A$1401,0))</f>
        <v>20.1</v>
      </c>
      <c r="L6563" s="19" t="n">
        <f aca="false">ROUND(F6563*K6563,2)</f>
        <v>20.1</v>
      </c>
      <c r="M6563" s="24" t="n">
        <f aca="false">DATE(YEAR(C6563),MONTH(C6563),1)</f>
        <v>46204</v>
      </c>
    </row>
    <row r="6564" customFormat="false" ht="15" hidden="false" customHeight="false" outlineLevel="0" collapsed="false">
      <c r="A6564" s="21" t="s">
        <v>3840</v>
      </c>
      <c r="B6564" s="21" t="s">
        <v>3294</v>
      </c>
      <c r="C6564" s="23" t="n">
        <v>46226</v>
      </c>
      <c r="D6564" s="21" t="s">
        <v>2585</v>
      </c>
      <c r="E6564" s="21" t="s">
        <v>2587</v>
      </c>
      <c r="F6564" s="12" t="n">
        <v>8</v>
      </c>
      <c r="G6564" s="19" t="n">
        <v>10.35</v>
      </c>
      <c r="H6564" s="19" t="n">
        <v>6.74</v>
      </c>
      <c r="I6564" s="19" t="n">
        <f aca="false">ROUND(F6564*G6564,2)</f>
        <v>82.8</v>
      </c>
      <c r="J6564" s="19" t="n">
        <f aca="false">ROUND(F6564*H6564,2)</f>
        <v>53.92</v>
      </c>
      <c r="K6564" s="19" t="n">
        <f aca="false">INDEX(Pricebook!$L$2:$L$1401,MATCH(D6564,Pricebook!$A$2:$A$1401,0))</f>
        <v>11.2</v>
      </c>
      <c r="L6564" s="19" t="n">
        <f aca="false">ROUND(F6564*K6564,2)</f>
        <v>89.6</v>
      </c>
      <c r="M6564" s="24" t="n">
        <f aca="false">DATE(YEAR(C6564),MONTH(C6564),1)</f>
        <v>46204</v>
      </c>
    </row>
    <row r="6565" customFormat="false" ht="15" hidden="false" customHeight="false" outlineLevel="0" collapsed="false">
      <c r="A6565" s="21" t="s">
        <v>3840</v>
      </c>
      <c r="B6565" s="21" t="s">
        <v>3294</v>
      </c>
      <c r="C6565" s="23" t="n">
        <v>46226</v>
      </c>
      <c r="D6565" s="21" t="s">
        <v>2614</v>
      </c>
      <c r="E6565" s="21" t="s">
        <v>2587</v>
      </c>
      <c r="F6565" s="12" t="n">
        <v>1</v>
      </c>
      <c r="G6565" s="19" t="n">
        <v>126.3</v>
      </c>
      <c r="H6565" s="19" t="n">
        <v>81.44</v>
      </c>
      <c r="I6565" s="19" t="n">
        <f aca="false">ROUND(F6565*G6565,2)</f>
        <v>126.3</v>
      </c>
      <c r="J6565" s="19" t="n">
        <f aca="false">ROUND(F6565*H6565,2)</f>
        <v>81.44</v>
      </c>
      <c r="K6565" s="19" t="n">
        <f aca="false">INDEX(Pricebook!$L$2:$L$1401,MATCH(D6565,Pricebook!$A$2:$A$1401,0))</f>
        <v>135.3</v>
      </c>
      <c r="L6565" s="19" t="n">
        <f aca="false">ROUND(F6565*K6565,2)</f>
        <v>135.3</v>
      </c>
      <c r="M6565" s="24" t="n">
        <f aca="false">DATE(YEAR(C6565),MONTH(C6565),1)</f>
        <v>46204</v>
      </c>
    </row>
    <row r="6566" customFormat="false" ht="15" hidden="false" customHeight="false" outlineLevel="0" collapsed="false">
      <c r="A6566" s="21" t="s">
        <v>3840</v>
      </c>
      <c r="B6566" s="21" t="s">
        <v>3294</v>
      </c>
      <c r="C6566" s="23" t="n">
        <v>46226</v>
      </c>
      <c r="D6566" s="21" t="s">
        <v>2319</v>
      </c>
      <c r="E6566" s="21" t="s">
        <v>2202</v>
      </c>
      <c r="F6566" s="12" t="n">
        <v>4</v>
      </c>
      <c r="G6566" s="19" t="n">
        <v>51.25</v>
      </c>
      <c r="H6566" s="19" t="n">
        <v>30.94</v>
      </c>
      <c r="I6566" s="19" t="n">
        <f aca="false">ROUND(F6566*G6566,2)</f>
        <v>205</v>
      </c>
      <c r="J6566" s="19" t="n">
        <f aca="false">ROUND(F6566*H6566,2)</f>
        <v>123.76</v>
      </c>
      <c r="K6566" s="19" t="n">
        <f aca="false">INDEX(Pricebook!$L$2:$L$1401,MATCH(D6566,Pricebook!$A$2:$A$1401,0))</f>
        <v>54.4</v>
      </c>
      <c r="L6566" s="19" t="n">
        <f aca="false">ROUND(F6566*K6566,2)</f>
        <v>217.6</v>
      </c>
      <c r="M6566" s="24" t="n">
        <f aca="false">DATE(YEAR(C6566),MONTH(C6566),1)</f>
        <v>46204</v>
      </c>
    </row>
    <row r="6567" customFormat="false" ht="15" hidden="false" customHeight="false" outlineLevel="0" collapsed="false">
      <c r="A6567" s="21" t="s">
        <v>3841</v>
      </c>
      <c r="B6567" s="21" t="s">
        <v>3181</v>
      </c>
      <c r="C6567" s="23" t="n">
        <v>46226</v>
      </c>
      <c r="D6567" s="21" t="s">
        <v>2583</v>
      </c>
      <c r="E6567" s="21" t="s">
        <v>2466</v>
      </c>
      <c r="F6567" s="12" t="n">
        <v>1</v>
      </c>
      <c r="G6567" s="19" t="n">
        <v>124.3</v>
      </c>
      <c r="H6567" s="19" t="n">
        <v>80.61</v>
      </c>
      <c r="I6567" s="19" t="n">
        <f aca="false">ROUND(F6567*G6567,2)</f>
        <v>124.3</v>
      </c>
      <c r="J6567" s="19" t="n">
        <f aca="false">ROUND(F6567*H6567,2)</f>
        <v>80.61</v>
      </c>
      <c r="K6567" s="19" t="n">
        <f aca="false">INDEX(Pricebook!$L$2:$L$1401,MATCH(D6567,Pricebook!$A$2:$A$1401,0))</f>
        <v>129.25</v>
      </c>
      <c r="L6567" s="19" t="n">
        <f aca="false">ROUND(F6567*K6567,2)</f>
        <v>129.25</v>
      </c>
      <c r="M6567" s="24" t="n">
        <f aca="false">DATE(YEAR(C6567),MONTH(C6567),1)</f>
        <v>46204</v>
      </c>
    </row>
    <row r="6568" customFormat="false" ht="15" hidden="false" customHeight="false" outlineLevel="0" collapsed="false">
      <c r="A6568" s="21" t="s">
        <v>3841</v>
      </c>
      <c r="B6568" s="21" t="s">
        <v>3181</v>
      </c>
      <c r="C6568" s="23" t="n">
        <v>46226</v>
      </c>
      <c r="D6568" s="21" t="s">
        <v>2816</v>
      </c>
      <c r="E6568" s="21" t="s">
        <v>2748</v>
      </c>
      <c r="F6568" s="12" t="n">
        <v>3</v>
      </c>
      <c r="G6568" s="19" t="n">
        <v>39.75</v>
      </c>
      <c r="H6568" s="19" t="n">
        <v>23.4</v>
      </c>
      <c r="I6568" s="19" t="n">
        <f aca="false">ROUND(F6568*G6568,2)</f>
        <v>119.25</v>
      </c>
      <c r="J6568" s="19" t="n">
        <f aca="false">ROUND(F6568*H6568,2)</f>
        <v>70.2</v>
      </c>
      <c r="K6568" s="19" t="n">
        <f aca="false">INDEX(Pricebook!$L$2:$L$1401,MATCH(D6568,Pricebook!$A$2:$A$1401,0))</f>
        <v>43.75</v>
      </c>
      <c r="L6568" s="19" t="n">
        <f aca="false">ROUND(F6568*K6568,2)</f>
        <v>131.25</v>
      </c>
      <c r="M6568" s="24" t="n">
        <f aca="false">DATE(YEAR(C6568),MONTH(C6568),1)</f>
        <v>46204</v>
      </c>
    </row>
    <row r="6569" customFormat="false" ht="15" hidden="false" customHeight="false" outlineLevel="0" collapsed="false">
      <c r="A6569" s="21" t="s">
        <v>3841</v>
      </c>
      <c r="B6569" s="21" t="s">
        <v>3181</v>
      </c>
      <c r="C6569" s="23" t="n">
        <v>46226</v>
      </c>
      <c r="D6569" s="21" t="s">
        <v>2527</v>
      </c>
      <c r="E6569" s="21" t="s">
        <v>2466</v>
      </c>
      <c r="F6569" s="12" t="n">
        <v>2</v>
      </c>
      <c r="G6569" s="19" t="n">
        <v>111.2</v>
      </c>
      <c r="H6569" s="19" t="n">
        <v>69.2</v>
      </c>
      <c r="I6569" s="19" t="n">
        <f aca="false">ROUND(F6569*G6569,2)</f>
        <v>222.4</v>
      </c>
      <c r="J6569" s="19" t="n">
        <f aca="false">ROUND(F6569*H6569,2)</f>
        <v>138.4</v>
      </c>
      <c r="K6569" s="19" t="n">
        <f aca="false">INDEX(Pricebook!$L$2:$L$1401,MATCH(D6569,Pricebook!$A$2:$A$1401,0))</f>
        <v>116.5</v>
      </c>
      <c r="L6569" s="19" t="n">
        <f aca="false">ROUND(F6569*K6569,2)</f>
        <v>233</v>
      </c>
      <c r="M6569" s="24" t="n">
        <f aca="false">DATE(YEAR(C6569),MONTH(C6569),1)</f>
        <v>46204</v>
      </c>
    </row>
    <row r="6570" customFormat="false" ht="15" hidden="false" customHeight="false" outlineLevel="0" collapsed="false">
      <c r="A6570" s="21" t="s">
        <v>3841</v>
      </c>
      <c r="B6570" s="21" t="s">
        <v>3181</v>
      </c>
      <c r="C6570" s="23" t="n">
        <v>46226</v>
      </c>
      <c r="D6570" s="21" t="s">
        <v>2533</v>
      </c>
      <c r="E6570" s="21" t="s">
        <v>2466</v>
      </c>
      <c r="F6570" s="12" t="n">
        <v>4</v>
      </c>
      <c r="G6570" s="19" t="n">
        <v>31.2</v>
      </c>
      <c r="H6570" s="19" t="n">
        <v>19.24</v>
      </c>
      <c r="I6570" s="19" t="n">
        <f aca="false">ROUND(F6570*G6570,2)</f>
        <v>124.8</v>
      </c>
      <c r="J6570" s="19" t="n">
        <f aca="false">ROUND(F6570*H6570,2)</f>
        <v>76.96</v>
      </c>
      <c r="K6570" s="19" t="n">
        <f aca="false">INDEX(Pricebook!$L$2:$L$1401,MATCH(D6570,Pricebook!$A$2:$A$1401,0))</f>
        <v>32.4</v>
      </c>
      <c r="L6570" s="19" t="n">
        <f aca="false">ROUND(F6570*K6570,2)</f>
        <v>129.6</v>
      </c>
      <c r="M6570" s="24" t="n">
        <f aca="false">DATE(YEAR(C6570),MONTH(C6570),1)</f>
        <v>46204</v>
      </c>
    </row>
    <row r="6571" customFormat="false" ht="15" hidden="false" customHeight="false" outlineLevel="0" collapsed="false">
      <c r="A6571" s="21" t="s">
        <v>3841</v>
      </c>
      <c r="B6571" s="21" t="s">
        <v>3181</v>
      </c>
      <c r="C6571" s="23" t="n">
        <v>46226</v>
      </c>
      <c r="D6571" s="21" t="s">
        <v>2539</v>
      </c>
      <c r="E6571" s="21" t="s">
        <v>2466</v>
      </c>
      <c r="F6571" s="12" t="n">
        <v>1</v>
      </c>
      <c r="G6571" s="19" t="n">
        <v>92.1</v>
      </c>
      <c r="H6571" s="19" t="n">
        <v>56.57</v>
      </c>
      <c r="I6571" s="19" t="n">
        <f aca="false">ROUND(F6571*G6571,2)</f>
        <v>92.1</v>
      </c>
      <c r="J6571" s="19" t="n">
        <f aca="false">ROUND(F6571*H6571,2)</f>
        <v>56.57</v>
      </c>
      <c r="K6571" s="19" t="n">
        <f aca="false">INDEX(Pricebook!$L$2:$L$1401,MATCH(D6571,Pricebook!$A$2:$A$1401,0))</f>
        <v>95.25</v>
      </c>
      <c r="L6571" s="19" t="n">
        <f aca="false">ROUND(F6571*K6571,2)</f>
        <v>95.25</v>
      </c>
      <c r="M6571" s="24" t="n">
        <f aca="false">DATE(YEAR(C6571),MONTH(C6571),1)</f>
        <v>46204</v>
      </c>
    </row>
    <row r="6572" customFormat="false" ht="15" hidden="false" customHeight="false" outlineLevel="0" collapsed="false">
      <c r="A6572" s="21" t="s">
        <v>3841</v>
      </c>
      <c r="B6572" s="21" t="s">
        <v>3181</v>
      </c>
      <c r="C6572" s="23" t="n">
        <v>46226</v>
      </c>
      <c r="D6572" s="21" t="s">
        <v>2551</v>
      </c>
      <c r="E6572" s="21" t="s">
        <v>2466</v>
      </c>
      <c r="F6572" s="12" t="n">
        <v>2</v>
      </c>
      <c r="G6572" s="19" t="n">
        <v>133.35</v>
      </c>
      <c r="H6572" s="19" t="n">
        <v>83.2</v>
      </c>
      <c r="I6572" s="19" t="n">
        <f aca="false">ROUND(F6572*G6572,2)</f>
        <v>266.7</v>
      </c>
      <c r="J6572" s="19" t="n">
        <f aca="false">ROUND(F6572*H6572,2)</f>
        <v>166.4</v>
      </c>
      <c r="K6572" s="19" t="n">
        <f aca="false">INDEX(Pricebook!$L$2:$L$1401,MATCH(D6572,Pricebook!$A$2:$A$1401,0))</f>
        <v>140.05</v>
      </c>
      <c r="L6572" s="19" t="n">
        <f aca="false">ROUND(F6572*K6572,2)</f>
        <v>280.1</v>
      </c>
      <c r="M6572" s="24" t="n">
        <f aca="false">DATE(YEAR(C6572),MONTH(C6572),1)</f>
        <v>46204</v>
      </c>
    </row>
    <row r="6573" customFormat="false" ht="15" hidden="false" customHeight="false" outlineLevel="0" collapsed="false">
      <c r="A6573" s="21" t="s">
        <v>3841</v>
      </c>
      <c r="B6573" s="21" t="s">
        <v>3181</v>
      </c>
      <c r="C6573" s="23" t="n">
        <v>46226</v>
      </c>
      <c r="D6573" s="21" t="s">
        <v>2545</v>
      </c>
      <c r="E6573" s="21" t="s">
        <v>2466</v>
      </c>
      <c r="F6573" s="12" t="n">
        <v>5</v>
      </c>
      <c r="G6573" s="19" t="n">
        <v>62.35</v>
      </c>
      <c r="H6573" s="19" t="n">
        <v>38.35</v>
      </c>
      <c r="I6573" s="19" t="n">
        <f aca="false">ROUND(F6573*G6573,2)</f>
        <v>311.75</v>
      </c>
      <c r="J6573" s="19" t="n">
        <f aca="false">ROUND(F6573*H6573,2)</f>
        <v>191.75</v>
      </c>
      <c r="K6573" s="19" t="n">
        <f aca="false">INDEX(Pricebook!$L$2:$L$1401,MATCH(D6573,Pricebook!$A$2:$A$1401,0))</f>
        <v>64.6</v>
      </c>
      <c r="L6573" s="19" t="n">
        <f aca="false">ROUND(F6573*K6573,2)</f>
        <v>323</v>
      </c>
      <c r="M6573" s="24" t="n">
        <f aca="false">DATE(YEAR(C6573),MONTH(C6573),1)</f>
        <v>46204</v>
      </c>
    </row>
    <row r="6574" customFormat="false" ht="15" hidden="false" customHeight="false" outlineLevel="0" collapsed="false">
      <c r="A6574" s="21" t="s">
        <v>3841</v>
      </c>
      <c r="B6574" s="21" t="s">
        <v>3181</v>
      </c>
      <c r="C6574" s="23" t="n">
        <v>46226</v>
      </c>
      <c r="D6574" s="21" t="s">
        <v>569</v>
      </c>
      <c r="E6574" s="21" t="s">
        <v>366</v>
      </c>
      <c r="F6574" s="12" t="n">
        <v>3</v>
      </c>
      <c r="G6574" s="19" t="n">
        <v>29.75</v>
      </c>
      <c r="H6574" s="19" t="n">
        <v>23.01</v>
      </c>
      <c r="I6574" s="19" t="n">
        <f aca="false">ROUND(F6574*G6574,2)</f>
        <v>89.25</v>
      </c>
      <c r="J6574" s="19" t="n">
        <f aca="false">ROUND(F6574*H6574,2)</f>
        <v>69.03</v>
      </c>
      <c r="K6574" s="19" t="n">
        <f aca="false">INDEX(Pricebook!$L$2:$L$1401,MATCH(D6574,Pricebook!$A$2:$A$1401,0))</f>
        <v>31.75</v>
      </c>
      <c r="L6574" s="19" t="n">
        <f aca="false">ROUND(F6574*K6574,2)</f>
        <v>95.25</v>
      </c>
      <c r="M6574" s="24" t="n">
        <f aca="false">DATE(YEAR(C6574),MONTH(C6574),1)</f>
        <v>46204</v>
      </c>
    </row>
    <row r="6575" customFormat="false" ht="15" hidden="false" customHeight="false" outlineLevel="0" collapsed="false">
      <c r="A6575" s="21" t="s">
        <v>3841</v>
      </c>
      <c r="B6575" s="21" t="s">
        <v>3181</v>
      </c>
      <c r="C6575" s="23" t="n">
        <v>46226</v>
      </c>
      <c r="D6575" s="21" t="s">
        <v>446</v>
      </c>
      <c r="E6575" s="21" t="s">
        <v>366</v>
      </c>
      <c r="F6575" s="12" t="n">
        <v>2</v>
      </c>
      <c r="G6575" s="19" t="n">
        <v>72.1</v>
      </c>
      <c r="H6575" s="19" t="n">
        <v>50.78</v>
      </c>
      <c r="I6575" s="19" t="n">
        <f aca="false">ROUND(F6575*G6575,2)</f>
        <v>144.2</v>
      </c>
      <c r="J6575" s="19" t="n">
        <f aca="false">ROUND(F6575*H6575,2)</f>
        <v>101.56</v>
      </c>
      <c r="K6575" s="19" t="n">
        <f aca="false">INDEX(Pricebook!$L$2:$L$1401,MATCH(D6575,Pricebook!$A$2:$A$1401,0))</f>
        <v>77.3</v>
      </c>
      <c r="L6575" s="19" t="n">
        <f aca="false">ROUND(F6575*K6575,2)</f>
        <v>154.6</v>
      </c>
      <c r="M6575" s="24" t="n">
        <f aca="false">DATE(YEAR(C6575),MONTH(C6575),1)</f>
        <v>46204</v>
      </c>
    </row>
    <row r="6576" customFormat="false" ht="15" hidden="false" customHeight="false" outlineLevel="0" collapsed="false">
      <c r="A6576" s="21" t="s">
        <v>3841</v>
      </c>
      <c r="B6576" s="21" t="s">
        <v>3181</v>
      </c>
      <c r="C6576" s="23" t="n">
        <v>46226</v>
      </c>
      <c r="D6576" s="21" t="s">
        <v>2938</v>
      </c>
      <c r="E6576" s="21" t="s">
        <v>2748</v>
      </c>
      <c r="F6576" s="12" t="n">
        <v>2</v>
      </c>
      <c r="G6576" s="19" t="n">
        <v>5.9</v>
      </c>
      <c r="H6576" s="19" t="n">
        <v>3.42</v>
      </c>
      <c r="I6576" s="19" t="n">
        <f aca="false">ROUND(F6576*G6576,2)</f>
        <v>11.8</v>
      </c>
      <c r="J6576" s="19" t="n">
        <f aca="false">ROUND(F6576*H6576,2)</f>
        <v>6.84</v>
      </c>
      <c r="K6576" s="19" t="n">
        <f aca="false">INDEX(Pricebook!$L$2:$L$1401,MATCH(D6576,Pricebook!$A$2:$A$1401,0))</f>
        <v>6.4</v>
      </c>
      <c r="L6576" s="19" t="n">
        <f aca="false">ROUND(F6576*K6576,2)</f>
        <v>12.8</v>
      </c>
      <c r="M6576" s="24" t="n">
        <f aca="false">DATE(YEAR(C6576),MONTH(C6576),1)</f>
        <v>46204</v>
      </c>
    </row>
    <row r="6577" customFormat="false" ht="15" hidden="false" customHeight="false" outlineLevel="0" collapsed="false">
      <c r="A6577" s="21" t="s">
        <v>3841</v>
      </c>
      <c r="B6577" s="21" t="s">
        <v>3181</v>
      </c>
      <c r="C6577" s="23" t="n">
        <v>46226</v>
      </c>
      <c r="D6577" s="21" t="s">
        <v>2946</v>
      </c>
      <c r="E6577" s="21" t="s">
        <v>2748</v>
      </c>
      <c r="F6577" s="12" t="n">
        <v>4</v>
      </c>
      <c r="G6577" s="19" t="n">
        <v>9.3</v>
      </c>
      <c r="H6577" s="19" t="n">
        <v>5.37</v>
      </c>
      <c r="I6577" s="19" t="n">
        <f aca="false">ROUND(F6577*G6577,2)</f>
        <v>37.2</v>
      </c>
      <c r="J6577" s="19" t="n">
        <f aca="false">ROUND(F6577*H6577,2)</f>
        <v>21.48</v>
      </c>
      <c r="K6577" s="19" t="n">
        <f aca="false">INDEX(Pricebook!$L$2:$L$1401,MATCH(D6577,Pricebook!$A$2:$A$1401,0))</f>
        <v>10.1</v>
      </c>
      <c r="L6577" s="19" t="n">
        <f aca="false">ROUND(F6577*K6577,2)</f>
        <v>40.4</v>
      </c>
      <c r="M6577" s="24" t="n">
        <f aca="false">DATE(YEAR(C6577),MONTH(C6577),1)</f>
        <v>46204</v>
      </c>
    </row>
    <row r="6578" customFormat="false" ht="15" hidden="false" customHeight="false" outlineLevel="0" collapsed="false">
      <c r="A6578" s="21" t="s">
        <v>3841</v>
      </c>
      <c r="B6578" s="21" t="s">
        <v>3181</v>
      </c>
      <c r="C6578" s="23" t="n">
        <v>46226</v>
      </c>
      <c r="D6578" s="21" t="s">
        <v>837</v>
      </c>
      <c r="E6578" s="21" t="s">
        <v>366</v>
      </c>
      <c r="F6578" s="12" t="n">
        <v>2</v>
      </c>
      <c r="G6578" s="19" t="n">
        <v>116.45</v>
      </c>
      <c r="H6578" s="19" t="n">
        <v>83.03</v>
      </c>
      <c r="I6578" s="19" t="n">
        <f aca="false">ROUND(F6578*G6578,2)</f>
        <v>232.9</v>
      </c>
      <c r="J6578" s="19" t="n">
        <f aca="false">ROUND(F6578*H6578,2)</f>
        <v>166.06</v>
      </c>
      <c r="K6578" s="19" t="n">
        <f aca="false">INDEX(Pricebook!$L$2:$L$1401,MATCH(D6578,Pricebook!$A$2:$A$1401,0))</f>
        <v>126.45</v>
      </c>
      <c r="L6578" s="19" t="n">
        <f aca="false">ROUND(F6578*K6578,2)</f>
        <v>252.9</v>
      </c>
      <c r="M6578" s="24" t="n">
        <f aca="false">DATE(YEAR(C6578),MONTH(C6578),1)</f>
        <v>46204</v>
      </c>
    </row>
    <row r="6579" customFormat="false" ht="15" hidden="false" customHeight="false" outlineLevel="0" collapsed="false">
      <c r="A6579" s="21" t="s">
        <v>3841</v>
      </c>
      <c r="B6579" s="21" t="s">
        <v>3181</v>
      </c>
      <c r="C6579" s="23" t="n">
        <v>46226</v>
      </c>
      <c r="D6579" s="21" t="s">
        <v>2900</v>
      </c>
      <c r="E6579" s="21" t="s">
        <v>2748</v>
      </c>
      <c r="F6579" s="12" t="n">
        <v>1</v>
      </c>
      <c r="G6579" s="19" t="n">
        <v>58.75</v>
      </c>
      <c r="H6579" s="19" t="n">
        <v>34.18</v>
      </c>
      <c r="I6579" s="19" t="n">
        <f aca="false">ROUND(F6579*G6579,2)</f>
        <v>58.75</v>
      </c>
      <c r="J6579" s="19" t="n">
        <f aca="false">ROUND(F6579*H6579,2)</f>
        <v>34.18</v>
      </c>
      <c r="K6579" s="19" t="n">
        <f aca="false">INDEX(Pricebook!$L$2:$L$1401,MATCH(D6579,Pricebook!$A$2:$A$1401,0))</f>
        <v>64</v>
      </c>
      <c r="L6579" s="19" t="n">
        <f aca="false">ROUND(F6579*K6579,2)</f>
        <v>64</v>
      </c>
      <c r="M6579" s="24" t="n">
        <f aca="false">DATE(YEAR(C6579),MONTH(C6579),1)</f>
        <v>46204</v>
      </c>
    </row>
    <row r="6580" customFormat="false" ht="15" hidden="false" customHeight="false" outlineLevel="0" collapsed="false">
      <c r="A6580" s="21" t="s">
        <v>3841</v>
      </c>
      <c r="B6580" s="21" t="s">
        <v>3181</v>
      </c>
      <c r="C6580" s="23" t="n">
        <v>46226</v>
      </c>
      <c r="D6580" s="21" t="s">
        <v>2830</v>
      </c>
      <c r="E6580" s="21" t="s">
        <v>2748</v>
      </c>
      <c r="F6580" s="12" t="n">
        <v>8</v>
      </c>
      <c r="G6580" s="19" t="n">
        <v>21.85</v>
      </c>
      <c r="H6580" s="19" t="n">
        <v>12.8</v>
      </c>
      <c r="I6580" s="19" t="n">
        <f aca="false">ROUND(F6580*G6580,2)</f>
        <v>174.8</v>
      </c>
      <c r="J6580" s="19" t="n">
        <f aca="false">ROUND(F6580*H6580,2)</f>
        <v>102.4</v>
      </c>
      <c r="K6580" s="19" t="n">
        <f aca="false">INDEX(Pricebook!$L$2:$L$1401,MATCH(D6580,Pricebook!$A$2:$A$1401,0))</f>
        <v>24</v>
      </c>
      <c r="L6580" s="19" t="n">
        <f aca="false">ROUND(F6580*K6580,2)</f>
        <v>192</v>
      </c>
      <c r="M6580" s="24" t="n">
        <f aca="false">DATE(YEAR(C6580),MONTH(C6580),1)</f>
        <v>46204</v>
      </c>
    </row>
    <row r="6581" customFormat="false" ht="15" hidden="false" customHeight="false" outlineLevel="0" collapsed="false">
      <c r="A6581" s="21" t="s">
        <v>3842</v>
      </c>
      <c r="B6581" s="21" t="s">
        <v>3005</v>
      </c>
      <c r="C6581" s="23" t="n">
        <v>46226</v>
      </c>
      <c r="D6581" s="21" t="s">
        <v>386</v>
      </c>
      <c r="E6581" s="21" t="s">
        <v>366</v>
      </c>
      <c r="F6581" s="12" t="n">
        <v>4</v>
      </c>
      <c r="G6581" s="19" t="n">
        <v>6.6</v>
      </c>
      <c r="H6581" s="19" t="n">
        <v>4.72</v>
      </c>
      <c r="I6581" s="19" t="n">
        <f aca="false">ROUND(F6581*G6581,2)</f>
        <v>26.4</v>
      </c>
      <c r="J6581" s="19" t="n">
        <f aca="false">ROUND(F6581*H6581,2)</f>
        <v>18.88</v>
      </c>
      <c r="K6581" s="19" t="n">
        <f aca="false">INDEX(Pricebook!$L$2:$L$1401,MATCH(D6581,Pricebook!$A$2:$A$1401,0))</f>
        <v>7.2</v>
      </c>
      <c r="L6581" s="19" t="n">
        <f aca="false">ROUND(F6581*K6581,2)</f>
        <v>28.8</v>
      </c>
      <c r="M6581" s="24" t="n">
        <f aca="false">DATE(YEAR(C6581),MONTH(C6581),1)</f>
        <v>46204</v>
      </c>
    </row>
    <row r="6582" customFormat="false" ht="15" hidden="false" customHeight="false" outlineLevel="0" collapsed="false">
      <c r="A6582" s="21" t="s">
        <v>3842</v>
      </c>
      <c r="B6582" s="21" t="s">
        <v>3005</v>
      </c>
      <c r="C6582" s="23" t="n">
        <v>46226</v>
      </c>
      <c r="D6582" s="21" t="s">
        <v>825</v>
      </c>
      <c r="E6582" s="21" t="s">
        <v>366</v>
      </c>
      <c r="F6582" s="12" t="n">
        <v>2</v>
      </c>
      <c r="G6582" s="19" t="n">
        <v>11.2</v>
      </c>
      <c r="H6582" s="19" t="n">
        <v>8.32</v>
      </c>
      <c r="I6582" s="19" t="n">
        <f aca="false">ROUND(F6582*G6582,2)</f>
        <v>22.4</v>
      </c>
      <c r="J6582" s="19" t="n">
        <f aca="false">ROUND(F6582*H6582,2)</f>
        <v>16.64</v>
      </c>
      <c r="K6582" s="19" t="n">
        <f aca="false">INDEX(Pricebook!$L$2:$L$1401,MATCH(D6582,Pricebook!$A$2:$A$1401,0))</f>
        <v>12.15</v>
      </c>
      <c r="L6582" s="19" t="n">
        <f aca="false">ROUND(F6582*K6582,2)</f>
        <v>24.3</v>
      </c>
      <c r="M6582" s="24" t="n">
        <f aca="false">DATE(YEAR(C6582),MONTH(C6582),1)</f>
        <v>46204</v>
      </c>
    </row>
    <row r="6583" customFormat="false" ht="15" hidden="false" customHeight="false" outlineLevel="0" collapsed="false">
      <c r="A6583" s="21" t="s">
        <v>3842</v>
      </c>
      <c r="B6583" s="21" t="s">
        <v>3005</v>
      </c>
      <c r="C6583" s="23" t="n">
        <v>46226</v>
      </c>
      <c r="D6583" s="21" t="s">
        <v>603</v>
      </c>
      <c r="E6583" s="21" t="s">
        <v>366</v>
      </c>
      <c r="F6583" s="12" t="n">
        <v>1</v>
      </c>
      <c r="G6583" s="19" t="n">
        <v>191.45</v>
      </c>
      <c r="H6583" s="19" t="n">
        <v>136.65</v>
      </c>
      <c r="I6583" s="19" t="n">
        <f aca="false">ROUND(F6583*G6583,2)</f>
        <v>191.45</v>
      </c>
      <c r="J6583" s="19" t="n">
        <f aca="false">ROUND(F6583*H6583,2)</f>
        <v>136.65</v>
      </c>
      <c r="K6583" s="19" t="n">
        <f aca="false">INDEX(Pricebook!$L$2:$L$1401,MATCH(D6583,Pricebook!$A$2:$A$1401,0))</f>
        <v>208.05</v>
      </c>
      <c r="L6583" s="19" t="n">
        <f aca="false">ROUND(F6583*K6583,2)</f>
        <v>208.05</v>
      </c>
      <c r="M6583" s="24" t="n">
        <f aca="false">DATE(YEAR(C6583),MONTH(C6583),1)</f>
        <v>46204</v>
      </c>
    </row>
    <row r="6584" customFormat="false" ht="15" hidden="false" customHeight="false" outlineLevel="0" collapsed="false">
      <c r="A6584" s="21" t="s">
        <v>3842</v>
      </c>
      <c r="B6584" s="21" t="s">
        <v>3005</v>
      </c>
      <c r="C6584" s="23" t="n">
        <v>46226</v>
      </c>
      <c r="D6584" s="21" t="s">
        <v>1540</v>
      </c>
      <c r="E6584" s="21" t="s">
        <v>1452</v>
      </c>
      <c r="F6584" s="12" t="n">
        <v>11</v>
      </c>
      <c r="G6584" s="19" t="n">
        <v>65.2</v>
      </c>
      <c r="H6584" s="19" t="n">
        <v>39.79</v>
      </c>
      <c r="I6584" s="19" t="n">
        <f aca="false">ROUND(F6584*G6584,2)</f>
        <v>717.2</v>
      </c>
      <c r="J6584" s="19" t="n">
        <f aca="false">ROUND(F6584*H6584,2)</f>
        <v>437.69</v>
      </c>
      <c r="K6584" s="19" t="n">
        <f aca="false">INDEX(Pricebook!$L$2:$L$1401,MATCH(D6584,Pricebook!$A$2:$A$1401,0))</f>
        <v>66.65</v>
      </c>
      <c r="L6584" s="19" t="n">
        <f aca="false">ROUND(F6584*K6584,2)</f>
        <v>733.15</v>
      </c>
      <c r="M6584" s="24" t="n">
        <f aca="false">DATE(YEAR(C6584),MONTH(C6584),1)</f>
        <v>46204</v>
      </c>
    </row>
    <row r="6585" customFormat="false" ht="15" hidden="false" customHeight="false" outlineLevel="0" collapsed="false">
      <c r="A6585" s="21" t="s">
        <v>3842</v>
      </c>
      <c r="B6585" s="21" t="s">
        <v>3005</v>
      </c>
      <c r="C6585" s="23" t="n">
        <v>46226</v>
      </c>
      <c r="D6585" s="21" t="s">
        <v>1937</v>
      </c>
      <c r="E6585" s="21" t="s">
        <v>1452</v>
      </c>
      <c r="F6585" s="12" t="n">
        <v>8</v>
      </c>
      <c r="G6585" s="19" t="n">
        <v>45.45</v>
      </c>
      <c r="H6585" s="19" t="n">
        <v>27.87</v>
      </c>
      <c r="I6585" s="19" t="n">
        <f aca="false">ROUND(F6585*G6585,2)</f>
        <v>363.6</v>
      </c>
      <c r="J6585" s="19" t="n">
        <f aca="false">ROUND(F6585*H6585,2)</f>
        <v>222.96</v>
      </c>
      <c r="K6585" s="19" t="n">
        <f aca="false">INDEX(Pricebook!$L$2:$L$1401,MATCH(D6585,Pricebook!$A$2:$A$1401,0))</f>
        <v>46.7</v>
      </c>
      <c r="L6585" s="19" t="n">
        <f aca="false">ROUND(F6585*K6585,2)</f>
        <v>373.6</v>
      </c>
      <c r="M6585" s="24" t="n">
        <f aca="false">DATE(YEAR(C6585),MONTH(C6585),1)</f>
        <v>46204</v>
      </c>
    </row>
    <row r="6586" customFormat="false" ht="15" hidden="false" customHeight="false" outlineLevel="0" collapsed="false">
      <c r="A6586" s="21" t="s">
        <v>3842</v>
      </c>
      <c r="B6586" s="21" t="s">
        <v>3005</v>
      </c>
      <c r="C6586" s="23" t="n">
        <v>46226</v>
      </c>
      <c r="D6586" s="21" t="s">
        <v>685</v>
      </c>
      <c r="E6586" s="21" t="s">
        <v>366</v>
      </c>
      <c r="F6586" s="12" t="n">
        <v>1</v>
      </c>
      <c r="G6586" s="19" t="n">
        <v>53.3</v>
      </c>
      <c r="H6586" s="19" t="n">
        <v>37.88</v>
      </c>
      <c r="I6586" s="19" t="n">
        <f aca="false">ROUND(F6586*G6586,2)</f>
        <v>53.3</v>
      </c>
      <c r="J6586" s="19" t="n">
        <f aca="false">ROUND(F6586*H6586,2)</f>
        <v>37.88</v>
      </c>
      <c r="K6586" s="19" t="n">
        <f aca="false">INDEX(Pricebook!$L$2:$L$1401,MATCH(D6586,Pricebook!$A$2:$A$1401,0))</f>
        <v>57.7</v>
      </c>
      <c r="L6586" s="19" t="n">
        <f aca="false">ROUND(F6586*K6586,2)</f>
        <v>57.7</v>
      </c>
      <c r="M6586" s="24" t="n">
        <f aca="false">DATE(YEAR(C6586),MONTH(C6586),1)</f>
        <v>46204</v>
      </c>
    </row>
    <row r="6587" customFormat="false" ht="15" hidden="false" customHeight="false" outlineLevel="0" collapsed="false">
      <c r="A6587" s="21" t="s">
        <v>3842</v>
      </c>
      <c r="B6587" s="21" t="s">
        <v>3005</v>
      </c>
      <c r="C6587" s="23" t="n">
        <v>46226</v>
      </c>
      <c r="D6587" s="21" t="s">
        <v>949</v>
      </c>
      <c r="E6587" s="21" t="s">
        <v>366</v>
      </c>
      <c r="F6587" s="12" t="n">
        <v>2</v>
      </c>
      <c r="G6587" s="19" t="n">
        <v>17.75</v>
      </c>
      <c r="H6587" s="19" t="n">
        <v>12.4</v>
      </c>
      <c r="I6587" s="19" t="n">
        <f aca="false">ROUND(F6587*G6587,2)</f>
        <v>35.5</v>
      </c>
      <c r="J6587" s="19" t="n">
        <f aca="false">ROUND(F6587*H6587,2)</f>
        <v>24.8</v>
      </c>
      <c r="K6587" s="19" t="n">
        <f aca="false">INDEX(Pricebook!$L$2:$L$1401,MATCH(D6587,Pricebook!$A$2:$A$1401,0))</f>
        <v>18.9</v>
      </c>
      <c r="L6587" s="19" t="n">
        <f aca="false">ROUND(F6587*K6587,2)</f>
        <v>37.8</v>
      </c>
      <c r="M6587" s="24" t="n">
        <f aca="false">DATE(YEAR(C6587),MONTH(C6587),1)</f>
        <v>46204</v>
      </c>
    </row>
    <row r="6588" customFormat="false" ht="15" hidden="false" customHeight="false" outlineLevel="0" collapsed="false">
      <c r="A6588" s="21" t="s">
        <v>3842</v>
      </c>
      <c r="B6588" s="21" t="s">
        <v>3005</v>
      </c>
      <c r="C6588" s="23" t="n">
        <v>46226</v>
      </c>
      <c r="D6588" s="21" t="s">
        <v>2452</v>
      </c>
      <c r="E6588" s="21" t="s">
        <v>2202</v>
      </c>
      <c r="F6588" s="12" t="n">
        <v>18</v>
      </c>
      <c r="G6588" s="19" t="n">
        <v>12.15</v>
      </c>
      <c r="H6588" s="19" t="n">
        <v>7.28</v>
      </c>
      <c r="I6588" s="19" t="n">
        <f aca="false">ROUND(F6588*G6588,2)</f>
        <v>218.7</v>
      </c>
      <c r="J6588" s="19" t="n">
        <f aca="false">ROUND(F6588*H6588,2)</f>
        <v>131.04</v>
      </c>
      <c r="K6588" s="19" t="n">
        <f aca="false">INDEX(Pricebook!$L$2:$L$1401,MATCH(D6588,Pricebook!$A$2:$A$1401,0))</f>
        <v>12.8</v>
      </c>
      <c r="L6588" s="19" t="n">
        <f aca="false">ROUND(F6588*K6588,2)</f>
        <v>230.4</v>
      </c>
      <c r="M6588" s="24" t="n">
        <f aca="false">DATE(YEAR(C6588),MONTH(C6588),1)</f>
        <v>46204</v>
      </c>
    </row>
    <row r="6589" customFormat="false" ht="15" hidden="false" customHeight="false" outlineLevel="0" collapsed="false">
      <c r="A6589" s="21" t="s">
        <v>3842</v>
      </c>
      <c r="B6589" s="21" t="s">
        <v>3005</v>
      </c>
      <c r="C6589" s="23" t="n">
        <v>46226</v>
      </c>
      <c r="D6589" s="21" t="s">
        <v>1562</v>
      </c>
      <c r="E6589" s="21" t="s">
        <v>1452</v>
      </c>
      <c r="F6589" s="12" t="n">
        <v>3</v>
      </c>
      <c r="G6589" s="19" t="n">
        <v>80.5</v>
      </c>
      <c r="H6589" s="19" t="n">
        <v>50</v>
      </c>
      <c r="I6589" s="19" t="n">
        <f aca="false">ROUND(F6589*G6589,2)</f>
        <v>241.5</v>
      </c>
      <c r="J6589" s="19" t="n">
        <f aca="false">ROUND(F6589*H6589,2)</f>
        <v>150</v>
      </c>
      <c r="K6589" s="19" t="n">
        <f aca="false">INDEX(Pricebook!$L$2:$L$1401,MATCH(D6589,Pricebook!$A$2:$A$1401,0))</f>
        <v>83.75</v>
      </c>
      <c r="L6589" s="19" t="n">
        <f aca="false">ROUND(F6589*K6589,2)</f>
        <v>251.25</v>
      </c>
      <c r="M6589" s="24" t="n">
        <f aca="false">DATE(YEAR(C6589),MONTH(C6589),1)</f>
        <v>46204</v>
      </c>
    </row>
    <row r="6590" customFormat="false" ht="15" hidden="false" customHeight="false" outlineLevel="0" collapsed="false">
      <c r="A6590" s="21" t="s">
        <v>3842</v>
      </c>
      <c r="B6590" s="21" t="s">
        <v>3005</v>
      </c>
      <c r="C6590" s="23" t="n">
        <v>46226</v>
      </c>
      <c r="D6590" s="21" t="s">
        <v>2371</v>
      </c>
      <c r="E6590" s="21" t="s">
        <v>2202</v>
      </c>
      <c r="F6590" s="12" t="n">
        <v>4</v>
      </c>
      <c r="G6590" s="19" t="n">
        <v>7.85</v>
      </c>
      <c r="H6590" s="19" t="n">
        <v>5.04</v>
      </c>
      <c r="I6590" s="19" t="n">
        <f aca="false">ROUND(F6590*G6590,2)</f>
        <v>31.4</v>
      </c>
      <c r="J6590" s="19" t="n">
        <f aca="false">ROUND(F6590*H6590,2)</f>
        <v>20.16</v>
      </c>
      <c r="K6590" s="19" t="n">
        <f aca="false">INDEX(Pricebook!$L$2:$L$1401,MATCH(D6590,Pricebook!$A$2:$A$1401,0))</f>
        <v>8.3</v>
      </c>
      <c r="L6590" s="19" t="n">
        <f aca="false">ROUND(F6590*K6590,2)</f>
        <v>33.2</v>
      </c>
      <c r="M6590" s="24" t="n">
        <f aca="false">DATE(YEAR(C6590),MONTH(C6590),1)</f>
        <v>46204</v>
      </c>
    </row>
    <row r="6591" customFormat="false" ht="15" hidden="false" customHeight="false" outlineLevel="0" collapsed="false">
      <c r="A6591" s="21" t="s">
        <v>3842</v>
      </c>
      <c r="B6591" s="21" t="s">
        <v>3005</v>
      </c>
      <c r="C6591" s="23" t="n">
        <v>46226</v>
      </c>
      <c r="D6591" s="21" t="s">
        <v>2222</v>
      </c>
      <c r="E6591" s="21" t="s">
        <v>2202</v>
      </c>
      <c r="F6591" s="12" t="n">
        <v>2</v>
      </c>
      <c r="G6591" s="19" t="n">
        <v>60.55</v>
      </c>
      <c r="H6591" s="19" t="n">
        <v>36.49</v>
      </c>
      <c r="I6591" s="19" t="n">
        <f aca="false">ROUND(F6591*G6591,2)</f>
        <v>121.1</v>
      </c>
      <c r="J6591" s="19" t="n">
        <f aca="false">ROUND(F6591*H6591,2)</f>
        <v>72.98</v>
      </c>
      <c r="K6591" s="19" t="n">
        <f aca="false">INDEX(Pricebook!$L$2:$L$1401,MATCH(D6591,Pricebook!$A$2:$A$1401,0))</f>
        <v>64.2</v>
      </c>
      <c r="L6591" s="19" t="n">
        <f aca="false">ROUND(F6591*K6591,2)</f>
        <v>128.4</v>
      </c>
      <c r="M6591" s="24" t="n">
        <f aca="false">DATE(YEAR(C6591),MONTH(C6591),1)</f>
        <v>46204</v>
      </c>
    </row>
    <row r="6592" customFormat="false" ht="15" hidden="false" customHeight="false" outlineLevel="0" collapsed="false">
      <c r="A6592" s="21" t="s">
        <v>3842</v>
      </c>
      <c r="B6592" s="21" t="s">
        <v>3005</v>
      </c>
      <c r="C6592" s="23" t="n">
        <v>46226</v>
      </c>
      <c r="D6592" s="21" t="s">
        <v>1666</v>
      </c>
      <c r="E6592" s="21" t="s">
        <v>1452</v>
      </c>
      <c r="F6592" s="12" t="n">
        <v>9</v>
      </c>
      <c r="G6592" s="19" t="n">
        <v>184.5</v>
      </c>
      <c r="H6592" s="19" t="n">
        <v>113.32</v>
      </c>
      <c r="I6592" s="19" t="n">
        <f aca="false">ROUND(F6592*G6592,2)</f>
        <v>1660.5</v>
      </c>
      <c r="J6592" s="19" t="n">
        <f aca="false">ROUND(F6592*H6592,2)</f>
        <v>1019.88</v>
      </c>
      <c r="K6592" s="19" t="n">
        <f aca="false">INDEX(Pricebook!$L$2:$L$1401,MATCH(D6592,Pricebook!$A$2:$A$1401,0))</f>
        <v>189.8</v>
      </c>
      <c r="L6592" s="19" t="n">
        <f aca="false">ROUND(F6592*K6592,2)</f>
        <v>1708.2</v>
      </c>
      <c r="M6592" s="24" t="n">
        <f aca="false">DATE(YEAR(C6592),MONTH(C6592),1)</f>
        <v>46204</v>
      </c>
    </row>
    <row r="6593" customFormat="false" ht="15" hidden="false" customHeight="false" outlineLevel="0" collapsed="false">
      <c r="A6593" s="21" t="s">
        <v>3842</v>
      </c>
      <c r="B6593" s="21" t="s">
        <v>3005</v>
      </c>
      <c r="C6593" s="23" t="n">
        <v>46226</v>
      </c>
      <c r="D6593" s="21" t="s">
        <v>667</v>
      </c>
      <c r="E6593" s="21" t="s">
        <v>366</v>
      </c>
      <c r="F6593" s="12" t="n">
        <v>1</v>
      </c>
      <c r="G6593" s="19" t="n">
        <v>197.5</v>
      </c>
      <c r="H6593" s="19" t="n">
        <v>138.28</v>
      </c>
      <c r="I6593" s="19" t="n">
        <f aca="false">ROUND(F6593*G6593,2)</f>
        <v>197.5</v>
      </c>
      <c r="J6593" s="19" t="n">
        <f aca="false">ROUND(F6593*H6593,2)</f>
        <v>138.28</v>
      </c>
      <c r="K6593" s="19" t="n">
        <f aca="false">INDEX(Pricebook!$L$2:$L$1401,MATCH(D6593,Pricebook!$A$2:$A$1401,0))</f>
        <v>210.55</v>
      </c>
      <c r="L6593" s="19" t="n">
        <f aca="false">ROUND(F6593*K6593,2)</f>
        <v>210.55</v>
      </c>
      <c r="M6593" s="24" t="n">
        <f aca="false">DATE(YEAR(C6593),MONTH(C6593),1)</f>
        <v>46204</v>
      </c>
    </row>
    <row r="6594" customFormat="false" ht="15" hidden="false" customHeight="false" outlineLevel="0" collapsed="false">
      <c r="A6594" s="21" t="s">
        <v>3843</v>
      </c>
      <c r="B6594" s="21" t="s">
        <v>3268</v>
      </c>
      <c r="C6594" s="23" t="n">
        <v>46226</v>
      </c>
      <c r="D6594" s="21" t="s">
        <v>1148</v>
      </c>
      <c r="E6594" s="21" t="s">
        <v>971</v>
      </c>
      <c r="F6594" s="12" t="n">
        <v>1</v>
      </c>
      <c r="G6594" s="19" t="n">
        <v>364.3</v>
      </c>
      <c r="H6594" s="19" t="n">
        <v>281.31</v>
      </c>
      <c r="I6594" s="19" t="n">
        <f aca="false">ROUND(F6594*G6594,2)</f>
        <v>364.3</v>
      </c>
      <c r="J6594" s="19" t="n">
        <f aca="false">ROUND(F6594*H6594,2)</f>
        <v>281.31</v>
      </c>
      <c r="K6594" s="19" t="n">
        <f aca="false">INDEX(Pricebook!$L$2:$L$1401,MATCH(D6594,Pricebook!$A$2:$A$1401,0))</f>
        <v>426</v>
      </c>
      <c r="L6594" s="19" t="n">
        <f aca="false">ROUND(F6594*K6594,2)</f>
        <v>426</v>
      </c>
      <c r="M6594" s="24" t="n">
        <f aca="false">DATE(YEAR(C6594),MONTH(C6594),1)</f>
        <v>46204</v>
      </c>
    </row>
    <row r="6595" customFormat="false" ht="15" hidden="false" customHeight="false" outlineLevel="0" collapsed="false">
      <c r="A6595" s="21" t="s">
        <v>3843</v>
      </c>
      <c r="B6595" s="21" t="s">
        <v>3268</v>
      </c>
      <c r="C6595" s="23" t="n">
        <v>46226</v>
      </c>
      <c r="D6595" s="21" t="s">
        <v>2158</v>
      </c>
      <c r="E6595" s="21" t="s">
        <v>1941</v>
      </c>
      <c r="F6595" s="12" t="n">
        <v>2</v>
      </c>
      <c r="G6595" s="19" t="n">
        <v>47.95</v>
      </c>
      <c r="H6595" s="19" t="n">
        <v>30.88</v>
      </c>
      <c r="I6595" s="19" t="n">
        <f aca="false">ROUND(F6595*G6595,2)</f>
        <v>95.9</v>
      </c>
      <c r="J6595" s="19" t="n">
        <f aca="false">ROUND(F6595*H6595,2)</f>
        <v>61.76</v>
      </c>
      <c r="K6595" s="19" t="n">
        <f aca="false">INDEX(Pricebook!$L$2:$L$1401,MATCH(D6595,Pricebook!$A$2:$A$1401,0))</f>
        <v>50.3</v>
      </c>
      <c r="L6595" s="19" t="n">
        <f aca="false">ROUND(F6595*K6595,2)</f>
        <v>100.6</v>
      </c>
      <c r="M6595" s="24" t="n">
        <f aca="false">DATE(YEAR(C6595),MONTH(C6595),1)</f>
        <v>46204</v>
      </c>
    </row>
    <row r="6596" customFormat="false" ht="15" hidden="false" customHeight="false" outlineLevel="0" collapsed="false">
      <c r="A6596" s="21" t="s">
        <v>3843</v>
      </c>
      <c r="B6596" s="21" t="s">
        <v>3268</v>
      </c>
      <c r="C6596" s="23" t="n">
        <v>46226</v>
      </c>
      <c r="D6596" s="21" t="s">
        <v>757</v>
      </c>
      <c r="E6596" s="21" t="s">
        <v>366</v>
      </c>
      <c r="F6596" s="12" t="n">
        <v>4</v>
      </c>
      <c r="G6596" s="19" t="n">
        <v>11.7</v>
      </c>
      <c r="H6596" s="19" t="n">
        <v>8.29</v>
      </c>
      <c r="I6596" s="19" t="n">
        <f aca="false">ROUND(F6596*G6596,2)</f>
        <v>46.8</v>
      </c>
      <c r="J6596" s="19" t="n">
        <f aca="false">ROUND(F6596*H6596,2)</f>
        <v>33.16</v>
      </c>
      <c r="K6596" s="19" t="n">
        <f aca="false">INDEX(Pricebook!$L$2:$L$1401,MATCH(D6596,Pricebook!$A$2:$A$1401,0))</f>
        <v>12.65</v>
      </c>
      <c r="L6596" s="19" t="n">
        <f aca="false">ROUND(F6596*K6596,2)</f>
        <v>50.6</v>
      </c>
      <c r="M6596" s="24" t="n">
        <f aca="false">DATE(YEAR(C6596),MONTH(C6596),1)</f>
        <v>46204</v>
      </c>
    </row>
    <row r="6597" customFormat="false" ht="15" hidden="false" customHeight="false" outlineLevel="0" collapsed="false">
      <c r="A6597" s="21" t="s">
        <v>3843</v>
      </c>
      <c r="B6597" s="21" t="s">
        <v>3268</v>
      </c>
      <c r="C6597" s="23" t="n">
        <v>46226</v>
      </c>
      <c r="D6597" s="21" t="s">
        <v>1184</v>
      </c>
      <c r="E6597" s="21" t="s">
        <v>971</v>
      </c>
      <c r="F6597" s="12" t="n">
        <v>1</v>
      </c>
      <c r="G6597" s="19" t="n">
        <v>1971.45</v>
      </c>
      <c r="H6597" s="19" t="n">
        <v>1499.1</v>
      </c>
      <c r="I6597" s="19" t="n">
        <f aca="false">ROUND(F6597*G6597,2)</f>
        <v>1971.45</v>
      </c>
      <c r="J6597" s="19" t="n">
        <f aca="false">ROUND(F6597*H6597,2)</f>
        <v>1499.1</v>
      </c>
      <c r="K6597" s="19" t="n">
        <f aca="false">INDEX(Pricebook!$L$2:$L$1401,MATCH(D6597,Pricebook!$A$2:$A$1401,0))</f>
        <v>2270.1</v>
      </c>
      <c r="L6597" s="19" t="n">
        <f aca="false">ROUND(F6597*K6597,2)</f>
        <v>2270.1</v>
      </c>
      <c r="M6597" s="24" t="n">
        <f aca="false">DATE(YEAR(C6597),MONTH(C6597),1)</f>
        <v>46204</v>
      </c>
    </row>
    <row r="6598" customFormat="false" ht="15" hidden="false" customHeight="false" outlineLevel="0" collapsed="false">
      <c r="A6598" s="21" t="s">
        <v>3843</v>
      </c>
      <c r="B6598" s="21" t="s">
        <v>3268</v>
      </c>
      <c r="C6598" s="23" t="n">
        <v>46226</v>
      </c>
      <c r="D6598" s="21" t="s">
        <v>941</v>
      </c>
      <c r="E6598" s="21" t="s">
        <v>366</v>
      </c>
      <c r="F6598" s="12" t="n">
        <v>1</v>
      </c>
      <c r="G6598" s="19" t="n">
        <v>113.45</v>
      </c>
      <c r="H6598" s="19" t="n">
        <v>80.17</v>
      </c>
      <c r="I6598" s="19" t="n">
        <f aca="false">ROUND(F6598*G6598,2)</f>
        <v>113.45</v>
      </c>
      <c r="J6598" s="19" t="n">
        <f aca="false">ROUND(F6598*H6598,2)</f>
        <v>80.17</v>
      </c>
      <c r="K6598" s="19" t="n">
        <f aca="false">INDEX(Pricebook!$L$2:$L$1401,MATCH(D6598,Pricebook!$A$2:$A$1401,0))</f>
        <v>122.1</v>
      </c>
      <c r="L6598" s="19" t="n">
        <f aca="false">ROUND(F6598*K6598,2)</f>
        <v>122.1</v>
      </c>
      <c r="M6598" s="24" t="n">
        <f aca="false">DATE(YEAR(C6598),MONTH(C6598),1)</f>
        <v>46204</v>
      </c>
    </row>
    <row r="6599" customFormat="false" ht="15" hidden="false" customHeight="false" outlineLevel="0" collapsed="false">
      <c r="A6599" s="21" t="s">
        <v>3843</v>
      </c>
      <c r="B6599" s="21" t="s">
        <v>3268</v>
      </c>
      <c r="C6599" s="23" t="n">
        <v>46226</v>
      </c>
      <c r="D6599" s="21" t="s">
        <v>2918</v>
      </c>
      <c r="E6599" s="21" t="s">
        <v>2748</v>
      </c>
      <c r="F6599" s="12" t="n">
        <v>4</v>
      </c>
      <c r="G6599" s="19" t="n">
        <v>68.75</v>
      </c>
      <c r="H6599" s="19" t="n">
        <v>40.1</v>
      </c>
      <c r="I6599" s="19" t="n">
        <f aca="false">ROUND(F6599*G6599,2)</f>
        <v>275</v>
      </c>
      <c r="J6599" s="19" t="n">
        <f aca="false">ROUND(F6599*H6599,2)</f>
        <v>160.4</v>
      </c>
      <c r="K6599" s="19" t="n">
        <f aca="false">INDEX(Pricebook!$L$2:$L$1401,MATCH(D6599,Pricebook!$A$2:$A$1401,0))</f>
        <v>75.15</v>
      </c>
      <c r="L6599" s="19" t="n">
        <f aca="false">ROUND(F6599*K6599,2)</f>
        <v>300.6</v>
      </c>
      <c r="M6599" s="24" t="n">
        <f aca="false">DATE(YEAR(C6599),MONTH(C6599),1)</f>
        <v>46204</v>
      </c>
    </row>
    <row r="6600" customFormat="false" ht="15" hidden="false" customHeight="false" outlineLevel="0" collapsed="false">
      <c r="A6600" s="21" t="s">
        <v>3843</v>
      </c>
      <c r="B6600" s="21" t="s">
        <v>3268</v>
      </c>
      <c r="C6600" s="23" t="n">
        <v>46226</v>
      </c>
      <c r="D6600" s="21" t="s">
        <v>1228</v>
      </c>
      <c r="E6600" s="21" t="s">
        <v>971</v>
      </c>
      <c r="F6600" s="12" t="n">
        <v>3</v>
      </c>
      <c r="G6600" s="19" t="n">
        <v>88.9</v>
      </c>
      <c r="H6600" s="19" t="n">
        <v>72.04</v>
      </c>
      <c r="I6600" s="19" t="n">
        <f aca="false">ROUND(F6600*G6600,2)</f>
        <v>266.7</v>
      </c>
      <c r="J6600" s="19" t="n">
        <f aca="false">ROUND(F6600*H6600,2)</f>
        <v>216.12</v>
      </c>
      <c r="K6600" s="19" t="n">
        <f aca="false">INDEX(Pricebook!$L$2:$L$1401,MATCH(D6600,Pricebook!$A$2:$A$1401,0))</f>
        <v>103.2</v>
      </c>
      <c r="L6600" s="19" t="n">
        <f aca="false">ROUND(F6600*K6600,2)</f>
        <v>309.6</v>
      </c>
      <c r="M6600" s="24" t="n">
        <f aca="false">DATE(YEAR(C6600),MONTH(C6600),1)</f>
        <v>46204</v>
      </c>
    </row>
    <row r="6601" customFormat="false" ht="15" hidden="false" customHeight="false" outlineLevel="0" collapsed="false">
      <c r="A6601" s="21" t="s">
        <v>3843</v>
      </c>
      <c r="B6601" s="21" t="s">
        <v>3268</v>
      </c>
      <c r="C6601" s="23" t="n">
        <v>46226</v>
      </c>
      <c r="D6601" s="21" t="s">
        <v>1996</v>
      </c>
      <c r="E6601" s="21" t="s">
        <v>1941</v>
      </c>
      <c r="F6601" s="12" t="n">
        <v>1</v>
      </c>
      <c r="G6601" s="19" t="n">
        <v>126.3</v>
      </c>
      <c r="H6601" s="19" t="n">
        <v>81.45</v>
      </c>
      <c r="I6601" s="19" t="n">
        <f aca="false">ROUND(F6601*G6601,2)</f>
        <v>126.3</v>
      </c>
      <c r="J6601" s="19" t="n">
        <f aca="false">ROUND(F6601*H6601,2)</f>
        <v>81.45</v>
      </c>
      <c r="K6601" s="19" t="n">
        <f aca="false">INDEX(Pricebook!$L$2:$L$1401,MATCH(D6601,Pricebook!$A$2:$A$1401,0))</f>
        <v>132.7</v>
      </c>
      <c r="L6601" s="19" t="n">
        <f aca="false">ROUND(F6601*K6601,2)</f>
        <v>132.7</v>
      </c>
      <c r="M6601" s="24" t="n">
        <f aca="false">DATE(YEAR(C6601),MONTH(C6601),1)</f>
        <v>46204</v>
      </c>
    </row>
    <row r="6602" customFormat="false" ht="15" hidden="false" customHeight="false" outlineLevel="0" collapsed="false">
      <c r="A6602" s="21" t="s">
        <v>3843</v>
      </c>
      <c r="B6602" s="21" t="s">
        <v>3268</v>
      </c>
      <c r="C6602" s="23" t="n">
        <v>46226</v>
      </c>
      <c r="D6602" s="21" t="s">
        <v>2844</v>
      </c>
      <c r="E6602" s="21" t="s">
        <v>2748</v>
      </c>
      <c r="F6602" s="12" t="n">
        <v>6</v>
      </c>
      <c r="G6602" s="19" t="n">
        <v>4.6</v>
      </c>
      <c r="H6602" s="19" t="n">
        <v>2.68</v>
      </c>
      <c r="I6602" s="19" t="n">
        <f aca="false">ROUND(F6602*G6602,2)</f>
        <v>27.6</v>
      </c>
      <c r="J6602" s="19" t="n">
        <f aca="false">ROUND(F6602*H6602,2)</f>
        <v>16.08</v>
      </c>
      <c r="K6602" s="19" t="n">
        <f aca="false">INDEX(Pricebook!$L$2:$L$1401,MATCH(D6602,Pricebook!$A$2:$A$1401,0))</f>
        <v>5.05</v>
      </c>
      <c r="L6602" s="19" t="n">
        <f aca="false">ROUND(F6602*K6602,2)</f>
        <v>30.3</v>
      </c>
      <c r="M6602" s="24" t="n">
        <f aca="false">DATE(YEAR(C6602),MONTH(C6602),1)</f>
        <v>46204</v>
      </c>
    </row>
    <row r="6603" customFormat="false" ht="15" hidden="false" customHeight="false" outlineLevel="0" collapsed="false">
      <c r="A6603" s="21" t="s">
        <v>3844</v>
      </c>
      <c r="B6603" s="21" t="s">
        <v>3655</v>
      </c>
      <c r="C6603" s="23" t="n">
        <v>46226</v>
      </c>
      <c r="D6603" s="21" t="s">
        <v>2759</v>
      </c>
      <c r="E6603" s="21" t="s">
        <v>2748</v>
      </c>
      <c r="F6603" s="12" t="n">
        <v>1</v>
      </c>
      <c r="G6603" s="19" t="n">
        <v>14.7</v>
      </c>
      <c r="H6603" s="19" t="n">
        <v>8.52</v>
      </c>
      <c r="I6603" s="19" t="n">
        <f aca="false">ROUND(F6603*G6603,2)</f>
        <v>14.7</v>
      </c>
      <c r="J6603" s="19" t="n">
        <f aca="false">ROUND(F6603*H6603,2)</f>
        <v>8.52</v>
      </c>
      <c r="K6603" s="19" t="n">
        <f aca="false">INDEX(Pricebook!$L$2:$L$1401,MATCH(D6603,Pricebook!$A$2:$A$1401,0))</f>
        <v>16</v>
      </c>
      <c r="L6603" s="19" t="n">
        <f aca="false">ROUND(F6603*K6603,2)</f>
        <v>16</v>
      </c>
      <c r="M6603" s="24" t="n">
        <f aca="false">DATE(YEAR(C6603),MONTH(C6603),1)</f>
        <v>46204</v>
      </c>
    </row>
    <row r="6604" customFormat="false" ht="15" hidden="false" customHeight="false" outlineLevel="0" collapsed="false">
      <c r="A6604" s="21" t="s">
        <v>3844</v>
      </c>
      <c r="B6604" s="21" t="s">
        <v>3655</v>
      </c>
      <c r="C6604" s="23" t="n">
        <v>46226</v>
      </c>
      <c r="D6604" s="21" t="s">
        <v>2000</v>
      </c>
      <c r="E6604" s="21" t="s">
        <v>1941</v>
      </c>
      <c r="F6604" s="12" t="n">
        <v>2</v>
      </c>
      <c r="G6604" s="19" t="n">
        <v>126.3</v>
      </c>
      <c r="H6604" s="19" t="n">
        <v>80.23</v>
      </c>
      <c r="I6604" s="19" t="n">
        <f aca="false">ROUND(F6604*G6604,2)</f>
        <v>252.6</v>
      </c>
      <c r="J6604" s="19" t="n">
        <f aca="false">ROUND(F6604*H6604,2)</f>
        <v>160.46</v>
      </c>
      <c r="K6604" s="19" t="n">
        <f aca="false">INDEX(Pricebook!$L$2:$L$1401,MATCH(D6604,Pricebook!$A$2:$A$1401,0))</f>
        <v>130.7</v>
      </c>
      <c r="L6604" s="19" t="n">
        <f aca="false">ROUND(F6604*K6604,2)</f>
        <v>261.4</v>
      </c>
      <c r="M6604" s="24" t="n">
        <f aca="false">DATE(YEAR(C6604),MONTH(C6604),1)</f>
        <v>46204</v>
      </c>
    </row>
    <row r="6605" customFormat="false" ht="15" hidden="false" customHeight="false" outlineLevel="0" collapsed="false">
      <c r="A6605" s="21" t="s">
        <v>3844</v>
      </c>
      <c r="B6605" s="21" t="s">
        <v>3655</v>
      </c>
      <c r="C6605" s="23" t="n">
        <v>46226</v>
      </c>
      <c r="D6605" s="21" t="s">
        <v>2824</v>
      </c>
      <c r="E6605" s="21" t="s">
        <v>2748</v>
      </c>
      <c r="F6605" s="12" t="n">
        <v>3</v>
      </c>
      <c r="G6605" s="19" t="n">
        <v>10.95</v>
      </c>
      <c r="H6605" s="19" t="n">
        <v>6.44</v>
      </c>
      <c r="I6605" s="19" t="n">
        <f aca="false">ROUND(F6605*G6605,2)</f>
        <v>32.85</v>
      </c>
      <c r="J6605" s="19" t="n">
        <f aca="false">ROUND(F6605*H6605,2)</f>
        <v>19.32</v>
      </c>
      <c r="K6605" s="19" t="n">
        <f aca="false">INDEX(Pricebook!$L$2:$L$1401,MATCH(D6605,Pricebook!$A$2:$A$1401,0))</f>
        <v>12.05</v>
      </c>
      <c r="L6605" s="19" t="n">
        <f aca="false">ROUND(F6605*K6605,2)</f>
        <v>36.15</v>
      </c>
      <c r="M6605" s="24" t="n">
        <f aca="false">DATE(YEAR(C6605),MONTH(C6605),1)</f>
        <v>46204</v>
      </c>
    </row>
    <row r="6606" customFormat="false" ht="15" hidden="false" customHeight="false" outlineLevel="0" collapsed="false">
      <c r="A6606" s="21" t="s">
        <v>3844</v>
      </c>
      <c r="B6606" s="21" t="s">
        <v>3655</v>
      </c>
      <c r="C6606" s="23" t="n">
        <v>46226</v>
      </c>
      <c r="D6606" s="21" t="s">
        <v>1034</v>
      </c>
      <c r="E6606" s="21" t="s">
        <v>971</v>
      </c>
      <c r="F6606" s="12" t="n">
        <v>16</v>
      </c>
      <c r="G6606" s="19" t="n">
        <v>16.6</v>
      </c>
      <c r="H6606" s="19" t="n">
        <v>12.69</v>
      </c>
      <c r="I6606" s="19" t="n">
        <f aca="false">ROUND(F6606*G6606,2)</f>
        <v>265.6</v>
      </c>
      <c r="J6606" s="19" t="n">
        <f aca="false">ROUND(F6606*H6606,2)</f>
        <v>203.04</v>
      </c>
      <c r="K6606" s="19" t="n">
        <f aca="false">INDEX(Pricebook!$L$2:$L$1401,MATCH(D6606,Pricebook!$A$2:$A$1401,0))</f>
        <v>19.25</v>
      </c>
      <c r="L6606" s="19" t="n">
        <f aca="false">ROUND(F6606*K6606,2)</f>
        <v>308</v>
      </c>
      <c r="M6606" s="24" t="n">
        <f aca="false">DATE(YEAR(C6606),MONTH(C6606),1)</f>
        <v>46204</v>
      </c>
    </row>
    <row r="6607" customFormat="false" ht="15" hidden="false" customHeight="false" outlineLevel="0" collapsed="false">
      <c r="A6607" s="21" t="s">
        <v>3844</v>
      </c>
      <c r="B6607" s="21" t="s">
        <v>3655</v>
      </c>
      <c r="C6607" s="23" t="n">
        <v>46226</v>
      </c>
      <c r="D6607" s="21" t="s">
        <v>2946</v>
      </c>
      <c r="E6607" s="21" t="s">
        <v>2748</v>
      </c>
      <c r="F6607" s="12" t="n">
        <v>4</v>
      </c>
      <c r="G6607" s="19" t="n">
        <v>9.3</v>
      </c>
      <c r="H6607" s="19" t="n">
        <v>5.37</v>
      </c>
      <c r="I6607" s="19" t="n">
        <f aca="false">ROUND(F6607*G6607,2)</f>
        <v>37.2</v>
      </c>
      <c r="J6607" s="19" t="n">
        <f aca="false">ROUND(F6607*H6607,2)</f>
        <v>21.48</v>
      </c>
      <c r="K6607" s="19" t="n">
        <f aca="false">INDEX(Pricebook!$L$2:$L$1401,MATCH(D6607,Pricebook!$A$2:$A$1401,0))</f>
        <v>10.1</v>
      </c>
      <c r="L6607" s="19" t="n">
        <f aca="false">ROUND(F6607*K6607,2)</f>
        <v>40.4</v>
      </c>
      <c r="M6607" s="24" t="n">
        <f aca="false">DATE(YEAR(C6607),MONTH(C6607),1)</f>
        <v>46204</v>
      </c>
    </row>
    <row r="6608" customFormat="false" ht="15" hidden="false" customHeight="false" outlineLevel="0" collapsed="false">
      <c r="A6608" s="21" t="s">
        <v>3844</v>
      </c>
      <c r="B6608" s="21" t="s">
        <v>3655</v>
      </c>
      <c r="C6608" s="23" t="n">
        <v>46226</v>
      </c>
      <c r="D6608" s="21" t="s">
        <v>757</v>
      </c>
      <c r="E6608" s="21" t="s">
        <v>366</v>
      </c>
      <c r="F6608" s="12" t="n">
        <v>1</v>
      </c>
      <c r="G6608" s="19" t="n">
        <v>11.7</v>
      </c>
      <c r="H6608" s="19" t="n">
        <v>8.29</v>
      </c>
      <c r="I6608" s="19" t="n">
        <f aca="false">ROUND(F6608*G6608,2)</f>
        <v>11.7</v>
      </c>
      <c r="J6608" s="19" t="n">
        <f aca="false">ROUND(F6608*H6608,2)</f>
        <v>8.29</v>
      </c>
      <c r="K6608" s="19" t="n">
        <f aca="false">INDEX(Pricebook!$L$2:$L$1401,MATCH(D6608,Pricebook!$A$2:$A$1401,0))</f>
        <v>12.65</v>
      </c>
      <c r="L6608" s="19" t="n">
        <f aca="false">ROUND(F6608*K6608,2)</f>
        <v>12.65</v>
      </c>
      <c r="M6608" s="24" t="n">
        <f aca="false">DATE(YEAR(C6608),MONTH(C6608),1)</f>
        <v>46204</v>
      </c>
    </row>
    <row r="6609" customFormat="false" ht="15" hidden="false" customHeight="false" outlineLevel="0" collapsed="false">
      <c r="A6609" s="21" t="s">
        <v>3844</v>
      </c>
      <c r="B6609" s="21" t="s">
        <v>3655</v>
      </c>
      <c r="C6609" s="23" t="n">
        <v>46226</v>
      </c>
      <c r="D6609" s="21" t="s">
        <v>1222</v>
      </c>
      <c r="E6609" s="21" t="s">
        <v>971</v>
      </c>
      <c r="F6609" s="12" t="n">
        <v>78</v>
      </c>
      <c r="G6609" s="19" t="n">
        <v>4.4</v>
      </c>
      <c r="H6609" s="19" t="n">
        <v>3.35</v>
      </c>
      <c r="I6609" s="19" t="n">
        <f aca="false">ROUND(F6609*G6609,2)</f>
        <v>343.2</v>
      </c>
      <c r="J6609" s="19" t="n">
        <f aca="false">ROUND(F6609*H6609,2)</f>
        <v>261.3</v>
      </c>
      <c r="K6609" s="19" t="n">
        <f aca="false">INDEX(Pricebook!$L$2:$L$1401,MATCH(D6609,Pricebook!$A$2:$A$1401,0))</f>
        <v>5.1</v>
      </c>
      <c r="L6609" s="19" t="n">
        <f aca="false">ROUND(F6609*K6609,2)</f>
        <v>397.8</v>
      </c>
      <c r="M6609" s="24" t="n">
        <f aca="false">DATE(YEAR(C6609),MONTH(C6609),1)</f>
        <v>46204</v>
      </c>
    </row>
    <row r="6610" customFormat="false" ht="15" hidden="false" customHeight="false" outlineLevel="0" collapsed="false">
      <c r="A6610" s="21" t="s">
        <v>3844</v>
      </c>
      <c r="B6610" s="21" t="s">
        <v>3655</v>
      </c>
      <c r="C6610" s="23" t="n">
        <v>46226</v>
      </c>
      <c r="D6610" s="21" t="s">
        <v>2058</v>
      </c>
      <c r="E6610" s="21" t="s">
        <v>1941</v>
      </c>
      <c r="F6610" s="12" t="n">
        <v>6</v>
      </c>
      <c r="G6610" s="19" t="n">
        <v>32.95</v>
      </c>
      <c r="H6610" s="19" t="n">
        <v>21.21</v>
      </c>
      <c r="I6610" s="19" t="n">
        <f aca="false">ROUND(F6610*G6610,2)</f>
        <v>197.7</v>
      </c>
      <c r="J6610" s="19" t="n">
        <f aca="false">ROUND(F6610*H6610,2)</f>
        <v>127.26</v>
      </c>
      <c r="K6610" s="19" t="n">
        <f aca="false">INDEX(Pricebook!$L$2:$L$1401,MATCH(D6610,Pricebook!$A$2:$A$1401,0))</f>
        <v>34.6</v>
      </c>
      <c r="L6610" s="19" t="n">
        <f aca="false">ROUND(F6610*K6610,2)</f>
        <v>207.6</v>
      </c>
      <c r="M6610" s="24" t="n">
        <f aca="false">DATE(YEAR(C6610),MONTH(C6610),1)</f>
        <v>46204</v>
      </c>
    </row>
    <row r="6611" customFormat="false" ht="15" hidden="false" customHeight="false" outlineLevel="0" collapsed="false">
      <c r="A6611" s="21" t="s">
        <v>3844</v>
      </c>
      <c r="B6611" s="21" t="s">
        <v>3655</v>
      </c>
      <c r="C6611" s="23" t="n">
        <v>46226</v>
      </c>
      <c r="D6611" s="21" t="s">
        <v>2146</v>
      </c>
      <c r="E6611" s="21" t="s">
        <v>1941</v>
      </c>
      <c r="F6611" s="12" t="n">
        <v>5</v>
      </c>
      <c r="G6611" s="19" t="n">
        <v>76.8</v>
      </c>
      <c r="H6611" s="19" t="n">
        <v>49.05</v>
      </c>
      <c r="I6611" s="19" t="n">
        <f aca="false">ROUND(F6611*G6611,2)</f>
        <v>384</v>
      </c>
      <c r="J6611" s="19" t="n">
        <f aca="false">ROUND(F6611*H6611,2)</f>
        <v>245.25</v>
      </c>
      <c r="K6611" s="19" t="n">
        <f aca="false">INDEX(Pricebook!$L$2:$L$1401,MATCH(D6611,Pricebook!$A$2:$A$1401,0))</f>
        <v>79.95</v>
      </c>
      <c r="L6611" s="19" t="n">
        <f aca="false">ROUND(F6611*K6611,2)</f>
        <v>399.75</v>
      </c>
      <c r="M6611" s="24" t="n">
        <f aca="false">DATE(YEAR(C6611),MONTH(C6611),1)</f>
        <v>46204</v>
      </c>
    </row>
    <row r="6612" customFormat="false" ht="15" hidden="false" customHeight="false" outlineLevel="0" collapsed="false">
      <c r="A6612" s="21" t="s">
        <v>3844</v>
      </c>
      <c r="B6612" s="21" t="s">
        <v>3655</v>
      </c>
      <c r="C6612" s="23" t="n">
        <v>46226</v>
      </c>
      <c r="D6612" s="21" t="s">
        <v>1226</v>
      </c>
      <c r="E6612" s="21" t="s">
        <v>971</v>
      </c>
      <c r="F6612" s="12" t="n">
        <v>20</v>
      </c>
      <c r="G6612" s="19" t="n">
        <v>0.9</v>
      </c>
      <c r="H6612" s="19" t="n">
        <v>0.66</v>
      </c>
      <c r="I6612" s="19" t="n">
        <f aca="false">ROUND(F6612*G6612,2)</f>
        <v>18</v>
      </c>
      <c r="J6612" s="19" t="n">
        <f aca="false">ROUND(F6612*H6612,2)</f>
        <v>13.2</v>
      </c>
      <c r="K6612" s="19" t="n">
        <f aca="false">INDEX(Pricebook!$L$2:$L$1401,MATCH(D6612,Pricebook!$A$2:$A$1401,0))</f>
        <v>1</v>
      </c>
      <c r="L6612" s="19" t="n">
        <f aca="false">ROUND(F6612*K6612,2)</f>
        <v>20</v>
      </c>
      <c r="M6612" s="24" t="n">
        <f aca="false">DATE(YEAR(C6612),MONTH(C6612),1)</f>
        <v>46204</v>
      </c>
    </row>
    <row r="6613" customFormat="false" ht="15" hidden="false" customHeight="false" outlineLevel="0" collapsed="false">
      <c r="A6613" s="21" t="s">
        <v>3844</v>
      </c>
      <c r="B6613" s="21" t="s">
        <v>3655</v>
      </c>
      <c r="C6613" s="23" t="n">
        <v>46226</v>
      </c>
      <c r="D6613" s="21" t="s">
        <v>491</v>
      </c>
      <c r="E6613" s="21" t="s">
        <v>366</v>
      </c>
      <c r="F6613" s="12" t="n">
        <v>1</v>
      </c>
      <c r="G6613" s="19" t="n">
        <v>17.8</v>
      </c>
      <c r="H6613" s="19" t="n">
        <v>12.45</v>
      </c>
      <c r="I6613" s="19" t="n">
        <f aca="false">ROUND(F6613*G6613,2)</f>
        <v>17.8</v>
      </c>
      <c r="J6613" s="19" t="n">
        <f aca="false">ROUND(F6613*H6613,2)</f>
        <v>12.45</v>
      </c>
      <c r="K6613" s="19" t="n">
        <f aca="false">INDEX(Pricebook!$L$2:$L$1401,MATCH(D6613,Pricebook!$A$2:$A$1401,0))</f>
        <v>19</v>
      </c>
      <c r="L6613" s="19" t="n">
        <f aca="false">ROUND(F6613*K6613,2)</f>
        <v>19</v>
      </c>
      <c r="M6613" s="24" t="n">
        <f aca="false">DATE(YEAR(C6613),MONTH(C6613),1)</f>
        <v>46204</v>
      </c>
    </row>
    <row r="6614" customFormat="false" ht="15" hidden="false" customHeight="false" outlineLevel="0" collapsed="false">
      <c r="A6614" s="21" t="s">
        <v>3844</v>
      </c>
      <c r="B6614" s="21" t="s">
        <v>3655</v>
      </c>
      <c r="C6614" s="23" t="n">
        <v>46226</v>
      </c>
      <c r="D6614" s="21" t="s">
        <v>1096</v>
      </c>
      <c r="E6614" s="21" t="s">
        <v>971</v>
      </c>
      <c r="F6614" s="12" t="n">
        <v>1</v>
      </c>
      <c r="G6614" s="19" t="n">
        <v>164.3</v>
      </c>
      <c r="H6614" s="19" t="n">
        <v>127.15</v>
      </c>
      <c r="I6614" s="19" t="n">
        <f aca="false">ROUND(F6614*G6614,2)</f>
        <v>164.3</v>
      </c>
      <c r="J6614" s="19" t="n">
        <f aca="false">ROUND(F6614*H6614,2)</f>
        <v>127.15</v>
      </c>
      <c r="K6614" s="19" t="n">
        <f aca="false">INDEX(Pricebook!$L$2:$L$1401,MATCH(D6614,Pricebook!$A$2:$A$1401,0))</f>
        <v>192.55</v>
      </c>
      <c r="L6614" s="19" t="n">
        <f aca="false">ROUND(F6614*K6614,2)</f>
        <v>192.55</v>
      </c>
      <c r="M6614" s="24" t="n">
        <f aca="false">DATE(YEAR(C6614),MONTH(C6614),1)</f>
        <v>46204</v>
      </c>
    </row>
    <row r="6615" customFormat="false" ht="15" hidden="false" customHeight="false" outlineLevel="0" collapsed="false">
      <c r="A6615" s="21" t="s">
        <v>3844</v>
      </c>
      <c r="B6615" s="21" t="s">
        <v>3655</v>
      </c>
      <c r="C6615" s="23" t="n">
        <v>46226</v>
      </c>
      <c r="D6615" s="21" t="s">
        <v>1174</v>
      </c>
      <c r="E6615" s="21" t="s">
        <v>971</v>
      </c>
      <c r="F6615" s="12" t="n">
        <v>1</v>
      </c>
      <c r="G6615" s="19" t="n">
        <v>694.3</v>
      </c>
      <c r="H6615" s="19" t="n">
        <v>534.96</v>
      </c>
      <c r="I6615" s="19" t="n">
        <f aca="false">ROUND(F6615*G6615,2)</f>
        <v>694.3</v>
      </c>
      <c r="J6615" s="19" t="n">
        <f aca="false">ROUND(F6615*H6615,2)</f>
        <v>534.96</v>
      </c>
      <c r="K6615" s="19" t="n">
        <f aca="false">INDEX(Pricebook!$L$2:$L$1401,MATCH(D6615,Pricebook!$A$2:$A$1401,0))</f>
        <v>810.1</v>
      </c>
      <c r="L6615" s="19" t="n">
        <f aca="false">ROUND(F6615*K6615,2)</f>
        <v>810.1</v>
      </c>
      <c r="M6615" s="24" t="n">
        <f aca="false">DATE(YEAR(C6615),MONTH(C6615),1)</f>
        <v>46204</v>
      </c>
    </row>
    <row r="6616" customFormat="false" ht="15" hidden="false" customHeight="false" outlineLevel="0" collapsed="false">
      <c r="A6616" s="21" t="s">
        <v>3845</v>
      </c>
      <c r="B6616" s="21" t="s">
        <v>3172</v>
      </c>
      <c r="C6616" s="23" t="n">
        <v>46227</v>
      </c>
      <c r="D6616" s="21" t="s">
        <v>352</v>
      </c>
      <c r="E6616" s="21" t="s">
        <v>108</v>
      </c>
      <c r="F6616" s="12" t="n">
        <v>2</v>
      </c>
      <c r="G6616" s="19" t="n">
        <v>10.65</v>
      </c>
      <c r="H6616" s="19" t="n">
        <v>8</v>
      </c>
      <c r="I6616" s="19" t="n">
        <f aca="false">ROUND(F6616*G6616,2)</f>
        <v>21.3</v>
      </c>
      <c r="J6616" s="19" t="n">
        <f aca="false">ROUND(F6616*H6616,2)</f>
        <v>16</v>
      </c>
      <c r="K6616" s="19" t="n">
        <f aca="false">INDEX(Pricebook!$L$2:$L$1401,MATCH(D6616,Pricebook!$A$2:$A$1401,0))</f>
        <v>11.75</v>
      </c>
      <c r="L6616" s="19" t="n">
        <f aca="false">ROUND(F6616*K6616,2)</f>
        <v>23.5</v>
      </c>
      <c r="M6616" s="24" t="n">
        <f aca="false">DATE(YEAR(C6616),MONTH(C6616),1)</f>
        <v>46204</v>
      </c>
    </row>
    <row r="6617" customFormat="false" ht="15" hidden="false" customHeight="false" outlineLevel="0" collapsed="false">
      <c r="A6617" s="21" t="s">
        <v>3845</v>
      </c>
      <c r="B6617" s="21" t="s">
        <v>3172</v>
      </c>
      <c r="C6617" s="23" t="n">
        <v>46227</v>
      </c>
      <c r="D6617" s="21" t="s">
        <v>1054</v>
      </c>
      <c r="E6617" s="21" t="s">
        <v>971</v>
      </c>
      <c r="F6617" s="12" t="n">
        <v>43</v>
      </c>
      <c r="G6617" s="19" t="n">
        <v>18.05</v>
      </c>
      <c r="H6617" s="19" t="n">
        <v>13.78</v>
      </c>
      <c r="I6617" s="19" t="n">
        <f aca="false">ROUND(F6617*G6617,2)</f>
        <v>776.15</v>
      </c>
      <c r="J6617" s="19" t="n">
        <f aca="false">ROUND(F6617*H6617,2)</f>
        <v>592.54</v>
      </c>
      <c r="K6617" s="19" t="n">
        <f aca="false">INDEX(Pricebook!$L$2:$L$1401,MATCH(D6617,Pricebook!$A$2:$A$1401,0))</f>
        <v>18.05</v>
      </c>
      <c r="L6617" s="19" t="n">
        <f aca="false">ROUND(F6617*K6617,2)</f>
        <v>776.15</v>
      </c>
      <c r="M6617" s="24" t="n">
        <f aca="false">DATE(YEAR(C6617),MONTH(C6617),1)</f>
        <v>46204</v>
      </c>
    </row>
    <row r="6618" customFormat="false" ht="15" hidden="false" customHeight="false" outlineLevel="0" collapsed="false">
      <c r="A6618" s="21" t="s">
        <v>3845</v>
      </c>
      <c r="B6618" s="21" t="s">
        <v>3172</v>
      </c>
      <c r="C6618" s="23" t="n">
        <v>46227</v>
      </c>
      <c r="D6618" s="21" t="s">
        <v>205</v>
      </c>
      <c r="E6618" s="21" t="s">
        <v>108</v>
      </c>
      <c r="F6618" s="12" t="n">
        <v>2</v>
      </c>
      <c r="G6618" s="19" t="n">
        <v>73.3</v>
      </c>
      <c r="H6618" s="19" t="n">
        <v>54.64</v>
      </c>
      <c r="I6618" s="19" t="n">
        <f aca="false">ROUND(F6618*G6618,2)</f>
        <v>146.6</v>
      </c>
      <c r="J6618" s="19" t="n">
        <f aca="false">ROUND(F6618*H6618,2)</f>
        <v>109.28</v>
      </c>
      <c r="K6618" s="19" t="n">
        <f aca="false">INDEX(Pricebook!$L$2:$L$1401,MATCH(D6618,Pricebook!$A$2:$A$1401,0))</f>
        <v>80.05</v>
      </c>
      <c r="L6618" s="19" t="n">
        <f aca="false">ROUND(F6618*K6618,2)</f>
        <v>160.1</v>
      </c>
      <c r="M6618" s="24" t="n">
        <f aca="false">DATE(YEAR(C6618),MONTH(C6618),1)</f>
        <v>46204</v>
      </c>
    </row>
    <row r="6619" customFormat="false" ht="15" hidden="false" customHeight="false" outlineLevel="0" collapsed="false">
      <c r="A6619" s="21" t="s">
        <v>3845</v>
      </c>
      <c r="B6619" s="21" t="s">
        <v>3172</v>
      </c>
      <c r="C6619" s="23" t="n">
        <v>46227</v>
      </c>
      <c r="D6619" s="21" t="s">
        <v>1148</v>
      </c>
      <c r="E6619" s="21" t="s">
        <v>971</v>
      </c>
      <c r="F6619" s="12" t="n">
        <v>2</v>
      </c>
      <c r="G6619" s="19" t="n">
        <v>364.3</v>
      </c>
      <c r="H6619" s="19" t="n">
        <v>281.31</v>
      </c>
      <c r="I6619" s="19" t="n">
        <f aca="false">ROUND(F6619*G6619,2)</f>
        <v>728.6</v>
      </c>
      <c r="J6619" s="19" t="n">
        <f aca="false">ROUND(F6619*H6619,2)</f>
        <v>562.62</v>
      </c>
      <c r="K6619" s="19" t="n">
        <f aca="false">INDEX(Pricebook!$L$2:$L$1401,MATCH(D6619,Pricebook!$A$2:$A$1401,0))</f>
        <v>426</v>
      </c>
      <c r="L6619" s="19" t="n">
        <f aca="false">ROUND(F6619*K6619,2)</f>
        <v>852</v>
      </c>
      <c r="M6619" s="24" t="n">
        <f aca="false">DATE(YEAR(C6619),MONTH(C6619),1)</f>
        <v>46204</v>
      </c>
    </row>
    <row r="6620" customFormat="false" ht="15" hidden="false" customHeight="false" outlineLevel="0" collapsed="false">
      <c r="A6620" s="21" t="s">
        <v>3845</v>
      </c>
      <c r="B6620" s="21" t="s">
        <v>3172</v>
      </c>
      <c r="C6620" s="23" t="n">
        <v>46227</v>
      </c>
      <c r="D6620" s="21" t="s">
        <v>287</v>
      </c>
      <c r="E6620" s="21" t="s">
        <v>108</v>
      </c>
      <c r="F6620" s="12" t="n">
        <v>1</v>
      </c>
      <c r="G6620" s="19" t="n">
        <v>17.4</v>
      </c>
      <c r="H6620" s="19" t="n">
        <v>13.09</v>
      </c>
      <c r="I6620" s="19" t="n">
        <f aca="false">ROUND(F6620*G6620,2)</f>
        <v>17.4</v>
      </c>
      <c r="J6620" s="19" t="n">
        <f aca="false">ROUND(F6620*H6620,2)</f>
        <v>13.09</v>
      </c>
      <c r="K6620" s="19" t="n">
        <f aca="false">INDEX(Pricebook!$L$2:$L$1401,MATCH(D6620,Pricebook!$A$2:$A$1401,0))</f>
        <v>19.15</v>
      </c>
      <c r="L6620" s="19" t="n">
        <f aca="false">ROUND(F6620*K6620,2)</f>
        <v>19.15</v>
      </c>
      <c r="M6620" s="24" t="n">
        <f aca="false">DATE(YEAR(C6620),MONTH(C6620),1)</f>
        <v>46204</v>
      </c>
    </row>
    <row r="6621" customFormat="false" ht="15" hidden="false" customHeight="false" outlineLevel="0" collapsed="false">
      <c r="A6621" s="21" t="s">
        <v>3845</v>
      </c>
      <c r="B6621" s="21" t="s">
        <v>3172</v>
      </c>
      <c r="C6621" s="23" t="n">
        <v>46227</v>
      </c>
      <c r="D6621" s="21" t="s">
        <v>2226</v>
      </c>
      <c r="E6621" s="21" t="s">
        <v>2202</v>
      </c>
      <c r="F6621" s="12" t="n">
        <v>4</v>
      </c>
      <c r="G6621" s="19" t="n">
        <v>51.6</v>
      </c>
      <c r="H6621" s="19" t="n">
        <v>31.07</v>
      </c>
      <c r="I6621" s="19" t="n">
        <f aca="false">ROUND(F6621*G6621,2)</f>
        <v>206.4</v>
      </c>
      <c r="J6621" s="19" t="n">
        <f aca="false">ROUND(F6621*H6621,2)</f>
        <v>124.28</v>
      </c>
      <c r="K6621" s="19" t="n">
        <f aca="false">INDEX(Pricebook!$L$2:$L$1401,MATCH(D6621,Pricebook!$A$2:$A$1401,0))</f>
        <v>54.65</v>
      </c>
      <c r="L6621" s="19" t="n">
        <f aca="false">ROUND(F6621*K6621,2)</f>
        <v>218.6</v>
      </c>
      <c r="M6621" s="24" t="n">
        <f aca="false">DATE(YEAR(C6621),MONTH(C6621),1)</f>
        <v>46204</v>
      </c>
    </row>
    <row r="6622" customFormat="false" ht="15" hidden="false" customHeight="false" outlineLevel="0" collapsed="false">
      <c r="A6622" s="21" t="s">
        <v>3845</v>
      </c>
      <c r="B6622" s="21" t="s">
        <v>3172</v>
      </c>
      <c r="C6622" s="23" t="n">
        <v>46227</v>
      </c>
      <c r="D6622" s="21" t="s">
        <v>925</v>
      </c>
      <c r="E6622" s="21" t="s">
        <v>366</v>
      </c>
      <c r="F6622" s="12" t="n">
        <v>4</v>
      </c>
      <c r="G6622" s="19" t="n">
        <v>81.4</v>
      </c>
      <c r="H6622" s="19" t="n">
        <v>63.23</v>
      </c>
      <c r="I6622" s="19" t="n">
        <f aca="false">ROUND(F6622*G6622,2)</f>
        <v>325.6</v>
      </c>
      <c r="J6622" s="19" t="n">
        <f aca="false">ROUND(F6622*H6622,2)</f>
        <v>252.92</v>
      </c>
      <c r="K6622" s="19" t="n">
        <f aca="false">INDEX(Pricebook!$L$2:$L$1401,MATCH(D6622,Pricebook!$A$2:$A$1401,0))</f>
        <v>88.35</v>
      </c>
      <c r="L6622" s="19" t="n">
        <f aca="false">ROUND(F6622*K6622,2)</f>
        <v>353.4</v>
      </c>
      <c r="M6622" s="24" t="n">
        <f aca="false">DATE(YEAR(C6622),MONTH(C6622),1)</f>
        <v>46204</v>
      </c>
    </row>
    <row r="6623" customFormat="false" ht="15" hidden="false" customHeight="false" outlineLevel="0" collapsed="false">
      <c r="A6623" s="21" t="s">
        <v>3845</v>
      </c>
      <c r="B6623" s="21" t="s">
        <v>3172</v>
      </c>
      <c r="C6623" s="23" t="n">
        <v>46227</v>
      </c>
      <c r="D6623" s="21" t="s">
        <v>210</v>
      </c>
      <c r="E6623" s="21" t="s">
        <v>108</v>
      </c>
      <c r="F6623" s="12" t="n">
        <v>1</v>
      </c>
      <c r="G6623" s="19" t="n">
        <v>197.15</v>
      </c>
      <c r="H6623" s="19" t="n">
        <v>147.31</v>
      </c>
      <c r="I6623" s="19" t="n">
        <f aca="false">ROUND(F6623*G6623,2)</f>
        <v>197.15</v>
      </c>
      <c r="J6623" s="19" t="n">
        <f aca="false">ROUND(F6623*H6623,2)</f>
        <v>147.31</v>
      </c>
      <c r="K6623" s="19" t="n">
        <f aca="false">INDEX(Pricebook!$L$2:$L$1401,MATCH(D6623,Pricebook!$A$2:$A$1401,0))</f>
        <v>215.75</v>
      </c>
      <c r="L6623" s="19" t="n">
        <f aca="false">ROUND(F6623*K6623,2)</f>
        <v>215.75</v>
      </c>
      <c r="M6623" s="24" t="n">
        <f aca="false">DATE(YEAR(C6623),MONTH(C6623),1)</f>
        <v>46204</v>
      </c>
    </row>
    <row r="6624" customFormat="false" ht="15" hidden="false" customHeight="false" outlineLevel="0" collapsed="false">
      <c r="A6624" s="21" t="s">
        <v>3845</v>
      </c>
      <c r="B6624" s="21" t="s">
        <v>3172</v>
      </c>
      <c r="C6624" s="23" t="n">
        <v>46227</v>
      </c>
      <c r="D6624" s="21" t="s">
        <v>2240</v>
      </c>
      <c r="E6624" s="21" t="s">
        <v>2202</v>
      </c>
      <c r="F6624" s="12" t="n">
        <v>1</v>
      </c>
      <c r="G6624" s="19" t="n">
        <v>55.9</v>
      </c>
      <c r="H6624" s="19" t="n">
        <v>33.72</v>
      </c>
      <c r="I6624" s="19" t="n">
        <f aca="false">ROUND(F6624*G6624,2)</f>
        <v>55.9</v>
      </c>
      <c r="J6624" s="19" t="n">
        <f aca="false">ROUND(F6624*H6624,2)</f>
        <v>33.72</v>
      </c>
      <c r="K6624" s="19" t="n">
        <f aca="false">INDEX(Pricebook!$L$2:$L$1401,MATCH(D6624,Pricebook!$A$2:$A$1401,0))</f>
        <v>59.3</v>
      </c>
      <c r="L6624" s="19" t="n">
        <f aca="false">ROUND(F6624*K6624,2)</f>
        <v>59.3</v>
      </c>
      <c r="M6624" s="24" t="n">
        <f aca="false">DATE(YEAR(C6624),MONTH(C6624),1)</f>
        <v>46204</v>
      </c>
    </row>
    <row r="6625" customFormat="false" ht="15" hidden="false" customHeight="false" outlineLevel="0" collapsed="false">
      <c r="A6625" s="21" t="s">
        <v>3845</v>
      </c>
      <c r="B6625" s="21" t="s">
        <v>3172</v>
      </c>
      <c r="C6625" s="23" t="n">
        <v>46227</v>
      </c>
      <c r="D6625" s="21" t="s">
        <v>619</v>
      </c>
      <c r="E6625" s="21" t="s">
        <v>366</v>
      </c>
      <c r="F6625" s="12" t="n">
        <v>1</v>
      </c>
      <c r="G6625" s="19" t="n">
        <v>7.4</v>
      </c>
      <c r="H6625" s="19" t="n">
        <v>5.14</v>
      </c>
      <c r="I6625" s="19" t="n">
        <f aca="false">ROUND(F6625*G6625,2)</f>
        <v>7.4</v>
      </c>
      <c r="J6625" s="19" t="n">
        <f aca="false">ROUND(F6625*H6625,2)</f>
        <v>5.14</v>
      </c>
      <c r="K6625" s="19" t="n">
        <f aca="false">INDEX(Pricebook!$L$2:$L$1401,MATCH(D6625,Pricebook!$A$2:$A$1401,0))</f>
        <v>7.85</v>
      </c>
      <c r="L6625" s="19" t="n">
        <f aca="false">ROUND(F6625*K6625,2)</f>
        <v>7.85</v>
      </c>
      <c r="M6625" s="24" t="n">
        <f aca="false">DATE(YEAR(C6625),MONTH(C6625),1)</f>
        <v>46204</v>
      </c>
    </row>
    <row r="6626" customFormat="false" ht="15" hidden="false" customHeight="false" outlineLevel="0" collapsed="false">
      <c r="A6626" s="21" t="s">
        <v>3845</v>
      </c>
      <c r="B6626" s="21" t="s">
        <v>3172</v>
      </c>
      <c r="C6626" s="23" t="n">
        <v>46227</v>
      </c>
      <c r="D6626" s="21" t="s">
        <v>1130</v>
      </c>
      <c r="E6626" s="21" t="s">
        <v>971</v>
      </c>
      <c r="F6626" s="12" t="n">
        <v>12</v>
      </c>
      <c r="G6626" s="19" t="n">
        <v>1.7</v>
      </c>
      <c r="H6626" s="19" t="n">
        <v>1.31</v>
      </c>
      <c r="I6626" s="19" t="n">
        <f aca="false">ROUND(F6626*G6626,2)</f>
        <v>20.4</v>
      </c>
      <c r="J6626" s="19" t="n">
        <f aca="false">ROUND(F6626*H6626,2)</f>
        <v>15.72</v>
      </c>
      <c r="K6626" s="19" t="n">
        <f aca="false">INDEX(Pricebook!$L$2:$L$1401,MATCH(D6626,Pricebook!$A$2:$A$1401,0))</f>
        <v>2</v>
      </c>
      <c r="L6626" s="19" t="n">
        <f aca="false">ROUND(F6626*K6626,2)</f>
        <v>24</v>
      </c>
      <c r="M6626" s="24" t="n">
        <f aca="false">DATE(YEAR(C6626),MONTH(C6626),1)</f>
        <v>46204</v>
      </c>
    </row>
    <row r="6627" customFormat="false" ht="15" hidden="false" customHeight="false" outlineLevel="0" collapsed="false">
      <c r="A6627" s="21" t="s">
        <v>3845</v>
      </c>
      <c r="B6627" s="21" t="s">
        <v>3172</v>
      </c>
      <c r="C6627" s="23" t="n">
        <v>46227</v>
      </c>
      <c r="D6627" s="21" t="s">
        <v>2273</v>
      </c>
      <c r="E6627" s="21" t="s">
        <v>2202</v>
      </c>
      <c r="F6627" s="12" t="n">
        <v>4</v>
      </c>
      <c r="G6627" s="19" t="n">
        <v>7.65</v>
      </c>
      <c r="H6627" s="19" t="n">
        <v>4.67</v>
      </c>
      <c r="I6627" s="19" t="n">
        <f aca="false">ROUND(F6627*G6627,2)</f>
        <v>30.6</v>
      </c>
      <c r="J6627" s="19" t="n">
        <f aca="false">ROUND(F6627*H6627,2)</f>
        <v>18.68</v>
      </c>
      <c r="K6627" s="19" t="n">
        <f aca="false">INDEX(Pricebook!$L$2:$L$1401,MATCH(D6627,Pricebook!$A$2:$A$1401,0))</f>
        <v>8.25</v>
      </c>
      <c r="L6627" s="19" t="n">
        <f aca="false">ROUND(F6627*K6627,2)</f>
        <v>33</v>
      </c>
      <c r="M6627" s="24" t="n">
        <f aca="false">DATE(YEAR(C6627),MONTH(C6627),1)</f>
        <v>46204</v>
      </c>
    </row>
    <row r="6628" customFormat="false" ht="15" hidden="false" customHeight="false" outlineLevel="0" collapsed="false">
      <c r="A6628" s="21" t="s">
        <v>3846</v>
      </c>
      <c r="B6628" s="21" t="s">
        <v>3509</v>
      </c>
      <c r="C6628" s="23" t="n">
        <v>46227</v>
      </c>
      <c r="D6628" s="21" t="s">
        <v>2333</v>
      </c>
      <c r="E6628" s="21" t="s">
        <v>2202</v>
      </c>
      <c r="F6628" s="12" t="n">
        <v>2</v>
      </c>
      <c r="G6628" s="19" t="n">
        <v>41.9</v>
      </c>
      <c r="H6628" s="19" t="n">
        <v>25.21</v>
      </c>
      <c r="I6628" s="19" t="n">
        <f aca="false">ROUND(F6628*G6628,2)</f>
        <v>83.8</v>
      </c>
      <c r="J6628" s="19" t="n">
        <f aca="false">ROUND(F6628*H6628,2)</f>
        <v>50.42</v>
      </c>
      <c r="K6628" s="19" t="n">
        <f aca="false">INDEX(Pricebook!$L$2:$L$1401,MATCH(D6628,Pricebook!$A$2:$A$1401,0))</f>
        <v>44.35</v>
      </c>
      <c r="L6628" s="19" t="n">
        <f aca="false">ROUND(F6628*K6628,2)</f>
        <v>88.7</v>
      </c>
      <c r="M6628" s="24" t="n">
        <f aca="false">DATE(YEAR(C6628),MONTH(C6628),1)</f>
        <v>46204</v>
      </c>
    </row>
    <row r="6629" customFormat="false" ht="15" hidden="false" customHeight="false" outlineLevel="0" collapsed="false">
      <c r="A6629" s="21" t="s">
        <v>3846</v>
      </c>
      <c r="B6629" s="21" t="s">
        <v>3509</v>
      </c>
      <c r="C6629" s="23" t="n">
        <v>46227</v>
      </c>
      <c r="D6629" s="21" t="s">
        <v>835</v>
      </c>
      <c r="E6629" s="21" t="s">
        <v>366</v>
      </c>
      <c r="F6629" s="12" t="n">
        <v>3</v>
      </c>
      <c r="G6629" s="19" t="n">
        <v>8.1</v>
      </c>
      <c r="H6629" s="19" t="n">
        <v>5.77</v>
      </c>
      <c r="I6629" s="19" t="n">
        <f aca="false">ROUND(F6629*G6629,2)</f>
        <v>24.3</v>
      </c>
      <c r="J6629" s="19" t="n">
        <f aca="false">ROUND(F6629*H6629,2)</f>
        <v>17.31</v>
      </c>
      <c r="K6629" s="19" t="n">
        <f aca="false">INDEX(Pricebook!$L$2:$L$1401,MATCH(D6629,Pricebook!$A$2:$A$1401,0))</f>
        <v>8.8</v>
      </c>
      <c r="L6629" s="19" t="n">
        <f aca="false">ROUND(F6629*K6629,2)</f>
        <v>26.4</v>
      </c>
      <c r="M6629" s="24" t="n">
        <f aca="false">DATE(YEAR(C6629),MONTH(C6629),1)</f>
        <v>46204</v>
      </c>
    </row>
    <row r="6630" customFormat="false" ht="15" hidden="false" customHeight="false" outlineLevel="0" collapsed="false">
      <c r="A6630" s="21" t="s">
        <v>3846</v>
      </c>
      <c r="B6630" s="21" t="s">
        <v>3509</v>
      </c>
      <c r="C6630" s="23" t="n">
        <v>46227</v>
      </c>
      <c r="D6630" s="21" t="s">
        <v>2357</v>
      </c>
      <c r="E6630" s="21" t="s">
        <v>2202</v>
      </c>
      <c r="F6630" s="12" t="n">
        <v>12</v>
      </c>
      <c r="G6630" s="19" t="n">
        <v>7.9</v>
      </c>
      <c r="H6630" s="19" t="n">
        <v>5.57</v>
      </c>
      <c r="I6630" s="19" t="n">
        <f aca="false">ROUND(F6630*G6630,2)</f>
        <v>94.8</v>
      </c>
      <c r="J6630" s="19" t="n">
        <f aca="false">ROUND(F6630*H6630,2)</f>
        <v>66.84</v>
      </c>
      <c r="K6630" s="19" t="n">
        <f aca="false">INDEX(Pricebook!$L$2:$L$1401,MATCH(D6630,Pricebook!$A$2:$A$1401,0))</f>
        <v>8.5</v>
      </c>
      <c r="L6630" s="19" t="n">
        <f aca="false">ROUND(F6630*K6630,2)</f>
        <v>102</v>
      </c>
      <c r="M6630" s="24" t="n">
        <f aca="false">DATE(YEAR(C6630),MONTH(C6630),1)</f>
        <v>46204</v>
      </c>
    </row>
    <row r="6631" customFormat="false" ht="15" hidden="false" customHeight="false" outlineLevel="0" collapsed="false">
      <c r="A6631" s="21" t="s">
        <v>3846</v>
      </c>
      <c r="B6631" s="21" t="s">
        <v>3509</v>
      </c>
      <c r="C6631" s="23" t="n">
        <v>46227</v>
      </c>
      <c r="D6631" s="21" t="s">
        <v>1633</v>
      </c>
      <c r="E6631" s="21" t="s">
        <v>1452</v>
      </c>
      <c r="F6631" s="12" t="n">
        <v>3</v>
      </c>
      <c r="G6631" s="19" t="n">
        <v>88.2</v>
      </c>
      <c r="H6631" s="19" t="n">
        <v>54.54</v>
      </c>
      <c r="I6631" s="19" t="n">
        <f aca="false">ROUND(F6631*G6631,2)</f>
        <v>264.6</v>
      </c>
      <c r="J6631" s="19" t="n">
        <f aca="false">ROUND(F6631*H6631,2)</f>
        <v>163.62</v>
      </c>
      <c r="K6631" s="19" t="n">
        <f aca="false">INDEX(Pricebook!$L$2:$L$1401,MATCH(D6631,Pricebook!$A$2:$A$1401,0))</f>
        <v>91.35</v>
      </c>
      <c r="L6631" s="19" t="n">
        <f aca="false">ROUND(F6631*K6631,2)</f>
        <v>274.05</v>
      </c>
      <c r="M6631" s="24" t="n">
        <f aca="false">DATE(YEAR(C6631),MONTH(C6631),1)</f>
        <v>46204</v>
      </c>
    </row>
    <row r="6632" customFormat="false" ht="15" hidden="false" customHeight="false" outlineLevel="0" collapsed="false">
      <c r="A6632" s="21" t="s">
        <v>3846</v>
      </c>
      <c r="B6632" s="21" t="s">
        <v>3509</v>
      </c>
      <c r="C6632" s="23" t="n">
        <v>46227</v>
      </c>
      <c r="D6632" s="21" t="s">
        <v>685</v>
      </c>
      <c r="E6632" s="21" t="s">
        <v>366</v>
      </c>
      <c r="F6632" s="12" t="n">
        <v>2</v>
      </c>
      <c r="G6632" s="19" t="n">
        <v>53.3</v>
      </c>
      <c r="H6632" s="19" t="n">
        <v>37.88</v>
      </c>
      <c r="I6632" s="19" t="n">
        <f aca="false">ROUND(F6632*G6632,2)</f>
        <v>106.6</v>
      </c>
      <c r="J6632" s="19" t="n">
        <f aca="false">ROUND(F6632*H6632,2)</f>
        <v>75.76</v>
      </c>
      <c r="K6632" s="19" t="n">
        <f aca="false">INDEX(Pricebook!$L$2:$L$1401,MATCH(D6632,Pricebook!$A$2:$A$1401,0))</f>
        <v>57.7</v>
      </c>
      <c r="L6632" s="19" t="n">
        <f aca="false">ROUND(F6632*K6632,2)</f>
        <v>115.4</v>
      </c>
      <c r="M6632" s="24" t="n">
        <f aca="false">DATE(YEAR(C6632),MONTH(C6632),1)</f>
        <v>46204</v>
      </c>
    </row>
    <row r="6633" customFormat="false" ht="15" hidden="false" customHeight="false" outlineLevel="0" collapsed="false">
      <c r="A6633" s="21" t="s">
        <v>3846</v>
      </c>
      <c r="B6633" s="21" t="s">
        <v>3509</v>
      </c>
      <c r="C6633" s="23" t="n">
        <v>46227</v>
      </c>
      <c r="D6633" s="21" t="s">
        <v>1501</v>
      </c>
      <c r="E6633" s="21" t="s">
        <v>1452</v>
      </c>
      <c r="F6633" s="12" t="n">
        <v>1</v>
      </c>
      <c r="G6633" s="19" t="n">
        <v>61.4</v>
      </c>
      <c r="H6633" s="19" t="n">
        <v>41.7</v>
      </c>
      <c r="I6633" s="19" t="n">
        <f aca="false">ROUND(F6633*G6633,2)</f>
        <v>61.4</v>
      </c>
      <c r="J6633" s="19" t="n">
        <f aca="false">ROUND(F6633*H6633,2)</f>
        <v>41.7</v>
      </c>
      <c r="K6633" s="19" t="n">
        <f aca="false">INDEX(Pricebook!$L$2:$L$1401,MATCH(D6633,Pricebook!$A$2:$A$1401,0))</f>
        <v>63.5</v>
      </c>
      <c r="L6633" s="19" t="n">
        <f aca="false">ROUND(F6633*K6633,2)</f>
        <v>63.5</v>
      </c>
      <c r="M6633" s="24" t="n">
        <f aca="false">DATE(YEAR(C6633),MONTH(C6633),1)</f>
        <v>46204</v>
      </c>
    </row>
    <row r="6634" customFormat="false" ht="15" hidden="false" customHeight="false" outlineLevel="0" collapsed="false">
      <c r="A6634" s="21" t="s">
        <v>3847</v>
      </c>
      <c r="B6634" s="21" t="s">
        <v>3769</v>
      </c>
      <c r="C6634" s="23" t="n">
        <v>46227</v>
      </c>
      <c r="D6634" s="21" t="s">
        <v>1763</v>
      </c>
      <c r="E6634" s="21" t="s">
        <v>1452</v>
      </c>
      <c r="F6634" s="12" t="n">
        <v>1</v>
      </c>
      <c r="G6634" s="19" t="n">
        <v>135</v>
      </c>
      <c r="H6634" s="19" t="n">
        <v>82.59</v>
      </c>
      <c r="I6634" s="19" t="n">
        <f aca="false">ROUND(F6634*G6634,2)</f>
        <v>135</v>
      </c>
      <c r="J6634" s="19" t="n">
        <f aca="false">ROUND(F6634*H6634,2)</f>
        <v>82.59</v>
      </c>
      <c r="K6634" s="19" t="n">
        <f aca="false">INDEX(Pricebook!$L$2:$L$1401,MATCH(D6634,Pricebook!$A$2:$A$1401,0))</f>
        <v>138.35</v>
      </c>
      <c r="L6634" s="19" t="n">
        <f aca="false">ROUND(F6634*K6634,2)</f>
        <v>138.35</v>
      </c>
      <c r="M6634" s="24" t="n">
        <f aca="false">DATE(YEAR(C6634),MONTH(C6634),1)</f>
        <v>46204</v>
      </c>
    </row>
    <row r="6635" customFormat="false" ht="15" hidden="false" customHeight="false" outlineLevel="0" collapsed="false">
      <c r="A6635" s="21" t="s">
        <v>3847</v>
      </c>
      <c r="B6635" s="21" t="s">
        <v>3769</v>
      </c>
      <c r="C6635" s="23" t="n">
        <v>46227</v>
      </c>
      <c r="D6635" s="21" t="s">
        <v>2265</v>
      </c>
      <c r="E6635" s="21" t="s">
        <v>2202</v>
      </c>
      <c r="F6635" s="12" t="n">
        <v>10</v>
      </c>
      <c r="G6635" s="19" t="n">
        <v>9.15</v>
      </c>
      <c r="H6635" s="19" t="n">
        <v>5.6</v>
      </c>
      <c r="I6635" s="19" t="n">
        <f aca="false">ROUND(F6635*G6635,2)</f>
        <v>91.5</v>
      </c>
      <c r="J6635" s="19" t="n">
        <f aca="false">ROUND(F6635*H6635,2)</f>
        <v>56</v>
      </c>
      <c r="K6635" s="19" t="n">
        <f aca="false">INDEX(Pricebook!$L$2:$L$1401,MATCH(D6635,Pricebook!$A$2:$A$1401,0))</f>
        <v>9.85</v>
      </c>
      <c r="L6635" s="19" t="n">
        <f aca="false">ROUND(F6635*K6635,2)</f>
        <v>98.5</v>
      </c>
      <c r="M6635" s="24" t="n">
        <f aca="false">DATE(YEAR(C6635),MONTH(C6635),1)</f>
        <v>46204</v>
      </c>
    </row>
    <row r="6636" customFormat="false" ht="15" hidden="false" customHeight="false" outlineLevel="0" collapsed="false">
      <c r="A6636" s="21" t="s">
        <v>3847</v>
      </c>
      <c r="B6636" s="21" t="s">
        <v>3769</v>
      </c>
      <c r="C6636" s="23" t="n">
        <v>46227</v>
      </c>
      <c r="D6636" s="21" t="s">
        <v>623</v>
      </c>
      <c r="E6636" s="21" t="s">
        <v>366</v>
      </c>
      <c r="F6636" s="12" t="n">
        <v>2</v>
      </c>
      <c r="G6636" s="19" t="n">
        <v>15.25</v>
      </c>
      <c r="H6636" s="19" t="n">
        <v>10.77</v>
      </c>
      <c r="I6636" s="19" t="n">
        <f aca="false">ROUND(F6636*G6636,2)</f>
        <v>30.5</v>
      </c>
      <c r="J6636" s="19" t="n">
        <f aca="false">ROUND(F6636*H6636,2)</f>
        <v>21.54</v>
      </c>
      <c r="K6636" s="19" t="n">
        <f aca="false">INDEX(Pricebook!$L$2:$L$1401,MATCH(D6636,Pricebook!$A$2:$A$1401,0))</f>
        <v>16.4</v>
      </c>
      <c r="L6636" s="19" t="n">
        <f aca="false">ROUND(F6636*K6636,2)</f>
        <v>32.8</v>
      </c>
      <c r="M6636" s="24" t="n">
        <f aca="false">DATE(YEAR(C6636),MONTH(C6636),1)</f>
        <v>46204</v>
      </c>
    </row>
    <row r="6637" customFormat="false" ht="15" hidden="false" customHeight="false" outlineLevel="0" collapsed="false">
      <c r="A6637" s="21" t="s">
        <v>3847</v>
      </c>
      <c r="B6637" s="21" t="s">
        <v>3769</v>
      </c>
      <c r="C6637" s="23" t="n">
        <v>46227</v>
      </c>
      <c r="D6637" s="21" t="s">
        <v>453</v>
      </c>
      <c r="E6637" s="21" t="s">
        <v>366</v>
      </c>
      <c r="F6637" s="12" t="n">
        <v>3</v>
      </c>
      <c r="G6637" s="19" t="n">
        <v>40.6</v>
      </c>
      <c r="H6637" s="19" t="n">
        <v>28.92</v>
      </c>
      <c r="I6637" s="19" t="n">
        <f aca="false">ROUND(F6637*G6637,2)</f>
        <v>121.8</v>
      </c>
      <c r="J6637" s="19" t="n">
        <f aca="false">ROUND(F6637*H6637,2)</f>
        <v>86.76</v>
      </c>
      <c r="K6637" s="19" t="n">
        <f aca="false">INDEX(Pricebook!$L$2:$L$1401,MATCH(D6637,Pricebook!$A$2:$A$1401,0))</f>
        <v>44.05</v>
      </c>
      <c r="L6637" s="19" t="n">
        <f aca="false">ROUND(F6637*K6637,2)</f>
        <v>132.15</v>
      </c>
      <c r="M6637" s="24" t="n">
        <f aca="false">DATE(YEAR(C6637),MONTH(C6637),1)</f>
        <v>46204</v>
      </c>
    </row>
    <row r="6638" customFormat="false" ht="15" hidden="false" customHeight="false" outlineLevel="0" collapsed="false">
      <c r="A6638" s="21" t="s">
        <v>3847</v>
      </c>
      <c r="B6638" s="21" t="s">
        <v>3769</v>
      </c>
      <c r="C6638" s="23" t="n">
        <v>46227</v>
      </c>
      <c r="D6638" s="21" t="s">
        <v>1699</v>
      </c>
      <c r="E6638" s="21" t="s">
        <v>1452</v>
      </c>
      <c r="F6638" s="12" t="n">
        <v>6</v>
      </c>
      <c r="G6638" s="19" t="n">
        <v>186.7</v>
      </c>
      <c r="H6638" s="19" t="n">
        <v>113.5</v>
      </c>
      <c r="I6638" s="19" t="n">
        <f aca="false">ROUND(F6638*G6638,2)</f>
        <v>1120.2</v>
      </c>
      <c r="J6638" s="19" t="n">
        <f aca="false">ROUND(F6638*H6638,2)</f>
        <v>681</v>
      </c>
      <c r="K6638" s="19" t="n">
        <f aca="false">INDEX(Pricebook!$L$2:$L$1401,MATCH(D6638,Pricebook!$A$2:$A$1401,0))</f>
        <v>190.15</v>
      </c>
      <c r="L6638" s="19" t="n">
        <f aca="false">ROUND(F6638*K6638,2)</f>
        <v>1140.9</v>
      </c>
      <c r="M6638" s="24" t="n">
        <f aca="false">DATE(YEAR(C6638),MONTH(C6638),1)</f>
        <v>46204</v>
      </c>
    </row>
    <row r="6639" customFormat="false" ht="15" hidden="false" customHeight="false" outlineLevel="0" collapsed="false">
      <c r="A6639" s="21" t="s">
        <v>3847</v>
      </c>
      <c r="B6639" s="21" t="s">
        <v>3769</v>
      </c>
      <c r="C6639" s="23" t="n">
        <v>46227</v>
      </c>
      <c r="D6639" s="21" t="s">
        <v>1803</v>
      </c>
      <c r="E6639" s="21" t="s">
        <v>1452</v>
      </c>
      <c r="F6639" s="12" t="n">
        <v>9</v>
      </c>
      <c r="G6639" s="19" t="n">
        <v>35.1</v>
      </c>
      <c r="H6639" s="19" t="n">
        <v>21.43</v>
      </c>
      <c r="I6639" s="19" t="n">
        <f aca="false">ROUND(F6639*G6639,2)</f>
        <v>315.9</v>
      </c>
      <c r="J6639" s="19" t="n">
        <f aca="false">ROUND(F6639*H6639,2)</f>
        <v>192.87</v>
      </c>
      <c r="K6639" s="19" t="n">
        <f aca="false">INDEX(Pricebook!$L$2:$L$1401,MATCH(D6639,Pricebook!$A$2:$A$1401,0))</f>
        <v>35.9</v>
      </c>
      <c r="L6639" s="19" t="n">
        <f aca="false">ROUND(F6639*K6639,2)</f>
        <v>323.1</v>
      </c>
      <c r="M6639" s="24" t="n">
        <f aca="false">DATE(YEAR(C6639),MONTH(C6639),1)</f>
        <v>46204</v>
      </c>
    </row>
    <row r="6640" customFormat="false" ht="15" hidden="false" customHeight="false" outlineLevel="0" collapsed="false">
      <c r="A6640" s="21" t="s">
        <v>3847</v>
      </c>
      <c r="B6640" s="21" t="s">
        <v>3769</v>
      </c>
      <c r="C6640" s="23" t="n">
        <v>46227</v>
      </c>
      <c r="D6640" s="21" t="s">
        <v>1608</v>
      </c>
      <c r="E6640" s="21" t="s">
        <v>1452</v>
      </c>
      <c r="F6640" s="12" t="n">
        <v>4</v>
      </c>
      <c r="G6640" s="19" t="n">
        <v>63</v>
      </c>
      <c r="H6640" s="19" t="n">
        <v>38.39</v>
      </c>
      <c r="I6640" s="19" t="n">
        <f aca="false">ROUND(F6640*G6640,2)</f>
        <v>252</v>
      </c>
      <c r="J6640" s="19" t="n">
        <f aca="false">ROUND(F6640*H6640,2)</f>
        <v>153.56</v>
      </c>
      <c r="K6640" s="19" t="n">
        <f aca="false">INDEX(Pricebook!$L$2:$L$1401,MATCH(D6640,Pricebook!$A$2:$A$1401,0))</f>
        <v>64.3</v>
      </c>
      <c r="L6640" s="19" t="n">
        <f aca="false">ROUND(F6640*K6640,2)</f>
        <v>257.2</v>
      </c>
      <c r="M6640" s="24" t="n">
        <f aca="false">DATE(YEAR(C6640),MONTH(C6640),1)</f>
        <v>46204</v>
      </c>
    </row>
    <row r="6641" customFormat="false" ht="15" hidden="false" customHeight="false" outlineLevel="0" collapsed="false">
      <c r="A6641" s="21" t="s">
        <v>3847</v>
      </c>
      <c r="B6641" s="21" t="s">
        <v>3769</v>
      </c>
      <c r="C6641" s="23" t="n">
        <v>46227</v>
      </c>
      <c r="D6641" s="21" t="s">
        <v>661</v>
      </c>
      <c r="E6641" s="21" t="s">
        <v>366</v>
      </c>
      <c r="F6641" s="12" t="n">
        <v>1</v>
      </c>
      <c r="G6641" s="19" t="n">
        <v>83.85</v>
      </c>
      <c r="H6641" s="19" t="n">
        <v>64.42</v>
      </c>
      <c r="I6641" s="19" t="n">
        <f aca="false">ROUND(F6641*G6641,2)</f>
        <v>83.85</v>
      </c>
      <c r="J6641" s="19" t="n">
        <f aca="false">ROUND(F6641*H6641,2)</f>
        <v>64.42</v>
      </c>
      <c r="K6641" s="19" t="n">
        <f aca="false">INDEX(Pricebook!$L$2:$L$1401,MATCH(D6641,Pricebook!$A$2:$A$1401,0))</f>
        <v>90.05</v>
      </c>
      <c r="L6641" s="19" t="n">
        <f aca="false">ROUND(F6641*K6641,2)</f>
        <v>90.05</v>
      </c>
      <c r="M6641" s="24" t="n">
        <f aca="false">DATE(YEAR(C6641),MONTH(C6641),1)</f>
        <v>46204</v>
      </c>
    </row>
    <row r="6642" customFormat="false" ht="15" hidden="false" customHeight="false" outlineLevel="0" collapsed="false">
      <c r="A6642" s="21" t="s">
        <v>3847</v>
      </c>
      <c r="B6642" s="21" t="s">
        <v>3769</v>
      </c>
      <c r="C6642" s="23" t="n">
        <v>46227</v>
      </c>
      <c r="D6642" s="21" t="s">
        <v>1805</v>
      </c>
      <c r="E6642" s="21" t="s">
        <v>1452</v>
      </c>
      <c r="F6642" s="12" t="n">
        <v>5</v>
      </c>
      <c r="G6642" s="19" t="n">
        <v>80.5</v>
      </c>
      <c r="H6642" s="19" t="n">
        <v>48.94</v>
      </c>
      <c r="I6642" s="19" t="n">
        <f aca="false">ROUND(F6642*G6642,2)</f>
        <v>402.5</v>
      </c>
      <c r="J6642" s="19" t="n">
        <f aca="false">ROUND(F6642*H6642,2)</f>
        <v>244.7</v>
      </c>
      <c r="K6642" s="19" t="n">
        <f aca="false">INDEX(Pricebook!$L$2:$L$1401,MATCH(D6642,Pricebook!$A$2:$A$1401,0))</f>
        <v>82</v>
      </c>
      <c r="L6642" s="19" t="n">
        <f aca="false">ROUND(F6642*K6642,2)</f>
        <v>410</v>
      </c>
      <c r="M6642" s="24" t="n">
        <f aca="false">DATE(YEAR(C6642),MONTH(C6642),1)</f>
        <v>46204</v>
      </c>
    </row>
    <row r="6643" customFormat="false" ht="15" hidden="false" customHeight="false" outlineLevel="0" collapsed="false">
      <c r="A6643" s="21" t="s">
        <v>3847</v>
      </c>
      <c r="B6643" s="21" t="s">
        <v>3769</v>
      </c>
      <c r="C6643" s="23" t="n">
        <v>46227</v>
      </c>
      <c r="D6643" s="21" t="s">
        <v>1839</v>
      </c>
      <c r="E6643" s="21" t="s">
        <v>1452</v>
      </c>
      <c r="F6643" s="12" t="n">
        <v>11</v>
      </c>
      <c r="G6643" s="19" t="n">
        <v>46.4</v>
      </c>
      <c r="H6643" s="19" t="n">
        <v>33.04</v>
      </c>
      <c r="I6643" s="19" t="n">
        <f aca="false">ROUND(F6643*G6643,2)</f>
        <v>510.4</v>
      </c>
      <c r="J6643" s="19" t="n">
        <f aca="false">ROUND(F6643*H6643,2)</f>
        <v>363.44</v>
      </c>
      <c r="K6643" s="19" t="n">
        <f aca="false">INDEX(Pricebook!$L$2:$L$1401,MATCH(D6643,Pricebook!$A$2:$A$1401,0))</f>
        <v>48.15</v>
      </c>
      <c r="L6643" s="19" t="n">
        <f aca="false">ROUND(F6643*K6643,2)</f>
        <v>529.65</v>
      </c>
      <c r="M6643" s="24" t="n">
        <f aca="false">DATE(YEAR(C6643),MONTH(C6643),1)</f>
        <v>46204</v>
      </c>
    </row>
    <row r="6644" customFormat="false" ht="15" hidden="false" customHeight="false" outlineLevel="0" collapsed="false">
      <c r="A6644" s="21" t="s">
        <v>3847</v>
      </c>
      <c r="B6644" s="21" t="s">
        <v>3769</v>
      </c>
      <c r="C6644" s="23" t="n">
        <v>46227</v>
      </c>
      <c r="D6644" s="21" t="s">
        <v>703</v>
      </c>
      <c r="E6644" s="21" t="s">
        <v>366</v>
      </c>
      <c r="F6644" s="12" t="n">
        <v>4</v>
      </c>
      <c r="G6644" s="19" t="n">
        <v>28.25</v>
      </c>
      <c r="H6644" s="19" t="n">
        <v>20.12</v>
      </c>
      <c r="I6644" s="19" t="n">
        <f aca="false">ROUND(F6644*G6644,2)</f>
        <v>113</v>
      </c>
      <c r="J6644" s="19" t="n">
        <f aca="false">ROUND(F6644*H6644,2)</f>
        <v>80.48</v>
      </c>
      <c r="K6644" s="19" t="n">
        <f aca="false">INDEX(Pricebook!$L$2:$L$1401,MATCH(D6644,Pricebook!$A$2:$A$1401,0))</f>
        <v>30.65</v>
      </c>
      <c r="L6644" s="19" t="n">
        <f aca="false">ROUND(F6644*K6644,2)</f>
        <v>122.6</v>
      </c>
      <c r="M6644" s="24" t="n">
        <f aca="false">DATE(YEAR(C6644),MONTH(C6644),1)</f>
        <v>46204</v>
      </c>
    </row>
    <row r="6645" customFormat="false" ht="15" hidden="false" customHeight="false" outlineLevel="0" collapsed="false">
      <c r="A6645" s="21" t="s">
        <v>3847</v>
      </c>
      <c r="B6645" s="21" t="s">
        <v>3769</v>
      </c>
      <c r="C6645" s="23" t="n">
        <v>46227</v>
      </c>
      <c r="D6645" s="21" t="s">
        <v>2214</v>
      </c>
      <c r="E6645" s="21" t="s">
        <v>2202</v>
      </c>
      <c r="F6645" s="12" t="n">
        <v>3</v>
      </c>
      <c r="G6645" s="19" t="n">
        <v>60.55</v>
      </c>
      <c r="H6645" s="19" t="n">
        <v>36.6</v>
      </c>
      <c r="I6645" s="19" t="n">
        <f aca="false">ROUND(F6645*G6645,2)</f>
        <v>181.65</v>
      </c>
      <c r="J6645" s="19" t="n">
        <f aca="false">ROUND(F6645*H6645,2)</f>
        <v>109.8</v>
      </c>
      <c r="K6645" s="19" t="n">
        <f aca="false">INDEX(Pricebook!$L$2:$L$1401,MATCH(D6645,Pricebook!$A$2:$A$1401,0))</f>
        <v>64.4</v>
      </c>
      <c r="L6645" s="19" t="n">
        <f aca="false">ROUND(F6645*K6645,2)</f>
        <v>193.2</v>
      </c>
      <c r="M6645" s="24" t="n">
        <f aca="false">DATE(YEAR(C6645),MONTH(C6645),1)</f>
        <v>46204</v>
      </c>
    </row>
    <row r="6646" customFormat="false" ht="15" hidden="false" customHeight="false" outlineLevel="0" collapsed="false">
      <c r="A6646" s="21" t="s">
        <v>3847</v>
      </c>
      <c r="B6646" s="21" t="s">
        <v>3769</v>
      </c>
      <c r="C6646" s="23" t="n">
        <v>46227</v>
      </c>
      <c r="D6646" s="21" t="s">
        <v>1839</v>
      </c>
      <c r="E6646" s="21" t="s">
        <v>1452</v>
      </c>
      <c r="F6646" s="12" t="n">
        <v>7</v>
      </c>
      <c r="G6646" s="19" t="n">
        <v>46.4</v>
      </c>
      <c r="H6646" s="19" t="n">
        <v>33.04</v>
      </c>
      <c r="I6646" s="19" t="n">
        <f aca="false">ROUND(F6646*G6646,2)</f>
        <v>324.8</v>
      </c>
      <c r="J6646" s="19" t="n">
        <f aca="false">ROUND(F6646*H6646,2)</f>
        <v>231.28</v>
      </c>
      <c r="K6646" s="19" t="n">
        <f aca="false">INDEX(Pricebook!$L$2:$L$1401,MATCH(D6646,Pricebook!$A$2:$A$1401,0))</f>
        <v>48.15</v>
      </c>
      <c r="L6646" s="19" t="n">
        <f aca="false">ROUND(F6646*K6646,2)</f>
        <v>337.05</v>
      </c>
      <c r="M6646" s="24" t="n">
        <f aca="false">DATE(YEAR(C6646),MONTH(C6646),1)</f>
        <v>46204</v>
      </c>
    </row>
    <row r="6647" customFormat="false" ht="15" hidden="false" customHeight="false" outlineLevel="0" collapsed="false">
      <c r="A6647" s="21" t="s">
        <v>3847</v>
      </c>
      <c r="B6647" s="21" t="s">
        <v>3769</v>
      </c>
      <c r="C6647" s="23" t="n">
        <v>46227</v>
      </c>
      <c r="D6647" s="21" t="s">
        <v>561</v>
      </c>
      <c r="E6647" s="21" t="s">
        <v>366</v>
      </c>
      <c r="F6647" s="12" t="n">
        <v>3</v>
      </c>
      <c r="G6647" s="19" t="n">
        <v>48.4</v>
      </c>
      <c r="H6647" s="19" t="n">
        <v>33.94</v>
      </c>
      <c r="I6647" s="19" t="n">
        <f aca="false">ROUND(F6647*G6647,2)</f>
        <v>145.2</v>
      </c>
      <c r="J6647" s="19" t="n">
        <f aca="false">ROUND(F6647*H6647,2)</f>
        <v>101.82</v>
      </c>
      <c r="K6647" s="19" t="n">
        <f aca="false">INDEX(Pricebook!$L$2:$L$1401,MATCH(D6647,Pricebook!$A$2:$A$1401,0))</f>
        <v>51.7</v>
      </c>
      <c r="L6647" s="19" t="n">
        <f aca="false">ROUND(F6647*K6647,2)</f>
        <v>155.1</v>
      </c>
      <c r="M6647" s="24" t="n">
        <f aca="false">DATE(YEAR(C6647),MONTH(C6647),1)</f>
        <v>46204</v>
      </c>
    </row>
    <row r="6648" customFormat="false" ht="15" hidden="false" customHeight="false" outlineLevel="0" collapsed="false">
      <c r="A6648" s="21" t="s">
        <v>3848</v>
      </c>
      <c r="B6648" s="21" t="s">
        <v>3305</v>
      </c>
      <c r="C6648" s="23" t="n">
        <v>46227</v>
      </c>
      <c r="D6648" s="21" t="s">
        <v>2499</v>
      </c>
      <c r="E6648" s="21" t="s">
        <v>2466</v>
      </c>
      <c r="F6648" s="12" t="n">
        <v>2</v>
      </c>
      <c r="G6648" s="19" t="n">
        <v>49.5</v>
      </c>
      <c r="H6648" s="19" t="n">
        <v>30.39</v>
      </c>
      <c r="I6648" s="19" t="n">
        <f aca="false">ROUND(F6648*G6648,2)</f>
        <v>99</v>
      </c>
      <c r="J6648" s="19" t="n">
        <f aca="false">ROUND(F6648*H6648,2)</f>
        <v>60.78</v>
      </c>
      <c r="K6648" s="19" t="n">
        <f aca="false">INDEX(Pricebook!$L$2:$L$1401,MATCH(D6648,Pricebook!$A$2:$A$1401,0))</f>
        <v>51.15</v>
      </c>
      <c r="L6648" s="19" t="n">
        <f aca="false">ROUND(F6648*K6648,2)</f>
        <v>102.3</v>
      </c>
      <c r="M6648" s="24" t="n">
        <f aca="false">DATE(YEAR(C6648),MONTH(C6648),1)</f>
        <v>46204</v>
      </c>
    </row>
    <row r="6649" customFormat="false" ht="15" hidden="false" customHeight="false" outlineLevel="0" collapsed="false">
      <c r="A6649" s="21" t="s">
        <v>3848</v>
      </c>
      <c r="B6649" s="21" t="s">
        <v>3305</v>
      </c>
      <c r="C6649" s="23" t="n">
        <v>46227</v>
      </c>
      <c r="D6649" s="21" t="s">
        <v>523</v>
      </c>
      <c r="E6649" s="21" t="s">
        <v>366</v>
      </c>
      <c r="F6649" s="12" t="n">
        <v>4</v>
      </c>
      <c r="G6649" s="19" t="n">
        <v>16.3</v>
      </c>
      <c r="H6649" s="19" t="n">
        <v>11.44</v>
      </c>
      <c r="I6649" s="19" t="n">
        <f aca="false">ROUND(F6649*G6649,2)</f>
        <v>65.2</v>
      </c>
      <c r="J6649" s="19" t="n">
        <f aca="false">ROUND(F6649*H6649,2)</f>
        <v>45.76</v>
      </c>
      <c r="K6649" s="19" t="n">
        <f aca="false">INDEX(Pricebook!$L$2:$L$1401,MATCH(D6649,Pricebook!$A$2:$A$1401,0))</f>
        <v>17.45</v>
      </c>
      <c r="L6649" s="19" t="n">
        <f aca="false">ROUND(F6649*K6649,2)</f>
        <v>69.8</v>
      </c>
      <c r="M6649" s="24" t="n">
        <f aca="false">DATE(YEAR(C6649),MONTH(C6649),1)</f>
        <v>46204</v>
      </c>
    </row>
    <row r="6650" customFormat="false" ht="15" hidden="false" customHeight="false" outlineLevel="0" collapsed="false">
      <c r="A6650" s="21" t="s">
        <v>3848</v>
      </c>
      <c r="B6650" s="21" t="s">
        <v>3305</v>
      </c>
      <c r="C6650" s="23" t="n">
        <v>46227</v>
      </c>
      <c r="D6650" s="21" t="s">
        <v>619</v>
      </c>
      <c r="E6650" s="21" t="s">
        <v>366</v>
      </c>
      <c r="F6650" s="12" t="n">
        <v>6</v>
      </c>
      <c r="G6650" s="19" t="n">
        <v>7.4</v>
      </c>
      <c r="H6650" s="19" t="n">
        <v>5.14</v>
      </c>
      <c r="I6650" s="19" t="n">
        <f aca="false">ROUND(F6650*G6650,2)</f>
        <v>44.4</v>
      </c>
      <c r="J6650" s="19" t="n">
        <f aca="false">ROUND(F6650*H6650,2)</f>
        <v>30.84</v>
      </c>
      <c r="K6650" s="19" t="n">
        <f aca="false">INDEX(Pricebook!$L$2:$L$1401,MATCH(D6650,Pricebook!$A$2:$A$1401,0))</f>
        <v>7.85</v>
      </c>
      <c r="L6650" s="19" t="n">
        <f aca="false">ROUND(F6650*K6650,2)</f>
        <v>47.1</v>
      </c>
      <c r="M6650" s="24" t="n">
        <f aca="false">DATE(YEAR(C6650),MONTH(C6650),1)</f>
        <v>46204</v>
      </c>
    </row>
    <row r="6651" customFormat="false" ht="15" hidden="false" customHeight="false" outlineLevel="0" collapsed="false">
      <c r="A6651" s="21" t="s">
        <v>3848</v>
      </c>
      <c r="B6651" s="21" t="s">
        <v>3305</v>
      </c>
      <c r="C6651" s="23" t="n">
        <v>46227</v>
      </c>
      <c r="D6651" s="21" t="s">
        <v>2509</v>
      </c>
      <c r="E6651" s="21" t="s">
        <v>2466</v>
      </c>
      <c r="F6651" s="12" t="n">
        <v>4</v>
      </c>
      <c r="G6651" s="19" t="n">
        <v>7.3</v>
      </c>
      <c r="H6651" s="19" t="n">
        <v>4.53</v>
      </c>
      <c r="I6651" s="19" t="n">
        <f aca="false">ROUND(F6651*G6651,2)</f>
        <v>29.2</v>
      </c>
      <c r="J6651" s="19" t="n">
        <f aca="false">ROUND(F6651*H6651,2)</f>
        <v>18.12</v>
      </c>
      <c r="K6651" s="19" t="n">
        <f aca="false">INDEX(Pricebook!$L$2:$L$1401,MATCH(D6651,Pricebook!$A$2:$A$1401,0))</f>
        <v>7.65</v>
      </c>
      <c r="L6651" s="19" t="n">
        <f aca="false">ROUND(F6651*K6651,2)</f>
        <v>30.6</v>
      </c>
      <c r="M6651" s="24" t="n">
        <f aca="false">DATE(YEAR(C6651),MONTH(C6651),1)</f>
        <v>46204</v>
      </c>
    </row>
    <row r="6652" customFormat="false" ht="15" hidden="false" customHeight="false" outlineLevel="0" collapsed="false">
      <c r="A6652" s="21" t="s">
        <v>3848</v>
      </c>
      <c r="B6652" s="21" t="s">
        <v>3305</v>
      </c>
      <c r="C6652" s="23" t="n">
        <v>46227</v>
      </c>
      <c r="D6652" s="21" t="s">
        <v>2477</v>
      </c>
      <c r="E6652" s="21" t="s">
        <v>2466</v>
      </c>
      <c r="F6652" s="12" t="n">
        <v>2</v>
      </c>
      <c r="G6652" s="19" t="n">
        <v>187.85</v>
      </c>
      <c r="H6652" s="19" t="n">
        <v>115.89</v>
      </c>
      <c r="I6652" s="19" t="n">
        <f aca="false">ROUND(F6652*G6652,2)</f>
        <v>375.7</v>
      </c>
      <c r="J6652" s="19" t="n">
        <f aca="false">ROUND(F6652*H6652,2)</f>
        <v>231.78</v>
      </c>
      <c r="K6652" s="19" t="n">
        <f aca="false">INDEX(Pricebook!$L$2:$L$1401,MATCH(D6652,Pricebook!$A$2:$A$1401,0))</f>
        <v>195.1</v>
      </c>
      <c r="L6652" s="19" t="n">
        <f aca="false">ROUND(F6652*K6652,2)</f>
        <v>390.2</v>
      </c>
      <c r="M6652" s="24" t="n">
        <f aca="false">DATE(YEAR(C6652),MONTH(C6652),1)</f>
        <v>46204</v>
      </c>
    </row>
    <row r="6653" customFormat="false" ht="15" hidden="false" customHeight="false" outlineLevel="0" collapsed="false">
      <c r="A6653" s="21" t="s">
        <v>3848</v>
      </c>
      <c r="B6653" s="21" t="s">
        <v>3305</v>
      </c>
      <c r="C6653" s="23" t="n">
        <v>46227</v>
      </c>
      <c r="D6653" s="21" t="s">
        <v>729</v>
      </c>
      <c r="E6653" s="21" t="s">
        <v>366</v>
      </c>
      <c r="F6653" s="12" t="n">
        <v>1</v>
      </c>
      <c r="G6653" s="19" t="n">
        <v>11.95</v>
      </c>
      <c r="H6653" s="19" t="n">
        <v>8.52</v>
      </c>
      <c r="I6653" s="19" t="n">
        <f aca="false">ROUND(F6653*G6653,2)</f>
        <v>11.95</v>
      </c>
      <c r="J6653" s="19" t="n">
        <f aca="false">ROUND(F6653*H6653,2)</f>
        <v>8.52</v>
      </c>
      <c r="K6653" s="19" t="n">
        <f aca="false">INDEX(Pricebook!$L$2:$L$1401,MATCH(D6653,Pricebook!$A$2:$A$1401,0))</f>
        <v>13</v>
      </c>
      <c r="L6653" s="19" t="n">
        <f aca="false">ROUND(F6653*K6653,2)</f>
        <v>13</v>
      </c>
      <c r="M6653" s="24" t="n">
        <f aca="false">DATE(YEAR(C6653),MONTH(C6653),1)</f>
        <v>46204</v>
      </c>
    </row>
    <row r="6654" customFormat="false" ht="15" hidden="false" customHeight="false" outlineLevel="0" collapsed="false">
      <c r="A6654" s="21" t="s">
        <v>3848</v>
      </c>
      <c r="B6654" s="21" t="s">
        <v>3305</v>
      </c>
      <c r="C6654" s="23" t="n">
        <v>46227</v>
      </c>
      <c r="D6654" s="21" t="s">
        <v>374</v>
      </c>
      <c r="E6654" s="21" t="s">
        <v>366</v>
      </c>
      <c r="F6654" s="12" t="n">
        <v>1</v>
      </c>
      <c r="G6654" s="19" t="n">
        <v>30.45</v>
      </c>
      <c r="H6654" s="19" t="n">
        <v>21.41</v>
      </c>
      <c r="I6654" s="19" t="n">
        <f aca="false">ROUND(F6654*G6654,2)</f>
        <v>30.45</v>
      </c>
      <c r="J6654" s="19" t="n">
        <f aca="false">ROUND(F6654*H6654,2)</f>
        <v>21.41</v>
      </c>
      <c r="K6654" s="19" t="n">
        <f aca="false">INDEX(Pricebook!$L$2:$L$1401,MATCH(D6654,Pricebook!$A$2:$A$1401,0))</f>
        <v>32.6</v>
      </c>
      <c r="L6654" s="19" t="n">
        <f aca="false">ROUND(F6654*K6654,2)</f>
        <v>32.6</v>
      </c>
      <c r="M6654" s="24" t="n">
        <f aca="false">DATE(YEAR(C6654),MONTH(C6654),1)</f>
        <v>46204</v>
      </c>
    </row>
    <row r="6655" customFormat="false" ht="15" hidden="false" customHeight="false" outlineLevel="0" collapsed="false">
      <c r="A6655" s="21" t="s">
        <v>3848</v>
      </c>
      <c r="B6655" s="21" t="s">
        <v>3305</v>
      </c>
      <c r="C6655" s="23" t="n">
        <v>46227</v>
      </c>
      <c r="D6655" s="21" t="s">
        <v>318</v>
      </c>
      <c r="E6655" s="21" t="s">
        <v>108</v>
      </c>
      <c r="F6655" s="12" t="n">
        <v>2</v>
      </c>
      <c r="G6655" s="19" t="n">
        <v>10.95</v>
      </c>
      <c r="H6655" s="19" t="n">
        <v>8.07</v>
      </c>
      <c r="I6655" s="19" t="n">
        <f aca="false">ROUND(F6655*G6655,2)</f>
        <v>21.9</v>
      </c>
      <c r="J6655" s="19" t="n">
        <f aca="false">ROUND(F6655*H6655,2)</f>
        <v>16.14</v>
      </c>
      <c r="K6655" s="19" t="n">
        <f aca="false">INDEX(Pricebook!$L$2:$L$1401,MATCH(D6655,Pricebook!$A$2:$A$1401,0))</f>
        <v>11.85</v>
      </c>
      <c r="L6655" s="19" t="n">
        <f aca="false">ROUND(F6655*K6655,2)</f>
        <v>23.7</v>
      </c>
      <c r="M6655" s="24" t="n">
        <f aca="false">DATE(YEAR(C6655),MONTH(C6655),1)</f>
        <v>46204</v>
      </c>
    </row>
    <row r="6656" customFormat="false" ht="15" hidden="false" customHeight="false" outlineLevel="0" collapsed="false">
      <c r="A6656" s="21" t="s">
        <v>3849</v>
      </c>
      <c r="B6656" s="21" t="s">
        <v>3209</v>
      </c>
      <c r="C6656" s="23" t="n">
        <v>46227</v>
      </c>
      <c r="D6656" s="21" t="s">
        <v>1444</v>
      </c>
      <c r="E6656" s="21" t="s">
        <v>971</v>
      </c>
      <c r="F6656" s="12" t="n">
        <v>3</v>
      </c>
      <c r="G6656" s="19" t="n">
        <v>94.5</v>
      </c>
      <c r="H6656" s="19" t="n">
        <v>71.93</v>
      </c>
      <c r="I6656" s="19" t="n">
        <f aca="false">ROUND(F6656*G6656,2)</f>
        <v>283.5</v>
      </c>
      <c r="J6656" s="19" t="n">
        <f aca="false">ROUND(F6656*H6656,2)</f>
        <v>215.79</v>
      </c>
      <c r="K6656" s="19" t="n">
        <f aca="false">INDEX(Pricebook!$L$2:$L$1401,MATCH(D6656,Pricebook!$A$2:$A$1401,0))</f>
        <v>108.95</v>
      </c>
      <c r="L6656" s="19" t="n">
        <f aca="false">ROUND(F6656*K6656,2)</f>
        <v>326.85</v>
      </c>
      <c r="M6656" s="24" t="n">
        <f aca="false">DATE(YEAR(C6656),MONTH(C6656),1)</f>
        <v>46204</v>
      </c>
    </row>
    <row r="6657" customFormat="false" ht="15" hidden="false" customHeight="false" outlineLevel="0" collapsed="false">
      <c r="A6657" s="21" t="s">
        <v>3849</v>
      </c>
      <c r="B6657" s="21" t="s">
        <v>3209</v>
      </c>
      <c r="C6657" s="23" t="n">
        <v>46227</v>
      </c>
      <c r="D6657" s="21" t="s">
        <v>963</v>
      </c>
      <c r="E6657" s="21" t="s">
        <v>366</v>
      </c>
      <c r="F6657" s="12" t="n">
        <v>2</v>
      </c>
      <c r="G6657" s="19" t="n">
        <v>44.2</v>
      </c>
      <c r="H6657" s="19" t="n">
        <v>35.92</v>
      </c>
      <c r="I6657" s="19" t="n">
        <f aca="false">ROUND(F6657*G6657,2)</f>
        <v>88.4</v>
      </c>
      <c r="J6657" s="19" t="n">
        <f aca="false">ROUND(F6657*H6657,2)</f>
        <v>71.84</v>
      </c>
      <c r="K6657" s="19" t="n">
        <f aca="false">INDEX(Pricebook!$L$2:$L$1401,MATCH(D6657,Pricebook!$A$2:$A$1401,0))</f>
        <v>47.6</v>
      </c>
      <c r="L6657" s="19" t="n">
        <f aca="false">ROUND(F6657*K6657,2)</f>
        <v>95.2</v>
      </c>
      <c r="M6657" s="24" t="n">
        <f aca="false">DATE(YEAR(C6657),MONTH(C6657),1)</f>
        <v>46204</v>
      </c>
    </row>
    <row r="6658" customFormat="false" ht="15" hidden="false" customHeight="false" outlineLevel="0" collapsed="false">
      <c r="A6658" s="21" t="s">
        <v>3849</v>
      </c>
      <c r="B6658" s="21" t="s">
        <v>3209</v>
      </c>
      <c r="C6658" s="23" t="n">
        <v>46227</v>
      </c>
      <c r="D6658" s="21" t="s">
        <v>2822</v>
      </c>
      <c r="E6658" s="21" t="s">
        <v>2748</v>
      </c>
      <c r="F6658" s="12" t="n">
        <v>5</v>
      </c>
      <c r="G6658" s="19" t="n">
        <v>27.3</v>
      </c>
      <c r="H6658" s="19" t="n">
        <v>17.05</v>
      </c>
      <c r="I6658" s="19" t="n">
        <f aca="false">ROUND(F6658*G6658,2)</f>
        <v>136.5</v>
      </c>
      <c r="J6658" s="19" t="n">
        <f aca="false">ROUND(F6658*H6658,2)</f>
        <v>85.25</v>
      </c>
      <c r="K6658" s="19" t="n">
        <f aca="false">INDEX(Pricebook!$L$2:$L$1401,MATCH(D6658,Pricebook!$A$2:$A$1401,0))</f>
        <v>29.8</v>
      </c>
      <c r="L6658" s="19" t="n">
        <f aca="false">ROUND(F6658*K6658,2)</f>
        <v>149</v>
      </c>
      <c r="M6658" s="24" t="n">
        <f aca="false">DATE(YEAR(C6658),MONTH(C6658),1)</f>
        <v>46204</v>
      </c>
    </row>
    <row r="6659" customFormat="false" ht="15" hidden="false" customHeight="false" outlineLevel="0" collapsed="false">
      <c r="A6659" s="21" t="s">
        <v>3849</v>
      </c>
      <c r="B6659" s="21" t="s">
        <v>3209</v>
      </c>
      <c r="C6659" s="23" t="n">
        <v>46227</v>
      </c>
      <c r="D6659" s="21" t="s">
        <v>250</v>
      </c>
      <c r="E6659" s="21" t="s">
        <v>108</v>
      </c>
      <c r="F6659" s="12" t="n">
        <v>2</v>
      </c>
      <c r="G6659" s="19" t="n">
        <v>298.45</v>
      </c>
      <c r="H6659" s="19" t="n">
        <v>240.57</v>
      </c>
      <c r="I6659" s="19" t="n">
        <f aca="false">ROUND(F6659*G6659,2)</f>
        <v>596.9</v>
      </c>
      <c r="J6659" s="19" t="n">
        <f aca="false">ROUND(F6659*H6659,2)</f>
        <v>481.14</v>
      </c>
      <c r="K6659" s="19" t="n">
        <f aca="false">INDEX(Pricebook!$L$2:$L$1401,MATCH(D6659,Pricebook!$A$2:$A$1401,0))</f>
        <v>324.45</v>
      </c>
      <c r="L6659" s="19" t="n">
        <f aca="false">ROUND(F6659*K6659,2)</f>
        <v>648.9</v>
      </c>
      <c r="M6659" s="24" t="n">
        <f aca="false">DATE(YEAR(C6659),MONTH(C6659),1)</f>
        <v>46204</v>
      </c>
    </row>
    <row r="6660" customFormat="false" ht="15" hidden="false" customHeight="false" outlineLevel="0" collapsed="false">
      <c r="A6660" s="21" t="s">
        <v>3849</v>
      </c>
      <c r="B6660" s="21" t="s">
        <v>3209</v>
      </c>
      <c r="C6660" s="23" t="n">
        <v>46227</v>
      </c>
      <c r="D6660" s="21" t="s">
        <v>277</v>
      </c>
      <c r="E6660" s="21" t="s">
        <v>108</v>
      </c>
      <c r="F6660" s="12" t="n">
        <v>1</v>
      </c>
      <c r="G6660" s="19" t="n">
        <v>274.3</v>
      </c>
      <c r="H6660" s="19" t="n">
        <v>204.87</v>
      </c>
      <c r="I6660" s="19" t="n">
        <f aca="false">ROUND(F6660*G6660,2)</f>
        <v>274.3</v>
      </c>
      <c r="J6660" s="19" t="n">
        <f aca="false">ROUND(F6660*H6660,2)</f>
        <v>204.87</v>
      </c>
      <c r="K6660" s="19" t="n">
        <f aca="false">INDEX(Pricebook!$L$2:$L$1401,MATCH(D6660,Pricebook!$A$2:$A$1401,0))</f>
        <v>300</v>
      </c>
      <c r="L6660" s="19" t="n">
        <f aca="false">ROUND(F6660*K6660,2)</f>
        <v>300</v>
      </c>
      <c r="M6660" s="24" t="n">
        <f aca="false">DATE(YEAR(C6660),MONTH(C6660),1)</f>
        <v>46204</v>
      </c>
    </row>
    <row r="6661" customFormat="false" ht="15" hidden="false" customHeight="false" outlineLevel="0" collapsed="false">
      <c r="A6661" s="21" t="s">
        <v>3849</v>
      </c>
      <c r="B6661" s="21" t="s">
        <v>3209</v>
      </c>
      <c r="C6661" s="23" t="n">
        <v>46227</v>
      </c>
      <c r="D6661" s="21" t="s">
        <v>328</v>
      </c>
      <c r="E6661" s="21" t="s">
        <v>108</v>
      </c>
      <c r="F6661" s="12" t="n">
        <v>1</v>
      </c>
      <c r="G6661" s="19" t="n">
        <v>105.6</v>
      </c>
      <c r="H6661" s="19" t="n">
        <v>78.85</v>
      </c>
      <c r="I6661" s="19" t="n">
        <f aca="false">ROUND(F6661*G6661,2)</f>
        <v>105.6</v>
      </c>
      <c r="J6661" s="19" t="n">
        <f aca="false">ROUND(F6661*H6661,2)</f>
        <v>78.85</v>
      </c>
      <c r="K6661" s="19" t="n">
        <f aca="false">INDEX(Pricebook!$L$2:$L$1401,MATCH(D6661,Pricebook!$A$2:$A$1401,0))</f>
        <v>115.5</v>
      </c>
      <c r="L6661" s="19" t="n">
        <f aca="false">ROUND(F6661*K6661,2)</f>
        <v>115.5</v>
      </c>
      <c r="M6661" s="24" t="n">
        <f aca="false">DATE(YEAR(C6661),MONTH(C6661),1)</f>
        <v>46204</v>
      </c>
    </row>
    <row r="6662" customFormat="false" ht="15" hidden="false" customHeight="false" outlineLevel="0" collapsed="false">
      <c r="A6662" s="21" t="s">
        <v>3849</v>
      </c>
      <c r="B6662" s="21" t="s">
        <v>3209</v>
      </c>
      <c r="C6662" s="23" t="n">
        <v>46227</v>
      </c>
      <c r="D6662" s="21" t="s">
        <v>153</v>
      </c>
      <c r="E6662" s="21" t="s">
        <v>108</v>
      </c>
      <c r="F6662" s="12" t="n">
        <v>2</v>
      </c>
      <c r="G6662" s="19" t="n">
        <v>92</v>
      </c>
      <c r="H6662" s="19" t="n">
        <v>68.74</v>
      </c>
      <c r="I6662" s="19" t="n">
        <f aca="false">ROUND(F6662*G6662,2)</f>
        <v>184</v>
      </c>
      <c r="J6662" s="19" t="n">
        <f aca="false">ROUND(F6662*H6662,2)</f>
        <v>137.48</v>
      </c>
      <c r="K6662" s="19" t="n">
        <f aca="false">INDEX(Pricebook!$L$2:$L$1401,MATCH(D6662,Pricebook!$A$2:$A$1401,0))</f>
        <v>100.7</v>
      </c>
      <c r="L6662" s="19" t="n">
        <f aca="false">ROUND(F6662*K6662,2)</f>
        <v>201.4</v>
      </c>
      <c r="M6662" s="24" t="n">
        <f aca="false">DATE(YEAR(C6662),MONTH(C6662),1)</f>
        <v>46204</v>
      </c>
    </row>
    <row r="6663" customFormat="false" ht="15" hidden="false" customHeight="false" outlineLevel="0" collapsed="false">
      <c r="A6663" s="21" t="s">
        <v>3849</v>
      </c>
      <c r="B6663" s="21" t="s">
        <v>3209</v>
      </c>
      <c r="C6663" s="23" t="n">
        <v>46227</v>
      </c>
      <c r="D6663" s="21" t="s">
        <v>195</v>
      </c>
      <c r="E6663" s="21" t="s">
        <v>108</v>
      </c>
      <c r="F6663" s="12" t="n">
        <v>1</v>
      </c>
      <c r="G6663" s="19" t="n">
        <v>46.75</v>
      </c>
      <c r="H6663" s="19" t="n">
        <v>40.29</v>
      </c>
      <c r="I6663" s="19" t="n">
        <f aca="false">ROUND(F6663*G6663,2)</f>
        <v>46.75</v>
      </c>
      <c r="J6663" s="19" t="n">
        <f aca="false">ROUND(F6663*H6663,2)</f>
        <v>40.29</v>
      </c>
      <c r="K6663" s="19" t="n">
        <f aca="false">INDEX(Pricebook!$L$2:$L$1401,MATCH(D6663,Pricebook!$A$2:$A$1401,0))</f>
        <v>51.65</v>
      </c>
      <c r="L6663" s="19" t="n">
        <f aca="false">ROUND(F6663*K6663,2)</f>
        <v>51.65</v>
      </c>
      <c r="M6663" s="24" t="n">
        <f aca="false">DATE(YEAR(C6663),MONTH(C6663),1)</f>
        <v>46204</v>
      </c>
    </row>
    <row r="6664" customFormat="false" ht="15" hidden="false" customHeight="false" outlineLevel="0" collapsed="false">
      <c r="A6664" s="21" t="s">
        <v>3849</v>
      </c>
      <c r="B6664" s="21" t="s">
        <v>3209</v>
      </c>
      <c r="C6664" s="23" t="n">
        <v>46227</v>
      </c>
      <c r="D6664" s="21" t="s">
        <v>2776</v>
      </c>
      <c r="E6664" s="21" t="s">
        <v>2748</v>
      </c>
      <c r="F6664" s="12" t="n">
        <v>5</v>
      </c>
      <c r="G6664" s="19" t="n">
        <v>43.95</v>
      </c>
      <c r="H6664" s="19" t="n">
        <v>25.93</v>
      </c>
      <c r="I6664" s="19" t="n">
        <f aca="false">ROUND(F6664*G6664,2)</f>
        <v>219.75</v>
      </c>
      <c r="J6664" s="19" t="n">
        <f aca="false">ROUND(F6664*H6664,2)</f>
        <v>129.65</v>
      </c>
      <c r="K6664" s="19" t="n">
        <f aca="false">INDEX(Pricebook!$L$2:$L$1401,MATCH(D6664,Pricebook!$A$2:$A$1401,0))</f>
        <v>48.55</v>
      </c>
      <c r="L6664" s="19" t="n">
        <f aca="false">ROUND(F6664*K6664,2)</f>
        <v>242.75</v>
      </c>
      <c r="M6664" s="24" t="n">
        <f aca="false">DATE(YEAR(C6664),MONTH(C6664),1)</f>
        <v>46204</v>
      </c>
    </row>
    <row r="6665" customFormat="false" ht="15" hidden="false" customHeight="false" outlineLevel="0" collapsed="false">
      <c r="A6665" s="21" t="s">
        <v>3849</v>
      </c>
      <c r="B6665" s="21" t="s">
        <v>3209</v>
      </c>
      <c r="C6665" s="23" t="n">
        <v>46227</v>
      </c>
      <c r="D6665" s="21" t="s">
        <v>2210</v>
      </c>
      <c r="E6665" s="21" t="s">
        <v>2202</v>
      </c>
      <c r="F6665" s="12" t="n">
        <v>2</v>
      </c>
      <c r="G6665" s="19" t="n">
        <v>38.15</v>
      </c>
      <c r="H6665" s="19" t="n">
        <v>22.86</v>
      </c>
      <c r="I6665" s="19" t="n">
        <f aca="false">ROUND(F6665*G6665,2)</f>
        <v>76.3</v>
      </c>
      <c r="J6665" s="19" t="n">
        <f aca="false">ROUND(F6665*H6665,2)</f>
        <v>45.72</v>
      </c>
      <c r="K6665" s="19" t="n">
        <f aca="false">INDEX(Pricebook!$L$2:$L$1401,MATCH(D6665,Pricebook!$A$2:$A$1401,0))</f>
        <v>40.25</v>
      </c>
      <c r="L6665" s="19" t="n">
        <f aca="false">ROUND(F6665*K6665,2)</f>
        <v>80.5</v>
      </c>
      <c r="M6665" s="24" t="n">
        <f aca="false">DATE(YEAR(C6665),MONTH(C6665),1)</f>
        <v>46204</v>
      </c>
    </row>
    <row r="6666" customFormat="false" ht="15" hidden="false" customHeight="false" outlineLevel="0" collapsed="false">
      <c r="A6666" s="21" t="s">
        <v>3849</v>
      </c>
      <c r="B6666" s="21" t="s">
        <v>3209</v>
      </c>
      <c r="C6666" s="23" t="n">
        <v>46227</v>
      </c>
      <c r="D6666" s="21" t="s">
        <v>653</v>
      </c>
      <c r="E6666" s="21" t="s">
        <v>366</v>
      </c>
      <c r="F6666" s="12" t="n">
        <v>2</v>
      </c>
      <c r="G6666" s="19" t="n">
        <v>13.75</v>
      </c>
      <c r="H6666" s="19" t="n">
        <v>9.82</v>
      </c>
      <c r="I6666" s="19" t="n">
        <f aca="false">ROUND(F6666*G6666,2)</f>
        <v>27.5</v>
      </c>
      <c r="J6666" s="19" t="n">
        <f aca="false">ROUND(F6666*H6666,2)</f>
        <v>19.64</v>
      </c>
      <c r="K6666" s="19" t="n">
        <f aca="false">INDEX(Pricebook!$L$2:$L$1401,MATCH(D6666,Pricebook!$A$2:$A$1401,0))</f>
        <v>15</v>
      </c>
      <c r="L6666" s="19" t="n">
        <f aca="false">ROUND(F6666*K6666,2)</f>
        <v>30</v>
      </c>
      <c r="M6666" s="24" t="n">
        <f aca="false">DATE(YEAR(C6666),MONTH(C6666),1)</f>
        <v>46204</v>
      </c>
    </row>
    <row r="6667" customFormat="false" ht="15" hidden="false" customHeight="false" outlineLevel="0" collapsed="false">
      <c r="A6667" s="21" t="s">
        <v>3849</v>
      </c>
      <c r="B6667" s="21" t="s">
        <v>3209</v>
      </c>
      <c r="C6667" s="23" t="n">
        <v>46227</v>
      </c>
      <c r="D6667" s="21" t="s">
        <v>757</v>
      </c>
      <c r="E6667" s="21" t="s">
        <v>366</v>
      </c>
      <c r="F6667" s="12" t="n">
        <v>2</v>
      </c>
      <c r="G6667" s="19" t="n">
        <v>11.7</v>
      </c>
      <c r="H6667" s="19" t="n">
        <v>8.29</v>
      </c>
      <c r="I6667" s="19" t="n">
        <f aca="false">ROUND(F6667*G6667,2)</f>
        <v>23.4</v>
      </c>
      <c r="J6667" s="19" t="n">
        <f aca="false">ROUND(F6667*H6667,2)</f>
        <v>16.58</v>
      </c>
      <c r="K6667" s="19" t="n">
        <f aca="false">INDEX(Pricebook!$L$2:$L$1401,MATCH(D6667,Pricebook!$A$2:$A$1401,0))</f>
        <v>12.65</v>
      </c>
      <c r="L6667" s="19" t="n">
        <f aca="false">ROUND(F6667*K6667,2)</f>
        <v>25.3</v>
      </c>
      <c r="M6667" s="24" t="n">
        <f aca="false">DATE(YEAR(C6667),MONTH(C6667),1)</f>
        <v>46204</v>
      </c>
    </row>
    <row r="6668" customFormat="false" ht="15" hidden="false" customHeight="false" outlineLevel="0" collapsed="false">
      <c r="A6668" s="21" t="s">
        <v>3849</v>
      </c>
      <c r="B6668" s="21" t="s">
        <v>3209</v>
      </c>
      <c r="C6668" s="23" t="n">
        <v>46227</v>
      </c>
      <c r="D6668" s="21" t="s">
        <v>287</v>
      </c>
      <c r="E6668" s="21" t="s">
        <v>108</v>
      </c>
      <c r="F6668" s="12" t="n">
        <v>2</v>
      </c>
      <c r="G6668" s="19" t="n">
        <v>17.4</v>
      </c>
      <c r="H6668" s="19" t="n">
        <v>13.09</v>
      </c>
      <c r="I6668" s="19" t="n">
        <f aca="false">ROUND(F6668*G6668,2)</f>
        <v>34.8</v>
      </c>
      <c r="J6668" s="19" t="n">
        <f aca="false">ROUND(F6668*H6668,2)</f>
        <v>26.18</v>
      </c>
      <c r="K6668" s="19" t="n">
        <f aca="false">INDEX(Pricebook!$L$2:$L$1401,MATCH(D6668,Pricebook!$A$2:$A$1401,0))</f>
        <v>19.15</v>
      </c>
      <c r="L6668" s="19" t="n">
        <f aca="false">ROUND(F6668*K6668,2)</f>
        <v>38.3</v>
      </c>
      <c r="M6668" s="24" t="n">
        <f aca="false">DATE(YEAR(C6668),MONTH(C6668),1)</f>
        <v>46204</v>
      </c>
    </row>
    <row r="6669" customFormat="false" ht="15" hidden="false" customHeight="false" outlineLevel="0" collapsed="false">
      <c r="A6669" s="21" t="s">
        <v>3849</v>
      </c>
      <c r="B6669" s="21" t="s">
        <v>3209</v>
      </c>
      <c r="C6669" s="23" t="n">
        <v>46227</v>
      </c>
      <c r="D6669" s="21" t="s">
        <v>2256</v>
      </c>
      <c r="E6669" s="21" t="s">
        <v>2202</v>
      </c>
      <c r="F6669" s="12" t="n">
        <v>12</v>
      </c>
      <c r="G6669" s="19" t="n">
        <v>7.15</v>
      </c>
      <c r="H6669" s="19" t="n">
        <v>5.05</v>
      </c>
      <c r="I6669" s="19" t="n">
        <f aca="false">ROUND(F6669*G6669,2)</f>
        <v>85.8</v>
      </c>
      <c r="J6669" s="19" t="n">
        <f aca="false">ROUND(F6669*H6669,2)</f>
        <v>60.6</v>
      </c>
      <c r="K6669" s="19" t="n">
        <f aca="false">INDEX(Pricebook!$L$2:$L$1401,MATCH(D6669,Pricebook!$A$2:$A$1401,0))</f>
        <v>7.6</v>
      </c>
      <c r="L6669" s="19" t="n">
        <f aca="false">ROUND(F6669*K6669,2)</f>
        <v>91.2</v>
      </c>
      <c r="M6669" s="24" t="n">
        <f aca="false">DATE(YEAR(C6669),MONTH(C6669),1)</f>
        <v>46204</v>
      </c>
    </row>
    <row r="6670" customFormat="false" ht="15" hidden="false" customHeight="false" outlineLevel="0" collapsed="false">
      <c r="A6670" s="21" t="s">
        <v>3850</v>
      </c>
      <c r="B6670" s="21" t="s">
        <v>3117</v>
      </c>
      <c r="C6670" s="23" t="n">
        <v>46227</v>
      </c>
      <c r="D6670" s="21" t="s">
        <v>2146</v>
      </c>
      <c r="E6670" s="21" t="s">
        <v>1941</v>
      </c>
      <c r="F6670" s="12" t="n">
        <v>6</v>
      </c>
      <c r="G6670" s="19" t="n">
        <v>76.8</v>
      </c>
      <c r="H6670" s="19" t="n">
        <v>49.05</v>
      </c>
      <c r="I6670" s="19" t="n">
        <f aca="false">ROUND(F6670*G6670,2)</f>
        <v>460.8</v>
      </c>
      <c r="J6670" s="19" t="n">
        <f aca="false">ROUND(F6670*H6670,2)</f>
        <v>294.3</v>
      </c>
      <c r="K6670" s="19" t="n">
        <f aca="false">INDEX(Pricebook!$L$2:$L$1401,MATCH(D6670,Pricebook!$A$2:$A$1401,0))</f>
        <v>79.95</v>
      </c>
      <c r="L6670" s="19" t="n">
        <f aca="false">ROUND(F6670*K6670,2)</f>
        <v>479.7</v>
      </c>
      <c r="M6670" s="24" t="n">
        <f aca="false">DATE(YEAR(C6670),MONTH(C6670),1)</f>
        <v>46204</v>
      </c>
    </row>
    <row r="6671" customFormat="false" ht="15" hidden="false" customHeight="false" outlineLevel="0" collapsed="false">
      <c r="A6671" s="21" t="s">
        <v>3850</v>
      </c>
      <c r="B6671" s="21" t="s">
        <v>3117</v>
      </c>
      <c r="C6671" s="23" t="n">
        <v>46227</v>
      </c>
      <c r="D6671" s="21" t="s">
        <v>386</v>
      </c>
      <c r="E6671" s="21" t="s">
        <v>366</v>
      </c>
      <c r="F6671" s="12" t="n">
        <v>2</v>
      </c>
      <c r="G6671" s="19" t="n">
        <v>6.6</v>
      </c>
      <c r="H6671" s="19" t="n">
        <v>4.72</v>
      </c>
      <c r="I6671" s="19" t="n">
        <f aca="false">ROUND(F6671*G6671,2)</f>
        <v>13.2</v>
      </c>
      <c r="J6671" s="19" t="n">
        <f aca="false">ROUND(F6671*H6671,2)</f>
        <v>9.44</v>
      </c>
      <c r="K6671" s="19" t="n">
        <f aca="false">INDEX(Pricebook!$L$2:$L$1401,MATCH(D6671,Pricebook!$A$2:$A$1401,0))</f>
        <v>7.2</v>
      </c>
      <c r="L6671" s="19" t="n">
        <f aca="false">ROUND(F6671*K6671,2)</f>
        <v>14.4</v>
      </c>
      <c r="M6671" s="24" t="n">
        <f aca="false">DATE(YEAR(C6671),MONTH(C6671),1)</f>
        <v>46204</v>
      </c>
    </row>
    <row r="6672" customFormat="false" ht="15" hidden="false" customHeight="false" outlineLevel="0" collapsed="false">
      <c r="A6672" s="21" t="s">
        <v>3850</v>
      </c>
      <c r="B6672" s="21" t="s">
        <v>3117</v>
      </c>
      <c r="C6672" s="23" t="n">
        <v>46227</v>
      </c>
      <c r="D6672" s="21" t="s">
        <v>675</v>
      </c>
      <c r="E6672" s="21" t="s">
        <v>366</v>
      </c>
      <c r="F6672" s="12" t="n">
        <v>1</v>
      </c>
      <c r="G6672" s="19" t="n">
        <v>120.15</v>
      </c>
      <c r="H6672" s="19" t="n">
        <v>85.51</v>
      </c>
      <c r="I6672" s="19" t="n">
        <f aca="false">ROUND(F6672*G6672,2)</f>
        <v>120.15</v>
      </c>
      <c r="J6672" s="19" t="n">
        <f aca="false">ROUND(F6672*H6672,2)</f>
        <v>85.51</v>
      </c>
      <c r="K6672" s="19" t="n">
        <f aca="false">INDEX(Pricebook!$L$2:$L$1401,MATCH(D6672,Pricebook!$A$2:$A$1401,0))</f>
        <v>130.2</v>
      </c>
      <c r="L6672" s="19" t="n">
        <f aca="false">ROUND(F6672*K6672,2)</f>
        <v>130.2</v>
      </c>
      <c r="M6672" s="24" t="n">
        <f aca="false">DATE(YEAR(C6672),MONTH(C6672),1)</f>
        <v>46204</v>
      </c>
    </row>
    <row r="6673" customFormat="false" ht="15" hidden="false" customHeight="false" outlineLevel="0" collapsed="false">
      <c r="A6673" s="21" t="s">
        <v>3850</v>
      </c>
      <c r="B6673" s="21" t="s">
        <v>3117</v>
      </c>
      <c r="C6673" s="23" t="n">
        <v>46227</v>
      </c>
      <c r="D6673" s="21" t="s">
        <v>499</v>
      </c>
      <c r="E6673" s="21" t="s">
        <v>366</v>
      </c>
      <c r="F6673" s="12" t="n">
        <v>1</v>
      </c>
      <c r="G6673" s="19" t="n">
        <v>35.85</v>
      </c>
      <c r="H6673" s="19" t="n">
        <v>25.63</v>
      </c>
      <c r="I6673" s="19" t="n">
        <f aca="false">ROUND(F6673*G6673,2)</f>
        <v>35.85</v>
      </c>
      <c r="J6673" s="19" t="n">
        <f aca="false">ROUND(F6673*H6673,2)</f>
        <v>25.63</v>
      </c>
      <c r="K6673" s="19" t="n">
        <f aca="false">INDEX(Pricebook!$L$2:$L$1401,MATCH(D6673,Pricebook!$A$2:$A$1401,0))</f>
        <v>39.05</v>
      </c>
      <c r="L6673" s="19" t="n">
        <f aca="false">ROUND(F6673*K6673,2)</f>
        <v>39.05</v>
      </c>
      <c r="M6673" s="24" t="n">
        <f aca="false">DATE(YEAR(C6673),MONTH(C6673),1)</f>
        <v>46204</v>
      </c>
    </row>
    <row r="6674" customFormat="false" ht="15" hidden="false" customHeight="false" outlineLevel="0" collapsed="false">
      <c r="A6674" s="21" t="s">
        <v>3850</v>
      </c>
      <c r="B6674" s="21" t="s">
        <v>3117</v>
      </c>
      <c r="C6674" s="23" t="n">
        <v>46227</v>
      </c>
      <c r="D6674" s="21" t="s">
        <v>559</v>
      </c>
      <c r="E6674" s="21" t="s">
        <v>366</v>
      </c>
      <c r="F6674" s="12" t="n">
        <v>1</v>
      </c>
      <c r="G6674" s="19" t="n">
        <v>84.65</v>
      </c>
      <c r="H6674" s="19" t="n">
        <v>60.44</v>
      </c>
      <c r="I6674" s="19" t="n">
        <f aca="false">ROUND(F6674*G6674,2)</f>
        <v>84.65</v>
      </c>
      <c r="J6674" s="19" t="n">
        <f aca="false">ROUND(F6674*H6674,2)</f>
        <v>60.44</v>
      </c>
      <c r="K6674" s="19" t="n">
        <f aca="false">INDEX(Pricebook!$L$2:$L$1401,MATCH(D6674,Pricebook!$A$2:$A$1401,0))</f>
        <v>92.05</v>
      </c>
      <c r="L6674" s="19" t="n">
        <f aca="false">ROUND(F6674*K6674,2)</f>
        <v>92.05</v>
      </c>
      <c r="M6674" s="24" t="n">
        <f aca="false">DATE(YEAR(C6674),MONTH(C6674),1)</f>
        <v>46204</v>
      </c>
    </row>
    <row r="6675" customFormat="false" ht="15" hidden="false" customHeight="false" outlineLevel="0" collapsed="false">
      <c r="A6675" s="21" t="s">
        <v>3850</v>
      </c>
      <c r="B6675" s="21" t="s">
        <v>3117</v>
      </c>
      <c r="C6675" s="23" t="n">
        <v>46227</v>
      </c>
      <c r="D6675" s="21" t="s">
        <v>579</v>
      </c>
      <c r="E6675" s="21" t="s">
        <v>366</v>
      </c>
      <c r="F6675" s="12" t="n">
        <v>2</v>
      </c>
      <c r="G6675" s="19" t="n">
        <v>25.75</v>
      </c>
      <c r="H6675" s="19" t="n">
        <v>18.39</v>
      </c>
      <c r="I6675" s="19" t="n">
        <f aca="false">ROUND(F6675*G6675,2)</f>
        <v>51.5</v>
      </c>
      <c r="J6675" s="19" t="n">
        <f aca="false">ROUND(F6675*H6675,2)</f>
        <v>36.78</v>
      </c>
      <c r="K6675" s="19" t="n">
        <f aca="false">INDEX(Pricebook!$L$2:$L$1401,MATCH(D6675,Pricebook!$A$2:$A$1401,0))</f>
        <v>28</v>
      </c>
      <c r="L6675" s="19" t="n">
        <f aca="false">ROUND(F6675*K6675,2)</f>
        <v>56</v>
      </c>
      <c r="M6675" s="24" t="n">
        <f aca="false">DATE(YEAR(C6675),MONTH(C6675),1)</f>
        <v>46204</v>
      </c>
    </row>
    <row r="6676" customFormat="false" ht="15" hidden="false" customHeight="false" outlineLevel="0" collapsed="false">
      <c r="A6676" s="21" t="s">
        <v>3850</v>
      </c>
      <c r="B6676" s="21" t="s">
        <v>3117</v>
      </c>
      <c r="C6676" s="23" t="n">
        <v>46227</v>
      </c>
      <c r="D6676" s="21" t="s">
        <v>2753</v>
      </c>
      <c r="E6676" s="21" t="s">
        <v>2748</v>
      </c>
      <c r="F6676" s="12" t="n">
        <v>4</v>
      </c>
      <c r="G6676" s="19" t="n">
        <v>29.5</v>
      </c>
      <c r="H6676" s="19" t="n">
        <v>17.09</v>
      </c>
      <c r="I6676" s="19" t="n">
        <f aca="false">ROUND(F6676*G6676,2)</f>
        <v>118</v>
      </c>
      <c r="J6676" s="19" t="n">
        <f aca="false">ROUND(F6676*H6676,2)</f>
        <v>68.36</v>
      </c>
      <c r="K6676" s="19" t="n">
        <f aca="false">INDEX(Pricebook!$L$2:$L$1401,MATCH(D6676,Pricebook!$A$2:$A$1401,0))</f>
        <v>32</v>
      </c>
      <c r="L6676" s="19" t="n">
        <f aca="false">ROUND(F6676*K6676,2)</f>
        <v>128</v>
      </c>
      <c r="M6676" s="24" t="n">
        <f aca="false">DATE(YEAR(C6676),MONTH(C6676),1)</f>
        <v>46204</v>
      </c>
    </row>
    <row r="6677" customFormat="false" ht="15" hidden="false" customHeight="false" outlineLevel="0" collapsed="false">
      <c r="A6677" s="21" t="s">
        <v>3850</v>
      </c>
      <c r="B6677" s="21" t="s">
        <v>3117</v>
      </c>
      <c r="C6677" s="23" t="n">
        <v>46227</v>
      </c>
      <c r="D6677" s="21" t="s">
        <v>1988</v>
      </c>
      <c r="E6677" s="21" t="s">
        <v>1941</v>
      </c>
      <c r="F6677" s="12" t="n">
        <v>3</v>
      </c>
      <c r="G6677" s="19" t="n">
        <v>65.35</v>
      </c>
      <c r="H6677" s="19" t="n">
        <v>41.75</v>
      </c>
      <c r="I6677" s="19" t="n">
        <f aca="false">ROUND(F6677*G6677,2)</f>
        <v>196.05</v>
      </c>
      <c r="J6677" s="19" t="n">
        <f aca="false">ROUND(F6677*H6677,2)</f>
        <v>125.25</v>
      </c>
      <c r="K6677" s="19" t="n">
        <f aca="false">INDEX(Pricebook!$L$2:$L$1401,MATCH(D6677,Pricebook!$A$2:$A$1401,0))</f>
        <v>68.05</v>
      </c>
      <c r="L6677" s="19" t="n">
        <f aca="false">ROUND(F6677*K6677,2)</f>
        <v>204.15</v>
      </c>
      <c r="M6677" s="24" t="n">
        <f aca="false">DATE(YEAR(C6677),MONTH(C6677),1)</f>
        <v>46204</v>
      </c>
    </row>
    <row r="6678" customFormat="false" ht="15" hidden="false" customHeight="false" outlineLevel="0" collapsed="false">
      <c r="A6678" s="21" t="s">
        <v>3850</v>
      </c>
      <c r="B6678" s="21" t="s">
        <v>3117</v>
      </c>
      <c r="C6678" s="23" t="n">
        <v>46227</v>
      </c>
      <c r="D6678" s="21" t="s">
        <v>2064</v>
      </c>
      <c r="E6678" s="21" t="s">
        <v>1941</v>
      </c>
      <c r="F6678" s="12" t="n">
        <v>2</v>
      </c>
      <c r="G6678" s="19" t="n">
        <v>79.55</v>
      </c>
      <c r="H6678" s="19" t="n">
        <v>51.15</v>
      </c>
      <c r="I6678" s="19" t="n">
        <f aca="false">ROUND(F6678*G6678,2)</f>
        <v>159.1</v>
      </c>
      <c r="J6678" s="19" t="n">
        <f aca="false">ROUND(F6678*H6678,2)</f>
        <v>102.3</v>
      </c>
      <c r="K6678" s="19" t="n">
        <f aca="false">INDEX(Pricebook!$L$2:$L$1401,MATCH(D6678,Pricebook!$A$2:$A$1401,0))</f>
        <v>83.35</v>
      </c>
      <c r="L6678" s="19" t="n">
        <f aca="false">ROUND(F6678*K6678,2)</f>
        <v>166.7</v>
      </c>
      <c r="M6678" s="24" t="n">
        <f aca="false">DATE(YEAR(C6678),MONTH(C6678),1)</f>
        <v>46204</v>
      </c>
    </row>
    <row r="6679" customFormat="false" ht="15" hidden="false" customHeight="false" outlineLevel="0" collapsed="false">
      <c r="A6679" s="21" t="s">
        <v>3850</v>
      </c>
      <c r="B6679" s="21" t="s">
        <v>3117</v>
      </c>
      <c r="C6679" s="23" t="n">
        <v>46227</v>
      </c>
      <c r="D6679" s="21" t="s">
        <v>2930</v>
      </c>
      <c r="E6679" s="21" t="s">
        <v>2748</v>
      </c>
      <c r="F6679" s="12" t="n">
        <v>3</v>
      </c>
      <c r="G6679" s="19" t="n">
        <v>15.7</v>
      </c>
      <c r="H6679" s="19" t="n">
        <v>9.06</v>
      </c>
      <c r="I6679" s="19" t="n">
        <f aca="false">ROUND(F6679*G6679,2)</f>
        <v>47.1</v>
      </c>
      <c r="J6679" s="19" t="n">
        <f aca="false">ROUND(F6679*H6679,2)</f>
        <v>27.18</v>
      </c>
      <c r="K6679" s="19" t="n">
        <f aca="false">INDEX(Pricebook!$L$2:$L$1401,MATCH(D6679,Pricebook!$A$2:$A$1401,0))</f>
        <v>17</v>
      </c>
      <c r="L6679" s="19" t="n">
        <f aca="false">ROUND(F6679*K6679,2)</f>
        <v>51</v>
      </c>
      <c r="M6679" s="24" t="n">
        <f aca="false">DATE(YEAR(C6679),MONTH(C6679),1)</f>
        <v>46204</v>
      </c>
    </row>
    <row r="6680" customFormat="false" ht="15" hidden="false" customHeight="false" outlineLevel="0" collapsed="false">
      <c r="A6680" s="21" t="s">
        <v>3850</v>
      </c>
      <c r="B6680" s="21" t="s">
        <v>3117</v>
      </c>
      <c r="C6680" s="23" t="n">
        <v>46227</v>
      </c>
      <c r="D6680" s="21" t="s">
        <v>1952</v>
      </c>
      <c r="E6680" s="21" t="s">
        <v>1941</v>
      </c>
      <c r="F6680" s="12" t="n">
        <v>3</v>
      </c>
      <c r="G6680" s="19" t="n">
        <v>55.65</v>
      </c>
      <c r="H6680" s="19" t="n">
        <v>35.9</v>
      </c>
      <c r="I6680" s="19" t="n">
        <f aca="false">ROUND(F6680*G6680,2)</f>
        <v>166.95</v>
      </c>
      <c r="J6680" s="19" t="n">
        <f aca="false">ROUND(F6680*H6680,2)</f>
        <v>107.7</v>
      </c>
      <c r="K6680" s="19" t="n">
        <f aca="false">INDEX(Pricebook!$L$2:$L$1401,MATCH(D6680,Pricebook!$A$2:$A$1401,0))</f>
        <v>58.5</v>
      </c>
      <c r="L6680" s="19" t="n">
        <f aca="false">ROUND(F6680*K6680,2)</f>
        <v>175.5</v>
      </c>
      <c r="M6680" s="24" t="n">
        <f aca="false">DATE(YEAR(C6680),MONTH(C6680),1)</f>
        <v>46204</v>
      </c>
    </row>
    <row r="6681" customFormat="false" ht="15" hidden="false" customHeight="false" outlineLevel="0" collapsed="false">
      <c r="A6681" s="21" t="s">
        <v>3851</v>
      </c>
      <c r="B6681" s="21" t="s">
        <v>3326</v>
      </c>
      <c r="C6681" s="23" t="n">
        <v>46227</v>
      </c>
      <c r="D6681" s="21" t="s">
        <v>1526</v>
      </c>
      <c r="E6681" s="21" t="s">
        <v>1452</v>
      </c>
      <c r="F6681" s="12" t="n">
        <v>1</v>
      </c>
      <c r="G6681" s="19" t="n">
        <v>230</v>
      </c>
      <c r="H6681" s="19" t="n">
        <v>141.92</v>
      </c>
      <c r="I6681" s="19" t="n">
        <f aca="false">ROUND(F6681*G6681,2)</f>
        <v>230</v>
      </c>
      <c r="J6681" s="19" t="n">
        <f aca="false">ROUND(F6681*H6681,2)</f>
        <v>141.92</v>
      </c>
      <c r="K6681" s="19" t="n">
        <f aca="false">INDEX(Pricebook!$L$2:$L$1401,MATCH(D6681,Pricebook!$A$2:$A$1401,0))</f>
        <v>237.75</v>
      </c>
      <c r="L6681" s="19" t="n">
        <f aca="false">ROUND(F6681*K6681,2)</f>
        <v>237.75</v>
      </c>
      <c r="M6681" s="24" t="n">
        <f aca="false">DATE(YEAR(C6681),MONTH(C6681),1)</f>
        <v>46204</v>
      </c>
    </row>
    <row r="6682" customFormat="false" ht="15" hidden="false" customHeight="false" outlineLevel="0" collapsed="false">
      <c r="A6682" s="21" t="s">
        <v>3851</v>
      </c>
      <c r="B6682" s="21" t="s">
        <v>3326</v>
      </c>
      <c r="C6682" s="23" t="n">
        <v>46227</v>
      </c>
      <c r="D6682" s="21" t="s">
        <v>1807</v>
      </c>
      <c r="E6682" s="21" t="s">
        <v>1452</v>
      </c>
      <c r="F6682" s="12" t="n">
        <v>5</v>
      </c>
      <c r="G6682" s="19" t="n">
        <v>48.2</v>
      </c>
      <c r="H6682" s="19" t="n">
        <v>29.59</v>
      </c>
      <c r="I6682" s="19" t="n">
        <f aca="false">ROUND(F6682*G6682,2)</f>
        <v>241</v>
      </c>
      <c r="J6682" s="19" t="n">
        <f aca="false">ROUND(F6682*H6682,2)</f>
        <v>147.95</v>
      </c>
      <c r="K6682" s="19" t="n">
        <f aca="false">INDEX(Pricebook!$L$2:$L$1401,MATCH(D6682,Pricebook!$A$2:$A$1401,0))</f>
        <v>49.6</v>
      </c>
      <c r="L6682" s="19" t="n">
        <f aca="false">ROUND(F6682*K6682,2)</f>
        <v>248</v>
      </c>
      <c r="M6682" s="24" t="n">
        <f aca="false">DATE(YEAR(C6682),MONTH(C6682),1)</f>
        <v>46204</v>
      </c>
    </row>
    <row r="6683" customFormat="false" ht="15" hidden="false" customHeight="false" outlineLevel="0" collapsed="false">
      <c r="A6683" s="21" t="s">
        <v>3851</v>
      </c>
      <c r="B6683" s="21" t="s">
        <v>3326</v>
      </c>
      <c r="C6683" s="23" t="n">
        <v>46227</v>
      </c>
      <c r="D6683" s="21" t="s">
        <v>1501</v>
      </c>
      <c r="E6683" s="21" t="s">
        <v>1452</v>
      </c>
      <c r="F6683" s="12" t="n">
        <v>1</v>
      </c>
      <c r="G6683" s="19" t="n">
        <v>61.4</v>
      </c>
      <c r="H6683" s="19" t="n">
        <v>41.7</v>
      </c>
      <c r="I6683" s="19" t="n">
        <f aca="false">ROUND(F6683*G6683,2)</f>
        <v>61.4</v>
      </c>
      <c r="J6683" s="19" t="n">
        <f aca="false">ROUND(F6683*H6683,2)</f>
        <v>41.7</v>
      </c>
      <c r="K6683" s="19" t="n">
        <f aca="false">INDEX(Pricebook!$L$2:$L$1401,MATCH(D6683,Pricebook!$A$2:$A$1401,0))</f>
        <v>63.5</v>
      </c>
      <c r="L6683" s="19" t="n">
        <f aca="false">ROUND(F6683*K6683,2)</f>
        <v>63.5</v>
      </c>
      <c r="M6683" s="24" t="n">
        <f aca="false">DATE(YEAR(C6683),MONTH(C6683),1)</f>
        <v>46204</v>
      </c>
    </row>
    <row r="6684" customFormat="false" ht="15" hidden="false" customHeight="false" outlineLevel="0" collapsed="false">
      <c r="A6684" s="21" t="s">
        <v>3851</v>
      </c>
      <c r="B6684" s="21" t="s">
        <v>3326</v>
      </c>
      <c r="C6684" s="23" t="n">
        <v>46227</v>
      </c>
      <c r="D6684" s="21" t="s">
        <v>587</v>
      </c>
      <c r="E6684" s="21" t="s">
        <v>366</v>
      </c>
      <c r="F6684" s="12" t="n">
        <v>2</v>
      </c>
      <c r="G6684" s="19" t="n">
        <v>126.35</v>
      </c>
      <c r="H6684" s="19" t="n">
        <v>94.56</v>
      </c>
      <c r="I6684" s="19" t="n">
        <f aca="false">ROUND(F6684*G6684,2)</f>
        <v>252.7</v>
      </c>
      <c r="J6684" s="19" t="n">
        <f aca="false">ROUND(F6684*H6684,2)</f>
        <v>189.12</v>
      </c>
      <c r="K6684" s="19" t="n">
        <f aca="false">INDEX(Pricebook!$L$2:$L$1401,MATCH(D6684,Pricebook!$A$2:$A$1401,0))</f>
        <v>135.85</v>
      </c>
      <c r="L6684" s="19" t="n">
        <f aca="false">ROUND(F6684*K6684,2)</f>
        <v>271.7</v>
      </c>
      <c r="M6684" s="24" t="n">
        <f aca="false">DATE(YEAR(C6684),MONTH(C6684),1)</f>
        <v>46204</v>
      </c>
    </row>
    <row r="6685" customFormat="false" ht="15" hidden="false" customHeight="false" outlineLevel="0" collapsed="false">
      <c r="A6685" s="21" t="s">
        <v>3851</v>
      </c>
      <c r="B6685" s="21" t="s">
        <v>3326</v>
      </c>
      <c r="C6685" s="23" t="n">
        <v>46227</v>
      </c>
      <c r="D6685" s="21" t="s">
        <v>1495</v>
      </c>
      <c r="E6685" s="21" t="s">
        <v>1452</v>
      </c>
      <c r="F6685" s="12" t="n">
        <v>13</v>
      </c>
      <c r="G6685" s="19" t="n">
        <v>30.5</v>
      </c>
      <c r="H6685" s="19" t="n">
        <v>18.73</v>
      </c>
      <c r="I6685" s="19" t="n">
        <f aca="false">ROUND(F6685*G6685,2)</f>
        <v>396.5</v>
      </c>
      <c r="J6685" s="19" t="n">
        <f aca="false">ROUND(F6685*H6685,2)</f>
        <v>243.49</v>
      </c>
      <c r="K6685" s="19" t="n">
        <f aca="false">INDEX(Pricebook!$L$2:$L$1401,MATCH(D6685,Pricebook!$A$2:$A$1401,0))</f>
        <v>31.4</v>
      </c>
      <c r="L6685" s="19" t="n">
        <f aca="false">ROUND(F6685*K6685,2)</f>
        <v>408.2</v>
      </c>
      <c r="M6685" s="24" t="n">
        <f aca="false">DATE(YEAR(C6685),MONTH(C6685),1)</f>
        <v>46204</v>
      </c>
    </row>
    <row r="6686" customFormat="false" ht="15" hidden="false" customHeight="false" outlineLevel="0" collapsed="false">
      <c r="A6686" s="21" t="s">
        <v>3851</v>
      </c>
      <c r="B6686" s="21" t="s">
        <v>3326</v>
      </c>
      <c r="C6686" s="23" t="n">
        <v>46227</v>
      </c>
      <c r="D6686" s="21" t="s">
        <v>825</v>
      </c>
      <c r="E6686" s="21" t="s">
        <v>366</v>
      </c>
      <c r="F6686" s="12" t="n">
        <v>2</v>
      </c>
      <c r="G6686" s="19" t="n">
        <v>11.2</v>
      </c>
      <c r="H6686" s="19" t="n">
        <v>8.32</v>
      </c>
      <c r="I6686" s="19" t="n">
        <f aca="false">ROUND(F6686*G6686,2)</f>
        <v>22.4</v>
      </c>
      <c r="J6686" s="19" t="n">
        <f aca="false">ROUND(F6686*H6686,2)</f>
        <v>16.64</v>
      </c>
      <c r="K6686" s="19" t="n">
        <f aca="false">INDEX(Pricebook!$L$2:$L$1401,MATCH(D6686,Pricebook!$A$2:$A$1401,0))</f>
        <v>12.15</v>
      </c>
      <c r="L6686" s="19" t="n">
        <f aca="false">ROUND(F6686*K6686,2)</f>
        <v>24.3</v>
      </c>
      <c r="M6686" s="24" t="n">
        <f aca="false">DATE(YEAR(C6686),MONTH(C6686),1)</f>
        <v>46204</v>
      </c>
    </row>
    <row r="6687" customFormat="false" ht="15" hidden="false" customHeight="false" outlineLevel="0" collapsed="false">
      <c r="A6687" s="21" t="s">
        <v>3851</v>
      </c>
      <c r="B6687" s="21" t="s">
        <v>3326</v>
      </c>
      <c r="C6687" s="23" t="n">
        <v>46227</v>
      </c>
      <c r="D6687" s="21" t="s">
        <v>1652</v>
      </c>
      <c r="E6687" s="21" t="s">
        <v>1452</v>
      </c>
      <c r="F6687" s="12" t="n">
        <v>6</v>
      </c>
      <c r="G6687" s="19" t="n">
        <v>23.35</v>
      </c>
      <c r="H6687" s="19" t="n">
        <v>14.28</v>
      </c>
      <c r="I6687" s="19" t="n">
        <f aca="false">ROUND(F6687*G6687,2)</f>
        <v>140.1</v>
      </c>
      <c r="J6687" s="19" t="n">
        <f aca="false">ROUND(F6687*H6687,2)</f>
        <v>85.68</v>
      </c>
      <c r="K6687" s="19" t="n">
        <f aca="false">INDEX(Pricebook!$L$2:$L$1401,MATCH(D6687,Pricebook!$A$2:$A$1401,0))</f>
        <v>23.95</v>
      </c>
      <c r="L6687" s="19" t="n">
        <f aca="false">ROUND(F6687*K6687,2)</f>
        <v>143.7</v>
      </c>
      <c r="M6687" s="24" t="n">
        <f aca="false">DATE(YEAR(C6687),MONTH(C6687),1)</f>
        <v>46204</v>
      </c>
    </row>
    <row r="6688" customFormat="false" ht="15" hidden="false" customHeight="false" outlineLevel="0" collapsed="false">
      <c r="A6688" s="21" t="s">
        <v>3851</v>
      </c>
      <c r="B6688" s="21" t="s">
        <v>3326</v>
      </c>
      <c r="C6688" s="23" t="n">
        <v>46227</v>
      </c>
      <c r="D6688" s="21" t="s">
        <v>2384</v>
      </c>
      <c r="E6688" s="21" t="s">
        <v>2202</v>
      </c>
      <c r="F6688" s="12" t="n">
        <v>2</v>
      </c>
      <c r="G6688" s="19" t="n">
        <v>13.95</v>
      </c>
      <c r="H6688" s="19" t="n">
        <v>8.52</v>
      </c>
      <c r="I6688" s="19" t="n">
        <f aca="false">ROUND(F6688*G6688,2)</f>
        <v>27.9</v>
      </c>
      <c r="J6688" s="19" t="n">
        <f aca="false">ROUND(F6688*H6688,2)</f>
        <v>17.04</v>
      </c>
      <c r="K6688" s="19" t="n">
        <f aca="false">INDEX(Pricebook!$L$2:$L$1401,MATCH(D6688,Pricebook!$A$2:$A$1401,0))</f>
        <v>15</v>
      </c>
      <c r="L6688" s="19" t="n">
        <f aca="false">ROUND(F6688*K6688,2)</f>
        <v>30</v>
      </c>
      <c r="M6688" s="24" t="n">
        <f aca="false">DATE(YEAR(C6688),MONTH(C6688),1)</f>
        <v>46204</v>
      </c>
    </row>
    <row r="6689" customFormat="false" ht="15" hidden="false" customHeight="false" outlineLevel="0" collapsed="false">
      <c r="A6689" s="21" t="s">
        <v>3851</v>
      </c>
      <c r="B6689" s="21" t="s">
        <v>3326</v>
      </c>
      <c r="C6689" s="23" t="n">
        <v>46227</v>
      </c>
      <c r="D6689" s="21" t="s">
        <v>1608</v>
      </c>
      <c r="E6689" s="21" t="s">
        <v>1452</v>
      </c>
      <c r="F6689" s="12" t="n">
        <v>3</v>
      </c>
      <c r="G6689" s="19" t="n">
        <v>63</v>
      </c>
      <c r="H6689" s="19" t="n">
        <v>38.39</v>
      </c>
      <c r="I6689" s="19" t="n">
        <f aca="false">ROUND(F6689*G6689,2)</f>
        <v>189</v>
      </c>
      <c r="J6689" s="19" t="n">
        <f aca="false">ROUND(F6689*H6689,2)</f>
        <v>115.17</v>
      </c>
      <c r="K6689" s="19" t="n">
        <f aca="false">INDEX(Pricebook!$L$2:$L$1401,MATCH(D6689,Pricebook!$A$2:$A$1401,0))</f>
        <v>64.3</v>
      </c>
      <c r="L6689" s="19" t="n">
        <f aca="false">ROUND(F6689*K6689,2)</f>
        <v>192.9</v>
      </c>
      <c r="M6689" s="24" t="n">
        <f aca="false">DATE(YEAR(C6689),MONTH(C6689),1)</f>
        <v>46204</v>
      </c>
    </row>
    <row r="6690" customFormat="false" ht="15" hidden="false" customHeight="false" outlineLevel="0" collapsed="false">
      <c r="A6690" s="21" t="s">
        <v>3851</v>
      </c>
      <c r="B6690" s="21" t="s">
        <v>3326</v>
      </c>
      <c r="C6690" s="23" t="n">
        <v>46227</v>
      </c>
      <c r="D6690" s="21" t="s">
        <v>2281</v>
      </c>
      <c r="E6690" s="21" t="s">
        <v>2202</v>
      </c>
      <c r="F6690" s="12" t="n">
        <v>5</v>
      </c>
      <c r="G6690" s="19" t="n">
        <v>89.7</v>
      </c>
      <c r="H6690" s="19" t="n">
        <v>54.72</v>
      </c>
      <c r="I6690" s="19" t="n">
        <f aca="false">ROUND(F6690*G6690,2)</f>
        <v>448.5</v>
      </c>
      <c r="J6690" s="19" t="n">
        <f aca="false">ROUND(F6690*H6690,2)</f>
        <v>273.6</v>
      </c>
      <c r="K6690" s="19" t="n">
        <f aca="false">INDEX(Pricebook!$L$2:$L$1401,MATCH(D6690,Pricebook!$A$2:$A$1401,0))</f>
        <v>96.25</v>
      </c>
      <c r="L6690" s="19" t="n">
        <f aca="false">ROUND(F6690*K6690,2)</f>
        <v>481.25</v>
      </c>
      <c r="M6690" s="24" t="n">
        <f aca="false">DATE(YEAR(C6690),MONTH(C6690),1)</f>
        <v>46204</v>
      </c>
    </row>
    <row r="6691" customFormat="false" ht="15" hidden="false" customHeight="false" outlineLevel="0" collapsed="false">
      <c r="A6691" s="21" t="s">
        <v>3851</v>
      </c>
      <c r="B6691" s="21" t="s">
        <v>3326</v>
      </c>
      <c r="C6691" s="23" t="n">
        <v>46227</v>
      </c>
      <c r="D6691" s="21" t="s">
        <v>428</v>
      </c>
      <c r="E6691" s="21" t="s">
        <v>366</v>
      </c>
      <c r="F6691" s="12" t="n">
        <v>2</v>
      </c>
      <c r="G6691" s="19" t="n">
        <v>124.35</v>
      </c>
      <c r="H6691" s="19" t="n">
        <v>87.31</v>
      </c>
      <c r="I6691" s="19" t="n">
        <f aca="false">ROUND(F6691*G6691,2)</f>
        <v>248.7</v>
      </c>
      <c r="J6691" s="19" t="n">
        <f aca="false">ROUND(F6691*H6691,2)</f>
        <v>174.62</v>
      </c>
      <c r="K6691" s="19" t="n">
        <f aca="false">INDEX(Pricebook!$L$2:$L$1401,MATCH(D6691,Pricebook!$A$2:$A$1401,0))</f>
        <v>132.95</v>
      </c>
      <c r="L6691" s="19" t="n">
        <f aca="false">ROUND(F6691*K6691,2)</f>
        <v>265.9</v>
      </c>
      <c r="M6691" s="24" t="n">
        <f aca="false">DATE(YEAR(C6691),MONTH(C6691),1)</f>
        <v>46204</v>
      </c>
    </row>
    <row r="6692" customFormat="false" ht="15" hidden="false" customHeight="false" outlineLevel="0" collapsed="false">
      <c r="A6692" s="21" t="s">
        <v>3851</v>
      </c>
      <c r="B6692" s="21" t="s">
        <v>3326</v>
      </c>
      <c r="C6692" s="23" t="n">
        <v>46227</v>
      </c>
      <c r="D6692" s="21" t="s">
        <v>1837</v>
      </c>
      <c r="E6692" s="21" t="s">
        <v>1452</v>
      </c>
      <c r="F6692" s="12" t="n">
        <v>3</v>
      </c>
      <c r="G6692" s="19" t="n">
        <v>158.7</v>
      </c>
      <c r="H6692" s="19" t="n">
        <v>97.64</v>
      </c>
      <c r="I6692" s="19" t="n">
        <f aca="false">ROUND(F6692*G6692,2)</f>
        <v>476.1</v>
      </c>
      <c r="J6692" s="19" t="n">
        <f aca="false">ROUND(F6692*H6692,2)</f>
        <v>292.92</v>
      </c>
      <c r="K6692" s="19" t="n">
        <f aca="false">INDEX(Pricebook!$L$2:$L$1401,MATCH(D6692,Pricebook!$A$2:$A$1401,0))</f>
        <v>163.55</v>
      </c>
      <c r="L6692" s="19" t="n">
        <f aca="false">ROUND(F6692*K6692,2)</f>
        <v>490.65</v>
      </c>
      <c r="M6692" s="24" t="n">
        <f aca="false">DATE(YEAR(C6692),MONTH(C6692),1)</f>
        <v>46204</v>
      </c>
    </row>
    <row r="6693" customFormat="false" ht="15" hidden="false" customHeight="false" outlineLevel="0" collapsed="false">
      <c r="A6693" s="21" t="s">
        <v>3851</v>
      </c>
      <c r="B6693" s="21" t="s">
        <v>3326</v>
      </c>
      <c r="C6693" s="23" t="n">
        <v>46227</v>
      </c>
      <c r="D6693" s="21" t="s">
        <v>1793</v>
      </c>
      <c r="E6693" s="21" t="s">
        <v>1452</v>
      </c>
      <c r="F6693" s="12" t="n">
        <v>3</v>
      </c>
      <c r="G6693" s="19" t="n">
        <v>184.5</v>
      </c>
      <c r="H6693" s="19" t="n">
        <v>113</v>
      </c>
      <c r="I6693" s="19" t="n">
        <f aca="false">ROUND(F6693*G6693,2)</f>
        <v>553.5</v>
      </c>
      <c r="J6693" s="19" t="n">
        <f aca="false">ROUND(F6693*H6693,2)</f>
        <v>339</v>
      </c>
      <c r="K6693" s="19" t="n">
        <f aca="false">INDEX(Pricebook!$L$2:$L$1401,MATCH(D6693,Pricebook!$A$2:$A$1401,0))</f>
        <v>189.3</v>
      </c>
      <c r="L6693" s="19" t="n">
        <f aca="false">ROUND(F6693*K6693,2)</f>
        <v>567.9</v>
      </c>
      <c r="M6693" s="24" t="n">
        <f aca="false">DATE(YEAR(C6693),MONTH(C6693),1)</f>
        <v>46204</v>
      </c>
    </row>
    <row r="6694" customFormat="false" ht="15" hidden="false" customHeight="false" outlineLevel="0" collapsed="false">
      <c r="A6694" s="21" t="s">
        <v>3851</v>
      </c>
      <c r="B6694" s="21" t="s">
        <v>3326</v>
      </c>
      <c r="C6694" s="23" t="n">
        <v>46227</v>
      </c>
      <c r="D6694" s="21" t="s">
        <v>1701</v>
      </c>
      <c r="E6694" s="21" t="s">
        <v>1452</v>
      </c>
      <c r="F6694" s="12" t="n">
        <v>1</v>
      </c>
      <c r="G6694" s="19" t="n">
        <v>252</v>
      </c>
      <c r="H6694" s="19" t="n">
        <v>154.32</v>
      </c>
      <c r="I6694" s="19" t="n">
        <f aca="false">ROUND(F6694*G6694,2)</f>
        <v>252</v>
      </c>
      <c r="J6694" s="19" t="n">
        <f aca="false">ROUND(F6694*H6694,2)</f>
        <v>154.32</v>
      </c>
      <c r="K6694" s="19" t="n">
        <f aca="false">INDEX(Pricebook!$L$2:$L$1401,MATCH(D6694,Pricebook!$A$2:$A$1401,0))</f>
        <v>258.5</v>
      </c>
      <c r="L6694" s="19" t="n">
        <f aca="false">ROUND(F6694*K6694,2)</f>
        <v>258.5</v>
      </c>
      <c r="M6694" s="24" t="n">
        <f aca="false">DATE(YEAR(C6694),MONTH(C6694),1)</f>
        <v>46204</v>
      </c>
    </row>
    <row r="6695" customFormat="false" ht="15" hidden="false" customHeight="false" outlineLevel="0" collapsed="false">
      <c r="A6695" s="21" t="s">
        <v>3851</v>
      </c>
      <c r="B6695" s="21" t="s">
        <v>3326</v>
      </c>
      <c r="C6695" s="23" t="n">
        <v>46227</v>
      </c>
      <c r="D6695" s="21" t="s">
        <v>2462</v>
      </c>
      <c r="E6695" s="21" t="s">
        <v>2202</v>
      </c>
      <c r="F6695" s="12" t="n">
        <v>1</v>
      </c>
      <c r="G6695" s="19" t="n">
        <v>14.4</v>
      </c>
      <c r="H6695" s="19" t="n">
        <v>9.77</v>
      </c>
      <c r="I6695" s="19" t="n">
        <f aca="false">ROUND(F6695*G6695,2)</f>
        <v>14.4</v>
      </c>
      <c r="J6695" s="19" t="n">
        <f aca="false">ROUND(F6695*H6695,2)</f>
        <v>9.77</v>
      </c>
      <c r="K6695" s="19" t="n">
        <f aca="false">INDEX(Pricebook!$L$2:$L$1401,MATCH(D6695,Pricebook!$A$2:$A$1401,0))</f>
        <v>15.35</v>
      </c>
      <c r="L6695" s="19" t="n">
        <f aca="false">ROUND(F6695*K6695,2)</f>
        <v>15.35</v>
      </c>
      <c r="M6695" s="24" t="n">
        <f aca="false">DATE(YEAR(C6695),MONTH(C6695),1)</f>
        <v>46204</v>
      </c>
    </row>
    <row r="6696" customFormat="false" ht="15" hidden="false" customHeight="false" outlineLevel="0" collapsed="false">
      <c r="A6696" s="21" t="s">
        <v>3851</v>
      </c>
      <c r="B6696" s="21" t="s">
        <v>3326</v>
      </c>
      <c r="C6696" s="23" t="n">
        <v>46227</v>
      </c>
      <c r="D6696" s="21" t="s">
        <v>384</v>
      </c>
      <c r="E6696" s="21" t="s">
        <v>366</v>
      </c>
      <c r="F6696" s="12" t="n">
        <v>1</v>
      </c>
      <c r="G6696" s="19" t="n">
        <v>99.6</v>
      </c>
      <c r="H6696" s="19" t="n">
        <v>70.41</v>
      </c>
      <c r="I6696" s="19" t="n">
        <f aca="false">ROUND(F6696*G6696,2)</f>
        <v>99.6</v>
      </c>
      <c r="J6696" s="19" t="n">
        <f aca="false">ROUND(F6696*H6696,2)</f>
        <v>70.41</v>
      </c>
      <c r="K6696" s="19" t="n">
        <f aca="false">INDEX(Pricebook!$L$2:$L$1401,MATCH(D6696,Pricebook!$A$2:$A$1401,0))</f>
        <v>107.2</v>
      </c>
      <c r="L6696" s="19" t="n">
        <f aca="false">ROUND(F6696*K6696,2)</f>
        <v>107.2</v>
      </c>
      <c r="M6696" s="24" t="n">
        <f aca="false">DATE(YEAR(C6696),MONTH(C6696),1)</f>
        <v>46204</v>
      </c>
    </row>
    <row r="6697" customFormat="false" ht="15" hidden="false" customHeight="false" outlineLevel="0" collapsed="false">
      <c r="A6697" s="21" t="s">
        <v>3852</v>
      </c>
      <c r="B6697" s="21" t="s">
        <v>3541</v>
      </c>
      <c r="C6697" s="23" t="n">
        <v>46228</v>
      </c>
      <c r="D6697" s="21" t="s">
        <v>2471</v>
      </c>
      <c r="E6697" s="21" t="s">
        <v>2466</v>
      </c>
      <c r="F6697" s="12" t="n">
        <v>5</v>
      </c>
      <c r="G6697" s="19" t="n">
        <v>81</v>
      </c>
      <c r="H6697" s="19" t="n">
        <v>49.69</v>
      </c>
      <c r="I6697" s="19" t="n">
        <f aca="false">ROUND(F6697*G6697,2)</f>
        <v>405</v>
      </c>
      <c r="J6697" s="19" t="n">
        <f aca="false">ROUND(F6697*H6697,2)</f>
        <v>248.45</v>
      </c>
      <c r="K6697" s="19" t="n">
        <f aca="false">INDEX(Pricebook!$L$2:$L$1401,MATCH(D6697,Pricebook!$A$2:$A$1401,0))</f>
        <v>83.65</v>
      </c>
      <c r="L6697" s="19" t="n">
        <f aca="false">ROUND(F6697*K6697,2)</f>
        <v>418.25</v>
      </c>
      <c r="M6697" s="24" t="n">
        <f aca="false">DATE(YEAR(C6697),MONTH(C6697),1)</f>
        <v>46204</v>
      </c>
    </row>
    <row r="6698" customFormat="false" ht="15" hidden="false" customHeight="false" outlineLevel="0" collapsed="false">
      <c r="A6698" s="21" t="s">
        <v>3852</v>
      </c>
      <c r="B6698" s="21" t="s">
        <v>3541</v>
      </c>
      <c r="C6698" s="23" t="n">
        <v>46228</v>
      </c>
      <c r="D6698" s="21" t="s">
        <v>553</v>
      </c>
      <c r="E6698" s="21" t="s">
        <v>366</v>
      </c>
      <c r="F6698" s="12" t="n">
        <v>2</v>
      </c>
      <c r="G6698" s="19" t="n">
        <v>44.25</v>
      </c>
      <c r="H6698" s="19" t="n">
        <v>34.22</v>
      </c>
      <c r="I6698" s="19" t="n">
        <f aca="false">ROUND(F6698*G6698,2)</f>
        <v>88.5</v>
      </c>
      <c r="J6698" s="19" t="n">
        <f aca="false">ROUND(F6698*H6698,2)</f>
        <v>68.44</v>
      </c>
      <c r="K6698" s="19" t="n">
        <f aca="false">INDEX(Pricebook!$L$2:$L$1401,MATCH(D6698,Pricebook!$A$2:$A$1401,0))</f>
        <v>47.85</v>
      </c>
      <c r="L6698" s="19" t="n">
        <f aca="false">ROUND(F6698*K6698,2)</f>
        <v>95.7</v>
      </c>
      <c r="M6698" s="24" t="n">
        <f aca="false">DATE(YEAR(C6698),MONTH(C6698),1)</f>
        <v>46204</v>
      </c>
    </row>
    <row r="6699" customFormat="false" ht="15" hidden="false" customHeight="false" outlineLevel="0" collapsed="false">
      <c r="A6699" s="21" t="s">
        <v>3852</v>
      </c>
      <c r="B6699" s="21" t="s">
        <v>3541</v>
      </c>
      <c r="C6699" s="23" t="n">
        <v>46228</v>
      </c>
      <c r="D6699" s="21" t="s">
        <v>2844</v>
      </c>
      <c r="E6699" s="21" t="s">
        <v>2748</v>
      </c>
      <c r="F6699" s="12" t="n">
        <v>6</v>
      </c>
      <c r="G6699" s="19" t="n">
        <v>4.6</v>
      </c>
      <c r="H6699" s="19" t="n">
        <v>2.68</v>
      </c>
      <c r="I6699" s="19" t="n">
        <f aca="false">ROUND(F6699*G6699,2)</f>
        <v>27.6</v>
      </c>
      <c r="J6699" s="19" t="n">
        <f aca="false">ROUND(F6699*H6699,2)</f>
        <v>16.08</v>
      </c>
      <c r="K6699" s="19" t="n">
        <f aca="false">INDEX(Pricebook!$L$2:$L$1401,MATCH(D6699,Pricebook!$A$2:$A$1401,0))</f>
        <v>5.05</v>
      </c>
      <c r="L6699" s="19" t="n">
        <f aca="false">ROUND(F6699*K6699,2)</f>
        <v>30.3</v>
      </c>
      <c r="M6699" s="24" t="n">
        <f aca="false">DATE(YEAR(C6699),MONTH(C6699),1)</f>
        <v>46204</v>
      </c>
    </row>
    <row r="6700" customFormat="false" ht="15" hidden="false" customHeight="false" outlineLevel="0" collapsed="false">
      <c r="A6700" s="21" t="s">
        <v>3852</v>
      </c>
      <c r="B6700" s="21" t="s">
        <v>3541</v>
      </c>
      <c r="C6700" s="23" t="n">
        <v>46228</v>
      </c>
      <c r="D6700" s="21" t="s">
        <v>923</v>
      </c>
      <c r="E6700" s="21" t="s">
        <v>366</v>
      </c>
      <c r="F6700" s="12" t="n">
        <v>1</v>
      </c>
      <c r="G6700" s="19" t="n">
        <v>278.1</v>
      </c>
      <c r="H6700" s="19" t="n">
        <v>198.86</v>
      </c>
      <c r="I6700" s="19" t="n">
        <f aca="false">ROUND(F6700*G6700,2)</f>
        <v>278.1</v>
      </c>
      <c r="J6700" s="19" t="n">
        <f aca="false">ROUND(F6700*H6700,2)</f>
        <v>198.86</v>
      </c>
      <c r="K6700" s="19" t="n">
        <f aca="false">INDEX(Pricebook!$L$2:$L$1401,MATCH(D6700,Pricebook!$A$2:$A$1401,0))</f>
        <v>302.75</v>
      </c>
      <c r="L6700" s="19" t="n">
        <f aca="false">ROUND(F6700*K6700,2)</f>
        <v>302.75</v>
      </c>
      <c r="M6700" s="24" t="n">
        <f aca="false">DATE(YEAR(C6700),MONTH(C6700),1)</f>
        <v>46204</v>
      </c>
    </row>
    <row r="6701" customFormat="false" ht="15" hidden="false" customHeight="false" outlineLevel="0" collapsed="false">
      <c r="A6701" s="21" t="s">
        <v>3852</v>
      </c>
      <c r="B6701" s="21" t="s">
        <v>3541</v>
      </c>
      <c r="C6701" s="23" t="n">
        <v>46228</v>
      </c>
      <c r="D6701" s="21" t="s">
        <v>2880</v>
      </c>
      <c r="E6701" s="21" t="s">
        <v>2748</v>
      </c>
      <c r="F6701" s="12" t="n">
        <v>6</v>
      </c>
      <c r="G6701" s="19" t="n">
        <v>18.4</v>
      </c>
      <c r="H6701" s="19" t="n">
        <v>10.66</v>
      </c>
      <c r="I6701" s="19" t="n">
        <f aca="false">ROUND(F6701*G6701,2)</f>
        <v>110.4</v>
      </c>
      <c r="J6701" s="19" t="n">
        <f aca="false">ROUND(F6701*H6701,2)</f>
        <v>63.96</v>
      </c>
      <c r="K6701" s="19" t="n">
        <f aca="false">INDEX(Pricebook!$L$2:$L$1401,MATCH(D6701,Pricebook!$A$2:$A$1401,0))</f>
        <v>20</v>
      </c>
      <c r="L6701" s="19" t="n">
        <f aca="false">ROUND(F6701*K6701,2)</f>
        <v>120</v>
      </c>
      <c r="M6701" s="24" t="n">
        <f aca="false">DATE(YEAR(C6701),MONTH(C6701),1)</f>
        <v>46204</v>
      </c>
    </row>
    <row r="6702" customFormat="false" ht="15" hidden="false" customHeight="false" outlineLevel="0" collapsed="false">
      <c r="A6702" s="21" t="s">
        <v>3852</v>
      </c>
      <c r="B6702" s="21" t="s">
        <v>3541</v>
      </c>
      <c r="C6702" s="23" t="n">
        <v>46228</v>
      </c>
      <c r="D6702" s="21" t="s">
        <v>2834</v>
      </c>
      <c r="E6702" s="21" t="s">
        <v>2748</v>
      </c>
      <c r="F6702" s="12" t="n">
        <v>4</v>
      </c>
      <c r="G6702" s="19" t="n">
        <v>5.4</v>
      </c>
      <c r="H6702" s="19" t="n">
        <v>3.15</v>
      </c>
      <c r="I6702" s="19" t="n">
        <f aca="false">ROUND(F6702*G6702,2)</f>
        <v>21.6</v>
      </c>
      <c r="J6702" s="19" t="n">
        <f aca="false">ROUND(F6702*H6702,2)</f>
        <v>12.6</v>
      </c>
      <c r="K6702" s="19" t="n">
        <f aca="false">INDEX(Pricebook!$L$2:$L$1401,MATCH(D6702,Pricebook!$A$2:$A$1401,0))</f>
        <v>5.9</v>
      </c>
      <c r="L6702" s="19" t="n">
        <f aca="false">ROUND(F6702*K6702,2)</f>
        <v>23.6</v>
      </c>
      <c r="M6702" s="24" t="n">
        <f aca="false">DATE(YEAR(C6702),MONTH(C6702),1)</f>
        <v>46204</v>
      </c>
    </row>
    <row r="6703" customFormat="false" ht="15" hidden="false" customHeight="false" outlineLevel="0" collapsed="false">
      <c r="A6703" s="21" t="s">
        <v>3852</v>
      </c>
      <c r="B6703" s="21" t="s">
        <v>3541</v>
      </c>
      <c r="C6703" s="23" t="n">
        <v>46228</v>
      </c>
      <c r="D6703" s="21" t="s">
        <v>2776</v>
      </c>
      <c r="E6703" s="21" t="s">
        <v>2748</v>
      </c>
      <c r="F6703" s="12" t="n">
        <v>4</v>
      </c>
      <c r="G6703" s="19" t="n">
        <v>43.95</v>
      </c>
      <c r="H6703" s="19" t="n">
        <v>25.93</v>
      </c>
      <c r="I6703" s="19" t="n">
        <f aca="false">ROUND(F6703*G6703,2)</f>
        <v>175.8</v>
      </c>
      <c r="J6703" s="19" t="n">
        <f aca="false">ROUND(F6703*H6703,2)</f>
        <v>103.72</v>
      </c>
      <c r="K6703" s="19" t="n">
        <f aca="false">INDEX(Pricebook!$L$2:$L$1401,MATCH(D6703,Pricebook!$A$2:$A$1401,0))</f>
        <v>48.55</v>
      </c>
      <c r="L6703" s="19" t="n">
        <f aca="false">ROUND(F6703*K6703,2)</f>
        <v>194.2</v>
      </c>
      <c r="M6703" s="24" t="n">
        <f aca="false">DATE(YEAR(C6703),MONTH(C6703),1)</f>
        <v>46204</v>
      </c>
    </row>
    <row r="6704" customFormat="false" ht="15" hidden="false" customHeight="false" outlineLevel="0" collapsed="false">
      <c r="A6704" s="21" t="s">
        <v>3852</v>
      </c>
      <c r="B6704" s="21" t="s">
        <v>3541</v>
      </c>
      <c r="C6704" s="23" t="n">
        <v>46228</v>
      </c>
      <c r="D6704" s="21" t="s">
        <v>2509</v>
      </c>
      <c r="E6704" s="21" t="s">
        <v>2466</v>
      </c>
      <c r="F6704" s="12" t="n">
        <v>6</v>
      </c>
      <c r="G6704" s="19" t="n">
        <v>7.3</v>
      </c>
      <c r="H6704" s="19" t="n">
        <v>4.53</v>
      </c>
      <c r="I6704" s="19" t="n">
        <f aca="false">ROUND(F6704*G6704,2)</f>
        <v>43.8</v>
      </c>
      <c r="J6704" s="19" t="n">
        <f aca="false">ROUND(F6704*H6704,2)</f>
        <v>27.18</v>
      </c>
      <c r="K6704" s="19" t="n">
        <f aca="false">INDEX(Pricebook!$L$2:$L$1401,MATCH(D6704,Pricebook!$A$2:$A$1401,0))</f>
        <v>7.65</v>
      </c>
      <c r="L6704" s="19" t="n">
        <f aca="false">ROUND(F6704*K6704,2)</f>
        <v>45.9</v>
      </c>
      <c r="M6704" s="24" t="n">
        <f aca="false">DATE(YEAR(C6704),MONTH(C6704),1)</f>
        <v>46204</v>
      </c>
    </row>
    <row r="6705" customFormat="false" ht="15" hidden="false" customHeight="false" outlineLevel="0" collapsed="false">
      <c r="A6705" s="21" t="s">
        <v>3852</v>
      </c>
      <c r="B6705" s="21" t="s">
        <v>3541</v>
      </c>
      <c r="C6705" s="23" t="n">
        <v>46228</v>
      </c>
      <c r="D6705" s="21" t="s">
        <v>879</v>
      </c>
      <c r="E6705" s="21" t="s">
        <v>366</v>
      </c>
      <c r="F6705" s="12" t="n">
        <v>2</v>
      </c>
      <c r="G6705" s="19" t="n">
        <v>61.8</v>
      </c>
      <c r="H6705" s="19" t="n">
        <v>43.36</v>
      </c>
      <c r="I6705" s="19" t="n">
        <f aca="false">ROUND(F6705*G6705,2)</f>
        <v>123.6</v>
      </c>
      <c r="J6705" s="19" t="n">
        <f aca="false">ROUND(F6705*H6705,2)</f>
        <v>86.72</v>
      </c>
      <c r="K6705" s="19" t="n">
        <f aca="false">INDEX(Pricebook!$L$2:$L$1401,MATCH(D6705,Pricebook!$A$2:$A$1401,0))</f>
        <v>66.05</v>
      </c>
      <c r="L6705" s="19" t="n">
        <f aca="false">ROUND(F6705*K6705,2)</f>
        <v>132.1</v>
      </c>
      <c r="M6705" s="24" t="n">
        <f aca="false">DATE(YEAR(C6705),MONTH(C6705),1)</f>
        <v>46204</v>
      </c>
    </row>
    <row r="6706" customFormat="false" ht="15" hidden="false" customHeight="false" outlineLevel="0" collapsed="false">
      <c r="A6706" s="21" t="s">
        <v>3852</v>
      </c>
      <c r="B6706" s="21" t="s">
        <v>3541</v>
      </c>
      <c r="C6706" s="23" t="n">
        <v>46228</v>
      </c>
      <c r="D6706" s="21" t="s">
        <v>919</v>
      </c>
      <c r="E6706" s="21" t="s">
        <v>366</v>
      </c>
      <c r="F6706" s="12" t="n">
        <v>2</v>
      </c>
      <c r="G6706" s="19" t="n">
        <v>99</v>
      </c>
      <c r="H6706" s="19" t="n">
        <v>70.39</v>
      </c>
      <c r="I6706" s="19" t="n">
        <f aca="false">ROUND(F6706*G6706,2)</f>
        <v>198</v>
      </c>
      <c r="J6706" s="19" t="n">
        <f aca="false">ROUND(F6706*H6706,2)</f>
        <v>140.78</v>
      </c>
      <c r="K6706" s="19" t="n">
        <f aca="false">INDEX(Pricebook!$L$2:$L$1401,MATCH(D6706,Pricebook!$A$2:$A$1401,0))</f>
        <v>107.2</v>
      </c>
      <c r="L6706" s="19" t="n">
        <f aca="false">ROUND(F6706*K6706,2)</f>
        <v>214.4</v>
      </c>
      <c r="M6706" s="24" t="n">
        <f aca="false">DATE(YEAR(C6706),MONTH(C6706),1)</f>
        <v>46204</v>
      </c>
    </row>
    <row r="6707" customFormat="false" ht="15" hidden="false" customHeight="false" outlineLevel="0" collapsed="false">
      <c r="A6707" s="21" t="s">
        <v>3852</v>
      </c>
      <c r="B6707" s="21" t="s">
        <v>3541</v>
      </c>
      <c r="C6707" s="23" t="n">
        <v>46228</v>
      </c>
      <c r="D6707" s="21" t="s">
        <v>857</v>
      </c>
      <c r="E6707" s="21" t="s">
        <v>366</v>
      </c>
      <c r="F6707" s="12" t="n">
        <v>2</v>
      </c>
      <c r="G6707" s="19" t="n">
        <v>8.4</v>
      </c>
      <c r="H6707" s="19" t="n">
        <v>5.9</v>
      </c>
      <c r="I6707" s="19" t="n">
        <f aca="false">ROUND(F6707*G6707,2)</f>
        <v>16.8</v>
      </c>
      <c r="J6707" s="19" t="n">
        <f aca="false">ROUND(F6707*H6707,2)</f>
        <v>11.8</v>
      </c>
      <c r="K6707" s="19" t="n">
        <f aca="false">INDEX(Pricebook!$L$2:$L$1401,MATCH(D6707,Pricebook!$A$2:$A$1401,0))</f>
        <v>9</v>
      </c>
      <c r="L6707" s="19" t="n">
        <f aca="false">ROUND(F6707*K6707,2)</f>
        <v>18</v>
      </c>
      <c r="M6707" s="24" t="n">
        <f aca="false">DATE(YEAR(C6707),MONTH(C6707),1)</f>
        <v>46204</v>
      </c>
    </row>
    <row r="6708" customFormat="false" ht="15" hidden="false" customHeight="false" outlineLevel="0" collapsed="false">
      <c r="A6708" s="21" t="s">
        <v>3852</v>
      </c>
      <c r="B6708" s="21" t="s">
        <v>3541</v>
      </c>
      <c r="C6708" s="23" t="n">
        <v>46228</v>
      </c>
      <c r="D6708" s="21" t="s">
        <v>2517</v>
      </c>
      <c r="E6708" s="21" t="s">
        <v>2466</v>
      </c>
      <c r="F6708" s="12" t="n">
        <v>2</v>
      </c>
      <c r="G6708" s="19" t="n">
        <v>262.1</v>
      </c>
      <c r="H6708" s="19" t="n">
        <v>162.65</v>
      </c>
      <c r="I6708" s="19" t="n">
        <f aca="false">ROUND(F6708*G6708,2)</f>
        <v>524.2</v>
      </c>
      <c r="J6708" s="19" t="n">
        <f aca="false">ROUND(F6708*H6708,2)</f>
        <v>325.3</v>
      </c>
      <c r="K6708" s="19" t="n">
        <f aca="false">INDEX(Pricebook!$L$2:$L$1401,MATCH(D6708,Pricebook!$A$2:$A$1401,0))</f>
        <v>273.8</v>
      </c>
      <c r="L6708" s="19" t="n">
        <f aca="false">ROUND(F6708*K6708,2)</f>
        <v>547.6</v>
      </c>
      <c r="M6708" s="24" t="n">
        <f aca="false">DATE(YEAR(C6708),MONTH(C6708),1)</f>
        <v>46204</v>
      </c>
    </row>
    <row r="6709" customFormat="false" ht="15" hidden="false" customHeight="false" outlineLevel="0" collapsed="false">
      <c r="A6709" s="21" t="s">
        <v>3852</v>
      </c>
      <c r="B6709" s="21" t="s">
        <v>3541</v>
      </c>
      <c r="C6709" s="23" t="n">
        <v>46228</v>
      </c>
      <c r="D6709" s="21" t="s">
        <v>653</v>
      </c>
      <c r="E6709" s="21" t="s">
        <v>366</v>
      </c>
      <c r="F6709" s="12" t="n">
        <v>1</v>
      </c>
      <c r="G6709" s="19" t="n">
        <v>13.75</v>
      </c>
      <c r="H6709" s="19" t="n">
        <v>9.82</v>
      </c>
      <c r="I6709" s="19" t="n">
        <f aca="false">ROUND(F6709*G6709,2)</f>
        <v>13.75</v>
      </c>
      <c r="J6709" s="19" t="n">
        <f aca="false">ROUND(F6709*H6709,2)</f>
        <v>9.82</v>
      </c>
      <c r="K6709" s="19" t="n">
        <f aca="false">INDEX(Pricebook!$L$2:$L$1401,MATCH(D6709,Pricebook!$A$2:$A$1401,0))</f>
        <v>15</v>
      </c>
      <c r="L6709" s="19" t="n">
        <f aca="false">ROUND(F6709*K6709,2)</f>
        <v>15</v>
      </c>
      <c r="M6709" s="24" t="n">
        <f aca="false">DATE(YEAR(C6709),MONTH(C6709),1)</f>
        <v>46204</v>
      </c>
    </row>
    <row r="6710" customFormat="false" ht="15" hidden="false" customHeight="false" outlineLevel="0" collapsed="false">
      <c r="A6710" s="21" t="s">
        <v>3852</v>
      </c>
      <c r="B6710" s="21" t="s">
        <v>3541</v>
      </c>
      <c r="C6710" s="23" t="n">
        <v>46228</v>
      </c>
      <c r="D6710" s="21" t="s">
        <v>697</v>
      </c>
      <c r="E6710" s="21" t="s">
        <v>366</v>
      </c>
      <c r="F6710" s="12" t="n">
        <v>3</v>
      </c>
      <c r="G6710" s="19" t="n">
        <v>12.55</v>
      </c>
      <c r="H6710" s="19" t="n">
        <v>8.8</v>
      </c>
      <c r="I6710" s="19" t="n">
        <f aca="false">ROUND(F6710*G6710,2)</f>
        <v>37.65</v>
      </c>
      <c r="J6710" s="19" t="n">
        <f aca="false">ROUND(F6710*H6710,2)</f>
        <v>26.4</v>
      </c>
      <c r="K6710" s="19" t="n">
        <f aca="false">INDEX(Pricebook!$L$2:$L$1401,MATCH(D6710,Pricebook!$A$2:$A$1401,0))</f>
        <v>13.4</v>
      </c>
      <c r="L6710" s="19" t="n">
        <f aca="false">ROUND(F6710*K6710,2)</f>
        <v>40.2</v>
      </c>
      <c r="M6710" s="24" t="n">
        <f aca="false">DATE(YEAR(C6710),MONTH(C6710),1)</f>
        <v>46204</v>
      </c>
    </row>
    <row r="6711" customFormat="false" ht="15" hidden="false" customHeight="false" outlineLevel="0" collapsed="false">
      <c r="A6711" s="21" t="s">
        <v>3852</v>
      </c>
      <c r="B6711" s="21" t="s">
        <v>3541</v>
      </c>
      <c r="C6711" s="23" t="n">
        <v>46228</v>
      </c>
      <c r="D6711" s="21" t="s">
        <v>2581</v>
      </c>
      <c r="E6711" s="21" t="s">
        <v>2466</v>
      </c>
      <c r="F6711" s="12" t="n">
        <v>5</v>
      </c>
      <c r="G6711" s="19" t="n">
        <v>8.55</v>
      </c>
      <c r="H6711" s="19" t="n">
        <v>5.3</v>
      </c>
      <c r="I6711" s="19" t="n">
        <f aca="false">ROUND(F6711*G6711,2)</f>
        <v>42.75</v>
      </c>
      <c r="J6711" s="19" t="n">
        <f aca="false">ROUND(F6711*H6711,2)</f>
        <v>26.5</v>
      </c>
      <c r="K6711" s="19" t="n">
        <f aca="false">INDEX(Pricebook!$L$2:$L$1401,MATCH(D6711,Pricebook!$A$2:$A$1401,0))</f>
        <v>8.95</v>
      </c>
      <c r="L6711" s="19" t="n">
        <f aca="false">ROUND(F6711*K6711,2)</f>
        <v>44.75</v>
      </c>
      <c r="M6711" s="24" t="n">
        <f aca="false">DATE(YEAR(C6711),MONTH(C6711),1)</f>
        <v>46204</v>
      </c>
    </row>
    <row r="6712" customFormat="false" ht="15" hidden="false" customHeight="false" outlineLevel="0" collapsed="false">
      <c r="A6712" s="21" t="s">
        <v>3853</v>
      </c>
      <c r="B6712" s="21" t="s">
        <v>3062</v>
      </c>
      <c r="C6712" s="23" t="n">
        <v>46228</v>
      </c>
      <c r="D6712" s="21" t="s">
        <v>1907</v>
      </c>
      <c r="E6712" s="21" t="s">
        <v>1452</v>
      </c>
      <c r="F6712" s="12" t="n">
        <v>3</v>
      </c>
      <c r="G6712" s="19" t="n">
        <v>46.7</v>
      </c>
      <c r="H6712" s="19" t="n">
        <v>28.62</v>
      </c>
      <c r="I6712" s="19" t="n">
        <f aca="false">ROUND(F6712*G6712,2)</f>
        <v>140.1</v>
      </c>
      <c r="J6712" s="19" t="n">
        <f aca="false">ROUND(F6712*H6712,2)</f>
        <v>85.86</v>
      </c>
      <c r="K6712" s="19" t="n">
        <f aca="false">INDEX(Pricebook!$L$2:$L$1401,MATCH(D6712,Pricebook!$A$2:$A$1401,0))</f>
        <v>47.95</v>
      </c>
      <c r="L6712" s="19" t="n">
        <f aca="false">ROUND(F6712*K6712,2)</f>
        <v>143.85</v>
      </c>
      <c r="M6712" s="24" t="n">
        <f aca="false">DATE(YEAR(C6712),MONTH(C6712),1)</f>
        <v>46204</v>
      </c>
    </row>
    <row r="6713" customFormat="false" ht="15" hidden="false" customHeight="false" outlineLevel="0" collapsed="false">
      <c r="A6713" s="21" t="s">
        <v>3853</v>
      </c>
      <c r="B6713" s="21" t="s">
        <v>3062</v>
      </c>
      <c r="C6713" s="23" t="n">
        <v>46228</v>
      </c>
      <c r="D6713" s="21" t="s">
        <v>923</v>
      </c>
      <c r="E6713" s="21" t="s">
        <v>366</v>
      </c>
      <c r="F6713" s="12" t="n">
        <v>2</v>
      </c>
      <c r="G6713" s="19" t="n">
        <v>278.1</v>
      </c>
      <c r="H6713" s="19" t="n">
        <v>198.86</v>
      </c>
      <c r="I6713" s="19" t="n">
        <f aca="false">ROUND(F6713*G6713,2)</f>
        <v>556.2</v>
      </c>
      <c r="J6713" s="19" t="n">
        <f aca="false">ROUND(F6713*H6713,2)</f>
        <v>397.72</v>
      </c>
      <c r="K6713" s="19" t="n">
        <f aca="false">INDEX(Pricebook!$L$2:$L$1401,MATCH(D6713,Pricebook!$A$2:$A$1401,0))</f>
        <v>302.75</v>
      </c>
      <c r="L6713" s="19" t="n">
        <f aca="false">ROUND(F6713*K6713,2)</f>
        <v>605.5</v>
      </c>
      <c r="M6713" s="24" t="n">
        <f aca="false">DATE(YEAR(C6713),MONTH(C6713),1)</f>
        <v>46204</v>
      </c>
    </row>
    <row r="6714" customFormat="false" ht="15" hidden="false" customHeight="false" outlineLevel="0" collapsed="false">
      <c r="A6714" s="21" t="s">
        <v>3853</v>
      </c>
      <c r="B6714" s="21" t="s">
        <v>3062</v>
      </c>
      <c r="C6714" s="23" t="n">
        <v>46228</v>
      </c>
      <c r="D6714" s="21" t="s">
        <v>2291</v>
      </c>
      <c r="E6714" s="21" t="s">
        <v>2202</v>
      </c>
      <c r="F6714" s="12" t="n">
        <v>5</v>
      </c>
      <c r="G6714" s="19" t="n">
        <v>71.4</v>
      </c>
      <c r="H6714" s="19" t="n">
        <v>43.4</v>
      </c>
      <c r="I6714" s="19" t="n">
        <f aca="false">ROUND(F6714*G6714,2)</f>
        <v>357</v>
      </c>
      <c r="J6714" s="19" t="n">
        <f aca="false">ROUND(F6714*H6714,2)</f>
        <v>217</v>
      </c>
      <c r="K6714" s="19" t="n">
        <f aca="false">INDEX(Pricebook!$L$2:$L$1401,MATCH(D6714,Pricebook!$A$2:$A$1401,0))</f>
        <v>76.35</v>
      </c>
      <c r="L6714" s="19" t="n">
        <f aca="false">ROUND(F6714*K6714,2)</f>
        <v>381.75</v>
      </c>
      <c r="M6714" s="24" t="n">
        <f aca="false">DATE(YEAR(C6714),MONTH(C6714),1)</f>
        <v>46204</v>
      </c>
    </row>
    <row r="6715" customFormat="false" ht="15" hidden="false" customHeight="false" outlineLevel="0" collapsed="false">
      <c r="A6715" s="21" t="s">
        <v>3853</v>
      </c>
      <c r="B6715" s="21" t="s">
        <v>3062</v>
      </c>
      <c r="C6715" s="23" t="n">
        <v>46228</v>
      </c>
      <c r="D6715" s="21" t="s">
        <v>2325</v>
      </c>
      <c r="E6715" s="21" t="s">
        <v>2202</v>
      </c>
      <c r="F6715" s="12" t="n">
        <v>2</v>
      </c>
      <c r="G6715" s="19" t="n">
        <v>34.4</v>
      </c>
      <c r="H6715" s="19" t="n">
        <v>23.25</v>
      </c>
      <c r="I6715" s="19" t="n">
        <f aca="false">ROUND(F6715*G6715,2)</f>
        <v>68.8</v>
      </c>
      <c r="J6715" s="19" t="n">
        <f aca="false">ROUND(F6715*H6715,2)</f>
        <v>46.5</v>
      </c>
      <c r="K6715" s="19" t="n">
        <f aca="false">INDEX(Pricebook!$L$2:$L$1401,MATCH(D6715,Pricebook!$A$2:$A$1401,0))</f>
        <v>37.05</v>
      </c>
      <c r="L6715" s="19" t="n">
        <f aca="false">ROUND(F6715*K6715,2)</f>
        <v>74.1</v>
      </c>
      <c r="M6715" s="24" t="n">
        <f aca="false">DATE(YEAR(C6715),MONTH(C6715),1)</f>
        <v>46204</v>
      </c>
    </row>
    <row r="6716" customFormat="false" ht="15" hidden="false" customHeight="false" outlineLevel="0" collapsed="false">
      <c r="A6716" s="21" t="s">
        <v>3853</v>
      </c>
      <c r="B6716" s="21" t="s">
        <v>3062</v>
      </c>
      <c r="C6716" s="23" t="n">
        <v>46228</v>
      </c>
      <c r="D6716" s="21" t="s">
        <v>949</v>
      </c>
      <c r="E6716" s="21" t="s">
        <v>366</v>
      </c>
      <c r="F6716" s="12" t="n">
        <v>1</v>
      </c>
      <c r="G6716" s="19" t="n">
        <v>17.75</v>
      </c>
      <c r="H6716" s="19" t="n">
        <v>12.4</v>
      </c>
      <c r="I6716" s="19" t="n">
        <f aca="false">ROUND(F6716*G6716,2)</f>
        <v>17.75</v>
      </c>
      <c r="J6716" s="19" t="n">
        <f aca="false">ROUND(F6716*H6716,2)</f>
        <v>12.4</v>
      </c>
      <c r="K6716" s="19" t="n">
        <f aca="false">INDEX(Pricebook!$L$2:$L$1401,MATCH(D6716,Pricebook!$A$2:$A$1401,0))</f>
        <v>18.9</v>
      </c>
      <c r="L6716" s="19" t="n">
        <f aca="false">ROUND(F6716*K6716,2)</f>
        <v>18.9</v>
      </c>
      <c r="M6716" s="24" t="n">
        <f aca="false">DATE(YEAR(C6716),MONTH(C6716),1)</f>
        <v>46204</v>
      </c>
    </row>
    <row r="6717" customFormat="false" ht="15" hidden="false" customHeight="false" outlineLevel="0" collapsed="false">
      <c r="A6717" s="21" t="s">
        <v>3853</v>
      </c>
      <c r="B6717" s="21" t="s">
        <v>3062</v>
      </c>
      <c r="C6717" s="23" t="n">
        <v>46228</v>
      </c>
      <c r="D6717" s="21" t="s">
        <v>569</v>
      </c>
      <c r="E6717" s="21" t="s">
        <v>366</v>
      </c>
      <c r="F6717" s="12" t="n">
        <v>3</v>
      </c>
      <c r="G6717" s="19" t="n">
        <v>29.75</v>
      </c>
      <c r="H6717" s="19" t="n">
        <v>23.01</v>
      </c>
      <c r="I6717" s="19" t="n">
        <f aca="false">ROUND(F6717*G6717,2)</f>
        <v>89.25</v>
      </c>
      <c r="J6717" s="19" t="n">
        <f aca="false">ROUND(F6717*H6717,2)</f>
        <v>69.03</v>
      </c>
      <c r="K6717" s="19" t="n">
        <f aca="false">INDEX(Pricebook!$L$2:$L$1401,MATCH(D6717,Pricebook!$A$2:$A$1401,0))</f>
        <v>31.75</v>
      </c>
      <c r="L6717" s="19" t="n">
        <f aca="false">ROUND(F6717*K6717,2)</f>
        <v>95.25</v>
      </c>
      <c r="M6717" s="24" t="n">
        <f aca="false">DATE(YEAR(C6717),MONTH(C6717),1)</f>
        <v>46204</v>
      </c>
    </row>
    <row r="6718" customFormat="false" ht="15" hidden="false" customHeight="false" outlineLevel="0" collapsed="false">
      <c r="A6718" s="21" t="s">
        <v>3853</v>
      </c>
      <c r="B6718" s="21" t="s">
        <v>3062</v>
      </c>
      <c r="C6718" s="23" t="n">
        <v>46228</v>
      </c>
      <c r="D6718" s="21" t="s">
        <v>2242</v>
      </c>
      <c r="E6718" s="21" t="s">
        <v>2202</v>
      </c>
      <c r="F6718" s="12" t="n">
        <v>3</v>
      </c>
      <c r="G6718" s="19" t="n">
        <v>18.85</v>
      </c>
      <c r="H6718" s="19" t="n">
        <v>11.41</v>
      </c>
      <c r="I6718" s="19" t="n">
        <f aca="false">ROUND(F6718*G6718,2)</f>
        <v>56.55</v>
      </c>
      <c r="J6718" s="19" t="n">
        <f aca="false">ROUND(F6718*H6718,2)</f>
        <v>34.23</v>
      </c>
      <c r="K6718" s="19" t="n">
        <f aca="false">INDEX(Pricebook!$L$2:$L$1401,MATCH(D6718,Pricebook!$A$2:$A$1401,0))</f>
        <v>20.1</v>
      </c>
      <c r="L6718" s="19" t="n">
        <f aca="false">ROUND(F6718*K6718,2)</f>
        <v>60.3</v>
      </c>
      <c r="M6718" s="24" t="n">
        <f aca="false">DATE(YEAR(C6718),MONTH(C6718),1)</f>
        <v>46204</v>
      </c>
    </row>
    <row r="6719" customFormat="false" ht="15" hidden="false" customHeight="false" outlineLevel="0" collapsed="false">
      <c r="A6719" s="21" t="s">
        <v>3853</v>
      </c>
      <c r="B6719" s="21" t="s">
        <v>3062</v>
      </c>
      <c r="C6719" s="23" t="n">
        <v>46228</v>
      </c>
      <c r="D6719" s="21" t="s">
        <v>1703</v>
      </c>
      <c r="E6719" s="21" t="s">
        <v>1452</v>
      </c>
      <c r="F6719" s="12" t="n">
        <v>12</v>
      </c>
      <c r="G6719" s="19" t="n">
        <v>92</v>
      </c>
      <c r="H6719" s="19" t="n">
        <v>55.93</v>
      </c>
      <c r="I6719" s="19" t="n">
        <f aca="false">ROUND(F6719*G6719,2)</f>
        <v>1104</v>
      </c>
      <c r="J6719" s="19" t="n">
        <f aca="false">ROUND(F6719*H6719,2)</f>
        <v>671.16</v>
      </c>
      <c r="K6719" s="19" t="n">
        <f aca="false">INDEX(Pricebook!$L$2:$L$1401,MATCH(D6719,Pricebook!$A$2:$A$1401,0))</f>
        <v>93.7</v>
      </c>
      <c r="L6719" s="19" t="n">
        <f aca="false">ROUND(F6719*K6719,2)</f>
        <v>1124.4</v>
      </c>
      <c r="M6719" s="24" t="n">
        <f aca="false">DATE(YEAR(C6719),MONTH(C6719),1)</f>
        <v>46204</v>
      </c>
    </row>
    <row r="6720" customFormat="false" ht="15" hidden="false" customHeight="false" outlineLevel="0" collapsed="false">
      <c r="A6720" s="21" t="s">
        <v>3853</v>
      </c>
      <c r="B6720" s="21" t="s">
        <v>3062</v>
      </c>
      <c r="C6720" s="23" t="n">
        <v>46228</v>
      </c>
      <c r="D6720" s="21" t="s">
        <v>899</v>
      </c>
      <c r="E6720" s="21" t="s">
        <v>366</v>
      </c>
      <c r="F6720" s="12" t="n">
        <v>2</v>
      </c>
      <c r="G6720" s="19" t="n">
        <v>12.2</v>
      </c>
      <c r="H6720" s="19" t="n">
        <v>8.65</v>
      </c>
      <c r="I6720" s="19" t="n">
        <f aca="false">ROUND(F6720*G6720,2)</f>
        <v>24.4</v>
      </c>
      <c r="J6720" s="19" t="n">
        <f aca="false">ROUND(F6720*H6720,2)</f>
        <v>17.3</v>
      </c>
      <c r="K6720" s="19" t="n">
        <f aca="false">INDEX(Pricebook!$L$2:$L$1401,MATCH(D6720,Pricebook!$A$2:$A$1401,0))</f>
        <v>13.2</v>
      </c>
      <c r="L6720" s="19" t="n">
        <f aca="false">ROUND(F6720*K6720,2)</f>
        <v>26.4</v>
      </c>
      <c r="M6720" s="24" t="n">
        <f aca="false">DATE(YEAR(C6720),MONTH(C6720),1)</f>
        <v>46204</v>
      </c>
    </row>
    <row r="6721" customFormat="false" ht="15" hidden="false" customHeight="false" outlineLevel="0" collapsed="false">
      <c r="A6721" s="21" t="s">
        <v>3853</v>
      </c>
      <c r="B6721" s="21" t="s">
        <v>3062</v>
      </c>
      <c r="C6721" s="23" t="n">
        <v>46228</v>
      </c>
      <c r="D6721" s="21" t="s">
        <v>1477</v>
      </c>
      <c r="E6721" s="21" t="s">
        <v>1452</v>
      </c>
      <c r="F6721" s="12" t="n">
        <v>8</v>
      </c>
      <c r="G6721" s="19" t="n">
        <v>40.5</v>
      </c>
      <c r="H6721" s="19" t="n">
        <v>24.92</v>
      </c>
      <c r="I6721" s="19" t="n">
        <f aca="false">ROUND(F6721*G6721,2)</f>
        <v>324</v>
      </c>
      <c r="J6721" s="19" t="n">
        <f aca="false">ROUND(F6721*H6721,2)</f>
        <v>199.36</v>
      </c>
      <c r="K6721" s="19" t="n">
        <f aca="false">INDEX(Pricebook!$L$2:$L$1401,MATCH(D6721,Pricebook!$A$2:$A$1401,0))</f>
        <v>41.75</v>
      </c>
      <c r="L6721" s="19" t="n">
        <f aca="false">ROUND(F6721*K6721,2)</f>
        <v>334</v>
      </c>
      <c r="M6721" s="24" t="n">
        <f aca="false">DATE(YEAR(C6721),MONTH(C6721),1)</f>
        <v>46204</v>
      </c>
    </row>
    <row r="6722" customFormat="false" ht="15" hidden="false" customHeight="false" outlineLevel="0" collapsed="false">
      <c r="A6722" s="21" t="s">
        <v>3853</v>
      </c>
      <c r="B6722" s="21" t="s">
        <v>3062</v>
      </c>
      <c r="C6722" s="23" t="n">
        <v>46228</v>
      </c>
      <c r="D6722" s="21" t="s">
        <v>2244</v>
      </c>
      <c r="E6722" s="21" t="s">
        <v>2202</v>
      </c>
      <c r="F6722" s="12" t="n">
        <v>7</v>
      </c>
      <c r="G6722" s="19" t="n">
        <v>5.3</v>
      </c>
      <c r="H6722" s="19" t="n">
        <v>3.22</v>
      </c>
      <c r="I6722" s="19" t="n">
        <f aca="false">ROUND(F6722*G6722,2)</f>
        <v>37.1</v>
      </c>
      <c r="J6722" s="19" t="n">
        <f aca="false">ROUND(F6722*H6722,2)</f>
        <v>22.54</v>
      </c>
      <c r="K6722" s="19" t="n">
        <f aca="false">INDEX(Pricebook!$L$2:$L$1401,MATCH(D6722,Pricebook!$A$2:$A$1401,0))</f>
        <v>5.7</v>
      </c>
      <c r="L6722" s="19" t="n">
        <f aca="false">ROUND(F6722*K6722,2)</f>
        <v>39.9</v>
      </c>
      <c r="M6722" s="24" t="n">
        <f aca="false">DATE(YEAR(C6722),MONTH(C6722),1)</f>
        <v>46204</v>
      </c>
    </row>
    <row r="6723" customFormat="false" ht="15" hidden="false" customHeight="false" outlineLevel="0" collapsed="false">
      <c r="A6723" s="21" t="s">
        <v>3853</v>
      </c>
      <c r="B6723" s="21" t="s">
        <v>3062</v>
      </c>
      <c r="C6723" s="23" t="n">
        <v>46228</v>
      </c>
      <c r="D6723" s="21" t="s">
        <v>2357</v>
      </c>
      <c r="E6723" s="21" t="s">
        <v>2202</v>
      </c>
      <c r="F6723" s="12" t="n">
        <v>2</v>
      </c>
      <c r="G6723" s="19" t="n">
        <v>7.9</v>
      </c>
      <c r="H6723" s="19" t="n">
        <v>5.57</v>
      </c>
      <c r="I6723" s="19" t="n">
        <f aca="false">ROUND(F6723*G6723,2)</f>
        <v>15.8</v>
      </c>
      <c r="J6723" s="19" t="n">
        <f aca="false">ROUND(F6723*H6723,2)</f>
        <v>11.14</v>
      </c>
      <c r="K6723" s="19" t="n">
        <f aca="false">INDEX(Pricebook!$L$2:$L$1401,MATCH(D6723,Pricebook!$A$2:$A$1401,0))</f>
        <v>8.5</v>
      </c>
      <c r="L6723" s="19" t="n">
        <f aca="false">ROUND(F6723*K6723,2)</f>
        <v>17</v>
      </c>
      <c r="M6723" s="24" t="n">
        <f aca="false">DATE(YEAR(C6723),MONTH(C6723),1)</f>
        <v>46204</v>
      </c>
    </row>
    <row r="6724" customFormat="false" ht="15" hidden="false" customHeight="false" outlineLevel="0" collapsed="false">
      <c r="A6724" s="21" t="s">
        <v>3853</v>
      </c>
      <c r="B6724" s="21" t="s">
        <v>3062</v>
      </c>
      <c r="C6724" s="23" t="n">
        <v>46228</v>
      </c>
      <c r="D6724" s="21" t="s">
        <v>1650</v>
      </c>
      <c r="E6724" s="21" t="s">
        <v>1452</v>
      </c>
      <c r="F6724" s="12" t="n">
        <v>5</v>
      </c>
      <c r="G6724" s="19" t="n">
        <v>59.5</v>
      </c>
      <c r="H6724" s="19" t="n">
        <v>36.39</v>
      </c>
      <c r="I6724" s="19" t="n">
        <f aca="false">ROUND(F6724*G6724,2)</f>
        <v>297.5</v>
      </c>
      <c r="J6724" s="19" t="n">
        <f aca="false">ROUND(F6724*H6724,2)</f>
        <v>181.95</v>
      </c>
      <c r="K6724" s="19" t="n">
        <f aca="false">INDEX(Pricebook!$L$2:$L$1401,MATCH(D6724,Pricebook!$A$2:$A$1401,0))</f>
        <v>60.95</v>
      </c>
      <c r="L6724" s="19" t="n">
        <f aca="false">ROUND(F6724*K6724,2)</f>
        <v>304.75</v>
      </c>
      <c r="M6724" s="24" t="n">
        <f aca="false">DATE(YEAR(C6724),MONTH(C6724),1)</f>
        <v>46204</v>
      </c>
    </row>
    <row r="6725" customFormat="false" ht="15" hidden="false" customHeight="false" outlineLevel="0" collapsed="false">
      <c r="A6725" s="21" t="s">
        <v>3853</v>
      </c>
      <c r="B6725" s="21" t="s">
        <v>3062</v>
      </c>
      <c r="C6725" s="23" t="n">
        <v>46228</v>
      </c>
      <c r="D6725" s="21" t="s">
        <v>2359</v>
      </c>
      <c r="E6725" s="21" t="s">
        <v>2202</v>
      </c>
      <c r="F6725" s="12" t="n">
        <v>9</v>
      </c>
      <c r="G6725" s="19" t="n">
        <v>6.35</v>
      </c>
      <c r="H6725" s="19" t="n">
        <v>3.81</v>
      </c>
      <c r="I6725" s="19" t="n">
        <f aca="false">ROUND(F6725*G6725,2)</f>
        <v>57.15</v>
      </c>
      <c r="J6725" s="19" t="n">
        <f aca="false">ROUND(F6725*H6725,2)</f>
        <v>34.29</v>
      </c>
      <c r="K6725" s="19" t="n">
        <f aca="false">INDEX(Pricebook!$L$2:$L$1401,MATCH(D6725,Pricebook!$A$2:$A$1401,0))</f>
        <v>6.7</v>
      </c>
      <c r="L6725" s="19" t="n">
        <f aca="false">ROUND(F6725*K6725,2)</f>
        <v>60.3</v>
      </c>
      <c r="M6725" s="24" t="n">
        <f aca="false">DATE(YEAR(C6725),MONTH(C6725),1)</f>
        <v>46204</v>
      </c>
    </row>
    <row r="6726" customFormat="false" ht="15" hidden="false" customHeight="false" outlineLevel="0" collapsed="false">
      <c r="A6726" s="21" t="s">
        <v>3853</v>
      </c>
      <c r="B6726" s="21" t="s">
        <v>3062</v>
      </c>
      <c r="C6726" s="23" t="n">
        <v>46228</v>
      </c>
      <c r="D6726" s="21" t="s">
        <v>1475</v>
      </c>
      <c r="E6726" s="21" t="s">
        <v>1452</v>
      </c>
      <c r="F6726" s="12" t="n">
        <v>1</v>
      </c>
      <c r="G6726" s="19" t="n">
        <v>85</v>
      </c>
      <c r="H6726" s="19" t="n">
        <v>51.74</v>
      </c>
      <c r="I6726" s="19" t="n">
        <f aca="false">ROUND(F6726*G6726,2)</f>
        <v>85</v>
      </c>
      <c r="J6726" s="19" t="n">
        <f aca="false">ROUND(F6726*H6726,2)</f>
        <v>51.74</v>
      </c>
      <c r="K6726" s="19" t="n">
        <f aca="false">INDEX(Pricebook!$L$2:$L$1401,MATCH(D6726,Pricebook!$A$2:$A$1401,0))</f>
        <v>86.7</v>
      </c>
      <c r="L6726" s="19" t="n">
        <f aca="false">ROUND(F6726*K6726,2)</f>
        <v>86.7</v>
      </c>
      <c r="M6726" s="24" t="n">
        <f aca="false">DATE(YEAR(C6726),MONTH(C6726),1)</f>
        <v>46204</v>
      </c>
    </row>
    <row r="6727" customFormat="false" ht="15" hidden="false" customHeight="false" outlineLevel="0" collapsed="false">
      <c r="A6727" s="21" t="s">
        <v>3853</v>
      </c>
      <c r="B6727" s="21" t="s">
        <v>3062</v>
      </c>
      <c r="C6727" s="23" t="n">
        <v>46228</v>
      </c>
      <c r="D6727" s="21" t="s">
        <v>2384</v>
      </c>
      <c r="E6727" s="21" t="s">
        <v>2202</v>
      </c>
      <c r="F6727" s="12" t="n">
        <v>1</v>
      </c>
      <c r="G6727" s="19" t="n">
        <v>13.95</v>
      </c>
      <c r="H6727" s="19" t="n">
        <v>8.52</v>
      </c>
      <c r="I6727" s="19" t="n">
        <f aca="false">ROUND(F6727*G6727,2)</f>
        <v>13.95</v>
      </c>
      <c r="J6727" s="19" t="n">
        <f aca="false">ROUND(F6727*H6727,2)</f>
        <v>8.52</v>
      </c>
      <c r="K6727" s="19" t="n">
        <f aca="false">INDEX(Pricebook!$L$2:$L$1401,MATCH(D6727,Pricebook!$A$2:$A$1401,0))</f>
        <v>15</v>
      </c>
      <c r="L6727" s="19" t="n">
        <f aca="false">ROUND(F6727*K6727,2)</f>
        <v>15</v>
      </c>
      <c r="M6727" s="24" t="n">
        <f aca="false">DATE(YEAR(C6727),MONTH(C6727),1)</f>
        <v>46204</v>
      </c>
    </row>
    <row r="6728" customFormat="false" ht="15" hidden="false" customHeight="false" outlineLevel="0" collapsed="false">
      <c r="A6728" s="21" t="s">
        <v>3854</v>
      </c>
      <c r="B6728" s="21" t="s">
        <v>3054</v>
      </c>
      <c r="C6728" s="23" t="n">
        <v>46229</v>
      </c>
      <c r="D6728" s="21" t="s">
        <v>1398</v>
      </c>
      <c r="E6728" s="21" t="s">
        <v>971</v>
      </c>
      <c r="F6728" s="12" t="n">
        <v>27</v>
      </c>
      <c r="G6728" s="19" t="n">
        <v>1.35</v>
      </c>
      <c r="H6728" s="19" t="n">
        <v>1.03</v>
      </c>
      <c r="I6728" s="19" t="n">
        <f aca="false">ROUND(F6728*G6728,2)</f>
        <v>36.45</v>
      </c>
      <c r="J6728" s="19" t="n">
        <f aca="false">ROUND(F6728*H6728,2)</f>
        <v>27.81</v>
      </c>
      <c r="K6728" s="19" t="n">
        <f aca="false">INDEX(Pricebook!$L$2:$L$1401,MATCH(D6728,Pricebook!$A$2:$A$1401,0))</f>
        <v>1.6</v>
      </c>
      <c r="L6728" s="19" t="n">
        <f aca="false">ROUND(F6728*K6728,2)</f>
        <v>43.2</v>
      </c>
      <c r="M6728" s="24" t="n">
        <f aca="false">DATE(YEAR(C6728),MONTH(C6728),1)</f>
        <v>46204</v>
      </c>
    </row>
    <row r="6729" customFormat="false" ht="15" hidden="false" customHeight="false" outlineLevel="0" collapsed="false">
      <c r="A6729" s="21" t="s">
        <v>3854</v>
      </c>
      <c r="B6729" s="21" t="s">
        <v>3054</v>
      </c>
      <c r="C6729" s="23" t="n">
        <v>46229</v>
      </c>
      <c r="D6729" s="21" t="s">
        <v>2170</v>
      </c>
      <c r="E6729" s="21" t="s">
        <v>1941</v>
      </c>
      <c r="F6729" s="12" t="n">
        <v>3</v>
      </c>
      <c r="G6729" s="19" t="n">
        <v>57.6</v>
      </c>
      <c r="H6729" s="19" t="n">
        <v>36.81</v>
      </c>
      <c r="I6729" s="19" t="n">
        <f aca="false">ROUND(F6729*G6729,2)</f>
        <v>172.8</v>
      </c>
      <c r="J6729" s="19" t="n">
        <f aca="false">ROUND(F6729*H6729,2)</f>
        <v>110.43</v>
      </c>
      <c r="K6729" s="19" t="n">
        <f aca="false">INDEX(Pricebook!$L$2:$L$1401,MATCH(D6729,Pricebook!$A$2:$A$1401,0))</f>
        <v>60</v>
      </c>
      <c r="L6729" s="19" t="n">
        <f aca="false">ROUND(F6729*K6729,2)</f>
        <v>180</v>
      </c>
      <c r="M6729" s="24" t="n">
        <f aca="false">DATE(YEAR(C6729),MONTH(C6729),1)</f>
        <v>46204</v>
      </c>
    </row>
    <row r="6730" customFormat="false" ht="15" hidden="false" customHeight="false" outlineLevel="0" collapsed="false">
      <c r="A6730" s="21" t="s">
        <v>3854</v>
      </c>
      <c r="B6730" s="21" t="s">
        <v>3054</v>
      </c>
      <c r="C6730" s="23" t="n">
        <v>46229</v>
      </c>
      <c r="D6730" s="21" t="s">
        <v>1944</v>
      </c>
      <c r="E6730" s="21" t="s">
        <v>1941</v>
      </c>
      <c r="F6730" s="12" t="n">
        <v>2</v>
      </c>
      <c r="G6730" s="19" t="n">
        <v>74.2</v>
      </c>
      <c r="H6730" s="19" t="n">
        <v>47.08</v>
      </c>
      <c r="I6730" s="19" t="n">
        <f aca="false">ROUND(F6730*G6730,2)</f>
        <v>148.4</v>
      </c>
      <c r="J6730" s="19" t="n">
        <f aca="false">ROUND(F6730*H6730,2)</f>
        <v>94.16</v>
      </c>
      <c r="K6730" s="19" t="n">
        <f aca="false">INDEX(Pricebook!$L$2:$L$1401,MATCH(D6730,Pricebook!$A$2:$A$1401,0))</f>
        <v>76.7</v>
      </c>
      <c r="L6730" s="19" t="n">
        <f aca="false">ROUND(F6730*K6730,2)</f>
        <v>153.4</v>
      </c>
      <c r="M6730" s="24" t="n">
        <f aca="false">DATE(YEAR(C6730),MONTH(C6730),1)</f>
        <v>46204</v>
      </c>
    </row>
    <row r="6731" customFormat="false" ht="15" hidden="false" customHeight="false" outlineLevel="0" collapsed="false">
      <c r="A6731" s="21" t="s">
        <v>3854</v>
      </c>
      <c r="B6731" s="21" t="s">
        <v>3054</v>
      </c>
      <c r="C6731" s="23" t="n">
        <v>46229</v>
      </c>
      <c r="D6731" s="21" t="s">
        <v>825</v>
      </c>
      <c r="E6731" s="21" t="s">
        <v>366</v>
      </c>
      <c r="F6731" s="12" t="n">
        <v>4</v>
      </c>
      <c r="G6731" s="19" t="n">
        <v>11.2</v>
      </c>
      <c r="H6731" s="19" t="n">
        <v>8.32</v>
      </c>
      <c r="I6731" s="19" t="n">
        <f aca="false">ROUND(F6731*G6731,2)</f>
        <v>44.8</v>
      </c>
      <c r="J6731" s="19" t="n">
        <f aca="false">ROUND(F6731*H6731,2)</f>
        <v>33.28</v>
      </c>
      <c r="K6731" s="19" t="n">
        <f aca="false">INDEX(Pricebook!$L$2:$L$1401,MATCH(D6731,Pricebook!$A$2:$A$1401,0))</f>
        <v>12.15</v>
      </c>
      <c r="L6731" s="19" t="n">
        <f aca="false">ROUND(F6731*K6731,2)</f>
        <v>48.6</v>
      </c>
      <c r="M6731" s="24" t="n">
        <f aca="false">DATE(YEAR(C6731),MONTH(C6731),1)</f>
        <v>46204</v>
      </c>
    </row>
    <row r="6732" customFormat="false" ht="15" hidden="false" customHeight="false" outlineLevel="0" collapsed="false">
      <c r="A6732" s="21" t="s">
        <v>3854</v>
      </c>
      <c r="B6732" s="21" t="s">
        <v>3054</v>
      </c>
      <c r="C6732" s="23" t="n">
        <v>46229</v>
      </c>
      <c r="D6732" s="21" t="s">
        <v>1262</v>
      </c>
      <c r="E6732" s="21" t="s">
        <v>971</v>
      </c>
      <c r="F6732" s="12" t="n">
        <v>2</v>
      </c>
      <c r="G6732" s="19" t="n">
        <v>514.3</v>
      </c>
      <c r="H6732" s="19" t="n">
        <v>393.73</v>
      </c>
      <c r="I6732" s="19" t="n">
        <f aca="false">ROUND(F6732*G6732,2)</f>
        <v>1028.6</v>
      </c>
      <c r="J6732" s="19" t="n">
        <f aca="false">ROUND(F6732*H6732,2)</f>
        <v>787.46</v>
      </c>
      <c r="K6732" s="19" t="n">
        <f aca="false">INDEX(Pricebook!$L$2:$L$1401,MATCH(D6732,Pricebook!$A$2:$A$1401,0))</f>
        <v>596.25</v>
      </c>
      <c r="L6732" s="19" t="n">
        <f aca="false">ROUND(F6732*K6732,2)</f>
        <v>1192.5</v>
      </c>
      <c r="M6732" s="24" t="n">
        <f aca="false">DATE(YEAR(C6732),MONTH(C6732),1)</f>
        <v>46204</v>
      </c>
    </row>
    <row r="6733" customFormat="false" ht="15" hidden="false" customHeight="false" outlineLevel="0" collapsed="false">
      <c r="A6733" s="21" t="s">
        <v>3854</v>
      </c>
      <c r="B6733" s="21" t="s">
        <v>3054</v>
      </c>
      <c r="C6733" s="23" t="n">
        <v>46229</v>
      </c>
      <c r="D6733" s="21" t="s">
        <v>2018</v>
      </c>
      <c r="E6733" s="21" t="s">
        <v>1941</v>
      </c>
      <c r="F6733" s="12" t="n">
        <v>2</v>
      </c>
      <c r="G6733" s="19" t="n">
        <v>100</v>
      </c>
      <c r="H6733" s="19" t="n">
        <v>64.24</v>
      </c>
      <c r="I6733" s="19" t="n">
        <f aca="false">ROUND(F6733*G6733,2)</f>
        <v>200</v>
      </c>
      <c r="J6733" s="19" t="n">
        <f aca="false">ROUND(F6733*H6733,2)</f>
        <v>128.48</v>
      </c>
      <c r="K6733" s="19" t="n">
        <f aca="false">INDEX(Pricebook!$L$2:$L$1401,MATCH(D6733,Pricebook!$A$2:$A$1401,0))</f>
        <v>104.65</v>
      </c>
      <c r="L6733" s="19" t="n">
        <f aca="false">ROUND(F6733*K6733,2)</f>
        <v>209.3</v>
      </c>
      <c r="M6733" s="24" t="n">
        <f aca="false">DATE(YEAR(C6733),MONTH(C6733),1)</f>
        <v>46204</v>
      </c>
    </row>
    <row r="6734" customFormat="false" ht="15" hidden="false" customHeight="false" outlineLevel="0" collapsed="false">
      <c r="A6734" s="21" t="s">
        <v>3854</v>
      </c>
      <c r="B6734" s="21" t="s">
        <v>3054</v>
      </c>
      <c r="C6734" s="23" t="n">
        <v>46229</v>
      </c>
      <c r="D6734" s="21" t="s">
        <v>1226</v>
      </c>
      <c r="E6734" s="21" t="s">
        <v>971</v>
      </c>
      <c r="F6734" s="12" t="n">
        <v>29</v>
      </c>
      <c r="G6734" s="19" t="n">
        <v>0.9</v>
      </c>
      <c r="H6734" s="19" t="n">
        <v>0.66</v>
      </c>
      <c r="I6734" s="19" t="n">
        <f aca="false">ROUND(F6734*G6734,2)</f>
        <v>26.1</v>
      </c>
      <c r="J6734" s="19" t="n">
        <f aca="false">ROUND(F6734*H6734,2)</f>
        <v>19.14</v>
      </c>
      <c r="K6734" s="19" t="n">
        <f aca="false">INDEX(Pricebook!$L$2:$L$1401,MATCH(D6734,Pricebook!$A$2:$A$1401,0))</f>
        <v>1</v>
      </c>
      <c r="L6734" s="19" t="n">
        <f aca="false">ROUND(F6734*K6734,2)</f>
        <v>29</v>
      </c>
      <c r="M6734" s="24" t="n">
        <f aca="false">DATE(YEAR(C6734),MONTH(C6734),1)</f>
        <v>46204</v>
      </c>
    </row>
    <row r="6735" customFormat="false" ht="15" hidden="false" customHeight="false" outlineLevel="0" collapsed="false">
      <c r="A6735" s="21" t="s">
        <v>3854</v>
      </c>
      <c r="B6735" s="21" t="s">
        <v>3054</v>
      </c>
      <c r="C6735" s="23" t="n">
        <v>46229</v>
      </c>
      <c r="D6735" s="21" t="s">
        <v>2880</v>
      </c>
      <c r="E6735" s="21" t="s">
        <v>2748</v>
      </c>
      <c r="F6735" s="12" t="n">
        <v>3</v>
      </c>
      <c r="G6735" s="19" t="n">
        <v>18.4</v>
      </c>
      <c r="H6735" s="19" t="n">
        <v>10.66</v>
      </c>
      <c r="I6735" s="19" t="n">
        <f aca="false">ROUND(F6735*G6735,2)</f>
        <v>55.2</v>
      </c>
      <c r="J6735" s="19" t="n">
        <f aca="false">ROUND(F6735*H6735,2)</f>
        <v>31.98</v>
      </c>
      <c r="K6735" s="19" t="n">
        <f aca="false">INDEX(Pricebook!$L$2:$L$1401,MATCH(D6735,Pricebook!$A$2:$A$1401,0))</f>
        <v>20</v>
      </c>
      <c r="L6735" s="19" t="n">
        <f aca="false">ROUND(F6735*K6735,2)</f>
        <v>60</v>
      </c>
      <c r="M6735" s="24" t="n">
        <f aca="false">DATE(YEAR(C6735),MONTH(C6735),1)</f>
        <v>46204</v>
      </c>
    </row>
    <row r="6736" customFormat="false" ht="15" hidden="false" customHeight="false" outlineLevel="0" collapsed="false">
      <c r="A6736" s="21" t="s">
        <v>3854</v>
      </c>
      <c r="B6736" s="21" t="s">
        <v>3054</v>
      </c>
      <c r="C6736" s="23" t="n">
        <v>46229</v>
      </c>
      <c r="D6736" s="21" t="s">
        <v>561</v>
      </c>
      <c r="E6736" s="21" t="s">
        <v>366</v>
      </c>
      <c r="F6736" s="12" t="n">
        <v>1</v>
      </c>
      <c r="G6736" s="19" t="n">
        <v>48.4</v>
      </c>
      <c r="H6736" s="19" t="n">
        <v>33.94</v>
      </c>
      <c r="I6736" s="19" t="n">
        <f aca="false">ROUND(F6736*G6736,2)</f>
        <v>48.4</v>
      </c>
      <c r="J6736" s="19" t="n">
        <f aca="false">ROUND(F6736*H6736,2)</f>
        <v>33.94</v>
      </c>
      <c r="K6736" s="19" t="n">
        <f aca="false">INDEX(Pricebook!$L$2:$L$1401,MATCH(D6736,Pricebook!$A$2:$A$1401,0))</f>
        <v>51.7</v>
      </c>
      <c r="L6736" s="19" t="n">
        <f aca="false">ROUND(F6736*K6736,2)</f>
        <v>51.7</v>
      </c>
      <c r="M6736" s="24" t="n">
        <f aca="false">DATE(YEAR(C6736),MONTH(C6736),1)</f>
        <v>46204</v>
      </c>
    </row>
    <row r="6737" customFormat="false" ht="15" hidden="false" customHeight="false" outlineLevel="0" collapsed="false">
      <c r="A6737" s="21" t="s">
        <v>3854</v>
      </c>
      <c r="B6737" s="21" t="s">
        <v>3054</v>
      </c>
      <c r="C6737" s="23" t="n">
        <v>46229</v>
      </c>
      <c r="D6737" s="21" t="s">
        <v>1102</v>
      </c>
      <c r="E6737" s="21" t="s">
        <v>971</v>
      </c>
      <c r="F6737" s="12" t="n">
        <v>17</v>
      </c>
      <c r="G6737" s="19" t="n">
        <v>12.3</v>
      </c>
      <c r="H6737" s="19" t="n">
        <v>9.46</v>
      </c>
      <c r="I6737" s="19" t="n">
        <f aca="false">ROUND(F6737*G6737,2)</f>
        <v>209.1</v>
      </c>
      <c r="J6737" s="19" t="n">
        <f aca="false">ROUND(F6737*H6737,2)</f>
        <v>160.82</v>
      </c>
      <c r="K6737" s="19" t="n">
        <f aca="false">INDEX(Pricebook!$L$2:$L$1401,MATCH(D6737,Pricebook!$A$2:$A$1401,0))</f>
        <v>14.35</v>
      </c>
      <c r="L6737" s="19" t="n">
        <f aca="false">ROUND(F6737*K6737,2)</f>
        <v>243.95</v>
      </c>
      <c r="M6737" s="24" t="n">
        <f aca="false">DATE(YEAR(C6737),MONTH(C6737),1)</f>
        <v>46204</v>
      </c>
    </row>
    <row r="6738" customFormat="false" ht="15" hidden="false" customHeight="false" outlineLevel="0" collapsed="false">
      <c r="A6738" s="21" t="s">
        <v>3854</v>
      </c>
      <c r="B6738" s="21" t="s">
        <v>3054</v>
      </c>
      <c r="C6738" s="23" t="n">
        <v>46229</v>
      </c>
      <c r="D6738" s="21" t="s">
        <v>1390</v>
      </c>
      <c r="E6738" s="21" t="s">
        <v>971</v>
      </c>
      <c r="F6738" s="12" t="n">
        <v>19</v>
      </c>
      <c r="G6738" s="19" t="n">
        <v>40.5</v>
      </c>
      <c r="H6738" s="19" t="n">
        <v>30.95</v>
      </c>
      <c r="I6738" s="19" t="n">
        <f aca="false">ROUND(F6738*G6738,2)</f>
        <v>769.5</v>
      </c>
      <c r="J6738" s="19" t="n">
        <f aca="false">ROUND(F6738*H6738,2)</f>
        <v>588.05</v>
      </c>
      <c r="K6738" s="19" t="n">
        <f aca="false">INDEX(Pricebook!$L$2:$L$1401,MATCH(D6738,Pricebook!$A$2:$A$1401,0))</f>
        <v>46.9</v>
      </c>
      <c r="L6738" s="19" t="n">
        <f aca="false">ROUND(F6738*K6738,2)</f>
        <v>891.1</v>
      </c>
      <c r="M6738" s="24" t="n">
        <f aca="false">DATE(YEAR(C6738),MONTH(C6738),1)</f>
        <v>46204</v>
      </c>
    </row>
    <row r="6739" customFormat="false" ht="15" hidden="false" customHeight="false" outlineLevel="0" collapsed="false">
      <c r="A6739" s="21" t="s">
        <v>3854</v>
      </c>
      <c r="B6739" s="21" t="s">
        <v>3054</v>
      </c>
      <c r="C6739" s="23" t="n">
        <v>46229</v>
      </c>
      <c r="D6739" s="21" t="s">
        <v>521</v>
      </c>
      <c r="E6739" s="21" t="s">
        <v>366</v>
      </c>
      <c r="F6739" s="12" t="n">
        <v>4</v>
      </c>
      <c r="G6739" s="19" t="n">
        <v>12.55</v>
      </c>
      <c r="H6739" s="19" t="n">
        <v>8.96</v>
      </c>
      <c r="I6739" s="19" t="n">
        <f aca="false">ROUND(F6739*G6739,2)</f>
        <v>50.2</v>
      </c>
      <c r="J6739" s="19" t="n">
        <f aca="false">ROUND(F6739*H6739,2)</f>
        <v>35.84</v>
      </c>
      <c r="K6739" s="19" t="n">
        <f aca="false">INDEX(Pricebook!$L$2:$L$1401,MATCH(D6739,Pricebook!$A$2:$A$1401,0))</f>
        <v>13.65</v>
      </c>
      <c r="L6739" s="19" t="n">
        <f aca="false">ROUND(F6739*K6739,2)</f>
        <v>54.6</v>
      </c>
      <c r="M6739" s="24" t="n">
        <f aca="false">DATE(YEAR(C6739),MONTH(C6739),1)</f>
        <v>46204</v>
      </c>
    </row>
    <row r="6740" customFormat="false" ht="15" hidden="false" customHeight="false" outlineLevel="0" collapsed="false">
      <c r="A6740" s="21" t="s">
        <v>3854</v>
      </c>
      <c r="B6740" s="21" t="s">
        <v>3054</v>
      </c>
      <c r="C6740" s="23" t="n">
        <v>46229</v>
      </c>
      <c r="D6740" s="21" t="s">
        <v>1174</v>
      </c>
      <c r="E6740" s="21" t="s">
        <v>971</v>
      </c>
      <c r="F6740" s="12" t="n">
        <v>1</v>
      </c>
      <c r="G6740" s="19" t="n">
        <v>694.3</v>
      </c>
      <c r="H6740" s="19" t="n">
        <v>534.96</v>
      </c>
      <c r="I6740" s="19" t="n">
        <f aca="false">ROUND(F6740*G6740,2)</f>
        <v>694.3</v>
      </c>
      <c r="J6740" s="19" t="n">
        <f aca="false">ROUND(F6740*H6740,2)</f>
        <v>534.96</v>
      </c>
      <c r="K6740" s="19" t="n">
        <f aca="false">INDEX(Pricebook!$L$2:$L$1401,MATCH(D6740,Pricebook!$A$2:$A$1401,0))</f>
        <v>810.1</v>
      </c>
      <c r="L6740" s="19" t="n">
        <f aca="false">ROUND(F6740*K6740,2)</f>
        <v>810.1</v>
      </c>
      <c r="M6740" s="24" t="n">
        <f aca="false">DATE(YEAR(C6740),MONTH(C6740),1)</f>
        <v>46204</v>
      </c>
    </row>
    <row r="6741" customFormat="false" ht="15" hidden="false" customHeight="false" outlineLevel="0" collapsed="false">
      <c r="A6741" s="21" t="s">
        <v>3854</v>
      </c>
      <c r="B6741" s="21" t="s">
        <v>3054</v>
      </c>
      <c r="C6741" s="23" t="n">
        <v>46229</v>
      </c>
      <c r="D6741" s="21" t="s">
        <v>1238</v>
      </c>
      <c r="E6741" s="21" t="s">
        <v>971</v>
      </c>
      <c r="F6741" s="12" t="n">
        <v>1</v>
      </c>
      <c r="G6741" s="19" t="n">
        <v>107.15</v>
      </c>
      <c r="H6741" s="19" t="n">
        <v>83.07</v>
      </c>
      <c r="I6741" s="19" t="n">
        <f aca="false">ROUND(F6741*G6741,2)</f>
        <v>107.15</v>
      </c>
      <c r="J6741" s="19" t="n">
        <f aca="false">ROUND(F6741*H6741,2)</f>
        <v>83.07</v>
      </c>
      <c r="K6741" s="19" t="n">
        <f aca="false">INDEX(Pricebook!$L$2:$L$1401,MATCH(D6741,Pricebook!$A$2:$A$1401,0))</f>
        <v>125.8</v>
      </c>
      <c r="L6741" s="19" t="n">
        <f aca="false">ROUND(F6741*K6741,2)</f>
        <v>125.8</v>
      </c>
      <c r="M6741" s="24" t="n">
        <f aca="false">DATE(YEAR(C6741),MONTH(C6741),1)</f>
        <v>46204</v>
      </c>
    </row>
    <row r="6742" customFormat="false" ht="15" hidden="false" customHeight="false" outlineLevel="0" collapsed="false">
      <c r="A6742" s="21" t="s">
        <v>3854</v>
      </c>
      <c r="B6742" s="21" t="s">
        <v>3054</v>
      </c>
      <c r="C6742" s="23" t="n">
        <v>46229</v>
      </c>
      <c r="D6742" s="21" t="s">
        <v>1288</v>
      </c>
      <c r="E6742" s="21" t="s">
        <v>971</v>
      </c>
      <c r="F6742" s="12" t="n">
        <v>10</v>
      </c>
      <c r="G6742" s="19" t="n">
        <v>8.35</v>
      </c>
      <c r="H6742" s="19" t="n">
        <v>6.47</v>
      </c>
      <c r="I6742" s="19" t="n">
        <f aca="false">ROUND(F6742*G6742,2)</f>
        <v>83.5</v>
      </c>
      <c r="J6742" s="19" t="n">
        <f aca="false">ROUND(F6742*H6742,2)</f>
        <v>64.7</v>
      </c>
      <c r="K6742" s="19" t="n">
        <f aca="false">INDEX(Pricebook!$L$2:$L$1401,MATCH(D6742,Pricebook!$A$2:$A$1401,0))</f>
        <v>9.8</v>
      </c>
      <c r="L6742" s="19" t="n">
        <f aca="false">ROUND(F6742*K6742,2)</f>
        <v>98</v>
      </c>
      <c r="M6742" s="24" t="n">
        <f aca="false">DATE(YEAR(C6742),MONTH(C6742),1)</f>
        <v>46204</v>
      </c>
    </row>
    <row r="6743" customFormat="false" ht="15" hidden="false" customHeight="false" outlineLevel="0" collapsed="false">
      <c r="A6743" s="21" t="s">
        <v>3854</v>
      </c>
      <c r="B6743" s="21" t="s">
        <v>3054</v>
      </c>
      <c r="C6743" s="23" t="n">
        <v>46229</v>
      </c>
      <c r="D6743" s="21" t="s">
        <v>2770</v>
      </c>
      <c r="E6743" s="21" t="s">
        <v>2748</v>
      </c>
      <c r="F6743" s="12" t="n">
        <v>8</v>
      </c>
      <c r="G6743" s="19" t="n">
        <v>3.4</v>
      </c>
      <c r="H6743" s="19" t="n">
        <v>2.31</v>
      </c>
      <c r="I6743" s="19" t="n">
        <f aca="false">ROUND(F6743*G6743,2)</f>
        <v>27.2</v>
      </c>
      <c r="J6743" s="19" t="n">
        <f aca="false">ROUND(F6743*H6743,2)</f>
        <v>18.48</v>
      </c>
      <c r="K6743" s="19" t="n">
        <f aca="false">INDEX(Pricebook!$L$2:$L$1401,MATCH(D6743,Pricebook!$A$2:$A$1401,0))</f>
        <v>3.7</v>
      </c>
      <c r="L6743" s="19" t="n">
        <f aca="false">ROUND(F6743*K6743,2)</f>
        <v>29.6</v>
      </c>
      <c r="M6743" s="24" t="n">
        <f aca="false">DATE(YEAR(C6743),MONTH(C6743),1)</f>
        <v>46204</v>
      </c>
    </row>
    <row r="6744" customFormat="false" ht="15" hidden="false" customHeight="false" outlineLevel="0" collapsed="false">
      <c r="A6744" s="21" t="s">
        <v>3855</v>
      </c>
      <c r="B6744" s="21" t="s">
        <v>3003</v>
      </c>
      <c r="C6744" s="23" t="n">
        <v>46229</v>
      </c>
      <c r="D6744" s="21" t="s">
        <v>515</v>
      </c>
      <c r="E6744" s="21" t="s">
        <v>366</v>
      </c>
      <c r="F6744" s="12" t="n">
        <v>3</v>
      </c>
      <c r="G6744" s="19" t="n">
        <v>24.05</v>
      </c>
      <c r="H6744" s="19" t="n">
        <v>17.09</v>
      </c>
      <c r="I6744" s="19" t="n">
        <f aca="false">ROUND(F6744*G6744,2)</f>
        <v>72.15</v>
      </c>
      <c r="J6744" s="19" t="n">
        <f aca="false">ROUND(F6744*H6744,2)</f>
        <v>51.27</v>
      </c>
      <c r="K6744" s="19" t="n">
        <f aca="false">INDEX(Pricebook!$L$2:$L$1401,MATCH(D6744,Pricebook!$A$2:$A$1401,0))</f>
        <v>26.05</v>
      </c>
      <c r="L6744" s="19" t="n">
        <f aca="false">ROUND(F6744*K6744,2)</f>
        <v>78.15</v>
      </c>
      <c r="M6744" s="24" t="n">
        <f aca="false">DATE(YEAR(C6744),MONTH(C6744),1)</f>
        <v>46204</v>
      </c>
    </row>
    <row r="6745" customFormat="false" ht="15" hidden="false" customHeight="false" outlineLevel="0" collapsed="false">
      <c r="A6745" s="21" t="s">
        <v>3855</v>
      </c>
      <c r="B6745" s="21" t="s">
        <v>3003</v>
      </c>
      <c r="C6745" s="23" t="n">
        <v>46229</v>
      </c>
      <c r="D6745" s="21" t="s">
        <v>1232</v>
      </c>
      <c r="E6745" s="21" t="s">
        <v>971</v>
      </c>
      <c r="F6745" s="12" t="n">
        <v>6</v>
      </c>
      <c r="G6745" s="19" t="n">
        <v>6.95</v>
      </c>
      <c r="H6745" s="19" t="n">
        <v>5.27</v>
      </c>
      <c r="I6745" s="19" t="n">
        <f aca="false">ROUND(F6745*G6745,2)</f>
        <v>41.7</v>
      </c>
      <c r="J6745" s="19" t="n">
        <f aca="false">ROUND(F6745*H6745,2)</f>
        <v>31.62</v>
      </c>
      <c r="K6745" s="19" t="n">
        <f aca="false">INDEX(Pricebook!$L$2:$L$1401,MATCH(D6745,Pricebook!$A$2:$A$1401,0))</f>
        <v>8</v>
      </c>
      <c r="L6745" s="19" t="n">
        <f aca="false">ROUND(F6745*K6745,2)</f>
        <v>48</v>
      </c>
      <c r="M6745" s="24" t="n">
        <f aca="false">DATE(YEAR(C6745),MONTH(C6745),1)</f>
        <v>46204</v>
      </c>
    </row>
    <row r="6746" customFormat="false" ht="15" hidden="false" customHeight="false" outlineLevel="0" collapsed="false">
      <c r="A6746" s="21" t="s">
        <v>3855</v>
      </c>
      <c r="B6746" s="21" t="s">
        <v>3003</v>
      </c>
      <c r="C6746" s="23" t="n">
        <v>46229</v>
      </c>
      <c r="D6746" s="21" t="s">
        <v>2118</v>
      </c>
      <c r="E6746" s="21" t="s">
        <v>1941</v>
      </c>
      <c r="F6746" s="12" t="n">
        <v>1</v>
      </c>
      <c r="G6746" s="19" t="n">
        <v>231.9</v>
      </c>
      <c r="H6746" s="19" t="n">
        <v>148.01</v>
      </c>
      <c r="I6746" s="19" t="n">
        <f aca="false">ROUND(F6746*G6746,2)</f>
        <v>231.9</v>
      </c>
      <c r="J6746" s="19" t="n">
        <f aca="false">ROUND(F6746*H6746,2)</f>
        <v>148.01</v>
      </c>
      <c r="K6746" s="19" t="n">
        <f aca="false">INDEX(Pricebook!$L$2:$L$1401,MATCH(D6746,Pricebook!$A$2:$A$1401,0))</f>
        <v>241.15</v>
      </c>
      <c r="L6746" s="19" t="n">
        <f aca="false">ROUND(F6746*K6746,2)</f>
        <v>241.15</v>
      </c>
      <c r="M6746" s="24" t="n">
        <f aca="false">DATE(YEAR(C6746),MONTH(C6746),1)</f>
        <v>46204</v>
      </c>
    </row>
    <row r="6747" customFormat="false" ht="15" hidden="false" customHeight="false" outlineLevel="0" collapsed="false">
      <c r="A6747" s="21" t="s">
        <v>3855</v>
      </c>
      <c r="B6747" s="21" t="s">
        <v>3003</v>
      </c>
      <c r="C6747" s="23" t="n">
        <v>46229</v>
      </c>
      <c r="D6747" s="21" t="s">
        <v>2763</v>
      </c>
      <c r="E6747" s="21" t="s">
        <v>2748</v>
      </c>
      <c r="F6747" s="12" t="n">
        <v>1</v>
      </c>
      <c r="G6747" s="19" t="n">
        <v>27.15</v>
      </c>
      <c r="H6747" s="19" t="n">
        <v>17.03</v>
      </c>
      <c r="I6747" s="19" t="n">
        <f aca="false">ROUND(F6747*G6747,2)</f>
        <v>27.15</v>
      </c>
      <c r="J6747" s="19" t="n">
        <f aca="false">ROUND(F6747*H6747,2)</f>
        <v>17.03</v>
      </c>
      <c r="K6747" s="19" t="n">
        <f aca="false">INDEX(Pricebook!$L$2:$L$1401,MATCH(D6747,Pricebook!$A$2:$A$1401,0))</f>
        <v>29.75</v>
      </c>
      <c r="L6747" s="19" t="n">
        <f aca="false">ROUND(F6747*K6747,2)</f>
        <v>29.75</v>
      </c>
      <c r="M6747" s="24" t="n">
        <f aca="false">DATE(YEAR(C6747),MONTH(C6747),1)</f>
        <v>46204</v>
      </c>
    </row>
    <row r="6748" customFormat="false" ht="15" hidden="false" customHeight="false" outlineLevel="0" collapsed="false">
      <c r="A6748" s="21" t="s">
        <v>3855</v>
      </c>
      <c r="B6748" s="21" t="s">
        <v>3003</v>
      </c>
      <c r="C6748" s="23" t="n">
        <v>46229</v>
      </c>
      <c r="D6748" s="21" t="s">
        <v>2072</v>
      </c>
      <c r="E6748" s="21" t="s">
        <v>1941</v>
      </c>
      <c r="F6748" s="12" t="n">
        <v>4</v>
      </c>
      <c r="G6748" s="19" t="n">
        <v>48.4</v>
      </c>
      <c r="H6748" s="19" t="n">
        <v>30.55</v>
      </c>
      <c r="I6748" s="19" t="n">
        <f aca="false">ROUND(F6748*G6748,2)</f>
        <v>193.6</v>
      </c>
      <c r="J6748" s="19" t="n">
        <f aca="false">ROUND(F6748*H6748,2)</f>
        <v>122.2</v>
      </c>
      <c r="K6748" s="19" t="n">
        <f aca="false">INDEX(Pricebook!$L$2:$L$1401,MATCH(D6748,Pricebook!$A$2:$A$1401,0))</f>
        <v>49.8</v>
      </c>
      <c r="L6748" s="19" t="n">
        <f aca="false">ROUND(F6748*K6748,2)</f>
        <v>199.2</v>
      </c>
      <c r="M6748" s="24" t="n">
        <f aca="false">DATE(YEAR(C6748),MONTH(C6748),1)</f>
        <v>46204</v>
      </c>
    </row>
    <row r="6749" customFormat="false" ht="15" hidden="false" customHeight="false" outlineLevel="0" collapsed="false">
      <c r="A6749" s="21" t="s">
        <v>3855</v>
      </c>
      <c r="B6749" s="21" t="s">
        <v>3003</v>
      </c>
      <c r="C6749" s="23" t="n">
        <v>46229</v>
      </c>
      <c r="D6749" s="21" t="s">
        <v>2938</v>
      </c>
      <c r="E6749" s="21" t="s">
        <v>2748</v>
      </c>
      <c r="F6749" s="12" t="n">
        <v>3</v>
      </c>
      <c r="G6749" s="19" t="n">
        <v>5.9</v>
      </c>
      <c r="H6749" s="19" t="n">
        <v>3.42</v>
      </c>
      <c r="I6749" s="19" t="n">
        <f aca="false">ROUND(F6749*G6749,2)</f>
        <v>17.7</v>
      </c>
      <c r="J6749" s="19" t="n">
        <f aca="false">ROUND(F6749*H6749,2)</f>
        <v>10.26</v>
      </c>
      <c r="K6749" s="19" t="n">
        <f aca="false">INDEX(Pricebook!$L$2:$L$1401,MATCH(D6749,Pricebook!$A$2:$A$1401,0))</f>
        <v>6.4</v>
      </c>
      <c r="L6749" s="19" t="n">
        <f aca="false">ROUND(F6749*K6749,2)</f>
        <v>19.2</v>
      </c>
      <c r="M6749" s="24" t="n">
        <f aca="false">DATE(YEAR(C6749),MONTH(C6749),1)</f>
        <v>46204</v>
      </c>
    </row>
    <row r="6750" customFormat="false" ht="15" hidden="false" customHeight="false" outlineLevel="0" collapsed="false">
      <c r="A6750" s="21" t="s">
        <v>3855</v>
      </c>
      <c r="B6750" s="21" t="s">
        <v>3003</v>
      </c>
      <c r="C6750" s="23" t="n">
        <v>46229</v>
      </c>
      <c r="D6750" s="21" t="s">
        <v>1424</v>
      </c>
      <c r="E6750" s="21" t="s">
        <v>971</v>
      </c>
      <c r="F6750" s="12" t="n">
        <v>7</v>
      </c>
      <c r="G6750" s="19" t="n">
        <v>12.3</v>
      </c>
      <c r="H6750" s="19" t="n">
        <v>9.33</v>
      </c>
      <c r="I6750" s="19" t="n">
        <f aca="false">ROUND(F6750*G6750,2)</f>
        <v>86.1</v>
      </c>
      <c r="J6750" s="19" t="n">
        <f aca="false">ROUND(F6750*H6750,2)</f>
        <v>65.31</v>
      </c>
      <c r="K6750" s="19" t="n">
        <f aca="false">INDEX(Pricebook!$L$2:$L$1401,MATCH(D6750,Pricebook!$A$2:$A$1401,0))</f>
        <v>14.15</v>
      </c>
      <c r="L6750" s="19" t="n">
        <f aca="false">ROUND(F6750*K6750,2)</f>
        <v>99.05</v>
      </c>
      <c r="M6750" s="24" t="n">
        <f aca="false">DATE(YEAR(C6750),MONTH(C6750),1)</f>
        <v>46204</v>
      </c>
    </row>
    <row r="6751" customFormat="false" ht="15" hidden="false" customHeight="false" outlineLevel="0" collapsed="false">
      <c r="A6751" s="21" t="s">
        <v>3855</v>
      </c>
      <c r="B6751" s="21" t="s">
        <v>3003</v>
      </c>
      <c r="C6751" s="23" t="n">
        <v>46229</v>
      </c>
      <c r="D6751" s="21" t="s">
        <v>2138</v>
      </c>
      <c r="E6751" s="21" t="s">
        <v>1941</v>
      </c>
      <c r="F6751" s="12" t="n">
        <v>3</v>
      </c>
      <c r="G6751" s="19" t="n">
        <v>102.65</v>
      </c>
      <c r="H6751" s="19" t="n">
        <v>65.65</v>
      </c>
      <c r="I6751" s="19" t="n">
        <f aca="false">ROUND(F6751*G6751,2)</f>
        <v>307.95</v>
      </c>
      <c r="J6751" s="19" t="n">
        <f aca="false">ROUND(F6751*H6751,2)</f>
        <v>196.95</v>
      </c>
      <c r="K6751" s="19" t="n">
        <f aca="false">INDEX(Pricebook!$L$2:$L$1401,MATCH(D6751,Pricebook!$A$2:$A$1401,0))</f>
        <v>107</v>
      </c>
      <c r="L6751" s="19" t="n">
        <f aca="false">ROUND(F6751*K6751,2)</f>
        <v>321</v>
      </c>
      <c r="M6751" s="24" t="n">
        <f aca="false">DATE(YEAR(C6751),MONTH(C6751),1)</f>
        <v>46204</v>
      </c>
    </row>
    <row r="6752" customFormat="false" ht="15" hidden="false" customHeight="false" outlineLevel="0" collapsed="false">
      <c r="A6752" s="21" t="s">
        <v>3855</v>
      </c>
      <c r="B6752" s="21" t="s">
        <v>3003</v>
      </c>
      <c r="C6752" s="23" t="n">
        <v>46229</v>
      </c>
      <c r="D6752" s="21" t="s">
        <v>2856</v>
      </c>
      <c r="E6752" s="21" t="s">
        <v>2748</v>
      </c>
      <c r="F6752" s="12" t="n">
        <v>3</v>
      </c>
      <c r="G6752" s="19" t="n">
        <v>34.55</v>
      </c>
      <c r="H6752" s="19" t="n">
        <v>20.16</v>
      </c>
      <c r="I6752" s="19" t="n">
        <f aca="false">ROUND(F6752*G6752,2)</f>
        <v>103.65</v>
      </c>
      <c r="J6752" s="19" t="n">
        <f aca="false">ROUND(F6752*H6752,2)</f>
        <v>60.48</v>
      </c>
      <c r="K6752" s="19" t="n">
        <f aca="false">INDEX(Pricebook!$L$2:$L$1401,MATCH(D6752,Pricebook!$A$2:$A$1401,0))</f>
        <v>37.75</v>
      </c>
      <c r="L6752" s="19" t="n">
        <f aca="false">ROUND(F6752*K6752,2)</f>
        <v>113.25</v>
      </c>
      <c r="M6752" s="24" t="n">
        <f aca="false">DATE(YEAR(C6752),MONTH(C6752),1)</f>
        <v>46204</v>
      </c>
    </row>
    <row r="6753" customFormat="false" ht="15" hidden="false" customHeight="false" outlineLevel="0" collapsed="false">
      <c r="A6753" s="21" t="s">
        <v>3855</v>
      </c>
      <c r="B6753" s="21" t="s">
        <v>3003</v>
      </c>
      <c r="C6753" s="23" t="n">
        <v>46229</v>
      </c>
      <c r="D6753" s="21" t="s">
        <v>1006</v>
      </c>
      <c r="E6753" s="21" t="s">
        <v>971</v>
      </c>
      <c r="F6753" s="12" t="n">
        <v>52</v>
      </c>
      <c r="G6753" s="19" t="n">
        <v>4.6</v>
      </c>
      <c r="H6753" s="19" t="n">
        <v>3.76</v>
      </c>
      <c r="I6753" s="19" t="n">
        <f aca="false">ROUND(F6753*G6753,2)</f>
        <v>239.2</v>
      </c>
      <c r="J6753" s="19" t="n">
        <f aca="false">ROUND(F6753*H6753,2)</f>
        <v>195.52</v>
      </c>
      <c r="K6753" s="19" t="n">
        <f aca="false">INDEX(Pricebook!$L$2:$L$1401,MATCH(D6753,Pricebook!$A$2:$A$1401,0))</f>
        <v>5.35</v>
      </c>
      <c r="L6753" s="19" t="n">
        <f aca="false">ROUND(F6753*K6753,2)</f>
        <v>278.2</v>
      </c>
      <c r="M6753" s="24" t="n">
        <f aca="false">DATE(YEAR(C6753),MONTH(C6753),1)</f>
        <v>46204</v>
      </c>
    </row>
    <row r="6754" customFormat="false" ht="15" hidden="false" customHeight="false" outlineLevel="0" collapsed="false">
      <c r="A6754" s="21" t="s">
        <v>3856</v>
      </c>
      <c r="B6754" s="21" t="s">
        <v>3083</v>
      </c>
      <c r="C6754" s="23" t="n">
        <v>46230</v>
      </c>
      <c r="D6754" s="21" t="s">
        <v>2038</v>
      </c>
      <c r="E6754" s="21" t="s">
        <v>1941</v>
      </c>
      <c r="F6754" s="12" t="n">
        <v>2</v>
      </c>
      <c r="G6754" s="19" t="n">
        <v>93.15</v>
      </c>
      <c r="H6754" s="19" t="n">
        <v>68.83</v>
      </c>
      <c r="I6754" s="19" t="n">
        <f aca="false">ROUND(F6754*G6754,2)</f>
        <v>186.3</v>
      </c>
      <c r="J6754" s="19" t="n">
        <f aca="false">ROUND(F6754*H6754,2)</f>
        <v>137.66</v>
      </c>
      <c r="K6754" s="19" t="n">
        <f aca="false">INDEX(Pricebook!$L$2:$L$1401,MATCH(D6754,Pricebook!$A$2:$A$1401,0))</f>
        <v>97.95</v>
      </c>
      <c r="L6754" s="19" t="n">
        <f aca="false">ROUND(F6754*K6754,2)</f>
        <v>195.9</v>
      </c>
      <c r="M6754" s="24" t="n">
        <f aca="false">DATE(YEAR(C6754),MONTH(C6754),1)</f>
        <v>46204</v>
      </c>
    </row>
    <row r="6755" customFormat="false" ht="15" hidden="false" customHeight="false" outlineLevel="0" collapsed="false">
      <c r="A6755" s="21" t="s">
        <v>3856</v>
      </c>
      <c r="B6755" s="21" t="s">
        <v>3083</v>
      </c>
      <c r="C6755" s="23" t="n">
        <v>46230</v>
      </c>
      <c r="D6755" s="21" t="s">
        <v>2058</v>
      </c>
      <c r="E6755" s="21" t="s">
        <v>1941</v>
      </c>
      <c r="F6755" s="12" t="n">
        <v>4</v>
      </c>
      <c r="G6755" s="19" t="n">
        <v>32.95</v>
      </c>
      <c r="H6755" s="19" t="n">
        <v>21.21</v>
      </c>
      <c r="I6755" s="19" t="n">
        <f aca="false">ROUND(F6755*G6755,2)</f>
        <v>131.8</v>
      </c>
      <c r="J6755" s="19" t="n">
        <f aca="false">ROUND(F6755*H6755,2)</f>
        <v>84.84</v>
      </c>
      <c r="K6755" s="19" t="n">
        <f aca="false">INDEX(Pricebook!$L$2:$L$1401,MATCH(D6755,Pricebook!$A$2:$A$1401,0))</f>
        <v>34.6</v>
      </c>
      <c r="L6755" s="19" t="n">
        <f aca="false">ROUND(F6755*K6755,2)</f>
        <v>138.4</v>
      </c>
      <c r="M6755" s="24" t="n">
        <f aca="false">DATE(YEAR(C6755),MONTH(C6755),1)</f>
        <v>46204</v>
      </c>
    </row>
    <row r="6756" customFormat="false" ht="15" hidden="false" customHeight="false" outlineLevel="0" collapsed="false">
      <c r="A6756" s="21" t="s">
        <v>3856</v>
      </c>
      <c r="B6756" s="21" t="s">
        <v>3083</v>
      </c>
      <c r="C6756" s="23" t="n">
        <v>46230</v>
      </c>
      <c r="D6756" s="21" t="s">
        <v>2804</v>
      </c>
      <c r="E6756" s="21" t="s">
        <v>2748</v>
      </c>
      <c r="F6756" s="12" t="n">
        <v>6</v>
      </c>
      <c r="G6756" s="19" t="n">
        <v>12.4</v>
      </c>
      <c r="H6756" s="19" t="n">
        <v>7.21</v>
      </c>
      <c r="I6756" s="19" t="n">
        <f aca="false">ROUND(F6756*G6756,2)</f>
        <v>74.4</v>
      </c>
      <c r="J6756" s="19" t="n">
        <f aca="false">ROUND(F6756*H6756,2)</f>
        <v>43.26</v>
      </c>
      <c r="K6756" s="19" t="n">
        <f aca="false">INDEX(Pricebook!$L$2:$L$1401,MATCH(D6756,Pricebook!$A$2:$A$1401,0))</f>
        <v>13.55</v>
      </c>
      <c r="L6756" s="19" t="n">
        <f aca="false">ROUND(F6756*K6756,2)</f>
        <v>81.3</v>
      </c>
      <c r="M6756" s="24" t="n">
        <f aca="false">DATE(YEAR(C6756),MONTH(C6756),1)</f>
        <v>46204</v>
      </c>
    </row>
    <row r="6757" customFormat="false" ht="15" hidden="false" customHeight="false" outlineLevel="0" collapsed="false">
      <c r="A6757" s="21" t="s">
        <v>3856</v>
      </c>
      <c r="B6757" s="21" t="s">
        <v>3083</v>
      </c>
      <c r="C6757" s="23" t="n">
        <v>46230</v>
      </c>
      <c r="D6757" s="21" t="s">
        <v>1162</v>
      </c>
      <c r="E6757" s="21" t="s">
        <v>971</v>
      </c>
      <c r="F6757" s="12" t="n">
        <v>18</v>
      </c>
      <c r="G6757" s="19" t="n">
        <v>8.3</v>
      </c>
      <c r="H6757" s="19" t="n">
        <v>6.43</v>
      </c>
      <c r="I6757" s="19" t="n">
        <f aca="false">ROUND(F6757*G6757,2)</f>
        <v>149.4</v>
      </c>
      <c r="J6757" s="19" t="n">
        <f aca="false">ROUND(F6757*H6757,2)</f>
        <v>115.74</v>
      </c>
      <c r="K6757" s="19" t="n">
        <f aca="false">INDEX(Pricebook!$L$2:$L$1401,MATCH(D6757,Pricebook!$A$2:$A$1401,0))</f>
        <v>9.75</v>
      </c>
      <c r="L6757" s="19" t="n">
        <f aca="false">ROUND(F6757*K6757,2)</f>
        <v>175.5</v>
      </c>
      <c r="M6757" s="24" t="n">
        <f aca="false">DATE(YEAR(C6757),MONTH(C6757),1)</f>
        <v>46204</v>
      </c>
    </row>
    <row r="6758" customFormat="false" ht="15" hidden="false" customHeight="false" outlineLevel="0" collapsed="false">
      <c r="A6758" s="21" t="s">
        <v>3856</v>
      </c>
      <c r="B6758" s="21" t="s">
        <v>3083</v>
      </c>
      <c r="C6758" s="23" t="n">
        <v>46230</v>
      </c>
      <c r="D6758" s="21" t="s">
        <v>1292</v>
      </c>
      <c r="E6758" s="21" t="s">
        <v>971</v>
      </c>
      <c r="F6758" s="12" t="n">
        <v>6</v>
      </c>
      <c r="G6758" s="19" t="n">
        <v>2.8</v>
      </c>
      <c r="H6758" s="19" t="n">
        <v>2.16</v>
      </c>
      <c r="I6758" s="19" t="n">
        <f aca="false">ROUND(F6758*G6758,2)</f>
        <v>16.8</v>
      </c>
      <c r="J6758" s="19" t="n">
        <f aca="false">ROUND(F6758*H6758,2)</f>
        <v>12.96</v>
      </c>
      <c r="K6758" s="19" t="n">
        <f aca="false">INDEX(Pricebook!$L$2:$L$1401,MATCH(D6758,Pricebook!$A$2:$A$1401,0))</f>
        <v>3.3</v>
      </c>
      <c r="L6758" s="19" t="n">
        <f aca="false">ROUND(F6758*K6758,2)</f>
        <v>19.8</v>
      </c>
      <c r="M6758" s="24" t="n">
        <f aca="false">DATE(YEAR(C6758),MONTH(C6758),1)</f>
        <v>46204</v>
      </c>
    </row>
    <row r="6759" customFormat="false" ht="15" hidden="false" customHeight="false" outlineLevel="0" collapsed="false">
      <c r="A6759" s="21" t="s">
        <v>3856</v>
      </c>
      <c r="B6759" s="21" t="s">
        <v>3083</v>
      </c>
      <c r="C6759" s="23" t="n">
        <v>46230</v>
      </c>
      <c r="D6759" s="21" t="s">
        <v>1050</v>
      </c>
      <c r="E6759" s="21" t="s">
        <v>971</v>
      </c>
      <c r="F6759" s="12" t="n">
        <v>11</v>
      </c>
      <c r="G6759" s="19" t="n">
        <v>7.2</v>
      </c>
      <c r="H6759" s="19" t="n">
        <v>5.5</v>
      </c>
      <c r="I6759" s="19" t="n">
        <f aca="false">ROUND(F6759*G6759,2)</f>
        <v>79.2</v>
      </c>
      <c r="J6759" s="19" t="n">
        <f aca="false">ROUND(F6759*H6759,2)</f>
        <v>60.5</v>
      </c>
      <c r="K6759" s="19" t="n">
        <f aca="false">INDEX(Pricebook!$L$2:$L$1401,MATCH(D6759,Pricebook!$A$2:$A$1401,0))</f>
        <v>8.35</v>
      </c>
      <c r="L6759" s="19" t="n">
        <f aca="false">ROUND(F6759*K6759,2)</f>
        <v>91.85</v>
      </c>
      <c r="M6759" s="24" t="n">
        <f aca="false">DATE(YEAR(C6759),MONTH(C6759),1)</f>
        <v>46204</v>
      </c>
    </row>
    <row r="6760" customFormat="false" ht="15" hidden="false" customHeight="false" outlineLevel="0" collapsed="false">
      <c r="A6760" s="21" t="s">
        <v>3856</v>
      </c>
      <c r="B6760" s="21" t="s">
        <v>3083</v>
      </c>
      <c r="C6760" s="23" t="n">
        <v>46230</v>
      </c>
      <c r="D6760" s="21" t="s">
        <v>2768</v>
      </c>
      <c r="E6760" s="21" t="s">
        <v>2748</v>
      </c>
      <c r="F6760" s="12" t="n">
        <v>3</v>
      </c>
      <c r="G6760" s="19" t="n">
        <v>15.5</v>
      </c>
      <c r="H6760" s="19" t="n">
        <v>9</v>
      </c>
      <c r="I6760" s="19" t="n">
        <f aca="false">ROUND(F6760*G6760,2)</f>
        <v>46.5</v>
      </c>
      <c r="J6760" s="19" t="n">
        <f aca="false">ROUND(F6760*H6760,2)</f>
        <v>27</v>
      </c>
      <c r="K6760" s="19" t="n">
        <f aca="false">INDEX(Pricebook!$L$2:$L$1401,MATCH(D6760,Pricebook!$A$2:$A$1401,0))</f>
        <v>16.9</v>
      </c>
      <c r="L6760" s="19" t="n">
        <f aca="false">ROUND(F6760*K6760,2)</f>
        <v>50.7</v>
      </c>
      <c r="M6760" s="24" t="n">
        <f aca="false">DATE(YEAR(C6760),MONTH(C6760),1)</f>
        <v>46204</v>
      </c>
    </row>
    <row r="6761" customFormat="false" ht="15" hidden="false" customHeight="false" outlineLevel="0" collapsed="false">
      <c r="A6761" s="21" t="s">
        <v>3856</v>
      </c>
      <c r="B6761" s="21" t="s">
        <v>3083</v>
      </c>
      <c r="C6761" s="23" t="n">
        <v>46230</v>
      </c>
      <c r="D6761" s="21" t="s">
        <v>2148</v>
      </c>
      <c r="E6761" s="21" t="s">
        <v>1941</v>
      </c>
      <c r="F6761" s="12" t="n">
        <v>6</v>
      </c>
      <c r="G6761" s="19" t="n">
        <v>46.2</v>
      </c>
      <c r="H6761" s="19" t="n">
        <v>31.24</v>
      </c>
      <c r="I6761" s="19" t="n">
        <f aca="false">ROUND(F6761*G6761,2)</f>
        <v>277.2</v>
      </c>
      <c r="J6761" s="19" t="n">
        <f aca="false">ROUND(F6761*H6761,2)</f>
        <v>187.44</v>
      </c>
      <c r="K6761" s="19" t="n">
        <f aca="false">INDEX(Pricebook!$L$2:$L$1401,MATCH(D6761,Pricebook!$A$2:$A$1401,0))</f>
        <v>48.55</v>
      </c>
      <c r="L6761" s="19" t="n">
        <f aca="false">ROUND(F6761*K6761,2)</f>
        <v>291.3</v>
      </c>
      <c r="M6761" s="24" t="n">
        <f aca="false">DATE(YEAR(C6761),MONTH(C6761),1)</f>
        <v>46204</v>
      </c>
    </row>
    <row r="6762" customFormat="false" ht="15" hidden="false" customHeight="false" outlineLevel="0" collapsed="false">
      <c r="A6762" s="21" t="s">
        <v>3856</v>
      </c>
      <c r="B6762" s="21" t="s">
        <v>3083</v>
      </c>
      <c r="C6762" s="23" t="n">
        <v>46230</v>
      </c>
      <c r="D6762" s="21" t="s">
        <v>2126</v>
      </c>
      <c r="E6762" s="21" t="s">
        <v>1941</v>
      </c>
      <c r="F6762" s="12" t="n">
        <v>1</v>
      </c>
      <c r="G6762" s="19" t="n">
        <v>134.4</v>
      </c>
      <c r="H6762" s="19" t="n">
        <v>86.07</v>
      </c>
      <c r="I6762" s="19" t="n">
        <f aca="false">ROUND(F6762*G6762,2)</f>
        <v>134.4</v>
      </c>
      <c r="J6762" s="19" t="n">
        <f aca="false">ROUND(F6762*H6762,2)</f>
        <v>86.07</v>
      </c>
      <c r="K6762" s="19" t="n">
        <f aca="false">INDEX(Pricebook!$L$2:$L$1401,MATCH(D6762,Pricebook!$A$2:$A$1401,0))</f>
        <v>140.25</v>
      </c>
      <c r="L6762" s="19" t="n">
        <f aca="false">ROUND(F6762*K6762,2)</f>
        <v>140.25</v>
      </c>
      <c r="M6762" s="24" t="n">
        <f aca="false">DATE(YEAR(C6762),MONTH(C6762),1)</f>
        <v>46204</v>
      </c>
    </row>
    <row r="6763" customFormat="false" ht="15" hidden="false" customHeight="false" outlineLevel="0" collapsed="false">
      <c r="A6763" s="21" t="s">
        <v>3856</v>
      </c>
      <c r="B6763" s="21" t="s">
        <v>3083</v>
      </c>
      <c r="C6763" s="23" t="n">
        <v>46230</v>
      </c>
      <c r="D6763" s="21" t="s">
        <v>1224</v>
      </c>
      <c r="E6763" s="21" t="s">
        <v>971</v>
      </c>
      <c r="F6763" s="12" t="n">
        <v>1</v>
      </c>
      <c r="G6763" s="19" t="n">
        <v>1442.9</v>
      </c>
      <c r="H6763" s="19" t="n">
        <v>1114.97</v>
      </c>
      <c r="I6763" s="19" t="n">
        <f aca="false">ROUND(F6763*G6763,2)</f>
        <v>1442.9</v>
      </c>
      <c r="J6763" s="19" t="n">
        <f aca="false">ROUND(F6763*H6763,2)</f>
        <v>1114.97</v>
      </c>
      <c r="K6763" s="19" t="n">
        <f aca="false">INDEX(Pricebook!$L$2:$L$1401,MATCH(D6763,Pricebook!$A$2:$A$1401,0))</f>
        <v>1688.4</v>
      </c>
      <c r="L6763" s="19" t="n">
        <f aca="false">ROUND(F6763*K6763,2)</f>
        <v>1688.4</v>
      </c>
      <c r="M6763" s="24" t="n">
        <f aca="false">DATE(YEAR(C6763),MONTH(C6763),1)</f>
        <v>46204</v>
      </c>
    </row>
    <row r="6764" customFormat="false" ht="15" hidden="false" customHeight="false" outlineLevel="0" collapsed="false">
      <c r="A6764" s="21" t="s">
        <v>3856</v>
      </c>
      <c r="B6764" s="21" t="s">
        <v>3083</v>
      </c>
      <c r="C6764" s="23" t="n">
        <v>46230</v>
      </c>
      <c r="D6764" s="21" t="s">
        <v>2838</v>
      </c>
      <c r="E6764" s="21" t="s">
        <v>2748</v>
      </c>
      <c r="F6764" s="12" t="n">
        <v>1</v>
      </c>
      <c r="G6764" s="19" t="n">
        <v>11.1</v>
      </c>
      <c r="H6764" s="19" t="n">
        <v>6.43</v>
      </c>
      <c r="I6764" s="19" t="n">
        <f aca="false">ROUND(F6764*G6764,2)</f>
        <v>11.1</v>
      </c>
      <c r="J6764" s="19" t="n">
        <f aca="false">ROUND(F6764*H6764,2)</f>
        <v>6.43</v>
      </c>
      <c r="K6764" s="19" t="n">
        <f aca="false">INDEX(Pricebook!$L$2:$L$1401,MATCH(D6764,Pricebook!$A$2:$A$1401,0))</f>
        <v>12.05</v>
      </c>
      <c r="L6764" s="19" t="n">
        <f aca="false">ROUND(F6764*K6764,2)</f>
        <v>12.05</v>
      </c>
      <c r="M6764" s="24" t="n">
        <f aca="false">DATE(YEAR(C6764),MONTH(C6764),1)</f>
        <v>46204</v>
      </c>
    </row>
    <row r="6765" customFormat="false" ht="15" hidden="false" customHeight="false" outlineLevel="0" collapsed="false">
      <c r="A6765" s="21" t="s">
        <v>3856</v>
      </c>
      <c r="B6765" s="21" t="s">
        <v>3083</v>
      </c>
      <c r="C6765" s="23" t="n">
        <v>46230</v>
      </c>
      <c r="D6765" s="21" t="s">
        <v>817</v>
      </c>
      <c r="E6765" s="21" t="s">
        <v>366</v>
      </c>
      <c r="F6765" s="12" t="n">
        <v>3</v>
      </c>
      <c r="G6765" s="19" t="n">
        <v>11.25</v>
      </c>
      <c r="H6765" s="19" t="n">
        <v>9.15</v>
      </c>
      <c r="I6765" s="19" t="n">
        <f aca="false">ROUND(F6765*G6765,2)</f>
        <v>33.75</v>
      </c>
      <c r="J6765" s="19" t="n">
        <f aca="false">ROUND(F6765*H6765,2)</f>
        <v>27.45</v>
      </c>
      <c r="K6765" s="19" t="n">
        <f aca="false">INDEX(Pricebook!$L$2:$L$1401,MATCH(D6765,Pricebook!$A$2:$A$1401,0))</f>
        <v>12.15</v>
      </c>
      <c r="L6765" s="19" t="n">
        <f aca="false">ROUND(F6765*K6765,2)</f>
        <v>36.45</v>
      </c>
      <c r="M6765" s="24" t="n">
        <f aca="false">DATE(YEAR(C6765),MONTH(C6765),1)</f>
        <v>46204</v>
      </c>
    </row>
    <row r="6766" customFormat="false" ht="15" hidden="false" customHeight="false" outlineLevel="0" collapsed="false">
      <c r="A6766" s="21" t="s">
        <v>3856</v>
      </c>
      <c r="B6766" s="21" t="s">
        <v>3083</v>
      </c>
      <c r="C6766" s="23" t="n">
        <v>46230</v>
      </c>
      <c r="D6766" s="21" t="s">
        <v>2908</v>
      </c>
      <c r="E6766" s="21" t="s">
        <v>2748</v>
      </c>
      <c r="F6766" s="12" t="n">
        <v>2</v>
      </c>
      <c r="G6766" s="19" t="n">
        <v>32.5</v>
      </c>
      <c r="H6766" s="19" t="n">
        <v>18.99</v>
      </c>
      <c r="I6766" s="19" t="n">
        <f aca="false">ROUND(F6766*G6766,2)</f>
        <v>65</v>
      </c>
      <c r="J6766" s="19" t="n">
        <f aca="false">ROUND(F6766*H6766,2)</f>
        <v>37.98</v>
      </c>
      <c r="K6766" s="19" t="n">
        <f aca="false">INDEX(Pricebook!$L$2:$L$1401,MATCH(D6766,Pricebook!$A$2:$A$1401,0))</f>
        <v>35.6</v>
      </c>
      <c r="L6766" s="19" t="n">
        <f aca="false">ROUND(F6766*K6766,2)</f>
        <v>71.2</v>
      </c>
      <c r="M6766" s="24" t="n">
        <f aca="false">DATE(YEAR(C6766),MONTH(C6766),1)</f>
        <v>46204</v>
      </c>
    </row>
    <row r="6767" customFormat="false" ht="15" hidden="false" customHeight="false" outlineLevel="0" collapsed="false">
      <c r="A6767" s="21" t="s">
        <v>3857</v>
      </c>
      <c r="B6767" s="21" t="s">
        <v>3530</v>
      </c>
      <c r="C6767" s="23" t="n">
        <v>46230</v>
      </c>
      <c r="D6767" s="21" t="s">
        <v>1801</v>
      </c>
      <c r="E6767" s="21" t="s">
        <v>1452</v>
      </c>
      <c r="F6767" s="12" t="n">
        <v>3</v>
      </c>
      <c r="G6767" s="19" t="n">
        <v>88.75</v>
      </c>
      <c r="H6767" s="19" t="n">
        <v>63.62</v>
      </c>
      <c r="I6767" s="19" t="n">
        <f aca="false">ROUND(F6767*G6767,2)</f>
        <v>266.25</v>
      </c>
      <c r="J6767" s="19" t="n">
        <f aca="false">ROUND(F6767*H6767,2)</f>
        <v>190.86</v>
      </c>
      <c r="K6767" s="19" t="n">
        <f aca="false">INDEX(Pricebook!$L$2:$L$1401,MATCH(D6767,Pricebook!$A$2:$A$1401,0))</f>
        <v>91.35</v>
      </c>
      <c r="L6767" s="19" t="n">
        <f aca="false">ROUND(F6767*K6767,2)</f>
        <v>274.05</v>
      </c>
      <c r="M6767" s="24" t="n">
        <f aca="false">DATE(YEAR(C6767),MONTH(C6767),1)</f>
        <v>46204</v>
      </c>
    </row>
    <row r="6768" customFormat="false" ht="15" hidden="false" customHeight="false" outlineLevel="0" collapsed="false">
      <c r="A6768" s="21" t="s">
        <v>3857</v>
      </c>
      <c r="B6768" s="21" t="s">
        <v>3530</v>
      </c>
      <c r="C6768" s="23" t="n">
        <v>46230</v>
      </c>
      <c r="D6768" s="21" t="s">
        <v>1658</v>
      </c>
      <c r="E6768" s="21" t="s">
        <v>1452</v>
      </c>
      <c r="F6768" s="12" t="n">
        <v>4</v>
      </c>
      <c r="G6768" s="19" t="n">
        <v>116.2</v>
      </c>
      <c r="H6768" s="19" t="n">
        <v>71.71</v>
      </c>
      <c r="I6768" s="19" t="n">
        <f aca="false">ROUND(F6768*G6768,2)</f>
        <v>464.8</v>
      </c>
      <c r="J6768" s="19" t="n">
        <f aca="false">ROUND(F6768*H6768,2)</f>
        <v>286.84</v>
      </c>
      <c r="K6768" s="19" t="n">
        <f aca="false">INDEX(Pricebook!$L$2:$L$1401,MATCH(D6768,Pricebook!$A$2:$A$1401,0))</f>
        <v>120.15</v>
      </c>
      <c r="L6768" s="19" t="n">
        <f aca="false">ROUND(F6768*K6768,2)</f>
        <v>480.6</v>
      </c>
      <c r="M6768" s="24" t="n">
        <f aca="false">DATE(YEAR(C6768),MONTH(C6768),1)</f>
        <v>46204</v>
      </c>
    </row>
    <row r="6769" customFormat="false" ht="15" hidden="false" customHeight="false" outlineLevel="0" collapsed="false">
      <c r="A6769" s="21" t="s">
        <v>3857</v>
      </c>
      <c r="B6769" s="21" t="s">
        <v>3530</v>
      </c>
      <c r="C6769" s="23" t="n">
        <v>46230</v>
      </c>
      <c r="D6769" s="21" t="s">
        <v>2214</v>
      </c>
      <c r="E6769" s="21" t="s">
        <v>2202</v>
      </c>
      <c r="F6769" s="12" t="n">
        <v>1</v>
      </c>
      <c r="G6769" s="19" t="n">
        <v>60.55</v>
      </c>
      <c r="H6769" s="19" t="n">
        <v>36.6</v>
      </c>
      <c r="I6769" s="19" t="n">
        <f aca="false">ROUND(F6769*G6769,2)</f>
        <v>60.55</v>
      </c>
      <c r="J6769" s="19" t="n">
        <f aca="false">ROUND(F6769*H6769,2)</f>
        <v>36.6</v>
      </c>
      <c r="K6769" s="19" t="n">
        <f aca="false">INDEX(Pricebook!$L$2:$L$1401,MATCH(D6769,Pricebook!$A$2:$A$1401,0))</f>
        <v>64.4</v>
      </c>
      <c r="L6769" s="19" t="n">
        <f aca="false">ROUND(F6769*K6769,2)</f>
        <v>64.4</v>
      </c>
      <c r="M6769" s="24" t="n">
        <f aca="false">DATE(YEAR(C6769),MONTH(C6769),1)</f>
        <v>46204</v>
      </c>
    </row>
    <row r="6770" customFormat="false" ht="15" hidden="false" customHeight="false" outlineLevel="0" collapsed="false">
      <c r="A6770" s="21" t="s">
        <v>3857</v>
      </c>
      <c r="B6770" s="21" t="s">
        <v>3530</v>
      </c>
      <c r="C6770" s="23" t="n">
        <v>46230</v>
      </c>
      <c r="D6770" s="21" t="s">
        <v>2224</v>
      </c>
      <c r="E6770" s="21" t="s">
        <v>2202</v>
      </c>
      <c r="F6770" s="12" t="n">
        <v>11</v>
      </c>
      <c r="G6770" s="19" t="n">
        <v>6.1</v>
      </c>
      <c r="H6770" s="19" t="n">
        <v>4.35</v>
      </c>
      <c r="I6770" s="19" t="n">
        <f aca="false">ROUND(F6770*G6770,2)</f>
        <v>67.1</v>
      </c>
      <c r="J6770" s="19" t="n">
        <f aca="false">ROUND(F6770*H6770,2)</f>
        <v>47.85</v>
      </c>
      <c r="K6770" s="19" t="n">
        <f aca="false">INDEX(Pricebook!$L$2:$L$1401,MATCH(D6770,Pricebook!$A$2:$A$1401,0))</f>
        <v>6.55</v>
      </c>
      <c r="L6770" s="19" t="n">
        <f aca="false">ROUND(F6770*K6770,2)</f>
        <v>72.05</v>
      </c>
      <c r="M6770" s="24" t="n">
        <f aca="false">DATE(YEAR(C6770),MONTH(C6770),1)</f>
        <v>46204</v>
      </c>
    </row>
    <row r="6771" customFormat="false" ht="15" hidden="false" customHeight="false" outlineLevel="0" collapsed="false">
      <c r="A6771" s="21" t="s">
        <v>3857</v>
      </c>
      <c r="B6771" s="21" t="s">
        <v>3530</v>
      </c>
      <c r="C6771" s="23" t="n">
        <v>46230</v>
      </c>
      <c r="D6771" s="21" t="s">
        <v>775</v>
      </c>
      <c r="E6771" s="21" t="s">
        <v>366</v>
      </c>
      <c r="F6771" s="12" t="n">
        <v>2</v>
      </c>
      <c r="G6771" s="19" t="n">
        <v>221.65</v>
      </c>
      <c r="H6771" s="19" t="n">
        <v>156.94</v>
      </c>
      <c r="I6771" s="19" t="n">
        <f aca="false">ROUND(F6771*G6771,2)</f>
        <v>443.3</v>
      </c>
      <c r="J6771" s="19" t="n">
        <f aca="false">ROUND(F6771*H6771,2)</f>
        <v>313.88</v>
      </c>
      <c r="K6771" s="19" t="n">
        <f aca="false">INDEX(Pricebook!$L$2:$L$1401,MATCH(D6771,Pricebook!$A$2:$A$1401,0))</f>
        <v>238.95</v>
      </c>
      <c r="L6771" s="19" t="n">
        <f aca="false">ROUND(F6771*K6771,2)</f>
        <v>477.9</v>
      </c>
      <c r="M6771" s="24" t="n">
        <f aca="false">DATE(YEAR(C6771),MONTH(C6771),1)</f>
        <v>46204</v>
      </c>
    </row>
    <row r="6772" customFormat="false" ht="15" hidden="false" customHeight="false" outlineLevel="0" collapsed="false">
      <c r="A6772" s="21" t="s">
        <v>3857</v>
      </c>
      <c r="B6772" s="21" t="s">
        <v>3530</v>
      </c>
      <c r="C6772" s="23" t="n">
        <v>46230</v>
      </c>
      <c r="D6772" s="21" t="s">
        <v>2454</v>
      </c>
      <c r="E6772" s="21" t="s">
        <v>2202</v>
      </c>
      <c r="F6772" s="12" t="n">
        <v>12</v>
      </c>
      <c r="G6772" s="19" t="n">
        <v>7.95</v>
      </c>
      <c r="H6772" s="19" t="n">
        <v>4.82</v>
      </c>
      <c r="I6772" s="19" t="n">
        <f aca="false">ROUND(F6772*G6772,2)</f>
        <v>95.4</v>
      </c>
      <c r="J6772" s="19" t="n">
        <f aca="false">ROUND(F6772*H6772,2)</f>
        <v>57.84</v>
      </c>
      <c r="K6772" s="19" t="n">
        <f aca="false">INDEX(Pricebook!$L$2:$L$1401,MATCH(D6772,Pricebook!$A$2:$A$1401,0))</f>
        <v>8.5</v>
      </c>
      <c r="L6772" s="19" t="n">
        <f aca="false">ROUND(F6772*K6772,2)</f>
        <v>102</v>
      </c>
      <c r="M6772" s="24" t="n">
        <f aca="false">DATE(YEAR(C6772),MONTH(C6772),1)</f>
        <v>46204</v>
      </c>
    </row>
    <row r="6773" customFormat="false" ht="15" hidden="false" customHeight="false" outlineLevel="0" collapsed="false">
      <c r="A6773" s="21" t="s">
        <v>3857</v>
      </c>
      <c r="B6773" s="21" t="s">
        <v>3530</v>
      </c>
      <c r="C6773" s="23" t="n">
        <v>46230</v>
      </c>
      <c r="D6773" s="21" t="s">
        <v>615</v>
      </c>
      <c r="E6773" s="21" t="s">
        <v>366</v>
      </c>
      <c r="F6773" s="12" t="n">
        <v>1</v>
      </c>
      <c r="G6773" s="19" t="n">
        <v>72.55</v>
      </c>
      <c r="H6773" s="19" t="n">
        <v>51.63</v>
      </c>
      <c r="I6773" s="19" t="n">
        <f aca="false">ROUND(F6773*G6773,2)</f>
        <v>72.55</v>
      </c>
      <c r="J6773" s="19" t="n">
        <f aca="false">ROUND(F6773*H6773,2)</f>
        <v>51.63</v>
      </c>
      <c r="K6773" s="19" t="n">
        <f aca="false">INDEX(Pricebook!$L$2:$L$1401,MATCH(D6773,Pricebook!$A$2:$A$1401,0))</f>
        <v>78.6</v>
      </c>
      <c r="L6773" s="19" t="n">
        <f aca="false">ROUND(F6773*K6773,2)</f>
        <v>78.6</v>
      </c>
      <c r="M6773" s="24" t="n">
        <f aca="false">DATE(YEAR(C6773),MONTH(C6773),1)</f>
        <v>46204</v>
      </c>
    </row>
    <row r="6774" customFormat="false" ht="15" hidden="false" customHeight="false" outlineLevel="0" collapsed="false">
      <c r="A6774" s="21" t="s">
        <v>3857</v>
      </c>
      <c r="B6774" s="21" t="s">
        <v>3530</v>
      </c>
      <c r="C6774" s="23" t="n">
        <v>46230</v>
      </c>
      <c r="D6774" s="21" t="s">
        <v>749</v>
      </c>
      <c r="E6774" s="21" t="s">
        <v>366</v>
      </c>
      <c r="F6774" s="12" t="n">
        <v>1</v>
      </c>
      <c r="G6774" s="19" t="n">
        <v>197.5</v>
      </c>
      <c r="H6774" s="19" t="n">
        <v>139.26</v>
      </c>
      <c r="I6774" s="19" t="n">
        <f aca="false">ROUND(F6774*G6774,2)</f>
        <v>197.5</v>
      </c>
      <c r="J6774" s="19" t="n">
        <f aca="false">ROUND(F6774*H6774,2)</f>
        <v>139.26</v>
      </c>
      <c r="K6774" s="19" t="n">
        <f aca="false">INDEX(Pricebook!$L$2:$L$1401,MATCH(D6774,Pricebook!$A$2:$A$1401,0))</f>
        <v>212.05</v>
      </c>
      <c r="L6774" s="19" t="n">
        <f aca="false">ROUND(F6774*K6774,2)</f>
        <v>212.05</v>
      </c>
      <c r="M6774" s="24" t="n">
        <f aca="false">DATE(YEAR(C6774),MONTH(C6774),1)</f>
        <v>46204</v>
      </c>
    </row>
    <row r="6775" customFormat="false" ht="15" hidden="false" customHeight="false" outlineLevel="0" collapsed="false">
      <c r="A6775" s="21" t="s">
        <v>3857</v>
      </c>
      <c r="B6775" s="21" t="s">
        <v>3530</v>
      </c>
      <c r="C6775" s="23" t="n">
        <v>46230</v>
      </c>
      <c r="D6775" s="21" t="s">
        <v>1456</v>
      </c>
      <c r="E6775" s="21" t="s">
        <v>1452</v>
      </c>
      <c r="F6775" s="12" t="n">
        <v>1</v>
      </c>
      <c r="G6775" s="19" t="n">
        <v>200</v>
      </c>
      <c r="H6775" s="19" t="n">
        <v>123.87</v>
      </c>
      <c r="I6775" s="19" t="n">
        <f aca="false">ROUND(F6775*G6775,2)</f>
        <v>200</v>
      </c>
      <c r="J6775" s="19" t="n">
        <f aca="false">ROUND(F6775*H6775,2)</f>
        <v>123.87</v>
      </c>
      <c r="K6775" s="19" t="n">
        <f aca="false">INDEX(Pricebook!$L$2:$L$1401,MATCH(D6775,Pricebook!$A$2:$A$1401,0))</f>
        <v>207.5</v>
      </c>
      <c r="L6775" s="19" t="n">
        <f aca="false">ROUND(F6775*K6775,2)</f>
        <v>207.5</v>
      </c>
      <c r="M6775" s="24" t="n">
        <f aca="false">DATE(YEAR(C6775),MONTH(C6775),1)</f>
        <v>46204</v>
      </c>
    </row>
    <row r="6776" customFormat="false" ht="15" hidden="false" customHeight="false" outlineLevel="0" collapsed="false">
      <c r="A6776" s="21" t="s">
        <v>3857</v>
      </c>
      <c r="B6776" s="21" t="s">
        <v>3530</v>
      </c>
      <c r="C6776" s="23" t="n">
        <v>46230</v>
      </c>
      <c r="D6776" s="21" t="s">
        <v>2222</v>
      </c>
      <c r="E6776" s="21" t="s">
        <v>2202</v>
      </c>
      <c r="F6776" s="12" t="n">
        <v>6</v>
      </c>
      <c r="G6776" s="19" t="n">
        <v>60.55</v>
      </c>
      <c r="H6776" s="19" t="n">
        <v>36.49</v>
      </c>
      <c r="I6776" s="19" t="n">
        <f aca="false">ROUND(F6776*G6776,2)</f>
        <v>363.3</v>
      </c>
      <c r="J6776" s="19" t="n">
        <f aca="false">ROUND(F6776*H6776,2)</f>
        <v>218.94</v>
      </c>
      <c r="K6776" s="19" t="n">
        <f aca="false">INDEX(Pricebook!$L$2:$L$1401,MATCH(D6776,Pricebook!$A$2:$A$1401,0))</f>
        <v>64.2</v>
      </c>
      <c r="L6776" s="19" t="n">
        <f aca="false">ROUND(F6776*K6776,2)</f>
        <v>385.2</v>
      </c>
      <c r="M6776" s="24" t="n">
        <f aca="false">DATE(YEAR(C6776),MONTH(C6776),1)</f>
        <v>46204</v>
      </c>
    </row>
    <row r="6777" customFormat="false" ht="15" hidden="false" customHeight="false" outlineLevel="0" collapsed="false">
      <c r="A6777" s="21" t="s">
        <v>3857</v>
      </c>
      <c r="B6777" s="21" t="s">
        <v>3530</v>
      </c>
      <c r="C6777" s="23" t="n">
        <v>46230</v>
      </c>
      <c r="D6777" s="21" t="s">
        <v>665</v>
      </c>
      <c r="E6777" s="21" t="s">
        <v>366</v>
      </c>
      <c r="F6777" s="12" t="n">
        <v>1</v>
      </c>
      <c r="G6777" s="19" t="n">
        <v>28.25</v>
      </c>
      <c r="H6777" s="19" t="n">
        <v>20.17</v>
      </c>
      <c r="I6777" s="19" t="n">
        <f aca="false">ROUND(F6777*G6777,2)</f>
        <v>28.25</v>
      </c>
      <c r="J6777" s="19" t="n">
        <f aca="false">ROUND(F6777*H6777,2)</f>
        <v>20.17</v>
      </c>
      <c r="K6777" s="19" t="n">
        <f aca="false">INDEX(Pricebook!$L$2:$L$1401,MATCH(D6777,Pricebook!$A$2:$A$1401,0))</f>
        <v>30.75</v>
      </c>
      <c r="L6777" s="19" t="n">
        <f aca="false">ROUND(F6777*K6777,2)</f>
        <v>30.75</v>
      </c>
      <c r="M6777" s="24" t="n">
        <f aca="false">DATE(YEAR(C6777),MONTH(C6777),1)</f>
        <v>46204</v>
      </c>
    </row>
    <row r="6778" customFormat="false" ht="15" hidden="false" customHeight="false" outlineLevel="0" collapsed="false">
      <c r="A6778" s="21" t="s">
        <v>3857</v>
      </c>
      <c r="B6778" s="21" t="s">
        <v>3530</v>
      </c>
      <c r="C6778" s="23" t="n">
        <v>46230</v>
      </c>
      <c r="D6778" s="21" t="s">
        <v>2452</v>
      </c>
      <c r="E6778" s="21" t="s">
        <v>2202</v>
      </c>
      <c r="F6778" s="12" t="n">
        <v>17</v>
      </c>
      <c r="G6778" s="19" t="n">
        <v>12.15</v>
      </c>
      <c r="H6778" s="19" t="n">
        <v>7.28</v>
      </c>
      <c r="I6778" s="19" t="n">
        <f aca="false">ROUND(F6778*G6778,2)</f>
        <v>206.55</v>
      </c>
      <c r="J6778" s="19" t="n">
        <f aca="false">ROUND(F6778*H6778,2)</f>
        <v>123.76</v>
      </c>
      <c r="K6778" s="19" t="n">
        <f aca="false">INDEX(Pricebook!$L$2:$L$1401,MATCH(D6778,Pricebook!$A$2:$A$1401,0))</f>
        <v>12.8</v>
      </c>
      <c r="L6778" s="19" t="n">
        <f aca="false">ROUND(F6778*K6778,2)</f>
        <v>217.6</v>
      </c>
      <c r="M6778" s="24" t="n">
        <f aca="false">DATE(YEAR(C6778),MONTH(C6778),1)</f>
        <v>46204</v>
      </c>
    </row>
    <row r="6779" customFormat="false" ht="15" hidden="false" customHeight="false" outlineLevel="0" collapsed="false">
      <c r="A6779" s="21" t="s">
        <v>3857</v>
      </c>
      <c r="B6779" s="21" t="s">
        <v>3530</v>
      </c>
      <c r="C6779" s="23" t="n">
        <v>46230</v>
      </c>
      <c r="D6779" s="21" t="s">
        <v>1755</v>
      </c>
      <c r="E6779" s="21" t="s">
        <v>1452</v>
      </c>
      <c r="F6779" s="12" t="n">
        <v>4</v>
      </c>
      <c r="G6779" s="19" t="n">
        <v>72</v>
      </c>
      <c r="H6779" s="19" t="n">
        <v>44.08</v>
      </c>
      <c r="I6779" s="19" t="n">
        <f aca="false">ROUND(F6779*G6779,2)</f>
        <v>288</v>
      </c>
      <c r="J6779" s="19" t="n">
        <f aca="false">ROUND(F6779*H6779,2)</f>
        <v>176.32</v>
      </c>
      <c r="K6779" s="19" t="n">
        <f aca="false">INDEX(Pricebook!$L$2:$L$1401,MATCH(D6779,Pricebook!$A$2:$A$1401,0))</f>
        <v>73.85</v>
      </c>
      <c r="L6779" s="19" t="n">
        <f aca="false">ROUND(F6779*K6779,2)</f>
        <v>295.4</v>
      </c>
      <c r="M6779" s="24" t="n">
        <f aca="false">DATE(YEAR(C6779),MONTH(C6779),1)</f>
        <v>46204</v>
      </c>
    </row>
    <row r="6780" customFormat="false" ht="15" hidden="false" customHeight="false" outlineLevel="0" collapsed="false">
      <c r="A6780" s="21" t="s">
        <v>3857</v>
      </c>
      <c r="B6780" s="21" t="s">
        <v>3530</v>
      </c>
      <c r="C6780" s="23" t="n">
        <v>46230</v>
      </c>
      <c r="D6780" s="21" t="s">
        <v>2214</v>
      </c>
      <c r="E6780" s="21" t="s">
        <v>2202</v>
      </c>
      <c r="F6780" s="12" t="n">
        <v>1</v>
      </c>
      <c r="G6780" s="19" t="n">
        <v>60.55</v>
      </c>
      <c r="H6780" s="19" t="n">
        <v>36.6</v>
      </c>
      <c r="I6780" s="19" t="n">
        <f aca="false">ROUND(F6780*G6780,2)</f>
        <v>60.55</v>
      </c>
      <c r="J6780" s="19" t="n">
        <f aca="false">ROUND(F6780*H6780,2)</f>
        <v>36.6</v>
      </c>
      <c r="K6780" s="19" t="n">
        <f aca="false">INDEX(Pricebook!$L$2:$L$1401,MATCH(D6780,Pricebook!$A$2:$A$1401,0))</f>
        <v>64.4</v>
      </c>
      <c r="L6780" s="19" t="n">
        <f aca="false">ROUND(F6780*K6780,2)</f>
        <v>64.4</v>
      </c>
      <c r="M6780" s="24" t="n">
        <f aca="false">DATE(YEAR(C6780),MONTH(C6780),1)</f>
        <v>46204</v>
      </c>
    </row>
    <row r="6781" customFormat="false" ht="15" hidden="false" customHeight="false" outlineLevel="0" collapsed="false">
      <c r="A6781" s="21" t="s">
        <v>3857</v>
      </c>
      <c r="B6781" s="21" t="s">
        <v>3530</v>
      </c>
      <c r="C6781" s="23" t="n">
        <v>46230</v>
      </c>
      <c r="D6781" s="21" t="s">
        <v>899</v>
      </c>
      <c r="E6781" s="21" t="s">
        <v>366</v>
      </c>
      <c r="F6781" s="12" t="n">
        <v>1</v>
      </c>
      <c r="G6781" s="19" t="n">
        <v>12.2</v>
      </c>
      <c r="H6781" s="19" t="n">
        <v>8.65</v>
      </c>
      <c r="I6781" s="19" t="n">
        <f aca="false">ROUND(F6781*G6781,2)</f>
        <v>12.2</v>
      </c>
      <c r="J6781" s="19" t="n">
        <f aca="false">ROUND(F6781*H6781,2)</f>
        <v>8.65</v>
      </c>
      <c r="K6781" s="19" t="n">
        <f aca="false">INDEX(Pricebook!$L$2:$L$1401,MATCH(D6781,Pricebook!$A$2:$A$1401,0))</f>
        <v>13.2</v>
      </c>
      <c r="L6781" s="19" t="n">
        <f aca="false">ROUND(F6781*K6781,2)</f>
        <v>13.2</v>
      </c>
      <c r="M6781" s="24" t="n">
        <f aca="false">DATE(YEAR(C6781),MONTH(C6781),1)</f>
        <v>46204</v>
      </c>
    </row>
    <row r="6782" customFormat="false" ht="15" hidden="false" customHeight="false" outlineLevel="0" collapsed="false">
      <c r="A6782" s="21" t="s">
        <v>3857</v>
      </c>
      <c r="B6782" s="21" t="s">
        <v>3530</v>
      </c>
      <c r="C6782" s="23" t="n">
        <v>46230</v>
      </c>
      <c r="D6782" s="21" t="s">
        <v>2299</v>
      </c>
      <c r="E6782" s="21" t="s">
        <v>2202</v>
      </c>
      <c r="F6782" s="12" t="n">
        <v>6</v>
      </c>
      <c r="G6782" s="19" t="n">
        <v>7.65</v>
      </c>
      <c r="H6782" s="19" t="n">
        <v>4.58</v>
      </c>
      <c r="I6782" s="19" t="n">
        <f aca="false">ROUND(F6782*G6782,2)</f>
        <v>45.9</v>
      </c>
      <c r="J6782" s="19" t="n">
        <f aca="false">ROUND(F6782*H6782,2)</f>
        <v>27.48</v>
      </c>
      <c r="K6782" s="19" t="n">
        <f aca="false">INDEX(Pricebook!$L$2:$L$1401,MATCH(D6782,Pricebook!$A$2:$A$1401,0))</f>
        <v>8.1</v>
      </c>
      <c r="L6782" s="19" t="n">
        <f aca="false">ROUND(F6782*K6782,2)</f>
        <v>48.6</v>
      </c>
      <c r="M6782" s="24" t="n">
        <f aca="false">DATE(YEAR(C6782),MONTH(C6782),1)</f>
        <v>46204</v>
      </c>
    </row>
    <row r="6783" customFormat="false" ht="15" hidden="false" customHeight="false" outlineLevel="0" collapsed="false">
      <c r="A6783" s="21" t="s">
        <v>3858</v>
      </c>
      <c r="B6783" s="21" t="s">
        <v>3217</v>
      </c>
      <c r="C6783" s="23" t="n">
        <v>46230</v>
      </c>
      <c r="D6783" s="21" t="s">
        <v>2012</v>
      </c>
      <c r="E6783" s="21" t="s">
        <v>1941</v>
      </c>
      <c r="F6783" s="12" t="n">
        <v>3</v>
      </c>
      <c r="G6783" s="19" t="n">
        <v>98.75</v>
      </c>
      <c r="H6783" s="19" t="n">
        <v>63.54</v>
      </c>
      <c r="I6783" s="19" t="n">
        <f aca="false">ROUND(F6783*G6783,2)</f>
        <v>296.25</v>
      </c>
      <c r="J6783" s="19" t="n">
        <f aca="false">ROUND(F6783*H6783,2)</f>
        <v>190.62</v>
      </c>
      <c r="K6783" s="19" t="n">
        <f aca="false">INDEX(Pricebook!$L$2:$L$1401,MATCH(D6783,Pricebook!$A$2:$A$1401,0))</f>
        <v>103.55</v>
      </c>
      <c r="L6783" s="19" t="n">
        <f aca="false">ROUND(F6783*K6783,2)</f>
        <v>310.65</v>
      </c>
      <c r="M6783" s="24" t="n">
        <f aca="false">DATE(YEAR(C6783),MONTH(C6783),1)</f>
        <v>46204</v>
      </c>
    </row>
    <row r="6784" customFormat="false" ht="15" hidden="false" customHeight="false" outlineLevel="0" collapsed="false">
      <c r="A6784" s="21" t="s">
        <v>3858</v>
      </c>
      <c r="B6784" s="21" t="s">
        <v>3217</v>
      </c>
      <c r="C6784" s="23" t="n">
        <v>46230</v>
      </c>
      <c r="D6784" s="21" t="s">
        <v>521</v>
      </c>
      <c r="E6784" s="21" t="s">
        <v>366</v>
      </c>
      <c r="F6784" s="12" t="n">
        <v>2</v>
      </c>
      <c r="G6784" s="19" t="n">
        <v>12.55</v>
      </c>
      <c r="H6784" s="19" t="n">
        <v>8.96</v>
      </c>
      <c r="I6784" s="19" t="n">
        <f aca="false">ROUND(F6784*G6784,2)</f>
        <v>25.1</v>
      </c>
      <c r="J6784" s="19" t="n">
        <f aca="false">ROUND(F6784*H6784,2)</f>
        <v>17.92</v>
      </c>
      <c r="K6784" s="19" t="n">
        <f aca="false">INDEX(Pricebook!$L$2:$L$1401,MATCH(D6784,Pricebook!$A$2:$A$1401,0))</f>
        <v>13.65</v>
      </c>
      <c r="L6784" s="19" t="n">
        <f aca="false">ROUND(F6784*K6784,2)</f>
        <v>27.3</v>
      </c>
      <c r="M6784" s="24" t="n">
        <f aca="false">DATE(YEAR(C6784),MONTH(C6784),1)</f>
        <v>46204</v>
      </c>
    </row>
    <row r="6785" customFormat="false" ht="15" hidden="false" customHeight="false" outlineLevel="0" collapsed="false">
      <c r="A6785" s="21" t="s">
        <v>3858</v>
      </c>
      <c r="B6785" s="21" t="s">
        <v>3217</v>
      </c>
      <c r="C6785" s="23" t="n">
        <v>46230</v>
      </c>
      <c r="D6785" s="21" t="s">
        <v>2876</v>
      </c>
      <c r="E6785" s="21" t="s">
        <v>2748</v>
      </c>
      <c r="F6785" s="12" t="n">
        <v>5</v>
      </c>
      <c r="G6785" s="19" t="n">
        <v>3.4</v>
      </c>
      <c r="H6785" s="19" t="n">
        <v>1.97</v>
      </c>
      <c r="I6785" s="19" t="n">
        <f aca="false">ROUND(F6785*G6785,2)</f>
        <v>17</v>
      </c>
      <c r="J6785" s="19" t="n">
        <f aca="false">ROUND(F6785*H6785,2)</f>
        <v>9.85</v>
      </c>
      <c r="K6785" s="19" t="n">
        <f aca="false">INDEX(Pricebook!$L$2:$L$1401,MATCH(D6785,Pricebook!$A$2:$A$1401,0))</f>
        <v>3.7</v>
      </c>
      <c r="L6785" s="19" t="n">
        <f aca="false">ROUND(F6785*K6785,2)</f>
        <v>18.5</v>
      </c>
      <c r="M6785" s="24" t="n">
        <f aca="false">DATE(YEAR(C6785),MONTH(C6785),1)</f>
        <v>46204</v>
      </c>
    </row>
    <row r="6786" customFormat="false" ht="15" hidden="false" customHeight="false" outlineLevel="0" collapsed="false">
      <c r="A6786" s="21" t="s">
        <v>3858</v>
      </c>
      <c r="B6786" s="21" t="s">
        <v>3217</v>
      </c>
      <c r="C6786" s="23" t="n">
        <v>46230</v>
      </c>
      <c r="D6786" s="21" t="s">
        <v>2064</v>
      </c>
      <c r="E6786" s="21" t="s">
        <v>1941</v>
      </c>
      <c r="F6786" s="12" t="n">
        <v>1</v>
      </c>
      <c r="G6786" s="19" t="n">
        <v>79.55</v>
      </c>
      <c r="H6786" s="19" t="n">
        <v>51.15</v>
      </c>
      <c r="I6786" s="19" t="n">
        <f aca="false">ROUND(F6786*G6786,2)</f>
        <v>79.55</v>
      </c>
      <c r="J6786" s="19" t="n">
        <f aca="false">ROUND(F6786*H6786,2)</f>
        <v>51.15</v>
      </c>
      <c r="K6786" s="19" t="n">
        <f aca="false">INDEX(Pricebook!$L$2:$L$1401,MATCH(D6786,Pricebook!$A$2:$A$1401,0))</f>
        <v>83.35</v>
      </c>
      <c r="L6786" s="19" t="n">
        <f aca="false">ROUND(F6786*K6786,2)</f>
        <v>83.35</v>
      </c>
      <c r="M6786" s="24" t="n">
        <f aca="false">DATE(YEAR(C6786),MONTH(C6786),1)</f>
        <v>46204</v>
      </c>
    </row>
    <row r="6787" customFormat="false" ht="15" hidden="false" customHeight="false" outlineLevel="0" collapsed="false">
      <c r="A6787" s="21" t="s">
        <v>3858</v>
      </c>
      <c r="B6787" s="21" t="s">
        <v>3217</v>
      </c>
      <c r="C6787" s="23" t="n">
        <v>46230</v>
      </c>
      <c r="D6787" s="21" t="s">
        <v>911</v>
      </c>
      <c r="E6787" s="21" t="s">
        <v>366</v>
      </c>
      <c r="F6787" s="12" t="n">
        <v>2</v>
      </c>
      <c r="G6787" s="19" t="n">
        <v>143.3</v>
      </c>
      <c r="H6787" s="19" t="n">
        <v>102.42</v>
      </c>
      <c r="I6787" s="19" t="n">
        <f aca="false">ROUND(F6787*G6787,2)</f>
        <v>286.6</v>
      </c>
      <c r="J6787" s="19" t="n">
        <f aca="false">ROUND(F6787*H6787,2)</f>
        <v>204.84</v>
      </c>
      <c r="K6787" s="19" t="n">
        <f aca="false">INDEX(Pricebook!$L$2:$L$1401,MATCH(D6787,Pricebook!$A$2:$A$1401,0))</f>
        <v>155.95</v>
      </c>
      <c r="L6787" s="19" t="n">
        <f aca="false">ROUND(F6787*K6787,2)</f>
        <v>311.9</v>
      </c>
      <c r="M6787" s="24" t="n">
        <f aca="false">DATE(YEAR(C6787),MONTH(C6787),1)</f>
        <v>46204</v>
      </c>
    </row>
    <row r="6788" customFormat="false" ht="15" hidden="false" customHeight="false" outlineLevel="0" collapsed="false">
      <c r="A6788" s="21" t="s">
        <v>3858</v>
      </c>
      <c r="B6788" s="21" t="s">
        <v>3217</v>
      </c>
      <c r="C6788" s="23" t="n">
        <v>46230</v>
      </c>
      <c r="D6788" s="21" t="s">
        <v>2751</v>
      </c>
      <c r="E6788" s="21" t="s">
        <v>2748</v>
      </c>
      <c r="F6788" s="12" t="n">
        <v>1</v>
      </c>
      <c r="G6788" s="19" t="n">
        <v>34.45</v>
      </c>
      <c r="H6788" s="19" t="n">
        <v>22.15</v>
      </c>
      <c r="I6788" s="19" t="n">
        <f aca="false">ROUND(F6788*G6788,2)</f>
        <v>34.45</v>
      </c>
      <c r="J6788" s="19" t="n">
        <f aca="false">ROUND(F6788*H6788,2)</f>
        <v>22.15</v>
      </c>
      <c r="K6788" s="19" t="n">
        <f aca="false">INDEX(Pricebook!$L$2:$L$1401,MATCH(D6788,Pricebook!$A$2:$A$1401,0))</f>
        <v>37.45</v>
      </c>
      <c r="L6788" s="19" t="n">
        <f aca="false">ROUND(F6788*K6788,2)</f>
        <v>37.45</v>
      </c>
      <c r="M6788" s="24" t="n">
        <f aca="false">DATE(YEAR(C6788),MONTH(C6788),1)</f>
        <v>46204</v>
      </c>
    </row>
    <row r="6789" customFormat="false" ht="15" hidden="false" customHeight="false" outlineLevel="0" collapsed="false">
      <c r="A6789" s="21" t="s">
        <v>3858</v>
      </c>
      <c r="B6789" s="21" t="s">
        <v>3217</v>
      </c>
      <c r="C6789" s="23" t="n">
        <v>46230</v>
      </c>
      <c r="D6789" s="21" t="s">
        <v>2800</v>
      </c>
      <c r="E6789" s="21" t="s">
        <v>2748</v>
      </c>
      <c r="F6789" s="12" t="n">
        <v>7</v>
      </c>
      <c r="G6789" s="19" t="n">
        <v>5.3</v>
      </c>
      <c r="H6789" s="19" t="n">
        <v>3.1</v>
      </c>
      <c r="I6789" s="19" t="n">
        <f aca="false">ROUND(F6789*G6789,2)</f>
        <v>37.1</v>
      </c>
      <c r="J6789" s="19" t="n">
        <f aca="false">ROUND(F6789*H6789,2)</f>
        <v>21.7</v>
      </c>
      <c r="K6789" s="19" t="n">
        <f aca="false">INDEX(Pricebook!$L$2:$L$1401,MATCH(D6789,Pricebook!$A$2:$A$1401,0))</f>
        <v>5.8</v>
      </c>
      <c r="L6789" s="19" t="n">
        <f aca="false">ROUND(F6789*K6789,2)</f>
        <v>40.6</v>
      </c>
      <c r="M6789" s="24" t="n">
        <f aca="false">DATE(YEAR(C6789),MONTH(C6789),1)</f>
        <v>46204</v>
      </c>
    </row>
    <row r="6790" customFormat="false" ht="15" hidden="false" customHeight="false" outlineLevel="0" collapsed="false">
      <c r="A6790" s="21" t="s">
        <v>3858</v>
      </c>
      <c r="B6790" s="21" t="s">
        <v>3217</v>
      </c>
      <c r="C6790" s="23" t="n">
        <v>46230</v>
      </c>
      <c r="D6790" s="21" t="s">
        <v>1150</v>
      </c>
      <c r="E6790" s="21" t="s">
        <v>971</v>
      </c>
      <c r="F6790" s="12" t="n">
        <v>50</v>
      </c>
      <c r="G6790" s="19" t="n">
        <v>4.75</v>
      </c>
      <c r="H6790" s="19" t="n">
        <v>3.63</v>
      </c>
      <c r="I6790" s="19" t="n">
        <f aca="false">ROUND(F6790*G6790,2)</f>
        <v>237.5</v>
      </c>
      <c r="J6790" s="19" t="n">
        <f aca="false">ROUND(F6790*H6790,2)</f>
        <v>181.5</v>
      </c>
      <c r="K6790" s="19" t="n">
        <f aca="false">INDEX(Pricebook!$L$2:$L$1401,MATCH(D6790,Pricebook!$A$2:$A$1401,0))</f>
        <v>4.75</v>
      </c>
      <c r="L6790" s="19" t="n">
        <f aca="false">ROUND(F6790*K6790,2)</f>
        <v>237.5</v>
      </c>
      <c r="M6790" s="24" t="n">
        <f aca="false">DATE(YEAR(C6790),MONTH(C6790),1)</f>
        <v>46204</v>
      </c>
    </row>
    <row r="6791" customFormat="false" ht="15" hidden="false" customHeight="false" outlineLevel="0" collapsed="false">
      <c r="A6791" s="21" t="s">
        <v>3859</v>
      </c>
      <c r="B6791" s="21" t="s">
        <v>3093</v>
      </c>
      <c r="C6791" s="23" t="n">
        <v>46230</v>
      </c>
      <c r="D6791" s="21" t="s">
        <v>499</v>
      </c>
      <c r="E6791" s="21" t="s">
        <v>366</v>
      </c>
      <c r="F6791" s="12" t="n">
        <v>3</v>
      </c>
      <c r="G6791" s="19" t="n">
        <v>35.85</v>
      </c>
      <c r="H6791" s="19" t="n">
        <v>25.63</v>
      </c>
      <c r="I6791" s="19" t="n">
        <f aca="false">ROUND(F6791*G6791,2)</f>
        <v>107.55</v>
      </c>
      <c r="J6791" s="19" t="n">
        <f aca="false">ROUND(F6791*H6791,2)</f>
        <v>76.89</v>
      </c>
      <c r="K6791" s="19" t="n">
        <f aca="false">INDEX(Pricebook!$L$2:$L$1401,MATCH(D6791,Pricebook!$A$2:$A$1401,0))</f>
        <v>39.05</v>
      </c>
      <c r="L6791" s="19" t="n">
        <f aca="false">ROUND(F6791*K6791,2)</f>
        <v>117.15</v>
      </c>
      <c r="M6791" s="24" t="n">
        <f aca="false">DATE(YEAR(C6791),MONTH(C6791),1)</f>
        <v>46204</v>
      </c>
    </row>
    <row r="6792" customFormat="false" ht="15" hidden="false" customHeight="false" outlineLevel="0" collapsed="false">
      <c r="A6792" s="21" t="s">
        <v>3859</v>
      </c>
      <c r="B6792" s="21" t="s">
        <v>3093</v>
      </c>
      <c r="C6792" s="23" t="n">
        <v>46230</v>
      </c>
      <c r="D6792" s="21" t="s">
        <v>2467</v>
      </c>
      <c r="E6792" s="21" t="s">
        <v>2466</v>
      </c>
      <c r="F6792" s="12" t="n">
        <v>1</v>
      </c>
      <c r="G6792" s="19" t="n">
        <v>49.5</v>
      </c>
      <c r="H6792" s="19" t="n">
        <v>30.5</v>
      </c>
      <c r="I6792" s="19" t="n">
        <f aca="false">ROUND(F6792*G6792,2)</f>
        <v>49.5</v>
      </c>
      <c r="J6792" s="19" t="n">
        <f aca="false">ROUND(F6792*H6792,2)</f>
        <v>30.5</v>
      </c>
      <c r="K6792" s="19" t="n">
        <f aca="false">INDEX(Pricebook!$L$2:$L$1401,MATCH(D6792,Pricebook!$A$2:$A$1401,0))</f>
        <v>51.35</v>
      </c>
      <c r="L6792" s="19" t="n">
        <f aca="false">ROUND(F6792*K6792,2)</f>
        <v>51.35</v>
      </c>
      <c r="M6792" s="24" t="n">
        <f aca="false">DATE(YEAR(C6792),MONTH(C6792),1)</f>
        <v>46204</v>
      </c>
    </row>
    <row r="6793" customFormat="false" ht="15" hidden="false" customHeight="false" outlineLevel="0" collapsed="false">
      <c r="A6793" s="21" t="s">
        <v>3859</v>
      </c>
      <c r="B6793" s="21" t="s">
        <v>3093</v>
      </c>
      <c r="C6793" s="23" t="n">
        <v>46230</v>
      </c>
      <c r="D6793" s="21" t="s">
        <v>2804</v>
      </c>
      <c r="E6793" s="21" t="s">
        <v>2748</v>
      </c>
      <c r="F6793" s="12" t="n">
        <v>3</v>
      </c>
      <c r="G6793" s="19" t="n">
        <v>12.4</v>
      </c>
      <c r="H6793" s="19" t="n">
        <v>7.21</v>
      </c>
      <c r="I6793" s="19" t="n">
        <f aca="false">ROUND(F6793*G6793,2)</f>
        <v>37.2</v>
      </c>
      <c r="J6793" s="19" t="n">
        <f aca="false">ROUND(F6793*H6793,2)</f>
        <v>21.63</v>
      </c>
      <c r="K6793" s="19" t="n">
        <f aca="false">INDEX(Pricebook!$L$2:$L$1401,MATCH(D6793,Pricebook!$A$2:$A$1401,0))</f>
        <v>13.55</v>
      </c>
      <c r="L6793" s="19" t="n">
        <f aca="false">ROUND(F6793*K6793,2)</f>
        <v>40.65</v>
      </c>
      <c r="M6793" s="24" t="n">
        <f aca="false">DATE(YEAR(C6793),MONTH(C6793),1)</f>
        <v>46204</v>
      </c>
    </row>
    <row r="6794" customFormat="false" ht="15" hidden="false" customHeight="false" outlineLevel="0" collapsed="false">
      <c r="A6794" s="21" t="s">
        <v>3859</v>
      </c>
      <c r="B6794" s="21" t="s">
        <v>3093</v>
      </c>
      <c r="C6794" s="23" t="n">
        <v>46230</v>
      </c>
      <c r="D6794" s="21" t="s">
        <v>2543</v>
      </c>
      <c r="E6794" s="21" t="s">
        <v>2466</v>
      </c>
      <c r="F6794" s="12" t="n">
        <v>3</v>
      </c>
      <c r="G6794" s="19" t="n">
        <v>26.85</v>
      </c>
      <c r="H6794" s="19" t="n">
        <v>16.4</v>
      </c>
      <c r="I6794" s="19" t="n">
        <f aca="false">ROUND(F6794*G6794,2)</f>
        <v>80.55</v>
      </c>
      <c r="J6794" s="19" t="n">
        <f aca="false">ROUND(F6794*H6794,2)</f>
        <v>49.2</v>
      </c>
      <c r="K6794" s="19" t="n">
        <f aca="false">INDEX(Pricebook!$L$2:$L$1401,MATCH(D6794,Pricebook!$A$2:$A$1401,0))</f>
        <v>27.6</v>
      </c>
      <c r="L6794" s="19" t="n">
        <f aca="false">ROUND(F6794*K6794,2)</f>
        <v>82.8</v>
      </c>
      <c r="M6794" s="24" t="n">
        <f aca="false">DATE(YEAR(C6794),MONTH(C6794),1)</f>
        <v>46204</v>
      </c>
    </row>
    <row r="6795" customFormat="false" ht="15" hidden="false" customHeight="false" outlineLevel="0" collapsed="false">
      <c r="A6795" s="21" t="s">
        <v>3859</v>
      </c>
      <c r="B6795" s="21" t="s">
        <v>3093</v>
      </c>
      <c r="C6795" s="23" t="n">
        <v>46230</v>
      </c>
      <c r="D6795" s="21" t="s">
        <v>567</v>
      </c>
      <c r="E6795" s="21" t="s">
        <v>366</v>
      </c>
      <c r="F6795" s="12" t="n">
        <v>1</v>
      </c>
      <c r="G6795" s="19" t="n">
        <v>7.35</v>
      </c>
      <c r="H6795" s="19" t="n">
        <v>5.45</v>
      </c>
      <c r="I6795" s="19" t="n">
        <f aca="false">ROUND(F6795*G6795,2)</f>
        <v>7.35</v>
      </c>
      <c r="J6795" s="19" t="n">
        <f aca="false">ROUND(F6795*H6795,2)</f>
        <v>5.45</v>
      </c>
      <c r="K6795" s="19" t="n">
        <f aca="false">INDEX(Pricebook!$L$2:$L$1401,MATCH(D6795,Pricebook!$A$2:$A$1401,0))</f>
        <v>7.85</v>
      </c>
      <c r="L6795" s="19" t="n">
        <f aca="false">ROUND(F6795*K6795,2)</f>
        <v>7.85</v>
      </c>
      <c r="M6795" s="24" t="n">
        <f aca="false">DATE(YEAR(C6795),MONTH(C6795),1)</f>
        <v>46204</v>
      </c>
    </row>
    <row r="6796" customFormat="false" ht="15" hidden="false" customHeight="false" outlineLevel="0" collapsed="false">
      <c r="A6796" s="21" t="s">
        <v>3859</v>
      </c>
      <c r="B6796" s="21" t="s">
        <v>3093</v>
      </c>
      <c r="C6796" s="23" t="n">
        <v>46230</v>
      </c>
      <c r="D6796" s="21" t="s">
        <v>2848</v>
      </c>
      <c r="E6796" s="21" t="s">
        <v>2748</v>
      </c>
      <c r="F6796" s="12" t="n">
        <v>9</v>
      </c>
      <c r="G6796" s="19" t="n">
        <v>7.15</v>
      </c>
      <c r="H6796" s="19" t="n">
        <v>4.14</v>
      </c>
      <c r="I6796" s="19" t="n">
        <f aca="false">ROUND(F6796*G6796,2)</f>
        <v>64.35</v>
      </c>
      <c r="J6796" s="19" t="n">
        <f aca="false">ROUND(F6796*H6796,2)</f>
        <v>37.26</v>
      </c>
      <c r="K6796" s="19" t="n">
        <f aca="false">INDEX(Pricebook!$L$2:$L$1401,MATCH(D6796,Pricebook!$A$2:$A$1401,0))</f>
        <v>7.75</v>
      </c>
      <c r="L6796" s="19" t="n">
        <f aca="false">ROUND(F6796*K6796,2)</f>
        <v>69.75</v>
      </c>
      <c r="M6796" s="24" t="n">
        <f aca="false">DATE(YEAR(C6796),MONTH(C6796),1)</f>
        <v>46204</v>
      </c>
    </row>
    <row r="6797" customFormat="false" ht="15" hidden="false" customHeight="false" outlineLevel="0" collapsed="false">
      <c r="A6797" s="21" t="s">
        <v>3859</v>
      </c>
      <c r="B6797" s="21" t="s">
        <v>3093</v>
      </c>
      <c r="C6797" s="23" t="n">
        <v>46230</v>
      </c>
      <c r="D6797" s="21" t="s">
        <v>2880</v>
      </c>
      <c r="E6797" s="21" t="s">
        <v>2748</v>
      </c>
      <c r="F6797" s="12" t="n">
        <v>4</v>
      </c>
      <c r="G6797" s="19" t="n">
        <v>18.4</v>
      </c>
      <c r="H6797" s="19" t="n">
        <v>10.66</v>
      </c>
      <c r="I6797" s="19" t="n">
        <f aca="false">ROUND(F6797*G6797,2)</f>
        <v>73.6</v>
      </c>
      <c r="J6797" s="19" t="n">
        <f aca="false">ROUND(F6797*H6797,2)</f>
        <v>42.64</v>
      </c>
      <c r="K6797" s="19" t="n">
        <f aca="false">INDEX(Pricebook!$L$2:$L$1401,MATCH(D6797,Pricebook!$A$2:$A$1401,0))</f>
        <v>20</v>
      </c>
      <c r="L6797" s="19" t="n">
        <f aca="false">ROUND(F6797*K6797,2)</f>
        <v>80</v>
      </c>
      <c r="M6797" s="24" t="n">
        <f aca="false">DATE(YEAR(C6797),MONTH(C6797),1)</f>
        <v>46204</v>
      </c>
    </row>
    <row r="6798" customFormat="false" ht="15" hidden="false" customHeight="false" outlineLevel="0" collapsed="false">
      <c r="A6798" s="21" t="s">
        <v>3859</v>
      </c>
      <c r="B6798" s="21" t="s">
        <v>3093</v>
      </c>
      <c r="C6798" s="23" t="n">
        <v>46230</v>
      </c>
      <c r="D6798" s="21" t="s">
        <v>2787</v>
      </c>
      <c r="E6798" s="21" t="s">
        <v>2748</v>
      </c>
      <c r="F6798" s="12" t="n">
        <v>10</v>
      </c>
      <c r="G6798" s="19" t="n">
        <v>18.55</v>
      </c>
      <c r="H6798" s="19" t="n">
        <v>10.72</v>
      </c>
      <c r="I6798" s="19" t="n">
        <f aca="false">ROUND(F6798*G6798,2)</f>
        <v>185.5</v>
      </c>
      <c r="J6798" s="19" t="n">
        <f aca="false">ROUND(F6798*H6798,2)</f>
        <v>107.2</v>
      </c>
      <c r="K6798" s="19" t="n">
        <f aca="false">INDEX(Pricebook!$L$2:$L$1401,MATCH(D6798,Pricebook!$A$2:$A$1401,0))</f>
        <v>20.1</v>
      </c>
      <c r="L6798" s="19" t="n">
        <f aca="false">ROUND(F6798*K6798,2)</f>
        <v>201</v>
      </c>
      <c r="M6798" s="24" t="n">
        <f aca="false">DATE(YEAR(C6798),MONTH(C6798),1)</f>
        <v>46204</v>
      </c>
    </row>
    <row r="6799" customFormat="false" ht="15" hidden="false" customHeight="false" outlineLevel="0" collapsed="false">
      <c r="A6799" s="21" t="s">
        <v>3859</v>
      </c>
      <c r="B6799" s="21" t="s">
        <v>3093</v>
      </c>
      <c r="C6799" s="23" t="n">
        <v>46230</v>
      </c>
      <c r="D6799" s="21" t="s">
        <v>2936</v>
      </c>
      <c r="E6799" s="21" t="s">
        <v>2748</v>
      </c>
      <c r="F6799" s="12" t="n">
        <v>1</v>
      </c>
      <c r="G6799" s="19" t="n">
        <v>7.75</v>
      </c>
      <c r="H6799" s="19" t="n">
        <v>4.54</v>
      </c>
      <c r="I6799" s="19" t="n">
        <f aca="false">ROUND(F6799*G6799,2)</f>
        <v>7.75</v>
      </c>
      <c r="J6799" s="19" t="n">
        <f aca="false">ROUND(F6799*H6799,2)</f>
        <v>4.54</v>
      </c>
      <c r="K6799" s="19" t="n">
        <f aca="false">INDEX(Pricebook!$L$2:$L$1401,MATCH(D6799,Pricebook!$A$2:$A$1401,0))</f>
        <v>8.55</v>
      </c>
      <c r="L6799" s="19" t="n">
        <f aca="false">ROUND(F6799*K6799,2)</f>
        <v>8.55</v>
      </c>
      <c r="M6799" s="24" t="n">
        <f aca="false">DATE(YEAR(C6799),MONTH(C6799),1)</f>
        <v>46204</v>
      </c>
    </row>
    <row r="6800" customFormat="false" ht="15" hidden="false" customHeight="false" outlineLevel="0" collapsed="false">
      <c r="A6800" s="21" t="s">
        <v>3859</v>
      </c>
      <c r="B6800" s="21" t="s">
        <v>3093</v>
      </c>
      <c r="C6800" s="23" t="n">
        <v>46230</v>
      </c>
      <c r="D6800" s="21" t="s">
        <v>2922</v>
      </c>
      <c r="E6800" s="21" t="s">
        <v>2748</v>
      </c>
      <c r="F6800" s="12" t="n">
        <v>3</v>
      </c>
      <c r="G6800" s="19" t="n">
        <v>2.55</v>
      </c>
      <c r="H6800" s="19" t="n">
        <v>1.46</v>
      </c>
      <c r="I6800" s="19" t="n">
        <f aca="false">ROUND(F6800*G6800,2)</f>
        <v>7.65</v>
      </c>
      <c r="J6800" s="19" t="n">
        <f aca="false">ROUND(F6800*H6800,2)</f>
        <v>4.38</v>
      </c>
      <c r="K6800" s="19" t="n">
        <f aca="false">INDEX(Pricebook!$L$2:$L$1401,MATCH(D6800,Pricebook!$A$2:$A$1401,0))</f>
        <v>2.75</v>
      </c>
      <c r="L6800" s="19" t="n">
        <f aca="false">ROUND(F6800*K6800,2)</f>
        <v>8.25</v>
      </c>
      <c r="M6800" s="24" t="n">
        <f aca="false">DATE(YEAR(C6800),MONTH(C6800),1)</f>
        <v>46204</v>
      </c>
    </row>
    <row r="6801" customFormat="false" ht="15" hidden="false" customHeight="false" outlineLevel="0" collapsed="false">
      <c r="A6801" s="21" t="s">
        <v>3859</v>
      </c>
      <c r="B6801" s="21" t="s">
        <v>3093</v>
      </c>
      <c r="C6801" s="23" t="n">
        <v>46230</v>
      </c>
      <c r="D6801" s="21" t="s">
        <v>2551</v>
      </c>
      <c r="E6801" s="21" t="s">
        <v>2466</v>
      </c>
      <c r="F6801" s="12" t="n">
        <v>3</v>
      </c>
      <c r="G6801" s="19" t="n">
        <v>133.35</v>
      </c>
      <c r="H6801" s="19" t="n">
        <v>83.2</v>
      </c>
      <c r="I6801" s="19" t="n">
        <f aca="false">ROUND(F6801*G6801,2)</f>
        <v>400.05</v>
      </c>
      <c r="J6801" s="19" t="n">
        <f aca="false">ROUND(F6801*H6801,2)</f>
        <v>249.6</v>
      </c>
      <c r="K6801" s="19" t="n">
        <f aca="false">INDEX(Pricebook!$L$2:$L$1401,MATCH(D6801,Pricebook!$A$2:$A$1401,0))</f>
        <v>140.05</v>
      </c>
      <c r="L6801" s="19" t="n">
        <f aca="false">ROUND(F6801*K6801,2)</f>
        <v>420.15</v>
      </c>
      <c r="M6801" s="24" t="n">
        <f aca="false">DATE(YEAR(C6801),MONTH(C6801),1)</f>
        <v>46204</v>
      </c>
    </row>
    <row r="6802" customFormat="false" ht="15" hidden="false" customHeight="false" outlineLevel="0" collapsed="false">
      <c r="A6802" s="21" t="s">
        <v>3859</v>
      </c>
      <c r="B6802" s="21" t="s">
        <v>3093</v>
      </c>
      <c r="C6802" s="23" t="n">
        <v>46230</v>
      </c>
      <c r="D6802" s="21" t="s">
        <v>2581</v>
      </c>
      <c r="E6802" s="21" t="s">
        <v>2466</v>
      </c>
      <c r="F6802" s="12" t="n">
        <v>2</v>
      </c>
      <c r="G6802" s="19" t="n">
        <v>8.55</v>
      </c>
      <c r="H6802" s="19" t="n">
        <v>5.3</v>
      </c>
      <c r="I6802" s="19" t="n">
        <f aca="false">ROUND(F6802*G6802,2)</f>
        <v>17.1</v>
      </c>
      <c r="J6802" s="19" t="n">
        <f aca="false">ROUND(F6802*H6802,2)</f>
        <v>10.6</v>
      </c>
      <c r="K6802" s="19" t="n">
        <f aca="false">INDEX(Pricebook!$L$2:$L$1401,MATCH(D6802,Pricebook!$A$2:$A$1401,0))</f>
        <v>8.95</v>
      </c>
      <c r="L6802" s="19" t="n">
        <f aca="false">ROUND(F6802*K6802,2)</f>
        <v>17.9</v>
      </c>
      <c r="M6802" s="24" t="n">
        <f aca="false">DATE(YEAR(C6802),MONTH(C6802),1)</f>
        <v>46204</v>
      </c>
    </row>
    <row r="6803" customFormat="false" ht="15" hidden="false" customHeight="false" outlineLevel="0" collapsed="false">
      <c r="A6803" s="21" t="s">
        <v>3859</v>
      </c>
      <c r="B6803" s="21" t="s">
        <v>3093</v>
      </c>
      <c r="C6803" s="23" t="n">
        <v>46230</v>
      </c>
      <c r="D6803" s="21" t="s">
        <v>521</v>
      </c>
      <c r="E6803" s="21" t="s">
        <v>366</v>
      </c>
      <c r="F6803" s="12" t="n">
        <v>1</v>
      </c>
      <c r="G6803" s="19" t="n">
        <v>12.55</v>
      </c>
      <c r="H6803" s="19" t="n">
        <v>8.96</v>
      </c>
      <c r="I6803" s="19" t="n">
        <f aca="false">ROUND(F6803*G6803,2)</f>
        <v>12.55</v>
      </c>
      <c r="J6803" s="19" t="n">
        <f aca="false">ROUND(F6803*H6803,2)</f>
        <v>8.96</v>
      </c>
      <c r="K6803" s="19" t="n">
        <f aca="false">INDEX(Pricebook!$L$2:$L$1401,MATCH(D6803,Pricebook!$A$2:$A$1401,0))</f>
        <v>13.65</v>
      </c>
      <c r="L6803" s="19" t="n">
        <f aca="false">ROUND(F6803*K6803,2)</f>
        <v>13.65</v>
      </c>
      <c r="M6803" s="24" t="n">
        <f aca="false">DATE(YEAR(C6803),MONTH(C6803),1)</f>
        <v>46204</v>
      </c>
    </row>
    <row r="6804" customFormat="false" ht="15" hidden="false" customHeight="false" outlineLevel="0" collapsed="false">
      <c r="A6804" s="21" t="s">
        <v>3859</v>
      </c>
      <c r="B6804" s="21" t="s">
        <v>3093</v>
      </c>
      <c r="C6804" s="23" t="n">
        <v>46230</v>
      </c>
      <c r="D6804" s="21" t="s">
        <v>2479</v>
      </c>
      <c r="E6804" s="21" t="s">
        <v>2466</v>
      </c>
      <c r="F6804" s="12" t="n">
        <v>1</v>
      </c>
      <c r="G6804" s="19" t="n">
        <v>73.7</v>
      </c>
      <c r="H6804" s="19" t="n">
        <v>46.05</v>
      </c>
      <c r="I6804" s="19" t="n">
        <f aca="false">ROUND(F6804*G6804,2)</f>
        <v>73.7</v>
      </c>
      <c r="J6804" s="19" t="n">
        <f aca="false">ROUND(F6804*H6804,2)</f>
        <v>46.05</v>
      </c>
      <c r="K6804" s="19" t="n">
        <f aca="false">INDEX(Pricebook!$L$2:$L$1401,MATCH(D6804,Pricebook!$A$2:$A$1401,0))</f>
        <v>77.55</v>
      </c>
      <c r="L6804" s="19" t="n">
        <f aca="false">ROUND(F6804*K6804,2)</f>
        <v>77.55</v>
      </c>
      <c r="M6804" s="24" t="n">
        <f aca="false">DATE(YEAR(C6804),MONTH(C6804),1)</f>
        <v>46204</v>
      </c>
    </row>
    <row r="6805" customFormat="false" ht="15" hidden="false" customHeight="false" outlineLevel="0" collapsed="false">
      <c r="A6805" s="21" t="s">
        <v>3860</v>
      </c>
      <c r="B6805" s="21" t="s">
        <v>3001</v>
      </c>
      <c r="C6805" s="23" t="n">
        <v>46230</v>
      </c>
      <c r="D6805" s="21" t="s">
        <v>1198</v>
      </c>
      <c r="E6805" s="21" t="s">
        <v>971</v>
      </c>
      <c r="F6805" s="12" t="n">
        <v>2</v>
      </c>
      <c r="G6805" s="19" t="n">
        <v>2.4</v>
      </c>
      <c r="H6805" s="19" t="n">
        <v>2.09</v>
      </c>
      <c r="I6805" s="19" t="n">
        <f aca="false">ROUND(F6805*G6805,2)</f>
        <v>4.8</v>
      </c>
      <c r="J6805" s="19" t="n">
        <f aca="false">ROUND(F6805*H6805,2)</f>
        <v>4.18</v>
      </c>
      <c r="K6805" s="19" t="n">
        <f aca="false">INDEX(Pricebook!$L$2:$L$1401,MATCH(D6805,Pricebook!$A$2:$A$1401,0))</f>
        <v>2.4</v>
      </c>
      <c r="L6805" s="19" t="n">
        <f aca="false">ROUND(F6805*K6805,2)</f>
        <v>4.8</v>
      </c>
      <c r="M6805" s="24" t="n">
        <f aca="false">DATE(YEAR(C6805),MONTH(C6805),1)</f>
        <v>46204</v>
      </c>
    </row>
    <row r="6806" customFormat="false" ht="15" hidden="false" customHeight="false" outlineLevel="0" collapsed="false">
      <c r="A6806" s="21" t="s">
        <v>3860</v>
      </c>
      <c r="B6806" s="21" t="s">
        <v>3001</v>
      </c>
      <c r="C6806" s="23" t="n">
        <v>46230</v>
      </c>
      <c r="D6806" s="21" t="s">
        <v>2768</v>
      </c>
      <c r="E6806" s="21" t="s">
        <v>2748</v>
      </c>
      <c r="F6806" s="12" t="n">
        <v>4</v>
      </c>
      <c r="G6806" s="19" t="n">
        <v>15.5</v>
      </c>
      <c r="H6806" s="19" t="n">
        <v>9</v>
      </c>
      <c r="I6806" s="19" t="n">
        <f aca="false">ROUND(F6806*G6806,2)</f>
        <v>62</v>
      </c>
      <c r="J6806" s="19" t="n">
        <f aca="false">ROUND(F6806*H6806,2)</f>
        <v>36</v>
      </c>
      <c r="K6806" s="19" t="n">
        <f aca="false">INDEX(Pricebook!$L$2:$L$1401,MATCH(D6806,Pricebook!$A$2:$A$1401,0))</f>
        <v>16.9</v>
      </c>
      <c r="L6806" s="19" t="n">
        <f aca="false">ROUND(F6806*K6806,2)</f>
        <v>67.6</v>
      </c>
      <c r="M6806" s="24" t="n">
        <f aca="false">DATE(YEAR(C6806),MONTH(C6806),1)</f>
        <v>46204</v>
      </c>
    </row>
    <row r="6807" customFormat="false" ht="15" hidden="false" customHeight="false" outlineLevel="0" collapsed="false">
      <c r="A6807" s="21" t="s">
        <v>3860</v>
      </c>
      <c r="B6807" s="21" t="s">
        <v>3001</v>
      </c>
      <c r="C6807" s="23" t="n">
        <v>46230</v>
      </c>
      <c r="D6807" s="21" t="s">
        <v>316</v>
      </c>
      <c r="E6807" s="21" t="s">
        <v>108</v>
      </c>
      <c r="F6807" s="12" t="n">
        <v>1</v>
      </c>
      <c r="G6807" s="19" t="n">
        <v>226.75</v>
      </c>
      <c r="H6807" s="19" t="n">
        <v>168.6</v>
      </c>
      <c r="I6807" s="19" t="n">
        <f aca="false">ROUND(F6807*G6807,2)</f>
        <v>226.75</v>
      </c>
      <c r="J6807" s="19" t="n">
        <f aca="false">ROUND(F6807*H6807,2)</f>
        <v>168.6</v>
      </c>
      <c r="K6807" s="19" t="n">
        <f aca="false">INDEX(Pricebook!$L$2:$L$1401,MATCH(D6807,Pricebook!$A$2:$A$1401,0))</f>
        <v>246.9</v>
      </c>
      <c r="L6807" s="19" t="n">
        <f aca="false">ROUND(F6807*K6807,2)</f>
        <v>246.9</v>
      </c>
      <c r="M6807" s="24" t="n">
        <f aca="false">DATE(YEAR(C6807),MONTH(C6807),1)</f>
        <v>46204</v>
      </c>
    </row>
    <row r="6808" customFormat="false" ht="15" hidden="false" customHeight="false" outlineLevel="0" collapsed="false">
      <c r="A6808" s="21" t="s">
        <v>3860</v>
      </c>
      <c r="B6808" s="21" t="s">
        <v>3001</v>
      </c>
      <c r="C6808" s="23" t="n">
        <v>46230</v>
      </c>
      <c r="D6808" s="21" t="s">
        <v>863</v>
      </c>
      <c r="E6808" s="21" t="s">
        <v>366</v>
      </c>
      <c r="F6808" s="12" t="n">
        <v>1</v>
      </c>
      <c r="G6808" s="19" t="n">
        <v>126.4</v>
      </c>
      <c r="H6808" s="19" t="n">
        <v>99.42</v>
      </c>
      <c r="I6808" s="19" t="n">
        <f aca="false">ROUND(F6808*G6808,2)</f>
        <v>126.4</v>
      </c>
      <c r="J6808" s="19" t="n">
        <f aca="false">ROUND(F6808*H6808,2)</f>
        <v>99.42</v>
      </c>
      <c r="K6808" s="19" t="n">
        <f aca="false">INDEX(Pricebook!$L$2:$L$1401,MATCH(D6808,Pricebook!$A$2:$A$1401,0))</f>
        <v>137.05</v>
      </c>
      <c r="L6808" s="19" t="n">
        <f aca="false">ROUND(F6808*K6808,2)</f>
        <v>137.05</v>
      </c>
      <c r="M6808" s="24" t="n">
        <f aca="false">DATE(YEAR(C6808),MONTH(C6808),1)</f>
        <v>46204</v>
      </c>
    </row>
    <row r="6809" customFormat="false" ht="15" hidden="false" customHeight="false" outlineLevel="0" collapsed="false">
      <c r="A6809" s="21" t="s">
        <v>3860</v>
      </c>
      <c r="B6809" s="21" t="s">
        <v>3001</v>
      </c>
      <c r="C6809" s="23" t="n">
        <v>46230</v>
      </c>
      <c r="D6809" s="21" t="s">
        <v>155</v>
      </c>
      <c r="E6809" s="21" t="s">
        <v>108</v>
      </c>
      <c r="F6809" s="12" t="n">
        <v>1</v>
      </c>
      <c r="G6809" s="19" t="n">
        <v>44.3</v>
      </c>
      <c r="H6809" s="19" t="n">
        <v>32.86</v>
      </c>
      <c r="I6809" s="19" t="n">
        <f aca="false">ROUND(F6809*G6809,2)</f>
        <v>44.3</v>
      </c>
      <c r="J6809" s="19" t="n">
        <f aca="false">ROUND(F6809*H6809,2)</f>
        <v>32.86</v>
      </c>
      <c r="K6809" s="19" t="n">
        <f aca="false">INDEX(Pricebook!$L$2:$L$1401,MATCH(D6809,Pricebook!$A$2:$A$1401,0))</f>
        <v>48.15</v>
      </c>
      <c r="L6809" s="19" t="n">
        <f aca="false">ROUND(F6809*K6809,2)</f>
        <v>48.15</v>
      </c>
      <c r="M6809" s="24" t="n">
        <f aca="false">DATE(YEAR(C6809),MONTH(C6809),1)</f>
        <v>46204</v>
      </c>
    </row>
    <row r="6810" customFormat="false" ht="15" hidden="false" customHeight="false" outlineLevel="0" collapsed="false">
      <c r="A6810" s="21" t="s">
        <v>3860</v>
      </c>
      <c r="B6810" s="21" t="s">
        <v>3001</v>
      </c>
      <c r="C6810" s="23" t="n">
        <v>46230</v>
      </c>
      <c r="D6810" s="21" t="s">
        <v>229</v>
      </c>
      <c r="E6810" s="21" t="s">
        <v>108</v>
      </c>
      <c r="F6810" s="12" t="n">
        <v>1</v>
      </c>
      <c r="G6810" s="19" t="n">
        <v>40.4</v>
      </c>
      <c r="H6810" s="19" t="n">
        <v>34.64</v>
      </c>
      <c r="I6810" s="19" t="n">
        <f aca="false">ROUND(F6810*G6810,2)</f>
        <v>40.4</v>
      </c>
      <c r="J6810" s="19" t="n">
        <f aca="false">ROUND(F6810*H6810,2)</f>
        <v>34.64</v>
      </c>
      <c r="K6810" s="19" t="n">
        <f aca="false">INDEX(Pricebook!$L$2:$L$1401,MATCH(D6810,Pricebook!$A$2:$A$1401,0))</f>
        <v>44.4</v>
      </c>
      <c r="L6810" s="19" t="n">
        <f aca="false">ROUND(F6810*K6810,2)</f>
        <v>44.4</v>
      </c>
      <c r="M6810" s="24" t="n">
        <f aca="false">DATE(YEAR(C6810),MONTH(C6810),1)</f>
        <v>46204</v>
      </c>
    </row>
    <row r="6811" customFormat="false" ht="15" hidden="false" customHeight="false" outlineLevel="0" collapsed="false">
      <c r="A6811" s="21" t="s">
        <v>3860</v>
      </c>
      <c r="B6811" s="21" t="s">
        <v>3001</v>
      </c>
      <c r="C6811" s="23" t="n">
        <v>46230</v>
      </c>
      <c r="D6811" s="21" t="s">
        <v>2816</v>
      </c>
      <c r="E6811" s="21" t="s">
        <v>2748</v>
      </c>
      <c r="F6811" s="12" t="n">
        <v>5</v>
      </c>
      <c r="G6811" s="19" t="n">
        <v>39.75</v>
      </c>
      <c r="H6811" s="19" t="n">
        <v>23.4</v>
      </c>
      <c r="I6811" s="19" t="n">
        <f aca="false">ROUND(F6811*G6811,2)</f>
        <v>198.75</v>
      </c>
      <c r="J6811" s="19" t="n">
        <f aca="false">ROUND(F6811*H6811,2)</f>
        <v>117</v>
      </c>
      <c r="K6811" s="19" t="n">
        <f aca="false">INDEX(Pricebook!$L$2:$L$1401,MATCH(D6811,Pricebook!$A$2:$A$1401,0))</f>
        <v>43.75</v>
      </c>
      <c r="L6811" s="19" t="n">
        <f aca="false">ROUND(F6811*K6811,2)</f>
        <v>218.75</v>
      </c>
      <c r="M6811" s="24" t="n">
        <f aca="false">DATE(YEAR(C6811),MONTH(C6811),1)</f>
        <v>46204</v>
      </c>
    </row>
    <row r="6812" customFormat="false" ht="15" hidden="false" customHeight="false" outlineLevel="0" collapsed="false">
      <c r="A6812" s="21" t="s">
        <v>3860</v>
      </c>
      <c r="B6812" s="21" t="s">
        <v>3001</v>
      </c>
      <c r="C6812" s="23" t="n">
        <v>46230</v>
      </c>
      <c r="D6812" s="21" t="s">
        <v>175</v>
      </c>
      <c r="E6812" s="21" t="s">
        <v>108</v>
      </c>
      <c r="F6812" s="12" t="n">
        <v>3</v>
      </c>
      <c r="G6812" s="19" t="n">
        <v>21.25</v>
      </c>
      <c r="H6812" s="19" t="n">
        <v>15.68</v>
      </c>
      <c r="I6812" s="19" t="n">
        <f aca="false">ROUND(F6812*G6812,2)</f>
        <v>63.75</v>
      </c>
      <c r="J6812" s="19" t="n">
        <f aca="false">ROUND(F6812*H6812,2)</f>
        <v>47.04</v>
      </c>
      <c r="K6812" s="19" t="n">
        <f aca="false">INDEX(Pricebook!$L$2:$L$1401,MATCH(D6812,Pricebook!$A$2:$A$1401,0))</f>
        <v>23</v>
      </c>
      <c r="L6812" s="19" t="n">
        <f aca="false">ROUND(F6812*K6812,2)</f>
        <v>69</v>
      </c>
      <c r="M6812" s="24" t="n">
        <f aca="false">DATE(YEAR(C6812),MONTH(C6812),1)</f>
        <v>46204</v>
      </c>
    </row>
    <row r="6813" customFormat="false" ht="15" hidden="false" customHeight="false" outlineLevel="0" collapsed="false">
      <c r="A6813" s="21" t="s">
        <v>3860</v>
      </c>
      <c r="B6813" s="21" t="s">
        <v>3001</v>
      </c>
      <c r="C6813" s="23" t="n">
        <v>46230</v>
      </c>
      <c r="D6813" s="21" t="s">
        <v>2434</v>
      </c>
      <c r="E6813" s="21" t="s">
        <v>2202</v>
      </c>
      <c r="F6813" s="12" t="n">
        <v>12</v>
      </c>
      <c r="G6813" s="19" t="n">
        <v>5.3</v>
      </c>
      <c r="H6813" s="19" t="n">
        <v>3.18</v>
      </c>
      <c r="I6813" s="19" t="n">
        <f aca="false">ROUND(F6813*G6813,2)</f>
        <v>63.6</v>
      </c>
      <c r="J6813" s="19" t="n">
        <f aca="false">ROUND(F6813*H6813,2)</f>
        <v>38.16</v>
      </c>
      <c r="K6813" s="19" t="n">
        <f aca="false">INDEX(Pricebook!$L$2:$L$1401,MATCH(D6813,Pricebook!$A$2:$A$1401,0))</f>
        <v>5.65</v>
      </c>
      <c r="L6813" s="19" t="n">
        <f aca="false">ROUND(F6813*K6813,2)</f>
        <v>67.8</v>
      </c>
      <c r="M6813" s="24" t="n">
        <f aca="false">DATE(YEAR(C6813),MONTH(C6813),1)</f>
        <v>46204</v>
      </c>
    </row>
    <row r="6814" customFormat="false" ht="15" hidden="false" customHeight="false" outlineLevel="0" collapsed="false">
      <c r="A6814" s="21" t="s">
        <v>3860</v>
      </c>
      <c r="B6814" s="21" t="s">
        <v>3001</v>
      </c>
      <c r="C6814" s="23" t="n">
        <v>46230</v>
      </c>
      <c r="D6814" s="21" t="s">
        <v>2214</v>
      </c>
      <c r="E6814" s="21" t="s">
        <v>2202</v>
      </c>
      <c r="F6814" s="12" t="n">
        <v>4</v>
      </c>
      <c r="G6814" s="19" t="n">
        <v>60.55</v>
      </c>
      <c r="H6814" s="19" t="n">
        <v>36.6</v>
      </c>
      <c r="I6814" s="19" t="n">
        <f aca="false">ROUND(F6814*G6814,2)</f>
        <v>242.2</v>
      </c>
      <c r="J6814" s="19" t="n">
        <f aca="false">ROUND(F6814*H6814,2)</f>
        <v>146.4</v>
      </c>
      <c r="K6814" s="19" t="n">
        <f aca="false">INDEX(Pricebook!$L$2:$L$1401,MATCH(D6814,Pricebook!$A$2:$A$1401,0))</f>
        <v>64.4</v>
      </c>
      <c r="L6814" s="19" t="n">
        <f aca="false">ROUND(F6814*K6814,2)</f>
        <v>257.6</v>
      </c>
      <c r="M6814" s="24" t="n">
        <f aca="false">DATE(YEAR(C6814),MONTH(C6814),1)</f>
        <v>46204</v>
      </c>
    </row>
    <row r="6815" customFormat="false" ht="15" hidden="false" customHeight="false" outlineLevel="0" collapsed="false">
      <c r="A6815" s="21" t="s">
        <v>3860</v>
      </c>
      <c r="B6815" s="21" t="s">
        <v>3001</v>
      </c>
      <c r="C6815" s="23" t="n">
        <v>46230</v>
      </c>
      <c r="D6815" s="21" t="s">
        <v>1278</v>
      </c>
      <c r="E6815" s="21" t="s">
        <v>971</v>
      </c>
      <c r="F6815" s="12" t="n">
        <v>6</v>
      </c>
      <c r="G6815" s="19" t="n">
        <v>128.15</v>
      </c>
      <c r="H6815" s="19" t="n">
        <v>97.76</v>
      </c>
      <c r="I6815" s="19" t="n">
        <f aca="false">ROUND(F6815*G6815,2)</f>
        <v>768.9</v>
      </c>
      <c r="J6815" s="19" t="n">
        <f aca="false">ROUND(F6815*H6815,2)</f>
        <v>586.56</v>
      </c>
      <c r="K6815" s="19" t="n">
        <f aca="false">INDEX(Pricebook!$L$2:$L$1401,MATCH(D6815,Pricebook!$A$2:$A$1401,0))</f>
        <v>148.05</v>
      </c>
      <c r="L6815" s="19" t="n">
        <f aca="false">ROUND(F6815*K6815,2)</f>
        <v>888.3</v>
      </c>
      <c r="M6815" s="24" t="n">
        <f aca="false">DATE(YEAR(C6815),MONTH(C6815),1)</f>
        <v>46204</v>
      </c>
    </row>
    <row r="6816" customFormat="false" ht="15" hidden="false" customHeight="false" outlineLevel="0" collapsed="false">
      <c r="A6816" s="21" t="s">
        <v>3860</v>
      </c>
      <c r="B6816" s="21" t="s">
        <v>3001</v>
      </c>
      <c r="C6816" s="23" t="n">
        <v>46230</v>
      </c>
      <c r="D6816" s="21" t="s">
        <v>2390</v>
      </c>
      <c r="E6816" s="21" t="s">
        <v>2202</v>
      </c>
      <c r="F6816" s="12" t="n">
        <v>6</v>
      </c>
      <c r="G6816" s="19" t="n">
        <v>62.1</v>
      </c>
      <c r="H6816" s="19" t="n">
        <v>37.53</v>
      </c>
      <c r="I6816" s="19" t="n">
        <f aca="false">ROUND(F6816*G6816,2)</f>
        <v>372.6</v>
      </c>
      <c r="J6816" s="19" t="n">
        <f aca="false">ROUND(F6816*H6816,2)</f>
        <v>225.18</v>
      </c>
      <c r="K6816" s="19" t="n">
        <f aca="false">INDEX(Pricebook!$L$2:$L$1401,MATCH(D6816,Pricebook!$A$2:$A$1401,0))</f>
        <v>66</v>
      </c>
      <c r="L6816" s="19" t="n">
        <f aca="false">ROUND(F6816*K6816,2)</f>
        <v>396</v>
      </c>
      <c r="M6816" s="24" t="n">
        <f aca="false">DATE(YEAR(C6816),MONTH(C6816),1)</f>
        <v>46204</v>
      </c>
    </row>
    <row r="6817" customFormat="false" ht="15" hidden="false" customHeight="false" outlineLevel="0" collapsed="false">
      <c r="A6817" s="21" t="s">
        <v>3860</v>
      </c>
      <c r="B6817" s="21" t="s">
        <v>3001</v>
      </c>
      <c r="C6817" s="23" t="n">
        <v>46230</v>
      </c>
      <c r="D6817" s="21" t="s">
        <v>340</v>
      </c>
      <c r="E6817" s="21" t="s">
        <v>108</v>
      </c>
      <c r="F6817" s="12" t="n">
        <v>1</v>
      </c>
      <c r="G6817" s="19" t="n">
        <v>30</v>
      </c>
      <c r="H6817" s="19" t="n">
        <v>22.54</v>
      </c>
      <c r="I6817" s="19" t="n">
        <f aca="false">ROUND(F6817*G6817,2)</f>
        <v>30</v>
      </c>
      <c r="J6817" s="19" t="n">
        <f aca="false">ROUND(F6817*H6817,2)</f>
        <v>22.54</v>
      </c>
      <c r="K6817" s="19" t="n">
        <f aca="false">INDEX(Pricebook!$L$2:$L$1401,MATCH(D6817,Pricebook!$A$2:$A$1401,0))</f>
        <v>33</v>
      </c>
      <c r="L6817" s="19" t="n">
        <f aca="false">ROUND(F6817*K6817,2)</f>
        <v>33</v>
      </c>
      <c r="M6817" s="24" t="n">
        <f aca="false">DATE(YEAR(C6817),MONTH(C6817),1)</f>
        <v>46204</v>
      </c>
    </row>
    <row r="6818" customFormat="false" ht="15" hidden="false" customHeight="false" outlineLevel="0" collapsed="false">
      <c r="A6818" s="21" t="s">
        <v>3860</v>
      </c>
      <c r="B6818" s="21" t="s">
        <v>3001</v>
      </c>
      <c r="C6818" s="23" t="n">
        <v>46230</v>
      </c>
      <c r="D6818" s="21" t="s">
        <v>2918</v>
      </c>
      <c r="E6818" s="21" t="s">
        <v>2748</v>
      </c>
      <c r="F6818" s="12" t="n">
        <v>1</v>
      </c>
      <c r="G6818" s="19" t="n">
        <v>68.75</v>
      </c>
      <c r="H6818" s="19" t="n">
        <v>40.1</v>
      </c>
      <c r="I6818" s="19" t="n">
        <f aca="false">ROUND(F6818*G6818,2)</f>
        <v>68.75</v>
      </c>
      <c r="J6818" s="19" t="n">
        <f aca="false">ROUND(F6818*H6818,2)</f>
        <v>40.1</v>
      </c>
      <c r="K6818" s="19" t="n">
        <f aca="false">INDEX(Pricebook!$L$2:$L$1401,MATCH(D6818,Pricebook!$A$2:$A$1401,0))</f>
        <v>75.15</v>
      </c>
      <c r="L6818" s="19" t="n">
        <f aca="false">ROUND(F6818*K6818,2)</f>
        <v>75.15</v>
      </c>
      <c r="M6818" s="24" t="n">
        <f aca="false">DATE(YEAR(C6818),MONTH(C6818),1)</f>
        <v>46204</v>
      </c>
    </row>
    <row r="6819" customFormat="false" ht="15" hidden="false" customHeight="false" outlineLevel="0" collapsed="false">
      <c r="A6819" s="21" t="s">
        <v>3860</v>
      </c>
      <c r="B6819" s="21" t="s">
        <v>3001</v>
      </c>
      <c r="C6819" s="23" t="n">
        <v>46230</v>
      </c>
      <c r="D6819" s="21" t="s">
        <v>1028</v>
      </c>
      <c r="E6819" s="21" t="s">
        <v>971</v>
      </c>
      <c r="F6819" s="12" t="n">
        <v>3</v>
      </c>
      <c r="G6819" s="19" t="n">
        <v>40.5</v>
      </c>
      <c r="H6819" s="19" t="n">
        <v>31.23</v>
      </c>
      <c r="I6819" s="19" t="n">
        <f aca="false">ROUND(F6819*G6819,2)</f>
        <v>121.5</v>
      </c>
      <c r="J6819" s="19" t="n">
        <f aca="false">ROUND(F6819*H6819,2)</f>
        <v>93.69</v>
      </c>
      <c r="K6819" s="19" t="n">
        <f aca="false">INDEX(Pricebook!$L$2:$L$1401,MATCH(D6819,Pricebook!$A$2:$A$1401,0))</f>
        <v>47.3</v>
      </c>
      <c r="L6819" s="19" t="n">
        <f aca="false">ROUND(F6819*K6819,2)</f>
        <v>141.9</v>
      </c>
      <c r="M6819" s="24" t="n">
        <f aca="false">DATE(YEAR(C6819),MONTH(C6819),1)</f>
        <v>46204</v>
      </c>
    </row>
    <row r="6820" customFormat="false" ht="15" hidden="false" customHeight="false" outlineLevel="0" collapsed="false">
      <c r="A6820" s="21" t="s">
        <v>3860</v>
      </c>
      <c r="B6820" s="21" t="s">
        <v>3001</v>
      </c>
      <c r="C6820" s="23" t="n">
        <v>46230</v>
      </c>
      <c r="D6820" s="21" t="s">
        <v>623</v>
      </c>
      <c r="E6820" s="21" t="s">
        <v>366</v>
      </c>
      <c r="F6820" s="12" t="n">
        <v>2</v>
      </c>
      <c r="G6820" s="19" t="n">
        <v>15.25</v>
      </c>
      <c r="H6820" s="19" t="n">
        <v>10.77</v>
      </c>
      <c r="I6820" s="19" t="n">
        <f aca="false">ROUND(F6820*G6820,2)</f>
        <v>30.5</v>
      </c>
      <c r="J6820" s="19" t="n">
        <f aca="false">ROUND(F6820*H6820,2)</f>
        <v>21.54</v>
      </c>
      <c r="K6820" s="19" t="n">
        <f aca="false">INDEX(Pricebook!$L$2:$L$1401,MATCH(D6820,Pricebook!$A$2:$A$1401,0))</f>
        <v>16.4</v>
      </c>
      <c r="L6820" s="19" t="n">
        <f aca="false">ROUND(F6820*K6820,2)</f>
        <v>32.8</v>
      </c>
      <c r="M6820" s="24" t="n">
        <f aca="false">DATE(YEAR(C6820),MONTH(C6820),1)</f>
        <v>46204</v>
      </c>
    </row>
    <row r="6821" customFormat="false" ht="15" hidden="false" customHeight="false" outlineLevel="0" collapsed="false">
      <c r="A6821" s="21" t="s">
        <v>3860</v>
      </c>
      <c r="B6821" s="21" t="s">
        <v>3001</v>
      </c>
      <c r="C6821" s="23" t="n">
        <v>46230</v>
      </c>
      <c r="D6821" s="21" t="s">
        <v>2234</v>
      </c>
      <c r="E6821" s="21" t="s">
        <v>2202</v>
      </c>
      <c r="F6821" s="12" t="n">
        <v>2</v>
      </c>
      <c r="G6821" s="19" t="n">
        <v>38.6</v>
      </c>
      <c r="H6821" s="19" t="n">
        <v>25.55</v>
      </c>
      <c r="I6821" s="19" t="n">
        <f aca="false">ROUND(F6821*G6821,2)</f>
        <v>77.2</v>
      </c>
      <c r="J6821" s="19" t="n">
        <f aca="false">ROUND(F6821*H6821,2)</f>
        <v>51.1</v>
      </c>
      <c r="K6821" s="19" t="n">
        <f aca="false">INDEX(Pricebook!$L$2:$L$1401,MATCH(D6821,Pricebook!$A$2:$A$1401,0))</f>
        <v>41.4</v>
      </c>
      <c r="L6821" s="19" t="n">
        <f aca="false">ROUND(F6821*K6821,2)</f>
        <v>82.8</v>
      </c>
      <c r="M6821" s="24" t="n">
        <f aca="false">DATE(YEAR(C6821),MONTH(C6821),1)</f>
        <v>46204</v>
      </c>
    </row>
    <row r="6822" customFormat="false" ht="15" hidden="false" customHeight="false" outlineLevel="0" collapsed="false">
      <c r="A6822" s="21" t="s">
        <v>3861</v>
      </c>
      <c r="B6822" s="21" t="s">
        <v>3143</v>
      </c>
      <c r="C6822" s="23" t="n">
        <v>46230</v>
      </c>
      <c r="D6822" s="21" t="s">
        <v>585</v>
      </c>
      <c r="E6822" s="21" t="s">
        <v>366</v>
      </c>
      <c r="F6822" s="12" t="n">
        <v>1</v>
      </c>
      <c r="G6822" s="19" t="n">
        <v>15.8</v>
      </c>
      <c r="H6822" s="19" t="n">
        <v>11.29</v>
      </c>
      <c r="I6822" s="19" t="n">
        <f aca="false">ROUND(F6822*G6822,2)</f>
        <v>15.8</v>
      </c>
      <c r="J6822" s="19" t="n">
        <f aca="false">ROUND(F6822*H6822,2)</f>
        <v>11.29</v>
      </c>
      <c r="K6822" s="19" t="n">
        <f aca="false">INDEX(Pricebook!$L$2:$L$1401,MATCH(D6822,Pricebook!$A$2:$A$1401,0))</f>
        <v>17.2</v>
      </c>
      <c r="L6822" s="19" t="n">
        <f aca="false">ROUND(F6822*K6822,2)</f>
        <v>17.2</v>
      </c>
      <c r="M6822" s="24" t="n">
        <f aca="false">DATE(YEAR(C6822),MONTH(C6822),1)</f>
        <v>46204</v>
      </c>
    </row>
    <row r="6823" customFormat="false" ht="15" hidden="false" customHeight="false" outlineLevel="0" collapsed="false">
      <c r="A6823" s="21" t="s">
        <v>3861</v>
      </c>
      <c r="B6823" s="21" t="s">
        <v>3143</v>
      </c>
      <c r="C6823" s="23" t="n">
        <v>46230</v>
      </c>
      <c r="D6823" s="21" t="s">
        <v>775</v>
      </c>
      <c r="E6823" s="21" t="s">
        <v>366</v>
      </c>
      <c r="F6823" s="12" t="n">
        <v>1</v>
      </c>
      <c r="G6823" s="19" t="n">
        <v>221.65</v>
      </c>
      <c r="H6823" s="19" t="n">
        <v>156.94</v>
      </c>
      <c r="I6823" s="19" t="n">
        <f aca="false">ROUND(F6823*G6823,2)</f>
        <v>221.65</v>
      </c>
      <c r="J6823" s="19" t="n">
        <f aca="false">ROUND(F6823*H6823,2)</f>
        <v>156.94</v>
      </c>
      <c r="K6823" s="19" t="n">
        <f aca="false">INDEX(Pricebook!$L$2:$L$1401,MATCH(D6823,Pricebook!$A$2:$A$1401,0))</f>
        <v>238.95</v>
      </c>
      <c r="L6823" s="19" t="n">
        <f aca="false">ROUND(F6823*K6823,2)</f>
        <v>238.95</v>
      </c>
      <c r="M6823" s="24" t="n">
        <f aca="false">DATE(YEAR(C6823),MONTH(C6823),1)</f>
        <v>46204</v>
      </c>
    </row>
    <row r="6824" customFormat="false" ht="15" hidden="false" customHeight="false" outlineLevel="0" collapsed="false">
      <c r="A6824" s="21" t="s">
        <v>3861</v>
      </c>
      <c r="B6824" s="21" t="s">
        <v>3143</v>
      </c>
      <c r="C6824" s="23" t="n">
        <v>46230</v>
      </c>
      <c r="D6824" s="21" t="s">
        <v>1637</v>
      </c>
      <c r="E6824" s="21" t="s">
        <v>1452</v>
      </c>
      <c r="F6824" s="12" t="n">
        <v>6</v>
      </c>
      <c r="G6824" s="19" t="n">
        <v>45</v>
      </c>
      <c r="H6824" s="19" t="n">
        <v>30.1</v>
      </c>
      <c r="I6824" s="19" t="n">
        <f aca="false">ROUND(F6824*G6824,2)</f>
        <v>270</v>
      </c>
      <c r="J6824" s="19" t="n">
        <f aca="false">ROUND(F6824*H6824,2)</f>
        <v>180.6</v>
      </c>
      <c r="K6824" s="19" t="n">
        <f aca="false">INDEX(Pricebook!$L$2:$L$1401,MATCH(D6824,Pricebook!$A$2:$A$1401,0))</f>
        <v>45.85</v>
      </c>
      <c r="L6824" s="19" t="n">
        <f aca="false">ROUND(F6824*K6824,2)</f>
        <v>275.1</v>
      </c>
      <c r="M6824" s="24" t="n">
        <f aca="false">DATE(YEAR(C6824),MONTH(C6824),1)</f>
        <v>46204</v>
      </c>
    </row>
    <row r="6825" customFormat="false" ht="15" hidden="false" customHeight="false" outlineLevel="0" collapsed="false">
      <c r="A6825" s="21" t="s">
        <v>3861</v>
      </c>
      <c r="B6825" s="21" t="s">
        <v>3143</v>
      </c>
      <c r="C6825" s="23" t="n">
        <v>46230</v>
      </c>
      <c r="D6825" s="21" t="s">
        <v>1482</v>
      </c>
      <c r="E6825" s="21" t="s">
        <v>1452</v>
      </c>
      <c r="F6825" s="12" t="n">
        <v>4</v>
      </c>
      <c r="G6825" s="19" t="n">
        <v>81</v>
      </c>
      <c r="H6825" s="19" t="n">
        <v>58.81</v>
      </c>
      <c r="I6825" s="19" t="n">
        <f aca="false">ROUND(F6825*G6825,2)</f>
        <v>324</v>
      </c>
      <c r="J6825" s="19" t="n">
        <f aca="false">ROUND(F6825*H6825,2)</f>
        <v>235.24</v>
      </c>
      <c r="K6825" s="19" t="n">
        <f aca="false">INDEX(Pricebook!$L$2:$L$1401,MATCH(D6825,Pricebook!$A$2:$A$1401,0))</f>
        <v>84.45</v>
      </c>
      <c r="L6825" s="19" t="n">
        <f aca="false">ROUND(F6825*K6825,2)</f>
        <v>337.8</v>
      </c>
      <c r="M6825" s="24" t="n">
        <f aca="false">DATE(YEAR(C6825),MONTH(C6825),1)</f>
        <v>46204</v>
      </c>
    </row>
    <row r="6826" customFormat="false" ht="15" hidden="false" customHeight="false" outlineLevel="0" collapsed="false">
      <c r="A6826" s="21" t="s">
        <v>3861</v>
      </c>
      <c r="B6826" s="21" t="s">
        <v>3143</v>
      </c>
      <c r="C6826" s="23" t="n">
        <v>46230</v>
      </c>
      <c r="D6826" s="21" t="s">
        <v>1849</v>
      </c>
      <c r="E6826" s="21" t="s">
        <v>1452</v>
      </c>
      <c r="F6826" s="12" t="n">
        <v>12</v>
      </c>
      <c r="G6826" s="19" t="n">
        <v>19</v>
      </c>
      <c r="H6826" s="19" t="n">
        <v>11.59</v>
      </c>
      <c r="I6826" s="19" t="n">
        <f aca="false">ROUND(F6826*G6826,2)</f>
        <v>228</v>
      </c>
      <c r="J6826" s="19" t="n">
        <f aca="false">ROUND(F6826*H6826,2)</f>
        <v>139.08</v>
      </c>
      <c r="K6826" s="19" t="n">
        <f aca="false">INDEX(Pricebook!$L$2:$L$1401,MATCH(D6826,Pricebook!$A$2:$A$1401,0))</f>
        <v>19.45</v>
      </c>
      <c r="L6826" s="19" t="n">
        <f aca="false">ROUND(F6826*K6826,2)</f>
        <v>233.4</v>
      </c>
      <c r="M6826" s="24" t="n">
        <f aca="false">DATE(YEAR(C6826),MONTH(C6826),1)</f>
        <v>46204</v>
      </c>
    </row>
    <row r="6827" customFormat="false" ht="15" hidden="false" customHeight="false" outlineLevel="0" collapsed="false">
      <c r="A6827" s="21" t="s">
        <v>3861</v>
      </c>
      <c r="B6827" s="21" t="s">
        <v>3143</v>
      </c>
      <c r="C6827" s="23" t="n">
        <v>46230</v>
      </c>
      <c r="D6827" s="21" t="s">
        <v>713</v>
      </c>
      <c r="E6827" s="21" t="s">
        <v>366</v>
      </c>
      <c r="F6827" s="12" t="n">
        <v>2</v>
      </c>
      <c r="G6827" s="19" t="n">
        <v>22.4</v>
      </c>
      <c r="H6827" s="19" t="n">
        <v>15.77</v>
      </c>
      <c r="I6827" s="19" t="n">
        <f aca="false">ROUND(F6827*G6827,2)</f>
        <v>44.8</v>
      </c>
      <c r="J6827" s="19" t="n">
        <f aca="false">ROUND(F6827*H6827,2)</f>
        <v>31.54</v>
      </c>
      <c r="K6827" s="19" t="n">
        <f aca="false">INDEX(Pricebook!$L$2:$L$1401,MATCH(D6827,Pricebook!$A$2:$A$1401,0))</f>
        <v>24.05</v>
      </c>
      <c r="L6827" s="19" t="n">
        <f aca="false">ROUND(F6827*K6827,2)</f>
        <v>48.1</v>
      </c>
      <c r="M6827" s="24" t="n">
        <f aca="false">DATE(YEAR(C6827),MONTH(C6827),1)</f>
        <v>46204</v>
      </c>
    </row>
    <row r="6828" customFormat="false" ht="15" hidden="false" customHeight="false" outlineLevel="0" collapsed="false">
      <c r="A6828" s="21" t="s">
        <v>3861</v>
      </c>
      <c r="B6828" s="21" t="s">
        <v>3143</v>
      </c>
      <c r="C6828" s="23" t="n">
        <v>46230</v>
      </c>
      <c r="D6828" s="21" t="s">
        <v>913</v>
      </c>
      <c r="E6828" s="21" t="s">
        <v>366</v>
      </c>
      <c r="F6828" s="12" t="n">
        <v>3</v>
      </c>
      <c r="G6828" s="19" t="n">
        <v>22.85</v>
      </c>
      <c r="H6828" s="19" t="n">
        <v>16.02</v>
      </c>
      <c r="I6828" s="19" t="n">
        <f aca="false">ROUND(F6828*G6828,2)</f>
        <v>68.55</v>
      </c>
      <c r="J6828" s="19" t="n">
        <f aca="false">ROUND(F6828*H6828,2)</f>
        <v>48.06</v>
      </c>
      <c r="K6828" s="19" t="n">
        <f aca="false">INDEX(Pricebook!$L$2:$L$1401,MATCH(D6828,Pricebook!$A$2:$A$1401,0))</f>
        <v>24.4</v>
      </c>
      <c r="L6828" s="19" t="n">
        <f aca="false">ROUND(F6828*K6828,2)</f>
        <v>73.2</v>
      </c>
      <c r="M6828" s="24" t="n">
        <f aca="false">DATE(YEAR(C6828),MONTH(C6828),1)</f>
        <v>46204</v>
      </c>
    </row>
    <row r="6829" customFormat="false" ht="15" hidden="false" customHeight="false" outlineLevel="0" collapsed="false">
      <c r="A6829" s="21" t="s">
        <v>3861</v>
      </c>
      <c r="B6829" s="21" t="s">
        <v>3143</v>
      </c>
      <c r="C6829" s="23" t="n">
        <v>46230</v>
      </c>
      <c r="D6829" s="21" t="s">
        <v>559</v>
      </c>
      <c r="E6829" s="21" t="s">
        <v>366</v>
      </c>
      <c r="F6829" s="12" t="n">
        <v>1</v>
      </c>
      <c r="G6829" s="19" t="n">
        <v>84.65</v>
      </c>
      <c r="H6829" s="19" t="n">
        <v>60.44</v>
      </c>
      <c r="I6829" s="19" t="n">
        <f aca="false">ROUND(F6829*G6829,2)</f>
        <v>84.65</v>
      </c>
      <c r="J6829" s="19" t="n">
        <f aca="false">ROUND(F6829*H6829,2)</f>
        <v>60.44</v>
      </c>
      <c r="K6829" s="19" t="n">
        <f aca="false">INDEX(Pricebook!$L$2:$L$1401,MATCH(D6829,Pricebook!$A$2:$A$1401,0))</f>
        <v>92.05</v>
      </c>
      <c r="L6829" s="19" t="n">
        <f aca="false">ROUND(F6829*K6829,2)</f>
        <v>92.05</v>
      </c>
      <c r="M6829" s="24" t="n">
        <f aca="false">DATE(YEAR(C6829),MONTH(C6829),1)</f>
        <v>46204</v>
      </c>
    </row>
    <row r="6830" customFormat="false" ht="15" hidden="false" customHeight="false" outlineLevel="0" collapsed="false">
      <c r="A6830" s="21" t="s">
        <v>3861</v>
      </c>
      <c r="B6830" s="21" t="s">
        <v>3143</v>
      </c>
      <c r="C6830" s="23" t="n">
        <v>46230</v>
      </c>
      <c r="D6830" s="21" t="s">
        <v>2218</v>
      </c>
      <c r="E6830" s="21" t="s">
        <v>2202</v>
      </c>
      <c r="F6830" s="12" t="n">
        <v>4</v>
      </c>
      <c r="G6830" s="19" t="n">
        <v>6.05</v>
      </c>
      <c r="H6830" s="19" t="n">
        <v>4.08</v>
      </c>
      <c r="I6830" s="19" t="n">
        <f aca="false">ROUND(F6830*G6830,2)</f>
        <v>24.2</v>
      </c>
      <c r="J6830" s="19" t="n">
        <f aca="false">ROUND(F6830*H6830,2)</f>
        <v>16.32</v>
      </c>
      <c r="K6830" s="19" t="n">
        <f aca="false">INDEX(Pricebook!$L$2:$L$1401,MATCH(D6830,Pricebook!$A$2:$A$1401,0))</f>
        <v>6.4</v>
      </c>
      <c r="L6830" s="19" t="n">
        <f aca="false">ROUND(F6830*K6830,2)</f>
        <v>25.6</v>
      </c>
      <c r="M6830" s="24" t="n">
        <f aca="false">DATE(YEAR(C6830),MONTH(C6830),1)</f>
        <v>46204</v>
      </c>
    </row>
    <row r="6831" customFormat="false" ht="15" hidden="false" customHeight="false" outlineLevel="0" collapsed="false">
      <c r="A6831" s="21" t="s">
        <v>3861</v>
      </c>
      <c r="B6831" s="21" t="s">
        <v>3143</v>
      </c>
      <c r="C6831" s="23" t="n">
        <v>46230</v>
      </c>
      <c r="D6831" s="21" t="s">
        <v>641</v>
      </c>
      <c r="E6831" s="21" t="s">
        <v>366</v>
      </c>
      <c r="F6831" s="12" t="n">
        <v>4</v>
      </c>
      <c r="G6831" s="19" t="n">
        <v>24.05</v>
      </c>
      <c r="H6831" s="19" t="n">
        <v>17.08</v>
      </c>
      <c r="I6831" s="19" t="n">
        <f aca="false">ROUND(F6831*G6831,2)</f>
        <v>96.2</v>
      </c>
      <c r="J6831" s="19" t="n">
        <f aca="false">ROUND(F6831*H6831,2)</f>
        <v>68.32</v>
      </c>
      <c r="K6831" s="19" t="n">
        <f aca="false">INDEX(Pricebook!$L$2:$L$1401,MATCH(D6831,Pricebook!$A$2:$A$1401,0))</f>
        <v>26</v>
      </c>
      <c r="L6831" s="19" t="n">
        <f aca="false">ROUND(F6831*K6831,2)</f>
        <v>104</v>
      </c>
      <c r="M6831" s="24" t="n">
        <f aca="false">DATE(YEAR(C6831),MONTH(C6831),1)</f>
        <v>46204</v>
      </c>
    </row>
    <row r="6832" customFormat="false" ht="15" hidden="false" customHeight="false" outlineLevel="0" collapsed="false">
      <c r="A6832" s="21" t="s">
        <v>3861</v>
      </c>
      <c r="B6832" s="21" t="s">
        <v>3143</v>
      </c>
      <c r="C6832" s="23" t="n">
        <v>46230</v>
      </c>
      <c r="D6832" s="21" t="s">
        <v>1833</v>
      </c>
      <c r="E6832" s="21" t="s">
        <v>1452</v>
      </c>
      <c r="F6832" s="12" t="n">
        <v>6</v>
      </c>
      <c r="G6832" s="19" t="n">
        <v>17.25</v>
      </c>
      <c r="H6832" s="19" t="n">
        <v>12.06</v>
      </c>
      <c r="I6832" s="19" t="n">
        <f aca="false">ROUND(F6832*G6832,2)</f>
        <v>103.5</v>
      </c>
      <c r="J6832" s="19" t="n">
        <f aca="false">ROUND(F6832*H6832,2)</f>
        <v>72.36</v>
      </c>
      <c r="K6832" s="19" t="n">
        <f aca="false">INDEX(Pricebook!$L$2:$L$1401,MATCH(D6832,Pricebook!$A$2:$A$1401,0))</f>
        <v>17.6</v>
      </c>
      <c r="L6832" s="19" t="n">
        <f aca="false">ROUND(F6832*K6832,2)</f>
        <v>105.6</v>
      </c>
      <c r="M6832" s="24" t="n">
        <f aca="false">DATE(YEAR(C6832),MONTH(C6832),1)</f>
        <v>46204</v>
      </c>
    </row>
    <row r="6833" customFormat="false" ht="15" hidden="false" customHeight="false" outlineLevel="0" collapsed="false">
      <c r="A6833" s="21" t="s">
        <v>3861</v>
      </c>
      <c r="B6833" s="21" t="s">
        <v>3143</v>
      </c>
      <c r="C6833" s="23" t="n">
        <v>46230</v>
      </c>
      <c r="D6833" s="21" t="s">
        <v>2339</v>
      </c>
      <c r="E6833" s="21" t="s">
        <v>2202</v>
      </c>
      <c r="F6833" s="12" t="n">
        <v>2</v>
      </c>
      <c r="G6833" s="19" t="n">
        <v>24.15</v>
      </c>
      <c r="H6833" s="19" t="n">
        <v>14.57</v>
      </c>
      <c r="I6833" s="19" t="n">
        <f aca="false">ROUND(F6833*G6833,2)</f>
        <v>48.3</v>
      </c>
      <c r="J6833" s="19" t="n">
        <f aca="false">ROUND(F6833*H6833,2)</f>
        <v>29.14</v>
      </c>
      <c r="K6833" s="19" t="n">
        <f aca="false">INDEX(Pricebook!$L$2:$L$1401,MATCH(D6833,Pricebook!$A$2:$A$1401,0))</f>
        <v>25.65</v>
      </c>
      <c r="L6833" s="19" t="n">
        <f aca="false">ROUND(F6833*K6833,2)</f>
        <v>51.3</v>
      </c>
      <c r="M6833" s="24" t="n">
        <f aca="false">DATE(YEAR(C6833),MONTH(C6833),1)</f>
        <v>46204</v>
      </c>
    </row>
    <row r="6834" customFormat="false" ht="15" hidden="false" customHeight="false" outlineLevel="0" collapsed="false">
      <c r="A6834" s="21" t="s">
        <v>3861</v>
      </c>
      <c r="B6834" s="21" t="s">
        <v>3143</v>
      </c>
      <c r="C6834" s="23" t="n">
        <v>46230</v>
      </c>
      <c r="D6834" s="21" t="s">
        <v>1771</v>
      </c>
      <c r="E6834" s="21" t="s">
        <v>1452</v>
      </c>
      <c r="F6834" s="12" t="n">
        <v>2</v>
      </c>
      <c r="G6834" s="19" t="n">
        <v>25.5</v>
      </c>
      <c r="H6834" s="19" t="n">
        <v>15.65</v>
      </c>
      <c r="I6834" s="19" t="n">
        <f aca="false">ROUND(F6834*G6834,2)</f>
        <v>51</v>
      </c>
      <c r="J6834" s="19" t="n">
        <f aca="false">ROUND(F6834*H6834,2)</f>
        <v>31.3</v>
      </c>
      <c r="K6834" s="19" t="n">
        <f aca="false">INDEX(Pricebook!$L$2:$L$1401,MATCH(D6834,Pricebook!$A$2:$A$1401,0))</f>
        <v>26.25</v>
      </c>
      <c r="L6834" s="19" t="n">
        <f aca="false">ROUND(F6834*K6834,2)</f>
        <v>52.5</v>
      </c>
      <c r="M6834" s="24" t="n">
        <f aca="false">DATE(YEAR(C6834),MONTH(C6834),1)</f>
        <v>46204</v>
      </c>
    </row>
    <row r="6835" customFormat="false" ht="15" hidden="false" customHeight="false" outlineLevel="0" collapsed="false">
      <c r="A6835" s="21" t="s">
        <v>3861</v>
      </c>
      <c r="B6835" s="21" t="s">
        <v>3143</v>
      </c>
      <c r="C6835" s="23" t="n">
        <v>46230</v>
      </c>
      <c r="D6835" s="21" t="s">
        <v>757</v>
      </c>
      <c r="E6835" s="21" t="s">
        <v>366</v>
      </c>
      <c r="F6835" s="12" t="n">
        <v>4</v>
      </c>
      <c r="G6835" s="19" t="n">
        <v>11.7</v>
      </c>
      <c r="H6835" s="19" t="n">
        <v>8.29</v>
      </c>
      <c r="I6835" s="19" t="n">
        <f aca="false">ROUND(F6835*G6835,2)</f>
        <v>46.8</v>
      </c>
      <c r="J6835" s="19" t="n">
        <f aca="false">ROUND(F6835*H6835,2)</f>
        <v>33.16</v>
      </c>
      <c r="K6835" s="19" t="n">
        <f aca="false">INDEX(Pricebook!$L$2:$L$1401,MATCH(D6835,Pricebook!$A$2:$A$1401,0))</f>
        <v>12.65</v>
      </c>
      <c r="L6835" s="19" t="n">
        <f aca="false">ROUND(F6835*K6835,2)</f>
        <v>50.6</v>
      </c>
      <c r="M6835" s="24" t="n">
        <f aca="false">DATE(YEAR(C6835),MONTH(C6835),1)</f>
        <v>46204</v>
      </c>
    </row>
    <row r="6836" customFormat="false" ht="15" hidden="false" customHeight="false" outlineLevel="0" collapsed="false">
      <c r="A6836" s="21" t="s">
        <v>3861</v>
      </c>
      <c r="B6836" s="21" t="s">
        <v>3143</v>
      </c>
      <c r="C6836" s="23" t="n">
        <v>46230</v>
      </c>
      <c r="D6836" s="21" t="s">
        <v>1678</v>
      </c>
      <c r="E6836" s="21" t="s">
        <v>1452</v>
      </c>
      <c r="F6836" s="12" t="n">
        <v>6</v>
      </c>
      <c r="G6836" s="19" t="n">
        <v>46.7</v>
      </c>
      <c r="H6836" s="19" t="n">
        <v>32.97</v>
      </c>
      <c r="I6836" s="19" t="n">
        <f aca="false">ROUND(F6836*G6836,2)</f>
        <v>280.2</v>
      </c>
      <c r="J6836" s="19" t="n">
        <f aca="false">ROUND(F6836*H6836,2)</f>
        <v>197.82</v>
      </c>
      <c r="K6836" s="19" t="n">
        <f aca="false">INDEX(Pricebook!$L$2:$L$1401,MATCH(D6836,Pricebook!$A$2:$A$1401,0))</f>
        <v>48.05</v>
      </c>
      <c r="L6836" s="19" t="n">
        <f aca="false">ROUND(F6836*K6836,2)</f>
        <v>288.3</v>
      </c>
      <c r="M6836" s="24" t="n">
        <f aca="false">DATE(YEAR(C6836),MONTH(C6836),1)</f>
        <v>46204</v>
      </c>
    </row>
    <row r="6837" customFormat="false" ht="15" hidden="false" customHeight="false" outlineLevel="0" collapsed="false">
      <c r="A6837" s="21" t="s">
        <v>3861</v>
      </c>
      <c r="B6837" s="21" t="s">
        <v>3143</v>
      </c>
      <c r="C6837" s="23" t="n">
        <v>46230</v>
      </c>
      <c r="D6837" s="21" t="s">
        <v>1741</v>
      </c>
      <c r="E6837" s="21" t="s">
        <v>1452</v>
      </c>
      <c r="F6837" s="12" t="n">
        <v>8</v>
      </c>
      <c r="G6837" s="19" t="n">
        <v>34.9</v>
      </c>
      <c r="H6837" s="19" t="n">
        <v>21.44</v>
      </c>
      <c r="I6837" s="19" t="n">
        <f aca="false">ROUND(F6837*G6837,2)</f>
        <v>279.2</v>
      </c>
      <c r="J6837" s="19" t="n">
        <f aca="false">ROUND(F6837*H6837,2)</f>
        <v>171.52</v>
      </c>
      <c r="K6837" s="19" t="n">
        <f aca="false">INDEX(Pricebook!$L$2:$L$1401,MATCH(D6837,Pricebook!$A$2:$A$1401,0))</f>
        <v>35.95</v>
      </c>
      <c r="L6837" s="19" t="n">
        <f aca="false">ROUND(F6837*K6837,2)</f>
        <v>287.6</v>
      </c>
      <c r="M6837" s="24" t="n">
        <f aca="false">DATE(YEAR(C6837),MONTH(C6837),1)</f>
        <v>46204</v>
      </c>
    </row>
    <row r="6838" customFormat="false" ht="15" hidden="false" customHeight="false" outlineLevel="0" collapsed="false">
      <c r="A6838" s="21" t="s">
        <v>3861</v>
      </c>
      <c r="B6838" s="21" t="s">
        <v>3143</v>
      </c>
      <c r="C6838" s="23" t="n">
        <v>46230</v>
      </c>
      <c r="D6838" s="21" t="s">
        <v>629</v>
      </c>
      <c r="E6838" s="21" t="s">
        <v>366</v>
      </c>
      <c r="F6838" s="12" t="n">
        <v>2</v>
      </c>
      <c r="G6838" s="19" t="n">
        <v>24.2</v>
      </c>
      <c r="H6838" s="19" t="n">
        <v>17.18</v>
      </c>
      <c r="I6838" s="19" t="n">
        <f aca="false">ROUND(F6838*G6838,2)</f>
        <v>48.4</v>
      </c>
      <c r="J6838" s="19" t="n">
        <f aca="false">ROUND(F6838*H6838,2)</f>
        <v>34.36</v>
      </c>
      <c r="K6838" s="19" t="n">
        <f aca="false">INDEX(Pricebook!$L$2:$L$1401,MATCH(D6838,Pricebook!$A$2:$A$1401,0))</f>
        <v>26.15</v>
      </c>
      <c r="L6838" s="19" t="n">
        <f aca="false">ROUND(F6838*K6838,2)</f>
        <v>52.3</v>
      </c>
      <c r="M6838" s="24" t="n">
        <f aca="false">DATE(YEAR(C6838),MONTH(C6838),1)</f>
        <v>46204</v>
      </c>
    </row>
    <row r="6839" customFormat="false" ht="15" hidden="false" customHeight="false" outlineLevel="0" collapsed="false">
      <c r="A6839" s="21" t="s">
        <v>3862</v>
      </c>
      <c r="B6839" s="21" t="s">
        <v>3600</v>
      </c>
      <c r="C6839" s="23" t="n">
        <v>46231</v>
      </c>
      <c r="D6839" s="21" t="s">
        <v>2218</v>
      </c>
      <c r="E6839" s="21" t="s">
        <v>2202</v>
      </c>
      <c r="F6839" s="12" t="n">
        <v>14</v>
      </c>
      <c r="G6839" s="19" t="n">
        <v>6.05</v>
      </c>
      <c r="H6839" s="19" t="n">
        <v>4.08</v>
      </c>
      <c r="I6839" s="19" t="n">
        <f aca="false">ROUND(F6839*G6839,2)</f>
        <v>84.7</v>
      </c>
      <c r="J6839" s="19" t="n">
        <f aca="false">ROUND(F6839*H6839,2)</f>
        <v>57.12</v>
      </c>
      <c r="K6839" s="19" t="n">
        <f aca="false">INDEX(Pricebook!$L$2:$L$1401,MATCH(D6839,Pricebook!$A$2:$A$1401,0))</f>
        <v>6.4</v>
      </c>
      <c r="L6839" s="19" t="n">
        <f aca="false">ROUND(F6839*K6839,2)</f>
        <v>89.6</v>
      </c>
      <c r="M6839" s="24" t="n">
        <f aca="false">DATE(YEAR(C6839),MONTH(C6839),1)</f>
        <v>46204</v>
      </c>
    </row>
    <row r="6840" customFormat="false" ht="15" hidden="false" customHeight="false" outlineLevel="0" collapsed="false">
      <c r="A6840" s="21" t="s">
        <v>3862</v>
      </c>
      <c r="B6840" s="21" t="s">
        <v>3600</v>
      </c>
      <c r="C6840" s="23" t="n">
        <v>46231</v>
      </c>
      <c r="D6840" s="21" t="s">
        <v>2787</v>
      </c>
      <c r="E6840" s="21" t="s">
        <v>2748</v>
      </c>
      <c r="F6840" s="12" t="n">
        <v>10</v>
      </c>
      <c r="G6840" s="19" t="n">
        <v>18.55</v>
      </c>
      <c r="H6840" s="19" t="n">
        <v>10.72</v>
      </c>
      <c r="I6840" s="19" t="n">
        <f aca="false">ROUND(F6840*G6840,2)</f>
        <v>185.5</v>
      </c>
      <c r="J6840" s="19" t="n">
        <f aca="false">ROUND(F6840*H6840,2)</f>
        <v>107.2</v>
      </c>
      <c r="K6840" s="19" t="n">
        <f aca="false">INDEX(Pricebook!$L$2:$L$1401,MATCH(D6840,Pricebook!$A$2:$A$1401,0))</f>
        <v>20.1</v>
      </c>
      <c r="L6840" s="19" t="n">
        <f aca="false">ROUND(F6840*K6840,2)</f>
        <v>201</v>
      </c>
      <c r="M6840" s="24" t="n">
        <f aca="false">DATE(YEAR(C6840),MONTH(C6840),1)</f>
        <v>46204</v>
      </c>
    </row>
    <row r="6841" customFormat="false" ht="15" hidden="false" customHeight="false" outlineLevel="0" collapsed="false">
      <c r="A6841" s="21" t="s">
        <v>3862</v>
      </c>
      <c r="B6841" s="21" t="s">
        <v>3600</v>
      </c>
      <c r="C6841" s="23" t="n">
        <v>46231</v>
      </c>
      <c r="D6841" s="21" t="s">
        <v>326</v>
      </c>
      <c r="E6841" s="21" t="s">
        <v>108</v>
      </c>
      <c r="F6841" s="12" t="n">
        <v>1</v>
      </c>
      <c r="G6841" s="19" t="n">
        <v>266.15</v>
      </c>
      <c r="H6841" s="19" t="n">
        <v>200.09</v>
      </c>
      <c r="I6841" s="19" t="n">
        <f aca="false">ROUND(F6841*G6841,2)</f>
        <v>266.15</v>
      </c>
      <c r="J6841" s="19" t="n">
        <f aca="false">ROUND(F6841*H6841,2)</f>
        <v>200.09</v>
      </c>
      <c r="K6841" s="19" t="n">
        <f aca="false">INDEX(Pricebook!$L$2:$L$1401,MATCH(D6841,Pricebook!$A$2:$A$1401,0))</f>
        <v>292.8</v>
      </c>
      <c r="L6841" s="19" t="n">
        <f aca="false">ROUND(F6841*K6841,2)</f>
        <v>292.8</v>
      </c>
      <c r="M6841" s="24" t="n">
        <f aca="false">DATE(YEAR(C6841),MONTH(C6841),1)</f>
        <v>46204</v>
      </c>
    </row>
    <row r="6842" customFormat="false" ht="15" hidden="false" customHeight="false" outlineLevel="0" collapsed="false">
      <c r="A6842" s="21" t="s">
        <v>3862</v>
      </c>
      <c r="B6842" s="21" t="s">
        <v>3600</v>
      </c>
      <c r="C6842" s="23" t="n">
        <v>46231</v>
      </c>
      <c r="D6842" s="21" t="s">
        <v>1238</v>
      </c>
      <c r="E6842" s="21" t="s">
        <v>971</v>
      </c>
      <c r="F6842" s="12" t="n">
        <v>1</v>
      </c>
      <c r="G6842" s="19" t="n">
        <v>107.15</v>
      </c>
      <c r="H6842" s="19" t="n">
        <v>83.07</v>
      </c>
      <c r="I6842" s="19" t="n">
        <f aca="false">ROUND(F6842*G6842,2)</f>
        <v>107.15</v>
      </c>
      <c r="J6842" s="19" t="n">
        <f aca="false">ROUND(F6842*H6842,2)</f>
        <v>83.07</v>
      </c>
      <c r="K6842" s="19" t="n">
        <f aca="false">INDEX(Pricebook!$L$2:$L$1401,MATCH(D6842,Pricebook!$A$2:$A$1401,0))</f>
        <v>125.8</v>
      </c>
      <c r="L6842" s="19" t="n">
        <f aca="false">ROUND(F6842*K6842,2)</f>
        <v>125.8</v>
      </c>
      <c r="M6842" s="24" t="n">
        <f aca="false">DATE(YEAR(C6842),MONTH(C6842),1)</f>
        <v>46204</v>
      </c>
    </row>
    <row r="6843" customFormat="false" ht="15" hidden="false" customHeight="false" outlineLevel="0" collapsed="false">
      <c r="A6843" s="21" t="s">
        <v>3862</v>
      </c>
      <c r="B6843" s="21" t="s">
        <v>3600</v>
      </c>
      <c r="C6843" s="23" t="n">
        <v>46231</v>
      </c>
      <c r="D6843" s="21" t="s">
        <v>322</v>
      </c>
      <c r="E6843" s="21" t="s">
        <v>108</v>
      </c>
      <c r="F6843" s="12" t="n">
        <v>1</v>
      </c>
      <c r="G6843" s="19" t="n">
        <v>9.05</v>
      </c>
      <c r="H6843" s="19" t="n">
        <v>6.67</v>
      </c>
      <c r="I6843" s="19" t="n">
        <f aca="false">ROUND(F6843*G6843,2)</f>
        <v>9.05</v>
      </c>
      <c r="J6843" s="19" t="n">
        <f aca="false">ROUND(F6843*H6843,2)</f>
        <v>6.67</v>
      </c>
      <c r="K6843" s="19" t="n">
        <f aca="false">INDEX(Pricebook!$L$2:$L$1401,MATCH(D6843,Pricebook!$A$2:$A$1401,0))</f>
        <v>9.8</v>
      </c>
      <c r="L6843" s="19" t="n">
        <f aca="false">ROUND(F6843*K6843,2)</f>
        <v>9.8</v>
      </c>
      <c r="M6843" s="24" t="n">
        <f aca="false">DATE(YEAR(C6843),MONTH(C6843),1)</f>
        <v>46204</v>
      </c>
    </row>
    <row r="6844" customFormat="false" ht="15" hidden="false" customHeight="false" outlineLevel="0" collapsed="false">
      <c r="A6844" s="21" t="s">
        <v>3862</v>
      </c>
      <c r="B6844" s="21" t="s">
        <v>3600</v>
      </c>
      <c r="C6844" s="23" t="n">
        <v>46231</v>
      </c>
      <c r="D6844" s="21" t="s">
        <v>2948</v>
      </c>
      <c r="E6844" s="21" t="s">
        <v>2748</v>
      </c>
      <c r="F6844" s="12" t="n">
        <v>3</v>
      </c>
      <c r="G6844" s="19" t="n">
        <v>21.85</v>
      </c>
      <c r="H6844" s="19" t="n">
        <v>12.7</v>
      </c>
      <c r="I6844" s="19" t="n">
        <f aca="false">ROUND(F6844*G6844,2)</f>
        <v>65.55</v>
      </c>
      <c r="J6844" s="19" t="n">
        <f aca="false">ROUND(F6844*H6844,2)</f>
        <v>38.1</v>
      </c>
      <c r="K6844" s="19" t="n">
        <f aca="false">INDEX(Pricebook!$L$2:$L$1401,MATCH(D6844,Pricebook!$A$2:$A$1401,0))</f>
        <v>23.8</v>
      </c>
      <c r="L6844" s="19" t="n">
        <f aca="false">ROUND(F6844*K6844,2)</f>
        <v>71.4</v>
      </c>
      <c r="M6844" s="24" t="n">
        <f aca="false">DATE(YEAR(C6844),MONTH(C6844),1)</f>
        <v>46204</v>
      </c>
    </row>
    <row r="6845" customFormat="false" ht="15" hidden="false" customHeight="false" outlineLevel="0" collapsed="false">
      <c r="A6845" s="21" t="s">
        <v>3862</v>
      </c>
      <c r="B6845" s="21" t="s">
        <v>3600</v>
      </c>
      <c r="C6845" s="23" t="n">
        <v>46231</v>
      </c>
      <c r="D6845" s="21" t="s">
        <v>1052</v>
      </c>
      <c r="E6845" s="21" t="s">
        <v>971</v>
      </c>
      <c r="F6845" s="12" t="n">
        <v>21</v>
      </c>
      <c r="G6845" s="19" t="n">
        <v>18.05</v>
      </c>
      <c r="H6845" s="19" t="n">
        <v>13.68</v>
      </c>
      <c r="I6845" s="19" t="n">
        <f aca="false">ROUND(F6845*G6845,2)</f>
        <v>379.05</v>
      </c>
      <c r="J6845" s="19" t="n">
        <f aca="false">ROUND(F6845*H6845,2)</f>
        <v>287.28</v>
      </c>
      <c r="K6845" s="19" t="n">
        <f aca="false">INDEX(Pricebook!$L$2:$L$1401,MATCH(D6845,Pricebook!$A$2:$A$1401,0))</f>
        <v>20.75</v>
      </c>
      <c r="L6845" s="19" t="n">
        <f aca="false">ROUND(F6845*K6845,2)</f>
        <v>435.75</v>
      </c>
      <c r="M6845" s="24" t="n">
        <f aca="false">DATE(YEAR(C6845),MONTH(C6845),1)</f>
        <v>46204</v>
      </c>
    </row>
    <row r="6846" customFormat="false" ht="15" hidden="false" customHeight="false" outlineLevel="0" collapsed="false">
      <c r="A6846" s="21" t="s">
        <v>3862</v>
      </c>
      <c r="B6846" s="21" t="s">
        <v>3600</v>
      </c>
      <c r="C6846" s="23" t="n">
        <v>46231</v>
      </c>
      <c r="D6846" s="21" t="s">
        <v>729</v>
      </c>
      <c r="E6846" s="21" t="s">
        <v>366</v>
      </c>
      <c r="F6846" s="12" t="n">
        <v>4</v>
      </c>
      <c r="G6846" s="19" t="n">
        <v>11.95</v>
      </c>
      <c r="H6846" s="19" t="n">
        <v>8.52</v>
      </c>
      <c r="I6846" s="19" t="n">
        <f aca="false">ROUND(F6846*G6846,2)</f>
        <v>47.8</v>
      </c>
      <c r="J6846" s="19" t="n">
        <f aca="false">ROUND(F6846*H6846,2)</f>
        <v>34.08</v>
      </c>
      <c r="K6846" s="19" t="n">
        <f aca="false">INDEX(Pricebook!$L$2:$L$1401,MATCH(D6846,Pricebook!$A$2:$A$1401,0))</f>
        <v>13</v>
      </c>
      <c r="L6846" s="19" t="n">
        <f aca="false">ROUND(F6846*K6846,2)</f>
        <v>52</v>
      </c>
      <c r="M6846" s="24" t="n">
        <f aca="false">DATE(YEAR(C6846),MONTH(C6846),1)</f>
        <v>46204</v>
      </c>
    </row>
    <row r="6847" customFormat="false" ht="15" hidden="false" customHeight="false" outlineLevel="0" collapsed="false">
      <c r="A6847" s="21" t="s">
        <v>3862</v>
      </c>
      <c r="B6847" s="21" t="s">
        <v>3600</v>
      </c>
      <c r="C6847" s="23" t="n">
        <v>46231</v>
      </c>
      <c r="D6847" s="21" t="s">
        <v>304</v>
      </c>
      <c r="E6847" s="21" t="s">
        <v>108</v>
      </c>
      <c r="F6847" s="12" t="n">
        <v>1</v>
      </c>
      <c r="G6847" s="19" t="n">
        <v>37.8</v>
      </c>
      <c r="H6847" s="19" t="n">
        <v>30.01</v>
      </c>
      <c r="I6847" s="19" t="n">
        <f aca="false">ROUND(F6847*G6847,2)</f>
        <v>37.8</v>
      </c>
      <c r="J6847" s="19" t="n">
        <f aca="false">ROUND(F6847*H6847,2)</f>
        <v>30.01</v>
      </c>
      <c r="K6847" s="19" t="n">
        <f aca="false">INDEX(Pricebook!$L$2:$L$1401,MATCH(D6847,Pricebook!$A$2:$A$1401,0))</f>
        <v>41.05</v>
      </c>
      <c r="L6847" s="19" t="n">
        <f aca="false">ROUND(F6847*K6847,2)</f>
        <v>41.05</v>
      </c>
      <c r="M6847" s="24" t="n">
        <f aca="false">DATE(YEAR(C6847),MONTH(C6847),1)</f>
        <v>46204</v>
      </c>
    </row>
    <row r="6848" customFormat="false" ht="15" hidden="false" customHeight="false" outlineLevel="0" collapsed="false">
      <c r="A6848" s="21" t="s">
        <v>3862</v>
      </c>
      <c r="B6848" s="21" t="s">
        <v>3600</v>
      </c>
      <c r="C6848" s="23" t="n">
        <v>46231</v>
      </c>
      <c r="D6848" s="21" t="s">
        <v>1424</v>
      </c>
      <c r="E6848" s="21" t="s">
        <v>971</v>
      </c>
      <c r="F6848" s="12" t="n">
        <v>16</v>
      </c>
      <c r="G6848" s="19" t="n">
        <v>12.3</v>
      </c>
      <c r="H6848" s="19" t="n">
        <v>9.33</v>
      </c>
      <c r="I6848" s="19" t="n">
        <f aca="false">ROUND(F6848*G6848,2)</f>
        <v>196.8</v>
      </c>
      <c r="J6848" s="19" t="n">
        <f aca="false">ROUND(F6848*H6848,2)</f>
        <v>149.28</v>
      </c>
      <c r="K6848" s="19" t="n">
        <f aca="false">INDEX(Pricebook!$L$2:$L$1401,MATCH(D6848,Pricebook!$A$2:$A$1401,0))</f>
        <v>14.15</v>
      </c>
      <c r="L6848" s="19" t="n">
        <f aca="false">ROUND(F6848*K6848,2)</f>
        <v>226.4</v>
      </c>
      <c r="M6848" s="24" t="n">
        <f aca="false">DATE(YEAR(C6848),MONTH(C6848),1)</f>
        <v>46204</v>
      </c>
    </row>
    <row r="6849" customFormat="false" ht="15" hidden="false" customHeight="false" outlineLevel="0" collapsed="false">
      <c r="A6849" s="21" t="s">
        <v>3862</v>
      </c>
      <c r="B6849" s="21" t="s">
        <v>3600</v>
      </c>
      <c r="C6849" s="23" t="n">
        <v>46231</v>
      </c>
      <c r="D6849" s="21" t="s">
        <v>2926</v>
      </c>
      <c r="E6849" s="21" t="s">
        <v>2748</v>
      </c>
      <c r="F6849" s="12" t="n">
        <v>9</v>
      </c>
      <c r="G6849" s="19" t="n">
        <v>5.9</v>
      </c>
      <c r="H6849" s="19" t="n">
        <v>3.43</v>
      </c>
      <c r="I6849" s="19" t="n">
        <f aca="false">ROUND(F6849*G6849,2)</f>
        <v>53.1</v>
      </c>
      <c r="J6849" s="19" t="n">
        <f aca="false">ROUND(F6849*H6849,2)</f>
        <v>30.87</v>
      </c>
      <c r="K6849" s="19" t="n">
        <f aca="false">INDEX(Pricebook!$L$2:$L$1401,MATCH(D6849,Pricebook!$A$2:$A$1401,0))</f>
        <v>6.45</v>
      </c>
      <c r="L6849" s="19" t="n">
        <f aca="false">ROUND(F6849*K6849,2)</f>
        <v>58.05</v>
      </c>
      <c r="M6849" s="24" t="n">
        <f aca="false">DATE(YEAR(C6849),MONTH(C6849),1)</f>
        <v>46204</v>
      </c>
    </row>
    <row r="6850" customFormat="false" ht="15" hidden="false" customHeight="false" outlineLevel="0" collapsed="false">
      <c r="A6850" s="21" t="s">
        <v>3862</v>
      </c>
      <c r="B6850" s="21" t="s">
        <v>3600</v>
      </c>
      <c r="C6850" s="23" t="n">
        <v>46231</v>
      </c>
      <c r="D6850" s="21" t="s">
        <v>601</v>
      </c>
      <c r="E6850" s="21" t="s">
        <v>366</v>
      </c>
      <c r="F6850" s="12" t="n">
        <v>6</v>
      </c>
      <c r="G6850" s="19" t="n">
        <v>8.15</v>
      </c>
      <c r="H6850" s="19" t="n">
        <v>5.75</v>
      </c>
      <c r="I6850" s="19" t="n">
        <f aca="false">ROUND(F6850*G6850,2)</f>
        <v>48.9</v>
      </c>
      <c r="J6850" s="19" t="n">
        <f aca="false">ROUND(F6850*H6850,2)</f>
        <v>34.5</v>
      </c>
      <c r="K6850" s="19" t="n">
        <f aca="false">INDEX(Pricebook!$L$2:$L$1401,MATCH(D6850,Pricebook!$A$2:$A$1401,0))</f>
        <v>8.75</v>
      </c>
      <c r="L6850" s="19" t="n">
        <f aca="false">ROUND(F6850*K6850,2)</f>
        <v>52.5</v>
      </c>
      <c r="M6850" s="24" t="n">
        <f aca="false">DATE(YEAR(C6850),MONTH(C6850),1)</f>
        <v>46204</v>
      </c>
    </row>
    <row r="6851" customFormat="false" ht="15" hidden="false" customHeight="false" outlineLevel="0" collapsed="false">
      <c r="A6851" s="21" t="s">
        <v>3862</v>
      </c>
      <c r="B6851" s="21" t="s">
        <v>3600</v>
      </c>
      <c r="C6851" s="23" t="n">
        <v>46231</v>
      </c>
      <c r="D6851" s="21" t="s">
        <v>2242</v>
      </c>
      <c r="E6851" s="21" t="s">
        <v>2202</v>
      </c>
      <c r="F6851" s="12" t="n">
        <v>1</v>
      </c>
      <c r="G6851" s="19" t="n">
        <v>18.85</v>
      </c>
      <c r="H6851" s="19" t="n">
        <v>11.41</v>
      </c>
      <c r="I6851" s="19" t="n">
        <f aca="false">ROUND(F6851*G6851,2)</f>
        <v>18.85</v>
      </c>
      <c r="J6851" s="19" t="n">
        <f aca="false">ROUND(F6851*H6851,2)</f>
        <v>11.41</v>
      </c>
      <c r="K6851" s="19" t="n">
        <f aca="false">INDEX(Pricebook!$L$2:$L$1401,MATCH(D6851,Pricebook!$A$2:$A$1401,0))</f>
        <v>20.1</v>
      </c>
      <c r="L6851" s="19" t="n">
        <f aca="false">ROUND(F6851*K6851,2)</f>
        <v>20.1</v>
      </c>
      <c r="M6851" s="24" t="n">
        <f aca="false">DATE(YEAR(C6851),MONTH(C6851),1)</f>
        <v>46204</v>
      </c>
    </row>
    <row r="6852" customFormat="false" ht="15" hidden="false" customHeight="false" outlineLevel="0" collapsed="false">
      <c r="A6852" s="21" t="s">
        <v>3862</v>
      </c>
      <c r="B6852" s="21" t="s">
        <v>3600</v>
      </c>
      <c r="C6852" s="23" t="n">
        <v>46231</v>
      </c>
      <c r="D6852" s="21" t="s">
        <v>2301</v>
      </c>
      <c r="E6852" s="21" t="s">
        <v>2202</v>
      </c>
      <c r="F6852" s="12" t="n">
        <v>2</v>
      </c>
      <c r="G6852" s="19" t="n">
        <v>38.15</v>
      </c>
      <c r="H6852" s="19" t="n">
        <v>22.92</v>
      </c>
      <c r="I6852" s="19" t="n">
        <f aca="false">ROUND(F6852*G6852,2)</f>
        <v>76.3</v>
      </c>
      <c r="J6852" s="19" t="n">
        <f aca="false">ROUND(F6852*H6852,2)</f>
        <v>45.84</v>
      </c>
      <c r="K6852" s="19" t="n">
        <f aca="false">INDEX(Pricebook!$L$2:$L$1401,MATCH(D6852,Pricebook!$A$2:$A$1401,0))</f>
        <v>40.3</v>
      </c>
      <c r="L6852" s="19" t="n">
        <f aca="false">ROUND(F6852*K6852,2)</f>
        <v>80.6</v>
      </c>
      <c r="M6852" s="24" t="n">
        <f aca="false">DATE(YEAR(C6852),MONTH(C6852),1)</f>
        <v>46204</v>
      </c>
    </row>
    <row r="6853" customFormat="false" ht="15" hidden="false" customHeight="false" outlineLevel="0" collapsed="false">
      <c r="A6853" s="21" t="s">
        <v>3863</v>
      </c>
      <c r="B6853" s="21" t="s">
        <v>3398</v>
      </c>
      <c r="C6853" s="23" t="n">
        <v>46231</v>
      </c>
      <c r="D6853" s="21" t="s">
        <v>384</v>
      </c>
      <c r="E6853" s="21" t="s">
        <v>366</v>
      </c>
      <c r="F6853" s="12" t="n">
        <v>1</v>
      </c>
      <c r="G6853" s="19" t="n">
        <v>99.6</v>
      </c>
      <c r="H6853" s="19" t="n">
        <v>70.41</v>
      </c>
      <c r="I6853" s="19" t="n">
        <f aca="false">ROUND(F6853*G6853,2)</f>
        <v>99.6</v>
      </c>
      <c r="J6853" s="19" t="n">
        <f aca="false">ROUND(F6853*H6853,2)</f>
        <v>70.41</v>
      </c>
      <c r="K6853" s="19" t="n">
        <f aca="false">INDEX(Pricebook!$L$2:$L$1401,MATCH(D6853,Pricebook!$A$2:$A$1401,0))</f>
        <v>107.2</v>
      </c>
      <c r="L6853" s="19" t="n">
        <f aca="false">ROUND(F6853*K6853,2)</f>
        <v>107.2</v>
      </c>
      <c r="M6853" s="24" t="n">
        <f aca="false">DATE(YEAR(C6853),MONTH(C6853),1)</f>
        <v>46204</v>
      </c>
    </row>
    <row r="6854" customFormat="false" ht="15" hidden="false" customHeight="false" outlineLevel="0" collapsed="false">
      <c r="A6854" s="21" t="s">
        <v>3863</v>
      </c>
      <c r="B6854" s="21" t="s">
        <v>3398</v>
      </c>
      <c r="C6854" s="23" t="n">
        <v>46231</v>
      </c>
      <c r="D6854" s="21" t="s">
        <v>757</v>
      </c>
      <c r="E6854" s="21" t="s">
        <v>366</v>
      </c>
      <c r="F6854" s="12" t="n">
        <v>4</v>
      </c>
      <c r="G6854" s="19" t="n">
        <v>11.7</v>
      </c>
      <c r="H6854" s="19" t="n">
        <v>8.29</v>
      </c>
      <c r="I6854" s="19" t="n">
        <f aca="false">ROUND(F6854*G6854,2)</f>
        <v>46.8</v>
      </c>
      <c r="J6854" s="19" t="n">
        <f aca="false">ROUND(F6854*H6854,2)</f>
        <v>33.16</v>
      </c>
      <c r="K6854" s="19" t="n">
        <f aca="false">INDEX(Pricebook!$L$2:$L$1401,MATCH(D6854,Pricebook!$A$2:$A$1401,0))</f>
        <v>12.65</v>
      </c>
      <c r="L6854" s="19" t="n">
        <f aca="false">ROUND(F6854*K6854,2)</f>
        <v>50.6</v>
      </c>
      <c r="M6854" s="24" t="n">
        <f aca="false">DATE(YEAR(C6854),MONTH(C6854),1)</f>
        <v>46204</v>
      </c>
    </row>
    <row r="6855" customFormat="false" ht="15" hidden="false" customHeight="false" outlineLevel="0" collapsed="false">
      <c r="A6855" s="21" t="s">
        <v>3863</v>
      </c>
      <c r="B6855" s="21" t="s">
        <v>3398</v>
      </c>
      <c r="C6855" s="23" t="n">
        <v>46231</v>
      </c>
      <c r="D6855" s="21" t="s">
        <v>521</v>
      </c>
      <c r="E6855" s="21" t="s">
        <v>366</v>
      </c>
      <c r="F6855" s="12" t="n">
        <v>4</v>
      </c>
      <c r="G6855" s="19" t="n">
        <v>12.55</v>
      </c>
      <c r="H6855" s="19" t="n">
        <v>8.96</v>
      </c>
      <c r="I6855" s="19" t="n">
        <f aca="false">ROUND(F6855*G6855,2)</f>
        <v>50.2</v>
      </c>
      <c r="J6855" s="19" t="n">
        <f aca="false">ROUND(F6855*H6855,2)</f>
        <v>35.84</v>
      </c>
      <c r="K6855" s="19" t="n">
        <f aca="false">INDEX(Pricebook!$L$2:$L$1401,MATCH(D6855,Pricebook!$A$2:$A$1401,0))</f>
        <v>13.65</v>
      </c>
      <c r="L6855" s="19" t="n">
        <f aca="false">ROUND(F6855*K6855,2)</f>
        <v>54.6</v>
      </c>
      <c r="M6855" s="24" t="n">
        <f aca="false">DATE(YEAR(C6855),MONTH(C6855),1)</f>
        <v>46204</v>
      </c>
    </row>
    <row r="6856" customFormat="false" ht="15" hidden="false" customHeight="false" outlineLevel="0" collapsed="false">
      <c r="A6856" s="21" t="s">
        <v>3863</v>
      </c>
      <c r="B6856" s="21" t="s">
        <v>3398</v>
      </c>
      <c r="C6856" s="23" t="n">
        <v>46231</v>
      </c>
      <c r="D6856" s="21" t="s">
        <v>1863</v>
      </c>
      <c r="E6856" s="21" t="s">
        <v>1452</v>
      </c>
      <c r="F6856" s="12" t="n">
        <v>9</v>
      </c>
      <c r="G6856" s="19" t="n">
        <v>98.35</v>
      </c>
      <c r="H6856" s="19" t="n">
        <v>60.12</v>
      </c>
      <c r="I6856" s="19" t="n">
        <f aca="false">ROUND(F6856*G6856,2)</f>
        <v>885.15</v>
      </c>
      <c r="J6856" s="19" t="n">
        <f aca="false">ROUND(F6856*H6856,2)</f>
        <v>541.08</v>
      </c>
      <c r="K6856" s="19" t="n">
        <f aca="false">INDEX(Pricebook!$L$2:$L$1401,MATCH(D6856,Pricebook!$A$2:$A$1401,0))</f>
        <v>100.7</v>
      </c>
      <c r="L6856" s="19" t="n">
        <f aca="false">ROUND(F6856*K6856,2)</f>
        <v>906.3</v>
      </c>
      <c r="M6856" s="24" t="n">
        <f aca="false">DATE(YEAR(C6856),MONTH(C6856),1)</f>
        <v>46204</v>
      </c>
    </row>
    <row r="6857" customFormat="false" ht="15" hidden="false" customHeight="false" outlineLevel="0" collapsed="false">
      <c r="A6857" s="21" t="s">
        <v>3863</v>
      </c>
      <c r="B6857" s="21" t="s">
        <v>3398</v>
      </c>
      <c r="C6857" s="23" t="n">
        <v>46231</v>
      </c>
      <c r="D6857" s="21" t="s">
        <v>2206</v>
      </c>
      <c r="E6857" s="21" t="s">
        <v>2202</v>
      </c>
      <c r="F6857" s="12" t="n">
        <v>2</v>
      </c>
      <c r="G6857" s="19" t="n">
        <v>21.85</v>
      </c>
      <c r="H6857" s="19" t="n">
        <v>13.36</v>
      </c>
      <c r="I6857" s="19" t="n">
        <f aca="false">ROUND(F6857*G6857,2)</f>
        <v>43.7</v>
      </c>
      <c r="J6857" s="19" t="n">
        <f aca="false">ROUND(F6857*H6857,2)</f>
        <v>26.72</v>
      </c>
      <c r="K6857" s="19" t="n">
        <f aca="false">INDEX(Pricebook!$L$2:$L$1401,MATCH(D6857,Pricebook!$A$2:$A$1401,0))</f>
        <v>23.5</v>
      </c>
      <c r="L6857" s="19" t="n">
        <f aca="false">ROUND(F6857*K6857,2)</f>
        <v>47</v>
      </c>
      <c r="M6857" s="24" t="n">
        <f aca="false">DATE(YEAR(C6857),MONTH(C6857),1)</f>
        <v>46204</v>
      </c>
    </row>
    <row r="6858" customFormat="false" ht="15" hidden="false" customHeight="false" outlineLevel="0" collapsed="false">
      <c r="A6858" s="21" t="s">
        <v>3863</v>
      </c>
      <c r="B6858" s="21" t="s">
        <v>3398</v>
      </c>
      <c r="C6858" s="23" t="n">
        <v>46231</v>
      </c>
      <c r="D6858" s="21" t="s">
        <v>2246</v>
      </c>
      <c r="E6858" s="21" t="s">
        <v>2202</v>
      </c>
      <c r="F6858" s="12" t="n">
        <v>16</v>
      </c>
      <c r="G6858" s="19" t="n">
        <v>9</v>
      </c>
      <c r="H6858" s="19" t="n">
        <v>5.45</v>
      </c>
      <c r="I6858" s="19" t="n">
        <f aca="false">ROUND(F6858*G6858,2)</f>
        <v>144</v>
      </c>
      <c r="J6858" s="19" t="n">
        <f aca="false">ROUND(F6858*H6858,2)</f>
        <v>87.2</v>
      </c>
      <c r="K6858" s="19" t="n">
        <f aca="false">INDEX(Pricebook!$L$2:$L$1401,MATCH(D6858,Pricebook!$A$2:$A$1401,0))</f>
        <v>9.6</v>
      </c>
      <c r="L6858" s="19" t="n">
        <f aca="false">ROUND(F6858*K6858,2)</f>
        <v>153.6</v>
      </c>
      <c r="M6858" s="24" t="n">
        <f aca="false">DATE(YEAR(C6858),MONTH(C6858),1)</f>
        <v>46204</v>
      </c>
    </row>
    <row r="6859" customFormat="false" ht="15" hidden="false" customHeight="false" outlineLevel="0" collapsed="false">
      <c r="A6859" s="21" t="s">
        <v>3863</v>
      </c>
      <c r="B6859" s="21" t="s">
        <v>3398</v>
      </c>
      <c r="C6859" s="23" t="n">
        <v>46231</v>
      </c>
      <c r="D6859" s="21" t="s">
        <v>1805</v>
      </c>
      <c r="E6859" s="21" t="s">
        <v>1452</v>
      </c>
      <c r="F6859" s="12" t="n">
        <v>5</v>
      </c>
      <c r="G6859" s="19" t="n">
        <v>80.5</v>
      </c>
      <c r="H6859" s="19" t="n">
        <v>48.94</v>
      </c>
      <c r="I6859" s="19" t="n">
        <f aca="false">ROUND(F6859*G6859,2)</f>
        <v>402.5</v>
      </c>
      <c r="J6859" s="19" t="n">
        <f aca="false">ROUND(F6859*H6859,2)</f>
        <v>244.7</v>
      </c>
      <c r="K6859" s="19" t="n">
        <f aca="false">INDEX(Pricebook!$L$2:$L$1401,MATCH(D6859,Pricebook!$A$2:$A$1401,0))</f>
        <v>82</v>
      </c>
      <c r="L6859" s="19" t="n">
        <f aca="false">ROUND(F6859*K6859,2)</f>
        <v>410</v>
      </c>
      <c r="M6859" s="24" t="n">
        <f aca="false">DATE(YEAR(C6859),MONTH(C6859),1)</f>
        <v>46204</v>
      </c>
    </row>
    <row r="6860" customFormat="false" ht="15" hidden="false" customHeight="false" outlineLevel="0" collapsed="false">
      <c r="A6860" s="21" t="s">
        <v>3863</v>
      </c>
      <c r="B6860" s="21" t="s">
        <v>3398</v>
      </c>
      <c r="C6860" s="23" t="n">
        <v>46231</v>
      </c>
      <c r="D6860" s="21" t="s">
        <v>525</v>
      </c>
      <c r="E6860" s="21" t="s">
        <v>366</v>
      </c>
      <c r="F6860" s="12" t="n">
        <v>4</v>
      </c>
      <c r="G6860" s="19" t="n">
        <v>16.5</v>
      </c>
      <c r="H6860" s="19" t="n">
        <v>11.69</v>
      </c>
      <c r="I6860" s="19" t="n">
        <f aca="false">ROUND(F6860*G6860,2)</f>
        <v>66</v>
      </c>
      <c r="J6860" s="19" t="n">
        <f aca="false">ROUND(F6860*H6860,2)</f>
        <v>46.76</v>
      </c>
      <c r="K6860" s="19" t="n">
        <f aca="false">INDEX(Pricebook!$L$2:$L$1401,MATCH(D6860,Pricebook!$A$2:$A$1401,0))</f>
        <v>17.85</v>
      </c>
      <c r="L6860" s="19" t="n">
        <f aca="false">ROUND(F6860*K6860,2)</f>
        <v>71.4</v>
      </c>
      <c r="M6860" s="24" t="n">
        <f aca="false">DATE(YEAR(C6860),MONTH(C6860),1)</f>
        <v>46204</v>
      </c>
    </row>
    <row r="6861" customFormat="false" ht="15" hidden="false" customHeight="false" outlineLevel="0" collapsed="false">
      <c r="A6861" s="21" t="s">
        <v>3863</v>
      </c>
      <c r="B6861" s="21" t="s">
        <v>3398</v>
      </c>
      <c r="C6861" s="23" t="n">
        <v>46231</v>
      </c>
      <c r="D6861" s="21" t="s">
        <v>829</v>
      </c>
      <c r="E6861" s="21" t="s">
        <v>366</v>
      </c>
      <c r="F6861" s="12" t="n">
        <v>2</v>
      </c>
      <c r="G6861" s="19" t="n">
        <v>18.55</v>
      </c>
      <c r="H6861" s="19" t="n">
        <v>13.12</v>
      </c>
      <c r="I6861" s="19" t="n">
        <f aca="false">ROUND(F6861*G6861,2)</f>
        <v>37.1</v>
      </c>
      <c r="J6861" s="19" t="n">
        <f aca="false">ROUND(F6861*H6861,2)</f>
        <v>26.24</v>
      </c>
      <c r="K6861" s="19" t="n">
        <f aca="false">INDEX(Pricebook!$L$2:$L$1401,MATCH(D6861,Pricebook!$A$2:$A$1401,0))</f>
        <v>20</v>
      </c>
      <c r="L6861" s="19" t="n">
        <f aca="false">ROUND(F6861*K6861,2)</f>
        <v>40</v>
      </c>
      <c r="M6861" s="24" t="n">
        <f aca="false">DATE(YEAR(C6861),MONTH(C6861),1)</f>
        <v>46204</v>
      </c>
    </row>
    <row r="6862" customFormat="false" ht="15" hidden="false" customHeight="false" outlineLevel="0" collapsed="false">
      <c r="A6862" s="21" t="s">
        <v>3863</v>
      </c>
      <c r="B6862" s="21" t="s">
        <v>3398</v>
      </c>
      <c r="C6862" s="23" t="n">
        <v>46231</v>
      </c>
      <c r="D6862" s="21" t="s">
        <v>809</v>
      </c>
      <c r="E6862" s="21" t="s">
        <v>366</v>
      </c>
      <c r="F6862" s="12" t="n">
        <v>2</v>
      </c>
      <c r="G6862" s="19" t="n">
        <v>120.55</v>
      </c>
      <c r="H6862" s="19" t="n">
        <v>85.11</v>
      </c>
      <c r="I6862" s="19" t="n">
        <f aca="false">ROUND(F6862*G6862,2)</f>
        <v>241.1</v>
      </c>
      <c r="J6862" s="19" t="n">
        <f aca="false">ROUND(F6862*H6862,2)</f>
        <v>170.22</v>
      </c>
      <c r="K6862" s="19" t="n">
        <f aca="false">INDEX(Pricebook!$L$2:$L$1401,MATCH(D6862,Pricebook!$A$2:$A$1401,0))</f>
        <v>129.6</v>
      </c>
      <c r="L6862" s="19" t="n">
        <f aca="false">ROUND(F6862*K6862,2)</f>
        <v>259.2</v>
      </c>
      <c r="M6862" s="24" t="n">
        <f aca="false">DATE(YEAR(C6862),MONTH(C6862),1)</f>
        <v>46204</v>
      </c>
    </row>
    <row r="6863" customFormat="false" ht="15" hidden="false" customHeight="false" outlineLevel="0" collapsed="false">
      <c r="A6863" s="21" t="s">
        <v>3863</v>
      </c>
      <c r="B6863" s="21" t="s">
        <v>3398</v>
      </c>
      <c r="C6863" s="23" t="n">
        <v>46231</v>
      </c>
      <c r="D6863" s="21" t="s">
        <v>2428</v>
      </c>
      <c r="E6863" s="21" t="s">
        <v>2202</v>
      </c>
      <c r="F6863" s="12" t="n">
        <v>6</v>
      </c>
      <c r="G6863" s="19" t="n">
        <v>14.45</v>
      </c>
      <c r="H6863" s="19" t="n">
        <v>8.73</v>
      </c>
      <c r="I6863" s="19" t="n">
        <f aca="false">ROUND(F6863*G6863,2)</f>
        <v>86.7</v>
      </c>
      <c r="J6863" s="19" t="n">
        <f aca="false">ROUND(F6863*H6863,2)</f>
        <v>52.38</v>
      </c>
      <c r="K6863" s="19" t="n">
        <f aca="false">INDEX(Pricebook!$L$2:$L$1401,MATCH(D6863,Pricebook!$A$2:$A$1401,0))</f>
        <v>15.4</v>
      </c>
      <c r="L6863" s="19" t="n">
        <f aca="false">ROUND(F6863*K6863,2)</f>
        <v>92.4</v>
      </c>
      <c r="M6863" s="24" t="n">
        <f aca="false">DATE(YEAR(C6863),MONTH(C6863),1)</f>
        <v>46204</v>
      </c>
    </row>
    <row r="6864" customFormat="false" ht="15" hidden="false" customHeight="false" outlineLevel="0" collapsed="false">
      <c r="A6864" s="21" t="s">
        <v>3863</v>
      </c>
      <c r="B6864" s="21" t="s">
        <v>3398</v>
      </c>
      <c r="C6864" s="23" t="n">
        <v>46231</v>
      </c>
      <c r="D6864" s="21" t="s">
        <v>665</v>
      </c>
      <c r="E6864" s="21" t="s">
        <v>366</v>
      </c>
      <c r="F6864" s="12" t="n">
        <v>3</v>
      </c>
      <c r="G6864" s="19" t="n">
        <v>28.25</v>
      </c>
      <c r="H6864" s="19" t="n">
        <v>20.17</v>
      </c>
      <c r="I6864" s="19" t="n">
        <f aca="false">ROUND(F6864*G6864,2)</f>
        <v>84.75</v>
      </c>
      <c r="J6864" s="19" t="n">
        <f aca="false">ROUND(F6864*H6864,2)</f>
        <v>60.51</v>
      </c>
      <c r="K6864" s="19" t="n">
        <f aca="false">INDEX(Pricebook!$L$2:$L$1401,MATCH(D6864,Pricebook!$A$2:$A$1401,0))</f>
        <v>30.75</v>
      </c>
      <c r="L6864" s="19" t="n">
        <f aca="false">ROUND(F6864*K6864,2)</f>
        <v>92.25</v>
      </c>
      <c r="M6864" s="24" t="n">
        <f aca="false">DATE(YEAR(C6864),MONTH(C6864),1)</f>
        <v>46204</v>
      </c>
    </row>
    <row r="6865" customFormat="false" ht="15" hidden="false" customHeight="false" outlineLevel="0" collapsed="false">
      <c r="A6865" s="21" t="s">
        <v>3863</v>
      </c>
      <c r="B6865" s="21" t="s">
        <v>3398</v>
      </c>
      <c r="C6865" s="23" t="n">
        <v>46231</v>
      </c>
      <c r="D6865" s="21" t="s">
        <v>693</v>
      </c>
      <c r="E6865" s="21" t="s">
        <v>366</v>
      </c>
      <c r="F6865" s="12" t="n">
        <v>5</v>
      </c>
      <c r="G6865" s="19" t="n">
        <v>8.9</v>
      </c>
      <c r="H6865" s="19" t="n">
        <v>6.51</v>
      </c>
      <c r="I6865" s="19" t="n">
        <f aca="false">ROUND(F6865*G6865,2)</f>
        <v>44.5</v>
      </c>
      <c r="J6865" s="19" t="n">
        <f aca="false">ROUND(F6865*H6865,2)</f>
        <v>32.55</v>
      </c>
      <c r="K6865" s="19" t="n">
        <f aca="false">INDEX(Pricebook!$L$2:$L$1401,MATCH(D6865,Pricebook!$A$2:$A$1401,0))</f>
        <v>9.5</v>
      </c>
      <c r="L6865" s="19" t="n">
        <f aca="false">ROUND(F6865*K6865,2)</f>
        <v>47.5</v>
      </c>
      <c r="M6865" s="24" t="n">
        <f aca="false">DATE(YEAR(C6865),MONTH(C6865),1)</f>
        <v>46204</v>
      </c>
    </row>
    <row r="6866" customFormat="false" ht="15" hidden="false" customHeight="false" outlineLevel="0" collapsed="false">
      <c r="A6866" s="21" t="s">
        <v>3863</v>
      </c>
      <c r="B6866" s="21" t="s">
        <v>3398</v>
      </c>
      <c r="C6866" s="23" t="n">
        <v>46231</v>
      </c>
      <c r="D6866" s="21" t="s">
        <v>2404</v>
      </c>
      <c r="E6866" s="21" t="s">
        <v>2202</v>
      </c>
      <c r="F6866" s="12" t="n">
        <v>3</v>
      </c>
      <c r="G6866" s="19" t="n">
        <v>7.45</v>
      </c>
      <c r="H6866" s="19" t="n">
        <v>4.55</v>
      </c>
      <c r="I6866" s="19" t="n">
        <f aca="false">ROUND(F6866*G6866,2)</f>
        <v>22.35</v>
      </c>
      <c r="J6866" s="19" t="n">
        <f aca="false">ROUND(F6866*H6866,2)</f>
        <v>13.65</v>
      </c>
      <c r="K6866" s="19" t="n">
        <f aca="false">INDEX(Pricebook!$L$2:$L$1401,MATCH(D6866,Pricebook!$A$2:$A$1401,0))</f>
        <v>8</v>
      </c>
      <c r="L6866" s="19" t="n">
        <f aca="false">ROUND(F6866*K6866,2)</f>
        <v>24</v>
      </c>
      <c r="M6866" s="24" t="n">
        <f aca="false">DATE(YEAR(C6866),MONTH(C6866),1)</f>
        <v>46204</v>
      </c>
    </row>
    <row r="6867" customFormat="false" ht="15" hidden="false" customHeight="false" outlineLevel="0" collapsed="false">
      <c r="A6867" s="21" t="s">
        <v>3864</v>
      </c>
      <c r="B6867" s="21" t="s">
        <v>3442</v>
      </c>
      <c r="C6867" s="23" t="n">
        <v>46231</v>
      </c>
      <c r="D6867" s="21" t="s">
        <v>318</v>
      </c>
      <c r="E6867" s="21" t="s">
        <v>108</v>
      </c>
      <c r="F6867" s="12" t="n">
        <v>3</v>
      </c>
      <c r="G6867" s="19" t="n">
        <v>10.95</v>
      </c>
      <c r="H6867" s="19" t="n">
        <v>8.07</v>
      </c>
      <c r="I6867" s="19" t="n">
        <f aca="false">ROUND(F6867*G6867,2)</f>
        <v>32.85</v>
      </c>
      <c r="J6867" s="19" t="n">
        <f aca="false">ROUND(F6867*H6867,2)</f>
        <v>24.21</v>
      </c>
      <c r="K6867" s="19" t="n">
        <f aca="false">INDEX(Pricebook!$L$2:$L$1401,MATCH(D6867,Pricebook!$A$2:$A$1401,0))</f>
        <v>11.85</v>
      </c>
      <c r="L6867" s="19" t="n">
        <f aca="false">ROUND(F6867*K6867,2)</f>
        <v>35.55</v>
      </c>
      <c r="M6867" s="24" t="n">
        <f aca="false">DATE(YEAR(C6867),MONTH(C6867),1)</f>
        <v>46204</v>
      </c>
    </row>
    <row r="6868" customFormat="false" ht="15" hidden="false" customHeight="false" outlineLevel="0" collapsed="false">
      <c r="A6868" s="21" t="s">
        <v>3864</v>
      </c>
      <c r="B6868" s="21" t="s">
        <v>3442</v>
      </c>
      <c r="C6868" s="23" t="n">
        <v>46231</v>
      </c>
      <c r="D6868" s="21" t="s">
        <v>371</v>
      </c>
      <c r="E6868" s="21" t="s">
        <v>366</v>
      </c>
      <c r="F6868" s="12" t="n">
        <v>6</v>
      </c>
      <c r="G6868" s="19" t="n">
        <v>9.75</v>
      </c>
      <c r="H6868" s="19" t="n">
        <v>7.45</v>
      </c>
      <c r="I6868" s="19" t="n">
        <f aca="false">ROUND(F6868*G6868,2)</f>
        <v>58.5</v>
      </c>
      <c r="J6868" s="19" t="n">
        <f aca="false">ROUND(F6868*H6868,2)</f>
        <v>44.7</v>
      </c>
      <c r="K6868" s="19" t="n">
        <f aca="false">INDEX(Pricebook!$L$2:$L$1401,MATCH(D6868,Pricebook!$A$2:$A$1401,0))</f>
        <v>10.6</v>
      </c>
      <c r="L6868" s="19" t="n">
        <f aca="false">ROUND(F6868*K6868,2)</f>
        <v>63.6</v>
      </c>
      <c r="M6868" s="24" t="n">
        <f aca="false">DATE(YEAR(C6868),MONTH(C6868),1)</f>
        <v>46204</v>
      </c>
    </row>
    <row r="6869" customFormat="false" ht="15" hidden="false" customHeight="false" outlineLevel="0" collapsed="false">
      <c r="A6869" s="21" t="s">
        <v>3864</v>
      </c>
      <c r="B6869" s="21" t="s">
        <v>3442</v>
      </c>
      <c r="C6869" s="23" t="n">
        <v>46231</v>
      </c>
      <c r="D6869" s="21" t="s">
        <v>2515</v>
      </c>
      <c r="E6869" s="21" t="s">
        <v>2466</v>
      </c>
      <c r="F6869" s="12" t="n">
        <v>5</v>
      </c>
      <c r="G6869" s="19" t="n">
        <v>49.5</v>
      </c>
      <c r="H6869" s="19" t="n">
        <v>30.68</v>
      </c>
      <c r="I6869" s="19" t="n">
        <f aca="false">ROUND(F6869*G6869,2)</f>
        <v>247.5</v>
      </c>
      <c r="J6869" s="19" t="n">
        <f aca="false">ROUND(F6869*H6869,2)</f>
        <v>153.4</v>
      </c>
      <c r="K6869" s="19" t="n">
        <f aca="false">INDEX(Pricebook!$L$2:$L$1401,MATCH(D6869,Pricebook!$A$2:$A$1401,0))</f>
        <v>51.65</v>
      </c>
      <c r="L6869" s="19" t="n">
        <f aca="false">ROUND(F6869*K6869,2)</f>
        <v>258.25</v>
      </c>
      <c r="M6869" s="24" t="n">
        <f aca="false">DATE(YEAR(C6869),MONTH(C6869),1)</f>
        <v>46204</v>
      </c>
    </row>
    <row r="6870" customFormat="false" ht="15" hidden="false" customHeight="false" outlineLevel="0" collapsed="false">
      <c r="A6870" s="21" t="s">
        <v>3864</v>
      </c>
      <c r="B6870" s="21" t="s">
        <v>3442</v>
      </c>
      <c r="C6870" s="23" t="n">
        <v>46231</v>
      </c>
      <c r="D6870" s="21" t="s">
        <v>1066</v>
      </c>
      <c r="E6870" s="21" t="s">
        <v>971</v>
      </c>
      <c r="F6870" s="12" t="n">
        <v>1</v>
      </c>
      <c r="G6870" s="19" t="n">
        <v>392.9</v>
      </c>
      <c r="H6870" s="19" t="n">
        <v>299.96</v>
      </c>
      <c r="I6870" s="19" t="n">
        <f aca="false">ROUND(F6870*G6870,2)</f>
        <v>392.9</v>
      </c>
      <c r="J6870" s="19" t="n">
        <f aca="false">ROUND(F6870*H6870,2)</f>
        <v>299.96</v>
      </c>
      <c r="K6870" s="19" t="n">
        <f aca="false">INDEX(Pricebook!$L$2:$L$1401,MATCH(D6870,Pricebook!$A$2:$A$1401,0))</f>
        <v>454.25</v>
      </c>
      <c r="L6870" s="19" t="n">
        <f aca="false">ROUND(F6870*K6870,2)</f>
        <v>454.25</v>
      </c>
      <c r="M6870" s="24" t="n">
        <f aca="false">DATE(YEAR(C6870),MONTH(C6870),1)</f>
        <v>46204</v>
      </c>
    </row>
    <row r="6871" customFormat="false" ht="15" hidden="false" customHeight="false" outlineLevel="0" collapsed="false">
      <c r="A6871" s="21" t="s">
        <v>3864</v>
      </c>
      <c r="B6871" s="21" t="s">
        <v>3442</v>
      </c>
      <c r="C6871" s="23" t="n">
        <v>46231</v>
      </c>
      <c r="D6871" s="21" t="s">
        <v>2523</v>
      </c>
      <c r="E6871" s="21" t="s">
        <v>2466</v>
      </c>
      <c r="F6871" s="12" t="n">
        <v>2</v>
      </c>
      <c r="G6871" s="19" t="n">
        <v>138.85</v>
      </c>
      <c r="H6871" s="19" t="n">
        <v>86.28</v>
      </c>
      <c r="I6871" s="19" t="n">
        <f aca="false">ROUND(F6871*G6871,2)</f>
        <v>277.7</v>
      </c>
      <c r="J6871" s="19" t="n">
        <f aca="false">ROUND(F6871*H6871,2)</f>
        <v>172.56</v>
      </c>
      <c r="K6871" s="19" t="n">
        <f aca="false">INDEX(Pricebook!$L$2:$L$1401,MATCH(D6871,Pricebook!$A$2:$A$1401,0))</f>
        <v>145.25</v>
      </c>
      <c r="L6871" s="19" t="n">
        <f aca="false">ROUND(F6871*K6871,2)</f>
        <v>290.5</v>
      </c>
      <c r="M6871" s="24" t="n">
        <f aca="false">DATE(YEAR(C6871),MONTH(C6871),1)</f>
        <v>46204</v>
      </c>
    </row>
    <row r="6872" customFormat="false" ht="15" hidden="false" customHeight="false" outlineLevel="0" collapsed="false">
      <c r="A6872" s="21" t="s">
        <v>3864</v>
      </c>
      <c r="B6872" s="21" t="s">
        <v>3442</v>
      </c>
      <c r="C6872" s="23" t="n">
        <v>46231</v>
      </c>
      <c r="D6872" s="21" t="s">
        <v>1166</v>
      </c>
      <c r="E6872" s="21" t="s">
        <v>971</v>
      </c>
      <c r="F6872" s="12" t="n">
        <v>11</v>
      </c>
      <c r="G6872" s="19" t="n">
        <v>2</v>
      </c>
      <c r="H6872" s="19" t="n">
        <v>1.55</v>
      </c>
      <c r="I6872" s="19" t="n">
        <f aca="false">ROUND(F6872*G6872,2)</f>
        <v>22</v>
      </c>
      <c r="J6872" s="19" t="n">
        <f aca="false">ROUND(F6872*H6872,2)</f>
        <v>17.05</v>
      </c>
      <c r="K6872" s="19" t="n">
        <f aca="false">INDEX(Pricebook!$L$2:$L$1401,MATCH(D6872,Pricebook!$A$2:$A$1401,0))</f>
        <v>2.35</v>
      </c>
      <c r="L6872" s="19" t="n">
        <f aca="false">ROUND(F6872*K6872,2)</f>
        <v>25.85</v>
      </c>
      <c r="M6872" s="24" t="n">
        <f aca="false">DATE(YEAR(C6872),MONTH(C6872),1)</f>
        <v>46204</v>
      </c>
    </row>
    <row r="6873" customFormat="false" ht="15" hidden="false" customHeight="false" outlineLevel="0" collapsed="false">
      <c r="A6873" s="21" t="s">
        <v>3864</v>
      </c>
      <c r="B6873" s="21" t="s">
        <v>3442</v>
      </c>
      <c r="C6873" s="23" t="n">
        <v>46231</v>
      </c>
      <c r="D6873" s="21" t="s">
        <v>1182</v>
      </c>
      <c r="E6873" s="21" t="s">
        <v>971</v>
      </c>
      <c r="F6873" s="12" t="n">
        <v>1</v>
      </c>
      <c r="G6873" s="19" t="n">
        <v>84.9</v>
      </c>
      <c r="H6873" s="19" t="n">
        <v>65.92</v>
      </c>
      <c r="I6873" s="19" t="n">
        <f aca="false">ROUND(F6873*G6873,2)</f>
        <v>84.9</v>
      </c>
      <c r="J6873" s="19" t="n">
        <f aca="false">ROUND(F6873*H6873,2)</f>
        <v>65.92</v>
      </c>
      <c r="K6873" s="19" t="n">
        <f aca="false">INDEX(Pricebook!$L$2:$L$1401,MATCH(D6873,Pricebook!$A$2:$A$1401,0))</f>
        <v>99.85</v>
      </c>
      <c r="L6873" s="19" t="n">
        <f aca="false">ROUND(F6873*K6873,2)</f>
        <v>99.85</v>
      </c>
      <c r="M6873" s="24" t="n">
        <f aca="false">DATE(YEAR(C6873),MONTH(C6873),1)</f>
        <v>46204</v>
      </c>
    </row>
    <row r="6874" customFormat="false" ht="15" hidden="false" customHeight="false" outlineLevel="0" collapsed="false">
      <c r="A6874" s="21" t="s">
        <v>3864</v>
      </c>
      <c r="B6874" s="21" t="s">
        <v>3442</v>
      </c>
      <c r="C6874" s="23" t="n">
        <v>46231</v>
      </c>
      <c r="D6874" s="21" t="s">
        <v>978</v>
      </c>
      <c r="E6874" s="21" t="s">
        <v>971</v>
      </c>
      <c r="F6874" s="12" t="n">
        <v>4</v>
      </c>
      <c r="G6874" s="19" t="n">
        <v>5.95</v>
      </c>
      <c r="H6874" s="19" t="n">
        <v>4.51</v>
      </c>
      <c r="I6874" s="19" t="n">
        <f aca="false">ROUND(F6874*G6874,2)</f>
        <v>23.8</v>
      </c>
      <c r="J6874" s="19" t="n">
        <f aca="false">ROUND(F6874*H6874,2)</f>
        <v>18.04</v>
      </c>
      <c r="K6874" s="19" t="n">
        <f aca="false">INDEX(Pricebook!$L$2:$L$1401,MATCH(D6874,Pricebook!$A$2:$A$1401,0))</f>
        <v>6.85</v>
      </c>
      <c r="L6874" s="19" t="n">
        <f aca="false">ROUND(F6874*K6874,2)</f>
        <v>27.4</v>
      </c>
      <c r="M6874" s="24" t="n">
        <f aca="false">DATE(YEAR(C6874),MONTH(C6874),1)</f>
        <v>46204</v>
      </c>
    </row>
    <row r="6875" customFormat="false" ht="15" hidden="false" customHeight="false" outlineLevel="0" collapsed="false">
      <c r="A6875" s="21" t="s">
        <v>3864</v>
      </c>
      <c r="B6875" s="21" t="s">
        <v>3442</v>
      </c>
      <c r="C6875" s="23" t="n">
        <v>46231</v>
      </c>
      <c r="D6875" s="21" t="s">
        <v>185</v>
      </c>
      <c r="E6875" s="21" t="s">
        <v>108</v>
      </c>
      <c r="F6875" s="12" t="n">
        <v>2</v>
      </c>
      <c r="G6875" s="19" t="n">
        <v>7.9</v>
      </c>
      <c r="H6875" s="19" t="n">
        <v>5.86</v>
      </c>
      <c r="I6875" s="19" t="n">
        <f aca="false">ROUND(F6875*G6875,2)</f>
        <v>15.8</v>
      </c>
      <c r="J6875" s="19" t="n">
        <f aca="false">ROUND(F6875*H6875,2)</f>
        <v>11.72</v>
      </c>
      <c r="K6875" s="19" t="n">
        <f aca="false">INDEX(Pricebook!$L$2:$L$1401,MATCH(D6875,Pricebook!$A$2:$A$1401,0))</f>
        <v>8.6</v>
      </c>
      <c r="L6875" s="19" t="n">
        <f aca="false">ROUND(F6875*K6875,2)</f>
        <v>17.2</v>
      </c>
      <c r="M6875" s="24" t="n">
        <f aca="false">DATE(YEAR(C6875),MONTH(C6875),1)</f>
        <v>46204</v>
      </c>
    </row>
    <row r="6876" customFormat="false" ht="15" hidden="false" customHeight="false" outlineLevel="0" collapsed="false">
      <c r="A6876" s="21" t="s">
        <v>3864</v>
      </c>
      <c r="B6876" s="21" t="s">
        <v>3442</v>
      </c>
      <c r="C6876" s="23" t="n">
        <v>46231</v>
      </c>
      <c r="D6876" s="21" t="s">
        <v>559</v>
      </c>
      <c r="E6876" s="21" t="s">
        <v>366</v>
      </c>
      <c r="F6876" s="12" t="n">
        <v>2</v>
      </c>
      <c r="G6876" s="19" t="n">
        <v>84.65</v>
      </c>
      <c r="H6876" s="19" t="n">
        <v>60.44</v>
      </c>
      <c r="I6876" s="19" t="n">
        <f aca="false">ROUND(F6876*G6876,2)</f>
        <v>169.3</v>
      </c>
      <c r="J6876" s="19" t="n">
        <f aca="false">ROUND(F6876*H6876,2)</f>
        <v>120.88</v>
      </c>
      <c r="K6876" s="19" t="n">
        <f aca="false">INDEX(Pricebook!$L$2:$L$1401,MATCH(D6876,Pricebook!$A$2:$A$1401,0))</f>
        <v>92.05</v>
      </c>
      <c r="L6876" s="19" t="n">
        <f aca="false">ROUND(F6876*K6876,2)</f>
        <v>184.1</v>
      </c>
      <c r="M6876" s="24" t="n">
        <f aca="false">DATE(YEAR(C6876),MONTH(C6876),1)</f>
        <v>46204</v>
      </c>
    </row>
    <row r="6877" customFormat="false" ht="15" hidden="false" customHeight="false" outlineLevel="0" collapsed="false">
      <c r="A6877" s="21" t="s">
        <v>3864</v>
      </c>
      <c r="B6877" s="21" t="s">
        <v>3442</v>
      </c>
      <c r="C6877" s="23" t="n">
        <v>46231</v>
      </c>
      <c r="D6877" s="21" t="s">
        <v>2549</v>
      </c>
      <c r="E6877" s="21" t="s">
        <v>2466</v>
      </c>
      <c r="F6877" s="12" t="n">
        <v>2</v>
      </c>
      <c r="G6877" s="19" t="n">
        <v>18.9</v>
      </c>
      <c r="H6877" s="19" t="n">
        <v>12.28</v>
      </c>
      <c r="I6877" s="19" t="n">
        <f aca="false">ROUND(F6877*G6877,2)</f>
        <v>37.8</v>
      </c>
      <c r="J6877" s="19" t="n">
        <f aca="false">ROUND(F6877*H6877,2)</f>
        <v>24.56</v>
      </c>
      <c r="K6877" s="19" t="n">
        <f aca="false">INDEX(Pricebook!$L$2:$L$1401,MATCH(D6877,Pricebook!$A$2:$A$1401,0))</f>
        <v>19.7</v>
      </c>
      <c r="L6877" s="19" t="n">
        <f aca="false">ROUND(F6877*K6877,2)</f>
        <v>39.4</v>
      </c>
      <c r="M6877" s="24" t="n">
        <f aca="false">DATE(YEAR(C6877),MONTH(C6877),1)</f>
        <v>46204</v>
      </c>
    </row>
    <row r="6878" customFormat="false" ht="15" hidden="false" customHeight="false" outlineLevel="0" collapsed="false">
      <c r="A6878" s="21" t="s">
        <v>3865</v>
      </c>
      <c r="B6878" s="21" t="s">
        <v>2999</v>
      </c>
      <c r="C6878" s="23" t="n">
        <v>46231</v>
      </c>
      <c r="D6878" s="21" t="s">
        <v>457</v>
      </c>
      <c r="E6878" s="21" t="s">
        <v>366</v>
      </c>
      <c r="F6878" s="12" t="n">
        <v>2</v>
      </c>
      <c r="G6878" s="19" t="n">
        <v>32.85</v>
      </c>
      <c r="H6878" s="19" t="n">
        <v>22.95</v>
      </c>
      <c r="I6878" s="19" t="n">
        <f aca="false">ROUND(F6878*G6878,2)</f>
        <v>65.7</v>
      </c>
      <c r="J6878" s="19" t="n">
        <f aca="false">ROUND(F6878*H6878,2)</f>
        <v>45.9</v>
      </c>
      <c r="K6878" s="19" t="n">
        <f aca="false">INDEX(Pricebook!$L$2:$L$1401,MATCH(D6878,Pricebook!$A$2:$A$1401,0))</f>
        <v>34.95</v>
      </c>
      <c r="L6878" s="19" t="n">
        <f aca="false">ROUND(F6878*K6878,2)</f>
        <v>69.9</v>
      </c>
      <c r="M6878" s="24" t="n">
        <f aca="false">DATE(YEAR(C6878),MONTH(C6878),1)</f>
        <v>46204</v>
      </c>
    </row>
    <row r="6879" customFormat="false" ht="15" hidden="false" customHeight="false" outlineLevel="0" collapsed="false">
      <c r="A6879" s="21" t="s">
        <v>3865</v>
      </c>
      <c r="B6879" s="21" t="s">
        <v>2999</v>
      </c>
      <c r="C6879" s="23" t="n">
        <v>46231</v>
      </c>
      <c r="D6879" s="21" t="s">
        <v>2301</v>
      </c>
      <c r="E6879" s="21" t="s">
        <v>2202</v>
      </c>
      <c r="F6879" s="12" t="n">
        <v>3</v>
      </c>
      <c r="G6879" s="19" t="n">
        <v>38.15</v>
      </c>
      <c r="H6879" s="19" t="n">
        <v>22.92</v>
      </c>
      <c r="I6879" s="19" t="n">
        <f aca="false">ROUND(F6879*G6879,2)</f>
        <v>114.45</v>
      </c>
      <c r="J6879" s="19" t="n">
        <f aca="false">ROUND(F6879*H6879,2)</f>
        <v>68.76</v>
      </c>
      <c r="K6879" s="19" t="n">
        <f aca="false">INDEX(Pricebook!$L$2:$L$1401,MATCH(D6879,Pricebook!$A$2:$A$1401,0))</f>
        <v>40.3</v>
      </c>
      <c r="L6879" s="19" t="n">
        <f aca="false">ROUND(F6879*K6879,2)</f>
        <v>120.9</v>
      </c>
      <c r="M6879" s="24" t="n">
        <f aca="false">DATE(YEAR(C6879),MONTH(C6879),1)</f>
        <v>46204</v>
      </c>
    </row>
    <row r="6880" customFormat="false" ht="15" hidden="false" customHeight="false" outlineLevel="0" collapsed="false">
      <c r="A6880" s="21" t="s">
        <v>3865</v>
      </c>
      <c r="B6880" s="21" t="s">
        <v>2999</v>
      </c>
      <c r="C6880" s="23" t="n">
        <v>46231</v>
      </c>
      <c r="D6880" s="21" t="s">
        <v>1508</v>
      </c>
      <c r="E6880" s="21" t="s">
        <v>1452</v>
      </c>
      <c r="F6880" s="12" t="n">
        <v>12</v>
      </c>
      <c r="G6880" s="19" t="n">
        <v>29.2</v>
      </c>
      <c r="H6880" s="19" t="n">
        <v>17.82</v>
      </c>
      <c r="I6880" s="19" t="n">
        <f aca="false">ROUND(F6880*G6880,2)</f>
        <v>350.4</v>
      </c>
      <c r="J6880" s="19" t="n">
        <f aca="false">ROUND(F6880*H6880,2)</f>
        <v>213.84</v>
      </c>
      <c r="K6880" s="19" t="n">
        <f aca="false">INDEX(Pricebook!$L$2:$L$1401,MATCH(D6880,Pricebook!$A$2:$A$1401,0))</f>
        <v>29.85</v>
      </c>
      <c r="L6880" s="19" t="n">
        <f aca="false">ROUND(F6880*K6880,2)</f>
        <v>358.2</v>
      </c>
      <c r="M6880" s="24" t="n">
        <f aca="false">DATE(YEAR(C6880),MONTH(C6880),1)</f>
        <v>46204</v>
      </c>
    </row>
    <row r="6881" customFormat="false" ht="15" hidden="false" customHeight="false" outlineLevel="0" collapsed="false">
      <c r="A6881" s="21" t="s">
        <v>3865</v>
      </c>
      <c r="B6881" s="21" t="s">
        <v>2999</v>
      </c>
      <c r="C6881" s="23" t="n">
        <v>46231</v>
      </c>
      <c r="D6881" s="21" t="s">
        <v>2396</v>
      </c>
      <c r="E6881" s="21" t="s">
        <v>2202</v>
      </c>
      <c r="F6881" s="12" t="n">
        <v>9</v>
      </c>
      <c r="G6881" s="19" t="n">
        <v>10.65</v>
      </c>
      <c r="H6881" s="19" t="n">
        <v>7.46</v>
      </c>
      <c r="I6881" s="19" t="n">
        <f aca="false">ROUND(F6881*G6881,2)</f>
        <v>95.85</v>
      </c>
      <c r="J6881" s="19" t="n">
        <f aca="false">ROUND(F6881*H6881,2)</f>
        <v>67.14</v>
      </c>
      <c r="K6881" s="19" t="n">
        <f aca="false">INDEX(Pricebook!$L$2:$L$1401,MATCH(D6881,Pricebook!$A$2:$A$1401,0))</f>
        <v>11.35</v>
      </c>
      <c r="L6881" s="19" t="n">
        <f aca="false">ROUND(F6881*K6881,2)</f>
        <v>102.15</v>
      </c>
      <c r="M6881" s="24" t="n">
        <f aca="false">DATE(YEAR(C6881),MONTH(C6881),1)</f>
        <v>46204</v>
      </c>
    </row>
    <row r="6882" customFormat="false" ht="15" hidden="false" customHeight="false" outlineLevel="0" collapsed="false">
      <c r="A6882" s="21" t="s">
        <v>3865</v>
      </c>
      <c r="B6882" s="21" t="s">
        <v>2999</v>
      </c>
      <c r="C6882" s="23" t="n">
        <v>46231</v>
      </c>
      <c r="D6882" s="21" t="s">
        <v>1572</v>
      </c>
      <c r="E6882" s="21" t="s">
        <v>1452</v>
      </c>
      <c r="F6882" s="12" t="n">
        <v>4</v>
      </c>
      <c r="G6882" s="19" t="n">
        <v>270</v>
      </c>
      <c r="H6882" s="19" t="n">
        <v>165.23</v>
      </c>
      <c r="I6882" s="19" t="n">
        <f aca="false">ROUND(F6882*G6882,2)</f>
        <v>1080</v>
      </c>
      <c r="J6882" s="19" t="n">
        <f aca="false">ROUND(F6882*H6882,2)</f>
        <v>660.92</v>
      </c>
      <c r="K6882" s="19" t="n">
        <f aca="false">INDEX(Pricebook!$L$2:$L$1401,MATCH(D6882,Pricebook!$A$2:$A$1401,0))</f>
        <v>276.8</v>
      </c>
      <c r="L6882" s="19" t="n">
        <f aca="false">ROUND(F6882*K6882,2)</f>
        <v>1107.2</v>
      </c>
      <c r="M6882" s="24" t="n">
        <f aca="false">DATE(YEAR(C6882),MONTH(C6882),1)</f>
        <v>46204</v>
      </c>
    </row>
    <row r="6883" customFormat="false" ht="15" hidden="false" customHeight="false" outlineLevel="0" collapsed="false">
      <c r="A6883" s="21" t="s">
        <v>3865</v>
      </c>
      <c r="B6883" s="21" t="s">
        <v>2999</v>
      </c>
      <c r="C6883" s="23" t="n">
        <v>46231</v>
      </c>
      <c r="D6883" s="21" t="s">
        <v>1464</v>
      </c>
      <c r="E6883" s="21" t="s">
        <v>1452</v>
      </c>
      <c r="F6883" s="12" t="n">
        <v>6</v>
      </c>
      <c r="G6883" s="19" t="n">
        <v>24.3</v>
      </c>
      <c r="H6883" s="19" t="n">
        <v>16.82</v>
      </c>
      <c r="I6883" s="19" t="n">
        <f aca="false">ROUND(F6883*G6883,2)</f>
        <v>145.8</v>
      </c>
      <c r="J6883" s="19" t="n">
        <f aca="false">ROUND(F6883*H6883,2)</f>
        <v>100.92</v>
      </c>
      <c r="K6883" s="19" t="n">
        <f aca="false">INDEX(Pricebook!$L$2:$L$1401,MATCH(D6883,Pricebook!$A$2:$A$1401,0))</f>
        <v>24.9</v>
      </c>
      <c r="L6883" s="19" t="n">
        <f aca="false">ROUND(F6883*K6883,2)</f>
        <v>149.4</v>
      </c>
      <c r="M6883" s="24" t="n">
        <f aca="false">DATE(YEAR(C6883),MONTH(C6883),1)</f>
        <v>46204</v>
      </c>
    </row>
    <row r="6884" customFormat="false" ht="15" hidden="false" customHeight="false" outlineLevel="0" collapsed="false">
      <c r="A6884" s="21" t="s">
        <v>3865</v>
      </c>
      <c r="B6884" s="21" t="s">
        <v>2999</v>
      </c>
      <c r="C6884" s="23" t="n">
        <v>46231</v>
      </c>
      <c r="D6884" s="21" t="s">
        <v>386</v>
      </c>
      <c r="E6884" s="21" t="s">
        <v>366</v>
      </c>
      <c r="F6884" s="12" t="n">
        <v>6</v>
      </c>
      <c r="G6884" s="19" t="n">
        <v>6.6</v>
      </c>
      <c r="H6884" s="19" t="n">
        <v>4.72</v>
      </c>
      <c r="I6884" s="19" t="n">
        <f aca="false">ROUND(F6884*G6884,2)</f>
        <v>39.6</v>
      </c>
      <c r="J6884" s="19" t="n">
        <f aca="false">ROUND(F6884*H6884,2)</f>
        <v>28.32</v>
      </c>
      <c r="K6884" s="19" t="n">
        <f aca="false">INDEX(Pricebook!$L$2:$L$1401,MATCH(D6884,Pricebook!$A$2:$A$1401,0))</f>
        <v>7.2</v>
      </c>
      <c r="L6884" s="19" t="n">
        <f aca="false">ROUND(F6884*K6884,2)</f>
        <v>43.2</v>
      </c>
      <c r="M6884" s="24" t="n">
        <f aca="false">DATE(YEAR(C6884),MONTH(C6884),1)</f>
        <v>46204</v>
      </c>
    </row>
    <row r="6885" customFormat="false" ht="15" hidden="false" customHeight="false" outlineLevel="0" collapsed="false">
      <c r="A6885" s="21" t="s">
        <v>3865</v>
      </c>
      <c r="B6885" s="21" t="s">
        <v>2999</v>
      </c>
      <c r="C6885" s="23" t="n">
        <v>46231</v>
      </c>
      <c r="D6885" s="21" t="s">
        <v>567</v>
      </c>
      <c r="E6885" s="21" t="s">
        <v>366</v>
      </c>
      <c r="F6885" s="12" t="n">
        <v>6</v>
      </c>
      <c r="G6885" s="19" t="n">
        <v>7.35</v>
      </c>
      <c r="H6885" s="19" t="n">
        <v>5.45</v>
      </c>
      <c r="I6885" s="19" t="n">
        <f aca="false">ROUND(F6885*G6885,2)</f>
        <v>44.1</v>
      </c>
      <c r="J6885" s="19" t="n">
        <f aca="false">ROUND(F6885*H6885,2)</f>
        <v>32.7</v>
      </c>
      <c r="K6885" s="19" t="n">
        <f aca="false">INDEX(Pricebook!$L$2:$L$1401,MATCH(D6885,Pricebook!$A$2:$A$1401,0))</f>
        <v>7.85</v>
      </c>
      <c r="L6885" s="19" t="n">
        <f aca="false">ROUND(F6885*K6885,2)</f>
        <v>47.1</v>
      </c>
      <c r="M6885" s="24" t="n">
        <f aca="false">DATE(YEAR(C6885),MONTH(C6885),1)</f>
        <v>46204</v>
      </c>
    </row>
    <row r="6886" customFormat="false" ht="15" hidden="false" customHeight="false" outlineLevel="0" collapsed="false">
      <c r="A6886" s="21" t="s">
        <v>3865</v>
      </c>
      <c r="B6886" s="21" t="s">
        <v>2999</v>
      </c>
      <c r="C6886" s="23" t="n">
        <v>46231</v>
      </c>
      <c r="D6886" s="21" t="s">
        <v>1641</v>
      </c>
      <c r="E6886" s="21" t="s">
        <v>1452</v>
      </c>
      <c r="F6886" s="12" t="n">
        <v>3</v>
      </c>
      <c r="G6886" s="19" t="n">
        <v>170</v>
      </c>
      <c r="H6886" s="19" t="n">
        <v>104.82</v>
      </c>
      <c r="I6886" s="19" t="n">
        <f aca="false">ROUND(F6886*G6886,2)</f>
        <v>510</v>
      </c>
      <c r="J6886" s="19" t="n">
        <f aca="false">ROUND(F6886*H6886,2)</f>
        <v>314.46</v>
      </c>
      <c r="K6886" s="19" t="n">
        <f aca="false">INDEX(Pricebook!$L$2:$L$1401,MATCH(D6886,Pricebook!$A$2:$A$1401,0))</f>
        <v>175.6</v>
      </c>
      <c r="L6886" s="19" t="n">
        <f aca="false">ROUND(F6886*K6886,2)</f>
        <v>526.8</v>
      </c>
      <c r="M6886" s="24" t="n">
        <f aca="false">DATE(YEAR(C6886),MONTH(C6886),1)</f>
        <v>46204</v>
      </c>
    </row>
    <row r="6887" customFormat="false" ht="15" hidden="false" customHeight="false" outlineLevel="0" collapsed="false">
      <c r="A6887" s="21" t="s">
        <v>3866</v>
      </c>
      <c r="B6887" s="21" t="s">
        <v>3073</v>
      </c>
      <c r="C6887" s="23" t="n">
        <v>46231</v>
      </c>
      <c r="D6887" s="21" t="s">
        <v>1150</v>
      </c>
      <c r="E6887" s="21" t="s">
        <v>971</v>
      </c>
      <c r="F6887" s="12" t="n">
        <v>18</v>
      </c>
      <c r="G6887" s="19" t="n">
        <v>4.75</v>
      </c>
      <c r="H6887" s="19" t="n">
        <v>3.63</v>
      </c>
      <c r="I6887" s="19" t="n">
        <f aca="false">ROUND(F6887*G6887,2)</f>
        <v>85.5</v>
      </c>
      <c r="J6887" s="19" t="n">
        <f aca="false">ROUND(F6887*H6887,2)</f>
        <v>65.34</v>
      </c>
      <c r="K6887" s="19" t="n">
        <f aca="false">INDEX(Pricebook!$L$2:$L$1401,MATCH(D6887,Pricebook!$A$2:$A$1401,0))</f>
        <v>4.75</v>
      </c>
      <c r="L6887" s="19" t="n">
        <f aca="false">ROUND(F6887*K6887,2)</f>
        <v>85.5</v>
      </c>
      <c r="M6887" s="24" t="n">
        <f aca="false">DATE(YEAR(C6887),MONTH(C6887),1)</f>
        <v>46204</v>
      </c>
    </row>
    <row r="6888" customFormat="false" ht="15" hidden="false" customHeight="false" outlineLevel="0" collapsed="false">
      <c r="A6888" s="21" t="s">
        <v>3866</v>
      </c>
      <c r="B6888" s="21" t="s">
        <v>3073</v>
      </c>
      <c r="C6888" s="23" t="n">
        <v>46231</v>
      </c>
      <c r="D6888" s="21" t="s">
        <v>1292</v>
      </c>
      <c r="E6888" s="21" t="s">
        <v>971</v>
      </c>
      <c r="F6888" s="12" t="n">
        <v>11</v>
      </c>
      <c r="G6888" s="19" t="n">
        <v>2.8</v>
      </c>
      <c r="H6888" s="19" t="n">
        <v>2.16</v>
      </c>
      <c r="I6888" s="19" t="n">
        <f aca="false">ROUND(F6888*G6888,2)</f>
        <v>30.8</v>
      </c>
      <c r="J6888" s="19" t="n">
        <f aca="false">ROUND(F6888*H6888,2)</f>
        <v>23.76</v>
      </c>
      <c r="K6888" s="19" t="n">
        <f aca="false">INDEX(Pricebook!$L$2:$L$1401,MATCH(D6888,Pricebook!$A$2:$A$1401,0))</f>
        <v>3.3</v>
      </c>
      <c r="L6888" s="19" t="n">
        <f aca="false">ROUND(F6888*K6888,2)</f>
        <v>36.3</v>
      </c>
      <c r="M6888" s="24" t="n">
        <f aca="false">DATE(YEAR(C6888),MONTH(C6888),1)</f>
        <v>46204</v>
      </c>
    </row>
    <row r="6889" customFormat="false" ht="15" hidden="false" customHeight="false" outlineLevel="0" collapsed="false">
      <c r="A6889" s="21" t="s">
        <v>3866</v>
      </c>
      <c r="B6889" s="21" t="s">
        <v>3073</v>
      </c>
      <c r="C6889" s="23" t="n">
        <v>46231</v>
      </c>
      <c r="D6889" s="21" t="s">
        <v>2860</v>
      </c>
      <c r="E6889" s="21" t="s">
        <v>2748</v>
      </c>
      <c r="F6889" s="12" t="n">
        <v>9</v>
      </c>
      <c r="G6889" s="19" t="n">
        <v>19.65</v>
      </c>
      <c r="H6889" s="19" t="n">
        <v>11.42</v>
      </c>
      <c r="I6889" s="19" t="n">
        <f aca="false">ROUND(F6889*G6889,2)</f>
        <v>176.85</v>
      </c>
      <c r="J6889" s="19" t="n">
        <f aca="false">ROUND(F6889*H6889,2)</f>
        <v>102.78</v>
      </c>
      <c r="K6889" s="19" t="n">
        <f aca="false">INDEX(Pricebook!$L$2:$L$1401,MATCH(D6889,Pricebook!$A$2:$A$1401,0))</f>
        <v>21.4</v>
      </c>
      <c r="L6889" s="19" t="n">
        <f aca="false">ROUND(F6889*K6889,2)</f>
        <v>192.6</v>
      </c>
      <c r="M6889" s="24" t="n">
        <f aca="false">DATE(YEAR(C6889),MONTH(C6889),1)</f>
        <v>46204</v>
      </c>
    </row>
    <row r="6890" customFormat="false" ht="15" hidden="false" customHeight="false" outlineLevel="0" collapsed="false">
      <c r="A6890" s="21" t="s">
        <v>3866</v>
      </c>
      <c r="B6890" s="21" t="s">
        <v>3073</v>
      </c>
      <c r="C6890" s="23" t="n">
        <v>46231</v>
      </c>
      <c r="D6890" s="21" t="s">
        <v>1220</v>
      </c>
      <c r="E6890" s="21" t="s">
        <v>971</v>
      </c>
      <c r="F6890" s="12" t="n">
        <v>3</v>
      </c>
      <c r="G6890" s="19" t="n">
        <v>3.1</v>
      </c>
      <c r="H6890" s="19" t="n">
        <v>2.32</v>
      </c>
      <c r="I6890" s="19" t="n">
        <f aca="false">ROUND(F6890*G6890,2)</f>
        <v>9.3</v>
      </c>
      <c r="J6890" s="19" t="n">
        <f aca="false">ROUND(F6890*H6890,2)</f>
        <v>6.96</v>
      </c>
      <c r="K6890" s="19" t="n">
        <f aca="false">INDEX(Pricebook!$L$2:$L$1401,MATCH(D6890,Pricebook!$A$2:$A$1401,0))</f>
        <v>3.55</v>
      </c>
      <c r="L6890" s="19" t="n">
        <f aca="false">ROUND(F6890*K6890,2)</f>
        <v>10.65</v>
      </c>
      <c r="M6890" s="24" t="n">
        <f aca="false">DATE(YEAR(C6890),MONTH(C6890),1)</f>
        <v>46204</v>
      </c>
    </row>
    <row r="6891" customFormat="false" ht="15" hidden="false" customHeight="false" outlineLevel="0" collapsed="false">
      <c r="A6891" s="21" t="s">
        <v>3866</v>
      </c>
      <c r="B6891" s="21" t="s">
        <v>3073</v>
      </c>
      <c r="C6891" s="23" t="n">
        <v>46231</v>
      </c>
      <c r="D6891" s="21" t="s">
        <v>729</v>
      </c>
      <c r="E6891" s="21" t="s">
        <v>366</v>
      </c>
      <c r="F6891" s="12" t="n">
        <v>2</v>
      </c>
      <c r="G6891" s="19" t="n">
        <v>11.95</v>
      </c>
      <c r="H6891" s="19" t="n">
        <v>8.52</v>
      </c>
      <c r="I6891" s="19" t="n">
        <f aca="false">ROUND(F6891*G6891,2)</f>
        <v>23.9</v>
      </c>
      <c r="J6891" s="19" t="n">
        <f aca="false">ROUND(F6891*H6891,2)</f>
        <v>17.04</v>
      </c>
      <c r="K6891" s="19" t="n">
        <f aca="false">INDEX(Pricebook!$L$2:$L$1401,MATCH(D6891,Pricebook!$A$2:$A$1401,0))</f>
        <v>13</v>
      </c>
      <c r="L6891" s="19" t="n">
        <f aca="false">ROUND(F6891*K6891,2)</f>
        <v>26</v>
      </c>
      <c r="M6891" s="24" t="n">
        <f aca="false">DATE(YEAR(C6891),MONTH(C6891),1)</f>
        <v>46204</v>
      </c>
    </row>
    <row r="6892" customFormat="false" ht="15" hidden="false" customHeight="false" outlineLevel="0" collapsed="false">
      <c r="A6892" s="21" t="s">
        <v>3866</v>
      </c>
      <c r="B6892" s="21" t="s">
        <v>3073</v>
      </c>
      <c r="C6892" s="23" t="n">
        <v>46231</v>
      </c>
      <c r="D6892" s="21" t="s">
        <v>897</v>
      </c>
      <c r="E6892" s="21" t="s">
        <v>366</v>
      </c>
      <c r="F6892" s="12" t="n">
        <v>1</v>
      </c>
      <c r="G6892" s="19" t="n">
        <v>107.5</v>
      </c>
      <c r="H6892" s="19" t="n">
        <v>75.4</v>
      </c>
      <c r="I6892" s="19" t="n">
        <f aca="false">ROUND(F6892*G6892,2)</f>
        <v>107.5</v>
      </c>
      <c r="J6892" s="19" t="n">
        <f aca="false">ROUND(F6892*H6892,2)</f>
        <v>75.4</v>
      </c>
      <c r="K6892" s="19" t="n">
        <f aca="false">INDEX(Pricebook!$L$2:$L$1401,MATCH(D6892,Pricebook!$A$2:$A$1401,0))</f>
        <v>114.8</v>
      </c>
      <c r="L6892" s="19" t="n">
        <f aca="false">ROUND(F6892*K6892,2)</f>
        <v>114.8</v>
      </c>
      <c r="M6892" s="24" t="n">
        <f aca="false">DATE(YEAR(C6892),MONTH(C6892),1)</f>
        <v>46204</v>
      </c>
    </row>
    <row r="6893" customFormat="false" ht="15" hidden="false" customHeight="false" outlineLevel="0" collapsed="false">
      <c r="A6893" s="21" t="s">
        <v>3866</v>
      </c>
      <c r="B6893" s="21" t="s">
        <v>3073</v>
      </c>
      <c r="C6893" s="23" t="n">
        <v>46231</v>
      </c>
      <c r="D6893" s="21" t="s">
        <v>2317</v>
      </c>
      <c r="E6893" s="21" t="s">
        <v>2202</v>
      </c>
      <c r="F6893" s="12" t="n">
        <v>10</v>
      </c>
      <c r="G6893" s="19" t="n">
        <v>7.45</v>
      </c>
      <c r="H6893" s="19" t="n">
        <v>4.53</v>
      </c>
      <c r="I6893" s="19" t="n">
        <f aca="false">ROUND(F6893*G6893,2)</f>
        <v>74.5</v>
      </c>
      <c r="J6893" s="19" t="n">
        <f aca="false">ROUND(F6893*H6893,2)</f>
        <v>45.3</v>
      </c>
      <c r="K6893" s="19" t="n">
        <f aca="false">INDEX(Pricebook!$L$2:$L$1401,MATCH(D6893,Pricebook!$A$2:$A$1401,0))</f>
        <v>8</v>
      </c>
      <c r="L6893" s="19" t="n">
        <f aca="false">ROUND(F6893*K6893,2)</f>
        <v>80</v>
      </c>
      <c r="M6893" s="24" t="n">
        <f aca="false">DATE(YEAR(C6893),MONTH(C6893),1)</f>
        <v>46204</v>
      </c>
    </row>
    <row r="6894" customFormat="false" ht="15" hidden="false" customHeight="false" outlineLevel="0" collapsed="false">
      <c r="A6894" s="21" t="s">
        <v>3866</v>
      </c>
      <c r="B6894" s="21" t="s">
        <v>3073</v>
      </c>
      <c r="C6894" s="23" t="n">
        <v>46231</v>
      </c>
      <c r="D6894" s="21" t="s">
        <v>1204</v>
      </c>
      <c r="E6894" s="21" t="s">
        <v>971</v>
      </c>
      <c r="F6894" s="12" t="n">
        <v>7</v>
      </c>
      <c r="G6894" s="19" t="n">
        <v>16.6</v>
      </c>
      <c r="H6894" s="19" t="n">
        <v>12.7</v>
      </c>
      <c r="I6894" s="19" t="n">
        <f aca="false">ROUND(F6894*G6894,2)</f>
        <v>116.2</v>
      </c>
      <c r="J6894" s="19" t="n">
        <f aca="false">ROUND(F6894*H6894,2)</f>
        <v>88.9</v>
      </c>
      <c r="K6894" s="19" t="n">
        <f aca="false">INDEX(Pricebook!$L$2:$L$1401,MATCH(D6894,Pricebook!$A$2:$A$1401,0))</f>
        <v>19.25</v>
      </c>
      <c r="L6894" s="19" t="n">
        <f aca="false">ROUND(F6894*K6894,2)</f>
        <v>134.75</v>
      </c>
      <c r="M6894" s="24" t="n">
        <f aca="false">DATE(YEAR(C6894),MONTH(C6894),1)</f>
        <v>46204</v>
      </c>
    </row>
    <row r="6895" customFormat="false" ht="15" hidden="false" customHeight="false" outlineLevel="0" collapsed="false">
      <c r="A6895" s="21" t="s">
        <v>3867</v>
      </c>
      <c r="B6895" s="21" t="s">
        <v>3192</v>
      </c>
      <c r="C6895" s="23" t="n">
        <v>46231</v>
      </c>
      <c r="D6895" s="21" t="s">
        <v>201</v>
      </c>
      <c r="E6895" s="21" t="s">
        <v>108</v>
      </c>
      <c r="F6895" s="12" t="n">
        <v>1</v>
      </c>
      <c r="G6895" s="19" t="n">
        <v>27.95</v>
      </c>
      <c r="H6895" s="19" t="n">
        <v>20.71</v>
      </c>
      <c r="I6895" s="19" t="n">
        <f aca="false">ROUND(F6895*G6895,2)</f>
        <v>27.95</v>
      </c>
      <c r="J6895" s="19" t="n">
        <f aca="false">ROUND(F6895*H6895,2)</f>
        <v>20.71</v>
      </c>
      <c r="K6895" s="19" t="n">
        <f aca="false">INDEX(Pricebook!$L$2:$L$1401,MATCH(D6895,Pricebook!$A$2:$A$1401,0))</f>
        <v>30.35</v>
      </c>
      <c r="L6895" s="19" t="n">
        <f aca="false">ROUND(F6895*K6895,2)</f>
        <v>30.35</v>
      </c>
      <c r="M6895" s="24" t="n">
        <f aca="false">DATE(YEAR(C6895),MONTH(C6895),1)</f>
        <v>46204</v>
      </c>
    </row>
    <row r="6896" customFormat="false" ht="15" hidden="false" customHeight="false" outlineLevel="0" collapsed="false">
      <c r="A6896" s="21" t="s">
        <v>3867</v>
      </c>
      <c r="B6896" s="21" t="s">
        <v>3192</v>
      </c>
      <c r="C6896" s="23" t="n">
        <v>46231</v>
      </c>
      <c r="D6896" s="21" t="s">
        <v>161</v>
      </c>
      <c r="E6896" s="21" t="s">
        <v>108</v>
      </c>
      <c r="F6896" s="12" t="n">
        <v>1</v>
      </c>
      <c r="G6896" s="19" t="n">
        <v>108</v>
      </c>
      <c r="H6896" s="19" t="n">
        <v>81.51</v>
      </c>
      <c r="I6896" s="19" t="n">
        <f aca="false">ROUND(F6896*G6896,2)</f>
        <v>108</v>
      </c>
      <c r="J6896" s="19" t="n">
        <f aca="false">ROUND(F6896*H6896,2)</f>
        <v>81.51</v>
      </c>
      <c r="K6896" s="19" t="n">
        <f aca="false">INDEX(Pricebook!$L$2:$L$1401,MATCH(D6896,Pricebook!$A$2:$A$1401,0))</f>
        <v>119.4</v>
      </c>
      <c r="L6896" s="19" t="n">
        <f aca="false">ROUND(F6896*K6896,2)</f>
        <v>119.4</v>
      </c>
      <c r="M6896" s="24" t="n">
        <f aca="false">DATE(YEAR(C6896),MONTH(C6896),1)</f>
        <v>46204</v>
      </c>
    </row>
    <row r="6897" customFormat="false" ht="15" hidden="false" customHeight="false" outlineLevel="0" collapsed="false">
      <c r="A6897" s="21" t="s">
        <v>3867</v>
      </c>
      <c r="B6897" s="21" t="s">
        <v>3192</v>
      </c>
      <c r="C6897" s="23" t="n">
        <v>46231</v>
      </c>
      <c r="D6897" s="21" t="s">
        <v>371</v>
      </c>
      <c r="E6897" s="21" t="s">
        <v>366</v>
      </c>
      <c r="F6897" s="12" t="n">
        <v>4</v>
      </c>
      <c r="G6897" s="19" t="n">
        <v>9.75</v>
      </c>
      <c r="H6897" s="19" t="n">
        <v>7.45</v>
      </c>
      <c r="I6897" s="19" t="n">
        <f aca="false">ROUND(F6897*G6897,2)</f>
        <v>39</v>
      </c>
      <c r="J6897" s="19" t="n">
        <f aca="false">ROUND(F6897*H6897,2)</f>
        <v>29.8</v>
      </c>
      <c r="K6897" s="19" t="n">
        <f aca="false">INDEX(Pricebook!$L$2:$L$1401,MATCH(D6897,Pricebook!$A$2:$A$1401,0))</f>
        <v>10.6</v>
      </c>
      <c r="L6897" s="19" t="n">
        <f aca="false">ROUND(F6897*K6897,2)</f>
        <v>42.4</v>
      </c>
      <c r="M6897" s="24" t="n">
        <f aca="false">DATE(YEAR(C6897),MONTH(C6897),1)</f>
        <v>46204</v>
      </c>
    </row>
    <row r="6898" customFormat="false" ht="15" hidden="false" customHeight="false" outlineLevel="0" collapsed="false">
      <c r="A6898" s="21" t="s">
        <v>3867</v>
      </c>
      <c r="B6898" s="21" t="s">
        <v>3192</v>
      </c>
      <c r="C6898" s="23" t="n">
        <v>46231</v>
      </c>
      <c r="D6898" s="21" t="s">
        <v>1230</v>
      </c>
      <c r="E6898" s="21" t="s">
        <v>971</v>
      </c>
      <c r="F6898" s="12" t="n">
        <v>1</v>
      </c>
      <c r="G6898" s="19" t="n">
        <v>164.3</v>
      </c>
      <c r="H6898" s="19" t="n">
        <v>126.49</v>
      </c>
      <c r="I6898" s="19" t="n">
        <f aca="false">ROUND(F6898*G6898,2)</f>
        <v>164.3</v>
      </c>
      <c r="J6898" s="19" t="n">
        <f aca="false">ROUND(F6898*H6898,2)</f>
        <v>126.49</v>
      </c>
      <c r="K6898" s="19" t="n">
        <f aca="false">INDEX(Pricebook!$L$2:$L$1401,MATCH(D6898,Pricebook!$A$2:$A$1401,0))</f>
        <v>180.75</v>
      </c>
      <c r="L6898" s="19" t="n">
        <f aca="false">ROUND(F6898*K6898,2)</f>
        <v>180.75</v>
      </c>
      <c r="M6898" s="24" t="n">
        <f aca="false">DATE(YEAR(C6898),MONTH(C6898),1)</f>
        <v>46204</v>
      </c>
    </row>
    <row r="6899" customFormat="false" ht="15" hidden="false" customHeight="false" outlineLevel="0" collapsed="false">
      <c r="A6899" s="21" t="s">
        <v>3867</v>
      </c>
      <c r="B6899" s="21" t="s">
        <v>3192</v>
      </c>
      <c r="C6899" s="23" t="n">
        <v>46231</v>
      </c>
      <c r="D6899" s="21" t="s">
        <v>1432</v>
      </c>
      <c r="E6899" s="21" t="s">
        <v>971</v>
      </c>
      <c r="F6899" s="12" t="n">
        <v>1</v>
      </c>
      <c r="G6899" s="19" t="n">
        <v>1442.9</v>
      </c>
      <c r="H6899" s="19" t="n">
        <v>1113.94</v>
      </c>
      <c r="I6899" s="19" t="n">
        <f aca="false">ROUND(F6899*G6899,2)</f>
        <v>1442.9</v>
      </c>
      <c r="J6899" s="19" t="n">
        <f aca="false">ROUND(F6899*H6899,2)</f>
        <v>1113.94</v>
      </c>
      <c r="K6899" s="19" t="n">
        <f aca="false">INDEX(Pricebook!$L$2:$L$1401,MATCH(D6899,Pricebook!$A$2:$A$1401,0))</f>
        <v>1686.85</v>
      </c>
      <c r="L6899" s="19" t="n">
        <f aca="false">ROUND(F6899*K6899,2)</f>
        <v>1686.85</v>
      </c>
      <c r="M6899" s="24" t="n">
        <f aca="false">DATE(YEAR(C6899),MONTH(C6899),1)</f>
        <v>46204</v>
      </c>
    </row>
    <row r="6900" customFormat="false" ht="15" hidden="false" customHeight="false" outlineLevel="0" collapsed="false">
      <c r="A6900" s="21" t="s">
        <v>3867</v>
      </c>
      <c r="B6900" s="21" t="s">
        <v>3192</v>
      </c>
      <c r="C6900" s="23" t="n">
        <v>46231</v>
      </c>
      <c r="D6900" s="21" t="s">
        <v>2543</v>
      </c>
      <c r="E6900" s="21" t="s">
        <v>2466</v>
      </c>
      <c r="F6900" s="12" t="n">
        <v>5</v>
      </c>
      <c r="G6900" s="19" t="n">
        <v>26.85</v>
      </c>
      <c r="H6900" s="19" t="n">
        <v>16.4</v>
      </c>
      <c r="I6900" s="19" t="n">
        <f aca="false">ROUND(F6900*G6900,2)</f>
        <v>134.25</v>
      </c>
      <c r="J6900" s="19" t="n">
        <f aca="false">ROUND(F6900*H6900,2)</f>
        <v>82</v>
      </c>
      <c r="K6900" s="19" t="n">
        <f aca="false">INDEX(Pricebook!$L$2:$L$1401,MATCH(D6900,Pricebook!$A$2:$A$1401,0))</f>
        <v>27.6</v>
      </c>
      <c r="L6900" s="19" t="n">
        <f aca="false">ROUND(F6900*K6900,2)</f>
        <v>138</v>
      </c>
      <c r="M6900" s="24" t="n">
        <f aca="false">DATE(YEAR(C6900),MONTH(C6900),1)</f>
        <v>46204</v>
      </c>
    </row>
    <row r="6901" customFormat="false" ht="15" hidden="false" customHeight="false" outlineLevel="0" collapsed="false">
      <c r="A6901" s="21" t="s">
        <v>3868</v>
      </c>
      <c r="B6901" s="21" t="s">
        <v>3128</v>
      </c>
      <c r="C6901" s="23" t="n">
        <v>46231</v>
      </c>
      <c r="D6901" s="21" t="s">
        <v>175</v>
      </c>
      <c r="E6901" s="21" t="s">
        <v>108</v>
      </c>
      <c r="F6901" s="12" t="n">
        <v>3</v>
      </c>
      <c r="G6901" s="19" t="n">
        <v>21.25</v>
      </c>
      <c r="H6901" s="19" t="n">
        <v>15.68</v>
      </c>
      <c r="I6901" s="19" t="n">
        <f aca="false">ROUND(F6901*G6901,2)</f>
        <v>63.75</v>
      </c>
      <c r="J6901" s="19" t="n">
        <f aca="false">ROUND(F6901*H6901,2)</f>
        <v>47.04</v>
      </c>
      <c r="K6901" s="19" t="n">
        <f aca="false">INDEX(Pricebook!$L$2:$L$1401,MATCH(D6901,Pricebook!$A$2:$A$1401,0))</f>
        <v>23</v>
      </c>
      <c r="L6901" s="19" t="n">
        <f aca="false">ROUND(F6901*K6901,2)</f>
        <v>69</v>
      </c>
      <c r="M6901" s="24" t="n">
        <f aca="false">DATE(YEAR(C6901),MONTH(C6901),1)</f>
        <v>46204</v>
      </c>
    </row>
    <row r="6902" customFormat="false" ht="15" hidden="false" customHeight="false" outlineLevel="0" collapsed="false">
      <c r="A6902" s="21" t="s">
        <v>3868</v>
      </c>
      <c r="B6902" s="21" t="s">
        <v>3128</v>
      </c>
      <c r="C6902" s="23" t="n">
        <v>46231</v>
      </c>
      <c r="D6902" s="21" t="s">
        <v>1134</v>
      </c>
      <c r="E6902" s="21" t="s">
        <v>971</v>
      </c>
      <c r="F6902" s="12" t="n">
        <v>3</v>
      </c>
      <c r="G6902" s="19" t="n">
        <v>26.95</v>
      </c>
      <c r="H6902" s="19" t="n">
        <v>23.13</v>
      </c>
      <c r="I6902" s="19" t="n">
        <f aca="false">ROUND(F6902*G6902,2)</f>
        <v>80.85</v>
      </c>
      <c r="J6902" s="19" t="n">
        <f aca="false">ROUND(F6902*H6902,2)</f>
        <v>69.39</v>
      </c>
      <c r="K6902" s="19" t="n">
        <f aca="false">INDEX(Pricebook!$L$2:$L$1401,MATCH(D6902,Pricebook!$A$2:$A$1401,0))</f>
        <v>26.95</v>
      </c>
      <c r="L6902" s="19" t="n">
        <f aca="false">ROUND(F6902*K6902,2)</f>
        <v>80.85</v>
      </c>
      <c r="M6902" s="24" t="n">
        <f aca="false">DATE(YEAR(C6902),MONTH(C6902),1)</f>
        <v>46204</v>
      </c>
    </row>
    <row r="6903" customFormat="false" ht="15" hidden="false" customHeight="false" outlineLevel="0" collapsed="false">
      <c r="A6903" s="21" t="s">
        <v>3868</v>
      </c>
      <c r="B6903" s="21" t="s">
        <v>3128</v>
      </c>
      <c r="C6903" s="23" t="n">
        <v>46231</v>
      </c>
      <c r="D6903" s="21" t="s">
        <v>124</v>
      </c>
      <c r="E6903" s="21" t="s">
        <v>108</v>
      </c>
      <c r="F6903" s="12" t="n">
        <v>1</v>
      </c>
      <c r="G6903" s="19" t="n">
        <v>62.45</v>
      </c>
      <c r="H6903" s="19" t="n">
        <v>46.06</v>
      </c>
      <c r="I6903" s="19" t="n">
        <f aca="false">ROUND(F6903*G6903,2)</f>
        <v>62.45</v>
      </c>
      <c r="J6903" s="19" t="n">
        <f aca="false">ROUND(F6903*H6903,2)</f>
        <v>46.06</v>
      </c>
      <c r="K6903" s="19" t="n">
        <f aca="false">INDEX(Pricebook!$L$2:$L$1401,MATCH(D6903,Pricebook!$A$2:$A$1401,0))</f>
        <v>67.5</v>
      </c>
      <c r="L6903" s="19" t="n">
        <f aca="false">ROUND(F6903*K6903,2)</f>
        <v>67.5</v>
      </c>
      <c r="M6903" s="24" t="n">
        <f aca="false">DATE(YEAR(C6903),MONTH(C6903),1)</f>
        <v>46204</v>
      </c>
    </row>
    <row r="6904" customFormat="false" ht="15" hidden="false" customHeight="false" outlineLevel="0" collapsed="false">
      <c r="A6904" s="21" t="s">
        <v>3868</v>
      </c>
      <c r="B6904" s="21" t="s">
        <v>3128</v>
      </c>
      <c r="C6904" s="23" t="n">
        <v>46231</v>
      </c>
      <c r="D6904" s="21" t="s">
        <v>1396</v>
      </c>
      <c r="E6904" s="21" t="s">
        <v>971</v>
      </c>
      <c r="F6904" s="12" t="n">
        <v>29</v>
      </c>
      <c r="G6904" s="19" t="n">
        <v>7.7</v>
      </c>
      <c r="H6904" s="19" t="n">
        <v>5.95</v>
      </c>
      <c r="I6904" s="19" t="n">
        <f aca="false">ROUND(F6904*G6904,2)</f>
        <v>223.3</v>
      </c>
      <c r="J6904" s="19" t="n">
        <f aca="false">ROUND(F6904*H6904,2)</f>
        <v>172.55</v>
      </c>
      <c r="K6904" s="19" t="n">
        <f aca="false">INDEX(Pricebook!$L$2:$L$1401,MATCH(D6904,Pricebook!$A$2:$A$1401,0))</f>
        <v>9.05</v>
      </c>
      <c r="L6904" s="19" t="n">
        <f aca="false">ROUND(F6904*K6904,2)</f>
        <v>262.45</v>
      </c>
      <c r="M6904" s="24" t="n">
        <f aca="false">DATE(YEAR(C6904),MONTH(C6904),1)</f>
        <v>46204</v>
      </c>
    </row>
    <row r="6905" customFormat="false" ht="15" hidden="false" customHeight="false" outlineLevel="0" collapsed="false">
      <c r="A6905" s="21" t="s">
        <v>3868</v>
      </c>
      <c r="B6905" s="21" t="s">
        <v>3128</v>
      </c>
      <c r="C6905" s="23" t="n">
        <v>46231</v>
      </c>
      <c r="D6905" s="21" t="s">
        <v>2505</v>
      </c>
      <c r="E6905" s="21" t="s">
        <v>2466</v>
      </c>
      <c r="F6905" s="12" t="n">
        <v>3</v>
      </c>
      <c r="G6905" s="19" t="n">
        <v>64.8</v>
      </c>
      <c r="H6905" s="19" t="n">
        <v>41.92</v>
      </c>
      <c r="I6905" s="19" t="n">
        <f aca="false">ROUND(F6905*G6905,2)</f>
        <v>194.4</v>
      </c>
      <c r="J6905" s="19" t="n">
        <f aca="false">ROUND(F6905*H6905,2)</f>
        <v>125.76</v>
      </c>
      <c r="K6905" s="19" t="n">
        <f aca="false">INDEX(Pricebook!$L$2:$L$1401,MATCH(D6905,Pricebook!$A$2:$A$1401,0))</f>
        <v>67.25</v>
      </c>
      <c r="L6905" s="19" t="n">
        <f aca="false">ROUND(F6905*K6905,2)</f>
        <v>201.75</v>
      </c>
      <c r="M6905" s="24" t="n">
        <f aca="false">DATE(YEAR(C6905),MONTH(C6905),1)</f>
        <v>46204</v>
      </c>
    </row>
    <row r="6906" customFormat="false" ht="15" hidden="false" customHeight="false" outlineLevel="0" collapsed="false">
      <c r="A6906" s="21" t="s">
        <v>3868</v>
      </c>
      <c r="B6906" s="21" t="s">
        <v>3128</v>
      </c>
      <c r="C6906" s="23" t="n">
        <v>46231</v>
      </c>
      <c r="D6906" s="21" t="s">
        <v>777</v>
      </c>
      <c r="E6906" s="21" t="s">
        <v>366</v>
      </c>
      <c r="F6906" s="12" t="n">
        <v>4</v>
      </c>
      <c r="G6906" s="19" t="n">
        <v>19.15</v>
      </c>
      <c r="H6906" s="19" t="n">
        <v>13.54</v>
      </c>
      <c r="I6906" s="19" t="n">
        <f aca="false">ROUND(F6906*G6906,2)</f>
        <v>76.6</v>
      </c>
      <c r="J6906" s="19" t="n">
        <f aca="false">ROUND(F6906*H6906,2)</f>
        <v>54.16</v>
      </c>
      <c r="K6906" s="19" t="n">
        <f aca="false">INDEX(Pricebook!$L$2:$L$1401,MATCH(D6906,Pricebook!$A$2:$A$1401,0))</f>
        <v>20.65</v>
      </c>
      <c r="L6906" s="19" t="n">
        <f aca="false">ROUND(F6906*K6906,2)</f>
        <v>82.6</v>
      </c>
      <c r="M6906" s="24" t="n">
        <f aca="false">DATE(YEAR(C6906),MONTH(C6906),1)</f>
        <v>46204</v>
      </c>
    </row>
    <row r="6907" customFormat="false" ht="15" hidden="false" customHeight="false" outlineLevel="0" collapsed="false">
      <c r="A6907" s="21" t="s">
        <v>3868</v>
      </c>
      <c r="B6907" s="21" t="s">
        <v>3128</v>
      </c>
      <c r="C6907" s="23" t="n">
        <v>46231</v>
      </c>
      <c r="D6907" s="21" t="s">
        <v>2507</v>
      </c>
      <c r="E6907" s="21" t="s">
        <v>2466</v>
      </c>
      <c r="F6907" s="12" t="n">
        <v>1</v>
      </c>
      <c r="G6907" s="19" t="n">
        <v>26.85</v>
      </c>
      <c r="H6907" s="19" t="n">
        <v>16.77</v>
      </c>
      <c r="I6907" s="19" t="n">
        <f aca="false">ROUND(F6907*G6907,2)</f>
        <v>26.85</v>
      </c>
      <c r="J6907" s="19" t="n">
        <f aca="false">ROUND(F6907*H6907,2)</f>
        <v>16.77</v>
      </c>
      <c r="K6907" s="19" t="n">
        <f aca="false">INDEX(Pricebook!$L$2:$L$1401,MATCH(D6907,Pricebook!$A$2:$A$1401,0))</f>
        <v>28.25</v>
      </c>
      <c r="L6907" s="19" t="n">
        <f aca="false">ROUND(F6907*K6907,2)</f>
        <v>28.25</v>
      </c>
      <c r="M6907" s="24" t="n">
        <f aca="false">DATE(YEAR(C6907),MONTH(C6907),1)</f>
        <v>46204</v>
      </c>
    </row>
    <row r="6908" customFormat="false" ht="15" hidden="false" customHeight="false" outlineLevel="0" collapsed="false">
      <c r="A6908" s="21" t="s">
        <v>3868</v>
      </c>
      <c r="B6908" s="21" t="s">
        <v>3128</v>
      </c>
      <c r="C6908" s="23" t="n">
        <v>46231</v>
      </c>
      <c r="D6908" s="21" t="s">
        <v>629</v>
      </c>
      <c r="E6908" s="21" t="s">
        <v>366</v>
      </c>
      <c r="F6908" s="12" t="n">
        <v>2</v>
      </c>
      <c r="G6908" s="19" t="n">
        <v>24.2</v>
      </c>
      <c r="H6908" s="19" t="n">
        <v>17.18</v>
      </c>
      <c r="I6908" s="19" t="n">
        <f aca="false">ROUND(F6908*G6908,2)</f>
        <v>48.4</v>
      </c>
      <c r="J6908" s="19" t="n">
        <f aca="false">ROUND(F6908*H6908,2)</f>
        <v>34.36</v>
      </c>
      <c r="K6908" s="19" t="n">
        <f aca="false">INDEX(Pricebook!$L$2:$L$1401,MATCH(D6908,Pricebook!$A$2:$A$1401,0))</f>
        <v>26.15</v>
      </c>
      <c r="L6908" s="19" t="n">
        <f aca="false">ROUND(F6908*K6908,2)</f>
        <v>52.3</v>
      </c>
      <c r="M6908" s="24" t="n">
        <f aca="false">DATE(YEAR(C6908),MONTH(C6908),1)</f>
        <v>46204</v>
      </c>
    </row>
    <row r="6909" customFormat="false" ht="15" hidden="false" customHeight="false" outlineLevel="0" collapsed="false">
      <c r="A6909" s="21" t="s">
        <v>3868</v>
      </c>
      <c r="B6909" s="21" t="s">
        <v>3128</v>
      </c>
      <c r="C6909" s="23" t="n">
        <v>46231</v>
      </c>
      <c r="D6909" s="21" t="s">
        <v>2507</v>
      </c>
      <c r="E6909" s="21" t="s">
        <v>2466</v>
      </c>
      <c r="F6909" s="12" t="n">
        <v>2</v>
      </c>
      <c r="G6909" s="19" t="n">
        <v>26.85</v>
      </c>
      <c r="H6909" s="19" t="n">
        <v>16.77</v>
      </c>
      <c r="I6909" s="19" t="n">
        <f aca="false">ROUND(F6909*G6909,2)</f>
        <v>53.7</v>
      </c>
      <c r="J6909" s="19" t="n">
        <f aca="false">ROUND(F6909*H6909,2)</f>
        <v>33.54</v>
      </c>
      <c r="K6909" s="19" t="n">
        <f aca="false">INDEX(Pricebook!$L$2:$L$1401,MATCH(D6909,Pricebook!$A$2:$A$1401,0))</f>
        <v>28.25</v>
      </c>
      <c r="L6909" s="19" t="n">
        <f aca="false">ROUND(F6909*K6909,2)</f>
        <v>56.5</v>
      </c>
      <c r="M6909" s="24" t="n">
        <f aca="false">DATE(YEAR(C6909),MONTH(C6909),1)</f>
        <v>46204</v>
      </c>
    </row>
    <row r="6910" customFormat="false" ht="15" hidden="false" customHeight="false" outlineLevel="0" collapsed="false">
      <c r="A6910" s="21" t="s">
        <v>3868</v>
      </c>
      <c r="B6910" s="21" t="s">
        <v>3128</v>
      </c>
      <c r="C6910" s="23" t="n">
        <v>46231</v>
      </c>
      <c r="D6910" s="21" t="s">
        <v>2471</v>
      </c>
      <c r="E6910" s="21" t="s">
        <v>2466</v>
      </c>
      <c r="F6910" s="12" t="n">
        <v>5</v>
      </c>
      <c r="G6910" s="19" t="n">
        <v>81</v>
      </c>
      <c r="H6910" s="19" t="n">
        <v>49.69</v>
      </c>
      <c r="I6910" s="19" t="n">
        <f aca="false">ROUND(F6910*G6910,2)</f>
        <v>405</v>
      </c>
      <c r="J6910" s="19" t="n">
        <f aca="false">ROUND(F6910*H6910,2)</f>
        <v>248.45</v>
      </c>
      <c r="K6910" s="19" t="n">
        <f aca="false">INDEX(Pricebook!$L$2:$L$1401,MATCH(D6910,Pricebook!$A$2:$A$1401,0))</f>
        <v>83.65</v>
      </c>
      <c r="L6910" s="19" t="n">
        <f aca="false">ROUND(F6910*K6910,2)</f>
        <v>418.25</v>
      </c>
      <c r="M6910" s="24" t="n">
        <f aca="false">DATE(YEAR(C6910),MONTH(C6910),1)</f>
        <v>46204</v>
      </c>
    </row>
    <row r="6911" customFormat="false" ht="15" hidden="false" customHeight="false" outlineLevel="0" collapsed="false">
      <c r="A6911" s="21" t="s">
        <v>3868</v>
      </c>
      <c r="B6911" s="21" t="s">
        <v>3128</v>
      </c>
      <c r="C6911" s="23" t="n">
        <v>46231</v>
      </c>
      <c r="D6911" s="21" t="s">
        <v>2583</v>
      </c>
      <c r="E6911" s="21" t="s">
        <v>2466</v>
      </c>
      <c r="F6911" s="12" t="n">
        <v>3</v>
      </c>
      <c r="G6911" s="19" t="n">
        <v>124.3</v>
      </c>
      <c r="H6911" s="19" t="n">
        <v>80.61</v>
      </c>
      <c r="I6911" s="19" t="n">
        <f aca="false">ROUND(F6911*G6911,2)</f>
        <v>372.9</v>
      </c>
      <c r="J6911" s="19" t="n">
        <f aca="false">ROUND(F6911*H6911,2)</f>
        <v>241.83</v>
      </c>
      <c r="K6911" s="19" t="n">
        <f aca="false">INDEX(Pricebook!$L$2:$L$1401,MATCH(D6911,Pricebook!$A$2:$A$1401,0))</f>
        <v>129.25</v>
      </c>
      <c r="L6911" s="19" t="n">
        <f aca="false">ROUND(F6911*K6911,2)</f>
        <v>387.75</v>
      </c>
      <c r="M6911" s="24" t="n">
        <f aca="false">DATE(YEAR(C6911),MONTH(C6911),1)</f>
        <v>46204</v>
      </c>
    </row>
    <row r="6912" customFormat="false" ht="15" hidden="false" customHeight="false" outlineLevel="0" collapsed="false">
      <c r="A6912" s="21" t="s">
        <v>3868</v>
      </c>
      <c r="B6912" s="21" t="s">
        <v>3128</v>
      </c>
      <c r="C6912" s="23" t="n">
        <v>46231</v>
      </c>
      <c r="D6912" s="21" t="s">
        <v>2497</v>
      </c>
      <c r="E6912" s="21" t="s">
        <v>2466</v>
      </c>
      <c r="F6912" s="12" t="n">
        <v>4</v>
      </c>
      <c r="G6912" s="19" t="n">
        <v>42.2</v>
      </c>
      <c r="H6912" s="19" t="n">
        <v>26.35</v>
      </c>
      <c r="I6912" s="19" t="n">
        <f aca="false">ROUND(F6912*G6912,2)</f>
        <v>168.8</v>
      </c>
      <c r="J6912" s="19" t="n">
        <f aca="false">ROUND(F6912*H6912,2)</f>
        <v>105.4</v>
      </c>
      <c r="K6912" s="19" t="n">
        <f aca="false">INDEX(Pricebook!$L$2:$L$1401,MATCH(D6912,Pricebook!$A$2:$A$1401,0))</f>
        <v>44.35</v>
      </c>
      <c r="L6912" s="19" t="n">
        <f aca="false">ROUND(F6912*K6912,2)</f>
        <v>177.4</v>
      </c>
      <c r="M6912" s="24" t="n">
        <f aca="false">DATE(YEAR(C6912),MONTH(C6912),1)</f>
        <v>46204</v>
      </c>
    </row>
    <row r="6913" customFormat="false" ht="15" hidden="false" customHeight="false" outlineLevel="0" collapsed="false">
      <c r="A6913" s="21" t="s">
        <v>3868</v>
      </c>
      <c r="B6913" s="21" t="s">
        <v>3128</v>
      </c>
      <c r="C6913" s="23" t="n">
        <v>46231</v>
      </c>
      <c r="D6913" s="21" t="s">
        <v>1334</v>
      </c>
      <c r="E6913" s="21" t="s">
        <v>971</v>
      </c>
      <c r="F6913" s="12" t="n">
        <v>12</v>
      </c>
      <c r="G6913" s="19" t="n">
        <v>6.95</v>
      </c>
      <c r="H6913" s="19" t="n">
        <v>5.28</v>
      </c>
      <c r="I6913" s="19" t="n">
        <f aca="false">ROUND(F6913*G6913,2)</f>
        <v>83.4</v>
      </c>
      <c r="J6913" s="19" t="n">
        <f aca="false">ROUND(F6913*H6913,2)</f>
        <v>63.36</v>
      </c>
      <c r="K6913" s="19" t="n">
        <f aca="false">INDEX(Pricebook!$L$2:$L$1401,MATCH(D6913,Pricebook!$A$2:$A$1401,0))</f>
        <v>8</v>
      </c>
      <c r="L6913" s="19" t="n">
        <f aca="false">ROUND(F6913*K6913,2)</f>
        <v>96</v>
      </c>
      <c r="M6913" s="24" t="n">
        <f aca="false">DATE(YEAR(C6913),MONTH(C6913),1)</f>
        <v>46204</v>
      </c>
    </row>
    <row r="6914" customFormat="false" ht="15" hidden="false" customHeight="false" outlineLevel="0" collapsed="false">
      <c r="A6914" s="21" t="s">
        <v>3869</v>
      </c>
      <c r="B6914" s="21" t="s">
        <v>3404</v>
      </c>
      <c r="C6914" s="23" t="n">
        <v>46231</v>
      </c>
      <c r="D6914" s="21" t="s">
        <v>1915</v>
      </c>
      <c r="E6914" s="21" t="s">
        <v>1452</v>
      </c>
      <c r="F6914" s="12" t="n">
        <v>7</v>
      </c>
      <c r="G6914" s="19" t="n">
        <v>31.85</v>
      </c>
      <c r="H6914" s="19" t="n">
        <v>21.19</v>
      </c>
      <c r="I6914" s="19" t="n">
        <f aca="false">ROUND(F6914*G6914,2)</f>
        <v>222.95</v>
      </c>
      <c r="J6914" s="19" t="n">
        <f aca="false">ROUND(F6914*H6914,2)</f>
        <v>148.33</v>
      </c>
      <c r="K6914" s="19" t="n">
        <f aca="false">INDEX(Pricebook!$L$2:$L$1401,MATCH(D6914,Pricebook!$A$2:$A$1401,0))</f>
        <v>32.8</v>
      </c>
      <c r="L6914" s="19" t="n">
        <f aca="false">ROUND(F6914*K6914,2)</f>
        <v>229.6</v>
      </c>
      <c r="M6914" s="24" t="n">
        <f aca="false">DATE(YEAR(C6914),MONTH(C6914),1)</f>
        <v>46204</v>
      </c>
    </row>
    <row r="6915" customFormat="false" ht="15" hidden="false" customHeight="false" outlineLevel="0" collapsed="false">
      <c r="A6915" s="21" t="s">
        <v>3869</v>
      </c>
      <c r="B6915" s="21" t="s">
        <v>3404</v>
      </c>
      <c r="C6915" s="23" t="n">
        <v>46231</v>
      </c>
      <c r="D6915" s="21" t="s">
        <v>1497</v>
      </c>
      <c r="E6915" s="21" t="s">
        <v>1452</v>
      </c>
      <c r="F6915" s="12" t="n">
        <v>3</v>
      </c>
      <c r="G6915" s="19" t="n">
        <v>36</v>
      </c>
      <c r="H6915" s="19" t="n">
        <v>22.28</v>
      </c>
      <c r="I6915" s="19" t="n">
        <f aca="false">ROUND(F6915*G6915,2)</f>
        <v>108</v>
      </c>
      <c r="J6915" s="19" t="n">
        <f aca="false">ROUND(F6915*H6915,2)</f>
        <v>66.84</v>
      </c>
      <c r="K6915" s="19" t="n">
        <f aca="false">INDEX(Pricebook!$L$2:$L$1401,MATCH(D6915,Pricebook!$A$2:$A$1401,0))</f>
        <v>37.35</v>
      </c>
      <c r="L6915" s="19" t="n">
        <f aca="false">ROUND(F6915*K6915,2)</f>
        <v>112.05</v>
      </c>
      <c r="M6915" s="24" t="n">
        <f aca="false">DATE(YEAR(C6915),MONTH(C6915),1)</f>
        <v>46204</v>
      </c>
    </row>
    <row r="6916" customFormat="false" ht="15" hidden="false" customHeight="false" outlineLevel="0" collapsed="false">
      <c r="A6916" s="21" t="s">
        <v>3869</v>
      </c>
      <c r="B6916" s="21" t="s">
        <v>3404</v>
      </c>
      <c r="C6916" s="23" t="n">
        <v>46231</v>
      </c>
      <c r="D6916" s="21" t="s">
        <v>831</v>
      </c>
      <c r="E6916" s="21" t="s">
        <v>366</v>
      </c>
      <c r="F6916" s="12" t="n">
        <v>2</v>
      </c>
      <c r="G6916" s="19" t="n">
        <v>68.55</v>
      </c>
      <c r="H6916" s="19" t="n">
        <v>48.83</v>
      </c>
      <c r="I6916" s="19" t="n">
        <f aca="false">ROUND(F6916*G6916,2)</f>
        <v>137.1</v>
      </c>
      <c r="J6916" s="19" t="n">
        <f aca="false">ROUND(F6916*H6916,2)</f>
        <v>97.66</v>
      </c>
      <c r="K6916" s="19" t="n">
        <f aca="false">INDEX(Pricebook!$L$2:$L$1401,MATCH(D6916,Pricebook!$A$2:$A$1401,0))</f>
        <v>74.35</v>
      </c>
      <c r="L6916" s="19" t="n">
        <f aca="false">ROUND(F6916*K6916,2)</f>
        <v>148.7</v>
      </c>
      <c r="M6916" s="24" t="n">
        <f aca="false">DATE(YEAR(C6916),MONTH(C6916),1)</f>
        <v>46204</v>
      </c>
    </row>
    <row r="6917" customFormat="false" ht="15" hidden="false" customHeight="false" outlineLevel="0" collapsed="false">
      <c r="A6917" s="21" t="s">
        <v>3869</v>
      </c>
      <c r="B6917" s="21" t="s">
        <v>3404</v>
      </c>
      <c r="C6917" s="23" t="n">
        <v>46231</v>
      </c>
      <c r="D6917" s="21" t="s">
        <v>615</v>
      </c>
      <c r="E6917" s="21" t="s">
        <v>366</v>
      </c>
      <c r="F6917" s="12" t="n">
        <v>2</v>
      </c>
      <c r="G6917" s="19" t="n">
        <v>72.55</v>
      </c>
      <c r="H6917" s="19" t="n">
        <v>51.63</v>
      </c>
      <c r="I6917" s="19" t="n">
        <f aca="false">ROUND(F6917*G6917,2)</f>
        <v>145.1</v>
      </c>
      <c r="J6917" s="19" t="n">
        <f aca="false">ROUND(F6917*H6917,2)</f>
        <v>103.26</v>
      </c>
      <c r="K6917" s="19" t="n">
        <f aca="false">INDEX(Pricebook!$L$2:$L$1401,MATCH(D6917,Pricebook!$A$2:$A$1401,0))</f>
        <v>78.6</v>
      </c>
      <c r="L6917" s="19" t="n">
        <f aca="false">ROUND(F6917*K6917,2)</f>
        <v>157.2</v>
      </c>
      <c r="M6917" s="24" t="n">
        <f aca="false">DATE(YEAR(C6917),MONTH(C6917),1)</f>
        <v>46204</v>
      </c>
    </row>
    <row r="6918" customFormat="false" ht="15" hidden="false" customHeight="false" outlineLevel="0" collapsed="false">
      <c r="A6918" s="21" t="s">
        <v>3869</v>
      </c>
      <c r="B6918" s="21" t="s">
        <v>3404</v>
      </c>
      <c r="C6918" s="23" t="n">
        <v>46231</v>
      </c>
      <c r="D6918" s="21" t="s">
        <v>2357</v>
      </c>
      <c r="E6918" s="21" t="s">
        <v>2202</v>
      </c>
      <c r="F6918" s="12" t="n">
        <v>13</v>
      </c>
      <c r="G6918" s="19" t="n">
        <v>7.9</v>
      </c>
      <c r="H6918" s="19" t="n">
        <v>5.57</v>
      </c>
      <c r="I6918" s="19" t="n">
        <f aca="false">ROUND(F6918*G6918,2)</f>
        <v>102.7</v>
      </c>
      <c r="J6918" s="19" t="n">
        <f aca="false">ROUND(F6918*H6918,2)</f>
        <v>72.41</v>
      </c>
      <c r="K6918" s="19" t="n">
        <f aca="false">INDEX(Pricebook!$L$2:$L$1401,MATCH(D6918,Pricebook!$A$2:$A$1401,0))</f>
        <v>8.5</v>
      </c>
      <c r="L6918" s="19" t="n">
        <f aca="false">ROUND(F6918*K6918,2)</f>
        <v>110.5</v>
      </c>
      <c r="M6918" s="24" t="n">
        <f aca="false">DATE(YEAR(C6918),MONTH(C6918),1)</f>
        <v>46204</v>
      </c>
    </row>
    <row r="6919" customFormat="false" ht="15" hidden="false" customHeight="false" outlineLevel="0" collapsed="false">
      <c r="A6919" s="21" t="s">
        <v>3869</v>
      </c>
      <c r="B6919" s="21" t="s">
        <v>3404</v>
      </c>
      <c r="C6919" s="23" t="n">
        <v>46231</v>
      </c>
      <c r="D6919" s="21" t="s">
        <v>2460</v>
      </c>
      <c r="E6919" s="21" t="s">
        <v>2202</v>
      </c>
      <c r="F6919" s="12" t="n">
        <v>11</v>
      </c>
      <c r="G6919" s="19" t="n">
        <v>5.3</v>
      </c>
      <c r="H6919" s="19" t="n">
        <v>3.18</v>
      </c>
      <c r="I6919" s="19" t="n">
        <f aca="false">ROUND(F6919*G6919,2)</f>
        <v>58.3</v>
      </c>
      <c r="J6919" s="19" t="n">
        <f aca="false">ROUND(F6919*H6919,2)</f>
        <v>34.98</v>
      </c>
      <c r="K6919" s="19" t="n">
        <f aca="false">INDEX(Pricebook!$L$2:$L$1401,MATCH(D6919,Pricebook!$A$2:$A$1401,0))</f>
        <v>5.65</v>
      </c>
      <c r="L6919" s="19" t="n">
        <f aca="false">ROUND(F6919*K6919,2)</f>
        <v>62.15</v>
      </c>
      <c r="M6919" s="24" t="n">
        <f aca="false">DATE(YEAR(C6919),MONTH(C6919),1)</f>
        <v>46204</v>
      </c>
    </row>
    <row r="6920" customFormat="false" ht="15" hidden="false" customHeight="false" outlineLevel="0" collapsed="false">
      <c r="A6920" s="21" t="s">
        <v>3869</v>
      </c>
      <c r="B6920" s="21" t="s">
        <v>3404</v>
      </c>
      <c r="C6920" s="23" t="n">
        <v>46231</v>
      </c>
      <c r="D6920" s="21" t="s">
        <v>729</v>
      </c>
      <c r="E6920" s="21" t="s">
        <v>366</v>
      </c>
      <c r="F6920" s="12" t="n">
        <v>4</v>
      </c>
      <c r="G6920" s="19" t="n">
        <v>11.95</v>
      </c>
      <c r="H6920" s="19" t="n">
        <v>8.52</v>
      </c>
      <c r="I6920" s="19" t="n">
        <f aca="false">ROUND(F6920*G6920,2)</f>
        <v>47.8</v>
      </c>
      <c r="J6920" s="19" t="n">
        <f aca="false">ROUND(F6920*H6920,2)</f>
        <v>34.08</v>
      </c>
      <c r="K6920" s="19" t="n">
        <f aca="false">INDEX(Pricebook!$L$2:$L$1401,MATCH(D6920,Pricebook!$A$2:$A$1401,0))</f>
        <v>13</v>
      </c>
      <c r="L6920" s="19" t="n">
        <f aca="false">ROUND(F6920*K6920,2)</f>
        <v>52</v>
      </c>
      <c r="M6920" s="24" t="n">
        <f aca="false">DATE(YEAR(C6920),MONTH(C6920),1)</f>
        <v>46204</v>
      </c>
    </row>
    <row r="6921" customFormat="false" ht="15" hidden="false" customHeight="false" outlineLevel="0" collapsed="false">
      <c r="A6921" s="21" t="s">
        <v>3869</v>
      </c>
      <c r="B6921" s="21" t="s">
        <v>3404</v>
      </c>
      <c r="C6921" s="23" t="n">
        <v>46231</v>
      </c>
      <c r="D6921" s="21" t="s">
        <v>2698</v>
      </c>
      <c r="E6921" s="21" t="s">
        <v>2587</v>
      </c>
      <c r="F6921" s="12" t="n">
        <v>10</v>
      </c>
      <c r="G6921" s="19" t="n">
        <v>8.8</v>
      </c>
      <c r="H6921" s="19" t="n">
        <v>5.67</v>
      </c>
      <c r="I6921" s="19" t="n">
        <f aca="false">ROUND(F6921*G6921,2)</f>
        <v>88</v>
      </c>
      <c r="J6921" s="19" t="n">
        <f aca="false">ROUND(F6921*H6921,2)</f>
        <v>56.7</v>
      </c>
      <c r="K6921" s="19" t="n">
        <f aca="false">INDEX(Pricebook!$L$2:$L$1401,MATCH(D6921,Pricebook!$A$2:$A$1401,0))</f>
        <v>9.45</v>
      </c>
      <c r="L6921" s="19" t="n">
        <f aca="false">ROUND(F6921*K6921,2)</f>
        <v>94.5</v>
      </c>
      <c r="M6921" s="24" t="n">
        <f aca="false">DATE(YEAR(C6921),MONTH(C6921),1)</f>
        <v>46204</v>
      </c>
    </row>
    <row r="6922" customFormat="false" ht="15" hidden="false" customHeight="false" outlineLevel="0" collapsed="false">
      <c r="A6922" s="21" t="s">
        <v>3869</v>
      </c>
      <c r="B6922" s="21" t="s">
        <v>3404</v>
      </c>
      <c r="C6922" s="23" t="n">
        <v>46231</v>
      </c>
      <c r="D6922" s="21" t="s">
        <v>2214</v>
      </c>
      <c r="E6922" s="21" t="s">
        <v>2202</v>
      </c>
      <c r="F6922" s="12" t="n">
        <v>4</v>
      </c>
      <c r="G6922" s="19" t="n">
        <v>60.55</v>
      </c>
      <c r="H6922" s="19" t="n">
        <v>36.6</v>
      </c>
      <c r="I6922" s="19" t="n">
        <f aca="false">ROUND(F6922*G6922,2)</f>
        <v>242.2</v>
      </c>
      <c r="J6922" s="19" t="n">
        <f aca="false">ROUND(F6922*H6922,2)</f>
        <v>146.4</v>
      </c>
      <c r="K6922" s="19" t="n">
        <f aca="false">INDEX(Pricebook!$L$2:$L$1401,MATCH(D6922,Pricebook!$A$2:$A$1401,0))</f>
        <v>64.4</v>
      </c>
      <c r="L6922" s="19" t="n">
        <f aca="false">ROUND(F6922*K6922,2)</f>
        <v>257.6</v>
      </c>
      <c r="M6922" s="24" t="n">
        <f aca="false">DATE(YEAR(C6922),MONTH(C6922),1)</f>
        <v>46204</v>
      </c>
    </row>
    <row r="6923" customFormat="false" ht="15" hidden="false" customHeight="false" outlineLevel="0" collapsed="false">
      <c r="A6923" s="21" t="s">
        <v>3869</v>
      </c>
      <c r="B6923" s="21" t="s">
        <v>3404</v>
      </c>
      <c r="C6923" s="23" t="n">
        <v>46231</v>
      </c>
      <c r="D6923" s="21" t="s">
        <v>1528</v>
      </c>
      <c r="E6923" s="21" t="s">
        <v>1452</v>
      </c>
      <c r="F6923" s="12" t="n">
        <v>5</v>
      </c>
      <c r="G6923" s="19" t="n">
        <v>33.6</v>
      </c>
      <c r="H6923" s="19" t="n">
        <v>20.4</v>
      </c>
      <c r="I6923" s="19" t="n">
        <f aca="false">ROUND(F6923*G6923,2)</f>
        <v>168</v>
      </c>
      <c r="J6923" s="19" t="n">
        <f aca="false">ROUND(F6923*H6923,2)</f>
        <v>102</v>
      </c>
      <c r="K6923" s="19" t="n">
        <f aca="false">INDEX(Pricebook!$L$2:$L$1401,MATCH(D6923,Pricebook!$A$2:$A$1401,0))</f>
        <v>34.2</v>
      </c>
      <c r="L6923" s="19" t="n">
        <f aca="false">ROUND(F6923*K6923,2)</f>
        <v>171</v>
      </c>
      <c r="M6923" s="24" t="n">
        <f aca="false">DATE(YEAR(C6923),MONTH(C6923),1)</f>
        <v>46204</v>
      </c>
    </row>
    <row r="6924" customFormat="false" ht="15" hidden="false" customHeight="false" outlineLevel="0" collapsed="false">
      <c r="A6924" s="21" t="s">
        <v>3869</v>
      </c>
      <c r="B6924" s="21" t="s">
        <v>3404</v>
      </c>
      <c r="C6924" s="23" t="n">
        <v>46231</v>
      </c>
      <c r="D6924" s="21" t="s">
        <v>2400</v>
      </c>
      <c r="E6924" s="21" t="s">
        <v>2202</v>
      </c>
      <c r="F6924" s="12" t="n">
        <v>2</v>
      </c>
      <c r="G6924" s="19" t="n">
        <v>5.85</v>
      </c>
      <c r="H6924" s="19" t="n">
        <v>3.77</v>
      </c>
      <c r="I6924" s="19" t="n">
        <f aca="false">ROUND(F6924*G6924,2)</f>
        <v>11.7</v>
      </c>
      <c r="J6924" s="19" t="n">
        <f aca="false">ROUND(F6924*H6924,2)</f>
        <v>7.54</v>
      </c>
      <c r="K6924" s="19" t="n">
        <f aca="false">INDEX(Pricebook!$L$2:$L$1401,MATCH(D6924,Pricebook!$A$2:$A$1401,0))</f>
        <v>6.25</v>
      </c>
      <c r="L6924" s="19" t="n">
        <f aca="false">ROUND(F6924*K6924,2)</f>
        <v>12.5</v>
      </c>
      <c r="M6924" s="24" t="n">
        <f aca="false">DATE(YEAR(C6924),MONTH(C6924),1)</f>
        <v>46204</v>
      </c>
    </row>
    <row r="6925" customFormat="false" ht="15" hidden="false" customHeight="false" outlineLevel="0" collapsed="false">
      <c r="A6925" s="21" t="s">
        <v>3869</v>
      </c>
      <c r="B6925" s="21" t="s">
        <v>3404</v>
      </c>
      <c r="C6925" s="23" t="n">
        <v>46231</v>
      </c>
      <c r="D6925" s="21" t="s">
        <v>2376</v>
      </c>
      <c r="E6925" s="21" t="s">
        <v>2202</v>
      </c>
      <c r="F6925" s="12" t="n">
        <v>2</v>
      </c>
      <c r="G6925" s="19" t="n">
        <v>6.25</v>
      </c>
      <c r="H6925" s="19" t="n">
        <v>3.74</v>
      </c>
      <c r="I6925" s="19" t="n">
        <f aca="false">ROUND(F6925*G6925,2)</f>
        <v>12.5</v>
      </c>
      <c r="J6925" s="19" t="n">
        <f aca="false">ROUND(F6925*H6925,2)</f>
        <v>7.48</v>
      </c>
      <c r="K6925" s="19" t="n">
        <f aca="false">INDEX(Pricebook!$L$2:$L$1401,MATCH(D6925,Pricebook!$A$2:$A$1401,0))</f>
        <v>6.6</v>
      </c>
      <c r="L6925" s="19" t="n">
        <f aca="false">ROUND(F6925*K6925,2)</f>
        <v>13.2</v>
      </c>
      <c r="M6925" s="24" t="n">
        <f aca="false">DATE(YEAR(C6925),MONTH(C6925),1)</f>
        <v>46204</v>
      </c>
    </row>
    <row r="6926" customFormat="false" ht="15" hidden="false" customHeight="false" outlineLevel="0" collapsed="false">
      <c r="A6926" s="21" t="s">
        <v>3869</v>
      </c>
      <c r="B6926" s="21" t="s">
        <v>3404</v>
      </c>
      <c r="C6926" s="23" t="n">
        <v>46231</v>
      </c>
      <c r="D6926" s="21" t="s">
        <v>1514</v>
      </c>
      <c r="E6926" s="21" t="s">
        <v>1452</v>
      </c>
      <c r="F6926" s="12" t="n">
        <v>1</v>
      </c>
      <c r="G6926" s="19" t="n">
        <v>41.8</v>
      </c>
      <c r="H6926" s="19" t="n">
        <v>29.03</v>
      </c>
      <c r="I6926" s="19" t="n">
        <f aca="false">ROUND(F6926*G6926,2)</f>
        <v>41.8</v>
      </c>
      <c r="J6926" s="19" t="n">
        <f aca="false">ROUND(F6926*H6926,2)</f>
        <v>29.03</v>
      </c>
      <c r="K6926" s="19" t="n">
        <f aca="false">INDEX(Pricebook!$L$2:$L$1401,MATCH(D6926,Pricebook!$A$2:$A$1401,0))</f>
        <v>43.55</v>
      </c>
      <c r="L6926" s="19" t="n">
        <f aca="false">ROUND(F6926*K6926,2)</f>
        <v>43.55</v>
      </c>
      <c r="M6926" s="24" t="n">
        <f aca="false">DATE(YEAR(C6926),MONTH(C6926),1)</f>
        <v>46204</v>
      </c>
    </row>
    <row r="6927" customFormat="false" ht="15" hidden="false" customHeight="false" outlineLevel="0" collapsed="false">
      <c r="A6927" s="21" t="s">
        <v>3870</v>
      </c>
      <c r="B6927" s="21" t="s">
        <v>3029</v>
      </c>
      <c r="C6927" s="23" t="n">
        <v>46231</v>
      </c>
      <c r="D6927" s="21" t="s">
        <v>775</v>
      </c>
      <c r="E6927" s="21" t="s">
        <v>366</v>
      </c>
      <c r="F6927" s="12" t="n">
        <v>1</v>
      </c>
      <c r="G6927" s="19" t="n">
        <v>221.65</v>
      </c>
      <c r="H6927" s="19" t="n">
        <v>156.94</v>
      </c>
      <c r="I6927" s="19" t="n">
        <f aca="false">ROUND(F6927*G6927,2)</f>
        <v>221.65</v>
      </c>
      <c r="J6927" s="19" t="n">
        <f aca="false">ROUND(F6927*H6927,2)</f>
        <v>156.94</v>
      </c>
      <c r="K6927" s="19" t="n">
        <f aca="false">INDEX(Pricebook!$L$2:$L$1401,MATCH(D6927,Pricebook!$A$2:$A$1401,0))</f>
        <v>238.95</v>
      </c>
      <c r="L6927" s="19" t="n">
        <f aca="false">ROUND(F6927*K6927,2)</f>
        <v>238.95</v>
      </c>
      <c r="M6927" s="24" t="n">
        <f aca="false">DATE(YEAR(C6927),MONTH(C6927),1)</f>
        <v>46204</v>
      </c>
    </row>
    <row r="6928" customFormat="false" ht="15" hidden="false" customHeight="false" outlineLevel="0" collapsed="false">
      <c r="A6928" s="21" t="s">
        <v>3870</v>
      </c>
      <c r="B6928" s="21" t="s">
        <v>3029</v>
      </c>
      <c r="C6928" s="23" t="n">
        <v>46231</v>
      </c>
      <c r="D6928" s="21" t="s">
        <v>1731</v>
      </c>
      <c r="E6928" s="21" t="s">
        <v>1452</v>
      </c>
      <c r="F6928" s="12" t="n">
        <v>11</v>
      </c>
      <c r="G6928" s="19" t="n">
        <v>80.5</v>
      </c>
      <c r="H6928" s="19" t="n">
        <v>50.05</v>
      </c>
      <c r="I6928" s="19" t="n">
        <f aca="false">ROUND(F6928*G6928,2)</f>
        <v>885.5</v>
      </c>
      <c r="J6928" s="19" t="n">
        <f aca="false">ROUND(F6928*H6928,2)</f>
        <v>550.55</v>
      </c>
      <c r="K6928" s="19" t="n">
        <f aca="false">INDEX(Pricebook!$L$2:$L$1401,MATCH(D6928,Pricebook!$A$2:$A$1401,0))</f>
        <v>83.85</v>
      </c>
      <c r="L6928" s="19" t="n">
        <f aca="false">ROUND(F6928*K6928,2)</f>
        <v>922.35</v>
      </c>
      <c r="M6928" s="24" t="n">
        <f aca="false">DATE(YEAR(C6928),MONTH(C6928),1)</f>
        <v>46204</v>
      </c>
    </row>
    <row r="6929" customFormat="false" ht="15" hidden="false" customHeight="false" outlineLevel="0" collapsed="false">
      <c r="A6929" s="21" t="s">
        <v>3870</v>
      </c>
      <c r="B6929" s="21" t="s">
        <v>3029</v>
      </c>
      <c r="C6929" s="23" t="n">
        <v>46231</v>
      </c>
      <c r="D6929" s="21" t="s">
        <v>1526</v>
      </c>
      <c r="E6929" s="21" t="s">
        <v>1452</v>
      </c>
      <c r="F6929" s="12" t="n">
        <v>4</v>
      </c>
      <c r="G6929" s="19" t="n">
        <v>230</v>
      </c>
      <c r="H6929" s="19" t="n">
        <v>141.92</v>
      </c>
      <c r="I6929" s="19" t="n">
        <f aca="false">ROUND(F6929*G6929,2)</f>
        <v>920</v>
      </c>
      <c r="J6929" s="19" t="n">
        <f aca="false">ROUND(F6929*H6929,2)</f>
        <v>567.68</v>
      </c>
      <c r="K6929" s="19" t="n">
        <f aca="false">INDEX(Pricebook!$L$2:$L$1401,MATCH(D6929,Pricebook!$A$2:$A$1401,0))</f>
        <v>237.75</v>
      </c>
      <c r="L6929" s="19" t="n">
        <f aca="false">ROUND(F6929*K6929,2)</f>
        <v>951</v>
      </c>
      <c r="M6929" s="24" t="n">
        <f aca="false">DATE(YEAR(C6929),MONTH(C6929),1)</f>
        <v>46204</v>
      </c>
    </row>
    <row r="6930" customFormat="false" ht="15" hidden="false" customHeight="false" outlineLevel="0" collapsed="false">
      <c r="A6930" s="21" t="s">
        <v>3870</v>
      </c>
      <c r="B6930" s="21" t="s">
        <v>3029</v>
      </c>
      <c r="C6930" s="23" t="n">
        <v>46231</v>
      </c>
      <c r="D6930" s="21" t="s">
        <v>2634</v>
      </c>
      <c r="E6930" s="21" t="s">
        <v>2587</v>
      </c>
      <c r="F6930" s="12" t="n">
        <v>11</v>
      </c>
      <c r="G6930" s="19" t="n">
        <v>4.6</v>
      </c>
      <c r="H6930" s="19" t="n">
        <v>2.96</v>
      </c>
      <c r="I6930" s="19" t="n">
        <f aca="false">ROUND(F6930*G6930,2)</f>
        <v>50.6</v>
      </c>
      <c r="J6930" s="19" t="n">
        <f aca="false">ROUND(F6930*H6930,2)</f>
        <v>32.56</v>
      </c>
      <c r="K6930" s="19" t="n">
        <f aca="false">INDEX(Pricebook!$L$2:$L$1401,MATCH(D6930,Pricebook!$A$2:$A$1401,0))</f>
        <v>4.95</v>
      </c>
      <c r="L6930" s="19" t="n">
        <f aca="false">ROUND(F6930*K6930,2)</f>
        <v>54.45</v>
      </c>
      <c r="M6930" s="24" t="n">
        <f aca="false">DATE(YEAR(C6930),MONTH(C6930),1)</f>
        <v>46204</v>
      </c>
    </row>
    <row r="6931" customFormat="false" ht="15" hidden="false" customHeight="false" outlineLevel="0" collapsed="false">
      <c r="A6931" s="21" t="s">
        <v>3870</v>
      </c>
      <c r="B6931" s="21" t="s">
        <v>3029</v>
      </c>
      <c r="C6931" s="23" t="n">
        <v>46231</v>
      </c>
      <c r="D6931" s="21" t="s">
        <v>1518</v>
      </c>
      <c r="E6931" s="21" t="s">
        <v>1452</v>
      </c>
      <c r="F6931" s="12" t="n">
        <v>12</v>
      </c>
      <c r="G6931" s="19" t="n">
        <v>25.7</v>
      </c>
      <c r="H6931" s="19" t="n">
        <v>15.73</v>
      </c>
      <c r="I6931" s="19" t="n">
        <f aca="false">ROUND(F6931*G6931,2)</f>
        <v>308.4</v>
      </c>
      <c r="J6931" s="19" t="n">
        <f aca="false">ROUND(F6931*H6931,2)</f>
        <v>188.76</v>
      </c>
      <c r="K6931" s="19" t="n">
        <f aca="false">INDEX(Pricebook!$L$2:$L$1401,MATCH(D6931,Pricebook!$A$2:$A$1401,0))</f>
        <v>26.35</v>
      </c>
      <c r="L6931" s="19" t="n">
        <f aca="false">ROUND(F6931*K6931,2)</f>
        <v>316.2</v>
      </c>
      <c r="M6931" s="24" t="n">
        <f aca="false">DATE(YEAR(C6931),MONTH(C6931),1)</f>
        <v>46204</v>
      </c>
    </row>
    <row r="6932" customFormat="false" ht="15" hidden="false" customHeight="false" outlineLevel="0" collapsed="false">
      <c r="A6932" s="21" t="s">
        <v>3870</v>
      </c>
      <c r="B6932" s="21" t="s">
        <v>3029</v>
      </c>
      <c r="C6932" s="23" t="n">
        <v>46231</v>
      </c>
      <c r="D6932" s="21" t="s">
        <v>2400</v>
      </c>
      <c r="E6932" s="21" t="s">
        <v>2202</v>
      </c>
      <c r="F6932" s="12" t="n">
        <v>6</v>
      </c>
      <c r="G6932" s="19" t="n">
        <v>5.85</v>
      </c>
      <c r="H6932" s="19" t="n">
        <v>3.77</v>
      </c>
      <c r="I6932" s="19" t="n">
        <f aca="false">ROUND(F6932*G6932,2)</f>
        <v>35.1</v>
      </c>
      <c r="J6932" s="19" t="n">
        <f aca="false">ROUND(F6932*H6932,2)</f>
        <v>22.62</v>
      </c>
      <c r="K6932" s="19" t="n">
        <f aca="false">INDEX(Pricebook!$L$2:$L$1401,MATCH(D6932,Pricebook!$A$2:$A$1401,0))</f>
        <v>6.25</v>
      </c>
      <c r="L6932" s="19" t="n">
        <f aca="false">ROUND(F6932*K6932,2)</f>
        <v>37.5</v>
      </c>
      <c r="M6932" s="24" t="n">
        <f aca="false">DATE(YEAR(C6932),MONTH(C6932),1)</f>
        <v>46204</v>
      </c>
    </row>
    <row r="6933" customFormat="false" ht="15" hidden="false" customHeight="false" outlineLevel="0" collapsed="false">
      <c r="A6933" s="21" t="s">
        <v>3870</v>
      </c>
      <c r="B6933" s="21" t="s">
        <v>3029</v>
      </c>
      <c r="C6933" s="23" t="n">
        <v>46231</v>
      </c>
      <c r="D6933" s="21" t="s">
        <v>1925</v>
      </c>
      <c r="E6933" s="21" t="s">
        <v>1452</v>
      </c>
      <c r="F6933" s="12" t="n">
        <v>6</v>
      </c>
      <c r="G6933" s="19" t="n">
        <v>42.5</v>
      </c>
      <c r="H6933" s="19" t="n">
        <v>26.14</v>
      </c>
      <c r="I6933" s="19" t="n">
        <f aca="false">ROUND(F6933*G6933,2)</f>
        <v>255</v>
      </c>
      <c r="J6933" s="19" t="n">
        <f aca="false">ROUND(F6933*H6933,2)</f>
        <v>156.84</v>
      </c>
      <c r="K6933" s="19" t="n">
        <f aca="false">INDEX(Pricebook!$L$2:$L$1401,MATCH(D6933,Pricebook!$A$2:$A$1401,0))</f>
        <v>43.8</v>
      </c>
      <c r="L6933" s="19" t="n">
        <f aca="false">ROUND(F6933*K6933,2)</f>
        <v>262.8</v>
      </c>
      <c r="M6933" s="24" t="n">
        <f aca="false">DATE(YEAR(C6933),MONTH(C6933),1)</f>
        <v>46204</v>
      </c>
    </row>
    <row r="6934" customFormat="false" ht="15" hidden="false" customHeight="false" outlineLevel="0" collapsed="false">
      <c r="A6934" s="21" t="s">
        <v>3870</v>
      </c>
      <c r="B6934" s="21" t="s">
        <v>3029</v>
      </c>
      <c r="C6934" s="23" t="n">
        <v>46231</v>
      </c>
      <c r="D6934" s="21" t="s">
        <v>473</v>
      </c>
      <c r="E6934" s="21" t="s">
        <v>366</v>
      </c>
      <c r="F6934" s="12" t="n">
        <v>4</v>
      </c>
      <c r="G6934" s="19" t="n">
        <v>9.65</v>
      </c>
      <c r="H6934" s="19" t="n">
        <v>6.74</v>
      </c>
      <c r="I6934" s="19" t="n">
        <f aca="false">ROUND(F6934*G6934,2)</f>
        <v>38.6</v>
      </c>
      <c r="J6934" s="19" t="n">
        <f aca="false">ROUND(F6934*H6934,2)</f>
        <v>26.96</v>
      </c>
      <c r="K6934" s="19" t="n">
        <f aca="false">INDEX(Pricebook!$L$2:$L$1401,MATCH(D6934,Pricebook!$A$2:$A$1401,0))</f>
        <v>10.3</v>
      </c>
      <c r="L6934" s="19" t="n">
        <f aca="false">ROUND(F6934*K6934,2)</f>
        <v>41.2</v>
      </c>
      <c r="M6934" s="24" t="n">
        <f aca="false">DATE(YEAR(C6934),MONTH(C6934),1)</f>
        <v>46204</v>
      </c>
    </row>
    <row r="6935" customFormat="false" ht="15" hidden="false" customHeight="false" outlineLevel="0" collapsed="false">
      <c r="A6935" s="21" t="s">
        <v>3870</v>
      </c>
      <c r="B6935" s="21" t="s">
        <v>3029</v>
      </c>
      <c r="C6935" s="23" t="n">
        <v>46231</v>
      </c>
      <c r="D6935" s="21" t="s">
        <v>2416</v>
      </c>
      <c r="E6935" s="21" t="s">
        <v>2202</v>
      </c>
      <c r="F6935" s="12" t="n">
        <v>6</v>
      </c>
      <c r="G6935" s="19" t="n">
        <v>39.55</v>
      </c>
      <c r="H6935" s="19" t="n">
        <v>26.29</v>
      </c>
      <c r="I6935" s="19" t="n">
        <f aca="false">ROUND(F6935*G6935,2)</f>
        <v>237.3</v>
      </c>
      <c r="J6935" s="19" t="n">
        <f aca="false">ROUND(F6935*H6935,2)</f>
        <v>157.74</v>
      </c>
      <c r="K6935" s="19" t="n">
        <f aca="false">INDEX(Pricebook!$L$2:$L$1401,MATCH(D6935,Pricebook!$A$2:$A$1401,0))</f>
        <v>41.9</v>
      </c>
      <c r="L6935" s="19" t="n">
        <f aca="false">ROUND(F6935*K6935,2)</f>
        <v>251.4</v>
      </c>
      <c r="M6935" s="24" t="n">
        <f aca="false">DATE(YEAR(C6935),MONTH(C6935),1)</f>
        <v>46204</v>
      </c>
    </row>
    <row r="6936" customFormat="false" ht="15" hidden="false" customHeight="false" outlineLevel="0" collapsed="false">
      <c r="A6936" s="21" t="s">
        <v>3870</v>
      </c>
      <c r="B6936" s="21" t="s">
        <v>3029</v>
      </c>
      <c r="C6936" s="23" t="n">
        <v>46231</v>
      </c>
      <c r="D6936" s="21" t="s">
        <v>2384</v>
      </c>
      <c r="E6936" s="21" t="s">
        <v>2202</v>
      </c>
      <c r="F6936" s="12" t="n">
        <v>1</v>
      </c>
      <c r="G6936" s="19" t="n">
        <v>13.95</v>
      </c>
      <c r="H6936" s="19" t="n">
        <v>8.52</v>
      </c>
      <c r="I6936" s="19" t="n">
        <f aca="false">ROUND(F6936*G6936,2)</f>
        <v>13.95</v>
      </c>
      <c r="J6936" s="19" t="n">
        <f aca="false">ROUND(F6936*H6936,2)</f>
        <v>8.52</v>
      </c>
      <c r="K6936" s="19" t="n">
        <f aca="false">INDEX(Pricebook!$L$2:$L$1401,MATCH(D6936,Pricebook!$A$2:$A$1401,0))</f>
        <v>15</v>
      </c>
      <c r="L6936" s="19" t="n">
        <f aca="false">ROUND(F6936*K6936,2)</f>
        <v>15</v>
      </c>
      <c r="M6936" s="24" t="n">
        <f aca="false">DATE(YEAR(C6936),MONTH(C6936),1)</f>
        <v>46204</v>
      </c>
    </row>
    <row r="6937" customFormat="false" ht="15" hidden="false" customHeight="false" outlineLevel="0" collapsed="false">
      <c r="A6937" s="21" t="s">
        <v>3870</v>
      </c>
      <c r="B6937" s="21" t="s">
        <v>3029</v>
      </c>
      <c r="C6937" s="23" t="n">
        <v>46231</v>
      </c>
      <c r="D6937" s="21" t="s">
        <v>1699</v>
      </c>
      <c r="E6937" s="21" t="s">
        <v>1452</v>
      </c>
      <c r="F6937" s="12" t="n">
        <v>3</v>
      </c>
      <c r="G6937" s="19" t="n">
        <v>186.7</v>
      </c>
      <c r="H6937" s="19" t="n">
        <v>113.5</v>
      </c>
      <c r="I6937" s="19" t="n">
        <f aca="false">ROUND(F6937*G6937,2)</f>
        <v>560.1</v>
      </c>
      <c r="J6937" s="19" t="n">
        <f aca="false">ROUND(F6937*H6937,2)</f>
        <v>340.5</v>
      </c>
      <c r="K6937" s="19" t="n">
        <f aca="false">INDEX(Pricebook!$L$2:$L$1401,MATCH(D6937,Pricebook!$A$2:$A$1401,0))</f>
        <v>190.15</v>
      </c>
      <c r="L6937" s="19" t="n">
        <f aca="false">ROUND(F6937*K6937,2)</f>
        <v>570.45</v>
      </c>
      <c r="M6937" s="24" t="n">
        <f aca="false">DATE(YEAR(C6937),MONTH(C6937),1)</f>
        <v>46204</v>
      </c>
    </row>
    <row r="6938" customFormat="false" ht="15" hidden="false" customHeight="false" outlineLevel="0" collapsed="false">
      <c r="A6938" s="21" t="s">
        <v>3870</v>
      </c>
      <c r="B6938" s="21" t="s">
        <v>3029</v>
      </c>
      <c r="C6938" s="23" t="n">
        <v>46231</v>
      </c>
      <c r="D6938" s="21" t="s">
        <v>2744</v>
      </c>
      <c r="E6938" s="21" t="s">
        <v>2587</v>
      </c>
      <c r="F6938" s="12" t="n">
        <v>8</v>
      </c>
      <c r="G6938" s="19" t="n">
        <v>7.3</v>
      </c>
      <c r="H6938" s="19" t="n">
        <v>4.74</v>
      </c>
      <c r="I6938" s="19" t="n">
        <f aca="false">ROUND(F6938*G6938,2)</f>
        <v>58.4</v>
      </c>
      <c r="J6938" s="19" t="n">
        <f aca="false">ROUND(F6938*H6938,2)</f>
        <v>37.92</v>
      </c>
      <c r="K6938" s="19" t="n">
        <f aca="false">INDEX(Pricebook!$L$2:$L$1401,MATCH(D6938,Pricebook!$A$2:$A$1401,0))</f>
        <v>7.9</v>
      </c>
      <c r="L6938" s="19" t="n">
        <f aca="false">ROUND(F6938*K6938,2)</f>
        <v>63.2</v>
      </c>
      <c r="M6938" s="24" t="n">
        <f aca="false">DATE(YEAR(C6938),MONTH(C6938),1)</f>
        <v>46204</v>
      </c>
    </row>
    <row r="6939" customFormat="false" ht="15" hidden="false" customHeight="false" outlineLevel="0" collapsed="false">
      <c r="A6939" s="21" t="s">
        <v>3870</v>
      </c>
      <c r="B6939" s="21" t="s">
        <v>3029</v>
      </c>
      <c r="C6939" s="23" t="n">
        <v>46231</v>
      </c>
      <c r="D6939" s="21" t="s">
        <v>1897</v>
      </c>
      <c r="E6939" s="21" t="s">
        <v>1452</v>
      </c>
      <c r="F6939" s="12" t="n">
        <v>5</v>
      </c>
      <c r="G6939" s="19" t="n">
        <v>31.45</v>
      </c>
      <c r="H6939" s="19" t="n">
        <v>22.34</v>
      </c>
      <c r="I6939" s="19" t="n">
        <f aca="false">ROUND(F6939*G6939,2)</f>
        <v>157.25</v>
      </c>
      <c r="J6939" s="19" t="n">
        <f aca="false">ROUND(F6939*H6939,2)</f>
        <v>111.7</v>
      </c>
      <c r="K6939" s="19" t="n">
        <f aca="false">INDEX(Pricebook!$L$2:$L$1401,MATCH(D6939,Pricebook!$A$2:$A$1401,0))</f>
        <v>32.1</v>
      </c>
      <c r="L6939" s="19" t="n">
        <f aca="false">ROUND(F6939*K6939,2)</f>
        <v>160.5</v>
      </c>
      <c r="M6939" s="24" t="n">
        <f aca="false">DATE(YEAR(C6939),MONTH(C6939),1)</f>
        <v>46204</v>
      </c>
    </row>
    <row r="6940" customFormat="false" ht="15" hidden="false" customHeight="false" outlineLevel="0" collapsed="false">
      <c r="A6940" s="21" t="s">
        <v>3870</v>
      </c>
      <c r="B6940" s="21" t="s">
        <v>3029</v>
      </c>
      <c r="C6940" s="23" t="n">
        <v>46231</v>
      </c>
      <c r="D6940" s="21" t="s">
        <v>1562</v>
      </c>
      <c r="E6940" s="21" t="s">
        <v>1452</v>
      </c>
      <c r="F6940" s="12" t="n">
        <v>3</v>
      </c>
      <c r="G6940" s="19" t="n">
        <v>80.5</v>
      </c>
      <c r="H6940" s="19" t="n">
        <v>50</v>
      </c>
      <c r="I6940" s="19" t="n">
        <f aca="false">ROUND(F6940*G6940,2)</f>
        <v>241.5</v>
      </c>
      <c r="J6940" s="19" t="n">
        <f aca="false">ROUND(F6940*H6940,2)</f>
        <v>150</v>
      </c>
      <c r="K6940" s="19" t="n">
        <f aca="false">INDEX(Pricebook!$L$2:$L$1401,MATCH(D6940,Pricebook!$A$2:$A$1401,0))</f>
        <v>83.75</v>
      </c>
      <c r="L6940" s="19" t="n">
        <f aca="false">ROUND(F6940*K6940,2)</f>
        <v>251.25</v>
      </c>
      <c r="M6940" s="24" t="n">
        <f aca="false">DATE(YEAR(C6940),MONTH(C6940),1)</f>
        <v>46204</v>
      </c>
    </row>
    <row r="6941" customFormat="false" ht="15" hidden="false" customHeight="false" outlineLevel="0" collapsed="false">
      <c r="A6941" s="21" t="s">
        <v>3870</v>
      </c>
      <c r="B6941" s="21" t="s">
        <v>3029</v>
      </c>
      <c r="C6941" s="23" t="n">
        <v>46231</v>
      </c>
      <c r="D6941" s="21" t="s">
        <v>825</v>
      </c>
      <c r="E6941" s="21" t="s">
        <v>366</v>
      </c>
      <c r="F6941" s="12" t="n">
        <v>5</v>
      </c>
      <c r="G6941" s="19" t="n">
        <v>11.2</v>
      </c>
      <c r="H6941" s="19" t="n">
        <v>8.32</v>
      </c>
      <c r="I6941" s="19" t="n">
        <f aca="false">ROUND(F6941*G6941,2)</f>
        <v>56</v>
      </c>
      <c r="J6941" s="19" t="n">
        <f aca="false">ROUND(F6941*H6941,2)</f>
        <v>41.6</v>
      </c>
      <c r="K6941" s="19" t="n">
        <f aca="false">INDEX(Pricebook!$L$2:$L$1401,MATCH(D6941,Pricebook!$A$2:$A$1401,0))</f>
        <v>12.15</v>
      </c>
      <c r="L6941" s="19" t="n">
        <f aca="false">ROUND(F6941*K6941,2)</f>
        <v>60.75</v>
      </c>
      <c r="M6941" s="24" t="n">
        <f aca="false">DATE(YEAR(C6941),MONTH(C6941),1)</f>
        <v>46204</v>
      </c>
    </row>
    <row r="6942" customFormat="false" ht="15" hidden="false" customHeight="false" outlineLevel="0" collapsed="false">
      <c r="A6942" s="21" t="s">
        <v>3871</v>
      </c>
      <c r="B6942" s="21" t="s">
        <v>3341</v>
      </c>
      <c r="C6942" s="23" t="n">
        <v>46231</v>
      </c>
      <c r="D6942" s="21" t="s">
        <v>513</v>
      </c>
      <c r="E6942" s="21" t="s">
        <v>366</v>
      </c>
      <c r="F6942" s="12" t="n">
        <v>2</v>
      </c>
      <c r="G6942" s="19" t="n">
        <v>20.9</v>
      </c>
      <c r="H6942" s="19" t="n">
        <v>14.88</v>
      </c>
      <c r="I6942" s="19" t="n">
        <f aca="false">ROUND(F6942*G6942,2)</f>
        <v>41.8</v>
      </c>
      <c r="J6942" s="19" t="n">
        <f aca="false">ROUND(F6942*H6942,2)</f>
        <v>29.76</v>
      </c>
      <c r="K6942" s="19" t="n">
        <f aca="false">INDEX(Pricebook!$L$2:$L$1401,MATCH(D6942,Pricebook!$A$2:$A$1401,0))</f>
        <v>22.65</v>
      </c>
      <c r="L6942" s="19" t="n">
        <f aca="false">ROUND(F6942*K6942,2)</f>
        <v>45.3</v>
      </c>
      <c r="M6942" s="24" t="n">
        <f aca="false">DATE(YEAR(C6942),MONTH(C6942),1)</f>
        <v>46204</v>
      </c>
    </row>
    <row r="6943" customFormat="false" ht="15" hidden="false" customHeight="false" outlineLevel="0" collapsed="false">
      <c r="A6943" s="21" t="s">
        <v>3871</v>
      </c>
      <c r="B6943" s="21" t="s">
        <v>3341</v>
      </c>
      <c r="C6943" s="23" t="n">
        <v>46231</v>
      </c>
      <c r="D6943" s="21" t="s">
        <v>2275</v>
      </c>
      <c r="E6943" s="21" t="s">
        <v>2202</v>
      </c>
      <c r="F6943" s="12" t="n">
        <v>9</v>
      </c>
      <c r="G6943" s="19" t="n">
        <v>9.15</v>
      </c>
      <c r="H6943" s="19" t="n">
        <v>5.54</v>
      </c>
      <c r="I6943" s="19" t="n">
        <f aca="false">ROUND(F6943*G6943,2)</f>
        <v>82.35</v>
      </c>
      <c r="J6943" s="19" t="n">
        <f aca="false">ROUND(F6943*H6943,2)</f>
        <v>49.86</v>
      </c>
      <c r="K6943" s="19" t="n">
        <f aca="false">INDEX(Pricebook!$L$2:$L$1401,MATCH(D6943,Pricebook!$A$2:$A$1401,0))</f>
        <v>9.75</v>
      </c>
      <c r="L6943" s="19" t="n">
        <f aca="false">ROUND(F6943*K6943,2)</f>
        <v>87.75</v>
      </c>
      <c r="M6943" s="24" t="n">
        <f aca="false">DATE(YEAR(C6943),MONTH(C6943),1)</f>
        <v>46204</v>
      </c>
    </row>
    <row r="6944" customFormat="false" ht="15" hidden="false" customHeight="false" outlineLevel="0" collapsed="false">
      <c r="A6944" s="21" t="s">
        <v>3871</v>
      </c>
      <c r="B6944" s="21" t="s">
        <v>3341</v>
      </c>
      <c r="C6944" s="23" t="n">
        <v>46231</v>
      </c>
      <c r="D6944" s="21" t="s">
        <v>563</v>
      </c>
      <c r="E6944" s="21" t="s">
        <v>366</v>
      </c>
      <c r="F6944" s="12" t="n">
        <v>5</v>
      </c>
      <c r="G6944" s="19" t="n">
        <v>20.6</v>
      </c>
      <c r="H6944" s="19" t="n">
        <v>14.7</v>
      </c>
      <c r="I6944" s="19" t="n">
        <f aca="false">ROUND(F6944*G6944,2)</f>
        <v>103</v>
      </c>
      <c r="J6944" s="19" t="n">
        <f aca="false">ROUND(F6944*H6944,2)</f>
        <v>73.5</v>
      </c>
      <c r="K6944" s="19" t="n">
        <f aca="false">INDEX(Pricebook!$L$2:$L$1401,MATCH(D6944,Pricebook!$A$2:$A$1401,0))</f>
        <v>22.4</v>
      </c>
      <c r="L6944" s="19" t="n">
        <f aca="false">ROUND(F6944*K6944,2)</f>
        <v>112</v>
      </c>
      <c r="M6944" s="24" t="n">
        <f aca="false">DATE(YEAR(C6944),MONTH(C6944),1)</f>
        <v>46204</v>
      </c>
    </row>
    <row r="6945" customFormat="false" ht="15" hidden="false" customHeight="false" outlineLevel="0" collapsed="false">
      <c r="A6945" s="21" t="s">
        <v>3871</v>
      </c>
      <c r="B6945" s="21" t="s">
        <v>3341</v>
      </c>
      <c r="C6945" s="23" t="n">
        <v>46231</v>
      </c>
      <c r="D6945" s="21" t="s">
        <v>2374</v>
      </c>
      <c r="E6945" s="21" t="s">
        <v>2202</v>
      </c>
      <c r="F6945" s="12" t="n">
        <v>1</v>
      </c>
      <c r="G6945" s="19" t="n">
        <v>25.65</v>
      </c>
      <c r="H6945" s="19" t="n">
        <v>15.49</v>
      </c>
      <c r="I6945" s="19" t="n">
        <f aca="false">ROUND(F6945*G6945,2)</f>
        <v>25.65</v>
      </c>
      <c r="J6945" s="19" t="n">
        <f aca="false">ROUND(F6945*H6945,2)</f>
        <v>15.49</v>
      </c>
      <c r="K6945" s="19" t="n">
        <f aca="false">INDEX(Pricebook!$L$2:$L$1401,MATCH(D6945,Pricebook!$A$2:$A$1401,0))</f>
        <v>27.25</v>
      </c>
      <c r="L6945" s="19" t="n">
        <f aca="false">ROUND(F6945*K6945,2)</f>
        <v>27.25</v>
      </c>
      <c r="M6945" s="24" t="n">
        <f aca="false">DATE(YEAR(C6945),MONTH(C6945),1)</f>
        <v>46204</v>
      </c>
    </row>
    <row r="6946" customFormat="false" ht="15" hidden="false" customHeight="false" outlineLevel="0" collapsed="false">
      <c r="A6946" s="21" t="s">
        <v>3871</v>
      </c>
      <c r="B6946" s="21" t="s">
        <v>3341</v>
      </c>
      <c r="C6946" s="23" t="n">
        <v>46231</v>
      </c>
      <c r="D6946" s="21" t="s">
        <v>2363</v>
      </c>
      <c r="E6946" s="21" t="s">
        <v>2202</v>
      </c>
      <c r="F6946" s="12" t="n">
        <v>4</v>
      </c>
      <c r="G6946" s="19" t="n">
        <v>52.8</v>
      </c>
      <c r="H6946" s="19" t="n">
        <v>31.64</v>
      </c>
      <c r="I6946" s="19" t="n">
        <f aca="false">ROUND(F6946*G6946,2)</f>
        <v>211.2</v>
      </c>
      <c r="J6946" s="19" t="n">
        <f aca="false">ROUND(F6946*H6946,2)</f>
        <v>126.56</v>
      </c>
      <c r="K6946" s="19" t="n">
        <f aca="false">INDEX(Pricebook!$L$2:$L$1401,MATCH(D6946,Pricebook!$A$2:$A$1401,0))</f>
        <v>55.7</v>
      </c>
      <c r="L6946" s="19" t="n">
        <f aca="false">ROUND(F6946*K6946,2)</f>
        <v>222.8</v>
      </c>
      <c r="M6946" s="24" t="n">
        <f aca="false">DATE(YEAR(C6946),MONTH(C6946),1)</f>
        <v>46204</v>
      </c>
    </row>
    <row r="6947" customFormat="false" ht="15" hidden="false" customHeight="false" outlineLevel="0" collapsed="false">
      <c r="A6947" s="21" t="s">
        <v>3871</v>
      </c>
      <c r="B6947" s="21" t="s">
        <v>3341</v>
      </c>
      <c r="C6947" s="23" t="n">
        <v>46231</v>
      </c>
      <c r="D6947" s="21" t="s">
        <v>2307</v>
      </c>
      <c r="E6947" s="21" t="s">
        <v>2202</v>
      </c>
      <c r="F6947" s="12" t="n">
        <v>13</v>
      </c>
      <c r="G6947" s="19" t="n">
        <v>7.45</v>
      </c>
      <c r="H6947" s="19" t="n">
        <v>4.54</v>
      </c>
      <c r="I6947" s="19" t="n">
        <f aca="false">ROUND(F6947*G6947,2)</f>
        <v>96.85</v>
      </c>
      <c r="J6947" s="19" t="n">
        <f aca="false">ROUND(F6947*H6947,2)</f>
        <v>59.02</v>
      </c>
      <c r="K6947" s="19" t="n">
        <f aca="false">INDEX(Pricebook!$L$2:$L$1401,MATCH(D6947,Pricebook!$A$2:$A$1401,0))</f>
        <v>8</v>
      </c>
      <c r="L6947" s="19" t="n">
        <f aca="false">ROUND(F6947*K6947,2)</f>
        <v>104</v>
      </c>
      <c r="M6947" s="24" t="n">
        <f aca="false">DATE(YEAR(C6947),MONTH(C6947),1)</f>
        <v>46204</v>
      </c>
    </row>
    <row r="6948" customFormat="false" ht="15" hidden="false" customHeight="false" outlineLevel="0" collapsed="false">
      <c r="A6948" s="21" t="s">
        <v>3872</v>
      </c>
      <c r="B6948" s="21" t="s">
        <v>3111</v>
      </c>
      <c r="C6948" s="23" t="n">
        <v>46232</v>
      </c>
      <c r="D6948" s="21" t="s">
        <v>2577</v>
      </c>
      <c r="E6948" s="21" t="s">
        <v>2466</v>
      </c>
      <c r="F6948" s="12" t="n">
        <v>3</v>
      </c>
      <c r="G6948" s="19" t="n">
        <v>153.35</v>
      </c>
      <c r="H6948" s="19" t="n">
        <v>93.83</v>
      </c>
      <c r="I6948" s="19" t="n">
        <f aca="false">ROUND(F6948*G6948,2)</f>
        <v>460.05</v>
      </c>
      <c r="J6948" s="19" t="n">
        <f aca="false">ROUND(F6948*H6948,2)</f>
        <v>281.49</v>
      </c>
      <c r="K6948" s="19" t="n">
        <f aca="false">INDEX(Pricebook!$L$2:$L$1401,MATCH(D6948,Pricebook!$A$2:$A$1401,0))</f>
        <v>157.95</v>
      </c>
      <c r="L6948" s="19" t="n">
        <f aca="false">ROUND(F6948*K6948,2)</f>
        <v>473.85</v>
      </c>
      <c r="M6948" s="24" t="n">
        <f aca="false">DATE(YEAR(C6948),MONTH(C6948),1)</f>
        <v>46204</v>
      </c>
    </row>
    <row r="6949" customFormat="false" ht="15" hidden="false" customHeight="false" outlineLevel="0" collapsed="false">
      <c r="A6949" s="21" t="s">
        <v>3872</v>
      </c>
      <c r="B6949" s="21" t="s">
        <v>3111</v>
      </c>
      <c r="C6949" s="23" t="n">
        <v>46232</v>
      </c>
      <c r="D6949" s="21" t="s">
        <v>2772</v>
      </c>
      <c r="E6949" s="21" t="s">
        <v>2748</v>
      </c>
      <c r="F6949" s="12" t="n">
        <v>2</v>
      </c>
      <c r="G6949" s="19" t="n">
        <v>21.75</v>
      </c>
      <c r="H6949" s="19" t="n">
        <v>13.66</v>
      </c>
      <c r="I6949" s="19" t="n">
        <f aca="false">ROUND(F6949*G6949,2)</f>
        <v>43.5</v>
      </c>
      <c r="J6949" s="19" t="n">
        <f aca="false">ROUND(F6949*H6949,2)</f>
        <v>27.32</v>
      </c>
      <c r="K6949" s="19" t="n">
        <f aca="false">INDEX(Pricebook!$L$2:$L$1401,MATCH(D6949,Pricebook!$A$2:$A$1401,0))</f>
        <v>23.85</v>
      </c>
      <c r="L6949" s="19" t="n">
        <f aca="false">ROUND(F6949*K6949,2)</f>
        <v>47.7</v>
      </c>
      <c r="M6949" s="24" t="n">
        <f aca="false">DATE(YEAR(C6949),MONTH(C6949),1)</f>
        <v>46204</v>
      </c>
    </row>
    <row r="6950" customFormat="false" ht="15" hidden="false" customHeight="false" outlineLevel="0" collapsed="false">
      <c r="A6950" s="21" t="s">
        <v>3872</v>
      </c>
      <c r="B6950" s="21" t="s">
        <v>3111</v>
      </c>
      <c r="C6950" s="23" t="n">
        <v>46232</v>
      </c>
      <c r="D6950" s="21" t="s">
        <v>2467</v>
      </c>
      <c r="E6950" s="21" t="s">
        <v>2466</v>
      </c>
      <c r="F6950" s="12" t="n">
        <v>1</v>
      </c>
      <c r="G6950" s="19" t="n">
        <v>49.5</v>
      </c>
      <c r="H6950" s="19" t="n">
        <v>30.5</v>
      </c>
      <c r="I6950" s="19" t="n">
        <f aca="false">ROUND(F6950*G6950,2)</f>
        <v>49.5</v>
      </c>
      <c r="J6950" s="19" t="n">
        <f aca="false">ROUND(F6950*H6950,2)</f>
        <v>30.5</v>
      </c>
      <c r="K6950" s="19" t="n">
        <f aca="false">INDEX(Pricebook!$L$2:$L$1401,MATCH(D6950,Pricebook!$A$2:$A$1401,0))</f>
        <v>51.35</v>
      </c>
      <c r="L6950" s="19" t="n">
        <f aca="false">ROUND(F6950*K6950,2)</f>
        <v>51.35</v>
      </c>
      <c r="M6950" s="24" t="n">
        <f aca="false">DATE(YEAR(C6950),MONTH(C6950),1)</f>
        <v>46204</v>
      </c>
    </row>
    <row r="6951" customFormat="false" ht="15" hidden="false" customHeight="false" outlineLevel="0" collapsed="false">
      <c r="A6951" s="21" t="s">
        <v>3872</v>
      </c>
      <c r="B6951" s="21" t="s">
        <v>3111</v>
      </c>
      <c r="C6951" s="23" t="n">
        <v>46232</v>
      </c>
      <c r="D6951" s="21" t="s">
        <v>2547</v>
      </c>
      <c r="E6951" s="21" t="s">
        <v>2466</v>
      </c>
      <c r="F6951" s="12" t="n">
        <v>3</v>
      </c>
      <c r="G6951" s="19" t="n">
        <v>57.5</v>
      </c>
      <c r="H6951" s="19" t="n">
        <v>35.14</v>
      </c>
      <c r="I6951" s="19" t="n">
        <f aca="false">ROUND(F6951*G6951,2)</f>
        <v>172.5</v>
      </c>
      <c r="J6951" s="19" t="n">
        <f aca="false">ROUND(F6951*H6951,2)</f>
        <v>105.42</v>
      </c>
      <c r="K6951" s="19" t="n">
        <f aca="false">INDEX(Pricebook!$L$2:$L$1401,MATCH(D6951,Pricebook!$A$2:$A$1401,0))</f>
        <v>59.2</v>
      </c>
      <c r="L6951" s="19" t="n">
        <f aca="false">ROUND(F6951*K6951,2)</f>
        <v>177.6</v>
      </c>
      <c r="M6951" s="24" t="n">
        <f aca="false">DATE(YEAR(C6951),MONTH(C6951),1)</f>
        <v>46204</v>
      </c>
    </row>
    <row r="6952" customFormat="false" ht="15" hidden="false" customHeight="false" outlineLevel="0" collapsed="false">
      <c r="A6952" s="21" t="s">
        <v>3872</v>
      </c>
      <c r="B6952" s="21" t="s">
        <v>3111</v>
      </c>
      <c r="C6952" s="23" t="n">
        <v>46232</v>
      </c>
      <c r="D6952" s="21" t="s">
        <v>2573</v>
      </c>
      <c r="E6952" s="21" t="s">
        <v>2466</v>
      </c>
      <c r="F6952" s="12" t="n">
        <v>1</v>
      </c>
      <c r="G6952" s="19" t="n">
        <v>32.4</v>
      </c>
      <c r="H6952" s="19" t="n">
        <v>22.54</v>
      </c>
      <c r="I6952" s="19" t="n">
        <f aca="false">ROUND(F6952*G6952,2)</f>
        <v>32.4</v>
      </c>
      <c r="J6952" s="19" t="n">
        <f aca="false">ROUND(F6952*H6952,2)</f>
        <v>22.54</v>
      </c>
      <c r="K6952" s="19" t="n">
        <f aca="false">INDEX(Pricebook!$L$2:$L$1401,MATCH(D6952,Pricebook!$A$2:$A$1401,0))</f>
        <v>33.5</v>
      </c>
      <c r="L6952" s="19" t="n">
        <f aca="false">ROUND(F6952*K6952,2)</f>
        <v>33.5</v>
      </c>
      <c r="M6952" s="24" t="n">
        <f aca="false">DATE(YEAR(C6952),MONTH(C6952),1)</f>
        <v>46204</v>
      </c>
    </row>
    <row r="6953" customFormat="false" ht="15" hidden="false" customHeight="false" outlineLevel="0" collapsed="false">
      <c r="A6953" s="21" t="s">
        <v>3872</v>
      </c>
      <c r="B6953" s="21" t="s">
        <v>3111</v>
      </c>
      <c r="C6953" s="23" t="n">
        <v>46232</v>
      </c>
      <c r="D6953" s="21" t="s">
        <v>2882</v>
      </c>
      <c r="E6953" s="21" t="s">
        <v>2748</v>
      </c>
      <c r="F6953" s="12" t="n">
        <v>6</v>
      </c>
      <c r="G6953" s="19" t="n">
        <v>4</v>
      </c>
      <c r="H6953" s="19" t="n">
        <v>2.32</v>
      </c>
      <c r="I6953" s="19" t="n">
        <f aca="false">ROUND(F6953*G6953,2)</f>
        <v>24</v>
      </c>
      <c r="J6953" s="19" t="n">
        <f aca="false">ROUND(F6953*H6953,2)</f>
        <v>13.92</v>
      </c>
      <c r="K6953" s="19" t="n">
        <f aca="false">INDEX(Pricebook!$L$2:$L$1401,MATCH(D6953,Pricebook!$A$2:$A$1401,0))</f>
        <v>4.35</v>
      </c>
      <c r="L6953" s="19" t="n">
        <f aca="false">ROUND(F6953*K6953,2)</f>
        <v>26.1</v>
      </c>
      <c r="M6953" s="24" t="n">
        <f aca="false">DATE(YEAR(C6953),MONTH(C6953),1)</f>
        <v>46204</v>
      </c>
    </row>
    <row r="6954" customFormat="false" ht="15" hidden="false" customHeight="false" outlineLevel="0" collapsed="false">
      <c r="A6954" s="21" t="s">
        <v>3872</v>
      </c>
      <c r="B6954" s="21" t="s">
        <v>3111</v>
      </c>
      <c r="C6954" s="23" t="n">
        <v>46232</v>
      </c>
      <c r="D6954" s="21" t="s">
        <v>615</v>
      </c>
      <c r="E6954" s="21" t="s">
        <v>366</v>
      </c>
      <c r="F6954" s="12" t="n">
        <v>1</v>
      </c>
      <c r="G6954" s="19" t="n">
        <v>72.55</v>
      </c>
      <c r="H6954" s="19" t="n">
        <v>51.63</v>
      </c>
      <c r="I6954" s="19" t="n">
        <f aca="false">ROUND(F6954*G6954,2)</f>
        <v>72.55</v>
      </c>
      <c r="J6954" s="19" t="n">
        <f aca="false">ROUND(F6954*H6954,2)</f>
        <v>51.63</v>
      </c>
      <c r="K6954" s="19" t="n">
        <f aca="false">INDEX(Pricebook!$L$2:$L$1401,MATCH(D6954,Pricebook!$A$2:$A$1401,0))</f>
        <v>78.6</v>
      </c>
      <c r="L6954" s="19" t="n">
        <f aca="false">ROUND(F6954*K6954,2)</f>
        <v>78.6</v>
      </c>
      <c r="M6954" s="24" t="n">
        <f aca="false">DATE(YEAR(C6954),MONTH(C6954),1)</f>
        <v>46204</v>
      </c>
    </row>
    <row r="6955" customFormat="false" ht="15" hidden="false" customHeight="false" outlineLevel="0" collapsed="false">
      <c r="A6955" s="21" t="s">
        <v>3872</v>
      </c>
      <c r="B6955" s="21" t="s">
        <v>3111</v>
      </c>
      <c r="C6955" s="23" t="n">
        <v>46232</v>
      </c>
      <c r="D6955" s="21" t="s">
        <v>2489</v>
      </c>
      <c r="E6955" s="21" t="s">
        <v>2466</v>
      </c>
      <c r="F6955" s="12" t="n">
        <v>4</v>
      </c>
      <c r="G6955" s="19" t="n">
        <v>101.75</v>
      </c>
      <c r="H6955" s="19" t="n">
        <v>73.05</v>
      </c>
      <c r="I6955" s="19" t="n">
        <f aca="false">ROUND(F6955*G6955,2)</f>
        <v>407</v>
      </c>
      <c r="J6955" s="19" t="n">
        <f aca="false">ROUND(F6955*H6955,2)</f>
        <v>292.2</v>
      </c>
      <c r="K6955" s="19" t="n">
        <f aca="false">INDEX(Pricebook!$L$2:$L$1401,MATCH(D6955,Pricebook!$A$2:$A$1401,0))</f>
        <v>106.95</v>
      </c>
      <c r="L6955" s="19" t="n">
        <f aca="false">ROUND(F6955*K6955,2)</f>
        <v>427.8</v>
      </c>
      <c r="M6955" s="24" t="n">
        <f aca="false">DATE(YEAR(C6955),MONTH(C6955),1)</f>
        <v>46204</v>
      </c>
    </row>
    <row r="6956" customFormat="false" ht="15" hidden="false" customHeight="false" outlineLevel="0" collapsed="false">
      <c r="A6956" s="21" t="s">
        <v>3872</v>
      </c>
      <c r="B6956" s="21" t="s">
        <v>3111</v>
      </c>
      <c r="C6956" s="23" t="n">
        <v>46232</v>
      </c>
      <c r="D6956" s="21" t="s">
        <v>444</v>
      </c>
      <c r="E6956" s="21" t="s">
        <v>366</v>
      </c>
      <c r="F6956" s="12" t="n">
        <v>1</v>
      </c>
      <c r="G6956" s="19" t="n">
        <v>7.45</v>
      </c>
      <c r="H6956" s="19" t="n">
        <v>5.45</v>
      </c>
      <c r="I6956" s="19" t="n">
        <f aca="false">ROUND(F6956*G6956,2)</f>
        <v>7.45</v>
      </c>
      <c r="J6956" s="19" t="n">
        <f aca="false">ROUND(F6956*H6956,2)</f>
        <v>5.45</v>
      </c>
      <c r="K6956" s="19" t="n">
        <f aca="false">INDEX(Pricebook!$L$2:$L$1401,MATCH(D6956,Pricebook!$A$2:$A$1401,0))</f>
        <v>7.95</v>
      </c>
      <c r="L6956" s="19" t="n">
        <f aca="false">ROUND(F6956*K6956,2)</f>
        <v>7.95</v>
      </c>
      <c r="M6956" s="24" t="n">
        <f aca="false">DATE(YEAR(C6956),MONTH(C6956),1)</f>
        <v>46204</v>
      </c>
    </row>
    <row r="6957" customFormat="false" ht="15" hidden="false" customHeight="false" outlineLevel="0" collapsed="false">
      <c r="A6957" s="21" t="s">
        <v>3872</v>
      </c>
      <c r="B6957" s="21" t="s">
        <v>3111</v>
      </c>
      <c r="C6957" s="23" t="n">
        <v>46232</v>
      </c>
      <c r="D6957" s="21" t="s">
        <v>2559</v>
      </c>
      <c r="E6957" s="21" t="s">
        <v>2466</v>
      </c>
      <c r="F6957" s="12" t="n">
        <v>5</v>
      </c>
      <c r="G6957" s="19" t="n">
        <v>40.2</v>
      </c>
      <c r="H6957" s="19" t="n">
        <v>26.09</v>
      </c>
      <c r="I6957" s="19" t="n">
        <f aca="false">ROUND(F6957*G6957,2)</f>
        <v>201</v>
      </c>
      <c r="J6957" s="19" t="n">
        <f aca="false">ROUND(F6957*H6957,2)</f>
        <v>130.45</v>
      </c>
      <c r="K6957" s="19" t="n">
        <f aca="false">INDEX(Pricebook!$L$2:$L$1401,MATCH(D6957,Pricebook!$A$2:$A$1401,0))</f>
        <v>41.85</v>
      </c>
      <c r="L6957" s="19" t="n">
        <f aca="false">ROUND(F6957*K6957,2)</f>
        <v>209.25</v>
      </c>
      <c r="M6957" s="24" t="n">
        <f aca="false">DATE(YEAR(C6957),MONTH(C6957),1)</f>
        <v>46204</v>
      </c>
    </row>
    <row r="6958" customFormat="false" ht="15" hidden="false" customHeight="false" outlineLevel="0" collapsed="false">
      <c r="A6958" s="21" t="s">
        <v>3872</v>
      </c>
      <c r="B6958" s="21" t="s">
        <v>3111</v>
      </c>
      <c r="C6958" s="23" t="n">
        <v>46232</v>
      </c>
      <c r="D6958" s="21" t="s">
        <v>2557</v>
      </c>
      <c r="E6958" s="21" t="s">
        <v>2466</v>
      </c>
      <c r="F6958" s="12" t="n">
        <v>1</v>
      </c>
      <c r="G6958" s="19" t="n">
        <v>354.6</v>
      </c>
      <c r="H6958" s="19" t="n">
        <v>220.38</v>
      </c>
      <c r="I6958" s="19" t="n">
        <f aca="false">ROUND(F6958*G6958,2)</f>
        <v>354.6</v>
      </c>
      <c r="J6958" s="19" t="n">
        <f aca="false">ROUND(F6958*H6958,2)</f>
        <v>220.38</v>
      </c>
      <c r="K6958" s="19" t="n">
        <f aca="false">INDEX(Pricebook!$L$2:$L$1401,MATCH(D6958,Pricebook!$A$2:$A$1401,0))</f>
        <v>371</v>
      </c>
      <c r="L6958" s="19" t="n">
        <f aca="false">ROUND(F6958*K6958,2)</f>
        <v>371</v>
      </c>
      <c r="M6958" s="24" t="n">
        <f aca="false">DATE(YEAR(C6958),MONTH(C6958),1)</f>
        <v>46204</v>
      </c>
    </row>
    <row r="6959" customFormat="false" ht="15" hidden="false" customHeight="false" outlineLevel="0" collapsed="false">
      <c r="A6959" s="21" t="s">
        <v>3872</v>
      </c>
      <c r="B6959" s="21" t="s">
        <v>3111</v>
      </c>
      <c r="C6959" s="23" t="n">
        <v>46232</v>
      </c>
      <c r="D6959" s="21" t="s">
        <v>521</v>
      </c>
      <c r="E6959" s="21" t="s">
        <v>366</v>
      </c>
      <c r="F6959" s="12" t="n">
        <v>3</v>
      </c>
      <c r="G6959" s="19" t="n">
        <v>12.55</v>
      </c>
      <c r="H6959" s="19" t="n">
        <v>8.96</v>
      </c>
      <c r="I6959" s="19" t="n">
        <f aca="false">ROUND(F6959*G6959,2)</f>
        <v>37.65</v>
      </c>
      <c r="J6959" s="19" t="n">
        <f aca="false">ROUND(F6959*H6959,2)</f>
        <v>26.88</v>
      </c>
      <c r="K6959" s="19" t="n">
        <f aca="false">INDEX(Pricebook!$L$2:$L$1401,MATCH(D6959,Pricebook!$A$2:$A$1401,0))</f>
        <v>13.65</v>
      </c>
      <c r="L6959" s="19" t="n">
        <f aca="false">ROUND(F6959*K6959,2)</f>
        <v>40.95</v>
      </c>
      <c r="M6959" s="24" t="n">
        <f aca="false">DATE(YEAR(C6959),MONTH(C6959),1)</f>
        <v>46204</v>
      </c>
    </row>
    <row r="6960" customFormat="false" ht="15" hidden="false" customHeight="false" outlineLevel="0" collapsed="false">
      <c r="A6960" s="21" t="s">
        <v>3872</v>
      </c>
      <c r="B6960" s="21" t="s">
        <v>3111</v>
      </c>
      <c r="C6960" s="23" t="n">
        <v>46232</v>
      </c>
      <c r="D6960" s="21" t="s">
        <v>2946</v>
      </c>
      <c r="E6960" s="21" t="s">
        <v>2748</v>
      </c>
      <c r="F6960" s="12" t="n">
        <v>6</v>
      </c>
      <c r="G6960" s="19" t="n">
        <v>9.3</v>
      </c>
      <c r="H6960" s="19" t="n">
        <v>5.37</v>
      </c>
      <c r="I6960" s="19" t="n">
        <f aca="false">ROUND(F6960*G6960,2)</f>
        <v>55.8</v>
      </c>
      <c r="J6960" s="19" t="n">
        <f aca="false">ROUND(F6960*H6960,2)</f>
        <v>32.22</v>
      </c>
      <c r="K6960" s="19" t="n">
        <f aca="false">INDEX(Pricebook!$L$2:$L$1401,MATCH(D6960,Pricebook!$A$2:$A$1401,0))</f>
        <v>10.1</v>
      </c>
      <c r="L6960" s="19" t="n">
        <f aca="false">ROUND(F6960*K6960,2)</f>
        <v>60.6</v>
      </c>
      <c r="M6960" s="24" t="n">
        <f aca="false">DATE(YEAR(C6960),MONTH(C6960),1)</f>
        <v>46204</v>
      </c>
    </row>
    <row r="6961" customFormat="false" ht="15" hidden="false" customHeight="false" outlineLevel="0" collapsed="false">
      <c r="A6961" s="21" t="s">
        <v>3872</v>
      </c>
      <c r="B6961" s="21" t="s">
        <v>3111</v>
      </c>
      <c r="C6961" s="23" t="n">
        <v>46232</v>
      </c>
      <c r="D6961" s="21" t="s">
        <v>841</v>
      </c>
      <c r="E6961" s="21" t="s">
        <v>366</v>
      </c>
      <c r="F6961" s="12" t="n">
        <v>2</v>
      </c>
      <c r="G6961" s="19" t="n">
        <v>84.65</v>
      </c>
      <c r="H6961" s="19" t="n">
        <v>59.97</v>
      </c>
      <c r="I6961" s="19" t="n">
        <f aca="false">ROUND(F6961*G6961,2)</f>
        <v>169.3</v>
      </c>
      <c r="J6961" s="19" t="n">
        <f aca="false">ROUND(F6961*H6961,2)</f>
        <v>119.94</v>
      </c>
      <c r="K6961" s="19" t="n">
        <f aca="false">INDEX(Pricebook!$L$2:$L$1401,MATCH(D6961,Pricebook!$A$2:$A$1401,0))</f>
        <v>91.3</v>
      </c>
      <c r="L6961" s="19" t="n">
        <f aca="false">ROUND(F6961*K6961,2)</f>
        <v>182.6</v>
      </c>
      <c r="M6961" s="24" t="n">
        <f aca="false">DATE(YEAR(C6961),MONTH(C6961),1)</f>
        <v>46204</v>
      </c>
    </row>
    <row r="6962" customFormat="false" ht="15" hidden="false" customHeight="false" outlineLevel="0" collapsed="false">
      <c r="A6962" s="21" t="s">
        <v>3872</v>
      </c>
      <c r="B6962" s="21" t="s">
        <v>3111</v>
      </c>
      <c r="C6962" s="23" t="n">
        <v>46232</v>
      </c>
      <c r="D6962" s="21" t="s">
        <v>2555</v>
      </c>
      <c r="E6962" s="21" t="s">
        <v>2466</v>
      </c>
      <c r="F6962" s="12" t="n">
        <v>6</v>
      </c>
      <c r="G6962" s="19" t="n">
        <v>23.35</v>
      </c>
      <c r="H6962" s="19" t="n">
        <v>14.59</v>
      </c>
      <c r="I6962" s="19" t="n">
        <f aca="false">ROUND(F6962*G6962,2)</f>
        <v>140.1</v>
      </c>
      <c r="J6962" s="19" t="n">
        <f aca="false">ROUND(F6962*H6962,2)</f>
        <v>87.54</v>
      </c>
      <c r="K6962" s="19" t="n">
        <f aca="false">INDEX(Pricebook!$L$2:$L$1401,MATCH(D6962,Pricebook!$A$2:$A$1401,0))</f>
        <v>24.6</v>
      </c>
      <c r="L6962" s="19" t="n">
        <f aca="false">ROUND(F6962*K6962,2)</f>
        <v>147.6</v>
      </c>
      <c r="M6962" s="24" t="n">
        <f aca="false">DATE(YEAR(C6962),MONTH(C6962),1)</f>
        <v>46204</v>
      </c>
    </row>
    <row r="6963" customFormat="false" ht="15" hidden="false" customHeight="false" outlineLevel="0" collapsed="false">
      <c r="A6963" s="21" t="s">
        <v>3872</v>
      </c>
      <c r="B6963" s="21" t="s">
        <v>3111</v>
      </c>
      <c r="C6963" s="23" t="n">
        <v>46232</v>
      </c>
      <c r="D6963" s="21" t="s">
        <v>2940</v>
      </c>
      <c r="E6963" s="21" t="s">
        <v>2748</v>
      </c>
      <c r="F6963" s="12" t="n">
        <v>2</v>
      </c>
      <c r="G6963" s="19" t="n">
        <v>29.5</v>
      </c>
      <c r="H6963" s="19" t="n">
        <v>17.04</v>
      </c>
      <c r="I6963" s="19" t="n">
        <f aca="false">ROUND(F6963*G6963,2)</f>
        <v>59</v>
      </c>
      <c r="J6963" s="19" t="n">
        <f aca="false">ROUND(F6963*H6963,2)</f>
        <v>34.08</v>
      </c>
      <c r="K6963" s="19" t="n">
        <f aca="false">INDEX(Pricebook!$L$2:$L$1401,MATCH(D6963,Pricebook!$A$2:$A$1401,0))</f>
        <v>31.95</v>
      </c>
      <c r="L6963" s="19" t="n">
        <f aca="false">ROUND(F6963*K6963,2)</f>
        <v>63.9</v>
      </c>
      <c r="M6963" s="24" t="n">
        <f aca="false">DATE(YEAR(C6963),MONTH(C6963),1)</f>
        <v>46204</v>
      </c>
    </row>
    <row r="6964" customFormat="false" ht="15" hidden="false" customHeight="false" outlineLevel="0" collapsed="false">
      <c r="A6964" s="21" t="s">
        <v>3872</v>
      </c>
      <c r="B6964" s="21" t="s">
        <v>3111</v>
      </c>
      <c r="C6964" s="23" t="n">
        <v>46232</v>
      </c>
      <c r="D6964" s="21" t="s">
        <v>531</v>
      </c>
      <c r="E6964" s="21" t="s">
        <v>366</v>
      </c>
      <c r="F6964" s="12" t="n">
        <v>6</v>
      </c>
      <c r="G6964" s="19" t="n">
        <v>8.7</v>
      </c>
      <c r="H6964" s="19" t="n">
        <v>6.14</v>
      </c>
      <c r="I6964" s="19" t="n">
        <f aca="false">ROUND(F6964*G6964,2)</f>
        <v>52.2</v>
      </c>
      <c r="J6964" s="19" t="n">
        <f aca="false">ROUND(F6964*H6964,2)</f>
        <v>36.84</v>
      </c>
      <c r="K6964" s="19" t="n">
        <f aca="false">INDEX(Pricebook!$L$2:$L$1401,MATCH(D6964,Pricebook!$A$2:$A$1401,0))</f>
        <v>9.35</v>
      </c>
      <c r="L6964" s="19" t="n">
        <f aca="false">ROUND(F6964*K6964,2)</f>
        <v>56.1</v>
      </c>
      <c r="M6964" s="24" t="n">
        <f aca="false">DATE(YEAR(C6964),MONTH(C6964),1)</f>
        <v>46204</v>
      </c>
    </row>
    <row r="6965" customFormat="false" ht="15" hidden="false" customHeight="false" outlineLevel="0" collapsed="false">
      <c r="A6965" s="21" t="s">
        <v>3872</v>
      </c>
      <c r="B6965" s="21" t="s">
        <v>3111</v>
      </c>
      <c r="C6965" s="23" t="n">
        <v>46232</v>
      </c>
      <c r="D6965" s="21" t="s">
        <v>2838</v>
      </c>
      <c r="E6965" s="21" t="s">
        <v>2748</v>
      </c>
      <c r="F6965" s="12" t="n">
        <v>7</v>
      </c>
      <c r="G6965" s="19" t="n">
        <v>11.1</v>
      </c>
      <c r="H6965" s="19" t="n">
        <v>6.43</v>
      </c>
      <c r="I6965" s="19" t="n">
        <f aca="false">ROUND(F6965*G6965,2)</f>
        <v>77.7</v>
      </c>
      <c r="J6965" s="19" t="n">
        <f aca="false">ROUND(F6965*H6965,2)</f>
        <v>45.01</v>
      </c>
      <c r="K6965" s="19" t="n">
        <f aca="false">INDEX(Pricebook!$L$2:$L$1401,MATCH(D6965,Pricebook!$A$2:$A$1401,0))</f>
        <v>12.05</v>
      </c>
      <c r="L6965" s="19" t="n">
        <f aca="false">ROUND(F6965*K6965,2)</f>
        <v>84.35</v>
      </c>
      <c r="M6965" s="24" t="n">
        <f aca="false">DATE(YEAR(C6965),MONTH(C6965),1)</f>
        <v>46204</v>
      </c>
    </row>
    <row r="6966" customFormat="false" ht="15" hidden="false" customHeight="false" outlineLevel="0" collapsed="false">
      <c r="A6966" s="21" t="s">
        <v>3873</v>
      </c>
      <c r="B6966" s="21" t="s">
        <v>3035</v>
      </c>
      <c r="C6966" s="23" t="n">
        <v>46232</v>
      </c>
      <c r="D6966" s="21" t="s">
        <v>1789</v>
      </c>
      <c r="E6966" s="21" t="s">
        <v>1452</v>
      </c>
      <c r="F6966" s="12" t="n">
        <v>7</v>
      </c>
      <c r="G6966" s="19" t="n">
        <v>35.55</v>
      </c>
      <c r="H6966" s="19" t="n">
        <v>21.93</v>
      </c>
      <c r="I6966" s="19" t="n">
        <f aca="false">ROUND(F6966*G6966,2)</f>
        <v>248.85</v>
      </c>
      <c r="J6966" s="19" t="n">
        <f aca="false">ROUND(F6966*H6966,2)</f>
        <v>153.51</v>
      </c>
      <c r="K6966" s="19" t="n">
        <f aca="false">INDEX(Pricebook!$L$2:$L$1401,MATCH(D6966,Pricebook!$A$2:$A$1401,0))</f>
        <v>36.75</v>
      </c>
      <c r="L6966" s="19" t="n">
        <f aca="false">ROUND(F6966*K6966,2)</f>
        <v>257.25</v>
      </c>
      <c r="M6966" s="24" t="n">
        <f aca="false">DATE(YEAR(C6966),MONTH(C6966),1)</f>
        <v>46204</v>
      </c>
    </row>
    <row r="6967" customFormat="false" ht="15" hidden="false" customHeight="false" outlineLevel="0" collapsed="false">
      <c r="A6967" s="21" t="s">
        <v>3873</v>
      </c>
      <c r="B6967" s="21" t="s">
        <v>3035</v>
      </c>
      <c r="C6967" s="23" t="n">
        <v>46232</v>
      </c>
      <c r="D6967" s="21" t="s">
        <v>380</v>
      </c>
      <c r="E6967" s="21" t="s">
        <v>366</v>
      </c>
      <c r="F6967" s="12" t="n">
        <v>1</v>
      </c>
      <c r="G6967" s="19" t="n">
        <v>17.8</v>
      </c>
      <c r="H6967" s="19" t="n">
        <v>12.71</v>
      </c>
      <c r="I6967" s="19" t="n">
        <f aca="false">ROUND(F6967*G6967,2)</f>
        <v>17.8</v>
      </c>
      <c r="J6967" s="19" t="n">
        <f aca="false">ROUND(F6967*H6967,2)</f>
        <v>12.71</v>
      </c>
      <c r="K6967" s="19" t="n">
        <f aca="false">INDEX(Pricebook!$L$2:$L$1401,MATCH(D6967,Pricebook!$A$2:$A$1401,0))</f>
        <v>19.35</v>
      </c>
      <c r="L6967" s="19" t="n">
        <f aca="false">ROUND(F6967*K6967,2)</f>
        <v>19.35</v>
      </c>
      <c r="M6967" s="24" t="n">
        <f aca="false">DATE(YEAR(C6967),MONTH(C6967),1)</f>
        <v>46204</v>
      </c>
    </row>
    <row r="6968" customFormat="false" ht="15" hidden="false" customHeight="false" outlineLevel="0" collapsed="false">
      <c r="A6968" s="21" t="s">
        <v>3873</v>
      </c>
      <c r="B6968" s="21" t="s">
        <v>3035</v>
      </c>
      <c r="C6968" s="23" t="n">
        <v>46232</v>
      </c>
      <c r="D6968" s="21" t="s">
        <v>2321</v>
      </c>
      <c r="E6968" s="21" t="s">
        <v>2202</v>
      </c>
      <c r="F6968" s="12" t="n">
        <v>11</v>
      </c>
      <c r="G6968" s="19" t="n">
        <v>9.7</v>
      </c>
      <c r="H6968" s="19" t="n">
        <v>6.54</v>
      </c>
      <c r="I6968" s="19" t="n">
        <f aca="false">ROUND(F6968*G6968,2)</f>
        <v>106.7</v>
      </c>
      <c r="J6968" s="19" t="n">
        <f aca="false">ROUND(F6968*H6968,2)</f>
        <v>71.94</v>
      </c>
      <c r="K6968" s="19" t="n">
        <f aca="false">INDEX(Pricebook!$L$2:$L$1401,MATCH(D6968,Pricebook!$A$2:$A$1401,0))</f>
        <v>10.45</v>
      </c>
      <c r="L6968" s="19" t="n">
        <f aca="false">ROUND(F6968*K6968,2)</f>
        <v>114.95</v>
      </c>
      <c r="M6968" s="24" t="n">
        <f aca="false">DATE(YEAR(C6968),MONTH(C6968),1)</f>
        <v>46204</v>
      </c>
    </row>
    <row r="6969" customFormat="false" ht="15" hidden="false" customHeight="false" outlineLevel="0" collapsed="false">
      <c r="A6969" s="21" t="s">
        <v>3873</v>
      </c>
      <c r="B6969" s="21" t="s">
        <v>3035</v>
      </c>
      <c r="C6969" s="23" t="n">
        <v>46232</v>
      </c>
      <c r="D6969" s="21" t="s">
        <v>895</v>
      </c>
      <c r="E6969" s="21" t="s">
        <v>366</v>
      </c>
      <c r="F6969" s="12" t="n">
        <v>4</v>
      </c>
      <c r="G6969" s="19" t="n">
        <v>19.35</v>
      </c>
      <c r="H6969" s="19" t="n">
        <v>13.74</v>
      </c>
      <c r="I6969" s="19" t="n">
        <f aca="false">ROUND(F6969*G6969,2)</f>
        <v>77.4</v>
      </c>
      <c r="J6969" s="19" t="n">
        <f aca="false">ROUND(F6969*H6969,2)</f>
        <v>54.96</v>
      </c>
      <c r="K6969" s="19" t="n">
        <f aca="false">INDEX(Pricebook!$L$2:$L$1401,MATCH(D6969,Pricebook!$A$2:$A$1401,0))</f>
        <v>20.95</v>
      </c>
      <c r="L6969" s="19" t="n">
        <f aca="false">ROUND(F6969*K6969,2)</f>
        <v>83.8</v>
      </c>
      <c r="M6969" s="24" t="n">
        <f aca="false">DATE(YEAR(C6969),MONTH(C6969),1)</f>
        <v>46204</v>
      </c>
    </row>
    <row r="6970" customFormat="false" ht="15" hidden="false" customHeight="false" outlineLevel="0" collapsed="false">
      <c r="A6970" s="21" t="s">
        <v>3873</v>
      </c>
      <c r="B6970" s="21" t="s">
        <v>3035</v>
      </c>
      <c r="C6970" s="23" t="n">
        <v>46232</v>
      </c>
      <c r="D6970" s="21" t="s">
        <v>655</v>
      </c>
      <c r="E6970" s="21" t="s">
        <v>366</v>
      </c>
      <c r="F6970" s="12" t="n">
        <v>4</v>
      </c>
      <c r="G6970" s="19" t="n">
        <v>12.15</v>
      </c>
      <c r="H6970" s="19" t="n">
        <v>9.26</v>
      </c>
      <c r="I6970" s="19" t="n">
        <f aca="false">ROUND(F6970*G6970,2)</f>
        <v>48.6</v>
      </c>
      <c r="J6970" s="19" t="n">
        <f aca="false">ROUND(F6970*H6970,2)</f>
        <v>37.04</v>
      </c>
      <c r="K6970" s="19" t="n">
        <f aca="false">INDEX(Pricebook!$L$2:$L$1401,MATCH(D6970,Pricebook!$A$2:$A$1401,0))</f>
        <v>12.95</v>
      </c>
      <c r="L6970" s="19" t="n">
        <f aca="false">ROUND(F6970*K6970,2)</f>
        <v>51.8</v>
      </c>
      <c r="M6970" s="24" t="n">
        <f aca="false">DATE(YEAR(C6970),MONTH(C6970),1)</f>
        <v>46204</v>
      </c>
    </row>
    <row r="6971" customFormat="false" ht="15" hidden="false" customHeight="false" outlineLevel="0" collapsed="false">
      <c r="A6971" s="21" t="s">
        <v>3873</v>
      </c>
      <c r="B6971" s="21" t="s">
        <v>3035</v>
      </c>
      <c r="C6971" s="23" t="n">
        <v>46232</v>
      </c>
      <c r="D6971" s="21" t="s">
        <v>2674</v>
      </c>
      <c r="E6971" s="21" t="s">
        <v>2587</v>
      </c>
      <c r="F6971" s="12" t="n">
        <v>1</v>
      </c>
      <c r="G6971" s="19" t="n">
        <v>511.7</v>
      </c>
      <c r="H6971" s="19" t="n">
        <v>332.74</v>
      </c>
      <c r="I6971" s="19" t="n">
        <f aca="false">ROUND(F6971*G6971,2)</f>
        <v>511.7</v>
      </c>
      <c r="J6971" s="19" t="n">
        <f aca="false">ROUND(F6971*H6971,2)</f>
        <v>332.74</v>
      </c>
      <c r="K6971" s="19" t="n">
        <f aca="false">INDEX(Pricebook!$L$2:$L$1401,MATCH(D6971,Pricebook!$A$2:$A$1401,0))</f>
        <v>552.8</v>
      </c>
      <c r="L6971" s="19" t="n">
        <f aca="false">ROUND(F6971*K6971,2)</f>
        <v>552.8</v>
      </c>
      <c r="M6971" s="24" t="n">
        <f aca="false">DATE(YEAR(C6971),MONTH(C6971),1)</f>
        <v>46204</v>
      </c>
    </row>
    <row r="6972" customFormat="false" ht="15" hidden="false" customHeight="false" outlineLevel="0" collapsed="false">
      <c r="A6972" s="21" t="s">
        <v>3873</v>
      </c>
      <c r="B6972" s="21" t="s">
        <v>3035</v>
      </c>
      <c r="C6972" s="23" t="n">
        <v>46232</v>
      </c>
      <c r="D6972" s="21" t="s">
        <v>2718</v>
      </c>
      <c r="E6972" s="21" t="s">
        <v>2587</v>
      </c>
      <c r="F6972" s="12" t="n">
        <v>5</v>
      </c>
      <c r="G6972" s="19" t="n">
        <v>3.95</v>
      </c>
      <c r="H6972" s="19" t="n">
        <v>2.55</v>
      </c>
      <c r="I6972" s="19" t="n">
        <f aca="false">ROUND(F6972*G6972,2)</f>
        <v>19.75</v>
      </c>
      <c r="J6972" s="19" t="n">
        <f aca="false">ROUND(F6972*H6972,2)</f>
        <v>12.75</v>
      </c>
      <c r="K6972" s="19" t="n">
        <f aca="false">INDEX(Pricebook!$L$2:$L$1401,MATCH(D6972,Pricebook!$A$2:$A$1401,0))</f>
        <v>4.25</v>
      </c>
      <c r="L6972" s="19" t="n">
        <f aca="false">ROUND(F6972*K6972,2)</f>
        <v>21.25</v>
      </c>
      <c r="M6972" s="24" t="n">
        <f aca="false">DATE(YEAR(C6972),MONTH(C6972),1)</f>
        <v>46204</v>
      </c>
    </row>
    <row r="6973" customFormat="false" ht="15" hidden="false" customHeight="false" outlineLevel="0" collapsed="false">
      <c r="A6973" s="21" t="s">
        <v>3873</v>
      </c>
      <c r="B6973" s="21" t="s">
        <v>3035</v>
      </c>
      <c r="C6973" s="23" t="n">
        <v>46232</v>
      </c>
      <c r="D6973" s="21" t="s">
        <v>1460</v>
      </c>
      <c r="E6973" s="21" t="s">
        <v>1452</v>
      </c>
      <c r="F6973" s="12" t="n">
        <v>6</v>
      </c>
      <c r="G6973" s="19" t="n">
        <v>70</v>
      </c>
      <c r="H6973" s="19" t="n">
        <v>42.92</v>
      </c>
      <c r="I6973" s="19" t="n">
        <f aca="false">ROUND(F6973*G6973,2)</f>
        <v>420</v>
      </c>
      <c r="J6973" s="19" t="n">
        <f aca="false">ROUND(F6973*H6973,2)</f>
        <v>257.52</v>
      </c>
      <c r="K6973" s="19" t="n">
        <f aca="false">INDEX(Pricebook!$L$2:$L$1401,MATCH(D6973,Pricebook!$A$2:$A$1401,0))</f>
        <v>71.9</v>
      </c>
      <c r="L6973" s="19" t="n">
        <f aca="false">ROUND(F6973*K6973,2)</f>
        <v>431.4</v>
      </c>
      <c r="M6973" s="24" t="n">
        <f aca="false">DATE(YEAR(C6973),MONTH(C6973),1)</f>
        <v>46204</v>
      </c>
    </row>
    <row r="6974" customFormat="false" ht="15" hidden="false" customHeight="false" outlineLevel="0" collapsed="false">
      <c r="A6974" s="21" t="s">
        <v>3873</v>
      </c>
      <c r="B6974" s="21" t="s">
        <v>3035</v>
      </c>
      <c r="C6974" s="23" t="n">
        <v>46232</v>
      </c>
      <c r="D6974" s="21" t="s">
        <v>1927</v>
      </c>
      <c r="E6974" s="21" t="s">
        <v>1452</v>
      </c>
      <c r="F6974" s="12" t="n">
        <v>1</v>
      </c>
      <c r="G6974" s="19" t="n">
        <v>77.9</v>
      </c>
      <c r="H6974" s="19" t="n">
        <v>52.3</v>
      </c>
      <c r="I6974" s="19" t="n">
        <f aca="false">ROUND(F6974*G6974,2)</f>
        <v>77.9</v>
      </c>
      <c r="J6974" s="19" t="n">
        <f aca="false">ROUND(F6974*H6974,2)</f>
        <v>52.3</v>
      </c>
      <c r="K6974" s="19" t="n">
        <f aca="false">INDEX(Pricebook!$L$2:$L$1401,MATCH(D6974,Pricebook!$A$2:$A$1401,0))</f>
        <v>80.9</v>
      </c>
      <c r="L6974" s="19" t="n">
        <f aca="false">ROUND(F6974*K6974,2)</f>
        <v>80.9</v>
      </c>
      <c r="M6974" s="24" t="n">
        <f aca="false">DATE(YEAR(C6974),MONTH(C6974),1)</f>
        <v>46204</v>
      </c>
    </row>
    <row r="6975" customFormat="false" ht="15" hidden="false" customHeight="false" outlineLevel="0" collapsed="false">
      <c r="A6975" s="21" t="s">
        <v>3874</v>
      </c>
      <c r="B6975" s="21" t="s">
        <v>3211</v>
      </c>
      <c r="C6975" s="23" t="n">
        <v>46232</v>
      </c>
      <c r="D6975" s="21" t="s">
        <v>2200</v>
      </c>
      <c r="E6975" s="21" t="s">
        <v>2202</v>
      </c>
      <c r="F6975" s="12" t="n">
        <v>6</v>
      </c>
      <c r="G6975" s="19" t="n">
        <v>12.3</v>
      </c>
      <c r="H6975" s="19" t="n">
        <v>7.4</v>
      </c>
      <c r="I6975" s="19" t="n">
        <f aca="false">ROUND(F6975*G6975,2)</f>
        <v>73.8</v>
      </c>
      <c r="J6975" s="19" t="n">
        <f aca="false">ROUND(F6975*H6975,2)</f>
        <v>44.4</v>
      </c>
      <c r="K6975" s="19" t="n">
        <f aca="false">INDEX(Pricebook!$L$2:$L$1401,MATCH(D6975,Pricebook!$A$2:$A$1401,0))</f>
        <v>13</v>
      </c>
      <c r="L6975" s="19" t="n">
        <f aca="false">ROUND(F6975*K6975,2)</f>
        <v>78</v>
      </c>
      <c r="M6975" s="24" t="n">
        <f aca="false">DATE(YEAR(C6975),MONTH(C6975),1)</f>
        <v>46204</v>
      </c>
    </row>
    <row r="6976" customFormat="false" ht="15" hidden="false" customHeight="false" outlineLevel="0" collapsed="false">
      <c r="A6976" s="21" t="s">
        <v>3874</v>
      </c>
      <c r="B6976" s="21" t="s">
        <v>3211</v>
      </c>
      <c r="C6976" s="23" t="n">
        <v>46232</v>
      </c>
      <c r="D6976" s="21" t="s">
        <v>2868</v>
      </c>
      <c r="E6976" s="21" t="s">
        <v>2748</v>
      </c>
      <c r="F6976" s="12" t="n">
        <v>4</v>
      </c>
      <c r="G6976" s="19" t="n">
        <v>48.1</v>
      </c>
      <c r="H6976" s="19" t="n">
        <v>30.05</v>
      </c>
      <c r="I6976" s="19" t="n">
        <f aca="false">ROUND(F6976*G6976,2)</f>
        <v>192.4</v>
      </c>
      <c r="J6976" s="19" t="n">
        <f aca="false">ROUND(F6976*H6976,2)</f>
        <v>120.2</v>
      </c>
      <c r="K6976" s="19" t="n">
        <f aca="false">INDEX(Pricebook!$L$2:$L$1401,MATCH(D6976,Pricebook!$A$2:$A$1401,0))</f>
        <v>52.5</v>
      </c>
      <c r="L6976" s="19" t="n">
        <f aca="false">ROUND(F6976*K6976,2)</f>
        <v>210</v>
      </c>
      <c r="M6976" s="24" t="n">
        <f aca="false">DATE(YEAR(C6976),MONTH(C6976),1)</f>
        <v>46204</v>
      </c>
    </row>
    <row r="6977" customFormat="false" ht="15" hidden="false" customHeight="false" outlineLevel="0" collapsed="false">
      <c r="A6977" s="21" t="s">
        <v>3874</v>
      </c>
      <c r="B6977" s="21" t="s">
        <v>3211</v>
      </c>
      <c r="C6977" s="23" t="n">
        <v>46232</v>
      </c>
      <c r="D6977" s="21" t="s">
        <v>721</v>
      </c>
      <c r="E6977" s="21" t="s">
        <v>366</v>
      </c>
      <c r="F6977" s="12" t="n">
        <v>1</v>
      </c>
      <c r="G6977" s="19" t="n">
        <v>30.45</v>
      </c>
      <c r="H6977" s="19" t="n">
        <v>21.61</v>
      </c>
      <c r="I6977" s="19" t="n">
        <f aca="false">ROUND(F6977*G6977,2)</f>
        <v>30.45</v>
      </c>
      <c r="J6977" s="19" t="n">
        <f aca="false">ROUND(F6977*H6977,2)</f>
        <v>21.61</v>
      </c>
      <c r="K6977" s="19" t="n">
        <f aca="false">INDEX(Pricebook!$L$2:$L$1401,MATCH(D6977,Pricebook!$A$2:$A$1401,0))</f>
        <v>32.9</v>
      </c>
      <c r="L6977" s="19" t="n">
        <f aca="false">ROUND(F6977*K6977,2)</f>
        <v>32.9</v>
      </c>
      <c r="M6977" s="24" t="n">
        <f aca="false">DATE(YEAR(C6977),MONTH(C6977),1)</f>
        <v>46204</v>
      </c>
    </row>
    <row r="6978" customFormat="false" ht="15" hidden="false" customHeight="false" outlineLevel="0" collapsed="false">
      <c r="A6978" s="21" t="s">
        <v>3874</v>
      </c>
      <c r="B6978" s="21" t="s">
        <v>3211</v>
      </c>
      <c r="C6978" s="23" t="n">
        <v>46232</v>
      </c>
      <c r="D6978" s="21" t="s">
        <v>2400</v>
      </c>
      <c r="E6978" s="21" t="s">
        <v>2202</v>
      </c>
      <c r="F6978" s="12" t="n">
        <v>6</v>
      </c>
      <c r="G6978" s="19" t="n">
        <v>5.85</v>
      </c>
      <c r="H6978" s="19" t="n">
        <v>3.77</v>
      </c>
      <c r="I6978" s="19" t="n">
        <f aca="false">ROUND(F6978*G6978,2)</f>
        <v>35.1</v>
      </c>
      <c r="J6978" s="19" t="n">
        <f aca="false">ROUND(F6978*H6978,2)</f>
        <v>22.62</v>
      </c>
      <c r="K6978" s="19" t="n">
        <f aca="false">INDEX(Pricebook!$L$2:$L$1401,MATCH(D6978,Pricebook!$A$2:$A$1401,0))</f>
        <v>6.25</v>
      </c>
      <c r="L6978" s="19" t="n">
        <f aca="false">ROUND(F6978*K6978,2)</f>
        <v>37.5</v>
      </c>
      <c r="M6978" s="24" t="n">
        <f aca="false">DATE(YEAR(C6978),MONTH(C6978),1)</f>
        <v>46204</v>
      </c>
    </row>
    <row r="6979" customFormat="false" ht="15" hidden="false" customHeight="false" outlineLevel="0" collapsed="false">
      <c r="A6979" s="21" t="s">
        <v>3874</v>
      </c>
      <c r="B6979" s="21" t="s">
        <v>3211</v>
      </c>
      <c r="C6979" s="23" t="n">
        <v>46232</v>
      </c>
      <c r="D6979" s="21" t="s">
        <v>2864</v>
      </c>
      <c r="E6979" s="21" t="s">
        <v>2748</v>
      </c>
      <c r="F6979" s="12" t="n">
        <v>6</v>
      </c>
      <c r="G6979" s="19" t="n">
        <v>35.6</v>
      </c>
      <c r="H6979" s="19" t="n">
        <v>22.03</v>
      </c>
      <c r="I6979" s="19" t="n">
        <f aca="false">ROUND(F6979*G6979,2)</f>
        <v>213.6</v>
      </c>
      <c r="J6979" s="19" t="n">
        <f aca="false">ROUND(F6979*H6979,2)</f>
        <v>132.18</v>
      </c>
      <c r="K6979" s="19" t="n">
        <f aca="false">INDEX(Pricebook!$L$2:$L$1401,MATCH(D6979,Pricebook!$A$2:$A$1401,0))</f>
        <v>38.5</v>
      </c>
      <c r="L6979" s="19" t="n">
        <f aca="false">ROUND(F6979*K6979,2)</f>
        <v>231</v>
      </c>
      <c r="M6979" s="24" t="n">
        <f aca="false">DATE(YEAR(C6979),MONTH(C6979),1)</f>
        <v>46204</v>
      </c>
    </row>
    <row r="6980" customFormat="false" ht="15" hidden="false" customHeight="false" outlineLevel="0" collapsed="false">
      <c r="A6980" s="21" t="s">
        <v>3874</v>
      </c>
      <c r="B6980" s="21" t="s">
        <v>3211</v>
      </c>
      <c r="C6980" s="23" t="n">
        <v>46232</v>
      </c>
      <c r="D6980" s="21" t="s">
        <v>328</v>
      </c>
      <c r="E6980" s="21" t="s">
        <v>108</v>
      </c>
      <c r="F6980" s="12" t="n">
        <v>1</v>
      </c>
      <c r="G6980" s="19" t="n">
        <v>105.6</v>
      </c>
      <c r="H6980" s="19" t="n">
        <v>78.85</v>
      </c>
      <c r="I6980" s="19" t="n">
        <f aca="false">ROUND(F6980*G6980,2)</f>
        <v>105.6</v>
      </c>
      <c r="J6980" s="19" t="n">
        <f aca="false">ROUND(F6980*H6980,2)</f>
        <v>78.85</v>
      </c>
      <c r="K6980" s="19" t="n">
        <f aca="false">INDEX(Pricebook!$L$2:$L$1401,MATCH(D6980,Pricebook!$A$2:$A$1401,0))</f>
        <v>115.5</v>
      </c>
      <c r="L6980" s="19" t="n">
        <f aca="false">ROUND(F6980*K6980,2)</f>
        <v>115.5</v>
      </c>
      <c r="M6980" s="24" t="n">
        <f aca="false">DATE(YEAR(C6980),MONTH(C6980),1)</f>
        <v>46204</v>
      </c>
    </row>
    <row r="6981" customFormat="false" ht="15" hidden="false" customHeight="false" outlineLevel="0" collapsed="false">
      <c r="A6981" s="21" t="s">
        <v>3874</v>
      </c>
      <c r="B6981" s="21" t="s">
        <v>3211</v>
      </c>
      <c r="C6981" s="23" t="n">
        <v>46232</v>
      </c>
      <c r="D6981" s="21" t="s">
        <v>219</v>
      </c>
      <c r="E6981" s="21" t="s">
        <v>108</v>
      </c>
      <c r="F6981" s="12" t="n">
        <v>1</v>
      </c>
      <c r="G6981" s="19" t="n">
        <v>92</v>
      </c>
      <c r="H6981" s="19" t="n">
        <v>68.46</v>
      </c>
      <c r="I6981" s="19" t="n">
        <f aca="false">ROUND(F6981*G6981,2)</f>
        <v>92</v>
      </c>
      <c r="J6981" s="19" t="n">
        <f aca="false">ROUND(F6981*H6981,2)</f>
        <v>68.46</v>
      </c>
      <c r="K6981" s="19" t="n">
        <f aca="false">INDEX(Pricebook!$L$2:$L$1401,MATCH(D6981,Pricebook!$A$2:$A$1401,0))</f>
        <v>100.25</v>
      </c>
      <c r="L6981" s="19" t="n">
        <f aca="false">ROUND(F6981*K6981,2)</f>
        <v>100.25</v>
      </c>
      <c r="M6981" s="24" t="n">
        <f aca="false">DATE(YEAR(C6981),MONTH(C6981),1)</f>
        <v>46204</v>
      </c>
    </row>
    <row r="6982" customFormat="false" ht="15" hidden="false" customHeight="false" outlineLevel="0" collapsed="false">
      <c r="A6982" s="21" t="s">
        <v>3874</v>
      </c>
      <c r="B6982" s="21" t="s">
        <v>3211</v>
      </c>
      <c r="C6982" s="23" t="n">
        <v>46232</v>
      </c>
      <c r="D6982" s="21" t="s">
        <v>2836</v>
      </c>
      <c r="E6982" s="21" t="s">
        <v>2748</v>
      </c>
      <c r="F6982" s="12" t="n">
        <v>5</v>
      </c>
      <c r="G6982" s="19" t="n">
        <v>5.45</v>
      </c>
      <c r="H6982" s="19" t="n">
        <v>3.16</v>
      </c>
      <c r="I6982" s="19" t="n">
        <f aca="false">ROUND(F6982*G6982,2)</f>
        <v>27.25</v>
      </c>
      <c r="J6982" s="19" t="n">
        <f aca="false">ROUND(F6982*H6982,2)</f>
        <v>15.8</v>
      </c>
      <c r="K6982" s="19" t="n">
        <f aca="false">INDEX(Pricebook!$L$2:$L$1401,MATCH(D6982,Pricebook!$A$2:$A$1401,0))</f>
        <v>5.95</v>
      </c>
      <c r="L6982" s="19" t="n">
        <f aca="false">ROUND(F6982*K6982,2)</f>
        <v>29.75</v>
      </c>
      <c r="M6982" s="24" t="n">
        <f aca="false">DATE(YEAR(C6982),MONTH(C6982),1)</f>
        <v>46204</v>
      </c>
    </row>
    <row r="6983" customFormat="false" ht="15" hidden="false" customHeight="false" outlineLevel="0" collapsed="false">
      <c r="A6983" s="21" t="s">
        <v>3874</v>
      </c>
      <c r="B6983" s="21" t="s">
        <v>3211</v>
      </c>
      <c r="C6983" s="23" t="n">
        <v>46232</v>
      </c>
      <c r="D6983" s="21" t="s">
        <v>2888</v>
      </c>
      <c r="E6983" s="21" t="s">
        <v>2748</v>
      </c>
      <c r="F6983" s="12" t="n">
        <v>7</v>
      </c>
      <c r="G6983" s="19" t="n">
        <v>2.8</v>
      </c>
      <c r="H6983" s="19" t="n">
        <v>1.62</v>
      </c>
      <c r="I6983" s="19" t="n">
        <f aca="false">ROUND(F6983*G6983,2)</f>
        <v>19.6</v>
      </c>
      <c r="J6983" s="19" t="n">
        <f aca="false">ROUND(F6983*H6983,2)</f>
        <v>11.34</v>
      </c>
      <c r="K6983" s="19" t="n">
        <f aca="false">INDEX(Pricebook!$L$2:$L$1401,MATCH(D6983,Pricebook!$A$2:$A$1401,0))</f>
        <v>3.05</v>
      </c>
      <c r="L6983" s="19" t="n">
        <f aca="false">ROUND(F6983*K6983,2)</f>
        <v>21.35</v>
      </c>
      <c r="M6983" s="24" t="n">
        <f aca="false">DATE(YEAR(C6983),MONTH(C6983),1)</f>
        <v>46204</v>
      </c>
    </row>
    <row r="6984" customFormat="false" ht="15" hidden="false" customHeight="false" outlineLevel="0" collapsed="false">
      <c r="A6984" s="21" t="s">
        <v>3874</v>
      </c>
      <c r="B6984" s="21" t="s">
        <v>3211</v>
      </c>
      <c r="C6984" s="23" t="n">
        <v>46232</v>
      </c>
      <c r="D6984" s="21" t="s">
        <v>1436</v>
      </c>
      <c r="E6984" s="21" t="s">
        <v>971</v>
      </c>
      <c r="F6984" s="12" t="n">
        <v>21</v>
      </c>
      <c r="G6984" s="19" t="n">
        <v>2.1</v>
      </c>
      <c r="H6984" s="19" t="n">
        <v>1.6</v>
      </c>
      <c r="I6984" s="19" t="n">
        <f aca="false">ROUND(F6984*G6984,2)</f>
        <v>44.1</v>
      </c>
      <c r="J6984" s="19" t="n">
        <f aca="false">ROUND(F6984*H6984,2)</f>
        <v>33.6</v>
      </c>
      <c r="K6984" s="19" t="n">
        <f aca="false">INDEX(Pricebook!$L$2:$L$1401,MATCH(D6984,Pricebook!$A$2:$A$1401,0))</f>
        <v>2.45</v>
      </c>
      <c r="L6984" s="19" t="n">
        <f aca="false">ROUND(F6984*K6984,2)</f>
        <v>51.45</v>
      </c>
      <c r="M6984" s="24" t="n">
        <f aca="false">DATE(YEAR(C6984),MONTH(C6984),1)</f>
        <v>46204</v>
      </c>
    </row>
    <row r="6985" customFormat="false" ht="15" hidden="false" customHeight="false" outlineLevel="0" collapsed="false">
      <c r="A6985" s="21" t="s">
        <v>3875</v>
      </c>
      <c r="B6985" s="21" t="s">
        <v>3066</v>
      </c>
      <c r="C6985" s="23" t="n">
        <v>46232</v>
      </c>
      <c r="D6985" s="21" t="s">
        <v>771</v>
      </c>
      <c r="E6985" s="21" t="s">
        <v>366</v>
      </c>
      <c r="F6985" s="12" t="n">
        <v>1</v>
      </c>
      <c r="G6985" s="19" t="n">
        <v>116.55</v>
      </c>
      <c r="H6985" s="19" t="n">
        <v>92.88</v>
      </c>
      <c r="I6985" s="19" t="n">
        <f aca="false">ROUND(F6985*G6985,2)</f>
        <v>116.55</v>
      </c>
      <c r="J6985" s="19" t="n">
        <f aca="false">ROUND(F6985*H6985,2)</f>
        <v>92.88</v>
      </c>
      <c r="K6985" s="19" t="n">
        <f aca="false">INDEX(Pricebook!$L$2:$L$1401,MATCH(D6985,Pricebook!$A$2:$A$1401,0))</f>
        <v>126.35</v>
      </c>
      <c r="L6985" s="19" t="n">
        <f aca="false">ROUND(F6985*K6985,2)</f>
        <v>126.35</v>
      </c>
      <c r="M6985" s="24" t="n">
        <f aca="false">DATE(YEAR(C6985),MONTH(C6985),1)</f>
        <v>46204</v>
      </c>
    </row>
    <row r="6986" customFormat="false" ht="15" hidden="false" customHeight="false" outlineLevel="0" collapsed="false">
      <c r="A6986" s="21" t="s">
        <v>3875</v>
      </c>
      <c r="B6986" s="21" t="s">
        <v>3066</v>
      </c>
      <c r="C6986" s="23" t="n">
        <v>46232</v>
      </c>
      <c r="D6986" s="21" t="s">
        <v>2218</v>
      </c>
      <c r="E6986" s="21" t="s">
        <v>2202</v>
      </c>
      <c r="F6986" s="12" t="n">
        <v>2</v>
      </c>
      <c r="G6986" s="19" t="n">
        <v>6.05</v>
      </c>
      <c r="H6986" s="19" t="n">
        <v>4.08</v>
      </c>
      <c r="I6986" s="19" t="n">
        <f aca="false">ROUND(F6986*G6986,2)</f>
        <v>12.1</v>
      </c>
      <c r="J6986" s="19" t="n">
        <f aca="false">ROUND(F6986*H6986,2)</f>
        <v>8.16</v>
      </c>
      <c r="K6986" s="19" t="n">
        <f aca="false">INDEX(Pricebook!$L$2:$L$1401,MATCH(D6986,Pricebook!$A$2:$A$1401,0))</f>
        <v>6.4</v>
      </c>
      <c r="L6986" s="19" t="n">
        <f aca="false">ROUND(F6986*K6986,2)</f>
        <v>12.8</v>
      </c>
      <c r="M6986" s="24" t="n">
        <f aca="false">DATE(YEAR(C6986),MONTH(C6986),1)</f>
        <v>46204</v>
      </c>
    </row>
    <row r="6987" customFormat="false" ht="15" hidden="false" customHeight="false" outlineLevel="0" collapsed="false">
      <c r="A6987" s="21" t="s">
        <v>3875</v>
      </c>
      <c r="B6987" s="21" t="s">
        <v>3066</v>
      </c>
      <c r="C6987" s="23" t="n">
        <v>46232</v>
      </c>
      <c r="D6987" s="21" t="s">
        <v>1853</v>
      </c>
      <c r="E6987" s="21" t="s">
        <v>1452</v>
      </c>
      <c r="F6987" s="12" t="n">
        <v>1</v>
      </c>
      <c r="G6987" s="19" t="n">
        <v>21.6</v>
      </c>
      <c r="H6987" s="19" t="n">
        <v>14.09</v>
      </c>
      <c r="I6987" s="19" t="n">
        <f aca="false">ROUND(F6987*G6987,2)</f>
        <v>21.6</v>
      </c>
      <c r="J6987" s="19" t="n">
        <f aca="false">ROUND(F6987*H6987,2)</f>
        <v>14.09</v>
      </c>
      <c r="K6987" s="19" t="n">
        <f aca="false">INDEX(Pricebook!$L$2:$L$1401,MATCH(D6987,Pricebook!$A$2:$A$1401,0))</f>
        <v>22.5</v>
      </c>
      <c r="L6987" s="19" t="n">
        <f aca="false">ROUND(F6987*K6987,2)</f>
        <v>22.5</v>
      </c>
      <c r="M6987" s="24" t="n">
        <f aca="false">DATE(YEAR(C6987),MONTH(C6987),1)</f>
        <v>46204</v>
      </c>
    </row>
    <row r="6988" customFormat="false" ht="15" hidden="false" customHeight="false" outlineLevel="0" collapsed="false">
      <c r="A6988" s="21" t="s">
        <v>3875</v>
      </c>
      <c r="B6988" s="21" t="s">
        <v>3066</v>
      </c>
      <c r="C6988" s="23" t="n">
        <v>46232</v>
      </c>
      <c r="D6988" s="21" t="s">
        <v>775</v>
      </c>
      <c r="E6988" s="21" t="s">
        <v>366</v>
      </c>
      <c r="F6988" s="12" t="n">
        <v>2</v>
      </c>
      <c r="G6988" s="19" t="n">
        <v>221.65</v>
      </c>
      <c r="H6988" s="19" t="n">
        <v>156.94</v>
      </c>
      <c r="I6988" s="19" t="n">
        <f aca="false">ROUND(F6988*G6988,2)</f>
        <v>443.3</v>
      </c>
      <c r="J6988" s="19" t="n">
        <f aca="false">ROUND(F6988*H6988,2)</f>
        <v>313.88</v>
      </c>
      <c r="K6988" s="19" t="n">
        <f aca="false">INDEX(Pricebook!$L$2:$L$1401,MATCH(D6988,Pricebook!$A$2:$A$1401,0))</f>
        <v>238.95</v>
      </c>
      <c r="L6988" s="19" t="n">
        <f aca="false">ROUND(F6988*K6988,2)</f>
        <v>477.9</v>
      </c>
      <c r="M6988" s="24" t="n">
        <f aca="false">DATE(YEAR(C6988),MONTH(C6988),1)</f>
        <v>46204</v>
      </c>
    </row>
    <row r="6989" customFormat="false" ht="15" hidden="false" customHeight="false" outlineLevel="0" collapsed="false">
      <c r="A6989" s="21" t="s">
        <v>3875</v>
      </c>
      <c r="B6989" s="21" t="s">
        <v>3066</v>
      </c>
      <c r="C6989" s="23" t="n">
        <v>46232</v>
      </c>
      <c r="D6989" s="21" t="s">
        <v>2412</v>
      </c>
      <c r="E6989" s="21" t="s">
        <v>2202</v>
      </c>
      <c r="F6989" s="12" t="n">
        <v>6</v>
      </c>
      <c r="G6989" s="19" t="n">
        <v>10.35</v>
      </c>
      <c r="H6989" s="19" t="n">
        <v>6.22</v>
      </c>
      <c r="I6989" s="19" t="n">
        <f aca="false">ROUND(F6989*G6989,2)</f>
        <v>62.1</v>
      </c>
      <c r="J6989" s="19" t="n">
        <f aca="false">ROUND(F6989*H6989,2)</f>
        <v>37.32</v>
      </c>
      <c r="K6989" s="19" t="n">
        <f aca="false">INDEX(Pricebook!$L$2:$L$1401,MATCH(D6989,Pricebook!$A$2:$A$1401,0))</f>
        <v>10.95</v>
      </c>
      <c r="L6989" s="19" t="n">
        <f aca="false">ROUND(F6989*K6989,2)</f>
        <v>65.7</v>
      </c>
      <c r="M6989" s="24" t="n">
        <f aca="false">DATE(YEAR(C6989),MONTH(C6989),1)</f>
        <v>46204</v>
      </c>
    </row>
    <row r="6990" customFormat="false" ht="15" hidden="false" customHeight="false" outlineLevel="0" collapsed="false">
      <c r="A6990" s="21" t="s">
        <v>3875</v>
      </c>
      <c r="B6990" s="21" t="s">
        <v>3066</v>
      </c>
      <c r="C6990" s="23" t="n">
        <v>46232</v>
      </c>
      <c r="D6990" s="21" t="s">
        <v>773</v>
      </c>
      <c r="E6990" s="21" t="s">
        <v>366</v>
      </c>
      <c r="F6990" s="12" t="n">
        <v>1</v>
      </c>
      <c r="G6990" s="19" t="n">
        <v>78.4</v>
      </c>
      <c r="H6990" s="19" t="n">
        <v>61.57</v>
      </c>
      <c r="I6990" s="19" t="n">
        <f aca="false">ROUND(F6990*G6990,2)</f>
        <v>78.4</v>
      </c>
      <c r="J6990" s="19" t="n">
        <f aca="false">ROUND(F6990*H6990,2)</f>
        <v>61.57</v>
      </c>
      <c r="K6990" s="19" t="n">
        <f aca="false">INDEX(Pricebook!$L$2:$L$1401,MATCH(D6990,Pricebook!$A$2:$A$1401,0))</f>
        <v>84.9</v>
      </c>
      <c r="L6990" s="19" t="n">
        <f aca="false">ROUND(F6990*K6990,2)</f>
        <v>84.9</v>
      </c>
      <c r="M6990" s="24" t="n">
        <f aca="false">DATE(YEAR(C6990),MONTH(C6990),1)</f>
        <v>46204</v>
      </c>
    </row>
    <row r="6991" customFormat="false" ht="15" hidden="false" customHeight="false" outlineLevel="0" collapsed="false">
      <c r="A6991" s="21" t="s">
        <v>3875</v>
      </c>
      <c r="B6991" s="21" t="s">
        <v>3066</v>
      </c>
      <c r="C6991" s="23" t="n">
        <v>46232</v>
      </c>
      <c r="D6991" s="21" t="s">
        <v>565</v>
      </c>
      <c r="E6991" s="21" t="s">
        <v>366</v>
      </c>
      <c r="F6991" s="12" t="n">
        <v>3</v>
      </c>
      <c r="G6991" s="19" t="n">
        <v>43.2</v>
      </c>
      <c r="H6991" s="19" t="n">
        <v>34.35</v>
      </c>
      <c r="I6991" s="19" t="n">
        <f aca="false">ROUND(F6991*G6991,2)</f>
        <v>129.6</v>
      </c>
      <c r="J6991" s="19" t="n">
        <f aca="false">ROUND(F6991*H6991,2)</f>
        <v>103.05</v>
      </c>
      <c r="K6991" s="19" t="n">
        <f aca="false">INDEX(Pricebook!$L$2:$L$1401,MATCH(D6991,Pricebook!$A$2:$A$1401,0))</f>
        <v>46.75</v>
      </c>
      <c r="L6991" s="19" t="n">
        <f aca="false">ROUND(F6991*K6991,2)</f>
        <v>140.25</v>
      </c>
      <c r="M6991" s="24" t="n">
        <f aca="false">DATE(YEAR(C6991),MONTH(C6991),1)</f>
        <v>46204</v>
      </c>
    </row>
    <row r="6992" customFormat="false" ht="15" hidden="false" customHeight="false" outlineLevel="0" collapsed="false">
      <c r="A6992" s="21" t="s">
        <v>3875</v>
      </c>
      <c r="B6992" s="21" t="s">
        <v>3066</v>
      </c>
      <c r="C6992" s="23" t="n">
        <v>46232</v>
      </c>
      <c r="D6992" s="21" t="s">
        <v>775</v>
      </c>
      <c r="E6992" s="21" t="s">
        <v>366</v>
      </c>
      <c r="F6992" s="12" t="n">
        <v>1</v>
      </c>
      <c r="G6992" s="19" t="n">
        <v>221.65</v>
      </c>
      <c r="H6992" s="19" t="n">
        <v>156.94</v>
      </c>
      <c r="I6992" s="19" t="n">
        <f aca="false">ROUND(F6992*G6992,2)</f>
        <v>221.65</v>
      </c>
      <c r="J6992" s="19" t="n">
        <f aca="false">ROUND(F6992*H6992,2)</f>
        <v>156.94</v>
      </c>
      <c r="K6992" s="19" t="n">
        <f aca="false">INDEX(Pricebook!$L$2:$L$1401,MATCH(D6992,Pricebook!$A$2:$A$1401,0))</f>
        <v>238.95</v>
      </c>
      <c r="L6992" s="19" t="n">
        <f aca="false">ROUND(F6992*K6992,2)</f>
        <v>238.95</v>
      </c>
      <c r="M6992" s="24" t="n">
        <f aca="false">DATE(YEAR(C6992),MONTH(C6992),1)</f>
        <v>46204</v>
      </c>
    </row>
    <row r="6993" customFormat="false" ht="15" hidden="false" customHeight="false" outlineLevel="0" collapsed="false">
      <c r="A6993" s="21" t="s">
        <v>3875</v>
      </c>
      <c r="B6993" s="21" t="s">
        <v>3066</v>
      </c>
      <c r="C6993" s="23" t="n">
        <v>46232</v>
      </c>
      <c r="D6993" s="21" t="s">
        <v>2299</v>
      </c>
      <c r="E6993" s="21" t="s">
        <v>2202</v>
      </c>
      <c r="F6993" s="12" t="n">
        <v>14</v>
      </c>
      <c r="G6993" s="19" t="n">
        <v>7.65</v>
      </c>
      <c r="H6993" s="19" t="n">
        <v>4.58</v>
      </c>
      <c r="I6993" s="19" t="n">
        <f aca="false">ROUND(F6993*G6993,2)</f>
        <v>107.1</v>
      </c>
      <c r="J6993" s="19" t="n">
        <f aca="false">ROUND(F6993*H6993,2)</f>
        <v>64.12</v>
      </c>
      <c r="K6993" s="19" t="n">
        <f aca="false">INDEX(Pricebook!$L$2:$L$1401,MATCH(D6993,Pricebook!$A$2:$A$1401,0))</f>
        <v>8.1</v>
      </c>
      <c r="L6993" s="19" t="n">
        <f aca="false">ROUND(F6993*K6993,2)</f>
        <v>113.4</v>
      </c>
      <c r="M6993" s="24" t="n">
        <f aca="false">DATE(YEAR(C6993),MONTH(C6993),1)</f>
        <v>46204</v>
      </c>
    </row>
    <row r="6994" customFormat="false" ht="15" hidden="false" customHeight="false" outlineLevel="0" collapsed="false">
      <c r="A6994" s="21" t="s">
        <v>3875</v>
      </c>
      <c r="B6994" s="21" t="s">
        <v>3066</v>
      </c>
      <c r="C6994" s="23" t="n">
        <v>46232</v>
      </c>
      <c r="D6994" s="21" t="s">
        <v>1460</v>
      </c>
      <c r="E6994" s="21" t="s">
        <v>1452</v>
      </c>
      <c r="F6994" s="12" t="n">
        <v>4</v>
      </c>
      <c r="G6994" s="19" t="n">
        <v>70</v>
      </c>
      <c r="H6994" s="19" t="n">
        <v>42.92</v>
      </c>
      <c r="I6994" s="19" t="n">
        <f aca="false">ROUND(F6994*G6994,2)</f>
        <v>280</v>
      </c>
      <c r="J6994" s="19" t="n">
        <f aca="false">ROUND(F6994*H6994,2)</f>
        <v>171.68</v>
      </c>
      <c r="K6994" s="19" t="n">
        <f aca="false">INDEX(Pricebook!$L$2:$L$1401,MATCH(D6994,Pricebook!$A$2:$A$1401,0))</f>
        <v>71.9</v>
      </c>
      <c r="L6994" s="19" t="n">
        <f aca="false">ROUND(F6994*K6994,2)</f>
        <v>287.6</v>
      </c>
      <c r="M6994" s="24" t="n">
        <f aca="false">DATE(YEAR(C6994),MONTH(C6994),1)</f>
        <v>46204</v>
      </c>
    </row>
    <row r="6995" customFormat="false" ht="15" hidden="false" customHeight="false" outlineLevel="0" collapsed="false">
      <c r="A6995" s="21" t="s">
        <v>3875</v>
      </c>
      <c r="B6995" s="21" t="s">
        <v>3066</v>
      </c>
      <c r="C6995" s="23" t="n">
        <v>46232</v>
      </c>
      <c r="D6995" s="21" t="s">
        <v>2376</v>
      </c>
      <c r="E6995" s="21" t="s">
        <v>2202</v>
      </c>
      <c r="F6995" s="12" t="n">
        <v>6</v>
      </c>
      <c r="G6995" s="19" t="n">
        <v>6.25</v>
      </c>
      <c r="H6995" s="19" t="n">
        <v>3.74</v>
      </c>
      <c r="I6995" s="19" t="n">
        <f aca="false">ROUND(F6995*G6995,2)</f>
        <v>37.5</v>
      </c>
      <c r="J6995" s="19" t="n">
        <f aca="false">ROUND(F6995*H6995,2)</f>
        <v>22.44</v>
      </c>
      <c r="K6995" s="19" t="n">
        <f aca="false">INDEX(Pricebook!$L$2:$L$1401,MATCH(D6995,Pricebook!$A$2:$A$1401,0))</f>
        <v>6.6</v>
      </c>
      <c r="L6995" s="19" t="n">
        <f aca="false">ROUND(F6995*K6995,2)</f>
        <v>39.6</v>
      </c>
      <c r="M6995" s="24" t="n">
        <f aca="false">DATE(YEAR(C6995),MONTH(C6995),1)</f>
        <v>46204</v>
      </c>
    </row>
    <row r="6996" customFormat="false" ht="15" hidden="false" customHeight="false" outlineLevel="0" collapsed="false">
      <c r="A6996" s="21" t="s">
        <v>3875</v>
      </c>
      <c r="B6996" s="21" t="s">
        <v>3066</v>
      </c>
      <c r="C6996" s="23" t="n">
        <v>46232</v>
      </c>
      <c r="D6996" s="21" t="s">
        <v>1821</v>
      </c>
      <c r="E6996" s="21" t="s">
        <v>1452</v>
      </c>
      <c r="F6996" s="12" t="n">
        <v>6</v>
      </c>
      <c r="G6996" s="19" t="n">
        <v>25.2</v>
      </c>
      <c r="H6996" s="19" t="n">
        <v>16.56</v>
      </c>
      <c r="I6996" s="19" t="n">
        <f aca="false">ROUND(F6996*G6996,2)</f>
        <v>151.2</v>
      </c>
      <c r="J6996" s="19" t="n">
        <f aca="false">ROUND(F6996*H6996,2)</f>
        <v>99.36</v>
      </c>
      <c r="K6996" s="19" t="n">
        <f aca="false">INDEX(Pricebook!$L$2:$L$1401,MATCH(D6996,Pricebook!$A$2:$A$1401,0))</f>
        <v>26</v>
      </c>
      <c r="L6996" s="19" t="n">
        <f aca="false">ROUND(F6996*K6996,2)</f>
        <v>156</v>
      </c>
      <c r="M6996" s="24" t="n">
        <f aca="false">DATE(YEAR(C6996),MONTH(C6996),1)</f>
        <v>46204</v>
      </c>
    </row>
    <row r="6997" customFormat="false" ht="15" hidden="false" customHeight="false" outlineLevel="0" collapsed="false">
      <c r="A6997" s="21" t="s">
        <v>3876</v>
      </c>
      <c r="B6997" s="21" t="s">
        <v>3153</v>
      </c>
      <c r="C6997" s="23" t="n">
        <v>46232</v>
      </c>
      <c r="D6997" s="21" t="s">
        <v>2812</v>
      </c>
      <c r="E6997" s="21" t="s">
        <v>2748</v>
      </c>
      <c r="F6997" s="12" t="n">
        <v>4</v>
      </c>
      <c r="G6997" s="19" t="n">
        <v>5.4</v>
      </c>
      <c r="H6997" s="19" t="n">
        <v>3.19</v>
      </c>
      <c r="I6997" s="19" t="n">
        <f aca="false">ROUND(F6997*G6997,2)</f>
        <v>21.6</v>
      </c>
      <c r="J6997" s="19" t="n">
        <f aca="false">ROUND(F6997*H6997,2)</f>
        <v>12.76</v>
      </c>
      <c r="K6997" s="19" t="n">
        <f aca="false">INDEX(Pricebook!$L$2:$L$1401,MATCH(D6997,Pricebook!$A$2:$A$1401,0))</f>
        <v>5.4</v>
      </c>
      <c r="L6997" s="19" t="n">
        <f aca="false">ROUND(F6997*K6997,2)</f>
        <v>21.6</v>
      </c>
      <c r="M6997" s="24" t="n">
        <f aca="false">DATE(YEAR(C6997),MONTH(C6997),1)</f>
        <v>46204</v>
      </c>
    </row>
    <row r="6998" customFormat="false" ht="15" hidden="false" customHeight="false" outlineLevel="0" collapsed="false">
      <c r="A6998" s="21" t="s">
        <v>3876</v>
      </c>
      <c r="B6998" s="21" t="s">
        <v>3153</v>
      </c>
      <c r="C6998" s="23" t="n">
        <v>46232</v>
      </c>
      <c r="D6998" s="21" t="s">
        <v>2782</v>
      </c>
      <c r="E6998" s="21" t="s">
        <v>2748</v>
      </c>
      <c r="F6998" s="12" t="n">
        <v>4</v>
      </c>
      <c r="G6998" s="19" t="n">
        <v>13.65</v>
      </c>
      <c r="H6998" s="19" t="n">
        <v>8.04</v>
      </c>
      <c r="I6998" s="19" t="n">
        <f aca="false">ROUND(F6998*G6998,2)</f>
        <v>54.6</v>
      </c>
      <c r="J6998" s="19" t="n">
        <f aca="false">ROUND(F6998*H6998,2)</f>
        <v>32.16</v>
      </c>
      <c r="K6998" s="19" t="n">
        <f aca="false">INDEX(Pricebook!$L$2:$L$1401,MATCH(D6998,Pricebook!$A$2:$A$1401,0))</f>
        <v>13.65</v>
      </c>
      <c r="L6998" s="19" t="n">
        <f aca="false">ROUND(F6998*K6998,2)</f>
        <v>54.6</v>
      </c>
      <c r="M6998" s="24" t="n">
        <f aca="false">DATE(YEAR(C6998),MONTH(C6998),1)</f>
        <v>46204</v>
      </c>
    </row>
    <row r="6999" customFormat="false" ht="15" hidden="false" customHeight="false" outlineLevel="0" collapsed="false">
      <c r="A6999" s="21" t="s">
        <v>3876</v>
      </c>
      <c r="B6999" s="21" t="s">
        <v>3153</v>
      </c>
      <c r="C6999" s="23" t="n">
        <v>46232</v>
      </c>
      <c r="D6999" s="21" t="s">
        <v>723</v>
      </c>
      <c r="E6999" s="21" t="s">
        <v>366</v>
      </c>
      <c r="F6999" s="12" t="n">
        <v>1</v>
      </c>
      <c r="G6999" s="19" t="n">
        <v>257.5</v>
      </c>
      <c r="H6999" s="19" t="n">
        <v>182.82</v>
      </c>
      <c r="I6999" s="19" t="n">
        <f aca="false">ROUND(F6999*G6999,2)</f>
        <v>257.5</v>
      </c>
      <c r="J6999" s="19" t="n">
        <f aca="false">ROUND(F6999*H6999,2)</f>
        <v>182.82</v>
      </c>
      <c r="K6999" s="19" t="n">
        <f aca="false">INDEX(Pricebook!$L$2:$L$1401,MATCH(D6999,Pricebook!$A$2:$A$1401,0))</f>
        <v>278.35</v>
      </c>
      <c r="L6999" s="19" t="n">
        <f aca="false">ROUND(F6999*K6999,2)</f>
        <v>278.35</v>
      </c>
      <c r="M6999" s="24" t="n">
        <f aca="false">DATE(YEAR(C6999),MONTH(C6999),1)</f>
        <v>46204</v>
      </c>
    </row>
    <row r="7000" customFormat="false" ht="15" hidden="false" customHeight="false" outlineLevel="0" collapsed="false">
      <c r="A7000" s="21" t="s">
        <v>3876</v>
      </c>
      <c r="B7000" s="21" t="s">
        <v>3153</v>
      </c>
      <c r="C7000" s="23" t="n">
        <v>46232</v>
      </c>
      <c r="D7000" s="21" t="s">
        <v>2776</v>
      </c>
      <c r="E7000" s="21" t="s">
        <v>2748</v>
      </c>
      <c r="F7000" s="12" t="n">
        <v>6</v>
      </c>
      <c r="G7000" s="19" t="n">
        <v>43.95</v>
      </c>
      <c r="H7000" s="19" t="n">
        <v>25.93</v>
      </c>
      <c r="I7000" s="19" t="n">
        <f aca="false">ROUND(F7000*G7000,2)</f>
        <v>263.7</v>
      </c>
      <c r="J7000" s="19" t="n">
        <f aca="false">ROUND(F7000*H7000,2)</f>
        <v>155.58</v>
      </c>
      <c r="K7000" s="19" t="n">
        <f aca="false">INDEX(Pricebook!$L$2:$L$1401,MATCH(D7000,Pricebook!$A$2:$A$1401,0))</f>
        <v>48.55</v>
      </c>
      <c r="L7000" s="19" t="n">
        <f aca="false">ROUND(F7000*K7000,2)</f>
        <v>291.3</v>
      </c>
      <c r="M7000" s="24" t="n">
        <f aca="false">DATE(YEAR(C7000),MONTH(C7000),1)</f>
        <v>46204</v>
      </c>
    </row>
    <row r="7001" customFormat="false" ht="15" hidden="false" customHeight="false" outlineLevel="0" collapsed="false">
      <c r="A7001" s="21" t="s">
        <v>3876</v>
      </c>
      <c r="B7001" s="21" t="s">
        <v>3153</v>
      </c>
      <c r="C7001" s="23" t="n">
        <v>46232</v>
      </c>
      <c r="D7001" s="21" t="s">
        <v>481</v>
      </c>
      <c r="E7001" s="21" t="s">
        <v>366</v>
      </c>
      <c r="F7001" s="12" t="n">
        <v>1</v>
      </c>
      <c r="G7001" s="19" t="n">
        <v>127.3</v>
      </c>
      <c r="H7001" s="19" t="n">
        <v>103.54</v>
      </c>
      <c r="I7001" s="19" t="n">
        <f aca="false">ROUND(F7001*G7001,2)</f>
        <v>127.3</v>
      </c>
      <c r="J7001" s="19" t="n">
        <f aca="false">ROUND(F7001*H7001,2)</f>
        <v>103.54</v>
      </c>
      <c r="K7001" s="19" t="n">
        <f aca="false">INDEX(Pricebook!$L$2:$L$1401,MATCH(D7001,Pricebook!$A$2:$A$1401,0))</f>
        <v>137.2</v>
      </c>
      <c r="L7001" s="19" t="n">
        <f aca="false">ROUND(F7001*K7001,2)</f>
        <v>137.2</v>
      </c>
      <c r="M7001" s="24" t="n">
        <f aca="false">DATE(YEAR(C7001),MONTH(C7001),1)</f>
        <v>46204</v>
      </c>
    </row>
    <row r="7002" customFormat="false" ht="15" hidden="false" customHeight="false" outlineLevel="0" collapsed="false">
      <c r="A7002" s="21" t="s">
        <v>3876</v>
      </c>
      <c r="B7002" s="21" t="s">
        <v>3153</v>
      </c>
      <c r="C7002" s="23" t="n">
        <v>46232</v>
      </c>
      <c r="D7002" s="21" t="s">
        <v>2483</v>
      </c>
      <c r="E7002" s="21" t="s">
        <v>2466</v>
      </c>
      <c r="F7002" s="12" t="n">
        <v>1</v>
      </c>
      <c r="G7002" s="19" t="n">
        <v>220.5</v>
      </c>
      <c r="H7002" s="19" t="n">
        <v>135.17</v>
      </c>
      <c r="I7002" s="19" t="n">
        <f aca="false">ROUND(F7002*G7002,2)</f>
        <v>220.5</v>
      </c>
      <c r="J7002" s="19" t="n">
        <f aca="false">ROUND(F7002*H7002,2)</f>
        <v>135.17</v>
      </c>
      <c r="K7002" s="19" t="n">
        <f aca="false">INDEX(Pricebook!$L$2:$L$1401,MATCH(D7002,Pricebook!$A$2:$A$1401,0))</f>
        <v>227.55</v>
      </c>
      <c r="L7002" s="19" t="n">
        <f aca="false">ROUND(F7002*K7002,2)</f>
        <v>227.55</v>
      </c>
      <c r="M7002" s="24" t="n">
        <f aca="false">DATE(YEAR(C7002),MONTH(C7002),1)</f>
        <v>46204</v>
      </c>
    </row>
    <row r="7003" customFormat="false" ht="15" hidden="false" customHeight="false" outlineLevel="0" collapsed="false">
      <c r="A7003" s="21" t="s">
        <v>3876</v>
      </c>
      <c r="B7003" s="21" t="s">
        <v>3153</v>
      </c>
      <c r="C7003" s="23" t="n">
        <v>46232</v>
      </c>
      <c r="D7003" s="21" t="s">
        <v>791</v>
      </c>
      <c r="E7003" s="21" t="s">
        <v>366</v>
      </c>
      <c r="F7003" s="12" t="n">
        <v>1</v>
      </c>
      <c r="G7003" s="19" t="n">
        <v>99.6</v>
      </c>
      <c r="H7003" s="19" t="n">
        <v>73.04</v>
      </c>
      <c r="I7003" s="19" t="n">
        <f aca="false">ROUND(F7003*G7003,2)</f>
        <v>99.6</v>
      </c>
      <c r="J7003" s="19" t="n">
        <f aca="false">ROUND(F7003*H7003,2)</f>
        <v>73.04</v>
      </c>
      <c r="K7003" s="19" t="n">
        <f aca="false">INDEX(Pricebook!$L$2:$L$1401,MATCH(D7003,Pricebook!$A$2:$A$1401,0))</f>
        <v>106.45</v>
      </c>
      <c r="L7003" s="19" t="n">
        <f aca="false">ROUND(F7003*K7003,2)</f>
        <v>106.45</v>
      </c>
      <c r="M7003" s="24" t="n">
        <f aca="false">DATE(YEAR(C7003),MONTH(C7003),1)</f>
        <v>46204</v>
      </c>
    </row>
    <row r="7004" customFormat="false" ht="15" hidden="false" customHeight="false" outlineLevel="0" collapsed="false">
      <c r="A7004" s="21" t="s">
        <v>3876</v>
      </c>
      <c r="B7004" s="21" t="s">
        <v>3153</v>
      </c>
      <c r="C7004" s="23" t="n">
        <v>46232</v>
      </c>
      <c r="D7004" s="21" t="s">
        <v>547</v>
      </c>
      <c r="E7004" s="21" t="s">
        <v>366</v>
      </c>
      <c r="F7004" s="12" t="n">
        <v>2</v>
      </c>
      <c r="G7004" s="19" t="n">
        <v>98.55</v>
      </c>
      <c r="H7004" s="19" t="n">
        <v>70.18</v>
      </c>
      <c r="I7004" s="19" t="n">
        <f aca="false">ROUND(F7004*G7004,2)</f>
        <v>197.1</v>
      </c>
      <c r="J7004" s="19" t="n">
        <f aca="false">ROUND(F7004*H7004,2)</f>
        <v>140.36</v>
      </c>
      <c r="K7004" s="19" t="n">
        <f aca="false">INDEX(Pricebook!$L$2:$L$1401,MATCH(D7004,Pricebook!$A$2:$A$1401,0))</f>
        <v>106.85</v>
      </c>
      <c r="L7004" s="19" t="n">
        <f aca="false">ROUND(F7004*K7004,2)</f>
        <v>213.7</v>
      </c>
      <c r="M7004" s="24" t="n">
        <f aca="false">DATE(YEAR(C7004),MONTH(C7004),1)</f>
        <v>46204</v>
      </c>
    </row>
    <row r="7005" customFormat="false" ht="15" hidden="false" customHeight="false" outlineLevel="0" collapsed="false">
      <c r="A7005" s="21" t="s">
        <v>3877</v>
      </c>
      <c r="B7005" s="21" t="s">
        <v>3878</v>
      </c>
      <c r="C7005" s="23" t="n">
        <v>46232</v>
      </c>
      <c r="D7005" s="21" t="s">
        <v>2854</v>
      </c>
      <c r="E7005" s="21" t="s">
        <v>2748</v>
      </c>
      <c r="F7005" s="12" t="n">
        <v>7</v>
      </c>
      <c r="G7005" s="19" t="n">
        <v>15.1</v>
      </c>
      <c r="H7005" s="19" t="n">
        <v>9.71</v>
      </c>
      <c r="I7005" s="19" t="n">
        <f aca="false">ROUND(F7005*G7005,2)</f>
        <v>105.7</v>
      </c>
      <c r="J7005" s="19" t="n">
        <f aca="false">ROUND(F7005*H7005,2)</f>
        <v>67.97</v>
      </c>
      <c r="K7005" s="19" t="n">
        <f aca="false">INDEX(Pricebook!$L$2:$L$1401,MATCH(D7005,Pricebook!$A$2:$A$1401,0))</f>
        <v>16.4</v>
      </c>
      <c r="L7005" s="19" t="n">
        <f aca="false">ROUND(F7005*K7005,2)</f>
        <v>114.8</v>
      </c>
      <c r="M7005" s="24" t="n">
        <f aca="false">DATE(YEAR(C7005),MONTH(C7005),1)</f>
        <v>46204</v>
      </c>
    </row>
    <row r="7006" customFormat="false" ht="15" hidden="false" customHeight="false" outlineLevel="0" collapsed="false">
      <c r="A7006" s="21" t="s">
        <v>3877</v>
      </c>
      <c r="B7006" s="21" t="s">
        <v>3878</v>
      </c>
      <c r="C7006" s="23" t="n">
        <v>46232</v>
      </c>
      <c r="D7006" s="21" t="s">
        <v>1294</v>
      </c>
      <c r="E7006" s="21" t="s">
        <v>971</v>
      </c>
      <c r="F7006" s="12" t="n">
        <v>2</v>
      </c>
      <c r="G7006" s="19" t="n">
        <v>1039.15</v>
      </c>
      <c r="H7006" s="19" t="n">
        <v>876.17</v>
      </c>
      <c r="I7006" s="19" t="n">
        <f aca="false">ROUND(F7006*G7006,2)</f>
        <v>2078.3</v>
      </c>
      <c r="J7006" s="19" t="n">
        <f aca="false">ROUND(F7006*H7006,2)</f>
        <v>1752.34</v>
      </c>
      <c r="K7006" s="19" t="n">
        <f aca="false">INDEX(Pricebook!$L$2:$L$1401,MATCH(D7006,Pricebook!$A$2:$A$1401,0))</f>
        <v>1222.05</v>
      </c>
      <c r="L7006" s="19" t="n">
        <f aca="false">ROUND(F7006*K7006,2)</f>
        <v>2444.1</v>
      </c>
      <c r="M7006" s="24" t="n">
        <f aca="false">DATE(YEAR(C7006),MONTH(C7006),1)</f>
        <v>46204</v>
      </c>
    </row>
    <row r="7007" customFormat="false" ht="15" hidden="false" customHeight="false" outlineLevel="0" collapsed="false">
      <c r="A7007" s="21" t="s">
        <v>3877</v>
      </c>
      <c r="B7007" s="21" t="s">
        <v>3878</v>
      </c>
      <c r="C7007" s="23" t="n">
        <v>46232</v>
      </c>
      <c r="D7007" s="21" t="s">
        <v>2138</v>
      </c>
      <c r="E7007" s="21" t="s">
        <v>1941</v>
      </c>
      <c r="F7007" s="12" t="n">
        <v>6</v>
      </c>
      <c r="G7007" s="19" t="n">
        <v>102.65</v>
      </c>
      <c r="H7007" s="19" t="n">
        <v>65.65</v>
      </c>
      <c r="I7007" s="19" t="n">
        <f aca="false">ROUND(F7007*G7007,2)</f>
        <v>615.9</v>
      </c>
      <c r="J7007" s="19" t="n">
        <f aca="false">ROUND(F7007*H7007,2)</f>
        <v>393.9</v>
      </c>
      <c r="K7007" s="19" t="n">
        <f aca="false">INDEX(Pricebook!$L$2:$L$1401,MATCH(D7007,Pricebook!$A$2:$A$1401,0))</f>
        <v>107</v>
      </c>
      <c r="L7007" s="19" t="n">
        <f aca="false">ROUND(F7007*K7007,2)</f>
        <v>642</v>
      </c>
      <c r="M7007" s="24" t="n">
        <f aca="false">DATE(YEAR(C7007),MONTH(C7007),1)</f>
        <v>46204</v>
      </c>
    </row>
    <row r="7008" customFormat="false" ht="15" hidden="false" customHeight="false" outlineLevel="0" collapsed="false">
      <c r="A7008" s="21" t="s">
        <v>3877</v>
      </c>
      <c r="B7008" s="21" t="s">
        <v>3878</v>
      </c>
      <c r="C7008" s="23" t="n">
        <v>46232</v>
      </c>
      <c r="D7008" s="21" t="s">
        <v>1020</v>
      </c>
      <c r="E7008" s="21" t="s">
        <v>971</v>
      </c>
      <c r="F7008" s="12" t="n">
        <v>46</v>
      </c>
      <c r="G7008" s="19" t="n">
        <v>3.45</v>
      </c>
      <c r="H7008" s="19" t="n">
        <v>2.61</v>
      </c>
      <c r="I7008" s="19" t="n">
        <f aca="false">ROUND(F7008*G7008,2)</f>
        <v>158.7</v>
      </c>
      <c r="J7008" s="19" t="n">
        <f aca="false">ROUND(F7008*H7008,2)</f>
        <v>120.06</v>
      </c>
      <c r="K7008" s="19" t="n">
        <f aca="false">INDEX(Pricebook!$L$2:$L$1401,MATCH(D7008,Pricebook!$A$2:$A$1401,0))</f>
        <v>3.8</v>
      </c>
      <c r="L7008" s="19" t="n">
        <f aca="false">ROUND(F7008*K7008,2)</f>
        <v>174.8</v>
      </c>
      <c r="M7008" s="24" t="n">
        <f aca="false">DATE(YEAR(C7008),MONTH(C7008),1)</f>
        <v>46204</v>
      </c>
    </row>
    <row r="7009" customFormat="false" ht="15" hidden="false" customHeight="false" outlineLevel="0" collapsed="false">
      <c r="A7009" s="21" t="s">
        <v>3877</v>
      </c>
      <c r="B7009" s="21" t="s">
        <v>3878</v>
      </c>
      <c r="C7009" s="23" t="n">
        <v>46232</v>
      </c>
      <c r="D7009" s="21" t="s">
        <v>769</v>
      </c>
      <c r="E7009" s="21" t="s">
        <v>366</v>
      </c>
      <c r="F7009" s="12" t="n">
        <v>3</v>
      </c>
      <c r="G7009" s="19" t="n">
        <v>48.4</v>
      </c>
      <c r="H7009" s="19" t="n">
        <v>34.33</v>
      </c>
      <c r="I7009" s="19" t="n">
        <f aca="false">ROUND(F7009*G7009,2)</f>
        <v>145.2</v>
      </c>
      <c r="J7009" s="19" t="n">
        <f aca="false">ROUND(F7009*H7009,2)</f>
        <v>102.99</v>
      </c>
      <c r="K7009" s="19" t="n">
        <f aca="false">INDEX(Pricebook!$L$2:$L$1401,MATCH(D7009,Pricebook!$A$2:$A$1401,0))</f>
        <v>52.3</v>
      </c>
      <c r="L7009" s="19" t="n">
        <f aca="false">ROUND(F7009*K7009,2)</f>
        <v>156.9</v>
      </c>
      <c r="M7009" s="24" t="n">
        <f aca="false">DATE(YEAR(C7009),MONTH(C7009),1)</f>
        <v>46204</v>
      </c>
    </row>
    <row r="7010" customFormat="false" ht="15" hidden="false" customHeight="false" outlineLevel="0" collapsed="false">
      <c r="A7010" s="21" t="s">
        <v>3879</v>
      </c>
      <c r="B7010" s="21" t="s">
        <v>3880</v>
      </c>
      <c r="C7010" s="23" t="n">
        <v>46232</v>
      </c>
      <c r="D7010" s="21" t="s">
        <v>1016</v>
      </c>
      <c r="E7010" s="21" t="s">
        <v>971</v>
      </c>
      <c r="F7010" s="12" t="n">
        <v>6</v>
      </c>
      <c r="G7010" s="19" t="n">
        <v>2.85</v>
      </c>
      <c r="H7010" s="19" t="n">
        <v>2.15</v>
      </c>
      <c r="I7010" s="19" t="n">
        <f aca="false">ROUND(F7010*G7010,2)</f>
        <v>17.1</v>
      </c>
      <c r="J7010" s="19" t="n">
        <f aca="false">ROUND(F7010*H7010,2)</f>
        <v>12.9</v>
      </c>
      <c r="K7010" s="19" t="n">
        <f aca="false">INDEX(Pricebook!$L$2:$L$1401,MATCH(D7010,Pricebook!$A$2:$A$1401,0))</f>
        <v>3.3</v>
      </c>
      <c r="L7010" s="19" t="n">
        <f aca="false">ROUND(F7010*K7010,2)</f>
        <v>19.8</v>
      </c>
      <c r="M7010" s="24" t="n">
        <f aca="false">DATE(YEAR(C7010),MONTH(C7010),1)</f>
        <v>46204</v>
      </c>
    </row>
    <row r="7011" customFormat="false" ht="15" hidden="false" customHeight="false" outlineLevel="0" collapsed="false">
      <c r="A7011" s="21" t="s">
        <v>3879</v>
      </c>
      <c r="B7011" s="21" t="s">
        <v>3880</v>
      </c>
      <c r="C7011" s="23" t="n">
        <v>46232</v>
      </c>
      <c r="D7011" s="21" t="s">
        <v>457</v>
      </c>
      <c r="E7011" s="21" t="s">
        <v>366</v>
      </c>
      <c r="F7011" s="12" t="n">
        <v>1</v>
      </c>
      <c r="G7011" s="19" t="n">
        <v>32.85</v>
      </c>
      <c r="H7011" s="19" t="n">
        <v>22.95</v>
      </c>
      <c r="I7011" s="19" t="n">
        <f aca="false">ROUND(F7011*G7011,2)</f>
        <v>32.85</v>
      </c>
      <c r="J7011" s="19" t="n">
        <f aca="false">ROUND(F7011*H7011,2)</f>
        <v>22.95</v>
      </c>
      <c r="K7011" s="19" t="n">
        <f aca="false">INDEX(Pricebook!$L$2:$L$1401,MATCH(D7011,Pricebook!$A$2:$A$1401,0))</f>
        <v>34.95</v>
      </c>
      <c r="L7011" s="19" t="n">
        <f aca="false">ROUND(F7011*K7011,2)</f>
        <v>34.95</v>
      </c>
      <c r="M7011" s="24" t="n">
        <f aca="false">DATE(YEAR(C7011),MONTH(C7011),1)</f>
        <v>46204</v>
      </c>
    </row>
    <row r="7012" customFormat="false" ht="15" hidden="false" customHeight="false" outlineLevel="0" collapsed="false">
      <c r="A7012" s="21" t="s">
        <v>3879</v>
      </c>
      <c r="B7012" s="21" t="s">
        <v>3880</v>
      </c>
      <c r="C7012" s="23" t="n">
        <v>46232</v>
      </c>
      <c r="D7012" s="21" t="s">
        <v>296</v>
      </c>
      <c r="E7012" s="21" t="s">
        <v>108</v>
      </c>
      <c r="F7012" s="12" t="n">
        <v>1</v>
      </c>
      <c r="G7012" s="19" t="n">
        <v>72.9</v>
      </c>
      <c r="H7012" s="19" t="n">
        <v>54.38</v>
      </c>
      <c r="I7012" s="19" t="n">
        <f aca="false">ROUND(F7012*G7012,2)</f>
        <v>72.9</v>
      </c>
      <c r="J7012" s="19" t="n">
        <f aca="false">ROUND(F7012*H7012,2)</f>
        <v>54.38</v>
      </c>
      <c r="K7012" s="19" t="n">
        <f aca="false">INDEX(Pricebook!$L$2:$L$1401,MATCH(D7012,Pricebook!$A$2:$A$1401,0))</f>
        <v>79.65</v>
      </c>
      <c r="L7012" s="19" t="n">
        <f aca="false">ROUND(F7012*K7012,2)</f>
        <v>79.65</v>
      </c>
      <c r="M7012" s="24" t="n">
        <f aca="false">DATE(YEAR(C7012),MONTH(C7012),1)</f>
        <v>46204</v>
      </c>
    </row>
    <row r="7013" customFormat="false" ht="15" hidden="false" customHeight="false" outlineLevel="0" collapsed="false">
      <c r="A7013" s="21" t="s">
        <v>3879</v>
      </c>
      <c r="B7013" s="21" t="s">
        <v>3880</v>
      </c>
      <c r="C7013" s="23" t="n">
        <v>46232</v>
      </c>
      <c r="D7013" s="21" t="s">
        <v>219</v>
      </c>
      <c r="E7013" s="21" t="s">
        <v>108</v>
      </c>
      <c r="F7013" s="12" t="n">
        <v>1</v>
      </c>
      <c r="G7013" s="19" t="n">
        <v>92</v>
      </c>
      <c r="H7013" s="19" t="n">
        <v>68.46</v>
      </c>
      <c r="I7013" s="19" t="n">
        <f aca="false">ROUND(F7013*G7013,2)</f>
        <v>92</v>
      </c>
      <c r="J7013" s="19" t="n">
        <f aca="false">ROUND(F7013*H7013,2)</f>
        <v>68.46</v>
      </c>
      <c r="K7013" s="19" t="n">
        <f aca="false">INDEX(Pricebook!$L$2:$L$1401,MATCH(D7013,Pricebook!$A$2:$A$1401,0))</f>
        <v>100.25</v>
      </c>
      <c r="L7013" s="19" t="n">
        <f aca="false">ROUND(F7013*K7013,2)</f>
        <v>100.25</v>
      </c>
      <c r="M7013" s="24" t="n">
        <f aca="false">DATE(YEAR(C7013),MONTH(C7013),1)</f>
        <v>46204</v>
      </c>
    </row>
    <row r="7014" customFormat="false" ht="15" hidden="false" customHeight="false" outlineLevel="0" collapsed="false">
      <c r="A7014" s="21" t="s">
        <v>3879</v>
      </c>
      <c r="B7014" s="21" t="s">
        <v>3880</v>
      </c>
      <c r="C7014" s="23" t="n">
        <v>46232</v>
      </c>
      <c r="D7014" s="21" t="s">
        <v>757</v>
      </c>
      <c r="E7014" s="21" t="s">
        <v>366</v>
      </c>
      <c r="F7014" s="12" t="n">
        <v>1</v>
      </c>
      <c r="G7014" s="19" t="n">
        <v>11.7</v>
      </c>
      <c r="H7014" s="19" t="n">
        <v>8.29</v>
      </c>
      <c r="I7014" s="19" t="n">
        <f aca="false">ROUND(F7014*G7014,2)</f>
        <v>11.7</v>
      </c>
      <c r="J7014" s="19" t="n">
        <f aca="false">ROUND(F7014*H7014,2)</f>
        <v>8.29</v>
      </c>
      <c r="K7014" s="19" t="n">
        <f aca="false">INDEX(Pricebook!$L$2:$L$1401,MATCH(D7014,Pricebook!$A$2:$A$1401,0))</f>
        <v>12.65</v>
      </c>
      <c r="L7014" s="19" t="n">
        <f aca="false">ROUND(F7014*K7014,2)</f>
        <v>12.65</v>
      </c>
      <c r="M7014" s="24" t="n">
        <f aca="false">DATE(YEAR(C7014),MONTH(C7014),1)</f>
        <v>46204</v>
      </c>
    </row>
    <row r="7015" customFormat="false" ht="15" hidden="false" customHeight="false" outlineLevel="0" collapsed="false">
      <c r="A7015" s="21" t="s">
        <v>3881</v>
      </c>
      <c r="B7015" s="21" t="s">
        <v>3136</v>
      </c>
      <c r="C7015" s="23" t="n">
        <v>46232</v>
      </c>
      <c r="D7015" s="21" t="s">
        <v>2355</v>
      </c>
      <c r="E7015" s="21" t="s">
        <v>2202</v>
      </c>
      <c r="F7015" s="12" t="n">
        <v>5</v>
      </c>
      <c r="G7015" s="19" t="n">
        <v>60.55</v>
      </c>
      <c r="H7015" s="19" t="n">
        <v>37.09</v>
      </c>
      <c r="I7015" s="19" t="n">
        <f aca="false">ROUND(F7015*G7015,2)</f>
        <v>302.75</v>
      </c>
      <c r="J7015" s="19" t="n">
        <f aca="false">ROUND(F7015*H7015,2)</f>
        <v>185.45</v>
      </c>
      <c r="K7015" s="19" t="n">
        <f aca="false">INDEX(Pricebook!$L$2:$L$1401,MATCH(D7015,Pricebook!$A$2:$A$1401,0))</f>
        <v>65.25</v>
      </c>
      <c r="L7015" s="19" t="n">
        <f aca="false">ROUND(F7015*K7015,2)</f>
        <v>326.25</v>
      </c>
      <c r="M7015" s="24" t="n">
        <f aca="false">DATE(YEAR(C7015),MONTH(C7015),1)</f>
        <v>46204</v>
      </c>
    </row>
    <row r="7016" customFormat="false" ht="15" hidden="false" customHeight="false" outlineLevel="0" collapsed="false">
      <c r="A7016" s="21" t="s">
        <v>3881</v>
      </c>
      <c r="B7016" s="21" t="s">
        <v>3136</v>
      </c>
      <c r="C7016" s="23" t="n">
        <v>46232</v>
      </c>
      <c r="D7016" s="21" t="s">
        <v>917</v>
      </c>
      <c r="E7016" s="21" t="s">
        <v>366</v>
      </c>
      <c r="F7016" s="12" t="n">
        <v>1</v>
      </c>
      <c r="G7016" s="19" t="n">
        <v>45.7</v>
      </c>
      <c r="H7016" s="19" t="n">
        <v>32.6</v>
      </c>
      <c r="I7016" s="19" t="n">
        <f aca="false">ROUND(F7016*G7016,2)</f>
        <v>45.7</v>
      </c>
      <c r="J7016" s="19" t="n">
        <f aca="false">ROUND(F7016*H7016,2)</f>
        <v>32.6</v>
      </c>
      <c r="K7016" s="19" t="n">
        <f aca="false">INDEX(Pricebook!$L$2:$L$1401,MATCH(D7016,Pricebook!$A$2:$A$1401,0))</f>
        <v>49.65</v>
      </c>
      <c r="L7016" s="19" t="n">
        <f aca="false">ROUND(F7016*K7016,2)</f>
        <v>49.65</v>
      </c>
      <c r="M7016" s="24" t="n">
        <f aca="false">DATE(YEAR(C7016),MONTH(C7016),1)</f>
        <v>46204</v>
      </c>
    </row>
    <row r="7017" customFormat="false" ht="15" hidden="false" customHeight="false" outlineLevel="0" collapsed="false">
      <c r="A7017" s="21" t="s">
        <v>3881</v>
      </c>
      <c r="B7017" s="21" t="s">
        <v>3136</v>
      </c>
      <c r="C7017" s="23" t="n">
        <v>46232</v>
      </c>
      <c r="D7017" s="21" t="s">
        <v>2339</v>
      </c>
      <c r="E7017" s="21" t="s">
        <v>2202</v>
      </c>
      <c r="F7017" s="12" t="n">
        <v>1</v>
      </c>
      <c r="G7017" s="19" t="n">
        <v>24.15</v>
      </c>
      <c r="H7017" s="19" t="n">
        <v>14.57</v>
      </c>
      <c r="I7017" s="19" t="n">
        <f aca="false">ROUND(F7017*G7017,2)</f>
        <v>24.15</v>
      </c>
      <c r="J7017" s="19" t="n">
        <f aca="false">ROUND(F7017*H7017,2)</f>
        <v>14.57</v>
      </c>
      <c r="K7017" s="19" t="n">
        <f aca="false">INDEX(Pricebook!$L$2:$L$1401,MATCH(D7017,Pricebook!$A$2:$A$1401,0))</f>
        <v>25.65</v>
      </c>
      <c r="L7017" s="19" t="n">
        <f aca="false">ROUND(F7017*K7017,2)</f>
        <v>25.65</v>
      </c>
      <c r="M7017" s="24" t="n">
        <f aca="false">DATE(YEAR(C7017),MONTH(C7017),1)</f>
        <v>46204</v>
      </c>
    </row>
    <row r="7018" customFormat="false" ht="15" hidden="false" customHeight="false" outlineLevel="0" collapsed="false">
      <c r="A7018" s="21" t="s">
        <v>3881</v>
      </c>
      <c r="B7018" s="21" t="s">
        <v>3136</v>
      </c>
      <c r="C7018" s="23" t="n">
        <v>46232</v>
      </c>
      <c r="D7018" s="21" t="s">
        <v>2242</v>
      </c>
      <c r="E7018" s="21" t="s">
        <v>2202</v>
      </c>
      <c r="F7018" s="12" t="n">
        <v>1</v>
      </c>
      <c r="G7018" s="19" t="n">
        <v>18.85</v>
      </c>
      <c r="H7018" s="19" t="n">
        <v>11.41</v>
      </c>
      <c r="I7018" s="19" t="n">
        <f aca="false">ROUND(F7018*G7018,2)</f>
        <v>18.85</v>
      </c>
      <c r="J7018" s="19" t="n">
        <f aca="false">ROUND(F7018*H7018,2)</f>
        <v>11.41</v>
      </c>
      <c r="K7018" s="19" t="n">
        <f aca="false">INDEX(Pricebook!$L$2:$L$1401,MATCH(D7018,Pricebook!$A$2:$A$1401,0))</f>
        <v>20.1</v>
      </c>
      <c r="L7018" s="19" t="n">
        <f aca="false">ROUND(F7018*K7018,2)</f>
        <v>20.1</v>
      </c>
      <c r="M7018" s="24" t="n">
        <f aca="false">DATE(YEAR(C7018),MONTH(C7018),1)</f>
        <v>46204</v>
      </c>
    </row>
    <row r="7019" customFormat="false" ht="15" hidden="false" customHeight="false" outlineLevel="0" collapsed="false">
      <c r="A7019" s="21" t="s">
        <v>3881</v>
      </c>
      <c r="B7019" s="21" t="s">
        <v>3136</v>
      </c>
      <c r="C7019" s="23" t="n">
        <v>46232</v>
      </c>
      <c r="D7019" s="21" t="s">
        <v>479</v>
      </c>
      <c r="E7019" s="21" t="s">
        <v>366</v>
      </c>
      <c r="F7019" s="12" t="n">
        <v>1</v>
      </c>
      <c r="G7019" s="19" t="n">
        <v>214.3</v>
      </c>
      <c r="H7019" s="19" t="n">
        <v>159.88</v>
      </c>
      <c r="I7019" s="19" t="n">
        <f aca="false">ROUND(F7019*G7019,2)</f>
        <v>214.3</v>
      </c>
      <c r="J7019" s="19" t="n">
        <f aca="false">ROUND(F7019*H7019,2)</f>
        <v>159.88</v>
      </c>
      <c r="K7019" s="19" t="n">
        <f aca="false">INDEX(Pricebook!$L$2:$L$1401,MATCH(D7019,Pricebook!$A$2:$A$1401,0))</f>
        <v>233</v>
      </c>
      <c r="L7019" s="19" t="n">
        <f aca="false">ROUND(F7019*K7019,2)</f>
        <v>233</v>
      </c>
      <c r="M7019" s="24" t="n">
        <f aca="false">DATE(YEAR(C7019),MONTH(C7019),1)</f>
        <v>46204</v>
      </c>
    </row>
    <row r="7020" customFormat="false" ht="15" hidden="false" customHeight="false" outlineLevel="0" collapsed="false">
      <c r="A7020" s="21" t="s">
        <v>3881</v>
      </c>
      <c r="B7020" s="21" t="s">
        <v>3136</v>
      </c>
      <c r="C7020" s="23" t="n">
        <v>46232</v>
      </c>
      <c r="D7020" s="21" t="s">
        <v>631</v>
      </c>
      <c r="E7020" s="21" t="s">
        <v>366</v>
      </c>
      <c r="F7020" s="12" t="n">
        <v>3</v>
      </c>
      <c r="G7020" s="19" t="n">
        <v>53.3</v>
      </c>
      <c r="H7020" s="19" t="n">
        <v>37.9</v>
      </c>
      <c r="I7020" s="19" t="n">
        <f aca="false">ROUND(F7020*G7020,2)</f>
        <v>159.9</v>
      </c>
      <c r="J7020" s="19" t="n">
        <f aca="false">ROUND(F7020*H7020,2)</f>
        <v>113.7</v>
      </c>
      <c r="K7020" s="19" t="n">
        <f aca="false">INDEX(Pricebook!$L$2:$L$1401,MATCH(D7020,Pricebook!$A$2:$A$1401,0))</f>
        <v>57.75</v>
      </c>
      <c r="L7020" s="19" t="n">
        <f aca="false">ROUND(F7020*K7020,2)</f>
        <v>173.25</v>
      </c>
      <c r="M7020" s="24" t="n">
        <f aca="false">DATE(YEAR(C7020),MONTH(C7020),1)</f>
        <v>46204</v>
      </c>
    </row>
    <row r="7021" customFormat="false" ht="15" hidden="false" customHeight="false" outlineLevel="0" collapsed="false">
      <c r="A7021" s="21" t="s">
        <v>3881</v>
      </c>
      <c r="B7021" s="21" t="s">
        <v>3136</v>
      </c>
      <c r="C7021" s="23" t="n">
        <v>46232</v>
      </c>
      <c r="D7021" s="21" t="s">
        <v>1753</v>
      </c>
      <c r="E7021" s="21" t="s">
        <v>1452</v>
      </c>
      <c r="F7021" s="12" t="n">
        <v>2</v>
      </c>
      <c r="G7021" s="19" t="n">
        <v>39.7</v>
      </c>
      <c r="H7021" s="19" t="n">
        <v>24.59</v>
      </c>
      <c r="I7021" s="19" t="n">
        <f aca="false">ROUND(F7021*G7021,2)</f>
        <v>79.4</v>
      </c>
      <c r="J7021" s="19" t="n">
        <f aca="false">ROUND(F7021*H7021,2)</f>
        <v>49.18</v>
      </c>
      <c r="K7021" s="19" t="n">
        <f aca="false">INDEX(Pricebook!$L$2:$L$1401,MATCH(D7021,Pricebook!$A$2:$A$1401,0))</f>
        <v>41.2</v>
      </c>
      <c r="L7021" s="19" t="n">
        <f aca="false">ROUND(F7021*K7021,2)</f>
        <v>82.4</v>
      </c>
      <c r="M7021" s="24" t="n">
        <f aca="false">DATE(YEAR(C7021),MONTH(C7021),1)</f>
        <v>46204</v>
      </c>
    </row>
    <row r="7022" customFormat="false" ht="15" hidden="false" customHeight="false" outlineLevel="0" collapsed="false">
      <c r="A7022" s="21" t="s">
        <v>3881</v>
      </c>
      <c r="B7022" s="21" t="s">
        <v>3136</v>
      </c>
      <c r="C7022" s="23" t="n">
        <v>46232</v>
      </c>
      <c r="D7022" s="21" t="s">
        <v>2325</v>
      </c>
      <c r="E7022" s="21" t="s">
        <v>2202</v>
      </c>
      <c r="F7022" s="12" t="n">
        <v>1</v>
      </c>
      <c r="G7022" s="19" t="n">
        <v>34.4</v>
      </c>
      <c r="H7022" s="19" t="n">
        <v>23.25</v>
      </c>
      <c r="I7022" s="19" t="n">
        <f aca="false">ROUND(F7022*G7022,2)</f>
        <v>34.4</v>
      </c>
      <c r="J7022" s="19" t="n">
        <f aca="false">ROUND(F7022*H7022,2)</f>
        <v>23.25</v>
      </c>
      <c r="K7022" s="19" t="n">
        <f aca="false">INDEX(Pricebook!$L$2:$L$1401,MATCH(D7022,Pricebook!$A$2:$A$1401,0))</f>
        <v>37.05</v>
      </c>
      <c r="L7022" s="19" t="n">
        <f aca="false">ROUND(F7022*K7022,2)</f>
        <v>37.05</v>
      </c>
      <c r="M7022" s="24" t="n">
        <f aca="false">DATE(YEAR(C7022),MONTH(C7022),1)</f>
        <v>46204</v>
      </c>
    </row>
    <row r="7023" customFormat="false" ht="15" hidden="false" customHeight="false" outlineLevel="0" collapsed="false">
      <c r="A7023" s="21" t="s">
        <v>3881</v>
      </c>
      <c r="B7023" s="21" t="s">
        <v>3136</v>
      </c>
      <c r="C7023" s="23" t="n">
        <v>46232</v>
      </c>
      <c r="D7023" s="21" t="s">
        <v>2210</v>
      </c>
      <c r="E7023" s="21" t="s">
        <v>2202</v>
      </c>
      <c r="F7023" s="12" t="n">
        <v>1</v>
      </c>
      <c r="G7023" s="19" t="n">
        <v>38.15</v>
      </c>
      <c r="H7023" s="19" t="n">
        <v>22.86</v>
      </c>
      <c r="I7023" s="19" t="n">
        <f aca="false">ROUND(F7023*G7023,2)</f>
        <v>38.15</v>
      </c>
      <c r="J7023" s="19" t="n">
        <f aca="false">ROUND(F7023*H7023,2)</f>
        <v>22.86</v>
      </c>
      <c r="K7023" s="19" t="n">
        <f aca="false">INDEX(Pricebook!$L$2:$L$1401,MATCH(D7023,Pricebook!$A$2:$A$1401,0))</f>
        <v>40.25</v>
      </c>
      <c r="L7023" s="19" t="n">
        <f aca="false">ROUND(F7023*K7023,2)</f>
        <v>40.25</v>
      </c>
      <c r="M7023" s="24" t="n">
        <f aca="false">DATE(YEAR(C7023),MONTH(C7023),1)</f>
        <v>46204</v>
      </c>
    </row>
    <row r="7024" customFormat="false" ht="15" hidden="false" customHeight="false" outlineLevel="0" collapsed="false">
      <c r="A7024" s="21" t="s">
        <v>3881</v>
      </c>
      <c r="B7024" s="21" t="s">
        <v>3136</v>
      </c>
      <c r="C7024" s="23" t="n">
        <v>46232</v>
      </c>
      <c r="D7024" s="21" t="s">
        <v>2206</v>
      </c>
      <c r="E7024" s="21" t="s">
        <v>2202</v>
      </c>
      <c r="F7024" s="12" t="n">
        <v>2</v>
      </c>
      <c r="G7024" s="19" t="n">
        <v>21.85</v>
      </c>
      <c r="H7024" s="19" t="n">
        <v>13.36</v>
      </c>
      <c r="I7024" s="19" t="n">
        <f aca="false">ROUND(F7024*G7024,2)</f>
        <v>43.7</v>
      </c>
      <c r="J7024" s="19" t="n">
        <f aca="false">ROUND(F7024*H7024,2)</f>
        <v>26.72</v>
      </c>
      <c r="K7024" s="19" t="n">
        <f aca="false">INDEX(Pricebook!$L$2:$L$1401,MATCH(D7024,Pricebook!$A$2:$A$1401,0))</f>
        <v>23.5</v>
      </c>
      <c r="L7024" s="19" t="n">
        <f aca="false">ROUND(F7024*K7024,2)</f>
        <v>47</v>
      </c>
      <c r="M7024" s="24" t="n">
        <f aca="false">DATE(YEAR(C7024),MONTH(C7024),1)</f>
        <v>46204</v>
      </c>
    </row>
    <row r="7025" customFormat="false" ht="15" hidden="false" customHeight="false" outlineLevel="0" collapsed="false">
      <c r="A7025" s="21" t="s">
        <v>3881</v>
      </c>
      <c r="B7025" s="21" t="s">
        <v>3136</v>
      </c>
      <c r="C7025" s="23" t="n">
        <v>46232</v>
      </c>
      <c r="D7025" s="21" t="s">
        <v>651</v>
      </c>
      <c r="E7025" s="21" t="s">
        <v>366</v>
      </c>
      <c r="F7025" s="12" t="n">
        <v>1</v>
      </c>
      <c r="G7025" s="19" t="n">
        <v>168.25</v>
      </c>
      <c r="H7025" s="19" t="n">
        <v>118.64</v>
      </c>
      <c r="I7025" s="19" t="n">
        <f aca="false">ROUND(F7025*G7025,2)</f>
        <v>168.25</v>
      </c>
      <c r="J7025" s="19" t="n">
        <f aca="false">ROUND(F7025*H7025,2)</f>
        <v>118.64</v>
      </c>
      <c r="K7025" s="19" t="n">
        <f aca="false">INDEX(Pricebook!$L$2:$L$1401,MATCH(D7025,Pricebook!$A$2:$A$1401,0))</f>
        <v>180.65</v>
      </c>
      <c r="L7025" s="19" t="n">
        <f aca="false">ROUND(F7025*K7025,2)</f>
        <v>180.65</v>
      </c>
      <c r="M7025" s="24" t="n">
        <f aca="false">DATE(YEAR(C7025),MONTH(C7025),1)</f>
        <v>46204</v>
      </c>
    </row>
    <row r="7026" customFormat="false" ht="15" hidden="false" customHeight="false" outlineLevel="0" collapsed="false">
      <c r="A7026" s="21" t="s">
        <v>3881</v>
      </c>
      <c r="B7026" s="21" t="s">
        <v>3136</v>
      </c>
      <c r="C7026" s="23" t="n">
        <v>46232</v>
      </c>
      <c r="D7026" s="21" t="s">
        <v>1907</v>
      </c>
      <c r="E7026" s="21" t="s">
        <v>1452</v>
      </c>
      <c r="F7026" s="12" t="n">
        <v>3</v>
      </c>
      <c r="G7026" s="19" t="n">
        <v>46.7</v>
      </c>
      <c r="H7026" s="19" t="n">
        <v>28.62</v>
      </c>
      <c r="I7026" s="19" t="n">
        <f aca="false">ROUND(F7026*G7026,2)</f>
        <v>140.1</v>
      </c>
      <c r="J7026" s="19" t="n">
        <f aca="false">ROUND(F7026*H7026,2)</f>
        <v>85.86</v>
      </c>
      <c r="K7026" s="19" t="n">
        <f aca="false">INDEX(Pricebook!$L$2:$L$1401,MATCH(D7026,Pricebook!$A$2:$A$1401,0))</f>
        <v>47.95</v>
      </c>
      <c r="L7026" s="19" t="n">
        <f aca="false">ROUND(F7026*K7026,2)</f>
        <v>143.85</v>
      </c>
      <c r="M7026" s="24" t="n">
        <f aca="false">DATE(YEAR(C7026),MONTH(C7026),1)</f>
        <v>46204</v>
      </c>
    </row>
    <row r="7027" customFormat="false" ht="15" hidden="false" customHeight="false" outlineLevel="0" collapsed="false">
      <c r="A7027" s="21" t="s">
        <v>3881</v>
      </c>
      <c r="B7027" s="21" t="s">
        <v>3136</v>
      </c>
      <c r="C7027" s="23" t="n">
        <v>46232</v>
      </c>
      <c r="D7027" s="21" t="s">
        <v>1927</v>
      </c>
      <c r="E7027" s="21" t="s">
        <v>1452</v>
      </c>
      <c r="F7027" s="12" t="n">
        <v>4</v>
      </c>
      <c r="G7027" s="19" t="n">
        <v>77.9</v>
      </c>
      <c r="H7027" s="19" t="n">
        <v>52.3</v>
      </c>
      <c r="I7027" s="19" t="n">
        <f aca="false">ROUND(F7027*G7027,2)</f>
        <v>311.6</v>
      </c>
      <c r="J7027" s="19" t="n">
        <f aca="false">ROUND(F7027*H7027,2)</f>
        <v>209.2</v>
      </c>
      <c r="K7027" s="19" t="n">
        <f aca="false">INDEX(Pricebook!$L$2:$L$1401,MATCH(D7027,Pricebook!$A$2:$A$1401,0))</f>
        <v>80.9</v>
      </c>
      <c r="L7027" s="19" t="n">
        <f aca="false">ROUND(F7027*K7027,2)</f>
        <v>323.6</v>
      </c>
      <c r="M7027" s="24" t="n">
        <f aca="false">DATE(YEAR(C7027),MONTH(C7027),1)</f>
        <v>46204</v>
      </c>
    </row>
    <row r="7028" customFormat="false" ht="15" hidden="false" customHeight="false" outlineLevel="0" collapsed="false">
      <c r="A7028" s="21" t="s">
        <v>3881</v>
      </c>
      <c r="B7028" s="21" t="s">
        <v>3136</v>
      </c>
      <c r="C7028" s="23" t="n">
        <v>46232</v>
      </c>
      <c r="D7028" s="21" t="s">
        <v>707</v>
      </c>
      <c r="E7028" s="21" t="s">
        <v>366</v>
      </c>
      <c r="F7028" s="12" t="n">
        <v>1</v>
      </c>
      <c r="G7028" s="19" t="n">
        <v>36.3</v>
      </c>
      <c r="H7028" s="19" t="n">
        <v>25.89</v>
      </c>
      <c r="I7028" s="19" t="n">
        <f aca="false">ROUND(F7028*G7028,2)</f>
        <v>36.3</v>
      </c>
      <c r="J7028" s="19" t="n">
        <f aca="false">ROUND(F7028*H7028,2)</f>
        <v>25.89</v>
      </c>
      <c r="K7028" s="19" t="n">
        <f aca="false">INDEX(Pricebook!$L$2:$L$1401,MATCH(D7028,Pricebook!$A$2:$A$1401,0))</f>
        <v>39.45</v>
      </c>
      <c r="L7028" s="19" t="n">
        <f aca="false">ROUND(F7028*K7028,2)</f>
        <v>39.45</v>
      </c>
      <c r="M7028" s="24" t="n">
        <f aca="false">DATE(YEAR(C7028),MONTH(C7028),1)</f>
        <v>46204</v>
      </c>
    </row>
    <row r="7029" customFormat="false" ht="15" hidden="false" customHeight="false" outlineLevel="0" collapsed="false">
      <c r="A7029" s="21" t="s">
        <v>3882</v>
      </c>
      <c r="B7029" s="21" t="s">
        <v>3593</v>
      </c>
      <c r="C7029" s="23" t="n">
        <v>46232</v>
      </c>
      <c r="D7029" s="21" t="s">
        <v>1278</v>
      </c>
      <c r="E7029" s="21" t="s">
        <v>971</v>
      </c>
      <c r="F7029" s="12" t="n">
        <v>5</v>
      </c>
      <c r="G7029" s="19" t="n">
        <v>128.15</v>
      </c>
      <c r="H7029" s="19" t="n">
        <v>97.76</v>
      </c>
      <c r="I7029" s="19" t="n">
        <f aca="false">ROUND(F7029*G7029,2)</f>
        <v>640.75</v>
      </c>
      <c r="J7029" s="19" t="n">
        <f aca="false">ROUND(F7029*H7029,2)</f>
        <v>488.8</v>
      </c>
      <c r="K7029" s="19" t="n">
        <f aca="false">INDEX(Pricebook!$L$2:$L$1401,MATCH(D7029,Pricebook!$A$2:$A$1401,0))</f>
        <v>148.05</v>
      </c>
      <c r="L7029" s="19" t="n">
        <f aca="false">ROUND(F7029*K7029,2)</f>
        <v>740.25</v>
      </c>
      <c r="M7029" s="24" t="n">
        <f aca="false">DATE(YEAR(C7029),MONTH(C7029),1)</f>
        <v>46204</v>
      </c>
    </row>
    <row r="7030" customFormat="false" ht="15" hidden="false" customHeight="false" outlineLevel="0" collapsed="false">
      <c r="A7030" s="21" t="s">
        <v>3882</v>
      </c>
      <c r="B7030" s="21" t="s">
        <v>3593</v>
      </c>
      <c r="C7030" s="23" t="n">
        <v>46232</v>
      </c>
      <c r="D7030" s="21" t="s">
        <v>2928</v>
      </c>
      <c r="E7030" s="21" t="s">
        <v>2748</v>
      </c>
      <c r="F7030" s="12" t="n">
        <v>5</v>
      </c>
      <c r="G7030" s="19" t="n">
        <v>26</v>
      </c>
      <c r="H7030" s="19" t="n">
        <v>17.05</v>
      </c>
      <c r="I7030" s="19" t="n">
        <f aca="false">ROUND(F7030*G7030,2)</f>
        <v>130</v>
      </c>
      <c r="J7030" s="19" t="n">
        <f aca="false">ROUND(F7030*H7030,2)</f>
        <v>85.25</v>
      </c>
      <c r="K7030" s="19" t="n">
        <f aca="false">INDEX(Pricebook!$L$2:$L$1401,MATCH(D7030,Pricebook!$A$2:$A$1401,0))</f>
        <v>28.35</v>
      </c>
      <c r="L7030" s="19" t="n">
        <f aca="false">ROUND(F7030*K7030,2)</f>
        <v>141.75</v>
      </c>
      <c r="M7030" s="24" t="n">
        <f aca="false">DATE(YEAR(C7030),MONTH(C7030),1)</f>
        <v>46204</v>
      </c>
    </row>
    <row r="7031" customFormat="false" ht="15" hidden="false" customHeight="false" outlineLevel="0" collapsed="false">
      <c r="A7031" s="21" t="s">
        <v>3882</v>
      </c>
      <c r="B7031" s="21" t="s">
        <v>3593</v>
      </c>
      <c r="C7031" s="23" t="n">
        <v>46232</v>
      </c>
      <c r="D7031" s="21" t="s">
        <v>1088</v>
      </c>
      <c r="E7031" s="21" t="s">
        <v>971</v>
      </c>
      <c r="F7031" s="12" t="n">
        <v>2</v>
      </c>
      <c r="G7031" s="19" t="n">
        <v>72.65</v>
      </c>
      <c r="H7031" s="19" t="n">
        <v>56.17</v>
      </c>
      <c r="I7031" s="19" t="n">
        <f aca="false">ROUND(F7031*G7031,2)</f>
        <v>145.3</v>
      </c>
      <c r="J7031" s="19" t="n">
        <f aca="false">ROUND(F7031*H7031,2)</f>
        <v>112.34</v>
      </c>
      <c r="K7031" s="19" t="n">
        <f aca="false">INDEX(Pricebook!$L$2:$L$1401,MATCH(D7031,Pricebook!$A$2:$A$1401,0))</f>
        <v>79.95</v>
      </c>
      <c r="L7031" s="19" t="n">
        <f aca="false">ROUND(F7031*K7031,2)</f>
        <v>159.9</v>
      </c>
      <c r="M7031" s="24" t="n">
        <f aca="false">DATE(YEAR(C7031),MONTH(C7031),1)</f>
        <v>46204</v>
      </c>
    </row>
    <row r="7032" customFormat="false" ht="15" hidden="false" customHeight="false" outlineLevel="0" collapsed="false">
      <c r="A7032" s="21" t="s">
        <v>3882</v>
      </c>
      <c r="B7032" s="21" t="s">
        <v>3593</v>
      </c>
      <c r="C7032" s="23" t="n">
        <v>46232</v>
      </c>
      <c r="D7032" s="21" t="s">
        <v>921</v>
      </c>
      <c r="E7032" s="21" t="s">
        <v>366</v>
      </c>
      <c r="F7032" s="12" t="n">
        <v>2</v>
      </c>
      <c r="G7032" s="19" t="n">
        <v>30.95</v>
      </c>
      <c r="H7032" s="19" t="n">
        <v>25.05</v>
      </c>
      <c r="I7032" s="19" t="n">
        <f aca="false">ROUND(F7032*G7032,2)</f>
        <v>61.9</v>
      </c>
      <c r="J7032" s="19" t="n">
        <f aca="false">ROUND(F7032*H7032,2)</f>
        <v>50.1</v>
      </c>
      <c r="K7032" s="19" t="n">
        <f aca="false">INDEX(Pricebook!$L$2:$L$1401,MATCH(D7032,Pricebook!$A$2:$A$1401,0))</f>
        <v>33.2</v>
      </c>
      <c r="L7032" s="19" t="n">
        <f aca="false">ROUND(F7032*K7032,2)</f>
        <v>66.4</v>
      </c>
      <c r="M7032" s="24" t="n">
        <f aca="false">DATE(YEAR(C7032),MONTH(C7032),1)</f>
        <v>46204</v>
      </c>
    </row>
    <row r="7033" customFormat="false" ht="15" hidden="false" customHeight="false" outlineLevel="0" collapsed="false">
      <c r="A7033" s="21" t="s">
        <v>3882</v>
      </c>
      <c r="B7033" s="21" t="s">
        <v>3593</v>
      </c>
      <c r="C7033" s="23" t="n">
        <v>46232</v>
      </c>
      <c r="D7033" s="21" t="s">
        <v>2804</v>
      </c>
      <c r="E7033" s="21" t="s">
        <v>2748</v>
      </c>
      <c r="F7033" s="12" t="n">
        <v>6</v>
      </c>
      <c r="G7033" s="19" t="n">
        <v>12.4</v>
      </c>
      <c r="H7033" s="19" t="n">
        <v>7.21</v>
      </c>
      <c r="I7033" s="19" t="n">
        <f aca="false">ROUND(F7033*G7033,2)</f>
        <v>74.4</v>
      </c>
      <c r="J7033" s="19" t="n">
        <f aca="false">ROUND(F7033*H7033,2)</f>
        <v>43.26</v>
      </c>
      <c r="K7033" s="19" t="n">
        <f aca="false">INDEX(Pricebook!$L$2:$L$1401,MATCH(D7033,Pricebook!$A$2:$A$1401,0))</f>
        <v>13.55</v>
      </c>
      <c r="L7033" s="19" t="n">
        <f aca="false">ROUND(F7033*K7033,2)</f>
        <v>81.3</v>
      </c>
      <c r="M7033" s="24" t="n">
        <f aca="false">DATE(YEAR(C7033),MONTH(C7033),1)</f>
        <v>46204</v>
      </c>
    </row>
    <row r="7034" customFormat="false" ht="15" hidden="false" customHeight="false" outlineLevel="0" collapsed="false">
      <c r="A7034" s="21" t="s">
        <v>3882</v>
      </c>
      <c r="B7034" s="21" t="s">
        <v>3593</v>
      </c>
      <c r="C7034" s="23" t="n">
        <v>46232</v>
      </c>
      <c r="D7034" s="21" t="s">
        <v>2240</v>
      </c>
      <c r="E7034" s="21" t="s">
        <v>2202</v>
      </c>
      <c r="F7034" s="12" t="n">
        <v>1</v>
      </c>
      <c r="G7034" s="19" t="n">
        <v>55.9</v>
      </c>
      <c r="H7034" s="19" t="n">
        <v>33.72</v>
      </c>
      <c r="I7034" s="19" t="n">
        <f aca="false">ROUND(F7034*G7034,2)</f>
        <v>55.9</v>
      </c>
      <c r="J7034" s="19" t="n">
        <f aca="false">ROUND(F7034*H7034,2)</f>
        <v>33.72</v>
      </c>
      <c r="K7034" s="19" t="n">
        <f aca="false">INDEX(Pricebook!$L$2:$L$1401,MATCH(D7034,Pricebook!$A$2:$A$1401,0))</f>
        <v>59.3</v>
      </c>
      <c r="L7034" s="19" t="n">
        <f aca="false">ROUND(F7034*K7034,2)</f>
        <v>59.3</v>
      </c>
      <c r="M7034" s="24" t="n">
        <f aca="false">DATE(YEAR(C7034),MONTH(C7034),1)</f>
        <v>46204</v>
      </c>
    </row>
    <row r="7035" customFormat="false" ht="15" hidden="false" customHeight="false" outlineLevel="0" collapsed="false">
      <c r="A7035" s="21" t="s">
        <v>3882</v>
      </c>
      <c r="B7035" s="21" t="s">
        <v>3593</v>
      </c>
      <c r="C7035" s="23" t="n">
        <v>46232</v>
      </c>
      <c r="D7035" s="21" t="s">
        <v>1432</v>
      </c>
      <c r="E7035" s="21" t="s">
        <v>971</v>
      </c>
      <c r="F7035" s="12" t="n">
        <v>1</v>
      </c>
      <c r="G7035" s="19" t="n">
        <v>1442.9</v>
      </c>
      <c r="H7035" s="19" t="n">
        <v>1113.94</v>
      </c>
      <c r="I7035" s="19" t="n">
        <f aca="false">ROUND(F7035*G7035,2)</f>
        <v>1442.9</v>
      </c>
      <c r="J7035" s="19" t="n">
        <f aca="false">ROUND(F7035*H7035,2)</f>
        <v>1113.94</v>
      </c>
      <c r="K7035" s="19" t="n">
        <f aca="false">INDEX(Pricebook!$L$2:$L$1401,MATCH(D7035,Pricebook!$A$2:$A$1401,0))</f>
        <v>1686.85</v>
      </c>
      <c r="L7035" s="19" t="n">
        <f aca="false">ROUND(F7035*K7035,2)</f>
        <v>1686.85</v>
      </c>
      <c r="M7035" s="24" t="n">
        <f aca="false">DATE(YEAR(C7035),MONTH(C7035),1)</f>
        <v>46204</v>
      </c>
    </row>
    <row r="7036" customFormat="false" ht="15" hidden="false" customHeight="false" outlineLevel="0" collapsed="false">
      <c r="A7036" s="21" t="s">
        <v>3882</v>
      </c>
      <c r="B7036" s="21" t="s">
        <v>3593</v>
      </c>
      <c r="C7036" s="23" t="n">
        <v>46232</v>
      </c>
      <c r="D7036" s="21" t="s">
        <v>2351</v>
      </c>
      <c r="E7036" s="21" t="s">
        <v>2202</v>
      </c>
      <c r="F7036" s="12" t="n">
        <v>9</v>
      </c>
      <c r="G7036" s="19" t="n">
        <v>12.3</v>
      </c>
      <c r="H7036" s="19" t="n">
        <v>7.38</v>
      </c>
      <c r="I7036" s="19" t="n">
        <f aca="false">ROUND(F7036*G7036,2)</f>
        <v>110.7</v>
      </c>
      <c r="J7036" s="19" t="n">
        <f aca="false">ROUND(F7036*H7036,2)</f>
        <v>66.42</v>
      </c>
      <c r="K7036" s="19" t="n">
        <f aca="false">INDEX(Pricebook!$L$2:$L$1401,MATCH(D7036,Pricebook!$A$2:$A$1401,0))</f>
        <v>13</v>
      </c>
      <c r="L7036" s="19" t="n">
        <f aca="false">ROUND(F7036*K7036,2)</f>
        <v>117</v>
      </c>
      <c r="M7036" s="24" t="n">
        <f aca="false">DATE(YEAR(C7036),MONTH(C7036),1)</f>
        <v>46204</v>
      </c>
    </row>
    <row r="7037" customFormat="false" ht="15" hidden="false" customHeight="false" outlineLevel="0" collapsed="false">
      <c r="A7037" s="21" t="s">
        <v>3882</v>
      </c>
      <c r="B7037" s="21" t="s">
        <v>3593</v>
      </c>
      <c r="C7037" s="23" t="n">
        <v>46232</v>
      </c>
      <c r="D7037" s="21" t="s">
        <v>1312</v>
      </c>
      <c r="E7037" s="21" t="s">
        <v>971</v>
      </c>
      <c r="F7037" s="12" t="n">
        <v>12</v>
      </c>
      <c r="G7037" s="19" t="n">
        <v>11.2</v>
      </c>
      <c r="H7037" s="19" t="n">
        <v>8.65</v>
      </c>
      <c r="I7037" s="19" t="n">
        <f aca="false">ROUND(F7037*G7037,2)</f>
        <v>134.4</v>
      </c>
      <c r="J7037" s="19" t="n">
        <f aca="false">ROUND(F7037*H7037,2)</f>
        <v>103.8</v>
      </c>
      <c r="K7037" s="19" t="n">
        <f aca="false">INDEX(Pricebook!$L$2:$L$1401,MATCH(D7037,Pricebook!$A$2:$A$1401,0))</f>
        <v>13.1</v>
      </c>
      <c r="L7037" s="19" t="n">
        <f aca="false">ROUND(F7037*K7037,2)</f>
        <v>157.2</v>
      </c>
      <c r="M7037" s="24" t="n">
        <f aca="false">DATE(YEAR(C7037),MONTH(C7037),1)</f>
        <v>46204</v>
      </c>
    </row>
    <row r="7038" customFormat="false" ht="15" hidden="false" customHeight="false" outlineLevel="0" collapsed="false">
      <c r="A7038" s="21" t="s">
        <v>3882</v>
      </c>
      <c r="B7038" s="21" t="s">
        <v>3593</v>
      </c>
      <c r="C7038" s="23" t="n">
        <v>46232</v>
      </c>
      <c r="D7038" s="21" t="s">
        <v>649</v>
      </c>
      <c r="E7038" s="21" t="s">
        <v>366</v>
      </c>
      <c r="F7038" s="12" t="n">
        <v>3</v>
      </c>
      <c r="G7038" s="19" t="n">
        <v>76.15</v>
      </c>
      <c r="H7038" s="19" t="n">
        <v>53.66</v>
      </c>
      <c r="I7038" s="19" t="n">
        <f aca="false">ROUND(F7038*G7038,2)</f>
        <v>228.45</v>
      </c>
      <c r="J7038" s="19" t="n">
        <f aca="false">ROUND(F7038*H7038,2)</f>
        <v>160.98</v>
      </c>
      <c r="K7038" s="19" t="n">
        <f aca="false">INDEX(Pricebook!$L$2:$L$1401,MATCH(D7038,Pricebook!$A$2:$A$1401,0))</f>
        <v>81.7</v>
      </c>
      <c r="L7038" s="19" t="n">
        <f aca="false">ROUND(F7038*K7038,2)</f>
        <v>245.1</v>
      </c>
      <c r="M7038" s="24" t="n">
        <f aca="false">DATE(YEAR(C7038),MONTH(C7038),1)</f>
        <v>46204</v>
      </c>
    </row>
    <row r="7039" customFormat="false" ht="15" hidden="false" customHeight="false" outlineLevel="0" collapsed="false">
      <c r="A7039" s="21" t="s">
        <v>3883</v>
      </c>
      <c r="B7039" s="21" t="s">
        <v>3345</v>
      </c>
      <c r="C7039" s="23" t="n">
        <v>46232</v>
      </c>
      <c r="D7039" s="21" t="s">
        <v>585</v>
      </c>
      <c r="E7039" s="21" t="s">
        <v>366</v>
      </c>
      <c r="F7039" s="12" t="n">
        <v>4</v>
      </c>
      <c r="G7039" s="19" t="n">
        <v>15.8</v>
      </c>
      <c r="H7039" s="19" t="n">
        <v>11.29</v>
      </c>
      <c r="I7039" s="19" t="n">
        <f aca="false">ROUND(F7039*G7039,2)</f>
        <v>63.2</v>
      </c>
      <c r="J7039" s="19" t="n">
        <f aca="false">ROUND(F7039*H7039,2)</f>
        <v>45.16</v>
      </c>
      <c r="K7039" s="19" t="n">
        <f aca="false">INDEX(Pricebook!$L$2:$L$1401,MATCH(D7039,Pricebook!$A$2:$A$1401,0))</f>
        <v>17.2</v>
      </c>
      <c r="L7039" s="19" t="n">
        <f aca="false">ROUND(F7039*K7039,2)</f>
        <v>68.8</v>
      </c>
      <c r="M7039" s="24" t="n">
        <f aca="false">DATE(YEAR(C7039),MONTH(C7039),1)</f>
        <v>46204</v>
      </c>
    </row>
    <row r="7040" customFormat="false" ht="15" hidden="false" customHeight="false" outlineLevel="0" collapsed="false">
      <c r="A7040" s="21" t="s">
        <v>3883</v>
      </c>
      <c r="B7040" s="21" t="s">
        <v>3345</v>
      </c>
      <c r="C7040" s="23" t="n">
        <v>46232</v>
      </c>
      <c r="D7040" s="21" t="s">
        <v>2426</v>
      </c>
      <c r="E7040" s="21" t="s">
        <v>2202</v>
      </c>
      <c r="F7040" s="12" t="n">
        <v>1</v>
      </c>
      <c r="G7040" s="19" t="n">
        <v>32.25</v>
      </c>
      <c r="H7040" s="19" t="n">
        <v>19.43</v>
      </c>
      <c r="I7040" s="19" t="n">
        <f aca="false">ROUND(F7040*G7040,2)</f>
        <v>32.25</v>
      </c>
      <c r="J7040" s="19" t="n">
        <f aca="false">ROUND(F7040*H7040,2)</f>
        <v>19.43</v>
      </c>
      <c r="K7040" s="19" t="n">
        <f aca="false">INDEX(Pricebook!$L$2:$L$1401,MATCH(D7040,Pricebook!$A$2:$A$1401,0))</f>
        <v>34.2</v>
      </c>
      <c r="L7040" s="19" t="n">
        <f aca="false">ROUND(F7040*K7040,2)</f>
        <v>34.2</v>
      </c>
      <c r="M7040" s="24" t="n">
        <f aca="false">DATE(YEAR(C7040),MONTH(C7040),1)</f>
        <v>46204</v>
      </c>
    </row>
    <row r="7041" customFormat="false" ht="15" hidden="false" customHeight="false" outlineLevel="0" collapsed="false">
      <c r="A7041" s="21" t="s">
        <v>3883</v>
      </c>
      <c r="B7041" s="21" t="s">
        <v>3345</v>
      </c>
      <c r="C7041" s="23" t="n">
        <v>46232</v>
      </c>
      <c r="D7041" s="21" t="s">
        <v>406</v>
      </c>
      <c r="E7041" s="21" t="s">
        <v>366</v>
      </c>
      <c r="F7041" s="12" t="n">
        <v>1</v>
      </c>
      <c r="G7041" s="19" t="n">
        <v>108.85</v>
      </c>
      <c r="H7041" s="19" t="n">
        <v>76.17</v>
      </c>
      <c r="I7041" s="19" t="n">
        <f aca="false">ROUND(F7041*G7041,2)</f>
        <v>108.85</v>
      </c>
      <c r="J7041" s="19" t="n">
        <f aca="false">ROUND(F7041*H7041,2)</f>
        <v>76.17</v>
      </c>
      <c r="K7041" s="19" t="n">
        <f aca="false">INDEX(Pricebook!$L$2:$L$1401,MATCH(D7041,Pricebook!$A$2:$A$1401,0))</f>
        <v>116</v>
      </c>
      <c r="L7041" s="19" t="n">
        <f aca="false">ROUND(F7041*K7041,2)</f>
        <v>116</v>
      </c>
      <c r="M7041" s="24" t="n">
        <f aca="false">DATE(YEAR(C7041),MONTH(C7041),1)</f>
        <v>46204</v>
      </c>
    </row>
    <row r="7042" customFormat="false" ht="15" hidden="false" customHeight="false" outlineLevel="0" collapsed="false">
      <c r="A7042" s="21" t="s">
        <v>3883</v>
      </c>
      <c r="B7042" s="21" t="s">
        <v>3345</v>
      </c>
      <c r="C7042" s="23" t="n">
        <v>46232</v>
      </c>
      <c r="D7042" s="21" t="s">
        <v>873</v>
      </c>
      <c r="E7042" s="21" t="s">
        <v>366</v>
      </c>
      <c r="F7042" s="12" t="n">
        <v>1</v>
      </c>
      <c r="G7042" s="19" t="n">
        <v>266.45</v>
      </c>
      <c r="H7042" s="19" t="n">
        <v>186.22</v>
      </c>
      <c r="I7042" s="19" t="n">
        <f aca="false">ROUND(F7042*G7042,2)</f>
        <v>266.45</v>
      </c>
      <c r="J7042" s="19" t="n">
        <f aca="false">ROUND(F7042*H7042,2)</f>
        <v>186.22</v>
      </c>
      <c r="K7042" s="19" t="n">
        <f aca="false">INDEX(Pricebook!$L$2:$L$1401,MATCH(D7042,Pricebook!$A$2:$A$1401,0))</f>
        <v>283.5</v>
      </c>
      <c r="L7042" s="19" t="n">
        <f aca="false">ROUND(F7042*K7042,2)</f>
        <v>283.5</v>
      </c>
      <c r="M7042" s="24" t="n">
        <f aca="false">DATE(YEAR(C7042),MONTH(C7042),1)</f>
        <v>46204</v>
      </c>
    </row>
    <row r="7043" customFormat="false" ht="15" hidden="false" customHeight="false" outlineLevel="0" collapsed="false">
      <c r="A7043" s="21" t="s">
        <v>3883</v>
      </c>
      <c r="B7043" s="21" t="s">
        <v>3345</v>
      </c>
      <c r="C7043" s="23" t="n">
        <v>46232</v>
      </c>
      <c r="D7043" s="21" t="s">
        <v>903</v>
      </c>
      <c r="E7043" s="21" t="s">
        <v>366</v>
      </c>
      <c r="F7043" s="12" t="n">
        <v>1</v>
      </c>
      <c r="G7043" s="19" t="n">
        <v>12.2</v>
      </c>
      <c r="H7043" s="19" t="n">
        <v>8.62</v>
      </c>
      <c r="I7043" s="19" t="n">
        <f aca="false">ROUND(F7043*G7043,2)</f>
        <v>12.2</v>
      </c>
      <c r="J7043" s="19" t="n">
        <f aca="false">ROUND(F7043*H7043,2)</f>
        <v>8.62</v>
      </c>
      <c r="K7043" s="19" t="n">
        <f aca="false">INDEX(Pricebook!$L$2:$L$1401,MATCH(D7043,Pricebook!$A$2:$A$1401,0))</f>
        <v>13.15</v>
      </c>
      <c r="L7043" s="19" t="n">
        <f aca="false">ROUND(F7043*K7043,2)</f>
        <v>13.15</v>
      </c>
      <c r="M7043" s="24" t="n">
        <f aca="false">DATE(YEAR(C7043),MONTH(C7043),1)</f>
        <v>46204</v>
      </c>
    </row>
    <row r="7044" customFormat="false" ht="15" hidden="false" customHeight="false" outlineLevel="0" collapsed="false">
      <c r="A7044" s="21" t="s">
        <v>3884</v>
      </c>
      <c r="B7044" s="21" t="s">
        <v>3062</v>
      </c>
      <c r="C7044" s="23" t="n">
        <v>46232</v>
      </c>
      <c r="D7044" s="21" t="s">
        <v>2313</v>
      </c>
      <c r="E7044" s="21" t="s">
        <v>2202</v>
      </c>
      <c r="F7044" s="12" t="n">
        <v>7</v>
      </c>
      <c r="G7044" s="19" t="n">
        <v>12.15</v>
      </c>
      <c r="H7044" s="19" t="n">
        <v>7.34</v>
      </c>
      <c r="I7044" s="19" t="n">
        <f aca="false">ROUND(F7044*G7044,2)</f>
        <v>85.05</v>
      </c>
      <c r="J7044" s="19" t="n">
        <f aca="false">ROUND(F7044*H7044,2)</f>
        <v>51.38</v>
      </c>
      <c r="K7044" s="19" t="n">
        <f aca="false">INDEX(Pricebook!$L$2:$L$1401,MATCH(D7044,Pricebook!$A$2:$A$1401,0))</f>
        <v>12.9</v>
      </c>
      <c r="L7044" s="19" t="n">
        <f aca="false">ROUND(F7044*K7044,2)</f>
        <v>90.3</v>
      </c>
      <c r="M7044" s="24" t="n">
        <f aca="false">DATE(YEAR(C7044),MONTH(C7044),1)</f>
        <v>46204</v>
      </c>
    </row>
    <row r="7045" customFormat="false" ht="15" hidden="false" customHeight="false" outlineLevel="0" collapsed="false">
      <c r="A7045" s="21" t="s">
        <v>3884</v>
      </c>
      <c r="B7045" s="21" t="s">
        <v>3062</v>
      </c>
      <c r="C7045" s="23" t="n">
        <v>46232</v>
      </c>
      <c r="D7045" s="21" t="s">
        <v>1771</v>
      </c>
      <c r="E7045" s="21" t="s">
        <v>1452</v>
      </c>
      <c r="F7045" s="12" t="n">
        <v>3</v>
      </c>
      <c r="G7045" s="19" t="n">
        <v>25.5</v>
      </c>
      <c r="H7045" s="19" t="n">
        <v>15.65</v>
      </c>
      <c r="I7045" s="19" t="n">
        <f aca="false">ROUND(F7045*G7045,2)</f>
        <v>76.5</v>
      </c>
      <c r="J7045" s="19" t="n">
        <f aca="false">ROUND(F7045*H7045,2)</f>
        <v>46.95</v>
      </c>
      <c r="K7045" s="19" t="n">
        <f aca="false">INDEX(Pricebook!$L$2:$L$1401,MATCH(D7045,Pricebook!$A$2:$A$1401,0))</f>
        <v>26.25</v>
      </c>
      <c r="L7045" s="19" t="n">
        <f aca="false">ROUND(F7045*K7045,2)</f>
        <v>78.75</v>
      </c>
      <c r="M7045" s="24" t="n">
        <f aca="false">DATE(YEAR(C7045),MONTH(C7045),1)</f>
        <v>46204</v>
      </c>
    </row>
    <row r="7046" customFormat="false" ht="15" hidden="false" customHeight="false" outlineLevel="0" collapsed="false">
      <c r="A7046" s="21" t="s">
        <v>3884</v>
      </c>
      <c r="B7046" s="21" t="s">
        <v>3062</v>
      </c>
      <c r="C7046" s="23" t="n">
        <v>46232</v>
      </c>
      <c r="D7046" s="21" t="s">
        <v>2436</v>
      </c>
      <c r="E7046" s="21" t="s">
        <v>2202</v>
      </c>
      <c r="F7046" s="12" t="n">
        <v>6</v>
      </c>
      <c r="G7046" s="19" t="n">
        <v>14.45</v>
      </c>
      <c r="H7046" s="19" t="n">
        <v>8.82</v>
      </c>
      <c r="I7046" s="19" t="n">
        <f aca="false">ROUND(F7046*G7046,2)</f>
        <v>86.7</v>
      </c>
      <c r="J7046" s="19" t="n">
        <f aca="false">ROUND(F7046*H7046,2)</f>
        <v>52.92</v>
      </c>
      <c r="K7046" s="19" t="n">
        <f aca="false">INDEX(Pricebook!$L$2:$L$1401,MATCH(D7046,Pricebook!$A$2:$A$1401,0))</f>
        <v>15.55</v>
      </c>
      <c r="L7046" s="19" t="n">
        <f aca="false">ROUND(F7046*K7046,2)</f>
        <v>93.3</v>
      </c>
      <c r="M7046" s="24" t="n">
        <f aca="false">DATE(YEAR(C7046),MONTH(C7046),1)</f>
        <v>46204</v>
      </c>
    </row>
    <row r="7047" customFormat="false" ht="15" hidden="false" customHeight="false" outlineLevel="0" collapsed="false">
      <c r="A7047" s="21" t="s">
        <v>3884</v>
      </c>
      <c r="B7047" s="21" t="s">
        <v>3062</v>
      </c>
      <c r="C7047" s="23" t="n">
        <v>46232</v>
      </c>
      <c r="D7047" s="21" t="s">
        <v>623</v>
      </c>
      <c r="E7047" s="21" t="s">
        <v>366</v>
      </c>
      <c r="F7047" s="12" t="n">
        <v>1</v>
      </c>
      <c r="G7047" s="19" t="n">
        <v>15.25</v>
      </c>
      <c r="H7047" s="19" t="n">
        <v>10.77</v>
      </c>
      <c r="I7047" s="19" t="n">
        <f aca="false">ROUND(F7047*G7047,2)</f>
        <v>15.25</v>
      </c>
      <c r="J7047" s="19" t="n">
        <f aca="false">ROUND(F7047*H7047,2)</f>
        <v>10.77</v>
      </c>
      <c r="K7047" s="19" t="n">
        <f aca="false">INDEX(Pricebook!$L$2:$L$1401,MATCH(D7047,Pricebook!$A$2:$A$1401,0))</f>
        <v>16.4</v>
      </c>
      <c r="L7047" s="19" t="n">
        <f aca="false">ROUND(F7047*K7047,2)</f>
        <v>16.4</v>
      </c>
      <c r="M7047" s="24" t="n">
        <f aca="false">DATE(YEAR(C7047),MONTH(C7047),1)</f>
        <v>46204</v>
      </c>
    </row>
    <row r="7048" customFormat="false" ht="15" hidden="false" customHeight="false" outlineLevel="0" collapsed="false">
      <c r="A7048" s="21" t="s">
        <v>3884</v>
      </c>
      <c r="B7048" s="21" t="s">
        <v>3062</v>
      </c>
      <c r="C7048" s="23" t="n">
        <v>46232</v>
      </c>
      <c r="D7048" s="21" t="s">
        <v>1666</v>
      </c>
      <c r="E7048" s="21" t="s">
        <v>1452</v>
      </c>
      <c r="F7048" s="12" t="n">
        <v>9</v>
      </c>
      <c r="G7048" s="19" t="n">
        <v>184.5</v>
      </c>
      <c r="H7048" s="19" t="n">
        <v>113.32</v>
      </c>
      <c r="I7048" s="19" t="n">
        <f aca="false">ROUND(F7048*G7048,2)</f>
        <v>1660.5</v>
      </c>
      <c r="J7048" s="19" t="n">
        <f aca="false">ROUND(F7048*H7048,2)</f>
        <v>1019.88</v>
      </c>
      <c r="K7048" s="19" t="n">
        <f aca="false">INDEX(Pricebook!$L$2:$L$1401,MATCH(D7048,Pricebook!$A$2:$A$1401,0))</f>
        <v>189.8</v>
      </c>
      <c r="L7048" s="19" t="n">
        <f aca="false">ROUND(F7048*K7048,2)</f>
        <v>1708.2</v>
      </c>
      <c r="M7048" s="24" t="n">
        <f aca="false">DATE(YEAR(C7048),MONTH(C7048),1)</f>
        <v>46204</v>
      </c>
    </row>
    <row r="7049" customFormat="false" ht="15" hidden="false" customHeight="false" outlineLevel="0" collapsed="false">
      <c r="A7049" s="21" t="s">
        <v>3884</v>
      </c>
      <c r="B7049" s="21" t="s">
        <v>3062</v>
      </c>
      <c r="C7049" s="23" t="n">
        <v>46232</v>
      </c>
      <c r="D7049" s="21" t="s">
        <v>1495</v>
      </c>
      <c r="E7049" s="21" t="s">
        <v>1452</v>
      </c>
      <c r="F7049" s="12" t="n">
        <v>7</v>
      </c>
      <c r="G7049" s="19" t="n">
        <v>30.5</v>
      </c>
      <c r="H7049" s="19" t="n">
        <v>18.73</v>
      </c>
      <c r="I7049" s="19" t="n">
        <f aca="false">ROUND(F7049*G7049,2)</f>
        <v>213.5</v>
      </c>
      <c r="J7049" s="19" t="n">
        <f aca="false">ROUND(F7049*H7049,2)</f>
        <v>131.11</v>
      </c>
      <c r="K7049" s="19" t="n">
        <f aca="false">INDEX(Pricebook!$L$2:$L$1401,MATCH(D7049,Pricebook!$A$2:$A$1401,0))</f>
        <v>31.4</v>
      </c>
      <c r="L7049" s="19" t="n">
        <f aca="false">ROUND(F7049*K7049,2)</f>
        <v>219.8</v>
      </c>
      <c r="M7049" s="24" t="n">
        <f aca="false">DATE(YEAR(C7049),MONTH(C7049),1)</f>
        <v>46204</v>
      </c>
    </row>
    <row r="7050" customFormat="false" ht="15" hidden="false" customHeight="false" outlineLevel="0" collapsed="false">
      <c r="A7050" s="21" t="s">
        <v>3884</v>
      </c>
      <c r="B7050" s="21" t="s">
        <v>3062</v>
      </c>
      <c r="C7050" s="23" t="n">
        <v>46232</v>
      </c>
      <c r="D7050" s="21" t="s">
        <v>563</v>
      </c>
      <c r="E7050" s="21" t="s">
        <v>366</v>
      </c>
      <c r="F7050" s="12" t="n">
        <v>3</v>
      </c>
      <c r="G7050" s="19" t="n">
        <v>20.6</v>
      </c>
      <c r="H7050" s="19" t="n">
        <v>14.7</v>
      </c>
      <c r="I7050" s="19" t="n">
        <f aca="false">ROUND(F7050*G7050,2)</f>
        <v>61.8</v>
      </c>
      <c r="J7050" s="19" t="n">
        <f aca="false">ROUND(F7050*H7050,2)</f>
        <v>44.1</v>
      </c>
      <c r="K7050" s="19" t="n">
        <f aca="false">INDEX(Pricebook!$L$2:$L$1401,MATCH(D7050,Pricebook!$A$2:$A$1401,0))</f>
        <v>22.4</v>
      </c>
      <c r="L7050" s="19" t="n">
        <f aca="false">ROUND(F7050*K7050,2)</f>
        <v>67.2</v>
      </c>
      <c r="M7050" s="24" t="n">
        <f aca="false">DATE(YEAR(C7050),MONTH(C7050),1)</f>
        <v>46204</v>
      </c>
    </row>
    <row r="7051" customFormat="false" ht="15" hidden="false" customHeight="false" outlineLevel="0" collapsed="false">
      <c r="A7051" s="21" t="s">
        <v>3884</v>
      </c>
      <c r="B7051" s="21" t="s">
        <v>3062</v>
      </c>
      <c r="C7051" s="23" t="n">
        <v>46232</v>
      </c>
      <c r="D7051" s="21" t="s">
        <v>430</v>
      </c>
      <c r="E7051" s="21" t="s">
        <v>366</v>
      </c>
      <c r="F7051" s="12" t="n">
        <v>2</v>
      </c>
      <c r="G7051" s="19" t="n">
        <v>121.8</v>
      </c>
      <c r="H7051" s="19" t="n">
        <v>86.38</v>
      </c>
      <c r="I7051" s="19" t="n">
        <f aca="false">ROUND(F7051*G7051,2)</f>
        <v>243.6</v>
      </c>
      <c r="J7051" s="19" t="n">
        <f aca="false">ROUND(F7051*H7051,2)</f>
        <v>172.76</v>
      </c>
      <c r="K7051" s="19" t="n">
        <f aca="false">INDEX(Pricebook!$L$2:$L$1401,MATCH(D7051,Pricebook!$A$2:$A$1401,0))</f>
        <v>131.55</v>
      </c>
      <c r="L7051" s="19" t="n">
        <f aca="false">ROUND(F7051*K7051,2)</f>
        <v>263.1</v>
      </c>
      <c r="M7051" s="24" t="n">
        <f aca="false">DATE(YEAR(C7051),MONTH(C7051),1)</f>
        <v>46204</v>
      </c>
    </row>
    <row r="7052" customFormat="false" ht="15" hidden="false" customHeight="false" outlineLevel="0" collapsed="false">
      <c r="A7052" s="21" t="s">
        <v>3884</v>
      </c>
      <c r="B7052" s="21" t="s">
        <v>3062</v>
      </c>
      <c r="C7052" s="23" t="n">
        <v>46232</v>
      </c>
      <c r="D7052" s="21" t="s">
        <v>1678</v>
      </c>
      <c r="E7052" s="21" t="s">
        <v>1452</v>
      </c>
      <c r="F7052" s="12" t="n">
        <v>2</v>
      </c>
      <c r="G7052" s="19" t="n">
        <v>46.7</v>
      </c>
      <c r="H7052" s="19" t="n">
        <v>32.97</v>
      </c>
      <c r="I7052" s="19" t="n">
        <f aca="false">ROUND(F7052*G7052,2)</f>
        <v>93.4</v>
      </c>
      <c r="J7052" s="19" t="n">
        <f aca="false">ROUND(F7052*H7052,2)</f>
        <v>65.94</v>
      </c>
      <c r="K7052" s="19" t="n">
        <f aca="false">INDEX(Pricebook!$L$2:$L$1401,MATCH(D7052,Pricebook!$A$2:$A$1401,0))</f>
        <v>48.05</v>
      </c>
      <c r="L7052" s="19" t="n">
        <f aca="false">ROUND(F7052*K7052,2)</f>
        <v>96.1</v>
      </c>
      <c r="M7052" s="24" t="n">
        <f aca="false">DATE(YEAR(C7052),MONTH(C7052),1)</f>
        <v>46204</v>
      </c>
    </row>
    <row r="7053" customFormat="false" ht="15" hidden="false" customHeight="false" outlineLevel="0" collapsed="false">
      <c r="A7053" s="21" t="s">
        <v>3884</v>
      </c>
      <c r="B7053" s="21" t="s">
        <v>3062</v>
      </c>
      <c r="C7053" s="23" t="n">
        <v>46232</v>
      </c>
      <c r="D7053" s="21" t="s">
        <v>877</v>
      </c>
      <c r="E7053" s="21" t="s">
        <v>366</v>
      </c>
      <c r="F7053" s="12" t="n">
        <v>1</v>
      </c>
      <c r="G7053" s="19" t="n">
        <v>59.2</v>
      </c>
      <c r="H7053" s="19" t="n">
        <v>44.59</v>
      </c>
      <c r="I7053" s="19" t="n">
        <f aca="false">ROUND(F7053*G7053,2)</f>
        <v>59.2</v>
      </c>
      <c r="J7053" s="19" t="n">
        <f aca="false">ROUND(F7053*H7053,2)</f>
        <v>44.59</v>
      </c>
      <c r="K7053" s="19" t="n">
        <f aca="false">INDEX(Pricebook!$L$2:$L$1401,MATCH(D7053,Pricebook!$A$2:$A$1401,0))</f>
        <v>64.1</v>
      </c>
      <c r="L7053" s="19" t="n">
        <f aca="false">ROUND(F7053*K7053,2)</f>
        <v>64.1</v>
      </c>
      <c r="M7053" s="24" t="n">
        <f aca="false">DATE(YEAR(C7053),MONTH(C7053),1)</f>
        <v>46204</v>
      </c>
    </row>
    <row r="7054" customFormat="false" ht="15" hidden="false" customHeight="false" outlineLevel="0" collapsed="false">
      <c r="A7054" s="21" t="s">
        <v>3884</v>
      </c>
      <c r="B7054" s="21" t="s">
        <v>3062</v>
      </c>
      <c r="C7054" s="23" t="n">
        <v>46232</v>
      </c>
      <c r="D7054" s="21" t="s">
        <v>757</v>
      </c>
      <c r="E7054" s="21" t="s">
        <v>366</v>
      </c>
      <c r="F7054" s="12" t="n">
        <v>4</v>
      </c>
      <c r="G7054" s="19" t="n">
        <v>11.7</v>
      </c>
      <c r="H7054" s="19" t="n">
        <v>8.29</v>
      </c>
      <c r="I7054" s="19" t="n">
        <f aca="false">ROUND(F7054*G7054,2)</f>
        <v>46.8</v>
      </c>
      <c r="J7054" s="19" t="n">
        <f aca="false">ROUND(F7054*H7054,2)</f>
        <v>33.16</v>
      </c>
      <c r="K7054" s="19" t="n">
        <f aca="false">INDEX(Pricebook!$L$2:$L$1401,MATCH(D7054,Pricebook!$A$2:$A$1401,0))</f>
        <v>12.65</v>
      </c>
      <c r="L7054" s="19" t="n">
        <f aca="false">ROUND(F7054*K7054,2)</f>
        <v>50.6</v>
      </c>
      <c r="M7054" s="24" t="n">
        <f aca="false">DATE(YEAR(C7054),MONTH(C7054),1)</f>
        <v>46204</v>
      </c>
    </row>
    <row r="7055" customFormat="false" ht="15" hidden="false" customHeight="false" outlineLevel="0" collapsed="false">
      <c r="A7055" s="21" t="s">
        <v>3884</v>
      </c>
      <c r="B7055" s="21" t="s">
        <v>3062</v>
      </c>
      <c r="C7055" s="23" t="n">
        <v>46232</v>
      </c>
      <c r="D7055" s="21" t="s">
        <v>1514</v>
      </c>
      <c r="E7055" s="21" t="s">
        <v>1452</v>
      </c>
      <c r="F7055" s="12" t="n">
        <v>4</v>
      </c>
      <c r="G7055" s="19" t="n">
        <v>41.8</v>
      </c>
      <c r="H7055" s="19" t="n">
        <v>29.03</v>
      </c>
      <c r="I7055" s="19" t="n">
        <f aca="false">ROUND(F7055*G7055,2)</f>
        <v>167.2</v>
      </c>
      <c r="J7055" s="19" t="n">
        <f aca="false">ROUND(F7055*H7055,2)</f>
        <v>116.12</v>
      </c>
      <c r="K7055" s="19" t="n">
        <f aca="false">INDEX(Pricebook!$L$2:$L$1401,MATCH(D7055,Pricebook!$A$2:$A$1401,0))</f>
        <v>43.55</v>
      </c>
      <c r="L7055" s="19" t="n">
        <f aca="false">ROUND(F7055*K7055,2)</f>
        <v>174.2</v>
      </c>
      <c r="M7055" s="24" t="n">
        <f aca="false">DATE(YEAR(C7055),MONTH(C7055),1)</f>
        <v>46204</v>
      </c>
    </row>
    <row r="7056" customFormat="false" ht="15" hidden="false" customHeight="false" outlineLevel="0" collapsed="false">
      <c r="A7056" s="21" t="s">
        <v>3885</v>
      </c>
      <c r="B7056" s="21" t="s">
        <v>3033</v>
      </c>
      <c r="C7056" s="23" t="n">
        <v>46232</v>
      </c>
      <c r="D7056" s="21" t="s">
        <v>159</v>
      </c>
      <c r="E7056" s="21" t="s">
        <v>108</v>
      </c>
      <c r="F7056" s="12" t="n">
        <v>3</v>
      </c>
      <c r="G7056" s="19" t="n">
        <v>15.75</v>
      </c>
      <c r="H7056" s="19" t="n">
        <v>11.73</v>
      </c>
      <c r="I7056" s="19" t="n">
        <f aca="false">ROUND(F7056*G7056,2)</f>
        <v>47.25</v>
      </c>
      <c r="J7056" s="19" t="n">
        <f aca="false">ROUND(F7056*H7056,2)</f>
        <v>35.19</v>
      </c>
      <c r="K7056" s="19" t="n">
        <f aca="false">INDEX(Pricebook!$L$2:$L$1401,MATCH(D7056,Pricebook!$A$2:$A$1401,0))</f>
        <v>17.2</v>
      </c>
      <c r="L7056" s="19" t="n">
        <f aca="false">ROUND(F7056*K7056,2)</f>
        <v>51.6</v>
      </c>
      <c r="M7056" s="24" t="n">
        <f aca="false">DATE(YEAR(C7056),MONTH(C7056),1)</f>
        <v>46204</v>
      </c>
    </row>
    <row r="7057" customFormat="false" ht="15" hidden="false" customHeight="false" outlineLevel="0" collapsed="false">
      <c r="A7057" s="21" t="s">
        <v>3885</v>
      </c>
      <c r="B7057" s="21" t="s">
        <v>3033</v>
      </c>
      <c r="C7057" s="23" t="n">
        <v>46232</v>
      </c>
      <c r="D7057" s="21" t="s">
        <v>2561</v>
      </c>
      <c r="E7057" s="21" t="s">
        <v>2466</v>
      </c>
      <c r="F7057" s="12" t="n">
        <v>6</v>
      </c>
      <c r="G7057" s="19" t="n">
        <v>60</v>
      </c>
      <c r="H7057" s="19" t="n">
        <v>36.77</v>
      </c>
      <c r="I7057" s="19" t="n">
        <f aca="false">ROUND(F7057*G7057,2)</f>
        <v>360</v>
      </c>
      <c r="J7057" s="19" t="n">
        <f aca="false">ROUND(F7057*H7057,2)</f>
        <v>220.62</v>
      </c>
      <c r="K7057" s="19" t="n">
        <f aca="false">INDEX(Pricebook!$L$2:$L$1401,MATCH(D7057,Pricebook!$A$2:$A$1401,0))</f>
        <v>61.9</v>
      </c>
      <c r="L7057" s="19" t="n">
        <f aca="false">ROUND(F7057*K7057,2)</f>
        <v>371.4</v>
      </c>
      <c r="M7057" s="24" t="n">
        <f aca="false">DATE(YEAR(C7057),MONTH(C7057),1)</f>
        <v>46204</v>
      </c>
    </row>
    <row r="7058" customFormat="false" ht="15" hidden="false" customHeight="false" outlineLevel="0" collapsed="false">
      <c r="A7058" s="21" t="s">
        <v>3885</v>
      </c>
      <c r="B7058" s="21" t="s">
        <v>3033</v>
      </c>
      <c r="C7058" s="23" t="n">
        <v>46232</v>
      </c>
      <c r="D7058" s="21" t="s">
        <v>597</v>
      </c>
      <c r="E7058" s="21" t="s">
        <v>366</v>
      </c>
      <c r="F7058" s="12" t="n">
        <v>3</v>
      </c>
      <c r="G7058" s="19" t="n">
        <v>24</v>
      </c>
      <c r="H7058" s="19" t="n">
        <v>18.81</v>
      </c>
      <c r="I7058" s="19" t="n">
        <f aca="false">ROUND(F7058*G7058,2)</f>
        <v>72</v>
      </c>
      <c r="J7058" s="19" t="n">
        <f aca="false">ROUND(F7058*H7058,2)</f>
        <v>56.43</v>
      </c>
      <c r="K7058" s="19" t="n">
        <f aca="false">INDEX(Pricebook!$L$2:$L$1401,MATCH(D7058,Pricebook!$A$2:$A$1401,0))</f>
        <v>25.6</v>
      </c>
      <c r="L7058" s="19" t="n">
        <f aca="false">ROUND(F7058*K7058,2)</f>
        <v>76.8</v>
      </c>
      <c r="M7058" s="24" t="n">
        <f aca="false">DATE(YEAR(C7058),MONTH(C7058),1)</f>
        <v>46204</v>
      </c>
    </row>
    <row r="7059" customFormat="false" ht="15" hidden="false" customHeight="false" outlineLevel="0" collapsed="false">
      <c r="A7059" s="21" t="s">
        <v>3885</v>
      </c>
      <c r="B7059" s="21" t="s">
        <v>3033</v>
      </c>
      <c r="C7059" s="23" t="n">
        <v>46232</v>
      </c>
      <c r="D7059" s="21" t="s">
        <v>713</v>
      </c>
      <c r="E7059" s="21" t="s">
        <v>366</v>
      </c>
      <c r="F7059" s="12" t="n">
        <v>3</v>
      </c>
      <c r="G7059" s="19" t="n">
        <v>22.4</v>
      </c>
      <c r="H7059" s="19" t="n">
        <v>15.77</v>
      </c>
      <c r="I7059" s="19" t="n">
        <f aca="false">ROUND(F7059*G7059,2)</f>
        <v>67.2</v>
      </c>
      <c r="J7059" s="19" t="n">
        <f aca="false">ROUND(F7059*H7059,2)</f>
        <v>47.31</v>
      </c>
      <c r="K7059" s="19" t="n">
        <f aca="false">INDEX(Pricebook!$L$2:$L$1401,MATCH(D7059,Pricebook!$A$2:$A$1401,0))</f>
        <v>24.05</v>
      </c>
      <c r="L7059" s="19" t="n">
        <f aca="false">ROUND(F7059*K7059,2)</f>
        <v>72.15</v>
      </c>
      <c r="M7059" s="24" t="n">
        <f aca="false">DATE(YEAR(C7059),MONTH(C7059),1)</f>
        <v>46204</v>
      </c>
    </row>
    <row r="7060" customFormat="false" ht="15" hidden="false" customHeight="false" outlineLevel="0" collapsed="false">
      <c r="A7060" s="21" t="s">
        <v>3885</v>
      </c>
      <c r="B7060" s="21" t="s">
        <v>3033</v>
      </c>
      <c r="C7060" s="23" t="n">
        <v>46232</v>
      </c>
      <c r="D7060" s="21" t="s">
        <v>229</v>
      </c>
      <c r="E7060" s="21" t="s">
        <v>108</v>
      </c>
      <c r="F7060" s="12" t="n">
        <v>2</v>
      </c>
      <c r="G7060" s="19" t="n">
        <v>40.4</v>
      </c>
      <c r="H7060" s="19" t="n">
        <v>34.64</v>
      </c>
      <c r="I7060" s="19" t="n">
        <f aca="false">ROUND(F7060*G7060,2)</f>
        <v>80.8</v>
      </c>
      <c r="J7060" s="19" t="n">
        <f aca="false">ROUND(F7060*H7060,2)</f>
        <v>69.28</v>
      </c>
      <c r="K7060" s="19" t="n">
        <f aca="false">INDEX(Pricebook!$L$2:$L$1401,MATCH(D7060,Pricebook!$A$2:$A$1401,0))</f>
        <v>44.4</v>
      </c>
      <c r="L7060" s="19" t="n">
        <f aca="false">ROUND(F7060*K7060,2)</f>
        <v>88.8</v>
      </c>
      <c r="M7060" s="24" t="n">
        <f aca="false">DATE(YEAR(C7060),MONTH(C7060),1)</f>
        <v>46204</v>
      </c>
    </row>
    <row r="7061" customFormat="false" ht="15" hidden="false" customHeight="false" outlineLevel="0" collapsed="false">
      <c r="A7061" s="21" t="s">
        <v>3886</v>
      </c>
      <c r="B7061" s="21" t="s">
        <v>3078</v>
      </c>
      <c r="C7061" s="23" t="n">
        <v>46233</v>
      </c>
      <c r="D7061" s="21" t="s">
        <v>2444</v>
      </c>
      <c r="E7061" s="21" t="s">
        <v>2202</v>
      </c>
      <c r="F7061" s="12" t="n">
        <v>18</v>
      </c>
      <c r="G7061" s="19" t="n">
        <v>9</v>
      </c>
      <c r="H7061" s="19" t="n">
        <v>5.47</v>
      </c>
      <c r="I7061" s="19" t="n">
        <f aca="false">ROUND(F7061*G7061,2)</f>
        <v>162</v>
      </c>
      <c r="J7061" s="19" t="n">
        <f aca="false">ROUND(F7061*H7061,2)</f>
        <v>98.46</v>
      </c>
      <c r="K7061" s="19" t="n">
        <f aca="false">INDEX(Pricebook!$L$2:$L$1401,MATCH(D7061,Pricebook!$A$2:$A$1401,0))</f>
        <v>9.65</v>
      </c>
      <c r="L7061" s="19" t="n">
        <f aca="false">ROUND(F7061*K7061,2)</f>
        <v>173.7</v>
      </c>
      <c r="M7061" s="24" t="n">
        <f aca="false">DATE(YEAR(C7061),MONTH(C7061),1)</f>
        <v>46204</v>
      </c>
    </row>
    <row r="7062" customFormat="false" ht="15" hidden="false" customHeight="false" outlineLevel="0" collapsed="false">
      <c r="A7062" s="21" t="s">
        <v>3886</v>
      </c>
      <c r="B7062" s="21" t="s">
        <v>3078</v>
      </c>
      <c r="C7062" s="23" t="n">
        <v>46233</v>
      </c>
      <c r="D7062" s="21" t="s">
        <v>557</v>
      </c>
      <c r="E7062" s="21" t="s">
        <v>366</v>
      </c>
      <c r="F7062" s="12" t="n">
        <v>4</v>
      </c>
      <c r="G7062" s="19" t="n">
        <v>83.95</v>
      </c>
      <c r="H7062" s="19" t="n">
        <v>65.38</v>
      </c>
      <c r="I7062" s="19" t="n">
        <f aca="false">ROUND(F7062*G7062,2)</f>
        <v>335.8</v>
      </c>
      <c r="J7062" s="19" t="n">
        <f aca="false">ROUND(F7062*H7062,2)</f>
        <v>261.52</v>
      </c>
      <c r="K7062" s="19" t="n">
        <f aca="false">INDEX(Pricebook!$L$2:$L$1401,MATCH(D7062,Pricebook!$A$2:$A$1401,0))</f>
        <v>90.15</v>
      </c>
      <c r="L7062" s="19" t="n">
        <f aca="false">ROUND(F7062*K7062,2)</f>
        <v>360.6</v>
      </c>
      <c r="M7062" s="24" t="n">
        <f aca="false">DATE(YEAR(C7062),MONTH(C7062),1)</f>
        <v>46204</v>
      </c>
    </row>
    <row r="7063" customFormat="false" ht="15" hidden="false" customHeight="false" outlineLevel="0" collapsed="false">
      <c r="A7063" s="21" t="s">
        <v>3886</v>
      </c>
      <c r="B7063" s="21" t="s">
        <v>3078</v>
      </c>
      <c r="C7063" s="23" t="n">
        <v>46233</v>
      </c>
      <c r="D7063" s="21" t="s">
        <v>1678</v>
      </c>
      <c r="E7063" s="21" t="s">
        <v>1452</v>
      </c>
      <c r="F7063" s="12" t="n">
        <v>1</v>
      </c>
      <c r="G7063" s="19" t="n">
        <v>46.7</v>
      </c>
      <c r="H7063" s="19" t="n">
        <v>32.97</v>
      </c>
      <c r="I7063" s="19" t="n">
        <f aca="false">ROUND(F7063*G7063,2)</f>
        <v>46.7</v>
      </c>
      <c r="J7063" s="19" t="n">
        <f aca="false">ROUND(F7063*H7063,2)</f>
        <v>32.97</v>
      </c>
      <c r="K7063" s="19" t="n">
        <f aca="false">INDEX(Pricebook!$L$2:$L$1401,MATCH(D7063,Pricebook!$A$2:$A$1401,0))</f>
        <v>48.05</v>
      </c>
      <c r="L7063" s="19" t="n">
        <f aca="false">ROUND(F7063*K7063,2)</f>
        <v>48.05</v>
      </c>
      <c r="M7063" s="24" t="n">
        <f aca="false">DATE(YEAR(C7063),MONTH(C7063),1)</f>
        <v>46204</v>
      </c>
    </row>
    <row r="7064" customFormat="false" ht="15" hidden="false" customHeight="false" outlineLevel="0" collapsed="false">
      <c r="A7064" s="21" t="s">
        <v>3886</v>
      </c>
      <c r="B7064" s="21" t="s">
        <v>3078</v>
      </c>
      <c r="C7064" s="23" t="n">
        <v>46233</v>
      </c>
      <c r="D7064" s="21" t="s">
        <v>430</v>
      </c>
      <c r="E7064" s="21" t="s">
        <v>366</v>
      </c>
      <c r="F7064" s="12" t="n">
        <v>1</v>
      </c>
      <c r="G7064" s="19" t="n">
        <v>121.8</v>
      </c>
      <c r="H7064" s="19" t="n">
        <v>86.38</v>
      </c>
      <c r="I7064" s="19" t="n">
        <f aca="false">ROUND(F7064*G7064,2)</f>
        <v>121.8</v>
      </c>
      <c r="J7064" s="19" t="n">
        <f aca="false">ROUND(F7064*H7064,2)</f>
        <v>86.38</v>
      </c>
      <c r="K7064" s="19" t="n">
        <f aca="false">INDEX(Pricebook!$L$2:$L$1401,MATCH(D7064,Pricebook!$A$2:$A$1401,0))</f>
        <v>131.55</v>
      </c>
      <c r="L7064" s="19" t="n">
        <f aca="false">ROUND(F7064*K7064,2)</f>
        <v>131.55</v>
      </c>
      <c r="M7064" s="24" t="n">
        <f aca="false">DATE(YEAR(C7064),MONTH(C7064),1)</f>
        <v>46204</v>
      </c>
    </row>
    <row r="7065" customFormat="false" ht="15" hidden="false" customHeight="false" outlineLevel="0" collapsed="false">
      <c r="A7065" s="21" t="s">
        <v>3886</v>
      </c>
      <c r="B7065" s="21" t="s">
        <v>3078</v>
      </c>
      <c r="C7065" s="23" t="n">
        <v>46233</v>
      </c>
      <c r="D7065" s="21" t="s">
        <v>1903</v>
      </c>
      <c r="E7065" s="21" t="s">
        <v>1452</v>
      </c>
      <c r="F7065" s="12" t="n">
        <v>3</v>
      </c>
      <c r="G7065" s="19" t="n">
        <v>46.75</v>
      </c>
      <c r="H7065" s="19" t="n">
        <v>30.96</v>
      </c>
      <c r="I7065" s="19" t="n">
        <f aca="false">ROUND(F7065*G7065,2)</f>
        <v>140.25</v>
      </c>
      <c r="J7065" s="19" t="n">
        <f aca="false">ROUND(F7065*H7065,2)</f>
        <v>92.88</v>
      </c>
      <c r="K7065" s="19" t="n">
        <f aca="false">INDEX(Pricebook!$L$2:$L$1401,MATCH(D7065,Pricebook!$A$2:$A$1401,0))</f>
        <v>48.65</v>
      </c>
      <c r="L7065" s="19" t="n">
        <f aca="false">ROUND(F7065*K7065,2)</f>
        <v>145.95</v>
      </c>
      <c r="M7065" s="24" t="n">
        <f aca="false">DATE(YEAR(C7065),MONTH(C7065),1)</f>
        <v>46204</v>
      </c>
    </row>
    <row r="7066" customFormat="false" ht="15" hidden="false" customHeight="false" outlineLevel="0" collapsed="false">
      <c r="A7066" s="21" t="s">
        <v>3886</v>
      </c>
      <c r="B7066" s="21" t="s">
        <v>3078</v>
      </c>
      <c r="C7066" s="23" t="n">
        <v>46233</v>
      </c>
      <c r="D7066" s="21" t="s">
        <v>561</v>
      </c>
      <c r="E7066" s="21" t="s">
        <v>366</v>
      </c>
      <c r="F7066" s="12" t="n">
        <v>1</v>
      </c>
      <c r="G7066" s="19" t="n">
        <v>48.4</v>
      </c>
      <c r="H7066" s="19" t="n">
        <v>33.94</v>
      </c>
      <c r="I7066" s="19" t="n">
        <f aca="false">ROUND(F7066*G7066,2)</f>
        <v>48.4</v>
      </c>
      <c r="J7066" s="19" t="n">
        <f aca="false">ROUND(F7066*H7066,2)</f>
        <v>33.94</v>
      </c>
      <c r="K7066" s="19" t="n">
        <f aca="false">INDEX(Pricebook!$L$2:$L$1401,MATCH(D7066,Pricebook!$A$2:$A$1401,0))</f>
        <v>51.7</v>
      </c>
      <c r="L7066" s="19" t="n">
        <f aca="false">ROUND(F7066*K7066,2)</f>
        <v>51.7</v>
      </c>
      <c r="M7066" s="24" t="n">
        <f aca="false">DATE(YEAR(C7066),MONTH(C7066),1)</f>
        <v>46204</v>
      </c>
    </row>
    <row r="7067" customFormat="false" ht="15" hidden="false" customHeight="false" outlineLevel="0" collapsed="false">
      <c r="A7067" s="21" t="s">
        <v>3886</v>
      </c>
      <c r="B7067" s="21" t="s">
        <v>3078</v>
      </c>
      <c r="C7067" s="23" t="n">
        <v>46233</v>
      </c>
      <c r="D7067" s="21" t="s">
        <v>1903</v>
      </c>
      <c r="E7067" s="21" t="s">
        <v>1452</v>
      </c>
      <c r="F7067" s="12" t="n">
        <v>5</v>
      </c>
      <c r="G7067" s="19" t="n">
        <v>46.75</v>
      </c>
      <c r="H7067" s="19" t="n">
        <v>30.96</v>
      </c>
      <c r="I7067" s="19" t="n">
        <f aca="false">ROUND(F7067*G7067,2)</f>
        <v>233.75</v>
      </c>
      <c r="J7067" s="19" t="n">
        <f aca="false">ROUND(F7067*H7067,2)</f>
        <v>154.8</v>
      </c>
      <c r="K7067" s="19" t="n">
        <f aca="false">INDEX(Pricebook!$L$2:$L$1401,MATCH(D7067,Pricebook!$A$2:$A$1401,0))</f>
        <v>48.65</v>
      </c>
      <c r="L7067" s="19" t="n">
        <f aca="false">ROUND(F7067*K7067,2)</f>
        <v>243.25</v>
      </c>
      <c r="M7067" s="24" t="n">
        <f aca="false">DATE(YEAR(C7067),MONTH(C7067),1)</f>
        <v>46204</v>
      </c>
    </row>
    <row r="7068" customFormat="false" ht="15" hidden="false" customHeight="false" outlineLevel="0" collapsed="false">
      <c r="A7068" s="21" t="s">
        <v>3886</v>
      </c>
      <c r="B7068" s="21" t="s">
        <v>3078</v>
      </c>
      <c r="C7068" s="23" t="n">
        <v>46233</v>
      </c>
      <c r="D7068" s="21" t="s">
        <v>2325</v>
      </c>
      <c r="E7068" s="21" t="s">
        <v>2202</v>
      </c>
      <c r="F7068" s="12" t="n">
        <v>2</v>
      </c>
      <c r="G7068" s="19" t="n">
        <v>34.4</v>
      </c>
      <c r="H7068" s="19" t="n">
        <v>23.25</v>
      </c>
      <c r="I7068" s="19" t="n">
        <f aca="false">ROUND(F7068*G7068,2)</f>
        <v>68.8</v>
      </c>
      <c r="J7068" s="19" t="n">
        <f aca="false">ROUND(F7068*H7068,2)</f>
        <v>46.5</v>
      </c>
      <c r="K7068" s="19" t="n">
        <f aca="false">INDEX(Pricebook!$L$2:$L$1401,MATCH(D7068,Pricebook!$A$2:$A$1401,0))</f>
        <v>37.05</v>
      </c>
      <c r="L7068" s="19" t="n">
        <f aca="false">ROUND(F7068*K7068,2)</f>
        <v>74.1</v>
      </c>
      <c r="M7068" s="24" t="n">
        <f aca="false">DATE(YEAR(C7068),MONTH(C7068),1)</f>
        <v>46204</v>
      </c>
    </row>
    <row r="7069" customFormat="false" ht="15" hidden="false" customHeight="false" outlineLevel="0" collapsed="false">
      <c r="A7069" s="21" t="s">
        <v>3886</v>
      </c>
      <c r="B7069" s="21" t="s">
        <v>3078</v>
      </c>
      <c r="C7069" s="23" t="n">
        <v>46233</v>
      </c>
      <c r="D7069" s="21" t="s">
        <v>2258</v>
      </c>
      <c r="E7069" s="21" t="s">
        <v>2202</v>
      </c>
      <c r="F7069" s="12" t="n">
        <v>5</v>
      </c>
      <c r="G7069" s="19" t="n">
        <v>62.1</v>
      </c>
      <c r="H7069" s="19" t="n">
        <v>37.71</v>
      </c>
      <c r="I7069" s="19" t="n">
        <f aca="false">ROUND(F7069*G7069,2)</f>
        <v>310.5</v>
      </c>
      <c r="J7069" s="19" t="n">
        <f aca="false">ROUND(F7069*H7069,2)</f>
        <v>188.55</v>
      </c>
      <c r="K7069" s="19" t="n">
        <f aca="false">INDEX(Pricebook!$L$2:$L$1401,MATCH(D7069,Pricebook!$A$2:$A$1401,0))</f>
        <v>66.35</v>
      </c>
      <c r="L7069" s="19" t="n">
        <f aca="false">ROUND(F7069*K7069,2)</f>
        <v>331.75</v>
      </c>
      <c r="M7069" s="24" t="n">
        <f aca="false">DATE(YEAR(C7069),MONTH(C7069),1)</f>
        <v>46204</v>
      </c>
    </row>
    <row r="7070" customFormat="false" ht="15" hidden="false" customHeight="false" outlineLevel="0" collapsed="false">
      <c r="A7070" s="21" t="s">
        <v>3886</v>
      </c>
      <c r="B7070" s="21" t="s">
        <v>3078</v>
      </c>
      <c r="C7070" s="23" t="n">
        <v>46233</v>
      </c>
      <c r="D7070" s="21" t="s">
        <v>1608</v>
      </c>
      <c r="E7070" s="21" t="s">
        <v>1452</v>
      </c>
      <c r="F7070" s="12" t="n">
        <v>4</v>
      </c>
      <c r="G7070" s="19" t="n">
        <v>63</v>
      </c>
      <c r="H7070" s="19" t="n">
        <v>38.39</v>
      </c>
      <c r="I7070" s="19" t="n">
        <f aca="false">ROUND(F7070*G7070,2)</f>
        <v>252</v>
      </c>
      <c r="J7070" s="19" t="n">
        <f aca="false">ROUND(F7070*H7070,2)</f>
        <v>153.56</v>
      </c>
      <c r="K7070" s="19" t="n">
        <f aca="false">INDEX(Pricebook!$L$2:$L$1401,MATCH(D7070,Pricebook!$A$2:$A$1401,0))</f>
        <v>64.3</v>
      </c>
      <c r="L7070" s="19" t="n">
        <f aca="false">ROUND(F7070*K7070,2)</f>
        <v>257.2</v>
      </c>
      <c r="M7070" s="24" t="n">
        <f aca="false">DATE(YEAR(C7070),MONTH(C7070),1)</f>
        <v>46204</v>
      </c>
    </row>
    <row r="7071" customFormat="false" ht="15" hidden="false" customHeight="false" outlineLevel="0" collapsed="false">
      <c r="A7071" s="21" t="s">
        <v>3886</v>
      </c>
      <c r="B7071" s="21" t="s">
        <v>3078</v>
      </c>
      <c r="C7071" s="23" t="n">
        <v>46233</v>
      </c>
      <c r="D7071" s="21" t="s">
        <v>1570</v>
      </c>
      <c r="E7071" s="21" t="s">
        <v>1452</v>
      </c>
      <c r="F7071" s="12" t="n">
        <v>5</v>
      </c>
      <c r="G7071" s="19" t="n">
        <v>29.75</v>
      </c>
      <c r="H7071" s="19" t="n">
        <v>18.43</v>
      </c>
      <c r="I7071" s="19" t="n">
        <f aca="false">ROUND(F7071*G7071,2)</f>
        <v>148.75</v>
      </c>
      <c r="J7071" s="19" t="n">
        <f aca="false">ROUND(F7071*H7071,2)</f>
        <v>92.15</v>
      </c>
      <c r="K7071" s="19" t="n">
        <f aca="false">INDEX(Pricebook!$L$2:$L$1401,MATCH(D7071,Pricebook!$A$2:$A$1401,0))</f>
        <v>30.9</v>
      </c>
      <c r="L7071" s="19" t="n">
        <f aca="false">ROUND(F7071*K7071,2)</f>
        <v>154.5</v>
      </c>
      <c r="M7071" s="24" t="n">
        <f aca="false">DATE(YEAR(C7071),MONTH(C7071),1)</f>
        <v>46204</v>
      </c>
    </row>
    <row r="7072" customFormat="false" ht="15" hidden="false" customHeight="false" outlineLevel="0" collapsed="false">
      <c r="A7072" s="21" t="s">
        <v>3886</v>
      </c>
      <c r="B7072" s="21" t="s">
        <v>3078</v>
      </c>
      <c r="C7072" s="23" t="n">
        <v>46233</v>
      </c>
      <c r="D7072" s="21" t="s">
        <v>378</v>
      </c>
      <c r="E7072" s="21" t="s">
        <v>366</v>
      </c>
      <c r="F7072" s="12" t="n">
        <v>4</v>
      </c>
      <c r="G7072" s="19" t="n">
        <v>10</v>
      </c>
      <c r="H7072" s="19" t="n">
        <v>6.98</v>
      </c>
      <c r="I7072" s="19" t="n">
        <f aca="false">ROUND(F7072*G7072,2)</f>
        <v>40</v>
      </c>
      <c r="J7072" s="19" t="n">
        <f aca="false">ROUND(F7072*H7072,2)</f>
        <v>27.92</v>
      </c>
      <c r="K7072" s="19" t="n">
        <f aca="false">INDEX(Pricebook!$L$2:$L$1401,MATCH(D7072,Pricebook!$A$2:$A$1401,0))</f>
        <v>10.65</v>
      </c>
      <c r="L7072" s="19" t="n">
        <f aca="false">ROUND(F7072*K7072,2)</f>
        <v>42.6</v>
      </c>
      <c r="M7072" s="24" t="n">
        <f aca="false">DATE(YEAR(C7072),MONTH(C7072),1)</f>
        <v>46204</v>
      </c>
    </row>
    <row r="7073" customFormat="false" ht="15" hidden="false" customHeight="false" outlineLevel="0" collapsed="false">
      <c r="A7073" s="21" t="s">
        <v>3886</v>
      </c>
      <c r="B7073" s="21" t="s">
        <v>3078</v>
      </c>
      <c r="C7073" s="23" t="n">
        <v>46233</v>
      </c>
      <c r="D7073" s="21" t="s">
        <v>1674</v>
      </c>
      <c r="E7073" s="21" t="s">
        <v>1452</v>
      </c>
      <c r="F7073" s="12" t="n">
        <v>4</v>
      </c>
      <c r="G7073" s="19" t="n">
        <v>111.2</v>
      </c>
      <c r="H7073" s="19" t="n">
        <v>68.73</v>
      </c>
      <c r="I7073" s="19" t="n">
        <f aca="false">ROUND(F7073*G7073,2)</f>
        <v>444.8</v>
      </c>
      <c r="J7073" s="19" t="n">
        <f aca="false">ROUND(F7073*H7073,2)</f>
        <v>274.92</v>
      </c>
      <c r="K7073" s="19" t="n">
        <f aca="false">INDEX(Pricebook!$L$2:$L$1401,MATCH(D7073,Pricebook!$A$2:$A$1401,0))</f>
        <v>115.15</v>
      </c>
      <c r="L7073" s="19" t="n">
        <f aca="false">ROUND(F7073*K7073,2)</f>
        <v>460.6</v>
      </c>
      <c r="M7073" s="24" t="n">
        <f aca="false">DATE(YEAR(C7073),MONTH(C7073),1)</f>
        <v>46204</v>
      </c>
    </row>
    <row r="7074" customFormat="false" ht="15" hidden="false" customHeight="false" outlineLevel="0" collapsed="false">
      <c r="A7074" s="21" t="s">
        <v>3886</v>
      </c>
      <c r="B7074" s="21" t="s">
        <v>3078</v>
      </c>
      <c r="C7074" s="23" t="n">
        <v>46233</v>
      </c>
      <c r="D7074" s="21" t="s">
        <v>2238</v>
      </c>
      <c r="E7074" s="21" t="s">
        <v>2202</v>
      </c>
      <c r="F7074" s="12" t="n">
        <v>2</v>
      </c>
      <c r="G7074" s="19" t="n">
        <v>13.95</v>
      </c>
      <c r="H7074" s="19" t="n">
        <v>8.5</v>
      </c>
      <c r="I7074" s="19" t="n">
        <f aca="false">ROUND(F7074*G7074,2)</f>
        <v>27.9</v>
      </c>
      <c r="J7074" s="19" t="n">
        <f aca="false">ROUND(F7074*H7074,2)</f>
        <v>17</v>
      </c>
      <c r="K7074" s="19" t="n">
        <f aca="false">INDEX(Pricebook!$L$2:$L$1401,MATCH(D7074,Pricebook!$A$2:$A$1401,0))</f>
        <v>14.95</v>
      </c>
      <c r="L7074" s="19" t="n">
        <f aca="false">ROUND(F7074*K7074,2)</f>
        <v>29.9</v>
      </c>
      <c r="M7074" s="24" t="n">
        <f aca="false">DATE(YEAR(C7074),MONTH(C7074),1)</f>
        <v>46204</v>
      </c>
    </row>
    <row r="7075" customFormat="false" ht="15" hidden="false" customHeight="false" outlineLevel="0" collapsed="false">
      <c r="A7075" s="21" t="s">
        <v>3886</v>
      </c>
      <c r="B7075" s="21" t="s">
        <v>3078</v>
      </c>
      <c r="C7075" s="23" t="n">
        <v>46233</v>
      </c>
      <c r="D7075" s="21" t="s">
        <v>2277</v>
      </c>
      <c r="E7075" s="21" t="s">
        <v>2202</v>
      </c>
      <c r="F7075" s="12" t="n">
        <v>2</v>
      </c>
      <c r="G7075" s="19" t="n">
        <v>121.05</v>
      </c>
      <c r="H7075" s="19" t="n">
        <v>74.17</v>
      </c>
      <c r="I7075" s="19" t="n">
        <f aca="false">ROUND(F7075*G7075,2)</f>
        <v>242.1</v>
      </c>
      <c r="J7075" s="19" t="n">
        <f aca="false">ROUND(F7075*H7075,2)</f>
        <v>148.34</v>
      </c>
      <c r="K7075" s="19" t="n">
        <f aca="false">INDEX(Pricebook!$L$2:$L$1401,MATCH(D7075,Pricebook!$A$2:$A$1401,0))</f>
        <v>130.45</v>
      </c>
      <c r="L7075" s="19" t="n">
        <f aca="false">ROUND(F7075*K7075,2)</f>
        <v>260.9</v>
      </c>
      <c r="M7075" s="24" t="n">
        <f aca="false">DATE(YEAR(C7075),MONTH(C7075),1)</f>
        <v>46204</v>
      </c>
    </row>
    <row r="7076" customFormat="false" ht="15" hidden="false" customHeight="false" outlineLevel="0" collapsed="false">
      <c r="A7076" s="21" t="s">
        <v>3886</v>
      </c>
      <c r="B7076" s="21" t="s">
        <v>3078</v>
      </c>
      <c r="C7076" s="23" t="n">
        <v>46233</v>
      </c>
      <c r="D7076" s="21" t="s">
        <v>1482</v>
      </c>
      <c r="E7076" s="21" t="s">
        <v>1452</v>
      </c>
      <c r="F7076" s="12" t="n">
        <v>6</v>
      </c>
      <c r="G7076" s="19" t="n">
        <v>81</v>
      </c>
      <c r="H7076" s="19" t="n">
        <v>58.81</v>
      </c>
      <c r="I7076" s="19" t="n">
        <f aca="false">ROUND(F7076*G7076,2)</f>
        <v>486</v>
      </c>
      <c r="J7076" s="19" t="n">
        <f aca="false">ROUND(F7076*H7076,2)</f>
        <v>352.86</v>
      </c>
      <c r="K7076" s="19" t="n">
        <f aca="false">INDEX(Pricebook!$L$2:$L$1401,MATCH(D7076,Pricebook!$A$2:$A$1401,0))</f>
        <v>84.45</v>
      </c>
      <c r="L7076" s="19" t="n">
        <f aca="false">ROUND(F7076*K7076,2)</f>
        <v>506.7</v>
      </c>
      <c r="M7076" s="24" t="n">
        <f aca="false">DATE(YEAR(C7076),MONTH(C7076),1)</f>
        <v>46204</v>
      </c>
    </row>
    <row r="7077" customFormat="false" ht="15" hidden="false" customHeight="false" outlineLevel="0" collapsed="false">
      <c r="A7077" s="21" t="s">
        <v>3886</v>
      </c>
      <c r="B7077" s="21" t="s">
        <v>3078</v>
      </c>
      <c r="C7077" s="23" t="n">
        <v>46233</v>
      </c>
      <c r="D7077" s="21" t="s">
        <v>2254</v>
      </c>
      <c r="E7077" s="21" t="s">
        <v>2202</v>
      </c>
      <c r="F7077" s="12" t="n">
        <v>1</v>
      </c>
      <c r="G7077" s="19" t="n">
        <v>121.05</v>
      </c>
      <c r="H7077" s="19" t="n">
        <v>73.71</v>
      </c>
      <c r="I7077" s="19" t="n">
        <f aca="false">ROUND(F7077*G7077,2)</f>
        <v>121.05</v>
      </c>
      <c r="J7077" s="19" t="n">
        <f aca="false">ROUND(F7077*H7077,2)</f>
        <v>73.71</v>
      </c>
      <c r="K7077" s="19" t="n">
        <f aca="false">INDEX(Pricebook!$L$2:$L$1401,MATCH(D7077,Pricebook!$A$2:$A$1401,0))</f>
        <v>129.65</v>
      </c>
      <c r="L7077" s="19" t="n">
        <f aca="false">ROUND(F7077*K7077,2)</f>
        <v>129.65</v>
      </c>
      <c r="M7077" s="24" t="n">
        <f aca="false">DATE(YEAR(C7077),MONTH(C7077),1)</f>
        <v>46204</v>
      </c>
    </row>
    <row r="7078" customFormat="false" ht="15" hidden="false" customHeight="false" outlineLevel="0" collapsed="false">
      <c r="A7078" s="21" t="s">
        <v>3887</v>
      </c>
      <c r="B7078" s="21" t="s">
        <v>3536</v>
      </c>
      <c r="C7078" s="23" t="n">
        <v>46233</v>
      </c>
      <c r="D7078" s="21" t="s">
        <v>322</v>
      </c>
      <c r="E7078" s="21" t="s">
        <v>108</v>
      </c>
      <c r="F7078" s="12" t="n">
        <v>2</v>
      </c>
      <c r="G7078" s="19" t="n">
        <v>9.05</v>
      </c>
      <c r="H7078" s="19" t="n">
        <v>6.67</v>
      </c>
      <c r="I7078" s="19" t="n">
        <f aca="false">ROUND(F7078*G7078,2)</f>
        <v>18.1</v>
      </c>
      <c r="J7078" s="19" t="n">
        <f aca="false">ROUND(F7078*H7078,2)</f>
        <v>13.34</v>
      </c>
      <c r="K7078" s="19" t="n">
        <f aca="false">INDEX(Pricebook!$L$2:$L$1401,MATCH(D7078,Pricebook!$A$2:$A$1401,0))</f>
        <v>9.8</v>
      </c>
      <c r="L7078" s="19" t="n">
        <f aca="false">ROUND(F7078*K7078,2)</f>
        <v>19.6</v>
      </c>
      <c r="M7078" s="24" t="n">
        <f aca="false">DATE(YEAR(C7078),MONTH(C7078),1)</f>
        <v>46204</v>
      </c>
    </row>
    <row r="7079" customFormat="false" ht="15" hidden="false" customHeight="false" outlineLevel="0" collapsed="false">
      <c r="A7079" s="21" t="s">
        <v>3887</v>
      </c>
      <c r="B7079" s="21" t="s">
        <v>3536</v>
      </c>
      <c r="C7079" s="23" t="n">
        <v>46233</v>
      </c>
      <c r="D7079" s="21" t="s">
        <v>106</v>
      </c>
      <c r="E7079" s="21" t="s">
        <v>108</v>
      </c>
      <c r="F7079" s="12" t="n">
        <v>1</v>
      </c>
      <c r="G7079" s="19" t="n">
        <v>53.45</v>
      </c>
      <c r="H7079" s="19" t="n">
        <v>40.04</v>
      </c>
      <c r="I7079" s="19" t="n">
        <f aca="false">ROUND(F7079*G7079,2)</f>
        <v>53.45</v>
      </c>
      <c r="J7079" s="19" t="n">
        <f aca="false">ROUND(F7079*H7079,2)</f>
        <v>40.04</v>
      </c>
      <c r="K7079" s="19" t="n">
        <f aca="false">INDEX(Pricebook!$L$2:$L$1401,MATCH(D7079,Pricebook!$A$2:$A$1401,0))</f>
        <v>58.65</v>
      </c>
      <c r="L7079" s="19" t="n">
        <f aca="false">ROUND(F7079*K7079,2)</f>
        <v>58.65</v>
      </c>
      <c r="M7079" s="24" t="n">
        <f aca="false">DATE(YEAR(C7079),MONTH(C7079),1)</f>
        <v>46204</v>
      </c>
    </row>
    <row r="7080" customFormat="false" ht="15" hidden="false" customHeight="false" outlineLevel="0" collapsed="false">
      <c r="A7080" s="21" t="s">
        <v>3887</v>
      </c>
      <c r="B7080" s="21" t="s">
        <v>3536</v>
      </c>
      <c r="C7080" s="23" t="n">
        <v>46233</v>
      </c>
      <c r="D7080" s="21" t="s">
        <v>340</v>
      </c>
      <c r="E7080" s="21" t="s">
        <v>108</v>
      </c>
      <c r="F7080" s="12" t="n">
        <v>2</v>
      </c>
      <c r="G7080" s="19" t="n">
        <v>30</v>
      </c>
      <c r="H7080" s="19" t="n">
        <v>22.54</v>
      </c>
      <c r="I7080" s="19" t="n">
        <f aca="false">ROUND(F7080*G7080,2)</f>
        <v>60</v>
      </c>
      <c r="J7080" s="19" t="n">
        <f aca="false">ROUND(F7080*H7080,2)</f>
        <v>45.08</v>
      </c>
      <c r="K7080" s="19" t="n">
        <f aca="false">INDEX(Pricebook!$L$2:$L$1401,MATCH(D7080,Pricebook!$A$2:$A$1401,0))</f>
        <v>33</v>
      </c>
      <c r="L7080" s="19" t="n">
        <f aca="false">ROUND(F7080*K7080,2)</f>
        <v>66</v>
      </c>
      <c r="M7080" s="24" t="n">
        <f aca="false">DATE(YEAR(C7080),MONTH(C7080),1)</f>
        <v>46204</v>
      </c>
    </row>
    <row r="7081" customFormat="false" ht="15" hidden="false" customHeight="false" outlineLevel="0" collapsed="false">
      <c r="A7081" s="21" t="s">
        <v>3887</v>
      </c>
      <c r="B7081" s="21" t="s">
        <v>3536</v>
      </c>
      <c r="C7081" s="23" t="n">
        <v>46233</v>
      </c>
      <c r="D7081" s="21" t="s">
        <v>219</v>
      </c>
      <c r="E7081" s="21" t="s">
        <v>108</v>
      </c>
      <c r="F7081" s="12" t="n">
        <v>1</v>
      </c>
      <c r="G7081" s="19" t="n">
        <v>92</v>
      </c>
      <c r="H7081" s="19" t="n">
        <v>68.46</v>
      </c>
      <c r="I7081" s="19" t="n">
        <f aca="false">ROUND(F7081*G7081,2)</f>
        <v>92</v>
      </c>
      <c r="J7081" s="19" t="n">
        <f aca="false">ROUND(F7081*H7081,2)</f>
        <v>68.46</v>
      </c>
      <c r="K7081" s="19" t="n">
        <f aca="false">INDEX(Pricebook!$L$2:$L$1401,MATCH(D7081,Pricebook!$A$2:$A$1401,0))</f>
        <v>100.25</v>
      </c>
      <c r="L7081" s="19" t="n">
        <f aca="false">ROUND(F7081*K7081,2)</f>
        <v>100.25</v>
      </c>
      <c r="M7081" s="24" t="n">
        <f aca="false">DATE(YEAR(C7081),MONTH(C7081),1)</f>
        <v>46204</v>
      </c>
    </row>
    <row r="7082" customFormat="false" ht="15" hidden="false" customHeight="false" outlineLevel="0" collapsed="false">
      <c r="A7082" s="21" t="s">
        <v>3887</v>
      </c>
      <c r="B7082" s="21" t="s">
        <v>3536</v>
      </c>
      <c r="C7082" s="23" t="n">
        <v>46233</v>
      </c>
      <c r="D7082" s="21" t="s">
        <v>1204</v>
      </c>
      <c r="E7082" s="21" t="s">
        <v>971</v>
      </c>
      <c r="F7082" s="12" t="n">
        <v>17</v>
      </c>
      <c r="G7082" s="19" t="n">
        <v>16.6</v>
      </c>
      <c r="H7082" s="19" t="n">
        <v>12.7</v>
      </c>
      <c r="I7082" s="19" t="n">
        <f aca="false">ROUND(F7082*G7082,2)</f>
        <v>282.2</v>
      </c>
      <c r="J7082" s="19" t="n">
        <f aca="false">ROUND(F7082*H7082,2)</f>
        <v>215.9</v>
      </c>
      <c r="K7082" s="19" t="n">
        <f aca="false">INDEX(Pricebook!$L$2:$L$1401,MATCH(D7082,Pricebook!$A$2:$A$1401,0))</f>
        <v>19.25</v>
      </c>
      <c r="L7082" s="19" t="n">
        <f aca="false">ROUND(F7082*K7082,2)</f>
        <v>327.25</v>
      </c>
      <c r="M7082" s="24" t="n">
        <f aca="false">DATE(YEAR(C7082),MONTH(C7082),1)</f>
        <v>46204</v>
      </c>
    </row>
    <row r="7083" customFormat="false" ht="15" hidden="false" customHeight="false" outlineLevel="0" collapsed="false">
      <c r="A7083" s="21" t="s">
        <v>3887</v>
      </c>
      <c r="B7083" s="21" t="s">
        <v>3536</v>
      </c>
      <c r="C7083" s="23" t="n">
        <v>46233</v>
      </c>
      <c r="D7083" s="21" t="s">
        <v>559</v>
      </c>
      <c r="E7083" s="21" t="s">
        <v>366</v>
      </c>
      <c r="F7083" s="12" t="n">
        <v>1</v>
      </c>
      <c r="G7083" s="19" t="n">
        <v>84.65</v>
      </c>
      <c r="H7083" s="19" t="n">
        <v>60.44</v>
      </c>
      <c r="I7083" s="19" t="n">
        <f aca="false">ROUND(F7083*G7083,2)</f>
        <v>84.65</v>
      </c>
      <c r="J7083" s="19" t="n">
        <f aca="false">ROUND(F7083*H7083,2)</f>
        <v>60.44</v>
      </c>
      <c r="K7083" s="19" t="n">
        <f aca="false">INDEX(Pricebook!$L$2:$L$1401,MATCH(D7083,Pricebook!$A$2:$A$1401,0))</f>
        <v>92.05</v>
      </c>
      <c r="L7083" s="19" t="n">
        <f aca="false">ROUND(F7083*K7083,2)</f>
        <v>92.05</v>
      </c>
      <c r="M7083" s="24" t="n">
        <f aca="false">DATE(YEAR(C7083),MONTH(C7083),1)</f>
        <v>46204</v>
      </c>
    </row>
    <row r="7084" customFormat="false" ht="15" hidden="false" customHeight="false" outlineLevel="0" collapsed="false">
      <c r="A7084" s="21" t="s">
        <v>3887</v>
      </c>
      <c r="B7084" s="21" t="s">
        <v>3536</v>
      </c>
      <c r="C7084" s="23" t="n">
        <v>46233</v>
      </c>
      <c r="D7084" s="21" t="s">
        <v>505</v>
      </c>
      <c r="E7084" s="21" t="s">
        <v>366</v>
      </c>
      <c r="F7084" s="12" t="n">
        <v>2</v>
      </c>
      <c r="G7084" s="19" t="n">
        <v>84.65</v>
      </c>
      <c r="H7084" s="19" t="n">
        <v>60.21</v>
      </c>
      <c r="I7084" s="19" t="n">
        <f aca="false">ROUND(F7084*G7084,2)</f>
        <v>169.3</v>
      </c>
      <c r="J7084" s="19" t="n">
        <f aca="false">ROUND(F7084*H7084,2)</f>
        <v>120.42</v>
      </c>
      <c r="K7084" s="19" t="n">
        <f aca="false">INDEX(Pricebook!$L$2:$L$1401,MATCH(D7084,Pricebook!$A$2:$A$1401,0))</f>
        <v>91.7</v>
      </c>
      <c r="L7084" s="19" t="n">
        <f aca="false">ROUND(F7084*K7084,2)</f>
        <v>183.4</v>
      </c>
      <c r="M7084" s="24" t="n">
        <f aca="false">DATE(YEAR(C7084),MONTH(C7084),1)</f>
        <v>46204</v>
      </c>
    </row>
    <row r="7085" customFormat="false" ht="15" hidden="false" customHeight="false" outlineLevel="0" collapsed="false">
      <c r="A7085" s="21" t="s">
        <v>3887</v>
      </c>
      <c r="B7085" s="21" t="s">
        <v>3536</v>
      </c>
      <c r="C7085" s="23" t="n">
        <v>46233</v>
      </c>
      <c r="D7085" s="21" t="s">
        <v>254</v>
      </c>
      <c r="E7085" s="21" t="s">
        <v>108</v>
      </c>
      <c r="F7085" s="12" t="n">
        <v>3</v>
      </c>
      <c r="G7085" s="19" t="n">
        <v>10.1</v>
      </c>
      <c r="H7085" s="19" t="n">
        <v>8.25</v>
      </c>
      <c r="I7085" s="19" t="n">
        <f aca="false">ROUND(F7085*G7085,2)</f>
        <v>30.3</v>
      </c>
      <c r="J7085" s="19" t="n">
        <f aca="false">ROUND(F7085*H7085,2)</f>
        <v>24.75</v>
      </c>
      <c r="K7085" s="19" t="n">
        <f aca="false">INDEX(Pricebook!$L$2:$L$1401,MATCH(D7085,Pricebook!$A$2:$A$1401,0))</f>
        <v>11.15</v>
      </c>
      <c r="L7085" s="19" t="n">
        <f aca="false">ROUND(F7085*K7085,2)</f>
        <v>33.45</v>
      </c>
      <c r="M7085" s="24" t="n">
        <f aca="false">DATE(YEAR(C7085),MONTH(C7085),1)</f>
        <v>46204</v>
      </c>
    </row>
    <row r="7086" customFormat="false" ht="15" hidden="false" customHeight="false" outlineLevel="0" collapsed="false">
      <c r="A7086" s="21" t="s">
        <v>3887</v>
      </c>
      <c r="B7086" s="21" t="s">
        <v>3536</v>
      </c>
      <c r="C7086" s="23" t="n">
        <v>46233</v>
      </c>
      <c r="D7086" s="21" t="s">
        <v>757</v>
      </c>
      <c r="E7086" s="21" t="s">
        <v>366</v>
      </c>
      <c r="F7086" s="12" t="n">
        <v>4</v>
      </c>
      <c r="G7086" s="19" t="n">
        <v>11.7</v>
      </c>
      <c r="H7086" s="19" t="n">
        <v>8.29</v>
      </c>
      <c r="I7086" s="19" t="n">
        <f aca="false">ROUND(F7086*G7086,2)</f>
        <v>46.8</v>
      </c>
      <c r="J7086" s="19" t="n">
        <f aca="false">ROUND(F7086*H7086,2)</f>
        <v>33.16</v>
      </c>
      <c r="K7086" s="19" t="n">
        <f aca="false">INDEX(Pricebook!$L$2:$L$1401,MATCH(D7086,Pricebook!$A$2:$A$1401,0))</f>
        <v>12.65</v>
      </c>
      <c r="L7086" s="19" t="n">
        <f aca="false">ROUND(F7086*K7086,2)</f>
        <v>50.6</v>
      </c>
      <c r="M7086" s="24" t="n">
        <f aca="false">DATE(YEAR(C7086),MONTH(C7086),1)</f>
        <v>46204</v>
      </c>
    </row>
    <row r="7087" customFormat="false" ht="15" hidden="false" customHeight="false" outlineLevel="0" collapsed="false">
      <c r="A7087" s="21" t="s">
        <v>3887</v>
      </c>
      <c r="B7087" s="21" t="s">
        <v>3536</v>
      </c>
      <c r="C7087" s="23" t="n">
        <v>46233</v>
      </c>
      <c r="D7087" s="21" t="s">
        <v>825</v>
      </c>
      <c r="E7087" s="21" t="s">
        <v>366</v>
      </c>
      <c r="F7087" s="12" t="n">
        <v>3</v>
      </c>
      <c r="G7087" s="19" t="n">
        <v>11.2</v>
      </c>
      <c r="H7087" s="19" t="n">
        <v>8.32</v>
      </c>
      <c r="I7087" s="19" t="n">
        <f aca="false">ROUND(F7087*G7087,2)</f>
        <v>33.6</v>
      </c>
      <c r="J7087" s="19" t="n">
        <f aca="false">ROUND(F7087*H7087,2)</f>
        <v>24.96</v>
      </c>
      <c r="K7087" s="19" t="n">
        <f aca="false">INDEX(Pricebook!$L$2:$L$1401,MATCH(D7087,Pricebook!$A$2:$A$1401,0))</f>
        <v>12.15</v>
      </c>
      <c r="L7087" s="19" t="n">
        <f aca="false">ROUND(F7087*K7087,2)</f>
        <v>36.45</v>
      </c>
      <c r="M7087" s="24" t="n">
        <f aca="false">DATE(YEAR(C7087),MONTH(C7087),1)</f>
        <v>46204</v>
      </c>
    </row>
    <row r="7088" customFormat="false" ht="15" hidden="false" customHeight="false" outlineLevel="0" collapsed="false">
      <c r="A7088" s="21" t="s">
        <v>3887</v>
      </c>
      <c r="B7088" s="21" t="s">
        <v>3536</v>
      </c>
      <c r="C7088" s="23" t="n">
        <v>46233</v>
      </c>
      <c r="D7088" s="21" t="s">
        <v>923</v>
      </c>
      <c r="E7088" s="21" t="s">
        <v>366</v>
      </c>
      <c r="F7088" s="12" t="n">
        <v>2</v>
      </c>
      <c r="G7088" s="19" t="n">
        <v>278.1</v>
      </c>
      <c r="H7088" s="19" t="n">
        <v>198.86</v>
      </c>
      <c r="I7088" s="19" t="n">
        <f aca="false">ROUND(F7088*G7088,2)</f>
        <v>556.2</v>
      </c>
      <c r="J7088" s="19" t="n">
        <f aca="false">ROUND(F7088*H7088,2)</f>
        <v>397.72</v>
      </c>
      <c r="K7088" s="19" t="n">
        <f aca="false">INDEX(Pricebook!$L$2:$L$1401,MATCH(D7088,Pricebook!$A$2:$A$1401,0))</f>
        <v>302.75</v>
      </c>
      <c r="L7088" s="19" t="n">
        <f aca="false">ROUND(F7088*K7088,2)</f>
        <v>605.5</v>
      </c>
      <c r="M7088" s="24" t="n">
        <f aca="false">DATE(YEAR(C7088),MONTH(C7088),1)</f>
        <v>46204</v>
      </c>
    </row>
    <row r="7089" customFormat="false" ht="15" hidden="false" customHeight="false" outlineLevel="0" collapsed="false">
      <c r="A7089" s="21" t="s">
        <v>3887</v>
      </c>
      <c r="B7089" s="21" t="s">
        <v>3536</v>
      </c>
      <c r="C7089" s="23" t="n">
        <v>46233</v>
      </c>
      <c r="D7089" s="21" t="s">
        <v>1148</v>
      </c>
      <c r="E7089" s="21" t="s">
        <v>971</v>
      </c>
      <c r="F7089" s="12" t="n">
        <v>2</v>
      </c>
      <c r="G7089" s="19" t="n">
        <v>364.3</v>
      </c>
      <c r="H7089" s="19" t="n">
        <v>281.31</v>
      </c>
      <c r="I7089" s="19" t="n">
        <f aca="false">ROUND(F7089*G7089,2)</f>
        <v>728.6</v>
      </c>
      <c r="J7089" s="19" t="n">
        <f aca="false">ROUND(F7089*H7089,2)</f>
        <v>562.62</v>
      </c>
      <c r="K7089" s="19" t="n">
        <f aca="false">INDEX(Pricebook!$L$2:$L$1401,MATCH(D7089,Pricebook!$A$2:$A$1401,0))</f>
        <v>426</v>
      </c>
      <c r="L7089" s="19" t="n">
        <f aca="false">ROUND(F7089*K7089,2)</f>
        <v>852</v>
      </c>
      <c r="M7089" s="24" t="n">
        <f aca="false">DATE(YEAR(C7089),MONTH(C7089),1)</f>
        <v>46204</v>
      </c>
    </row>
    <row r="7090" customFormat="false" ht="15" hidden="false" customHeight="false" outlineLevel="0" collapsed="false">
      <c r="A7090" s="21" t="s">
        <v>3888</v>
      </c>
      <c r="B7090" s="21" t="s">
        <v>3889</v>
      </c>
      <c r="C7090" s="23" t="n">
        <v>46233</v>
      </c>
      <c r="D7090" s="21" t="s">
        <v>1000</v>
      </c>
      <c r="E7090" s="21" t="s">
        <v>971</v>
      </c>
      <c r="F7090" s="12" t="n">
        <v>32</v>
      </c>
      <c r="G7090" s="19" t="n">
        <v>2.55</v>
      </c>
      <c r="H7090" s="19" t="n">
        <v>2.15</v>
      </c>
      <c r="I7090" s="19" t="n">
        <f aca="false">ROUND(F7090*G7090,2)</f>
        <v>81.6</v>
      </c>
      <c r="J7090" s="19" t="n">
        <f aca="false">ROUND(F7090*H7090,2)</f>
        <v>68.8</v>
      </c>
      <c r="K7090" s="19" t="n">
        <f aca="false">INDEX(Pricebook!$L$2:$L$1401,MATCH(D7090,Pricebook!$A$2:$A$1401,0))</f>
        <v>2.85</v>
      </c>
      <c r="L7090" s="19" t="n">
        <f aca="false">ROUND(F7090*K7090,2)</f>
        <v>91.2</v>
      </c>
      <c r="M7090" s="24" t="n">
        <f aca="false">DATE(YEAR(C7090),MONTH(C7090),1)</f>
        <v>46204</v>
      </c>
    </row>
    <row r="7091" customFormat="false" ht="15" hidden="false" customHeight="false" outlineLevel="0" collapsed="false">
      <c r="A7091" s="21" t="s">
        <v>3888</v>
      </c>
      <c r="B7091" s="21" t="s">
        <v>3889</v>
      </c>
      <c r="C7091" s="23" t="n">
        <v>46233</v>
      </c>
      <c r="D7091" s="21" t="s">
        <v>1164</v>
      </c>
      <c r="E7091" s="21" t="s">
        <v>971</v>
      </c>
      <c r="F7091" s="12" t="n">
        <v>1</v>
      </c>
      <c r="G7091" s="19" t="n">
        <v>151.35</v>
      </c>
      <c r="H7091" s="19" t="n">
        <v>125.25</v>
      </c>
      <c r="I7091" s="19" t="n">
        <f aca="false">ROUND(F7091*G7091,2)</f>
        <v>151.35</v>
      </c>
      <c r="J7091" s="19" t="n">
        <f aca="false">ROUND(F7091*H7091,2)</f>
        <v>125.25</v>
      </c>
      <c r="K7091" s="19" t="n">
        <f aca="false">INDEX(Pricebook!$L$2:$L$1401,MATCH(D7091,Pricebook!$A$2:$A$1401,0))</f>
        <v>174.7</v>
      </c>
      <c r="L7091" s="19" t="n">
        <f aca="false">ROUND(F7091*K7091,2)</f>
        <v>174.7</v>
      </c>
      <c r="M7091" s="24" t="n">
        <f aca="false">DATE(YEAR(C7091),MONTH(C7091),1)</f>
        <v>46204</v>
      </c>
    </row>
    <row r="7092" customFormat="false" ht="15" hidden="false" customHeight="false" outlineLevel="0" collapsed="false">
      <c r="A7092" s="21" t="s">
        <v>3888</v>
      </c>
      <c r="B7092" s="21" t="s">
        <v>3889</v>
      </c>
      <c r="C7092" s="23" t="n">
        <v>46233</v>
      </c>
      <c r="D7092" s="21" t="s">
        <v>2759</v>
      </c>
      <c r="E7092" s="21" t="s">
        <v>2748</v>
      </c>
      <c r="F7092" s="12" t="n">
        <v>1</v>
      </c>
      <c r="G7092" s="19" t="n">
        <v>14.7</v>
      </c>
      <c r="H7092" s="19" t="n">
        <v>8.52</v>
      </c>
      <c r="I7092" s="19" t="n">
        <f aca="false">ROUND(F7092*G7092,2)</f>
        <v>14.7</v>
      </c>
      <c r="J7092" s="19" t="n">
        <f aca="false">ROUND(F7092*H7092,2)</f>
        <v>8.52</v>
      </c>
      <c r="K7092" s="19" t="n">
        <f aca="false">INDEX(Pricebook!$L$2:$L$1401,MATCH(D7092,Pricebook!$A$2:$A$1401,0))</f>
        <v>16</v>
      </c>
      <c r="L7092" s="19" t="n">
        <f aca="false">ROUND(F7092*K7092,2)</f>
        <v>16</v>
      </c>
      <c r="M7092" s="24" t="n">
        <f aca="false">DATE(YEAR(C7092),MONTH(C7092),1)</f>
        <v>46204</v>
      </c>
    </row>
    <row r="7093" customFormat="false" ht="15" hidden="false" customHeight="false" outlineLevel="0" collapsed="false">
      <c r="A7093" s="21" t="s">
        <v>3888</v>
      </c>
      <c r="B7093" s="21" t="s">
        <v>3889</v>
      </c>
      <c r="C7093" s="23" t="n">
        <v>46233</v>
      </c>
      <c r="D7093" s="21" t="s">
        <v>1354</v>
      </c>
      <c r="E7093" s="21" t="s">
        <v>971</v>
      </c>
      <c r="F7093" s="12" t="n">
        <v>1</v>
      </c>
      <c r="G7093" s="19" t="n">
        <v>78</v>
      </c>
      <c r="H7093" s="19" t="n">
        <v>59.5</v>
      </c>
      <c r="I7093" s="19" t="n">
        <f aca="false">ROUND(F7093*G7093,2)</f>
        <v>78</v>
      </c>
      <c r="J7093" s="19" t="n">
        <f aca="false">ROUND(F7093*H7093,2)</f>
        <v>59.5</v>
      </c>
      <c r="K7093" s="19" t="n">
        <f aca="false">INDEX(Pricebook!$L$2:$L$1401,MATCH(D7093,Pricebook!$A$2:$A$1401,0))</f>
        <v>90.1</v>
      </c>
      <c r="L7093" s="19" t="n">
        <f aca="false">ROUND(F7093*K7093,2)</f>
        <v>90.1</v>
      </c>
      <c r="M7093" s="24" t="n">
        <f aca="false">DATE(YEAR(C7093),MONTH(C7093),1)</f>
        <v>46204</v>
      </c>
    </row>
    <row r="7094" customFormat="false" ht="15" hidden="false" customHeight="false" outlineLevel="0" collapsed="false">
      <c r="A7094" s="21" t="s">
        <v>3888</v>
      </c>
      <c r="B7094" s="21" t="s">
        <v>3889</v>
      </c>
      <c r="C7094" s="23" t="n">
        <v>46233</v>
      </c>
      <c r="D7094" s="21" t="s">
        <v>825</v>
      </c>
      <c r="E7094" s="21" t="s">
        <v>366</v>
      </c>
      <c r="F7094" s="12" t="n">
        <v>3</v>
      </c>
      <c r="G7094" s="19" t="n">
        <v>11.2</v>
      </c>
      <c r="H7094" s="19" t="n">
        <v>8.32</v>
      </c>
      <c r="I7094" s="19" t="n">
        <f aca="false">ROUND(F7094*G7094,2)</f>
        <v>33.6</v>
      </c>
      <c r="J7094" s="19" t="n">
        <f aca="false">ROUND(F7094*H7094,2)</f>
        <v>24.96</v>
      </c>
      <c r="K7094" s="19" t="n">
        <f aca="false">INDEX(Pricebook!$L$2:$L$1401,MATCH(D7094,Pricebook!$A$2:$A$1401,0))</f>
        <v>12.15</v>
      </c>
      <c r="L7094" s="19" t="n">
        <f aca="false">ROUND(F7094*K7094,2)</f>
        <v>36.45</v>
      </c>
      <c r="M7094" s="24" t="n">
        <f aca="false">DATE(YEAR(C7094),MONTH(C7094),1)</f>
        <v>46204</v>
      </c>
    </row>
    <row r="7095" customFormat="false" ht="15" hidden="false" customHeight="false" outlineLevel="0" collapsed="false">
      <c r="A7095" s="21" t="s">
        <v>3888</v>
      </c>
      <c r="B7095" s="21" t="s">
        <v>3889</v>
      </c>
      <c r="C7095" s="23" t="n">
        <v>46233</v>
      </c>
      <c r="D7095" s="21" t="s">
        <v>2824</v>
      </c>
      <c r="E7095" s="21" t="s">
        <v>2748</v>
      </c>
      <c r="F7095" s="12" t="n">
        <v>6</v>
      </c>
      <c r="G7095" s="19" t="n">
        <v>10.95</v>
      </c>
      <c r="H7095" s="19" t="n">
        <v>6.44</v>
      </c>
      <c r="I7095" s="19" t="n">
        <f aca="false">ROUND(F7095*G7095,2)</f>
        <v>65.7</v>
      </c>
      <c r="J7095" s="19" t="n">
        <f aca="false">ROUND(F7095*H7095,2)</f>
        <v>38.64</v>
      </c>
      <c r="K7095" s="19" t="n">
        <f aca="false">INDEX(Pricebook!$L$2:$L$1401,MATCH(D7095,Pricebook!$A$2:$A$1401,0))</f>
        <v>12.05</v>
      </c>
      <c r="L7095" s="19" t="n">
        <f aca="false">ROUND(F7095*K7095,2)</f>
        <v>72.3</v>
      </c>
      <c r="M7095" s="24" t="n">
        <f aca="false">DATE(YEAR(C7095),MONTH(C7095),1)</f>
        <v>46204</v>
      </c>
    </row>
    <row r="7096" customFormat="false" ht="15" hidden="false" customHeight="false" outlineLevel="0" collapsed="false">
      <c r="A7096" s="21" t="s">
        <v>3888</v>
      </c>
      <c r="B7096" s="21" t="s">
        <v>3889</v>
      </c>
      <c r="C7096" s="23" t="n">
        <v>46233</v>
      </c>
      <c r="D7096" s="21" t="s">
        <v>729</v>
      </c>
      <c r="E7096" s="21" t="s">
        <v>366</v>
      </c>
      <c r="F7096" s="12" t="n">
        <v>2</v>
      </c>
      <c r="G7096" s="19" t="n">
        <v>11.95</v>
      </c>
      <c r="H7096" s="19" t="n">
        <v>8.52</v>
      </c>
      <c r="I7096" s="19" t="n">
        <f aca="false">ROUND(F7096*G7096,2)</f>
        <v>23.9</v>
      </c>
      <c r="J7096" s="19" t="n">
        <f aca="false">ROUND(F7096*H7096,2)</f>
        <v>17.04</v>
      </c>
      <c r="K7096" s="19" t="n">
        <f aca="false">INDEX(Pricebook!$L$2:$L$1401,MATCH(D7096,Pricebook!$A$2:$A$1401,0))</f>
        <v>13</v>
      </c>
      <c r="L7096" s="19" t="n">
        <f aca="false">ROUND(F7096*K7096,2)</f>
        <v>26</v>
      </c>
      <c r="M7096" s="24" t="n">
        <f aca="false">DATE(YEAR(C7096),MONTH(C7096),1)</f>
        <v>46204</v>
      </c>
    </row>
    <row r="7097" customFormat="false" ht="15" hidden="false" customHeight="false" outlineLevel="0" collapsed="false">
      <c r="A7097" s="21" t="s">
        <v>3888</v>
      </c>
      <c r="B7097" s="21" t="s">
        <v>3889</v>
      </c>
      <c r="C7097" s="23" t="n">
        <v>46233</v>
      </c>
      <c r="D7097" s="21" t="s">
        <v>2850</v>
      </c>
      <c r="E7097" s="21" t="s">
        <v>2748</v>
      </c>
      <c r="F7097" s="12" t="n">
        <v>5</v>
      </c>
      <c r="G7097" s="19" t="n">
        <v>4</v>
      </c>
      <c r="H7097" s="19" t="n">
        <v>2.35</v>
      </c>
      <c r="I7097" s="19" t="n">
        <f aca="false">ROUND(F7097*G7097,2)</f>
        <v>20</v>
      </c>
      <c r="J7097" s="19" t="n">
        <f aca="false">ROUND(F7097*H7097,2)</f>
        <v>11.75</v>
      </c>
      <c r="K7097" s="19" t="n">
        <f aca="false">INDEX(Pricebook!$L$2:$L$1401,MATCH(D7097,Pricebook!$A$2:$A$1401,0))</f>
        <v>4.4</v>
      </c>
      <c r="L7097" s="19" t="n">
        <f aca="false">ROUND(F7097*K7097,2)</f>
        <v>22</v>
      </c>
      <c r="M7097" s="24" t="n">
        <f aca="false">DATE(YEAR(C7097),MONTH(C7097),1)</f>
        <v>46204</v>
      </c>
    </row>
    <row r="7098" customFormat="false" ht="15" hidden="false" customHeight="false" outlineLevel="0" collapsed="false">
      <c r="A7098" s="21" t="s">
        <v>3888</v>
      </c>
      <c r="B7098" s="21" t="s">
        <v>3889</v>
      </c>
      <c r="C7098" s="23" t="n">
        <v>46233</v>
      </c>
      <c r="D7098" s="21" t="s">
        <v>1352</v>
      </c>
      <c r="E7098" s="21" t="s">
        <v>971</v>
      </c>
      <c r="F7098" s="12" t="n">
        <v>2</v>
      </c>
      <c r="G7098" s="19" t="n">
        <v>75.55</v>
      </c>
      <c r="H7098" s="19" t="n">
        <v>65.42</v>
      </c>
      <c r="I7098" s="19" t="n">
        <f aca="false">ROUND(F7098*G7098,2)</f>
        <v>151.1</v>
      </c>
      <c r="J7098" s="19" t="n">
        <f aca="false">ROUND(F7098*H7098,2)</f>
        <v>130.84</v>
      </c>
      <c r="K7098" s="19" t="n">
        <f aca="false">INDEX(Pricebook!$L$2:$L$1401,MATCH(D7098,Pricebook!$A$2:$A$1401,0))</f>
        <v>87.8</v>
      </c>
      <c r="L7098" s="19" t="n">
        <f aca="false">ROUND(F7098*K7098,2)</f>
        <v>175.6</v>
      </c>
      <c r="M7098" s="24" t="n">
        <f aca="false">DATE(YEAR(C7098),MONTH(C7098),1)</f>
        <v>46204</v>
      </c>
    </row>
    <row r="7099" customFormat="false" ht="15" hidden="false" customHeight="false" outlineLevel="0" collapsed="false">
      <c r="A7099" s="21" t="s">
        <v>3888</v>
      </c>
      <c r="B7099" s="21" t="s">
        <v>3889</v>
      </c>
      <c r="C7099" s="23" t="n">
        <v>46233</v>
      </c>
      <c r="D7099" s="21" t="s">
        <v>1162</v>
      </c>
      <c r="E7099" s="21" t="s">
        <v>971</v>
      </c>
      <c r="F7099" s="12" t="n">
        <v>11</v>
      </c>
      <c r="G7099" s="19" t="n">
        <v>8.3</v>
      </c>
      <c r="H7099" s="19" t="n">
        <v>6.43</v>
      </c>
      <c r="I7099" s="19" t="n">
        <f aca="false">ROUND(F7099*G7099,2)</f>
        <v>91.3</v>
      </c>
      <c r="J7099" s="19" t="n">
        <f aca="false">ROUND(F7099*H7099,2)</f>
        <v>70.73</v>
      </c>
      <c r="K7099" s="19" t="n">
        <f aca="false">INDEX(Pricebook!$L$2:$L$1401,MATCH(D7099,Pricebook!$A$2:$A$1401,0))</f>
        <v>9.75</v>
      </c>
      <c r="L7099" s="19" t="n">
        <f aca="false">ROUND(F7099*K7099,2)</f>
        <v>107.25</v>
      </c>
      <c r="M7099" s="24" t="n">
        <f aca="false">DATE(YEAR(C7099),MONTH(C7099),1)</f>
        <v>46204</v>
      </c>
    </row>
    <row r="7100" customFormat="false" ht="15" hidden="false" customHeight="false" outlineLevel="0" collapsed="false">
      <c r="A7100" s="21" t="s">
        <v>3888</v>
      </c>
      <c r="B7100" s="21" t="s">
        <v>3889</v>
      </c>
      <c r="C7100" s="23" t="n">
        <v>46233</v>
      </c>
      <c r="D7100" s="21" t="s">
        <v>132</v>
      </c>
      <c r="E7100" s="21" t="s">
        <v>108</v>
      </c>
      <c r="F7100" s="12" t="n">
        <v>1</v>
      </c>
      <c r="G7100" s="19" t="n">
        <v>67.5</v>
      </c>
      <c r="H7100" s="19" t="n">
        <v>53.64</v>
      </c>
      <c r="I7100" s="19" t="n">
        <f aca="false">ROUND(F7100*G7100,2)</f>
        <v>67.5</v>
      </c>
      <c r="J7100" s="19" t="n">
        <f aca="false">ROUND(F7100*H7100,2)</f>
        <v>53.64</v>
      </c>
      <c r="K7100" s="19" t="n">
        <f aca="false">INDEX(Pricebook!$L$2:$L$1401,MATCH(D7100,Pricebook!$A$2:$A$1401,0))</f>
        <v>73.35</v>
      </c>
      <c r="L7100" s="19" t="n">
        <f aca="false">ROUND(F7100*K7100,2)</f>
        <v>73.35</v>
      </c>
      <c r="M7100" s="24" t="n">
        <f aca="false">DATE(YEAR(C7100),MONTH(C7100),1)</f>
        <v>46204</v>
      </c>
    </row>
    <row r="7101" customFormat="false" ht="15" hidden="false" customHeight="false" outlineLevel="0" collapsed="false">
      <c r="A7101" s="21" t="s">
        <v>3888</v>
      </c>
      <c r="B7101" s="21" t="s">
        <v>3889</v>
      </c>
      <c r="C7101" s="23" t="n">
        <v>46233</v>
      </c>
      <c r="D7101" s="21" t="s">
        <v>729</v>
      </c>
      <c r="E7101" s="21" t="s">
        <v>366</v>
      </c>
      <c r="F7101" s="12" t="n">
        <v>3</v>
      </c>
      <c r="G7101" s="19" t="n">
        <v>11.95</v>
      </c>
      <c r="H7101" s="19" t="n">
        <v>8.52</v>
      </c>
      <c r="I7101" s="19" t="n">
        <f aca="false">ROUND(F7101*G7101,2)</f>
        <v>35.85</v>
      </c>
      <c r="J7101" s="19" t="n">
        <f aca="false">ROUND(F7101*H7101,2)</f>
        <v>25.56</v>
      </c>
      <c r="K7101" s="19" t="n">
        <f aca="false">INDEX(Pricebook!$L$2:$L$1401,MATCH(D7101,Pricebook!$A$2:$A$1401,0))</f>
        <v>13</v>
      </c>
      <c r="L7101" s="19" t="n">
        <f aca="false">ROUND(F7101*K7101,2)</f>
        <v>39</v>
      </c>
      <c r="M7101" s="24" t="n">
        <f aca="false">DATE(YEAR(C7101),MONTH(C7101),1)</f>
        <v>46204</v>
      </c>
    </row>
    <row r="7102" customFormat="false" ht="15" hidden="false" customHeight="false" outlineLevel="0" collapsed="false">
      <c r="A7102" s="21" t="s">
        <v>3888</v>
      </c>
      <c r="B7102" s="21" t="s">
        <v>3889</v>
      </c>
      <c r="C7102" s="23" t="n">
        <v>46233</v>
      </c>
      <c r="D7102" s="21" t="s">
        <v>205</v>
      </c>
      <c r="E7102" s="21" t="s">
        <v>108</v>
      </c>
      <c r="F7102" s="12" t="n">
        <v>2</v>
      </c>
      <c r="G7102" s="19" t="n">
        <v>73.3</v>
      </c>
      <c r="H7102" s="19" t="n">
        <v>54.64</v>
      </c>
      <c r="I7102" s="19" t="n">
        <f aca="false">ROUND(F7102*G7102,2)</f>
        <v>146.6</v>
      </c>
      <c r="J7102" s="19" t="n">
        <f aca="false">ROUND(F7102*H7102,2)</f>
        <v>109.28</v>
      </c>
      <c r="K7102" s="19" t="n">
        <f aca="false">INDEX(Pricebook!$L$2:$L$1401,MATCH(D7102,Pricebook!$A$2:$A$1401,0))</f>
        <v>80.05</v>
      </c>
      <c r="L7102" s="19" t="n">
        <f aca="false">ROUND(F7102*K7102,2)</f>
        <v>160.1</v>
      </c>
      <c r="M7102" s="24" t="n">
        <f aca="false">DATE(YEAR(C7102),MONTH(C7102),1)</f>
        <v>46204</v>
      </c>
    </row>
    <row r="7103" customFormat="false" ht="15" hidden="false" customHeight="false" outlineLevel="0" collapsed="false">
      <c r="A7103" s="21" t="s">
        <v>3888</v>
      </c>
      <c r="B7103" s="21" t="s">
        <v>3889</v>
      </c>
      <c r="C7103" s="23" t="n">
        <v>46233</v>
      </c>
      <c r="D7103" s="21" t="s">
        <v>298</v>
      </c>
      <c r="E7103" s="21" t="s">
        <v>108</v>
      </c>
      <c r="F7103" s="12" t="n">
        <v>1</v>
      </c>
      <c r="G7103" s="19" t="n">
        <v>82.5</v>
      </c>
      <c r="H7103" s="19" t="n">
        <v>70.11</v>
      </c>
      <c r="I7103" s="19" t="n">
        <f aca="false">ROUND(F7103*G7103,2)</f>
        <v>82.5</v>
      </c>
      <c r="J7103" s="19" t="n">
        <f aca="false">ROUND(F7103*H7103,2)</f>
        <v>70.11</v>
      </c>
      <c r="K7103" s="19" t="n">
        <f aca="false">INDEX(Pricebook!$L$2:$L$1401,MATCH(D7103,Pricebook!$A$2:$A$1401,0))</f>
        <v>89.85</v>
      </c>
      <c r="L7103" s="19" t="n">
        <f aca="false">ROUND(F7103*K7103,2)</f>
        <v>89.85</v>
      </c>
      <c r="M7103" s="24" t="n">
        <f aca="false">DATE(YEAR(C7103),MONTH(C7103),1)</f>
        <v>46204</v>
      </c>
    </row>
    <row r="7104" customFormat="false" ht="15" hidden="false" customHeight="false" outlineLevel="0" collapsed="false">
      <c r="A7104" s="21" t="s">
        <v>3888</v>
      </c>
      <c r="B7104" s="21" t="s">
        <v>3889</v>
      </c>
      <c r="C7104" s="23" t="n">
        <v>46233</v>
      </c>
      <c r="D7104" s="21" t="s">
        <v>990</v>
      </c>
      <c r="E7104" s="21" t="s">
        <v>971</v>
      </c>
      <c r="F7104" s="12" t="n">
        <v>2</v>
      </c>
      <c r="G7104" s="19" t="n">
        <v>10.45</v>
      </c>
      <c r="H7104" s="19" t="n">
        <v>8.09</v>
      </c>
      <c r="I7104" s="19" t="n">
        <f aca="false">ROUND(F7104*G7104,2)</f>
        <v>20.9</v>
      </c>
      <c r="J7104" s="19" t="n">
        <f aca="false">ROUND(F7104*H7104,2)</f>
        <v>16.18</v>
      </c>
      <c r="K7104" s="19" t="n">
        <f aca="false">INDEX(Pricebook!$L$2:$L$1401,MATCH(D7104,Pricebook!$A$2:$A$1401,0))</f>
        <v>12.3</v>
      </c>
      <c r="L7104" s="19" t="n">
        <f aca="false">ROUND(F7104*K7104,2)</f>
        <v>24.6</v>
      </c>
      <c r="M7104" s="24" t="n">
        <f aca="false">DATE(YEAR(C7104),MONTH(C7104),1)</f>
        <v>46204</v>
      </c>
    </row>
    <row r="7105" customFormat="false" ht="15" hidden="false" customHeight="false" outlineLevel="0" collapsed="false">
      <c r="A7105" s="21" t="s">
        <v>3888</v>
      </c>
      <c r="B7105" s="21" t="s">
        <v>3889</v>
      </c>
      <c r="C7105" s="23" t="n">
        <v>46233</v>
      </c>
      <c r="D7105" s="21" t="s">
        <v>2749</v>
      </c>
      <c r="E7105" s="21" t="s">
        <v>2748</v>
      </c>
      <c r="F7105" s="12" t="n">
        <v>2</v>
      </c>
      <c r="G7105" s="19" t="n">
        <v>29.1</v>
      </c>
      <c r="H7105" s="19" t="n">
        <v>16.94</v>
      </c>
      <c r="I7105" s="19" t="n">
        <f aca="false">ROUND(F7105*G7105,2)</f>
        <v>58.2</v>
      </c>
      <c r="J7105" s="19" t="n">
        <f aca="false">ROUND(F7105*H7105,2)</f>
        <v>33.88</v>
      </c>
      <c r="K7105" s="19" t="n">
        <f aca="false">INDEX(Pricebook!$L$2:$L$1401,MATCH(D7105,Pricebook!$A$2:$A$1401,0))</f>
        <v>31.75</v>
      </c>
      <c r="L7105" s="19" t="n">
        <f aca="false">ROUND(F7105*K7105,2)</f>
        <v>63.5</v>
      </c>
      <c r="M7105" s="24" t="n">
        <f aca="false">DATE(YEAR(C7105),MONTH(C7105),1)</f>
        <v>46204</v>
      </c>
    </row>
    <row r="7106" customFormat="false" ht="15" hidden="false" customHeight="false" outlineLevel="0" collapsed="false">
      <c r="A7106" s="21" t="s">
        <v>3888</v>
      </c>
      <c r="B7106" s="21" t="s">
        <v>3889</v>
      </c>
      <c r="C7106" s="23" t="n">
        <v>46233</v>
      </c>
      <c r="D7106" s="21" t="s">
        <v>2878</v>
      </c>
      <c r="E7106" s="21" t="s">
        <v>2748</v>
      </c>
      <c r="F7106" s="12" t="n">
        <v>7</v>
      </c>
      <c r="G7106" s="19" t="n">
        <v>25.1</v>
      </c>
      <c r="H7106" s="19" t="n">
        <v>14.74</v>
      </c>
      <c r="I7106" s="19" t="n">
        <f aca="false">ROUND(F7106*G7106,2)</f>
        <v>175.7</v>
      </c>
      <c r="J7106" s="19" t="n">
        <f aca="false">ROUND(F7106*H7106,2)</f>
        <v>103.18</v>
      </c>
      <c r="K7106" s="19" t="n">
        <f aca="false">INDEX(Pricebook!$L$2:$L$1401,MATCH(D7106,Pricebook!$A$2:$A$1401,0))</f>
        <v>27.65</v>
      </c>
      <c r="L7106" s="19" t="n">
        <f aca="false">ROUND(F7106*K7106,2)</f>
        <v>193.55</v>
      </c>
      <c r="M7106" s="24" t="n">
        <f aca="false">DATE(YEAR(C7106),MONTH(C7106),1)</f>
        <v>46204</v>
      </c>
    </row>
    <row r="7107" customFormat="false" ht="15" hidden="false" customHeight="false" outlineLevel="0" collapsed="false">
      <c r="A7107" s="21" t="s">
        <v>3890</v>
      </c>
      <c r="B7107" s="21" t="s">
        <v>3168</v>
      </c>
      <c r="C7107" s="23" t="n">
        <v>46234</v>
      </c>
      <c r="D7107" s="21" t="s">
        <v>529</v>
      </c>
      <c r="E7107" s="21" t="s">
        <v>366</v>
      </c>
      <c r="F7107" s="12" t="n">
        <v>4</v>
      </c>
      <c r="G7107" s="19" t="n">
        <v>13.6</v>
      </c>
      <c r="H7107" s="19" t="n">
        <v>10</v>
      </c>
      <c r="I7107" s="19" t="n">
        <f aca="false">ROUND(F7107*G7107,2)</f>
        <v>54.4</v>
      </c>
      <c r="J7107" s="19" t="n">
        <f aca="false">ROUND(F7107*H7107,2)</f>
        <v>40</v>
      </c>
      <c r="K7107" s="19" t="n">
        <f aca="false">INDEX(Pricebook!$L$2:$L$1401,MATCH(D7107,Pricebook!$A$2:$A$1401,0))</f>
        <v>14.6</v>
      </c>
      <c r="L7107" s="19" t="n">
        <f aca="false">ROUND(F7107*K7107,2)</f>
        <v>58.4</v>
      </c>
      <c r="M7107" s="24" t="n">
        <f aca="false">DATE(YEAR(C7107),MONTH(C7107),1)</f>
        <v>46204</v>
      </c>
    </row>
    <row r="7108" customFormat="false" ht="15" hidden="false" customHeight="false" outlineLevel="0" collapsed="false">
      <c r="A7108" s="21" t="s">
        <v>3890</v>
      </c>
      <c r="B7108" s="21" t="s">
        <v>3168</v>
      </c>
      <c r="C7108" s="23" t="n">
        <v>46234</v>
      </c>
      <c r="D7108" s="21" t="s">
        <v>531</v>
      </c>
      <c r="E7108" s="21" t="s">
        <v>366</v>
      </c>
      <c r="F7108" s="12" t="n">
        <v>6</v>
      </c>
      <c r="G7108" s="19" t="n">
        <v>8.7</v>
      </c>
      <c r="H7108" s="19" t="n">
        <v>6.14</v>
      </c>
      <c r="I7108" s="19" t="n">
        <f aca="false">ROUND(F7108*G7108,2)</f>
        <v>52.2</v>
      </c>
      <c r="J7108" s="19" t="n">
        <f aca="false">ROUND(F7108*H7108,2)</f>
        <v>36.84</v>
      </c>
      <c r="K7108" s="19" t="n">
        <f aca="false">INDEX(Pricebook!$L$2:$L$1401,MATCH(D7108,Pricebook!$A$2:$A$1401,0))</f>
        <v>9.35</v>
      </c>
      <c r="L7108" s="19" t="n">
        <f aca="false">ROUND(F7108*K7108,2)</f>
        <v>56.1</v>
      </c>
      <c r="M7108" s="24" t="n">
        <f aca="false">DATE(YEAR(C7108),MONTH(C7108),1)</f>
        <v>46204</v>
      </c>
    </row>
    <row r="7109" customFormat="false" ht="15" hidden="false" customHeight="false" outlineLevel="0" collapsed="false">
      <c r="A7109" s="21" t="s">
        <v>3890</v>
      </c>
      <c r="B7109" s="21" t="s">
        <v>3168</v>
      </c>
      <c r="C7109" s="23" t="n">
        <v>46234</v>
      </c>
      <c r="D7109" s="21" t="s">
        <v>873</v>
      </c>
      <c r="E7109" s="21" t="s">
        <v>366</v>
      </c>
      <c r="F7109" s="12" t="n">
        <v>1</v>
      </c>
      <c r="G7109" s="19" t="n">
        <v>266.45</v>
      </c>
      <c r="H7109" s="19" t="n">
        <v>186.22</v>
      </c>
      <c r="I7109" s="19" t="n">
        <f aca="false">ROUND(F7109*G7109,2)</f>
        <v>266.45</v>
      </c>
      <c r="J7109" s="19" t="n">
        <f aca="false">ROUND(F7109*H7109,2)</f>
        <v>186.22</v>
      </c>
      <c r="K7109" s="19" t="n">
        <f aca="false">INDEX(Pricebook!$L$2:$L$1401,MATCH(D7109,Pricebook!$A$2:$A$1401,0))</f>
        <v>283.5</v>
      </c>
      <c r="L7109" s="19" t="n">
        <f aca="false">ROUND(F7109*K7109,2)</f>
        <v>283.5</v>
      </c>
      <c r="M7109" s="24" t="n">
        <f aca="false">DATE(YEAR(C7109),MONTH(C7109),1)</f>
        <v>46204</v>
      </c>
    </row>
    <row r="7110" customFormat="false" ht="15" hidden="false" customHeight="false" outlineLevel="0" collapsed="false">
      <c r="A7110" s="21" t="s">
        <v>3890</v>
      </c>
      <c r="B7110" s="21" t="s">
        <v>3168</v>
      </c>
      <c r="C7110" s="23" t="n">
        <v>46234</v>
      </c>
      <c r="D7110" s="21" t="s">
        <v>2347</v>
      </c>
      <c r="E7110" s="21" t="s">
        <v>2202</v>
      </c>
      <c r="F7110" s="12" t="n">
        <v>2</v>
      </c>
      <c r="G7110" s="19" t="n">
        <v>4.7</v>
      </c>
      <c r="H7110" s="19" t="n">
        <v>2.84</v>
      </c>
      <c r="I7110" s="19" t="n">
        <f aca="false">ROUND(F7110*G7110,2)</f>
        <v>9.4</v>
      </c>
      <c r="J7110" s="19" t="n">
        <f aca="false">ROUND(F7110*H7110,2)</f>
        <v>5.68</v>
      </c>
      <c r="K7110" s="19" t="n">
        <f aca="false">INDEX(Pricebook!$L$2:$L$1401,MATCH(D7110,Pricebook!$A$2:$A$1401,0))</f>
        <v>5</v>
      </c>
      <c r="L7110" s="19" t="n">
        <f aca="false">ROUND(F7110*K7110,2)</f>
        <v>10</v>
      </c>
      <c r="M7110" s="24" t="n">
        <f aca="false">DATE(YEAR(C7110),MONTH(C7110),1)</f>
        <v>46204</v>
      </c>
    </row>
    <row r="7111" customFormat="false" ht="15" hidden="false" customHeight="false" outlineLevel="0" collapsed="false">
      <c r="A7111" s="21" t="s">
        <v>3890</v>
      </c>
      <c r="B7111" s="21" t="s">
        <v>3168</v>
      </c>
      <c r="C7111" s="23" t="n">
        <v>46234</v>
      </c>
      <c r="D7111" s="21" t="s">
        <v>432</v>
      </c>
      <c r="E7111" s="21" t="s">
        <v>366</v>
      </c>
      <c r="F7111" s="12" t="n">
        <v>1</v>
      </c>
      <c r="G7111" s="19" t="n">
        <v>15.45</v>
      </c>
      <c r="H7111" s="19" t="n">
        <v>10.96</v>
      </c>
      <c r="I7111" s="19" t="n">
        <f aca="false">ROUND(F7111*G7111,2)</f>
        <v>15.45</v>
      </c>
      <c r="J7111" s="19" t="n">
        <f aca="false">ROUND(F7111*H7111,2)</f>
        <v>10.96</v>
      </c>
      <c r="K7111" s="19" t="n">
        <f aca="false">INDEX(Pricebook!$L$2:$L$1401,MATCH(D7111,Pricebook!$A$2:$A$1401,0))</f>
        <v>16.7</v>
      </c>
      <c r="L7111" s="19" t="n">
        <f aca="false">ROUND(F7111*K7111,2)</f>
        <v>16.7</v>
      </c>
      <c r="M7111" s="24" t="n">
        <f aca="false">DATE(YEAR(C7111),MONTH(C7111),1)</f>
        <v>46204</v>
      </c>
    </row>
    <row r="7112" customFormat="false" ht="15" hidden="false" customHeight="false" outlineLevel="0" collapsed="false">
      <c r="A7112" s="21" t="s">
        <v>3890</v>
      </c>
      <c r="B7112" s="21" t="s">
        <v>3168</v>
      </c>
      <c r="C7112" s="23" t="n">
        <v>46234</v>
      </c>
      <c r="D7112" s="21" t="s">
        <v>1462</v>
      </c>
      <c r="E7112" s="21" t="s">
        <v>1452</v>
      </c>
      <c r="F7112" s="12" t="n">
        <v>1</v>
      </c>
      <c r="G7112" s="19" t="n">
        <v>115</v>
      </c>
      <c r="H7112" s="19" t="n">
        <v>70.06</v>
      </c>
      <c r="I7112" s="19" t="n">
        <f aca="false">ROUND(F7112*G7112,2)</f>
        <v>115</v>
      </c>
      <c r="J7112" s="19" t="n">
        <f aca="false">ROUND(F7112*H7112,2)</f>
        <v>70.06</v>
      </c>
      <c r="K7112" s="19" t="n">
        <f aca="false">INDEX(Pricebook!$L$2:$L$1401,MATCH(D7112,Pricebook!$A$2:$A$1401,0))</f>
        <v>117.35</v>
      </c>
      <c r="L7112" s="19" t="n">
        <f aca="false">ROUND(F7112*K7112,2)</f>
        <v>117.35</v>
      </c>
      <c r="M7112" s="24" t="n">
        <f aca="false">DATE(YEAR(C7112),MONTH(C7112),1)</f>
        <v>46204</v>
      </c>
    </row>
    <row r="7113" customFormat="false" ht="15" hidden="false" customHeight="false" outlineLevel="0" collapsed="false">
      <c r="A7113" s="21" t="s">
        <v>3890</v>
      </c>
      <c r="B7113" s="21" t="s">
        <v>3168</v>
      </c>
      <c r="C7113" s="23" t="n">
        <v>46234</v>
      </c>
      <c r="D7113" s="21" t="s">
        <v>2210</v>
      </c>
      <c r="E7113" s="21" t="s">
        <v>2202</v>
      </c>
      <c r="F7113" s="12" t="n">
        <v>2</v>
      </c>
      <c r="G7113" s="19" t="n">
        <v>38.15</v>
      </c>
      <c r="H7113" s="19" t="n">
        <v>22.86</v>
      </c>
      <c r="I7113" s="19" t="n">
        <f aca="false">ROUND(F7113*G7113,2)</f>
        <v>76.3</v>
      </c>
      <c r="J7113" s="19" t="n">
        <f aca="false">ROUND(F7113*H7113,2)</f>
        <v>45.72</v>
      </c>
      <c r="K7113" s="19" t="n">
        <f aca="false">INDEX(Pricebook!$L$2:$L$1401,MATCH(D7113,Pricebook!$A$2:$A$1401,0))</f>
        <v>40.25</v>
      </c>
      <c r="L7113" s="19" t="n">
        <f aca="false">ROUND(F7113*K7113,2)</f>
        <v>80.5</v>
      </c>
      <c r="M7113" s="24" t="n">
        <f aca="false">DATE(YEAR(C7113),MONTH(C7113),1)</f>
        <v>46204</v>
      </c>
    </row>
    <row r="7114" customFormat="false" ht="15" hidden="false" customHeight="false" outlineLevel="0" collapsed="false">
      <c r="A7114" s="21" t="s">
        <v>3890</v>
      </c>
      <c r="B7114" s="21" t="s">
        <v>3168</v>
      </c>
      <c r="C7114" s="23" t="n">
        <v>46234</v>
      </c>
      <c r="D7114" s="21" t="s">
        <v>577</v>
      </c>
      <c r="E7114" s="21" t="s">
        <v>366</v>
      </c>
      <c r="F7114" s="12" t="n">
        <v>2</v>
      </c>
      <c r="G7114" s="19" t="n">
        <v>42.4</v>
      </c>
      <c r="H7114" s="19" t="n">
        <v>34.23</v>
      </c>
      <c r="I7114" s="19" t="n">
        <f aca="false">ROUND(F7114*G7114,2)</f>
        <v>84.8</v>
      </c>
      <c r="J7114" s="19" t="n">
        <f aca="false">ROUND(F7114*H7114,2)</f>
        <v>68.46</v>
      </c>
      <c r="K7114" s="19" t="n">
        <f aca="false">INDEX(Pricebook!$L$2:$L$1401,MATCH(D7114,Pricebook!$A$2:$A$1401,0))</f>
        <v>45.95</v>
      </c>
      <c r="L7114" s="19" t="n">
        <f aca="false">ROUND(F7114*K7114,2)</f>
        <v>91.9</v>
      </c>
      <c r="M7114" s="24" t="n">
        <f aca="false">DATE(YEAR(C7114),MONTH(C7114),1)</f>
        <v>46204</v>
      </c>
    </row>
    <row r="7115" customFormat="false" ht="15" hidden="false" customHeight="false" outlineLevel="0" collapsed="false">
      <c r="A7115" s="21" t="s">
        <v>3890</v>
      </c>
      <c r="B7115" s="21" t="s">
        <v>3168</v>
      </c>
      <c r="C7115" s="23" t="n">
        <v>46234</v>
      </c>
      <c r="D7115" s="21" t="s">
        <v>685</v>
      </c>
      <c r="E7115" s="21" t="s">
        <v>366</v>
      </c>
      <c r="F7115" s="12" t="n">
        <v>1</v>
      </c>
      <c r="G7115" s="19" t="n">
        <v>53.3</v>
      </c>
      <c r="H7115" s="19" t="n">
        <v>37.88</v>
      </c>
      <c r="I7115" s="19" t="n">
        <f aca="false">ROUND(F7115*G7115,2)</f>
        <v>53.3</v>
      </c>
      <c r="J7115" s="19" t="n">
        <f aca="false">ROUND(F7115*H7115,2)</f>
        <v>37.88</v>
      </c>
      <c r="K7115" s="19" t="n">
        <f aca="false">INDEX(Pricebook!$L$2:$L$1401,MATCH(D7115,Pricebook!$A$2:$A$1401,0))</f>
        <v>57.7</v>
      </c>
      <c r="L7115" s="19" t="n">
        <f aca="false">ROUND(F7115*K7115,2)</f>
        <v>57.7</v>
      </c>
      <c r="M7115" s="24" t="n">
        <f aca="false">DATE(YEAR(C7115),MONTH(C7115),1)</f>
        <v>46204</v>
      </c>
    </row>
    <row r="7116" customFormat="false" ht="15" hidden="false" customHeight="false" outlineLevel="0" collapsed="false">
      <c r="A7116" s="21" t="s">
        <v>3890</v>
      </c>
      <c r="B7116" s="21" t="s">
        <v>3168</v>
      </c>
      <c r="C7116" s="23" t="n">
        <v>46234</v>
      </c>
      <c r="D7116" s="21" t="s">
        <v>386</v>
      </c>
      <c r="E7116" s="21" t="s">
        <v>366</v>
      </c>
      <c r="F7116" s="12" t="n">
        <v>1</v>
      </c>
      <c r="G7116" s="19" t="n">
        <v>6.6</v>
      </c>
      <c r="H7116" s="19" t="n">
        <v>4.72</v>
      </c>
      <c r="I7116" s="19" t="n">
        <f aca="false">ROUND(F7116*G7116,2)</f>
        <v>6.6</v>
      </c>
      <c r="J7116" s="19" t="n">
        <f aca="false">ROUND(F7116*H7116,2)</f>
        <v>4.72</v>
      </c>
      <c r="K7116" s="19" t="n">
        <f aca="false">INDEX(Pricebook!$L$2:$L$1401,MATCH(D7116,Pricebook!$A$2:$A$1401,0))</f>
        <v>7.2</v>
      </c>
      <c r="L7116" s="19" t="n">
        <f aca="false">ROUND(F7116*K7116,2)</f>
        <v>7.2</v>
      </c>
      <c r="M7116" s="24" t="n">
        <f aca="false">DATE(YEAR(C7116),MONTH(C7116),1)</f>
        <v>46204</v>
      </c>
    </row>
    <row r="7117" customFormat="false" ht="15" hidden="false" customHeight="false" outlineLevel="0" collapsed="false">
      <c r="A7117" s="21" t="s">
        <v>3890</v>
      </c>
      <c r="B7117" s="21" t="s">
        <v>3168</v>
      </c>
      <c r="C7117" s="23" t="n">
        <v>46234</v>
      </c>
      <c r="D7117" s="21" t="s">
        <v>1779</v>
      </c>
      <c r="E7117" s="21" t="s">
        <v>1452</v>
      </c>
      <c r="F7117" s="12" t="n">
        <v>1</v>
      </c>
      <c r="G7117" s="19" t="n">
        <v>100</v>
      </c>
      <c r="H7117" s="19" t="n">
        <v>62.2</v>
      </c>
      <c r="I7117" s="19" t="n">
        <f aca="false">ROUND(F7117*G7117,2)</f>
        <v>100</v>
      </c>
      <c r="J7117" s="19" t="n">
        <f aca="false">ROUND(F7117*H7117,2)</f>
        <v>62.2</v>
      </c>
      <c r="K7117" s="19" t="n">
        <f aca="false">INDEX(Pricebook!$L$2:$L$1401,MATCH(D7117,Pricebook!$A$2:$A$1401,0))</f>
        <v>104.2</v>
      </c>
      <c r="L7117" s="19" t="n">
        <f aca="false">ROUND(F7117*K7117,2)</f>
        <v>104.2</v>
      </c>
      <c r="M7117" s="24" t="n">
        <f aca="false">DATE(YEAR(C7117),MONTH(C7117),1)</f>
        <v>46204</v>
      </c>
    </row>
    <row r="7118" customFormat="false" ht="15" hidden="false" customHeight="false" outlineLevel="0" collapsed="false">
      <c r="A7118" s="21" t="s">
        <v>3890</v>
      </c>
      <c r="B7118" s="21" t="s">
        <v>3168</v>
      </c>
      <c r="C7118" s="23" t="n">
        <v>46234</v>
      </c>
      <c r="D7118" s="21" t="s">
        <v>2299</v>
      </c>
      <c r="E7118" s="21" t="s">
        <v>2202</v>
      </c>
      <c r="F7118" s="12" t="n">
        <v>13</v>
      </c>
      <c r="G7118" s="19" t="n">
        <v>7.65</v>
      </c>
      <c r="H7118" s="19" t="n">
        <v>4.58</v>
      </c>
      <c r="I7118" s="19" t="n">
        <f aca="false">ROUND(F7118*G7118,2)</f>
        <v>99.45</v>
      </c>
      <c r="J7118" s="19" t="n">
        <f aca="false">ROUND(F7118*H7118,2)</f>
        <v>59.54</v>
      </c>
      <c r="K7118" s="19" t="n">
        <f aca="false">INDEX(Pricebook!$L$2:$L$1401,MATCH(D7118,Pricebook!$A$2:$A$1401,0))</f>
        <v>8.1</v>
      </c>
      <c r="L7118" s="19" t="n">
        <f aca="false">ROUND(F7118*K7118,2)</f>
        <v>105.3</v>
      </c>
      <c r="M7118" s="24" t="n">
        <f aca="false">DATE(YEAR(C7118),MONTH(C7118),1)</f>
        <v>46204</v>
      </c>
    </row>
    <row r="7119" customFormat="false" ht="15" hidden="false" customHeight="false" outlineLevel="0" collapsed="false">
      <c r="A7119" s="21" t="s">
        <v>3891</v>
      </c>
      <c r="B7119" s="21" t="s">
        <v>3200</v>
      </c>
      <c r="C7119" s="23" t="n">
        <v>46234</v>
      </c>
      <c r="D7119" s="21" t="s">
        <v>2493</v>
      </c>
      <c r="E7119" s="21" t="s">
        <v>2466</v>
      </c>
      <c r="F7119" s="12" t="n">
        <v>2</v>
      </c>
      <c r="G7119" s="19" t="n">
        <v>180</v>
      </c>
      <c r="H7119" s="19" t="n">
        <v>110.4</v>
      </c>
      <c r="I7119" s="19" t="n">
        <f aca="false">ROUND(F7119*G7119,2)</f>
        <v>360</v>
      </c>
      <c r="J7119" s="19" t="n">
        <f aca="false">ROUND(F7119*H7119,2)</f>
        <v>220.8</v>
      </c>
      <c r="K7119" s="19" t="n">
        <f aca="false">INDEX(Pricebook!$L$2:$L$1401,MATCH(D7119,Pricebook!$A$2:$A$1401,0))</f>
        <v>185.85</v>
      </c>
      <c r="L7119" s="19" t="n">
        <f aca="false">ROUND(F7119*K7119,2)</f>
        <v>371.7</v>
      </c>
      <c r="M7119" s="24" t="n">
        <f aca="false">DATE(YEAR(C7119),MONTH(C7119),1)</f>
        <v>46204</v>
      </c>
    </row>
    <row r="7120" customFormat="false" ht="15" hidden="false" customHeight="false" outlineLevel="0" collapsed="false">
      <c r="A7120" s="21" t="s">
        <v>3891</v>
      </c>
      <c r="B7120" s="21" t="s">
        <v>3200</v>
      </c>
      <c r="C7120" s="23" t="n">
        <v>46234</v>
      </c>
      <c r="D7120" s="21" t="s">
        <v>2822</v>
      </c>
      <c r="E7120" s="21" t="s">
        <v>2748</v>
      </c>
      <c r="F7120" s="12" t="n">
        <v>5</v>
      </c>
      <c r="G7120" s="19" t="n">
        <v>27.3</v>
      </c>
      <c r="H7120" s="19" t="n">
        <v>17.05</v>
      </c>
      <c r="I7120" s="19" t="n">
        <f aca="false">ROUND(F7120*G7120,2)</f>
        <v>136.5</v>
      </c>
      <c r="J7120" s="19" t="n">
        <f aca="false">ROUND(F7120*H7120,2)</f>
        <v>85.25</v>
      </c>
      <c r="K7120" s="19" t="n">
        <f aca="false">INDEX(Pricebook!$L$2:$L$1401,MATCH(D7120,Pricebook!$A$2:$A$1401,0))</f>
        <v>29.8</v>
      </c>
      <c r="L7120" s="19" t="n">
        <f aca="false">ROUND(F7120*K7120,2)</f>
        <v>149</v>
      </c>
      <c r="M7120" s="24" t="n">
        <f aca="false">DATE(YEAR(C7120),MONTH(C7120),1)</f>
        <v>46204</v>
      </c>
    </row>
    <row r="7121" customFormat="false" ht="15" hidden="false" customHeight="false" outlineLevel="0" collapsed="false">
      <c r="A7121" s="21" t="s">
        <v>3891</v>
      </c>
      <c r="B7121" s="21" t="s">
        <v>3200</v>
      </c>
      <c r="C7121" s="23" t="n">
        <v>46234</v>
      </c>
      <c r="D7121" s="21" t="s">
        <v>2573</v>
      </c>
      <c r="E7121" s="21" t="s">
        <v>2466</v>
      </c>
      <c r="F7121" s="12" t="n">
        <v>1</v>
      </c>
      <c r="G7121" s="19" t="n">
        <v>32.4</v>
      </c>
      <c r="H7121" s="19" t="n">
        <v>22.54</v>
      </c>
      <c r="I7121" s="19" t="n">
        <f aca="false">ROUND(F7121*G7121,2)</f>
        <v>32.4</v>
      </c>
      <c r="J7121" s="19" t="n">
        <f aca="false">ROUND(F7121*H7121,2)</f>
        <v>22.54</v>
      </c>
      <c r="K7121" s="19" t="n">
        <f aca="false">INDEX(Pricebook!$L$2:$L$1401,MATCH(D7121,Pricebook!$A$2:$A$1401,0))</f>
        <v>33.5</v>
      </c>
      <c r="L7121" s="19" t="n">
        <f aca="false">ROUND(F7121*K7121,2)</f>
        <v>33.5</v>
      </c>
      <c r="M7121" s="24" t="n">
        <f aca="false">DATE(YEAR(C7121),MONTH(C7121),1)</f>
        <v>46204</v>
      </c>
    </row>
    <row r="7122" customFormat="false" ht="15" hidden="false" customHeight="false" outlineLevel="0" collapsed="false">
      <c r="A7122" s="21" t="s">
        <v>3891</v>
      </c>
      <c r="B7122" s="21" t="s">
        <v>3200</v>
      </c>
      <c r="C7122" s="23" t="n">
        <v>46234</v>
      </c>
      <c r="D7122" s="21" t="s">
        <v>430</v>
      </c>
      <c r="E7122" s="21" t="s">
        <v>366</v>
      </c>
      <c r="F7122" s="12" t="n">
        <v>1</v>
      </c>
      <c r="G7122" s="19" t="n">
        <v>121.8</v>
      </c>
      <c r="H7122" s="19" t="n">
        <v>86.38</v>
      </c>
      <c r="I7122" s="19" t="n">
        <f aca="false">ROUND(F7122*G7122,2)</f>
        <v>121.8</v>
      </c>
      <c r="J7122" s="19" t="n">
        <f aca="false">ROUND(F7122*H7122,2)</f>
        <v>86.38</v>
      </c>
      <c r="K7122" s="19" t="n">
        <f aca="false">INDEX(Pricebook!$L$2:$L$1401,MATCH(D7122,Pricebook!$A$2:$A$1401,0))</f>
        <v>131.55</v>
      </c>
      <c r="L7122" s="19" t="n">
        <f aca="false">ROUND(F7122*K7122,2)</f>
        <v>131.55</v>
      </c>
      <c r="M7122" s="24" t="n">
        <f aca="false">DATE(YEAR(C7122),MONTH(C7122),1)</f>
        <v>46204</v>
      </c>
    </row>
    <row r="7123" customFormat="false" ht="15" hidden="false" customHeight="false" outlineLevel="0" collapsed="false">
      <c r="A7123" s="21" t="s">
        <v>3891</v>
      </c>
      <c r="B7123" s="21" t="s">
        <v>3200</v>
      </c>
      <c r="C7123" s="23" t="n">
        <v>46234</v>
      </c>
      <c r="D7123" s="21" t="s">
        <v>2860</v>
      </c>
      <c r="E7123" s="21" t="s">
        <v>2748</v>
      </c>
      <c r="F7123" s="12" t="n">
        <v>8</v>
      </c>
      <c r="G7123" s="19" t="n">
        <v>19.65</v>
      </c>
      <c r="H7123" s="19" t="n">
        <v>11.42</v>
      </c>
      <c r="I7123" s="19" t="n">
        <f aca="false">ROUND(F7123*G7123,2)</f>
        <v>157.2</v>
      </c>
      <c r="J7123" s="19" t="n">
        <f aca="false">ROUND(F7123*H7123,2)</f>
        <v>91.36</v>
      </c>
      <c r="K7123" s="19" t="n">
        <f aca="false">INDEX(Pricebook!$L$2:$L$1401,MATCH(D7123,Pricebook!$A$2:$A$1401,0))</f>
        <v>21.4</v>
      </c>
      <c r="L7123" s="19" t="n">
        <f aca="false">ROUND(F7123*K7123,2)</f>
        <v>171.2</v>
      </c>
      <c r="M7123" s="24" t="n">
        <f aca="false">DATE(YEAR(C7123),MONTH(C7123),1)</f>
        <v>46204</v>
      </c>
    </row>
    <row r="7124" customFormat="false" ht="15" hidden="false" customHeight="false" outlineLevel="0" collapsed="false">
      <c r="A7124" s="21" t="s">
        <v>3892</v>
      </c>
      <c r="B7124" s="21" t="s">
        <v>3410</v>
      </c>
      <c r="C7124" s="23" t="n">
        <v>46234</v>
      </c>
      <c r="D7124" s="21" t="s">
        <v>2862</v>
      </c>
      <c r="E7124" s="21" t="s">
        <v>2748</v>
      </c>
      <c r="F7124" s="12" t="n">
        <v>2</v>
      </c>
      <c r="G7124" s="19" t="n">
        <v>16.2</v>
      </c>
      <c r="H7124" s="19" t="n">
        <v>10.73</v>
      </c>
      <c r="I7124" s="19" t="n">
        <f aca="false">ROUND(F7124*G7124,2)</f>
        <v>32.4</v>
      </c>
      <c r="J7124" s="19" t="n">
        <f aca="false">ROUND(F7124*H7124,2)</f>
        <v>21.46</v>
      </c>
      <c r="K7124" s="19" t="n">
        <f aca="false">INDEX(Pricebook!$L$2:$L$1401,MATCH(D7124,Pricebook!$A$2:$A$1401,0))</f>
        <v>17.55</v>
      </c>
      <c r="L7124" s="19" t="n">
        <f aca="false">ROUND(F7124*K7124,2)</f>
        <v>35.1</v>
      </c>
      <c r="M7124" s="24" t="n">
        <f aca="false">DATE(YEAR(C7124),MONTH(C7124),1)</f>
        <v>46204</v>
      </c>
    </row>
    <row r="7125" customFormat="false" ht="15" hidden="false" customHeight="false" outlineLevel="0" collapsed="false">
      <c r="A7125" s="21" t="s">
        <v>3892</v>
      </c>
      <c r="B7125" s="21" t="s">
        <v>3410</v>
      </c>
      <c r="C7125" s="23" t="n">
        <v>46234</v>
      </c>
      <c r="D7125" s="21" t="s">
        <v>2864</v>
      </c>
      <c r="E7125" s="21" t="s">
        <v>2748</v>
      </c>
      <c r="F7125" s="12" t="n">
        <v>3</v>
      </c>
      <c r="G7125" s="19" t="n">
        <v>35.6</v>
      </c>
      <c r="H7125" s="19" t="n">
        <v>22.03</v>
      </c>
      <c r="I7125" s="19" t="n">
        <f aca="false">ROUND(F7125*G7125,2)</f>
        <v>106.8</v>
      </c>
      <c r="J7125" s="19" t="n">
        <f aca="false">ROUND(F7125*H7125,2)</f>
        <v>66.09</v>
      </c>
      <c r="K7125" s="19" t="n">
        <f aca="false">INDEX(Pricebook!$L$2:$L$1401,MATCH(D7125,Pricebook!$A$2:$A$1401,0))</f>
        <v>38.5</v>
      </c>
      <c r="L7125" s="19" t="n">
        <f aca="false">ROUND(F7125*K7125,2)</f>
        <v>115.5</v>
      </c>
      <c r="M7125" s="24" t="n">
        <f aca="false">DATE(YEAR(C7125),MONTH(C7125),1)</f>
        <v>46204</v>
      </c>
    </row>
    <row r="7126" customFormat="false" ht="15" hidden="false" customHeight="false" outlineLevel="0" collapsed="false">
      <c r="A7126" s="21" t="s">
        <v>3892</v>
      </c>
      <c r="B7126" s="21" t="s">
        <v>3410</v>
      </c>
      <c r="C7126" s="23" t="n">
        <v>46234</v>
      </c>
      <c r="D7126" s="21" t="s">
        <v>793</v>
      </c>
      <c r="E7126" s="21" t="s">
        <v>366</v>
      </c>
      <c r="F7126" s="12" t="n">
        <v>3</v>
      </c>
      <c r="G7126" s="19" t="n">
        <v>17.75</v>
      </c>
      <c r="H7126" s="19" t="n">
        <v>12.56</v>
      </c>
      <c r="I7126" s="19" t="n">
        <f aca="false">ROUND(F7126*G7126,2)</f>
        <v>53.25</v>
      </c>
      <c r="J7126" s="19" t="n">
        <f aca="false">ROUND(F7126*H7126,2)</f>
        <v>37.68</v>
      </c>
      <c r="K7126" s="19" t="n">
        <f aca="false">INDEX(Pricebook!$L$2:$L$1401,MATCH(D7126,Pricebook!$A$2:$A$1401,0))</f>
        <v>19.15</v>
      </c>
      <c r="L7126" s="19" t="n">
        <f aca="false">ROUND(F7126*K7126,2)</f>
        <v>57.45</v>
      </c>
      <c r="M7126" s="24" t="n">
        <f aca="false">DATE(YEAR(C7126),MONTH(C7126),1)</f>
        <v>46204</v>
      </c>
    </row>
    <row r="7127" customFormat="false" ht="15" hidden="false" customHeight="false" outlineLevel="0" collapsed="false">
      <c r="A7127" s="21" t="s">
        <v>3892</v>
      </c>
      <c r="B7127" s="21" t="s">
        <v>3410</v>
      </c>
      <c r="C7127" s="23" t="n">
        <v>46234</v>
      </c>
      <c r="D7127" s="21" t="s">
        <v>695</v>
      </c>
      <c r="E7127" s="21" t="s">
        <v>366</v>
      </c>
      <c r="F7127" s="12" t="n">
        <v>4</v>
      </c>
      <c r="G7127" s="19" t="n">
        <v>12.05</v>
      </c>
      <c r="H7127" s="19" t="n">
        <v>8.54</v>
      </c>
      <c r="I7127" s="19" t="n">
        <f aca="false">ROUND(F7127*G7127,2)</f>
        <v>48.2</v>
      </c>
      <c r="J7127" s="19" t="n">
        <f aca="false">ROUND(F7127*H7127,2)</f>
        <v>34.16</v>
      </c>
      <c r="K7127" s="19" t="n">
        <f aca="false">INDEX(Pricebook!$L$2:$L$1401,MATCH(D7127,Pricebook!$A$2:$A$1401,0))</f>
        <v>13</v>
      </c>
      <c r="L7127" s="19" t="n">
        <f aca="false">ROUND(F7127*K7127,2)</f>
        <v>52</v>
      </c>
      <c r="M7127" s="24" t="n">
        <f aca="false">DATE(YEAR(C7127),MONTH(C7127),1)</f>
        <v>46204</v>
      </c>
    </row>
    <row r="7128" customFormat="false" ht="15" hidden="false" customHeight="false" outlineLevel="0" collapsed="false">
      <c r="A7128" s="21" t="s">
        <v>3892</v>
      </c>
      <c r="B7128" s="21" t="s">
        <v>3410</v>
      </c>
      <c r="C7128" s="23" t="n">
        <v>46234</v>
      </c>
      <c r="D7128" s="21" t="s">
        <v>2755</v>
      </c>
      <c r="E7128" s="21" t="s">
        <v>2748</v>
      </c>
      <c r="F7128" s="12" t="n">
        <v>3</v>
      </c>
      <c r="G7128" s="19" t="n">
        <v>2.8</v>
      </c>
      <c r="H7128" s="19" t="n">
        <v>1.62</v>
      </c>
      <c r="I7128" s="19" t="n">
        <f aca="false">ROUND(F7128*G7128,2)</f>
        <v>8.4</v>
      </c>
      <c r="J7128" s="19" t="n">
        <f aca="false">ROUND(F7128*H7128,2)</f>
        <v>4.86</v>
      </c>
      <c r="K7128" s="19" t="n">
        <f aca="false">INDEX(Pricebook!$L$2:$L$1401,MATCH(D7128,Pricebook!$A$2:$A$1401,0))</f>
        <v>3.05</v>
      </c>
      <c r="L7128" s="19" t="n">
        <f aca="false">ROUND(F7128*K7128,2)</f>
        <v>9.15</v>
      </c>
      <c r="M7128" s="24" t="n">
        <f aca="false">DATE(YEAR(C7128),MONTH(C7128),1)</f>
        <v>46204</v>
      </c>
    </row>
    <row r="7129" customFormat="false" ht="15" hidden="false" customHeight="false" outlineLevel="0" collapsed="false">
      <c r="A7129" s="21" t="s">
        <v>3892</v>
      </c>
      <c r="B7129" s="21" t="s">
        <v>3410</v>
      </c>
      <c r="C7129" s="23" t="n">
        <v>46234</v>
      </c>
      <c r="D7129" s="21" t="s">
        <v>1018</v>
      </c>
      <c r="E7129" s="21" t="s">
        <v>971</v>
      </c>
      <c r="F7129" s="12" t="n">
        <v>1</v>
      </c>
      <c r="G7129" s="19" t="n">
        <v>63.15</v>
      </c>
      <c r="H7129" s="19" t="n">
        <v>48.26</v>
      </c>
      <c r="I7129" s="19" t="n">
        <f aca="false">ROUND(F7129*G7129,2)</f>
        <v>63.15</v>
      </c>
      <c r="J7129" s="19" t="n">
        <f aca="false">ROUND(F7129*H7129,2)</f>
        <v>48.26</v>
      </c>
      <c r="K7129" s="19" t="n">
        <f aca="false">INDEX(Pricebook!$L$2:$L$1401,MATCH(D7129,Pricebook!$A$2:$A$1401,0))</f>
        <v>73.1</v>
      </c>
      <c r="L7129" s="19" t="n">
        <f aca="false">ROUND(F7129*K7129,2)</f>
        <v>73.1</v>
      </c>
      <c r="M7129" s="24" t="n">
        <f aca="false">DATE(YEAR(C7129),MONTH(C7129),1)</f>
        <v>46204</v>
      </c>
    </row>
    <row r="7130" customFormat="false" ht="15" hidden="false" customHeight="false" outlineLevel="0" collapsed="false">
      <c r="A7130" s="21" t="s">
        <v>3892</v>
      </c>
      <c r="B7130" s="21" t="s">
        <v>3410</v>
      </c>
      <c r="C7130" s="23" t="n">
        <v>46234</v>
      </c>
      <c r="D7130" s="21" t="s">
        <v>1988</v>
      </c>
      <c r="E7130" s="21" t="s">
        <v>1941</v>
      </c>
      <c r="F7130" s="12" t="n">
        <v>1</v>
      </c>
      <c r="G7130" s="19" t="n">
        <v>65.35</v>
      </c>
      <c r="H7130" s="19" t="n">
        <v>41.75</v>
      </c>
      <c r="I7130" s="19" t="n">
        <f aca="false">ROUND(F7130*G7130,2)</f>
        <v>65.35</v>
      </c>
      <c r="J7130" s="19" t="n">
        <f aca="false">ROUND(F7130*H7130,2)</f>
        <v>41.75</v>
      </c>
      <c r="K7130" s="19" t="n">
        <f aca="false">INDEX(Pricebook!$L$2:$L$1401,MATCH(D7130,Pricebook!$A$2:$A$1401,0))</f>
        <v>68.05</v>
      </c>
      <c r="L7130" s="19" t="n">
        <f aca="false">ROUND(F7130*K7130,2)</f>
        <v>68.05</v>
      </c>
      <c r="M7130" s="24" t="n">
        <f aca="false">DATE(YEAR(C7130),MONTH(C7130),1)</f>
        <v>46204</v>
      </c>
    </row>
    <row r="7131" customFormat="false" ht="15" hidden="false" customHeight="false" outlineLevel="0" collapsed="false">
      <c r="A7131" s="21" t="s">
        <v>3892</v>
      </c>
      <c r="B7131" s="21" t="s">
        <v>3410</v>
      </c>
      <c r="C7131" s="23" t="n">
        <v>46234</v>
      </c>
      <c r="D7131" s="21" t="s">
        <v>1082</v>
      </c>
      <c r="E7131" s="21" t="s">
        <v>971</v>
      </c>
      <c r="F7131" s="12" t="n">
        <v>32</v>
      </c>
      <c r="G7131" s="19" t="n">
        <v>2.1</v>
      </c>
      <c r="H7131" s="19" t="n">
        <v>1.56</v>
      </c>
      <c r="I7131" s="19" t="n">
        <f aca="false">ROUND(F7131*G7131,2)</f>
        <v>67.2</v>
      </c>
      <c r="J7131" s="19" t="n">
        <f aca="false">ROUND(F7131*H7131,2)</f>
        <v>49.92</v>
      </c>
      <c r="K7131" s="19" t="n">
        <f aca="false">INDEX(Pricebook!$L$2:$L$1401,MATCH(D7131,Pricebook!$A$2:$A$1401,0))</f>
        <v>2.4</v>
      </c>
      <c r="L7131" s="19" t="n">
        <f aca="false">ROUND(F7131*K7131,2)</f>
        <v>76.8</v>
      </c>
      <c r="M7131" s="24" t="n">
        <f aca="false">DATE(YEAR(C7131),MONTH(C7131),1)</f>
        <v>46204</v>
      </c>
    </row>
    <row r="7132" customFormat="false" ht="15" hidden="false" customHeight="false" outlineLevel="0" collapsed="false">
      <c r="A7132" s="21" t="s">
        <v>3892</v>
      </c>
      <c r="B7132" s="21" t="s">
        <v>3410</v>
      </c>
      <c r="C7132" s="23" t="n">
        <v>46234</v>
      </c>
      <c r="D7132" s="21" t="s">
        <v>1114</v>
      </c>
      <c r="E7132" s="21" t="s">
        <v>971</v>
      </c>
      <c r="F7132" s="12" t="n">
        <v>5</v>
      </c>
      <c r="G7132" s="19" t="n">
        <v>1.2</v>
      </c>
      <c r="H7132" s="19" t="n">
        <v>0.91</v>
      </c>
      <c r="I7132" s="19" t="n">
        <f aca="false">ROUND(F7132*G7132,2)</f>
        <v>6</v>
      </c>
      <c r="J7132" s="19" t="n">
        <f aca="false">ROUND(F7132*H7132,2)</f>
        <v>4.55</v>
      </c>
      <c r="K7132" s="19" t="n">
        <f aca="false">INDEX(Pricebook!$L$2:$L$1401,MATCH(D7132,Pricebook!$A$2:$A$1401,0))</f>
        <v>1.4</v>
      </c>
      <c r="L7132" s="19" t="n">
        <f aca="false">ROUND(F7132*K7132,2)</f>
        <v>7</v>
      </c>
      <c r="M7132" s="24" t="n">
        <f aca="false">DATE(YEAR(C7132),MONTH(C7132),1)</f>
        <v>46204</v>
      </c>
    </row>
    <row r="7133" customFormat="false" ht="15" hidden="false" customHeight="false" outlineLevel="0" collapsed="false">
      <c r="A7133" s="21" t="s">
        <v>3892</v>
      </c>
      <c r="B7133" s="21" t="s">
        <v>3410</v>
      </c>
      <c r="C7133" s="23" t="n">
        <v>46234</v>
      </c>
      <c r="D7133" s="21" t="s">
        <v>2844</v>
      </c>
      <c r="E7133" s="21" t="s">
        <v>2748</v>
      </c>
      <c r="F7133" s="12" t="n">
        <v>9</v>
      </c>
      <c r="G7133" s="19" t="n">
        <v>4.6</v>
      </c>
      <c r="H7133" s="19" t="n">
        <v>2.68</v>
      </c>
      <c r="I7133" s="19" t="n">
        <f aca="false">ROUND(F7133*G7133,2)</f>
        <v>41.4</v>
      </c>
      <c r="J7133" s="19" t="n">
        <f aca="false">ROUND(F7133*H7133,2)</f>
        <v>24.12</v>
      </c>
      <c r="K7133" s="19" t="n">
        <f aca="false">INDEX(Pricebook!$L$2:$L$1401,MATCH(D7133,Pricebook!$A$2:$A$1401,0))</f>
        <v>5.05</v>
      </c>
      <c r="L7133" s="19" t="n">
        <f aca="false">ROUND(F7133*K7133,2)</f>
        <v>45.45</v>
      </c>
      <c r="M7133" s="24" t="n">
        <f aca="false">DATE(YEAR(C7133),MONTH(C7133),1)</f>
        <v>46204</v>
      </c>
    </row>
    <row r="7134" customFormat="false" ht="15" hidden="false" customHeight="false" outlineLevel="0" collapsed="false">
      <c r="A7134" s="21" t="s">
        <v>3892</v>
      </c>
      <c r="B7134" s="21" t="s">
        <v>3410</v>
      </c>
      <c r="C7134" s="23" t="n">
        <v>46234</v>
      </c>
      <c r="D7134" s="21" t="s">
        <v>1994</v>
      </c>
      <c r="E7134" s="21" t="s">
        <v>1941</v>
      </c>
      <c r="F7134" s="12" t="n">
        <v>1</v>
      </c>
      <c r="G7134" s="19" t="n">
        <v>313</v>
      </c>
      <c r="H7134" s="19" t="n">
        <v>200.34</v>
      </c>
      <c r="I7134" s="19" t="n">
        <f aca="false">ROUND(F7134*G7134,2)</f>
        <v>313</v>
      </c>
      <c r="J7134" s="19" t="n">
        <f aca="false">ROUND(F7134*H7134,2)</f>
        <v>200.34</v>
      </c>
      <c r="K7134" s="19" t="n">
        <f aca="false">INDEX(Pricebook!$L$2:$L$1401,MATCH(D7134,Pricebook!$A$2:$A$1401,0))</f>
        <v>326.4</v>
      </c>
      <c r="L7134" s="19" t="n">
        <f aca="false">ROUND(F7134*K7134,2)</f>
        <v>326.4</v>
      </c>
      <c r="M7134" s="24" t="n">
        <f aca="false">DATE(YEAR(C7134),MONTH(C7134),1)</f>
        <v>46204</v>
      </c>
    </row>
    <row r="7135" customFormat="false" ht="15" hidden="false" customHeight="false" outlineLevel="0" collapsed="false">
      <c r="A7135" s="21" t="s">
        <v>3893</v>
      </c>
      <c r="B7135" s="21" t="s">
        <v>3243</v>
      </c>
      <c r="C7135" s="23" t="n">
        <v>46234</v>
      </c>
      <c r="D7135" s="21" t="s">
        <v>328</v>
      </c>
      <c r="E7135" s="21" t="s">
        <v>108</v>
      </c>
      <c r="F7135" s="12" t="n">
        <v>1</v>
      </c>
      <c r="G7135" s="19" t="n">
        <v>105.6</v>
      </c>
      <c r="H7135" s="19" t="n">
        <v>78.85</v>
      </c>
      <c r="I7135" s="19" t="n">
        <f aca="false">ROUND(F7135*G7135,2)</f>
        <v>105.6</v>
      </c>
      <c r="J7135" s="19" t="n">
        <f aca="false">ROUND(F7135*H7135,2)</f>
        <v>78.85</v>
      </c>
      <c r="K7135" s="19" t="n">
        <f aca="false">INDEX(Pricebook!$L$2:$L$1401,MATCH(D7135,Pricebook!$A$2:$A$1401,0))</f>
        <v>115.5</v>
      </c>
      <c r="L7135" s="19" t="n">
        <f aca="false">ROUND(F7135*K7135,2)</f>
        <v>115.5</v>
      </c>
      <c r="M7135" s="24" t="n">
        <f aca="false">DATE(YEAR(C7135),MONTH(C7135),1)</f>
        <v>46204</v>
      </c>
    </row>
    <row r="7136" customFormat="false" ht="15" hidden="false" customHeight="false" outlineLevel="0" collapsed="false">
      <c r="A7136" s="21" t="s">
        <v>3893</v>
      </c>
      <c r="B7136" s="21" t="s">
        <v>3243</v>
      </c>
      <c r="C7136" s="23" t="n">
        <v>46234</v>
      </c>
      <c r="D7136" s="21" t="s">
        <v>201</v>
      </c>
      <c r="E7136" s="21" t="s">
        <v>108</v>
      </c>
      <c r="F7136" s="12" t="n">
        <v>2</v>
      </c>
      <c r="G7136" s="19" t="n">
        <v>27.95</v>
      </c>
      <c r="H7136" s="19" t="n">
        <v>20.71</v>
      </c>
      <c r="I7136" s="19" t="n">
        <f aca="false">ROUND(F7136*G7136,2)</f>
        <v>55.9</v>
      </c>
      <c r="J7136" s="19" t="n">
        <f aca="false">ROUND(F7136*H7136,2)</f>
        <v>41.42</v>
      </c>
      <c r="K7136" s="19" t="n">
        <f aca="false">INDEX(Pricebook!$L$2:$L$1401,MATCH(D7136,Pricebook!$A$2:$A$1401,0))</f>
        <v>30.35</v>
      </c>
      <c r="L7136" s="19" t="n">
        <f aca="false">ROUND(F7136*K7136,2)</f>
        <v>60.7</v>
      </c>
      <c r="M7136" s="24" t="n">
        <f aca="false">DATE(YEAR(C7136),MONTH(C7136),1)</f>
        <v>46204</v>
      </c>
    </row>
    <row r="7137" customFormat="false" ht="15" hidden="false" customHeight="false" outlineLevel="0" collapsed="false">
      <c r="A7137" s="21" t="s">
        <v>3893</v>
      </c>
      <c r="B7137" s="21" t="s">
        <v>3243</v>
      </c>
      <c r="C7137" s="23" t="n">
        <v>46234</v>
      </c>
      <c r="D7137" s="21" t="s">
        <v>1088</v>
      </c>
      <c r="E7137" s="21" t="s">
        <v>971</v>
      </c>
      <c r="F7137" s="12" t="n">
        <v>3</v>
      </c>
      <c r="G7137" s="19" t="n">
        <v>72.65</v>
      </c>
      <c r="H7137" s="19" t="n">
        <v>56.17</v>
      </c>
      <c r="I7137" s="19" t="n">
        <f aca="false">ROUND(F7137*G7137,2)</f>
        <v>217.95</v>
      </c>
      <c r="J7137" s="19" t="n">
        <f aca="false">ROUND(F7137*H7137,2)</f>
        <v>168.51</v>
      </c>
      <c r="K7137" s="19" t="n">
        <f aca="false">INDEX(Pricebook!$L$2:$L$1401,MATCH(D7137,Pricebook!$A$2:$A$1401,0))</f>
        <v>79.95</v>
      </c>
      <c r="L7137" s="19" t="n">
        <f aca="false">ROUND(F7137*K7137,2)</f>
        <v>239.85</v>
      </c>
      <c r="M7137" s="24" t="n">
        <f aca="false">DATE(YEAR(C7137),MONTH(C7137),1)</f>
        <v>46204</v>
      </c>
    </row>
    <row r="7138" customFormat="false" ht="15" hidden="false" customHeight="false" outlineLevel="0" collapsed="false">
      <c r="A7138" s="21" t="s">
        <v>3893</v>
      </c>
      <c r="B7138" s="21" t="s">
        <v>3243</v>
      </c>
      <c r="C7138" s="23" t="n">
        <v>46234</v>
      </c>
      <c r="D7138" s="21" t="s">
        <v>629</v>
      </c>
      <c r="E7138" s="21" t="s">
        <v>366</v>
      </c>
      <c r="F7138" s="12" t="n">
        <v>1</v>
      </c>
      <c r="G7138" s="19" t="n">
        <v>24.2</v>
      </c>
      <c r="H7138" s="19" t="n">
        <v>17.18</v>
      </c>
      <c r="I7138" s="19" t="n">
        <f aca="false">ROUND(F7138*G7138,2)</f>
        <v>24.2</v>
      </c>
      <c r="J7138" s="19" t="n">
        <f aca="false">ROUND(F7138*H7138,2)</f>
        <v>17.18</v>
      </c>
      <c r="K7138" s="19" t="n">
        <f aca="false">INDEX(Pricebook!$L$2:$L$1401,MATCH(D7138,Pricebook!$A$2:$A$1401,0))</f>
        <v>26.15</v>
      </c>
      <c r="L7138" s="19" t="n">
        <f aca="false">ROUND(F7138*K7138,2)</f>
        <v>26.15</v>
      </c>
      <c r="M7138" s="24" t="n">
        <f aca="false">DATE(YEAR(C7138),MONTH(C7138),1)</f>
        <v>46204</v>
      </c>
    </row>
    <row r="7139" customFormat="false" ht="15" hidden="false" customHeight="false" outlineLevel="0" collapsed="false">
      <c r="A7139" s="21" t="s">
        <v>3893</v>
      </c>
      <c r="B7139" s="21" t="s">
        <v>3243</v>
      </c>
      <c r="C7139" s="23" t="n">
        <v>46234</v>
      </c>
      <c r="D7139" s="21" t="s">
        <v>201</v>
      </c>
      <c r="E7139" s="21" t="s">
        <v>108</v>
      </c>
      <c r="F7139" s="12" t="n">
        <v>4</v>
      </c>
      <c r="G7139" s="19" t="n">
        <v>27.95</v>
      </c>
      <c r="H7139" s="19" t="n">
        <v>20.71</v>
      </c>
      <c r="I7139" s="19" t="n">
        <f aca="false">ROUND(F7139*G7139,2)</f>
        <v>111.8</v>
      </c>
      <c r="J7139" s="19" t="n">
        <f aca="false">ROUND(F7139*H7139,2)</f>
        <v>82.84</v>
      </c>
      <c r="K7139" s="19" t="n">
        <f aca="false">INDEX(Pricebook!$L$2:$L$1401,MATCH(D7139,Pricebook!$A$2:$A$1401,0))</f>
        <v>30.35</v>
      </c>
      <c r="L7139" s="19" t="n">
        <f aca="false">ROUND(F7139*K7139,2)</f>
        <v>121.4</v>
      </c>
      <c r="M7139" s="24" t="n">
        <f aca="false">DATE(YEAR(C7139),MONTH(C7139),1)</f>
        <v>46204</v>
      </c>
    </row>
    <row r="7140" customFormat="false" ht="15" hidden="false" customHeight="false" outlineLevel="0" collapsed="false">
      <c r="A7140" s="21" t="s">
        <v>3893</v>
      </c>
      <c r="B7140" s="21" t="s">
        <v>3243</v>
      </c>
      <c r="C7140" s="23" t="n">
        <v>46234</v>
      </c>
      <c r="D7140" s="21" t="s">
        <v>126</v>
      </c>
      <c r="E7140" s="21" t="s">
        <v>108</v>
      </c>
      <c r="F7140" s="12" t="n">
        <v>1</v>
      </c>
      <c r="G7140" s="19" t="n">
        <v>43.05</v>
      </c>
      <c r="H7140" s="19" t="n">
        <v>36.36</v>
      </c>
      <c r="I7140" s="19" t="n">
        <f aca="false">ROUND(F7140*G7140,2)</f>
        <v>43.05</v>
      </c>
      <c r="J7140" s="19" t="n">
        <f aca="false">ROUND(F7140*H7140,2)</f>
        <v>36.36</v>
      </c>
      <c r="K7140" s="19" t="n">
        <f aca="false">INDEX(Pricebook!$L$2:$L$1401,MATCH(D7140,Pricebook!$A$2:$A$1401,0))</f>
        <v>47.2</v>
      </c>
      <c r="L7140" s="19" t="n">
        <f aca="false">ROUND(F7140*K7140,2)</f>
        <v>47.2</v>
      </c>
      <c r="M7140" s="24" t="n">
        <f aca="false">DATE(YEAR(C7140),MONTH(C7140),1)</f>
        <v>46204</v>
      </c>
    </row>
    <row r="7141" customFormat="false" ht="15" hidden="false" customHeight="false" outlineLevel="0" collapsed="false">
      <c r="A7141" s="21" t="s">
        <v>3893</v>
      </c>
      <c r="B7141" s="21" t="s">
        <v>3243</v>
      </c>
      <c r="C7141" s="23" t="n">
        <v>46234</v>
      </c>
      <c r="D7141" s="21" t="s">
        <v>503</v>
      </c>
      <c r="E7141" s="21" t="s">
        <v>366</v>
      </c>
      <c r="F7141" s="12" t="n">
        <v>2</v>
      </c>
      <c r="G7141" s="19" t="n">
        <v>11.2</v>
      </c>
      <c r="H7141" s="19" t="n">
        <v>7.91</v>
      </c>
      <c r="I7141" s="19" t="n">
        <f aca="false">ROUND(F7141*G7141,2)</f>
        <v>22.4</v>
      </c>
      <c r="J7141" s="19" t="n">
        <f aca="false">ROUND(F7141*H7141,2)</f>
        <v>15.82</v>
      </c>
      <c r="K7141" s="19" t="n">
        <f aca="false">INDEX(Pricebook!$L$2:$L$1401,MATCH(D7141,Pricebook!$A$2:$A$1401,0))</f>
        <v>12.05</v>
      </c>
      <c r="L7141" s="19" t="n">
        <f aca="false">ROUND(F7141*K7141,2)</f>
        <v>24.1</v>
      </c>
      <c r="M7141" s="24" t="n">
        <f aca="false">DATE(YEAR(C7141),MONTH(C7141),1)</f>
        <v>46204</v>
      </c>
    </row>
    <row r="7142" customFormat="false" ht="15" hidden="false" customHeight="false" outlineLevel="0" collapsed="false">
      <c r="A7142" s="21" t="s">
        <v>3893</v>
      </c>
      <c r="B7142" s="21" t="s">
        <v>3243</v>
      </c>
      <c r="C7142" s="23" t="n">
        <v>46234</v>
      </c>
      <c r="D7142" s="21" t="s">
        <v>214</v>
      </c>
      <c r="E7142" s="21" t="s">
        <v>108</v>
      </c>
      <c r="F7142" s="12" t="n">
        <v>2</v>
      </c>
      <c r="G7142" s="19" t="n">
        <v>111.75</v>
      </c>
      <c r="H7142" s="19" t="n">
        <v>83.48</v>
      </c>
      <c r="I7142" s="19" t="n">
        <f aca="false">ROUND(F7142*G7142,2)</f>
        <v>223.5</v>
      </c>
      <c r="J7142" s="19" t="n">
        <f aca="false">ROUND(F7142*H7142,2)</f>
        <v>166.96</v>
      </c>
      <c r="K7142" s="19" t="n">
        <f aca="false">INDEX(Pricebook!$L$2:$L$1401,MATCH(D7142,Pricebook!$A$2:$A$1401,0))</f>
        <v>122.25</v>
      </c>
      <c r="L7142" s="19" t="n">
        <f aca="false">ROUND(F7142*K7142,2)</f>
        <v>244.5</v>
      </c>
      <c r="M7142" s="24" t="n">
        <f aca="false">DATE(YEAR(C7142),MONTH(C7142),1)</f>
        <v>46204</v>
      </c>
    </row>
    <row r="7143" customFormat="false" ht="15" hidden="false" customHeight="false" outlineLevel="0" collapsed="false">
      <c r="A7143" s="21" t="s">
        <v>3893</v>
      </c>
      <c r="B7143" s="21" t="s">
        <v>3243</v>
      </c>
      <c r="C7143" s="23" t="n">
        <v>46234</v>
      </c>
      <c r="D7143" s="21" t="s">
        <v>322</v>
      </c>
      <c r="E7143" s="21" t="s">
        <v>108</v>
      </c>
      <c r="F7143" s="12" t="n">
        <v>1</v>
      </c>
      <c r="G7143" s="19" t="n">
        <v>9.05</v>
      </c>
      <c r="H7143" s="19" t="n">
        <v>6.67</v>
      </c>
      <c r="I7143" s="19" t="n">
        <f aca="false">ROUND(F7143*G7143,2)</f>
        <v>9.05</v>
      </c>
      <c r="J7143" s="19" t="n">
        <f aca="false">ROUND(F7143*H7143,2)</f>
        <v>6.67</v>
      </c>
      <c r="K7143" s="19" t="n">
        <f aca="false">INDEX(Pricebook!$L$2:$L$1401,MATCH(D7143,Pricebook!$A$2:$A$1401,0))</f>
        <v>9.8</v>
      </c>
      <c r="L7143" s="19" t="n">
        <f aca="false">ROUND(F7143*K7143,2)</f>
        <v>9.8</v>
      </c>
      <c r="M7143" s="24" t="n">
        <f aca="false">DATE(YEAR(C7143),MONTH(C7143),1)</f>
        <v>46204</v>
      </c>
    </row>
    <row r="7144" customFormat="false" ht="15" hidden="false" customHeight="false" outlineLevel="0" collapsed="false">
      <c r="A7144" s="21" t="s">
        <v>3894</v>
      </c>
      <c r="B7144" s="21" t="s">
        <v>3071</v>
      </c>
      <c r="C7144" s="23" t="n">
        <v>46234</v>
      </c>
      <c r="D7144" s="21" t="s">
        <v>1292</v>
      </c>
      <c r="E7144" s="21" t="s">
        <v>971</v>
      </c>
      <c r="F7144" s="12" t="n">
        <v>6</v>
      </c>
      <c r="G7144" s="19" t="n">
        <v>2.8</v>
      </c>
      <c r="H7144" s="19" t="n">
        <v>2.16</v>
      </c>
      <c r="I7144" s="19" t="n">
        <f aca="false">ROUND(F7144*G7144,2)</f>
        <v>16.8</v>
      </c>
      <c r="J7144" s="19" t="n">
        <f aca="false">ROUND(F7144*H7144,2)</f>
        <v>12.96</v>
      </c>
      <c r="K7144" s="19" t="n">
        <f aca="false">INDEX(Pricebook!$L$2:$L$1401,MATCH(D7144,Pricebook!$A$2:$A$1401,0))</f>
        <v>3.3</v>
      </c>
      <c r="L7144" s="19" t="n">
        <f aca="false">ROUND(F7144*K7144,2)</f>
        <v>19.8</v>
      </c>
      <c r="M7144" s="24" t="n">
        <f aca="false">DATE(YEAR(C7144),MONTH(C7144),1)</f>
        <v>46204</v>
      </c>
    </row>
    <row r="7145" customFormat="false" ht="15" hidden="false" customHeight="false" outlineLevel="0" collapsed="false">
      <c r="A7145" s="21" t="s">
        <v>3894</v>
      </c>
      <c r="B7145" s="21" t="s">
        <v>3071</v>
      </c>
      <c r="C7145" s="23" t="n">
        <v>46234</v>
      </c>
      <c r="D7145" s="21" t="s">
        <v>2469</v>
      </c>
      <c r="E7145" s="21" t="s">
        <v>2466</v>
      </c>
      <c r="F7145" s="12" t="n">
        <v>1</v>
      </c>
      <c r="G7145" s="19" t="n">
        <v>74.3</v>
      </c>
      <c r="H7145" s="19" t="n">
        <v>53.91</v>
      </c>
      <c r="I7145" s="19" t="n">
        <f aca="false">ROUND(F7145*G7145,2)</f>
        <v>74.3</v>
      </c>
      <c r="J7145" s="19" t="n">
        <f aca="false">ROUND(F7145*H7145,2)</f>
        <v>53.91</v>
      </c>
      <c r="K7145" s="19" t="n">
        <f aca="false">INDEX(Pricebook!$L$2:$L$1401,MATCH(D7145,Pricebook!$A$2:$A$1401,0))</f>
        <v>77.8</v>
      </c>
      <c r="L7145" s="19" t="n">
        <f aca="false">ROUND(F7145*K7145,2)</f>
        <v>77.8</v>
      </c>
      <c r="M7145" s="24" t="n">
        <f aca="false">DATE(YEAR(C7145),MONTH(C7145),1)</f>
        <v>46204</v>
      </c>
    </row>
    <row r="7146" customFormat="false" ht="15" hidden="false" customHeight="false" outlineLevel="0" collapsed="false">
      <c r="A7146" s="21" t="s">
        <v>3894</v>
      </c>
      <c r="B7146" s="21" t="s">
        <v>3071</v>
      </c>
      <c r="C7146" s="23" t="n">
        <v>46234</v>
      </c>
      <c r="D7146" s="21" t="s">
        <v>733</v>
      </c>
      <c r="E7146" s="21" t="s">
        <v>366</v>
      </c>
      <c r="F7146" s="12" t="n">
        <v>1</v>
      </c>
      <c r="G7146" s="19" t="n">
        <v>9.15</v>
      </c>
      <c r="H7146" s="19" t="n">
        <v>6.72</v>
      </c>
      <c r="I7146" s="19" t="n">
        <f aca="false">ROUND(F7146*G7146,2)</f>
        <v>9.15</v>
      </c>
      <c r="J7146" s="19" t="n">
        <f aca="false">ROUND(F7146*H7146,2)</f>
        <v>6.72</v>
      </c>
      <c r="K7146" s="19" t="n">
        <f aca="false">INDEX(Pricebook!$L$2:$L$1401,MATCH(D7146,Pricebook!$A$2:$A$1401,0))</f>
        <v>9.8</v>
      </c>
      <c r="L7146" s="19" t="n">
        <f aca="false">ROUND(F7146*K7146,2)</f>
        <v>9.8</v>
      </c>
      <c r="M7146" s="24" t="n">
        <f aca="false">DATE(YEAR(C7146),MONTH(C7146),1)</f>
        <v>46204</v>
      </c>
    </row>
    <row r="7147" customFormat="false" ht="15" hidden="false" customHeight="false" outlineLevel="0" collapsed="false">
      <c r="A7147" s="21" t="s">
        <v>3894</v>
      </c>
      <c r="B7147" s="21" t="s">
        <v>3071</v>
      </c>
      <c r="C7147" s="23" t="n">
        <v>46234</v>
      </c>
      <c r="D7147" s="21" t="s">
        <v>1390</v>
      </c>
      <c r="E7147" s="21" t="s">
        <v>971</v>
      </c>
      <c r="F7147" s="12" t="n">
        <v>19</v>
      </c>
      <c r="G7147" s="19" t="n">
        <v>40.5</v>
      </c>
      <c r="H7147" s="19" t="n">
        <v>30.95</v>
      </c>
      <c r="I7147" s="19" t="n">
        <f aca="false">ROUND(F7147*G7147,2)</f>
        <v>769.5</v>
      </c>
      <c r="J7147" s="19" t="n">
        <f aca="false">ROUND(F7147*H7147,2)</f>
        <v>588.05</v>
      </c>
      <c r="K7147" s="19" t="n">
        <f aca="false">INDEX(Pricebook!$L$2:$L$1401,MATCH(D7147,Pricebook!$A$2:$A$1401,0))</f>
        <v>46.9</v>
      </c>
      <c r="L7147" s="19" t="n">
        <f aca="false">ROUND(F7147*K7147,2)</f>
        <v>891.1</v>
      </c>
      <c r="M7147" s="24" t="n">
        <f aca="false">DATE(YEAR(C7147),MONTH(C7147),1)</f>
        <v>46204</v>
      </c>
    </row>
    <row r="7148" customFormat="false" ht="15" hidden="false" customHeight="false" outlineLevel="0" collapsed="false">
      <c r="A7148" s="21" t="s">
        <v>3894</v>
      </c>
      <c r="B7148" s="21" t="s">
        <v>3071</v>
      </c>
      <c r="C7148" s="23" t="n">
        <v>46234</v>
      </c>
      <c r="D7148" s="21" t="s">
        <v>1146</v>
      </c>
      <c r="E7148" s="21" t="s">
        <v>971</v>
      </c>
      <c r="F7148" s="12" t="n">
        <v>12</v>
      </c>
      <c r="G7148" s="19" t="n">
        <v>8.3</v>
      </c>
      <c r="H7148" s="19" t="n">
        <v>6.39</v>
      </c>
      <c r="I7148" s="19" t="n">
        <f aca="false">ROUND(F7148*G7148,2)</f>
        <v>99.6</v>
      </c>
      <c r="J7148" s="19" t="n">
        <f aca="false">ROUND(F7148*H7148,2)</f>
        <v>76.68</v>
      </c>
      <c r="K7148" s="19" t="n">
        <f aca="false">INDEX(Pricebook!$L$2:$L$1401,MATCH(D7148,Pricebook!$A$2:$A$1401,0))</f>
        <v>9.7</v>
      </c>
      <c r="L7148" s="19" t="n">
        <f aca="false">ROUND(F7148*K7148,2)</f>
        <v>116.4</v>
      </c>
      <c r="M7148" s="24" t="n">
        <f aca="false">DATE(YEAR(C7148),MONTH(C7148),1)</f>
        <v>46204</v>
      </c>
    </row>
    <row r="7149" customFormat="false" ht="15" hidden="false" customHeight="false" outlineLevel="0" collapsed="false">
      <c r="A7149" s="21" t="s">
        <v>3894</v>
      </c>
      <c r="B7149" s="21" t="s">
        <v>3071</v>
      </c>
      <c r="C7149" s="23" t="n">
        <v>46234</v>
      </c>
      <c r="D7149" s="21" t="s">
        <v>173</v>
      </c>
      <c r="E7149" s="21" t="s">
        <v>108</v>
      </c>
      <c r="F7149" s="12" t="n">
        <v>1</v>
      </c>
      <c r="G7149" s="19" t="n">
        <v>62.9</v>
      </c>
      <c r="H7149" s="19" t="n">
        <v>46.34</v>
      </c>
      <c r="I7149" s="19" t="n">
        <f aca="false">ROUND(F7149*G7149,2)</f>
        <v>62.9</v>
      </c>
      <c r="J7149" s="19" t="n">
        <f aca="false">ROUND(F7149*H7149,2)</f>
        <v>46.34</v>
      </c>
      <c r="K7149" s="19" t="n">
        <f aca="false">INDEX(Pricebook!$L$2:$L$1401,MATCH(D7149,Pricebook!$A$2:$A$1401,0))</f>
        <v>67.9</v>
      </c>
      <c r="L7149" s="19" t="n">
        <f aca="false">ROUND(F7149*K7149,2)</f>
        <v>67.9</v>
      </c>
      <c r="M7149" s="24" t="n">
        <f aca="false">DATE(YEAR(C7149),MONTH(C7149),1)</f>
        <v>46204</v>
      </c>
    </row>
    <row r="7150" customFormat="false" ht="15" hidden="false" customHeight="false" outlineLevel="0" collapsed="false">
      <c r="A7150" s="21" t="s">
        <v>3894</v>
      </c>
      <c r="B7150" s="21" t="s">
        <v>3071</v>
      </c>
      <c r="C7150" s="23" t="n">
        <v>46234</v>
      </c>
      <c r="D7150" s="21" t="s">
        <v>203</v>
      </c>
      <c r="E7150" s="21" t="s">
        <v>108</v>
      </c>
      <c r="F7150" s="12" t="n">
        <v>1</v>
      </c>
      <c r="G7150" s="19" t="n">
        <v>276</v>
      </c>
      <c r="H7150" s="19" t="n">
        <v>208.23</v>
      </c>
      <c r="I7150" s="19" t="n">
        <f aca="false">ROUND(F7150*G7150,2)</f>
        <v>276</v>
      </c>
      <c r="J7150" s="19" t="n">
        <f aca="false">ROUND(F7150*H7150,2)</f>
        <v>208.23</v>
      </c>
      <c r="K7150" s="19" t="n">
        <f aca="false">INDEX(Pricebook!$L$2:$L$1401,MATCH(D7150,Pricebook!$A$2:$A$1401,0))</f>
        <v>304.95</v>
      </c>
      <c r="L7150" s="19" t="n">
        <f aca="false">ROUND(F7150*K7150,2)</f>
        <v>304.95</v>
      </c>
      <c r="M7150" s="24" t="n">
        <f aca="false">DATE(YEAR(C7150),MONTH(C7150),1)</f>
        <v>46204</v>
      </c>
    </row>
    <row r="7151" customFormat="false" ht="15" hidden="false" customHeight="false" outlineLevel="0" collapsed="false">
      <c r="A7151" s="21" t="s">
        <v>3894</v>
      </c>
      <c r="B7151" s="21" t="s">
        <v>3071</v>
      </c>
      <c r="C7151" s="23" t="n">
        <v>46234</v>
      </c>
      <c r="D7151" s="21" t="s">
        <v>982</v>
      </c>
      <c r="E7151" s="21" t="s">
        <v>971</v>
      </c>
      <c r="F7151" s="12" t="n">
        <v>1</v>
      </c>
      <c r="G7151" s="19" t="n">
        <v>40.1</v>
      </c>
      <c r="H7151" s="19" t="n">
        <v>30.71</v>
      </c>
      <c r="I7151" s="19" t="n">
        <f aca="false">ROUND(F7151*G7151,2)</f>
        <v>40.1</v>
      </c>
      <c r="J7151" s="19" t="n">
        <f aca="false">ROUND(F7151*H7151,2)</f>
        <v>30.71</v>
      </c>
      <c r="K7151" s="19" t="n">
        <f aca="false">INDEX(Pricebook!$L$2:$L$1401,MATCH(D7151,Pricebook!$A$2:$A$1401,0))</f>
        <v>46.55</v>
      </c>
      <c r="L7151" s="19" t="n">
        <f aca="false">ROUND(F7151*K7151,2)</f>
        <v>46.55</v>
      </c>
      <c r="M7151" s="24" t="n">
        <f aca="false">DATE(YEAR(C7151),MONTH(C7151),1)</f>
        <v>46204</v>
      </c>
    </row>
    <row r="7152" customFormat="false" ht="15" hidden="false" customHeight="false" outlineLevel="0" collapsed="false">
      <c r="A7152" s="21" t="s">
        <v>3894</v>
      </c>
      <c r="B7152" s="21" t="s">
        <v>3071</v>
      </c>
      <c r="C7152" s="23" t="n">
        <v>46234</v>
      </c>
      <c r="D7152" s="21" t="s">
        <v>1112</v>
      </c>
      <c r="E7152" s="21" t="s">
        <v>971</v>
      </c>
      <c r="F7152" s="12" t="n">
        <v>53</v>
      </c>
      <c r="G7152" s="19" t="n">
        <v>3</v>
      </c>
      <c r="H7152" s="19" t="n">
        <v>2.29</v>
      </c>
      <c r="I7152" s="19" t="n">
        <f aca="false">ROUND(F7152*G7152,2)</f>
        <v>159</v>
      </c>
      <c r="J7152" s="19" t="n">
        <f aca="false">ROUND(F7152*H7152,2)</f>
        <v>121.37</v>
      </c>
      <c r="K7152" s="19" t="n">
        <f aca="false">INDEX(Pricebook!$L$2:$L$1401,MATCH(D7152,Pricebook!$A$2:$A$1401,0))</f>
        <v>3</v>
      </c>
      <c r="L7152" s="19" t="n">
        <f aca="false">ROUND(F7152*K7152,2)</f>
        <v>159</v>
      </c>
      <c r="M7152" s="24" t="n">
        <f aca="false">DATE(YEAR(C7152),MONTH(C7152),1)</f>
        <v>46204</v>
      </c>
    </row>
    <row r="7153" customFormat="false" ht="15" hidden="false" customHeight="false" outlineLevel="0" collapsed="false">
      <c r="A7153" s="21" t="s">
        <v>3894</v>
      </c>
      <c r="B7153" s="21" t="s">
        <v>3071</v>
      </c>
      <c r="C7153" s="23" t="n">
        <v>46234</v>
      </c>
      <c r="D7153" s="21" t="s">
        <v>1098</v>
      </c>
      <c r="E7153" s="21" t="s">
        <v>971</v>
      </c>
      <c r="F7153" s="12" t="n">
        <v>19</v>
      </c>
      <c r="G7153" s="19" t="n">
        <v>1</v>
      </c>
      <c r="H7153" s="19" t="n">
        <v>0.78</v>
      </c>
      <c r="I7153" s="19" t="n">
        <f aca="false">ROUND(F7153*G7153,2)</f>
        <v>19</v>
      </c>
      <c r="J7153" s="19" t="n">
        <f aca="false">ROUND(F7153*H7153,2)</f>
        <v>14.82</v>
      </c>
      <c r="K7153" s="19" t="n">
        <f aca="false">INDEX(Pricebook!$L$2:$L$1401,MATCH(D7153,Pricebook!$A$2:$A$1401,0))</f>
        <v>1.1</v>
      </c>
      <c r="L7153" s="19" t="n">
        <f aca="false">ROUND(F7153*K7153,2)</f>
        <v>20.9</v>
      </c>
      <c r="M7153" s="24" t="n">
        <f aca="false">DATE(YEAR(C7153),MONTH(C7153),1)</f>
        <v>46204</v>
      </c>
    </row>
    <row r="7154" customFormat="false" ht="15" hidden="false" customHeight="false" outlineLevel="0" collapsed="false">
      <c r="A7154" s="21" t="s">
        <v>3894</v>
      </c>
      <c r="B7154" s="21" t="s">
        <v>3071</v>
      </c>
      <c r="C7154" s="23" t="n">
        <v>46234</v>
      </c>
      <c r="D7154" s="21" t="s">
        <v>695</v>
      </c>
      <c r="E7154" s="21" t="s">
        <v>366</v>
      </c>
      <c r="F7154" s="12" t="n">
        <v>3</v>
      </c>
      <c r="G7154" s="19" t="n">
        <v>12.05</v>
      </c>
      <c r="H7154" s="19" t="n">
        <v>8.54</v>
      </c>
      <c r="I7154" s="19" t="n">
        <f aca="false">ROUND(F7154*G7154,2)</f>
        <v>36.15</v>
      </c>
      <c r="J7154" s="19" t="n">
        <f aca="false">ROUND(F7154*H7154,2)</f>
        <v>25.62</v>
      </c>
      <c r="K7154" s="19" t="n">
        <f aca="false">INDEX(Pricebook!$L$2:$L$1401,MATCH(D7154,Pricebook!$A$2:$A$1401,0))</f>
        <v>13</v>
      </c>
      <c r="L7154" s="19" t="n">
        <f aca="false">ROUND(F7154*K7154,2)</f>
        <v>39</v>
      </c>
      <c r="M7154" s="24" t="n">
        <f aca="false">DATE(YEAR(C7154),MONTH(C7154),1)</f>
        <v>46204</v>
      </c>
    </row>
    <row r="7155" customFormat="false" ht="15" hidden="false" customHeight="false" outlineLevel="0" collapsed="false">
      <c r="A7155" s="21" t="s">
        <v>3894</v>
      </c>
      <c r="B7155" s="21" t="s">
        <v>3071</v>
      </c>
      <c r="C7155" s="23" t="n">
        <v>46234</v>
      </c>
      <c r="D7155" s="21" t="s">
        <v>205</v>
      </c>
      <c r="E7155" s="21" t="s">
        <v>108</v>
      </c>
      <c r="F7155" s="12" t="n">
        <v>1</v>
      </c>
      <c r="G7155" s="19" t="n">
        <v>73.3</v>
      </c>
      <c r="H7155" s="19" t="n">
        <v>54.64</v>
      </c>
      <c r="I7155" s="19" t="n">
        <f aca="false">ROUND(F7155*G7155,2)</f>
        <v>73.3</v>
      </c>
      <c r="J7155" s="19" t="n">
        <f aca="false">ROUND(F7155*H7155,2)</f>
        <v>54.64</v>
      </c>
      <c r="K7155" s="19" t="n">
        <f aca="false">INDEX(Pricebook!$L$2:$L$1401,MATCH(D7155,Pricebook!$A$2:$A$1401,0))</f>
        <v>80.05</v>
      </c>
      <c r="L7155" s="19" t="n">
        <f aca="false">ROUND(F7155*K7155,2)</f>
        <v>80.05</v>
      </c>
      <c r="M7155" s="24" t="n">
        <f aca="false">DATE(YEAR(C7155),MONTH(C7155),1)</f>
        <v>46204</v>
      </c>
    </row>
    <row r="7156" customFormat="false" ht="15" hidden="false" customHeight="false" outlineLevel="0" collapsed="false">
      <c r="A7156" s="21" t="s">
        <v>3894</v>
      </c>
      <c r="B7156" s="21" t="s">
        <v>3071</v>
      </c>
      <c r="C7156" s="23" t="n">
        <v>46234</v>
      </c>
      <c r="D7156" s="21" t="s">
        <v>1238</v>
      </c>
      <c r="E7156" s="21" t="s">
        <v>971</v>
      </c>
      <c r="F7156" s="12" t="n">
        <v>1</v>
      </c>
      <c r="G7156" s="19" t="n">
        <v>107.15</v>
      </c>
      <c r="H7156" s="19" t="n">
        <v>83.07</v>
      </c>
      <c r="I7156" s="19" t="n">
        <f aca="false">ROUND(F7156*G7156,2)</f>
        <v>107.15</v>
      </c>
      <c r="J7156" s="19" t="n">
        <f aca="false">ROUND(F7156*H7156,2)</f>
        <v>83.07</v>
      </c>
      <c r="K7156" s="19" t="n">
        <f aca="false">INDEX(Pricebook!$L$2:$L$1401,MATCH(D7156,Pricebook!$A$2:$A$1401,0))</f>
        <v>125.8</v>
      </c>
      <c r="L7156" s="19" t="n">
        <f aca="false">ROUND(F7156*K7156,2)</f>
        <v>125.8</v>
      </c>
      <c r="M7156" s="24" t="n">
        <f aca="false">DATE(YEAR(C7156),MONTH(C7156),1)</f>
        <v>46204</v>
      </c>
    </row>
    <row r="7157" customFormat="false" ht="15" hidden="false" customHeight="false" outlineLevel="0" collapsed="false">
      <c r="A7157" s="21" t="s">
        <v>3894</v>
      </c>
      <c r="B7157" s="21" t="s">
        <v>3071</v>
      </c>
      <c r="C7157" s="23" t="n">
        <v>46234</v>
      </c>
      <c r="D7157" s="21" t="s">
        <v>1038</v>
      </c>
      <c r="E7157" s="21" t="s">
        <v>971</v>
      </c>
      <c r="F7157" s="12" t="n">
        <v>21</v>
      </c>
      <c r="G7157" s="19" t="n">
        <v>4.95</v>
      </c>
      <c r="H7157" s="19" t="n">
        <v>3.75</v>
      </c>
      <c r="I7157" s="19" t="n">
        <f aca="false">ROUND(F7157*G7157,2)</f>
        <v>103.95</v>
      </c>
      <c r="J7157" s="19" t="n">
        <f aca="false">ROUND(F7157*H7157,2)</f>
        <v>78.75</v>
      </c>
      <c r="K7157" s="19" t="n">
        <f aca="false">INDEX(Pricebook!$L$2:$L$1401,MATCH(D7157,Pricebook!$A$2:$A$1401,0))</f>
        <v>5.7</v>
      </c>
      <c r="L7157" s="19" t="n">
        <f aca="false">ROUND(F7157*K7157,2)</f>
        <v>119.7</v>
      </c>
      <c r="M7157" s="24" t="n">
        <f aca="false">DATE(YEAR(C7157),MONTH(C7157),1)</f>
        <v>46204</v>
      </c>
    </row>
    <row r="7158" customFormat="false" ht="15" hidden="false" customHeight="false" outlineLevel="0" collapsed="false">
      <c r="A7158" s="21" t="s">
        <v>3894</v>
      </c>
      <c r="B7158" s="21" t="s">
        <v>3071</v>
      </c>
      <c r="C7158" s="23" t="n">
        <v>46234</v>
      </c>
      <c r="D7158" s="21" t="s">
        <v>1278</v>
      </c>
      <c r="E7158" s="21" t="s">
        <v>971</v>
      </c>
      <c r="F7158" s="12" t="n">
        <v>6</v>
      </c>
      <c r="G7158" s="19" t="n">
        <v>128.15</v>
      </c>
      <c r="H7158" s="19" t="n">
        <v>97.76</v>
      </c>
      <c r="I7158" s="19" t="n">
        <f aca="false">ROUND(F7158*G7158,2)</f>
        <v>768.9</v>
      </c>
      <c r="J7158" s="19" t="n">
        <f aca="false">ROUND(F7158*H7158,2)</f>
        <v>586.56</v>
      </c>
      <c r="K7158" s="19" t="n">
        <f aca="false">INDEX(Pricebook!$L$2:$L$1401,MATCH(D7158,Pricebook!$A$2:$A$1401,0))</f>
        <v>148.05</v>
      </c>
      <c r="L7158" s="19" t="n">
        <f aca="false">ROUND(F7158*K7158,2)</f>
        <v>888.3</v>
      </c>
      <c r="M7158" s="24" t="n">
        <f aca="false">DATE(YEAR(C7158),MONTH(C7158),1)</f>
        <v>46204</v>
      </c>
    </row>
    <row r="7159" customFormat="false" ht="15" hidden="false" customHeight="false" outlineLevel="0" collapsed="false">
      <c r="A7159" s="21" t="s">
        <v>3895</v>
      </c>
      <c r="B7159" s="21" t="s">
        <v>3731</v>
      </c>
      <c r="C7159" s="23" t="n">
        <v>46234</v>
      </c>
      <c r="D7159" s="21" t="s">
        <v>2523</v>
      </c>
      <c r="E7159" s="21" t="s">
        <v>2466</v>
      </c>
      <c r="F7159" s="12" t="n">
        <v>1</v>
      </c>
      <c r="G7159" s="19" t="n">
        <v>138.85</v>
      </c>
      <c r="H7159" s="19" t="n">
        <v>86.28</v>
      </c>
      <c r="I7159" s="19" t="n">
        <f aca="false">ROUND(F7159*G7159,2)</f>
        <v>138.85</v>
      </c>
      <c r="J7159" s="19" t="n">
        <f aca="false">ROUND(F7159*H7159,2)</f>
        <v>86.28</v>
      </c>
      <c r="K7159" s="19" t="n">
        <f aca="false">INDEX(Pricebook!$L$2:$L$1401,MATCH(D7159,Pricebook!$A$2:$A$1401,0))</f>
        <v>145.25</v>
      </c>
      <c r="L7159" s="19" t="n">
        <f aca="false">ROUND(F7159*K7159,2)</f>
        <v>145.25</v>
      </c>
      <c r="M7159" s="24" t="n">
        <f aca="false">DATE(YEAR(C7159),MONTH(C7159),1)</f>
        <v>46204</v>
      </c>
    </row>
    <row r="7160" customFormat="false" ht="15" hidden="false" customHeight="false" outlineLevel="0" collapsed="false">
      <c r="A7160" s="21" t="s">
        <v>3895</v>
      </c>
      <c r="B7160" s="21" t="s">
        <v>3731</v>
      </c>
      <c r="C7160" s="23" t="n">
        <v>46234</v>
      </c>
      <c r="D7160" s="21" t="s">
        <v>2491</v>
      </c>
      <c r="E7160" s="21" t="s">
        <v>2466</v>
      </c>
      <c r="F7160" s="12" t="n">
        <v>1</v>
      </c>
      <c r="G7160" s="19" t="n">
        <v>108.35</v>
      </c>
      <c r="H7160" s="19" t="n">
        <v>66.62</v>
      </c>
      <c r="I7160" s="19" t="n">
        <f aca="false">ROUND(F7160*G7160,2)</f>
        <v>108.35</v>
      </c>
      <c r="J7160" s="19" t="n">
        <f aca="false">ROUND(F7160*H7160,2)</f>
        <v>66.62</v>
      </c>
      <c r="K7160" s="19" t="n">
        <f aca="false">INDEX(Pricebook!$L$2:$L$1401,MATCH(D7160,Pricebook!$A$2:$A$1401,0))</f>
        <v>112.15</v>
      </c>
      <c r="L7160" s="19" t="n">
        <f aca="false">ROUND(F7160*K7160,2)</f>
        <v>112.15</v>
      </c>
      <c r="M7160" s="24" t="n">
        <f aca="false">DATE(YEAR(C7160),MONTH(C7160),1)</f>
        <v>46204</v>
      </c>
    </row>
    <row r="7161" customFormat="false" ht="15" hidden="false" customHeight="false" outlineLevel="0" collapsed="false">
      <c r="A7161" s="21" t="s">
        <v>3895</v>
      </c>
      <c r="B7161" s="21" t="s">
        <v>3731</v>
      </c>
      <c r="C7161" s="23" t="n">
        <v>46234</v>
      </c>
      <c r="D7161" s="21" t="s">
        <v>523</v>
      </c>
      <c r="E7161" s="21" t="s">
        <v>366</v>
      </c>
      <c r="F7161" s="12" t="n">
        <v>3</v>
      </c>
      <c r="G7161" s="19" t="n">
        <v>16.3</v>
      </c>
      <c r="H7161" s="19" t="n">
        <v>11.44</v>
      </c>
      <c r="I7161" s="19" t="n">
        <f aca="false">ROUND(F7161*G7161,2)</f>
        <v>48.9</v>
      </c>
      <c r="J7161" s="19" t="n">
        <f aca="false">ROUND(F7161*H7161,2)</f>
        <v>34.32</v>
      </c>
      <c r="K7161" s="19" t="n">
        <f aca="false">INDEX(Pricebook!$L$2:$L$1401,MATCH(D7161,Pricebook!$A$2:$A$1401,0))</f>
        <v>17.45</v>
      </c>
      <c r="L7161" s="19" t="n">
        <f aca="false">ROUND(F7161*K7161,2)</f>
        <v>52.35</v>
      </c>
      <c r="M7161" s="24" t="n">
        <f aca="false">DATE(YEAR(C7161),MONTH(C7161),1)</f>
        <v>46204</v>
      </c>
    </row>
    <row r="7162" customFormat="false" ht="15" hidden="false" customHeight="false" outlineLevel="0" collapsed="false">
      <c r="A7162" s="21" t="s">
        <v>3895</v>
      </c>
      <c r="B7162" s="21" t="s">
        <v>3731</v>
      </c>
      <c r="C7162" s="23" t="n">
        <v>46234</v>
      </c>
      <c r="D7162" s="21" t="s">
        <v>2573</v>
      </c>
      <c r="E7162" s="21" t="s">
        <v>2466</v>
      </c>
      <c r="F7162" s="12" t="n">
        <v>1</v>
      </c>
      <c r="G7162" s="19" t="n">
        <v>32.4</v>
      </c>
      <c r="H7162" s="19" t="n">
        <v>22.54</v>
      </c>
      <c r="I7162" s="19" t="n">
        <f aca="false">ROUND(F7162*G7162,2)</f>
        <v>32.4</v>
      </c>
      <c r="J7162" s="19" t="n">
        <f aca="false">ROUND(F7162*H7162,2)</f>
        <v>22.54</v>
      </c>
      <c r="K7162" s="19" t="n">
        <f aca="false">INDEX(Pricebook!$L$2:$L$1401,MATCH(D7162,Pricebook!$A$2:$A$1401,0))</f>
        <v>33.5</v>
      </c>
      <c r="L7162" s="19" t="n">
        <f aca="false">ROUND(F7162*K7162,2)</f>
        <v>33.5</v>
      </c>
      <c r="M7162" s="24" t="n">
        <f aca="false">DATE(YEAR(C7162),MONTH(C7162),1)</f>
        <v>46204</v>
      </c>
    </row>
    <row r="7163" customFormat="false" ht="15" hidden="false" customHeight="false" outlineLevel="0" collapsed="false">
      <c r="A7163" s="21" t="s">
        <v>3895</v>
      </c>
      <c r="B7163" s="21" t="s">
        <v>3731</v>
      </c>
      <c r="C7163" s="23" t="n">
        <v>46234</v>
      </c>
      <c r="D7163" s="21" t="s">
        <v>551</v>
      </c>
      <c r="E7163" s="21" t="s">
        <v>366</v>
      </c>
      <c r="F7163" s="12" t="n">
        <v>2</v>
      </c>
      <c r="G7163" s="19" t="n">
        <v>138.65</v>
      </c>
      <c r="H7163" s="19" t="n">
        <v>109.3</v>
      </c>
      <c r="I7163" s="19" t="n">
        <f aca="false">ROUND(F7163*G7163,2)</f>
        <v>277.3</v>
      </c>
      <c r="J7163" s="19" t="n">
        <f aca="false">ROUND(F7163*H7163,2)</f>
        <v>218.6</v>
      </c>
      <c r="K7163" s="19" t="n">
        <f aca="false">INDEX(Pricebook!$L$2:$L$1401,MATCH(D7163,Pricebook!$A$2:$A$1401,0))</f>
        <v>150.7</v>
      </c>
      <c r="L7163" s="19" t="n">
        <f aca="false">ROUND(F7163*K7163,2)</f>
        <v>301.4</v>
      </c>
      <c r="M7163" s="24" t="n">
        <f aca="false">DATE(YEAR(C7163),MONTH(C7163),1)</f>
        <v>46204</v>
      </c>
    </row>
    <row r="7164" customFormat="false" ht="15" hidden="false" customHeight="false" outlineLevel="0" collapsed="false">
      <c r="A7164" s="21" t="s">
        <v>3895</v>
      </c>
      <c r="B7164" s="21" t="s">
        <v>3731</v>
      </c>
      <c r="C7164" s="23" t="n">
        <v>46234</v>
      </c>
      <c r="D7164" s="21" t="s">
        <v>2539</v>
      </c>
      <c r="E7164" s="21" t="s">
        <v>2466</v>
      </c>
      <c r="F7164" s="12" t="n">
        <v>1</v>
      </c>
      <c r="G7164" s="19" t="n">
        <v>92.1</v>
      </c>
      <c r="H7164" s="19" t="n">
        <v>56.57</v>
      </c>
      <c r="I7164" s="19" t="n">
        <f aca="false">ROUND(F7164*G7164,2)</f>
        <v>92.1</v>
      </c>
      <c r="J7164" s="19" t="n">
        <f aca="false">ROUND(F7164*H7164,2)</f>
        <v>56.57</v>
      </c>
      <c r="K7164" s="19" t="n">
        <f aca="false">INDEX(Pricebook!$L$2:$L$1401,MATCH(D7164,Pricebook!$A$2:$A$1401,0))</f>
        <v>95.25</v>
      </c>
      <c r="L7164" s="19" t="n">
        <f aca="false">ROUND(F7164*K7164,2)</f>
        <v>95.25</v>
      </c>
      <c r="M7164" s="24" t="n">
        <f aca="false">DATE(YEAR(C7164),MONTH(C7164),1)</f>
        <v>46204</v>
      </c>
    </row>
    <row r="7165" customFormat="false" ht="15" hidden="false" customHeight="false" outlineLevel="0" collapsed="false">
      <c r="A7165" s="21" t="s">
        <v>3895</v>
      </c>
      <c r="B7165" s="21" t="s">
        <v>3731</v>
      </c>
      <c r="C7165" s="23" t="n">
        <v>46234</v>
      </c>
      <c r="D7165" s="21" t="s">
        <v>2581</v>
      </c>
      <c r="E7165" s="21" t="s">
        <v>2466</v>
      </c>
      <c r="F7165" s="12" t="n">
        <v>4</v>
      </c>
      <c r="G7165" s="19" t="n">
        <v>8.55</v>
      </c>
      <c r="H7165" s="19" t="n">
        <v>5.3</v>
      </c>
      <c r="I7165" s="19" t="n">
        <f aca="false">ROUND(F7165*G7165,2)</f>
        <v>34.2</v>
      </c>
      <c r="J7165" s="19" t="n">
        <f aca="false">ROUND(F7165*H7165,2)</f>
        <v>21.2</v>
      </c>
      <c r="K7165" s="19" t="n">
        <f aca="false">INDEX(Pricebook!$L$2:$L$1401,MATCH(D7165,Pricebook!$A$2:$A$1401,0))</f>
        <v>8.95</v>
      </c>
      <c r="L7165" s="19" t="n">
        <f aca="false">ROUND(F7165*K7165,2)</f>
        <v>35.8</v>
      </c>
      <c r="M7165" s="24" t="n">
        <f aca="false">DATE(YEAR(C7165),MONTH(C7165),1)</f>
        <v>46204</v>
      </c>
    </row>
    <row r="7166" customFormat="false" ht="15" hidden="false" customHeight="false" outlineLevel="0" collapsed="false">
      <c r="A7166" s="21" t="s">
        <v>3895</v>
      </c>
      <c r="B7166" s="21" t="s">
        <v>3731</v>
      </c>
      <c r="C7166" s="23" t="n">
        <v>46234</v>
      </c>
      <c r="D7166" s="21" t="s">
        <v>949</v>
      </c>
      <c r="E7166" s="21" t="s">
        <v>366</v>
      </c>
      <c r="F7166" s="12" t="n">
        <v>3</v>
      </c>
      <c r="G7166" s="19" t="n">
        <v>17.75</v>
      </c>
      <c r="H7166" s="19" t="n">
        <v>12.4</v>
      </c>
      <c r="I7166" s="19" t="n">
        <f aca="false">ROUND(F7166*G7166,2)</f>
        <v>53.25</v>
      </c>
      <c r="J7166" s="19" t="n">
        <f aca="false">ROUND(F7166*H7166,2)</f>
        <v>37.2</v>
      </c>
      <c r="K7166" s="19" t="n">
        <f aca="false">INDEX(Pricebook!$L$2:$L$1401,MATCH(D7166,Pricebook!$A$2:$A$1401,0))</f>
        <v>18.9</v>
      </c>
      <c r="L7166" s="19" t="n">
        <f aca="false">ROUND(F7166*K7166,2)</f>
        <v>56.7</v>
      </c>
      <c r="M7166" s="24" t="n">
        <f aca="false">DATE(YEAR(C7166),MONTH(C7166),1)</f>
        <v>46204</v>
      </c>
    </row>
    <row r="7167" customFormat="false" ht="15" hidden="false" customHeight="false" outlineLevel="0" collapsed="false">
      <c r="A7167" s="21" t="s">
        <v>3895</v>
      </c>
      <c r="B7167" s="21" t="s">
        <v>3731</v>
      </c>
      <c r="C7167" s="23" t="n">
        <v>46234</v>
      </c>
      <c r="D7167" s="21" t="s">
        <v>237</v>
      </c>
      <c r="E7167" s="21" t="s">
        <v>108</v>
      </c>
      <c r="F7167" s="12" t="n">
        <v>1</v>
      </c>
      <c r="G7167" s="19" t="n">
        <v>76.8</v>
      </c>
      <c r="H7167" s="19" t="n">
        <v>57.64</v>
      </c>
      <c r="I7167" s="19" t="n">
        <f aca="false">ROUND(F7167*G7167,2)</f>
        <v>76.8</v>
      </c>
      <c r="J7167" s="19" t="n">
        <f aca="false">ROUND(F7167*H7167,2)</f>
        <v>57.64</v>
      </c>
      <c r="K7167" s="19" t="n">
        <f aca="false">INDEX(Pricebook!$L$2:$L$1401,MATCH(D7167,Pricebook!$A$2:$A$1401,0))</f>
        <v>84.4</v>
      </c>
      <c r="L7167" s="19" t="n">
        <f aca="false">ROUND(F7167*K7167,2)</f>
        <v>84.4</v>
      </c>
      <c r="M7167" s="24" t="n">
        <f aca="false">DATE(YEAR(C7167),MONTH(C7167),1)</f>
        <v>46204</v>
      </c>
    </row>
    <row r="7168" customFormat="false" ht="15" hidden="false" customHeight="false" outlineLevel="0" collapsed="false">
      <c r="A7168" s="21" t="s">
        <v>3896</v>
      </c>
      <c r="B7168" s="21" t="s">
        <v>3625</v>
      </c>
      <c r="C7168" s="23" t="n">
        <v>46234</v>
      </c>
      <c r="D7168" s="21" t="s">
        <v>589</v>
      </c>
      <c r="E7168" s="21" t="s">
        <v>366</v>
      </c>
      <c r="F7168" s="12" t="n">
        <v>1</v>
      </c>
      <c r="G7168" s="19" t="n">
        <v>24.05</v>
      </c>
      <c r="H7168" s="19" t="n">
        <v>17.06</v>
      </c>
      <c r="I7168" s="19" t="n">
        <f aca="false">ROUND(F7168*G7168,2)</f>
        <v>24.05</v>
      </c>
      <c r="J7168" s="19" t="n">
        <f aca="false">ROUND(F7168*H7168,2)</f>
        <v>17.06</v>
      </c>
      <c r="K7168" s="19" t="n">
        <f aca="false">INDEX(Pricebook!$L$2:$L$1401,MATCH(D7168,Pricebook!$A$2:$A$1401,0))</f>
        <v>26</v>
      </c>
      <c r="L7168" s="19" t="n">
        <f aca="false">ROUND(F7168*K7168,2)</f>
        <v>26</v>
      </c>
      <c r="M7168" s="24" t="n">
        <f aca="false">DATE(YEAR(C7168),MONTH(C7168),1)</f>
        <v>46204</v>
      </c>
    </row>
    <row r="7169" customFormat="false" ht="15" hidden="false" customHeight="false" outlineLevel="0" collapsed="false">
      <c r="A7169" s="21" t="s">
        <v>3896</v>
      </c>
      <c r="B7169" s="21" t="s">
        <v>3625</v>
      </c>
      <c r="C7169" s="23" t="n">
        <v>46234</v>
      </c>
      <c r="D7169" s="21" t="s">
        <v>2357</v>
      </c>
      <c r="E7169" s="21" t="s">
        <v>2202</v>
      </c>
      <c r="F7169" s="12" t="n">
        <v>13</v>
      </c>
      <c r="G7169" s="19" t="n">
        <v>7.9</v>
      </c>
      <c r="H7169" s="19" t="n">
        <v>5.57</v>
      </c>
      <c r="I7169" s="19" t="n">
        <f aca="false">ROUND(F7169*G7169,2)</f>
        <v>102.7</v>
      </c>
      <c r="J7169" s="19" t="n">
        <f aca="false">ROUND(F7169*H7169,2)</f>
        <v>72.41</v>
      </c>
      <c r="K7169" s="19" t="n">
        <f aca="false">INDEX(Pricebook!$L$2:$L$1401,MATCH(D7169,Pricebook!$A$2:$A$1401,0))</f>
        <v>8.5</v>
      </c>
      <c r="L7169" s="19" t="n">
        <f aca="false">ROUND(F7169*K7169,2)</f>
        <v>110.5</v>
      </c>
      <c r="M7169" s="24" t="n">
        <f aca="false">DATE(YEAR(C7169),MONTH(C7169),1)</f>
        <v>46204</v>
      </c>
    </row>
    <row r="7170" customFormat="false" ht="15" hidden="false" customHeight="false" outlineLevel="0" collapsed="false">
      <c r="A7170" s="21" t="s">
        <v>3896</v>
      </c>
      <c r="B7170" s="21" t="s">
        <v>3625</v>
      </c>
      <c r="C7170" s="23" t="n">
        <v>46234</v>
      </c>
      <c r="D7170" s="21" t="s">
        <v>825</v>
      </c>
      <c r="E7170" s="21" t="s">
        <v>366</v>
      </c>
      <c r="F7170" s="12" t="n">
        <v>1</v>
      </c>
      <c r="G7170" s="19" t="n">
        <v>11.2</v>
      </c>
      <c r="H7170" s="19" t="n">
        <v>8.32</v>
      </c>
      <c r="I7170" s="19" t="n">
        <f aca="false">ROUND(F7170*G7170,2)</f>
        <v>11.2</v>
      </c>
      <c r="J7170" s="19" t="n">
        <f aca="false">ROUND(F7170*H7170,2)</f>
        <v>8.32</v>
      </c>
      <c r="K7170" s="19" t="n">
        <f aca="false">INDEX(Pricebook!$L$2:$L$1401,MATCH(D7170,Pricebook!$A$2:$A$1401,0))</f>
        <v>12.15</v>
      </c>
      <c r="L7170" s="19" t="n">
        <f aca="false">ROUND(F7170*K7170,2)</f>
        <v>12.15</v>
      </c>
      <c r="M7170" s="24" t="n">
        <f aca="false">DATE(YEAR(C7170),MONTH(C7170),1)</f>
        <v>46204</v>
      </c>
    </row>
    <row r="7171" customFormat="false" ht="15" hidden="false" customHeight="false" outlineLevel="0" collapsed="false">
      <c r="A7171" s="21" t="s">
        <v>3896</v>
      </c>
      <c r="B7171" s="21" t="s">
        <v>3625</v>
      </c>
      <c r="C7171" s="23" t="n">
        <v>46234</v>
      </c>
      <c r="D7171" s="21" t="s">
        <v>2351</v>
      </c>
      <c r="E7171" s="21" t="s">
        <v>2202</v>
      </c>
      <c r="F7171" s="12" t="n">
        <v>2</v>
      </c>
      <c r="G7171" s="19" t="n">
        <v>12.3</v>
      </c>
      <c r="H7171" s="19" t="n">
        <v>7.38</v>
      </c>
      <c r="I7171" s="19" t="n">
        <f aca="false">ROUND(F7171*G7171,2)</f>
        <v>24.6</v>
      </c>
      <c r="J7171" s="19" t="n">
        <f aca="false">ROUND(F7171*H7171,2)</f>
        <v>14.76</v>
      </c>
      <c r="K7171" s="19" t="n">
        <f aca="false">INDEX(Pricebook!$L$2:$L$1401,MATCH(D7171,Pricebook!$A$2:$A$1401,0))</f>
        <v>13</v>
      </c>
      <c r="L7171" s="19" t="n">
        <f aca="false">ROUND(F7171*K7171,2)</f>
        <v>26</v>
      </c>
      <c r="M7171" s="24" t="n">
        <f aca="false">DATE(YEAR(C7171),MONTH(C7171),1)</f>
        <v>46204</v>
      </c>
    </row>
    <row r="7172" customFormat="false" ht="15" hidden="false" customHeight="false" outlineLevel="0" collapsed="false">
      <c r="A7172" s="21" t="s">
        <v>3896</v>
      </c>
      <c r="B7172" s="21" t="s">
        <v>3625</v>
      </c>
      <c r="C7172" s="23" t="n">
        <v>46234</v>
      </c>
      <c r="D7172" s="21" t="s">
        <v>1623</v>
      </c>
      <c r="E7172" s="21" t="s">
        <v>1452</v>
      </c>
      <c r="F7172" s="12" t="n">
        <v>1</v>
      </c>
      <c r="G7172" s="19" t="n">
        <v>65.2</v>
      </c>
      <c r="H7172" s="19" t="n">
        <v>40.01</v>
      </c>
      <c r="I7172" s="19" t="n">
        <f aca="false">ROUND(F7172*G7172,2)</f>
        <v>65.2</v>
      </c>
      <c r="J7172" s="19" t="n">
        <f aca="false">ROUND(F7172*H7172,2)</f>
        <v>40.01</v>
      </c>
      <c r="K7172" s="19" t="n">
        <f aca="false">INDEX(Pricebook!$L$2:$L$1401,MATCH(D7172,Pricebook!$A$2:$A$1401,0))</f>
        <v>67.05</v>
      </c>
      <c r="L7172" s="19" t="n">
        <f aca="false">ROUND(F7172*K7172,2)</f>
        <v>67.05</v>
      </c>
      <c r="M7172" s="24" t="n">
        <f aca="false">DATE(YEAR(C7172),MONTH(C7172),1)</f>
        <v>46204</v>
      </c>
    </row>
    <row r="7173" customFormat="false" ht="15" hidden="false" customHeight="false" outlineLevel="0" collapsed="false">
      <c r="A7173" s="21" t="s">
        <v>3896</v>
      </c>
      <c r="B7173" s="21" t="s">
        <v>3625</v>
      </c>
      <c r="C7173" s="23" t="n">
        <v>46234</v>
      </c>
      <c r="D7173" s="21" t="s">
        <v>1608</v>
      </c>
      <c r="E7173" s="21" t="s">
        <v>1452</v>
      </c>
      <c r="F7173" s="12" t="n">
        <v>4</v>
      </c>
      <c r="G7173" s="19" t="n">
        <v>63</v>
      </c>
      <c r="H7173" s="19" t="n">
        <v>38.39</v>
      </c>
      <c r="I7173" s="19" t="n">
        <f aca="false">ROUND(F7173*G7173,2)</f>
        <v>252</v>
      </c>
      <c r="J7173" s="19" t="n">
        <f aca="false">ROUND(F7173*H7173,2)</f>
        <v>153.56</v>
      </c>
      <c r="K7173" s="19" t="n">
        <f aca="false">INDEX(Pricebook!$L$2:$L$1401,MATCH(D7173,Pricebook!$A$2:$A$1401,0))</f>
        <v>64.3</v>
      </c>
      <c r="L7173" s="19" t="n">
        <f aca="false">ROUND(F7173*K7173,2)</f>
        <v>257.2</v>
      </c>
      <c r="M7173" s="24" t="n">
        <f aca="false">DATE(YEAR(C7173),MONTH(C7173),1)</f>
        <v>46204</v>
      </c>
    </row>
    <row r="7174" customFormat="false" ht="15" hidden="false" customHeight="false" outlineLevel="0" collapsed="false">
      <c r="A7174" s="21" t="s">
        <v>3896</v>
      </c>
      <c r="B7174" s="21" t="s">
        <v>3625</v>
      </c>
      <c r="C7174" s="23" t="n">
        <v>46234</v>
      </c>
      <c r="D7174" s="21" t="s">
        <v>2299</v>
      </c>
      <c r="E7174" s="21" t="s">
        <v>2202</v>
      </c>
      <c r="F7174" s="12" t="n">
        <v>4</v>
      </c>
      <c r="G7174" s="19" t="n">
        <v>7.65</v>
      </c>
      <c r="H7174" s="19" t="n">
        <v>4.58</v>
      </c>
      <c r="I7174" s="19" t="n">
        <f aca="false">ROUND(F7174*G7174,2)</f>
        <v>30.6</v>
      </c>
      <c r="J7174" s="19" t="n">
        <f aca="false">ROUND(F7174*H7174,2)</f>
        <v>18.32</v>
      </c>
      <c r="K7174" s="19" t="n">
        <f aca="false">INDEX(Pricebook!$L$2:$L$1401,MATCH(D7174,Pricebook!$A$2:$A$1401,0))</f>
        <v>8.1</v>
      </c>
      <c r="L7174" s="19" t="n">
        <f aca="false">ROUND(F7174*K7174,2)</f>
        <v>32.4</v>
      </c>
      <c r="M7174" s="24" t="n">
        <f aca="false">DATE(YEAR(C7174),MONTH(C7174),1)</f>
        <v>46204</v>
      </c>
    </row>
    <row r="7175" customFormat="false" ht="15" hidden="false" customHeight="false" outlineLevel="0" collapsed="false">
      <c r="A7175" s="21" t="s">
        <v>3896</v>
      </c>
      <c r="B7175" s="21" t="s">
        <v>3625</v>
      </c>
      <c r="C7175" s="23" t="n">
        <v>46234</v>
      </c>
      <c r="D7175" s="21" t="s">
        <v>1839</v>
      </c>
      <c r="E7175" s="21" t="s">
        <v>1452</v>
      </c>
      <c r="F7175" s="12" t="n">
        <v>8</v>
      </c>
      <c r="G7175" s="19" t="n">
        <v>46.4</v>
      </c>
      <c r="H7175" s="19" t="n">
        <v>33.04</v>
      </c>
      <c r="I7175" s="19" t="n">
        <f aca="false">ROUND(F7175*G7175,2)</f>
        <v>371.2</v>
      </c>
      <c r="J7175" s="19" t="n">
        <f aca="false">ROUND(F7175*H7175,2)</f>
        <v>264.32</v>
      </c>
      <c r="K7175" s="19" t="n">
        <f aca="false">INDEX(Pricebook!$L$2:$L$1401,MATCH(D7175,Pricebook!$A$2:$A$1401,0))</f>
        <v>48.15</v>
      </c>
      <c r="L7175" s="19" t="n">
        <f aca="false">ROUND(F7175*K7175,2)</f>
        <v>385.2</v>
      </c>
      <c r="M7175" s="24" t="n">
        <f aca="false">DATE(YEAR(C7175),MONTH(C7175),1)</f>
        <v>46204</v>
      </c>
    </row>
    <row r="7176" customFormat="false" ht="15" hidden="false" customHeight="false" outlineLevel="0" collapsed="false">
      <c r="A7176" s="21" t="s">
        <v>3896</v>
      </c>
      <c r="B7176" s="21" t="s">
        <v>3625</v>
      </c>
      <c r="C7176" s="23" t="n">
        <v>46234</v>
      </c>
      <c r="D7176" s="21" t="s">
        <v>785</v>
      </c>
      <c r="E7176" s="21" t="s">
        <v>366</v>
      </c>
      <c r="F7176" s="12" t="n">
        <v>3</v>
      </c>
      <c r="G7176" s="19" t="n">
        <v>8.95</v>
      </c>
      <c r="H7176" s="19" t="n">
        <v>6.25</v>
      </c>
      <c r="I7176" s="19" t="n">
        <f aca="false">ROUND(F7176*G7176,2)</f>
        <v>26.85</v>
      </c>
      <c r="J7176" s="19" t="n">
        <f aca="false">ROUND(F7176*H7176,2)</f>
        <v>18.75</v>
      </c>
      <c r="K7176" s="19" t="n">
        <f aca="false">INDEX(Pricebook!$L$2:$L$1401,MATCH(D7176,Pricebook!$A$2:$A$1401,0))</f>
        <v>9.55</v>
      </c>
      <c r="L7176" s="19" t="n">
        <f aca="false">ROUND(F7176*K7176,2)</f>
        <v>28.65</v>
      </c>
      <c r="M7176" s="24" t="n">
        <f aca="false">DATE(YEAR(C7176),MONTH(C7176),1)</f>
        <v>46204</v>
      </c>
    </row>
    <row r="7177" customFormat="false" ht="15" hidden="false" customHeight="false" outlineLevel="0" collapsed="false">
      <c r="A7177" s="21" t="s">
        <v>3897</v>
      </c>
      <c r="B7177" s="21" t="s">
        <v>3136</v>
      </c>
      <c r="C7177" s="23" t="n">
        <v>46235</v>
      </c>
      <c r="D7177" s="21" t="s">
        <v>2428</v>
      </c>
      <c r="E7177" s="21" t="s">
        <v>2202</v>
      </c>
      <c r="F7177" s="12" t="n">
        <v>15</v>
      </c>
      <c r="G7177" s="19" t="n">
        <v>14.45</v>
      </c>
      <c r="H7177" s="19" t="n">
        <v>8.91</v>
      </c>
      <c r="I7177" s="19" t="n">
        <f aca="false">ROUND(F7177*G7177,2)</f>
        <v>216.75</v>
      </c>
      <c r="J7177" s="19" t="n">
        <f aca="false">ROUND(F7177*H7177,2)</f>
        <v>133.65</v>
      </c>
      <c r="K7177" s="19" t="n">
        <f aca="false">INDEX(Pricebook!$L$2:$L$1401,MATCH(D7177,Pricebook!$A$2:$A$1401,0))</f>
        <v>15.4</v>
      </c>
      <c r="L7177" s="19" t="n">
        <f aca="false">ROUND(F7177*K7177,2)</f>
        <v>231</v>
      </c>
      <c r="M7177" s="24" t="n">
        <f aca="false">DATE(YEAR(C7177),MONTH(C7177),1)</f>
        <v>46235</v>
      </c>
    </row>
    <row r="7178" customFormat="false" ht="15" hidden="false" customHeight="false" outlineLevel="0" collapsed="false">
      <c r="A7178" s="21" t="s">
        <v>3897</v>
      </c>
      <c r="B7178" s="21" t="s">
        <v>3136</v>
      </c>
      <c r="C7178" s="23" t="n">
        <v>46235</v>
      </c>
      <c r="D7178" s="21" t="s">
        <v>2434</v>
      </c>
      <c r="E7178" s="21" t="s">
        <v>2202</v>
      </c>
      <c r="F7178" s="12" t="n">
        <v>4</v>
      </c>
      <c r="G7178" s="19" t="n">
        <v>5.3</v>
      </c>
      <c r="H7178" s="19" t="n">
        <v>3.25</v>
      </c>
      <c r="I7178" s="19" t="n">
        <f aca="false">ROUND(F7178*G7178,2)</f>
        <v>21.2</v>
      </c>
      <c r="J7178" s="19" t="n">
        <f aca="false">ROUND(F7178*H7178,2)</f>
        <v>13</v>
      </c>
      <c r="K7178" s="19" t="n">
        <f aca="false">INDEX(Pricebook!$L$2:$L$1401,MATCH(D7178,Pricebook!$A$2:$A$1401,0))</f>
        <v>5.65</v>
      </c>
      <c r="L7178" s="19" t="n">
        <f aca="false">ROUND(F7178*K7178,2)</f>
        <v>22.6</v>
      </c>
      <c r="M7178" s="24" t="n">
        <f aca="false">DATE(YEAR(C7178),MONTH(C7178),1)</f>
        <v>46235</v>
      </c>
    </row>
    <row r="7179" customFormat="false" ht="15" hidden="false" customHeight="false" outlineLevel="0" collapsed="false">
      <c r="A7179" s="21" t="s">
        <v>3897</v>
      </c>
      <c r="B7179" s="21" t="s">
        <v>3136</v>
      </c>
      <c r="C7179" s="23" t="n">
        <v>46235</v>
      </c>
      <c r="D7179" s="21" t="s">
        <v>513</v>
      </c>
      <c r="E7179" s="21" t="s">
        <v>366</v>
      </c>
      <c r="F7179" s="12" t="n">
        <v>3</v>
      </c>
      <c r="G7179" s="19" t="n">
        <v>20.9</v>
      </c>
      <c r="H7179" s="19" t="n">
        <v>15.17</v>
      </c>
      <c r="I7179" s="19" t="n">
        <f aca="false">ROUND(F7179*G7179,2)</f>
        <v>62.7</v>
      </c>
      <c r="J7179" s="19" t="n">
        <f aca="false">ROUND(F7179*H7179,2)</f>
        <v>45.51</v>
      </c>
      <c r="K7179" s="19" t="n">
        <f aca="false">INDEX(Pricebook!$L$2:$L$1401,MATCH(D7179,Pricebook!$A$2:$A$1401,0))</f>
        <v>22.65</v>
      </c>
      <c r="L7179" s="19" t="n">
        <f aca="false">ROUND(F7179*K7179,2)</f>
        <v>67.95</v>
      </c>
      <c r="M7179" s="24" t="n">
        <f aca="false">DATE(YEAR(C7179),MONTH(C7179),1)</f>
        <v>46235</v>
      </c>
    </row>
    <row r="7180" customFormat="false" ht="15" hidden="false" customHeight="false" outlineLevel="0" collapsed="false">
      <c r="A7180" s="21" t="s">
        <v>3897</v>
      </c>
      <c r="B7180" s="21" t="s">
        <v>3136</v>
      </c>
      <c r="C7180" s="23" t="n">
        <v>46235</v>
      </c>
      <c r="D7180" s="21" t="s">
        <v>1855</v>
      </c>
      <c r="E7180" s="21" t="s">
        <v>1452</v>
      </c>
      <c r="F7180" s="12" t="n">
        <v>1</v>
      </c>
      <c r="G7180" s="19" t="n">
        <v>70</v>
      </c>
      <c r="H7180" s="19" t="n">
        <v>43.31</v>
      </c>
      <c r="I7180" s="19" t="n">
        <f aca="false">ROUND(F7180*G7180,2)</f>
        <v>70</v>
      </c>
      <c r="J7180" s="19" t="n">
        <f aca="false">ROUND(F7180*H7180,2)</f>
        <v>43.31</v>
      </c>
      <c r="K7180" s="19" t="n">
        <f aca="false">INDEX(Pricebook!$L$2:$L$1401,MATCH(D7180,Pricebook!$A$2:$A$1401,0))</f>
        <v>72.2</v>
      </c>
      <c r="L7180" s="19" t="n">
        <f aca="false">ROUND(F7180*K7180,2)</f>
        <v>72.2</v>
      </c>
      <c r="M7180" s="24" t="n">
        <f aca="false">DATE(YEAR(C7180),MONTH(C7180),1)</f>
        <v>46235</v>
      </c>
    </row>
    <row r="7181" customFormat="false" ht="15" hidden="false" customHeight="false" outlineLevel="0" collapsed="false">
      <c r="A7181" s="21" t="s">
        <v>3897</v>
      </c>
      <c r="B7181" s="21" t="s">
        <v>3136</v>
      </c>
      <c r="C7181" s="23" t="n">
        <v>46235</v>
      </c>
      <c r="D7181" s="21" t="s">
        <v>2242</v>
      </c>
      <c r="E7181" s="21" t="s">
        <v>2202</v>
      </c>
      <c r="F7181" s="12" t="n">
        <v>1</v>
      </c>
      <c r="G7181" s="19" t="n">
        <v>18.85</v>
      </c>
      <c r="H7181" s="19" t="n">
        <v>11.64</v>
      </c>
      <c r="I7181" s="19" t="n">
        <f aca="false">ROUND(F7181*G7181,2)</f>
        <v>18.85</v>
      </c>
      <c r="J7181" s="19" t="n">
        <f aca="false">ROUND(F7181*H7181,2)</f>
        <v>11.64</v>
      </c>
      <c r="K7181" s="19" t="n">
        <f aca="false">INDEX(Pricebook!$L$2:$L$1401,MATCH(D7181,Pricebook!$A$2:$A$1401,0))</f>
        <v>20.1</v>
      </c>
      <c r="L7181" s="19" t="n">
        <f aca="false">ROUND(F7181*K7181,2)</f>
        <v>20.1</v>
      </c>
      <c r="M7181" s="24" t="n">
        <f aca="false">DATE(YEAR(C7181),MONTH(C7181),1)</f>
        <v>46235</v>
      </c>
    </row>
    <row r="7182" customFormat="false" ht="15" hidden="false" customHeight="false" outlineLevel="0" collapsed="false">
      <c r="A7182" s="21" t="s">
        <v>3897</v>
      </c>
      <c r="B7182" s="21" t="s">
        <v>3136</v>
      </c>
      <c r="C7182" s="23" t="n">
        <v>46235</v>
      </c>
      <c r="D7182" s="21" t="s">
        <v>1787</v>
      </c>
      <c r="E7182" s="21" t="s">
        <v>1452</v>
      </c>
      <c r="F7182" s="12" t="n">
        <v>6</v>
      </c>
      <c r="G7182" s="19" t="n">
        <v>71.05</v>
      </c>
      <c r="H7182" s="19" t="n">
        <v>49.55</v>
      </c>
      <c r="I7182" s="19" t="n">
        <f aca="false">ROUND(F7182*G7182,2)</f>
        <v>426.3</v>
      </c>
      <c r="J7182" s="19" t="n">
        <f aca="false">ROUND(F7182*H7182,2)</f>
        <v>297.3</v>
      </c>
      <c r="K7182" s="19" t="n">
        <f aca="false">INDEX(Pricebook!$L$2:$L$1401,MATCH(D7182,Pricebook!$A$2:$A$1401,0))</f>
        <v>72.9</v>
      </c>
      <c r="L7182" s="19" t="n">
        <f aca="false">ROUND(F7182*K7182,2)</f>
        <v>437.4</v>
      </c>
      <c r="M7182" s="24" t="n">
        <f aca="false">DATE(YEAR(C7182),MONTH(C7182),1)</f>
        <v>46235</v>
      </c>
    </row>
    <row r="7183" customFormat="false" ht="15" hidden="false" customHeight="false" outlineLevel="0" collapsed="false">
      <c r="A7183" s="21" t="s">
        <v>3897</v>
      </c>
      <c r="B7183" s="21" t="s">
        <v>3136</v>
      </c>
      <c r="C7183" s="23" t="n">
        <v>46235</v>
      </c>
      <c r="D7183" s="21" t="s">
        <v>1799</v>
      </c>
      <c r="E7183" s="21" t="s">
        <v>1452</v>
      </c>
      <c r="F7183" s="12" t="n">
        <v>2</v>
      </c>
      <c r="G7183" s="19" t="n">
        <v>19.85</v>
      </c>
      <c r="H7183" s="19" t="n">
        <v>12.21</v>
      </c>
      <c r="I7183" s="19" t="n">
        <f aca="false">ROUND(F7183*G7183,2)</f>
        <v>39.7</v>
      </c>
      <c r="J7183" s="19" t="n">
        <f aca="false">ROUND(F7183*H7183,2)</f>
        <v>24.42</v>
      </c>
      <c r="K7183" s="19" t="n">
        <f aca="false">INDEX(Pricebook!$L$2:$L$1401,MATCH(D7183,Pricebook!$A$2:$A$1401,0))</f>
        <v>20.35</v>
      </c>
      <c r="L7183" s="19" t="n">
        <f aca="false">ROUND(F7183*K7183,2)</f>
        <v>40.7</v>
      </c>
      <c r="M7183" s="24" t="n">
        <f aca="false">DATE(YEAR(C7183),MONTH(C7183),1)</f>
        <v>46235</v>
      </c>
    </row>
    <row r="7184" customFormat="false" ht="15" hidden="false" customHeight="false" outlineLevel="0" collapsed="false">
      <c r="A7184" s="21" t="s">
        <v>3897</v>
      </c>
      <c r="B7184" s="21" t="s">
        <v>3136</v>
      </c>
      <c r="C7184" s="23" t="n">
        <v>46235</v>
      </c>
      <c r="D7184" s="21" t="s">
        <v>2384</v>
      </c>
      <c r="E7184" s="21" t="s">
        <v>2202</v>
      </c>
      <c r="F7184" s="12" t="n">
        <v>1</v>
      </c>
      <c r="G7184" s="19" t="n">
        <v>13.95</v>
      </c>
      <c r="H7184" s="19" t="n">
        <v>8.69</v>
      </c>
      <c r="I7184" s="19" t="n">
        <f aca="false">ROUND(F7184*G7184,2)</f>
        <v>13.95</v>
      </c>
      <c r="J7184" s="19" t="n">
        <f aca="false">ROUND(F7184*H7184,2)</f>
        <v>8.69</v>
      </c>
      <c r="K7184" s="19" t="n">
        <f aca="false">INDEX(Pricebook!$L$2:$L$1401,MATCH(D7184,Pricebook!$A$2:$A$1401,0))</f>
        <v>15</v>
      </c>
      <c r="L7184" s="19" t="n">
        <f aca="false">ROUND(F7184*K7184,2)</f>
        <v>15</v>
      </c>
      <c r="M7184" s="24" t="n">
        <f aca="false">DATE(YEAR(C7184),MONTH(C7184),1)</f>
        <v>46235</v>
      </c>
    </row>
    <row r="7185" customFormat="false" ht="15" hidden="false" customHeight="false" outlineLevel="0" collapsed="false">
      <c r="A7185" s="21" t="s">
        <v>3897</v>
      </c>
      <c r="B7185" s="21" t="s">
        <v>3136</v>
      </c>
      <c r="C7185" s="23" t="n">
        <v>46235</v>
      </c>
      <c r="D7185" s="21" t="s">
        <v>1450</v>
      </c>
      <c r="E7185" s="21" t="s">
        <v>1452</v>
      </c>
      <c r="F7185" s="12" t="n">
        <v>4</v>
      </c>
      <c r="G7185" s="19" t="n">
        <v>100</v>
      </c>
      <c r="H7185" s="19" t="n">
        <v>61.62</v>
      </c>
      <c r="I7185" s="19" t="n">
        <f aca="false">ROUND(F7185*G7185,2)</f>
        <v>400</v>
      </c>
      <c r="J7185" s="19" t="n">
        <f aca="false">ROUND(F7185*H7185,2)</f>
        <v>246.48</v>
      </c>
      <c r="K7185" s="19" t="n">
        <f aca="false">INDEX(Pricebook!$L$2:$L$1401,MATCH(D7185,Pricebook!$A$2:$A$1401,0))</f>
        <v>102.7</v>
      </c>
      <c r="L7185" s="19" t="n">
        <f aca="false">ROUND(F7185*K7185,2)</f>
        <v>410.8</v>
      </c>
      <c r="M7185" s="24" t="n">
        <f aca="false">DATE(YEAR(C7185),MONTH(C7185),1)</f>
        <v>46235</v>
      </c>
    </row>
    <row r="7186" customFormat="false" ht="15" hidden="false" customHeight="false" outlineLevel="0" collapsed="false">
      <c r="A7186" s="21" t="s">
        <v>3897</v>
      </c>
      <c r="B7186" s="21" t="s">
        <v>3136</v>
      </c>
      <c r="C7186" s="23" t="n">
        <v>46235</v>
      </c>
      <c r="D7186" s="21" t="s">
        <v>2351</v>
      </c>
      <c r="E7186" s="21" t="s">
        <v>2202</v>
      </c>
      <c r="F7186" s="12" t="n">
        <v>8</v>
      </c>
      <c r="G7186" s="19" t="n">
        <v>12.3</v>
      </c>
      <c r="H7186" s="19" t="n">
        <v>7.53</v>
      </c>
      <c r="I7186" s="19" t="n">
        <f aca="false">ROUND(F7186*G7186,2)</f>
        <v>98.4</v>
      </c>
      <c r="J7186" s="19" t="n">
        <f aca="false">ROUND(F7186*H7186,2)</f>
        <v>60.24</v>
      </c>
      <c r="K7186" s="19" t="n">
        <f aca="false">INDEX(Pricebook!$L$2:$L$1401,MATCH(D7186,Pricebook!$A$2:$A$1401,0))</f>
        <v>13</v>
      </c>
      <c r="L7186" s="19" t="n">
        <f aca="false">ROUND(F7186*K7186,2)</f>
        <v>104</v>
      </c>
      <c r="M7186" s="24" t="n">
        <f aca="false">DATE(YEAR(C7186),MONTH(C7186),1)</f>
        <v>46235</v>
      </c>
    </row>
    <row r="7187" customFormat="false" ht="15" hidden="false" customHeight="false" outlineLevel="0" collapsed="false">
      <c r="A7187" s="21" t="s">
        <v>3897</v>
      </c>
      <c r="B7187" s="21" t="s">
        <v>3136</v>
      </c>
      <c r="C7187" s="23" t="n">
        <v>46235</v>
      </c>
      <c r="D7187" s="21" t="s">
        <v>2422</v>
      </c>
      <c r="E7187" s="21" t="s">
        <v>2202</v>
      </c>
      <c r="F7187" s="12" t="n">
        <v>4</v>
      </c>
      <c r="G7187" s="19" t="n">
        <v>44.85</v>
      </c>
      <c r="H7187" s="19" t="n">
        <v>27.85</v>
      </c>
      <c r="I7187" s="19" t="n">
        <f aca="false">ROUND(F7187*G7187,2)</f>
        <v>179.4</v>
      </c>
      <c r="J7187" s="19" t="n">
        <f aca="false">ROUND(F7187*H7187,2)</f>
        <v>111.4</v>
      </c>
      <c r="K7187" s="19" t="n">
        <f aca="false">INDEX(Pricebook!$L$2:$L$1401,MATCH(D7187,Pricebook!$A$2:$A$1401,0))</f>
        <v>48.05</v>
      </c>
      <c r="L7187" s="19" t="n">
        <f aca="false">ROUND(F7187*K7187,2)</f>
        <v>192.2</v>
      </c>
      <c r="M7187" s="24" t="n">
        <f aca="false">DATE(YEAR(C7187),MONTH(C7187),1)</f>
        <v>46235</v>
      </c>
    </row>
    <row r="7188" customFormat="false" ht="15" hidden="false" customHeight="false" outlineLevel="0" collapsed="false">
      <c r="A7188" s="21" t="s">
        <v>3898</v>
      </c>
      <c r="B7188" s="21" t="s">
        <v>3899</v>
      </c>
      <c r="C7188" s="23" t="n">
        <v>46236</v>
      </c>
      <c r="D7188" s="21" t="s">
        <v>304</v>
      </c>
      <c r="E7188" s="21" t="s">
        <v>108</v>
      </c>
      <c r="F7188" s="12" t="n">
        <v>2</v>
      </c>
      <c r="G7188" s="19" t="n">
        <v>37.8</v>
      </c>
      <c r="H7188" s="19" t="n">
        <v>30.76</v>
      </c>
      <c r="I7188" s="19" t="n">
        <f aca="false">ROUND(F7188*G7188,2)</f>
        <v>75.6</v>
      </c>
      <c r="J7188" s="19" t="n">
        <f aca="false">ROUND(F7188*H7188,2)</f>
        <v>61.52</v>
      </c>
      <c r="K7188" s="19" t="n">
        <f aca="false">INDEX(Pricebook!$L$2:$L$1401,MATCH(D7188,Pricebook!$A$2:$A$1401,0))</f>
        <v>41.05</v>
      </c>
      <c r="L7188" s="19" t="n">
        <f aca="false">ROUND(F7188*K7188,2)</f>
        <v>82.1</v>
      </c>
      <c r="M7188" s="24" t="n">
        <f aca="false">DATE(YEAR(C7188),MONTH(C7188),1)</f>
        <v>46235</v>
      </c>
    </row>
    <row r="7189" customFormat="false" ht="15" hidden="false" customHeight="false" outlineLevel="0" collapsed="false">
      <c r="A7189" s="21" t="s">
        <v>3898</v>
      </c>
      <c r="B7189" s="21" t="s">
        <v>3899</v>
      </c>
      <c r="C7189" s="23" t="n">
        <v>46236</v>
      </c>
      <c r="D7189" s="21" t="s">
        <v>749</v>
      </c>
      <c r="E7189" s="21" t="s">
        <v>366</v>
      </c>
      <c r="F7189" s="12" t="n">
        <v>1</v>
      </c>
      <c r="G7189" s="19" t="n">
        <v>197.5</v>
      </c>
      <c r="H7189" s="19" t="n">
        <v>142.05</v>
      </c>
      <c r="I7189" s="19" t="n">
        <f aca="false">ROUND(F7189*G7189,2)</f>
        <v>197.5</v>
      </c>
      <c r="J7189" s="19" t="n">
        <f aca="false">ROUND(F7189*H7189,2)</f>
        <v>142.05</v>
      </c>
      <c r="K7189" s="19" t="n">
        <f aca="false">INDEX(Pricebook!$L$2:$L$1401,MATCH(D7189,Pricebook!$A$2:$A$1401,0))</f>
        <v>212.05</v>
      </c>
      <c r="L7189" s="19" t="n">
        <f aca="false">ROUND(F7189*K7189,2)</f>
        <v>212.05</v>
      </c>
      <c r="M7189" s="24" t="n">
        <f aca="false">DATE(YEAR(C7189),MONTH(C7189),1)</f>
        <v>46235</v>
      </c>
    </row>
    <row r="7190" customFormat="false" ht="15" hidden="false" customHeight="false" outlineLevel="0" collapsed="false">
      <c r="A7190" s="21" t="s">
        <v>3898</v>
      </c>
      <c r="B7190" s="21" t="s">
        <v>3899</v>
      </c>
      <c r="C7190" s="23" t="n">
        <v>46236</v>
      </c>
      <c r="D7190" s="21" t="s">
        <v>1226</v>
      </c>
      <c r="E7190" s="21" t="s">
        <v>971</v>
      </c>
      <c r="F7190" s="12" t="n">
        <v>52</v>
      </c>
      <c r="G7190" s="19" t="n">
        <v>0.9</v>
      </c>
      <c r="H7190" s="19" t="n">
        <v>0.7</v>
      </c>
      <c r="I7190" s="19" t="n">
        <f aca="false">ROUND(F7190*G7190,2)</f>
        <v>46.8</v>
      </c>
      <c r="J7190" s="19" t="n">
        <f aca="false">ROUND(F7190*H7190,2)</f>
        <v>36.4</v>
      </c>
      <c r="K7190" s="19" t="n">
        <f aca="false">INDEX(Pricebook!$L$2:$L$1401,MATCH(D7190,Pricebook!$A$2:$A$1401,0))</f>
        <v>1</v>
      </c>
      <c r="L7190" s="19" t="n">
        <f aca="false">ROUND(F7190*K7190,2)</f>
        <v>52</v>
      </c>
      <c r="M7190" s="24" t="n">
        <f aca="false">DATE(YEAR(C7190),MONTH(C7190),1)</f>
        <v>46235</v>
      </c>
    </row>
    <row r="7191" customFormat="false" ht="15" hidden="false" customHeight="false" outlineLevel="0" collapsed="false">
      <c r="A7191" s="21" t="s">
        <v>3898</v>
      </c>
      <c r="B7191" s="21" t="s">
        <v>3899</v>
      </c>
      <c r="C7191" s="23" t="n">
        <v>46236</v>
      </c>
      <c r="D7191" s="21" t="s">
        <v>601</v>
      </c>
      <c r="E7191" s="21" t="s">
        <v>366</v>
      </c>
      <c r="F7191" s="12" t="n">
        <v>4</v>
      </c>
      <c r="G7191" s="19" t="n">
        <v>8.15</v>
      </c>
      <c r="H7191" s="19" t="n">
        <v>5.86</v>
      </c>
      <c r="I7191" s="19" t="n">
        <f aca="false">ROUND(F7191*G7191,2)</f>
        <v>32.6</v>
      </c>
      <c r="J7191" s="19" t="n">
        <f aca="false">ROUND(F7191*H7191,2)</f>
        <v>23.44</v>
      </c>
      <c r="K7191" s="19" t="n">
        <f aca="false">INDEX(Pricebook!$L$2:$L$1401,MATCH(D7191,Pricebook!$A$2:$A$1401,0))</f>
        <v>8.75</v>
      </c>
      <c r="L7191" s="19" t="n">
        <f aca="false">ROUND(F7191*K7191,2)</f>
        <v>35</v>
      </c>
      <c r="M7191" s="24" t="n">
        <f aca="false">DATE(YEAR(C7191),MONTH(C7191),1)</f>
        <v>46235</v>
      </c>
    </row>
    <row r="7192" customFormat="false" ht="15" hidden="false" customHeight="false" outlineLevel="0" collapsed="false">
      <c r="A7192" s="21" t="s">
        <v>3898</v>
      </c>
      <c r="B7192" s="21" t="s">
        <v>3899</v>
      </c>
      <c r="C7192" s="23" t="n">
        <v>46236</v>
      </c>
      <c r="D7192" s="21" t="s">
        <v>1106</v>
      </c>
      <c r="E7192" s="21" t="s">
        <v>971</v>
      </c>
      <c r="F7192" s="12" t="n">
        <v>6</v>
      </c>
      <c r="G7192" s="19" t="n">
        <v>57.15</v>
      </c>
      <c r="H7192" s="19" t="n">
        <v>46.63</v>
      </c>
      <c r="I7192" s="19" t="n">
        <f aca="false">ROUND(F7192*G7192,2)</f>
        <v>342.9</v>
      </c>
      <c r="J7192" s="19" t="n">
        <f aca="false">ROUND(F7192*H7192,2)</f>
        <v>279.78</v>
      </c>
      <c r="K7192" s="19" t="n">
        <f aca="false">INDEX(Pricebook!$L$2:$L$1401,MATCH(D7192,Pricebook!$A$2:$A$1401,0))</f>
        <v>66.65</v>
      </c>
      <c r="L7192" s="19" t="n">
        <f aca="false">ROUND(F7192*K7192,2)</f>
        <v>399.9</v>
      </c>
      <c r="M7192" s="24" t="n">
        <f aca="false">DATE(YEAR(C7192),MONTH(C7192),1)</f>
        <v>46235</v>
      </c>
    </row>
    <row r="7193" customFormat="false" ht="15" hidden="false" customHeight="false" outlineLevel="0" collapsed="false">
      <c r="A7193" s="21" t="s">
        <v>3898</v>
      </c>
      <c r="B7193" s="21" t="s">
        <v>3899</v>
      </c>
      <c r="C7193" s="23" t="n">
        <v>46236</v>
      </c>
      <c r="D7193" s="21" t="s">
        <v>2485</v>
      </c>
      <c r="E7193" s="21" t="s">
        <v>2466</v>
      </c>
      <c r="F7193" s="12" t="n">
        <v>4</v>
      </c>
      <c r="G7193" s="19" t="n">
        <v>99.7</v>
      </c>
      <c r="H7193" s="19" t="n">
        <v>66.76</v>
      </c>
      <c r="I7193" s="19" t="n">
        <f aca="false">ROUND(F7193*G7193,2)</f>
        <v>398.8</v>
      </c>
      <c r="J7193" s="19" t="n">
        <f aca="false">ROUND(F7193*H7193,2)</f>
        <v>267.04</v>
      </c>
      <c r="K7193" s="19" t="n">
        <f aca="false">INDEX(Pricebook!$L$2:$L$1401,MATCH(D7193,Pricebook!$A$2:$A$1401,0))</f>
        <v>102.75</v>
      </c>
      <c r="L7193" s="19" t="n">
        <f aca="false">ROUND(F7193*K7193,2)</f>
        <v>411</v>
      </c>
      <c r="M7193" s="24" t="n">
        <f aca="false">DATE(YEAR(C7193),MONTH(C7193),1)</f>
        <v>46235</v>
      </c>
    </row>
    <row r="7194" customFormat="false" ht="15" hidden="false" customHeight="false" outlineLevel="0" collapsed="false">
      <c r="A7194" s="21" t="s">
        <v>3898</v>
      </c>
      <c r="B7194" s="21" t="s">
        <v>3899</v>
      </c>
      <c r="C7194" s="23" t="n">
        <v>46236</v>
      </c>
      <c r="D7194" s="21" t="s">
        <v>1184</v>
      </c>
      <c r="E7194" s="21" t="s">
        <v>971</v>
      </c>
      <c r="F7194" s="12" t="n">
        <v>1</v>
      </c>
      <c r="G7194" s="19" t="n">
        <v>1971.45</v>
      </c>
      <c r="H7194" s="19" t="n">
        <v>1589.04</v>
      </c>
      <c r="I7194" s="19" t="n">
        <f aca="false">ROUND(F7194*G7194,2)</f>
        <v>1971.45</v>
      </c>
      <c r="J7194" s="19" t="n">
        <f aca="false">ROUND(F7194*H7194,2)</f>
        <v>1589.04</v>
      </c>
      <c r="K7194" s="19" t="n">
        <f aca="false">INDEX(Pricebook!$L$2:$L$1401,MATCH(D7194,Pricebook!$A$2:$A$1401,0))</f>
        <v>2270.1</v>
      </c>
      <c r="L7194" s="19" t="n">
        <f aca="false">ROUND(F7194*K7194,2)</f>
        <v>2270.1</v>
      </c>
      <c r="M7194" s="24" t="n">
        <f aca="false">DATE(YEAR(C7194),MONTH(C7194),1)</f>
        <v>46235</v>
      </c>
    </row>
    <row r="7195" customFormat="false" ht="15" hidden="false" customHeight="false" outlineLevel="0" collapsed="false">
      <c r="A7195" s="21" t="s">
        <v>3898</v>
      </c>
      <c r="B7195" s="21" t="s">
        <v>3899</v>
      </c>
      <c r="C7195" s="23" t="n">
        <v>46236</v>
      </c>
      <c r="D7195" s="21" t="s">
        <v>2483</v>
      </c>
      <c r="E7195" s="21" t="s">
        <v>2466</v>
      </c>
      <c r="F7195" s="12" t="n">
        <v>2</v>
      </c>
      <c r="G7195" s="19" t="n">
        <v>220.5</v>
      </c>
      <c r="H7195" s="19" t="n">
        <v>136.52</v>
      </c>
      <c r="I7195" s="19" t="n">
        <f aca="false">ROUND(F7195*G7195,2)</f>
        <v>441</v>
      </c>
      <c r="J7195" s="19" t="n">
        <f aca="false">ROUND(F7195*H7195,2)</f>
        <v>273.04</v>
      </c>
      <c r="K7195" s="19" t="n">
        <f aca="false">INDEX(Pricebook!$L$2:$L$1401,MATCH(D7195,Pricebook!$A$2:$A$1401,0))</f>
        <v>227.55</v>
      </c>
      <c r="L7195" s="19" t="n">
        <f aca="false">ROUND(F7195*K7195,2)</f>
        <v>455.1</v>
      </c>
      <c r="M7195" s="24" t="n">
        <f aca="false">DATE(YEAR(C7195),MONTH(C7195),1)</f>
        <v>46235</v>
      </c>
    </row>
    <row r="7196" customFormat="false" ht="15" hidden="false" customHeight="false" outlineLevel="0" collapsed="false">
      <c r="A7196" s="21" t="s">
        <v>3898</v>
      </c>
      <c r="B7196" s="21" t="s">
        <v>3899</v>
      </c>
      <c r="C7196" s="23" t="n">
        <v>46236</v>
      </c>
      <c r="D7196" s="21" t="s">
        <v>1054</v>
      </c>
      <c r="E7196" s="21" t="s">
        <v>971</v>
      </c>
      <c r="F7196" s="12" t="n">
        <v>53</v>
      </c>
      <c r="G7196" s="19" t="n">
        <v>18.05</v>
      </c>
      <c r="H7196" s="19" t="n">
        <v>14.61</v>
      </c>
      <c r="I7196" s="19" t="n">
        <f aca="false">ROUND(F7196*G7196,2)</f>
        <v>956.65</v>
      </c>
      <c r="J7196" s="19" t="n">
        <f aca="false">ROUND(F7196*H7196,2)</f>
        <v>774.33</v>
      </c>
      <c r="K7196" s="19" t="n">
        <f aca="false">INDEX(Pricebook!$L$2:$L$1401,MATCH(D7196,Pricebook!$A$2:$A$1401,0))</f>
        <v>18.05</v>
      </c>
      <c r="L7196" s="19" t="n">
        <f aca="false">ROUND(F7196*K7196,2)</f>
        <v>956.65</v>
      </c>
      <c r="M7196" s="24" t="n">
        <f aca="false">DATE(YEAR(C7196),MONTH(C7196),1)</f>
        <v>46235</v>
      </c>
    </row>
    <row r="7197" customFormat="false" ht="15" hidden="false" customHeight="false" outlineLevel="0" collapsed="false">
      <c r="A7197" s="21" t="s">
        <v>3900</v>
      </c>
      <c r="B7197" s="21" t="s">
        <v>3115</v>
      </c>
      <c r="C7197" s="23" t="n">
        <v>46236</v>
      </c>
      <c r="D7197" s="21" t="s">
        <v>539</v>
      </c>
      <c r="E7197" s="21" t="s">
        <v>366</v>
      </c>
      <c r="F7197" s="12" t="n">
        <v>2</v>
      </c>
      <c r="G7197" s="19" t="n">
        <v>41.8</v>
      </c>
      <c r="H7197" s="19" t="n">
        <v>30.37</v>
      </c>
      <c r="I7197" s="19" t="n">
        <f aca="false">ROUND(F7197*G7197,2)</f>
        <v>83.6</v>
      </c>
      <c r="J7197" s="19" t="n">
        <f aca="false">ROUND(F7197*H7197,2)</f>
        <v>60.74</v>
      </c>
      <c r="K7197" s="19" t="n">
        <f aca="false">INDEX(Pricebook!$L$2:$L$1401,MATCH(D7197,Pricebook!$A$2:$A$1401,0))</f>
        <v>45.35</v>
      </c>
      <c r="L7197" s="19" t="n">
        <f aca="false">ROUND(F7197*K7197,2)</f>
        <v>90.7</v>
      </c>
      <c r="M7197" s="24" t="n">
        <f aca="false">DATE(YEAR(C7197),MONTH(C7197),1)</f>
        <v>46235</v>
      </c>
    </row>
    <row r="7198" customFormat="false" ht="15" hidden="false" customHeight="false" outlineLevel="0" collapsed="false">
      <c r="A7198" s="21" t="s">
        <v>3900</v>
      </c>
      <c r="B7198" s="21" t="s">
        <v>3115</v>
      </c>
      <c r="C7198" s="23" t="n">
        <v>46236</v>
      </c>
      <c r="D7198" s="21" t="s">
        <v>1310</v>
      </c>
      <c r="E7198" s="21" t="s">
        <v>971</v>
      </c>
      <c r="F7198" s="12" t="n">
        <v>1</v>
      </c>
      <c r="G7198" s="19" t="n">
        <v>59.5</v>
      </c>
      <c r="H7198" s="19" t="n">
        <v>48.35</v>
      </c>
      <c r="I7198" s="19" t="n">
        <f aca="false">ROUND(F7198*G7198,2)</f>
        <v>59.5</v>
      </c>
      <c r="J7198" s="19" t="n">
        <f aca="false">ROUND(F7198*H7198,2)</f>
        <v>48.35</v>
      </c>
      <c r="K7198" s="19" t="n">
        <f aca="false">INDEX(Pricebook!$L$2:$L$1401,MATCH(D7198,Pricebook!$A$2:$A$1401,0))</f>
        <v>69.1</v>
      </c>
      <c r="L7198" s="19" t="n">
        <f aca="false">ROUND(F7198*K7198,2)</f>
        <v>69.1</v>
      </c>
      <c r="M7198" s="24" t="n">
        <f aca="false">DATE(YEAR(C7198),MONTH(C7198),1)</f>
        <v>46235</v>
      </c>
    </row>
    <row r="7199" customFormat="false" ht="15" hidden="false" customHeight="false" outlineLevel="0" collapsed="false">
      <c r="A7199" s="21" t="s">
        <v>3900</v>
      </c>
      <c r="B7199" s="21" t="s">
        <v>3115</v>
      </c>
      <c r="C7199" s="23" t="n">
        <v>46236</v>
      </c>
      <c r="D7199" s="21" t="s">
        <v>1088</v>
      </c>
      <c r="E7199" s="21" t="s">
        <v>971</v>
      </c>
      <c r="F7199" s="12" t="n">
        <v>3</v>
      </c>
      <c r="G7199" s="19" t="n">
        <v>72.65</v>
      </c>
      <c r="H7199" s="19" t="n">
        <v>59.54</v>
      </c>
      <c r="I7199" s="19" t="n">
        <f aca="false">ROUND(F7199*G7199,2)</f>
        <v>217.95</v>
      </c>
      <c r="J7199" s="19" t="n">
        <f aca="false">ROUND(F7199*H7199,2)</f>
        <v>178.62</v>
      </c>
      <c r="K7199" s="19" t="n">
        <f aca="false">INDEX(Pricebook!$L$2:$L$1401,MATCH(D7199,Pricebook!$A$2:$A$1401,0))</f>
        <v>79.95</v>
      </c>
      <c r="L7199" s="19" t="n">
        <f aca="false">ROUND(F7199*K7199,2)</f>
        <v>239.85</v>
      </c>
      <c r="M7199" s="24" t="n">
        <f aca="false">DATE(YEAR(C7199),MONTH(C7199),1)</f>
        <v>46235</v>
      </c>
    </row>
    <row r="7200" customFormat="false" ht="15" hidden="false" customHeight="false" outlineLevel="0" collapsed="false">
      <c r="A7200" s="21" t="s">
        <v>3900</v>
      </c>
      <c r="B7200" s="21" t="s">
        <v>3115</v>
      </c>
      <c r="C7200" s="23" t="n">
        <v>46236</v>
      </c>
      <c r="D7200" s="21" t="s">
        <v>1140</v>
      </c>
      <c r="E7200" s="21" t="s">
        <v>971</v>
      </c>
      <c r="F7200" s="12" t="n">
        <v>2</v>
      </c>
      <c r="G7200" s="19" t="n">
        <v>4.4</v>
      </c>
      <c r="H7200" s="19" t="n">
        <v>3.6</v>
      </c>
      <c r="I7200" s="19" t="n">
        <f aca="false">ROUND(F7200*G7200,2)</f>
        <v>8.8</v>
      </c>
      <c r="J7200" s="19" t="n">
        <f aca="false">ROUND(F7200*H7200,2)</f>
        <v>7.2</v>
      </c>
      <c r="K7200" s="19" t="n">
        <f aca="false">INDEX(Pricebook!$L$2:$L$1401,MATCH(D7200,Pricebook!$A$2:$A$1401,0))</f>
        <v>5.15</v>
      </c>
      <c r="L7200" s="19" t="n">
        <f aca="false">ROUND(F7200*K7200,2)</f>
        <v>10.3</v>
      </c>
      <c r="M7200" s="24" t="n">
        <f aca="false">DATE(YEAR(C7200),MONTH(C7200),1)</f>
        <v>46235</v>
      </c>
    </row>
    <row r="7201" customFormat="false" ht="15" hidden="false" customHeight="false" outlineLevel="0" collapsed="false">
      <c r="A7201" s="21" t="s">
        <v>3900</v>
      </c>
      <c r="B7201" s="21" t="s">
        <v>3115</v>
      </c>
      <c r="C7201" s="23" t="n">
        <v>46236</v>
      </c>
      <c r="D7201" s="21" t="s">
        <v>803</v>
      </c>
      <c r="E7201" s="21" t="s">
        <v>366</v>
      </c>
      <c r="F7201" s="12" t="n">
        <v>1</v>
      </c>
      <c r="G7201" s="19" t="n">
        <v>164.8</v>
      </c>
      <c r="H7201" s="19" t="n">
        <v>117.81</v>
      </c>
      <c r="I7201" s="19" t="n">
        <f aca="false">ROUND(F7201*G7201,2)</f>
        <v>164.8</v>
      </c>
      <c r="J7201" s="19" t="n">
        <f aca="false">ROUND(F7201*H7201,2)</f>
        <v>117.81</v>
      </c>
      <c r="K7201" s="19" t="n">
        <f aca="false">INDEX(Pricebook!$L$2:$L$1401,MATCH(D7201,Pricebook!$A$2:$A$1401,0))</f>
        <v>175.85</v>
      </c>
      <c r="L7201" s="19" t="n">
        <f aca="false">ROUND(F7201*K7201,2)</f>
        <v>175.85</v>
      </c>
      <c r="M7201" s="24" t="n">
        <f aca="false">DATE(YEAR(C7201),MONTH(C7201),1)</f>
        <v>46235</v>
      </c>
    </row>
    <row r="7202" customFormat="false" ht="15" hidden="false" customHeight="false" outlineLevel="0" collapsed="false">
      <c r="A7202" s="21" t="s">
        <v>3900</v>
      </c>
      <c r="B7202" s="21" t="s">
        <v>3115</v>
      </c>
      <c r="C7202" s="23" t="n">
        <v>46236</v>
      </c>
      <c r="D7202" s="21" t="s">
        <v>2946</v>
      </c>
      <c r="E7202" s="21" t="s">
        <v>2748</v>
      </c>
      <c r="F7202" s="12" t="n">
        <v>3</v>
      </c>
      <c r="G7202" s="19" t="n">
        <v>9.3</v>
      </c>
      <c r="H7202" s="19" t="n">
        <v>5.53</v>
      </c>
      <c r="I7202" s="19" t="n">
        <f aca="false">ROUND(F7202*G7202,2)</f>
        <v>27.9</v>
      </c>
      <c r="J7202" s="19" t="n">
        <f aca="false">ROUND(F7202*H7202,2)</f>
        <v>16.59</v>
      </c>
      <c r="K7202" s="19" t="n">
        <f aca="false">INDEX(Pricebook!$L$2:$L$1401,MATCH(D7202,Pricebook!$A$2:$A$1401,0))</f>
        <v>10.1</v>
      </c>
      <c r="L7202" s="19" t="n">
        <f aca="false">ROUND(F7202*K7202,2)</f>
        <v>30.3</v>
      </c>
      <c r="M7202" s="24" t="n">
        <f aca="false">DATE(YEAR(C7202),MONTH(C7202),1)</f>
        <v>46235</v>
      </c>
    </row>
    <row r="7203" customFormat="false" ht="15" hidden="false" customHeight="false" outlineLevel="0" collapsed="false">
      <c r="A7203" s="21" t="s">
        <v>3900</v>
      </c>
      <c r="B7203" s="21" t="s">
        <v>3115</v>
      </c>
      <c r="C7203" s="23" t="n">
        <v>46236</v>
      </c>
      <c r="D7203" s="21" t="s">
        <v>290</v>
      </c>
      <c r="E7203" s="21" t="s">
        <v>108</v>
      </c>
      <c r="F7203" s="12" t="n">
        <v>3</v>
      </c>
      <c r="G7203" s="19" t="n">
        <v>21.45</v>
      </c>
      <c r="H7203" s="19" t="n">
        <v>16.28</v>
      </c>
      <c r="I7203" s="19" t="n">
        <f aca="false">ROUND(F7203*G7203,2)</f>
        <v>64.35</v>
      </c>
      <c r="J7203" s="19" t="n">
        <f aca="false">ROUND(F7203*H7203,2)</f>
        <v>48.84</v>
      </c>
      <c r="K7203" s="19" t="n">
        <f aca="false">INDEX(Pricebook!$L$2:$L$1401,MATCH(D7203,Pricebook!$A$2:$A$1401,0))</f>
        <v>23.3</v>
      </c>
      <c r="L7203" s="19" t="n">
        <f aca="false">ROUND(F7203*K7203,2)</f>
        <v>69.9</v>
      </c>
      <c r="M7203" s="24" t="n">
        <f aca="false">DATE(YEAR(C7203),MONTH(C7203),1)</f>
        <v>46235</v>
      </c>
    </row>
    <row r="7204" customFormat="false" ht="15" hidden="false" customHeight="false" outlineLevel="0" collapsed="false">
      <c r="A7204" s="21" t="s">
        <v>3900</v>
      </c>
      <c r="B7204" s="21" t="s">
        <v>3115</v>
      </c>
      <c r="C7204" s="23" t="n">
        <v>46236</v>
      </c>
      <c r="D7204" s="21" t="s">
        <v>175</v>
      </c>
      <c r="E7204" s="21" t="s">
        <v>108</v>
      </c>
      <c r="F7204" s="12" t="n">
        <v>1</v>
      </c>
      <c r="G7204" s="19" t="n">
        <v>21.25</v>
      </c>
      <c r="H7204" s="19" t="n">
        <v>16.08</v>
      </c>
      <c r="I7204" s="19" t="n">
        <f aca="false">ROUND(F7204*G7204,2)</f>
        <v>21.25</v>
      </c>
      <c r="J7204" s="19" t="n">
        <f aca="false">ROUND(F7204*H7204,2)</f>
        <v>16.08</v>
      </c>
      <c r="K7204" s="19" t="n">
        <f aca="false">INDEX(Pricebook!$L$2:$L$1401,MATCH(D7204,Pricebook!$A$2:$A$1401,0))</f>
        <v>23</v>
      </c>
      <c r="L7204" s="19" t="n">
        <f aca="false">ROUND(F7204*K7204,2)</f>
        <v>23</v>
      </c>
      <c r="M7204" s="24" t="n">
        <f aca="false">DATE(YEAR(C7204),MONTH(C7204),1)</f>
        <v>46235</v>
      </c>
    </row>
    <row r="7205" customFormat="false" ht="15" hidden="false" customHeight="false" outlineLevel="0" collapsed="false">
      <c r="A7205" s="21" t="s">
        <v>3900</v>
      </c>
      <c r="B7205" s="21" t="s">
        <v>3115</v>
      </c>
      <c r="C7205" s="23" t="n">
        <v>46236</v>
      </c>
      <c r="D7205" s="21" t="s">
        <v>1362</v>
      </c>
      <c r="E7205" s="21" t="s">
        <v>971</v>
      </c>
      <c r="F7205" s="12" t="n">
        <v>7</v>
      </c>
      <c r="G7205" s="19" t="n">
        <v>71.8</v>
      </c>
      <c r="H7205" s="19" t="n">
        <v>64.6</v>
      </c>
      <c r="I7205" s="19" t="n">
        <f aca="false">ROUND(F7205*G7205,2)</f>
        <v>502.6</v>
      </c>
      <c r="J7205" s="19" t="n">
        <f aca="false">ROUND(F7205*H7205,2)</f>
        <v>452.2</v>
      </c>
      <c r="K7205" s="19" t="n">
        <f aca="false">INDEX(Pricebook!$L$2:$L$1401,MATCH(D7205,Pricebook!$A$2:$A$1401,0))</f>
        <v>82.85</v>
      </c>
      <c r="L7205" s="19" t="n">
        <f aca="false">ROUND(F7205*K7205,2)</f>
        <v>579.95</v>
      </c>
      <c r="M7205" s="24" t="n">
        <f aca="false">DATE(YEAR(C7205),MONTH(C7205),1)</f>
        <v>46235</v>
      </c>
    </row>
    <row r="7206" customFormat="false" ht="15" hidden="false" customHeight="false" outlineLevel="0" collapsed="false">
      <c r="A7206" s="21" t="s">
        <v>3900</v>
      </c>
      <c r="B7206" s="21" t="s">
        <v>3115</v>
      </c>
      <c r="C7206" s="23" t="n">
        <v>46236</v>
      </c>
      <c r="D7206" s="21" t="s">
        <v>1432</v>
      </c>
      <c r="E7206" s="21" t="s">
        <v>971</v>
      </c>
      <c r="F7206" s="12" t="n">
        <v>1</v>
      </c>
      <c r="G7206" s="19" t="n">
        <v>1442.9</v>
      </c>
      <c r="H7206" s="19" t="n">
        <v>1180.78</v>
      </c>
      <c r="I7206" s="19" t="n">
        <f aca="false">ROUND(F7206*G7206,2)</f>
        <v>1442.9</v>
      </c>
      <c r="J7206" s="19" t="n">
        <f aca="false">ROUND(F7206*H7206,2)</f>
        <v>1180.78</v>
      </c>
      <c r="K7206" s="19" t="n">
        <f aca="false">INDEX(Pricebook!$L$2:$L$1401,MATCH(D7206,Pricebook!$A$2:$A$1401,0))</f>
        <v>1686.85</v>
      </c>
      <c r="L7206" s="19" t="n">
        <f aca="false">ROUND(F7206*K7206,2)</f>
        <v>1686.85</v>
      </c>
      <c r="M7206" s="24" t="n">
        <f aca="false">DATE(YEAR(C7206),MONTH(C7206),1)</f>
        <v>46235</v>
      </c>
    </row>
    <row r="7207" customFormat="false" ht="15" hidden="false" customHeight="false" outlineLevel="0" collapsed="false">
      <c r="A7207" s="21" t="s">
        <v>3900</v>
      </c>
      <c r="B7207" s="21" t="s">
        <v>3115</v>
      </c>
      <c r="C7207" s="23" t="n">
        <v>46236</v>
      </c>
      <c r="D7207" s="21" t="s">
        <v>1434</v>
      </c>
      <c r="E7207" s="21" t="s">
        <v>971</v>
      </c>
      <c r="F7207" s="12" t="n">
        <v>1</v>
      </c>
      <c r="G7207" s="19" t="n">
        <v>985.75</v>
      </c>
      <c r="H7207" s="19" t="n">
        <v>809.51</v>
      </c>
      <c r="I7207" s="19" t="n">
        <f aca="false">ROUND(F7207*G7207,2)</f>
        <v>985.75</v>
      </c>
      <c r="J7207" s="19" t="n">
        <f aca="false">ROUND(F7207*H7207,2)</f>
        <v>809.51</v>
      </c>
      <c r="K7207" s="19" t="n">
        <f aca="false">INDEX(Pricebook!$L$2:$L$1401,MATCH(D7207,Pricebook!$A$2:$A$1401,0))</f>
        <v>1156.45</v>
      </c>
      <c r="L7207" s="19" t="n">
        <f aca="false">ROUND(F7207*K7207,2)</f>
        <v>1156.45</v>
      </c>
      <c r="M7207" s="24" t="n">
        <f aca="false">DATE(YEAR(C7207),MONTH(C7207),1)</f>
        <v>46235</v>
      </c>
    </row>
    <row r="7208" customFormat="false" ht="15" hidden="false" customHeight="false" outlineLevel="0" collapsed="false">
      <c r="A7208" s="21" t="s">
        <v>3900</v>
      </c>
      <c r="B7208" s="21" t="s">
        <v>3115</v>
      </c>
      <c r="C7208" s="23" t="n">
        <v>46236</v>
      </c>
      <c r="D7208" s="21" t="s">
        <v>982</v>
      </c>
      <c r="E7208" s="21" t="s">
        <v>971</v>
      </c>
      <c r="F7208" s="12" t="n">
        <v>2</v>
      </c>
      <c r="G7208" s="19" t="n">
        <v>40.1</v>
      </c>
      <c r="H7208" s="19" t="n">
        <v>32.56</v>
      </c>
      <c r="I7208" s="19" t="n">
        <f aca="false">ROUND(F7208*G7208,2)</f>
        <v>80.2</v>
      </c>
      <c r="J7208" s="19" t="n">
        <f aca="false">ROUND(F7208*H7208,2)</f>
        <v>65.12</v>
      </c>
      <c r="K7208" s="19" t="n">
        <f aca="false">INDEX(Pricebook!$L$2:$L$1401,MATCH(D7208,Pricebook!$A$2:$A$1401,0))</f>
        <v>46.55</v>
      </c>
      <c r="L7208" s="19" t="n">
        <f aca="false">ROUND(F7208*K7208,2)</f>
        <v>93.1</v>
      </c>
      <c r="M7208" s="24" t="n">
        <f aca="false">DATE(YEAR(C7208),MONTH(C7208),1)</f>
        <v>46235</v>
      </c>
    </row>
    <row r="7209" customFormat="false" ht="15" hidden="false" customHeight="false" outlineLevel="0" collapsed="false">
      <c r="A7209" s="21" t="s">
        <v>3900</v>
      </c>
      <c r="B7209" s="21" t="s">
        <v>3115</v>
      </c>
      <c r="C7209" s="23" t="n">
        <v>46236</v>
      </c>
      <c r="D7209" s="21" t="s">
        <v>2946</v>
      </c>
      <c r="E7209" s="21" t="s">
        <v>2748</v>
      </c>
      <c r="F7209" s="12" t="n">
        <v>2</v>
      </c>
      <c r="G7209" s="19" t="n">
        <v>9.3</v>
      </c>
      <c r="H7209" s="19" t="n">
        <v>5.53</v>
      </c>
      <c r="I7209" s="19" t="n">
        <f aca="false">ROUND(F7209*G7209,2)</f>
        <v>18.6</v>
      </c>
      <c r="J7209" s="19" t="n">
        <f aca="false">ROUND(F7209*H7209,2)</f>
        <v>11.06</v>
      </c>
      <c r="K7209" s="19" t="n">
        <f aca="false">INDEX(Pricebook!$L$2:$L$1401,MATCH(D7209,Pricebook!$A$2:$A$1401,0))</f>
        <v>10.1</v>
      </c>
      <c r="L7209" s="19" t="n">
        <f aca="false">ROUND(F7209*K7209,2)</f>
        <v>20.2</v>
      </c>
      <c r="M7209" s="24" t="n">
        <f aca="false">DATE(YEAR(C7209),MONTH(C7209),1)</f>
        <v>46235</v>
      </c>
    </row>
    <row r="7210" customFormat="false" ht="15" hidden="false" customHeight="false" outlineLevel="0" collapsed="false">
      <c r="A7210" s="21" t="s">
        <v>3900</v>
      </c>
      <c r="B7210" s="21" t="s">
        <v>3115</v>
      </c>
      <c r="C7210" s="23" t="n">
        <v>46236</v>
      </c>
      <c r="D7210" s="21" t="s">
        <v>1292</v>
      </c>
      <c r="E7210" s="21" t="s">
        <v>971</v>
      </c>
      <c r="F7210" s="12" t="n">
        <v>4</v>
      </c>
      <c r="G7210" s="19" t="n">
        <v>2.8</v>
      </c>
      <c r="H7210" s="19" t="n">
        <v>2.29</v>
      </c>
      <c r="I7210" s="19" t="n">
        <f aca="false">ROUND(F7210*G7210,2)</f>
        <v>11.2</v>
      </c>
      <c r="J7210" s="19" t="n">
        <f aca="false">ROUND(F7210*H7210,2)</f>
        <v>9.16</v>
      </c>
      <c r="K7210" s="19" t="n">
        <f aca="false">INDEX(Pricebook!$L$2:$L$1401,MATCH(D7210,Pricebook!$A$2:$A$1401,0))</f>
        <v>3.3</v>
      </c>
      <c r="L7210" s="19" t="n">
        <f aca="false">ROUND(F7210*K7210,2)</f>
        <v>13.2</v>
      </c>
      <c r="M7210" s="24" t="n">
        <f aca="false">DATE(YEAR(C7210),MONTH(C7210),1)</f>
        <v>46235</v>
      </c>
    </row>
    <row r="7211" customFormat="false" ht="15" hidden="false" customHeight="false" outlineLevel="0" collapsed="false">
      <c r="A7211" s="21" t="s">
        <v>3900</v>
      </c>
      <c r="B7211" s="21" t="s">
        <v>3115</v>
      </c>
      <c r="C7211" s="23" t="n">
        <v>46236</v>
      </c>
      <c r="D7211" s="21" t="s">
        <v>2832</v>
      </c>
      <c r="E7211" s="21" t="s">
        <v>2748</v>
      </c>
      <c r="F7211" s="12" t="n">
        <v>10</v>
      </c>
      <c r="G7211" s="19" t="n">
        <v>19.65</v>
      </c>
      <c r="H7211" s="19" t="n">
        <v>11.91</v>
      </c>
      <c r="I7211" s="19" t="n">
        <f aca="false">ROUND(F7211*G7211,2)</f>
        <v>196.5</v>
      </c>
      <c r="J7211" s="19" t="n">
        <f aca="false">ROUND(F7211*H7211,2)</f>
        <v>119.1</v>
      </c>
      <c r="K7211" s="19" t="n">
        <f aca="false">INDEX(Pricebook!$L$2:$L$1401,MATCH(D7211,Pricebook!$A$2:$A$1401,0))</f>
        <v>21.7</v>
      </c>
      <c r="L7211" s="19" t="n">
        <f aca="false">ROUND(F7211*K7211,2)</f>
        <v>217</v>
      </c>
      <c r="M7211" s="24" t="n">
        <f aca="false">DATE(YEAR(C7211),MONTH(C7211),1)</f>
        <v>46235</v>
      </c>
    </row>
    <row r="7212" customFormat="false" ht="15" hidden="false" customHeight="false" outlineLevel="0" collapsed="false">
      <c r="A7212" s="21" t="s">
        <v>3900</v>
      </c>
      <c r="B7212" s="21" t="s">
        <v>3115</v>
      </c>
      <c r="C7212" s="23" t="n">
        <v>46236</v>
      </c>
      <c r="D7212" s="21" t="s">
        <v>1344</v>
      </c>
      <c r="E7212" s="21" t="s">
        <v>971</v>
      </c>
      <c r="F7212" s="12" t="n">
        <v>15</v>
      </c>
      <c r="G7212" s="19" t="n">
        <v>23</v>
      </c>
      <c r="H7212" s="19" t="n">
        <v>18.72</v>
      </c>
      <c r="I7212" s="19" t="n">
        <f aca="false">ROUND(F7212*G7212,2)</f>
        <v>345</v>
      </c>
      <c r="J7212" s="19" t="n">
        <f aca="false">ROUND(F7212*H7212,2)</f>
        <v>280.8</v>
      </c>
      <c r="K7212" s="19" t="n">
        <f aca="false">INDEX(Pricebook!$L$2:$L$1401,MATCH(D7212,Pricebook!$A$2:$A$1401,0))</f>
        <v>26.75</v>
      </c>
      <c r="L7212" s="19" t="n">
        <f aca="false">ROUND(F7212*K7212,2)</f>
        <v>401.25</v>
      </c>
      <c r="M7212" s="24" t="n">
        <f aca="false">DATE(YEAR(C7212),MONTH(C7212),1)</f>
        <v>46235</v>
      </c>
    </row>
    <row r="7213" customFormat="false" ht="15" hidden="false" customHeight="false" outlineLevel="0" collapsed="false">
      <c r="A7213" s="21" t="s">
        <v>3901</v>
      </c>
      <c r="B7213" s="21" t="s">
        <v>3172</v>
      </c>
      <c r="C7213" s="23" t="n">
        <v>46237</v>
      </c>
      <c r="D7213" s="21" t="s">
        <v>1054</v>
      </c>
      <c r="E7213" s="21" t="s">
        <v>971</v>
      </c>
      <c r="F7213" s="12" t="n">
        <v>16</v>
      </c>
      <c r="G7213" s="19" t="n">
        <v>18.05</v>
      </c>
      <c r="H7213" s="19" t="n">
        <v>14.61</v>
      </c>
      <c r="I7213" s="19" t="n">
        <f aca="false">ROUND(F7213*G7213,2)</f>
        <v>288.8</v>
      </c>
      <c r="J7213" s="19" t="n">
        <f aca="false">ROUND(F7213*H7213,2)</f>
        <v>233.76</v>
      </c>
      <c r="K7213" s="19" t="n">
        <f aca="false">INDEX(Pricebook!$L$2:$L$1401,MATCH(D7213,Pricebook!$A$2:$A$1401,0))</f>
        <v>18.05</v>
      </c>
      <c r="L7213" s="19" t="n">
        <f aca="false">ROUND(F7213*K7213,2)</f>
        <v>288.8</v>
      </c>
      <c r="M7213" s="24" t="n">
        <f aca="false">DATE(YEAR(C7213),MONTH(C7213),1)</f>
        <v>46235</v>
      </c>
    </row>
    <row r="7214" customFormat="false" ht="15" hidden="false" customHeight="false" outlineLevel="0" collapsed="false">
      <c r="A7214" s="21" t="s">
        <v>3901</v>
      </c>
      <c r="B7214" s="21" t="s">
        <v>3172</v>
      </c>
      <c r="C7214" s="23" t="n">
        <v>46237</v>
      </c>
      <c r="D7214" s="21" t="s">
        <v>2345</v>
      </c>
      <c r="E7214" s="21" t="s">
        <v>2202</v>
      </c>
      <c r="F7214" s="12" t="n">
        <v>3</v>
      </c>
      <c r="G7214" s="19" t="n">
        <v>83.8</v>
      </c>
      <c r="H7214" s="19" t="n">
        <v>52.17</v>
      </c>
      <c r="I7214" s="19" t="n">
        <f aca="false">ROUND(F7214*G7214,2)</f>
        <v>251.4</v>
      </c>
      <c r="J7214" s="19" t="n">
        <f aca="false">ROUND(F7214*H7214,2)</f>
        <v>156.51</v>
      </c>
      <c r="K7214" s="19" t="n">
        <f aca="false">INDEX(Pricebook!$L$2:$L$1401,MATCH(D7214,Pricebook!$A$2:$A$1401,0))</f>
        <v>89.95</v>
      </c>
      <c r="L7214" s="19" t="n">
        <f aca="false">ROUND(F7214*K7214,2)</f>
        <v>269.85</v>
      </c>
      <c r="M7214" s="24" t="n">
        <f aca="false">DATE(YEAR(C7214),MONTH(C7214),1)</f>
        <v>46235</v>
      </c>
    </row>
    <row r="7215" customFormat="false" ht="15" hidden="false" customHeight="false" outlineLevel="0" collapsed="false">
      <c r="A7215" s="21" t="s">
        <v>3901</v>
      </c>
      <c r="B7215" s="21" t="s">
        <v>3172</v>
      </c>
      <c r="C7215" s="23" t="n">
        <v>46237</v>
      </c>
      <c r="D7215" s="21" t="s">
        <v>2446</v>
      </c>
      <c r="E7215" s="21" t="s">
        <v>2202</v>
      </c>
      <c r="F7215" s="12" t="n">
        <v>1</v>
      </c>
      <c r="G7215" s="19" t="n">
        <v>19</v>
      </c>
      <c r="H7215" s="19" t="n">
        <v>11.77</v>
      </c>
      <c r="I7215" s="19" t="n">
        <f aca="false">ROUND(F7215*G7215,2)</f>
        <v>19</v>
      </c>
      <c r="J7215" s="19" t="n">
        <f aca="false">ROUND(F7215*H7215,2)</f>
        <v>11.77</v>
      </c>
      <c r="K7215" s="19" t="n">
        <f aca="false">INDEX(Pricebook!$L$2:$L$1401,MATCH(D7215,Pricebook!$A$2:$A$1401,0))</f>
        <v>20.3</v>
      </c>
      <c r="L7215" s="19" t="n">
        <f aca="false">ROUND(F7215*K7215,2)</f>
        <v>20.3</v>
      </c>
      <c r="M7215" s="24" t="n">
        <f aca="false">DATE(YEAR(C7215),MONTH(C7215),1)</f>
        <v>46235</v>
      </c>
    </row>
    <row r="7216" customFormat="false" ht="15" hidden="false" customHeight="false" outlineLevel="0" collapsed="false">
      <c r="A7216" s="21" t="s">
        <v>3901</v>
      </c>
      <c r="B7216" s="21" t="s">
        <v>3172</v>
      </c>
      <c r="C7216" s="23" t="n">
        <v>46237</v>
      </c>
      <c r="D7216" s="21" t="s">
        <v>214</v>
      </c>
      <c r="E7216" s="21" t="s">
        <v>108</v>
      </c>
      <c r="F7216" s="12" t="n">
        <v>1</v>
      </c>
      <c r="G7216" s="19" t="n">
        <v>111.75</v>
      </c>
      <c r="H7216" s="19" t="n">
        <v>85.57</v>
      </c>
      <c r="I7216" s="19" t="n">
        <f aca="false">ROUND(F7216*G7216,2)</f>
        <v>111.75</v>
      </c>
      <c r="J7216" s="19" t="n">
        <f aca="false">ROUND(F7216*H7216,2)</f>
        <v>85.57</v>
      </c>
      <c r="K7216" s="19" t="n">
        <f aca="false">INDEX(Pricebook!$L$2:$L$1401,MATCH(D7216,Pricebook!$A$2:$A$1401,0))</f>
        <v>122.25</v>
      </c>
      <c r="L7216" s="19" t="n">
        <f aca="false">ROUND(F7216*K7216,2)</f>
        <v>122.25</v>
      </c>
      <c r="M7216" s="24" t="n">
        <f aca="false">DATE(YEAR(C7216),MONTH(C7216),1)</f>
        <v>46235</v>
      </c>
    </row>
    <row r="7217" customFormat="false" ht="15" hidden="false" customHeight="false" outlineLevel="0" collapsed="false">
      <c r="A7217" s="21" t="s">
        <v>3901</v>
      </c>
      <c r="B7217" s="21" t="s">
        <v>3172</v>
      </c>
      <c r="C7217" s="23" t="n">
        <v>46237</v>
      </c>
      <c r="D7217" s="21" t="s">
        <v>367</v>
      </c>
      <c r="E7217" s="21" t="s">
        <v>366</v>
      </c>
      <c r="F7217" s="12" t="n">
        <v>2</v>
      </c>
      <c r="G7217" s="19" t="n">
        <v>48.1</v>
      </c>
      <c r="H7217" s="19" t="n">
        <v>34.88</v>
      </c>
      <c r="I7217" s="19" t="n">
        <f aca="false">ROUND(F7217*G7217,2)</f>
        <v>96.2</v>
      </c>
      <c r="J7217" s="19" t="n">
        <f aca="false">ROUND(F7217*H7217,2)</f>
        <v>69.76</v>
      </c>
      <c r="K7217" s="19" t="n">
        <f aca="false">INDEX(Pricebook!$L$2:$L$1401,MATCH(D7217,Pricebook!$A$2:$A$1401,0))</f>
        <v>52.1</v>
      </c>
      <c r="L7217" s="19" t="n">
        <f aca="false">ROUND(F7217*K7217,2)</f>
        <v>104.2</v>
      </c>
      <c r="M7217" s="24" t="n">
        <f aca="false">DATE(YEAR(C7217),MONTH(C7217),1)</f>
        <v>46235</v>
      </c>
    </row>
    <row r="7218" customFormat="false" ht="15" hidden="false" customHeight="false" outlineLevel="0" collapsed="false">
      <c r="A7218" s="21" t="s">
        <v>3901</v>
      </c>
      <c r="B7218" s="21" t="s">
        <v>3172</v>
      </c>
      <c r="C7218" s="23" t="n">
        <v>46237</v>
      </c>
      <c r="D7218" s="21" t="s">
        <v>171</v>
      </c>
      <c r="E7218" s="21" t="s">
        <v>108</v>
      </c>
      <c r="F7218" s="12" t="n">
        <v>1</v>
      </c>
      <c r="G7218" s="19" t="n">
        <v>80</v>
      </c>
      <c r="H7218" s="19" t="n">
        <v>60.75</v>
      </c>
      <c r="I7218" s="19" t="n">
        <f aca="false">ROUND(F7218*G7218,2)</f>
        <v>80</v>
      </c>
      <c r="J7218" s="19" t="n">
        <f aca="false">ROUND(F7218*H7218,2)</f>
        <v>60.75</v>
      </c>
      <c r="K7218" s="19" t="n">
        <f aca="false">INDEX(Pricebook!$L$2:$L$1401,MATCH(D7218,Pricebook!$A$2:$A$1401,0))</f>
        <v>86.8</v>
      </c>
      <c r="L7218" s="19" t="n">
        <f aca="false">ROUND(F7218*K7218,2)</f>
        <v>86.8</v>
      </c>
      <c r="M7218" s="24" t="n">
        <f aca="false">DATE(YEAR(C7218),MONTH(C7218),1)</f>
        <v>46235</v>
      </c>
    </row>
    <row r="7219" customFormat="false" ht="15" hidden="false" customHeight="false" outlineLevel="0" collapsed="false">
      <c r="A7219" s="21" t="s">
        <v>3901</v>
      </c>
      <c r="B7219" s="21" t="s">
        <v>3172</v>
      </c>
      <c r="C7219" s="23" t="n">
        <v>46237</v>
      </c>
      <c r="D7219" s="21" t="s">
        <v>2214</v>
      </c>
      <c r="E7219" s="21" t="s">
        <v>2202</v>
      </c>
      <c r="F7219" s="12" t="n">
        <v>2</v>
      </c>
      <c r="G7219" s="19" t="n">
        <v>60.55</v>
      </c>
      <c r="H7219" s="19" t="n">
        <v>37.33</v>
      </c>
      <c r="I7219" s="19" t="n">
        <f aca="false">ROUND(F7219*G7219,2)</f>
        <v>121.1</v>
      </c>
      <c r="J7219" s="19" t="n">
        <f aca="false">ROUND(F7219*H7219,2)</f>
        <v>74.66</v>
      </c>
      <c r="K7219" s="19" t="n">
        <f aca="false">INDEX(Pricebook!$L$2:$L$1401,MATCH(D7219,Pricebook!$A$2:$A$1401,0))</f>
        <v>64.4</v>
      </c>
      <c r="L7219" s="19" t="n">
        <f aca="false">ROUND(F7219*K7219,2)</f>
        <v>128.8</v>
      </c>
      <c r="M7219" s="24" t="n">
        <f aca="false">DATE(YEAR(C7219),MONTH(C7219),1)</f>
        <v>46235</v>
      </c>
    </row>
    <row r="7220" customFormat="false" ht="15" hidden="false" customHeight="false" outlineLevel="0" collapsed="false">
      <c r="A7220" s="21" t="s">
        <v>3901</v>
      </c>
      <c r="B7220" s="21" t="s">
        <v>3172</v>
      </c>
      <c r="C7220" s="23" t="n">
        <v>46237</v>
      </c>
      <c r="D7220" s="21" t="s">
        <v>883</v>
      </c>
      <c r="E7220" s="21" t="s">
        <v>366</v>
      </c>
      <c r="F7220" s="12" t="n">
        <v>2</v>
      </c>
      <c r="G7220" s="19" t="n">
        <v>372.8</v>
      </c>
      <c r="H7220" s="19" t="n">
        <v>267.77</v>
      </c>
      <c r="I7220" s="19" t="n">
        <f aca="false">ROUND(F7220*G7220,2)</f>
        <v>745.6</v>
      </c>
      <c r="J7220" s="19" t="n">
        <f aca="false">ROUND(F7220*H7220,2)</f>
        <v>535.54</v>
      </c>
      <c r="K7220" s="19" t="n">
        <f aca="false">INDEX(Pricebook!$L$2:$L$1401,MATCH(D7220,Pricebook!$A$2:$A$1401,0))</f>
        <v>399.7</v>
      </c>
      <c r="L7220" s="19" t="n">
        <f aca="false">ROUND(F7220*K7220,2)</f>
        <v>799.4</v>
      </c>
      <c r="M7220" s="24" t="n">
        <f aca="false">DATE(YEAR(C7220),MONTH(C7220),1)</f>
        <v>46235</v>
      </c>
    </row>
    <row r="7221" customFormat="false" ht="15" hidden="false" customHeight="false" outlineLevel="0" collapsed="false">
      <c r="A7221" s="21" t="s">
        <v>3901</v>
      </c>
      <c r="B7221" s="21" t="s">
        <v>3172</v>
      </c>
      <c r="C7221" s="23" t="n">
        <v>46237</v>
      </c>
      <c r="D7221" s="21" t="s">
        <v>199</v>
      </c>
      <c r="E7221" s="21" t="s">
        <v>108</v>
      </c>
      <c r="F7221" s="12" t="n">
        <v>3</v>
      </c>
      <c r="G7221" s="19" t="n">
        <v>8.25</v>
      </c>
      <c r="H7221" s="19" t="n">
        <v>7.08</v>
      </c>
      <c r="I7221" s="19" t="n">
        <f aca="false">ROUND(F7221*G7221,2)</f>
        <v>24.75</v>
      </c>
      <c r="J7221" s="19" t="n">
        <f aca="false">ROUND(F7221*H7221,2)</f>
        <v>21.24</v>
      </c>
      <c r="K7221" s="19" t="n">
        <f aca="false">INDEX(Pricebook!$L$2:$L$1401,MATCH(D7221,Pricebook!$A$2:$A$1401,0))</f>
        <v>9</v>
      </c>
      <c r="L7221" s="19" t="n">
        <f aca="false">ROUND(F7221*K7221,2)</f>
        <v>27</v>
      </c>
      <c r="M7221" s="24" t="n">
        <f aca="false">DATE(YEAR(C7221),MONTH(C7221),1)</f>
        <v>46235</v>
      </c>
    </row>
    <row r="7222" customFormat="false" ht="15" hidden="false" customHeight="false" outlineLevel="0" collapsed="false">
      <c r="A7222" s="21" t="s">
        <v>3902</v>
      </c>
      <c r="B7222" s="21" t="s">
        <v>3062</v>
      </c>
      <c r="C7222" s="23" t="n">
        <v>46237</v>
      </c>
      <c r="D7222" s="21" t="s">
        <v>2339</v>
      </c>
      <c r="E7222" s="21" t="s">
        <v>2202</v>
      </c>
      <c r="F7222" s="12" t="n">
        <v>2</v>
      </c>
      <c r="G7222" s="19" t="n">
        <v>24.15</v>
      </c>
      <c r="H7222" s="19" t="n">
        <v>14.87</v>
      </c>
      <c r="I7222" s="19" t="n">
        <f aca="false">ROUND(F7222*G7222,2)</f>
        <v>48.3</v>
      </c>
      <c r="J7222" s="19" t="n">
        <f aca="false">ROUND(F7222*H7222,2)</f>
        <v>29.74</v>
      </c>
      <c r="K7222" s="19" t="n">
        <f aca="false">INDEX(Pricebook!$L$2:$L$1401,MATCH(D7222,Pricebook!$A$2:$A$1401,0))</f>
        <v>25.65</v>
      </c>
      <c r="L7222" s="19" t="n">
        <f aca="false">ROUND(F7222*K7222,2)</f>
        <v>51.3</v>
      </c>
      <c r="M7222" s="24" t="n">
        <f aca="false">DATE(YEAR(C7222),MONTH(C7222),1)</f>
        <v>46235</v>
      </c>
    </row>
    <row r="7223" customFormat="false" ht="15" hidden="false" customHeight="false" outlineLevel="0" collapsed="false">
      <c r="A7223" s="21" t="s">
        <v>3902</v>
      </c>
      <c r="B7223" s="21" t="s">
        <v>3062</v>
      </c>
      <c r="C7223" s="23" t="n">
        <v>46237</v>
      </c>
      <c r="D7223" s="21" t="s">
        <v>665</v>
      </c>
      <c r="E7223" s="21" t="s">
        <v>366</v>
      </c>
      <c r="F7223" s="12" t="n">
        <v>2</v>
      </c>
      <c r="G7223" s="19" t="n">
        <v>28.25</v>
      </c>
      <c r="H7223" s="19" t="n">
        <v>20.57</v>
      </c>
      <c r="I7223" s="19" t="n">
        <f aca="false">ROUND(F7223*G7223,2)</f>
        <v>56.5</v>
      </c>
      <c r="J7223" s="19" t="n">
        <f aca="false">ROUND(F7223*H7223,2)</f>
        <v>41.14</v>
      </c>
      <c r="K7223" s="19" t="n">
        <f aca="false">INDEX(Pricebook!$L$2:$L$1401,MATCH(D7223,Pricebook!$A$2:$A$1401,0))</f>
        <v>30.75</v>
      </c>
      <c r="L7223" s="19" t="n">
        <f aca="false">ROUND(F7223*K7223,2)</f>
        <v>61.5</v>
      </c>
      <c r="M7223" s="24" t="n">
        <f aca="false">DATE(YEAR(C7223),MONTH(C7223),1)</f>
        <v>46235</v>
      </c>
    </row>
    <row r="7224" customFormat="false" ht="15" hidden="false" customHeight="false" outlineLevel="0" collapsed="false">
      <c r="A7224" s="21" t="s">
        <v>3902</v>
      </c>
      <c r="B7224" s="21" t="s">
        <v>3062</v>
      </c>
      <c r="C7224" s="23" t="n">
        <v>46237</v>
      </c>
      <c r="D7224" s="21" t="s">
        <v>1781</v>
      </c>
      <c r="E7224" s="21" t="s">
        <v>1452</v>
      </c>
      <c r="F7224" s="12" t="n">
        <v>8</v>
      </c>
      <c r="G7224" s="19" t="n">
        <v>16.8</v>
      </c>
      <c r="H7224" s="19" t="n">
        <v>12.02</v>
      </c>
      <c r="I7224" s="19" t="n">
        <f aca="false">ROUND(F7224*G7224,2)</f>
        <v>134.4</v>
      </c>
      <c r="J7224" s="19" t="n">
        <f aca="false">ROUND(F7224*H7224,2)</f>
        <v>96.16</v>
      </c>
      <c r="K7224" s="19" t="n">
        <f aca="false">INDEX(Pricebook!$L$2:$L$1401,MATCH(D7224,Pricebook!$A$2:$A$1401,0))</f>
        <v>17.2</v>
      </c>
      <c r="L7224" s="19" t="n">
        <f aca="false">ROUND(F7224*K7224,2)</f>
        <v>137.6</v>
      </c>
      <c r="M7224" s="24" t="n">
        <f aca="false">DATE(YEAR(C7224),MONTH(C7224),1)</f>
        <v>46235</v>
      </c>
    </row>
    <row r="7225" customFormat="false" ht="15" hidden="false" customHeight="false" outlineLevel="0" collapsed="false">
      <c r="A7225" s="21" t="s">
        <v>3902</v>
      </c>
      <c r="B7225" s="21" t="s">
        <v>3062</v>
      </c>
      <c r="C7225" s="23" t="n">
        <v>46237</v>
      </c>
      <c r="D7225" s="21" t="s">
        <v>1755</v>
      </c>
      <c r="E7225" s="21" t="s">
        <v>1452</v>
      </c>
      <c r="F7225" s="12" t="n">
        <v>7</v>
      </c>
      <c r="G7225" s="19" t="n">
        <v>72</v>
      </c>
      <c r="H7225" s="19" t="n">
        <v>44.3</v>
      </c>
      <c r="I7225" s="19" t="n">
        <f aca="false">ROUND(F7225*G7225,2)</f>
        <v>504</v>
      </c>
      <c r="J7225" s="19" t="n">
        <f aca="false">ROUND(F7225*H7225,2)</f>
        <v>310.1</v>
      </c>
      <c r="K7225" s="19" t="n">
        <f aca="false">INDEX(Pricebook!$L$2:$L$1401,MATCH(D7225,Pricebook!$A$2:$A$1401,0))</f>
        <v>73.85</v>
      </c>
      <c r="L7225" s="19" t="n">
        <f aca="false">ROUND(F7225*K7225,2)</f>
        <v>516.95</v>
      </c>
      <c r="M7225" s="24" t="n">
        <f aca="false">DATE(YEAR(C7225),MONTH(C7225),1)</f>
        <v>46235</v>
      </c>
    </row>
    <row r="7226" customFormat="false" ht="15" hidden="false" customHeight="false" outlineLevel="0" collapsed="false">
      <c r="A7226" s="21" t="s">
        <v>3902</v>
      </c>
      <c r="B7226" s="21" t="s">
        <v>3062</v>
      </c>
      <c r="C7226" s="23" t="n">
        <v>46237</v>
      </c>
      <c r="D7226" s="21" t="s">
        <v>1666</v>
      </c>
      <c r="E7226" s="21" t="s">
        <v>1452</v>
      </c>
      <c r="F7226" s="12" t="n">
        <v>9</v>
      </c>
      <c r="G7226" s="19" t="n">
        <v>184.5</v>
      </c>
      <c r="H7226" s="19" t="n">
        <v>113.88</v>
      </c>
      <c r="I7226" s="19" t="n">
        <f aca="false">ROUND(F7226*G7226,2)</f>
        <v>1660.5</v>
      </c>
      <c r="J7226" s="19" t="n">
        <f aca="false">ROUND(F7226*H7226,2)</f>
        <v>1024.92</v>
      </c>
      <c r="K7226" s="19" t="n">
        <f aca="false">INDEX(Pricebook!$L$2:$L$1401,MATCH(D7226,Pricebook!$A$2:$A$1401,0))</f>
        <v>189.8</v>
      </c>
      <c r="L7226" s="19" t="n">
        <f aca="false">ROUND(F7226*K7226,2)</f>
        <v>1708.2</v>
      </c>
      <c r="M7226" s="24" t="n">
        <f aca="false">DATE(YEAR(C7226),MONTH(C7226),1)</f>
        <v>46235</v>
      </c>
    </row>
    <row r="7227" customFormat="false" ht="15" hidden="false" customHeight="false" outlineLevel="0" collapsed="false">
      <c r="A7227" s="21" t="s">
        <v>3902</v>
      </c>
      <c r="B7227" s="21" t="s">
        <v>3062</v>
      </c>
      <c r="C7227" s="23" t="n">
        <v>46237</v>
      </c>
      <c r="D7227" s="21" t="s">
        <v>775</v>
      </c>
      <c r="E7227" s="21" t="s">
        <v>366</v>
      </c>
      <c r="F7227" s="12" t="n">
        <v>1</v>
      </c>
      <c r="G7227" s="19" t="n">
        <v>221.65</v>
      </c>
      <c r="H7227" s="19" t="n">
        <v>160.08</v>
      </c>
      <c r="I7227" s="19" t="n">
        <f aca="false">ROUND(F7227*G7227,2)</f>
        <v>221.65</v>
      </c>
      <c r="J7227" s="19" t="n">
        <f aca="false">ROUND(F7227*H7227,2)</f>
        <v>160.08</v>
      </c>
      <c r="K7227" s="19" t="n">
        <f aca="false">INDEX(Pricebook!$L$2:$L$1401,MATCH(D7227,Pricebook!$A$2:$A$1401,0))</f>
        <v>238.95</v>
      </c>
      <c r="L7227" s="19" t="n">
        <f aca="false">ROUND(F7227*K7227,2)</f>
        <v>238.95</v>
      </c>
      <c r="M7227" s="24" t="n">
        <f aca="false">DATE(YEAR(C7227),MONTH(C7227),1)</f>
        <v>46235</v>
      </c>
    </row>
    <row r="7228" customFormat="false" ht="15" hidden="false" customHeight="false" outlineLevel="0" collapsed="false">
      <c r="A7228" s="21" t="s">
        <v>3902</v>
      </c>
      <c r="B7228" s="21" t="s">
        <v>3062</v>
      </c>
      <c r="C7228" s="23" t="n">
        <v>46237</v>
      </c>
      <c r="D7228" s="21" t="s">
        <v>829</v>
      </c>
      <c r="E7228" s="21" t="s">
        <v>366</v>
      </c>
      <c r="F7228" s="12" t="n">
        <v>4</v>
      </c>
      <c r="G7228" s="19" t="n">
        <v>18.55</v>
      </c>
      <c r="H7228" s="19" t="n">
        <v>13.38</v>
      </c>
      <c r="I7228" s="19" t="n">
        <f aca="false">ROUND(F7228*G7228,2)</f>
        <v>74.2</v>
      </c>
      <c r="J7228" s="19" t="n">
        <f aca="false">ROUND(F7228*H7228,2)</f>
        <v>53.52</v>
      </c>
      <c r="K7228" s="19" t="n">
        <f aca="false">INDEX(Pricebook!$L$2:$L$1401,MATCH(D7228,Pricebook!$A$2:$A$1401,0))</f>
        <v>20</v>
      </c>
      <c r="L7228" s="19" t="n">
        <f aca="false">ROUND(F7228*K7228,2)</f>
        <v>80</v>
      </c>
      <c r="M7228" s="24" t="n">
        <f aca="false">DATE(YEAR(C7228),MONTH(C7228),1)</f>
        <v>46235</v>
      </c>
    </row>
    <row r="7229" customFormat="false" ht="15" hidden="false" customHeight="false" outlineLevel="0" collapsed="false">
      <c r="A7229" s="21" t="s">
        <v>3902</v>
      </c>
      <c r="B7229" s="21" t="s">
        <v>3062</v>
      </c>
      <c r="C7229" s="23" t="n">
        <v>46237</v>
      </c>
      <c r="D7229" s="21" t="s">
        <v>2267</v>
      </c>
      <c r="E7229" s="21" t="s">
        <v>2202</v>
      </c>
      <c r="F7229" s="12" t="n">
        <v>5</v>
      </c>
      <c r="G7229" s="19" t="n">
        <v>76.25</v>
      </c>
      <c r="H7229" s="19" t="n">
        <v>47.49</v>
      </c>
      <c r="I7229" s="19" t="n">
        <f aca="false">ROUND(F7229*G7229,2)</f>
        <v>381.25</v>
      </c>
      <c r="J7229" s="19" t="n">
        <f aca="false">ROUND(F7229*H7229,2)</f>
        <v>237.45</v>
      </c>
      <c r="K7229" s="19" t="n">
        <f aca="false">INDEX(Pricebook!$L$2:$L$1401,MATCH(D7229,Pricebook!$A$2:$A$1401,0))</f>
        <v>81.9</v>
      </c>
      <c r="L7229" s="19" t="n">
        <f aca="false">ROUND(F7229*K7229,2)</f>
        <v>409.5</v>
      </c>
      <c r="M7229" s="24" t="n">
        <f aca="false">DATE(YEAR(C7229),MONTH(C7229),1)</f>
        <v>46235</v>
      </c>
    </row>
    <row r="7230" customFormat="false" ht="15" hidden="false" customHeight="false" outlineLevel="0" collapsed="false">
      <c r="A7230" s="21" t="s">
        <v>3902</v>
      </c>
      <c r="B7230" s="21" t="s">
        <v>3062</v>
      </c>
      <c r="C7230" s="23" t="n">
        <v>46237</v>
      </c>
      <c r="D7230" s="21" t="s">
        <v>521</v>
      </c>
      <c r="E7230" s="21" t="s">
        <v>366</v>
      </c>
      <c r="F7230" s="12" t="n">
        <v>3</v>
      </c>
      <c r="G7230" s="19" t="n">
        <v>12.55</v>
      </c>
      <c r="H7230" s="19" t="n">
        <v>9.14</v>
      </c>
      <c r="I7230" s="19" t="n">
        <f aca="false">ROUND(F7230*G7230,2)</f>
        <v>37.65</v>
      </c>
      <c r="J7230" s="19" t="n">
        <f aca="false">ROUND(F7230*H7230,2)</f>
        <v>27.42</v>
      </c>
      <c r="K7230" s="19" t="n">
        <f aca="false">INDEX(Pricebook!$L$2:$L$1401,MATCH(D7230,Pricebook!$A$2:$A$1401,0))</f>
        <v>13.65</v>
      </c>
      <c r="L7230" s="19" t="n">
        <f aca="false">ROUND(F7230*K7230,2)</f>
        <v>40.95</v>
      </c>
      <c r="M7230" s="24" t="n">
        <f aca="false">DATE(YEAR(C7230),MONTH(C7230),1)</f>
        <v>46235</v>
      </c>
    </row>
    <row r="7231" customFormat="false" ht="15" hidden="false" customHeight="false" outlineLevel="0" collapsed="false">
      <c r="A7231" s="21" t="s">
        <v>3902</v>
      </c>
      <c r="B7231" s="21" t="s">
        <v>3062</v>
      </c>
      <c r="C7231" s="23" t="n">
        <v>46237</v>
      </c>
      <c r="D7231" s="21" t="s">
        <v>1707</v>
      </c>
      <c r="E7231" s="21" t="s">
        <v>1452</v>
      </c>
      <c r="F7231" s="12" t="n">
        <v>2</v>
      </c>
      <c r="G7231" s="19" t="n">
        <v>63</v>
      </c>
      <c r="H7231" s="19" t="n">
        <v>39.32</v>
      </c>
      <c r="I7231" s="19" t="n">
        <f aca="false">ROUND(F7231*G7231,2)</f>
        <v>126</v>
      </c>
      <c r="J7231" s="19" t="n">
        <f aca="false">ROUND(F7231*H7231,2)</f>
        <v>78.64</v>
      </c>
      <c r="K7231" s="19" t="n">
        <f aca="false">INDEX(Pricebook!$L$2:$L$1401,MATCH(D7231,Pricebook!$A$2:$A$1401,0))</f>
        <v>65.55</v>
      </c>
      <c r="L7231" s="19" t="n">
        <f aca="false">ROUND(F7231*K7231,2)</f>
        <v>131.1</v>
      </c>
      <c r="M7231" s="24" t="n">
        <f aca="false">DATE(YEAR(C7231),MONTH(C7231),1)</f>
        <v>46235</v>
      </c>
    </row>
    <row r="7232" customFormat="false" ht="15" hidden="false" customHeight="false" outlineLevel="0" collapsed="false">
      <c r="A7232" s="21" t="s">
        <v>3902</v>
      </c>
      <c r="B7232" s="21" t="s">
        <v>3062</v>
      </c>
      <c r="C7232" s="23" t="n">
        <v>46237</v>
      </c>
      <c r="D7232" s="21" t="s">
        <v>1897</v>
      </c>
      <c r="E7232" s="21" t="s">
        <v>1452</v>
      </c>
      <c r="F7232" s="12" t="n">
        <v>5</v>
      </c>
      <c r="G7232" s="19" t="n">
        <v>31.45</v>
      </c>
      <c r="H7232" s="19" t="n">
        <v>22.45</v>
      </c>
      <c r="I7232" s="19" t="n">
        <f aca="false">ROUND(F7232*G7232,2)</f>
        <v>157.25</v>
      </c>
      <c r="J7232" s="19" t="n">
        <f aca="false">ROUND(F7232*H7232,2)</f>
        <v>112.25</v>
      </c>
      <c r="K7232" s="19" t="n">
        <f aca="false">INDEX(Pricebook!$L$2:$L$1401,MATCH(D7232,Pricebook!$A$2:$A$1401,0))</f>
        <v>32.1</v>
      </c>
      <c r="L7232" s="19" t="n">
        <f aca="false">ROUND(F7232*K7232,2)</f>
        <v>160.5</v>
      </c>
      <c r="M7232" s="24" t="n">
        <f aca="false">DATE(YEAR(C7232),MONTH(C7232),1)</f>
        <v>46235</v>
      </c>
    </row>
    <row r="7233" customFormat="false" ht="15" hidden="false" customHeight="false" outlineLevel="0" collapsed="false">
      <c r="A7233" s="21" t="s">
        <v>3902</v>
      </c>
      <c r="B7233" s="21" t="s">
        <v>3062</v>
      </c>
      <c r="C7233" s="23" t="n">
        <v>46237</v>
      </c>
      <c r="D7233" s="21" t="s">
        <v>589</v>
      </c>
      <c r="E7233" s="21" t="s">
        <v>366</v>
      </c>
      <c r="F7233" s="12" t="n">
        <v>3</v>
      </c>
      <c r="G7233" s="19" t="n">
        <v>24.05</v>
      </c>
      <c r="H7233" s="19" t="n">
        <v>17.4</v>
      </c>
      <c r="I7233" s="19" t="n">
        <f aca="false">ROUND(F7233*G7233,2)</f>
        <v>72.15</v>
      </c>
      <c r="J7233" s="19" t="n">
        <f aca="false">ROUND(F7233*H7233,2)</f>
        <v>52.2</v>
      </c>
      <c r="K7233" s="19" t="n">
        <f aca="false">INDEX(Pricebook!$L$2:$L$1401,MATCH(D7233,Pricebook!$A$2:$A$1401,0))</f>
        <v>26</v>
      </c>
      <c r="L7233" s="19" t="n">
        <f aca="false">ROUND(F7233*K7233,2)</f>
        <v>78</v>
      </c>
      <c r="M7233" s="24" t="n">
        <f aca="false">DATE(YEAR(C7233),MONTH(C7233),1)</f>
        <v>46235</v>
      </c>
    </row>
    <row r="7234" customFormat="false" ht="15" hidden="false" customHeight="false" outlineLevel="0" collapsed="false">
      <c r="A7234" s="21" t="s">
        <v>3902</v>
      </c>
      <c r="B7234" s="21" t="s">
        <v>3062</v>
      </c>
      <c r="C7234" s="23" t="n">
        <v>46237</v>
      </c>
      <c r="D7234" s="21" t="s">
        <v>483</v>
      </c>
      <c r="E7234" s="21" t="s">
        <v>366</v>
      </c>
      <c r="F7234" s="12" t="n">
        <v>3</v>
      </c>
      <c r="G7234" s="19" t="n">
        <v>96.15</v>
      </c>
      <c r="H7234" s="19" t="n">
        <v>69.33</v>
      </c>
      <c r="I7234" s="19" t="n">
        <f aca="false">ROUND(F7234*G7234,2)</f>
        <v>288.45</v>
      </c>
      <c r="J7234" s="19" t="n">
        <f aca="false">ROUND(F7234*H7234,2)</f>
        <v>207.99</v>
      </c>
      <c r="K7234" s="19" t="n">
        <f aca="false">INDEX(Pricebook!$L$2:$L$1401,MATCH(D7234,Pricebook!$A$2:$A$1401,0))</f>
        <v>103.5</v>
      </c>
      <c r="L7234" s="19" t="n">
        <f aca="false">ROUND(F7234*K7234,2)</f>
        <v>310.5</v>
      </c>
      <c r="M7234" s="24" t="n">
        <f aca="false">DATE(YEAR(C7234),MONTH(C7234),1)</f>
        <v>46235</v>
      </c>
    </row>
    <row r="7235" customFormat="false" ht="15" hidden="false" customHeight="false" outlineLevel="0" collapsed="false">
      <c r="A7235" s="21" t="s">
        <v>3902</v>
      </c>
      <c r="B7235" s="21" t="s">
        <v>3062</v>
      </c>
      <c r="C7235" s="23" t="n">
        <v>46237</v>
      </c>
      <c r="D7235" s="21" t="s">
        <v>2369</v>
      </c>
      <c r="E7235" s="21" t="s">
        <v>2202</v>
      </c>
      <c r="F7235" s="12" t="n">
        <v>3</v>
      </c>
      <c r="G7235" s="19" t="n">
        <v>51.6</v>
      </c>
      <c r="H7235" s="19" t="n">
        <v>31.72</v>
      </c>
      <c r="I7235" s="19" t="n">
        <f aca="false">ROUND(F7235*G7235,2)</f>
        <v>154.8</v>
      </c>
      <c r="J7235" s="19" t="n">
        <f aca="false">ROUND(F7235*H7235,2)</f>
        <v>95.16</v>
      </c>
      <c r="K7235" s="19" t="n">
        <f aca="false">INDEX(Pricebook!$L$2:$L$1401,MATCH(D7235,Pricebook!$A$2:$A$1401,0))</f>
        <v>54.7</v>
      </c>
      <c r="L7235" s="19" t="n">
        <f aca="false">ROUND(F7235*K7235,2)</f>
        <v>164.1</v>
      </c>
      <c r="M7235" s="24" t="n">
        <f aca="false">DATE(YEAR(C7235),MONTH(C7235),1)</f>
        <v>46235</v>
      </c>
    </row>
    <row r="7236" customFormat="false" ht="15" hidden="false" customHeight="false" outlineLevel="0" collapsed="false">
      <c r="A7236" s="21" t="s">
        <v>3902</v>
      </c>
      <c r="B7236" s="21" t="s">
        <v>3062</v>
      </c>
      <c r="C7236" s="23" t="n">
        <v>46237</v>
      </c>
      <c r="D7236" s="21" t="s">
        <v>1857</v>
      </c>
      <c r="E7236" s="21" t="s">
        <v>1452</v>
      </c>
      <c r="F7236" s="12" t="n">
        <v>4</v>
      </c>
      <c r="G7236" s="19" t="n">
        <v>23</v>
      </c>
      <c r="H7236" s="19" t="n">
        <v>14.25</v>
      </c>
      <c r="I7236" s="19" t="n">
        <f aca="false">ROUND(F7236*G7236,2)</f>
        <v>92</v>
      </c>
      <c r="J7236" s="19" t="n">
        <f aca="false">ROUND(F7236*H7236,2)</f>
        <v>57</v>
      </c>
      <c r="K7236" s="19" t="n">
        <f aca="false">INDEX(Pricebook!$L$2:$L$1401,MATCH(D7236,Pricebook!$A$2:$A$1401,0))</f>
        <v>23.75</v>
      </c>
      <c r="L7236" s="19" t="n">
        <f aca="false">ROUND(F7236*K7236,2)</f>
        <v>95</v>
      </c>
      <c r="M7236" s="24" t="n">
        <f aca="false">DATE(YEAR(C7236),MONTH(C7236),1)</f>
        <v>46235</v>
      </c>
    </row>
    <row r="7237" customFormat="false" ht="15" hidden="false" customHeight="false" outlineLevel="0" collapsed="false">
      <c r="A7237" s="21" t="s">
        <v>3902</v>
      </c>
      <c r="B7237" s="21" t="s">
        <v>3062</v>
      </c>
      <c r="C7237" s="23" t="n">
        <v>46237</v>
      </c>
      <c r="D7237" s="21" t="s">
        <v>2446</v>
      </c>
      <c r="E7237" s="21" t="s">
        <v>2202</v>
      </c>
      <c r="F7237" s="12" t="n">
        <v>1</v>
      </c>
      <c r="G7237" s="19" t="n">
        <v>19</v>
      </c>
      <c r="H7237" s="19" t="n">
        <v>11.77</v>
      </c>
      <c r="I7237" s="19" t="n">
        <f aca="false">ROUND(F7237*G7237,2)</f>
        <v>19</v>
      </c>
      <c r="J7237" s="19" t="n">
        <f aca="false">ROUND(F7237*H7237,2)</f>
        <v>11.77</v>
      </c>
      <c r="K7237" s="19" t="n">
        <f aca="false">INDEX(Pricebook!$L$2:$L$1401,MATCH(D7237,Pricebook!$A$2:$A$1401,0))</f>
        <v>20.3</v>
      </c>
      <c r="L7237" s="19" t="n">
        <f aca="false">ROUND(F7237*K7237,2)</f>
        <v>20.3</v>
      </c>
      <c r="M7237" s="24" t="n">
        <f aca="false">DATE(YEAR(C7237),MONTH(C7237),1)</f>
        <v>46235</v>
      </c>
    </row>
    <row r="7238" customFormat="false" ht="15" hidden="false" customHeight="false" outlineLevel="0" collapsed="false">
      <c r="A7238" s="21" t="s">
        <v>3903</v>
      </c>
      <c r="B7238" s="21" t="s">
        <v>3042</v>
      </c>
      <c r="C7238" s="23" t="n">
        <v>46237</v>
      </c>
      <c r="D7238" s="21" t="s">
        <v>861</v>
      </c>
      <c r="E7238" s="21" t="s">
        <v>366</v>
      </c>
      <c r="F7238" s="12" t="n">
        <v>1</v>
      </c>
      <c r="G7238" s="19" t="n">
        <v>13.15</v>
      </c>
      <c r="H7238" s="19" t="n">
        <v>9.41</v>
      </c>
      <c r="I7238" s="19" t="n">
        <f aca="false">ROUND(F7238*G7238,2)</f>
        <v>13.15</v>
      </c>
      <c r="J7238" s="19" t="n">
        <f aca="false">ROUND(F7238*H7238,2)</f>
        <v>9.41</v>
      </c>
      <c r="K7238" s="19" t="n">
        <f aca="false">INDEX(Pricebook!$L$2:$L$1401,MATCH(D7238,Pricebook!$A$2:$A$1401,0))</f>
        <v>14.05</v>
      </c>
      <c r="L7238" s="19" t="n">
        <f aca="false">ROUND(F7238*K7238,2)</f>
        <v>14.05</v>
      </c>
      <c r="M7238" s="24" t="n">
        <f aca="false">DATE(YEAR(C7238),MONTH(C7238),1)</f>
        <v>46235</v>
      </c>
    </row>
    <row r="7239" customFormat="false" ht="15" hidden="false" customHeight="false" outlineLevel="0" collapsed="false">
      <c r="A7239" s="21" t="s">
        <v>3903</v>
      </c>
      <c r="B7239" s="21" t="s">
        <v>3042</v>
      </c>
      <c r="C7239" s="23" t="n">
        <v>46237</v>
      </c>
      <c r="D7239" s="21" t="s">
        <v>2730</v>
      </c>
      <c r="E7239" s="21" t="s">
        <v>2587</v>
      </c>
      <c r="F7239" s="12" t="n">
        <v>5</v>
      </c>
      <c r="G7239" s="19" t="n">
        <v>4.7</v>
      </c>
      <c r="H7239" s="19" t="n">
        <v>3.09</v>
      </c>
      <c r="I7239" s="19" t="n">
        <f aca="false">ROUND(F7239*G7239,2)</f>
        <v>23.5</v>
      </c>
      <c r="J7239" s="19" t="n">
        <f aca="false">ROUND(F7239*H7239,2)</f>
        <v>15.45</v>
      </c>
      <c r="K7239" s="19" t="n">
        <f aca="false">INDEX(Pricebook!$L$2:$L$1401,MATCH(D7239,Pricebook!$A$2:$A$1401,0))</f>
        <v>5</v>
      </c>
      <c r="L7239" s="19" t="n">
        <f aca="false">ROUND(F7239*K7239,2)</f>
        <v>25</v>
      </c>
      <c r="M7239" s="24" t="n">
        <f aca="false">DATE(YEAR(C7239),MONTH(C7239),1)</f>
        <v>46235</v>
      </c>
    </row>
    <row r="7240" customFormat="false" ht="15" hidden="false" customHeight="false" outlineLevel="0" collapsed="false">
      <c r="A7240" s="21" t="s">
        <v>3903</v>
      </c>
      <c r="B7240" s="21" t="s">
        <v>3042</v>
      </c>
      <c r="C7240" s="23" t="n">
        <v>46237</v>
      </c>
      <c r="D7240" s="21" t="s">
        <v>1881</v>
      </c>
      <c r="E7240" s="21" t="s">
        <v>1452</v>
      </c>
      <c r="F7240" s="12" t="n">
        <v>11</v>
      </c>
      <c r="G7240" s="19" t="n">
        <v>41.9</v>
      </c>
      <c r="H7240" s="19" t="n">
        <v>29.52</v>
      </c>
      <c r="I7240" s="19" t="n">
        <f aca="false">ROUND(F7240*G7240,2)</f>
        <v>460.9</v>
      </c>
      <c r="J7240" s="19" t="n">
        <f aca="false">ROUND(F7240*H7240,2)</f>
        <v>324.72</v>
      </c>
      <c r="K7240" s="19" t="n">
        <f aca="false">INDEX(Pricebook!$L$2:$L$1401,MATCH(D7240,Pricebook!$A$2:$A$1401,0))</f>
        <v>42.8</v>
      </c>
      <c r="L7240" s="19" t="n">
        <f aca="false">ROUND(F7240*K7240,2)</f>
        <v>470.8</v>
      </c>
      <c r="M7240" s="24" t="n">
        <f aca="false">DATE(YEAR(C7240),MONTH(C7240),1)</f>
        <v>46235</v>
      </c>
    </row>
    <row r="7241" customFormat="false" ht="15" hidden="false" customHeight="false" outlineLevel="0" collapsed="false">
      <c r="A7241" s="21" t="s">
        <v>3903</v>
      </c>
      <c r="B7241" s="21" t="s">
        <v>3042</v>
      </c>
      <c r="C7241" s="23" t="n">
        <v>46237</v>
      </c>
      <c r="D7241" s="21" t="s">
        <v>1666</v>
      </c>
      <c r="E7241" s="21" t="s">
        <v>1452</v>
      </c>
      <c r="F7241" s="12" t="n">
        <v>2</v>
      </c>
      <c r="G7241" s="19" t="n">
        <v>184.5</v>
      </c>
      <c r="H7241" s="19" t="n">
        <v>113.88</v>
      </c>
      <c r="I7241" s="19" t="n">
        <f aca="false">ROUND(F7241*G7241,2)</f>
        <v>369</v>
      </c>
      <c r="J7241" s="19" t="n">
        <f aca="false">ROUND(F7241*H7241,2)</f>
        <v>227.76</v>
      </c>
      <c r="K7241" s="19" t="n">
        <f aca="false">INDEX(Pricebook!$L$2:$L$1401,MATCH(D7241,Pricebook!$A$2:$A$1401,0))</f>
        <v>189.8</v>
      </c>
      <c r="L7241" s="19" t="n">
        <f aca="false">ROUND(F7241*K7241,2)</f>
        <v>379.6</v>
      </c>
      <c r="M7241" s="24" t="n">
        <f aca="false">DATE(YEAR(C7241),MONTH(C7241),1)</f>
        <v>46235</v>
      </c>
    </row>
    <row r="7242" customFormat="false" ht="15" hidden="false" customHeight="false" outlineLevel="0" collapsed="false">
      <c r="A7242" s="21" t="s">
        <v>3903</v>
      </c>
      <c r="B7242" s="21" t="s">
        <v>3042</v>
      </c>
      <c r="C7242" s="23" t="n">
        <v>46237</v>
      </c>
      <c r="D7242" s="21" t="s">
        <v>1514</v>
      </c>
      <c r="E7242" s="21" t="s">
        <v>1452</v>
      </c>
      <c r="F7242" s="12" t="n">
        <v>2</v>
      </c>
      <c r="G7242" s="19" t="n">
        <v>41.8</v>
      </c>
      <c r="H7242" s="19" t="n">
        <v>29.17</v>
      </c>
      <c r="I7242" s="19" t="n">
        <f aca="false">ROUND(F7242*G7242,2)</f>
        <v>83.6</v>
      </c>
      <c r="J7242" s="19" t="n">
        <f aca="false">ROUND(F7242*H7242,2)</f>
        <v>58.34</v>
      </c>
      <c r="K7242" s="19" t="n">
        <f aca="false">INDEX(Pricebook!$L$2:$L$1401,MATCH(D7242,Pricebook!$A$2:$A$1401,0))</f>
        <v>43.55</v>
      </c>
      <c r="L7242" s="19" t="n">
        <f aca="false">ROUND(F7242*K7242,2)</f>
        <v>87.1</v>
      </c>
      <c r="M7242" s="24" t="n">
        <f aca="false">DATE(YEAR(C7242),MONTH(C7242),1)</f>
        <v>46235</v>
      </c>
    </row>
    <row r="7243" customFormat="false" ht="15" hidden="false" customHeight="false" outlineLevel="0" collapsed="false">
      <c r="A7243" s="21" t="s">
        <v>3903</v>
      </c>
      <c r="B7243" s="21" t="s">
        <v>3042</v>
      </c>
      <c r="C7243" s="23" t="n">
        <v>46237</v>
      </c>
      <c r="D7243" s="21" t="s">
        <v>457</v>
      </c>
      <c r="E7243" s="21" t="s">
        <v>366</v>
      </c>
      <c r="F7243" s="12" t="n">
        <v>1</v>
      </c>
      <c r="G7243" s="19" t="n">
        <v>32.85</v>
      </c>
      <c r="H7243" s="19" t="n">
        <v>23.41</v>
      </c>
      <c r="I7243" s="19" t="n">
        <f aca="false">ROUND(F7243*G7243,2)</f>
        <v>32.85</v>
      </c>
      <c r="J7243" s="19" t="n">
        <f aca="false">ROUND(F7243*H7243,2)</f>
        <v>23.41</v>
      </c>
      <c r="K7243" s="19" t="n">
        <f aca="false">INDEX(Pricebook!$L$2:$L$1401,MATCH(D7243,Pricebook!$A$2:$A$1401,0))</f>
        <v>34.95</v>
      </c>
      <c r="L7243" s="19" t="n">
        <f aca="false">ROUND(F7243*K7243,2)</f>
        <v>34.95</v>
      </c>
      <c r="M7243" s="24" t="n">
        <f aca="false">DATE(YEAR(C7243),MONTH(C7243),1)</f>
        <v>46235</v>
      </c>
    </row>
    <row r="7244" customFormat="false" ht="15" hidden="false" customHeight="false" outlineLevel="0" collapsed="false">
      <c r="A7244" s="21" t="s">
        <v>3903</v>
      </c>
      <c r="B7244" s="21" t="s">
        <v>3042</v>
      </c>
      <c r="C7244" s="23" t="n">
        <v>46237</v>
      </c>
      <c r="D7244" s="21" t="s">
        <v>1633</v>
      </c>
      <c r="E7244" s="21" t="s">
        <v>1452</v>
      </c>
      <c r="F7244" s="12" t="n">
        <v>2</v>
      </c>
      <c r="G7244" s="19" t="n">
        <v>88.2</v>
      </c>
      <c r="H7244" s="19" t="n">
        <v>54.81</v>
      </c>
      <c r="I7244" s="19" t="n">
        <f aca="false">ROUND(F7244*G7244,2)</f>
        <v>176.4</v>
      </c>
      <c r="J7244" s="19" t="n">
        <f aca="false">ROUND(F7244*H7244,2)</f>
        <v>109.62</v>
      </c>
      <c r="K7244" s="19" t="n">
        <f aca="false">INDEX(Pricebook!$L$2:$L$1401,MATCH(D7244,Pricebook!$A$2:$A$1401,0))</f>
        <v>91.35</v>
      </c>
      <c r="L7244" s="19" t="n">
        <f aca="false">ROUND(F7244*K7244,2)</f>
        <v>182.7</v>
      </c>
      <c r="M7244" s="24" t="n">
        <f aca="false">DATE(YEAR(C7244),MONTH(C7244),1)</f>
        <v>46235</v>
      </c>
    </row>
    <row r="7245" customFormat="false" ht="15" hidden="false" customHeight="false" outlineLevel="0" collapsed="false">
      <c r="A7245" s="21" t="s">
        <v>3903</v>
      </c>
      <c r="B7245" s="21" t="s">
        <v>3042</v>
      </c>
      <c r="C7245" s="23" t="n">
        <v>46237</v>
      </c>
      <c r="D7245" s="21" t="s">
        <v>1560</v>
      </c>
      <c r="E7245" s="21" t="s">
        <v>1452</v>
      </c>
      <c r="F7245" s="12" t="n">
        <v>11</v>
      </c>
      <c r="G7245" s="19" t="n">
        <v>76.5</v>
      </c>
      <c r="H7245" s="19" t="n">
        <v>47.68</v>
      </c>
      <c r="I7245" s="19" t="n">
        <f aca="false">ROUND(F7245*G7245,2)</f>
        <v>841.5</v>
      </c>
      <c r="J7245" s="19" t="n">
        <f aca="false">ROUND(F7245*H7245,2)</f>
        <v>524.48</v>
      </c>
      <c r="K7245" s="19" t="n">
        <f aca="false">INDEX(Pricebook!$L$2:$L$1401,MATCH(D7245,Pricebook!$A$2:$A$1401,0))</f>
        <v>79.5</v>
      </c>
      <c r="L7245" s="19" t="n">
        <f aca="false">ROUND(F7245*K7245,2)</f>
        <v>874.5</v>
      </c>
      <c r="M7245" s="24" t="n">
        <f aca="false">DATE(YEAR(C7245),MONTH(C7245),1)</f>
        <v>46235</v>
      </c>
    </row>
    <row r="7246" customFormat="false" ht="15" hidden="false" customHeight="false" outlineLevel="0" collapsed="false">
      <c r="A7246" s="21" t="s">
        <v>3903</v>
      </c>
      <c r="B7246" s="21" t="s">
        <v>3042</v>
      </c>
      <c r="C7246" s="23" t="n">
        <v>46237</v>
      </c>
      <c r="D7246" s="21" t="s">
        <v>737</v>
      </c>
      <c r="E7246" s="21" t="s">
        <v>366</v>
      </c>
      <c r="F7246" s="12" t="n">
        <v>1</v>
      </c>
      <c r="G7246" s="19" t="n">
        <v>11.45</v>
      </c>
      <c r="H7246" s="19" t="n">
        <v>8.23</v>
      </c>
      <c r="I7246" s="19" t="n">
        <f aca="false">ROUND(F7246*G7246,2)</f>
        <v>11.45</v>
      </c>
      <c r="J7246" s="19" t="n">
        <f aca="false">ROUND(F7246*H7246,2)</f>
        <v>8.23</v>
      </c>
      <c r="K7246" s="19" t="n">
        <f aca="false">INDEX(Pricebook!$L$2:$L$1401,MATCH(D7246,Pricebook!$A$2:$A$1401,0))</f>
        <v>12.3</v>
      </c>
      <c r="L7246" s="19" t="n">
        <f aca="false">ROUND(F7246*K7246,2)</f>
        <v>12.3</v>
      </c>
      <c r="M7246" s="24" t="n">
        <f aca="false">DATE(YEAR(C7246),MONTH(C7246),1)</f>
        <v>46235</v>
      </c>
    </row>
    <row r="7247" customFormat="false" ht="15" hidden="false" customHeight="false" outlineLevel="0" collapsed="false">
      <c r="A7247" s="21" t="s">
        <v>3903</v>
      </c>
      <c r="B7247" s="21" t="s">
        <v>3042</v>
      </c>
      <c r="C7247" s="23" t="n">
        <v>46237</v>
      </c>
      <c r="D7247" s="21" t="s">
        <v>1707</v>
      </c>
      <c r="E7247" s="21" t="s">
        <v>1452</v>
      </c>
      <c r="F7247" s="12" t="n">
        <v>2</v>
      </c>
      <c r="G7247" s="19" t="n">
        <v>63</v>
      </c>
      <c r="H7247" s="19" t="n">
        <v>39.32</v>
      </c>
      <c r="I7247" s="19" t="n">
        <f aca="false">ROUND(F7247*G7247,2)</f>
        <v>126</v>
      </c>
      <c r="J7247" s="19" t="n">
        <f aca="false">ROUND(F7247*H7247,2)</f>
        <v>78.64</v>
      </c>
      <c r="K7247" s="19" t="n">
        <f aca="false">INDEX(Pricebook!$L$2:$L$1401,MATCH(D7247,Pricebook!$A$2:$A$1401,0))</f>
        <v>65.55</v>
      </c>
      <c r="L7247" s="19" t="n">
        <f aca="false">ROUND(F7247*K7247,2)</f>
        <v>131.1</v>
      </c>
      <c r="M7247" s="24" t="n">
        <f aca="false">DATE(YEAR(C7247),MONTH(C7247),1)</f>
        <v>46235</v>
      </c>
    </row>
    <row r="7248" customFormat="false" ht="15" hidden="false" customHeight="false" outlineLevel="0" collapsed="false">
      <c r="A7248" s="21" t="s">
        <v>3903</v>
      </c>
      <c r="B7248" s="21" t="s">
        <v>3042</v>
      </c>
      <c r="C7248" s="23" t="n">
        <v>46237</v>
      </c>
      <c r="D7248" s="21" t="s">
        <v>2660</v>
      </c>
      <c r="E7248" s="21" t="s">
        <v>2587</v>
      </c>
      <c r="F7248" s="12" t="n">
        <v>2</v>
      </c>
      <c r="G7248" s="19" t="n">
        <v>217.75</v>
      </c>
      <c r="H7248" s="19" t="n">
        <v>146.1</v>
      </c>
      <c r="I7248" s="19" t="n">
        <f aca="false">ROUND(F7248*G7248,2)</f>
        <v>435.5</v>
      </c>
      <c r="J7248" s="19" t="n">
        <f aca="false">ROUND(F7248*H7248,2)</f>
        <v>292.2</v>
      </c>
      <c r="K7248" s="19" t="n">
        <f aca="false">INDEX(Pricebook!$L$2:$L$1401,MATCH(D7248,Pricebook!$A$2:$A$1401,0))</f>
        <v>235.65</v>
      </c>
      <c r="L7248" s="19" t="n">
        <f aca="false">ROUND(F7248*K7248,2)</f>
        <v>471.3</v>
      </c>
      <c r="M7248" s="24" t="n">
        <f aca="false">DATE(YEAR(C7248),MONTH(C7248),1)</f>
        <v>46235</v>
      </c>
    </row>
    <row r="7249" customFormat="false" ht="15" hidden="false" customHeight="false" outlineLevel="0" collapsed="false">
      <c r="A7249" s="21" t="s">
        <v>3903</v>
      </c>
      <c r="B7249" s="21" t="s">
        <v>3042</v>
      </c>
      <c r="C7249" s="23" t="n">
        <v>46237</v>
      </c>
      <c r="D7249" s="21" t="s">
        <v>2624</v>
      </c>
      <c r="E7249" s="21" t="s">
        <v>2587</v>
      </c>
      <c r="F7249" s="12" t="n">
        <v>1</v>
      </c>
      <c r="G7249" s="19" t="n">
        <v>391.95</v>
      </c>
      <c r="H7249" s="19" t="n">
        <v>264.17</v>
      </c>
      <c r="I7249" s="19" t="n">
        <f aca="false">ROUND(F7249*G7249,2)</f>
        <v>391.95</v>
      </c>
      <c r="J7249" s="19" t="n">
        <f aca="false">ROUND(F7249*H7249,2)</f>
        <v>264.17</v>
      </c>
      <c r="K7249" s="19" t="n">
        <f aca="false">INDEX(Pricebook!$L$2:$L$1401,MATCH(D7249,Pricebook!$A$2:$A$1401,0))</f>
        <v>426.1</v>
      </c>
      <c r="L7249" s="19" t="n">
        <f aca="false">ROUND(F7249*K7249,2)</f>
        <v>426.1</v>
      </c>
      <c r="M7249" s="24" t="n">
        <f aca="false">DATE(YEAR(C7249),MONTH(C7249),1)</f>
        <v>46235</v>
      </c>
    </row>
    <row r="7250" customFormat="false" ht="15" hidden="false" customHeight="false" outlineLevel="0" collapsed="false">
      <c r="A7250" s="21" t="s">
        <v>3903</v>
      </c>
      <c r="B7250" s="21" t="s">
        <v>3042</v>
      </c>
      <c r="C7250" s="23" t="n">
        <v>46237</v>
      </c>
      <c r="D7250" s="21" t="s">
        <v>2222</v>
      </c>
      <c r="E7250" s="21" t="s">
        <v>2202</v>
      </c>
      <c r="F7250" s="12" t="n">
        <v>5</v>
      </c>
      <c r="G7250" s="19" t="n">
        <v>60.55</v>
      </c>
      <c r="H7250" s="19" t="n">
        <v>37.22</v>
      </c>
      <c r="I7250" s="19" t="n">
        <f aca="false">ROUND(F7250*G7250,2)</f>
        <v>302.75</v>
      </c>
      <c r="J7250" s="19" t="n">
        <f aca="false">ROUND(F7250*H7250,2)</f>
        <v>186.1</v>
      </c>
      <c r="K7250" s="19" t="n">
        <f aca="false">INDEX(Pricebook!$L$2:$L$1401,MATCH(D7250,Pricebook!$A$2:$A$1401,0))</f>
        <v>64.2</v>
      </c>
      <c r="L7250" s="19" t="n">
        <f aca="false">ROUND(F7250*K7250,2)</f>
        <v>321</v>
      </c>
      <c r="M7250" s="24" t="n">
        <f aca="false">DATE(YEAR(C7250),MONTH(C7250),1)</f>
        <v>46235</v>
      </c>
    </row>
    <row r="7251" customFormat="false" ht="15" hidden="false" customHeight="false" outlineLevel="0" collapsed="false">
      <c r="A7251" s="21" t="s">
        <v>3903</v>
      </c>
      <c r="B7251" s="21" t="s">
        <v>3042</v>
      </c>
      <c r="C7251" s="23" t="n">
        <v>46237</v>
      </c>
      <c r="D7251" s="21" t="s">
        <v>446</v>
      </c>
      <c r="E7251" s="21" t="s">
        <v>366</v>
      </c>
      <c r="F7251" s="12" t="n">
        <v>1</v>
      </c>
      <c r="G7251" s="19" t="n">
        <v>72.1</v>
      </c>
      <c r="H7251" s="19" t="n">
        <v>51.79</v>
      </c>
      <c r="I7251" s="19" t="n">
        <f aca="false">ROUND(F7251*G7251,2)</f>
        <v>72.1</v>
      </c>
      <c r="J7251" s="19" t="n">
        <f aca="false">ROUND(F7251*H7251,2)</f>
        <v>51.79</v>
      </c>
      <c r="K7251" s="19" t="n">
        <f aca="false">INDEX(Pricebook!$L$2:$L$1401,MATCH(D7251,Pricebook!$A$2:$A$1401,0))</f>
        <v>77.3</v>
      </c>
      <c r="L7251" s="19" t="n">
        <f aca="false">ROUND(F7251*K7251,2)</f>
        <v>77.3</v>
      </c>
      <c r="M7251" s="24" t="n">
        <f aca="false">DATE(YEAR(C7251),MONTH(C7251),1)</f>
        <v>46235</v>
      </c>
    </row>
    <row r="7252" customFormat="false" ht="15" hidden="false" customHeight="false" outlineLevel="0" collapsed="false">
      <c r="A7252" s="21" t="s">
        <v>3903</v>
      </c>
      <c r="B7252" s="21" t="s">
        <v>3042</v>
      </c>
      <c r="C7252" s="23" t="n">
        <v>46237</v>
      </c>
      <c r="D7252" s="21" t="s">
        <v>2254</v>
      </c>
      <c r="E7252" s="21" t="s">
        <v>2202</v>
      </c>
      <c r="F7252" s="12" t="n">
        <v>5</v>
      </c>
      <c r="G7252" s="19" t="n">
        <v>121.05</v>
      </c>
      <c r="H7252" s="19" t="n">
        <v>75.19</v>
      </c>
      <c r="I7252" s="19" t="n">
        <f aca="false">ROUND(F7252*G7252,2)</f>
        <v>605.25</v>
      </c>
      <c r="J7252" s="19" t="n">
        <f aca="false">ROUND(F7252*H7252,2)</f>
        <v>375.95</v>
      </c>
      <c r="K7252" s="19" t="n">
        <f aca="false">INDEX(Pricebook!$L$2:$L$1401,MATCH(D7252,Pricebook!$A$2:$A$1401,0))</f>
        <v>129.65</v>
      </c>
      <c r="L7252" s="19" t="n">
        <f aca="false">ROUND(F7252*K7252,2)</f>
        <v>648.25</v>
      </c>
      <c r="M7252" s="24" t="n">
        <f aca="false">DATE(YEAR(C7252),MONTH(C7252),1)</f>
        <v>46235</v>
      </c>
    </row>
    <row r="7253" customFormat="false" ht="15" hidden="false" customHeight="false" outlineLevel="0" collapsed="false">
      <c r="A7253" s="21" t="s">
        <v>3903</v>
      </c>
      <c r="B7253" s="21" t="s">
        <v>3042</v>
      </c>
      <c r="C7253" s="23" t="n">
        <v>46237</v>
      </c>
      <c r="D7253" s="21" t="s">
        <v>399</v>
      </c>
      <c r="E7253" s="21" t="s">
        <v>366</v>
      </c>
      <c r="F7253" s="12" t="n">
        <v>2</v>
      </c>
      <c r="G7253" s="19" t="n">
        <v>17.95</v>
      </c>
      <c r="H7253" s="19" t="n">
        <v>12.83</v>
      </c>
      <c r="I7253" s="19" t="n">
        <f aca="false">ROUND(F7253*G7253,2)</f>
        <v>35.9</v>
      </c>
      <c r="J7253" s="19" t="n">
        <f aca="false">ROUND(F7253*H7253,2)</f>
        <v>25.66</v>
      </c>
      <c r="K7253" s="19" t="n">
        <f aca="false">INDEX(Pricebook!$L$2:$L$1401,MATCH(D7253,Pricebook!$A$2:$A$1401,0))</f>
        <v>19.15</v>
      </c>
      <c r="L7253" s="19" t="n">
        <f aca="false">ROUND(F7253*K7253,2)</f>
        <v>38.3</v>
      </c>
      <c r="M7253" s="24" t="n">
        <f aca="false">DATE(YEAR(C7253),MONTH(C7253),1)</f>
        <v>46235</v>
      </c>
    </row>
    <row r="7254" customFormat="false" ht="15" hidden="false" customHeight="false" outlineLevel="0" collapsed="false">
      <c r="A7254" s="21" t="s">
        <v>3904</v>
      </c>
      <c r="B7254" s="21" t="s">
        <v>3530</v>
      </c>
      <c r="C7254" s="23" t="n">
        <v>46238</v>
      </c>
      <c r="D7254" s="21" t="s">
        <v>393</v>
      </c>
      <c r="E7254" s="21" t="s">
        <v>366</v>
      </c>
      <c r="F7254" s="12" t="n">
        <v>2</v>
      </c>
      <c r="G7254" s="19" t="n">
        <v>100</v>
      </c>
      <c r="H7254" s="19" t="n">
        <v>76.17</v>
      </c>
      <c r="I7254" s="19" t="n">
        <f aca="false">ROUND(F7254*G7254,2)</f>
        <v>200</v>
      </c>
      <c r="J7254" s="19" t="n">
        <f aca="false">ROUND(F7254*H7254,2)</f>
        <v>152.34</v>
      </c>
      <c r="K7254" s="19" t="n">
        <f aca="false">INDEX(Pricebook!$L$2:$L$1401,MATCH(D7254,Pricebook!$A$2:$A$1401,0))</f>
        <v>108.85</v>
      </c>
      <c r="L7254" s="19" t="n">
        <f aca="false">ROUND(F7254*K7254,2)</f>
        <v>217.7</v>
      </c>
      <c r="M7254" s="24" t="n">
        <f aca="false">DATE(YEAR(C7254),MONTH(C7254),1)</f>
        <v>46235</v>
      </c>
    </row>
    <row r="7255" customFormat="false" ht="15" hidden="false" customHeight="false" outlineLevel="0" collapsed="false">
      <c r="A7255" s="21" t="s">
        <v>3904</v>
      </c>
      <c r="B7255" s="21" t="s">
        <v>3530</v>
      </c>
      <c r="C7255" s="23" t="n">
        <v>46238</v>
      </c>
      <c r="D7255" s="21" t="s">
        <v>2448</v>
      </c>
      <c r="E7255" s="21" t="s">
        <v>2202</v>
      </c>
      <c r="F7255" s="12" t="n">
        <v>7</v>
      </c>
      <c r="G7255" s="19" t="n">
        <v>10.75</v>
      </c>
      <c r="H7255" s="19" t="n">
        <v>6.56</v>
      </c>
      <c r="I7255" s="19" t="n">
        <f aca="false">ROUND(F7255*G7255,2)</f>
        <v>75.25</v>
      </c>
      <c r="J7255" s="19" t="n">
        <f aca="false">ROUND(F7255*H7255,2)</f>
        <v>45.92</v>
      </c>
      <c r="K7255" s="19" t="n">
        <f aca="false">INDEX(Pricebook!$L$2:$L$1401,MATCH(D7255,Pricebook!$A$2:$A$1401,0))</f>
        <v>11.35</v>
      </c>
      <c r="L7255" s="19" t="n">
        <f aca="false">ROUND(F7255*K7255,2)</f>
        <v>79.45</v>
      </c>
      <c r="M7255" s="24" t="n">
        <f aca="false">DATE(YEAR(C7255),MONTH(C7255),1)</f>
        <v>46235</v>
      </c>
    </row>
    <row r="7256" customFormat="false" ht="15" hidden="false" customHeight="false" outlineLevel="0" collapsed="false">
      <c r="A7256" s="21" t="s">
        <v>3904</v>
      </c>
      <c r="B7256" s="21" t="s">
        <v>3530</v>
      </c>
      <c r="C7256" s="23" t="n">
        <v>46238</v>
      </c>
      <c r="D7256" s="21" t="s">
        <v>2204</v>
      </c>
      <c r="E7256" s="21" t="s">
        <v>2202</v>
      </c>
      <c r="F7256" s="12" t="n">
        <v>2</v>
      </c>
      <c r="G7256" s="19" t="n">
        <v>5.1</v>
      </c>
      <c r="H7256" s="19" t="n">
        <v>3.39</v>
      </c>
      <c r="I7256" s="19" t="n">
        <f aca="false">ROUND(F7256*G7256,2)</f>
        <v>10.2</v>
      </c>
      <c r="J7256" s="19" t="n">
        <f aca="false">ROUND(F7256*H7256,2)</f>
        <v>6.78</v>
      </c>
      <c r="K7256" s="19" t="n">
        <f aca="false">INDEX(Pricebook!$L$2:$L$1401,MATCH(D7256,Pricebook!$A$2:$A$1401,0))</f>
        <v>5.4</v>
      </c>
      <c r="L7256" s="19" t="n">
        <f aca="false">ROUND(F7256*K7256,2)</f>
        <v>10.8</v>
      </c>
      <c r="M7256" s="24" t="n">
        <f aca="false">DATE(YEAR(C7256),MONTH(C7256),1)</f>
        <v>46235</v>
      </c>
    </row>
    <row r="7257" customFormat="false" ht="15" hidden="false" customHeight="false" outlineLevel="0" collapsed="false">
      <c r="A7257" s="21" t="s">
        <v>3904</v>
      </c>
      <c r="B7257" s="21" t="s">
        <v>3530</v>
      </c>
      <c r="C7257" s="23" t="n">
        <v>46238</v>
      </c>
      <c r="D7257" s="21" t="s">
        <v>1572</v>
      </c>
      <c r="E7257" s="21" t="s">
        <v>1452</v>
      </c>
      <c r="F7257" s="12" t="n">
        <v>1</v>
      </c>
      <c r="G7257" s="19" t="n">
        <v>270</v>
      </c>
      <c r="H7257" s="19" t="n">
        <v>166.06</v>
      </c>
      <c r="I7257" s="19" t="n">
        <f aca="false">ROUND(F7257*G7257,2)</f>
        <v>270</v>
      </c>
      <c r="J7257" s="19" t="n">
        <f aca="false">ROUND(F7257*H7257,2)</f>
        <v>166.06</v>
      </c>
      <c r="K7257" s="19" t="n">
        <f aca="false">INDEX(Pricebook!$L$2:$L$1401,MATCH(D7257,Pricebook!$A$2:$A$1401,0))</f>
        <v>276.8</v>
      </c>
      <c r="L7257" s="19" t="n">
        <f aca="false">ROUND(F7257*K7257,2)</f>
        <v>276.8</v>
      </c>
      <c r="M7257" s="24" t="n">
        <f aca="false">DATE(YEAR(C7257),MONTH(C7257),1)</f>
        <v>46235</v>
      </c>
    </row>
    <row r="7258" customFormat="false" ht="15" hidden="false" customHeight="false" outlineLevel="0" collapsed="false">
      <c r="A7258" s="21" t="s">
        <v>3904</v>
      </c>
      <c r="B7258" s="21" t="s">
        <v>3530</v>
      </c>
      <c r="C7258" s="23" t="n">
        <v>46238</v>
      </c>
      <c r="D7258" s="21" t="s">
        <v>923</v>
      </c>
      <c r="E7258" s="21" t="s">
        <v>366</v>
      </c>
      <c r="F7258" s="12" t="n">
        <v>2</v>
      </c>
      <c r="G7258" s="19" t="n">
        <v>278.1</v>
      </c>
      <c r="H7258" s="19" t="n">
        <v>202.83</v>
      </c>
      <c r="I7258" s="19" t="n">
        <f aca="false">ROUND(F7258*G7258,2)</f>
        <v>556.2</v>
      </c>
      <c r="J7258" s="19" t="n">
        <f aca="false">ROUND(F7258*H7258,2)</f>
        <v>405.66</v>
      </c>
      <c r="K7258" s="19" t="n">
        <f aca="false">INDEX(Pricebook!$L$2:$L$1401,MATCH(D7258,Pricebook!$A$2:$A$1401,0))</f>
        <v>302.75</v>
      </c>
      <c r="L7258" s="19" t="n">
        <f aca="false">ROUND(F7258*K7258,2)</f>
        <v>605.5</v>
      </c>
      <c r="M7258" s="24" t="n">
        <f aca="false">DATE(YEAR(C7258),MONTH(C7258),1)</f>
        <v>46235</v>
      </c>
    </row>
    <row r="7259" customFormat="false" ht="15" hidden="false" customHeight="false" outlineLevel="0" collapsed="false">
      <c r="A7259" s="21" t="s">
        <v>3905</v>
      </c>
      <c r="B7259" s="21" t="s">
        <v>3704</v>
      </c>
      <c r="C7259" s="23" t="n">
        <v>46238</v>
      </c>
      <c r="D7259" s="21" t="s">
        <v>2246</v>
      </c>
      <c r="E7259" s="21" t="s">
        <v>2202</v>
      </c>
      <c r="F7259" s="12" t="n">
        <v>14</v>
      </c>
      <c r="G7259" s="19" t="n">
        <v>9</v>
      </c>
      <c r="H7259" s="19" t="n">
        <v>5.56</v>
      </c>
      <c r="I7259" s="19" t="n">
        <f aca="false">ROUND(F7259*G7259,2)</f>
        <v>126</v>
      </c>
      <c r="J7259" s="19" t="n">
        <f aca="false">ROUND(F7259*H7259,2)</f>
        <v>77.84</v>
      </c>
      <c r="K7259" s="19" t="n">
        <f aca="false">INDEX(Pricebook!$L$2:$L$1401,MATCH(D7259,Pricebook!$A$2:$A$1401,0))</f>
        <v>9.6</v>
      </c>
      <c r="L7259" s="19" t="n">
        <f aca="false">ROUND(F7259*K7259,2)</f>
        <v>134.4</v>
      </c>
      <c r="M7259" s="24" t="n">
        <f aca="false">DATE(YEAR(C7259),MONTH(C7259),1)</f>
        <v>46235</v>
      </c>
    </row>
    <row r="7260" customFormat="false" ht="15" hidden="false" customHeight="false" outlineLevel="0" collapsed="false">
      <c r="A7260" s="21" t="s">
        <v>3905</v>
      </c>
      <c r="B7260" s="21" t="s">
        <v>3704</v>
      </c>
      <c r="C7260" s="23" t="n">
        <v>46238</v>
      </c>
      <c r="D7260" s="21" t="s">
        <v>2761</v>
      </c>
      <c r="E7260" s="21" t="s">
        <v>2748</v>
      </c>
      <c r="F7260" s="12" t="n">
        <v>2</v>
      </c>
      <c r="G7260" s="19" t="n">
        <v>34.4</v>
      </c>
      <c r="H7260" s="19" t="n">
        <v>20.74</v>
      </c>
      <c r="I7260" s="19" t="n">
        <f aca="false">ROUND(F7260*G7260,2)</f>
        <v>68.8</v>
      </c>
      <c r="J7260" s="19" t="n">
        <f aca="false">ROUND(F7260*H7260,2)</f>
        <v>41.48</v>
      </c>
      <c r="K7260" s="19" t="n">
        <f aca="false">INDEX(Pricebook!$L$2:$L$1401,MATCH(D7260,Pricebook!$A$2:$A$1401,0))</f>
        <v>37.75</v>
      </c>
      <c r="L7260" s="19" t="n">
        <f aca="false">ROUND(F7260*K7260,2)</f>
        <v>75.5</v>
      </c>
      <c r="M7260" s="24" t="n">
        <f aca="false">DATE(YEAR(C7260),MONTH(C7260),1)</f>
        <v>46235</v>
      </c>
    </row>
    <row r="7261" customFormat="false" ht="15" hidden="false" customHeight="false" outlineLevel="0" collapsed="false">
      <c r="A7261" s="21" t="s">
        <v>3905</v>
      </c>
      <c r="B7261" s="21" t="s">
        <v>3704</v>
      </c>
      <c r="C7261" s="23" t="n">
        <v>46238</v>
      </c>
      <c r="D7261" s="21" t="s">
        <v>346</v>
      </c>
      <c r="E7261" s="21" t="s">
        <v>108</v>
      </c>
      <c r="F7261" s="12" t="n">
        <v>1</v>
      </c>
      <c r="G7261" s="19" t="n">
        <v>177.45</v>
      </c>
      <c r="H7261" s="19" t="n">
        <v>137.06</v>
      </c>
      <c r="I7261" s="19" t="n">
        <f aca="false">ROUND(F7261*G7261,2)</f>
        <v>177.45</v>
      </c>
      <c r="J7261" s="19" t="n">
        <f aca="false">ROUND(F7261*H7261,2)</f>
        <v>137.06</v>
      </c>
      <c r="K7261" s="19" t="n">
        <f aca="false">INDEX(Pricebook!$L$2:$L$1401,MATCH(D7261,Pricebook!$A$2:$A$1401,0))</f>
        <v>195.8</v>
      </c>
      <c r="L7261" s="19" t="n">
        <f aca="false">ROUND(F7261*K7261,2)</f>
        <v>195.8</v>
      </c>
      <c r="M7261" s="24" t="n">
        <f aca="false">DATE(YEAR(C7261),MONTH(C7261),1)</f>
        <v>46235</v>
      </c>
    </row>
    <row r="7262" customFormat="false" ht="15" hidden="false" customHeight="false" outlineLevel="0" collapsed="false">
      <c r="A7262" s="21" t="s">
        <v>3905</v>
      </c>
      <c r="B7262" s="21" t="s">
        <v>3704</v>
      </c>
      <c r="C7262" s="23" t="n">
        <v>46238</v>
      </c>
      <c r="D7262" s="21" t="s">
        <v>203</v>
      </c>
      <c r="E7262" s="21" t="s">
        <v>108</v>
      </c>
      <c r="F7262" s="12" t="n">
        <v>2</v>
      </c>
      <c r="G7262" s="19" t="n">
        <v>276</v>
      </c>
      <c r="H7262" s="19" t="n">
        <v>213.44</v>
      </c>
      <c r="I7262" s="19" t="n">
        <f aca="false">ROUND(F7262*G7262,2)</f>
        <v>552</v>
      </c>
      <c r="J7262" s="19" t="n">
        <f aca="false">ROUND(F7262*H7262,2)</f>
        <v>426.88</v>
      </c>
      <c r="K7262" s="19" t="n">
        <f aca="false">INDEX(Pricebook!$L$2:$L$1401,MATCH(D7262,Pricebook!$A$2:$A$1401,0))</f>
        <v>304.95</v>
      </c>
      <c r="L7262" s="19" t="n">
        <f aca="false">ROUND(F7262*K7262,2)</f>
        <v>609.9</v>
      </c>
      <c r="M7262" s="24" t="n">
        <f aca="false">DATE(YEAR(C7262),MONTH(C7262),1)</f>
        <v>46235</v>
      </c>
    </row>
    <row r="7263" customFormat="false" ht="15" hidden="false" customHeight="false" outlineLevel="0" collapsed="false">
      <c r="A7263" s="21" t="s">
        <v>3905</v>
      </c>
      <c r="B7263" s="21" t="s">
        <v>3704</v>
      </c>
      <c r="C7263" s="23" t="n">
        <v>46238</v>
      </c>
      <c r="D7263" s="21" t="s">
        <v>1342</v>
      </c>
      <c r="E7263" s="21" t="s">
        <v>971</v>
      </c>
      <c r="F7263" s="12" t="n">
        <v>30</v>
      </c>
      <c r="G7263" s="19" t="n">
        <v>3</v>
      </c>
      <c r="H7263" s="19" t="n">
        <v>2.47</v>
      </c>
      <c r="I7263" s="19" t="n">
        <f aca="false">ROUND(F7263*G7263,2)</f>
        <v>90</v>
      </c>
      <c r="J7263" s="19" t="n">
        <f aca="false">ROUND(F7263*H7263,2)</f>
        <v>74.1</v>
      </c>
      <c r="K7263" s="19" t="n">
        <f aca="false">INDEX(Pricebook!$L$2:$L$1401,MATCH(D7263,Pricebook!$A$2:$A$1401,0))</f>
        <v>3.55</v>
      </c>
      <c r="L7263" s="19" t="n">
        <f aca="false">ROUND(F7263*K7263,2)</f>
        <v>106.5</v>
      </c>
      <c r="M7263" s="24" t="n">
        <f aca="false">DATE(YEAR(C7263),MONTH(C7263),1)</f>
        <v>46235</v>
      </c>
    </row>
    <row r="7264" customFormat="false" ht="15" hidden="false" customHeight="false" outlineLevel="0" collapsed="false">
      <c r="A7264" s="21" t="s">
        <v>3905</v>
      </c>
      <c r="B7264" s="21" t="s">
        <v>3704</v>
      </c>
      <c r="C7264" s="23" t="n">
        <v>46238</v>
      </c>
      <c r="D7264" s="21" t="s">
        <v>573</v>
      </c>
      <c r="E7264" s="21" t="s">
        <v>366</v>
      </c>
      <c r="F7264" s="12" t="n">
        <v>3</v>
      </c>
      <c r="G7264" s="19" t="n">
        <v>74.65</v>
      </c>
      <c r="H7264" s="19" t="n">
        <v>53.76</v>
      </c>
      <c r="I7264" s="19" t="n">
        <f aca="false">ROUND(F7264*G7264,2)</f>
        <v>223.95</v>
      </c>
      <c r="J7264" s="19" t="n">
        <f aca="false">ROUND(F7264*H7264,2)</f>
        <v>161.28</v>
      </c>
      <c r="K7264" s="19" t="n">
        <f aca="false">INDEX(Pricebook!$L$2:$L$1401,MATCH(D7264,Pricebook!$A$2:$A$1401,0))</f>
        <v>80.25</v>
      </c>
      <c r="L7264" s="19" t="n">
        <f aca="false">ROUND(F7264*K7264,2)</f>
        <v>240.75</v>
      </c>
      <c r="M7264" s="24" t="n">
        <f aca="false">DATE(YEAR(C7264),MONTH(C7264),1)</f>
        <v>46235</v>
      </c>
    </row>
    <row r="7265" customFormat="false" ht="15" hidden="false" customHeight="false" outlineLevel="0" collapsed="false">
      <c r="A7265" s="21" t="s">
        <v>3905</v>
      </c>
      <c r="B7265" s="21" t="s">
        <v>3704</v>
      </c>
      <c r="C7265" s="23" t="n">
        <v>46238</v>
      </c>
      <c r="D7265" s="21" t="s">
        <v>216</v>
      </c>
      <c r="E7265" s="21" t="s">
        <v>108</v>
      </c>
      <c r="F7265" s="12" t="n">
        <v>1</v>
      </c>
      <c r="G7265" s="19" t="n">
        <v>92.35</v>
      </c>
      <c r="H7265" s="19" t="n">
        <v>78.68</v>
      </c>
      <c r="I7265" s="19" t="n">
        <f aca="false">ROUND(F7265*G7265,2)</f>
        <v>92.35</v>
      </c>
      <c r="J7265" s="19" t="n">
        <f aca="false">ROUND(F7265*H7265,2)</f>
        <v>78.68</v>
      </c>
      <c r="K7265" s="19" t="n">
        <f aca="false">INDEX(Pricebook!$L$2:$L$1401,MATCH(D7265,Pricebook!$A$2:$A$1401,0))</f>
        <v>100.9</v>
      </c>
      <c r="L7265" s="19" t="n">
        <f aca="false">ROUND(F7265*K7265,2)</f>
        <v>100.9</v>
      </c>
      <c r="M7265" s="24" t="n">
        <f aca="false">DATE(YEAR(C7265),MONTH(C7265),1)</f>
        <v>46235</v>
      </c>
    </row>
    <row r="7266" customFormat="false" ht="15" hidden="false" customHeight="false" outlineLevel="0" collapsed="false">
      <c r="A7266" s="21" t="s">
        <v>3905</v>
      </c>
      <c r="B7266" s="21" t="s">
        <v>3704</v>
      </c>
      <c r="C7266" s="23" t="n">
        <v>46238</v>
      </c>
      <c r="D7266" s="21" t="s">
        <v>399</v>
      </c>
      <c r="E7266" s="21" t="s">
        <v>366</v>
      </c>
      <c r="F7266" s="12" t="n">
        <v>1</v>
      </c>
      <c r="G7266" s="19" t="n">
        <v>17.95</v>
      </c>
      <c r="H7266" s="19" t="n">
        <v>12.83</v>
      </c>
      <c r="I7266" s="19" t="n">
        <f aca="false">ROUND(F7266*G7266,2)</f>
        <v>17.95</v>
      </c>
      <c r="J7266" s="19" t="n">
        <f aca="false">ROUND(F7266*H7266,2)</f>
        <v>12.83</v>
      </c>
      <c r="K7266" s="19" t="n">
        <f aca="false">INDEX(Pricebook!$L$2:$L$1401,MATCH(D7266,Pricebook!$A$2:$A$1401,0))</f>
        <v>19.15</v>
      </c>
      <c r="L7266" s="19" t="n">
        <f aca="false">ROUND(F7266*K7266,2)</f>
        <v>19.15</v>
      </c>
      <c r="M7266" s="24" t="n">
        <f aca="false">DATE(YEAR(C7266),MONTH(C7266),1)</f>
        <v>46235</v>
      </c>
    </row>
    <row r="7267" customFormat="false" ht="15" hidden="false" customHeight="false" outlineLevel="0" collapsed="false">
      <c r="A7267" s="21" t="s">
        <v>3905</v>
      </c>
      <c r="B7267" s="21" t="s">
        <v>3704</v>
      </c>
      <c r="C7267" s="23" t="n">
        <v>46238</v>
      </c>
      <c r="D7267" s="21" t="s">
        <v>2787</v>
      </c>
      <c r="E7267" s="21" t="s">
        <v>2748</v>
      </c>
      <c r="F7267" s="12" t="n">
        <v>7</v>
      </c>
      <c r="G7267" s="19" t="n">
        <v>18.55</v>
      </c>
      <c r="H7267" s="19" t="n">
        <v>11.04</v>
      </c>
      <c r="I7267" s="19" t="n">
        <f aca="false">ROUND(F7267*G7267,2)</f>
        <v>129.85</v>
      </c>
      <c r="J7267" s="19" t="n">
        <f aca="false">ROUND(F7267*H7267,2)</f>
        <v>77.28</v>
      </c>
      <c r="K7267" s="19" t="n">
        <f aca="false">INDEX(Pricebook!$L$2:$L$1401,MATCH(D7267,Pricebook!$A$2:$A$1401,0))</f>
        <v>20.1</v>
      </c>
      <c r="L7267" s="19" t="n">
        <f aca="false">ROUND(F7267*K7267,2)</f>
        <v>140.7</v>
      </c>
      <c r="M7267" s="24" t="n">
        <f aca="false">DATE(YEAR(C7267),MONTH(C7267),1)</f>
        <v>46235</v>
      </c>
    </row>
    <row r="7268" customFormat="false" ht="15" hidden="false" customHeight="false" outlineLevel="0" collapsed="false">
      <c r="A7268" s="21" t="s">
        <v>3905</v>
      </c>
      <c r="B7268" s="21" t="s">
        <v>3704</v>
      </c>
      <c r="C7268" s="23" t="n">
        <v>46238</v>
      </c>
      <c r="D7268" s="21" t="s">
        <v>2444</v>
      </c>
      <c r="E7268" s="21" t="s">
        <v>2202</v>
      </c>
      <c r="F7268" s="12" t="n">
        <v>4</v>
      </c>
      <c r="G7268" s="19" t="n">
        <v>9</v>
      </c>
      <c r="H7268" s="19" t="n">
        <v>5.58</v>
      </c>
      <c r="I7268" s="19" t="n">
        <f aca="false">ROUND(F7268*G7268,2)</f>
        <v>36</v>
      </c>
      <c r="J7268" s="19" t="n">
        <f aca="false">ROUND(F7268*H7268,2)</f>
        <v>22.32</v>
      </c>
      <c r="K7268" s="19" t="n">
        <f aca="false">INDEX(Pricebook!$L$2:$L$1401,MATCH(D7268,Pricebook!$A$2:$A$1401,0))</f>
        <v>9.65</v>
      </c>
      <c r="L7268" s="19" t="n">
        <f aca="false">ROUND(F7268*K7268,2)</f>
        <v>38.6</v>
      </c>
      <c r="M7268" s="24" t="n">
        <f aca="false">DATE(YEAR(C7268),MONTH(C7268),1)</f>
        <v>46235</v>
      </c>
    </row>
    <row r="7269" customFormat="false" ht="15" hidden="false" customHeight="false" outlineLevel="0" collapsed="false">
      <c r="A7269" s="21" t="s">
        <v>3905</v>
      </c>
      <c r="B7269" s="21" t="s">
        <v>3704</v>
      </c>
      <c r="C7269" s="23" t="n">
        <v>46238</v>
      </c>
      <c r="D7269" s="21" t="s">
        <v>2766</v>
      </c>
      <c r="E7269" s="21" t="s">
        <v>2748</v>
      </c>
      <c r="F7269" s="12" t="n">
        <v>3</v>
      </c>
      <c r="G7269" s="19" t="n">
        <v>4.45</v>
      </c>
      <c r="H7269" s="19" t="n">
        <v>2.63</v>
      </c>
      <c r="I7269" s="19" t="n">
        <f aca="false">ROUND(F7269*G7269,2)</f>
        <v>13.35</v>
      </c>
      <c r="J7269" s="19" t="n">
        <f aca="false">ROUND(F7269*H7269,2)</f>
        <v>7.89</v>
      </c>
      <c r="K7269" s="19" t="n">
        <f aca="false">INDEX(Pricebook!$L$2:$L$1401,MATCH(D7269,Pricebook!$A$2:$A$1401,0))</f>
        <v>4.8</v>
      </c>
      <c r="L7269" s="19" t="n">
        <f aca="false">ROUND(F7269*K7269,2)</f>
        <v>14.4</v>
      </c>
      <c r="M7269" s="24" t="n">
        <f aca="false">DATE(YEAR(C7269),MONTH(C7269),1)</f>
        <v>46235</v>
      </c>
    </row>
    <row r="7270" customFormat="false" ht="15" hidden="false" customHeight="false" outlineLevel="0" collapsed="false">
      <c r="A7270" s="21" t="s">
        <v>3905</v>
      </c>
      <c r="B7270" s="21" t="s">
        <v>3704</v>
      </c>
      <c r="C7270" s="23" t="n">
        <v>46238</v>
      </c>
      <c r="D7270" s="21" t="s">
        <v>106</v>
      </c>
      <c r="E7270" s="21" t="s">
        <v>108</v>
      </c>
      <c r="F7270" s="12" t="n">
        <v>1</v>
      </c>
      <c r="G7270" s="19" t="n">
        <v>53.45</v>
      </c>
      <c r="H7270" s="19" t="n">
        <v>41.04</v>
      </c>
      <c r="I7270" s="19" t="n">
        <f aca="false">ROUND(F7270*G7270,2)</f>
        <v>53.45</v>
      </c>
      <c r="J7270" s="19" t="n">
        <f aca="false">ROUND(F7270*H7270,2)</f>
        <v>41.04</v>
      </c>
      <c r="K7270" s="19" t="n">
        <f aca="false">INDEX(Pricebook!$L$2:$L$1401,MATCH(D7270,Pricebook!$A$2:$A$1401,0))</f>
        <v>58.65</v>
      </c>
      <c r="L7270" s="19" t="n">
        <f aca="false">ROUND(F7270*K7270,2)</f>
        <v>58.65</v>
      </c>
      <c r="M7270" s="24" t="n">
        <f aca="false">DATE(YEAR(C7270),MONTH(C7270),1)</f>
        <v>46235</v>
      </c>
    </row>
    <row r="7271" customFormat="false" ht="15" hidden="false" customHeight="false" outlineLevel="0" collapsed="false">
      <c r="A7271" s="21" t="s">
        <v>3905</v>
      </c>
      <c r="B7271" s="21" t="s">
        <v>3704</v>
      </c>
      <c r="C7271" s="23" t="n">
        <v>46238</v>
      </c>
      <c r="D7271" s="21" t="s">
        <v>2924</v>
      </c>
      <c r="E7271" s="21" t="s">
        <v>2748</v>
      </c>
      <c r="F7271" s="12" t="n">
        <v>4</v>
      </c>
      <c r="G7271" s="19" t="n">
        <v>7.15</v>
      </c>
      <c r="H7271" s="19" t="n">
        <v>4.27</v>
      </c>
      <c r="I7271" s="19" t="n">
        <f aca="false">ROUND(F7271*G7271,2)</f>
        <v>28.6</v>
      </c>
      <c r="J7271" s="19" t="n">
        <f aca="false">ROUND(F7271*H7271,2)</f>
        <v>17.08</v>
      </c>
      <c r="K7271" s="19" t="n">
        <f aca="false">INDEX(Pricebook!$L$2:$L$1401,MATCH(D7271,Pricebook!$A$2:$A$1401,0))</f>
        <v>7.8</v>
      </c>
      <c r="L7271" s="19" t="n">
        <f aca="false">ROUND(F7271*K7271,2)</f>
        <v>31.2</v>
      </c>
      <c r="M7271" s="24" t="n">
        <f aca="false">DATE(YEAR(C7271),MONTH(C7271),1)</f>
        <v>46235</v>
      </c>
    </row>
    <row r="7272" customFormat="false" ht="15" hidden="false" customHeight="false" outlineLevel="0" collapsed="false">
      <c r="A7272" s="21" t="s">
        <v>3905</v>
      </c>
      <c r="B7272" s="21" t="s">
        <v>3704</v>
      </c>
      <c r="C7272" s="23" t="n">
        <v>46238</v>
      </c>
      <c r="D7272" s="21" t="s">
        <v>2456</v>
      </c>
      <c r="E7272" s="21" t="s">
        <v>2202</v>
      </c>
      <c r="F7272" s="12" t="n">
        <v>1</v>
      </c>
      <c r="G7272" s="19" t="n">
        <v>44.85</v>
      </c>
      <c r="H7272" s="19" t="n">
        <v>27.54</v>
      </c>
      <c r="I7272" s="19" t="n">
        <f aca="false">ROUND(F7272*G7272,2)</f>
        <v>44.85</v>
      </c>
      <c r="J7272" s="19" t="n">
        <f aca="false">ROUND(F7272*H7272,2)</f>
        <v>27.54</v>
      </c>
      <c r="K7272" s="19" t="n">
        <f aca="false">INDEX(Pricebook!$L$2:$L$1401,MATCH(D7272,Pricebook!$A$2:$A$1401,0))</f>
        <v>47.5</v>
      </c>
      <c r="L7272" s="19" t="n">
        <f aca="false">ROUND(F7272*K7272,2)</f>
        <v>47.5</v>
      </c>
      <c r="M7272" s="24" t="n">
        <f aca="false">DATE(YEAR(C7272),MONTH(C7272),1)</f>
        <v>46235</v>
      </c>
    </row>
    <row r="7273" customFormat="false" ht="15" hidden="false" customHeight="false" outlineLevel="0" collapsed="false">
      <c r="A7273" s="21" t="s">
        <v>3906</v>
      </c>
      <c r="B7273" s="21" t="s">
        <v>3089</v>
      </c>
      <c r="C7273" s="23" t="n">
        <v>46238</v>
      </c>
      <c r="D7273" s="21" t="s">
        <v>1400</v>
      </c>
      <c r="E7273" s="21" t="s">
        <v>971</v>
      </c>
      <c r="F7273" s="12" t="n">
        <v>6</v>
      </c>
      <c r="G7273" s="19" t="n">
        <v>4.4</v>
      </c>
      <c r="H7273" s="19" t="n">
        <v>3.93</v>
      </c>
      <c r="I7273" s="19" t="n">
        <f aca="false">ROUND(F7273*G7273,2)</f>
        <v>26.4</v>
      </c>
      <c r="J7273" s="19" t="n">
        <f aca="false">ROUND(F7273*H7273,2)</f>
        <v>23.58</v>
      </c>
      <c r="K7273" s="19" t="n">
        <f aca="false">INDEX(Pricebook!$L$2:$L$1401,MATCH(D7273,Pricebook!$A$2:$A$1401,0))</f>
        <v>5.15</v>
      </c>
      <c r="L7273" s="19" t="n">
        <f aca="false">ROUND(F7273*K7273,2)</f>
        <v>30.9</v>
      </c>
      <c r="M7273" s="24" t="n">
        <f aca="false">DATE(YEAR(C7273),MONTH(C7273),1)</f>
        <v>46235</v>
      </c>
    </row>
    <row r="7274" customFormat="false" ht="15" hidden="false" customHeight="false" outlineLevel="0" collapsed="false">
      <c r="A7274" s="21" t="s">
        <v>3906</v>
      </c>
      <c r="B7274" s="21" t="s">
        <v>3089</v>
      </c>
      <c r="C7274" s="23" t="n">
        <v>46238</v>
      </c>
      <c r="D7274" s="21" t="s">
        <v>521</v>
      </c>
      <c r="E7274" s="21" t="s">
        <v>366</v>
      </c>
      <c r="F7274" s="12" t="n">
        <v>3</v>
      </c>
      <c r="G7274" s="19" t="n">
        <v>12.55</v>
      </c>
      <c r="H7274" s="19" t="n">
        <v>9.14</v>
      </c>
      <c r="I7274" s="19" t="n">
        <f aca="false">ROUND(F7274*G7274,2)</f>
        <v>37.65</v>
      </c>
      <c r="J7274" s="19" t="n">
        <f aca="false">ROUND(F7274*H7274,2)</f>
        <v>27.42</v>
      </c>
      <c r="K7274" s="19" t="n">
        <f aca="false">INDEX(Pricebook!$L$2:$L$1401,MATCH(D7274,Pricebook!$A$2:$A$1401,0))</f>
        <v>13.65</v>
      </c>
      <c r="L7274" s="19" t="n">
        <f aca="false">ROUND(F7274*K7274,2)</f>
        <v>40.95</v>
      </c>
      <c r="M7274" s="24" t="n">
        <f aca="false">DATE(YEAR(C7274),MONTH(C7274),1)</f>
        <v>46235</v>
      </c>
    </row>
    <row r="7275" customFormat="false" ht="15" hidden="false" customHeight="false" outlineLevel="0" collapsed="false">
      <c r="A7275" s="21" t="s">
        <v>3906</v>
      </c>
      <c r="B7275" s="21" t="s">
        <v>3089</v>
      </c>
      <c r="C7275" s="23" t="n">
        <v>46238</v>
      </c>
      <c r="D7275" s="21" t="s">
        <v>1444</v>
      </c>
      <c r="E7275" s="21" t="s">
        <v>971</v>
      </c>
      <c r="F7275" s="12" t="n">
        <v>3</v>
      </c>
      <c r="G7275" s="19" t="n">
        <v>94.5</v>
      </c>
      <c r="H7275" s="19" t="n">
        <v>76.25</v>
      </c>
      <c r="I7275" s="19" t="n">
        <f aca="false">ROUND(F7275*G7275,2)</f>
        <v>283.5</v>
      </c>
      <c r="J7275" s="19" t="n">
        <f aca="false">ROUND(F7275*H7275,2)</f>
        <v>228.75</v>
      </c>
      <c r="K7275" s="19" t="n">
        <f aca="false">INDEX(Pricebook!$L$2:$L$1401,MATCH(D7275,Pricebook!$A$2:$A$1401,0))</f>
        <v>108.95</v>
      </c>
      <c r="L7275" s="19" t="n">
        <f aca="false">ROUND(F7275*K7275,2)</f>
        <v>326.85</v>
      </c>
      <c r="M7275" s="24" t="n">
        <f aca="false">DATE(YEAR(C7275),MONTH(C7275),1)</f>
        <v>46235</v>
      </c>
    </row>
    <row r="7276" customFormat="false" ht="15" hidden="false" customHeight="false" outlineLevel="0" collapsed="false">
      <c r="A7276" s="21" t="s">
        <v>3906</v>
      </c>
      <c r="B7276" s="21" t="s">
        <v>3089</v>
      </c>
      <c r="C7276" s="23" t="n">
        <v>46238</v>
      </c>
      <c r="D7276" s="21" t="s">
        <v>1180</v>
      </c>
      <c r="E7276" s="21" t="s">
        <v>971</v>
      </c>
      <c r="F7276" s="12" t="n">
        <v>10</v>
      </c>
      <c r="G7276" s="19" t="n">
        <v>1.7</v>
      </c>
      <c r="H7276" s="19" t="n">
        <v>1.39</v>
      </c>
      <c r="I7276" s="19" t="n">
        <f aca="false">ROUND(F7276*G7276,2)</f>
        <v>17</v>
      </c>
      <c r="J7276" s="19" t="n">
        <f aca="false">ROUND(F7276*H7276,2)</f>
        <v>13.9</v>
      </c>
      <c r="K7276" s="19" t="n">
        <f aca="false">INDEX(Pricebook!$L$2:$L$1401,MATCH(D7276,Pricebook!$A$2:$A$1401,0))</f>
        <v>2</v>
      </c>
      <c r="L7276" s="19" t="n">
        <f aca="false">ROUND(F7276*K7276,2)</f>
        <v>20</v>
      </c>
      <c r="M7276" s="24" t="n">
        <f aca="false">DATE(YEAR(C7276),MONTH(C7276),1)</f>
        <v>46235</v>
      </c>
    </row>
    <row r="7277" customFormat="false" ht="15" hidden="false" customHeight="false" outlineLevel="0" collapsed="false">
      <c r="A7277" s="21" t="s">
        <v>3906</v>
      </c>
      <c r="B7277" s="21" t="s">
        <v>3089</v>
      </c>
      <c r="C7277" s="23" t="n">
        <v>46238</v>
      </c>
      <c r="D7277" s="21" t="s">
        <v>2846</v>
      </c>
      <c r="E7277" s="21" t="s">
        <v>2748</v>
      </c>
      <c r="F7277" s="12" t="n">
        <v>5</v>
      </c>
      <c r="G7277" s="19" t="n">
        <v>20</v>
      </c>
      <c r="H7277" s="19" t="n">
        <v>11.98</v>
      </c>
      <c r="I7277" s="19" t="n">
        <f aca="false">ROUND(F7277*G7277,2)</f>
        <v>100</v>
      </c>
      <c r="J7277" s="19" t="n">
        <f aca="false">ROUND(F7277*H7277,2)</f>
        <v>59.9</v>
      </c>
      <c r="K7277" s="19" t="n">
        <f aca="false">INDEX(Pricebook!$L$2:$L$1401,MATCH(D7277,Pricebook!$A$2:$A$1401,0))</f>
        <v>21.8</v>
      </c>
      <c r="L7277" s="19" t="n">
        <f aca="false">ROUND(F7277*K7277,2)</f>
        <v>109</v>
      </c>
      <c r="M7277" s="24" t="n">
        <f aca="false">DATE(YEAR(C7277),MONTH(C7277),1)</f>
        <v>46235</v>
      </c>
    </row>
    <row r="7278" customFormat="false" ht="15" hidden="false" customHeight="false" outlineLevel="0" collapsed="false">
      <c r="A7278" s="21" t="s">
        <v>3906</v>
      </c>
      <c r="B7278" s="21" t="s">
        <v>3089</v>
      </c>
      <c r="C7278" s="23" t="n">
        <v>46238</v>
      </c>
      <c r="D7278" s="21" t="s">
        <v>2776</v>
      </c>
      <c r="E7278" s="21" t="s">
        <v>2748</v>
      </c>
      <c r="F7278" s="12" t="n">
        <v>3</v>
      </c>
      <c r="G7278" s="19" t="n">
        <v>43.95</v>
      </c>
      <c r="H7278" s="19" t="n">
        <v>26.7</v>
      </c>
      <c r="I7278" s="19" t="n">
        <f aca="false">ROUND(F7278*G7278,2)</f>
        <v>131.85</v>
      </c>
      <c r="J7278" s="19" t="n">
        <f aca="false">ROUND(F7278*H7278,2)</f>
        <v>80.1</v>
      </c>
      <c r="K7278" s="19" t="n">
        <f aca="false">INDEX(Pricebook!$L$2:$L$1401,MATCH(D7278,Pricebook!$A$2:$A$1401,0))</f>
        <v>48.55</v>
      </c>
      <c r="L7278" s="19" t="n">
        <f aca="false">ROUND(F7278*K7278,2)</f>
        <v>145.65</v>
      </c>
      <c r="M7278" s="24" t="n">
        <f aca="false">DATE(YEAR(C7278),MONTH(C7278),1)</f>
        <v>46235</v>
      </c>
    </row>
    <row r="7279" customFormat="false" ht="15" hidden="false" customHeight="false" outlineLevel="0" collapsed="false">
      <c r="A7279" s="21" t="s">
        <v>3906</v>
      </c>
      <c r="B7279" s="21" t="s">
        <v>3089</v>
      </c>
      <c r="C7279" s="23" t="n">
        <v>46238</v>
      </c>
      <c r="D7279" s="21" t="s">
        <v>859</v>
      </c>
      <c r="E7279" s="21" t="s">
        <v>366</v>
      </c>
      <c r="F7279" s="12" t="n">
        <v>4</v>
      </c>
      <c r="G7279" s="19" t="n">
        <v>19.15</v>
      </c>
      <c r="H7279" s="19" t="n">
        <v>13.74</v>
      </c>
      <c r="I7279" s="19" t="n">
        <f aca="false">ROUND(F7279*G7279,2)</f>
        <v>76.6</v>
      </c>
      <c r="J7279" s="19" t="n">
        <f aca="false">ROUND(F7279*H7279,2)</f>
        <v>54.96</v>
      </c>
      <c r="K7279" s="19" t="n">
        <f aca="false">INDEX(Pricebook!$L$2:$L$1401,MATCH(D7279,Pricebook!$A$2:$A$1401,0))</f>
        <v>20.55</v>
      </c>
      <c r="L7279" s="19" t="n">
        <f aca="false">ROUND(F7279*K7279,2)</f>
        <v>82.2</v>
      </c>
      <c r="M7279" s="24" t="n">
        <f aca="false">DATE(YEAR(C7279),MONTH(C7279),1)</f>
        <v>46235</v>
      </c>
    </row>
    <row r="7280" customFormat="false" ht="15" hidden="false" customHeight="false" outlineLevel="0" collapsed="false">
      <c r="A7280" s="21" t="s">
        <v>3906</v>
      </c>
      <c r="B7280" s="21" t="s">
        <v>3089</v>
      </c>
      <c r="C7280" s="23" t="n">
        <v>46238</v>
      </c>
      <c r="D7280" s="21" t="s">
        <v>1298</v>
      </c>
      <c r="E7280" s="21" t="s">
        <v>971</v>
      </c>
      <c r="F7280" s="12" t="n">
        <v>45</v>
      </c>
      <c r="G7280" s="19" t="n">
        <v>1.35</v>
      </c>
      <c r="H7280" s="19" t="n">
        <v>1.09</v>
      </c>
      <c r="I7280" s="19" t="n">
        <f aca="false">ROUND(F7280*G7280,2)</f>
        <v>60.75</v>
      </c>
      <c r="J7280" s="19" t="n">
        <f aca="false">ROUND(F7280*H7280,2)</f>
        <v>49.05</v>
      </c>
      <c r="K7280" s="19" t="n">
        <f aca="false">INDEX(Pricebook!$L$2:$L$1401,MATCH(D7280,Pricebook!$A$2:$A$1401,0))</f>
        <v>1.6</v>
      </c>
      <c r="L7280" s="19" t="n">
        <f aca="false">ROUND(F7280*K7280,2)</f>
        <v>72</v>
      </c>
      <c r="M7280" s="24" t="n">
        <f aca="false">DATE(YEAR(C7280),MONTH(C7280),1)</f>
        <v>46235</v>
      </c>
    </row>
    <row r="7281" customFormat="false" ht="15" hidden="false" customHeight="false" outlineLevel="0" collapsed="false">
      <c r="A7281" s="21" t="s">
        <v>3906</v>
      </c>
      <c r="B7281" s="21" t="s">
        <v>3089</v>
      </c>
      <c r="C7281" s="23" t="n">
        <v>46238</v>
      </c>
      <c r="D7281" s="21" t="s">
        <v>116</v>
      </c>
      <c r="E7281" s="21" t="s">
        <v>108</v>
      </c>
      <c r="F7281" s="12" t="n">
        <v>1</v>
      </c>
      <c r="G7281" s="19" t="n">
        <v>424</v>
      </c>
      <c r="H7281" s="19" t="n">
        <v>324.08</v>
      </c>
      <c r="I7281" s="19" t="n">
        <f aca="false">ROUND(F7281*G7281,2)</f>
        <v>424</v>
      </c>
      <c r="J7281" s="19" t="n">
        <f aca="false">ROUND(F7281*H7281,2)</f>
        <v>324.08</v>
      </c>
      <c r="K7281" s="19" t="n">
        <f aca="false">INDEX(Pricebook!$L$2:$L$1401,MATCH(D7281,Pricebook!$A$2:$A$1401,0))</f>
        <v>463</v>
      </c>
      <c r="L7281" s="19" t="n">
        <f aca="false">ROUND(F7281*K7281,2)</f>
        <v>463</v>
      </c>
      <c r="M7281" s="24" t="n">
        <f aca="false">DATE(YEAR(C7281),MONTH(C7281),1)</f>
        <v>46235</v>
      </c>
    </row>
    <row r="7282" customFormat="false" ht="15" hidden="false" customHeight="false" outlineLevel="0" collapsed="false">
      <c r="A7282" s="21" t="s">
        <v>3907</v>
      </c>
      <c r="B7282" s="21" t="s">
        <v>3029</v>
      </c>
      <c r="C7282" s="23" t="n">
        <v>46238</v>
      </c>
      <c r="D7282" s="21" t="s">
        <v>801</v>
      </c>
      <c r="E7282" s="21" t="s">
        <v>366</v>
      </c>
      <c r="F7282" s="12" t="n">
        <v>5</v>
      </c>
      <c r="G7282" s="19" t="n">
        <v>10.9</v>
      </c>
      <c r="H7282" s="19" t="n">
        <v>7.83</v>
      </c>
      <c r="I7282" s="19" t="n">
        <f aca="false">ROUND(F7282*G7282,2)</f>
        <v>54.5</v>
      </c>
      <c r="J7282" s="19" t="n">
        <f aca="false">ROUND(F7282*H7282,2)</f>
        <v>39.15</v>
      </c>
      <c r="K7282" s="19" t="n">
        <f aca="false">INDEX(Pricebook!$L$2:$L$1401,MATCH(D7282,Pricebook!$A$2:$A$1401,0))</f>
        <v>11.7</v>
      </c>
      <c r="L7282" s="19" t="n">
        <f aca="false">ROUND(F7282*K7282,2)</f>
        <v>58.5</v>
      </c>
      <c r="M7282" s="24" t="n">
        <f aca="false">DATE(YEAR(C7282),MONTH(C7282),1)</f>
        <v>46235</v>
      </c>
    </row>
    <row r="7283" customFormat="false" ht="15" hidden="false" customHeight="false" outlineLevel="0" collapsed="false">
      <c r="A7283" s="21" t="s">
        <v>3907</v>
      </c>
      <c r="B7283" s="21" t="s">
        <v>3029</v>
      </c>
      <c r="C7283" s="23" t="n">
        <v>46238</v>
      </c>
      <c r="D7283" s="21" t="s">
        <v>2454</v>
      </c>
      <c r="E7283" s="21" t="s">
        <v>2202</v>
      </c>
      <c r="F7283" s="12" t="n">
        <v>14</v>
      </c>
      <c r="G7283" s="19" t="n">
        <v>7.95</v>
      </c>
      <c r="H7283" s="19" t="n">
        <v>4.92</v>
      </c>
      <c r="I7283" s="19" t="n">
        <f aca="false">ROUND(F7283*G7283,2)</f>
        <v>111.3</v>
      </c>
      <c r="J7283" s="19" t="n">
        <f aca="false">ROUND(F7283*H7283,2)</f>
        <v>68.88</v>
      </c>
      <c r="K7283" s="19" t="n">
        <f aca="false">INDEX(Pricebook!$L$2:$L$1401,MATCH(D7283,Pricebook!$A$2:$A$1401,0))</f>
        <v>8.5</v>
      </c>
      <c r="L7283" s="19" t="n">
        <f aca="false">ROUND(F7283*K7283,2)</f>
        <v>119</v>
      </c>
      <c r="M7283" s="24" t="n">
        <f aca="false">DATE(YEAR(C7283),MONTH(C7283),1)</f>
        <v>46235</v>
      </c>
    </row>
    <row r="7284" customFormat="false" ht="15" hidden="false" customHeight="false" outlineLevel="0" collapsed="false">
      <c r="A7284" s="21" t="s">
        <v>3907</v>
      </c>
      <c r="B7284" s="21" t="s">
        <v>3029</v>
      </c>
      <c r="C7284" s="23" t="n">
        <v>46238</v>
      </c>
      <c r="D7284" s="21" t="s">
        <v>1501</v>
      </c>
      <c r="E7284" s="21" t="s">
        <v>1452</v>
      </c>
      <c r="F7284" s="12" t="n">
        <v>3</v>
      </c>
      <c r="G7284" s="19" t="n">
        <v>61.4</v>
      </c>
      <c r="H7284" s="19" t="n">
        <v>41.91</v>
      </c>
      <c r="I7284" s="19" t="n">
        <f aca="false">ROUND(F7284*G7284,2)</f>
        <v>184.2</v>
      </c>
      <c r="J7284" s="19" t="n">
        <f aca="false">ROUND(F7284*H7284,2)</f>
        <v>125.73</v>
      </c>
      <c r="K7284" s="19" t="n">
        <f aca="false">INDEX(Pricebook!$L$2:$L$1401,MATCH(D7284,Pricebook!$A$2:$A$1401,0))</f>
        <v>63.5</v>
      </c>
      <c r="L7284" s="19" t="n">
        <f aca="false">ROUND(F7284*K7284,2)</f>
        <v>190.5</v>
      </c>
      <c r="M7284" s="24" t="n">
        <f aca="false">DATE(YEAR(C7284),MONTH(C7284),1)</f>
        <v>46235</v>
      </c>
    </row>
    <row r="7285" customFormat="false" ht="15" hidden="false" customHeight="false" outlineLevel="0" collapsed="false">
      <c r="A7285" s="21" t="s">
        <v>3907</v>
      </c>
      <c r="B7285" s="21" t="s">
        <v>3029</v>
      </c>
      <c r="C7285" s="23" t="n">
        <v>46238</v>
      </c>
      <c r="D7285" s="21" t="s">
        <v>2301</v>
      </c>
      <c r="E7285" s="21" t="s">
        <v>2202</v>
      </c>
      <c r="F7285" s="12" t="n">
        <v>2</v>
      </c>
      <c r="G7285" s="19" t="n">
        <v>38.15</v>
      </c>
      <c r="H7285" s="19" t="n">
        <v>23.37</v>
      </c>
      <c r="I7285" s="19" t="n">
        <f aca="false">ROUND(F7285*G7285,2)</f>
        <v>76.3</v>
      </c>
      <c r="J7285" s="19" t="n">
        <f aca="false">ROUND(F7285*H7285,2)</f>
        <v>46.74</v>
      </c>
      <c r="K7285" s="19" t="n">
        <f aca="false">INDEX(Pricebook!$L$2:$L$1401,MATCH(D7285,Pricebook!$A$2:$A$1401,0))</f>
        <v>40.3</v>
      </c>
      <c r="L7285" s="19" t="n">
        <f aca="false">ROUND(F7285*K7285,2)</f>
        <v>80.6</v>
      </c>
      <c r="M7285" s="24" t="n">
        <f aca="false">DATE(YEAR(C7285),MONTH(C7285),1)</f>
        <v>46235</v>
      </c>
    </row>
    <row r="7286" customFormat="false" ht="15" hidden="false" customHeight="false" outlineLevel="0" collapsed="false">
      <c r="A7286" s="21" t="s">
        <v>3907</v>
      </c>
      <c r="B7286" s="21" t="s">
        <v>3029</v>
      </c>
      <c r="C7286" s="23" t="n">
        <v>46238</v>
      </c>
      <c r="D7286" s="21" t="s">
        <v>2714</v>
      </c>
      <c r="E7286" s="21" t="s">
        <v>2587</v>
      </c>
      <c r="F7286" s="12" t="n">
        <v>9</v>
      </c>
      <c r="G7286" s="19" t="n">
        <v>9.85</v>
      </c>
      <c r="H7286" s="19" t="n">
        <v>6.62</v>
      </c>
      <c r="I7286" s="19" t="n">
        <f aca="false">ROUND(F7286*G7286,2)</f>
        <v>88.65</v>
      </c>
      <c r="J7286" s="19" t="n">
        <f aca="false">ROUND(F7286*H7286,2)</f>
        <v>59.58</v>
      </c>
      <c r="K7286" s="19" t="n">
        <f aca="false">INDEX(Pricebook!$L$2:$L$1401,MATCH(D7286,Pricebook!$A$2:$A$1401,0))</f>
        <v>10.7</v>
      </c>
      <c r="L7286" s="19" t="n">
        <f aca="false">ROUND(F7286*K7286,2)</f>
        <v>96.3</v>
      </c>
      <c r="M7286" s="24" t="n">
        <f aca="false">DATE(YEAR(C7286),MONTH(C7286),1)</f>
        <v>46235</v>
      </c>
    </row>
    <row r="7287" customFormat="false" ht="15" hidden="false" customHeight="false" outlineLevel="0" collapsed="false">
      <c r="A7287" s="21" t="s">
        <v>3907</v>
      </c>
      <c r="B7287" s="21" t="s">
        <v>3029</v>
      </c>
      <c r="C7287" s="23" t="n">
        <v>46238</v>
      </c>
      <c r="D7287" s="21" t="s">
        <v>919</v>
      </c>
      <c r="E7287" s="21" t="s">
        <v>366</v>
      </c>
      <c r="F7287" s="12" t="n">
        <v>1</v>
      </c>
      <c r="G7287" s="19" t="n">
        <v>99</v>
      </c>
      <c r="H7287" s="19" t="n">
        <v>71.8</v>
      </c>
      <c r="I7287" s="19" t="n">
        <f aca="false">ROUND(F7287*G7287,2)</f>
        <v>99</v>
      </c>
      <c r="J7287" s="19" t="n">
        <f aca="false">ROUND(F7287*H7287,2)</f>
        <v>71.8</v>
      </c>
      <c r="K7287" s="19" t="n">
        <f aca="false">INDEX(Pricebook!$L$2:$L$1401,MATCH(D7287,Pricebook!$A$2:$A$1401,0))</f>
        <v>107.2</v>
      </c>
      <c r="L7287" s="19" t="n">
        <f aca="false">ROUND(F7287*K7287,2)</f>
        <v>107.2</v>
      </c>
      <c r="M7287" s="24" t="n">
        <f aca="false">DATE(YEAR(C7287),MONTH(C7287),1)</f>
        <v>46235</v>
      </c>
    </row>
    <row r="7288" customFormat="false" ht="15" hidden="false" customHeight="false" outlineLevel="0" collapsed="false">
      <c r="A7288" s="21" t="s">
        <v>3907</v>
      </c>
      <c r="B7288" s="21" t="s">
        <v>3029</v>
      </c>
      <c r="C7288" s="23" t="n">
        <v>46238</v>
      </c>
      <c r="D7288" s="21" t="s">
        <v>2341</v>
      </c>
      <c r="E7288" s="21" t="s">
        <v>2202</v>
      </c>
      <c r="F7288" s="12" t="n">
        <v>9</v>
      </c>
      <c r="G7288" s="19" t="n">
        <v>7.15</v>
      </c>
      <c r="H7288" s="19" t="n">
        <v>4.38</v>
      </c>
      <c r="I7288" s="19" t="n">
        <f aca="false">ROUND(F7288*G7288,2)</f>
        <v>64.35</v>
      </c>
      <c r="J7288" s="19" t="n">
        <f aca="false">ROUND(F7288*H7288,2)</f>
        <v>39.42</v>
      </c>
      <c r="K7288" s="19" t="n">
        <f aca="false">INDEX(Pricebook!$L$2:$L$1401,MATCH(D7288,Pricebook!$A$2:$A$1401,0))</f>
        <v>7.6</v>
      </c>
      <c r="L7288" s="19" t="n">
        <f aca="false">ROUND(F7288*K7288,2)</f>
        <v>68.4</v>
      </c>
      <c r="M7288" s="24" t="n">
        <f aca="false">DATE(YEAR(C7288),MONTH(C7288),1)</f>
        <v>46235</v>
      </c>
    </row>
    <row r="7289" customFormat="false" ht="15" hidden="false" customHeight="false" outlineLevel="0" collapsed="false">
      <c r="A7289" s="21" t="s">
        <v>3908</v>
      </c>
      <c r="B7289" s="21" t="s">
        <v>3054</v>
      </c>
      <c r="C7289" s="23" t="n">
        <v>46238</v>
      </c>
      <c r="D7289" s="21" t="s">
        <v>2028</v>
      </c>
      <c r="E7289" s="21" t="s">
        <v>1941</v>
      </c>
      <c r="F7289" s="12" t="n">
        <v>3</v>
      </c>
      <c r="G7289" s="19" t="n">
        <v>63.1</v>
      </c>
      <c r="H7289" s="19" t="n">
        <v>40.33</v>
      </c>
      <c r="I7289" s="19" t="n">
        <f aca="false">ROUND(F7289*G7289,2)</f>
        <v>189.3</v>
      </c>
      <c r="J7289" s="19" t="n">
        <f aca="false">ROUND(F7289*H7289,2)</f>
        <v>120.99</v>
      </c>
      <c r="K7289" s="19" t="n">
        <f aca="false">INDEX(Pricebook!$L$2:$L$1401,MATCH(D7289,Pricebook!$A$2:$A$1401,0))</f>
        <v>65.05</v>
      </c>
      <c r="L7289" s="19" t="n">
        <f aca="false">ROUND(F7289*K7289,2)</f>
        <v>195.15</v>
      </c>
      <c r="M7289" s="24" t="n">
        <f aca="false">DATE(YEAR(C7289),MONTH(C7289),1)</f>
        <v>46235</v>
      </c>
    </row>
    <row r="7290" customFormat="false" ht="15" hidden="false" customHeight="false" outlineLevel="0" collapsed="false">
      <c r="A7290" s="21" t="s">
        <v>3908</v>
      </c>
      <c r="B7290" s="21" t="s">
        <v>3054</v>
      </c>
      <c r="C7290" s="23" t="n">
        <v>46238</v>
      </c>
      <c r="D7290" s="21" t="s">
        <v>2922</v>
      </c>
      <c r="E7290" s="21" t="s">
        <v>2748</v>
      </c>
      <c r="F7290" s="12" t="n">
        <v>7</v>
      </c>
      <c r="G7290" s="19" t="n">
        <v>2.55</v>
      </c>
      <c r="H7290" s="19" t="n">
        <v>1.51</v>
      </c>
      <c r="I7290" s="19" t="n">
        <f aca="false">ROUND(F7290*G7290,2)</f>
        <v>17.85</v>
      </c>
      <c r="J7290" s="19" t="n">
        <f aca="false">ROUND(F7290*H7290,2)</f>
        <v>10.57</v>
      </c>
      <c r="K7290" s="19" t="n">
        <f aca="false">INDEX(Pricebook!$L$2:$L$1401,MATCH(D7290,Pricebook!$A$2:$A$1401,0))</f>
        <v>2.75</v>
      </c>
      <c r="L7290" s="19" t="n">
        <f aca="false">ROUND(F7290*K7290,2)</f>
        <v>19.25</v>
      </c>
      <c r="M7290" s="24" t="n">
        <f aca="false">DATE(YEAR(C7290),MONTH(C7290),1)</f>
        <v>46235</v>
      </c>
    </row>
    <row r="7291" customFormat="false" ht="15" hidden="false" customHeight="false" outlineLevel="0" collapsed="false">
      <c r="A7291" s="21" t="s">
        <v>3908</v>
      </c>
      <c r="B7291" s="21" t="s">
        <v>3054</v>
      </c>
      <c r="C7291" s="23" t="n">
        <v>46238</v>
      </c>
      <c r="D7291" s="21" t="s">
        <v>601</v>
      </c>
      <c r="E7291" s="21" t="s">
        <v>366</v>
      </c>
      <c r="F7291" s="12" t="n">
        <v>4</v>
      </c>
      <c r="G7291" s="19" t="n">
        <v>8.15</v>
      </c>
      <c r="H7291" s="19" t="n">
        <v>5.86</v>
      </c>
      <c r="I7291" s="19" t="n">
        <f aca="false">ROUND(F7291*G7291,2)</f>
        <v>32.6</v>
      </c>
      <c r="J7291" s="19" t="n">
        <f aca="false">ROUND(F7291*H7291,2)</f>
        <v>23.44</v>
      </c>
      <c r="K7291" s="19" t="n">
        <f aca="false">INDEX(Pricebook!$L$2:$L$1401,MATCH(D7291,Pricebook!$A$2:$A$1401,0))</f>
        <v>8.75</v>
      </c>
      <c r="L7291" s="19" t="n">
        <f aca="false">ROUND(F7291*K7291,2)</f>
        <v>35</v>
      </c>
      <c r="M7291" s="24" t="n">
        <f aca="false">DATE(YEAR(C7291),MONTH(C7291),1)</f>
        <v>46235</v>
      </c>
    </row>
    <row r="7292" customFormat="false" ht="15" hidden="false" customHeight="false" outlineLevel="0" collapsed="false">
      <c r="A7292" s="21" t="s">
        <v>3908</v>
      </c>
      <c r="B7292" s="21" t="s">
        <v>3054</v>
      </c>
      <c r="C7292" s="23" t="n">
        <v>46238</v>
      </c>
      <c r="D7292" s="21" t="s">
        <v>2746</v>
      </c>
      <c r="E7292" s="21" t="s">
        <v>2748</v>
      </c>
      <c r="F7292" s="12" t="n">
        <v>2</v>
      </c>
      <c r="G7292" s="19" t="n">
        <v>29.5</v>
      </c>
      <c r="H7292" s="19" t="n">
        <v>17.81</v>
      </c>
      <c r="I7292" s="19" t="n">
        <f aca="false">ROUND(F7292*G7292,2)</f>
        <v>59</v>
      </c>
      <c r="J7292" s="19" t="n">
        <f aca="false">ROUND(F7292*H7292,2)</f>
        <v>35.62</v>
      </c>
      <c r="K7292" s="19" t="n">
        <f aca="false">INDEX(Pricebook!$L$2:$L$1401,MATCH(D7292,Pricebook!$A$2:$A$1401,0))</f>
        <v>32.4</v>
      </c>
      <c r="L7292" s="19" t="n">
        <f aca="false">ROUND(F7292*K7292,2)</f>
        <v>64.8</v>
      </c>
      <c r="M7292" s="24" t="n">
        <f aca="false">DATE(YEAR(C7292),MONTH(C7292),1)</f>
        <v>46235</v>
      </c>
    </row>
    <row r="7293" customFormat="false" ht="15" hidden="false" customHeight="false" outlineLevel="0" collapsed="false">
      <c r="A7293" s="21" t="s">
        <v>3908</v>
      </c>
      <c r="B7293" s="21" t="s">
        <v>3054</v>
      </c>
      <c r="C7293" s="23" t="n">
        <v>46238</v>
      </c>
      <c r="D7293" s="21" t="s">
        <v>2034</v>
      </c>
      <c r="E7293" s="21" t="s">
        <v>1941</v>
      </c>
      <c r="F7293" s="12" t="n">
        <v>3</v>
      </c>
      <c r="G7293" s="19" t="n">
        <v>44.55</v>
      </c>
      <c r="H7293" s="19" t="n">
        <v>28.81</v>
      </c>
      <c r="I7293" s="19" t="n">
        <f aca="false">ROUND(F7293*G7293,2)</f>
        <v>133.65</v>
      </c>
      <c r="J7293" s="19" t="n">
        <f aca="false">ROUND(F7293*H7293,2)</f>
        <v>86.43</v>
      </c>
      <c r="K7293" s="19" t="n">
        <f aca="false">INDEX(Pricebook!$L$2:$L$1401,MATCH(D7293,Pricebook!$A$2:$A$1401,0))</f>
        <v>46.5</v>
      </c>
      <c r="L7293" s="19" t="n">
        <f aca="false">ROUND(F7293*K7293,2)</f>
        <v>139.5</v>
      </c>
      <c r="M7293" s="24" t="n">
        <f aca="false">DATE(YEAR(C7293),MONTH(C7293),1)</f>
        <v>46235</v>
      </c>
    </row>
    <row r="7294" customFormat="false" ht="15" hidden="false" customHeight="false" outlineLevel="0" collapsed="false">
      <c r="A7294" s="21" t="s">
        <v>3908</v>
      </c>
      <c r="B7294" s="21" t="s">
        <v>3054</v>
      </c>
      <c r="C7294" s="23" t="n">
        <v>46238</v>
      </c>
      <c r="D7294" s="21" t="s">
        <v>1008</v>
      </c>
      <c r="E7294" s="21" t="s">
        <v>971</v>
      </c>
      <c r="F7294" s="12" t="n">
        <v>1</v>
      </c>
      <c r="G7294" s="19" t="n">
        <v>107.15</v>
      </c>
      <c r="H7294" s="19" t="n">
        <v>87.18</v>
      </c>
      <c r="I7294" s="19" t="n">
        <f aca="false">ROUND(F7294*G7294,2)</f>
        <v>107.15</v>
      </c>
      <c r="J7294" s="19" t="n">
        <f aca="false">ROUND(F7294*H7294,2)</f>
        <v>87.18</v>
      </c>
      <c r="K7294" s="19" t="n">
        <f aca="false">INDEX(Pricebook!$L$2:$L$1401,MATCH(D7294,Pricebook!$A$2:$A$1401,0))</f>
        <v>124.55</v>
      </c>
      <c r="L7294" s="19" t="n">
        <f aca="false">ROUND(F7294*K7294,2)</f>
        <v>124.55</v>
      </c>
      <c r="M7294" s="24" t="n">
        <f aca="false">DATE(YEAR(C7294),MONTH(C7294),1)</f>
        <v>46235</v>
      </c>
    </row>
    <row r="7295" customFormat="false" ht="15" hidden="false" customHeight="false" outlineLevel="0" collapsed="false">
      <c r="A7295" s="21" t="s">
        <v>3908</v>
      </c>
      <c r="B7295" s="21" t="s">
        <v>3054</v>
      </c>
      <c r="C7295" s="23" t="n">
        <v>46238</v>
      </c>
      <c r="D7295" s="21" t="s">
        <v>2136</v>
      </c>
      <c r="E7295" s="21" t="s">
        <v>1941</v>
      </c>
      <c r="F7295" s="12" t="n">
        <v>2</v>
      </c>
      <c r="G7295" s="19" t="n">
        <v>59.9</v>
      </c>
      <c r="H7295" s="19" t="n">
        <v>39.06</v>
      </c>
      <c r="I7295" s="19" t="n">
        <f aca="false">ROUND(F7295*G7295,2)</f>
        <v>119.8</v>
      </c>
      <c r="J7295" s="19" t="n">
        <f aca="false">ROUND(F7295*H7295,2)</f>
        <v>78.12</v>
      </c>
      <c r="K7295" s="19" t="n">
        <f aca="false">INDEX(Pricebook!$L$2:$L$1401,MATCH(D7295,Pricebook!$A$2:$A$1401,0))</f>
        <v>63</v>
      </c>
      <c r="L7295" s="19" t="n">
        <f aca="false">ROUND(F7295*K7295,2)</f>
        <v>126</v>
      </c>
      <c r="M7295" s="24" t="n">
        <f aca="false">DATE(YEAR(C7295),MONTH(C7295),1)</f>
        <v>46235</v>
      </c>
    </row>
    <row r="7296" customFormat="false" ht="15" hidden="false" customHeight="false" outlineLevel="0" collapsed="false">
      <c r="A7296" s="21" t="s">
        <v>3908</v>
      </c>
      <c r="B7296" s="21" t="s">
        <v>3054</v>
      </c>
      <c r="C7296" s="23" t="n">
        <v>46238</v>
      </c>
      <c r="D7296" s="21" t="s">
        <v>1084</v>
      </c>
      <c r="E7296" s="21" t="s">
        <v>971</v>
      </c>
      <c r="F7296" s="12" t="n">
        <v>15</v>
      </c>
      <c r="G7296" s="19" t="n">
        <v>7.7</v>
      </c>
      <c r="H7296" s="19" t="n">
        <v>6.29</v>
      </c>
      <c r="I7296" s="19" t="n">
        <f aca="false">ROUND(F7296*G7296,2)</f>
        <v>115.5</v>
      </c>
      <c r="J7296" s="19" t="n">
        <f aca="false">ROUND(F7296*H7296,2)</f>
        <v>94.35</v>
      </c>
      <c r="K7296" s="19" t="n">
        <f aca="false">INDEX(Pricebook!$L$2:$L$1401,MATCH(D7296,Pricebook!$A$2:$A$1401,0))</f>
        <v>9</v>
      </c>
      <c r="L7296" s="19" t="n">
        <f aca="false">ROUND(F7296*K7296,2)</f>
        <v>135</v>
      </c>
      <c r="M7296" s="24" t="n">
        <f aca="false">DATE(YEAR(C7296),MONTH(C7296),1)</f>
        <v>46235</v>
      </c>
    </row>
    <row r="7297" customFormat="false" ht="15" hidden="false" customHeight="false" outlineLevel="0" collapsed="false">
      <c r="A7297" s="21" t="s">
        <v>3908</v>
      </c>
      <c r="B7297" s="21" t="s">
        <v>3054</v>
      </c>
      <c r="C7297" s="23" t="n">
        <v>46238</v>
      </c>
      <c r="D7297" s="21" t="s">
        <v>1972</v>
      </c>
      <c r="E7297" s="21" t="s">
        <v>1941</v>
      </c>
      <c r="F7297" s="12" t="n">
        <v>6</v>
      </c>
      <c r="G7297" s="19" t="n">
        <v>82.2</v>
      </c>
      <c r="H7297" s="19" t="n">
        <v>58.51</v>
      </c>
      <c r="I7297" s="19" t="n">
        <f aca="false">ROUND(F7297*G7297,2)</f>
        <v>493.2</v>
      </c>
      <c r="J7297" s="19" t="n">
        <f aca="false">ROUND(F7297*H7297,2)</f>
        <v>351.06</v>
      </c>
      <c r="K7297" s="19" t="n">
        <f aca="false">INDEX(Pricebook!$L$2:$L$1401,MATCH(D7297,Pricebook!$A$2:$A$1401,0))</f>
        <v>84.8</v>
      </c>
      <c r="L7297" s="19" t="n">
        <f aca="false">ROUND(F7297*K7297,2)</f>
        <v>508.8</v>
      </c>
      <c r="M7297" s="24" t="n">
        <f aca="false">DATE(YEAR(C7297),MONTH(C7297),1)</f>
        <v>46235</v>
      </c>
    </row>
    <row r="7298" customFormat="false" ht="15" hidden="false" customHeight="false" outlineLevel="0" collapsed="false">
      <c r="A7298" s="21" t="s">
        <v>3909</v>
      </c>
      <c r="B7298" s="21" t="s">
        <v>3398</v>
      </c>
      <c r="C7298" s="23" t="n">
        <v>46238</v>
      </c>
      <c r="D7298" s="21" t="s">
        <v>757</v>
      </c>
      <c r="E7298" s="21" t="s">
        <v>366</v>
      </c>
      <c r="F7298" s="12" t="n">
        <v>2</v>
      </c>
      <c r="G7298" s="19" t="n">
        <v>11.7</v>
      </c>
      <c r="H7298" s="19" t="n">
        <v>8.45</v>
      </c>
      <c r="I7298" s="19" t="n">
        <f aca="false">ROUND(F7298*G7298,2)</f>
        <v>23.4</v>
      </c>
      <c r="J7298" s="19" t="n">
        <f aca="false">ROUND(F7298*H7298,2)</f>
        <v>16.9</v>
      </c>
      <c r="K7298" s="19" t="n">
        <f aca="false">INDEX(Pricebook!$L$2:$L$1401,MATCH(D7298,Pricebook!$A$2:$A$1401,0))</f>
        <v>12.65</v>
      </c>
      <c r="L7298" s="19" t="n">
        <f aca="false">ROUND(F7298*K7298,2)</f>
        <v>25.3</v>
      </c>
      <c r="M7298" s="24" t="n">
        <f aca="false">DATE(YEAR(C7298),MONTH(C7298),1)</f>
        <v>46235</v>
      </c>
    </row>
    <row r="7299" customFormat="false" ht="15" hidden="false" customHeight="false" outlineLevel="0" collapsed="false">
      <c r="A7299" s="21" t="s">
        <v>3909</v>
      </c>
      <c r="B7299" s="21" t="s">
        <v>3398</v>
      </c>
      <c r="C7299" s="23" t="n">
        <v>46238</v>
      </c>
      <c r="D7299" s="21" t="s">
        <v>731</v>
      </c>
      <c r="E7299" s="21" t="s">
        <v>366</v>
      </c>
      <c r="F7299" s="12" t="n">
        <v>1</v>
      </c>
      <c r="G7299" s="19" t="n">
        <v>191.15</v>
      </c>
      <c r="H7299" s="19" t="n">
        <v>144.86</v>
      </c>
      <c r="I7299" s="19" t="n">
        <f aca="false">ROUND(F7299*G7299,2)</f>
        <v>191.15</v>
      </c>
      <c r="J7299" s="19" t="n">
        <f aca="false">ROUND(F7299*H7299,2)</f>
        <v>144.86</v>
      </c>
      <c r="K7299" s="19" t="n">
        <f aca="false">INDEX(Pricebook!$L$2:$L$1401,MATCH(D7299,Pricebook!$A$2:$A$1401,0))</f>
        <v>204.05</v>
      </c>
      <c r="L7299" s="19" t="n">
        <f aca="false">ROUND(F7299*K7299,2)</f>
        <v>204.05</v>
      </c>
      <c r="M7299" s="24" t="n">
        <f aca="false">DATE(YEAR(C7299),MONTH(C7299),1)</f>
        <v>46235</v>
      </c>
    </row>
    <row r="7300" customFormat="false" ht="15" hidden="false" customHeight="false" outlineLevel="0" collapsed="false">
      <c r="A7300" s="21" t="s">
        <v>3909</v>
      </c>
      <c r="B7300" s="21" t="s">
        <v>3398</v>
      </c>
      <c r="C7300" s="23" t="n">
        <v>46238</v>
      </c>
      <c r="D7300" s="21" t="s">
        <v>499</v>
      </c>
      <c r="E7300" s="21" t="s">
        <v>366</v>
      </c>
      <c r="F7300" s="12" t="n">
        <v>2</v>
      </c>
      <c r="G7300" s="19" t="n">
        <v>35.85</v>
      </c>
      <c r="H7300" s="19" t="n">
        <v>26.14</v>
      </c>
      <c r="I7300" s="19" t="n">
        <f aca="false">ROUND(F7300*G7300,2)</f>
        <v>71.7</v>
      </c>
      <c r="J7300" s="19" t="n">
        <f aca="false">ROUND(F7300*H7300,2)</f>
        <v>52.28</v>
      </c>
      <c r="K7300" s="19" t="n">
        <f aca="false">INDEX(Pricebook!$L$2:$L$1401,MATCH(D7300,Pricebook!$A$2:$A$1401,0))</f>
        <v>39.05</v>
      </c>
      <c r="L7300" s="19" t="n">
        <f aca="false">ROUND(F7300*K7300,2)</f>
        <v>78.1</v>
      </c>
      <c r="M7300" s="24" t="n">
        <f aca="false">DATE(YEAR(C7300),MONTH(C7300),1)</f>
        <v>46235</v>
      </c>
    </row>
    <row r="7301" customFormat="false" ht="15" hidden="false" customHeight="false" outlineLevel="0" collapsed="false">
      <c r="A7301" s="21" t="s">
        <v>3909</v>
      </c>
      <c r="B7301" s="21" t="s">
        <v>3398</v>
      </c>
      <c r="C7301" s="23" t="n">
        <v>46238</v>
      </c>
      <c r="D7301" s="21" t="s">
        <v>641</v>
      </c>
      <c r="E7301" s="21" t="s">
        <v>366</v>
      </c>
      <c r="F7301" s="12" t="n">
        <v>1</v>
      </c>
      <c r="G7301" s="19" t="n">
        <v>24.05</v>
      </c>
      <c r="H7301" s="19" t="n">
        <v>17.42</v>
      </c>
      <c r="I7301" s="19" t="n">
        <f aca="false">ROUND(F7301*G7301,2)</f>
        <v>24.05</v>
      </c>
      <c r="J7301" s="19" t="n">
        <f aca="false">ROUND(F7301*H7301,2)</f>
        <v>17.42</v>
      </c>
      <c r="K7301" s="19" t="n">
        <f aca="false">INDEX(Pricebook!$L$2:$L$1401,MATCH(D7301,Pricebook!$A$2:$A$1401,0))</f>
        <v>26</v>
      </c>
      <c r="L7301" s="19" t="n">
        <f aca="false">ROUND(F7301*K7301,2)</f>
        <v>26</v>
      </c>
      <c r="M7301" s="24" t="n">
        <f aca="false">DATE(YEAR(C7301),MONTH(C7301),1)</f>
        <v>46235</v>
      </c>
    </row>
    <row r="7302" customFormat="false" ht="15" hidden="false" customHeight="false" outlineLevel="0" collapsed="false">
      <c r="A7302" s="21" t="s">
        <v>3909</v>
      </c>
      <c r="B7302" s="21" t="s">
        <v>3398</v>
      </c>
      <c r="C7302" s="23" t="n">
        <v>46238</v>
      </c>
      <c r="D7302" s="21" t="s">
        <v>1629</v>
      </c>
      <c r="E7302" s="21" t="s">
        <v>1452</v>
      </c>
      <c r="F7302" s="12" t="n">
        <v>11</v>
      </c>
      <c r="G7302" s="19" t="n">
        <v>25.75</v>
      </c>
      <c r="H7302" s="19" t="n">
        <v>18.59</v>
      </c>
      <c r="I7302" s="19" t="n">
        <f aca="false">ROUND(F7302*G7302,2)</f>
        <v>283.25</v>
      </c>
      <c r="J7302" s="19" t="n">
        <f aca="false">ROUND(F7302*H7302,2)</f>
        <v>204.49</v>
      </c>
      <c r="K7302" s="19" t="n">
        <f aca="false">INDEX(Pricebook!$L$2:$L$1401,MATCH(D7302,Pricebook!$A$2:$A$1401,0))</f>
        <v>26.6</v>
      </c>
      <c r="L7302" s="19" t="n">
        <f aca="false">ROUND(F7302*K7302,2)</f>
        <v>292.6</v>
      </c>
      <c r="M7302" s="24" t="n">
        <f aca="false">DATE(YEAR(C7302),MONTH(C7302),1)</f>
        <v>46235</v>
      </c>
    </row>
    <row r="7303" customFormat="false" ht="15" hidden="false" customHeight="false" outlineLevel="0" collapsed="false">
      <c r="A7303" s="21" t="s">
        <v>3909</v>
      </c>
      <c r="B7303" s="21" t="s">
        <v>3398</v>
      </c>
      <c r="C7303" s="23" t="n">
        <v>46238</v>
      </c>
      <c r="D7303" s="21" t="s">
        <v>1923</v>
      </c>
      <c r="E7303" s="21" t="s">
        <v>1452</v>
      </c>
      <c r="F7303" s="12" t="n">
        <v>5</v>
      </c>
      <c r="G7303" s="19" t="n">
        <v>36</v>
      </c>
      <c r="H7303" s="19" t="n">
        <v>22.17</v>
      </c>
      <c r="I7303" s="19" t="n">
        <f aca="false">ROUND(F7303*G7303,2)</f>
        <v>180</v>
      </c>
      <c r="J7303" s="19" t="n">
        <f aca="false">ROUND(F7303*H7303,2)</f>
        <v>110.85</v>
      </c>
      <c r="K7303" s="19" t="n">
        <f aca="false">INDEX(Pricebook!$L$2:$L$1401,MATCH(D7303,Pricebook!$A$2:$A$1401,0))</f>
        <v>36.95</v>
      </c>
      <c r="L7303" s="19" t="n">
        <f aca="false">ROUND(F7303*K7303,2)</f>
        <v>184.75</v>
      </c>
      <c r="M7303" s="24" t="n">
        <f aca="false">DATE(YEAR(C7303),MONTH(C7303),1)</f>
        <v>46235</v>
      </c>
    </row>
    <row r="7304" customFormat="false" ht="15" hidden="false" customHeight="false" outlineLevel="0" collapsed="false">
      <c r="A7304" s="21" t="s">
        <v>3909</v>
      </c>
      <c r="B7304" s="21" t="s">
        <v>3398</v>
      </c>
      <c r="C7304" s="23" t="n">
        <v>46238</v>
      </c>
      <c r="D7304" s="21" t="s">
        <v>1917</v>
      </c>
      <c r="E7304" s="21" t="s">
        <v>1452</v>
      </c>
      <c r="F7304" s="12" t="n">
        <v>5</v>
      </c>
      <c r="G7304" s="19" t="n">
        <v>49.5</v>
      </c>
      <c r="H7304" s="19" t="n">
        <v>30.71</v>
      </c>
      <c r="I7304" s="19" t="n">
        <f aca="false">ROUND(F7304*G7304,2)</f>
        <v>247.5</v>
      </c>
      <c r="J7304" s="19" t="n">
        <f aca="false">ROUND(F7304*H7304,2)</f>
        <v>153.55</v>
      </c>
      <c r="K7304" s="19" t="n">
        <f aca="false">INDEX(Pricebook!$L$2:$L$1401,MATCH(D7304,Pricebook!$A$2:$A$1401,0))</f>
        <v>51.2</v>
      </c>
      <c r="L7304" s="19" t="n">
        <f aca="false">ROUND(F7304*K7304,2)</f>
        <v>256</v>
      </c>
      <c r="M7304" s="24" t="n">
        <f aca="false">DATE(YEAR(C7304),MONTH(C7304),1)</f>
        <v>46235</v>
      </c>
    </row>
    <row r="7305" customFormat="false" ht="15" hidden="false" customHeight="false" outlineLevel="0" collapsed="false">
      <c r="A7305" s="21" t="s">
        <v>3909</v>
      </c>
      <c r="B7305" s="21" t="s">
        <v>3398</v>
      </c>
      <c r="C7305" s="23" t="n">
        <v>46238</v>
      </c>
      <c r="D7305" s="21" t="s">
        <v>1484</v>
      </c>
      <c r="E7305" s="21" t="s">
        <v>1452</v>
      </c>
      <c r="F7305" s="12" t="n">
        <v>5</v>
      </c>
      <c r="G7305" s="19" t="n">
        <v>30.15</v>
      </c>
      <c r="H7305" s="19" t="n">
        <v>18.63</v>
      </c>
      <c r="I7305" s="19" t="n">
        <f aca="false">ROUND(F7305*G7305,2)</f>
        <v>150.75</v>
      </c>
      <c r="J7305" s="19" t="n">
        <f aca="false">ROUND(F7305*H7305,2)</f>
        <v>93.15</v>
      </c>
      <c r="K7305" s="19" t="n">
        <f aca="false">INDEX(Pricebook!$L$2:$L$1401,MATCH(D7305,Pricebook!$A$2:$A$1401,0))</f>
        <v>31.05</v>
      </c>
      <c r="L7305" s="19" t="n">
        <f aca="false">ROUND(F7305*K7305,2)</f>
        <v>155.25</v>
      </c>
      <c r="M7305" s="24" t="n">
        <f aca="false">DATE(YEAR(C7305),MONTH(C7305),1)</f>
        <v>46235</v>
      </c>
    </row>
    <row r="7306" customFormat="false" ht="15" hidden="false" customHeight="false" outlineLevel="0" collapsed="false">
      <c r="A7306" s="21" t="s">
        <v>3909</v>
      </c>
      <c r="B7306" s="21" t="s">
        <v>3398</v>
      </c>
      <c r="C7306" s="23" t="n">
        <v>46238</v>
      </c>
      <c r="D7306" s="21" t="s">
        <v>2384</v>
      </c>
      <c r="E7306" s="21" t="s">
        <v>2202</v>
      </c>
      <c r="F7306" s="12" t="n">
        <v>2</v>
      </c>
      <c r="G7306" s="19" t="n">
        <v>13.95</v>
      </c>
      <c r="H7306" s="19" t="n">
        <v>8.69</v>
      </c>
      <c r="I7306" s="19" t="n">
        <f aca="false">ROUND(F7306*G7306,2)</f>
        <v>27.9</v>
      </c>
      <c r="J7306" s="19" t="n">
        <f aca="false">ROUND(F7306*H7306,2)</f>
        <v>17.38</v>
      </c>
      <c r="K7306" s="19" t="n">
        <f aca="false">INDEX(Pricebook!$L$2:$L$1401,MATCH(D7306,Pricebook!$A$2:$A$1401,0))</f>
        <v>15</v>
      </c>
      <c r="L7306" s="19" t="n">
        <f aca="false">ROUND(F7306*K7306,2)</f>
        <v>30</v>
      </c>
      <c r="M7306" s="24" t="n">
        <f aca="false">DATE(YEAR(C7306),MONTH(C7306),1)</f>
        <v>46235</v>
      </c>
    </row>
    <row r="7307" customFormat="false" ht="15" hidden="false" customHeight="false" outlineLevel="0" collapsed="false">
      <c r="A7307" s="21" t="s">
        <v>3909</v>
      </c>
      <c r="B7307" s="21" t="s">
        <v>3398</v>
      </c>
      <c r="C7307" s="23" t="n">
        <v>46238</v>
      </c>
      <c r="D7307" s="21" t="s">
        <v>637</v>
      </c>
      <c r="E7307" s="21" t="s">
        <v>366</v>
      </c>
      <c r="F7307" s="12" t="n">
        <v>2</v>
      </c>
      <c r="G7307" s="19" t="n">
        <v>16.5</v>
      </c>
      <c r="H7307" s="19" t="n">
        <v>11.99</v>
      </c>
      <c r="I7307" s="19" t="n">
        <f aca="false">ROUND(F7307*G7307,2)</f>
        <v>33</v>
      </c>
      <c r="J7307" s="19" t="n">
        <f aca="false">ROUND(F7307*H7307,2)</f>
        <v>23.98</v>
      </c>
      <c r="K7307" s="19" t="n">
        <f aca="false">INDEX(Pricebook!$L$2:$L$1401,MATCH(D7307,Pricebook!$A$2:$A$1401,0))</f>
        <v>17.9</v>
      </c>
      <c r="L7307" s="19" t="n">
        <f aca="false">ROUND(F7307*K7307,2)</f>
        <v>35.8</v>
      </c>
      <c r="M7307" s="24" t="n">
        <f aca="false">DATE(YEAR(C7307),MONTH(C7307),1)</f>
        <v>46235</v>
      </c>
    </row>
    <row r="7308" customFormat="false" ht="15" hidden="false" customHeight="false" outlineLevel="0" collapsed="false">
      <c r="A7308" s="21" t="s">
        <v>3909</v>
      </c>
      <c r="B7308" s="21" t="s">
        <v>3398</v>
      </c>
      <c r="C7308" s="23" t="n">
        <v>46238</v>
      </c>
      <c r="D7308" s="21" t="s">
        <v>2404</v>
      </c>
      <c r="E7308" s="21" t="s">
        <v>2202</v>
      </c>
      <c r="F7308" s="12" t="n">
        <v>3</v>
      </c>
      <c r="G7308" s="19" t="n">
        <v>7.45</v>
      </c>
      <c r="H7308" s="19" t="n">
        <v>4.64</v>
      </c>
      <c r="I7308" s="19" t="n">
        <f aca="false">ROUND(F7308*G7308,2)</f>
        <v>22.35</v>
      </c>
      <c r="J7308" s="19" t="n">
        <f aca="false">ROUND(F7308*H7308,2)</f>
        <v>13.92</v>
      </c>
      <c r="K7308" s="19" t="n">
        <f aca="false">INDEX(Pricebook!$L$2:$L$1401,MATCH(D7308,Pricebook!$A$2:$A$1401,0))</f>
        <v>8</v>
      </c>
      <c r="L7308" s="19" t="n">
        <f aca="false">ROUND(F7308*K7308,2)</f>
        <v>24</v>
      </c>
      <c r="M7308" s="24" t="n">
        <f aca="false">DATE(YEAR(C7308),MONTH(C7308),1)</f>
        <v>46235</v>
      </c>
    </row>
    <row r="7309" customFormat="false" ht="15" hidden="false" customHeight="false" outlineLevel="0" collapsed="false">
      <c r="A7309" s="21" t="s">
        <v>3909</v>
      </c>
      <c r="B7309" s="21" t="s">
        <v>3398</v>
      </c>
      <c r="C7309" s="23" t="n">
        <v>46238</v>
      </c>
      <c r="D7309" s="21" t="s">
        <v>2376</v>
      </c>
      <c r="E7309" s="21" t="s">
        <v>2202</v>
      </c>
      <c r="F7309" s="12" t="n">
        <v>4</v>
      </c>
      <c r="G7309" s="19" t="n">
        <v>6.25</v>
      </c>
      <c r="H7309" s="19" t="n">
        <v>3.82</v>
      </c>
      <c r="I7309" s="19" t="n">
        <f aca="false">ROUND(F7309*G7309,2)</f>
        <v>25</v>
      </c>
      <c r="J7309" s="19" t="n">
        <f aca="false">ROUND(F7309*H7309,2)</f>
        <v>15.28</v>
      </c>
      <c r="K7309" s="19" t="n">
        <f aca="false">INDEX(Pricebook!$L$2:$L$1401,MATCH(D7309,Pricebook!$A$2:$A$1401,0))</f>
        <v>6.6</v>
      </c>
      <c r="L7309" s="19" t="n">
        <f aca="false">ROUND(F7309*K7309,2)</f>
        <v>26.4</v>
      </c>
      <c r="M7309" s="24" t="n">
        <f aca="false">DATE(YEAR(C7309),MONTH(C7309),1)</f>
        <v>46235</v>
      </c>
    </row>
    <row r="7310" customFormat="false" ht="15" hidden="false" customHeight="false" outlineLevel="0" collapsed="false">
      <c r="A7310" s="21" t="s">
        <v>3909</v>
      </c>
      <c r="B7310" s="21" t="s">
        <v>3398</v>
      </c>
      <c r="C7310" s="23" t="n">
        <v>46238</v>
      </c>
      <c r="D7310" s="21" t="s">
        <v>386</v>
      </c>
      <c r="E7310" s="21" t="s">
        <v>366</v>
      </c>
      <c r="F7310" s="12" t="n">
        <v>3</v>
      </c>
      <c r="G7310" s="19" t="n">
        <v>6.6</v>
      </c>
      <c r="H7310" s="19" t="n">
        <v>4.81</v>
      </c>
      <c r="I7310" s="19" t="n">
        <f aca="false">ROUND(F7310*G7310,2)</f>
        <v>19.8</v>
      </c>
      <c r="J7310" s="19" t="n">
        <f aca="false">ROUND(F7310*H7310,2)</f>
        <v>14.43</v>
      </c>
      <c r="K7310" s="19" t="n">
        <f aca="false">INDEX(Pricebook!$L$2:$L$1401,MATCH(D7310,Pricebook!$A$2:$A$1401,0))</f>
        <v>7.2</v>
      </c>
      <c r="L7310" s="19" t="n">
        <f aca="false">ROUND(F7310*K7310,2)</f>
        <v>21.6</v>
      </c>
      <c r="M7310" s="24" t="n">
        <f aca="false">DATE(YEAR(C7310),MONTH(C7310),1)</f>
        <v>46235</v>
      </c>
    </row>
    <row r="7311" customFormat="false" ht="15" hidden="false" customHeight="false" outlineLevel="0" collapsed="false">
      <c r="A7311" s="21" t="s">
        <v>3909</v>
      </c>
      <c r="B7311" s="21" t="s">
        <v>3398</v>
      </c>
      <c r="C7311" s="23" t="n">
        <v>46238</v>
      </c>
      <c r="D7311" s="21" t="s">
        <v>797</v>
      </c>
      <c r="E7311" s="21" t="s">
        <v>366</v>
      </c>
      <c r="F7311" s="12" t="n">
        <v>5</v>
      </c>
      <c r="G7311" s="19" t="n">
        <v>7.3</v>
      </c>
      <c r="H7311" s="19" t="n">
        <v>6.05</v>
      </c>
      <c r="I7311" s="19" t="n">
        <f aca="false">ROUND(F7311*G7311,2)</f>
        <v>36.5</v>
      </c>
      <c r="J7311" s="19" t="n">
        <f aca="false">ROUND(F7311*H7311,2)</f>
        <v>30.25</v>
      </c>
      <c r="K7311" s="19" t="n">
        <f aca="false">INDEX(Pricebook!$L$2:$L$1401,MATCH(D7311,Pricebook!$A$2:$A$1401,0))</f>
        <v>7.9</v>
      </c>
      <c r="L7311" s="19" t="n">
        <f aca="false">ROUND(F7311*K7311,2)</f>
        <v>39.5</v>
      </c>
      <c r="M7311" s="24" t="n">
        <f aca="false">DATE(YEAR(C7311),MONTH(C7311),1)</f>
        <v>46235</v>
      </c>
    </row>
    <row r="7312" customFormat="false" ht="15" hidden="false" customHeight="false" outlineLevel="0" collapsed="false">
      <c r="A7312" s="21" t="s">
        <v>3909</v>
      </c>
      <c r="B7312" s="21" t="s">
        <v>3398</v>
      </c>
      <c r="C7312" s="23" t="n">
        <v>46238</v>
      </c>
      <c r="D7312" s="21" t="s">
        <v>1645</v>
      </c>
      <c r="E7312" s="21" t="s">
        <v>1452</v>
      </c>
      <c r="F7312" s="12" t="n">
        <v>6</v>
      </c>
      <c r="G7312" s="19" t="n">
        <v>61.35</v>
      </c>
      <c r="H7312" s="19" t="n">
        <v>37.72</v>
      </c>
      <c r="I7312" s="19" t="n">
        <f aca="false">ROUND(F7312*G7312,2)</f>
        <v>368.1</v>
      </c>
      <c r="J7312" s="19" t="n">
        <f aca="false">ROUND(F7312*H7312,2)</f>
        <v>226.32</v>
      </c>
      <c r="K7312" s="19" t="n">
        <f aca="false">INDEX(Pricebook!$L$2:$L$1401,MATCH(D7312,Pricebook!$A$2:$A$1401,0))</f>
        <v>62.9</v>
      </c>
      <c r="L7312" s="19" t="n">
        <f aca="false">ROUND(F7312*K7312,2)</f>
        <v>377.4</v>
      </c>
      <c r="M7312" s="24" t="n">
        <f aca="false">DATE(YEAR(C7312),MONTH(C7312),1)</f>
        <v>46235</v>
      </c>
    </row>
    <row r="7313" customFormat="false" ht="15" hidden="false" customHeight="false" outlineLevel="0" collapsed="false">
      <c r="A7313" s="21" t="s">
        <v>3909</v>
      </c>
      <c r="B7313" s="21" t="s">
        <v>3398</v>
      </c>
      <c r="C7313" s="23" t="n">
        <v>46238</v>
      </c>
      <c r="D7313" s="21" t="s">
        <v>793</v>
      </c>
      <c r="E7313" s="21" t="s">
        <v>366</v>
      </c>
      <c r="F7313" s="12" t="n">
        <v>3</v>
      </c>
      <c r="G7313" s="19" t="n">
        <v>17.75</v>
      </c>
      <c r="H7313" s="19" t="n">
        <v>12.81</v>
      </c>
      <c r="I7313" s="19" t="n">
        <f aca="false">ROUND(F7313*G7313,2)</f>
        <v>53.25</v>
      </c>
      <c r="J7313" s="19" t="n">
        <f aca="false">ROUND(F7313*H7313,2)</f>
        <v>38.43</v>
      </c>
      <c r="K7313" s="19" t="n">
        <f aca="false">INDEX(Pricebook!$L$2:$L$1401,MATCH(D7313,Pricebook!$A$2:$A$1401,0))</f>
        <v>19.15</v>
      </c>
      <c r="L7313" s="19" t="n">
        <f aca="false">ROUND(F7313*K7313,2)</f>
        <v>57.45</v>
      </c>
      <c r="M7313" s="24" t="n">
        <f aca="false">DATE(YEAR(C7313),MONTH(C7313),1)</f>
        <v>46235</v>
      </c>
    </row>
    <row r="7314" customFormat="false" ht="15" hidden="false" customHeight="false" outlineLevel="0" collapsed="false">
      <c r="A7314" s="21" t="s">
        <v>3909</v>
      </c>
      <c r="B7314" s="21" t="s">
        <v>3398</v>
      </c>
      <c r="C7314" s="23" t="n">
        <v>46238</v>
      </c>
      <c r="D7314" s="21" t="s">
        <v>795</v>
      </c>
      <c r="E7314" s="21" t="s">
        <v>366</v>
      </c>
      <c r="F7314" s="12" t="n">
        <v>3</v>
      </c>
      <c r="G7314" s="19" t="n">
        <v>47.8</v>
      </c>
      <c r="H7314" s="19" t="n">
        <v>34.14</v>
      </c>
      <c r="I7314" s="19" t="n">
        <f aca="false">ROUND(F7314*G7314,2)</f>
        <v>143.4</v>
      </c>
      <c r="J7314" s="19" t="n">
        <f aca="false">ROUND(F7314*H7314,2)</f>
        <v>102.42</v>
      </c>
      <c r="K7314" s="19" t="n">
        <f aca="false">INDEX(Pricebook!$L$2:$L$1401,MATCH(D7314,Pricebook!$A$2:$A$1401,0))</f>
        <v>51</v>
      </c>
      <c r="L7314" s="19" t="n">
        <f aca="false">ROUND(F7314*K7314,2)</f>
        <v>153</v>
      </c>
      <c r="M7314" s="24" t="n">
        <f aca="false">DATE(YEAR(C7314),MONTH(C7314),1)</f>
        <v>46235</v>
      </c>
    </row>
    <row r="7315" customFormat="false" ht="15" hidden="false" customHeight="false" outlineLevel="0" collapsed="false">
      <c r="A7315" s="21" t="s">
        <v>3910</v>
      </c>
      <c r="B7315" s="21" t="s">
        <v>3040</v>
      </c>
      <c r="C7315" s="23" t="n">
        <v>46238</v>
      </c>
      <c r="D7315" s="21" t="s">
        <v>386</v>
      </c>
      <c r="E7315" s="21" t="s">
        <v>366</v>
      </c>
      <c r="F7315" s="12" t="n">
        <v>4</v>
      </c>
      <c r="G7315" s="19" t="n">
        <v>6.6</v>
      </c>
      <c r="H7315" s="19" t="n">
        <v>4.81</v>
      </c>
      <c r="I7315" s="19" t="n">
        <f aca="false">ROUND(F7315*G7315,2)</f>
        <v>26.4</v>
      </c>
      <c r="J7315" s="19" t="n">
        <f aca="false">ROUND(F7315*H7315,2)</f>
        <v>19.24</v>
      </c>
      <c r="K7315" s="19" t="n">
        <f aca="false">INDEX(Pricebook!$L$2:$L$1401,MATCH(D7315,Pricebook!$A$2:$A$1401,0))</f>
        <v>7.2</v>
      </c>
      <c r="L7315" s="19" t="n">
        <f aca="false">ROUND(F7315*K7315,2)</f>
        <v>28.8</v>
      </c>
      <c r="M7315" s="24" t="n">
        <f aca="false">DATE(YEAR(C7315),MONTH(C7315),1)</f>
        <v>46235</v>
      </c>
    </row>
    <row r="7316" customFormat="false" ht="15" hidden="false" customHeight="false" outlineLevel="0" collapsed="false">
      <c r="A7316" s="21" t="s">
        <v>3910</v>
      </c>
      <c r="B7316" s="21" t="s">
        <v>3040</v>
      </c>
      <c r="C7316" s="23" t="n">
        <v>46238</v>
      </c>
      <c r="D7316" s="21" t="s">
        <v>386</v>
      </c>
      <c r="E7316" s="21" t="s">
        <v>366</v>
      </c>
      <c r="F7316" s="12" t="n">
        <v>4</v>
      </c>
      <c r="G7316" s="19" t="n">
        <v>6.6</v>
      </c>
      <c r="H7316" s="19" t="n">
        <v>4.81</v>
      </c>
      <c r="I7316" s="19" t="n">
        <f aca="false">ROUND(F7316*G7316,2)</f>
        <v>26.4</v>
      </c>
      <c r="J7316" s="19" t="n">
        <f aca="false">ROUND(F7316*H7316,2)</f>
        <v>19.24</v>
      </c>
      <c r="K7316" s="19" t="n">
        <f aca="false">INDEX(Pricebook!$L$2:$L$1401,MATCH(D7316,Pricebook!$A$2:$A$1401,0))</f>
        <v>7.2</v>
      </c>
      <c r="L7316" s="19" t="n">
        <f aca="false">ROUND(F7316*K7316,2)</f>
        <v>28.8</v>
      </c>
      <c r="M7316" s="24" t="n">
        <f aca="false">DATE(YEAR(C7316),MONTH(C7316),1)</f>
        <v>46235</v>
      </c>
    </row>
    <row r="7317" customFormat="false" ht="15" hidden="false" customHeight="false" outlineLevel="0" collapsed="false">
      <c r="A7317" s="21" t="s">
        <v>3910</v>
      </c>
      <c r="B7317" s="21" t="s">
        <v>3040</v>
      </c>
      <c r="C7317" s="23" t="n">
        <v>46238</v>
      </c>
      <c r="D7317" s="21" t="s">
        <v>1144</v>
      </c>
      <c r="E7317" s="21" t="s">
        <v>971</v>
      </c>
      <c r="F7317" s="12" t="n">
        <v>12</v>
      </c>
      <c r="G7317" s="19" t="n">
        <v>3.5</v>
      </c>
      <c r="H7317" s="19" t="n">
        <v>2.82</v>
      </c>
      <c r="I7317" s="19" t="n">
        <f aca="false">ROUND(F7317*G7317,2)</f>
        <v>42</v>
      </c>
      <c r="J7317" s="19" t="n">
        <f aca="false">ROUND(F7317*H7317,2)</f>
        <v>33.84</v>
      </c>
      <c r="K7317" s="19" t="n">
        <f aca="false">INDEX(Pricebook!$L$2:$L$1401,MATCH(D7317,Pricebook!$A$2:$A$1401,0))</f>
        <v>3.85</v>
      </c>
      <c r="L7317" s="19" t="n">
        <f aca="false">ROUND(F7317*K7317,2)</f>
        <v>46.2</v>
      </c>
      <c r="M7317" s="24" t="n">
        <f aca="false">DATE(YEAR(C7317),MONTH(C7317),1)</f>
        <v>46235</v>
      </c>
    </row>
    <row r="7318" customFormat="false" ht="15" hidden="false" customHeight="false" outlineLevel="0" collapsed="false">
      <c r="A7318" s="21" t="s">
        <v>3910</v>
      </c>
      <c r="B7318" s="21" t="s">
        <v>3040</v>
      </c>
      <c r="C7318" s="23" t="n">
        <v>46238</v>
      </c>
      <c r="D7318" s="21" t="s">
        <v>879</v>
      </c>
      <c r="E7318" s="21" t="s">
        <v>366</v>
      </c>
      <c r="F7318" s="12" t="n">
        <v>1</v>
      </c>
      <c r="G7318" s="19" t="n">
        <v>61.8</v>
      </c>
      <c r="H7318" s="19" t="n">
        <v>44.23</v>
      </c>
      <c r="I7318" s="19" t="n">
        <f aca="false">ROUND(F7318*G7318,2)</f>
        <v>61.8</v>
      </c>
      <c r="J7318" s="19" t="n">
        <f aca="false">ROUND(F7318*H7318,2)</f>
        <v>44.23</v>
      </c>
      <c r="K7318" s="19" t="n">
        <f aca="false">INDEX(Pricebook!$L$2:$L$1401,MATCH(D7318,Pricebook!$A$2:$A$1401,0))</f>
        <v>66.05</v>
      </c>
      <c r="L7318" s="19" t="n">
        <f aca="false">ROUND(F7318*K7318,2)</f>
        <v>66.05</v>
      </c>
      <c r="M7318" s="24" t="n">
        <f aca="false">DATE(YEAR(C7318),MONTH(C7318),1)</f>
        <v>46235</v>
      </c>
    </row>
    <row r="7319" customFormat="false" ht="15" hidden="false" customHeight="false" outlineLevel="0" collapsed="false">
      <c r="A7319" s="21" t="s">
        <v>3910</v>
      </c>
      <c r="B7319" s="21" t="s">
        <v>3040</v>
      </c>
      <c r="C7319" s="23" t="n">
        <v>46238</v>
      </c>
      <c r="D7319" s="21" t="s">
        <v>2932</v>
      </c>
      <c r="E7319" s="21" t="s">
        <v>2748</v>
      </c>
      <c r="F7319" s="12" t="n">
        <v>3</v>
      </c>
      <c r="G7319" s="19" t="n">
        <v>101.4</v>
      </c>
      <c r="H7319" s="19" t="n">
        <v>64.85</v>
      </c>
      <c r="I7319" s="19" t="n">
        <f aca="false">ROUND(F7319*G7319,2)</f>
        <v>304.2</v>
      </c>
      <c r="J7319" s="19" t="n">
        <f aca="false">ROUND(F7319*H7319,2)</f>
        <v>194.55</v>
      </c>
      <c r="K7319" s="19" t="n">
        <f aca="false">INDEX(Pricebook!$L$2:$L$1401,MATCH(D7319,Pricebook!$A$2:$A$1401,0))</f>
        <v>109.95</v>
      </c>
      <c r="L7319" s="19" t="n">
        <f aca="false">ROUND(F7319*K7319,2)</f>
        <v>329.85</v>
      </c>
      <c r="M7319" s="24" t="n">
        <f aca="false">DATE(YEAR(C7319),MONTH(C7319),1)</f>
        <v>46235</v>
      </c>
    </row>
    <row r="7320" customFormat="false" ht="15" hidden="false" customHeight="false" outlineLevel="0" collapsed="false">
      <c r="A7320" s="21" t="s">
        <v>3910</v>
      </c>
      <c r="B7320" s="21" t="s">
        <v>3040</v>
      </c>
      <c r="C7320" s="23" t="n">
        <v>46238</v>
      </c>
      <c r="D7320" s="21" t="s">
        <v>1950</v>
      </c>
      <c r="E7320" s="21" t="s">
        <v>1941</v>
      </c>
      <c r="F7320" s="12" t="n">
        <v>3</v>
      </c>
      <c r="G7320" s="19" t="n">
        <v>104.55</v>
      </c>
      <c r="H7320" s="19" t="n">
        <v>68.23</v>
      </c>
      <c r="I7320" s="19" t="n">
        <f aca="false">ROUND(F7320*G7320,2)</f>
        <v>313.65</v>
      </c>
      <c r="J7320" s="19" t="n">
        <f aca="false">ROUND(F7320*H7320,2)</f>
        <v>204.69</v>
      </c>
      <c r="K7320" s="19" t="n">
        <f aca="false">INDEX(Pricebook!$L$2:$L$1401,MATCH(D7320,Pricebook!$A$2:$A$1401,0))</f>
        <v>110.05</v>
      </c>
      <c r="L7320" s="19" t="n">
        <f aca="false">ROUND(F7320*K7320,2)</f>
        <v>330.15</v>
      </c>
      <c r="M7320" s="24" t="n">
        <f aca="false">DATE(YEAR(C7320),MONTH(C7320),1)</f>
        <v>46235</v>
      </c>
    </row>
    <row r="7321" customFormat="false" ht="15" hidden="false" customHeight="false" outlineLevel="0" collapsed="false">
      <c r="A7321" s="21" t="s">
        <v>3910</v>
      </c>
      <c r="B7321" s="21" t="s">
        <v>3040</v>
      </c>
      <c r="C7321" s="23" t="n">
        <v>46238</v>
      </c>
      <c r="D7321" s="21" t="s">
        <v>1356</v>
      </c>
      <c r="E7321" s="21" t="s">
        <v>971</v>
      </c>
      <c r="F7321" s="12" t="n">
        <v>2</v>
      </c>
      <c r="G7321" s="19" t="n">
        <v>150</v>
      </c>
      <c r="H7321" s="19" t="n">
        <v>122</v>
      </c>
      <c r="I7321" s="19" t="n">
        <f aca="false">ROUND(F7321*G7321,2)</f>
        <v>300</v>
      </c>
      <c r="J7321" s="19" t="n">
        <f aca="false">ROUND(F7321*H7321,2)</f>
        <v>244</v>
      </c>
      <c r="K7321" s="19" t="n">
        <f aca="false">INDEX(Pricebook!$L$2:$L$1401,MATCH(D7321,Pricebook!$A$2:$A$1401,0))</f>
        <v>174.3</v>
      </c>
      <c r="L7321" s="19" t="n">
        <f aca="false">ROUND(F7321*K7321,2)</f>
        <v>348.6</v>
      </c>
      <c r="M7321" s="24" t="n">
        <f aca="false">DATE(YEAR(C7321),MONTH(C7321),1)</f>
        <v>46235</v>
      </c>
    </row>
    <row r="7322" customFormat="false" ht="15" hidden="false" customHeight="false" outlineLevel="0" collapsed="false">
      <c r="A7322" s="21" t="s">
        <v>3910</v>
      </c>
      <c r="B7322" s="21" t="s">
        <v>3040</v>
      </c>
      <c r="C7322" s="23" t="n">
        <v>46238</v>
      </c>
      <c r="D7322" s="21" t="s">
        <v>1392</v>
      </c>
      <c r="E7322" s="21" t="s">
        <v>971</v>
      </c>
      <c r="F7322" s="12" t="n">
        <v>1</v>
      </c>
      <c r="G7322" s="19" t="n">
        <v>835.75</v>
      </c>
      <c r="H7322" s="19" t="n">
        <v>677.56</v>
      </c>
      <c r="I7322" s="19" t="n">
        <f aca="false">ROUND(F7322*G7322,2)</f>
        <v>835.75</v>
      </c>
      <c r="J7322" s="19" t="n">
        <f aca="false">ROUND(F7322*H7322,2)</f>
        <v>677.56</v>
      </c>
      <c r="K7322" s="19" t="n">
        <f aca="false">INDEX(Pricebook!$L$2:$L$1401,MATCH(D7322,Pricebook!$A$2:$A$1401,0))</f>
        <v>967.95</v>
      </c>
      <c r="L7322" s="19" t="n">
        <f aca="false">ROUND(F7322*K7322,2)</f>
        <v>967.95</v>
      </c>
      <c r="M7322" s="24" t="n">
        <f aca="false">DATE(YEAR(C7322),MONTH(C7322),1)</f>
        <v>46235</v>
      </c>
    </row>
    <row r="7323" customFormat="false" ht="15" hidden="false" customHeight="false" outlineLevel="0" collapsed="false">
      <c r="A7323" s="21" t="s">
        <v>3910</v>
      </c>
      <c r="B7323" s="21" t="s">
        <v>3040</v>
      </c>
      <c r="C7323" s="23" t="n">
        <v>46238</v>
      </c>
      <c r="D7323" s="21" t="s">
        <v>1952</v>
      </c>
      <c r="E7323" s="21" t="s">
        <v>1941</v>
      </c>
      <c r="F7323" s="12" t="n">
        <v>3</v>
      </c>
      <c r="G7323" s="19" t="n">
        <v>55.65</v>
      </c>
      <c r="H7323" s="19" t="n">
        <v>36.26</v>
      </c>
      <c r="I7323" s="19" t="n">
        <f aca="false">ROUND(F7323*G7323,2)</f>
        <v>166.95</v>
      </c>
      <c r="J7323" s="19" t="n">
        <f aca="false">ROUND(F7323*H7323,2)</f>
        <v>108.78</v>
      </c>
      <c r="K7323" s="19" t="n">
        <f aca="false">INDEX(Pricebook!$L$2:$L$1401,MATCH(D7323,Pricebook!$A$2:$A$1401,0))</f>
        <v>58.5</v>
      </c>
      <c r="L7323" s="19" t="n">
        <f aca="false">ROUND(F7323*K7323,2)</f>
        <v>175.5</v>
      </c>
      <c r="M7323" s="24" t="n">
        <f aca="false">DATE(YEAR(C7323),MONTH(C7323),1)</f>
        <v>46235</v>
      </c>
    </row>
    <row r="7324" customFormat="false" ht="15" hidden="false" customHeight="false" outlineLevel="0" collapsed="false">
      <c r="A7324" s="21" t="s">
        <v>3910</v>
      </c>
      <c r="B7324" s="21" t="s">
        <v>3040</v>
      </c>
      <c r="C7324" s="23" t="n">
        <v>46238</v>
      </c>
      <c r="D7324" s="21" t="s">
        <v>1236</v>
      </c>
      <c r="E7324" s="21" t="s">
        <v>971</v>
      </c>
      <c r="F7324" s="12" t="n">
        <v>1</v>
      </c>
      <c r="G7324" s="19" t="n">
        <v>64</v>
      </c>
      <c r="H7324" s="19" t="n">
        <v>55.95</v>
      </c>
      <c r="I7324" s="19" t="n">
        <f aca="false">ROUND(F7324*G7324,2)</f>
        <v>64</v>
      </c>
      <c r="J7324" s="19" t="n">
        <f aca="false">ROUND(F7324*H7324,2)</f>
        <v>55.95</v>
      </c>
      <c r="K7324" s="19" t="n">
        <f aca="false">INDEX(Pricebook!$L$2:$L$1401,MATCH(D7324,Pricebook!$A$2:$A$1401,0))</f>
        <v>70.4</v>
      </c>
      <c r="L7324" s="19" t="n">
        <f aca="false">ROUND(F7324*K7324,2)</f>
        <v>70.4</v>
      </c>
      <c r="M7324" s="24" t="n">
        <f aca="false">DATE(YEAR(C7324),MONTH(C7324),1)</f>
        <v>46235</v>
      </c>
    </row>
    <row r="7325" customFormat="false" ht="15" hidden="false" customHeight="false" outlineLevel="0" collapsed="false">
      <c r="A7325" s="21" t="s">
        <v>3910</v>
      </c>
      <c r="B7325" s="21" t="s">
        <v>3040</v>
      </c>
      <c r="C7325" s="23" t="n">
        <v>46238</v>
      </c>
      <c r="D7325" s="21" t="s">
        <v>2146</v>
      </c>
      <c r="E7325" s="21" t="s">
        <v>1941</v>
      </c>
      <c r="F7325" s="12" t="n">
        <v>1</v>
      </c>
      <c r="G7325" s="19" t="n">
        <v>76.8</v>
      </c>
      <c r="H7325" s="19" t="n">
        <v>49.54</v>
      </c>
      <c r="I7325" s="19" t="n">
        <f aca="false">ROUND(F7325*G7325,2)</f>
        <v>76.8</v>
      </c>
      <c r="J7325" s="19" t="n">
        <f aca="false">ROUND(F7325*H7325,2)</f>
        <v>49.54</v>
      </c>
      <c r="K7325" s="19" t="n">
        <f aca="false">INDEX(Pricebook!$L$2:$L$1401,MATCH(D7325,Pricebook!$A$2:$A$1401,0))</f>
        <v>79.95</v>
      </c>
      <c r="L7325" s="19" t="n">
        <f aca="false">ROUND(F7325*K7325,2)</f>
        <v>79.95</v>
      </c>
      <c r="M7325" s="24" t="n">
        <f aca="false">DATE(YEAR(C7325),MONTH(C7325),1)</f>
        <v>46235</v>
      </c>
    </row>
    <row r="7326" customFormat="false" ht="15" hidden="false" customHeight="false" outlineLevel="0" collapsed="false">
      <c r="A7326" s="21" t="s">
        <v>3910</v>
      </c>
      <c r="B7326" s="21" t="s">
        <v>3040</v>
      </c>
      <c r="C7326" s="23" t="n">
        <v>46238</v>
      </c>
      <c r="D7326" s="21" t="s">
        <v>1346</v>
      </c>
      <c r="E7326" s="21" t="s">
        <v>971</v>
      </c>
      <c r="F7326" s="12" t="n">
        <v>18</v>
      </c>
      <c r="G7326" s="19" t="n">
        <v>0.9</v>
      </c>
      <c r="H7326" s="19" t="n">
        <v>0.7</v>
      </c>
      <c r="I7326" s="19" t="n">
        <f aca="false">ROUND(F7326*G7326,2)</f>
        <v>16.2</v>
      </c>
      <c r="J7326" s="19" t="n">
        <f aca="false">ROUND(F7326*H7326,2)</f>
        <v>12.6</v>
      </c>
      <c r="K7326" s="19" t="n">
        <f aca="false">INDEX(Pricebook!$L$2:$L$1401,MATCH(D7326,Pricebook!$A$2:$A$1401,0))</f>
        <v>1</v>
      </c>
      <c r="L7326" s="19" t="n">
        <f aca="false">ROUND(F7326*K7326,2)</f>
        <v>18</v>
      </c>
      <c r="M7326" s="24" t="n">
        <f aca="false">DATE(YEAR(C7326),MONTH(C7326),1)</f>
        <v>46235</v>
      </c>
    </row>
    <row r="7327" customFormat="false" ht="15" hidden="false" customHeight="false" outlineLevel="0" collapsed="false">
      <c r="A7327" s="21" t="s">
        <v>3910</v>
      </c>
      <c r="B7327" s="21" t="s">
        <v>3040</v>
      </c>
      <c r="C7327" s="23" t="n">
        <v>46238</v>
      </c>
      <c r="D7327" s="21" t="s">
        <v>917</v>
      </c>
      <c r="E7327" s="21" t="s">
        <v>366</v>
      </c>
      <c r="F7327" s="12" t="n">
        <v>2</v>
      </c>
      <c r="G7327" s="19" t="n">
        <v>45.7</v>
      </c>
      <c r="H7327" s="19" t="n">
        <v>33.25</v>
      </c>
      <c r="I7327" s="19" t="n">
        <f aca="false">ROUND(F7327*G7327,2)</f>
        <v>91.4</v>
      </c>
      <c r="J7327" s="19" t="n">
        <f aca="false">ROUND(F7327*H7327,2)</f>
        <v>66.5</v>
      </c>
      <c r="K7327" s="19" t="n">
        <f aca="false">INDEX(Pricebook!$L$2:$L$1401,MATCH(D7327,Pricebook!$A$2:$A$1401,0))</f>
        <v>49.65</v>
      </c>
      <c r="L7327" s="19" t="n">
        <f aca="false">ROUND(F7327*K7327,2)</f>
        <v>99.3</v>
      </c>
      <c r="M7327" s="24" t="n">
        <f aca="false">DATE(YEAR(C7327),MONTH(C7327),1)</f>
        <v>46235</v>
      </c>
    </row>
    <row r="7328" customFormat="false" ht="15" hidden="false" customHeight="false" outlineLevel="0" collapsed="false">
      <c r="A7328" s="21" t="s">
        <v>3911</v>
      </c>
      <c r="B7328" s="21" t="s">
        <v>3071</v>
      </c>
      <c r="C7328" s="23" t="n">
        <v>46238</v>
      </c>
      <c r="D7328" s="21" t="s">
        <v>775</v>
      </c>
      <c r="E7328" s="21" t="s">
        <v>366</v>
      </c>
      <c r="F7328" s="12" t="n">
        <v>1</v>
      </c>
      <c r="G7328" s="19" t="n">
        <v>221.65</v>
      </c>
      <c r="H7328" s="19" t="n">
        <v>160.08</v>
      </c>
      <c r="I7328" s="19" t="n">
        <f aca="false">ROUND(F7328*G7328,2)</f>
        <v>221.65</v>
      </c>
      <c r="J7328" s="19" t="n">
        <f aca="false">ROUND(F7328*H7328,2)</f>
        <v>160.08</v>
      </c>
      <c r="K7328" s="19" t="n">
        <f aca="false">INDEX(Pricebook!$L$2:$L$1401,MATCH(D7328,Pricebook!$A$2:$A$1401,0))</f>
        <v>238.95</v>
      </c>
      <c r="L7328" s="19" t="n">
        <f aca="false">ROUND(F7328*K7328,2)</f>
        <v>238.95</v>
      </c>
      <c r="M7328" s="24" t="n">
        <f aca="false">DATE(YEAR(C7328),MONTH(C7328),1)</f>
        <v>46235</v>
      </c>
    </row>
    <row r="7329" customFormat="false" ht="15" hidden="false" customHeight="false" outlineLevel="0" collapsed="false">
      <c r="A7329" s="21" t="s">
        <v>3911</v>
      </c>
      <c r="B7329" s="21" t="s">
        <v>3071</v>
      </c>
      <c r="C7329" s="23" t="n">
        <v>46238</v>
      </c>
      <c r="D7329" s="21" t="s">
        <v>569</v>
      </c>
      <c r="E7329" s="21" t="s">
        <v>366</v>
      </c>
      <c r="F7329" s="12" t="n">
        <v>1</v>
      </c>
      <c r="G7329" s="19" t="n">
        <v>29.75</v>
      </c>
      <c r="H7329" s="19" t="n">
        <v>23.47</v>
      </c>
      <c r="I7329" s="19" t="n">
        <f aca="false">ROUND(F7329*G7329,2)</f>
        <v>29.75</v>
      </c>
      <c r="J7329" s="19" t="n">
        <f aca="false">ROUND(F7329*H7329,2)</f>
        <v>23.47</v>
      </c>
      <c r="K7329" s="19" t="n">
        <f aca="false">INDEX(Pricebook!$L$2:$L$1401,MATCH(D7329,Pricebook!$A$2:$A$1401,0))</f>
        <v>31.75</v>
      </c>
      <c r="L7329" s="19" t="n">
        <f aca="false">ROUND(F7329*K7329,2)</f>
        <v>31.75</v>
      </c>
      <c r="M7329" s="24" t="n">
        <f aca="false">DATE(YEAR(C7329),MONTH(C7329),1)</f>
        <v>46235</v>
      </c>
    </row>
    <row r="7330" customFormat="false" ht="15" hidden="false" customHeight="false" outlineLevel="0" collapsed="false">
      <c r="A7330" s="21" t="s">
        <v>3911</v>
      </c>
      <c r="B7330" s="21" t="s">
        <v>3071</v>
      </c>
      <c r="C7330" s="23" t="n">
        <v>46238</v>
      </c>
      <c r="D7330" s="21" t="s">
        <v>769</v>
      </c>
      <c r="E7330" s="21" t="s">
        <v>366</v>
      </c>
      <c r="F7330" s="12" t="n">
        <v>3</v>
      </c>
      <c r="G7330" s="19" t="n">
        <v>48.4</v>
      </c>
      <c r="H7330" s="19" t="n">
        <v>35.02</v>
      </c>
      <c r="I7330" s="19" t="n">
        <f aca="false">ROUND(F7330*G7330,2)</f>
        <v>145.2</v>
      </c>
      <c r="J7330" s="19" t="n">
        <f aca="false">ROUND(F7330*H7330,2)</f>
        <v>105.06</v>
      </c>
      <c r="K7330" s="19" t="n">
        <f aca="false">INDEX(Pricebook!$L$2:$L$1401,MATCH(D7330,Pricebook!$A$2:$A$1401,0))</f>
        <v>52.3</v>
      </c>
      <c r="L7330" s="19" t="n">
        <f aca="false">ROUND(F7330*K7330,2)</f>
        <v>156.9</v>
      </c>
      <c r="M7330" s="24" t="n">
        <f aca="false">DATE(YEAR(C7330),MONTH(C7330),1)</f>
        <v>46235</v>
      </c>
    </row>
    <row r="7331" customFormat="false" ht="15" hidden="false" customHeight="false" outlineLevel="0" collapsed="false">
      <c r="A7331" s="21" t="s">
        <v>3911</v>
      </c>
      <c r="B7331" s="21" t="s">
        <v>3071</v>
      </c>
      <c r="C7331" s="23" t="n">
        <v>46238</v>
      </c>
      <c r="D7331" s="21" t="s">
        <v>1434</v>
      </c>
      <c r="E7331" s="21" t="s">
        <v>971</v>
      </c>
      <c r="F7331" s="12" t="n">
        <v>1</v>
      </c>
      <c r="G7331" s="19" t="n">
        <v>985.75</v>
      </c>
      <c r="H7331" s="19" t="n">
        <v>809.51</v>
      </c>
      <c r="I7331" s="19" t="n">
        <f aca="false">ROUND(F7331*G7331,2)</f>
        <v>985.75</v>
      </c>
      <c r="J7331" s="19" t="n">
        <f aca="false">ROUND(F7331*H7331,2)</f>
        <v>809.51</v>
      </c>
      <c r="K7331" s="19" t="n">
        <f aca="false">INDEX(Pricebook!$L$2:$L$1401,MATCH(D7331,Pricebook!$A$2:$A$1401,0))</f>
        <v>1156.45</v>
      </c>
      <c r="L7331" s="19" t="n">
        <f aca="false">ROUND(F7331*K7331,2)</f>
        <v>1156.45</v>
      </c>
      <c r="M7331" s="24" t="n">
        <f aca="false">DATE(YEAR(C7331),MONTH(C7331),1)</f>
        <v>46235</v>
      </c>
    </row>
    <row r="7332" customFormat="false" ht="15" hidden="false" customHeight="false" outlineLevel="0" collapsed="false">
      <c r="A7332" s="21" t="s">
        <v>3911</v>
      </c>
      <c r="B7332" s="21" t="s">
        <v>3071</v>
      </c>
      <c r="C7332" s="23" t="n">
        <v>46238</v>
      </c>
      <c r="D7332" s="21" t="s">
        <v>2509</v>
      </c>
      <c r="E7332" s="21" t="s">
        <v>2466</v>
      </c>
      <c r="F7332" s="12" t="n">
        <v>8</v>
      </c>
      <c r="G7332" s="19" t="n">
        <v>7.3</v>
      </c>
      <c r="H7332" s="19" t="n">
        <v>4.58</v>
      </c>
      <c r="I7332" s="19" t="n">
        <f aca="false">ROUND(F7332*G7332,2)</f>
        <v>58.4</v>
      </c>
      <c r="J7332" s="19" t="n">
        <f aca="false">ROUND(F7332*H7332,2)</f>
        <v>36.64</v>
      </c>
      <c r="K7332" s="19" t="n">
        <f aca="false">INDEX(Pricebook!$L$2:$L$1401,MATCH(D7332,Pricebook!$A$2:$A$1401,0))</f>
        <v>7.65</v>
      </c>
      <c r="L7332" s="19" t="n">
        <f aca="false">ROUND(F7332*K7332,2)</f>
        <v>61.2</v>
      </c>
      <c r="M7332" s="24" t="n">
        <f aca="false">DATE(YEAR(C7332),MONTH(C7332),1)</f>
        <v>46235</v>
      </c>
    </row>
    <row r="7333" customFormat="false" ht="15" hidden="false" customHeight="false" outlineLevel="0" collapsed="false">
      <c r="A7333" s="21" t="s">
        <v>3911</v>
      </c>
      <c r="B7333" s="21" t="s">
        <v>3071</v>
      </c>
      <c r="C7333" s="23" t="n">
        <v>46238</v>
      </c>
      <c r="D7333" s="21" t="s">
        <v>2573</v>
      </c>
      <c r="E7333" s="21" t="s">
        <v>2466</v>
      </c>
      <c r="F7333" s="12" t="n">
        <v>2</v>
      </c>
      <c r="G7333" s="19" t="n">
        <v>32.4</v>
      </c>
      <c r="H7333" s="19" t="n">
        <v>22.76</v>
      </c>
      <c r="I7333" s="19" t="n">
        <f aca="false">ROUND(F7333*G7333,2)</f>
        <v>64.8</v>
      </c>
      <c r="J7333" s="19" t="n">
        <f aca="false">ROUND(F7333*H7333,2)</f>
        <v>45.52</v>
      </c>
      <c r="K7333" s="19" t="n">
        <f aca="false">INDEX(Pricebook!$L$2:$L$1401,MATCH(D7333,Pricebook!$A$2:$A$1401,0))</f>
        <v>33.5</v>
      </c>
      <c r="L7333" s="19" t="n">
        <f aca="false">ROUND(F7333*K7333,2)</f>
        <v>67</v>
      </c>
      <c r="M7333" s="24" t="n">
        <f aca="false">DATE(YEAR(C7333),MONTH(C7333),1)</f>
        <v>46235</v>
      </c>
    </row>
    <row r="7334" customFormat="false" ht="15" hidden="false" customHeight="false" outlineLevel="0" collapsed="false">
      <c r="A7334" s="21" t="s">
        <v>3911</v>
      </c>
      <c r="B7334" s="21" t="s">
        <v>3071</v>
      </c>
      <c r="C7334" s="23" t="n">
        <v>46238</v>
      </c>
      <c r="D7334" s="21" t="s">
        <v>2543</v>
      </c>
      <c r="E7334" s="21" t="s">
        <v>2466</v>
      </c>
      <c r="F7334" s="12" t="n">
        <v>4</v>
      </c>
      <c r="G7334" s="19" t="n">
        <v>26.85</v>
      </c>
      <c r="H7334" s="19" t="n">
        <v>16.56</v>
      </c>
      <c r="I7334" s="19" t="n">
        <f aca="false">ROUND(F7334*G7334,2)</f>
        <v>107.4</v>
      </c>
      <c r="J7334" s="19" t="n">
        <f aca="false">ROUND(F7334*H7334,2)</f>
        <v>66.24</v>
      </c>
      <c r="K7334" s="19" t="n">
        <f aca="false">INDEX(Pricebook!$L$2:$L$1401,MATCH(D7334,Pricebook!$A$2:$A$1401,0))</f>
        <v>27.6</v>
      </c>
      <c r="L7334" s="19" t="n">
        <f aca="false">ROUND(F7334*K7334,2)</f>
        <v>110.4</v>
      </c>
      <c r="M7334" s="24" t="n">
        <f aca="false">DATE(YEAR(C7334),MONTH(C7334),1)</f>
        <v>46235</v>
      </c>
    </row>
    <row r="7335" customFormat="false" ht="15" hidden="false" customHeight="false" outlineLevel="0" collapsed="false">
      <c r="A7335" s="21" t="s">
        <v>3911</v>
      </c>
      <c r="B7335" s="21" t="s">
        <v>3071</v>
      </c>
      <c r="C7335" s="23" t="n">
        <v>46238</v>
      </c>
      <c r="D7335" s="21" t="s">
        <v>1038</v>
      </c>
      <c r="E7335" s="21" t="s">
        <v>971</v>
      </c>
      <c r="F7335" s="12" t="n">
        <v>60</v>
      </c>
      <c r="G7335" s="19" t="n">
        <v>4.95</v>
      </c>
      <c r="H7335" s="19" t="n">
        <v>3.98</v>
      </c>
      <c r="I7335" s="19" t="n">
        <f aca="false">ROUND(F7335*G7335,2)</f>
        <v>297</v>
      </c>
      <c r="J7335" s="19" t="n">
        <f aca="false">ROUND(F7335*H7335,2)</f>
        <v>238.8</v>
      </c>
      <c r="K7335" s="19" t="n">
        <f aca="false">INDEX(Pricebook!$L$2:$L$1401,MATCH(D7335,Pricebook!$A$2:$A$1401,0))</f>
        <v>5.7</v>
      </c>
      <c r="L7335" s="19" t="n">
        <f aca="false">ROUND(F7335*K7335,2)</f>
        <v>342</v>
      </c>
      <c r="M7335" s="24" t="n">
        <f aca="false">DATE(YEAR(C7335),MONTH(C7335),1)</f>
        <v>46235</v>
      </c>
    </row>
    <row r="7336" customFormat="false" ht="15" hidden="false" customHeight="false" outlineLevel="0" collapsed="false">
      <c r="A7336" s="21" t="s">
        <v>3911</v>
      </c>
      <c r="B7336" s="21" t="s">
        <v>3071</v>
      </c>
      <c r="C7336" s="23" t="n">
        <v>46238</v>
      </c>
      <c r="D7336" s="21" t="s">
        <v>1292</v>
      </c>
      <c r="E7336" s="21" t="s">
        <v>971</v>
      </c>
      <c r="F7336" s="12" t="n">
        <v>12</v>
      </c>
      <c r="G7336" s="19" t="n">
        <v>2.8</v>
      </c>
      <c r="H7336" s="19" t="n">
        <v>2.29</v>
      </c>
      <c r="I7336" s="19" t="n">
        <f aca="false">ROUND(F7336*G7336,2)</f>
        <v>33.6</v>
      </c>
      <c r="J7336" s="19" t="n">
        <f aca="false">ROUND(F7336*H7336,2)</f>
        <v>27.48</v>
      </c>
      <c r="K7336" s="19" t="n">
        <f aca="false">INDEX(Pricebook!$L$2:$L$1401,MATCH(D7336,Pricebook!$A$2:$A$1401,0))</f>
        <v>3.3</v>
      </c>
      <c r="L7336" s="19" t="n">
        <f aca="false">ROUND(F7336*K7336,2)</f>
        <v>39.6</v>
      </c>
      <c r="M7336" s="24" t="n">
        <f aca="false">DATE(YEAR(C7336),MONTH(C7336),1)</f>
        <v>46235</v>
      </c>
    </row>
    <row r="7337" customFormat="false" ht="15" hidden="false" customHeight="false" outlineLevel="0" collapsed="false">
      <c r="A7337" s="21" t="s">
        <v>3911</v>
      </c>
      <c r="B7337" s="21" t="s">
        <v>3071</v>
      </c>
      <c r="C7337" s="23" t="n">
        <v>46238</v>
      </c>
      <c r="D7337" s="21" t="s">
        <v>153</v>
      </c>
      <c r="E7337" s="21" t="s">
        <v>108</v>
      </c>
      <c r="F7337" s="12" t="n">
        <v>1</v>
      </c>
      <c r="G7337" s="19" t="n">
        <v>92</v>
      </c>
      <c r="H7337" s="19" t="n">
        <v>70.46</v>
      </c>
      <c r="I7337" s="19" t="n">
        <f aca="false">ROUND(F7337*G7337,2)</f>
        <v>92</v>
      </c>
      <c r="J7337" s="19" t="n">
        <f aca="false">ROUND(F7337*H7337,2)</f>
        <v>70.46</v>
      </c>
      <c r="K7337" s="19" t="n">
        <f aca="false">INDEX(Pricebook!$L$2:$L$1401,MATCH(D7337,Pricebook!$A$2:$A$1401,0))</f>
        <v>100.7</v>
      </c>
      <c r="L7337" s="19" t="n">
        <f aca="false">ROUND(F7337*K7337,2)</f>
        <v>100.7</v>
      </c>
      <c r="M7337" s="24" t="n">
        <f aca="false">DATE(YEAR(C7337),MONTH(C7337),1)</f>
        <v>46235</v>
      </c>
    </row>
    <row r="7338" customFormat="false" ht="15" hidden="false" customHeight="false" outlineLevel="0" collapsed="false">
      <c r="A7338" s="21" t="s">
        <v>3911</v>
      </c>
      <c r="B7338" s="21" t="s">
        <v>3071</v>
      </c>
      <c r="C7338" s="23" t="n">
        <v>46238</v>
      </c>
      <c r="D7338" s="21" t="s">
        <v>775</v>
      </c>
      <c r="E7338" s="21" t="s">
        <v>366</v>
      </c>
      <c r="F7338" s="12" t="n">
        <v>1</v>
      </c>
      <c r="G7338" s="19" t="n">
        <v>221.65</v>
      </c>
      <c r="H7338" s="19" t="n">
        <v>160.08</v>
      </c>
      <c r="I7338" s="19" t="n">
        <f aca="false">ROUND(F7338*G7338,2)</f>
        <v>221.65</v>
      </c>
      <c r="J7338" s="19" t="n">
        <f aca="false">ROUND(F7338*H7338,2)</f>
        <v>160.08</v>
      </c>
      <c r="K7338" s="19" t="n">
        <f aca="false">INDEX(Pricebook!$L$2:$L$1401,MATCH(D7338,Pricebook!$A$2:$A$1401,0))</f>
        <v>238.95</v>
      </c>
      <c r="L7338" s="19" t="n">
        <f aca="false">ROUND(F7338*K7338,2)</f>
        <v>238.95</v>
      </c>
      <c r="M7338" s="24" t="n">
        <f aca="false">DATE(YEAR(C7338),MONTH(C7338),1)</f>
        <v>46235</v>
      </c>
    </row>
    <row r="7339" customFormat="false" ht="15" hidden="false" customHeight="false" outlineLevel="0" collapsed="false">
      <c r="A7339" s="21" t="s">
        <v>3911</v>
      </c>
      <c r="B7339" s="21" t="s">
        <v>3071</v>
      </c>
      <c r="C7339" s="23" t="n">
        <v>46238</v>
      </c>
      <c r="D7339" s="21" t="s">
        <v>1066</v>
      </c>
      <c r="E7339" s="21" t="s">
        <v>971</v>
      </c>
      <c r="F7339" s="12" t="n">
        <v>1</v>
      </c>
      <c r="G7339" s="19" t="n">
        <v>392.9</v>
      </c>
      <c r="H7339" s="19" t="n">
        <v>317.96</v>
      </c>
      <c r="I7339" s="19" t="n">
        <f aca="false">ROUND(F7339*G7339,2)</f>
        <v>392.9</v>
      </c>
      <c r="J7339" s="19" t="n">
        <f aca="false">ROUND(F7339*H7339,2)</f>
        <v>317.96</v>
      </c>
      <c r="K7339" s="19" t="n">
        <f aca="false">INDEX(Pricebook!$L$2:$L$1401,MATCH(D7339,Pricebook!$A$2:$A$1401,0))</f>
        <v>454.25</v>
      </c>
      <c r="L7339" s="19" t="n">
        <f aca="false">ROUND(F7339*K7339,2)</f>
        <v>454.25</v>
      </c>
      <c r="M7339" s="24" t="n">
        <f aca="false">DATE(YEAR(C7339),MONTH(C7339),1)</f>
        <v>46235</v>
      </c>
    </row>
    <row r="7340" customFormat="false" ht="15" hidden="false" customHeight="false" outlineLevel="0" collapsed="false">
      <c r="A7340" s="21" t="s">
        <v>3912</v>
      </c>
      <c r="B7340" s="21" t="s">
        <v>3831</v>
      </c>
      <c r="C7340" s="23" t="n">
        <v>46238</v>
      </c>
      <c r="D7340" s="21" t="s">
        <v>521</v>
      </c>
      <c r="E7340" s="21" t="s">
        <v>366</v>
      </c>
      <c r="F7340" s="12" t="n">
        <v>3</v>
      </c>
      <c r="G7340" s="19" t="n">
        <v>12.55</v>
      </c>
      <c r="H7340" s="19" t="n">
        <v>9.14</v>
      </c>
      <c r="I7340" s="19" t="n">
        <f aca="false">ROUND(F7340*G7340,2)</f>
        <v>37.65</v>
      </c>
      <c r="J7340" s="19" t="n">
        <f aca="false">ROUND(F7340*H7340,2)</f>
        <v>27.42</v>
      </c>
      <c r="K7340" s="19" t="n">
        <f aca="false">INDEX(Pricebook!$L$2:$L$1401,MATCH(D7340,Pricebook!$A$2:$A$1401,0))</f>
        <v>13.65</v>
      </c>
      <c r="L7340" s="19" t="n">
        <f aca="false">ROUND(F7340*K7340,2)</f>
        <v>40.95</v>
      </c>
      <c r="M7340" s="24" t="n">
        <f aca="false">DATE(YEAR(C7340),MONTH(C7340),1)</f>
        <v>46235</v>
      </c>
    </row>
    <row r="7341" customFormat="false" ht="15" hidden="false" customHeight="false" outlineLevel="0" collapsed="false">
      <c r="A7341" s="21" t="s">
        <v>3912</v>
      </c>
      <c r="B7341" s="21" t="s">
        <v>3831</v>
      </c>
      <c r="C7341" s="23" t="n">
        <v>46238</v>
      </c>
      <c r="D7341" s="21" t="s">
        <v>565</v>
      </c>
      <c r="E7341" s="21" t="s">
        <v>366</v>
      </c>
      <c r="F7341" s="12" t="n">
        <v>2</v>
      </c>
      <c r="G7341" s="19" t="n">
        <v>43.2</v>
      </c>
      <c r="H7341" s="19" t="n">
        <v>35.03</v>
      </c>
      <c r="I7341" s="19" t="n">
        <f aca="false">ROUND(F7341*G7341,2)</f>
        <v>86.4</v>
      </c>
      <c r="J7341" s="19" t="n">
        <f aca="false">ROUND(F7341*H7341,2)</f>
        <v>70.06</v>
      </c>
      <c r="K7341" s="19" t="n">
        <f aca="false">INDEX(Pricebook!$L$2:$L$1401,MATCH(D7341,Pricebook!$A$2:$A$1401,0))</f>
        <v>46.75</v>
      </c>
      <c r="L7341" s="19" t="n">
        <f aca="false">ROUND(F7341*K7341,2)</f>
        <v>93.5</v>
      </c>
      <c r="M7341" s="24" t="n">
        <f aca="false">DATE(YEAR(C7341),MONTH(C7341),1)</f>
        <v>46235</v>
      </c>
    </row>
    <row r="7342" customFormat="false" ht="15" hidden="false" customHeight="false" outlineLevel="0" collapsed="false">
      <c r="A7342" s="21" t="s">
        <v>3912</v>
      </c>
      <c r="B7342" s="21" t="s">
        <v>3831</v>
      </c>
      <c r="C7342" s="23" t="n">
        <v>46238</v>
      </c>
      <c r="D7342" s="21" t="s">
        <v>2018</v>
      </c>
      <c r="E7342" s="21" t="s">
        <v>1941</v>
      </c>
      <c r="F7342" s="12" t="n">
        <v>4</v>
      </c>
      <c r="G7342" s="19" t="n">
        <v>100</v>
      </c>
      <c r="H7342" s="19" t="n">
        <v>64.88</v>
      </c>
      <c r="I7342" s="19" t="n">
        <f aca="false">ROUND(F7342*G7342,2)</f>
        <v>400</v>
      </c>
      <c r="J7342" s="19" t="n">
        <f aca="false">ROUND(F7342*H7342,2)</f>
        <v>259.52</v>
      </c>
      <c r="K7342" s="19" t="n">
        <f aca="false">INDEX(Pricebook!$L$2:$L$1401,MATCH(D7342,Pricebook!$A$2:$A$1401,0))</f>
        <v>104.65</v>
      </c>
      <c r="L7342" s="19" t="n">
        <f aca="false">ROUND(F7342*K7342,2)</f>
        <v>418.6</v>
      </c>
      <c r="M7342" s="24" t="n">
        <f aca="false">DATE(YEAR(C7342),MONTH(C7342),1)</f>
        <v>46235</v>
      </c>
    </row>
    <row r="7343" customFormat="false" ht="15" hidden="false" customHeight="false" outlineLevel="0" collapsed="false">
      <c r="A7343" s="21" t="s">
        <v>3912</v>
      </c>
      <c r="B7343" s="21" t="s">
        <v>3831</v>
      </c>
      <c r="C7343" s="23" t="n">
        <v>46238</v>
      </c>
      <c r="D7343" s="21" t="s">
        <v>473</v>
      </c>
      <c r="E7343" s="21" t="s">
        <v>366</v>
      </c>
      <c r="F7343" s="12" t="n">
        <v>5</v>
      </c>
      <c r="G7343" s="19" t="n">
        <v>9.65</v>
      </c>
      <c r="H7343" s="19" t="n">
        <v>6.88</v>
      </c>
      <c r="I7343" s="19" t="n">
        <f aca="false">ROUND(F7343*G7343,2)</f>
        <v>48.25</v>
      </c>
      <c r="J7343" s="19" t="n">
        <f aca="false">ROUND(F7343*H7343,2)</f>
        <v>34.4</v>
      </c>
      <c r="K7343" s="19" t="n">
        <f aca="false">INDEX(Pricebook!$L$2:$L$1401,MATCH(D7343,Pricebook!$A$2:$A$1401,0))</f>
        <v>10.3</v>
      </c>
      <c r="L7343" s="19" t="n">
        <f aca="false">ROUND(F7343*K7343,2)</f>
        <v>51.5</v>
      </c>
      <c r="M7343" s="24" t="n">
        <f aca="false">DATE(YEAR(C7343),MONTH(C7343),1)</f>
        <v>46235</v>
      </c>
    </row>
    <row r="7344" customFormat="false" ht="15" hidden="false" customHeight="false" outlineLevel="0" collapsed="false">
      <c r="A7344" s="21" t="s">
        <v>3912</v>
      </c>
      <c r="B7344" s="21" t="s">
        <v>3831</v>
      </c>
      <c r="C7344" s="23" t="n">
        <v>46238</v>
      </c>
      <c r="D7344" s="21" t="s">
        <v>1374</v>
      </c>
      <c r="E7344" s="21" t="s">
        <v>971</v>
      </c>
      <c r="F7344" s="12" t="n">
        <v>15</v>
      </c>
      <c r="G7344" s="19" t="n">
        <v>1.9</v>
      </c>
      <c r="H7344" s="19" t="n">
        <v>1.67</v>
      </c>
      <c r="I7344" s="19" t="n">
        <f aca="false">ROUND(F7344*G7344,2)</f>
        <v>28.5</v>
      </c>
      <c r="J7344" s="19" t="n">
        <f aca="false">ROUND(F7344*H7344,2)</f>
        <v>25.05</v>
      </c>
      <c r="K7344" s="19" t="n">
        <f aca="false">INDEX(Pricebook!$L$2:$L$1401,MATCH(D7344,Pricebook!$A$2:$A$1401,0))</f>
        <v>2.2</v>
      </c>
      <c r="L7344" s="19" t="n">
        <f aca="false">ROUND(F7344*K7344,2)</f>
        <v>33</v>
      </c>
      <c r="M7344" s="24" t="n">
        <f aca="false">DATE(YEAR(C7344),MONTH(C7344),1)</f>
        <v>46235</v>
      </c>
    </row>
    <row r="7345" customFormat="false" ht="15" hidden="false" customHeight="false" outlineLevel="0" collapsed="false">
      <c r="A7345" s="21" t="s">
        <v>3912</v>
      </c>
      <c r="B7345" s="21" t="s">
        <v>3831</v>
      </c>
      <c r="C7345" s="23" t="n">
        <v>46238</v>
      </c>
      <c r="D7345" s="21" t="s">
        <v>2824</v>
      </c>
      <c r="E7345" s="21" t="s">
        <v>2748</v>
      </c>
      <c r="F7345" s="12" t="n">
        <v>2</v>
      </c>
      <c r="G7345" s="19" t="n">
        <v>10.95</v>
      </c>
      <c r="H7345" s="19" t="n">
        <v>6.63</v>
      </c>
      <c r="I7345" s="19" t="n">
        <f aca="false">ROUND(F7345*G7345,2)</f>
        <v>21.9</v>
      </c>
      <c r="J7345" s="19" t="n">
        <f aca="false">ROUND(F7345*H7345,2)</f>
        <v>13.26</v>
      </c>
      <c r="K7345" s="19" t="n">
        <f aca="false">INDEX(Pricebook!$L$2:$L$1401,MATCH(D7345,Pricebook!$A$2:$A$1401,0))</f>
        <v>12.05</v>
      </c>
      <c r="L7345" s="19" t="n">
        <f aca="false">ROUND(F7345*K7345,2)</f>
        <v>24.1</v>
      </c>
      <c r="M7345" s="24" t="n">
        <f aca="false">DATE(YEAR(C7345),MONTH(C7345),1)</f>
        <v>46235</v>
      </c>
    </row>
    <row r="7346" customFormat="false" ht="15" hidden="false" customHeight="false" outlineLevel="0" collapsed="false">
      <c r="A7346" s="21" t="s">
        <v>3912</v>
      </c>
      <c r="B7346" s="21" t="s">
        <v>3831</v>
      </c>
      <c r="C7346" s="23" t="n">
        <v>46238</v>
      </c>
      <c r="D7346" s="21" t="s">
        <v>733</v>
      </c>
      <c r="E7346" s="21" t="s">
        <v>366</v>
      </c>
      <c r="F7346" s="12" t="n">
        <v>3</v>
      </c>
      <c r="G7346" s="19" t="n">
        <v>9.15</v>
      </c>
      <c r="H7346" s="19" t="n">
        <v>6.85</v>
      </c>
      <c r="I7346" s="19" t="n">
        <f aca="false">ROUND(F7346*G7346,2)</f>
        <v>27.45</v>
      </c>
      <c r="J7346" s="19" t="n">
        <f aca="false">ROUND(F7346*H7346,2)</f>
        <v>20.55</v>
      </c>
      <c r="K7346" s="19" t="n">
        <f aca="false">INDEX(Pricebook!$L$2:$L$1401,MATCH(D7346,Pricebook!$A$2:$A$1401,0))</f>
        <v>9.8</v>
      </c>
      <c r="L7346" s="19" t="n">
        <f aca="false">ROUND(F7346*K7346,2)</f>
        <v>29.4</v>
      </c>
      <c r="M7346" s="24" t="n">
        <f aca="false">DATE(YEAR(C7346),MONTH(C7346),1)</f>
        <v>46235</v>
      </c>
    </row>
    <row r="7347" customFormat="false" ht="15" hidden="false" customHeight="false" outlineLevel="0" collapsed="false">
      <c r="A7347" s="21" t="s">
        <v>3912</v>
      </c>
      <c r="B7347" s="21" t="s">
        <v>3831</v>
      </c>
      <c r="C7347" s="23" t="n">
        <v>46238</v>
      </c>
      <c r="D7347" s="21" t="s">
        <v>521</v>
      </c>
      <c r="E7347" s="21" t="s">
        <v>366</v>
      </c>
      <c r="F7347" s="12" t="n">
        <v>3</v>
      </c>
      <c r="G7347" s="19" t="n">
        <v>12.55</v>
      </c>
      <c r="H7347" s="19" t="n">
        <v>9.14</v>
      </c>
      <c r="I7347" s="19" t="n">
        <f aca="false">ROUND(F7347*G7347,2)</f>
        <v>37.65</v>
      </c>
      <c r="J7347" s="19" t="n">
        <f aca="false">ROUND(F7347*H7347,2)</f>
        <v>27.42</v>
      </c>
      <c r="K7347" s="19" t="n">
        <f aca="false">INDEX(Pricebook!$L$2:$L$1401,MATCH(D7347,Pricebook!$A$2:$A$1401,0))</f>
        <v>13.65</v>
      </c>
      <c r="L7347" s="19" t="n">
        <f aca="false">ROUND(F7347*K7347,2)</f>
        <v>40.95</v>
      </c>
      <c r="M7347" s="24" t="n">
        <f aca="false">DATE(YEAR(C7347),MONTH(C7347),1)</f>
        <v>46235</v>
      </c>
    </row>
    <row r="7348" customFormat="false" ht="15" hidden="false" customHeight="false" outlineLevel="0" collapsed="false">
      <c r="A7348" s="21" t="s">
        <v>3912</v>
      </c>
      <c r="B7348" s="21" t="s">
        <v>3831</v>
      </c>
      <c r="C7348" s="23" t="n">
        <v>46238</v>
      </c>
      <c r="D7348" s="21" t="s">
        <v>2810</v>
      </c>
      <c r="E7348" s="21" t="s">
        <v>2748</v>
      </c>
      <c r="F7348" s="12" t="n">
        <v>6</v>
      </c>
      <c r="G7348" s="19" t="n">
        <v>2.2</v>
      </c>
      <c r="H7348" s="19" t="n">
        <v>1.32</v>
      </c>
      <c r="I7348" s="19" t="n">
        <f aca="false">ROUND(F7348*G7348,2)</f>
        <v>13.2</v>
      </c>
      <c r="J7348" s="19" t="n">
        <f aca="false">ROUND(F7348*H7348,2)</f>
        <v>7.92</v>
      </c>
      <c r="K7348" s="19" t="n">
        <f aca="false">INDEX(Pricebook!$L$2:$L$1401,MATCH(D7348,Pricebook!$A$2:$A$1401,0))</f>
        <v>2.4</v>
      </c>
      <c r="L7348" s="19" t="n">
        <f aca="false">ROUND(F7348*K7348,2)</f>
        <v>14.4</v>
      </c>
      <c r="M7348" s="24" t="n">
        <f aca="false">DATE(YEAR(C7348),MONTH(C7348),1)</f>
        <v>46235</v>
      </c>
    </row>
    <row r="7349" customFormat="false" ht="15" hidden="false" customHeight="false" outlineLevel="0" collapsed="false">
      <c r="A7349" s="21" t="s">
        <v>3912</v>
      </c>
      <c r="B7349" s="21" t="s">
        <v>3831</v>
      </c>
      <c r="C7349" s="23" t="n">
        <v>46238</v>
      </c>
      <c r="D7349" s="21" t="s">
        <v>1432</v>
      </c>
      <c r="E7349" s="21" t="s">
        <v>971</v>
      </c>
      <c r="F7349" s="12" t="n">
        <v>1</v>
      </c>
      <c r="G7349" s="19" t="n">
        <v>1442.9</v>
      </c>
      <c r="H7349" s="19" t="n">
        <v>1180.78</v>
      </c>
      <c r="I7349" s="19" t="n">
        <f aca="false">ROUND(F7349*G7349,2)</f>
        <v>1442.9</v>
      </c>
      <c r="J7349" s="19" t="n">
        <f aca="false">ROUND(F7349*H7349,2)</f>
        <v>1180.78</v>
      </c>
      <c r="K7349" s="19" t="n">
        <f aca="false">INDEX(Pricebook!$L$2:$L$1401,MATCH(D7349,Pricebook!$A$2:$A$1401,0))</f>
        <v>1686.85</v>
      </c>
      <c r="L7349" s="19" t="n">
        <f aca="false">ROUND(F7349*K7349,2)</f>
        <v>1686.85</v>
      </c>
      <c r="M7349" s="24" t="n">
        <f aca="false">DATE(YEAR(C7349),MONTH(C7349),1)</f>
        <v>46235</v>
      </c>
    </row>
    <row r="7350" customFormat="false" ht="15" hidden="false" customHeight="false" outlineLevel="0" collapsed="false">
      <c r="A7350" s="21" t="s">
        <v>3912</v>
      </c>
      <c r="B7350" s="21" t="s">
        <v>3831</v>
      </c>
      <c r="C7350" s="23" t="n">
        <v>46238</v>
      </c>
      <c r="D7350" s="21" t="s">
        <v>2002</v>
      </c>
      <c r="E7350" s="21" t="s">
        <v>1941</v>
      </c>
      <c r="F7350" s="12" t="n">
        <v>3</v>
      </c>
      <c r="G7350" s="19" t="n">
        <v>35.5</v>
      </c>
      <c r="H7350" s="19" t="n">
        <v>22.86</v>
      </c>
      <c r="I7350" s="19" t="n">
        <f aca="false">ROUND(F7350*G7350,2)</f>
        <v>106.5</v>
      </c>
      <c r="J7350" s="19" t="n">
        <f aca="false">ROUND(F7350*H7350,2)</f>
        <v>68.58</v>
      </c>
      <c r="K7350" s="19" t="n">
        <f aca="false">INDEX(Pricebook!$L$2:$L$1401,MATCH(D7350,Pricebook!$A$2:$A$1401,0))</f>
        <v>36.9</v>
      </c>
      <c r="L7350" s="19" t="n">
        <f aca="false">ROUND(F7350*K7350,2)</f>
        <v>110.7</v>
      </c>
      <c r="M7350" s="24" t="n">
        <f aca="false">DATE(YEAR(C7350),MONTH(C7350),1)</f>
        <v>46235</v>
      </c>
    </row>
    <row r="7351" customFormat="false" ht="15" hidden="false" customHeight="false" outlineLevel="0" collapsed="false">
      <c r="A7351" s="21" t="s">
        <v>3913</v>
      </c>
      <c r="B7351" s="21" t="s">
        <v>3217</v>
      </c>
      <c r="C7351" s="23" t="n">
        <v>46239</v>
      </c>
      <c r="D7351" s="21" t="s">
        <v>2906</v>
      </c>
      <c r="E7351" s="21" t="s">
        <v>2748</v>
      </c>
      <c r="F7351" s="12" t="n">
        <v>5</v>
      </c>
      <c r="G7351" s="19" t="n">
        <v>2.95</v>
      </c>
      <c r="H7351" s="19" t="n">
        <v>1.77</v>
      </c>
      <c r="I7351" s="19" t="n">
        <f aca="false">ROUND(F7351*G7351,2)</f>
        <v>14.75</v>
      </c>
      <c r="J7351" s="19" t="n">
        <f aca="false">ROUND(F7351*H7351,2)</f>
        <v>8.85</v>
      </c>
      <c r="K7351" s="19" t="n">
        <f aca="false">INDEX(Pricebook!$L$2:$L$1401,MATCH(D7351,Pricebook!$A$2:$A$1401,0))</f>
        <v>3.25</v>
      </c>
      <c r="L7351" s="19" t="n">
        <f aca="false">ROUND(F7351*K7351,2)</f>
        <v>16.25</v>
      </c>
      <c r="M7351" s="24" t="n">
        <f aca="false">DATE(YEAR(C7351),MONTH(C7351),1)</f>
        <v>46235</v>
      </c>
    </row>
    <row r="7352" customFormat="false" ht="15" hidden="false" customHeight="false" outlineLevel="0" collapsed="false">
      <c r="A7352" s="21" t="s">
        <v>3913</v>
      </c>
      <c r="B7352" s="21" t="s">
        <v>3217</v>
      </c>
      <c r="C7352" s="23" t="n">
        <v>46239</v>
      </c>
      <c r="D7352" s="21" t="s">
        <v>2894</v>
      </c>
      <c r="E7352" s="21" t="s">
        <v>2748</v>
      </c>
      <c r="F7352" s="12" t="n">
        <v>1</v>
      </c>
      <c r="G7352" s="19" t="n">
        <v>14.4</v>
      </c>
      <c r="H7352" s="19" t="n">
        <v>10.15</v>
      </c>
      <c r="I7352" s="19" t="n">
        <f aca="false">ROUND(F7352*G7352,2)</f>
        <v>14.4</v>
      </c>
      <c r="J7352" s="19" t="n">
        <f aca="false">ROUND(F7352*H7352,2)</f>
        <v>10.15</v>
      </c>
      <c r="K7352" s="19" t="n">
        <f aca="false">INDEX(Pricebook!$L$2:$L$1401,MATCH(D7352,Pricebook!$A$2:$A$1401,0))</f>
        <v>15.85</v>
      </c>
      <c r="L7352" s="19" t="n">
        <f aca="false">ROUND(F7352*K7352,2)</f>
        <v>15.85</v>
      </c>
      <c r="M7352" s="24" t="n">
        <f aca="false">DATE(YEAR(C7352),MONTH(C7352),1)</f>
        <v>46235</v>
      </c>
    </row>
    <row r="7353" customFormat="false" ht="15" hidden="false" customHeight="false" outlineLevel="0" collapsed="false">
      <c r="A7353" s="21" t="s">
        <v>3913</v>
      </c>
      <c r="B7353" s="21" t="s">
        <v>3217</v>
      </c>
      <c r="C7353" s="23" t="n">
        <v>46239</v>
      </c>
      <c r="D7353" s="21" t="s">
        <v>2938</v>
      </c>
      <c r="E7353" s="21" t="s">
        <v>2748</v>
      </c>
      <c r="F7353" s="12" t="n">
        <v>2</v>
      </c>
      <c r="G7353" s="19" t="n">
        <v>5.9</v>
      </c>
      <c r="H7353" s="19" t="n">
        <v>3.52</v>
      </c>
      <c r="I7353" s="19" t="n">
        <f aca="false">ROUND(F7353*G7353,2)</f>
        <v>11.8</v>
      </c>
      <c r="J7353" s="19" t="n">
        <f aca="false">ROUND(F7353*H7353,2)</f>
        <v>7.04</v>
      </c>
      <c r="K7353" s="19" t="n">
        <f aca="false">INDEX(Pricebook!$L$2:$L$1401,MATCH(D7353,Pricebook!$A$2:$A$1401,0))</f>
        <v>6.4</v>
      </c>
      <c r="L7353" s="19" t="n">
        <f aca="false">ROUND(F7353*K7353,2)</f>
        <v>12.8</v>
      </c>
      <c r="M7353" s="24" t="n">
        <f aca="false">DATE(YEAR(C7353),MONTH(C7353),1)</f>
        <v>46235</v>
      </c>
    </row>
    <row r="7354" customFormat="false" ht="15" hidden="false" customHeight="false" outlineLevel="0" collapsed="false">
      <c r="A7354" s="21" t="s">
        <v>3913</v>
      </c>
      <c r="B7354" s="21" t="s">
        <v>3217</v>
      </c>
      <c r="C7354" s="23" t="n">
        <v>46239</v>
      </c>
      <c r="D7354" s="21" t="s">
        <v>2898</v>
      </c>
      <c r="E7354" s="21" t="s">
        <v>2748</v>
      </c>
      <c r="F7354" s="12" t="n">
        <v>6</v>
      </c>
      <c r="G7354" s="19" t="n">
        <v>11.1</v>
      </c>
      <c r="H7354" s="19" t="n">
        <v>6.63</v>
      </c>
      <c r="I7354" s="19" t="n">
        <f aca="false">ROUND(F7354*G7354,2)</f>
        <v>66.6</v>
      </c>
      <c r="J7354" s="19" t="n">
        <f aca="false">ROUND(F7354*H7354,2)</f>
        <v>39.78</v>
      </c>
      <c r="K7354" s="19" t="n">
        <f aca="false">INDEX(Pricebook!$L$2:$L$1401,MATCH(D7354,Pricebook!$A$2:$A$1401,0))</f>
        <v>12.1</v>
      </c>
      <c r="L7354" s="19" t="n">
        <f aca="false">ROUND(F7354*K7354,2)</f>
        <v>72.6</v>
      </c>
      <c r="M7354" s="24" t="n">
        <f aca="false">DATE(YEAR(C7354),MONTH(C7354),1)</f>
        <v>46235</v>
      </c>
    </row>
    <row r="7355" customFormat="false" ht="15" hidden="false" customHeight="false" outlineLevel="0" collapsed="false">
      <c r="A7355" s="21" t="s">
        <v>3913</v>
      </c>
      <c r="B7355" s="21" t="s">
        <v>3217</v>
      </c>
      <c r="C7355" s="23" t="n">
        <v>46239</v>
      </c>
      <c r="D7355" s="21" t="s">
        <v>1008</v>
      </c>
      <c r="E7355" s="21" t="s">
        <v>971</v>
      </c>
      <c r="F7355" s="12" t="n">
        <v>1</v>
      </c>
      <c r="G7355" s="19" t="n">
        <v>107.15</v>
      </c>
      <c r="H7355" s="19" t="n">
        <v>87.18</v>
      </c>
      <c r="I7355" s="19" t="n">
        <f aca="false">ROUND(F7355*G7355,2)</f>
        <v>107.15</v>
      </c>
      <c r="J7355" s="19" t="n">
        <f aca="false">ROUND(F7355*H7355,2)</f>
        <v>87.18</v>
      </c>
      <c r="K7355" s="19" t="n">
        <f aca="false">INDEX(Pricebook!$L$2:$L$1401,MATCH(D7355,Pricebook!$A$2:$A$1401,0))</f>
        <v>124.55</v>
      </c>
      <c r="L7355" s="19" t="n">
        <f aca="false">ROUND(F7355*K7355,2)</f>
        <v>124.55</v>
      </c>
      <c r="M7355" s="24" t="n">
        <f aca="false">DATE(YEAR(C7355),MONTH(C7355),1)</f>
        <v>46235</v>
      </c>
    </row>
    <row r="7356" customFormat="false" ht="15" hidden="false" customHeight="false" outlineLevel="0" collapsed="false">
      <c r="A7356" s="21" t="s">
        <v>3913</v>
      </c>
      <c r="B7356" s="21" t="s">
        <v>3217</v>
      </c>
      <c r="C7356" s="23" t="n">
        <v>46239</v>
      </c>
      <c r="D7356" s="21" t="s">
        <v>2774</v>
      </c>
      <c r="E7356" s="21" t="s">
        <v>2748</v>
      </c>
      <c r="F7356" s="12" t="n">
        <v>9</v>
      </c>
      <c r="G7356" s="19" t="n">
        <v>5.4</v>
      </c>
      <c r="H7356" s="19" t="n">
        <v>3.24</v>
      </c>
      <c r="I7356" s="19" t="n">
        <f aca="false">ROUND(F7356*G7356,2)</f>
        <v>48.6</v>
      </c>
      <c r="J7356" s="19" t="n">
        <f aca="false">ROUND(F7356*H7356,2)</f>
        <v>29.16</v>
      </c>
      <c r="K7356" s="19" t="n">
        <f aca="false">INDEX(Pricebook!$L$2:$L$1401,MATCH(D7356,Pricebook!$A$2:$A$1401,0))</f>
        <v>5.9</v>
      </c>
      <c r="L7356" s="19" t="n">
        <f aca="false">ROUND(F7356*K7356,2)</f>
        <v>53.1</v>
      </c>
      <c r="M7356" s="24" t="n">
        <f aca="false">DATE(YEAR(C7356),MONTH(C7356),1)</f>
        <v>46235</v>
      </c>
    </row>
    <row r="7357" customFormat="false" ht="15" hidden="false" customHeight="false" outlineLevel="0" collapsed="false">
      <c r="A7357" s="21" t="s">
        <v>3913</v>
      </c>
      <c r="B7357" s="21" t="s">
        <v>3217</v>
      </c>
      <c r="C7357" s="23" t="n">
        <v>46239</v>
      </c>
      <c r="D7357" s="21" t="s">
        <v>2858</v>
      </c>
      <c r="E7357" s="21" t="s">
        <v>2748</v>
      </c>
      <c r="F7357" s="12" t="n">
        <v>10</v>
      </c>
      <c r="G7357" s="19" t="n">
        <v>3.45</v>
      </c>
      <c r="H7357" s="19" t="n">
        <v>2.43</v>
      </c>
      <c r="I7357" s="19" t="n">
        <f aca="false">ROUND(F7357*G7357,2)</f>
        <v>34.5</v>
      </c>
      <c r="J7357" s="19" t="n">
        <f aca="false">ROUND(F7357*H7357,2)</f>
        <v>24.3</v>
      </c>
      <c r="K7357" s="19" t="n">
        <f aca="false">INDEX(Pricebook!$L$2:$L$1401,MATCH(D7357,Pricebook!$A$2:$A$1401,0))</f>
        <v>3.8</v>
      </c>
      <c r="L7357" s="19" t="n">
        <f aca="false">ROUND(F7357*K7357,2)</f>
        <v>38</v>
      </c>
      <c r="M7357" s="24" t="n">
        <f aca="false">DATE(YEAR(C7357),MONTH(C7357),1)</f>
        <v>46235</v>
      </c>
    </row>
    <row r="7358" customFormat="false" ht="15" hidden="false" customHeight="false" outlineLevel="0" collapsed="false">
      <c r="A7358" s="21" t="s">
        <v>3913</v>
      </c>
      <c r="B7358" s="21" t="s">
        <v>3217</v>
      </c>
      <c r="C7358" s="23" t="n">
        <v>46239</v>
      </c>
      <c r="D7358" s="21" t="s">
        <v>531</v>
      </c>
      <c r="E7358" s="21" t="s">
        <v>366</v>
      </c>
      <c r="F7358" s="12" t="n">
        <v>5</v>
      </c>
      <c r="G7358" s="19" t="n">
        <v>8.7</v>
      </c>
      <c r="H7358" s="19" t="n">
        <v>6.26</v>
      </c>
      <c r="I7358" s="19" t="n">
        <f aca="false">ROUND(F7358*G7358,2)</f>
        <v>43.5</v>
      </c>
      <c r="J7358" s="19" t="n">
        <f aca="false">ROUND(F7358*H7358,2)</f>
        <v>31.3</v>
      </c>
      <c r="K7358" s="19" t="n">
        <f aca="false">INDEX(Pricebook!$L$2:$L$1401,MATCH(D7358,Pricebook!$A$2:$A$1401,0))</f>
        <v>9.35</v>
      </c>
      <c r="L7358" s="19" t="n">
        <f aca="false">ROUND(F7358*K7358,2)</f>
        <v>46.75</v>
      </c>
      <c r="M7358" s="24" t="n">
        <f aca="false">DATE(YEAR(C7358),MONTH(C7358),1)</f>
        <v>46235</v>
      </c>
    </row>
    <row r="7359" customFormat="false" ht="15" hidden="false" customHeight="false" outlineLevel="0" collapsed="false">
      <c r="A7359" s="21" t="s">
        <v>3914</v>
      </c>
      <c r="B7359" s="21" t="s">
        <v>3147</v>
      </c>
      <c r="C7359" s="23" t="n">
        <v>46239</v>
      </c>
      <c r="D7359" s="21" t="s">
        <v>903</v>
      </c>
      <c r="E7359" s="21" t="s">
        <v>366</v>
      </c>
      <c r="F7359" s="12" t="n">
        <v>3</v>
      </c>
      <c r="G7359" s="19" t="n">
        <v>12.2</v>
      </c>
      <c r="H7359" s="19" t="n">
        <v>8.79</v>
      </c>
      <c r="I7359" s="19" t="n">
        <f aca="false">ROUND(F7359*G7359,2)</f>
        <v>36.6</v>
      </c>
      <c r="J7359" s="19" t="n">
        <f aca="false">ROUND(F7359*H7359,2)</f>
        <v>26.37</v>
      </c>
      <c r="K7359" s="19" t="n">
        <f aca="false">INDEX(Pricebook!$L$2:$L$1401,MATCH(D7359,Pricebook!$A$2:$A$1401,0))</f>
        <v>13.15</v>
      </c>
      <c r="L7359" s="19" t="n">
        <f aca="false">ROUND(F7359*K7359,2)</f>
        <v>39.45</v>
      </c>
      <c r="M7359" s="24" t="n">
        <f aca="false">DATE(YEAR(C7359),MONTH(C7359),1)</f>
        <v>46235</v>
      </c>
    </row>
    <row r="7360" customFormat="false" ht="15" hidden="false" customHeight="false" outlineLevel="0" collapsed="false">
      <c r="A7360" s="21" t="s">
        <v>3914</v>
      </c>
      <c r="B7360" s="21" t="s">
        <v>3147</v>
      </c>
      <c r="C7360" s="23" t="n">
        <v>46239</v>
      </c>
      <c r="D7360" s="21" t="s">
        <v>1652</v>
      </c>
      <c r="E7360" s="21" t="s">
        <v>1452</v>
      </c>
      <c r="F7360" s="12" t="n">
        <v>1</v>
      </c>
      <c r="G7360" s="19" t="n">
        <v>23.35</v>
      </c>
      <c r="H7360" s="19" t="n">
        <v>14.35</v>
      </c>
      <c r="I7360" s="19" t="n">
        <f aca="false">ROUND(F7360*G7360,2)</f>
        <v>23.35</v>
      </c>
      <c r="J7360" s="19" t="n">
        <f aca="false">ROUND(F7360*H7360,2)</f>
        <v>14.35</v>
      </c>
      <c r="K7360" s="19" t="n">
        <f aca="false">INDEX(Pricebook!$L$2:$L$1401,MATCH(D7360,Pricebook!$A$2:$A$1401,0))</f>
        <v>23.95</v>
      </c>
      <c r="L7360" s="19" t="n">
        <f aca="false">ROUND(F7360*K7360,2)</f>
        <v>23.95</v>
      </c>
      <c r="M7360" s="24" t="n">
        <f aca="false">DATE(YEAR(C7360),MONTH(C7360),1)</f>
        <v>46235</v>
      </c>
    </row>
    <row r="7361" customFormat="false" ht="15" hidden="false" customHeight="false" outlineLevel="0" collapsed="false">
      <c r="A7361" s="21" t="s">
        <v>3914</v>
      </c>
      <c r="B7361" s="21" t="s">
        <v>3147</v>
      </c>
      <c r="C7361" s="23" t="n">
        <v>46239</v>
      </c>
      <c r="D7361" s="21" t="s">
        <v>1711</v>
      </c>
      <c r="E7361" s="21" t="s">
        <v>1452</v>
      </c>
      <c r="F7361" s="12" t="n">
        <v>4</v>
      </c>
      <c r="G7361" s="19" t="n">
        <v>39.7</v>
      </c>
      <c r="H7361" s="19" t="n">
        <v>24.4</v>
      </c>
      <c r="I7361" s="19" t="n">
        <f aca="false">ROUND(F7361*G7361,2)</f>
        <v>158.8</v>
      </c>
      <c r="J7361" s="19" t="n">
        <f aca="false">ROUND(F7361*H7361,2)</f>
        <v>97.6</v>
      </c>
      <c r="K7361" s="19" t="n">
        <f aca="false">INDEX(Pricebook!$L$2:$L$1401,MATCH(D7361,Pricebook!$A$2:$A$1401,0))</f>
        <v>40.7</v>
      </c>
      <c r="L7361" s="19" t="n">
        <f aca="false">ROUND(F7361*K7361,2)</f>
        <v>162.8</v>
      </c>
      <c r="M7361" s="24" t="n">
        <f aca="false">DATE(YEAR(C7361),MONTH(C7361),1)</f>
        <v>46235</v>
      </c>
    </row>
    <row r="7362" customFormat="false" ht="15" hidden="false" customHeight="false" outlineLevel="0" collapsed="false">
      <c r="A7362" s="21" t="s">
        <v>3914</v>
      </c>
      <c r="B7362" s="21" t="s">
        <v>3147</v>
      </c>
      <c r="C7362" s="23" t="n">
        <v>46239</v>
      </c>
      <c r="D7362" s="21" t="s">
        <v>1753</v>
      </c>
      <c r="E7362" s="21" t="s">
        <v>1452</v>
      </c>
      <c r="F7362" s="12" t="n">
        <v>4</v>
      </c>
      <c r="G7362" s="19" t="n">
        <v>39.7</v>
      </c>
      <c r="H7362" s="19" t="n">
        <v>24.71</v>
      </c>
      <c r="I7362" s="19" t="n">
        <f aca="false">ROUND(F7362*G7362,2)</f>
        <v>158.8</v>
      </c>
      <c r="J7362" s="19" t="n">
        <f aca="false">ROUND(F7362*H7362,2)</f>
        <v>98.84</v>
      </c>
      <c r="K7362" s="19" t="n">
        <f aca="false">INDEX(Pricebook!$L$2:$L$1401,MATCH(D7362,Pricebook!$A$2:$A$1401,0))</f>
        <v>41.2</v>
      </c>
      <c r="L7362" s="19" t="n">
        <f aca="false">ROUND(F7362*K7362,2)</f>
        <v>164.8</v>
      </c>
      <c r="M7362" s="24" t="n">
        <f aca="false">DATE(YEAR(C7362),MONTH(C7362),1)</f>
        <v>46235</v>
      </c>
    </row>
    <row r="7363" customFormat="false" ht="15" hidden="false" customHeight="false" outlineLevel="0" collapsed="false">
      <c r="A7363" s="21" t="s">
        <v>3914</v>
      </c>
      <c r="B7363" s="21" t="s">
        <v>3147</v>
      </c>
      <c r="C7363" s="23" t="n">
        <v>46239</v>
      </c>
      <c r="D7363" s="21" t="s">
        <v>2315</v>
      </c>
      <c r="E7363" s="21" t="s">
        <v>2202</v>
      </c>
      <c r="F7363" s="12" t="n">
        <v>1</v>
      </c>
      <c r="G7363" s="19" t="n">
        <v>35.7</v>
      </c>
      <c r="H7363" s="19" t="n">
        <v>22.32</v>
      </c>
      <c r="I7363" s="19" t="n">
        <f aca="false">ROUND(F7363*G7363,2)</f>
        <v>35.7</v>
      </c>
      <c r="J7363" s="19" t="n">
        <f aca="false">ROUND(F7363*H7363,2)</f>
        <v>22.32</v>
      </c>
      <c r="K7363" s="19" t="n">
        <f aca="false">INDEX(Pricebook!$L$2:$L$1401,MATCH(D7363,Pricebook!$A$2:$A$1401,0))</f>
        <v>38.5</v>
      </c>
      <c r="L7363" s="19" t="n">
        <f aca="false">ROUND(F7363*K7363,2)</f>
        <v>38.5</v>
      </c>
      <c r="M7363" s="24" t="n">
        <f aca="false">DATE(YEAR(C7363),MONTH(C7363),1)</f>
        <v>46235</v>
      </c>
    </row>
    <row r="7364" customFormat="false" ht="15" hidden="false" customHeight="false" outlineLevel="0" collapsed="false">
      <c r="A7364" s="21" t="s">
        <v>3914</v>
      </c>
      <c r="B7364" s="21" t="s">
        <v>3147</v>
      </c>
      <c r="C7364" s="23" t="n">
        <v>46239</v>
      </c>
      <c r="D7364" s="21" t="s">
        <v>2428</v>
      </c>
      <c r="E7364" s="21" t="s">
        <v>2202</v>
      </c>
      <c r="F7364" s="12" t="n">
        <v>15</v>
      </c>
      <c r="G7364" s="19" t="n">
        <v>14.45</v>
      </c>
      <c r="H7364" s="19" t="n">
        <v>8.91</v>
      </c>
      <c r="I7364" s="19" t="n">
        <f aca="false">ROUND(F7364*G7364,2)</f>
        <v>216.75</v>
      </c>
      <c r="J7364" s="19" t="n">
        <f aca="false">ROUND(F7364*H7364,2)</f>
        <v>133.65</v>
      </c>
      <c r="K7364" s="19" t="n">
        <f aca="false">INDEX(Pricebook!$L$2:$L$1401,MATCH(D7364,Pricebook!$A$2:$A$1401,0))</f>
        <v>15.4</v>
      </c>
      <c r="L7364" s="19" t="n">
        <f aca="false">ROUND(F7364*K7364,2)</f>
        <v>231</v>
      </c>
      <c r="M7364" s="24" t="n">
        <f aca="false">DATE(YEAR(C7364),MONTH(C7364),1)</f>
        <v>46235</v>
      </c>
    </row>
    <row r="7365" customFormat="false" ht="15" hidden="false" customHeight="false" outlineLevel="0" collapsed="false">
      <c r="A7365" s="21" t="s">
        <v>3914</v>
      </c>
      <c r="B7365" s="21" t="s">
        <v>3147</v>
      </c>
      <c r="C7365" s="23" t="n">
        <v>46239</v>
      </c>
      <c r="D7365" s="21" t="s">
        <v>615</v>
      </c>
      <c r="E7365" s="21" t="s">
        <v>366</v>
      </c>
      <c r="F7365" s="12" t="n">
        <v>2</v>
      </c>
      <c r="G7365" s="19" t="n">
        <v>72.55</v>
      </c>
      <c r="H7365" s="19" t="n">
        <v>52.66</v>
      </c>
      <c r="I7365" s="19" t="n">
        <f aca="false">ROUND(F7365*G7365,2)</f>
        <v>145.1</v>
      </c>
      <c r="J7365" s="19" t="n">
        <f aca="false">ROUND(F7365*H7365,2)</f>
        <v>105.32</v>
      </c>
      <c r="K7365" s="19" t="n">
        <f aca="false">INDEX(Pricebook!$L$2:$L$1401,MATCH(D7365,Pricebook!$A$2:$A$1401,0))</f>
        <v>78.6</v>
      </c>
      <c r="L7365" s="19" t="n">
        <f aca="false">ROUND(F7365*K7365,2)</f>
        <v>157.2</v>
      </c>
      <c r="M7365" s="24" t="n">
        <f aca="false">DATE(YEAR(C7365),MONTH(C7365),1)</f>
        <v>46235</v>
      </c>
    </row>
    <row r="7366" customFormat="false" ht="15" hidden="false" customHeight="false" outlineLevel="0" collapsed="false">
      <c r="A7366" s="21" t="s">
        <v>3914</v>
      </c>
      <c r="B7366" s="21" t="s">
        <v>3147</v>
      </c>
      <c r="C7366" s="23" t="n">
        <v>46239</v>
      </c>
      <c r="D7366" s="21" t="s">
        <v>465</v>
      </c>
      <c r="E7366" s="21" t="s">
        <v>366</v>
      </c>
      <c r="F7366" s="12" t="n">
        <v>2</v>
      </c>
      <c r="G7366" s="19" t="n">
        <v>99.6</v>
      </c>
      <c r="H7366" s="19" t="n">
        <v>72.58</v>
      </c>
      <c r="I7366" s="19" t="n">
        <f aca="false">ROUND(F7366*G7366,2)</f>
        <v>199.2</v>
      </c>
      <c r="J7366" s="19" t="n">
        <f aca="false">ROUND(F7366*H7366,2)</f>
        <v>145.16</v>
      </c>
      <c r="K7366" s="19" t="n">
        <f aca="false">INDEX(Pricebook!$L$2:$L$1401,MATCH(D7366,Pricebook!$A$2:$A$1401,0))</f>
        <v>108.35</v>
      </c>
      <c r="L7366" s="19" t="n">
        <f aca="false">ROUND(F7366*K7366,2)</f>
        <v>216.7</v>
      </c>
      <c r="M7366" s="24" t="n">
        <f aca="false">DATE(YEAR(C7366),MONTH(C7366),1)</f>
        <v>46235</v>
      </c>
    </row>
    <row r="7367" customFormat="false" ht="15" hidden="false" customHeight="false" outlineLevel="0" collapsed="false">
      <c r="A7367" s="21" t="s">
        <v>3914</v>
      </c>
      <c r="B7367" s="21" t="s">
        <v>3147</v>
      </c>
      <c r="C7367" s="23" t="n">
        <v>46239</v>
      </c>
      <c r="D7367" s="21" t="s">
        <v>1676</v>
      </c>
      <c r="E7367" s="21" t="s">
        <v>1452</v>
      </c>
      <c r="F7367" s="12" t="n">
        <v>9</v>
      </c>
      <c r="G7367" s="19" t="n">
        <v>58.5</v>
      </c>
      <c r="H7367" s="19" t="n">
        <v>36.29</v>
      </c>
      <c r="I7367" s="19" t="n">
        <f aca="false">ROUND(F7367*G7367,2)</f>
        <v>526.5</v>
      </c>
      <c r="J7367" s="19" t="n">
        <f aca="false">ROUND(F7367*H7367,2)</f>
        <v>326.61</v>
      </c>
      <c r="K7367" s="19" t="n">
        <f aca="false">INDEX(Pricebook!$L$2:$L$1401,MATCH(D7367,Pricebook!$A$2:$A$1401,0))</f>
        <v>60.5</v>
      </c>
      <c r="L7367" s="19" t="n">
        <f aca="false">ROUND(F7367*K7367,2)</f>
        <v>544.5</v>
      </c>
      <c r="M7367" s="24" t="n">
        <f aca="false">DATE(YEAR(C7367),MONTH(C7367),1)</f>
        <v>46235</v>
      </c>
    </row>
    <row r="7368" customFormat="false" ht="15" hidden="false" customHeight="false" outlineLevel="0" collapsed="false">
      <c r="A7368" s="21" t="s">
        <v>3914</v>
      </c>
      <c r="B7368" s="21" t="s">
        <v>3147</v>
      </c>
      <c r="C7368" s="23" t="n">
        <v>46239</v>
      </c>
      <c r="D7368" s="21" t="s">
        <v>591</v>
      </c>
      <c r="E7368" s="21" t="s">
        <v>366</v>
      </c>
      <c r="F7368" s="12" t="n">
        <v>2</v>
      </c>
      <c r="G7368" s="19" t="n">
        <v>10.15</v>
      </c>
      <c r="H7368" s="19" t="n">
        <v>7.24</v>
      </c>
      <c r="I7368" s="19" t="n">
        <f aca="false">ROUND(F7368*G7368,2)</f>
        <v>20.3</v>
      </c>
      <c r="J7368" s="19" t="n">
        <f aca="false">ROUND(F7368*H7368,2)</f>
        <v>14.48</v>
      </c>
      <c r="K7368" s="19" t="n">
        <f aca="false">INDEX(Pricebook!$L$2:$L$1401,MATCH(D7368,Pricebook!$A$2:$A$1401,0))</f>
        <v>10.85</v>
      </c>
      <c r="L7368" s="19" t="n">
        <f aca="false">ROUND(F7368*K7368,2)</f>
        <v>21.7</v>
      </c>
      <c r="M7368" s="24" t="n">
        <f aca="false">DATE(YEAR(C7368),MONTH(C7368),1)</f>
        <v>46235</v>
      </c>
    </row>
    <row r="7369" customFormat="false" ht="15" hidden="false" customHeight="false" outlineLevel="0" collapsed="false">
      <c r="A7369" s="21" t="s">
        <v>3914</v>
      </c>
      <c r="B7369" s="21" t="s">
        <v>3147</v>
      </c>
      <c r="C7369" s="23" t="n">
        <v>46239</v>
      </c>
      <c r="D7369" s="21" t="s">
        <v>1566</v>
      </c>
      <c r="E7369" s="21" t="s">
        <v>1452</v>
      </c>
      <c r="F7369" s="12" t="n">
        <v>2</v>
      </c>
      <c r="G7369" s="19" t="n">
        <v>130.5</v>
      </c>
      <c r="H7369" s="19" t="n">
        <v>81.3</v>
      </c>
      <c r="I7369" s="19" t="n">
        <f aca="false">ROUND(F7369*G7369,2)</f>
        <v>261</v>
      </c>
      <c r="J7369" s="19" t="n">
        <f aca="false">ROUND(F7369*H7369,2)</f>
        <v>162.6</v>
      </c>
      <c r="K7369" s="19" t="n">
        <f aca="false">INDEX(Pricebook!$L$2:$L$1401,MATCH(D7369,Pricebook!$A$2:$A$1401,0))</f>
        <v>135.5</v>
      </c>
      <c r="L7369" s="19" t="n">
        <f aca="false">ROUND(F7369*K7369,2)</f>
        <v>271</v>
      </c>
      <c r="M7369" s="24" t="n">
        <f aca="false">DATE(YEAR(C7369),MONTH(C7369),1)</f>
        <v>46235</v>
      </c>
    </row>
    <row r="7370" customFormat="false" ht="15" hidden="false" customHeight="false" outlineLevel="0" collapsed="false">
      <c r="A7370" s="21" t="s">
        <v>3914</v>
      </c>
      <c r="B7370" s="21" t="s">
        <v>3147</v>
      </c>
      <c r="C7370" s="23" t="n">
        <v>46239</v>
      </c>
      <c r="D7370" s="21" t="s">
        <v>1731</v>
      </c>
      <c r="E7370" s="21" t="s">
        <v>1452</v>
      </c>
      <c r="F7370" s="12" t="n">
        <v>9</v>
      </c>
      <c r="G7370" s="19" t="n">
        <v>80.5</v>
      </c>
      <c r="H7370" s="19" t="n">
        <v>50.3</v>
      </c>
      <c r="I7370" s="19" t="n">
        <f aca="false">ROUND(F7370*G7370,2)</f>
        <v>724.5</v>
      </c>
      <c r="J7370" s="19" t="n">
        <f aca="false">ROUND(F7370*H7370,2)</f>
        <v>452.7</v>
      </c>
      <c r="K7370" s="19" t="n">
        <f aca="false">INDEX(Pricebook!$L$2:$L$1401,MATCH(D7370,Pricebook!$A$2:$A$1401,0))</f>
        <v>83.85</v>
      </c>
      <c r="L7370" s="19" t="n">
        <f aca="false">ROUND(F7370*K7370,2)</f>
        <v>754.65</v>
      </c>
      <c r="M7370" s="24" t="n">
        <f aca="false">DATE(YEAR(C7370),MONTH(C7370),1)</f>
        <v>46235</v>
      </c>
    </row>
    <row r="7371" customFormat="false" ht="15" hidden="false" customHeight="false" outlineLevel="0" collapsed="false">
      <c r="A7371" s="21" t="s">
        <v>3915</v>
      </c>
      <c r="B7371" s="21" t="s">
        <v>3684</v>
      </c>
      <c r="C7371" s="23" t="n">
        <v>46239</v>
      </c>
      <c r="D7371" s="21" t="s">
        <v>2864</v>
      </c>
      <c r="E7371" s="21" t="s">
        <v>2748</v>
      </c>
      <c r="F7371" s="12" t="n">
        <v>5</v>
      </c>
      <c r="G7371" s="19" t="n">
        <v>35.6</v>
      </c>
      <c r="H7371" s="19" t="n">
        <v>22.69</v>
      </c>
      <c r="I7371" s="19" t="n">
        <f aca="false">ROUND(F7371*G7371,2)</f>
        <v>178</v>
      </c>
      <c r="J7371" s="19" t="n">
        <f aca="false">ROUND(F7371*H7371,2)</f>
        <v>113.45</v>
      </c>
      <c r="K7371" s="19" t="n">
        <f aca="false">INDEX(Pricebook!$L$2:$L$1401,MATCH(D7371,Pricebook!$A$2:$A$1401,0))</f>
        <v>38.5</v>
      </c>
      <c r="L7371" s="19" t="n">
        <f aca="false">ROUND(F7371*K7371,2)</f>
        <v>192.5</v>
      </c>
      <c r="M7371" s="24" t="n">
        <f aca="false">DATE(YEAR(C7371),MONTH(C7371),1)</f>
        <v>46235</v>
      </c>
    </row>
    <row r="7372" customFormat="false" ht="15" hidden="false" customHeight="false" outlineLevel="0" collapsed="false">
      <c r="A7372" s="21" t="s">
        <v>3915</v>
      </c>
      <c r="B7372" s="21" t="s">
        <v>3684</v>
      </c>
      <c r="C7372" s="23" t="n">
        <v>46239</v>
      </c>
      <c r="D7372" s="21" t="s">
        <v>905</v>
      </c>
      <c r="E7372" s="21" t="s">
        <v>366</v>
      </c>
      <c r="F7372" s="12" t="n">
        <v>1</v>
      </c>
      <c r="G7372" s="19" t="n">
        <v>176.15</v>
      </c>
      <c r="H7372" s="19" t="n">
        <v>126.9</v>
      </c>
      <c r="I7372" s="19" t="n">
        <f aca="false">ROUND(F7372*G7372,2)</f>
        <v>176.15</v>
      </c>
      <c r="J7372" s="19" t="n">
        <f aca="false">ROUND(F7372*H7372,2)</f>
        <v>126.9</v>
      </c>
      <c r="K7372" s="19" t="n">
        <f aca="false">INDEX(Pricebook!$L$2:$L$1401,MATCH(D7372,Pricebook!$A$2:$A$1401,0))</f>
        <v>189.45</v>
      </c>
      <c r="L7372" s="19" t="n">
        <f aca="false">ROUND(F7372*K7372,2)</f>
        <v>189.45</v>
      </c>
      <c r="M7372" s="24" t="n">
        <f aca="false">DATE(YEAR(C7372),MONTH(C7372),1)</f>
        <v>46235</v>
      </c>
    </row>
    <row r="7373" customFormat="false" ht="15" hidden="false" customHeight="false" outlineLevel="0" collapsed="false">
      <c r="A7373" s="21" t="s">
        <v>3915</v>
      </c>
      <c r="B7373" s="21" t="s">
        <v>3684</v>
      </c>
      <c r="C7373" s="23" t="n">
        <v>46239</v>
      </c>
      <c r="D7373" s="21" t="s">
        <v>2948</v>
      </c>
      <c r="E7373" s="21" t="s">
        <v>2748</v>
      </c>
      <c r="F7373" s="12" t="n">
        <v>10</v>
      </c>
      <c r="G7373" s="19" t="n">
        <v>21.85</v>
      </c>
      <c r="H7373" s="19" t="n">
        <v>13.08</v>
      </c>
      <c r="I7373" s="19" t="n">
        <f aca="false">ROUND(F7373*G7373,2)</f>
        <v>218.5</v>
      </c>
      <c r="J7373" s="19" t="n">
        <f aca="false">ROUND(F7373*H7373,2)</f>
        <v>130.8</v>
      </c>
      <c r="K7373" s="19" t="n">
        <f aca="false">INDEX(Pricebook!$L$2:$L$1401,MATCH(D7373,Pricebook!$A$2:$A$1401,0))</f>
        <v>23.8</v>
      </c>
      <c r="L7373" s="19" t="n">
        <f aca="false">ROUND(F7373*K7373,2)</f>
        <v>238</v>
      </c>
      <c r="M7373" s="24" t="n">
        <f aca="false">DATE(YEAR(C7373),MONTH(C7373),1)</f>
        <v>46235</v>
      </c>
    </row>
    <row r="7374" customFormat="false" ht="15" hidden="false" customHeight="false" outlineLevel="0" collapsed="false">
      <c r="A7374" s="21" t="s">
        <v>3915</v>
      </c>
      <c r="B7374" s="21" t="s">
        <v>3684</v>
      </c>
      <c r="C7374" s="23" t="n">
        <v>46239</v>
      </c>
      <c r="D7374" s="21" t="s">
        <v>605</v>
      </c>
      <c r="E7374" s="21" t="s">
        <v>366</v>
      </c>
      <c r="F7374" s="12" t="n">
        <v>2</v>
      </c>
      <c r="G7374" s="19" t="n">
        <v>55.3</v>
      </c>
      <c r="H7374" s="19" t="n">
        <v>45.13</v>
      </c>
      <c r="I7374" s="19" t="n">
        <f aca="false">ROUND(F7374*G7374,2)</f>
        <v>110.6</v>
      </c>
      <c r="J7374" s="19" t="n">
        <f aca="false">ROUND(F7374*H7374,2)</f>
        <v>90.26</v>
      </c>
      <c r="K7374" s="19" t="n">
        <f aca="false">INDEX(Pricebook!$L$2:$L$1401,MATCH(D7374,Pricebook!$A$2:$A$1401,0))</f>
        <v>59.4</v>
      </c>
      <c r="L7374" s="19" t="n">
        <f aca="false">ROUND(F7374*K7374,2)</f>
        <v>118.8</v>
      </c>
      <c r="M7374" s="24" t="n">
        <f aca="false">DATE(YEAR(C7374),MONTH(C7374),1)</f>
        <v>46235</v>
      </c>
    </row>
    <row r="7375" customFormat="false" ht="15" hidden="false" customHeight="false" outlineLevel="0" collapsed="false">
      <c r="A7375" s="21" t="s">
        <v>3915</v>
      </c>
      <c r="B7375" s="21" t="s">
        <v>3684</v>
      </c>
      <c r="C7375" s="23" t="n">
        <v>46239</v>
      </c>
      <c r="D7375" s="21" t="s">
        <v>559</v>
      </c>
      <c r="E7375" s="21" t="s">
        <v>366</v>
      </c>
      <c r="F7375" s="12" t="n">
        <v>2</v>
      </c>
      <c r="G7375" s="19" t="n">
        <v>84.65</v>
      </c>
      <c r="H7375" s="19" t="n">
        <v>61.65</v>
      </c>
      <c r="I7375" s="19" t="n">
        <f aca="false">ROUND(F7375*G7375,2)</f>
        <v>169.3</v>
      </c>
      <c r="J7375" s="19" t="n">
        <f aca="false">ROUND(F7375*H7375,2)</f>
        <v>123.3</v>
      </c>
      <c r="K7375" s="19" t="n">
        <f aca="false">INDEX(Pricebook!$L$2:$L$1401,MATCH(D7375,Pricebook!$A$2:$A$1401,0))</f>
        <v>92.05</v>
      </c>
      <c r="L7375" s="19" t="n">
        <f aca="false">ROUND(F7375*K7375,2)</f>
        <v>184.1</v>
      </c>
      <c r="M7375" s="24" t="n">
        <f aca="false">DATE(YEAR(C7375),MONTH(C7375),1)</f>
        <v>46235</v>
      </c>
    </row>
    <row r="7376" customFormat="false" ht="15" hidden="false" customHeight="false" outlineLevel="0" collapsed="false">
      <c r="A7376" s="21" t="s">
        <v>3915</v>
      </c>
      <c r="B7376" s="21" t="s">
        <v>3684</v>
      </c>
      <c r="C7376" s="23" t="n">
        <v>46239</v>
      </c>
      <c r="D7376" s="21" t="s">
        <v>2763</v>
      </c>
      <c r="E7376" s="21" t="s">
        <v>2748</v>
      </c>
      <c r="F7376" s="12" t="n">
        <v>4</v>
      </c>
      <c r="G7376" s="19" t="n">
        <v>27.15</v>
      </c>
      <c r="H7376" s="19" t="n">
        <v>17.54</v>
      </c>
      <c r="I7376" s="19" t="n">
        <f aca="false">ROUND(F7376*G7376,2)</f>
        <v>108.6</v>
      </c>
      <c r="J7376" s="19" t="n">
        <f aca="false">ROUND(F7376*H7376,2)</f>
        <v>70.16</v>
      </c>
      <c r="K7376" s="19" t="n">
        <f aca="false">INDEX(Pricebook!$L$2:$L$1401,MATCH(D7376,Pricebook!$A$2:$A$1401,0))</f>
        <v>29.75</v>
      </c>
      <c r="L7376" s="19" t="n">
        <f aca="false">ROUND(F7376*K7376,2)</f>
        <v>119</v>
      </c>
      <c r="M7376" s="24" t="n">
        <f aca="false">DATE(YEAR(C7376),MONTH(C7376),1)</f>
        <v>46235</v>
      </c>
    </row>
    <row r="7377" customFormat="false" ht="15" hidden="false" customHeight="false" outlineLevel="0" collapsed="false">
      <c r="A7377" s="21" t="s">
        <v>3915</v>
      </c>
      <c r="B7377" s="21" t="s">
        <v>3684</v>
      </c>
      <c r="C7377" s="23" t="n">
        <v>46239</v>
      </c>
      <c r="D7377" s="21" t="s">
        <v>446</v>
      </c>
      <c r="E7377" s="21" t="s">
        <v>366</v>
      </c>
      <c r="F7377" s="12" t="n">
        <v>1</v>
      </c>
      <c r="G7377" s="19" t="n">
        <v>72.1</v>
      </c>
      <c r="H7377" s="19" t="n">
        <v>51.79</v>
      </c>
      <c r="I7377" s="19" t="n">
        <f aca="false">ROUND(F7377*G7377,2)</f>
        <v>72.1</v>
      </c>
      <c r="J7377" s="19" t="n">
        <f aca="false">ROUND(F7377*H7377,2)</f>
        <v>51.79</v>
      </c>
      <c r="K7377" s="19" t="n">
        <f aca="false">INDEX(Pricebook!$L$2:$L$1401,MATCH(D7377,Pricebook!$A$2:$A$1401,0))</f>
        <v>77.3</v>
      </c>
      <c r="L7377" s="19" t="n">
        <f aca="false">ROUND(F7377*K7377,2)</f>
        <v>77.3</v>
      </c>
      <c r="M7377" s="24" t="n">
        <f aca="false">DATE(YEAR(C7377),MONTH(C7377),1)</f>
        <v>46235</v>
      </c>
    </row>
    <row r="7378" customFormat="false" ht="15" hidden="false" customHeight="false" outlineLevel="0" collapsed="false">
      <c r="A7378" s="21" t="s">
        <v>3915</v>
      </c>
      <c r="B7378" s="21" t="s">
        <v>3684</v>
      </c>
      <c r="C7378" s="23" t="n">
        <v>46239</v>
      </c>
      <c r="D7378" s="21" t="s">
        <v>547</v>
      </c>
      <c r="E7378" s="21" t="s">
        <v>366</v>
      </c>
      <c r="F7378" s="12" t="n">
        <v>2</v>
      </c>
      <c r="G7378" s="19" t="n">
        <v>98.55</v>
      </c>
      <c r="H7378" s="19" t="n">
        <v>71.58</v>
      </c>
      <c r="I7378" s="19" t="n">
        <f aca="false">ROUND(F7378*G7378,2)</f>
        <v>197.1</v>
      </c>
      <c r="J7378" s="19" t="n">
        <f aca="false">ROUND(F7378*H7378,2)</f>
        <v>143.16</v>
      </c>
      <c r="K7378" s="19" t="n">
        <f aca="false">INDEX(Pricebook!$L$2:$L$1401,MATCH(D7378,Pricebook!$A$2:$A$1401,0))</f>
        <v>106.85</v>
      </c>
      <c r="L7378" s="19" t="n">
        <f aca="false">ROUND(F7378*K7378,2)</f>
        <v>213.7</v>
      </c>
      <c r="M7378" s="24" t="n">
        <f aca="false">DATE(YEAR(C7378),MONTH(C7378),1)</f>
        <v>46235</v>
      </c>
    </row>
    <row r="7379" customFormat="false" ht="15" hidden="false" customHeight="false" outlineLevel="0" collapsed="false">
      <c r="A7379" s="21" t="s">
        <v>3915</v>
      </c>
      <c r="B7379" s="21" t="s">
        <v>3684</v>
      </c>
      <c r="C7379" s="23" t="n">
        <v>46239</v>
      </c>
      <c r="D7379" s="21" t="s">
        <v>523</v>
      </c>
      <c r="E7379" s="21" t="s">
        <v>366</v>
      </c>
      <c r="F7379" s="12" t="n">
        <v>1</v>
      </c>
      <c r="G7379" s="19" t="n">
        <v>16.3</v>
      </c>
      <c r="H7379" s="19" t="n">
        <v>11.67</v>
      </c>
      <c r="I7379" s="19" t="n">
        <f aca="false">ROUND(F7379*G7379,2)</f>
        <v>16.3</v>
      </c>
      <c r="J7379" s="19" t="n">
        <f aca="false">ROUND(F7379*H7379,2)</f>
        <v>11.67</v>
      </c>
      <c r="K7379" s="19" t="n">
        <f aca="false">INDEX(Pricebook!$L$2:$L$1401,MATCH(D7379,Pricebook!$A$2:$A$1401,0))</f>
        <v>17.45</v>
      </c>
      <c r="L7379" s="19" t="n">
        <f aca="false">ROUND(F7379*K7379,2)</f>
        <v>17.45</v>
      </c>
      <c r="M7379" s="24" t="n">
        <f aca="false">DATE(YEAR(C7379),MONTH(C7379),1)</f>
        <v>46235</v>
      </c>
    </row>
    <row r="7380" customFormat="false" ht="15" hidden="false" customHeight="false" outlineLevel="0" collapsed="false">
      <c r="A7380" s="21" t="s">
        <v>3915</v>
      </c>
      <c r="B7380" s="21" t="s">
        <v>3684</v>
      </c>
      <c r="C7380" s="23" t="n">
        <v>46239</v>
      </c>
      <c r="D7380" s="21" t="s">
        <v>585</v>
      </c>
      <c r="E7380" s="21" t="s">
        <v>366</v>
      </c>
      <c r="F7380" s="12" t="n">
        <v>1</v>
      </c>
      <c r="G7380" s="19" t="n">
        <v>15.8</v>
      </c>
      <c r="H7380" s="19" t="n">
        <v>11.52</v>
      </c>
      <c r="I7380" s="19" t="n">
        <f aca="false">ROUND(F7380*G7380,2)</f>
        <v>15.8</v>
      </c>
      <c r="J7380" s="19" t="n">
        <f aca="false">ROUND(F7380*H7380,2)</f>
        <v>11.52</v>
      </c>
      <c r="K7380" s="19" t="n">
        <f aca="false">INDEX(Pricebook!$L$2:$L$1401,MATCH(D7380,Pricebook!$A$2:$A$1401,0))</f>
        <v>17.2</v>
      </c>
      <c r="L7380" s="19" t="n">
        <f aca="false">ROUND(F7380*K7380,2)</f>
        <v>17.2</v>
      </c>
      <c r="M7380" s="24" t="n">
        <f aca="false">DATE(YEAR(C7380),MONTH(C7380),1)</f>
        <v>46235</v>
      </c>
    </row>
    <row r="7381" customFormat="false" ht="15" hidden="false" customHeight="false" outlineLevel="0" collapsed="false">
      <c r="A7381" s="21" t="s">
        <v>3915</v>
      </c>
      <c r="B7381" s="21" t="s">
        <v>3684</v>
      </c>
      <c r="C7381" s="23" t="n">
        <v>46239</v>
      </c>
      <c r="D7381" s="21" t="s">
        <v>561</v>
      </c>
      <c r="E7381" s="21" t="s">
        <v>366</v>
      </c>
      <c r="F7381" s="12" t="n">
        <v>2</v>
      </c>
      <c r="G7381" s="19" t="n">
        <v>48.4</v>
      </c>
      <c r="H7381" s="19" t="n">
        <v>34.62</v>
      </c>
      <c r="I7381" s="19" t="n">
        <f aca="false">ROUND(F7381*G7381,2)</f>
        <v>96.8</v>
      </c>
      <c r="J7381" s="19" t="n">
        <f aca="false">ROUND(F7381*H7381,2)</f>
        <v>69.24</v>
      </c>
      <c r="K7381" s="19" t="n">
        <f aca="false">INDEX(Pricebook!$L$2:$L$1401,MATCH(D7381,Pricebook!$A$2:$A$1401,0))</f>
        <v>51.7</v>
      </c>
      <c r="L7381" s="19" t="n">
        <f aca="false">ROUND(F7381*K7381,2)</f>
        <v>103.4</v>
      </c>
      <c r="M7381" s="24" t="n">
        <f aca="false">DATE(YEAR(C7381),MONTH(C7381),1)</f>
        <v>46235</v>
      </c>
    </row>
    <row r="7382" customFormat="false" ht="15" hidden="false" customHeight="false" outlineLevel="0" collapsed="false">
      <c r="A7382" s="21" t="s">
        <v>3915</v>
      </c>
      <c r="B7382" s="21" t="s">
        <v>3684</v>
      </c>
      <c r="C7382" s="23" t="n">
        <v>46239</v>
      </c>
      <c r="D7382" s="21" t="s">
        <v>2854</v>
      </c>
      <c r="E7382" s="21" t="s">
        <v>2748</v>
      </c>
      <c r="F7382" s="12" t="n">
        <v>5</v>
      </c>
      <c r="G7382" s="19" t="n">
        <v>15.1</v>
      </c>
      <c r="H7382" s="19" t="n">
        <v>10</v>
      </c>
      <c r="I7382" s="19" t="n">
        <f aca="false">ROUND(F7382*G7382,2)</f>
        <v>75.5</v>
      </c>
      <c r="J7382" s="19" t="n">
        <f aca="false">ROUND(F7382*H7382,2)</f>
        <v>50</v>
      </c>
      <c r="K7382" s="19" t="n">
        <f aca="false">INDEX(Pricebook!$L$2:$L$1401,MATCH(D7382,Pricebook!$A$2:$A$1401,0))</f>
        <v>16.4</v>
      </c>
      <c r="L7382" s="19" t="n">
        <f aca="false">ROUND(F7382*K7382,2)</f>
        <v>82</v>
      </c>
      <c r="M7382" s="24" t="n">
        <f aca="false">DATE(YEAR(C7382),MONTH(C7382),1)</f>
        <v>46235</v>
      </c>
    </row>
    <row r="7383" customFormat="false" ht="15" hidden="false" customHeight="false" outlineLevel="0" collapsed="false">
      <c r="A7383" s="21" t="s">
        <v>3915</v>
      </c>
      <c r="B7383" s="21" t="s">
        <v>3684</v>
      </c>
      <c r="C7383" s="23" t="n">
        <v>46239</v>
      </c>
      <c r="D7383" s="21" t="s">
        <v>585</v>
      </c>
      <c r="E7383" s="21" t="s">
        <v>366</v>
      </c>
      <c r="F7383" s="12" t="n">
        <v>2</v>
      </c>
      <c r="G7383" s="19" t="n">
        <v>15.8</v>
      </c>
      <c r="H7383" s="19" t="n">
        <v>11.52</v>
      </c>
      <c r="I7383" s="19" t="n">
        <f aca="false">ROUND(F7383*G7383,2)</f>
        <v>31.6</v>
      </c>
      <c r="J7383" s="19" t="n">
        <f aca="false">ROUND(F7383*H7383,2)</f>
        <v>23.04</v>
      </c>
      <c r="K7383" s="19" t="n">
        <f aca="false">INDEX(Pricebook!$L$2:$L$1401,MATCH(D7383,Pricebook!$A$2:$A$1401,0))</f>
        <v>17.2</v>
      </c>
      <c r="L7383" s="19" t="n">
        <f aca="false">ROUND(F7383*K7383,2)</f>
        <v>34.4</v>
      </c>
      <c r="M7383" s="24" t="n">
        <f aca="false">DATE(YEAR(C7383),MONTH(C7383),1)</f>
        <v>46235</v>
      </c>
    </row>
    <row r="7384" customFormat="false" ht="15" hidden="false" customHeight="false" outlineLevel="0" collapsed="false">
      <c r="A7384" s="21" t="s">
        <v>3915</v>
      </c>
      <c r="B7384" s="21" t="s">
        <v>3684</v>
      </c>
      <c r="C7384" s="23" t="n">
        <v>46239</v>
      </c>
      <c r="D7384" s="21" t="s">
        <v>378</v>
      </c>
      <c r="E7384" s="21" t="s">
        <v>366</v>
      </c>
      <c r="F7384" s="12" t="n">
        <v>3</v>
      </c>
      <c r="G7384" s="19" t="n">
        <v>10</v>
      </c>
      <c r="H7384" s="19" t="n">
        <v>7.12</v>
      </c>
      <c r="I7384" s="19" t="n">
        <f aca="false">ROUND(F7384*G7384,2)</f>
        <v>30</v>
      </c>
      <c r="J7384" s="19" t="n">
        <f aca="false">ROUND(F7384*H7384,2)</f>
        <v>21.36</v>
      </c>
      <c r="K7384" s="19" t="n">
        <f aca="false">INDEX(Pricebook!$L$2:$L$1401,MATCH(D7384,Pricebook!$A$2:$A$1401,0))</f>
        <v>10.65</v>
      </c>
      <c r="L7384" s="19" t="n">
        <f aca="false">ROUND(F7384*K7384,2)</f>
        <v>31.95</v>
      </c>
      <c r="M7384" s="24" t="n">
        <f aca="false">DATE(YEAR(C7384),MONTH(C7384),1)</f>
        <v>46235</v>
      </c>
    </row>
    <row r="7385" customFormat="false" ht="15" hidden="false" customHeight="false" outlineLevel="0" collapsed="false">
      <c r="A7385" s="21" t="s">
        <v>3915</v>
      </c>
      <c r="B7385" s="21" t="s">
        <v>3684</v>
      </c>
      <c r="C7385" s="23" t="n">
        <v>46239</v>
      </c>
      <c r="D7385" s="21" t="s">
        <v>2864</v>
      </c>
      <c r="E7385" s="21" t="s">
        <v>2748</v>
      </c>
      <c r="F7385" s="12" t="n">
        <v>2</v>
      </c>
      <c r="G7385" s="19" t="n">
        <v>35.6</v>
      </c>
      <c r="H7385" s="19" t="n">
        <v>22.69</v>
      </c>
      <c r="I7385" s="19" t="n">
        <f aca="false">ROUND(F7385*G7385,2)</f>
        <v>71.2</v>
      </c>
      <c r="J7385" s="19" t="n">
        <f aca="false">ROUND(F7385*H7385,2)</f>
        <v>45.38</v>
      </c>
      <c r="K7385" s="19" t="n">
        <f aca="false">INDEX(Pricebook!$L$2:$L$1401,MATCH(D7385,Pricebook!$A$2:$A$1401,0))</f>
        <v>38.5</v>
      </c>
      <c r="L7385" s="19" t="n">
        <f aca="false">ROUND(F7385*K7385,2)</f>
        <v>77</v>
      </c>
      <c r="M7385" s="24" t="n">
        <f aca="false">DATE(YEAR(C7385),MONTH(C7385),1)</f>
        <v>46235</v>
      </c>
    </row>
    <row r="7386" customFormat="false" ht="15" hidden="false" customHeight="false" outlineLevel="0" collapsed="false">
      <c r="A7386" s="21" t="s">
        <v>3916</v>
      </c>
      <c r="B7386" s="21" t="s">
        <v>3241</v>
      </c>
      <c r="C7386" s="23" t="n">
        <v>46239</v>
      </c>
      <c r="D7386" s="21" t="s">
        <v>2238</v>
      </c>
      <c r="E7386" s="21" t="s">
        <v>2202</v>
      </c>
      <c r="F7386" s="12" t="n">
        <v>2</v>
      </c>
      <c r="G7386" s="19" t="n">
        <v>13.95</v>
      </c>
      <c r="H7386" s="19" t="n">
        <v>8.67</v>
      </c>
      <c r="I7386" s="19" t="n">
        <f aca="false">ROUND(F7386*G7386,2)</f>
        <v>27.9</v>
      </c>
      <c r="J7386" s="19" t="n">
        <f aca="false">ROUND(F7386*H7386,2)</f>
        <v>17.34</v>
      </c>
      <c r="K7386" s="19" t="n">
        <f aca="false">INDEX(Pricebook!$L$2:$L$1401,MATCH(D7386,Pricebook!$A$2:$A$1401,0))</f>
        <v>14.95</v>
      </c>
      <c r="L7386" s="19" t="n">
        <f aca="false">ROUND(F7386*K7386,2)</f>
        <v>29.9</v>
      </c>
      <c r="M7386" s="24" t="n">
        <f aca="false">DATE(YEAR(C7386),MONTH(C7386),1)</f>
        <v>46235</v>
      </c>
    </row>
    <row r="7387" customFormat="false" ht="15" hidden="false" customHeight="false" outlineLevel="0" collapsed="false">
      <c r="A7387" s="21" t="s">
        <v>3916</v>
      </c>
      <c r="B7387" s="21" t="s">
        <v>3241</v>
      </c>
      <c r="C7387" s="23" t="n">
        <v>46239</v>
      </c>
      <c r="D7387" s="21" t="s">
        <v>2220</v>
      </c>
      <c r="E7387" s="21" t="s">
        <v>2202</v>
      </c>
      <c r="F7387" s="12" t="n">
        <v>7</v>
      </c>
      <c r="G7387" s="19" t="n">
        <v>8.15</v>
      </c>
      <c r="H7387" s="19" t="n">
        <v>5.56</v>
      </c>
      <c r="I7387" s="19" t="n">
        <f aca="false">ROUND(F7387*G7387,2)</f>
        <v>57.05</v>
      </c>
      <c r="J7387" s="19" t="n">
        <f aca="false">ROUND(F7387*H7387,2)</f>
        <v>38.92</v>
      </c>
      <c r="K7387" s="19" t="n">
        <f aca="false">INDEX(Pricebook!$L$2:$L$1401,MATCH(D7387,Pricebook!$A$2:$A$1401,0))</f>
        <v>8.6</v>
      </c>
      <c r="L7387" s="19" t="n">
        <f aca="false">ROUND(F7387*K7387,2)</f>
        <v>60.2</v>
      </c>
      <c r="M7387" s="24" t="n">
        <f aca="false">DATE(YEAR(C7387),MONTH(C7387),1)</f>
        <v>46235</v>
      </c>
    </row>
    <row r="7388" customFormat="false" ht="15" hidden="false" customHeight="false" outlineLevel="0" collapsed="false">
      <c r="A7388" s="21" t="s">
        <v>3916</v>
      </c>
      <c r="B7388" s="21" t="s">
        <v>3241</v>
      </c>
      <c r="C7388" s="23" t="n">
        <v>46239</v>
      </c>
      <c r="D7388" s="21" t="s">
        <v>851</v>
      </c>
      <c r="E7388" s="21" t="s">
        <v>366</v>
      </c>
      <c r="F7388" s="12" t="n">
        <v>3</v>
      </c>
      <c r="G7388" s="19" t="n">
        <v>46.3</v>
      </c>
      <c r="H7388" s="19" t="n">
        <v>33.2</v>
      </c>
      <c r="I7388" s="19" t="n">
        <f aca="false">ROUND(F7388*G7388,2)</f>
        <v>138.9</v>
      </c>
      <c r="J7388" s="19" t="n">
        <f aca="false">ROUND(F7388*H7388,2)</f>
        <v>99.6</v>
      </c>
      <c r="K7388" s="19" t="n">
        <f aca="false">INDEX(Pricebook!$L$2:$L$1401,MATCH(D7388,Pricebook!$A$2:$A$1401,0))</f>
        <v>49.6</v>
      </c>
      <c r="L7388" s="19" t="n">
        <f aca="false">ROUND(F7388*K7388,2)</f>
        <v>148.8</v>
      </c>
      <c r="M7388" s="24" t="n">
        <f aca="false">DATE(YEAR(C7388),MONTH(C7388),1)</f>
        <v>46235</v>
      </c>
    </row>
    <row r="7389" customFormat="false" ht="15" hidden="false" customHeight="false" outlineLevel="0" collapsed="false">
      <c r="A7389" s="21" t="s">
        <v>3916</v>
      </c>
      <c r="B7389" s="21" t="s">
        <v>3241</v>
      </c>
      <c r="C7389" s="23" t="n">
        <v>46239</v>
      </c>
      <c r="D7389" s="21" t="s">
        <v>1469</v>
      </c>
      <c r="E7389" s="21" t="s">
        <v>1452</v>
      </c>
      <c r="F7389" s="12" t="n">
        <v>10</v>
      </c>
      <c r="G7389" s="19" t="n">
        <v>108</v>
      </c>
      <c r="H7389" s="19" t="n">
        <v>66.04</v>
      </c>
      <c r="I7389" s="19" t="n">
        <f aca="false">ROUND(F7389*G7389,2)</f>
        <v>1080</v>
      </c>
      <c r="J7389" s="19" t="n">
        <f aca="false">ROUND(F7389*H7389,2)</f>
        <v>660.4</v>
      </c>
      <c r="K7389" s="19" t="n">
        <f aca="false">INDEX(Pricebook!$L$2:$L$1401,MATCH(D7389,Pricebook!$A$2:$A$1401,0))</f>
        <v>110.1</v>
      </c>
      <c r="L7389" s="19" t="n">
        <f aca="false">ROUND(F7389*K7389,2)</f>
        <v>1101</v>
      </c>
      <c r="M7389" s="24" t="n">
        <f aca="false">DATE(YEAR(C7389),MONTH(C7389),1)</f>
        <v>46235</v>
      </c>
    </row>
    <row r="7390" customFormat="false" ht="15" hidden="false" customHeight="false" outlineLevel="0" collapsed="false">
      <c r="A7390" s="21" t="s">
        <v>3916</v>
      </c>
      <c r="B7390" s="21" t="s">
        <v>3241</v>
      </c>
      <c r="C7390" s="23" t="n">
        <v>46239</v>
      </c>
      <c r="D7390" s="21" t="s">
        <v>2674</v>
      </c>
      <c r="E7390" s="21" t="s">
        <v>2587</v>
      </c>
      <c r="F7390" s="12" t="n">
        <v>1</v>
      </c>
      <c r="G7390" s="19" t="n">
        <v>511.7</v>
      </c>
      <c r="H7390" s="19" t="n">
        <v>342.73</v>
      </c>
      <c r="I7390" s="19" t="n">
        <f aca="false">ROUND(F7390*G7390,2)</f>
        <v>511.7</v>
      </c>
      <c r="J7390" s="19" t="n">
        <f aca="false">ROUND(F7390*H7390,2)</f>
        <v>342.73</v>
      </c>
      <c r="K7390" s="19" t="n">
        <f aca="false">INDEX(Pricebook!$L$2:$L$1401,MATCH(D7390,Pricebook!$A$2:$A$1401,0))</f>
        <v>552.8</v>
      </c>
      <c r="L7390" s="19" t="n">
        <f aca="false">ROUND(F7390*K7390,2)</f>
        <v>552.8</v>
      </c>
      <c r="M7390" s="24" t="n">
        <f aca="false">DATE(YEAR(C7390),MONTH(C7390),1)</f>
        <v>46235</v>
      </c>
    </row>
    <row r="7391" customFormat="false" ht="15" hidden="false" customHeight="false" outlineLevel="0" collapsed="false">
      <c r="A7391" s="21" t="s">
        <v>3916</v>
      </c>
      <c r="B7391" s="21" t="s">
        <v>3241</v>
      </c>
      <c r="C7391" s="23" t="n">
        <v>46239</v>
      </c>
      <c r="D7391" s="21" t="s">
        <v>1471</v>
      </c>
      <c r="E7391" s="21" t="s">
        <v>1452</v>
      </c>
      <c r="F7391" s="12" t="n">
        <v>1</v>
      </c>
      <c r="G7391" s="19" t="n">
        <v>333</v>
      </c>
      <c r="H7391" s="19" t="n">
        <v>204.88</v>
      </c>
      <c r="I7391" s="19" t="n">
        <f aca="false">ROUND(F7391*G7391,2)</f>
        <v>333</v>
      </c>
      <c r="J7391" s="19" t="n">
        <f aca="false">ROUND(F7391*H7391,2)</f>
        <v>204.88</v>
      </c>
      <c r="K7391" s="19" t="n">
        <f aca="false">INDEX(Pricebook!$L$2:$L$1401,MATCH(D7391,Pricebook!$A$2:$A$1401,0))</f>
        <v>341.5</v>
      </c>
      <c r="L7391" s="19" t="n">
        <f aca="false">ROUND(F7391*K7391,2)</f>
        <v>341.5</v>
      </c>
      <c r="M7391" s="24" t="n">
        <f aca="false">DATE(YEAR(C7391),MONTH(C7391),1)</f>
        <v>46235</v>
      </c>
    </row>
    <row r="7392" customFormat="false" ht="15" hidden="false" customHeight="false" outlineLevel="0" collapsed="false">
      <c r="A7392" s="21" t="s">
        <v>3916</v>
      </c>
      <c r="B7392" s="21" t="s">
        <v>3241</v>
      </c>
      <c r="C7392" s="23" t="n">
        <v>46239</v>
      </c>
      <c r="D7392" s="21" t="s">
        <v>2444</v>
      </c>
      <c r="E7392" s="21" t="s">
        <v>2202</v>
      </c>
      <c r="F7392" s="12" t="n">
        <v>18</v>
      </c>
      <c r="G7392" s="19" t="n">
        <v>9</v>
      </c>
      <c r="H7392" s="19" t="n">
        <v>5.58</v>
      </c>
      <c r="I7392" s="19" t="n">
        <f aca="false">ROUND(F7392*G7392,2)</f>
        <v>162</v>
      </c>
      <c r="J7392" s="19" t="n">
        <f aca="false">ROUND(F7392*H7392,2)</f>
        <v>100.44</v>
      </c>
      <c r="K7392" s="19" t="n">
        <f aca="false">INDEX(Pricebook!$L$2:$L$1401,MATCH(D7392,Pricebook!$A$2:$A$1401,0))</f>
        <v>9.65</v>
      </c>
      <c r="L7392" s="19" t="n">
        <f aca="false">ROUND(F7392*K7392,2)</f>
        <v>173.7</v>
      </c>
      <c r="M7392" s="24" t="n">
        <f aca="false">DATE(YEAR(C7392),MONTH(C7392),1)</f>
        <v>46235</v>
      </c>
    </row>
    <row r="7393" customFormat="false" ht="15" hidden="false" customHeight="false" outlineLevel="0" collapsed="false">
      <c r="A7393" s="21" t="s">
        <v>3916</v>
      </c>
      <c r="B7393" s="21" t="s">
        <v>3241</v>
      </c>
      <c r="C7393" s="23" t="n">
        <v>46239</v>
      </c>
      <c r="D7393" s="21" t="s">
        <v>2620</v>
      </c>
      <c r="E7393" s="21" t="s">
        <v>2587</v>
      </c>
      <c r="F7393" s="12" t="n">
        <v>1</v>
      </c>
      <c r="G7393" s="19" t="n">
        <v>482.3</v>
      </c>
      <c r="H7393" s="19" t="n">
        <v>323.27</v>
      </c>
      <c r="I7393" s="19" t="n">
        <f aca="false">ROUND(F7393*G7393,2)</f>
        <v>482.3</v>
      </c>
      <c r="J7393" s="19" t="n">
        <f aca="false">ROUND(F7393*H7393,2)</f>
        <v>323.27</v>
      </c>
      <c r="K7393" s="19" t="n">
        <f aca="false">INDEX(Pricebook!$L$2:$L$1401,MATCH(D7393,Pricebook!$A$2:$A$1401,0))</f>
        <v>521.45</v>
      </c>
      <c r="L7393" s="19" t="n">
        <f aca="false">ROUND(F7393*K7393,2)</f>
        <v>521.45</v>
      </c>
      <c r="M7393" s="24" t="n">
        <f aca="false">DATE(YEAR(C7393),MONTH(C7393),1)</f>
        <v>46235</v>
      </c>
    </row>
    <row r="7394" customFormat="false" ht="15" hidden="false" customHeight="false" outlineLevel="0" collapsed="false">
      <c r="A7394" s="21" t="s">
        <v>3916</v>
      </c>
      <c r="B7394" s="21" t="s">
        <v>3241</v>
      </c>
      <c r="C7394" s="23" t="n">
        <v>46239</v>
      </c>
      <c r="D7394" s="21" t="s">
        <v>2592</v>
      </c>
      <c r="E7394" s="21" t="s">
        <v>2587</v>
      </c>
      <c r="F7394" s="12" t="n">
        <v>2</v>
      </c>
      <c r="G7394" s="19" t="n">
        <v>107.6</v>
      </c>
      <c r="H7394" s="19" t="n">
        <v>72.07</v>
      </c>
      <c r="I7394" s="19" t="n">
        <f aca="false">ROUND(F7394*G7394,2)</f>
        <v>215.2</v>
      </c>
      <c r="J7394" s="19" t="n">
        <f aca="false">ROUND(F7394*H7394,2)</f>
        <v>144.14</v>
      </c>
      <c r="K7394" s="19" t="n">
        <f aca="false">INDEX(Pricebook!$L$2:$L$1401,MATCH(D7394,Pricebook!$A$2:$A$1401,0))</f>
        <v>116.25</v>
      </c>
      <c r="L7394" s="19" t="n">
        <f aca="false">ROUND(F7394*K7394,2)</f>
        <v>232.5</v>
      </c>
      <c r="M7394" s="24" t="n">
        <f aca="false">DATE(YEAR(C7394),MONTH(C7394),1)</f>
        <v>46235</v>
      </c>
    </row>
    <row r="7395" customFormat="false" ht="15" hidden="false" customHeight="false" outlineLevel="0" collapsed="false">
      <c r="A7395" s="21" t="s">
        <v>3916</v>
      </c>
      <c r="B7395" s="21" t="s">
        <v>3241</v>
      </c>
      <c r="C7395" s="23" t="n">
        <v>46239</v>
      </c>
      <c r="D7395" s="21" t="s">
        <v>967</v>
      </c>
      <c r="E7395" s="21" t="s">
        <v>366</v>
      </c>
      <c r="F7395" s="12" t="n">
        <v>4</v>
      </c>
      <c r="G7395" s="19" t="n">
        <v>14.45</v>
      </c>
      <c r="H7395" s="19" t="n">
        <v>10.38</v>
      </c>
      <c r="I7395" s="19" t="n">
        <f aca="false">ROUND(F7395*G7395,2)</f>
        <v>57.8</v>
      </c>
      <c r="J7395" s="19" t="n">
        <f aca="false">ROUND(F7395*H7395,2)</f>
        <v>41.52</v>
      </c>
      <c r="K7395" s="19" t="n">
        <f aca="false">INDEX(Pricebook!$L$2:$L$1401,MATCH(D7395,Pricebook!$A$2:$A$1401,0))</f>
        <v>15.5</v>
      </c>
      <c r="L7395" s="19" t="n">
        <f aca="false">ROUND(F7395*K7395,2)</f>
        <v>62</v>
      </c>
      <c r="M7395" s="24" t="n">
        <f aca="false">DATE(YEAR(C7395),MONTH(C7395),1)</f>
        <v>46235</v>
      </c>
    </row>
    <row r="7396" customFormat="false" ht="15" hidden="false" customHeight="false" outlineLevel="0" collapsed="false">
      <c r="A7396" s="21" t="s">
        <v>3916</v>
      </c>
      <c r="B7396" s="21" t="s">
        <v>3241</v>
      </c>
      <c r="C7396" s="23" t="n">
        <v>46239</v>
      </c>
      <c r="D7396" s="21" t="s">
        <v>2333</v>
      </c>
      <c r="E7396" s="21" t="s">
        <v>2202</v>
      </c>
      <c r="F7396" s="12" t="n">
        <v>4</v>
      </c>
      <c r="G7396" s="19" t="n">
        <v>41.9</v>
      </c>
      <c r="H7396" s="19" t="n">
        <v>25.71</v>
      </c>
      <c r="I7396" s="19" t="n">
        <f aca="false">ROUND(F7396*G7396,2)</f>
        <v>167.6</v>
      </c>
      <c r="J7396" s="19" t="n">
        <f aca="false">ROUND(F7396*H7396,2)</f>
        <v>102.84</v>
      </c>
      <c r="K7396" s="19" t="n">
        <f aca="false">INDEX(Pricebook!$L$2:$L$1401,MATCH(D7396,Pricebook!$A$2:$A$1401,0))</f>
        <v>44.35</v>
      </c>
      <c r="L7396" s="19" t="n">
        <f aca="false">ROUND(F7396*K7396,2)</f>
        <v>177.4</v>
      </c>
      <c r="M7396" s="24" t="n">
        <f aca="false">DATE(YEAR(C7396),MONTH(C7396),1)</f>
        <v>46235</v>
      </c>
    </row>
    <row r="7397" customFormat="false" ht="15" hidden="false" customHeight="false" outlineLevel="0" collapsed="false">
      <c r="A7397" s="21" t="s">
        <v>3916</v>
      </c>
      <c r="B7397" s="21" t="s">
        <v>3241</v>
      </c>
      <c r="C7397" s="23" t="n">
        <v>46239</v>
      </c>
      <c r="D7397" s="21" t="s">
        <v>513</v>
      </c>
      <c r="E7397" s="21" t="s">
        <v>366</v>
      </c>
      <c r="F7397" s="12" t="n">
        <v>3</v>
      </c>
      <c r="G7397" s="19" t="n">
        <v>20.9</v>
      </c>
      <c r="H7397" s="19" t="n">
        <v>15.17</v>
      </c>
      <c r="I7397" s="19" t="n">
        <f aca="false">ROUND(F7397*G7397,2)</f>
        <v>62.7</v>
      </c>
      <c r="J7397" s="19" t="n">
        <f aca="false">ROUND(F7397*H7397,2)</f>
        <v>45.51</v>
      </c>
      <c r="K7397" s="19" t="n">
        <f aca="false">INDEX(Pricebook!$L$2:$L$1401,MATCH(D7397,Pricebook!$A$2:$A$1401,0))</f>
        <v>22.65</v>
      </c>
      <c r="L7397" s="19" t="n">
        <f aca="false">ROUND(F7397*K7397,2)</f>
        <v>67.95</v>
      </c>
      <c r="M7397" s="24" t="n">
        <f aca="false">DATE(YEAR(C7397),MONTH(C7397),1)</f>
        <v>46235</v>
      </c>
    </row>
    <row r="7398" customFormat="false" ht="15" hidden="false" customHeight="false" outlineLevel="0" collapsed="false">
      <c r="A7398" s="21" t="s">
        <v>3916</v>
      </c>
      <c r="B7398" s="21" t="s">
        <v>3241</v>
      </c>
      <c r="C7398" s="23" t="n">
        <v>46239</v>
      </c>
      <c r="D7398" s="21" t="s">
        <v>521</v>
      </c>
      <c r="E7398" s="21" t="s">
        <v>366</v>
      </c>
      <c r="F7398" s="12" t="n">
        <v>2</v>
      </c>
      <c r="G7398" s="19" t="n">
        <v>12.55</v>
      </c>
      <c r="H7398" s="19" t="n">
        <v>9.14</v>
      </c>
      <c r="I7398" s="19" t="n">
        <f aca="false">ROUND(F7398*G7398,2)</f>
        <v>25.1</v>
      </c>
      <c r="J7398" s="19" t="n">
        <f aca="false">ROUND(F7398*H7398,2)</f>
        <v>18.28</v>
      </c>
      <c r="K7398" s="19" t="n">
        <f aca="false">INDEX(Pricebook!$L$2:$L$1401,MATCH(D7398,Pricebook!$A$2:$A$1401,0))</f>
        <v>13.65</v>
      </c>
      <c r="L7398" s="19" t="n">
        <f aca="false">ROUND(F7398*K7398,2)</f>
        <v>27.3</v>
      </c>
      <c r="M7398" s="24" t="n">
        <f aca="false">DATE(YEAR(C7398),MONTH(C7398),1)</f>
        <v>46235</v>
      </c>
    </row>
    <row r="7399" customFormat="false" ht="15" hidden="false" customHeight="false" outlineLevel="0" collapsed="false">
      <c r="A7399" s="21" t="s">
        <v>3917</v>
      </c>
      <c r="B7399" s="21" t="s">
        <v>3796</v>
      </c>
      <c r="C7399" s="23" t="n">
        <v>46239</v>
      </c>
      <c r="D7399" s="21" t="s">
        <v>615</v>
      </c>
      <c r="E7399" s="21" t="s">
        <v>366</v>
      </c>
      <c r="F7399" s="12" t="n">
        <v>2</v>
      </c>
      <c r="G7399" s="19" t="n">
        <v>72.55</v>
      </c>
      <c r="H7399" s="19" t="n">
        <v>52.66</v>
      </c>
      <c r="I7399" s="19" t="n">
        <f aca="false">ROUND(F7399*G7399,2)</f>
        <v>145.1</v>
      </c>
      <c r="J7399" s="19" t="n">
        <f aca="false">ROUND(F7399*H7399,2)</f>
        <v>105.32</v>
      </c>
      <c r="K7399" s="19" t="n">
        <f aca="false">INDEX(Pricebook!$L$2:$L$1401,MATCH(D7399,Pricebook!$A$2:$A$1401,0))</f>
        <v>78.6</v>
      </c>
      <c r="L7399" s="19" t="n">
        <f aca="false">ROUND(F7399*K7399,2)</f>
        <v>157.2</v>
      </c>
      <c r="M7399" s="24" t="n">
        <f aca="false">DATE(YEAR(C7399),MONTH(C7399),1)</f>
        <v>46235</v>
      </c>
    </row>
    <row r="7400" customFormat="false" ht="15" hidden="false" customHeight="false" outlineLevel="0" collapsed="false">
      <c r="A7400" s="21" t="s">
        <v>3917</v>
      </c>
      <c r="B7400" s="21" t="s">
        <v>3796</v>
      </c>
      <c r="C7400" s="23" t="n">
        <v>46239</v>
      </c>
      <c r="D7400" s="21" t="s">
        <v>1432</v>
      </c>
      <c r="E7400" s="21" t="s">
        <v>971</v>
      </c>
      <c r="F7400" s="12" t="n">
        <v>1</v>
      </c>
      <c r="G7400" s="19" t="n">
        <v>1442.9</v>
      </c>
      <c r="H7400" s="19" t="n">
        <v>1180.78</v>
      </c>
      <c r="I7400" s="19" t="n">
        <f aca="false">ROUND(F7400*G7400,2)</f>
        <v>1442.9</v>
      </c>
      <c r="J7400" s="19" t="n">
        <f aca="false">ROUND(F7400*H7400,2)</f>
        <v>1180.78</v>
      </c>
      <c r="K7400" s="19" t="n">
        <f aca="false">INDEX(Pricebook!$L$2:$L$1401,MATCH(D7400,Pricebook!$A$2:$A$1401,0))</f>
        <v>1686.85</v>
      </c>
      <c r="L7400" s="19" t="n">
        <f aca="false">ROUND(F7400*K7400,2)</f>
        <v>1686.85</v>
      </c>
      <c r="M7400" s="24" t="n">
        <f aca="false">DATE(YEAR(C7400),MONTH(C7400),1)</f>
        <v>46235</v>
      </c>
    </row>
    <row r="7401" customFormat="false" ht="15" hidden="false" customHeight="false" outlineLevel="0" collapsed="false">
      <c r="A7401" s="21" t="s">
        <v>3917</v>
      </c>
      <c r="B7401" s="21" t="s">
        <v>3796</v>
      </c>
      <c r="C7401" s="23" t="n">
        <v>46239</v>
      </c>
      <c r="D7401" s="21" t="s">
        <v>403</v>
      </c>
      <c r="E7401" s="21" t="s">
        <v>366</v>
      </c>
      <c r="F7401" s="12" t="n">
        <v>3</v>
      </c>
      <c r="G7401" s="19" t="n">
        <v>18.35</v>
      </c>
      <c r="H7401" s="19" t="n">
        <v>13.93</v>
      </c>
      <c r="I7401" s="19" t="n">
        <f aca="false">ROUND(F7401*G7401,2)</f>
        <v>55.05</v>
      </c>
      <c r="J7401" s="19" t="n">
        <f aca="false">ROUND(F7401*H7401,2)</f>
        <v>41.79</v>
      </c>
      <c r="K7401" s="19" t="n">
        <f aca="false">INDEX(Pricebook!$L$2:$L$1401,MATCH(D7401,Pricebook!$A$2:$A$1401,0))</f>
        <v>19.65</v>
      </c>
      <c r="L7401" s="19" t="n">
        <f aca="false">ROUND(F7401*K7401,2)</f>
        <v>58.95</v>
      </c>
      <c r="M7401" s="24" t="n">
        <f aca="false">DATE(YEAR(C7401),MONTH(C7401),1)</f>
        <v>46235</v>
      </c>
    </row>
    <row r="7402" customFormat="false" ht="15" hidden="false" customHeight="false" outlineLevel="0" collapsed="false">
      <c r="A7402" s="21" t="s">
        <v>3917</v>
      </c>
      <c r="B7402" s="21" t="s">
        <v>3796</v>
      </c>
      <c r="C7402" s="23" t="n">
        <v>46239</v>
      </c>
      <c r="D7402" s="21" t="s">
        <v>1292</v>
      </c>
      <c r="E7402" s="21" t="s">
        <v>971</v>
      </c>
      <c r="F7402" s="12" t="n">
        <v>11</v>
      </c>
      <c r="G7402" s="19" t="n">
        <v>2.8</v>
      </c>
      <c r="H7402" s="19" t="n">
        <v>2.29</v>
      </c>
      <c r="I7402" s="19" t="n">
        <f aca="false">ROUND(F7402*G7402,2)</f>
        <v>30.8</v>
      </c>
      <c r="J7402" s="19" t="n">
        <f aca="false">ROUND(F7402*H7402,2)</f>
        <v>25.19</v>
      </c>
      <c r="K7402" s="19" t="n">
        <f aca="false">INDEX(Pricebook!$L$2:$L$1401,MATCH(D7402,Pricebook!$A$2:$A$1401,0))</f>
        <v>3.3</v>
      </c>
      <c r="L7402" s="19" t="n">
        <f aca="false">ROUND(F7402*K7402,2)</f>
        <v>36.3</v>
      </c>
      <c r="M7402" s="24" t="n">
        <f aca="false">DATE(YEAR(C7402),MONTH(C7402),1)</f>
        <v>46235</v>
      </c>
    </row>
    <row r="7403" customFormat="false" ht="15" hidden="false" customHeight="false" outlineLevel="0" collapsed="false">
      <c r="A7403" s="21" t="s">
        <v>3917</v>
      </c>
      <c r="B7403" s="21" t="s">
        <v>3796</v>
      </c>
      <c r="C7403" s="23" t="n">
        <v>46239</v>
      </c>
      <c r="D7403" s="21" t="s">
        <v>2024</v>
      </c>
      <c r="E7403" s="21" t="s">
        <v>1941</v>
      </c>
      <c r="F7403" s="12" t="n">
        <v>1</v>
      </c>
      <c r="G7403" s="19" t="n">
        <v>77.45</v>
      </c>
      <c r="H7403" s="19" t="n">
        <v>49.53</v>
      </c>
      <c r="I7403" s="19" t="n">
        <f aca="false">ROUND(F7403*G7403,2)</f>
        <v>77.45</v>
      </c>
      <c r="J7403" s="19" t="n">
        <f aca="false">ROUND(F7403*H7403,2)</f>
        <v>49.53</v>
      </c>
      <c r="K7403" s="19" t="n">
        <f aca="false">INDEX(Pricebook!$L$2:$L$1401,MATCH(D7403,Pricebook!$A$2:$A$1401,0))</f>
        <v>79.9</v>
      </c>
      <c r="L7403" s="19" t="n">
        <f aca="false">ROUND(F7403*K7403,2)</f>
        <v>79.9</v>
      </c>
      <c r="M7403" s="24" t="n">
        <f aca="false">DATE(YEAR(C7403),MONTH(C7403),1)</f>
        <v>46235</v>
      </c>
    </row>
    <row r="7404" customFormat="false" ht="15" hidden="false" customHeight="false" outlineLevel="0" collapsed="false">
      <c r="A7404" s="21" t="s">
        <v>3918</v>
      </c>
      <c r="B7404" s="21" t="s">
        <v>3584</v>
      </c>
      <c r="C7404" s="23" t="n">
        <v>46239</v>
      </c>
      <c r="D7404" s="21" t="s">
        <v>2066</v>
      </c>
      <c r="E7404" s="21" t="s">
        <v>1941</v>
      </c>
      <c r="F7404" s="12" t="n">
        <v>1</v>
      </c>
      <c r="G7404" s="19" t="n">
        <v>52.3</v>
      </c>
      <c r="H7404" s="19" t="n">
        <v>33.35</v>
      </c>
      <c r="I7404" s="19" t="n">
        <f aca="false">ROUND(F7404*G7404,2)</f>
        <v>52.3</v>
      </c>
      <c r="J7404" s="19" t="n">
        <f aca="false">ROUND(F7404*H7404,2)</f>
        <v>33.35</v>
      </c>
      <c r="K7404" s="19" t="n">
        <f aca="false">INDEX(Pricebook!$L$2:$L$1401,MATCH(D7404,Pricebook!$A$2:$A$1401,0))</f>
        <v>53.8</v>
      </c>
      <c r="L7404" s="19" t="n">
        <f aca="false">ROUND(F7404*K7404,2)</f>
        <v>53.8</v>
      </c>
      <c r="M7404" s="24" t="n">
        <f aca="false">DATE(YEAR(C7404),MONTH(C7404),1)</f>
        <v>46235</v>
      </c>
    </row>
    <row r="7405" customFormat="false" ht="15" hidden="false" customHeight="false" outlineLevel="0" collapsed="false">
      <c r="A7405" s="21" t="s">
        <v>3918</v>
      </c>
      <c r="B7405" s="21" t="s">
        <v>3584</v>
      </c>
      <c r="C7405" s="23" t="n">
        <v>46239</v>
      </c>
      <c r="D7405" s="21" t="s">
        <v>2124</v>
      </c>
      <c r="E7405" s="21" t="s">
        <v>1941</v>
      </c>
      <c r="F7405" s="12" t="n">
        <v>2</v>
      </c>
      <c r="G7405" s="19" t="n">
        <v>101.75</v>
      </c>
      <c r="H7405" s="19" t="n">
        <v>73.85</v>
      </c>
      <c r="I7405" s="19" t="n">
        <f aca="false">ROUND(F7405*G7405,2)</f>
        <v>203.5</v>
      </c>
      <c r="J7405" s="19" t="n">
        <f aca="false">ROUND(F7405*H7405,2)</f>
        <v>147.7</v>
      </c>
      <c r="K7405" s="19" t="n">
        <f aca="false">INDEX(Pricebook!$L$2:$L$1401,MATCH(D7405,Pricebook!$A$2:$A$1401,0))</f>
        <v>107.05</v>
      </c>
      <c r="L7405" s="19" t="n">
        <f aca="false">ROUND(F7405*K7405,2)</f>
        <v>214.1</v>
      </c>
      <c r="M7405" s="24" t="n">
        <f aca="false">DATE(YEAR(C7405),MONTH(C7405),1)</f>
        <v>46235</v>
      </c>
    </row>
    <row r="7406" customFormat="false" ht="15" hidden="false" customHeight="false" outlineLevel="0" collapsed="false">
      <c r="A7406" s="21" t="s">
        <v>3918</v>
      </c>
      <c r="B7406" s="21" t="s">
        <v>3584</v>
      </c>
      <c r="C7406" s="23" t="n">
        <v>46239</v>
      </c>
      <c r="D7406" s="21" t="s">
        <v>2094</v>
      </c>
      <c r="E7406" s="21" t="s">
        <v>1941</v>
      </c>
      <c r="F7406" s="12" t="n">
        <v>3</v>
      </c>
      <c r="G7406" s="19" t="n">
        <v>41.15</v>
      </c>
      <c r="H7406" s="19" t="n">
        <v>26.83</v>
      </c>
      <c r="I7406" s="19" t="n">
        <f aca="false">ROUND(F7406*G7406,2)</f>
        <v>123.45</v>
      </c>
      <c r="J7406" s="19" t="n">
        <f aca="false">ROUND(F7406*H7406,2)</f>
        <v>80.49</v>
      </c>
      <c r="K7406" s="19" t="n">
        <f aca="false">INDEX(Pricebook!$L$2:$L$1401,MATCH(D7406,Pricebook!$A$2:$A$1401,0))</f>
        <v>43.3</v>
      </c>
      <c r="L7406" s="19" t="n">
        <f aca="false">ROUND(F7406*K7406,2)</f>
        <v>129.9</v>
      </c>
      <c r="M7406" s="24" t="n">
        <f aca="false">DATE(YEAR(C7406),MONTH(C7406),1)</f>
        <v>46235</v>
      </c>
    </row>
    <row r="7407" customFormat="false" ht="15" hidden="false" customHeight="false" outlineLevel="0" collapsed="false">
      <c r="A7407" s="21" t="s">
        <v>3918</v>
      </c>
      <c r="B7407" s="21" t="s">
        <v>3584</v>
      </c>
      <c r="C7407" s="23" t="n">
        <v>46239</v>
      </c>
      <c r="D7407" s="21" t="s">
        <v>2946</v>
      </c>
      <c r="E7407" s="21" t="s">
        <v>2748</v>
      </c>
      <c r="F7407" s="12" t="n">
        <v>2</v>
      </c>
      <c r="G7407" s="19" t="n">
        <v>9.3</v>
      </c>
      <c r="H7407" s="19" t="n">
        <v>5.53</v>
      </c>
      <c r="I7407" s="19" t="n">
        <f aca="false">ROUND(F7407*G7407,2)</f>
        <v>18.6</v>
      </c>
      <c r="J7407" s="19" t="n">
        <f aca="false">ROUND(F7407*H7407,2)</f>
        <v>11.06</v>
      </c>
      <c r="K7407" s="19" t="n">
        <f aca="false">INDEX(Pricebook!$L$2:$L$1401,MATCH(D7407,Pricebook!$A$2:$A$1401,0))</f>
        <v>10.1</v>
      </c>
      <c r="L7407" s="19" t="n">
        <f aca="false">ROUND(F7407*K7407,2)</f>
        <v>20.2</v>
      </c>
      <c r="M7407" s="24" t="n">
        <f aca="false">DATE(YEAR(C7407),MONTH(C7407),1)</f>
        <v>46235</v>
      </c>
    </row>
    <row r="7408" customFormat="false" ht="15" hidden="false" customHeight="false" outlineLevel="0" collapsed="false">
      <c r="A7408" s="21" t="s">
        <v>3918</v>
      </c>
      <c r="B7408" s="21" t="s">
        <v>3584</v>
      </c>
      <c r="C7408" s="23" t="n">
        <v>46239</v>
      </c>
      <c r="D7408" s="21" t="s">
        <v>1004</v>
      </c>
      <c r="E7408" s="21" t="s">
        <v>971</v>
      </c>
      <c r="F7408" s="12" t="n">
        <v>6</v>
      </c>
      <c r="G7408" s="19" t="n">
        <v>111.45</v>
      </c>
      <c r="H7408" s="19" t="n">
        <v>91.65</v>
      </c>
      <c r="I7408" s="19" t="n">
        <f aca="false">ROUND(F7408*G7408,2)</f>
        <v>668.7</v>
      </c>
      <c r="J7408" s="19" t="n">
        <f aca="false">ROUND(F7408*H7408,2)</f>
        <v>549.9</v>
      </c>
      <c r="K7408" s="19" t="n">
        <f aca="false">INDEX(Pricebook!$L$2:$L$1401,MATCH(D7408,Pricebook!$A$2:$A$1401,0))</f>
        <v>130.95</v>
      </c>
      <c r="L7408" s="19" t="n">
        <f aca="false">ROUND(F7408*K7408,2)</f>
        <v>785.7</v>
      </c>
      <c r="M7408" s="24" t="n">
        <f aca="false">DATE(YEAR(C7408),MONTH(C7408),1)</f>
        <v>46235</v>
      </c>
    </row>
    <row r="7409" customFormat="false" ht="15" hidden="false" customHeight="false" outlineLevel="0" collapsed="false">
      <c r="A7409" s="21" t="s">
        <v>3918</v>
      </c>
      <c r="B7409" s="21" t="s">
        <v>3584</v>
      </c>
      <c r="C7409" s="23" t="n">
        <v>46239</v>
      </c>
      <c r="D7409" s="21" t="s">
        <v>2018</v>
      </c>
      <c r="E7409" s="21" t="s">
        <v>1941</v>
      </c>
      <c r="F7409" s="12" t="n">
        <v>1</v>
      </c>
      <c r="G7409" s="19" t="n">
        <v>100</v>
      </c>
      <c r="H7409" s="19" t="n">
        <v>64.88</v>
      </c>
      <c r="I7409" s="19" t="n">
        <f aca="false">ROUND(F7409*G7409,2)</f>
        <v>100</v>
      </c>
      <c r="J7409" s="19" t="n">
        <f aca="false">ROUND(F7409*H7409,2)</f>
        <v>64.88</v>
      </c>
      <c r="K7409" s="19" t="n">
        <f aca="false">INDEX(Pricebook!$L$2:$L$1401,MATCH(D7409,Pricebook!$A$2:$A$1401,0))</f>
        <v>104.65</v>
      </c>
      <c r="L7409" s="19" t="n">
        <f aca="false">ROUND(F7409*K7409,2)</f>
        <v>104.65</v>
      </c>
      <c r="M7409" s="24" t="n">
        <f aca="false">DATE(YEAR(C7409),MONTH(C7409),1)</f>
        <v>46235</v>
      </c>
    </row>
    <row r="7410" customFormat="false" ht="15" hidden="false" customHeight="false" outlineLevel="0" collapsed="false">
      <c r="A7410" s="21" t="s">
        <v>3918</v>
      </c>
      <c r="B7410" s="21" t="s">
        <v>3584</v>
      </c>
      <c r="C7410" s="23" t="n">
        <v>46239</v>
      </c>
      <c r="D7410" s="21" t="s">
        <v>1212</v>
      </c>
      <c r="E7410" s="21" t="s">
        <v>971</v>
      </c>
      <c r="F7410" s="12" t="n">
        <v>10</v>
      </c>
      <c r="G7410" s="19" t="n">
        <v>3.6</v>
      </c>
      <c r="H7410" s="19" t="n">
        <v>2.88</v>
      </c>
      <c r="I7410" s="19" t="n">
        <f aca="false">ROUND(F7410*G7410,2)</f>
        <v>36</v>
      </c>
      <c r="J7410" s="19" t="n">
        <f aca="false">ROUND(F7410*H7410,2)</f>
        <v>28.8</v>
      </c>
      <c r="K7410" s="19" t="n">
        <f aca="false">INDEX(Pricebook!$L$2:$L$1401,MATCH(D7410,Pricebook!$A$2:$A$1401,0))</f>
        <v>4.15</v>
      </c>
      <c r="L7410" s="19" t="n">
        <f aca="false">ROUND(F7410*K7410,2)</f>
        <v>41.5</v>
      </c>
      <c r="M7410" s="24" t="n">
        <f aca="false">DATE(YEAR(C7410),MONTH(C7410),1)</f>
        <v>46235</v>
      </c>
    </row>
    <row r="7411" customFormat="false" ht="15" hidden="false" customHeight="false" outlineLevel="0" collapsed="false">
      <c r="A7411" s="21" t="s">
        <v>3918</v>
      </c>
      <c r="B7411" s="21" t="s">
        <v>3584</v>
      </c>
      <c r="C7411" s="23" t="n">
        <v>46239</v>
      </c>
      <c r="D7411" s="21" t="s">
        <v>2787</v>
      </c>
      <c r="E7411" s="21" t="s">
        <v>2748</v>
      </c>
      <c r="F7411" s="12" t="n">
        <v>2</v>
      </c>
      <c r="G7411" s="19" t="n">
        <v>18.55</v>
      </c>
      <c r="H7411" s="19" t="n">
        <v>11.04</v>
      </c>
      <c r="I7411" s="19" t="n">
        <f aca="false">ROUND(F7411*G7411,2)</f>
        <v>37.1</v>
      </c>
      <c r="J7411" s="19" t="n">
        <f aca="false">ROUND(F7411*H7411,2)</f>
        <v>22.08</v>
      </c>
      <c r="K7411" s="19" t="n">
        <f aca="false">INDEX(Pricebook!$L$2:$L$1401,MATCH(D7411,Pricebook!$A$2:$A$1401,0))</f>
        <v>20.1</v>
      </c>
      <c r="L7411" s="19" t="n">
        <f aca="false">ROUND(F7411*K7411,2)</f>
        <v>40.2</v>
      </c>
      <c r="M7411" s="24" t="n">
        <f aca="false">DATE(YEAR(C7411),MONTH(C7411),1)</f>
        <v>46235</v>
      </c>
    </row>
    <row r="7412" customFormat="false" ht="15" hidden="false" customHeight="false" outlineLevel="0" collapsed="false">
      <c r="A7412" s="21" t="s">
        <v>3918</v>
      </c>
      <c r="B7412" s="21" t="s">
        <v>3584</v>
      </c>
      <c r="C7412" s="23" t="n">
        <v>46239</v>
      </c>
      <c r="D7412" s="21" t="s">
        <v>1972</v>
      </c>
      <c r="E7412" s="21" t="s">
        <v>1941</v>
      </c>
      <c r="F7412" s="12" t="n">
        <v>1</v>
      </c>
      <c r="G7412" s="19" t="n">
        <v>82.2</v>
      </c>
      <c r="H7412" s="19" t="n">
        <v>58.51</v>
      </c>
      <c r="I7412" s="19" t="n">
        <f aca="false">ROUND(F7412*G7412,2)</f>
        <v>82.2</v>
      </c>
      <c r="J7412" s="19" t="n">
        <f aca="false">ROUND(F7412*H7412,2)</f>
        <v>58.51</v>
      </c>
      <c r="K7412" s="19" t="n">
        <f aca="false">INDEX(Pricebook!$L$2:$L$1401,MATCH(D7412,Pricebook!$A$2:$A$1401,0))</f>
        <v>84.8</v>
      </c>
      <c r="L7412" s="19" t="n">
        <f aca="false">ROUND(F7412*K7412,2)</f>
        <v>84.8</v>
      </c>
      <c r="M7412" s="24" t="n">
        <f aca="false">DATE(YEAR(C7412),MONTH(C7412),1)</f>
        <v>46235</v>
      </c>
    </row>
    <row r="7413" customFormat="false" ht="15" hidden="false" customHeight="false" outlineLevel="0" collapsed="false">
      <c r="A7413" s="21" t="s">
        <v>3918</v>
      </c>
      <c r="B7413" s="21" t="s">
        <v>3584</v>
      </c>
      <c r="C7413" s="23" t="n">
        <v>46239</v>
      </c>
      <c r="D7413" s="21" t="s">
        <v>1306</v>
      </c>
      <c r="E7413" s="21" t="s">
        <v>971</v>
      </c>
      <c r="F7413" s="12" t="n">
        <v>3</v>
      </c>
      <c r="G7413" s="19" t="n">
        <v>4.15</v>
      </c>
      <c r="H7413" s="19" t="n">
        <v>3.38</v>
      </c>
      <c r="I7413" s="19" t="n">
        <f aca="false">ROUND(F7413*G7413,2)</f>
        <v>12.45</v>
      </c>
      <c r="J7413" s="19" t="n">
        <f aca="false">ROUND(F7413*H7413,2)</f>
        <v>10.14</v>
      </c>
      <c r="K7413" s="19" t="n">
        <f aca="false">INDEX(Pricebook!$L$2:$L$1401,MATCH(D7413,Pricebook!$A$2:$A$1401,0))</f>
        <v>4.85</v>
      </c>
      <c r="L7413" s="19" t="n">
        <f aca="false">ROUND(F7413*K7413,2)</f>
        <v>14.55</v>
      </c>
      <c r="M7413" s="24" t="n">
        <f aca="false">DATE(YEAR(C7413),MONTH(C7413),1)</f>
        <v>46235</v>
      </c>
    </row>
    <row r="7414" customFormat="false" ht="15" hidden="false" customHeight="false" outlineLevel="0" collapsed="false">
      <c r="A7414" s="21" t="s">
        <v>3918</v>
      </c>
      <c r="B7414" s="21" t="s">
        <v>3584</v>
      </c>
      <c r="C7414" s="23" t="n">
        <v>46239</v>
      </c>
      <c r="D7414" s="21" t="s">
        <v>803</v>
      </c>
      <c r="E7414" s="21" t="s">
        <v>366</v>
      </c>
      <c r="F7414" s="12" t="n">
        <v>2</v>
      </c>
      <c r="G7414" s="19" t="n">
        <v>164.8</v>
      </c>
      <c r="H7414" s="19" t="n">
        <v>117.81</v>
      </c>
      <c r="I7414" s="19" t="n">
        <f aca="false">ROUND(F7414*G7414,2)</f>
        <v>329.6</v>
      </c>
      <c r="J7414" s="19" t="n">
        <f aca="false">ROUND(F7414*H7414,2)</f>
        <v>235.62</v>
      </c>
      <c r="K7414" s="19" t="n">
        <f aca="false">INDEX(Pricebook!$L$2:$L$1401,MATCH(D7414,Pricebook!$A$2:$A$1401,0))</f>
        <v>175.85</v>
      </c>
      <c r="L7414" s="19" t="n">
        <f aca="false">ROUND(F7414*K7414,2)</f>
        <v>351.7</v>
      </c>
      <c r="M7414" s="24" t="n">
        <f aca="false">DATE(YEAR(C7414),MONTH(C7414),1)</f>
        <v>46235</v>
      </c>
    </row>
    <row r="7415" customFormat="false" ht="15" hidden="false" customHeight="false" outlineLevel="0" collapsed="false">
      <c r="A7415" s="21" t="s">
        <v>3918</v>
      </c>
      <c r="B7415" s="21" t="s">
        <v>3584</v>
      </c>
      <c r="C7415" s="23" t="n">
        <v>46239</v>
      </c>
      <c r="D7415" s="21" t="s">
        <v>793</v>
      </c>
      <c r="E7415" s="21" t="s">
        <v>366</v>
      </c>
      <c r="F7415" s="12" t="n">
        <v>4</v>
      </c>
      <c r="G7415" s="19" t="n">
        <v>17.75</v>
      </c>
      <c r="H7415" s="19" t="n">
        <v>12.81</v>
      </c>
      <c r="I7415" s="19" t="n">
        <f aca="false">ROUND(F7415*G7415,2)</f>
        <v>71</v>
      </c>
      <c r="J7415" s="19" t="n">
        <f aca="false">ROUND(F7415*H7415,2)</f>
        <v>51.24</v>
      </c>
      <c r="K7415" s="19" t="n">
        <f aca="false">INDEX(Pricebook!$L$2:$L$1401,MATCH(D7415,Pricebook!$A$2:$A$1401,0))</f>
        <v>19.15</v>
      </c>
      <c r="L7415" s="19" t="n">
        <f aca="false">ROUND(F7415*K7415,2)</f>
        <v>76.6</v>
      </c>
      <c r="M7415" s="24" t="n">
        <f aca="false">DATE(YEAR(C7415),MONTH(C7415),1)</f>
        <v>46235</v>
      </c>
    </row>
    <row r="7416" customFormat="false" ht="15" hidden="false" customHeight="false" outlineLevel="0" collapsed="false">
      <c r="A7416" s="21" t="s">
        <v>3918</v>
      </c>
      <c r="B7416" s="21" t="s">
        <v>3584</v>
      </c>
      <c r="C7416" s="23" t="n">
        <v>46239</v>
      </c>
      <c r="D7416" s="21" t="s">
        <v>2084</v>
      </c>
      <c r="E7416" s="21" t="s">
        <v>1941</v>
      </c>
      <c r="F7416" s="12" t="n">
        <v>4</v>
      </c>
      <c r="G7416" s="19" t="n">
        <v>89.05</v>
      </c>
      <c r="H7416" s="19" t="n">
        <v>56.95</v>
      </c>
      <c r="I7416" s="19" t="n">
        <f aca="false">ROUND(F7416*G7416,2)</f>
        <v>356.2</v>
      </c>
      <c r="J7416" s="19" t="n">
        <f aca="false">ROUND(F7416*H7416,2)</f>
        <v>227.8</v>
      </c>
      <c r="K7416" s="19" t="n">
        <f aca="false">INDEX(Pricebook!$L$2:$L$1401,MATCH(D7416,Pricebook!$A$2:$A$1401,0))</f>
        <v>91.9</v>
      </c>
      <c r="L7416" s="19" t="n">
        <f aca="false">ROUND(F7416*K7416,2)</f>
        <v>367.6</v>
      </c>
      <c r="M7416" s="24" t="n">
        <f aca="false">DATE(YEAR(C7416),MONTH(C7416),1)</f>
        <v>46235</v>
      </c>
    </row>
    <row r="7417" customFormat="false" ht="15" hidden="false" customHeight="false" outlineLevel="0" collapsed="false">
      <c r="A7417" s="21" t="s">
        <v>3919</v>
      </c>
      <c r="B7417" s="21" t="s">
        <v>3091</v>
      </c>
      <c r="C7417" s="23" t="n">
        <v>46239</v>
      </c>
      <c r="D7417" s="21" t="s">
        <v>2487</v>
      </c>
      <c r="E7417" s="21" t="s">
        <v>2466</v>
      </c>
      <c r="F7417" s="12" t="n">
        <v>1</v>
      </c>
      <c r="G7417" s="19" t="n">
        <v>67.5</v>
      </c>
      <c r="H7417" s="19" t="n">
        <v>42.64</v>
      </c>
      <c r="I7417" s="19" t="n">
        <f aca="false">ROUND(F7417*G7417,2)</f>
        <v>67.5</v>
      </c>
      <c r="J7417" s="19" t="n">
        <f aca="false">ROUND(F7417*H7417,2)</f>
        <v>42.64</v>
      </c>
      <c r="K7417" s="19" t="n">
        <f aca="false">INDEX(Pricebook!$L$2:$L$1401,MATCH(D7417,Pricebook!$A$2:$A$1401,0))</f>
        <v>71.1</v>
      </c>
      <c r="L7417" s="19" t="n">
        <f aca="false">ROUND(F7417*K7417,2)</f>
        <v>71.1</v>
      </c>
      <c r="M7417" s="24" t="n">
        <f aca="false">DATE(YEAR(C7417),MONTH(C7417),1)</f>
        <v>46235</v>
      </c>
    </row>
    <row r="7418" customFormat="false" ht="15" hidden="false" customHeight="false" outlineLevel="0" collapsed="false">
      <c r="A7418" s="21" t="s">
        <v>3919</v>
      </c>
      <c r="B7418" s="21" t="s">
        <v>3091</v>
      </c>
      <c r="C7418" s="23" t="n">
        <v>46239</v>
      </c>
      <c r="D7418" s="21" t="s">
        <v>2503</v>
      </c>
      <c r="E7418" s="21" t="s">
        <v>2466</v>
      </c>
      <c r="F7418" s="12" t="n">
        <v>2</v>
      </c>
      <c r="G7418" s="19" t="n">
        <v>163.35</v>
      </c>
      <c r="H7418" s="19" t="n">
        <v>102.07</v>
      </c>
      <c r="I7418" s="19" t="n">
        <f aca="false">ROUND(F7418*G7418,2)</f>
        <v>326.7</v>
      </c>
      <c r="J7418" s="19" t="n">
        <f aca="false">ROUND(F7418*H7418,2)</f>
        <v>204.14</v>
      </c>
      <c r="K7418" s="19" t="n">
        <f aca="false">INDEX(Pricebook!$L$2:$L$1401,MATCH(D7418,Pricebook!$A$2:$A$1401,0))</f>
        <v>170.15</v>
      </c>
      <c r="L7418" s="19" t="n">
        <f aca="false">ROUND(F7418*K7418,2)</f>
        <v>340.3</v>
      </c>
      <c r="M7418" s="24" t="n">
        <f aca="false">DATE(YEAR(C7418),MONTH(C7418),1)</f>
        <v>46235</v>
      </c>
    </row>
    <row r="7419" customFormat="false" ht="15" hidden="false" customHeight="false" outlineLevel="0" collapsed="false">
      <c r="A7419" s="21" t="s">
        <v>3919</v>
      </c>
      <c r="B7419" s="21" t="s">
        <v>3091</v>
      </c>
      <c r="C7419" s="23" t="n">
        <v>46239</v>
      </c>
      <c r="D7419" s="21" t="s">
        <v>2780</v>
      </c>
      <c r="E7419" s="21" t="s">
        <v>2748</v>
      </c>
      <c r="F7419" s="12" t="n">
        <v>10</v>
      </c>
      <c r="G7419" s="19" t="n">
        <v>4.05</v>
      </c>
      <c r="H7419" s="19" t="n">
        <v>2.4</v>
      </c>
      <c r="I7419" s="19" t="n">
        <f aca="false">ROUND(F7419*G7419,2)</f>
        <v>40.5</v>
      </c>
      <c r="J7419" s="19" t="n">
        <f aca="false">ROUND(F7419*H7419,2)</f>
        <v>24</v>
      </c>
      <c r="K7419" s="19" t="n">
        <f aca="false">INDEX(Pricebook!$L$2:$L$1401,MATCH(D7419,Pricebook!$A$2:$A$1401,0))</f>
        <v>4.4</v>
      </c>
      <c r="L7419" s="19" t="n">
        <f aca="false">ROUND(F7419*K7419,2)</f>
        <v>44</v>
      </c>
      <c r="M7419" s="24" t="n">
        <f aca="false">DATE(YEAR(C7419),MONTH(C7419),1)</f>
        <v>46235</v>
      </c>
    </row>
    <row r="7420" customFormat="false" ht="15" hidden="false" customHeight="false" outlineLevel="0" collapsed="false">
      <c r="A7420" s="21" t="s">
        <v>3919</v>
      </c>
      <c r="B7420" s="21" t="s">
        <v>3091</v>
      </c>
      <c r="C7420" s="23" t="n">
        <v>46239</v>
      </c>
      <c r="D7420" s="21" t="s">
        <v>2543</v>
      </c>
      <c r="E7420" s="21" t="s">
        <v>2466</v>
      </c>
      <c r="F7420" s="12" t="n">
        <v>2</v>
      </c>
      <c r="G7420" s="19" t="n">
        <v>26.85</v>
      </c>
      <c r="H7420" s="19" t="n">
        <v>16.56</v>
      </c>
      <c r="I7420" s="19" t="n">
        <f aca="false">ROUND(F7420*G7420,2)</f>
        <v>53.7</v>
      </c>
      <c r="J7420" s="19" t="n">
        <f aca="false">ROUND(F7420*H7420,2)</f>
        <v>33.12</v>
      </c>
      <c r="K7420" s="19" t="n">
        <f aca="false">INDEX(Pricebook!$L$2:$L$1401,MATCH(D7420,Pricebook!$A$2:$A$1401,0))</f>
        <v>27.6</v>
      </c>
      <c r="L7420" s="19" t="n">
        <f aca="false">ROUND(F7420*K7420,2)</f>
        <v>55.2</v>
      </c>
      <c r="M7420" s="24" t="n">
        <f aca="false">DATE(YEAR(C7420),MONTH(C7420),1)</f>
        <v>46235</v>
      </c>
    </row>
    <row r="7421" customFormat="false" ht="15" hidden="false" customHeight="false" outlineLevel="0" collapsed="false">
      <c r="A7421" s="21" t="s">
        <v>3919</v>
      </c>
      <c r="B7421" s="21" t="s">
        <v>3091</v>
      </c>
      <c r="C7421" s="23" t="n">
        <v>46239</v>
      </c>
      <c r="D7421" s="21" t="s">
        <v>2499</v>
      </c>
      <c r="E7421" s="21" t="s">
        <v>2466</v>
      </c>
      <c r="F7421" s="12" t="n">
        <v>1</v>
      </c>
      <c r="G7421" s="19" t="n">
        <v>49.5</v>
      </c>
      <c r="H7421" s="19" t="n">
        <v>30.69</v>
      </c>
      <c r="I7421" s="19" t="n">
        <f aca="false">ROUND(F7421*G7421,2)</f>
        <v>49.5</v>
      </c>
      <c r="J7421" s="19" t="n">
        <f aca="false">ROUND(F7421*H7421,2)</f>
        <v>30.69</v>
      </c>
      <c r="K7421" s="19" t="n">
        <f aca="false">INDEX(Pricebook!$L$2:$L$1401,MATCH(D7421,Pricebook!$A$2:$A$1401,0))</f>
        <v>51.15</v>
      </c>
      <c r="L7421" s="19" t="n">
        <f aca="false">ROUND(F7421*K7421,2)</f>
        <v>51.15</v>
      </c>
      <c r="M7421" s="24" t="n">
        <f aca="false">DATE(YEAR(C7421),MONTH(C7421),1)</f>
        <v>46235</v>
      </c>
    </row>
    <row r="7422" customFormat="false" ht="15" hidden="false" customHeight="false" outlineLevel="0" collapsed="false">
      <c r="A7422" s="21" t="s">
        <v>3919</v>
      </c>
      <c r="B7422" s="21" t="s">
        <v>3091</v>
      </c>
      <c r="C7422" s="23" t="n">
        <v>46239</v>
      </c>
      <c r="D7422" s="21" t="s">
        <v>2912</v>
      </c>
      <c r="E7422" s="21" t="s">
        <v>2748</v>
      </c>
      <c r="F7422" s="12" t="n">
        <v>1</v>
      </c>
      <c r="G7422" s="19" t="n">
        <v>13.95</v>
      </c>
      <c r="H7422" s="19" t="n">
        <v>8.41</v>
      </c>
      <c r="I7422" s="19" t="n">
        <f aca="false">ROUND(F7422*G7422,2)</f>
        <v>13.95</v>
      </c>
      <c r="J7422" s="19" t="n">
        <f aca="false">ROUND(F7422*H7422,2)</f>
        <v>8.41</v>
      </c>
      <c r="K7422" s="19" t="n">
        <f aca="false">INDEX(Pricebook!$L$2:$L$1401,MATCH(D7422,Pricebook!$A$2:$A$1401,0))</f>
        <v>15.3</v>
      </c>
      <c r="L7422" s="19" t="n">
        <f aca="false">ROUND(F7422*K7422,2)</f>
        <v>15.3</v>
      </c>
      <c r="M7422" s="24" t="n">
        <f aca="false">DATE(YEAR(C7422),MONTH(C7422),1)</f>
        <v>46235</v>
      </c>
    </row>
    <row r="7423" customFormat="false" ht="15" hidden="false" customHeight="false" outlineLevel="0" collapsed="false">
      <c r="A7423" s="21" t="s">
        <v>3919</v>
      </c>
      <c r="B7423" s="21" t="s">
        <v>3091</v>
      </c>
      <c r="C7423" s="23" t="n">
        <v>46239</v>
      </c>
      <c r="D7423" s="21" t="s">
        <v>2577</v>
      </c>
      <c r="E7423" s="21" t="s">
        <v>2466</v>
      </c>
      <c r="F7423" s="12" t="n">
        <v>3</v>
      </c>
      <c r="G7423" s="19" t="n">
        <v>153.35</v>
      </c>
      <c r="H7423" s="19" t="n">
        <v>94.77</v>
      </c>
      <c r="I7423" s="19" t="n">
        <f aca="false">ROUND(F7423*G7423,2)</f>
        <v>460.05</v>
      </c>
      <c r="J7423" s="19" t="n">
        <f aca="false">ROUND(F7423*H7423,2)</f>
        <v>284.31</v>
      </c>
      <c r="K7423" s="19" t="n">
        <f aca="false">INDEX(Pricebook!$L$2:$L$1401,MATCH(D7423,Pricebook!$A$2:$A$1401,0))</f>
        <v>157.95</v>
      </c>
      <c r="L7423" s="19" t="n">
        <f aca="false">ROUND(F7423*K7423,2)</f>
        <v>473.85</v>
      </c>
      <c r="M7423" s="24" t="n">
        <f aca="false">DATE(YEAR(C7423),MONTH(C7423),1)</f>
        <v>46235</v>
      </c>
    </row>
    <row r="7424" customFormat="false" ht="15" hidden="false" customHeight="false" outlineLevel="0" collapsed="false">
      <c r="A7424" s="21" t="s">
        <v>3920</v>
      </c>
      <c r="B7424" s="21" t="s">
        <v>3258</v>
      </c>
      <c r="C7424" s="23" t="n">
        <v>46239</v>
      </c>
      <c r="D7424" s="21" t="s">
        <v>153</v>
      </c>
      <c r="E7424" s="21" t="s">
        <v>108</v>
      </c>
      <c r="F7424" s="12" t="n">
        <v>2</v>
      </c>
      <c r="G7424" s="19" t="n">
        <v>92</v>
      </c>
      <c r="H7424" s="19" t="n">
        <v>70.46</v>
      </c>
      <c r="I7424" s="19" t="n">
        <f aca="false">ROUND(F7424*G7424,2)</f>
        <v>184</v>
      </c>
      <c r="J7424" s="19" t="n">
        <f aca="false">ROUND(F7424*H7424,2)</f>
        <v>140.92</v>
      </c>
      <c r="K7424" s="19" t="n">
        <f aca="false">INDEX(Pricebook!$L$2:$L$1401,MATCH(D7424,Pricebook!$A$2:$A$1401,0))</f>
        <v>100.7</v>
      </c>
      <c r="L7424" s="19" t="n">
        <f aca="false">ROUND(F7424*K7424,2)</f>
        <v>201.4</v>
      </c>
      <c r="M7424" s="24" t="n">
        <f aca="false">DATE(YEAR(C7424),MONTH(C7424),1)</f>
        <v>46235</v>
      </c>
    </row>
    <row r="7425" customFormat="false" ht="15" hidden="false" customHeight="false" outlineLevel="0" collapsed="false">
      <c r="A7425" s="21" t="s">
        <v>3920</v>
      </c>
      <c r="B7425" s="21" t="s">
        <v>3258</v>
      </c>
      <c r="C7425" s="23" t="n">
        <v>46239</v>
      </c>
      <c r="D7425" s="21" t="s">
        <v>949</v>
      </c>
      <c r="E7425" s="21" t="s">
        <v>366</v>
      </c>
      <c r="F7425" s="12" t="n">
        <v>4</v>
      </c>
      <c r="G7425" s="19" t="n">
        <v>17.75</v>
      </c>
      <c r="H7425" s="19" t="n">
        <v>12.65</v>
      </c>
      <c r="I7425" s="19" t="n">
        <f aca="false">ROUND(F7425*G7425,2)</f>
        <v>71</v>
      </c>
      <c r="J7425" s="19" t="n">
        <f aca="false">ROUND(F7425*H7425,2)</f>
        <v>50.6</v>
      </c>
      <c r="K7425" s="19" t="n">
        <f aca="false">INDEX(Pricebook!$L$2:$L$1401,MATCH(D7425,Pricebook!$A$2:$A$1401,0))</f>
        <v>18.9</v>
      </c>
      <c r="L7425" s="19" t="n">
        <f aca="false">ROUND(F7425*K7425,2)</f>
        <v>75.6</v>
      </c>
      <c r="M7425" s="24" t="n">
        <f aca="false">DATE(YEAR(C7425),MONTH(C7425),1)</f>
        <v>46235</v>
      </c>
    </row>
    <row r="7426" customFormat="false" ht="15" hidden="false" customHeight="false" outlineLevel="0" collapsed="false">
      <c r="A7426" s="21" t="s">
        <v>3920</v>
      </c>
      <c r="B7426" s="21" t="s">
        <v>3258</v>
      </c>
      <c r="C7426" s="23" t="n">
        <v>46239</v>
      </c>
      <c r="D7426" s="21" t="s">
        <v>328</v>
      </c>
      <c r="E7426" s="21" t="s">
        <v>108</v>
      </c>
      <c r="F7426" s="12" t="n">
        <v>1</v>
      </c>
      <c r="G7426" s="19" t="n">
        <v>105.6</v>
      </c>
      <c r="H7426" s="19" t="n">
        <v>80.82</v>
      </c>
      <c r="I7426" s="19" t="n">
        <f aca="false">ROUND(F7426*G7426,2)</f>
        <v>105.6</v>
      </c>
      <c r="J7426" s="19" t="n">
        <f aca="false">ROUND(F7426*H7426,2)</f>
        <v>80.82</v>
      </c>
      <c r="K7426" s="19" t="n">
        <f aca="false">INDEX(Pricebook!$L$2:$L$1401,MATCH(D7426,Pricebook!$A$2:$A$1401,0))</f>
        <v>115.5</v>
      </c>
      <c r="L7426" s="19" t="n">
        <f aca="false">ROUND(F7426*K7426,2)</f>
        <v>115.5</v>
      </c>
      <c r="M7426" s="24" t="n">
        <f aca="false">DATE(YEAR(C7426),MONTH(C7426),1)</f>
        <v>46235</v>
      </c>
    </row>
    <row r="7427" customFormat="false" ht="15" hidden="false" customHeight="false" outlineLevel="0" collapsed="false">
      <c r="A7427" s="21" t="s">
        <v>3920</v>
      </c>
      <c r="B7427" s="21" t="s">
        <v>3258</v>
      </c>
      <c r="C7427" s="23" t="n">
        <v>46239</v>
      </c>
      <c r="D7427" s="21" t="s">
        <v>2898</v>
      </c>
      <c r="E7427" s="21" t="s">
        <v>2748</v>
      </c>
      <c r="F7427" s="12" t="n">
        <v>5</v>
      </c>
      <c r="G7427" s="19" t="n">
        <v>11.1</v>
      </c>
      <c r="H7427" s="19" t="n">
        <v>6.63</v>
      </c>
      <c r="I7427" s="19" t="n">
        <f aca="false">ROUND(F7427*G7427,2)</f>
        <v>55.5</v>
      </c>
      <c r="J7427" s="19" t="n">
        <f aca="false">ROUND(F7427*H7427,2)</f>
        <v>33.15</v>
      </c>
      <c r="K7427" s="19" t="n">
        <f aca="false">INDEX(Pricebook!$L$2:$L$1401,MATCH(D7427,Pricebook!$A$2:$A$1401,0))</f>
        <v>12.1</v>
      </c>
      <c r="L7427" s="19" t="n">
        <f aca="false">ROUND(F7427*K7427,2)</f>
        <v>60.5</v>
      </c>
      <c r="M7427" s="24" t="n">
        <f aca="false">DATE(YEAR(C7427),MONTH(C7427),1)</f>
        <v>46235</v>
      </c>
    </row>
    <row r="7428" customFormat="false" ht="15" hidden="false" customHeight="false" outlineLevel="0" collapsed="false">
      <c r="A7428" s="21" t="s">
        <v>3920</v>
      </c>
      <c r="B7428" s="21" t="s">
        <v>3258</v>
      </c>
      <c r="C7428" s="23" t="n">
        <v>46239</v>
      </c>
      <c r="D7428" s="21" t="s">
        <v>346</v>
      </c>
      <c r="E7428" s="21" t="s">
        <v>108</v>
      </c>
      <c r="F7428" s="12" t="n">
        <v>1</v>
      </c>
      <c r="G7428" s="19" t="n">
        <v>177.45</v>
      </c>
      <c r="H7428" s="19" t="n">
        <v>137.06</v>
      </c>
      <c r="I7428" s="19" t="n">
        <f aca="false">ROUND(F7428*G7428,2)</f>
        <v>177.45</v>
      </c>
      <c r="J7428" s="19" t="n">
        <f aca="false">ROUND(F7428*H7428,2)</f>
        <v>137.06</v>
      </c>
      <c r="K7428" s="19" t="n">
        <f aca="false">INDEX(Pricebook!$L$2:$L$1401,MATCH(D7428,Pricebook!$A$2:$A$1401,0))</f>
        <v>195.8</v>
      </c>
      <c r="L7428" s="19" t="n">
        <f aca="false">ROUND(F7428*K7428,2)</f>
        <v>195.8</v>
      </c>
      <c r="M7428" s="24" t="n">
        <f aca="false">DATE(YEAR(C7428),MONTH(C7428),1)</f>
        <v>46235</v>
      </c>
    </row>
    <row r="7429" customFormat="false" ht="15" hidden="false" customHeight="false" outlineLevel="0" collapsed="false">
      <c r="A7429" s="21" t="s">
        <v>3921</v>
      </c>
      <c r="B7429" s="21" t="s">
        <v>3229</v>
      </c>
      <c r="C7429" s="23" t="n">
        <v>46239</v>
      </c>
      <c r="D7429" s="21" t="s">
        <v>1849</v>
      </c>
      <c r="E7429" s="21" t="s">
        <v>1452</v>
      </c>
      <c r="F7429" s="12" t="n">
        <v>16</v>
      </c>
      <c r="G7429" s="19" t="n">
        <v>19</v>
      </c>
      <c r="H7429" s="19" t="n">
        <v>11.65</v>
      </c>
      <c r="I7429" s="19" t="n">
        <f aca="false">ROUND(F7429*G7429,2)</f>
        <v>304</v>
      </c>
      <c r="J7429" s="19" t="n">
        <f aca="false">ROUND(F7429*H7429,2)</f>
        <v>186.4</v>
      </c>
      <c r="K7429" s="19" t="n">
        <f aca="false">INDEX(Pricebook!$L$2:$L$1401,MATCH(D7429,Pricebook!$A$2:$A$1401,0))</f>
        <v>19.45</v>
      </c>
      <c r="L7429" s="19" t="n">
        <f aca="false">ROUND(F7429*K7429,2)</f>
        <v>311.2</v>
      </c>
      <c r="M7429" s="24" t="n">
        <f aca="false">DATE(YEAR(C7429),MONTH(C7429),1)</f>
        <v>46235</v>
      </c>
    </row>
    <row r="7430" customFormat="false" ht="15" hidden="false" customHeight="false" outlineLevel="0" collapsed="false">
      <c r="A7430" s="21" t="s">
        <v>3921</v>
      </c>
      <c r="B7430" s="21" t="s">
        <v>3229</v>
      </c>
      <c r="C7430" s="23" t="n">
        <v>46239</v>
      </c>
      <c r="D7430" s="21" t="s">
        <v>2293</v>
      </c>
      <c r="E7430" s="21" t="s">
        <v>2202</v>
      </c>
      <c r="F7430" s="12" t="n">
        <v>9</v>
      </c>
      <c r="G7430" s="19" t="n">
        <v>7.95</v>
      </c>
      <c r="H7430" s="19" t="n">
        <v>4.85</v>
      </c>
      <c r="I7430" s="19" t="n">
        <f aca="false">ROUND(F7430*G7430,2)</f>
        <v>71.55</v>
      </c>
      <c r="J7430" s="19" t="n">
        <f aca="false">ROUND(F7430*H7430,2)</f>
        <v>43.65</v>
      </c>
      <c r="K7430" s="19" t="n">
        <f aca="false">INDEX(Pricebook!$L$2:$L$1401,MATCH(D7430,Pricebook!$A$2:$A$1401,0))</f>
        <v>8.4</v>
      </c>
      <c r="L7430" s="19" t="n">
        <f aca="false">ROUND(F7430*K7430,2)</f>
        <v>75.6</v>
      </c>
      <c r="M7430" s="24" t="n">
        <f aca="false">DATE(YEAR(C7430),MONTH(C7430),1)</f>
        <v>46235</v>
      </c>
    </row>
    <row r="7431" customFormat="false" ht="15" hidden="false" customHeight="false" outlineLevel="0" collapsed="false">
      <c r="A7431" s="21" t="s">
        <v>3921</v>
      </c>
      <c r="B7431" s="21" t="s">
        <v>3229</v>
      </c>
      <c r="C7431" s="23" t="n">
        <v>46239</v>
      </c>
      <c r="D7431" s="21" t="s">
        <v>1629</v>
      </c>
      <c r="E7431" s="21" t="s">
        <v>1452</v>
      </c>
      <c r="F7431" s="12" t="n">
        <v>7</v>
      </c>
      <c r="G7431" s="19" t="n">
        <v>25.75</v>
      </c>
      <c r="H7431" s="19" t="n">
        <v>18.59</v>
      </c>
      <c r="I7431" s="19" t="n">
        <f aca="false">ROUND(F7431*G7431,2)</f>
        <v>180.25</v>
      </c>
      <c r="J7431" s="19" t="n">
        <f aca="false">ROUND(F7431*H7431,2)</f>
        <v>130.13</v>
      </c>
      <c r="K7431" s="19" t="n">
        <f aca="false">INDEX(Pricebook!$L$2:$L$1401,MATCH(D7431,Pricebook!$A$2:$A$1401,0))</f>
        <v>26.6</v>
      </c>
      <c r="L7431" s="19" t="n">
        <f aca="false">ROUND(F7431*K7431,2)</f>
        <v>186.2</v>
      </c>
      <c r="M7431" s="24" t="n">
        <f aca="false">DATE(YEAR(C7431),MONTH(C7431),1)</f>
        <v>46235</v>
      </c>
    </row>
    <row r="7432" customFormat="false" ht="15" hidden="false" customHeight="false" outlineLevel="0" collapsed="false">
      <c r="A7432" s="21" t="s">
        <v>3921</v>
      </c>
      <c r="B7432" s="21" t="s">
        <v>3229</v>
      </c>
      <c r="C7432" s="23" t="n">
        <v>46239</v>
      </c>
      <c r="D7432" s="21" t="s">
        <v>685</v>
      </c>
      <c r="E7432" s="21" t="s">
        <v>366</v>
      </c>
      <c r="F7432" s="12" t="n">
        <v>1</v>
      </c>
      <c r="G7432" s="19" t="n">
        <v>53.3</v>
      </c>
      <c r="H7432" s="19" t="n">
        <v>38.63</v>
      </c>
      <c r="I7432" s="19" t="n">
        <f aca="false">ROUND(F7432*G7432,2)</f>
        <v>53.3</v>
      </c>
      <c r="J7432" s="19" t="n">
        <f aca="false">ROUND(F7432*H7432,2)</f>
        <v>38.63</v>
      </c>
      <c r="K7432" s="19" t="n">
        <f aca="false">INDEX(Pricebook!$L$2:$L$1401,MATCH(D7432,Pricebook!$A$2:$A$1401,0))</f>
        <v>57.7</v>
      </c>
      <c r="L7432" s="19" t="n">
        <f aca="false">ROUND(F7432*K7432,2)</f>
        <v>57.7</v>
      </c>
      <c r="M7432" s="24" t="n">
        <f aca="false">DATE(YEAR(C7432),MONTH(C7432),1)</f>
        <v>46235</v>
      </c>
    </row>
    <row r="7433" customFormat="false" ht="15" hidden="false" customHeight="false" outlineLevel="0" collapsed="false">
      <c r="A7433" s="21" t="s">
        <v>3921</v>
      </c>
      <c r="B7433" s="21" t="s">
        <v>3229</v>
      </c>
      <c r="C7433" s="23" t="n">
        <v>46239</v>
      </c>
      <c r="D7433" s="21" t="s">
        <v>1528</v>
      </c>
      <c r="E7433" s="21" t="s">
        <v>1452</v>
      </c>
      <c r="F7433" s="12" t="n">
        <v>15</v>
      </c>
      <c r="G7433" s="19" t="n">
        <v>33.6</v>
      </c>
      <c r="H7433" s="19" t="n">
        <v>20.51</v>
      </c>
      <c r="I7433" s="19" t="n">
        <f aca="false">ROUND(F7433*G7433,2)</f>
        <v>504</v>
      </c>
      <c r="J7433" s="19" t="n">
        <f aca="false">ROUND(F7433*H7433,2)</f>
        <v>307.65</v>
      </c>
      <c r="K7433" s="19" t="n">
        <f aca="false">INDEX(Pricebook!$L$2:$L$1401,MATCH(D7433,Pricebook!$A$2:$A$1401,0))</f>
        <v>34.2</v>
      </c>
      <c r="L7433" s="19" t="n">
        <f aca="false">ROUND(F7433*K7433,2)</f>
        <v>513</v>
      </c>
      <c r="M7433" s="24" t="n">
        <f aca="false">DATE(YEAR(C7433),MONTH(C7433),1)</f>
        <v>46235</v>
      </c>
    </row>
    <row r="7434" customFormat="false" ht="15" hidden="false" customHeight="false" outlineLevel="0" collapsed="false">
      <c r="A7434" s="21" t="s">
        <v>3921</v>
      </c>
      <c r="B7434" s="21" t="s">
        <v>3229</v>
      </c>
      <c r="C7434" s="23" t="n">
        <v>46239</v>
      </c>
      <c r="D7434" s="21" t="s">
        <v>581</v>
      </c>
      <c r="E7434" s="21" t="s">
        <v>366</v>
      </c>
      <c r="F7434" s="12" t="n">
        <v>3</v>
      </c>
      <c r="G7434" s="19" t="n">
        <v>56.75</v>
      </c>
      <c r="H7434" s="19" t="n">
        <v>40.85</v>
      </c>
      <c r="I7434" s="19" t="n">
        <f aca="false">ROUND(F7434*G7434,2)</f>
        <v>170.25</v>
      </c>
      <c r="J7434" s="19" t="n">
        <f aca="false">ROUND(F7434*H7434,2)</f>
        <v>122.55</v>
      </c>
      <c r="K7434" s="19" t="n">
        <f aca="false">INDEX(Pricebook!$L$2:$L$1401,MATCH(D7434,Pricebook!$A$2:$A$1401,0))</f>
        <v>61</v>
      </c>
      <c r="L7434" s="19" t="n">
        <f aca="false">ROUND(F7434*K7434,2)</f>
        <v>183</v>
      </c>
      <c r="M7434" s="24" t="n">
        <f aca="false">DATE(YEAR(C7434),MONTH(C7434),1)</f>
        <v>46235</v>
      </c>
    </row>
    <row r="7435" customFormat="false" ht="15" hidden="false" customHeight="false" outlineLevel="0" collapsed="false">
      <c r="A7435" s="21" t="s">
        <v>3921</v>
      </c>
      <c r="B7435" s="21" t="s">
        <v>3229</v>
      </c>
      <c r="C7435" s="23" t="n">
        <v>46239</v>
      </c>
      <c r="D7435" s="21" t="s">
        <v>1735</v>
      </c>
      <c r="E7435" s="21" t="s">
        <v>1452</v>
      </c>
      <c r="F7435" s="12" t="n">
        <v>3</v>
      </c>
      <c r="G7435" s="19" t="n">
        <v>53.7</v>
      </c>
      <c r="H7435" s="19" t="n">
        <v>33.26</v>
      </c>
      <c r="I7435" s="19" t="n">
        <f aca="false">ROUND(F7435*G7435,2)</f>
        <v>161.1</v>
      </c>
      <c r="J7435" s="19" t="n">
        <f aca="false">ROUND(F7435*H7435,2)</f>
        <v>99.78</v>
      </c>
      <c r="K7435" s="19" t="n">
        <f aca="false">INDEX(Pricebook!$L$2:$L$1401,MATCH(D7435,Pricebook!$A$2:$A$1401,0))</f>
        <v>55.45</v>
      </c>
      <c r="L7435" s="19" t="n">
        <f aca="false">ROUND(F7435*K7435,2)</f>
        <v>166.35</v>
      </c>
      <c r="M7435" s="24" t="n">
        <f aca="false">DATE(YEAR(C7435),MONTH(C7435),1)</f>
        <v>46235</v>
      </c>
    </row>
    <row r="7436" customFormat="false" ht="15" hidden="false" customHeight="false" outlineLevel="0" collapsed="false">
      <c r="A7436" s="21" t="s">
        <v>3921</v>
      </c>
      <c r="B7436" s="21" t="s">
        <v>3229</v>
      </c>
      <c r="C7436" s="23" t="n">
        <v>46239</v>
      </c>
      <c r="D7436" s="21" t="s">
        <v>2335</v>
      </c>
      <c r="E7436" s="21" t="s">
        <v>2202</v>
      </c>
      <c r="F7436" s="12" t="n">
        <v>5</v>
      </c>
      <c r="G7436" s="19" t="n">
        <v>103.15</v>
      </c>
      <c r="H7436" s="19" t="n">
        <v>64.18</v>
      </c>
      <c r="I7436" s="19" t="n">
        <f aca="false">ROUND(F7436*G7436,2)</f>
        <v>515.75</v>
      </c>
      <c r="J7436" s="19" t="n">
        <f aca="false">ROUND(F7436*H7436,2)</f>
        <v>320.9</v>
      </c>
      <c r="K7436" s="19" t="n">
        <f aca="false">INDEX(Pricebook!$L$2:$L$1401,MATCH(D7436,Pricebook!$A$2:$A$1401,0))</f>
        <v>110.7</v>
      </c>
      <c r="L7436" s="19" t="n">
        <f aca="false">ROUND(F7436*K7436,2)</f>
        <v>553.5</v>
      </c>
      <c r="M7436" s="24" t="n">
        <f aca="false">DATE(YEAR(C7436),MONTH(C7436),1)</f>
        <v>46235</v>
      </c>
    </row>
    <row r="7437" customFormat="false" ht="15" hidden="false" customHeight="false" outlineLevel="0" collapsed="false">
      <c r="A7437" s="21" t="s">
        <v>3921</v>
      </c>
      <c r="B7437" s="21" t="s">
        <v>3229</v>
      </c>
      <c r="C7437" s="23" t="n">
        <v>46239</v>
      </c>
      <c r="D7437" s="21" t="s">
        <v>2363</v>
      </c>
      <c r="E7437" s="21" t="s">
        <v>2202</v>
      </c>
      <c r="F7437" s="12" t="n">
        <v>3</v>
      </c>
      <c r="G7437" s="19" t="n">
        <v>52.8</v>
      </c>
      <c r="H7437" s="19" t="n">
        <v>32.28</v>
      </c>
      <c r="I7437" s="19" t="n">
        <f aca="false">ROUND(F7437*G7437,2)</f>
        <v>158.4</v>
      </c>
      <c r="J7437" s="19" t="n">
        <f aca="false">ROUND(F7437*H7437,2)</f>
        <v>96.84</v>
      </c>
      <c r="K7437" s="19" t="n">
        <f aca="false">INDEX(Pricebook!$L$2:$L$1401,MATCH(D7437,Pricebook!$A$2:$A$1401,0))</f>
        <v>55.7</v>
      </c>
      <c r="L7437" s="19" t="n">
        <f aca="false">ROUND(F7437*K7437,2)</f>
        <v>167.1</v>
      </c>
      <c r="M7437" s="24" t="n">
        <f aca="false">DATE(YEAR(C7437),MONTH(C7437),1)</f>
        <v>46235</v>
      </c>
    </row>
    <row r="7438" customFormat="false" ht="15" hidden="false" customHeight="false" outlineLevel="0" collapsed="false">
      <c r="A7438" s="21" t="s">
        <v>3921</v>
      </c>
      <c r="B7438" s="21" t="s">
        <v>3229</v>
      </c>
      <c r="C7438" s="23" t="n">
        <v>46239</v>
      </c>
      <c r="D7438" s="21" t="s">
        <v>2374</v>
      </c>
      <c r="E7438" s="21" t="s">
        <v>2202</v>
      </c>
      <c r="F7438" s="12" t="n">
        <v>1</v>
      </c>
      <c r="G7438" s="19" t="n">
        <v>25.65</v>
      </c>
      <c r="H7438" s="19" t="n">
        <v>15.8</v>
      </c>
      <c r="I7438" s="19" t="n">
        <f aca="false">ROUND(F7438*G7438,2)</f>
        <v>25.65</v>
      </c>
      <c r="J7438" s="19" t="n">
        <f aca="false">ROUND(F7438*H7438,2)</f>
        <v>15.8</v>
      </c>
      <c r="K7438" s="19" t="n">
        <f aca="false">INDEX(Pricebook!$L$2:$L$1401,MATCH(D7438,Pricebook!$A$2:$A$1401,0))</f>
        <v>27.25</v>
      </c>
      <c r="L7438" s="19" t="n">
        <f aca="false">ROUND(F7438*K7438,2)</f>
        <v>27.25</v>
      </c>
      <c r="M7438" s="24" t="n">
        <f aca="false">DATE(YEAR(C7438),MONTH(C7438),1)</f>
        <v>46235</v>
      </c>
    </row>
    <row r="7439" customFormat="false" ht="15" hidden="false" customHeight="false" outlineLevel="0" collapsed="false">
      <c r="A7439" s="21" t="s">
        <v>3921</v>
      </c>
      <c r="B7439" s="21" t="s">
        <v>3229</v>
      </c>
      <c r="C7439" s="23" t="n">
        <v>46239</v>
      </c>
      <c r="D7439" s="21" t="s">
        <v>1510</v>
      </c>
      <c r="E7439" s="21" t="s">
        <v>1452</v>
      </c>
      <c r="F7439" s="12" t="n">
        <v>4</v>
      </c>
      <c r="G7439" s="19" t="n">
        <v>78.2</v>
      </c>
      <c r="H7439" s="19" t="n">
        <v>48.57</v>
      </c>
      <c r="I7439" s="19" t="n">
        <f aca="false">ROUND(F7439*G7439,2)</f>
        <v>312.8</v>
      </c>
      <c r="J7439" s="19" t="n">
        <f aca="false">ROUND(F7439*H7439,2)</f>
        <v>194.28</v>
      </c>
      <c r="K7439" s="19" t="n">
        <f aca="false">INDEX(Pricebook!$L$2:$L$1401,MATCH(D7439,Pricebook!$A$2:$A$1401,0))</f>
        <v>80.95</v>
      </c>
      <c r="L7439" s="19" t="n">
        <f aca="false">ROUND(F7439*K7439,2)</f>
        <v>323.8</v>
      </c>
      <c r="M7439" s="24" t="n">
        <f aca="false">DATE(YEAR(C7439),MONTH(C7439),1)</f>
        <v>46235</v>
      </c>
    </row>
    <row r="7440" customFormat="false" ht="15" hidden="false" customHeight="false" outlineLevel="0" collapsed="false">
      <c r="A7440" s="21" t="s">
        <v>3921</v>
      </c>
      <c r="B7440" s="21" t="s">
        <v>3229</v>
      </c>
      <c r="C7440" s="23" t="n">
        <v>46239</v>
      </c>
      <c r="D7440" s="21" t="s">
        <v>1837</v>
      </c>
      <c r="E7440" s="21" t="s">
        <v>1452</v>
      </c>
      <c r="F7440" s="12" t="n">
        <v>4</v>
      </c>
      <c r="G7440" s="19" t="n">
        <v>158.7</v>
      </c>
      <c r="H7440" s="19" t="n">
        <v>98.12</v>
      </c>
      <c r="I7440" s="19" t="n">
        <f aca="false">ROUND(F7440*G7440,2)</f>
        <v>634.8</v>
      </c>
      <c r="J7440" s="19" t="n">
        <f aca="false">ROUND(F7440*H7440,2)</f>
        <v>392.48</v>
      </c>
      <c r="K7440" s="19" t="n">
        <f aca="false">INDEX(Pricebook!$L$2:$L$1401,MATCH(D7440,Pricebook!$A$2:$A$1401,0))</f>
        <v>163.55</v>
      </c>
      <c r="L7440" s="19" t="n">
        <f aca="false">ROUND(F7440*K7440,2)</f>
        <v>654.2</v>
      </c>
      <c r="M7440" s="24" t="n">
        <f aca="false">DATE(YEAR(C7440),MONTH(C7440),1)</f>
        <v>46235</v>
      </c>
    </row>
    <row r="7441" customFormat="false" ht="15" hidden="false" customHeight="false" outlineLevel="0" collapsed="false">
      <c r="A7441" s="21" t="s">
        <v>3921</v>
      </c>
      <c r="B7441" s="21" t="s">
        <v>3229</v>
      </c>
      <c r="C7441" s="23" t="n">
        <v>46239</v>
      </c>
      <c r="D7441" s="21" t="s">
        <v>2420</v>
      </c>
      <c r="E7441" s="21" t="s">
        <v>2202</v>
      </c>
      <c r="F7441" s="12" t="n">
        <v>1</v>
      </c>
      <c r="G7441" s="19" t="n">
        <v>38.15</v>
      </c>
      <c r="H7441" s="19" t="n">
        <v>23.54</v>
      </c>
      <c r="I7441" s="19" t="n">
        <f aca="false">ROUND(F7441*G7441,2)</f>
        <v>38.15</v>
      </c>
      <c r="J7441" s="19" t="n">
        <f aca="false">ROUND(F7441*H7441,2)</f>
        <v>23.54</v>
      </c>
      <c r="K7441" s="19" t="n">
        <f aca="false">INDEX(Pricebook!$L$2:$L$1401,MATCH(D7441,Pricebook!$A$2:$A$1401,0))</f>
        <v>40.6</v>
      </c>
      <c r="L7441" s="19" t="n">
        <f aca="false">ROUND(F7441*K7441,2)</f>
        <v>40.6</v>
      </c>
      <c r="M7441" s="24" t="n">
        <f aca="false">DATE(YEAR(C7441),MONTH(C7441),1)</f>
        <v>46235</v>
      </c>
    </row>
    <row r="7442" customFormat="false" ht="15" hidden="false" customHeight="false" outlineLevel="0" collapsed="false">
      <c r="A7442" s="21" t="s">
        <v>3922</v>
      </c>
      <c r="B7442" s="21" t="s">
        <v>3450</v>
      </c>
      <c r="C7442" s="23" t="n">
        <v>46239</v>
      </c>
      <c r="D7442" s="21" t="s">
        <v>2357</v>
      </c>
      <c r="E7442" s="21" t="s">
        <v>2202</v>
      </c>
      <c r="F7442" s="12" t="n">
        <v>7</v>
      </c>
      <c r="G7442" s="19" t="n">
        <v>7.9</v>
      </c>
      <c r="H7442" s="19" t="n">
        <v>5.68</v>
      </c>
      <c r="I7442" s="19" t="n">
        <f aca="false">ROUND(F7442*G7442,2)</f>
        <v>55.3</v>
      </c>
      <c r="J7442" s="19" t="n">
        <f aca="false">ROUND(F7442*H7442,2)</f>
        <v>39.76</v>
      </c>
      <c r="K7442" s="19" t="n">
        <f aca="false">INDEX(Pricebook!$L$2:$L$1401,MATCH(D7442,Pricebook!$A$2:$A$1401,0))</f>
        <v>8.5</v>
      </c>
      <c r="L7442" s="19" t="n">
        <f aca="false">ROUND(F7442*K7442,2)</f>
        <v>59.5</v>
      </c>
      <c r="M7442" s="24" t="n">
        <f aca="false">DATE(YEAR(C7442),MONTH(C7442),1)</f>
        <v>46235</v>
      </c>
    </row>
    <row r="7443" customFormat="false" ht="15" hidden="false" customHeight="false" outlineLevel="0" collapsed="false">
      <c r="A7443" s="21" t="s">
        <v>3922</v>
      </c>
      <c r="B7443" s="21" t="s">
        <v>3450</v>
      </c>
      <c r="C7443" s="23" t="n">
        <v>46239</v>
      </c>
      <c r="D7443" s="21" t="s">
        <v>1903</v>
      </c>
      <c r="E7443" s="21" t="s">
        <v>1452</v>
      </c>
      <c r="F7443" s="12" t="n">
        <v>5</v>
      </c>
      <c r="G7443" s="19" t="n">
        <v>46.75</v>
      </c>
      <c r="H7443" s="19" t="n">
        <v>31.12</v>
      </c>
      <c r="I7443" s="19" t="n">
        <f aca="false">ROUND(F7443*G7443,2)</f>
        <v>233.75</v>
      </c>
      <c r="J7443" s="19" t="n">
        <f aca="false">ROUND(F7443*H7443,2)</f>
        <v>155.6</v>
      </c>
      <c r="K7443" s="19" t="n">
        <f aca="false">INDEX(Pricebook!$L$2:$L$1401,MATCH(D7443,Pricebook!$A$2:$A$1401,0))</f>
        <v>48.65</v>
      </c>
      <c r="L7443" s="19" t="n">
        <f aca="false">ROUND(F7443*K7443,2)</f>
        <v>243.25</v>
      </c>
      <c r="M7443" s="24" t="n">
        <f aca="false">DATE(YEAR(C7443),MONTH(C7443),1)</f>
        <v>46235</v>
      </c>
    </row>
    <row r="7444" customFormat="false" ht="15" hidden="false" customHeight="false" outlineLevel="0" collapsed="false">
      <c r="A7444" s="21" t="s">
        <v>3922</v>
      </c>
      <c r="B7444" s="21" t="s">
        <v>3450</v>
      </c>
      <c r="C7444" s="23" t="n">
        <v>46239</v>
      </c>
      <c r="D7444" s="21" t="s">
        <v>567</v>
      </c>
      <c r="E7444" s="21" t="s">
        <v>366</v>
      </c>
      <c r="F7444" s="12" t="n">
        <v>4</v>
      </c>
      <c r="G7444" s="19" t="n">
        <v>7.35</v>
      </c>
      <c r="H7444" s="19" t="n">
        <v>5.56</v>
      </c>
      <c r="I7444" s="19" t="n">
        <f aca="false">ROUND(F7444*G7444,2)</f>
        <v>29.4</v>
      </c>
      <c r="J7444" s="19" t="n">
        <f aca="false">ROUND(F7444*H7444,2)</f>
        <v>22.24</v>
      </c>
      <c r="K7444" s="19" t="n">
        <f aca="false">INDEX(Pricebook!$L$2:$L$1401,MATCH(D7444,Pricebook!$A$2:$A$1401,0))</f>
        <v>7.85</v>
      </c>
      <c r="L7444" s="19" t="n">
        <f aca="false">ROUND(F7444*K7444,2)</f>
        <v>31.4</v>
      </c>
      <c r="M7444" s="24" t="n">
        <f aca="false">DATE(YEAR(C7444),MONTH(C7444),1)</f>
        <v>46235</v>
      </c>
    </row>
    <row r="7445" customFormat="false" ht="15" hidden="false" customHeight="false" outlineLevel="0" collapsed="false">
      <c r="A7445" s="21" t="s">
        <v>3922</v>
      </c>
      <c r="B7445" s="21" t="s">
        <v>3450</v>
      </c>
      <c r="C7445" s="23" t="n">
        <v>46239</v>
      </c>
      <c r="D7445" s="21" t="s">
        <v>613</v>
      </c>
      <c r="E7445" s="21" t="s">
        <v>366</v>
      </c>
      <c r="F7445" s="12" t="n">
        <v>1</v>
      </c>
      <c r="G7445" s="19" t="n">
        <v>10.45</v>
      </c>
      <c r="H7445" s="19" t="n">
        <v>8.42</v>
      </c>
      <c r="I7445" s="19" t="n">
        <f aca="false">ROUND(F7445*G7445,2)</f>
        <v>10.45</v>
      </c>
      <c r="J7445" s="19" t="n">
        <f aca="false">ROUND(F7445*H7445,2)</f>
        <v>8.42</v>
      </c>
      <c r="K7445" s="19" t="n">
        <f aca="false">INDEX(Pricebook!$L$2:$L$1401,MATCH(D7445,Pricebook!$A$2:$A$1401,0))</f>
        <v>11.25</v>
      </c>
      <c r="L7445" s="19" t="n">
        <f aca="false">ROUND(F7445*K7445,2)</f>
        <v>11.25</v>
      </c>
      <c r="M7445" s="24" t="n">
        <f aca="false">DATE(YEAR(C7445),MONTH(C7445),1)</f>
        <v>46235</v>
      </c>
    </row>
    <row r="7446" customFormat="false" ht="15" hidden="false" customHeight="false" outlineLevel="0" collapsed="false">
      <c r="A7446" s="21" t="s">
        <v>3922</v>
      </c>
      <c r="B7446" s="21" t="s">
        <v>3450</v>
      </c>
      <c r="C7446" s="23" t="n">
        <v>46239</v>
      </c>
      <c r="D7446" s="21" t="s">
        <v>671</v>
      </c>
      <c r="E7446" s="21" t="s">
        <v>366</v>
      </c>
      <c r="F7446" s="12" t="n">
        <v>3</v>
      </c>
      <c r="G7446" s="19" t="n">
        <v>21</v>
      </c>
      <c r="H7446" s="19" t="n">
        <v>15.16</v>
      </c>
      <c r="I7446" s="19" t="n">
        <f aca="false">ROUND(F7446*G7446,2)</f>
        <v>63</v>
      </c>
      <c r="J7446" s="19" t="n">
        <f aca="false">ROUND(F7446*H7446,2)</f>
        <v>45.48</v>
      </c>
      <c r="K7446" s="19" t="n">
        <f aca="false">INDEX(Pricebook!$L$2:$L$1401,MATCH(D7446,Pricebook!$A$2:$A$1401,0))</f>
        <v>22.65</v>
      </c>
      <c r="L7446" s="19" t="n">
        <f aca="false">ROUND(F7446*K7446,2)</f>
        <v>67.95</v>
      </c>
      <c r="M7446" s="24" t="n">
        <f aca="false">DATE(YEAR(C7446),MONTH(C7446),1)</f>
        <v>46235</v>
      </c>
    </row>
    <row r="7447" customFormat="false" ht="15" hidden="false" customHeight="false" outlineLevel="0" collapsed="false">
      <c r="A7447" s="21" t="s">
        <v>3923</v>
      </c>
      <c r="B7447" s="21" t="s">
        <v>3924</v>
      </c>
      <c r="C7447" s="23" t="n">
        <v>46239</v>
      </c>
      <c r="D7447" s="21" t="s">
        <v>749</v>
      </c>
      <c r="E7447" s="21" t="s">
        <v>366</v>
      </c>
      <c r="F7447" s="12" t="n">
        <v>1</v>
      </c>
      <c r="G7447" s="19" t="n">
        <v>197.5</v>
      </c>
      <c r="H7447" s="19" t="n">
        <v>142.05</v>
      </c>
      <c r="I7447" s="19" t="n">
        <f aca="false">ROUND(F7447*G7447,2)</f>
        <v>197.5</v>
      </c>
      <c r="J7447" s="19" t="n">
        <f aca="false">ROUND(F7447*H7447,2)</f>
        <v>142.05</v>
      </c>
      <c r="K7447" s="19" t="n">
        <f aca="false">INDEX(Pricebook!$L$2:$L$1401,MATCH(D7447,Pricebook!$A$2:$A$1401,0))</f>
        <v>212.05</v>
      </c>
      <c r="L7447" s="19" t="n">
        <f aca="false">ROUND(F7447*K7447,2)</f>
        <v>212.05</v>
      </c>
      <c r="M7447" s="24" t="n">
        <f aca="false">DATE(YEAR(C7447),MONTH(C7447),1)</f>
        <v>46235</v>
      </c>
    </row>
    <row r="7448" customFormat="false" ht="15" hidden="false" customHeight="false" outlineLevel="0" collapsed="false">
      <c r="A7448" s="21" t="s">
        <v>3923</v>
      </c>
      <c r="B7448" s="21" t="s">
        <v>3924</v>
      </c>
      <c r="C7448" s="23" t="n">
        <v>46239</v>
      </c>
      <c r="D7448" s="21" t="s">
        <v>569</v>
      </c>
      <c r="E7448" s="21" t="s">
        <v>366</v>
      </c>
      <c r="F7448" s="12" t="n">
        <v>2</v>
      </c>
      <c r="G7448" s="19" t="n">
        <v>29.75</v>
      </c>
      <c r="H7448" s="19" t="n">
        <v>23.47</v>
      </c>
      <c r="I7448" s="19" t="n">
        <f aca="false">ROUND(F7448*G7448,2)</f>
        <v>59.5</v>
      </c>
      <c r="J7448" s="19" t="n">
        <f aca="false">ROUND(F7448*H7448,2)</f>
        <v>46.94</v>
      </c>
      <c r="K7448" s="19" t="n">
        <f aca="false">INDEX(Pricebook!$L$2:$L$1401,MATCH(D7448,Pricebook!$A$2:$A$1401,0))</f>
        <v>31.75</v>
      </c>
      <c r="L7448" s="19" t="n">
        <f aca="false">ROUND(F7448*K7448,2)</f>
        <v>63.5</v>
      </c>
      <c r="M7448" s="24" t="n">
        <f aca="false">DATE(YEAR(C7448),MONTH(C7448),1)</f>
        <v>46235</v>
      </c>
    </row>
    <row r="7449" customFormat="false" ht="15" hidden="false" customHeight="false" outlineLevel="0" collapsed="false">
      <c r="A7449" s="21" t="s">
        <v>3923</v>
      </c>
      <c r="B7449" s="21" t="s">
        <v>3924</v>
      </c>
      <c r="C7449" s="23" t="n">
        <v>46239</v>
      </c>
      <c r="D7449" s="21" t="s">
        <v>2246</v>
      </c>
      <c r="E7449" s="21" t="s">
        <v>2202</v>
      </c>
      <c r="F7449" s="12" t="n">
        <v>13</v>
      </c>
      <c r="G7449" s="19" t="n">
        <v>9</v>
      </c>
      <c r="H7449" s="19" t="n">
        <v>5.56</v>
      </c>
      <c r="I7449" s="19" t="n">
        <f aca="false">ROUND(F7449*G7449,2)</f>
        <v>117</v>
      </c>
      <c r="J7449" s="19" t="n">
        <f aca="false">ROUND(F7449*H7449,2)</f>
        <v>72.28</v>
      </c>
      <c r="K7449" s="19" t="n">
        <f aca="false">INDEX(Pricebook!$L$2:$L$1401,MATCH(D7449,Pricebook!$A$2:$A$1401,0))</f>
        <v>9.6</v>
      </c>
      <c r="L7449" s="19" t="n">
        <f aca="false">ROUND(F7449*K7449,2)</f>
        <v>124.8</v>
      </c>
      <c r="M7449" s="24" t="n">
        <f aca="false">DATE(YEAR(C7449),MONTH(C7449),1)</f>
        <v>46235</v>
      </c>
    </row>
    <row r="7450" customFormat="false" ht="15" hidden="false" customHeight="false" outlineLevel="0" collapsed="false">
      <c r="A7450" s="21" t="s">
        <v>3923</v>
      </c>
      <c r="B7450" s="21" t="s">
        <v>3924</v>
      </c>
      <c r="C7450" s="23" t="n">
        <v>46239</v>
      </c>
      <c r="D7450" s="21" t="s">
        <v>1639</v>
      </c>
      <c r="E7450" s="21" t="s">
        <v>1452</v>
      </c>
      <c r="F7450" s="12" t="n">
        <v>4</v>
      </c>
      <c r="G7450" s="19" t="n">
        <v>200</v>
      </c>
      <c r="H7450" s="19" t="n">
        <v>123.41</v>
      </c>
      <c r="I7450" s="19" t="n">
        <f aca="false">ROUND(F7450*G7450,2)</f>
        <v>800</v>
      </c>
      <c r="J7450" s="19" t="n">
        <f aca="false">ROUND(F7450*H7450,2)</f>
        <v>493.64</v>
      </c>
      <c r="K7450" s="19" t="n">
        <f aca="false">INDEX(Pricebook!$L$2:$L$1401,MATCH(D7450,Pricebook!$A$2:$A$1401,0))</f>
        <v>205.7</v>
      </c>
      <c r="L7450" s="19" t="n">
        <f aca="false">ROUND(F7450*K7450,2)</f>
        <v>822.8</v>
      </c>
      <c r="M7450" s="24" t="n">
        <f aca="false">DATE(YEAR(C7450),MONTH(C7450),1)</f>
        <v>46235</v>
      </c>
    </row>
    <row r="7451" customFormat="false" ht="15" hidden="false" customHeight="false" outlineLevel="0" collapsed="false">
      <c r="A7451" s="21" t="s">
        <v>3923</v>
      </c>
      <c r="B7451" s="21" t="s">
        <v>3924</v>
      </c>
      <c r="C7451" s="23" t="n">
        <v>46239</v>
      </c>
      <c r="D7451" s="21" t="s">
        <v>547</v>
      </c>
      <c r="E7451" s="21" t="s">
        <v>366</v>
      </c>
      <c r="F7451" s="12" t="n">
        <v>2</v>
      </c>
      <c r="G7451" s="19" t="n">
        <v>98.55</v>
      </c>
      <c r="H7451" s="19" t="n">
        <v>71.58</v>
      </c>
      <c r="I7451" s="19" t="n">
        <f aca="false">ROUND(F7451*G7451,2)</f>
        <v>197.1</v>
      </c>
      <c r="J7451" s="19" t="n">
        <f aca="false">ROUND(F7451*H7451,2)</f>
        <v>143.16</v>
      </c>
      <c r="K7451" s="19" t="n">
        <f aca="false">INDEX(Pricebook!$L$2:$L$1401,MATCH(D7451,Pricebook!$A$2:$A$1401,0))</f>
        <v>106.85</v>
      </c>
      <c r="L7451" s="19" t="n">
        <f aca="false">ROUND(F7451*K7451,2)</f>
        <v>213.7</v>
      </c>
      <c r="M7451" s="24" t="n">
        <f aca="false">DATE(YEAR(C7451),MONTH(C7451),1)</f>
        <v>46235</v>
      </c>
    </row>
    <row r="7452" customFormat="false" ht="15" hidden="false" customHeight="false" outlineLevel="0" collapsed="false">
      <c r="A7452" s="21" t="s">
        <v>3923</v>
      </c>
      <c r="B7452" s="21" t="s">
        <v>3924</v>
      </c>
      <c r="C7452" s="23" t="n">
        <v>46239</v>
      </c>
      <c r="D7452" s="21" t="s">
        <v>2690</v>
      </c>
      <c r="E7452" s="21" t="s">
        <v>2587</v>
      </c>
      <c r="F7452" s="12" t="n">
        <v>3</v>
      </c>
      <c r="G7452" s="19" t="n">
        <v>6.35</v>
      </c>
      <c r="H7452" s="19" t="n">
        <v>4.17</v>
      </c>
      <c r="I7452" s="19" t="n">
        <f aca="false">ROUND(F7452*G7452,2)</f>
        <v>19.05</v>
      </c>
      <c r="J7452" s="19" t="n">
        <f aca="false">ROUND(F7452*H7452,2)</f>
        <v>12.51</v>
      </c>
      <c r="K7452" s="19" t="n">
        <f aca="false">INDEX(Pricebook!$L$2:$L$1401,MATCH(D7452,Pricebook!$A$2:$A$1401,0))</f>
        <v>6.75</v>
      </c>
      <c r="L7452" s="19" t="n">
        <f aca="false">ROUND(F7452*K7452,2)</f>
        <v>20.25</v>
      </c>
      <c r="M7452" s="24" t="n">
        <f aca="false">DATE(YEAR(C7452),MONTH(C7452),1)</f>
        <v>46235</v>
      </c>
    </row>
    <row r="7453" customFormat="false" ht="15" hidden="false" customHeight="false" outlineLevel="0" collapsed="false">
      <c r="A7453" s="21" t="s">
        <v>3923</v>
      </c>
      <c r="B7453" s="21" t="s">
        <v>3924</v>
      </c>
      <c r="C7453" s="23" t="n">
        <v>46239</v>
      </c>
      <c r="D7453" s="21" t="s">
        <v>2357</v>
      </c>
      <c r="E7453" s="21" t="s">
        <v>2202</v>
      </c>
      <c r="F7453" s="12" t="n">
        <v>4</v>
      </c>
      <c r="G7453" s="19" t="n">
        <v>7.9</v>
      </c>
      <c r="H7453" s="19" t="n">
        <v>5.68</v>
      </c>
      <c r="I7453" s="19" t="n">
        <f aca="false">ROUND(F7453*G7453,2)</f>
        <v>31.6</v>
      </c>
      <c r="J7453" s="19" t="n">
        <f aca="false">ROUND(F7453*H7453,2)</f>
        <v>22.72</v>
      </c>
      <c r="K7453" s="19" t="n">
        <f aca="false">INDEX(Pricebook!$L$2:$L$1401,MATCH(D7453,Pricebook!$A$2:$A$1401,0))</f>
        <v>8.5</v>
      </c>
      <c r="L7453" s="19" t="n">
        <f aca="false">ROUND(F7453*K7453,2)</f>
        <v>34</v>
      </c>
      <c r="M7453" s="24" t="n">
        <f aca="false">DATE(YEAR(C7453),MONTH(C7453),1)</f>
        <v>46235</v>
      </c>
    </row>
    <row r="7454" customFormat="false" ht="15" hidden="false" customHeight="false" outlineLevel="0" collapsed="false">
      <c r="A7454" s="21" t="s">
        <v>3923</v>
      </c>
      <c r="B7454" s="21" t="s">
        <v>3924</v>
      </c>
      <c r="C7454" s="23" t="n">
        <v>46239</v>
      </c>
      <c r="D7454" s="21" t="s">
        <v>1897</v>
      </c>
      <c r="E7454" s="21" t="s">
        <v>1452</v>
      </c>
      <c r="F7454" s="12" t="n">
        <v>5</v>
      </c>
      <c r="G7454" s="19" t="n">
        <v>31.45</v>
      </c>
      <c r="H7454" s="19" t="n">
        <v>22.45</v>
      </c>
      <c r="I7454" s="19" t="n">
        <f aca="false">ROUND(F7454*G7454,2)</f>
        <v>157.25</v>
      </c>
      <c r="J7454" s="19" t="n">
        <f aca="false">ROUND(F7454*H7454,2)</f>
        <v>112.25</v>
      </c>
      <c r="K7454" s="19" t="n">
        <f aca="false">INDEX(Pricebook!$L$2:$L$1401,MATCH(D7454,Pricebook!$A$2:$A$1401,0))</f>
        <v>32.1</v>
      </c>
      <c r="L7454" s="19" t="n">
        <f aca="false">ROUND(F7454*K7454,2)</f>
        <v>160.5</v>
      </c>
      <c r="M7454" s="24" t="n">
        <f aca="false">DATE(YEAR(C7454),MONTH(C7454),1)</f>
        <v>46235</v>
      </c>
    </row>
    <row r="7455" customFormat="false" ht="15" hidden="false" customHeight="false" outlineLevel="0" collapsed="false">
      <c r="A7455" s="21" t="s">
        <v>3925</v>
      </c>
      <c r="B7455" s="21" t="s">
        <v>3396</v>
      </c>
      <c r="C7455" s="23" t="n">
        <v>46239</v>
      </c>
      <c r="D7455" s="21" t="s">
        <v>569</v>
      </c>
      <c r="E7455" s="21" t="s">
        <v>366</v>
      </c>
      <c r="F7455" s="12" t="n">
        <v>2</v>
      </c>
      <c r="G7455" s="19" t="n">
        <v>29.75</v>
      </c>
      <c r="H7455" s="19" t="n">
        <v>23.47</v>
      </c>
      <c r="I7455" s="19" t="n">
        <f aca="false">ROUND(F7455*G7455,2)</f>
        <v>59.5</v>
      </c>
      <c r="J7455" s="19" t="n">
        <f aca="false">ROUND(F7455*H7455,2)</f>
        <v>46.94</v>
      </c>
      <c r="K7455" s="19" t="n">
        <f aca="false">INDEX(Pricebook!$L$2:$L$1401,MATCH(D7455,Pricebook!$A$2:$A$1401,0))</f>
        <v>31.75</v>
      </c>
      <c r="L7455" s="19" t="n">
        <f aca="false">ROUND(F7455*K7455,2)</f>
        <v>63.5</v>
      </c>
      <c r="M7455" s="24" t="n">
        <f aca="false">DATE(YEAR(C7455),MONTH(C7455),1)</f>
        <v>46235</v>
      </c>
    </row>
    <row r="7456" customFormat="false" ht="15" hidden="false" customHeight="false" outlineLevel="0" collapsed="false">
      <c r="A7456" s="21" t="s">
        <v>3925</v>
      </c>
      <c r="B7456" s="21" t="s">
        <v>3396</v>
      </c>
      <c r="C7456" s="23" t="n">
        <v>46239</v>
      </c>
      <c r="D7456" s="21" t="s">
        <v>1362</v>
      </c>
      <c r="E7456" s="21" t="s">
        <v>971</v>
      </c>
      <c r="F7456" s="12" t="n">
        <v>6</v>
      </c>
      <c r="G7456" s="19" t="n">
        <v>71.8</v>
      </c>
      <c r="H7456" s="19" t="n">
        <v>64.6</v>
      </c>
      <c r="I7456" s="19" t="n">
        <f aca="false">ROUND(F7456*G7456,2)</f>
        <v>430.8</v>
      </c>
      <c r="J7456" s="19" t="n">
        <f aca="false">ROUND(F7456*H7456,2)</f>
        <v>387.6</v>
      </c>
      <c r="K7456" s="19" t="n">
        <f aca="false">INDEX(Pricebook!$L$2:$L$1401,MATCH(D7456,Pricebook!$A$2:$A$1401,0))</f>
        <v>82.85</v>
      </c>
      <c r="L7456" s="19" t="n">
        <f aca="false">ROUND(F7456*K7456,2)</f>
        <v>497.1</v>
      </c>
      <c r="M7456" s="24" t="n">
        <f aca="false">DATE(YEAR(C7456),MONTH(C7456),1)</f>
        <v>46235</v>
      </c>
    </row>
    <row r="7457" customFormat="false" ht="15" hidden="false" customHeight="false" outlineLevel="0" collapsed="false">
      <c r="A7457" s="21" t="s">
        <v>3925</v>
      </c>
      <c r="B7457" s="21" t="s">
        <v>3396</v>
      </c>
      <c r="C7457" s="23" t="n">
        <v>46239</v>
      </c>
      <c r="D7457" s="21" t="s">
        <v>2800</v>
      </c>
      <c r="E7457" s="21" t="s">
        <v>2748</v>
      </c>
      <c r="F7457" s="12" t="n">
        <v>3</v>
      </c>
      <c r="G7457" s="19" t="n">
        <v>5.3</v>
      </c>
      <c r="H7457" s="19" t="n">
        <v>3.19</v>
      </c>
      <c r="I7457" s="19" t="n">
        <f aca="false">ROUND(F7457*G7457,2)</f>
        <v>15.9</v>
      </c>
      <c r="J7457" s="19" t="n">
        <f aca="false">ROUND(F7457*H7457,2)</f>
        <v>9.57</v>
      </c>
      <c r="K7457" s="19" t="n">
        <f aca="false">INDEX(Pricebook!$L$2:$L$1401,MATCH(D7457,Pricebook!$A$2:$A$1401,0))</f>
        <v>5.8</v>
      </c>
      <c r="L7457" s="19" t="n">
        <f aca="false">ROUND(F7457*K7457,2)</f>
        <v>17.4</v>
      </c>
      <c r="M7457" s="24" t="n">
        <f aca="false">DATE(YEAR(C7457),MONTH(C7457),1)</f>
        <v>46235</v>
      </c>
    </row>
    <row r="7458" customFormat="false" ht="15" hidden="false" customHeight="false" outlineLevel="0" collapsed="false">
      <c r="A7458" s="21" t="s">
        <v>3925</v>
      </c>
      <c r="B7458" s="21" t="s">
        <v>3396</v>
      </c>
      <c r="C7458" s="23" t="n">
        <v>46239</v>
      </c>
      <c r="D7458" s="21" t="s">
        <v>2770</v>
      </c>
      <c r="E7458" s="21" t="s">
        <v>2748</v>
      </c>
      <c r="F7458" s="12" t="n">
        <v>2</v>
      </c>
      <c r="G7458" s="19" t="n">
        <v>3.4</v>
      </c>
      <c r="H7458" s="19" t="n">
        <v>2.38</v>
      </c>
      <c r="I7458" s="19" t="n">
        <f aca="false">ROUND(F7458*G7458,2)</f>
        <v>6.8</v>
      </c>
      <c r="J7458" s="19" t="n">
        <f aca="false">ROUND(F7458*H7458,2)</f>
        <v>4.76</v>
      </c>
      <c r="K7458" s="19" t="n">
        <f aca="false">INDEX(Pricebook!$L$2:$L$1401,MATCH(D7458,Pricebook!$A$2:$A$1401,0))</f>
        <v>3.7</v>
      </c>
      <c r="L7458" s="19" t="n">
        <f aca="false">ROUND(F7458*K7458,2)</f>
        <v>7.4</v>
      </c>
      <c r="M7458" s="24" t="n">
        <f aca="false">DATE(YEAR(C7458),MONTH(C7458),1)</f>
        <v>46235</v>
      </c>
    </row>
    <row r="7459" customFormat="false" ht="15" hidden="false" customHeight="false" outlineLevel="0" collapsed="false">
      <c r="A7459" s="21" t="s">
        <v>3925</v>
      </c>
      <c r="B7459" s="21" t="s">
        <v>3396</v>
      </c>
      <c r="C7459" s="23" t="n">
        <v>46239</v>
      </c>
      <c r="D7459" s="21" t="s">
        <v>2872</v>
      </c>
      <c r="E7459" s="21" t="s">
        <v>2748</v>
      </c>
      <c r="F7459" s="12" t="n">
        <v>8</v>
      </c>
      <c r="G7459" s="19" t="n">
        <v>4.75</v>
      </c>
      <c r="H7459" s="19" t="n">
        <v>2.82</v>
      </c>
      <c r="I7459" s="19" t="n">
        <f aca="false">ROUND(F7459*G7459,2)</f>
        <v>38</v>
      </c>
      <c r="J7459" s="19" t="n">
        <f aca="false">ROUND(F7459*H7459,2)</f>
        <v>22.56</v>
      </c>
      <c r="K7459" s="19" t="n">
        <f aca="false">INDEX(Pricebook!$L$2:$L$1401,MATCH(D7459,Pricebook!$A$2:$A$1401,0))</f>
        <v>5.15</v>
      </c>
      <c r="L7459" s="19" t="n">
        <f aca="false">ROUND(F7459*K7459,2)</f>
        <v>41.2</v>
      </c>
      <c r="M7459" s="24" t="n">
        <f aca="false">DATE(YEAR(C7459),MONTH(C7459),1)</f>
        <v>46235</v>
      </c>
    </row>
    <row r="7460" customFormat="false" ht="15" hidden="false" customHeight="false" outlineLevel="0" collapsed="false">
      <c r="A7460" s="21" t="s">
        <v>3925</v>
      </c>
      <c r="B7460" s="21" t="s">
        <v>3396</v>
      </c>
      <c r="C7460" s="23" t="n">
        <v>46239</v>
      </c>
      <c r="D7460" s="21" t="s">
        <v>699</v>
      </c>
      <c r="E7460" s="21" t="s">
        <v>366</v>
      </c>
      <c r="F7460" s="12" t="n">
        <v>1</v>
      </c>
      <c r="G7460" s="19" t="n">
        <v>236.65</v>
      </c>
      <c r="H7460" s="19" t="n">
        <v>182.74</v>
      </c>
      <c r="I7460" s="19" t="n">
        <f aca="false">ROUND(F7460*G7460,2)</f>
        <v>236.65</v>
      </c>
      <c r="J7460" s="19" t="n">
        <f aca="false">ROUND(F7460*H7460,2)</f>
        <v>182.74</v>
      </c>
      <c r="K7460" s="19" t="n">
        <f aca="false">INDEX(Pricebook!$L$2:$L$1401,MATCH(D7460,Pricebook!$A$2:$A$1401,0))</f>
        <v>257.4</v>
      </c>
      <c r="L7460" s="19" t="n">
        <f aca="false">ROUND(F7460*K7460,2)</f>
        <v>257.4</v>
      </c>
      <c r="M7460" s="24" t="n">
        <f aca="false">DATE(YEAR(C7460),MONTH(C7460),1)</f>
        <v>46235</v>
      </c>
    </row>
    <row r="7461" customFormat="false" ht="15" hidden="false" customHeight="false" outlineLevel="0" collapsed="false">
      <c r="A7461" s="21" t="s">
        <v>3925</v>
      </c>
      <c r="B7461" s="21" t="s">
        <v>3396</v>
      </c>
      <c r="C7461" s="23" t="n">
        <v>46239</v>
      </c>
      <c r="D7461" s="21" t="s">
        <v>1088</v>
      </c>
      <c r="E7461" s="21" t="s">
        <v>971</v>
      </c>
      <c r="F7461" s="12" t="n">
        <v>4</v>
      </c>
      <c r="G7461" s="19" t="n">
        <v>72.65</v>
      </c>
      <c r="H7461" s="19" t="n">
        <v>59.54</v>
      </c>
      <c r="I7461" s="19" t="n">
        <f aca="false">ROUND(F7461*G7461,2)</f>
        <v>290.6</v>
      </c>
      <c r="J7461" s="19" t="n">
        <f aca="false">ROUND(F7461*H7461,2)</f>
        <v>238.16</v>
      </c>
      <c r="K7461" s="19" t="n">
        <f aca="false">INDEX(Pricebook!$L$2:$L$1401,MATCH(D7461,Pricebook!$A$2:$A$1401,0))</f>
        <v>79.95</v>
      </c>
      <c r="L7461" s="19" t="n">
        <f aca="false">ROUND(F7461*K7461,2)</f>
        <v>319.8</v>
      </c>
      <c r="M7461" s="24" t="n">
        <f aca="false">DATE(YEAR(C7461),MONTH(C7461),1)</f>
        <v>46235</v>
      </c>
    </row>
    <row r="7462" customFormat="false" ht="15" hidden="false" customHeight="false" outlineLevel="0" collapsed="false">
      <c r="A7462" s="21" t="s">
        <v>3925</v>
      </c>
      <c r="B7462" s="21" t="s">
        <v>3396</v>
      </c>
      <c r="C7462" s="23" t="n">
        <v>46239</v>
      </c>
      <c r="D7462" s="21" t="s">
        <v>827</v>
      </c>
      <c r="E7462" s="21" t="s">
        <v>366</v>
      </c>
      <c r="F7462" s="12" t="n">
        <v>1</v>
      </c>
      <c r="G7462" s="19" t="n">
        <v>58.4</v>
      </c>
      <c r="H7462" s="19" t="n">
        <v>42.02</v>
      </c>
      <c r="I7462" s="19" t="n">
        <f aca="false">ROUND(F7462*G7462,2)</f>
        <v>58.4</v>
      </c>
      <c r="J7462" s="19" t="n">
        <f aca="false">ROUND(F7462*H7462,2)</f>
        <v>42.02</v>
      </c>
      <c r="K7462" s="19" t="n">
        <f aca="false">INDEX(Pricebook!$L$2:$L$1401,MATCH(D7462,Pricebook!$A$2:$A$1401,0))</f>
        <v>62.75</v>
      </c>
      <c r="L7462" s="19" t="n">
        <f aca="false">ROUND(F7462*K7462,2)</f>
        <v>62.75</v>
      </c>
      <c r="M7462" s="24" t="n">
        <f aca="false">DATE(YEAR(C7462),MONTH(C7462),1)</f>
        <v>46235</v>
      </c>
    </row>
    <row r="7463" customFormat="false" ht="15" hidden="false" customHeight="false" outlineLevel="0" collapsed="false">
      <c r="A7463" s="21" t="s">
        <v>3925</v>
      </c>
      <c r="B7463" s="21" t="s">
        <v>3396</v>
      </c>
      <c r="C7463" s="23" t="n">
        <v>46239</v>
      </c>
      <c r="D7463" s="21" t="s">
        <v>493</v>
      </c>
      <c r="E7463" s="21" t="s">
        <v>366</v>
      </c>
      <c r="F7463" s="12" t="n">
        <v>1</v>
      </c>
      <c r="G7463" s="19" t="n">
        <v>13.7</v>
      </c>
      <c r="H7463" s="19" t="n">
        <v>10.79</v>
      </c>
      <c r="I7463" s="19" t="n">
        <f aca="false">ROUND(F7463*G7463,2)</f>
        <v>13.7</v>
      </c>
      <c r="J7463" s="19" t="n">
        <f aca="false">ROUND(F7463*H7463,2)</f>
        <v>10.79</v>
      </c>
      <c r="K7463" s="19" t="n">
        <f aca="false">INDEX(Pricebook!$L$2:$L$1401,MATCH(D7463,Pricebook!$A$2:$A$1401,0))</f>
        <v>14.6</v>
      </c>
      <c r="L7463" s="19" t="n">
        <f aca="false">ROUND(F7463*K7463,2)</f>
        <v>14.6</v>
      </c>
      <c r="M7463" s="24" t="n">
        <f aca="false">DATE(YEAR(C7463),MONTH(C7463),1)</f>
        <v>46235</v>
      </c>
    </row>
    <row r="7464" customFormat="false" ht="15" hidden="false" customHeight="false" outlineLevel="0" collapsed="false">
      <c r="A7464" s="21" t="s">
        <v>3925</v>
      </c>
      <c r="B7464" s="21" t="s">
        <v>3396</v>
      </c>
      <c r="C7464" s="23" t="n">
        <v>46239</v>
      </c>
      <c r="D7464" s="21" t="s">
        <v>2768</v>
      </c>
      <c r="E7464" s="21" t="s">
        <v>2748</v>
      </c>
      <c r="F7464" s="12" t="n">
        <v>1</v>
      </c>
      <c r="G7464" s="19" t="n">
        <v>15.5</v>
      </c>
      <c r="H7464" s="19" t="n">
        <v>9.27</v>
      </c>
      <c r="I7464" s="19" t="n">
        <f aca="false">ROUND(F7464*G7464,2)</f>
        <v>15.5</v>
      </c>
      <c r="J7464" s="19" t="n">
        <f aca="false">ROUND(F7464*H7464,2)</f>
        <v>9.27</v>
      </c>
      <c r="K7464" s="19" t="n">
        <f aca="false">INDEX(Pricebook!$L$2:$L$1401,MATCH(D7464,Pricebook!$A$2:$A$1401,0))</f>
        <v>16.9</v>
      </c>
      <c r="L7464" s="19" t="n">
        <f aca="false">ROUND(F7464*K7464,2)</f>
        <v>16.9</v>
      </c>
      <c r="M7464" s="24" t="n">
        <f aca="false">DATE(YEAR(C7464),MONTH(C7464),1)</f>
        <v>46235</v>
      </c>
    </row>
    <row r="7465" customFormat="false" ht="15" hidden="false" customHeight="false" outlineLevel="0" collapsed="false">
      <c r="A7465" s="21" t="s">
        <v>3926</v>
      </c>
      <c r="B7465" s="21" t="s">
        <v>3374</v>
      </c>
      <c r="C7465" s="23" t="n">
        <v>46240</v>
      </c>
      <c r="D7465" s="21" t="s">
        <v>1264</v>
      </c>
      <c r="E7465" s="21" t="s">
        <v>971</v>
      </c>
      <c r="F7465" s="12" t="n">
        <v>2</v>
      </c>
      <c r="G7465" s="19" t="n">
        <v>2.35</v>
      </c>
      <c r="H7465" s="19" t="n">
        <v>2.09</v>
      </c>
      <c r="I7465" s="19" t="n">
        <f aca="false">ROUND(F7465*G7465,2)</f>
        <v>4.7</v>
      </c>
      <c r="J7465" s="19" t="n">
        <f aca="false">ROUND(F7465*H7465,2)</f>
        <v>4.18</v>
      </c>
      <c r="K7465" s="19" t="n">
        <f aca="false">INDEX(Pricebook!$L$2:$L$1401,MATCH(D7465,Pricebook!$A$2:$A$1401,0))</f>
        <v>2.75</v>
      </c>
      <c r="L7465" s="19" t="n">
        <f aca="false">ROUND(F7465*K7465,2)</f>
        <v>5.5</v>
      </c>
      <c r="M7465" s="24" t="n">
        <f aca="false">DATE(YEAR(C7465),MONTH(C7465),1)</f>
        <v>46235</v>
      </c>
    </row>
    <row r="7466" customFormat="false" ht="15" hidden="false" customHeight="false" outlineLevel="0" collapsed="false">
      <c r="A7466" s="21" t="s">
        <v>3926</v>
      </c>
      <c r="B7466" s="21" t="s">
        <v>3374</v>
      </c>
      <c r="C7466" s="23" t="n">
        <v>46240</v>
      </c>
      <c r="D7466" s="21" t="s">
        <v>761</v>
      </c>
      <c r="E7466" s="21" t="s">
        <v>366</v>
      </c>
      <c r="F7466" s="12" t="n">
        <v>2</v>
      </c>
      <c r="G7466" s="19" t="n">
        <v>77.25</v>
      </c>
      <c r="H7466" s="19" t="n">
        <v>55.53</v>
      </c>
      <c r="I7466" s="19" t="n">
        <f aca="false">ROUND(F7466*G7466,2)</f>
        <v>154.5</v>
      </c>
      <c r="J7466" s="19" t="n">
        <f aca="false">ROUND(F7466*H7466,2)</f>
        <v>111.06</v>
      </c>
      <c r="K7466" s="19" t="n">
        <f aca="false">INDEX(Pricebook!$L$2:$L$1401,MATCH(D7466,Pricebook!$A$2:$A$1401,0))</f>
        <v>82.9</v>
      </c>
      <c r="L7466" s="19" t="n">
        <f aca="false">ROUND(F7466*K7466,2)</f>
        <v>165.8</v>
      </c>
      <c r="M7466" s="24" t="n">
        <f aca="false">DATE(YEAR(C7466),MONTH(C7466),1)</f>
        <v>46235</v>
      </c>
    </row>
    <row r="7467" customFormat="false" ht="15" hidden="false" customHeight="false" outlineLevel="0" collapsed="false">
      <c r="A7467" s="21" t="s">
        <v>3926</v>
      </c>
      <c r="B7467" s="21" t="s">
        <v>3374</v>
      </c>
      <c r="C7467" s="23" t="n">
        <v>46240</v>
      </c>
      <c r="D7467" s="21" t="s">
        <v>2477</v>
      </c>
      <c r="E7467" s="21" t="s">
        <v>2466</v>
      </c>
      <c r="F7467" s="12" t="n">
        <v>1</v>
      </c>
      <c r="G7467" s="19" t="n">
        <v>187.85</v>
      </c>
      <c r="H7467" s="19" t="n">
        <v>117.05</v>
      </c>
      <c r="I7467" s="19" t="n">
        <f aca="false">ROUND(F7467*G7467,2)</f>
        <v>187.85</v>
      </c>
      <c r="J7467" s="19" t="n">
        <f aca="false">ROUND(F7467*H7467,2)</f>
        <v>117.05</v>
      </c>
      <c r="K7467" s="19" t="n">
        <f aca="false">INDEX(Pricebook!$L$2:$L$1401,MATCH(D7467,Pricebook!$A$2:$A$1401,0))</f>
        <v>195.1</v>
      </c>
      <c r="L7467" s="19" t="n">
        <f aca="false">ROUND(F7467*K7467,2)</f>
        <v>195.1</v>
      </c>
      <c r="M7467" s="24" t="n">
        <f aca="false">DATE(YEAR(C7467),MONTH(C7467),1)</f>
        <v>46235</v>
      </c>
    </row>
    <row r="7468" customFormat="false" ht="15" hidden="false" customHeight="false" outlineLevel="0" collapsed="false">
      <c r="A7468" s="21" t="s">
        <v>3926</v>
      </c>
      <c r="B7468" s="21" t="s">
        <v>3374</v>
      </c>
      <c r="C7468" s="23" t="n">
        <v>46240</v>
      </c>
      <c r="D7468" s="21" t="s">
        <v>2545</v>
      </c>
      <c r="E7468" s="21" t="s">
        <v>2466</v>
      </c>
      <c r="F7468" s="12" t="n">
        <v>4</v>
      </c>
      <c r="G7468" s="19" t="n">
        <v>62.35</v>
      </c>
      <c r="H7468" s="19" t="n">
        <v>38.74</v>
      </c>
      <c r="I7468" s="19" t="n">
        <f aca="false">ROUND(F7468*G7468,2)</f>
        <v>249.4</v>
      </c>
      <c r="J7468" s="19" t="n">
        <f aca="false">ROUND(F7468*H7468,2)</f>
        <v>154.96</v>
      </c>
      <c r="K7468" s="19" t="n">
        <f aca="false">INDEX(Pricebook!$L$2:$L$1401,MATCH(D7468,Pricebook!$A$2:$A$1401,0))</f>
        <v>64.6</v>
      </c>
      <c r="L7468" s="19" t="n">
        <f aca="false">ROUND(F7468*K7468,2)</f>
        <v>258.4</v>
      </c>
      <c r="M7468" s="24" t="n">
        <f aca="false">DATE(YEAR(C7468),MONTH(C7468),1)</f>
        <v>46235</v>
      </c>
    </row>
    <row r="7469" customFormat="false" ht="15" hidden="false" customHeight="false" outlineLevel="0" collapsed="false">
      <c r="A7469" s="21" t="s">
        <v>3926</v>
      </c>
      <c r="B7469" s="21" t="s">
        <v>3374</v>
      </c>
      <c r="C7469" s="23" t="n">
        <v>46240</v>
      </c>
      <c r="D7469" s="21" t="s">
        <v>671</v>
      </c>
      <c r="E7469" s="21" t="s">
        <v>366</v>
      </c>
      <c r="F7469" s="12" t="n">
        <v>2</v>
      </c>
      <c r="G7469" s="19" t="n">
        <v>21</v>
      </c>
      <c r="H7469" s="19" t="n">
        <v>15.16</v>
      </c>
      <c r="I7469" s="19" t="n">
        <f aca="false">ROUND(F7469*G7469,2)</f>
        <v>42</v>
      </c>
      <c r="J7469" s="19" t="n">
        <f aca="false">ROUND(F7469*H7469,2)</f>
        <v>30.32</v>
      </c>
      <c r="K7469" s="19" t="n">
        <f aca="false">INDEX(Pricebook!$L$2:$L$1401,MATCH(D7469,Pricebook!$A$2:$A$1401,0))</f>
        <v>22.65</v>
      </c>
      <c r="L7469" s="19" t="n">
        <f aca="false">ROUND(F7469*K7469,2)</f>
        <v>45.3</v>
      </c>
      <c r="M7469" s="24" t="n">
        <f aca="false">DATE(YEAR(C7469),MONTH(C7469),1)</f>
        <v>46235</v>
      </c>
    </row>
    <row r="7470" customFormat="false" ht="15" hidden="false" customHeight="false" outlineLevel="0" collapsed="false">
      <c r="A7470" s="21" t="s">
        <v>3926</v>
      </c>
      <c r="B7470" s="21" t="s">
        <v>3374</v>
      </c>
      <c r="C7470" s="23" t="n">
        <v>46240</v>
      </c>
      <c r="D7470" s="21" t="s">
        <v>2555</v>
      </c>
      <c r="E7470" s="21" t="s">
        <v>2466</v>
      </c>
      <c r="F7470" s="12" t="n">
        <v>4</v>
      </c>
      <c r="G7470" s="19" t="n">
        <v>23.35</v>
      </c>
      <c r="H7470" s="19" t="n">
        <v>14.74</v>
      </c>
      <c r="I7470" s="19" t="n">
        <f aca="false">ROUND(F7470*G7470,2)</f>
        <v>93.4</v>
      </c>
      <c r="J7470" s="19" t="n">
        <f aca="false">ROUND(F7470*H7470,2)</f>
        <v>58.96</v>
      </c>
      <c r="K7470" s="19" t="n">
        <f aca="false">INDEX(Pricebook!$L$2:$L$1401,MATCH(D7470,Pricebook!$A$2:$A$1401,0))</f>
        <v>24.6</v>
      </c>
      <c r="L7470" s="19" t="n">
        <f aca="false">ROUND(F7470*K7470,2)</f>
        <v>98.4</v>
      </c>
      <c r="M7470" s="24" t="n">
        <f aca="false">DATE(YEAR(C7470),MONTH(C7470),1)</f>
        <v>46235</v>
      </c>
    </row>
    <row r="7471" customFormat="false" ht="15" hidden="false" customHeight="false" outlineLevel="0" collapsed="false">
      <c r="A7471" s="21" t="s">
        <v>3926</v>
      </c>
      <c r="B7471" s="21" t="s">
        <v>3374</v>
      </c>
      <c r="C7471" s="23" t="n">
        <v>46240</v>
      </c>
      <c r="D7471" s="21" t="s">
        <v>1396</v>
      </c>
      <c r="E7471" s="21" t="s">
        <v>971</v>
      </c>
      <c r="F7471" s="12" t="n">
        <v>56</v>
      </c>
      <c r="G7471" s="19" t="n">
        <v>7.7</v>
      </c>
      <c r="H7471" s="19" t="n">
        <v>6.31</v>
      </c>
      <c r="I7471" s="19" t="n">
        <f aca="false">ROUND(F7471*G7471,2)</f>
        <v>431.2</v>
      </c>
      <c r="J7471" s="19" t="n">
        <f aca="false">ROUND(F7471*H7471,2)</f>
        <v>353.36</v>
      </c>
      <c r="K7471" s="19" t="n">
        <f aca="false">INDEX(Pricebook!$L$2:$L$1401,MATCH(D7471,Pricebook!$A$2:$A$1401,0))</f>
        <v>9.05</v>
      </c>
      <c r="L7471" s="19" t="n">
        <f aca="false">ROUND(F7471*K7471,2)</f>
        <v>506.8</v>
      </c>
      <c r="M7471" s="24" t="n">
        <f aca="false">DATE(YEAR(C7471),MONTH(C7471),1)</f>
        <v>46235</v>
      </c>
    </row>
    <row r="7472" customFormat="false" ht="15" hidden="false" customHeight="false" outlineLevel="0" collapsed="false">
      <c r="A7472" s="21" t="s">
        <v>3926</v>
      </c>
      <c r="B7472" s="21" t="s">
        <v>3374</v>
      </c>
      <c r="C7472" s="23" t="n">
        <v>46240</v>
      </c>
      <c r="D7472" s="21" t="s">
        <v>1436</v>
      </c>
      <c r="E7472" s="21" t="s">
        <v>971</v>
      </c>
      <c r="F7472" s="12" t="n">
        <v>42</v>
      </c>
      <c r="G7472" s="19" t="n">
        <v>2.1</v>
      </c>
      <c r="H7472" s="19" t="n">
        <v>1.69</v>
      </c>
      <c r="I7472" s="19" t="n">
        <f aca="false">ROUND(F7472*G7472,2)</f>
        <v>88.2</v>
      </c>
      <c r="J7472" s="19" t="n">
        <f aca="false">ROUND(F7472*H7472,2)</f>
        <v>70.98</v>
      </c>
      <c r="K7472" s="19" t="n">
        <f aca="false">INDEX(Pricebook!$L$2:$L$1401,MATCH(D7472,Pricebook!$A$2:$A$1401,0))</f>
        <v>2.45</v>
      </c>
      <c r="L7472" s="19" t="n">
        <f aca="false">ROUND(F7472*K7472,2)</f>
        <v>102.9</v>
      </c>
      <c r="M7472" s="24" t="n">
        <f aca="false">DATE(YEAR(C7472),MONTH(C7472),1)</f>
        <v>46235</v>
      </c>
    </row>
    <row r="7473" customFormat="false" ht="15" hidden="false" customHeight="false" outlineLevel="0" collapsed="false">
      <c r="A7473" s="21" t="s">
        <v>3926</v>
      </c>
      <c r="B7473" s="21" t="s">
        <v>3374</v>
      </c>
      <c r="C7473" s="23" t="n">
        <v>46240</v>
      </c>
      <c r="D7473" s="21" t="s">
        <v>749</v>
      </c>
      <c r="E7473" s="21" t="s">
        <v>366</v>
      </c>
      <c r="F7473" s="12" t="n">
        <v>1</v>
      </c>
      <c r="G7473" s="19" t="n">
        <v>197.5</v>
      </c>
      <c r="H7473" s="19" t="n">
        <v>142.05</v>
      </c>
      <c r="I7473" s="19" t="n">
        <f aca="false">ROUND(F7473*G7473,2)</f>
        <v>197.5</v>
      </c>
      <c r="J7473" s="19" t="n">
        <f aca="false">ROUND(F7473*H7473,2)</f>
        <v>142.05</v>
      </c>
      <c r="K7473" s="19" t="n">
        <f aca="false">INDEX(Pricebook!$L$2:$L$1401,MATCH(D7473,Pricebook!$A$2:$A$1401,0))</f>
        <v>212.05</v>
      </c>
      <c r="L7473" s="19" t="n">
        <f aca="false">ROUND(F7473*K7473,2)</f>
        <v>212.05</v>
      </c>
      <c r="M7473" s="24" t="n">
        <f aca="false">DATE(YEAR(C7473),MONTH(C7473),1)</f>
        <v>46235</v>
      </c>
    </row>
    <row r="7474" customFormat="false" ht="15" hidden="false" customHeight="false" outlineLevel="0" collapsed="false">
      <c r="A7474" s="21" t="s">
        <v>3926</v>
      </c>
      <c r="B7474" s="21" t="s">
        <v>3374</v>
      </c>
      <c r="C7474" s="23" t="n">
        <v>46240</v>
      </c>
      <c r="D7474" s="21" t="s">
        <v>2481</v>
      </c>
      <c r="E7474" s="21" t="s">
        <v>2466</v>
      </c>
      <c r="F7474" s="12" t="n">
        <v>2</v>
      </c>
      <c r="G7474" s="19" t="n">
        <v>69.6</v>
      </c>
      <c r="H7474" s="19" t="n">
        <v>50.35</v>
      </c>
      <c r="I7474" s="19" t="n">
        <f aca="false">ROUND(F7474*G7474,2)</f>
        <v>139.2</v>
      </c>
      <c r="J7474" s="19" t="n">
        <f aca="false">ROUND(F7474*H7474,2)</f>
        <v>100.7</v>
      </c>
      <c r="K7474" s="19" t="n">
        <f aca="false">INDEX(Pricebook!$L$2:$L$1401,MATCH(D7474,Pricebook!$A$2:$A$1401,0))</f>
        <v>73</v>
      </c>
      <c r="L7474" s="19" t="n">
        <f aca="false">ROUND(F7474*K7474,2)</f>
        <v>146</v>
      </c>
      <c r="M7474" s="24" t="n">
        <f aca="false">DATE(YEAR(C7474),MONTH(C7474),1)</f>
        <v>46235</v>
      </c>
    </row>
    <row r="7475" customFormat="false" ht="15" hidden="false" customHeight="false" outlineLevel="0" collapsed="false">
      <c r="A7475" s="21" t="s">
        <v>3926</v>
      </c>
      <c r="B7475" s="21" t="s">
        <v>3374</v>
      </c>
      <c r="C7475" s="23" t="n">
        <v>46240</v>
      </c>
      <c r="D7475" s="21" t="s">
        <v>1424</v>
      </c>
      <c r="E7475" s="21" t="s">
        <v>971</v>
      </c>
      <c r="F7475" s="12" t="n">
        <v>19</v>
      </c>
      <c r="G7475" s="19" t="n">
        <v>12.3</v>
      </c>
      <c r="H7475" s="19" t="n">
        <v>9.89</v>
      </c>
      <c r="I7475" s="19" t="n">
        <f aca="false">ROUND(F7475*G7475,2)</f>
        <v>233.7</v>
      </c>
      <c r="J7475" s="19" t="n">
        <f aca="false">ROUND(F7475*H7475,2)</f>
        <v>187.91</v>
      </c>
      <c r="K7475" s="19" t="n">
        <f aca="false">INDEX(Pricebook!$L$2:$L$1401,MATCH(D7475,Pricebook!$A$2:$A$1401,0))</f>
        <v>14.15</v>
      </c>
      <c r="L7475" s="19" t="n">
        <f aca="false">ROUND(F7475*K7475,2)</f>
        <v>268.85</v>
      </c>
      <c r="M7475" s="24" t="n">
        <f aca="false">DATE(YEAR(C7475),MONTH(C7475),1)</f>
        <v>46235</v>
      </c>
    </row>
    <row r="7476" customFormat="false" ht="15" hidden="false" customHeight="false" outlineLevel="0" collapsed="false">
      <c r="A7476" s="21" t="s">
        <v>3926</v>
      </c>
      <c r="B7476" s="21" t="s">
        <v>3374</v>
      </c>
      <c r="C7476" s="23" t="n">
        <v>46240</v>
      </c>
      <c r="D7476" s="21" t="s">
        <v>1424</v>
      </c>
      <c r="E7476" s="21" t="s">
        <v>971</v>
      </c>
      <c r="F7476" s="12" t="n">
        <v>2</v>
      </c>
      <c r="G7476" s="19" t="n">
        <v>12.3</v>
      </c>
      <c r="H7476" s="19" t="n">
        <v>9.89</v>
      </c>
      <c r="I7476" s="19" t="n">
        <f aca="false">ROUND(F7476*G7476,2)</f>
        <v>24.6</v>
      </c>
      <c r="J7476" s="19" t="n">
        <f aca="false">ROUND(F7476*H7476,2)</f>
        <v>19.78</v>
      </c>
      <c r="K7476" s="19" t="n">
        <f aca="false">INDEX(Pricebook!$L$2:$L$1401,MATCH(D7476,Pricebook!$A$2:$A$1401,0))</f>
        <v>14.15</v>
      </c>
      <c r="L7476" s="19" t="n">
        <f aca="false">ROUND(F7476*K7476,2)</f>
        <v>28.3</v>
      </c>
      <c r="M7476" s="24" t="n">
        <f aca="false">DATE(YEAR(C7476),MONTH(C7476),1)</f>
        <v>46235</v>
      </c>
    </row>
    <row r="7477" customFormat="false" ht="15" hidden="false" customHeight="false" outlineLevel="0" collapsed="false">
      <c r="A7477" s="21" t="s">
        <v>3926</v>
      </c>
      <c r="B7477" s="21" t="s">
        <v>3374</v>
      </c>
      <c r="C7477" s="23" t="n">
        <v>46240</v>
      </c>
      <c r="D7477" s="21" t="s">
        <v>2493</v>
      </c>
      <c r="E7477" s="21" t="s">
        <v>2466</v>
      </c>
      <c r="F7477" s="12" t="n">
        <v>1</v>
      </c>
      <c r="G7477" s="19" t="n">
        <v>180</v>
      </c>
      <c r="H7477" s="19" t="n">
        <v>111.5</v>
      </c>
      <c r="I7477" s="19" t="n">
        <f aca="false">ROUND(F7477*G7477,2)</f>
        <v>180</v>
      </c>
      <c r="J7477" s="19" t="n">
        <f aca="false">ROUND(F7477*H7477,2)</f>
        <v>111.5</v>
      </c>
      <c r="K7477" s="19" t="n">
        <f aca="false">INDEX(Pricebook!$L$2:$L$1401,MATCH(D7477,Pricebook!$A$2:$A$1401,0))</f>
        <v>185.85</v>
      </c>
      <c r="L7477" s="19" t="n">
        <f aca="false">ROUND(F7477*K7477,2)</f>
        <v>185.85</v>
      </c>
      <c r="M7477" s="24" t="n">
        <f aca="false">DATE(YEAR(C7477),MONTH(C7477),1)</f>
        <v>46235</v>
      </c>
    </row>
    <row r="7478" customFormat="false" ht="15" hidden="false" customHeight="false" outlineLevel="0" collapsed="false">
      <c r="A7478" s="21" t="s">
        <v>3926</v>
      </c>
      <c r="B7478" s="21" t="s">
        <v>3374</v>
      </c>
      <c r="C7478" s="23" t="n">
        <v>46240</v>
      </c>
      <c r="D7478" s="21" t="s">
        <v>135</v>
      </c>
      <c r="E7478" s="21" t="s">
        <v>108</v>
      </c>
      <c r="F7478" s="12" t="n">
        <v>1</v>
      </c>
      <c r="G7478" s="19" t="n">
        <v>304</v>
      </c>
      <c r="H7478" s="19" t="n">
        <v>234.7</v>
      </c>
      <c r="I7478" s="19" t="n">
        <f aca="false">ROUND(F7478*G7478,2)</f>
        <v>304</v>
      </c>
      <c r="J7478" s="19" t="n">
        <f aca="false">ROUND(F7478*H7478,2)</f>
        <v>234.7</v>
      </c>
      <c r="K7478" s="19" t="n">
        <f aca="false">INDEX(Pricebook!$L$2:$L$1401,MATCH(D7478,Pricebook!$A$2:$A$1401,0))</f>
        <v>335.3</v>
      </c>
      <c r="L7478" s="19" t="n">
        <f aca="false">ROUND(F7478*K7478,2)</f>
        <v>335.3</v>
      </c>
      <c r="M7478" s="24" t="n">
        <f aca="false">DATE(YEAR(C7478),MONTH(C7478),1)</f>
        <v>46235</v>
      </c>
    </row>
    <row r="7479" customFormat="false" ht="15" hidden="false" customHeight="false" outlineLevel="0" collapsed="false">
      <c r="A7479" s="21" t="s">
        <v>3926</v>
      </c>
      <c r="B7479" s="21" t="s">
        <v>3374</v>
      </c>
      <c r="C7479" s="23" t="n">
        <v>46240</v>
      </c>
      <c r="D7479" s="21" t="s">
        <v>2509</v>
      </c>
      <c r="E7479" s="21" t="s">
        <v>2466</v>
      </c>
      <c r="F7479" s="12" t="n">
        <v>4</v>
      </c>
      <c r="G7479" s="19" t="n">
        <v>7.3</v>
      </c>
      <c r="H7479" s="19" t="n">
        <v>4.58</v>
      </c>
      <c r="I7479" s="19" t="n">
        <f aca="false">ROUND(F7479*G7479,2)</f>
        <v>29.2</v>
      </c>
      <c r="J7479" s="19" t="n">
        <f aca="false">ROUND(F7479*H7479,2)</f>
        <v>18.32</v>
      </c>
      <c r="K7479" s="19" t="n">
        <f aca="false">INDEX(Pricebook!$L$2:$L$1401,MATCH(D7479,Pricebook!$A$2:$A$1401,0))</f>
        <v>7.65</v>
      </c>
      <c r="L7479" s="19" t="n">
        <f aca="false">ROUND(F7479*K7479,2)</f>
        <v>30.6</v>
      </c>
      <c r="M7479" s="24" t="n">
        <f aca="false">DATE(YEAR(C7479),MONTH(C7479),1)</f>
        <v>46235</v>
      </c>
    </row>
    <row r="7480" customFormat="false" ht="15" hidden="false" customHeight="false" outlineLevel="0" collapsed="false">
      <c r="A7480" s="21" t="s">
        <v>3927</v>
      </c>
      <c r="B7480" s="21" t="s">
        <v>3722</v>
      </c>
      <c r="C7480" s="23" t="n">
        <v>46240</v>
      </c>
      <c r="D7480" s="21" t="s">
        <v>322</v>
      </c>
      <c r="E7480" s="21" t="s">
        <v>108</v>
      </c>
      <c r="F7480" s="12" t="n">
        <v>2</v>
      </c>
      <c r="G7480" s="19" t="n">
        <v>9.05</v>
      </c>
      <c r="H7480" s="19" t="n">
        <v>6.84</v>
      </c>
      <c r="I7480" s="19" t="n">
        <f aca="false">ROUND(F7480*G7480,2)</f>
        <v>18.1</v>
      </c>
      <c r="J7480" s="19" t="n">
        <f aca="false">ROUND(F7480*H7480,2)</f>
        <v>13.68</v>
      </c>
      <c r="K7480" s="19" t="n">
        <f aca="false">INDEX(Pricebook!$L$2:$L$1401,MATCH(D7480,Pricebook!$A$2:$A$1401,0))</f>
        <v>9.8</v>
      </c>
      <c r="L7480" s="19" t="n">
        <f aca="false">ROUND(F7480*K7480,2)</f>
        <v>19.6</v>
      </c>
      <c r="M7480" s="24" t="n">
        <f aca="false">DATE(YEAR(C7480),MONTH(C7480),1)</f>
        <v>46235</v>
      </c>
    </row>
    <row r="7481" customFormat="false" ht="15" hidden="false" customHeight="false" outlineLevel="0" collapsed="false">
      <c r="A7481" s="21" t="s">
        <v>3927</v>
      </c>
      <c r="B7481" s="21" t="s">
        <v>3722</v>
      </c>
      <c r="C7481" s="23" t="n">
        <v>46240</v>
      </c>
      <c r="D7481" s="21" t="s">
        <v>302</v>
      </c>
      <c r="E7481" s="21" t="s">
        <v>108</v>
      </c>
      <c r="F7481" s="12" t="n">
        <v>1</v>
      </c>
      <c r="G7481" s="19" t="n">
        <v>47.5</v>
      </c>
      <c r="H7481" s="19" t="n">
        <v>41.38</v>
      </c>
      <c r="I7481" s="19" t="n">
        <f aca="false">ROUND(F7481*G7481,2)</f>
        <v>47.5</v>
      </c>
      <c r="J7481" s="19" t="n">
        <f aca="false">ROUND(F7481*H7481,2)</f>
        <v>41.38</v>
      </c>
      <c r="K7481" s="19" t="n">
        <f aca="false">INDEX(Pricebook!$L$2:$L$1401,MATCH(D7481,Pricebook!$A$2:$A$1401,0))</f>
        <v>51.75</v>
      </c>
      <c r="L7481" s="19" t="n">
        <f aca="false">ROUND(F7481*K7481,2)</f>
        <v>51.75</v>
      </c>
      <c r="M7481" s="24" t="n">
        <f aca="false">DATE(YEAR(C7481),MONTH(C7481),1)</f>
        <v>46235</v>
      </c>
    </row>
    <row r="7482" customFormat="false" ht="15" hidden="false" customHeight="false" outlineLevel="0" collapsed="false">
      <c r="A7482" s="21" t="s">
        <v>3927</v>
      </c>
      <c r="B7482" s="21" t="s">
        <v>3722</v>
      </c>
      <c r="C7482" s="23" t="n">
        <v>46240</v>
      </c>
      <c r="D7482" s="21" t="s">
        <v>2483</v>
      </c>
      <c r="E7482" s="21" t="s">
        <v>2466</v>
      </c>
      <c r="F7482" s="12" t="n">
        <v>2</v>
      </c>
      <c r="G7482" s="19" t="n">
        <v>220.5</v>
      </c>
      <c r="H7482" s="19" t="n">
        <v>136.52</v>
      </c>
      <c r="I7482" s="19" t="n">
        <f aca="false">ROUND(F7482*G7482,2)</f>
        <v>441</v>
      </c>
      <c r="J7482" s="19" t="n">
        <f aca="false">ROUND(F7482*H7482,2)</f>
        <v>273.04</v>
      </c>
      <c r="K7482" s="19" t="n">
        <f aca="false">INDEX(Pricebook!$L$2:$L$1401,MATCH(D7482,Pricebook!$A$2:$A$1401,0))</f>
        <v>227.55</v>
      </c>
      <c r="L7482" s="19" t="n">
        <f aca="false">ROUND(F7482*K7482,2)</f>
        <v>455.1</v>
      </c>
      <c r="M7482" s="24" t="n">
        <f aca="false">DATE(YEAR(C7482),MONTH(C7482),1)</f>
        <v>46235</v>
      </c>
    </row>
    <row r="7483" customFormat="false" ht="15" hidden="false" customHeight="false" outlineLevel="0" collapsed="false">
      <c r="A7483" s="21" t="s">
        <v>3927</v>
      </c>
      <c r="B7483" s="21" t="s">
        <v>3722</v>
      </c>
      <c r="C7483" s="23" t="n">
        <v>46240</v>
      </c>
      <c r="D7483" s="21" t="s">
        <v>521</v>
      </c>
      <c r="E7483" s="21" t="s">
        <v>366</v>
      </c>
      <c r="F7483" s="12" t="n">
        <v>3</v>
      </c>
      <c r="G7483" s="19" t="n">
        <v>12.55</v>
      </c>
      <c r="H7483" s="19" t="n">
        <v>9.14</v>
      </c>
      <c r="I7483" s="19" t="n">
        <f aca="false">ROUND(F7483*G7483,2)</f>
        <v>37.65</v>
      </c>
      <c r="J7483" s="19" t="n">
        <f aca="false">ROUND(F7483*H7483,2)</f>
        <v>27.42</v>
      </c>
      <c r="K7483" s="19" t="n">
        <f aca="false">INDEX(Pricebook!$L$2:$L$1401,MATCH(D7483,Pricebook!$A$2:$A$1401,0))</f>
        <v>13.65</v>
      </c>
      <c r="L7483" s="19" t="n">
        <f aca="false">ROUND(F7483*K7483,2)</f>
        <v>40.95</v>
      </c>
      <c r="M7483" s="24" t="n">
        <f aca="false">DATE(YEAR(C7483),MONTH(C7483),1)</f>
        <v>46235</v>
      </c>
    </row>
    <row r="7484" customFormat="false" ht="15" hidden="false" customHeight="false" outlineLevel="0" collapsed="false">
      <c r="A7484" s="21" t="s">
        <v>3927</v>
      </c>
      <c r="B7484" s="21" t="s">
        <v>3722</v>
      </c>
      <c r="C7484" s="23" t="n">
        <v>46240</v>
      </c>
      <c r="D7484" s="21" t="s">
        <v>135</v>
      </c>
      <c r="E7484" s="21" t="s">
        <v>108</v>
      </c>
      <c r="F7484" s="12" t="n">
        <v>1</v>
      </c>
      <c r="G7484" s="19" t="n">
        <v>304</v>
      </c>
      <c r="H7484" s="19" t="n">
        <v>234.7</v>
      </c>
      <c r="I7484" s="19" t="n">
        <f aca="false">ROUND(F7484*G7484,2)</f>
        <v>304</v>
      </c>
      <c r="J7484" s="19" t="n">
        <f aca="false">ROUND(F7484*H7484,2)</f>
        <v>234.7</v>
      </c>
      <c r="K7484" s="19" t="n">
        <f aca="false">INDEX(Pricebook!$L$2:$L$1401,MATCH(D7484,Pricebook!$A$2:$A$1401,0))</f>
        <v>335.3</v>
      </c>
      <c r="L7484" s="19" t="n">
        <f aca="false">ROUND(F7484*K7484,2)</f>
        <v>335.3</v>
      </c>
      <c r="M7484" s="24" t="n">
        <f aca="false">DATE(YEAR(C7484),MONTH(C7484),1)</f>
        <v>46235</v>
      </c>
    </row>
    <row r="7485" customFormat="false" ht="15" hidden="false" customHeight="false" outlineLevel="0" collapsed="false">
      <c r="A7485" s="21" t="s">
        <v>3927</v>
      </c>
      <c r="B7485" s="21" t="s">
        <v>3722</v>
      </c>
      <c r="C7485" s="23" t="n">
        <v>46240</v>
      </c>
      <c r="D7485" s="21" t="s">
        <v>949</v>
      </c>
      <c r="E7485" s="21" t="s">
        <v>366</v>
      </c>
      <c r="F7485" s="12" t="n">
        <v>2</v>
      </c>
      <c r="G7485" s="19" t="n">
        <v>17.75</v>
      </c>
      <c r="H7485" s="19" t="n">
        <v>12.65</v>
      </c>
      <c r="I7485" s="19" t="n">
        <f aca="false">ROUND(F7485*G7485,2)</f>
        <v>35.5</v>
      </c>
      <c r="J7485" s="19" t="n">
        <f aca="false">ROUND(F7485*H7485,2)</f>
        <v>25.3</v>
      </c>
      <c r="K7485" s="19" t="n">
        <f aca="false">INDEX(Pricebook!$L$2:$L$1401,MATCH(D7485,Pricebook!$A$2:$A$1401,0))</f>
        <v>18.9</v>
      </c>
      <c r="L7485" s="19" t="n">
        <f aca="false">ROUND(F7485*K7485,2)</f>
        <v>37.8</v>
      </c>
      <c r="M7485" s="24" t="n">
        <f aca="false">DATE(YEAR(C7485),MONTH(C7485),1)</f>
        <v>46235</v>
      </c>
    </row>
    <row r="7486" customFormat="false" ht="15" hidden="false" customHeight="false" outlineLevel="0" collapsed="false">
      <c r="A7486" s="21" t="s">
        <v>3927</v>
      </c>
      <c r="B7486" s="21" t="s">
        <v>3722</v>
      </c>
      <c r="C7486" s="23" t="n">
        <v>46240</v>
      </c>
      <c r="D7486" s="21" t="s">
        <v>1004</v>
      </c>
      <c r="E7486" s="21" t="s">
        <v>971</v>
      </c>
      <c r="F7486" s="12" t="n">
        <v>1</v>
      </c>
      <c r="G7486" s="19" t="n">
        <v>111.45</v>
      </c>
      <c r="H7486" s="19" t="n">
        <v>91.65</v>
      </c>
      <c r="I7486" s="19" t="n">
        <f aca="false">ROUND(F7486*G7486,2)</f>
        <v>111.45</v>
      </c>
      <c r="J7486" s="19" t="n">
        <f aca="false">ROUND(F7486*H7486,2)</f>
        <v>91.65</v>
      </c>
      <c r="K7486" s="19" t="n">
        <f aca="false">INDEX(Pricebook!$L$2:$L$1401,MATCH(D7486,Pricebook!$A$2:$A$1401,0))</f>
        <v>130.95</v>
      </c>
      <c r="L7486" s="19" t="n">
        <f aca="false">ROUND(F7486*K7486,2)</f>
        <v>130.95</v>
      </c>
      <c r="M7486" s="24" t="n">
        <f aca="false">DATE(YEAR(C7486),MONTH(C7486),1)</f>
        <v>46235</v>
      </c>
    </row>
    <row r="7487" customFormat="false" ht="15" hidden="false" customHeight="false" outlineLevel="0" collapsed="false">
      <c r="A7487" s="21" t="s">
        <v>3927</v>
      </c>
      <c r="B7487" s="21" t="s">
        <v>3722</v>
      </c>
      <c r="C7487" s="23" t="n">
        <v>46240</v>
      </c>
      <c r="D7487" s="21" t="s">
        <v>2485</v>
      </c>
      <c r="E7487" s="21" t="s">
        <v>2466</v>
      </c>
      <c r="F7487" s="12" t="n">
        <v>2</v>
      </c>
      <c r="G7487" s="19" t="n">
        <v>99.7</v>
      </c>
      <c r="H7487" s="19" t="n">
        <v>66.76</v>
      </c>
      <c r="I7487" s="19" t="n">
        <f aca="false">ROUND(F7487*G7487,2)</f>
        <v>199.4</v>
      </c>
      <c r="J7487" s="19" t="n">
        <f aca="false">ROUND(F7487*H7487,2)</f>
        <v>133.52</v>
      </c>
      <c r="K7487" s="19" t="n">
        <f aca="false">INDEX(Pricebook!$L$2:$L$1401,MATCH(D7487,Pricebook!$A$2:$A$1401,0))</f>
        <v>102.75</v>
      </c>
      <c r="L7487" s="19" t="n">
        <f aca="false">ROUND(F7487*K7487,2)</f>
        <v>205.5</v>
      </c>
      <c r="M7487" s="24" t="n">
        <f aca="false">DATE(YEAR(C7487),MONTH(C7487),1)</f>
        <v>46235</v>
      </c>
    </row>
    <row r="7488" customFormat="false" ht="15" hidden="false" customHeight="false" outlineLevel="0" collapsed="false">
      <c r="A7488" s="21" t="s">
        <v>3927</v>
      </c>
      <c r="B7488" s="21" t="s">
        <v>3722</v>
      </c>
      <c r="C7488" s="23" t="n">
        <v>46240</v>
      </c>
      <c r="D7488" s="21" t="s">
        <v>2553</v>
      </c>
      <c r="E7488" s="21" t="s">
        <v>2466</v>
      </c>
      <c r="F7488" s="12" t="n">
        <v>2</v>
      </c>
      <c r="G7488" s="19" t="n">
        <v>85.3</v>
      </c>
      <c r="H7488" s="19" t="n">
        <v>60.98</v>
      </c>
      <c r="I7488" s="19" t="n">
        <f aca="false">ROUND(F7488*G7488,2)</f>
        <v>170.6</v>
      </c>
      <c r="J7488" s="19" t="n">
        <f aca="false">ROUND(F7488*H7488,2)</f>
        <v>121.96</v>
      </c>
      <c r="K7488" s="19" t="n">
        <f aca="false">INDEX(Pricebook!$L$2:$L$1401,MATCH(D7488,Pricebook!$A$2:$A$1401,0))</f>
        <v>89.7</v>
      </c>
      <c r="L7488" s="19" t="n">
        <f aca="false">ROUND(F7488*K7488,2)</f>
        <v>179.4</v>
      </c>
      <c r="M7488" s="24" t="n">
        <f aca="false">DATE(YEAR(C7488),MONTH(C7488),1)</f>
        <v>46235</v>
      </c>
    </row>
    <row r="7489" customFormat="false" ht="15" hidden="false" customHeight="false" outlineLevel="0" collapsed="false">
      <c r="A7489" s="21" t="s">
        <v>3927</v>
      </c>
      <c r="B7489" s="21" t="s">
        <v>3722</v>
      </c>
      <c r="C7489" s="23" t="n">
        <v>46240</v>
      </c>
      <c r="D7489" s="21" t="s">
        <v>1000</v>
      </c>
      <c r="E7489" s="21" t="s">
        <v>971</v>
      </c>
      <c r="F7489" s="12" t="n">
        <v>62</v>
      </c>
      <c r="G7489" s="19" t="n">
        <v>2.55</v>
      </c>
      <c r="H7489" s="19" t="n">
        <v>2.28</v>
      </c>
      <c r="I7489" s="19" t="n">
        <f aca="false">ROUND(F7489*G7489,2)</f>
        <v>158.1</v>
      </c>
      <c r="J7489" s="19" t="n">
        <f aca="false">ROUND(F7489*H7489,2)</f>
        <v>141.36</v>
      </c>
      <c r="K7489" s="19" t="n">
        <f aca="false">INDEX(Pricebook!$L$2:$L$1401,MATCH(D7489,Pricebook!$A$2:$A$1401,0))</f>
        <v>2.85</v>
      </c>
      <c r="L7489" s="19" t="n">
        <f aca="false">ROUND(F7489*K7489,2)</f>
        <v>176.7</v>
      </c>
      <c r="M7489" s="24" t="n">
        <f aca="false">DATE(YEAR(C7489),MONTH(C7489),1)</f>
        <v>46235</v>
      </c>
    </row>
    <row r="7490" customFormat="false" ht="15" hidden="false" customHeight="false" outlineLevel="0" collapsed="false">
      <c r="A7490" s="21" t="s">
        <v>3927</v>
      </c>
      <c r="B7490" s="21" t="s">
        <v>3722</v>
      </c>
      <c r="C7490" s="23" t="n">
        <v>46240</v>
      </c>
      <c r="D7490" s="21" t="s">
        <v>2545</v>
      </c>
      <c r="E7490" s="21" t="s">
        <v>2466</v>
      </c>
      <c r="F7490" s="12" t="n">
        <v>5</v>
      </c>
      <c r="G7490" s="19" t="n">
        <v>62.35</v>
      </c>
      <c r="H7490" s="19" t="n">
        <v>38.74</v>
      </c>
      <c r="I7490" s="19" t="n">
        <f aca="false">ROUND(F7490*G7490,2)</f>
        <v>311.75</v>
      </c>
      <c r="J7490" s="19" t="n">
        <f aca="false">ROUND(F7490*H7490,2)</f>
        <v>193.7</v>
      </c>
      <c r="K7490" s="19" t="n">
        <f aca="false">INDEX(Pricebook!$L$2:$L$1401,MATCH(D7490,Pricebook!$A$2:$A$1401,0))</f>
        <v>64.6</v>
      </c>
      <c r="L7490" s="19" t="n">
        <f aca="false">ROUND(F7490*K7490,2)</f>
        <v>323</v>
      </c>
      <c r="M7490" s="24" t="n">
        <f aca="false">DATE(YEAR(C7490),MONTH(C7490),1)</f>
        <v>46235</v>
      </c>
    </row>
    <row r="7491" customFormat="false" ht="15" hidden="false" customHeight="false" outlineLevel="0" collapsed="false">
      <c r="A7491" s="21" t="s">
        <v>3927</v>
      </c>
      <c r="B7491" s="21" t="s">
        <v>3722</v>
      </c>
      <c r="C7491" s="23" t="n">
        <v>46240</v>
      </c>
      <c r="D7491" s="21" t="s">
        <v>881</v>
      </c>
      <c r="E7491" s="21" t="s">
        <v>366</v>
      </c>
      <c r="F7491" s="12" t="n">
        <v>2</v>
      </c>
      <c r="G7491" s="19" t="n">
        <v>72.3</v>
      </c>
      <c r="H7491" s="19" t="n">
        <v>54.03</v>
      </c>
      <c r="I7491" s="19" t="n">
        <f aca="false">ROUND(F7491*G7491,2)</f>
        <v>144.6</v>
      </c>
      <c r="J7491" s="19" t="n">
        <f aca="false">ROUND(F7491*H7491,2)</f>
        <v>108.06</v>
      </c>
      <c r="K7491" s="19" t="n">
        <f aca="false">INDEX(Pricebook!$L$2:$L$1401,MATCH(D7491,Pricebook!$A$2:$A$1401,0))</f>
        <v>77.2</v>
      </c>
      <c r="L7491" s="19" t="n">
        <f aca="false">ROUND(F7491*K7491,2)</f>
        <v>154.4</v>
      </c>
      <c r="M7491" s="24" t="n">
        <f aca="false">DATE(YEAR(C7491),MONTH(C7491),1)</f>
        <v>46235</v>
      </c>
    </row>
    <row r="7492" customFormat="false" ht="15" hidden="false" customHeight="false" outlineLevel="0" collapsed="false">
      <c r="A7492" s="21" t="s">
        <v>3928</v>
      </c>
      <c r="B7492" s="21" t="s">
        <v>3442</v>
      </c>
      <c r="C7492" s="23" t="n">
        <v>46240</v>
      </c>
      <c r="D7492" s="21" t="s">
        <v>559</v>
      </c>
      <c r="E7492" s="21" t="s">
        <v>366</v>
      </c>
      <c r="F7492" s="12" t="n">
        <v>1</v>
      </c>
      <c r="G7492" s="19" t="n">
        <v>84.65</v>
      </c>
      <c r="H7492" s="19" t="n">
        <v>61.65</v>
      </c>
      <c r="I7492" s="19" t="n">
        <f aca="false">ROUND(F7492*G7492,2)</f>
        <v>84.65</v>
      </c>
      <c r="J7492" s="19" t="n">
        <f aca="false">ROUND(F7492*H7492,2)</f>
        <v>61.65</v>
      </c>
      <c r="K7492" s="19" t="n">
        <f aca="false">INDEX(Pricebook!$L$2:$L$1401,MATCH(D7492,Pricebook!$A$2:$A$1401,0))</f>
        <v>92.05</v>
      </c>
      <c r="L7492" s="19" t="n">
        <f aca="false">ROUND(F7492*K7492,2)</f>
        <v>92.05</v>
      </c>
      <c r="M7492" s="24" t="n">
        <f aca="false">DATE(YEAR(C7492),MONTH(C7492),1)</f>
        <v>46235</v>
      </c>
    </row>
    <row r="7493" customFormat="false" ht="15" hidden="false" customHeight="false" outlineLevel="0" collapsed="false">
      <c r="A7493" s="21" t="s">
        <v>3928</v>
      </c>
      <c r="B7493" s="21" t="s">
        <v>3442</v>
      </c>
      <c r="C7493" s="23" t="n">
        <v>46240</v>
      </c>
      <c r="D7493" s="21" t="s">
        <v>1236</v>
      </c>
      <c r="E7493" s="21" t="s">
        <v>971</v>
      </c>
      <c r="F7493" s="12" t="n">
        <v>1</v>
      </c>
      <c r="G7493" s="19" t="n">
        <v>64</v>
      </c>
      <c r="H7493" s="19" t="n">
        <v>55.95</v>
      </c>
      <c r="I7493" s="19" t="n">
        <f aca="false">ROUND(F7493*G7493,2)</f>
        <v>64</v>
      </c>
      <c r="J7493" s="19" t="n">
        <f aca="false">ROUND(F7493*H7493,2)</f>
        <v>55.95</v>
      </c>
      <c r="K7493" s="19" t="n">
        <f aca="false">INDEX(Pricebook!$L$2:$L$1401,MATCH(D7493,Pricebook!$A$2:$A$1401,0))</f>
        <v>70.4</v>
      </c>
      <c r="L7493" s="19" t="n">
        <f aca="false">ROUND(F7493*K7493,2)</f>
        <v>70.4</v>
      </c>
      <c r="M7493" s="24" t="n">
        <f aca="false">DATE(YEAR(C7493),MONTH(C7493),1)</f>
        <v>46235</v>
      </c>
    </row>
    <row r="7494" customFormat="false" ht="15" hidden="false" customHeight="false" outlineLevel="0" collapsed="false">
      <c r="A7494" s="21" t="s">
        <v>3928</v>
      </c>
      <c r="B7494" s="21" t="s">
        <v>3442</v>
      </c>
      <c r="C7494" s="23" t="n">
        <v>46240</v>
      </c>
      <c r="D7494" s="21" t="s">
        <v>2499</v>
      </c>
      <c r="E7494" s="21" t="s">
        <v>2466</v>
      </c>
      <c r="F7494" s="12" t="n">
        <v>2</v>
      </c>
      <c r="G7494" s="19" t="n">
        <v>49.5</v>
      </c>
      <c r="H7494" s="19" t="n">
        <v>30.69</v>
      </c>
      <c r="I7494" s="19" t="n">
        <f aca="false">ROUND(F7494*G7494,2)</f>
        <v>99</v>
      </c>
      <c r="J7494" s="19" t="n">
        <f aca="false">ROUND(F7494*H7494,2)</f>
        <v>61.38</v>
      </c>
      <c r="K7494" s="19" t="n">
        <f aca="false">INDEX(Pricebook!$L$2:$L$1401,MATCH(D7494,Pricebook!$A$2:$A$1401,0))</f>
        <v>51.15</v>
      </c>
      <c r="L7494" s="19" t="n">
        <f aca="false">ROUND(F7494*K7494,2)</f>
        <v>102.3</v>
      </c>
      <c r="M7494" s="24" t="n">
        <f aca="false">DATE(YEAR(C7494),MONTH(C7494),1)</f>
        <v>46235</v>
      </c>
    </row>
    <row r="7495" customFormat="false" ht="15" hidden="false" customHeight="false" outlineLevel="0" collapsed="false">
      <c r="A7495" s="21" t="s">
        <v>3928</v>
      </c>
      <c r="B7495" s="21" t="s">
        <v>3442</v>
      </c>
      <c r="C7495" s="23" t="n">
        <v>46240</v>
      </c>
      <c r="D7495" s="21" t="s">
        <v>322</v>
      </c>
      <c r="E7495" s="21" t="s">
        <v>108</v>
      </c>
      <c r="F7495" s="12" t="n">
        <v>3</v>
      </c>
      <c r="G7495" s="19" t="n">
        <v>9.05</v>
      </c>
      <c r="H7495" s="19" t="n">
        <v>6.84</v>
      </c>
      <c r="I7495" s="19" t="n">
        <f aca="false">ROUND(F7495*G7495,2)</f>
        <v>27.15</v>
      </c>
      <c r="J7495" s="19" t="n">
        <f aca="false">ROUND(F7495*H7495,2)</f>
        <v>20.52</v>
      </c>
      <c r="K7495" s="19" t="n">
        <f aca="false">INDEX(Pricebook!$L$2:$L$1401,MATCH(D7495,Pricebook!$A$2:$A$1401,0))</f>
        <v>9.8</v>
      </c>
      <c r="L7495" s="19" t="n">
        <f aca="false">ROUND(F7495*K7495,2)</f>
        <v>29.4</v>
      </c>
      <c r="M7495" s="24" t="n">
        <f aca="false">DATE(YEAR(C7495),MONTH(C7495),1)</f>
        <v>46235</v>
      </c>
    </row>
    <row r="7496" customFormat="false" ht="15" hidden="false" customHeight="false" outlineLevel="0" collapsed="false">
      <c r="A7496" s="21" t="s">
        <v>3928</v>
      </c>
      <c r="B7496" s="21" t="s">
        <v>3442</v>
      </c>
      <c r="C7496" s="23" t="n">
        <v>46240</v>
      </c>
      <c r="D7496" s="21" t="s">
        <v>1342</v>
      </c>
      <c r="E7496" s="21" t="s">
        <v>971</v>
      </c>
      <c r="F7496" s="12" t="n">
        <v>52</v>
      </c>
      <c r="G7496" s="19" t="n">
        <v>3</v>
      </c>
      <c r="H7496" s="19" t="n">
        <v>2.47</v>
      </c>
      <c r="I7496" s="19" t="n">
        <f aca="false">ROUND(F7496*G7496,2)</f>
        <v>156</v>
      </c>
      <c r="J7496" s="19" t="n">
        <f aca="false">ROUND(F7496*H7496,2)</f>
        <v>128.44</v>
      </c>
      <c r="K7496" s="19" t="n">
        <f aca="false">INDEX(Pricebook!$L$2:$L$1401,MATCH(D7496,Pricebook!$A$2:$A$1401,0))</f>
        <v>3.55</v>
      </c>
      <c r="L7496" s="19" t="n">
        <f aca="false">ROUND(F7496*K7496,2)</f>
        <v>184.6</v>
      </c>
      <c r="M7496" s="24" t="n">
        <f aca="false">DATE(YEAR(C7496),MONTH(C7496),1)</f>
        <v>46235</v>
      </c>
    </row>
    <row r="7497" customFormat="false" ht="15" hidden="false" customHeight="false" outlineLevel="0" collapsed="false">
      <c r="A7497" s="21" t="s">
        <v>3928</v>
      </c>
      <c r="B7497" s="21" t="s">
        <v>3442</v>
      </c>
      <c r="C7497" s="23" t="n">
        <v>46240</v>
      </c>
      <c r="D7497" s="21" t="s">
        <v>1246</v>
      </c>
      <c r="E7497" s="21" t="s">
        <v>971</v>
      </c>
      <c r="F7497" s="12" t="n">
        <v>1</v>
      </c>
      <c r="G7497" s="19" t="n">
        <v>392.9</v>
      </c>
      <c r="H7497" s="19" t="n">
        <v>320.59</v>
      </c>
      <c r="I7497" s="19" t="n">
        <f aca="false">ROUND(F7497*G7497,2)</f>
        <v>392.9</v>
      </c>
      <c r="J7497" s="19" t="n">
        <f aca="false">ROUND(F7497*H7497,2)</f>
        <v>320.59</v>
      </c>
      <c r="K7497" s="19" t="n">
        <f aca="false">INDEX(Pricebook!$L$2:$L$1401,MATCH(D7497,Pricebook!$A$2:$A$1401,0))</f>
        <v>432.2</v>
      </c>
      <c r="L7497" s="19" t="n">
        <f aca="false">ROUND(F7497*K7497,2)</f>
        <v>432.2</v>
      </c>
      <c r="M7497" s="24" t="n">
        <f aca="false">DATE(YEAR(C7497),MONTH(C7497),1)</f>
        <v>46235</v>
      </c>
    </row>
    <row r="7498" customFormat="false" ht="15" hidden="false" customHeight="false" outlineLevel="0" collapsed="false">
      <c r="A7498" s="21" t="s">
        <v>3928</v>
      </c>
      <c r="B7498" s="21" t="s">
        <v>3442</v>
      </c>
      <c r="C7498" s="23" t="n">
        <v>46240</v>
      </c>
      <c r="D7498" s="21" t="s">
        <v>252</v>
      </c>
      <c r="E7498" s="21" t="s">
        <v>108</v>
      </c>
      <c r="F7498" s="12" t="n">
        <v>1</v>
      </c>
      <c r="G7498" s="19" t="n">
        <v>68.6</v>
      </c>
      <c r="H7498" s="19" t="n">
        <v>52.52</v>
      </c>
      <c r="I7498" s="19" t="n">
        <f aca="false">ROUND(F7498*G7498,2)</f>
        <v>68.6</v>
      </c>
      <c r="J7498" s="19" t="n">
        <f aca="false">ROUND(F7498*H7498,2)</f>
        <v>52.52</v>
      </c>
      <c r="K7498" s="19" t="n">
        <f aca="false">INDEX(Pricebook!$L$2:$L$1401,MATCH(D7498,Pricebook!$A$2:$A$1401,0))</f>
        <v>75.05</v>
      </c>
      <c r="L7498" s="19" t="n">
        <f aca="false">ROUND(F7498*K7498,2)</f>
        <v>75.05</v>
      </c>
      <c r="M7498" s="24" t="n">
        <f aca="false">DATE(YEAR(C7498),MONTH(C7498),1)</f>
        <v>46235</v>
      </c>
    </row>
    <row r="7499" customFormat="false" ht="15" hidden="false" customHeight="false" outlineLevel="0" collapsed="false">
      <c r="A7499" s="21" t="s">
        <v>3928</v>
      </c>
      <c r="B7499" s="21" t="s">
        <v>3442</v>
      </c>
      <c r="C7499" s="23" t="n">
        <v>46240</v>
      </c>
      <c r="D7499" s="21" t="s">
        <v>1392</v>
      </c>
      <c r="E7499" s="21" t="s">
        <v>971</v>
      </c>
      <c r="F7499" s="12" t="n">
        <v>1</v>
      </c>
      <c r="G7499" s="19" t="n">
        <v>835.75</v>
      </c>
      <c r="H7499" s="19" t="n">
        <v>677.56</v>
      </c>
      <c r="I7499" s="19" t="n">
        <f aca="false">ROUND(F7499*G7499,2)</f>
        <v>835.75</v>
      </c>
      <c r="J7499" s="19" t="n">
        <f aca="false">ROUND(F7499*H7499,2)</f>
        <v>677.56</v>
      </c>
      <c r="K7499" s="19" t="n">
        <f aca="false">INDEX(Pricebook!$L$2:$L$1401,MATCH(D7499,Pricebook!$A$2:$A$1401,0))</f>
        <v>967.95</v>
      </c>
      <c r="L7499" s="19" t="n">
        <f aca="false">ROUND(F7499*K7499,2)</f>
        <v>967.95</v>
      </c>
      <c r="M7499" s="24" t="n">
        <f aca="false">DATE(YEAR(C7499),MONTH(C7499),1)</f>
        <v>46235</v>
      </c>
    </row>
    <row r="7500" customFormat="false" ht="15" hidden="false" customHeight="false" outlineLevel="0" collapsed="false">
      <c r="A7500" s="21" t="s">
        <v>3929</v>
      </c>
      <c r="B7500" s="21" t="s">
        <v>3130</v>
      </c>
      <c r="C7500" s="23" t="n">
        <v>46240</v>
      </c>
      <c r="D7500" s="21" t="s">
        <v>2248</v>
      </c>
      <c r="E7500" s="21" t="s">
        <v>2202</v>
      </c>
      <c r="F7500" s="12" t="n">
        <v>14</v>
      </c>
      <c r="G7500" s="19" t="n">
        <v>10.75</v>
      </c>
      <c r="H7500" s="19" t="n">
        <v>6.55</v>
      </c>
      <c r="I7500" s="19" t="n">
        <f aca="false">ROUND(F7500*G7500,2)</f>
        <v>150.5</v>
      </c>
      <c r="J7500" s="19" t="n">
        <f aca="false">ROUND(F7500*H7500,2)</f>
        <v>91.7</v>
      </c>
      <c r="K7500" s="19" t="n">
        <f aca="false">INDEX(Pricebook!$L$2:$L$1401,MATCH(D7500,Pricebook!$A$2:$A$1401,0))</f>
        <v>11.3</v>
      </c>
      <c r="L7500" s="19" t="n">
        <f aca="false">ROUND(F7500*K7500,2)</f>
        <v>158.2</v>
      </c>
      <c r="M7500" s="24" t="n">
        <f aca="false">DATE(YEAR(C7500),MONTH(C7500),1)</f>
        <v>46235</v>
      </c>
    </row>
    <row r="7501" customFormat="false" ht="15" hidden="false" customHeight="false" outlineLevel="0" collapsed="false">
      <c r="A7501" s="21" t="s">
        <v>3929</v>
      </c>
      <c r="B7501" s="21" t="s">
        <v>3130</v>
      </c>
      <c r="C7501" s="23" t="n">
        <v>46240</v>
      </c>
      <c r="D7501" s="21" t="s">
        <v>1475</v>
      </c>
      <c r="E7501" s="21" t="s">
        <v>1452</v>
      </c>
      <c r="F7501" s="12" t="n">
        <v>4</v>
      </c>
      <c r="G7501" s="19" t="n">
        <v>85</v>
      </c>
      <c r="H7501" s="19" t="n">
        <v>52</v>
      </c>
      <c r="I7501" s="19" t="n">
        <f aca="false">ROUND(F7501*G7501,2)</f>
        <v>340</v>
      </c>
      <c r="J7501" s="19" t="n">
        <f aca="false">ROUND(F7501*H7501,2)</f>
        <v>208</v>
      </c>
      <c r="K7501" s="19" t="n">
        <f aca="false">INDEX(Pricebook!$L$2:$L$1401,MATCH(D7501,Pricebook!$A$2:$A$1401,0))</f>
        <v>86.7</v>
      </c>
      <c r="L7501" s="19" t="n">
        <f aca="false">ROUND(F7501*K7501,2)</f>
        <v>346.8</v>
      </c>
      <c r="M7501" s="24" t="n">
        <f aca="false">DATE(YEAR(C7501),MONTH(C7501),1)</f>
        <v>46235</v>
      </c>
    </row>
    <row r="7502" customFormat="false" ht="15" hidden="false" customHeight="false" outlineLevel="0" collapsed="false">
      <c r="A7502" s="21" t="s">
        <v>3929</v>
      </c>
      <c r="B7502" s="21" t="s">
        <v>3130</v>
      </c>
      <c r="C7502" s="23" t="n">
        <v>46240</v>
      </c>
      <c r="D7502" s="21" t="s">
        <v>519</v>
      </c>
      <c r="E7502" s="21" t="s">
        <v>366</v>
      </c>
      <c r="F7502" s="12" t="n">
        <v>1</v>
      </c>
      <c r="G7502" s="19" t="n">
        <v>11.3</v>
      </c>
      <c r="H7502" s="19" t="n">
        <v>8.13</v>
      </c>
      <c r="I7502" s="19" t="n">
        <f aca="false">ROUND(F7502*G7502,2)</f>
        <v>11.3</v>
      </c>
      <c r="J7502" s="19" t="n">
        <f aca="false">ROUND(F7502*H7502,2)</f>
        <v>8.13</v>
      </c>
      <c r="K7502" s="19" t="n">
        <f aca="false">INDEX(Pricebook!$L$2:$L$1401,MATCH(D7502,Pricebook!$A$2:$A$1401,0))</f>
        <v>12.15</v>
      </c>
      <c r="L7502" s="19" t="n">
        <f aca="false">ROUND(F7502*K7502,2)</f>
        <v>12.15</v>
      </c>
      <c r="M7502" s="24" t="n">
        <f aca="false">DATE(YEAR(C7502),MONTH(C7502),1)</f>
        <v>46235</v>
      </c>
    </row>
    <row r="7503" customFormat="false" ht="15" hidden="false" customHeight="false" outlineLevel="0" collapsed="false">
      <c r="A7503" s="21" t="s">
        <v>3929</v>
      </c>
      <c r="B7503" s="21" t="s">
        <v>3130</v>
      </c>
      <c r="C7503" s="23" t="n">
        <v>46240</v>
      </c>
      <c r="D7503" s="21" t="s">
        <v>2378</v>
      </c>
      <c r="E7503" s="21" t="s">
        <v>2202</v>
      </c>
      <c r="F7503" s="12" t="n">
        <v>4</v>
      </c>
      <c r="G7503" s="19" t="n">
        <v>18.85</v>
      </c>
      <c r="H7503" s="19" t="n">
        <v>11.74</v>
      </c>
      <c r="I7503" s="19" t="n">
        <f aca="false">ROUND(F7503*G7503,2)</f>
        <v>75.4</v>
      </c>
      <c r="J7503" s="19" t="n">
        <f aca="false">ROUND(F7503*H7503,2)</f>
        <v>46.96</v>
      </c>
      <c r="K7503" s="19" t="n">
        <f aca="false">INDEX(Pricebook!$L$2:$L$1401,MATCH(D7503,Pricebook!$A$2:$A$1401,0))</f>
        <v>20.25</v>
      </c>
      <c r="L7503" s="19" t="n">
        <f aca="false">ROUND(F7503*K7503,2)</f>
        <v>81</v>
      </c>
      <c r="M7503" s="24" t="n">
        <f aca="false">DATE(YEAR(C7503),MONTH(C7503),1)</f>
        <v>46235</v>
      </c>
    </row>
    <row r="7504" customFormat="false" ht="15" hidden="false" customHeight="false" outlineLevel="0" collapsed="false">
      <c r="A7504" s="21" t="s">
        <v>3929</v>
      </c>
      <c r="B7504" s="21" t="s">
        <v>3130</v>
      </c>
      <c r="C7504" s="23" t="n">
        <v>46240</v>
      </c>
      <c r="D7504" s="21" t="s">
        <v>589</v>
      </c>
      <c r="E7504" s="21" t="s">
        <v>366</v>
      </c>
      <c r="F7504" s="12" t="n">
        <v>1</v>
      </c>
      <c r="G7504" s="19" t="n">
        <v>24.05</v>
      </c>
      <c r="H7504" s="19" t="n">
        <v>17.4</v>
      </c>
      <c r="I7504" s="19" t="n">
        <f aca="false">ROUND(F7504*G7504,2)</f>
        <v>24.05</v>
      </c>
      <c r="J7504" s="19" t="n">
        <f aca="false">ROUND(F7504*H7504,2)</f>
        <v>17.4</v>
      </c>
      <c r="K7504" s="19" t="n">
        <f aca="false">INDEX(Pricebook!$L$2:$L$1401,MATCH(D7504,Pricebook!$A$2:$A$1401,0))</f>
        <v>26</v>
      </c>
      <c r="L7504" s="19" t="n">
        <f aca="false">ROUND(F7504*K7504,2)</f>
        <v>26</v>
      </c>
      <c r="M7504" s="24" t="n">
        <f aca="false">DATE(YEAR(C7504),MONTH(C7504),1)</f>
        <v>46235</v>
      </c>
    </row>
    <row r="7505" customFormat="false" ht="15" hidden="false" customHeight="false" outlineLevel="0" collapsed="false">
      <c r="A7505" s="21" t="s">
        <v>3929</v>
      </c>
      <c r="B7505" s="21" t="s">
        <v>3130</v>
      </c>
      <c r="C7505" s="23" t="n">
        <v>46240</v>
      </c>
      <c r="D7505" s="21" t="s">
        <v>1532</v>
      </c>
      <c r="E7505" s="21" t="s">
        <v>1452</v>
      </c>
      <c r="F7505" s="12" t="n">
        <v>11</v>
      </c>
      <c r="G7505" s="19" t="n">
        <v>25.5</v>
      </c>
      <c r="H7505" s="19" t="n">
        <v>15.77</v>
      </c>
      <c r="I7505" s="19" t="n">
        <f aca="false">ROUND(F7505*G7505,2)</f>
        <v>280.5</v>
      </c>
      <c r="J7505" s="19" t="n">
        <f aca="false">ROUND(F7505*H7505,2)</f>
        <v>173.47</v>
      </c>
      <c r="K7505" s="19" t="n">
        <f aca="false">INDEX(Pricebook!$L$2:$L$1401,MATCH(D7505,Pricebook!$A$2:$A$1401,0))</f>
        <v>26.3</v>
      </c>
      <c r="L7505" s="19" t="n">
        <f aca="false">ROUND(F7505*K7505,2)</f>
        <v>289.3</v>
      </c>
      <c r="M7505" s="24" t="n">
        <f aca="false">DATE(YEAR(C7505),MONTH(C7505),1)</f>
        <v>46235</v>
      </c>
    </row>
    <row r="7506" customFormat="false" ht="15" hidden="false" customHeight="false" outlineLevel="0" collapsed="false">
      <c r="A7506" s="21" t="s">
        <v>3929</v>
      </c>
      <c r="B7506" s="21" t="s">
        <v>3130</v>
      </c>
      <c r="C7506" s="23" t="n">
        <v>46240</v>
      </c>
      <c r="D7506" s="21" t="s">
        <v>967</v>
      </c>
      <c r="E7506" s="21" t="s">
        <v>366</v>
      </c>
      <c r="F7506" s="12" t="n">
        <v>4</v>
      </c>
      <c r="G7506" s="19" t="n">
        <v>14.45</v>
      </c>
      <c r="H7506" s="19" t="n">
        <v>10.38</v>
      </c>
      <c r="I7506" s="19" t="n">
        <f aca="false">ROUND(F7506*G7506,2)</f>
        <v>57.8</v>
      </c>
      <c r="J7506" s="19" t="n">
        <f aca="false">ROUND(F7506*H7506,2)</f>
        <v>41.52</v>
      </c>
      <c r="K7506" s="19" t="n">
        <f aca="false">INDEX(Pricebook!$L$2:$L$1401,MATCH(D7506,Pricebook!$A$2:$A$1401,0))</f>
        <v>15.5</v>
      </c>
      <c r="L7506" s="19" t="n">
        <f aca="false">ROUND(F7506*K7506,2)</f>
        <v>62</v>
      </c>
      <c r="M7506" s="24" t="n">
        <f aca="false">DATE(YEAR(C7506),MONTH(C7506),1)</f>
        <v>46235</v>
      </c>
    </row>
    <row r="7507" customFormat="false" ht="15" hidden="false" customHeight="false" outlineLevel="0" collapsed="false">
      <c r="A7507" s="21" t="s">
        <v>3930</v>
      </c>
      <c r="B7507" s="21" t="s">
        <v>3655</v>
      </c>
      <c r="C7507" s="23" t="n">
        <v>46240</v>
      </c>
      <c r="D7507" s="21" t="s">
        <v>949</v>
      </c>
      <c r="E7507" s="21" t="s">
        <v>366</v>
      </c>
      <c r="F7507" s="12" t="n">
        <v>4</v>
      </c>
      <c r="G7507" s="19" t="n">
        <v>17.75</v>
      </c>
      <c r="H7507" s="19" t="n">
        <v>12.65</v>
      </c>
      <c r="I7507" s="19" t="n">
        <f aca="false">ROUND(F7507*G7507,2)</f>
        <v>71</v>
      </c>
      <c r="J7507" s="19" t="n">
        <f aca="false">ROUND(F7507*H7507,2)</f>
        <v>50.6</v>
      </c>
      <c r="K7507" s="19" t="n">
        <f aca="false">INDEX(Pricebook!$L$2:$L$1401,MATCH(D7507,Pricebook!$A$2:$A$1401,0))</f>
        <v>18.9</v>
      </c>
      <c r="L7507" s="19" t="n">
        <f aca="false">ROUND(F7507*K7507,2)</f>
        <v>75.6</v>
      </c>
      <c r="M7507" s="24" t="n">
        <f aca="false">DATE(YEAR(C7507),MONTH(C7507),1)</f>
        <v>46235</v>
      </c>
    </row>
    <row r="7508" customFormat="false" ht="15" hidden="false" customHeight="false" outlineLevel="0" collapsed="false">
      <c r="A7508" s="21" t="s">
        <v>3930</v>
      </c>
      <c r="B7508" s="21" t="s">
        <v>3655</v>
      </c>
      <c r="C7508" s="23" t="n">
        <v>46240</v>
      </c>
      <c r="D7508" s="21" t="s">
        <v>2898</v>
      </c>
      <c r="E7508" s="21" t="s">
        <v>2748</v>
      </c>
      <c r="F7508" s="12" t="n">
        <v>4</v>
      </c>
      <c r="G7508" s="19" t="n">
        <v>11.1</v>
      </c>
      <c r="H7508" s="19" t="n">
        <v>6.63</v>
      </c>
      <c r="I7508" s="19" t="n">
        <f aca="false">ROUND(F7508*G7508,2)</f>
        <v>44.4</v>
      </c>
      <c r="J7508" s="19" t="n">
        <f aca="false">ROUND(F7508*H7508,2)</f>
        <v>26.52</v>
      </c>
      <c r="K7508" s="19" t="n">
        <f aca="false">INDEX(Pricebook!$L$2:$L$1401,MATCH(D7508,Pricebook!$A$2:$A$1401,0))</f>
        <v>12.1</v>
      </c>
      <c r="L7508" s="19" t="n">
        <f aca="false">ROUND(F7508*K7508,2)</f>
        <v>48.4</v>
      </c>
      <c r="M7508" s="24" t="n">
        <f aca="false">DATE(YEAR(C7508),MONTH(C7508),1)</f>
        <v>46235</v>
      </c>
    </row>
    <row r="7509" customFormat="false" ht="15" hidden="false" customHeight="false" outlineLevel="0" collapsed="false">
      <c r="A7509" s="21" t="s">
        <v>3930</v>
      </c>
      <c r="B7509" s="21" t="s">
        <v>3655</v>
      </c>
      <c r="C7509" s="23" t="n">
        <v>46240</v>
      </c>
      <c r="D7509" s="21" t="s">
        <v>2064</v>
      </c>
      <c r="E7509" s="21" t="s">
        <v>1941</v>
      </c>
      <c r="F7509" s="12" t="n">
        <v>1</v>
      </c>
      <c r="G7509" s="19" t="n">
        <v>79.55</v>
      </c>
      <c r="H7509" s="19" t="n">
        <v>51.66</v>
      </c>
      <c r="I7509" s="19" t="n">
        <f aca="false">ROUND(F7509*G7509,2)</f>
        <v>79.55</v>
      </c>
      <c r="J7509" s="19" t="n">
        <f aca="false">ROUND(F7509*H7509,2)</f>
        <v>51.66</v>
      </c>
      <c r="K7509" s="19" t="n">
        <f aca="false">INDEX(Pricebook!$L$2:$L$1401,MATCH(D7509,Pricebook!$A$2:$A$1401,0))</f>
        <v>83.35</v>
      </c>
      <c r="L7509" s="19" t="n">
        <f aca="false">ROUND(F7509*K7509,2)</f>
        <v>83.35</v>
      </c>
      <c r="M7509" s="24" t="n">
        <f aca="false">DATE(YEAR(C7509),MONTH(C7509),1)</f>
        <v>46235</v>
      </c>
    </row>
    <row r="7510" customFormat="false" ht="15" hidden="false" customHeight="false" outlineLevel="0" collapsed="false">
      <c r="A7510" s="21" t="s">
        <v>3930</v>
      </c>
      <c r="B7510" s="21" t="s">
        <v>3655</v>
      </c>
      <c r="C7510" s="23" t="n">
        <v>46240</v>
      </c>
      <c r="D7510" s="21" t="s">
        <v>397</v>
      </c>
      <c r="E7510" s="21" t="s">
        <v>366</v>
      </c>
      <c r="F7510" s="12" t="n">
        <v>1</v>
      </c>
      <c r="G7510" s="19" t="n">
        <v>276.15</v>
      </c>
      <c r="H7510" s="19" t="n">
        <v>198</v>
      </c>
      <c r="I7510" s="19" t="n">
        <f aca="false">ROUND(F7510*G7510,2)</f>
        <v>276.15</v>
      </c>
      <c r="J7510" s="19" t="n">
        <f aca="false">ROUND(F7510*H7510,2)</f>
        <v>198</v>
      </c>
      <c r="K7510" s="19" t="n">
        <f aca="false">INDEX(Pricebook!$L$2:$L$1401,MATCH(D7510,Pricebook!$A$2:$A$1401,0))</f>
        <v>295.55</v>
      </c>
      <c r="L7510" s="19" t="n">
        <f aca="false">ROUND(F7510*K7510,2)</f>
        <v>295.55</v>
      </c>
      <c r="M7510" s="24" t="n">
        <f aca="false">DATE(YEAR(C7510),MONTH(C7510),1)</f>
        <v>46235</v>
      </c>
    </row>
    <row r="7511" customFormat="false" ht="15" hidden="false" customHeight="false" outlineLevel="0" collapsed="false">
      <c r="A7511" s="21" t="s">
        <v>3930</v>
      </c>
      <c r="B7511" s="21" t="s">
        <v>3655</v>
      </c>
      <c r="C7511" s="23" t="n">
        <v>46240</v>
      </c>
      <c r="D7511" s="21" t="s">
        <v>2194</v>
      </c>
      <c r="E7511" s="21" t="s">
        <v>1941</v>
      </c>
      <c r="F7511" s="12" t="n">
        <v>4</v>
      </c>
      <c r="G7511" s="19" t="n">
        <v>158.1</v>
      </c>
      <c r="H7511" s="19" t="n">
        <v>100.84</v>
      </c>
      <c r="I7511" s="19" t="n">
        <f aca="false">ROUND(F7511*G7511,2)</f>
        <v>632.4</v>
      </c>
      <c r="J7511" s="19" t="n">
        <f aca="false">ROUND(F7511*H7511,2)</f>
        <v>403.36</v>
      </c>
      <c r="K7511" s="19" t="n">
        <f aca="false">INDEX(Pricebook!$L$2:$L$1401,MATCH(D7511,Pricebook!$A$2:$A$1401,0))</f>
        <v>162.65</v>
      </c>
      <c r="L7511" s="19" t="n">
        <f aca="false">ROUND(F7511*K7511,2)</f>
        <v>650.6</v>
      </c>
      <c r="M7511" s="24" t="n">
        <f aca="false">DATE(YEAR(C7511),MONTH(C7511),1)</f>
        <v>46235</v>
      </c>
    </row>
    <row r="7512" customFormat="false" ht="15" hidden="false" customHeight="false" outlineLevel="0" collapsed="false">
      <c r="A7512" s="21" t="s">
        <v>3930</v>
      </c>
      <c r="B7512" s="21" t="s">
        <v>3655</v>
      </c>
      <c r="C7512" s="23" t="n">
        <v>46240</v>
      </c>
      <c r="D7512" s="21" t="s">
        <v>2918</v>
      </c>
      <c r="E7512" s="21" t="s">
        <v>2748</v>
      </c>
      <c r="F7512" s="12" t="n">
        <v>1</v>
      </c>
      <c r="G7512" s="19" t="n">
        <v>68.75</v>
      </c>
      <c r="H7512" s="19" t="n">
        <v>41.31</v>
      </c>
      <c r="I7512" s="19" t="n">
        <f aca="false">ROUND(F7512*G7512,2)</f>
        <v>68.75</v>
      </c>
      <c r="J7512" s="19" t="n">
        <f aca="false">ROUND(F7512*H7512,2)</f>
        <v>41.31</v>
      </c>
      <c r="K7512" s="19" t="n">
        <f aca="false">INDEX(Pricebook!$L$2:$L$1401,MATCH(D7512,Pricebook!$A$2:$A$1401,0))</f>
        <v>75.15</v>
      </c>
      <c r="L7512" s="19" t="n">
        <f aca="false">ROUND(F7512*K7512,2)</f>
        <v>75.15</v>
      </c>
      <c r="M7512" s="24" t="n">
        <f aca="false">DATE(YEAR(C7512),MONTH(C7512),1)</f>
        <v>46235</v>
      </c>
    </row>
    <row r="7513" customFormat="false" ht="15" hidden="false" customHeight="false" outlineLevel="0" collapsed="false">
      <c r="A7513" s="21" t="s">
        <v>3930</v>
      </c>
      <c r="B7513" s="21" t="s">
        <v>3655</v>
      </c>
      <c r="C7513" s="23" t="n">
        <v>46240</v>
      </c>
      <c r="D7513" s="21" t="s">
        <v>2864</v>
      </c>
      <c r="E7513" s="21" t="s">
        <v>2748</v>
      </c>
      <c r="F7513" s="12" t="n">
        <v>5</v>
      </c>
      <c r="G7513" s="19" t="n">
        <v>35.6</v>
      </c>
      <c r="H7513" s="19" t="n">
        <v>22.69</v>
      </c>
      <c r="I7513" s="19" t="n">
        <f aca="false">ROUND(F7513*G7513,2)</f>
        <v>178</v>
      </c>
      <c r="J7513" s="19" t="n">
        <f aca="false">ROUND(F7513*H7513,2)</f>
        <v>113.45</v>
      </c>
      <c r="K7513" s="19" t="n">
        <f aca="false">INDEX(Pricebook!$L$2:$L$1401,MATCH(D7513,Pricebook!$A$2:$A$1401,0))</f>
        <v>38.5</v>
      </c>
      <c r="L7513" s="19" t="n">
        <f aca="false">ROUND(F7513*K7513,2)</f>
        <v>192.5</v>
      </c>
      <c r="M7513" s="24" t="n">
        <f aca="false">DATE(YEAR(C7513),MONTH(C7513),1)</f>
        <v>46235</v>
      </c>
    </row>
    <row r="7514" customFormat="false" ht="15" hidden="false" customHeight="false" outlineLevel="0" collapsed="false">
      <c r="A7514" s="21" t="s">
        <v>3930</v>
      </c>
      <c r="B7514" s="21" t="s">
        <v>3655</v>
      </c>
      <c r="C7514" s="23" t="n">
        <v>46240</v>
      </c>
      <c r="D7514" s="21" t="s">
        <v>1060</v>
      </c>
      <c r="E7514" s="21" t="s">
        <v>971</v>
      </c>
      <c r="F7514" s="12" t="n">
        <v>33</v>
      </c>
      <c r="G7514" s="19" t="n">
        <v>12.9</v>
      </c>
      <c r="H7514" s="19" t="n">
        <v>10.59</v>
      </c>
      <c r="I7514" s="19" t="n">
        <f aca="false">ROUND(F7514*G7514,2)</f>
        <v>425.7</v>
      </c>
      <c r="J7514" s="19" t="n">
        <f aca="false">ROUND(F7514*H7514,2)</f>
        <v>349.47</v>
      </c>
      <c r="K7514" s="19" t="n">
        <f aca="false">INDEX(Pricebook!$L$2:$L$1401,MATCH(D7514,Pricebook!$A$2:$A$1401,0))</f>
        <v>15.15</v>
      </c>
      <c r="L7514" s="19" t="n">
        <f aca="false">ROUND(F7514*K7514,2)</f>
        <v>499.95</v>
      </c>
      <c r="M7514" s="24" t="n">
        <f aca="false">DATE(YEAR(C7514),MONTH(C7514),1)</f>
        <v>46235</v>
      </c>
    </row>
    <row r="7515" customFormat="false" ht="15" hidden="false" customHeight="false" outlineLevel="0" collapsed="false">
      <c r="A7515" s="21" t="s">
        <v>3930</v>
      </c>
      <c r="B7515" s="21" t="s">
        <v>3655</v>
      </c>
      <c r="C7515" s="23" t="n">
        <v>46240</v>
      </c>
      <c r="D7515" s="21" t="s">
        <v>444</v>
      </c>
      <c r="E7515" s="21" t="s">
        <v>366</v>
      </c>
      <c r="F7515" s="12" t="n">
        <v>5</v>
      </c>
      <c r="G7515" s="19" t="n">
        <v>7.45</v>
      </c>
      <c r="H7515" s="19" t="n">
        <v>5.56</v>
      </c>
      <c r="I7515" s="19" t="n">
        <f aca="false">ROUND(F7515*G7515,2)</f>
        <v>37.25</v>
      </c>
      <c r="J7515" s="19" t="n">
        <f aca="false">ROUND(F7515*H7515,2)</f>
        <v>27.8</v>
      </c>
      <c r="K7515" s="19" t="n">
        <f aca="false">INDEX(Pricebook!$L$2:$L$1401,MATCH(D7515,Pricebook!$A$2:$A$1401,0))</f>
        <v>7.95</v>
      </c>
      <c r="L7515" s="19" t="n">
        <f aca="false">ROUND(F7515*K7515,2)</f>
        <v>39.75</v>
      </c>
      <c r="M7515" s="24" t="n">
        <f aca="false">DATE(YEAR(C7515),MONTH(C7515),1)</f>
        <v>46235</v>
      </c>
    </row>
    <row r="7516" customFormat="false" ht="15" hidden="false" customHeight="false" outlineLevel="0" collapsed="false">
      <c r="A7516" s="21" t="s">
        <v>3930</v>
      </c>
      <c r="B7516" s="21" t="s">
        <v>3655</v>
      </c>
      <c r="C7516" s="23" t="n">
        <v>46240</v>
      </c>
      <c r="D7516" s="21" t="s">
        <v>2772</v>
      </c>
      <c r="E7516" s="21" t="s">
        <v>2748</v>
      </c>
      <c r="F7516" s="12" t="n">
        <v>6</v>
      </c>
      <c r="G7516" s="19" t="n">
        <v>21.75</v>
      </c>
      <c r="H7516" s="19" t="n">
        <v>14.07</v>
      </c>
      <c r="I7516" s="19" t="n">
        <f aca="false">ROUND(F7516*G7516,2)</f>
        <v>130.5</v>
      </c>
      <c r="J7516" s="19" t="n">
        <f aca="false">ROUND(F7516*H7516,2)</f>
        <v>84.42</v>
      </c>
      <c r="K7516" s="19" t="n">
        <f aca="false">INDEX(Pricebook!$L$2:$L$1401,MATCH(D7516,Pricebook!$A$2:$A$1401,0))</f>
        <v>23.85</v>
      </c>
      <c r="L7516" s="19" t="n">
        <f aca="false">ROUND(F7516*K7516,2)</f>
        <v>143.1</v>
      </c>
      <c r="M7516" s="24" t="n">
        <f aca="false">DATE(YEAR(C7516),MONTH(C7516),1)</f>
        <v>46235</v>
      </c>
    </row>
    <row r="7517" customFormat="false" ht="15" hidden="false" customHeight="false" outlineLevel="0" collapsed="false">
      <c r="A7517" s="21" t="s">
        <v>3930</v>
      </c>
      <c r="B7517" s="21" t="s">
        <v>3655</v>
      </c>
      <c r="C7517" s="23" t="n">
        <v>46240</v>
      </c>
      <c r="D7517" s="21" t="s">
        <v>1006</v>
      </c>
      <c r="E7517" s="21" t="s">
        <v>971</v>
      </c>
      <c r="F7517" s="12" t="n">
        <v>60</v>
      </c>
      <c r="G7517" s="19" t="n">
        <v>4.6</v>
      </c>
      <c r="H7517" s="19" t="n">
        <v>3.98</v>
      </c>
      <c r="I7517" s="19" t="n">
        <f aca="false">ROUND(F7517*G7517,2)</f>
        <v>276</v>
      </c>
      <c r="J7517" s="19" t="n">
        <f aca="false">ROUND(F7517*H7517,2)</f>
        <v>238.8</v>
      </c>
      <c r="K7517" s="19" t="n">
        <f aca="false">INDEX(Pricebook!$L$2:$L$1401,MATCH(D7517,Pricebook!$A$2:$A$1401,0))</f>
        <v>5.35</v>
      </c>
      <c r="L7517" s="19" t="n">
        <f aca="false">ROUND(F7517*K7517,2)</f>
        <v>321</v>
      </c>
      <c r="M7517" s="24" t="n">
        <f aca="false">DATE(YEAR(C7517),MONTH(C7517),1)</f>
        <v>46235</v>
      </c>
    </row>
    <row r="7518" customFormat="false" ht="15" hidden="false" customHeight="false" outlineLevel="0" collapsed="false">
      <c r="A7518" s="21" t="s">
        <v>3930</v>
      </c>
      <c r="B7518" s="21" t="s">
        <v>3655</v>
      </c>
      <c r="C7518" s="23" t="n">
        <v>46240</v>
      </c>
      <c r="D7518" s="21" t="s">
        <v>1330</v>
      </c>
      <c r="E7518" s="21" t="s">
        <v>971</v>
      </c>
      <c r="F7518" s="12" t="n">
        <v>2</v>
      </c>
      <c r="G7518" s="19" t="n">
        <v>45.25</v>
      </c>
      <c r="H7518" s="19" t="n">
        <v>38.28</v>
      </c>
      <c r="I7518" s="19" t="n">
        <f aca="false">ROUND(F7518*G7518,2)</f>
        <v>90.5</v>
      </c>
      <c r="J7518" s="19" t="n">
        <f aca="false">ROUND(F7518*H7518,2)</f>
        <v>76.56</v>
      </c>
      <c r="K7518" s="19" t="n">
        <f aca="false">INDEX(Pricebook!$L$2:$L$1401,MATCH(D7518,Pricebook!$A$2:$A$1401,0))</f>
        <v>45.25</v>
      </c>
      <c r="L7518" s="19" t="n">
        <f aca="false">ROUND(F7518*K7518,2)</f>
        <v>90.5</v>
      </c>
      <c r="M7518" s="24" t="n">
        <f aca="false">DATE(YEAR(C7518),MONTH(C7518),1)</f>
        <v>46235</v>
      </c>
    </row>
    <row r="7519" customFormat="false" ht="15" hidden="false" customHeight="false" outlineLevel="0" collapsed="false">
      <c r="A7519" s="21" t="s">
        <v>3930</v>
      </c>
      <c r="B7519" s="21" t="s">
        <v>3655</v>
      </c>
      <c r="C7519" s="23" t="n">
        <v>46240</v>
      </c>
      <c r="D7519" s="21" t="s">
        <v>1098</v>
      </c>
      <c r="E7519" s="21" t="s">
        <v>971</v>
      </c>
      <c r="F7519" s="12" t="n">
        <v>45</v>
      </c>
      <c r="G7519" s="19" t="n">
        <v>1</v>
      </c>
      <c r="H7519" s="19" t="n">
        <v>0.82</v>
      </c>
      <c r="I7519" s="19" t="n">
        <f aca="false">ROUND(F7519*G7519,2)</f>
        <v>45</v>
      </c>
      <c r="J7519" s="19" t="n">
        <f aca="false">ROUND(F7519*H7519,2)</f>
        <v>36.9</v>
      </c>
      <c r="K7519" s="19" t="n">
        <f aca="false">INDEX(Pricebook!$L$2:$L$1401,MATCH(D7519,Pricebook!$A$2:$A$1401,0))</f>
        <v>1.1</v>
      </c>
      <c r="L7519" s="19" t="n">
        <f aca="false">ROUND(F7519*K7519,2)</f>
        <v>49.5</v>
      </c>
      <c r="M7519" s="24" t="n">
        <f aca="false">DATE(YEAR(C7519),MONTH(C7519),1)</f>
        <v>46235</v>
      </c>
    </row>
    <row r="7520" customFormat="false" ht="15" hidden="false" customHeight="false" outlineLevel="0" collapsed="false">
      <c r="A7520" s="21" t="s">
        <v>3930</v>
      </c>
      <c r="B7520" s="21" t="s">
        <v>3655</v>
      </c>
      <c r="C7520" s="23" t="n">
        <v>46240</v>
      </c>
      <c r="D7520" s="21" t="s">
        <v>2182</v>
      </c>
      <c r="E7520" s="21" t="s">
        <v>1941</v>
      </c>
      <c r="F7520" s="12" t="n">
        <v>3</v>
      </c>
      <c r="G7520" s="19" t="n">
        <v>107.6</v>
      </c>
      <c r="H7520" s="19" t="n">
        <v>70.21</v>
      </c>
      <c r="I7520" s="19" t="n">
        <f aca="false">ROUND(F7520*G7520,2)</f>
        <v>322.8</v>
      </c>
      <c r="J7520" s="19" t="n">
        <f aca="false">ROUND(F7520*H7520,2)</f>
        <v>210.63</v>
      </c>
      <c r="K7520" s="19" t="n">
        <f aca="false">INDEX(Pricebook!$L$2:$L$1401,MATCH(D7520,Pricebook!$A$2:$A$1401,0))</f>
        <v>113.25</v>
      </c>
      <c r="L7520" s="19" t="n">
        <f aca="false">ROUND(F7520*K7520,2)</f>
        <v>339.75</v>
      </c>
      <c r="M7520" s="24" t="n">
        <f aca="false">DATE(YEAR(C7520),MONTH(C7520),1)</f>
        <v>46235</v>
      </c>
    </row>
    <row r="7521" customFormat="false" ht="15" hidden="false" customHeight="false" outlineLevel="0" collapsed="false">
      <c r="A7521" s="21" t="s">
        <v>3930</v>
      </c>
      <c r="B7521" s="21" t="s">
        <v>3655</v>
      </c>
      <c r="C7521" s="23" t="n">
        <v>46240</v>
      </c>
      <c r="D7521" s="21" t="s">
        <v>2798</v>
      </c>
      <c r="E7521" s="21" t="s">
        <v>2748</v>
      </c>
      <c r="F7521" s="12" t="n">
        <v>5</v>
      </c>
      <c r="G7521" s="19" t="n">
        <v>4.95</v>
      </c>
      <c r="H7521" s="19" t="n">
        <v>3.29</v>
      </c>
      <c r="I7521" s="19" t="n">
        <f aca="false">ROUND(F7521*G7521,2)</f>
        <v>24.75</v>
      </c>
      <c r="J7521" s="19" t="n">
        <f aca="false">ROUND(F7521*H7521,2)</f>
        <v>16.45</v>
      </c>
      <c r="K7521" s="19" t="n">
        <f aca="false">INDEX(Pricebook!$L$2:$L$1401,MATCH(D7521,Pricebook!$A$2:$A$1401,0))</f>
        <v>5.4</v>
      </c>
      <c r="L7521" s="19" t="n">
        <f aca="false">ROUND(F7521*K7521,2)</f>
        <v>27</v>
      </c>
      <c r="M7521" s="24" t="n">
        <f aca="false">DATE(YEAR(C7521),MONTH(C7521),1)</f>
        <v>46235</v>
      </c>
    </row>
    <row r="7522" customFormat="false" ht="15" hidden="false" customHeight="false" outlineLevel="0" collapsed="false">
      <c r="A7522" s="21" t="s">
        <v>3931</v>
      </c>
      <c r="B7522" s="21" t="s">
        <v>3686</v>
      </c>
      <c r="C7522" s="23" t="n">
        <v>46240</v>
      </c>
      <c r="D7522" s="21" t="s">
        <v>1196</v>
      </c>
      <c r="E7522" s="21" t="s">
        <v>971</v>
      </c>
      <c r="F7522" s="12" t="n">
        <v>1</v>
      </c>
      <c r="G7522" s="19" t="n">
        <v>985.75</v>
      </c>
      <c r="H7522" s="19" t="n">
        <v>804.48</v>
      </c>
      <c r="I7522" s="19" t="n">
        <f aca="false">ROUND(F7522*G7522,2)</f>
        <v>985.75</v>
      </c>
      <c r="J7522" s="19" t="n">
        <f aca="false">ROUND(F7522*H7522,2)</f>
        <v>804.48</v>
      </c>
      <c r="K7522" s="19" t="n">
        <f aca="false">INDEX(Pricebook!$L$2:$L$1401,MATCH(D7522,Pricebook!$A$2:$A$1401,0))</f>
        <v>1084.35</v>
      </c>
      <c r="L7522" s="19" t="n">
        <f aca="false">ROUND(F7522*K7522,2)</f>
        <v>1084.35</v>
      </c>
      <c r="M7522" s="24" t="n">
        <f aca="false">DATE(YEAR(C7522),MONTH(C7522),1)</f>
        <v>46235</v>
      </c>
    </row>
    <row r="7523" customFormat="false" ht="15" hidden="false" customHeight="false" outlineLevel="0" collapsed="false">
      <c r="A7523" s="21" t="s">
        <v>3931</v>
      </c>
      <c r="B7523" s="21" t="s">
        <v>3686</v>
      </c>
      <c r="C7523" s="23" t="n">
        <v>46240</v>
      </c>
      <c r="D7523" s="21" t="s">
        <v>254</v>
      </c>
      <c r="E7523" s="21" t="s">
        <v>108</v>
      </c>
      <c r="F7523" s="12" t="n">
        <v>1</v>
      </c>
      <c r="G7523" s="19" t="n">
        <v>10.1</v>
      </c>
      <c r="H7523" s="19" t="n">
        <v>8.46</v>
      </c>
      <c r="I7523" s="19" t="n">
        <f aca="false">ROUND(F7523*G7523,2)</f>
        <v>10.1</v>
      </c>
      <c r="J7523" s="19" t="n">
        <f aca="false">ROUND(F7523*H7523,2)</f>
        <v>8.46</v>
      </c>
      <c r="K7523" s="19" t="n">
        <f aca="false">INDEX(Pricebook!$L$2:$L$1401,MATCH(D7523,Pricebook!$A$2:$A$1401,0))</f>
        <v>11.15</v>
      </c>
      <c r="L7523" s="19" t="n">
        <f aca="false">ROUND(F7523*K7523,2)</f>
        <v>11.15</v>
      </c>
      <c r="M7523" s="24" t="n">
        <f aca="false">DATE(YEAR(C7523),MONTH(C7523),1)</f>
        <v>46235</v>
      </c>
    </row>
    <row r="7524" customFormat="false" ht="15" hidden="false" customHeight="false" outlineLevel="0" collapsed="false">
      <c r="A7524" s="21" t="s">
        <v>3931</v>
      </c>
      <c r="B7524" s="21" t="s">
        <v>3686</v>
      </c>
      <c r="C7524" s="23" t="n">
        <v>46240</v>
      </c>
      <c r="D7524" s="21" t="s">
        <v>287</v>
      </c>
      <c r="E7524" s="21" t="s">
        <v>108</v>
      </c>
      <c r="F7524" s="12" t="n">
        <v>2</v>
      </c>
      <c r="G7524" s="19" t="n">
        <v>17.4</v>
      </c>
      <c r="H7524" s="19" t="n">
        <v>13.42</v>
      </c>
      <c r="I7524" s="19" t="n">
        <f aca="false">ROUND(F7524*G7524,2)</f>
        <v>34.8</v>
      </c>
      <c r="J7524" s="19" t="n">
        <f aca="false">ROUND(F7524*H7524,2)</f>
        <v>26.84</v>
      </c>
      <c r="K7524" s="19" t="n">
        <f aca="false">INDEX(Pricebook!$L$2:$L$1401,MATCH(D7524,Pricebook!$A$2:$A$1401,0))</f>
        <v>19.15</v>
      </c>
      <c r="L7524" s="19" t="n">
        <f aca="false">ROUND(F7524*K7524,2)</f>
        <v>38.3</v>
      </c>
      <c r="M7524" s="24" t="n">
        <f aca="false">DATE(YEAR(C7524),MONTH(C7524),1)</f>
        <v>46235</v>
      </c>
    </row>
    <row r="7525" customFormat="false" ht="15" hidden="false" customHeight="false" outlineLevel="0" collapsed="false">
      <c r="A7525" s="21" t="s">
        <v>3931</v>
      </c>
      <c r="B7525" s="21" t="s">
        <v>3686</v>
      </c>
      <c r="C7525" s="23" t="n">
        <v>46240</v>
      </c>
      <c r="D7525" s="21" t="s">
        <v>2581</v>
      </c>
      <c r="E7525" s="21" t="s">
        <v>2466</v>
      </c>
      <c r="F7525" s="12" t="n">
        <v>6</v>
      </c>
      <c r="G7525" s="19" t="n">
        <v>8.55</v>
      </c>
      <c r="H7525" s="19" t="n">
        <v>5.36</v>
      </c>
      <c r="I7525" s="19" t="n">
        <f aca="false">ROUND(F7525*G7525,2)</f>
        <v>51.3</v>
      </c>
      <c r="J7525" s="19" t="n">
        <f aca="false">ROUND(F7525*H7525,2)</f>
        <v>32.16</v>
      </c>
      <c r="K7525" s="19" t="n">
        <f aca="false">INDEX(Pricebook!$L$2:$L$1401,MATCH(D7525,Pricebook!$A$2:$A$1401,0))</f>
        <v>8.95</v>
      </c>
      <c r="L7525" s="19" t="n">
        <f aca="false">ROUND(F7525*K7525,2)</f>
        <v>53.7</v>
      </c>
      <c r="M7525" s="24" t="n">
        <f aca="false">DATE(YEAR(C7525),MONTH(C7525),1)</f>
        <v>46235</v>
      </c>
    </row>
    <row r="7526" customFormat="false" ht="15" hidden="false" customHeight="false" outlineLevel="0" collapsed="false">
      <c r="A7526" s="21" t="s">
        <v>3931</v>
      </c>
      <c r="B7526" s="21" t="s">
        <v>3686</v>
      </c>
      <c r="C7526" s="23" t="n">
        <v>46240</v>
      </c>
      <c r="D7526" s="21" t="s">
        <v>302</v>
      </c>
      <c r="E7526" s="21" t="s">
        <v>108</v>
      </c>
      <c r="F7526" s="12" t="n">
        <v>1</v>
      </c>
      <c r="G7526" s="19" t="n">
        <v>47.5</v>
      </c>
      <c r="H7526" s="19" t="n">
        <v>41.38</v>
      </c>
      <c r="I7526" s="19" t="n">
        <f aca="false">ROUND(F7526*G7526,2)</f>
        <v>47.5</v>
      </c>
      <c r="J7526" s="19" t="n">
        <f aca="false">ROUND(F7526*H7526,2)</f>
        <v>41.38</v>
      </c>
      <c r="K7526" s="19" t="n">
        <f aca="false">INDEX(Pricebook!$L$2:$L$1401,MATCH(D7526,Pricebook!$A$2:$A$1401,0))</f>
        <v>51.75</v>
      </c>
      <c r="L7526" s="19" t="n">
        <f aca="false">ROUND(F7526*K7526,2)</f>
        <v>51.75</v>
      </c>
      <c r="M7526" s="24" t="n">
        <f aca="false">DATE(YEAR(C7526),MONTH(C7526),1)</f>
        <v>46235</v>
      </c>
    </row>
    <row r="7527" customFormat="false" ht="15" hidden="false" customHeight="false" outlineLevel="0" collapsed="false">
      <c r="A7527" s="21" t="s">
        <v>3931</v>
      </c>
      <c r="B7527" s="21" t="s">
        <v>3686</v>
      </c>
      <c r="C7527" s="23" t="n">
        <v>46240</v>
      </c>
      <c r="D7527" s="21" t="s">
        <v>2471</v>
      </c>
      <c r="E7527" s="21" t="s">
        <v>2466</v>
      </c>
      <c r="F7527" s="12" t="n">
        <v>5</v>
      </c>
      <c r="G7527" s="19" t="n">
        <v>81</v>
      </c>
      <c r="H7527" s="19" t="n">
        <v>50.19</v>
      </c>
      <c r="I7527" s="19" t="n">
        <f aca="false">ROUND(F7527*G7527,2)</f>
        <v>405</v>
      </c>
      <c r="J7527" s="19" t="n">
        <f aca="false">ROUND(F7527*H7527,2)</f>
        <v>250.95</v>
      </c>
      <c r="K7527" s="19" t="n">
        <f aca="false">INDEX(Pricebook!$L$2:$L$1401,MATCH(D7527,Pricebook!$A$2:$A$1401,0))</f>
        <v>83.65</v>
      </c>
      <c r="L7527" s="19" t="n">
        <f aca="false">ROUND(F7527*K7527,2)</f>
        <v>418.25</v>
      </c>
      <c r="M7527" s="24" t="n">
        <f aca="false">DATE(YEAR(C7527),MONTH(C7527),1)</f>
        <v>46235</v>
      </c>
    </row>
    <row r="7528" customFormat="false" ht="15" hidden="false" customHeight="false" outlineLevel="0" collapsed="false">
      <c r="A7528" s="21" t="s">
        <v>3931</v>
      </c>
      <c r="B7528" s="21" t="s">
        <v>3686</v>
      </c>
      <c r="C7528" s="23" t="n">
        <v>46240</v>
      </c>
      <c r="D7528" s="21" t="s">
        <v>2581</v>
      </c>
      <c r="E7528" s="21" t="s">
        <v>2466</v>
      </c>
      <c r="F7528" s="12" t="n">
        <v>5</v>
      </c>
      <c r="G7528" s="19" t="n">
        <v>8.55</v>
      </c>
      <c r="H7528" s="19" t="n">
        <v>5.36</v>
      </c>
      <c r="I7528" s="19" t="n">
        <f aca="false">ROUND(F7528*G7528,2)</f>
        <v>42.75</v>
      </c>
      <c r="J7528" s="19" t="n">
        <f aca="false">ROUND(F7528*H7528,2)</f>
        <v>26.8</v>
      </c>
      <c r="K7528" s="19" t="n">
        <f aca="false">INDEX(Pricebook!$L$2:$L$1401,MATCH(D7528,Pricebook!$A$2:$A$1401,0))</f>
        <v>8.95</v>
      </c>
      <c r="L7528" s="19" t="n">
        <f aca="false">ROUND(F7528*K7528,2)</f>
        <v>44.75</v>
      </c>
      <c r="M7528" s="24" t="n">
        <f aca="false">DATE(YEAR(C7528),MONTH(C7528),1)</f>
        <v>46235</v>
      </c>
    </row>
    <row r="7529" customFormat="false" ht="15" hidden="false" customHeight="false" outlineLevel="0" collapsed="false">
      <c r="A7529" s="21" t="s">
        <v>3931</v>
      </c>
      <c r="B7529" s="21" t="s">
        <v>3686</v>
      </c>
      <c r="C7529" s="23" t="n">
        <v>46240</v>
      </c>
      <c r="D7529" s="21" t="s">
        <v>565</v>
      </c>
      <c r="E7529" s="21" t="s">
        <v>366</v>
      </c>
      <c r="F7529" s="12" t="n">
        <v>3</v>
      </c>
      <c r="G7529" s="19" t="n">
        <v>43.2</v>
      </c>
      <c r="H7529" s="19" t="n">
        <v>35.03</v>
      </c>
      <c r="I7529" s="19" t="n">
        <f aca="false">ROUND(F7529*G7529,2)</f>
        <v>129.6</v>
      </c>
      <c r="J7529" s="19" t="n">
        <f aca="false">ROUND(F7529*H7529,2)</f>
        <v>105.09</v>
      </c>
      <c r="K7529" s="19" t="n">
        <f aca="false">INDEX(Pricebook!$L$2:$L$1401,MATCH(D7529,Pricebook!$A$2:$A$1401,0))</f>
        <v>46.75</v>
      </c>
      <c r="L7529" s="19" t="n">
        <f aca="false">ROUND(F7529*K7529,2)</f>
        <v>140.25</v>
      </c>
      <c r="M7529" s="24" t="n">
        <f aca="false">DATE(YEAR(C7529),MONTH(C7529),1)</f>
        <v>46235</v>
      </c>
    </row>
    <row r="7530" customFormat="false" ht="15" hidden="false" customHeight="false" outlineLevel="0" collapsed="false">
      <c r="A7530" s="21" t="s">
        <v>3931</v>
      </c>
      <c r="B7530" s="21" t="s">
        <v>3686</v>
      </c>
      <c r="C7530" s="23" t="n">
        <v>46240</v>
      </c>
      <c r="D7530" s="21" t="s">
        <v>2509</v>
      </c>
      <c r="E7530" s="21" t="s">
        <v>2466</v>
      </c>
      <c r="F7530" s="12" t="n">
        <v>4</v>
      </c>
      <c r="G7530" s="19" t="n">
        <v>7.3</v>
      </c>
      <c r="H7530" s="19" t="n">
        <v>4.58</v>
      </c>
      <c r="I7530" s="19" t="n">
        <f aca="false">ROUND(F7530*G7530,2)</f>
        <v>29.2</v>
      </c>
      <c r="J7530" s="19" t="n">
        <f aca="false">ROUND(F7530*H7530,2)</f>
        <v>18.32</v>
      </c>
      <c r="K7530" s="19" t="n">
        <f aca="false">INDEX(Pricebook!$L$2:$L$1401,MATCH(D7530,Pricebook!$A$2:$A$1401,0))</f>
        <v>7.65</v>
      </c>
      <c r="L7530" s="19" t="n">
        <f aca="false">ROUND(F7530*K7530,2)</f>
        <v>30.6</v>
      </c>
      <c r="M7530" s="24" t="n">
        <f aca="false">DATE(YEAR(C7530),MONTH(C7530),1)</f>
        <v>46235</v>
      </c>
    </row>
    <row r="7531" customFormat="false" ht="15" hidden="false" customHeight="false" outlineLevel="0" collapsed="false">
      <c r="A7531" s="21" t="s">
        <v>3931</v>
      </c>
      <c r="B7531" s="21" t="s">
        <v>3686</v>
      </c>
      <c r="C7531" s="23" t="n">
        <v>46240</v>
      </c>
      <c r="D7531" s="21" t="s">
        <v>2464</v>
      </c>
      <c r="E7531" s="21" t="s">
        <v>2466</v>
      </c>
      <c r="F7531" s="12" t="n">
        <v>4</v>
      </c>
      <c r="G7531" s="19" t="n">
        <v>31.2</v>
      </c>
      <c r="H7531" s="19" t="n">
        <v>19.48</v>
      </c>
      <c r="I7531" s="19" t="n">
        <f aca="false">ROUND(F7531*G7531,2)</f>
        <v>124.8</v>
      </c>
      <c r="J7531" s="19" t="n">
        <f aca="false">ROUND(F7531*H7531,2)</f>
        <v>77.92</v>
      </c>
      <c r="K7531" s="19" t="n">
        <f aca="false">INDEX(Pricebook!$L$2:$L$1401,MATCH(D7531,Pricebook!$A$2:$A$1401,0))</f>
        <v>32.5</v>
      </c>
      <c r="L7531" s="19" t="n">
        <f aca="false">ROUND(F7531*K7531,2)</f>
        <v>130</v>
      </c>
      <c r="M7531" s="24" t="n">
        <f aca="false">DATE(YEAR(C7531),MONTH(C7531),1)</f>
        <v>46235</v>
      </c>
    </row>
    <row r="7532" customFormat="false" ht="15" hidden="false" customHeight="false" outlineLevel="0" collapsed="false">
      <c r="A7532" s="21" t="s">
        <v>3931</v>
      </c>
      <c r="B7532" s="21" t="s">
        <v>3686</v>
      </c>
      <c r="C7532" s="23" t="n">
        <v>46240</v>
      </c>
      <c r="D7532" s="21" t="s">
        <v>685</v>
      </c>
      <c r="E7532" s="21" t="s">
        <v>366</v>
      </c>
      <c r="F7532" s="12" t="n">
        <v>2</v>
      </c>
      <c r="G7532" s="19" t="n">
        <v>53.3</v>
      </c>
      <c r="H7532" s="19" t="n">
        <v>38.63</v>
      </c>
      <c r="I7532" s="19" t="n">
        <f aca="false">ROUND(F7532*G7532,2)</f>
        <v>106.6</v>
      </c>
      <c r="J7532" s="19" t="n">
        <f aca="false">ROUND(F7532*H7532,2)</f>
        <v>77.26</v>
      </c>
      <c r="K7532" s="19" t="n">
        <f aca="false">INDEX(Pricebook!$L$2:$L$1401,MATCH(D7532,Pricebook!$A$2:$A$1401,0))</f>
        <v>57.7</v>
      </c>
      <c r="L7532" s="19" t="n">
        <f aca="false">ROUND(F7532*K7532,2)</f>
        <v>115.4</v>
      </c>
      <c r="M7532" s="24" t="n">
        <f aca="false">DATE(YEAR(C7532),MONTH(C7532),1)</f>
        <v>46235</v>
      </c>
    </row>
    <row r="7533" customFormat="false" ht="15" hidden="false" customHeight="false" outlineLevel="0" collapsed="false">
      <c r="A7533" s="21" t="s">
        <v>3931</v>
      </c>
      <c r="B7533" s="21" t="s">
        <v>3686</v>
      </c>
      <c r="C7533" s="23" t="n">
        <v>46240</v>
      </c>
      <c r="D7533" s="21" t="s">
        <v>2567</v>
      </c>
      <c r="E7533" s="21" t="s">
        <v>2466</v>
      </c>
      <c r="F7533" s="12" t="n">
        <v>4</v>
      </c>
      <c r="G7533" s="19" t="n">
        <v>92</v>
      </c>
      <c r="H7533" s="19" t="n">
        <v>58.01</v>
      </c>
      <c r="I7533" s="19" t="n">
        <f aca="false">ROUND(F7533*G7533,2)</f>
        <v>368</v>
      </c>
      <c r="J7533" s="19" t="n">
        <f aca="false">ROUND(F7533*H7533,2)</f>
        <v>232.04</v>
      </c>
      <c r="K7533" s="19" t="n">
        <f aca="false">INDEX(Pricebook!$L$2:$L$1401,MATCH(D7533,Pricebook!$A$2:$A$1401,0))</f>
        <v>96.7</v>
      </c>
      <c r="L7533" s="19" t="n">
        <f aca="false">ROUND(F7533*K7533,2)</f>
        <v>386.8</v>
      </c>
      <c r="M7533" s="24" t="n">
        <f aca="false">DATE(YEAR(C7533),MONTH(C7533),1)</f>
        <v>46235</v>
      </c>
    </row>
    <row r="7534" customFormat="false" ht="15" hidden="false" customHeight="false" outlineLevel="0" collapsed="false">
      <c r="A7534" s="21" t="s">
        <v>3931</v>
      </c>
      <c r="B7534" s="21" t="s">
        <v>3686</v>
      </c>
      <c r="C7534" s="23" t="n">
        <v>46240</v>
      </c>
      <c r="D7534" s="21" t="s">
        <v>2539</v>
      </c>
      <c r="E7534" s="21" t="s">
        <v>2466</v>
      </c>
      <c r="F7534" s="12" t="n">
        <v>1</v>
      </c>
      <c r="G7534" s="19" t="n">
        <v>92.1</v>
      </c>
      <c r="H7534" s="19" t="n">
        <v>57.13</v>
      </c>
      <c r="I7534" s="19" t="n">
        <f aca="false">ROUND(F7534*G7534,2)</f>
        <v>92.1</v>
      </c>
      <c r="J7534" s="19" t="n">
        <f aca="false">ROUND(F7534*H7534,2)</f>
        <v>57.13</v>
      </c>
      <c r="K7534" s="19" t="n">
        <f aca="false">INDEX(Pricebook!$L$2:$L$1401,MATCH(D7534,Pricebook!$A$2:$A$1401,0))</f>
        <v>95.25</v>
      </c>
      <c r="L7534" s="19" t="n">
        <f aca="false">ROUND(F7534*K7534,2)</f>
        <v>95.25</v>
      </c>
      <c r="M7534" s="24" t="n">
        <f aca="false">DATE(YEAR(C7534),MONTH(C7534),1)</f>
        <v>46235</v>
      </c>
    </row>
    <row r="7535" customFormat="false" ht="15" hidden="false" customHeight="false" outlineLevel="0" collapsed="false">
      <c r="A7535" s="21" t="s">
        <v>3932</v>
      </c>
      <c r="B7535" s="21" t="s">
        <v>3507</v>
      </c>
      <c r="C7535" s="23" t="n">
        <v>46240</v>
      </c>
      <c r="D7535" s="21" t="s">
        <v>1554</v>
      </c>
      <c r="E7535" s="21" t="s">
        <v>1452</v>
      </c>
      <c r="F7535" s="12" t="n">
        <v>6</v>
      </c>
      <c r="G7535" s="19" t="n">
        <v>27.8</v>
      </c>
      <c r="H7535" s="19" t="n">
        <v>19.3</v>
      </c>
      <c r="I7535" s="19" t="n">
        <f aca="false">ROUND(F7535*G7535,2)</f>
        <v>166.8</v>
      </c>
      <c r="J7535" s="19" t="n">
        <f aca="false">ROUND(F7535*H7535,2)</f>
        <v>115.8</v>
      </c>
      <c r="K7535" s="19" t="n">
        <f aca="false">INDEX(Pricebook!$L$2:$L$1401,MATCH(D7535,Pricebook!$A$2:$A$1401,0))</f>
        <v>28.4</v>
      </c>
      <c r="L7535" s="19" t="n">
        <f aca="false">ROUND(F7535*K7535,2)</f>
        <v>170.4</v>
      </c>
      <c r="M7535" s="24" t="n">
        <f aca="false">DATE(YEAR(C7535),MONTH(C7535),1)</f>
        <v>46235</v>
      </c>
    </row>
    <row r="7536" customFormat="false" ht="15" hidden="false" customHeight="false" outlineLevel="0" collapsed="false">
      <c r="A7536" s="21" t="s">
        <v>3932</v>
      </c>
      <c r="B7536" s="21" t="s">
        <v>3507</v>
      </c>
      <c r="C7536" s="23" t="n">
        <v>46240</v>
      </c>
      <c r="D7536" s="21" t="s">
        <v>2226</v>
      </c>
      <c r="E7536" s="21" t="s">
        <v>2202</v>
      </c>
      <c r="F7536" s="12" t="n">
        <v>6</v>
      </c>
      <c r="G7536" s="19" t="n">
        <v>51.6</v>
      </c>
      <c r="H7536" s="19" t="n">
        <v>31.69</v>
      </c>
      <c r="I7536" s="19" t="n">
        <f aca="false">ROUND(F7536*G7536,2)</f>
        <v>309.6</v>
      </c>
      <c r="J7536" s="19" t="n">
        <f aca="false">ROUND(F7536*H7536,2)</f>
        <v>190.14</v>
      </c>
      <c r="K7536" s="19" t="n">
        <f aca="false">INDEX(Pricebook!$L$2:$L$1401,MATCH(D7536,Pricebook!$A$2:$A$1401,0))</f>
        <v>54.65</v>
      </c>
      <c r="L7536" s="19" t="n">
        <f aca="false">ROUND(F7536*K7536,2)</f>
        <v>327.9</v>
      </c>
      <c r="M7536" s="24" t="n">
        <f aca="false">DATE(YEAR(C7536),MONTH(C7536),1)</f>
        <v>46235</v>
      </c>
    </row>
    <row r="7537" customFormat="false" ht="15" hidden="false" customHeight="false" outlineLevel="0" collapsed="false">
      <c r="A7537" s="21" t="s">
        <v>3932</v>
      </c>
      <c r="B7537" s="21" t="s">
        <v>3507</v>
      </c>
      <c r="C7537" s="23" t="n">
        <v>46240</v>
      </c>
      <c r="D7537" s="21" t="s">
        <v>1604</v>
      </c>
      <c r="E7537" s="21" t="s">
        <v>1452</v>
      </c>
      <c r="F7537" s="12" t="n">
        <v>9</v>
      </c>
      <c r="G7537" s="19" t="n">
        <v>212.2</v>
      </c>
      <c r="H7537" s="19" t="n">
        <v>131.61</v>
      </c>
      <c r="I7537" s="19" t="n">
        <f aca="false">ROUND(F7537*G7537,2)</f>
        <v>1909.8</v>
      </c>
      <c r="J7537" s="19" t="n">
        <f aca="false">ROUND(F7537*H7537,2)</f>
        <v>1184.49</v>
      </c>
      <c r="K7537" s="19" t="n">
        <f aca="false">INDEX(Pricebook!$L$2:$L$1401,MATCH(D7537,Pricebook!$A$2:$A$1401,0))</f>
        <v>219.35</v>
      </c>
      <c r="L7537" s="19" t="n">
        <f aca="false">ROUND(F7537*K7537,2)</f>
        <v>1974.15</v>
      </c>
      <c r="M7537" s="24" t="n">
        <f aca="false">DATE(YEAR(C7537),MONTH(C7537),1)</f>
        <v>46235</v>
      </c>
    </row>
    <row r="7538" customFormat="false" ht="15" hidden="false" customHeight="false" outlineLevel="0" collapsed="false">
      <c r="A7538" s="21" t="s">
        <v>3932</v>
      </c>
      <c r="B7538" s="21" t="s">
        <v>3507</v>
      </c>
      <c r="C7538" s="23" t="n">
        <v>46240</v>
      </c>
      <c r="D7538" s="21" t="s">
        <v>1703</v>
      </c>
      <c r="E7538" s="21" t="s">
        <v>1452</v>
      </c>
      <c r="F7538" s="12" t="n">
        <v>12</v>
      </c>
      <c r="G7538" s="19" t="n">
        <v>92</v>
      </c>
      <c r="H7538" s="19" t="n">
        <v>56.21</v>
      </c>
      <c r="I7538" s="19" t="n">
        <f aca="false">ROUND(F7538*G7538,2)</f>
        <v>1104</v>
      </c>
      <c r="J7538" s="19" t="n">
        <f aca="false">ROUND(F7538*H7538,2)</f>
        <v>674.52</v>
      </c>
      <c r="K7538" s="19" t="n">
        <f aca="false">INDEX(Pricebook!$L$2:$L$1401,MATCH(D7538,Pricebook!$A$2:$A$1401,0))</f>
        <v>93.7</v>
      </c>
      <c r="L7538" s="19" t="n">
        <f aca="false">ROUND(F7538*K7538,2)</f>
        <v>1124.4</v>
      </c>
      <c r="M7538" s="24" t="n">
        <f aca="false">DATE(YEAR(C7538),MONTH(C7538),1)</f>
        <v>46235</v>
      </c>
    </row>
    <row r="7539" customFormat="false" ht="15" hidden="false" customHeight="false" outlineLevel="0" collapsed="false">
      <c r="A7539" s="21" t="s">
        <v>3932</v>
      </c>
      <c r="B7539" s="21" t="s">
        <v>3507</v>
      </c>
      <c r="C7539" s="23" t="n">
        <v>46240</v>
      </c>
      <c r="D7539" s="21" t="s">
        <v>2299</v>
      </c>
      <c r="E7539" s="21" t="s">
        <v>2202</v>
      </c>
      <c r="F7539" s="12" t="n">
        <v>19</v>
      </c>
      <c r="G7539" s="19" t="n">
        <v>7.65</v>
      </c>
      <c r="H7539" s="19" t="n">
        <v>4.67</v>
      </c>
      <c r="I7539" s="19" t="n">
        <f aca="false">ROUND(F7539*G7539,2)</f>
        <v>145.35</v>
      </c>
      <c r="J7539" s="19" t="n">
        <f aca="false">ROUND(F7539*H7539,2)</f>
        <v>88.73</v>
      </c>
      <c r="K7539" s="19" t="n">
        <f aca="false">INDEX(Pricebook!$L$2:$L$1401,MATCH(D7539,Pricebook!$A$2:$A$1401,0))</f>
        <v>8.1</v>
      </c>
      <c r="L7539" s="19" t="n">
        <f aca="false">ROUND(F7539*K7539,2)</f>
        <v>153.9</v>
      </c>
      <c r="M7539" s="24" t="n">
        <f aca="false">DATE(YEAR(C7539),MONTH(C7539),1)</f>
        <v>46235</v>
      </c>
    </row>
    <row r="7540" customFormat="false" ht="15" hidden="false" customHeight="false" outlineLevel="0" collapsed="false">
      <c r="A7540" s="21" t="s">
        <v>3932</v>
      </c>
      <c r="B7540" s="21" t="s">
        <v>3507</v>
      </c>
      <c r="C7540" s="23" t="n">
        <v>46240</v>
      </c>
      <c r="D7540" s="21" t="s">
        <v>1923</v>
      </c>
      <c r="E7540" s="21" t="s">
        <v>1452</v>
      </c>
      <c r="F7540" s="12" t="n">
        <v>1</v>
      </c>
      <c r="G7540" s="19" t="n">
        <v>36</v>
      </c>
      <c r="H7540" s="19" t="n">
        <v>22.17</v>
      </c>
      <c r="I7540" s="19" t="n">
        <f aca="false">ROUND(F7540*G7540,2)</f>
        <v>36</v>
      </c>
      <c r="J7540" s="19" t="n">
        <f aca="false">ROUND(F7540*H7540,2)</f>
        <v>22.17</v>
      </c>
      <c r="K7540" s="19" t="n">
        <f aca="false">INDEX(Pricebook!$L$2:$L$1401,MATCH(D7540,Pricebook!$A$2:$A$1401,0))</f>
        <v>36.95</v>
      </c>
      <c r="L7540" s="19" t="n">
        <f aca="false">ROUND(F7540*K7540,2)</f>
        <v>36.95</v>
      </c>
      <c r="M7540" s="24" t="n">
        <f aca="false">DATE(YEAR(C7540),MONTH(C7540),1)</f>
        <v>46235</v>
      </c>
    </row>
    <row r="7541" customFormat="false" ht="15" hidden="false" customHeight="false" outlineLevel="0" collapsed="false">
      <c r="A7541" s="21" t="s">
        <v>3932</v>
      </c>
      <c r="B7541" s="21" t="s">
        <v>3507</v>
      </c>
      <c r="C7541" s="23" t="n">
        <v>46240</v>
      </c>
      <c r="D7541" s="21" t="s">
        <v>1475</v>
      </c>
      <c r="E7541" s="21" t="s">
        <v>1452</v>
      </c>
      <c r="F7541" s="12" t="n">
        <v>2</v>
      </c>
      <c r="G7541" s="19" t="n">
        <v>85</v>
      </c>
      <c r="H7541" s="19" t="n">
        <v>52</v>
      </c>
      <c r="I7541" s="19" t="n">
        <f aca="false">ROUND(F7541*G7541,2)</f>
        <v>170</v>
      </c>
      <c r="J7541" s="19" t="n">
        <f aca="false">ROUND(F7541*H7541,2)</f>
        <v>104</v>
      </c>
      <c r="K7541" s="19" t="n">
        <f aca="false">INDEX(Pricebook!$L$2:$L$1401,MATCH(D7541,Pricebook!$A$2:$A$1401,0))</f>
        <v>86.7</v>
      </c>
      <c r="L7541" s="19" t="n">
        <f aca="false">ROUND(F7541*K7541,2)</f>
        <v>173.4</v>
      </c>
      <c r="M7541" s="24" t="n">
        <f aca="false">DATE(YEAR(C7541),MONTH(C7541),1)</f>
        <v>46235</v>
      </c>
    </row>
    <row r="7542" customFormat="false" ht="15" hidden="false" customHeight="false" outlineLevel="0" collapsed="false">
      <c r="A7542" s="21" t="s">
        <v>3932</v>
      </c>
      <c r="B7542" s="21" t="s">
        <v>3507</v>
      </c>
      <c r="C7542" s="23" t="n">
        <v>46240</v>
      </c>
      <c r="D7542" s="21" t="s">
        <v>2214</v>
      </c>
      <c r="E7542" s="21" t="s">
        <v>2202</v>
      </c>
      <c r="F7542" s="12" t="n">
        <v>1</v>
      </c>
      <c r="G7542" s="19" t="n">
        <v>60.55</v>
      </c>
      <c r="H7542" s="19" t="n">
        <v>37.33</v>
      </c>
      <c r="I7542" s="19" t="n">
        <f aca="false">ROUND(F7542*G7542,2)</f>
        <v>60.55</v>
      </c>
      <c r="J7542" s="19" t="n">
        <f aca="false">ROUND(F7542*H7542,2)</f>
        <v>37.33</v>
      </c>
      <c r="K7542" s="19" t="n">
        <f aca="false">INDEX(Pricebook!$L$2:$L$1401,MATCH(D7542,Pricebook!$A$2:$A$1401,0))</f>
        <v>64.4</v>
      </c>
      <c r="L7542" s="19" t="n">
        <f aca="false">ROUND(F7542*K7542,2)</f>
        <v>64.4</v>
      </c>
      <c r="M7542" s="24" t="n">
        <f aca="false">DATE(YEAR(C7542),MONTH(C7542),1)</f>
        <v>46235</v>
      </c>
    </row>
    <row r="7543" customFormat="false" ht="15" hidden="false" customHeight="false" outlineLevel="0" collapsed="false">
      <c r="A7543" s="21" t="s">
        <v>3932</v>
      </c>
      <c r="B7543" s="21" t="s">
        <v>3507</v>
      </c>
      <c r="C7543" s="23" t="n">
        <v>46240</v>
      </c>
      <c r="D7543" s="21" t="s">
        <v>2422</v>
      </c>
      <c r="E7543" s="21" t="s">
        <v>2202</v>
      </c>
      <c r="F7543" s="12" t="n">
        <v>5</v>
      </c>
      <c r="G7543" s="19" t="n">
        <v>44.85</v>
      </c>
      <c r="H7543" s="19" t="n">
        <v>27.85</v>
      </c>
      <c r="I7543" s="19" t="n">
        <f aca="false">ROUND(F7543*G7543,2)</f>
        <v>224.25</v>
      </c>
      <c r="J7543" s="19" t="n">
        <f aca="false">ROUND(F7543*H7543,2)</f>
        <v>139.25</v>
      </c>
      <c r="K7543" s="19" t="n">
        <f aca="false">INDEX(Pricebook!$L$2:$L$1401,MATCH(D7543,Pricebook!$A$2:$A$1401,0))</f>
        <v>48.05</v>
      </c>
      <c r="L7543" s="19" t="n">
        <f aca="false">ROUND(F7543*K7543,2)</f>
        <v>240.25</v>
      </c>
      <c r="M7543" s="24" t="n">
        <f aca="false">DATE(YEAR(C7543),MONTH(C7543),1)</f>
        <v>46235</v>
      </c>
    </row>
    <row r="7544" customFormat="false" ht="15" hidden="false" customHeight="false" outlineLevel="0" collapsed="false">
      <c r="A7544" s="21" t="s">
        <v>3932</v>
      </c>
      <c r="B7544" s="21" t="s">
        <v>3507</v>
      </c>
      <c r="C7544" s="23" t="n">
        <v>46240</v>
      </c>
      <c r="D7544" s="21" t="s">
        <v>795</v>
      </c>
      <c r="E7544" s="21" t="s">
        <v>366</v>
      </c>
      <c r="F7544" s="12" t="n">
        <v>1</v>
      </c>
      <c r="G7544" s="19" t="n">
        <v>47.8</v>
      </c>
      <c r="H7544" s="19" t="n">
        <v>34.14</v>
      </c>
      <c r="I7544" s="19" t="n">
        <f aca="false">ROUND(F7544*G7544,2)</f>
        <v>47.8</v>
      </c>
      <c r="J7544" s="19" t="n">
        <f aca="false">ROUND(F7544*H7544,2)</f>
        <v>34.14</v>
      </c>
      <c r="K7544" s="19" t="n">
        <f aca="false">INDEX(Pricebook!$L$2:$L$1401,MATCH(D7544,Pricebook!$A$2:$A$1401,0))</f>
        <v>51</v>
      </c>
      <c r="L7544" s="19" t="n">
        <f aca="false">ROUND(F7544*K7544,2)</f>
        <v>51</v>
      </c>
      <c r="M7544" s="24" t="n">
        <f aca="false">DATE(YEAR(C7544),MONTH(C7544),1)</f>
        <v>46235</v>
      </c>
    </row>
    <row r="7545" customFormat="false" ht="15" hidden="false" customHeight="false" outlineLevel="0" collapsed="false">
      <c r="A7545" s="21" t="s">
        <v>3932</v>
      </c>
      <c r="B7545" s="21" t="s">
        <v>3507</v>
      </c>
      <c r="C7545" s="23" t="n">
        <v>46240</v>
      </c>
      <c r="D7545" s="21" t="s">
        <v>655</v>
      </c>
      <c r="E7545" s="21" t="s">
        <v>366</v>
      </c>
      <c r="F7545" s="12" t="n">
        <v>3</v>
      </c>
      <c r="G7545" s="19" t="n">
        <v>12.15</v>
      </c>
      <c r="H7545" s="19" t="n">
        <v>9.44</v>
      </c>
      <c r="I7545" s="19" t="n">
        <f aca="false">ROUND(F7545*G7545,2)</f>
        <v>36.45</v>
      </c>
      <c r="J7545" s="19" t="n">
        <f aca="false">ROUND(F7545*H7545,2)</f>
        <v>28.32</v>
      </c>
      <c r="K7545" s="19" t="n">
        <f aca="false">INDEX(Pricebook!$L$2:$L$1401,MATCH(D7545,Pricebook!$A$2:$A$1401,0))</f>
        <v>12.95</v>
      </c>
      <c r="L7545" s="19" t="n">
        <f aca="false">ROUND(F7545*K7545,2)</f>
        <v>38.85</v>
      </c>
      <c r="M7545" s="24" t="n">
        <f aca="false">DATE(YEAR(C7545),MONTH(C7545),1)</f>
        <v>46235</v>
      </c>
    </row>
    <row r="7546" customFormat="false" ht="15" hidden="false" customHeight="false" outlineLevel="0" collapsed="false">
      <c r="A7546" s="21" t="s">
        <v>3932</v>
      </c>
      <c r="B7546" s="21" t="s">
        <v>3507</v>
      </c>
      <c r="C7546" s="23" t="n">
        <v>46240</v>
      </c>
      <c r="D7546" s="21" t="s">
        <v>1495</v>
      </c>
      <c r="E7546" s="21" t="s">
        <v>1452</v>
      </c>
      <c r="F7546" s="12" t="n">
        <v>5</v>
      </c>
      <c r="G7546" s="19" t="n">
        <v>30.5</v>
      </c>
      <c r="H7546" s="19" t="n">
        <v>18.82</v>
      </c>
      <c r="I7546" s="19" t="n">
        <f aca="false">ROUND(F7546*G7546,2)</f>
        <v>152.5</v>
      </c>
      <c r="J7546" s="19" t="n">
        <f aca="false">ROUND(F7546*H7546,2)</f>
        <v>94.1</v>
      </c>
      <c r="K7546" s="19" t="n">
        <f aca="false">INDEX(Pricebook!$L$2:$L$1401,MATCH(D7546,Pricebook!$A$2:$A$1401,0))</f>
        <v>31.4</v>
      </c>
      <c r="L7546" s="19" t="n">
        <f aca="false">ROUND(F7546*K7546,2)</f>
        <v>157</v>
      </c>
      <c r="M7546" s="24" t="n">
        <f aca="false">DATE(YEAR(C7546),MONTH(C7546),1)</f>
        <v>46235</v>
      </c>
    </row>
    <row r="7547" customFormat="false" ht="15" hidden="false" customHeight="false" outlineLevel="0" collapsed="false">
      <c r="A7547" s="21" t="s">
        <v>3932</v>
      </c>
      <c r="B7547" s="21" t="s">
        <v>3507</v>
      </c>
      <c r="C7547" s="23" t="n">
        <v>46240</v>
      </c>
      <c r="D7547" s="21" t="s">
        <v>2222</v>
      </c>
      <c r="E7547" s="21" t="s">
        <v>2202</v>
      </c>
      <c r="F7547" s="12" t="n">
        <v>1</v>
      </c>
      <c r="G7547" s="19" t="n">
        <v>60.55</v>
      </c>
      <c r="H7547" s="19" t="n">
        <v>37.22</v>
      </c>
      <c r="I7547" s="19" t="n">
        <f aca="false">ROUND(F7547*G7547,2)</f>
        <v>60.55</v>
      </c>
      <c r="J7547" s="19" t="n">
        <f aca="false">ROUND(F7547*H7547,2)</f>
        <v>37.22</v>
      </c>
      <c r="K7547" s="19" t="n">
        <f aca="false">INDEX(Pricebook!$L$2:$L$1401,MATCH(D7547,Pricebook!$A$2:$A$1401,0))</f>
        <v>64.2</v>
      </c>
      <c r="L7547" s="19" t="n">
        <f aca="false">ROUND(F7547*K7547,2)</f>
        <v>64.2</v>
      </c>
      <c r="M7547" s="24" t="n">
        <f aca="false">DATE(YEAR(C7547),MONTH(C7547),1)</f>
        <v>46235</v>
      </c>
    </row>
    <row r="7548" customFormat="false" ht="15" hidden="false" customHeight="false" outlineLevel="0" collapsed="false">
      <c r="A7548" s="21" t="s">
        <v>3933</v>
      </c>
      <c r="B7548" s="21" t="s">
        <v>3162</v>
      </c>
      <c r="C7548" s="23" t="n">
        <v>46241</v>
      </c>
      <c r="D7548" s="21" t="s">
        <v>2543</v>
      </c>
      <c r="E7548" s="21" t="s">
        <v>2466</v>
      </c>
      <c r="F7548" s="12" t="n">
        <v>3</v>
      </c>
      <c r="G7548" s="19" t="n">
        <v>26.85</v>
      </c>
      <c r="H7548" s="19" t="n">
        <v>16.56</v>
      </c>
      <c r="I7548" s="19" t="n">
        <f aca="false">ROUND(F7548*G7548,2)</f>
        <v>80.55</v>
      </c>
      <c r="J7548" s="19" t="n">
        <f aca="false">ROUND(F7548*H7548,2)</f>
        <v>49.68</v>
      </c>
      <c r="K7548" s="19" t="n">
        <f aca="false">INDEX(Pricebook!$L$2:$L$1401,MATCH(D7548,Pricebook!$A$2:$A$1401,0))</f>
        <v>27.6</v>
      </c>
      <c r="L7548" s="19" t="n">
        <f aca="false">ROUND(F7548*K7548,2)</f>
        <v>82.8</v>
      </c>
      <c r="M7548" s="24" t="n">
        <f aca="false">DATE(YEAR(C7548),MONTH(C7548),1)</f>
        <v>46235</v>
      </c>
    </row>
    <row r="7549" customFormat="false" ht="15" hidden="false" customHeight="false" outlineLevel="0" collapsed="false">
      <c r="A7549" s="21" t="s">
        <v>3933</v>
      </c>
      <c r="B7549" s="21" t="s">
        <v>3162</v>
      </c>
      <c r="C7549" s="23" t="n">
        <v>46241</v>
      </c>
      <c r="D7549" s="21" t="s">
        <v>1424</v>
      </c>
      <c r="E7549" s="21" t="s">
        <v>971</v>
      </c>
      <c r="F7549" s="12" t="n">
        <v>2</v>
      </c>
      <c r="G7549" s="19" t="n">
        <v>12.3</v>
      </c>
      <c r="H7549" s="19" t="n">
        <v>9.89</v>
      </c>
      <c r="I7549" s="19" t="n">
        <f aca="false">ROUND(F7549*G7549,2)</f>
        <v>24.6</v>
      </c>
      <c r="J7549" s="19" t="n">
        <f aca="false">ROUND(F7549*H7549,2)</f>
        <v>19.78</v>
      </c>
      <c r="K7549" s="19" t="n">
        <f aca="false">INDEX(Pricebook!$L$2:$L$1401,MATCH(D7549,Pricebook!$A$2:$A$1401,0))</f>
        <v>14.15</v>
      </c>
      <c r="L7549" s="19" t="n">
        <f aca="false">ROUND(F7549*K7549,2)</f>
        <v>28.3</v>
      </c>
      <c r="M7549" s="24" t="n">
        <f aca="false">DATE(YEAR(C7549),MONTH(C7549),1)</f>
        <v>46235</v>
      </c>
    </row>
    <row r="7550" customFormat="false" ht="15" hidden="false" customHeight="false" outlineLevel="0" collapsed="false">
      <c r="A7550" s="21" t="s">
        <v>3933</v>
      </c>
      <c r="B7550" s="21" t="s">
        <v>3162</v>
      </c>
      <c r="C7550" s="23" t="n">
        <v>46241</v>
      </c>
      <c r="D7550" s="21" t="s">
        <v>177</v>
      </c>
      <c r="E7550" s="21" t="s">
        <v>108</v>
      </c>
      <c r="F7550" s="12" t="n">
        <v>1</v>
      </c>
      <c r="G7550" s="19" t="n">
        <v>55.9</v>
      </c>
      <c r="H7550" s="19" t="n">
        <v>43.04</v>
      </c>
      <c r="I7550" s="19" t="n">
        <f aca="false">ROUND(F7550*G7550,2)</f>
        <v>55.9</v>
      </c>
      <c r="J7550" s="19" t="n">
        <f aca="false">ROUND(F7550*H7550,2)</f>
        <v>43.04</v>
      </c>
      <c r="K7550" s="19" t="n">
        <f aca="false">INDEX(Pricebook!$L$2:$L$1401,MATCH(D7550,Pricebook!$A$2:$A$1401,0))</f>
        <v>61.5</v>
      </c>
      <c r="L7550" s="19" t="n">
        <f aca="false">ROUND(F7550*K7550,2)</f>
        <v>61.5</v>
      </c>
      <c r="M7550" s="24" t="n">
        <f aca="false">DATE(YEAR(C7550),MONTH(C7550),1)</f>
        <v>46235</v>
      </c>
    </row>
    <row r="7551" customFormat="false" ht="15" hidden="false" customHeight="false" outlineLevel="0" collapsed="false">
      <c r="A7551" s="21" t="s">
        <v>3933</v>
      </c>
      <c r="B7551" s="21" t="s">
        <v>3162</v>
      </c>
      <c r="C7551" s="23" t="n">
        <v>46241</v>
      </c>
      <c r="D7551" s="21" t="s">
        <v>978</v>
      </c>
      <c r="E7551" s="21" t="s">
        <v>971</v>
      </c>
      <c r="F7551" s="12" t="n">
        <v>12</v>
      </c>
      <c r="G7551" s="19" t="n">
        <v>5.95</v>
      </c>
      <c r="H7551" s="19" t="n">
        <v>4.78</v>
      </c>
      <c r="I7551" s="19" t="n">
        <f aca="false">ROUND(F7551*G7551,2)</f>
        <v>71.4</v>
      </c>
      <c r="J7551" s="19" t="n">
        <f aca="false">ROUND(F7551*H7551,2)</f>
        <v>57.36</v>
      </c>
      <c r="K7551" s="19" t="n">
        <f aca="false">INDEX(Pricebook!$L$2:$L$1401,MATCH(D7551,Pricebook!$A$2:$A$1401,0))</f>
        <v>6.85</v>
      </c>
      <c r="L7551" s="19" t="n">
        <f aca="false">ROUND(F7551*K7551,2)</f>
        <v>82.2</v>
      </c>
      <c r="M7551" s="24" t="n">
        <f aca="false">DATE(YEAR(C7551),MONTH(C7551),1)</f>
        <v>46235</v>
      </c>
    </row>
    <row r="7552" customFormat="false" ht="15" hidden="false" customHeight="false" outlineLevel="0" collapsed="false">
      <c r="A7552" s="21" t="s">
        <v>3933</v>
      </c>
      <c r="B7552" s="21" t="s">
        <v>3162</v>
      </c>
      <c r="C7552" s="23" t="n">
        <v>46241</v>
      </c>
      <c r="D7552" s="21" t="s">
        <v>481</v>
      </c>
      <c r="E7552" s="21" t="s">
        <v>366</v>
      </c>
      <c r="F7552" s="12" t="n">
        <v>1</v>
      </c>
      <c r="G7552" s="19" t="n">
        <v>127.3</v>
      </c>
      <c r="H7552" s="19" t="n">
        <v>105.61</v>
      </c>
      <c r="I7552" s="19" t="n">
        <f aca="false">ROUND(F7552*G7552,2)</f>
        <v>127.3</v>
      </c>
      <c r="J7552" s="19" t="n">
        <f aca="false">ROUND(F7552*H7552,2)</f>
        <v>105.61</v>
      </c>
      <c r="K7552" s="19" t="n">
        <f aca="false">INDEX(Pricebook!$L$2:$L$1401,MATCH(D7552,Pricebook!$A$2:$A$1401,0))</f>
        <v>137.2</v>
      </c>
      <c r="L7552" s="19" t="n">
        <f aca="false">ROUND(F7552*K7552,2)</f>
        <v>137.2</v>
      </c>
      <c r="M7552" s="24" t="n">
        <f aca="false">DATE(YEAR(C7552),MONTH(C7552),1)</f>
        <v>46235</v>
      </c>
    </row>
    <row r="7553" customFormat="false" ht="15" hidden="false" customHeight="false" outlineLevel="0" collapsed="false">
      <c r="A7553" s="21" t="s">
        <v>3933</v>
      </c>
      <c r="B7553" s="21" t="s">
        <v>3162</v>
      </c>
      <c r="C7553" s="23" t="n">
        <v>46241</v>
      </c>
      <c r="D7553" s="21" t="s">
        <v>1224</v>
      </c>
      <c r="E7553" s="21" t="s">
        <v>971</v>
      </c>
      <c r="F7553" s="12" t="n">
        <v>1</v>
      </c>
      <c r="G7553" s="19" t="n">
        <v>1442.9</v>
      </c>
      <c r="H7553" s="19" t="n">
        <v>1181.87</v>
      </c>
      <c r="I7553" s="19" t="n">
        <f aca="false">ROUND(F7553*G7553,2)</f>
        <v>1442.9</v>
      </c>
      <c r="J7553" s="19" t="n">
        <f aca="false">ROUND(F7553*H7553,2)</f>
        <v>1181.87</v>
      </c>
      <c r="K7553" s="19" t="n">
        <f aca="false">INDEX(Pricebook!$L$2:$L$1401,MATCH(D7553,Pricebook!$A$2:$A$1401,0))</f>
        <v>1688.4</v>
      </c>
      <c r="L7553" s="19" t="n">
        <f aca="false">ROUND(F7553*K7553,2)</f>
        <v>1688.4</v>
      </c>
      <c r="M7553" s="24" t="n">
        <f aca="false">DATE(YEAR(C7553),MONTH(C7553),1)</f>
        <v>46235</v>
      </c>
    </row>
    <row r="7554" customFormat="false" ht="15" hidden="false" customHeight="false" outlineLevel="0" collapsed="false">
      <c r="A7554" s="21" t="s">
        <v>3933</v>
      </c>
      <c r="B7554" s="21" t="s">
        <v>3162</v>
      </c>
      <c r="C7554" s="23" t="n">
        <v>46241</v>
      </c>
      <c r="D7554" s="21" t="s">
        <v>597</v>
      </c>
      <c r="E7554" s="21" t="s">
        <v>366</v>
      </c>
      <c r="F7554" s="12" t="n">
        <v>3</v>
      </c>
      <c r="G7554" s="19" t="n">
        <v>24</v>
      </c>
      <c r="H7554" s="19" t="n">
        <v>19.18</v>
      </c>
      <c r="I7554" s="19" t="n">
        <f aca="false">ROUND(F7554*G7554,2)</f>
        <v>72</v>
      </c>
      <c r="J7554" s="19" t="n">
        <f aca="false">ROUND(F7554*H7554,2)</f>
        <v>57.54</v>
      </c>
      <c r="K7554" s="19" t="n">
        <f aca="false">INDEX(Pricebook!$L$2:$L$1401,MATCH(D7554,Pricebook!$A$2:$A$1401,0))</f>
        <v>25.6</v>
      </c>
      <c r="L7554" s="19" t="n">
        <f aca="false">ROUND(F7554*K7554,2)</f>
        <v>76.8</v>
      </c>
      <c r="M7554" s="24" t="n">
        <f aca="false">DATE(YEAR(C7554),MONTH(C7554),1)</f>
        <v>46235</v>
      </c>
    </row>
    <row r="7555" customFormat="false" ht="15" hidden="false" customHeight="false" outlineLevel="0" collapsed="false">
      <c r="A7555" s="21" t="s">
        <v>3933</v>
      </c>
      <c r="B7555" s="21" t="s">
        <v>3162</v>
      </c>
      <c r="C7555" s="23" t="n">
        <v>46241</v>
      </c>
      <c r="D7555" s="21" t="s">
        <v>2483</v>
      </c>
      <c r="E7555" s="21" t="s">
        <v>2466</v>
      </c>
      <c r="F7555" s="12" t="n">
        <v>1</v>
      </c>
      <c r="G7555" s="19" t="n">
        <v>220.5</v>
      </c>
      <c r="H7555" s="19" t="n">
        <v>136.52</v>
      </c>
      <c r="I7555" s="19" t="n">
        <f aca="false">ROUND(F7555*G7555,2)</f>
        <v>220.5</v>
      </c>
      <c r="J7555" s="19" t="n">
        <f aca="false">ROUND(F7555*H7555,2)</f>
        <v>136.52</v>
      </c>
      <c r="K7555" s="19" t="n">
        <f aca="false">INDEX(Pricebook!$L$2:$L$1401,MATCH(D7555,Pricebook!$A$2:$A$1401,0))</f>
        <v>227.55</v>
      </c>
      <c r="L7555" s="19" t="n">
        <f aca="false">ROUND(F7555*K7555,2)</f>
        <v>227.55</v>
      </c>
      <c r="M7555" s="24" t="n">
        <f aca="false">DATE(YEAR(C7555),MONTH(C7555),1)</f>
        <v>46235</v>
      </c>
    </row>
    <row r="7556" customFormat="false" ht="15" hidden="false" customHeight="false" outlineLevel="0" collapsed="false">
      <c r="A7556" s="21" t="s">
        <v>3933</v>
      </c>
      <c r="B7556" s="21" t="s">
        <v>3162</v>
      </c>
      <c r="C7556" s="23" t="n">
        <v>46241</v>
      </c>
      <c r="D7556" s="21" t="s">
        <v>2487</v>
      </c>
      <c r="E7556" s="21" t="s">
        <v>2466</v>
      </c>
      <c r="F7556" s="12" t="n">
        <v>1</v>
      </c>
      <c r="G7556" s="19" t="n">
        <v>67.5</v>
      </c>
      <c r="H7556" s="19" t="n">
        <v>42.64</v>
      </c>
      <c r="I7556" s="19" t="n">
        <f aca="false">ROUND(F7556*G7556,2)</f>
        <v>67.5</v>
      </c>
      <c r="J7556" s="19" t="n">
        <f aca="false">ROUND(F7556*H7556,2)</f>
        <v>42.64</v>
      </c>
      <c r="K7556" s="19" t="n">
        <f aca="false">INDEX(Pricebook!$L$2:$L$1401,MATCH(D7556,Pricebook!$A$2:$A$1401,0))</f>
        <v>71.1</v>
      </c>
      <c r="L7556" s="19" t="n">
        <f aca="false">ROUND(F7556*K7556,2)</f>
        <v>71.1</v>
      </c>
      <c r="M7556" s="24" t="n">
        <f aca="false">DATE(YEAR(C7556),MONTH(C7556),1)</f>
        <v>46235</v>
      </c>
    </row>
    <row r="7557" customFormat="false" ht="15" hidden="false" customHeight="false" outlineLevel="0" collapsed="false">
      <c r="A7557" s="21" t="s">
        <v>3934</v>
      </c>
      <c r="B7557" s="21" t="s">
        <v>3880</v>
      </c>
      <c r="C7557" s="23" t="n">
        <v>46241</v>
      </c>
      <c r="D7557" s="21" t="s">
        <v>2471</v>
      </c>
      <c r="E7557" s="21" t="s">
        <v>2466</v>
      </c>
      <c r="F7557" s="12" t="n">
        <v>3</v>
      </c>
      <c r="G7557" s="19" t="n">
        <v>81</v>
      </c>
      <c r="H7557" s="19" t="n">
        <v>50.19</v>
      </c>
      <c r="I7557" s="19" t="n">
        <f aca="false">ROUND(F7557*G7557,2)</f>
        <v>243</v>
      </c>
      <c r="J7557" s="19" t="n">
        <f aca="false">ROUND(F7557*H7557,2)</f>
        <v>150.57</v>
      </c>
      <c r="K7557" s="19" t="n">
        <f aca="false">INDEX(Pricebook!$L$2:$L$1401,MATCH(D7557,Pricebook!$A$2:$A$1401,0))</f>
        <v>83.65</v>
      </c>
      <c r="L7557" s="19" t="n">
        <f aca="false">ROUND(F7557*K7557,2)</f>
        <v>250.95</v>
      </c>
      <c r="M7557" s="24" t="n">
        <f aca="false">DATE(YEAR(C7557),MONTH(C7557),1)</f>
        <v>46235</v>
      </c>
    </row>
    <row r="7558" customFormat="false" ht="15" hidden="false" customHeight="false" outlineLevel="0" collapsed="false">
      <c r="A7558" s="21" t="s">
        <v>3934</v>
      </c>
      <c r="B7558" s="21" t="s">
        <v>3880</v>
      </c>
      <c r="C7558" s="23" t="n">
        <v>46241</v>
      </c>
      <c r="D7558" s="21" t="s">
        <v>378</v>
      </c>
      <c r="E7558" s="21" t="s">
        <v>366</v>
      </c>
      <c r="F7558" s="12" t="n">
        <v>6</v>
      </c>
      <c r="G7558" s="19" t="n">
        <v>10</v>
      </c>
      <c r="H7558" s="19" t="n">
        <v>7.12</v>
      </c>
      <c r="I7558" s="19" t="n">
        <f aca="false">ROUND(F7558*G7558,2)</f>
        <v>60</v>
      </c>
      <c r="J7558" s="19" t="n">
        <f aca="false">ROUND(F7558*H7558,2)</f>
        <v>42.72</v>
      </c>
      <c r="K7558" s="19" t="n">
        <f aca="false">INDEX(Pricebook!$L$2:$L$1401,MATCH(D7558,Pricebook!$A$2:$A$1401,0))</f>
        <v>10.65</v>
      </c>
      <c r="L7558" s="19" t="n">
        <f aca="false">ROUND(F7558*K7558,2)</f>
        <v>63.9</v>
      </c>
      <c r="M7558" s="24" t="n">
        <f aca="false">DATE(YEAR(C7558),MONTH(C7558),1)</f>
        <v>46235</v>
      </c>
    </row>
    <row r="7559" customFormat="false" ht="15" hidden="false" customHeight="false" outlineLevel="0" collapsed="false">
      <c r="A7559" s="21" t="s">
        <v>3934</v>
      </c>
      <c r="B7559" s="21" t="s">
        <v>3880</v>
      </c>
      <c r="C7559" s="23" t="n">
        <v>46241</v>
      </c>
      <c r="D7559" s="21" t="s">
        <v>745</v>
      </c>
      <c r="E7559" s="21" t="s">
        <v>366</v>
      </c>
      <c r="F7559" s="12" t="n">
        <v>2</v>
      </c>
      <c r="G7559" s="19" t="n">
        <v>146.3</v>
      </c>
      <c r="H7559" s="19" t="n">
        <v>104.27</v>
      </c>
      <c r="I7559" s="19" t="n">
        <f aca="false">ROUND(F7559*G7559,2)</f>
        <v>292.6</v>
      </c>
      <c r="J7559" s="19" t="n">
        <f aca="false">ROUND(F7559*H7559,2)</f>
        <v>208.54</v>
      </c>
      <c r="K7559" s="19" t="n">
        <f aca="false">INDEX(Pricebook!$L$2:$L$1401,MATCH(D7559,Pricebook!$A$2:$A$1401,0))</f>
        <v>155.65</v>
      </c>
      <c r="L7559" s="19" t="n">
        <f aca="false">ROUND(F7559*K7559,2)</f>
        <v>311.3</v>
      </c>
      <c r="M7559" s="24" t="n">
        <f aca="false">DATE(YEAR(C7559),MONTH(C7559),1)</f>
        <v>46235</v>
      </c>
    </row>
    <row r="7560" customFormat="false" ht="15" hidden="false" customHeight="false" outlineLevel="0" collapsed="false">
      <c r="A7560" s="21" t="s">
        <v>3934</v>
      </c>
      <c r="B7560" s="21" t="s">
        <v>3880</v>
      </c>
      <c r="C7560" s="23" t="n">
        <v>46241</v>
      </c>
      <c r="D7560" s="21" t="s">
        <v>521</v>
      </c>
      <c r="E7560" s="21" t="s">
        <v>366</v>
      </c>
      <c r="F7560" s="12" t="n">
        <v>4</v>
      </c>
      <c r="G7560" s="19" t="n">
        <v>12.55</v>
      </c>
      <c r="H7560" s="19" t="n">
        <v>9.14</v>
      </c>
      <c r="I7560" s="19" t="n">
        <f aca="false">ROUND(F7560*G7560,2)</f>
        <v>50.2</v>
      </c>
      <c r="J7560" s="19" t="n">
        <f aca="false">ROUND(F7560*H7560,2)</f>
        <v>36.56</v>
      </c>
      <c r="K7560" s="19" t="n">
        <f aca="false">INDEX(Pricebook!$L$2:$L$1401,MATCH(D7560,Pricebook!$A$2:$A$1401,0))</f>
        <v>13.65</v>
      </c>
      <c r="L7560" s="19" t="n">
        <f aca="false">ROUND(F7560*K7560,2)</f>
        <v>54.6</v>
      </c>
      <c r="M7560" s="24" t="n">
        <f aca="false">DATE(YEAR(C7560),MONTH(C7560),1)</f>
        <v>46235</v>
      </c>
    </row>
    <row r="7561" customFormat="false" ht="15" hidden="false" customHeight="false" outlineLevel="0" collapsed="false">
      <c r="A7561" s="21" t="s">
        <v>3934</v>
      </c>
      <c r="B7561" s="21" t="s">
        <v>3880</v>
      </c>
      <c r="C7561" s="23" t="n">
        <v>46241</v>
      </c>
      <c r="D7561" s="21" t="s">
        <v>982</v>
      </c>
      <c r="E7561" s="21" t="s">
        <v>971</v>
      </c>
      <c r="F7561" s="12" t="n">
        <v>3</v>
      </c>
      <c r="G7561" s="19" t="n">
        <v>40.1</v>
      </c>
      <c r="H7561" s="19" t="n">
        <v>32.56</v>
      </c>
      <c r="I7561" s="19" t="n">
        <f aca="false">ROUND(F7561*G7561,2)</f>
        <v>120.3</v>
      </c>
      <c r="J7561" s="19" t="n">
        <f aca="false">ROUND(F7561*H7561,2)</f>
        <v>97.68</v>
      </c>
      <c r="K7561" s="19" t="n">
        <f aca="false">INDEX(Pricebook!$L$2:$L$1401,MATCH(D7561,Pricebook!$A$2:$A$1401,0))</f>
        <v>46.55</v>
      </c>
      <c r="L7561" s="19" t="n">
        <f aca="false">ROUND(F7561*K7561,2)</f>
        <v>139.65</v>
      </c>
      <c r="M7561" s="24" t="n">
        <f aca="false">DATE(YEAR(C7561),MONTH(C7561),1)</f>
        <v>46235</v>
      </c>
    </row>
    <row r="7562" customFormat="false" ht="15" hidden="false" customHeight="false" outlineLevel="0" collapsed="false">
      <c r="A7562" s="21" t="s">
        <v>3934</v>
      </c>
      <c r="B7562" s="21" t="s">
        <v>3880</v>
      </c>
      <c r="C7562" s="23" t="n">
        <v>46241</v>
      </c>
      <c r="D7562" s="21" t="s">
        <v>729</v>
      </c>
      <c r="E7562" s="21" t="s">
        <v>366</v>
      </c>
      <c r="F7562" s="12" t="n">
        <v>1</v>
      </c>
      <c r="G7562" s="19" t="n">
        <v>11.95</v>
      </c>
      <c r="H7562" s="19" t="n">
        <v>8.69</v>
      </c>
      <c r="I7562" s="19" t="n">
        <f aca="false">ROUND(F7562*G7562,2)</f>
        <v>11.95</v>
      </c>
      <c r="J7562" s="19" t="n">
        <f aca="false">ROUND(F7562*H7562,2)</f>
        <v>8.69</v>
      </c>
      <c r="K7562" s="19" t="n">
        <f aca="false">INDEX(Pricebook!$L$2:$L$1401,MATCH(D7562,Pricebook!$A$2:$A$1401,0))</f>
        <v>13</v>
      </c>
      <c r="L7562" s="19" t="n">
        <f aca="false">ROUND(F7562*K7562,2)</f>
        <v>13</v>
      </c>
      <c r="M7562" s="24" t="n">
        <f aca="false">DATE(YEAR(C7562),MONTH(C7562),1)</f>
        <v>46235</v>
      </c>
    </row>
    <row r="7563" customFormat="false" ht="15" hidden="false" customHeight="false" outlineLevel="0" collapsed="false">
      <c r="A7563" s="21" t="s">
        <v>3934</v>
      </c>
      <c r="B7563" s="21" t="s">
        <v>3880</v>
      </c>
      <c r="C7563" s="23" t="n">
        <v>46241</v>
      </c>
      <c r="D7563" s="21" t="s">
        <v>1142</v>
      </c>
      <c r="E7563" s="21" t="s">
        <v>971</v>
      </c>
      <c r="F7563" s="12" t="n">
        <v>8</v>
      </c>
      <c r="G7563" s="19" t="n">
        <v>3</v>
      </c>
      <c r="H7563" s="19" t="n">
        <v>2.42</v>
      </c>
      <c r="I7563" s="19" t="n">
        <f aca="false">ROUND(F7563*G7563,2)</f>
        <v>24</v>
      </c>
      <c r="J7563" s="19" t="n">
        <f aca="false">ROUND(F7563*H7563,2)</f>
        <v>19.36</v>
      </c>
      <c r="K7563" s="19" t="n">
        <f aca="false">INDEX(Pricebook!$L$2:$L$1401,MATCH(D7563,Pricebook!$A$2:$A$1401,0))</f>
        <v>3.5</v>
      </c>
      <c r="L7563" s="19" t="n">
        <f aca="false">ROUND(F7563*K7563,2)</f>
        <v>28</v>
      </c>
      <c r="M7563" s="24" t="n">
        <f aca="false">DATE(YEAR(C7563),MONTH(C7563),1)</f>
        <v>46235</v>
      </c>
    </row>
    <row r="7564" customFormat="false" ht="15" hidden="false" customHeight="false" outlineLevel="0" collapsed="false">
      <c r="A7564" s="21" t="s">
        <v>3934</v>
      </c>
      <c r="B7564" s="21" t="s">
        <v>3880</v>
      </c>
      <c r="C7564" s="23" t="n">
        <v>46241</v>
      </c>
      <c r="D7564" s="21" t="s">
        <v>499</v>
      </c>
      <c r="E7564" s="21" t="s">
        <v>366</v>
      </c>
      <c r="F7564" s="12" t="n">
        <v>1</v>
      </c>
      <c r="G7564" s="19" t="n">
        <v>35.85</v>
      </c>
      <c r="H7564" s="19" t="n">
        <v>26.14</v>
      </c>
      <c r="I7564" s="19" t="n">
        <f aca="false">ROUND(F7564*G7564,2)</f>
        <v>35.85</v>
      </c>
      <c r="J7564" s="19" t="n">
        <f aca="false">ROUND(F7564*H7564,2)</f>
        <v>26.14</v>
      </c>
      <c r="K7564" s="19" t="n">
        <f aca="false">INDEX(Pricebook!$L$2:$L$1401,MATCH(D7564,Pricebook!$A$2:$A$1401,0))</f>
        <v>39.05</v>
      </c>
      <c r="L7564" s="19" t="n">
        <f aca="false">ROUND(F7564*K7564,2)</f>
        <v>39.05</v>
      </c>
      <c r="M7564" s="24" t="n">
        <f aca="false">DATE(YEAR(C7564),MONTH(C7564),1)</f>
        <v>46235</v>
      </c>
    </row>
    <row r="7565" customFormat="false" ht="15" hidden="false" customHeight="false" outlineLevel="0" collapsed="false">
      <c r="A7565" s="21" t="s">
        <v>3934</v>
      </c>
      <c r="B7565" s="21" t="s">
        <v>3880</v>
      </c>
      <c r="C7565" s="23" t="n">
        <v>46241</v>
      </c>
      <c r="D7565" s="21" t="s">
        <v>147</v>
      </c>
      <c r="E7565" s="21" t="s">
        <v>108</v>
      </c>
      <c r="F7565" s="12" t="n">
        <v>1</v>
      </c>
      <c r="G7565" s="19" t="n">
        <v>82.6</v>
      </c>
      <c r="H7565" s="19" t="n">
        <v>62.94</v>
      </c>
      <c r="I7565" s="19" t="n">
        <f aca="false">ROUND(F7565*G7565,2)</f>
        <v>82.6</v>
      </c>
      <c r="J7565" s="19" t="n">
        <f aca="false">ROUND(F7565*H7565,2)</f>
        <v>62.94</v>
      </c>
      <c r="K7565" s="19" t="n">
        <f aca="false">INDEX(Pricebook!$L$2:$L$1401,MATCH(D7565,Pricebook!$A$2:$A$1401,0))</f>
        <v>89.95</v>
      </c>
      <c r="L7565" s="19" t="n">
        <f aca="false">ROUND(F7565*K7565,2)</f>
        <v>89.95</v>
      </c>
      <c r="M7565" s="24" t="n">
        <f aca="false">DATE(YEAR(C7565),MONTH(C7565),1)</f>
        <v>46235</v>
      </c>
    </row>
    <row r="7566" customFormat="false" ht="15" hidden="false" customHeight="false" outlineLevel="0" collapsed="false">
      <c r="A7566" s="21" t="s">
        <v>3934</v>
      </c>
      <c r="B7566" s="21" t="s">
        <v>3880</v>
      </c>
      <c r="C7566" s="23" t="n">
        <v>46241</v>
      </c>
      <c r="D7566" s="21" t="s">
        <v>248</v>
      </c>
      <c r="E7566" s="21" t="s">
        <v>108</v>
      </c>
      <c r="F7566" s="12" t="n">
        <v>1</v>
      </c>
      <c r="G7566" s="19" t="n">
        <v>291.45</v>
      </c>
      <c r="H7566" s="19" t="n">
        <v>221.44</v>
      </c>
      <c r="I7566" s="19" t="n">
        <f aca="false">ROUND(F7566*G7566,2)</f>
        <v>291.45</v>
      </c>
      <c r="J7566" s="19" t="n">
        <f aca="false">ROUND(F7566*H7566,2)</f>
        <v>221.44</v>
      </c>
      <c r="K7566" s="19" t="n">
        <f aca="false">INDEX(Pricebook!$L$2:$L$1401,MATCH(D7566,Pricebook!$A$2:$A$1401,0))</f>
        <v>316.35</v>
      </c>
      <c r="L7566" s="19" t="n">
        <f aca="false">ROUND(F7566*K7566,2)</f>
        <v>316.35</v>
      </c>
      <c r="M7566" s="24" t="n">
        <f aca="false">DATE(YEAR(C7566),MONTH(C7566),1)</f>
        <v>46235</v>
      </c>
    </row>
    <row r="7567" customFormat="false" ht="15" hidden="false" customHeight="false" outlineLevel="0" collapsed="false">
      <c r="A7567" s="21" t="s">
        <v>3934</v>
      </c>
      <c r="B7567" s="21" t="s">
        <v>3880</v>
      </c>
      <c r="C7567" s="23" t="n">
        <v>46241</v>
      </c>
      <c r="D7567" s="21" t="s">
        <v>531</v>
      </c>
      <c r="E7567" s="21" t="s">
        <v>366</v>
      </c>
      <c r="F7567" s="12" t="n">
        <v>5</v>
      </c>
      <c r="G7567" s="19" t="n">
        <v>8.7</v>
      </c>
      <c r="H7567" s="19" t="n">
        <v>6.26</v>
      </c>
      <c r="I7567" s="19" t="n">
        <f aca="false">ROUND(F7567*G7567,2)</f>
        <v>43.5</v>
      </c>
      <c r="J7567" s="19" t="n">
        <f aca="false">ROUND(F7567*H7567,2)</f>
        <v>31.3</v>
      </c>
      <c r="K7567" s="19" t="n">
        <f aca="false">INDEX(Pricebook!$L$2:$L$1401,MATCH(D7567,Pricebook!$A$2:$A$1401,0))</f>
        <v>9.35</v>
      </c>
      <c r="L7567" s="19" t="n">
        <f aca="false">ROUND(F7567*K7567,2)</f>
        <v>46.75</v>
      </c>
      <c r="M7567" s="24" t="n">
        <f aca="false">DATE(YEAR(C7567),MONTH(C7567),1)</f>
        <v>46235</v>
      </c>
    </row>
    <row r="7568" customFormat="false" ht="15" hidden="false" customHeight="false" outlineLevel="0" collapsed="false">
      <c r="A7568" s="21" t="s">
        <v>3934</v>
      </c>
      <c r="B7568" s="21" t="s">
        <v>3880</v>
      </c>
      <c r="C7568" s="23" t="n">
        <v>46241</v>
      </c>
      <c r="D7568" s="21" t="s">
        <v>2527</v>
      </c>
      <c r="E7568" s="21" t="s">
        <v>2466</v>
      </c>
      <c r="F7568" s="12" t="n">
        <v>1</v>
      </c>
      <c r="G7568" s="19" t="n">
        <v>111.2</v>
      </c>
      <c r="H7568" s="19" t="n">
        <v>69.89</v>
      </c>
      <c r="I7568" s="19" t="n">
        <f aca="false">ROUND(F7568*G7568,2)</f>
        <v>111.2</v>
      </c>
      <c r="J7568" s="19" t="n">
        <f aca="false">ROUND(F7568*H7568,2)</f>
        <v>69.89</v>
      </c>
      <c r="K7568" s="19" t="n">
        <f aca="false">INDEX(Pricebook!$L$2:$L$1401,MATCH(D7568,Pricebook!$A$2:$A$1401,0))</f>
        <v>116.5</v>
      </c>
      <c r="L7568" s="19" t="n">
        <f aca="false">ROUND(F7568*K7568,2)</f>
        <v>116.5</v>
      </c>
      <c r="M7568" s="24" t="n">
        <f aca="false">DATE(YEAR(C7568),MONTH(C7568),1)</f>
        <v>46235</v>
      </c>
    </row>
    <row r="7569" customFormat="false" ht="15" hidden="false" customHeight="false" outlineLevel="0" collapsed="false">
      <c r="A7569" s="21" t="s">
        <v>3934</v>
      </c>
      <c r="B7569" s="21" t="s">
        <v>3880</v>
      </c>
      <c r="C7569" s="23" t="n">
        <v>46241</v>
      </c>
      <c r="D7569" s="21" t="s">
        <v>1272</v>
      </c>
      <c r="E7569" s="21" t="s">
        <v>971</v>
      </c>
      <c r="F7569" s="12" t="n">
        <v>1</v>
      </c>
      <c r="G7569" s="19" t="n">
        <v>107.15</v>
      </c>
      <c r="H7569" s="19" t="n">
        <v>87.16</v>
      </c>
      <c r="I7569" s="19" t="n">
        <f aca="false">ROUND(F7569*G7569,2)</f>
        <v>107.15</v>
      </c>
      <c r="J7569" s="19" t="n">
        <f aca="false">ROUND(F7569*H7569,2)</f>
        <v>87.16</v>
      </c>
      <c r="K7569" s="19" t="n">
        <f aca="false">INDEX(Pricebook!$L$2:$L$1401,MATCH(D7569,Pricebook!$A$2:$A$1401,0))</f>
        <v>124.55</v>
      </c>
      <c r="L7569" s="19" t="n">
        <f aca="false">ROUND(F7569*K7569,2)</f>
        <v>124.55</v>
      </c>
      <c r="M7569" s="24" t="n">
        <f aca="false">DATE(YEAR(C7569),MONTH(C7569),1)</f>
        <v>46235</v>
      </c>
    </row>
    <row r="7570" customFormat="false" ht="15" hidden="false" customHeight="false" outlineLevel="0" collapsed="false">
      <c r="A7570" s="21" t="s">
        <v>3934</v>
      </c>
      <c r="B7570" s="21" t="s">
        <v>3880</v>
      </c>
      <c r="C7570" s="23" t="n">
        <v>46241</v>
      </c>
      <c r="D7570" s="21" t="s">
        <v>551</v>
      </c>
      <c r="E7570" s="21" t="s">
        <v>366</v>
      </c>
      <c r="F7570" s="12" t="n">
        <v>1</v>
      </c>
      <c r="G7570" s="19" t="n">
        <v>138.65</v>
      </c>
      <c r="H7570" s="19" t="n">
        <v>111.49</v>
      </c>
      <c r="I7570" s="19" t="n">
        <f aca="false">ROUND(F7570*G7570,2)</f>
        <v>138.65</v>
      </c>
      <c r="J7570" s="19" t="n">
        <f aca="false">ROUND(F7570*H7570,2)</f>
        <v>111.49</v>
      </c>
      <c r="K7570" s="19" t="n">
        <f aca="false">INDEX(Pricebook!$L$2:$L$1401,MATCH(D7570,Pricebook!$A$2:$A$1401,0))</f>
        <v>150.7</v>
      </c>
      <c r="L7570" s="19" t="n">
        <f aca="false">ROUND(F7570*K7570,2)</f>
        <v>150.7</v>
      </c>
      <c r="M7570" s="24" t="n">
        <f aca="false">DATE(YEAR(C7570),MONTH(C7570),1)</f>
        <v>46235</v>
      </c>
    </row>
    <row r="7571" customFormat="false" ht="15" hidden="false" customHeight="false" outlineLevel="0" collapsed="false">
      <c r="A7571" s="21" t="s">
        <v>3935</v>
      </c>
      <c r="B7571" s="21" t="s">
        <v>3181</v>
      </c>
      <c r="C7571" s="23" t="n">
        <v>46241</v>
      </c>
      <c r="D7571" s="21" t="s">
        <v>422</v>
      </c>
      <c r="E7571" s="21" t="s">
        <v>366</v>
      </c>
      <c r="F7571" s="12" t="n">
        <v>3</v>
      </c>
      <c r="G7571" s="19" t="n">
        <v>16.1</v>
      </c>
      <c r="H7571" s="19" t="n">
        <v>12.68</v>
      </c>
      <c r="I7571" s="19" t="n">
        <f aca="false">ROUND(F7571*G7571,2)</f>
        <v>48.3</v>
      </c>
      <c r="J7571" s="19" t="n">
        <f aca="false">ROUND(F7571*H7571,2)</f>
        <v>38.04</v>
      </c>
      <c r="K7571" s="19" t="n">
        <f aca="false">INDEX(Pricebook!$L$2:$L$1401,MATCH(D7571,Pricebook!$A$2:$A$1401,0))</f>
        <v>17.15</v>
      </c>
      <c r="L7571" s="19" t="n">
        <f aca="false">ROUND(F7571*K7571,2)</f>
        <v>51.45</v>
      </c>
      <c r="M7571" s="24" t="n">
        <f aca="false">DATE(YEAR(C7571),MONTH(C7571),1)</f>
        <v>46235</v>
      </c>
    </row>
    <row r="7572" customFormat="false" ht="15" hidden="false" customHeight="false" outlineLevel="0" collapsed="false">
      <c r="A7572" s="21" t="s">
        <v>3935</v>
      </c>
      <c r="B7572" s="21" t="s">
        <v>3181</v>
      </c>
      <c r="C7572" s="23" t="n">
        <v>46241</v>
      </c>
      <c r="D7572" s="21" t="s">
        <v>817</v>
      </c>
      <c r="E7572" s="21" t="s">
        <v>366</v>
      </c>
      <c r="F7572" s="12" t="n">
        <v>4</v>
      </c>
      <c r="G7572" s="19" t="n">
        <v>11.25</v>
      </c>
      <c r="H7572" s="19" t="n">
        <v>9.33</v>
      </c>
      <c r="I7572" s="19" t="n">
        <f aca="false">ROUND(F7572*G7572,2)</f>
        <v>45</v>
      </c>
      <c r="J7572" s="19" t="n">
        <f aca="false">ROUND(F7572*H7572,2)</f>
        <v>37.32</v>
      </c>
      <c r="K7572" s="19" t="n">
        <f aca="false">INDEX(Pricebook!$L$2:$L$1401,MATCH(D7572,Pricebook!$A$2:$A$1401,0))</f>
        <v>12.15</v>
      </c>
      <c r="L7572" s="19" t="n">
        <f aca="false">ROUND(F7572*K7572,2)</f>
        <v>48.6</v>
      </c>
      <c r="M7572" s="24" t="n">
        <f aca="false">DATE(YEAR(C7572),MONTH(C7572),1)</f>
        <v>46235</v>
      </c>
    </row>
    <row r="7573" customFormat="false" ht="15" hidden="false" customHeight="false" outlineLevel="0" collapsed="false">
      <c r="A7573" s="21" t="s">
        <v>3935</v>
      </c>
      <c r="B7573" s="21" t="s">
        <v>3181</v>
      </c>
      <c r="C7573" s="23" t="n">
        <v>46241</v>
      </c>
      <c r="D7573" s="21" t="s">
        <v>2749</v>
      </c>
      <c r="E7573" s="21" t="s">
        <v>2748</v>
      </c>
      <c r="F7573" s="12" t="n">
        <v>2</v>
      </c>
      <c r="G7573" s="19" t="n">
        <v>29.1</v>
      </c>
      <c r="H7573" s="19" t="n">
        <v>17.45</v>
      </c>
      <c r="I7573" s="19" t="n">
        <f aca="false">ROUND(F7573*G7573,2)</f>
        <v>58.2</v>
      </c>
      <c r="J7573" s="19" t="n">
        <f aca="false">ROUND(F7573*H7573,2)</f>
        <v>34.9</v>
      </c>
      <c r="K7573" s="19" t="n">
        <f aca="false">INDEX(Pricebook!$L$2:$L$1401,MATCH(D7573,Pricebook!$A$2:$A$1401,0))</f>
        <v>31.75</v>
      </c>
      <c r="L7573" s="19" t="n">
        <f aca="false">ROUND(F7573*K7573,2)</f>
        <v>63.5</v>
      </c>
      <c r="M7573" s="24" t="n">
        <f aca="false">DATE(YEAR(C7573),MONTH(C7573),1)</f>
        <v>46235</v>
      </c>
    </row>
    <row r="7574" customFormat="false" ht="15" hidden="false" customHeight="false" outlineLevel="0" collapsed="false">
      <c r="A7574" s="21" t="s">
        <v>3935</v>
      </c>
      <c r="B7574" s="21" t="s">
        <v>3181</v>
      </c>
      <c r="C7574" s="23" t="n">
        <v>46241</v>
      </c>
      <c r="D7574" s="21" t="s">
        <v>2757</v>
      </c>
      <c r="E7574" s="21" t="s">
        <v>2748</v>
      </c>
      <c r="F7574" s="12" t="n">
        <v>2</v>
      </c>
      <c r="G7574" s="19" t="n">
        <v>34.4</v>
      </c>
      <c r="H7574" s="19" t="n">
        <v>20.46</v>
      </c>
      <c r="I7574" s="19" t="n">
        <f aca="false">ROUND(F7574*G7574,2)</f>
        <v>68.8</v>
      </c>
      <c r="J7574" s="19" t="n">
        <f aca="false">ROUND(F7574*H7574,2)</f>
        <v>40.92</v>
      </c>
      <c r="K7574" s="19" t="n">
        <f aca="false">INDEX(Pricebook!$L$2:$L$1401,MATCH(D7574,Pricebook!$A$2:$A$1401,0))</f>
        <v>37.2</v>
      </c>
      <c r="L7574" s="19" t="n">
        <f aca="false">ROUND(F7574*K7574,2)</f>
        <v>74.4</v>
      </c>
      <c r="M7574" s="24" t="n">
        <f aca="false">DATE(YEAR(C7574),MONTH(C7574),1)</f>
        <v>46235</v>
      </c>
    </row>
    <row r="7575" customFormat="false" ht="15" hidden="false" customHeight="false" outlineLevel="0" collapsed="false">
      <c r="A7575" s="21" t="s">
        <v>3935</v>
      </c>
      <c r="B7575" s="21" t="s">
        <v>3181</v>
      </c>
      <c r="C7575" s="23" t="n">
        <v>46241</v>
      </c>
      <c r="D7575" s="21" t="s">
        <v>2567</v>
      </c>
      <c r="E7575" s="21" t="s">
        <v>2466</v>
      </c>
      <c r="F7575" s="12" t="n">
        <v>1</v>
      </c>
      <c r="G7575" s="19" t="n">
        <v>92</v>
      </c>
      <c r="H7575" s="19" t="n">
        <v>58.01</v>
      </c>
      <c r="I7575" s="19" t="n">
        <f aca="false">ROUND(F7575*G7575,2)</f>
        <v>92</v>
      </c>
      <c r="J7575" s="19" t="n">
        <f aca="false">ROUND(F7575*H7575,2)</f>
        <v>58.01</v>
      </c>
      <c r="K7575" s="19" t="n">
        <f aca="false">INDEX(Pricebook!$L$2:$L$1401,MATCH(D7575,Pricebook!$A$2:$A$1401,0))</f>
        <v>96.7</v>
      </c>
      <c r="L7575" s="19" t="n">
        <f aca="false">ROUND(F7575*K7575,2)</f>
        <v>96.7</v>
      </c>
      <c r="M7575" s="24" t="n">
        <f aca="false">DATE(YEAR(C7575),MONTH(C7575),1)</f>
        <v>46235</v>
      </c>
    </row>
    <row r="7576" customFormat="false" ht="15" hidden="false" customHeight="false" outlineLevel="0" collapsed="false">
      <c r="A7576" s="21" t="s">
        <v>3935</v>
      </c>
      <c r="B7576" s="21" t="s">
        <v>3181</v>
      </c>
      <c r="C7576" s="23" t="n">
        <v>46241</v>
      </c>
      <c r="D7576" s="21" t="s">
        <v>2782</v>
      </c>
      <c r="E7576" s="21" t="s">
        <v>2748</v>
      </c>
      <c r="F7576" s="12" t="n">
        <v>4</v>
      </c>
      <c r="G7576" s="19" t="n">
        <v>13.65</v>
      </c>
      <c r="H7576" s="19" t="n">
        <v>8.29</v>
      </c>
      <c r="I7576" s="19" t="n">
        <f aca="false">ROUND(F7576*G7576,2)</f>
        <v>54.6</v>
      </c>
      <c r="J7576" s="19" t="n">
        <f aca="false">ROUND(F7576*H7576,2)</f>
        <v>33.16</v>
      </c>
      <c r="K7576" s="19" t="n">
        <f aca="false">INDEX(Pricebook!$L$2:$L$1401,MATCH(D7576,Pricebook!$A$2:$A$1401,0))</f>
        <v>13.65</v>
      </c>
      <c r="L7576" s="19" t="n">
        <f aca="false">ROUND(F7576*K7576,2)</f>
        <v>54.6</v>
      </c>
      <c r="M7576" s="24" t="n">
        <f aca="false">DATE(YEAR(C7576),MONTH(C7576),1)</f>
        <v>46235</v>
      </c>
    </row>
    <row r="7577" customFormat="false" ht="15" hidden="false" customHeight="false" outlineLevel="0" collapsed="false">
      <c r="A7577" s="21" t="s">
        <v>3935</v>
      </c>
      <c r="B7577" s="21" t="s">
        <v>3181</v>
      </c>
      <c r="C7577" s="23" t="n">
        <v>46241</v>
      </c>
      <c r="D7577" s="21" t="s">
        <v>2761</v>
      </c>
      <c r="E7577" s="21" t="s">
        <v>2748</v>
      </c>
      <c r="F7577" s="12" t="n">
        <v>3</v>
      </c>
      <c r="G7577" s="19" t="n">
        <v>34.4</v>
      </c>
      <c r="H7577" s="19" t="n">
        <v>20.74</v>
      </c>
      <c r="I7577" s="19" t="n">
        <f aca="false">ROUND(F7577*G7577,2)</f>
        <v>103.2</v>
      </c>
      <c r="J7577" s="19" t="n">
        <f aca="false">ROUND(F7577*H7577,2)</f>
        <v>62.22</v>
      </c>
      <c r="K7577" s="19" t="n">
        <f aca="false">INDEX(Pricebook!$L$2:$L$1401,MATCH(D7577,Pricebook!$A$2:$A$1401,0))</f>
        <v>37.75</v>
      </c>
      <c r="L7577" s="19" t="n">
        <f aca="false">ROUND(F7577*K7577,2)</f>
        <v>113.25</v>
      </c>
      <c r="M7577" s="24" t="n">
        <f aca="false">DATE(YEAR(C7577),MONTH(C7577),1)</f>
        <v>46235</v>
      </c>
    </row>
    <row r="7578" customFormat="false" ht="15" hidden="false" customHeight="false" outlineLevel="0" collapsed="false">
      <c r="A7578" s="21" t="s">
        <v>3935</v>
      </c>
      <c r="B7578" s="21" t="s">
        <v>3181</v>
      </c>
      <c r="C7578" s="23" t="n">
        <v>46241</v>
      </c>
      <c r="D7578" s="21" t="s">
        <v>2930</v>
      </c>
      <c r="E7578" s="21" t="s">
        <v>2748</v>
      </c>
      <c r="F7578" s="12" t="n">
        <v>5</v>
      </c>
      <c r="G7578" s="19" t="n">
        <v>15.7</v>
      </c>
      <c r="H7578" s="19" t="n">
        <v>9.33</v>
      </c>
      <c r="I7578" s="19" t="n">
        <f aca="false">ROUND(F7578*G7578,2)</f>
        <v>78.5</v>
      </c>
      <c r="J7578" s="19" t="n">
        <f aca="false">ROUND(F7578*H7578,2)</f>
        <v>46.65</v>
      </c>
      <c r="K7578" s="19" t="n">
        <f aca="false">INDEX(Pricebook!$L$2:$L$1401,MATCH(D7578,Pricebook!$A$2:$A$1401,0))</f>
        <v>17</v>
      </c>
      <c r="L7578" s="19" t="n">
        <f aca="false">ROUND(F7578*K7578,2)</f>
        <v>85</v>
      </c>
      <c r="M7578" s="24" t="n">
        <f aca="false">DATE(YEAR(C7578),MONTH(C7578),1)</f>
        <v>46235</v>
      </c>
    </row>
    <row r="7579" customFormat="false" ht="15" hidden="false" customHeight="false" outlineLevel="0" collapsed="false">
      <c r="A7579" s="21" t="s">
        <v>3935</v>
      </c>
      <c r="B7579" s="21" t="s">
        <v>3181</v>
      </c>
      <c r="C7579" s="23" t="n">
        <v>46241</v>
      </c>
      <c r="D7579" s="21" t="s">
        <v>2507</v>
      </c>
      <c r="E7579" s="21" t="s">
        <v>2466</v>
      </c>
      <c r="F7579" s="12" t="n">
        <v>3</v>
      </c>
      <c r="G7579" s="19" t="n">
        <v>26.85</v>
      </c>
      <c r="H7579" s="19" t="n">
        <v>16.94</v>
      </c>
      <c r="I7579" s="19" t="n">
        <f aca="false">ROUND(F7579*G7579,2)</f>
        <v>80.55</v>
      </c>
      <c r="J7579" s="19" t="n">
        <f aca="false">ROUND(F7579*H7579,2)</f>
        <v>50.82</v>
      </c>
      <c r="K7579" s="19" t="n">
        <f aca="false">INDEX(Pricebook!$L$2:$L$1401,MATCH(D7579,Pricebook!$A$2:$A$1401,0))</f>
        <v>28.25</v>
      </c>
      <c r="L7579" s="19" t="n">
        <f aca="false">ROUND(F7579*K7579,2)</f>
        <v>84.75</v>
      </c>
      <c r="M7579" s="24" t="n">
        <f aca="false">DATE(YEAR(C7579),MONTH(C7579),1)</f>
        <v>46235</v>
      </c>
    </row>
    <row r="7580" customFormat="false" ht="15" hidden="false" customHeight="false" outlineLevel="0" collapsed="false">
      <c r="A7580" s="21" t="s">
        <v>3935</v>
      </c>
      <c r="B7580" s="21" t="s">
        <v>3181</v>
      </c>
      <c r="C7580" s="23" t="n">
        <v>46241</v>
      </c>
      <c r="D7580" s="21" t="s">
        <v>2471</v>
      </c>
      <c r="E7580" s="21" t="s">
        <v>2466</v>
      </c>
      <c r="F7580" s="12" t="n">
        <v>3</v>
      </c>
      <c r="G7580" s="19" t="n">
        <v>81</v>
      </c>
      <c r="H7580" s="19" t="n">
        <v>50.19</v>
      </c>
      <c r="I7580" s="19" t="n">
        <f aca="false">ROUND(F7580*G7580,2)</f>
        <v>243</v>
      </c>
      <c r="J7580" s="19" t="n">
        <f aca="false">ROUND(F7580*H7580,2)</f>
        <v>150.57</v>
      </c>
      <c r="K7580" s="19" t="n">
        <f aca="false">INDEX(Pricebook!$L$2:$L$1401,MATCH(D7580,Pricebook!$A$2:$A$1401,0))</f>
        <v>83.65</v>
      </c>
      <c r="L7580" s="19" t="n">
        <f aca="false">ROUND(F7580*K7580,2)</f>
        <v>250.95</v>
      </c>
      <c r="M7580" s="24" t="n">
        <f aca="false">DATE(YEAR(C7580),MONTH(C7580),1)</f>
        <v>46235</v>
      </c>
    </row>
    <row r="7581" customFormat="false" ht="15" hidden="false" customHeight="false" outlineLevel="0" collapsed="false">
      <c r="A7581" s="21" t="s">
        <v>3936</v>
      </c>
      <c r="B7581" s="21" t="s">
        <v>3442</v>
      </c>
      <c r="C7581" s="23" t="n">
        <v>46241</v>
      </c>
      <c r="D7581" s="21" t="s">
        <v>2583</v>
      </c>
      <c r="E7581" s="21" t="s">
        <v>2466</v>
      </c>
      <c r="F7581" s="12" t="n">
        <v>2</v>
      </c>
      <c r="G7581" s="19" t="n">
        <v>124.3</v>
      </c>
      <c r="H7581" s="19" t="n">
        <v>81.42</v>
      </c>
      <c r="I7581" s="19" t="n">
        <f aca="false">ROUND(F7581*G7581,2)</f>
        <v>248.6</v>
      </c>
      <c r="J7581" s="19" t="n">
        <f aca="false">ROUND(F7581*H7581,2)</f>
        <v>162.84</v>
      </c>
      <c r="K7581" s="19" t="n">
        <f aca="false">INDEX(Pricebook!$L$2:$L$1401,MATCH(D7581,Pricebook!$A$2:$A$1401,0))</f>
        <v>129.25</v>
      </c>
      <c r="L7581" s="19" t="n">
        <f aca="false">ROUND(F7581*K7581,2)</f>
        <v>258.5</v>
      </c>
      <c r="M7581" s="24" t="n">
        <f aca="false">DATE(YEAR(C7581),MONTH(C7581),1)</f>
        <v>46235</v>
      </c>
    </row>
    <row r="7582" customFormat="false" ht="15" hidden="false" customHeight="false" outlineLevel="0" collapsed="false">
      <c r="A7582" s="21" t="s">
        <v>3936</v>
      </c>
      <c r="B7582" s="21" t="s">
        <v>3442</v>
      </c>
      <c r="C7582" s="23" t="n">
        <v>46241</v>
      </c>
      <c r="D7582" s="21" t="s">
        <v>322</v>
      </c>
      <c r="E7582" s="21" t="s">
        <v>108</v>
      </c>
      <c r="F7582" s="12" t="n">
        <v>3</v>
      </c>
      <c r="G7582" s="19" t="n">
        <v>9.05</v>
      </c>
      <c r="H7582" s="19" t="n">
        <v>6.84</v>
      </c>
      <c r="I7582" s="19" t="n">
        <f aca="false">ROUND(F7582*G7582,2)</f>
        <v>27.15</v>
      </c>
      <c r="J7582" s="19" t="n">
        <f aca="false">ROUND(F7582*H7582,2)</f>
        <v>20.52</v>
      </c>
      <c r="K7582" s="19" t="n">
        <f aca="false">INDEX(Pricebook!$L$2:$L$1401,MATCH(D7582,Pricebook!$A$2:$A$1401,0))</f>
        <v>9.8</v>
      </c>
      <c r="L7582" s="19" t="n">
        <f aca="false">ROUND(F7582*K7582,2)</f>
        <v>29.4</v>
      </c>
      <c r="M7582" s="24" t="n">
        <f aca="false">DATE(YEAR(C7582),MONTH(C7582),1)</f>
        <v>46235</v>
      </c>
    </row>
    <row r="7583" customFormat="false" ht="15" hidden="false" customHeight="false" outlineLevel="0" collapsed="false">
      <c r="A7583" s="21" t="s">
        <v>3936</v>
      </c>
      <c r="B7583" s="21" t="s">
        <v>3442</v>
      </c>
      <c r="C7583" s="23" t="n">
        <v>46241</v>
      </c>
      <c r="D7583" s="21" t="s">
        <v>165</v>
      </c>
      <c r="E7583" s="21" t="s">
        <v>108</v>
      </c>
      <c r="F7583" s="12" t="n">
        <v>2</v>
      </c>
      <c r="G7583" s="19" t="n">
        <v>46</v>
      </c>
      <c r="H7583" s="19" t="n">
        <v>35.09</v>
      </c>
      <c r="I7583" s="19" t="n">
        <f aca="false">ROUND(F7583*G7583,2)</f>
        <v>92</v>
      </c>
      <c r="J7583" s="19" t="n">
        <f aca="false">ROUND(F7583*H7583,2)</f>
        <v>70.18</v>
      </c>
      <c r="K7583" s="19" t="n">
        <f aca="false">INDEX(Pricebook!$L$2:$L$1401,MATCH(D7583,Pricebook!$A$2:$A$1401,0))</f>
        <v>50.15</v>
      </c>
      <c r="L7583" s="19" t="n">
        <f aca="false">ROUND(F7583*K7583,2)</f>
        <v>100.3</v>
      </c>
      <c r="M7583" s="24" t="n">
        <f aca="false">DATE(YEAR(C7583),MONTH(C7583),1)</f>
        <v>46235</v>
      </c>
    </row>
    <row r="7584" customFormat="false" ht="15" hidden="false" customHeight="false" outlineLevel="0" collapsed="false">
      <c r="A7584" s="21" t="s">
        <v>3936</v>
      </c>
      <c r="B7584" s="21" t="s">
        <v>3442</v>
      </c>
      <c r="C7584" s="23" t="n">
        <v>46241</v>
      </c>
      <c r="D7584" s="21" t="s">
        <v>2489</v>
      </c>
      <c r="E7584" s="21" t="s">
        <v>2466</v>
      </c>
      <c r="F7584" s="12" t="n">
        <v>1</v>
      </c>
      <c r="G7584" s="19" t="n">
        <v>101.75</v>
      </c>
      <c r="H7584" s="19" t="n">
        <v>73.78</v>
      </c>
      <c r="I7584" s="19" t="n">
        <f aca="false">ROUND(F7584*G7584,2)</f>
        <v>101.75</v>
      </c>
      <c r="J7584" s="19" t="n">
        <f aca="false">ROUND(F7584*H7584,2)</f>
        <v>73.78</v>
      </c>
      <c r="K7584" s="19" t="n">
        <f aca="false">INDEX(Pricebook!$L$2:$L$1401,MATCH(D7584,Pricebook!$A$2:$A$1401,0))</f>
        <v>106.95</v>
      </c>
      <c r="L7584" s="19" t="n">
        <f aca="false">ROUND(F7584*K7584,2)</f>
        <v>106.95</v>
      </c>
      <c r="M7584" s="24" t="n">
        <f aca="false">DATE(YEAR(C7584),MONTH(C7584),1)</f>
        <v>46235</v>
      </c>
    </row>
    <row r="7585" customFormat="false" ht="15" hidden="false" customHeight="false" outlineLevel="0" collapsed="false">
      <c r="A7585" s="21" t="s">
        <v>3936</v>
      </c>
      <c r="B7585" s="21" t="s">
        <v>3442</v>
      </c>
      <c r="C7585" s="23" t="n">
        <v>46241</v>
      </c>
      <c r="D7585" s="21" t="s">
        <v>986</v>
      </c>
      <c r="E7585" s="21" t="s">
        <v>971</v>
      </c>
      <c r="F7585" s="12" t="n">
        <v>12</v>
      </c>
      <c r="G7585" s="19" t="n">
        <v>3.35</v>
      </c>
      <c r="H7585" s="19" t="n">
        <v>3.1</v>
      </c>
      <c r="I7585" s="19" t="n">
        <f aca="false">ROUND(F7585*G7585,2)</f>
        <v>40.2</v>
      </c>
      <c r="J7585" s="19" t="n">
        <f aca="false">ROUND(F7585*H7585,2)</f>
        <v>37.2</v>
      </c>
      <c r="K7585" s="19" t="n">
        <f aca="false">INDEX(Pricebook!$L$2:$L$1401,MATCH(D7585,Pricebook!$A$2:$A$1401,0))</f>
        <v>3.9</v>
      </c>
      <c r="L7585" s="19" t="n">
        <f aca="false">ROUND(F7585*K7585,2)</f>
        <v>46.8</v>
      </c>
      <c r="M7585" s="24" t="n">
        <f aca="false">DATE(YEAR(C7585),MONTH(C7585),1)</f>
        <v>46235</v>
      </c>
    </row>
    <row r="7586" customFormat="false" ht="15" hidden="false" customHeight="false" outlineLevel="0" collapsed="false">
      <c r="A7586" s="21" t="s">
        <v>3936</v>
      </c>
      <c r="B7586" s="21" t="s">
        <v>3442</v>
      </c>
      <c r="C7586" s="23" t="n">
        <v>46241</v>
      </c>
      <c r="D7586" s="21" t="s">
        <v>1164</v>
      </c>
      <c r="E7586" s="21" t="s">
        <v>971</v>
      </c>
      <c r="F7586" s="12" t="n">
        <v>1</v>
      </c>
      <c r="G7586" s="19" t="n">
        <v>151.35</v>
      </c>
      <c r="H7586" s="19" t="n">
        <v>132.77</v>
      </c>
      <c r="I7586" s="19" t="n">
        <f aca="false">ROUND(F7586*G7586,2)</f>
        <v>151.35</v>
      </c>
      <c r="J7586" s="19" t="n">
        <f aca="false">ROUND(F7586*H7586,2)</f>
        <v>132.77</v>
      </c>
      <c r="K7586" s="19" t="n">
        <f aca="false">INDEX(Pricebook!$L$2:$L$1401,MATCH(D7586,Pricebook!$A$2:$A$1401,0))</f>
        <v>174.7</v>
      </c>
      <c r="L7586" s="19" t="n">
        <f aca="false">ROUND(F7586*K7586,2)</f>
        <v>174.7</v>
      </c>
      <c r="M7586" s="24" t="n">
        <f aca="false">DATE(YEAR(C7586),MONTH(C7586),1)</f>
        <v>46235</v>
      </c>
    </row>
    <row r="7587" customFormat="false" ht="15" hidden="false" customHeight="false" outlineLevel="0" collapsed="false">
      <c r="A7587" s="21" t="s">
        <v>3936</v>
      </c>
      <c r="B7587" s="21" t="s">
        <v>3442</v>
      </c>
      <c r="C7587" s="23" t="n">
        <v>46241</v>
      </c>
      <c r="D7587" s="21" t="s">
        <v>567</v>
      </c>
      <c r="E7587" s="21" t="s">
        <v>366</v>
      </c>
      <c r="F7587" s="12" t="n">
        <v>2</v>
      </c>
      <c r="G7587" s="19" t="n">
        <v>7.35</v>
      </c>
      <c r="H7587" s="19" t="n">
        <v>5.56</v>
      </c>
      <c r="I7587" s="19" t="n">
        <f aca="false">ROUND(F7587*G7587,2)</f>
        <v>14.7</v>
      </c>
      <c r="J7587" s="19" t="n">
        <f aca="false">ROUND(F7587*H7587,2)</f>
        <v>11.12</v>
      </c>
      <c r="K7587" s="19" t="n">
        <f aca="false">INDEX(Pricebook!$L$2:$L$1401,MATCH(D7587,Pricebook!$A$2:$A$1401,0))</f>
        <v>7.85</v>
      </c>
      <c r="L7587" s="19" t="n">
        <f aca="false">ROUND(F7587*K7587,2)</f>
        <v>15.7</v>
      </c>
      <c r="M7587" s="24" t="n">
        <f aca="false">DATE(YEAR(C7587),MONTH(C7587),1)</f>
        <v>46235</v>
      </c>
    </row>
    <row r="7588" customFormat="false" ht="15" hidden="false" customHeight="false" outlineLevel="0" collapsed="false">
      <c r="A7588" s="21" t="s">
        <v>3936</v>
      </c>
      <c r="B7588" s="21" t="s">
        <v>3442</v>
      </c>
      <c r="C7588" s="23" t="n">
        <v>46241</v>
      </c>
      <c r="D7588" s="21" t="s">
        <v>1226</v>
      </c>
      <c r="E7588" s="21" t="s">
        <v>971</v>
      </c>
      <c r="F7588" s="12" t="n">
        <v>32</v>
      </c>
      <c r="G7588" s="19" t="n">
        <v>0.9</v>
      </c>
      <c r="H7588" s="19" t="n">
        <v>0.7</v>
      </c>
      <c r="I7588" s="19" t="n">
        <f aca="false">ROUND(F7588*G7588,2)</f>
        <v>28.8</v>
      </c>
      <c r="J7588" s="19" t="n">
        <f aca="false">ROUND(F7588*H7588,2)</f>
        <v>22.4</v>
      </c>
      <c r="K7588" s="19" t="n">
        <f aca="false">INDEX(Pricebook!$L$2:$L$1401,MATCH(D7588,Pricebook!$A$2:$A$1401,0))</f>
        <v>1</v>
      </c>
      <c r="L7588" s="19" t="n">
        <f aca="false">ROUND(F7588*K7588,2)</f>
        <v>32</v>
      </c>
      <c r="M7588" s="24" t="n">
        <f aca="false">DATE(YEAR(C7588),MONTH(C7588),1)</f>
        <v>46235</v>
      </c>
    </row>
    <row r="7589" customFormat="false" ht="15" hidden="false" customHeight="false" outlineLevel="0" collapsed="false">
      <c r="A7589" s="21" t="s">
        <v>3936</v>
      </c>
      <c r="B7589" s="21" t="s">
        <v>3442</v>
      </c>
      <c r="C7589" s="23" t="n">
        <v>46241</v>
      </c>
      <c r="D7589" s="21" t="s">
        <v>2543</v>
      </c>
      <c r="E7589" s="21" t="s">
        <v>2466</v>
      </c>
      <c r="F7589" s="12" t="n">
        <v>2</v>
      </c>
      <c r="G7589" s="19" t="n">
        <v>26.85</v>
      </c>
      <c r="H7589" s="19" t="n">
        <v>16.56</v>
      </c>
      <c r="I7589" s="19" t="n">
        <f aca="false">ROUND(F7589*G7589,2)</f>
        <v>53.7</v>
      </c>
      <c r="J7589" s="19" t="n">
        <f aca="false">ROUND(F7589*H7589,2)</f>
        <v>33.12</v>
      </c>
      <c r="K7589" s="19" t="n">
        <f aca="false">INDEX(Pricebook!$L$2:$L$1401,MATCH(D7589,Pricebook!$A$2:$A$1401,0))</f>
        <v>27.6</v>
      </c>
      <c r="L7589" s="19" t="n">
        <f aca="false">ROUND(F7589*K7589,2)</f>
        <v>55.2</v>
      </c>
      <c r="M7589" s="24" t="n">
        <f aca="false">DATE(YEAR(C7589),MONTH(C7589),1)</f>
        <v>46235</v>
      </c>
    </row>
    <row r="7590" customFormat="false" ht="15" hidden="false" customHeight="false" outlineLevel="0" collapsed="false">
      <c r="A7590" s="21" t="s">
        <v>3936</v>
      </c>
      <c r="B7590" s="21" t="s">
        <v>3442</v>
      </c>
      <c r="C7590" s="23" t="n">
        <v>46241</v>
      </c>
      <c r="D7590" s="21" t="s">
        <v>344</v>
      </c>
      <c r="E7590" s="21" t="s">
        <v>108</v>
      </c>
      <c r="F7590" s="12" t="n">
        <v>1</v>
      </c>
      <c r="G7590" s="19" t="n">
        <v>57.45</v>
      </c>
      <c r="H7590" s="19" t="n">
        <v>47.88</v>
      </c>
      <c r="I7590" s="19" t="n">
        <f aca="false">ROUND(F7590*G7590,2)</f>
        <v>57.45</v>
      </c>
      <c r="J7590" s="19" t="n">
        <f aca="false">ROUND(F7590*H7590,2)</f>
        <v>47.88</v>
      </c>
      <c r="K7590" s="19" t="n">
        <f aca="false">INDEX(Pricebook!$L$2:$L$1401,MATCH(D7590,Pricebook!$A$2:$A$1401,0))</f>
        <v>62.2</v>
      </c>
      <c r="L7590" s="19" t="n">
        <f aca="false">ROUND(F7590*K7590,2)</f>
        <v>62.2</v>
      </c>
      <c r="M7590" s="24" t="n">
        <f aca="false">DATE(YEAR(C7590),MONTH(C7590),1)</f>
        <v>46235</v>
      </c>
    </row>
    <row r="7591" customFormat="false" ht="15" hidden="false" customHeight="false" outlineLevel="0" collapsed="false">
      <c r="A7591" s="21" t="s">
        <v>3936</v>
      </c>
      <c r="B7591" s="21" t="s">
        <v>3442</v>
      </c>
      <c r="C7591" s="23" t="n">
        <v>46241</v>
      </c>
      <c r="D7591" s="21" t="s">
        <v>895</v>
      </c>
      <c r="E7591" s="21" t="s">
        <v>366</v>
      </c>
      <c r="F7591" s="12" t="n">
        <v>1</v>
      </c>
      <c r="G7591" s="19" t="n">
        <v>19.35</v>
      </c>
      <c r="H7591" s="19" t="n">
        <v>14.01</v>
      </c>
      <c r="I7591" s="19" t="n">
        <f aca="false">ROUND(F7591*G7591,2)</f>
        <v>19.35</v>
      </c>
      <c r="J7591" s="19" t="n">
        <f aca="false">ROUND(F7591*H7591,2)</f>
        <v>14.01</v>
      </c>
      <c r="K7591" s="19" t="n">
        <f aca="false">INDEX(Pricebook!$L$2:$L$1401,MATCH(D7591,Pricebook!$A$2:$A$1401,0))</f>
        <v>20.95</v>
      </c>
      <c r="L7591" s="19" t="n">
        <f aca="false">ROUND(F7591*K7591,2)</f>
        <v>20.95</v>
      </c>
      <c r="M7591" s="24" t="n">
        <f aca="false">DATE(YEAR(C7591),MONTH(C7591),1)</f>
        <v>46235</v>
      </c>
    </row>
    <row r="7592" customFormat="false" ht="15" hidden="false" customHeight="false" outlineLevel="0" collapsed="false">
      <c r="A7592" s="21" t="s">
        <v>3936</v>
      </c>
      <c r="B7592" s="21" t="s">
        <v>3442</v>
      </c>
      <c r="C7592" s="23" t="n">
        <v>46241</v>
      </c>
      <c r="D7592" s="21" t="s">
        <v>2485</v>
      </c>
      <c r="E7592" s="21" t="s">
        <v>2466</v>
      </c>
      <c r="F7592" s="12" t="n">
        <v>2</v>
      </c>
      <c r="G7592" s="19" t="n">
        <v>99.7</v>
      </c>
      <c r="H7592" s="19" t="n">
        <v>66.76</v>
      </c>
      <c r="I7592" s="19" t="n">
        <f aca="false">ROUND(F7592*G7592,2)</f>
        <v>199.4</v>
      </c>
      <c r="J7592" s="19" t="n">
        <f aca="false">ROUND(F7592*H7592,2)</f>
        <v>133.52</v>
      </c>
      <c r="K7592" s="19" t="n">
        <f aca="false">INDEX(Pricebook!$L$2:$L$1401,MATCH(D7592,Pricebook!$A$2:$A$1401,0))</f>
        <v>102.75</v>
      </c>
      <c r="L7592" s="19" t="n">
        <f aca="false">ROUND(F7592*K7592,2)</f>
        <v>205.5</v>
      </c>
      <c r="M7592" s="24" t="n">
        <f aca="false">DATE(YEAR(C7592),MONTH(C7592),1)</f>
        <v>46235</v>
      </c>
    </row>
    <row r="7593" customFormat="false" ht="15" hidden="false" customHeight="false" outlineLevel="0" collapsed="false">
      <c r="A7593" s="21" t="s">
        <v>3936</v>
      </c>
      <c r="B7593" s="21" t="s">
        <v>3442</v>
      </c>
      <c r="C7593" s="23" t="n">
        <v>46241</v>
      </c>
      <c r="D7593" s="21" t="s">
        <v>2555</v>
      </c>
      <c r="E7593" s="21" t="s">
        <v>2466</v>
      </c>
      <c r="F7593" s="12" t="n">
        <v>4</v>
      </c>
      <c r="G7593" s="19" t="n">
        <v>23.35</v>
      </c>
      <c r="H7593" s="19" t="n">
        <v>14.74</v>
      </c>
      <c r="I7593" s="19" t="n">
        <f aca="false">ROUND(F7593*G7593,2)</f>
        <v>93.4</v>
      </c>
      <c r="J7593" s="19" t="n">
        <f aca="false">ROUND(F7593*H7593,2)</f>
        <v>58.96</v>
      </c>
      <c r="K7593" s="19" t="n">
        <f aca="false">INDEX(Pricebook!$L$2:$L$1401,MATCH(D7593,Pricebook!$A$2:$A$1401,0))</f>
        <v>24.6</v>
      </c>
      <c r="L7593" s="19" t="n">
        <f aca="false">ROUND(F7593*K7593,2)</f>
        <v>98.4</v>
      </c>
      <c r="M7593" s="24" t="n">
        <f aca="false">DATE(YEAR(C7593),MONTH(C7593),1)</f>
        <v>46235</v>
      </c>
    </row>
    <row r="7594" customFormat="false" ht="15" hidden="false" customHeight="false" outlineLevel="0" collapsed="false">
      <c r="A7594" s="21" t="s">
        <v>3936</v>
      </c>
      <c r="B7594" s="21" t="s">
        <v>3442</v>
      </c>
      <c r="C7594" s="23" t="n">
        <v>46241</v>
      </c>
      <c r="D7594" s="21" t="s">
        <v>2483</v>
      </c>
      <c r="E7594" s="21" t="s">
        <v>2466</v>
      </c>
      <c r="F7594" s="12" t="n">
        <v>2</v>
      </c>
      <c r="G7594" s="19" t="n">
        <v>220.5</v>
      </c>
      <c r="H7594" s="19" t="n">
        <v>136.52</v>
      </c>
      <c r="I7594" s="19" t="n">
        <f aca="false">ROUND(F7594*G7594,2)</f>
        <v>441</v>
      </c>
      <c r="J7594" s="19" t="n">
        <f aca="false">ROUND(F7594*H7594,2)</f>
        <v>273.04</v>
      </c>
      <c r="K7594" s="19" t="n">
        <f aca="false">INDEX(Pricebook!$L$2:$L$1401,MATCH(D7594,Pricebook!$A$2:$A$1401,0))</f>
        <v>227.55</v>
      </c>
      <c r="L7594" s="19" t="n">
        <f aca="false">ROUND(F7594*K7594,2)</f>
        <v>455.1</v>
      </c>
      <c r="M7594" s="24" t="n">
        <f aca="false">DATE(YEAR(C7594),MONTH(C7594),1)</f>
        <v>46235</v>
      </c>
    </row>
    <row r="7595" customFormat="false" ht="15" hidden="false" customHeight="false" outlineLevel="0" collapsed="false">
      <c r="A7595" s="21" t="s">
        <v>3936</v>
      </c>
      <c r="B7595" s="21" t="s">
        <v>3442</v>
      </c>
      <c r="C7595" s="23" t="n">
        <v>46241</v>
      </c>
      <c r="D7595" s="21" t="s">
        <v>665</v>
      </c>
      <c r="E7595" s="21" t="s">
        <v>366</v>
      </c>
      <c r="F7595" s="12" t="n">
        <v>2</v>
      </c>
      <c r="G7595" s="19" t="n">
        <v>28.25</v>
      </c>
      <c r="H7595" s="19" t="n">
        <v>20.57</v>
      </c>
      <c r="I7595" s="19" t="n">
        <f aca="false">ROUND(F7595*G7595,2)</f>
        <v>56.5</v>
      </c>
      <c r="J7595" s="19" t="n">
        <f aca="false">ROUND(F7595*H7595,2)</f>
        <v>41.14</v>
      </c>
      <c r="K7595" s="19" t="n">
        <f aca="false">INDEX(Pricebook!$L$2:$L$1401,MATCH(D7595,Pricebook!$A$2:$A$1401,0))</f>
        <v>30.75</v>
      </c>
      <c r="L7595" s="19" t="n">
        <f aca="false">ROUND(F7595*K7595,2)</f>
        <v>61.5</v>
      </c>
      <c r="M7595" s="24" t="n">
        <f aca="false">DATE(YEAR(C7595),MONTH(C7595),1)</f>
        <v>46235</v>
      </c>
    </row>
    <row r="7596" customFormat="false" ht="15" hidden="false" customHeight="false" outlineLevel="0" collapsed="false">
      <c r="A7596" s="21" t="s">
        <v>3937</v>
      </c>
      <c r="B7596" s="21" t="s">
        <v>3829</v>
      </c>
      <c r="C7596" s="23" t="n">
        <v>46241</v>
      </c>
      <c r="D7596" s="21" t="s">
        <v>2527</v>
      </c>
      <c r="E7596" s="21" t="s">
        <v>2466</v>
      </c>
      <c r="F7596" s="12" t="n">
        <v>2</v>
      </c>
      <c r="G7596" s="19" t="n">
        <v>111.2</v>
      </c>
      <c r="H7596" s="19" t="n">
        <v>69.89</v>
      </c>
      <c r="I7596" s="19" t="n">
        <f aca="false">ROUND(F7596*G7596,2)</f>
        <v>222.4</v>
      </c>
      <c r="J7596" s="19" t="n">
        <f aca="false">ROUND(F7596*H7596,2)</f>
        <v>139.78</v>
      </c>
      <c r="K7596" s="19" t="n">
        <f aca="false">INDEX(Pricebook!$L$2:$L$1401,MATCH(D7596,Pricebook!$A$2:$A$1401,0))</f>
        <v>116.5</v>
      </c>
      <c r="L7596" s="19" t="n">
        <f aca="false">ROUND(F7596*K7596,2)</f>
        <v>233</v>
      </c>
      <c r="M7596" s="24" t="n">
        <f aca="false">DATE(YEAR(C7596),MONTH(C7596),1)</f>
        <v>46235</v>
      </c>
    </row>
    <row r="7597" customFormat="false" ht="15" hidden="false" customHeight="false" outlineLevel="0" collapsed="false">
      <c r="A7597" s="21" t="s">
        <v>3937</v>
      </c>
      <c r="B7597" s="21" t="s">
        <v>3829</v>
      </c>
      <c r="C7597" s="23" t="n">
        <v>46241</v>
      </c>
      <c r="D7597" s="21" t="s">
        <v>1314</v>
      </c>
      <c r="E7597" s="21" t="s">
        <v>971</v>
      </c>
      <c r="F7597" s="12" t="n">
        <v>1</v>
      </c>
      <c r="G7597" s="19" t="n">
        <v>64.9</v>
      </c>
      <c r="H7597" s="19" t="n">
        <v>56.1</v>
      </c>
      <c r="I7597" s="19" t="n">
        <f aca="false">ROUND(F7597*G7597,2)</f>
        <v>64.9</v>
      </c>
      <c r="J7597" s="19" t="n">
        <f aca="false">ROUND(F7597*H7597,2)</f>
        <v>56.1</v>
      </c>
      <c r="K7597" s="19" t="n">
        <f aca="false">INDEX(Pricebook!$L$2:$L$1401,MATCH(D7597,Pricebook!$A$2:$A$1401,0))</f>
        <v>75.85</v>
      </c>
      <c r="L7597" s="19" t="n">
        <f aca="false">ROUND(F7597*K7597,2)</f>
        <v>75.85</v>
      </c>
      <c r="M7597" s="24" t="n">
        <f aca="false">DATE(YEAR(C7597),MONTH(C7597),1)</f>
        <v>46235</v>
      </c>
    </row>
    <row r="7598" customFormat="false" ht="15" hidden="false" customHeight="false" outlineLevel="0" collapsed="false">
      <c r="A7598" s="21" t="s">
        <v>3937</v>
      </c>
      <c r="B7598" s="21" t="s">
        <v>3829</v>
      </c>
      <c r="C7598" s="23" t="n">
        <v>46241</v>
      </c>
      <c r="D7598" s="21" t="s">
        <v>169</v>
      </c>
      <c r="E7598" s="21" t="s">
        <v>108</v>
      </c>
      <c r="F7598" s="12" t="n">
        <v>1</v>
      </c>
      <c r="G7598" s="19" t="n">
        <v>68</v>
      </c>
      <c r="H7598" s="19" t="n">
        <v>51.68</v>
      </c>
      <c r="I7598" s="19" t="n">
        <f aca="false">ROUND(F7598*G7598,2)</f>
        <v>68</v>
      </c>
      <c r="J7598" s="19" t="n">
        <f aca="false">ROUND(F7598*H7598,2)</f>
        <v>51.68</v>
      </c>
      <c r="K7598" s="19" t="n">
        <f aca="false">INDEX(Pricebook!$L$2:$L$1401,MATCH(D7598,Pricebook!$A$2:$A$1401,0))</f>
        <v>73.85</v>
      </c>
      <c r="L7598" s="19" t="n">
        <f aca="false">ROUND(F7598*K7598,2)</f>
        <v>73.85</v>
      </c>
      <c r="M7598" s="24" t="n">
        <f aca="false">DATE(YEAR(C7598),MONTH(C7598),1)</f>
        <v>46235</v>
      </c>
    </row>
    <row r="7599" customFormat="false" ht="15" hidden="false" customHeight="false" outlineLevel="0" collapsed="false">
      <c r="A7599" s="21" t="s">
        <v>3937</v>
      </c>
      <c r="B7599" s="21" t="s">
        <v>3829</v>
      </c>
      <c r="C7599" s="23" t="n">
        <v>46241</v>
      </c>
      <c r="D7599" s="21" t="s">
        <v>611</v>
      </c>
      <c r="E7599" s="21" t="s">
        <v>366</v>
      </c>
      <c r="F7599" s="12" t="n">
        <v>1</v>
      </c>
      <c r="G7599" s="19" t="n">
        <v>124.35</v>
      </c>
      <c r="H7599" s="19" t="n">
        <v>88.93</v>
      </c>
      <c r="I7599" s="19" t="n">
        <f aca="false">ROUND(F7599*G7599,2)</f>
        <v>124.35</v>
      </c>
      <c r="J7599" s="19" t="n">
        <f aca="false">ROUND(F7599*H7599,2)</f>
        <v>88.93</v>
      </c>
      <c r="K7599" s="19" t="n">
        <f aca="false">INDEX(Pricebook!$L$2:$L$1401,MATCH(D7599,Pricebook!$A$2:$A$1401,0))</f>
        <v>132.75</v>
      </c>
      <c r="L7599" s="19" t="n">
        <f aca="false">ROUND(F7599*K7599,2)</f>
        <v>132.75</v>
      </c>
      <c r="M7599" s="24" t="n">
        <f aca="false">DATE(YEAR(C7599),MONTH(C7599),1)</f>
        <v>46235</v>
      </c>
    </row>
    <row r="7600" customFormat="false" ht="15" hidden="false" customHeight="false" outlineLevel="0" collapsed="false">
      <c r="A7600" s="21" t="s">
        <v>3937</v>
      </c>
      <c r="B7600" s="21" t="s">
        <v>3829</v>
      </c>
      <c r="C7600" s="23" t="n">
        <v>46241</v>
      </c>
      <c r="D7600" s="21" t="s">
        <v>306</v>
      </c>
      <c r="E7600" s="21" t="s">
        <v>108</v>
      </c>
      <c r="F7600" s="12" t="n">
        <v>2</v>
      </c>
      <c r="G7600" s="19" t="n">
        <v>21.6</v>
      </c>
      <c r="H7600" s="19" t="n">
        <v>19.08</v>
      </c>
      <c r="I7600" s="19" t="n">
        <f aca="false">ROUND(F7600*G7600,2)</f>
        <v>43.2</v>
      </c>
      <c r="J7600" s="19" t="n">
        <f aca="false">ROUND(F7600*H7600,2)</f>
        <v>38.16</v>
      </c>
      <c r="K7600" s="19" t="n">
        <f aca="false">INDEX(Pricebook!$L$2:$L$1401,MATCH(D7600,Pricebook!$A$2:$A$1401,0))</f>
        <v>23.85</v>
      </c>
      <c r="L7600" s="19" t="n">
        <f aca="false">ROUND(F7600*K7600,2)</f>
        <v>47.7</v>
      </c>
      <c r="M7600" s="24" t="n">
        <f aca="false">DATE(YEAR(C7600),MONTH(C7600),1)</f>
        <v>46235</v>
      </c>
    </row>
    <row r="7601" customFormat="false" ht="15" hidden="false" customHeight="false" outlineLevel="0" collapsed="false">
      <c r="A7601" s="21" t="s">
        <v>3937</v>
      </c>
      <c r="B7601" s="21" t="s">
        <v>3829</v>
      </c>
      <c r="C7601" s="23" t="n">
        <v>46241</v>
      </c>
      <c r="D7601" s="21" t="s">
        <v>120</v>
      </c>
      <c r="E7601" s="21" t="s">
        <v>108</v>
      </c>
      <c r="F7601" s="12" t="n">
        <v>1</v>
      </c>
      <c r="G7601" s="19" t="n">
        <v>360.8</v>
      </c>
      <c r="H7601" s="19" t="n">
        <v>313.92</v>
      </c>
      <c r="I7601" s="19" t="n">
        <f aca="false">ROUND(F7601*G7601,2)</f>
        <v>360.8</v>
      </c>
      <c r="J7601" s="19" t="n">
        <f aca="false">ROUND(F7601*H7601,2)</f>
        <v>313.92</v>
      </c>
      <c r="K7601" s="19" t="n">
        <f aca="false">INDEX(Pricebook!$L$2:$L$1401,MATCH(D7601,Pricebook!$A$2:$A$1401,0))</f>
        <v>360.8</v>
      </c>
      <c r="L7601" s="19" t="n">
        <f aca="false">ROUND(F7601*K7601,2)</f>
        <v>360.8</v>
      </c>
      <c r="M7601" s="24" t="n">
        <f aca="false">DATE(YEAR(C7601),MONTH(C7601),1)</f>
        <v>46235</v>
      </c>
    </row>
    <row r="7602" customFormat="false" ht="15" hidden="false" customHeight="false" outlineLevel="0" collapsed="false">
      <c r="A7602" s="21" t="s">
        <v>3937</v>
      </c>
      <c r="B7602" s="21" t="s">
        <v>3829</v>
      </c>
      <c r="C7602" s="23" t="n">
        <v>46241</v>
      </c>
      <c r="D7602" s="21" t="s">
        <v>2479</v>
      </c>
      <c r="E7602" s="21" t="s">
        <v>2466</v>
      </c>
      <c r="F7602" s="12" t="n">
        <v>1</v>
      </c>
      <c r="G7602" s="19" t="n">
        <v>73.7</v>
      </c>
      <c r="H7602" s="19" t="n">
        <v>46.51</v>
      </c>
      <c r="I7602" s="19" t="n">
        <f aca="false">ROUND(F7602*G7602,2)</f>
        <v>73.7</v>
      </c>
      <c r="J7602" s="19" t="n">
        <f aca="false">ROUND(F7602*H7602,2)</f>
        <v>46.51</v>
      </c>
      <c r="K7602" s="19" t="n">
        <f aca="false">INDEX(Pricebook!$L$2:$L$1401,MATCH(D7602,Pricebook!$A$2:$A$1401,0))</f>
        <v>77.55</v>
      </c>
      <c r="L7602" s="19" t="n">
        <f aca="false">ROUND(F7602*K7602,2)</f>
        <v>77.55</v>
      </c>
      <c r="M7602" s="24" t="n">
        <f aca="false">DATE(YEAR(C7602),MONTH(C7602),1)</f>
        <v>46235</v>
      </c>
    </row>
    <row r="7603" customFormat="false" ht="15" hidden="false" customHeight="false" outlineLevel="0" collapsed="false">
      <c r="A7603" s="21" t="s">
        <v>3937</v>
      </c>
      <c r="B7603" s="21" t="s">
        <v>3829</v>
      </c>
      <c r="C7603" s="23" t="n">
        <v>46241</v>
      </c>
      <c r="D7603" s="21" t="s">
        <v>1436</v>
      </c>
      <c r="E7603" s="21" t="s">
        <v>971</v>
      </c>
      <c r="F7603" s="12" t="n">
        <v>47</v>
      </c>
      <c r="G7603" s="19" t="n">
        <v>2.1</v>
      </c>
      <c r="H7603" s="19" t="n">
        <v>1.69</v>
      </c>
      <c r="I7603" s="19" t="n">
        <f aca="false">ROUND(F7603*G7603,2)</f>
        <v>98.7</v>
      </c>
      <c r="J7603" s="19" t="n">
        <f aca="false">ROUND(F7603*H7603,2)</f>
        <v>79.43</v>
      </c>
      <c r="K7603" s="19" t="n">
        <f aca="false">INDEX(Pricebook!$L$2:$L$1401,MATCH(D7603,Pricebook!$A$2:$A$1401,0))</f>
        <v>2.45</v>
      </c>
      <c r="L7603" s="19" t="n">
        <f aca="false">ROUND(F7603*K7603,2)</f>
        <v>115.15</v>
      </c>
      <c r="M7603" s="24" t="n">
        <f aca="false">DATE(YEAR(C7603),MONTH(C7603),1)</f>
        <v>46235</v>
      </c>
    </row>
    <row r="7604" customFormat="false" ht="15" hidden="false" customHeight="false" outlineLevel="0" collapsed="false">
      <c r="A7604" s="21" t="s">
        <v>3937</v>
      </c>
      <c r="B7604" s="21" t="s">
        <v>3829</v>
      </c>
      <c r="C7604" s="23" t="n">
        <v>46241</v>
      </c>
      <c r="D7604" s="21" t="s">
        <v>2509</v>
      </c>
      <c r="E7604" s="21" t="s">
        <v>2466</v>
      </c>
      <c r="F7604" s="12" t="n">
        <v>6</v>
      </c>
      <c r="G7604" s="19" t="n">
        <v>7.3</v>
      </c>
      <c r="H7604" s="19" t="n">
        <v>4.58</v>
      </c>
      <c r="I7604" s="19" t="n">
        <f aca="false">ROUND(F7604*G7604,2)</f>
        <v>43.8</v>
      </c>
      <c r="J7604" s="19" t="n">
        <f aca="false">ROUND(F7604*H7604,2)</f>
        <v>27.48</v>
      </c>
      <c r="K7604" s="19" t="n">
        <f aca="false">INDEX(Pricebook!$L$2:$L$1401,MATCH(D7604,Pricebook!$A$2:$A$1401,0))</f>
        <v>7.65</v>
      </c>
      <c r="L7604" s="19" t="n">
        <f aca="false">ROUND(F7604*K7604,2)</f>
        <v>45.9</v>
      </c>
      <c r="M7604" s="24" t="n">
        <f aca="false">DATE(YEAR(C7604),MONTH(C7604),1)</f>
        <v>46235</v>
      </c>
    </row>
    <row r="7605" customFormat="false" ht="15" hidden="false" customHeight="false" outlineLevel="0" collapsed="false">
      <c r="A7605" s="21" t="s">
        <v>3937</v>
      </c>
      <c r="B7605" s="21" t="s">
        <v>3829</v>
      </c>
      <c r="C7605" s="23" t="n">
        <v>46241</v>
      </c>
      <c r="D7605" s="21" t="s">
        <v>994</v>
      </c>
      <c r="E7605" s="21" t="s">
        <v>971</v>
      </c>
      <c r="F7605" s="12" t="n">
        <v>1</v>
      </c>
      <c r="G7605" s="19" t="n">
        <v>371.65</v>
      </c>
      <c r="H7605" s="19" t="n">
        <v>322.36</v>
      </c>
      <c r="I7605" s="19" t="n">
        <f aca="false">ROUND(F7605*G7605,2)</f>
        <v>371.65</v>
      </c>
      <c r="J7605" s="19" t="n">
        <f aca="false">ROUND(F7605*H7605,2)</f>
        <v>322.36</v>
      </c>
      <c r="K7605" s="19" t="n">
        <f aca="false">INDEX(Pricebook!$L$2:$L$1401,MATCH(D7605,Pricebook!$A$2:$A$1401,0))</f>
        <v>435.65</v>
      </c>
      <c r="L7605" s="19" t="n">
        <f aca="false">ROUND(F7605*K7605,2)</f>
        <v>435.65</v>
      </c>
      <c r="M7605" s="24" t="n">
        <f aca="false">DATE(YEAR(C7605),MONTH(C7605),1)</f>
        <v>46235</v>
      </c>
    </row>
    <row r="7606" customFormat="false" ht="15" hidden="false" customHeight="false" outlineLevel="0" collapsed="false">
      <c r="A7606" s="21" t="s">
        <v>3937</v>
      </c>
      <c r="B7606" s="21" t="s">
        <v>3829</v>
      </c>
      <c r="C7606" s="23" t="n">
        <v>46241</v>
      </c>
      <c r="D7606" s="21" t="s">
        <v>304</v>
      </c>
      <c r="E7606" s="21" t="s">
        <v>108</v>
      </c>
      <c r="F7606" s="12" t="n">
        <v>1</v>
      </c>
      <c r="G7606" s="19" t="n">
        <v>37.8</v>
      </c>
      <c r="H7606" s="19" t="n">
        <v>30.76</v>
      </c>
      <c r="I7606" s="19" t="n">
        <f aca="false">ROUND(F7606*G7606,2)</f>
        <v>37.8</v>
      </c>
      <c r="J7606" s="19" t="n">
        <f aca="false">ROUND(F7606*H7606,2)</f>
        <v>30.76</v>
      </c>
      <c r="K7606" s="19" t="n">
        <f aca="false">INDEX(Pricebook!$L$2:$L$1401,MATCH(D7606,Pricebook!$A$2:$A$1401,0))</f>
        <v>41.05</v>
      </c>
      <c r="L7606" s="19" t="n">
        <f aca="false">ROUND(F7606*K7606,2)</f>
        <v>41.05</v>
      </c>
      <c r="M7606" s="24" t="n">
        <f aca="false">DATE(YEAR(C7606),MONTH(C7606),1)</f>
        <v>46235</v>
      </c>
    </row>
    <row r="7607" customFormat="false" ht="15" hidden="false" customHeight="false" outlineLevel="0" collapsed="false">
      <c r="A7607" s="21" t="s">
        <v>3937</v>
      </c>
      <c r="B7607" s="21" t="s">
        <v>3829</v>
      </c>
      <c r="C7607" s="23" t="n">
        <v>46241</v>
      </c>
      <c r="D7607" s="21" t="s">
        <v>292</v>
      </c>
      <c r="E7607" s="21" t="s">
        <v>108</v>
      </c>
      <c r="F7607" s="12" t="n">
        <v>3</v>
      </c>
      <c r="G7607" s="19" t="n">
        <v>9.9</v>
      </c>
      <c r="H7607" s="19" t="n">
        <v>7.5</v>
      </c>
      <c r="I7607" s="19" t="n">
        <f aca="false">ROUND(F7607*G7607,2)</f>
        <v>29.7</v>
      </c>
      <c r="J7607" s="19" t="n">
        <f aca="false">ROUND(F7607*H7607,2)</f>
        <v>22.5</v>
      </c>
      <c r="K7607" s="19" t="n">
        <f aca="false">INDEX(Pricebook!$L$2:$L$1401,MATCH(D7607,Pricebook!$A$2:$A$1401,0))</f>
        <v>10.75</v>
      </c>
      <c r="L7607" s="19" t="n">
        <f aca="false">ROUND(F7607*K7607,2)</f>
        <v>32.25</v>
      </c>
      <c r="M7607" s="24" t="n">
        <f aca="false">DATE(YEAR(C7607),MONTH(C7607),1)</f>
        <v>46235</v>
      </c>
    </row>
    <row r="7608" customFormat="false" ht="15" hidden="false" customHeight="false" outlineLevel="0" collapsed="false">
      <c r="A7608" s="21" t="s">
        <v>3937</v>
      </c>
      <c r="B7608" s="21" t="s">
        <v>3829</v>
      </c>
      <c r="C7608" s="23" t="n">
        <v>46241</v>
      </c>
      <c r="D7608" s="21" t="s">
        <v>531</v>
      </c>
      <c r="E7608" s="21" t="s">
        <v>366</v>
      </c>
      <c r="F7608" s="12" t="n">
        <v>4</v>
      </c>
      <c r="G7608" s="19" t="n">
        <v>8.7</v>
      </c>
      <c r="H7608" s="19" t="n">
        <v>6.26</v>
      </c>
      <c r="I7608" s="19" t="n">
        <f aca="false">ROUND(F7608*G7608,2)</f>
        <v>34.8</v>
      </c>
      <c r="J7608" s="19" t="n">
        <f aca="false">ROUND(F7608*H7608,2)</f>
        <v>25.04</v>
      </c>
      <c r="K7608" s="19" t="n">
        <f aca="false">INDEX(Pricebook!$L$2:$L$1401,MATCH(D7608,Pricebook!$A$2:$A$1401,0))</f>
        <v>9.35</v>
      </c>
      <c r="L7608" s="19" t="n">
        <f aca="false">ROUND(F7608*K7608,2)</f>
        <v>37.4</v>
      </c>
      <c r="M7608" s="24" t="n">
        <f aca="false">DATE(YEAR(C7608),MONTH(C7608),1)</f>
        <v>46235</v>
      </c>
    </row>
    <row r="7609" customFormat="false" ht="15" hidden="false" customHeight="false" outlineLevel="0" collapsed="false">
      <c r="A7609" s="21" t="s">
        <v>3937</v>
      </c>
      <c r="B7609" s="21" t="s">
        <v>3829</v>
      </c>
      <c r="C7609" s="23" t="n">
        <v>46241</v>
      </c>
      <c r="D7609" s="21" t="s">
        <v>757</v>
      </c>
      <c r="E7609" s="21" t="s">
        <v>366</v>
      </c>
      <c r="F7609" s="12" t="n">
        <v>4</v>
      </c>
      <c r="G7609" s="19" t="n">
        <v>11.7</v>
      </c>
      <c r="H7609" s="19" t="n">
        <v>8.45</v>
      </c>
      <c r="I7609" s="19" t="n">
        <f aca="false">ROUND(F7609*G7609,2)</f>
        <v>46.8</v>
      </c>
      <c r="J7609" s="19" t="n">
        <f aca="false">ROUND(F7609*H7609,2)</f>
        <v>33.8</v>
      </c>
      <c r="K7609" s="19" t="n">
        <f aca="false">INDEX(Pricebook!$L$2:$L$1401,MATCH(D7609,Pricebook!$A$2:$A$1401,0))</f>
        <v>12.65</v>
      </c>
      <c r="L7609" s="19" t="n">
        <f aca="false">ROUND(F7609*K7609,2)</f>
        <v>50.6</v>
      </c>
      <c r="M7609" s="24" t="n">
        <f aca="false">DATE(YEAR(C7609),MONTH(C7609),1)</f>
        <v>46235</v>
      </c>
    </row>
    <row r="7610" customFormat="false" ht="15" hidden="false" customHeight="false" outlineLevel="0" collapsed="false">
      <c r="A7610" s="21" t="s">
        <v>3937</v>
      </c>
      <c r="B7610" s="21" t="s">
        <v>3829</v>
      </c>
      <c r="C7610" s="23" t="n">
        <v>46241</v>
      </c>
      <c r="D7610" s="21" t="s">
        <v>1164</v>
      </c>
      <c r="E7610" s="21" t="s">
        <v>971</v>
      </c>
      <c r="F7610" s="12" t="n">
        <v>1</v>
      </c>
      <c r="G7610" s="19" t="n">
        <v>151.35</v>
      </c>
      <c r="H7610" s="19" t="n">
        <v>132.77</v>
      </c>
      <c r="I7610" s="19" t="n">
        <f aca="false">ROUND(F7610*G7610,2)</f>
        <v>151.35</v>
      </c>
      <c r="J7610" s="19" t="n">
        <f aca="false">ROUND(F7610*H7610,2)</f>
        <v>132.77</v>
      </c>
      <c r="K7610" s="19" t="n">
        <f aca="false">INDEX(Pricebook!$L$2:$L$1401,MATCH(D7610,Pricebook!$A$2:$A$1401,0))</f>
        <v>174.7</v>
      </c>
      <c r="L7610" s="19" t="n">
        <f aca="false">ROUND(F7610*K7610,2)</f>
        <v>174.7</v>
      </c>
      <c r="M7610" s="24" t="n">
        <f aca="false">DATE(YEAR(C7610),MONTH(C7610),1)</f>
        <v>46235</v>
      </c>
    </row>
    <row r="7611" customFormat="false" ht="15" hidden="false" customHeight="false" outlineLevel="0" collapsed="false">
      <c r="A7611" s="21" t="s">
        <v>3938</v>
      </c>
      <c r="B7611" s="21" t="s">
        <v>3202</v>
      </c>
      <c r="C7611" s="23" t="n">
        <v>46241</v>
      </c>
      <c r="D7611" s="21" t="s">
        <v>2301</v>
      </c>
      <c r="E7611" s="21" t="s">
        <v>2202</v>
      </c>
      <c r="F7611" s="12" t="n">
        <v>2</v>
      </c>
      <c r="G7611" s="19" t="n">
        <v>38.15</v>
      </c>
      <c r="H7611" s="19" t="n">
        <v>23.37</v>
      </c>
      <c r="I7611" s="19" t="n">
        <f aca="false">ROUND(F7611*G7611,2)</f>
        <v>76.3</v>
      </c>
      <c r="J7611" s="19" t="n">
        <f aca="false">ROUND(F7611*H7611,2)</f>
        <v>46.74</v>
      </c>
      <c r="K7611" s="19" t="n">
        <f aca="false">INDEX(Pricebook!$L$2:$L$1401,MATCH(D7611,Pricebook!$A$2:$A$1401,0))</f>
        <v>40.3</v>
      </c>
      <c r="L7611" s="19" t="n">
        <f aca="false">ROUND(F7611*K7611,2)</f>
        <v>80.6</v>
      </c>
      <c r="M7611" s="24" t="n">
        <f aca="false">DATE(YEAR(C7611),MONTH(C7611),1)</f>
        <v>46235</v>
      </c>
    </row>
    <row r="7612" customFormat="false" ht="15" hidden="false" customHeight="false" outlineLevel="0" collapsed="false">
      <c r="A7612" s="21" t="s">
        <v>3938</v>
      </c>
      <c r="B7612" s="21" t="s">
        <v>3202</v>
      </c>
      <c r="C7612" s="23" t="n">
        <v>46241</v>
      </c>
      <c r="D7612" s="21" t="s">
        <v>459</v>
      </c>
      <c r="E7612" s="21" t="s">
        <v>366</v>
      </c>
      <c r="F7612" s="12" t="n">
        <v>1</v>
      </c>
      <c r="G7612" s="19" t="n">
        <v>35.85</v>
      </c>
      <c r="H7612" s="19" t="n">
        <v>26.13</v>
      </c>
      <c r="I7612" s="19" t="n">
        <f aca="false">ROUND(F7612*G7612,2)</f>
        <v>35.85</v>
      </c>
      <c r="J7612" s="19" t="n">
        <f aca="false">ROUND(F7612*H7612,2)</f>
        <v>26.13</v>
      </c>
      <c r="K7612" s="19" t="n">
        <f aca="false">INDEX(Pricebook!$L$2:$L$1401,MATCH(D7612,Pricebook!$A$2:$A$1401,0))</f>
        <v>39</v>
      </c>
      <c r="L7612" s="19" t="n">
        <f aca="false">ROUND(F7612*K7612,2)</f>
        <v>39</v>
      </c>
      <c r="M7612" s="24" t="n">
        <f aca="false">DATE(YEAR(C7612),MONTH(C7612),1)</f>
        <v>46235</v>
      </c>
    </row>
    <row r="7613" customFormat="false" ht="15" hidden="false" customHeight="false" outlineLevel="0" collapsed="false">
      <c r="A7613" s="21" t="s">
        <v>3938</v>
      </c>
      <c r="B7613" s="21" t="s">
        <v>3202</v>
      </c>
      <c r="C7613" s="23" t="n">
        <v>46241</v>
      </c>
      <c r="D7613" s="21" t="s">
        <v>1514</v>
      </c>
      <c r="E7613" s="21" t="s">
        <v>1452</v>
      </c>
      <c r="F7613" s="12" t="n">
        <v>1</v>
      </c>
      <c r="G7613" s="19" t="n">
        <v>41.8</v>
      </c>
      <c r="H7613" s="19" t="n">
        <v>29.17</v>
      </c>
      <c r="I7613" s="19" t="n">
        <f aca="false">ROUND(F7613*G7613,2)</f>
        <v>41.8</v>
      </c>
      <c r="J7613" s="19" t="n">
        <f aca="false">ROUND(F7613*H7613,2)</f>
        <v>29.17</v>
      </c>
      <c r="K7613" s="19" t="n">
        <f aca="false">INDEX(Pricebook!$L$2:$L$1401,MATCH(D7613,Pricebook!$A$2:$A$1401,0))</f>
        <v>43.55</v>
      </c>
      <c r="L7613" s="19" t="n">
        <f aca="false">ROUND(F7613*K7613,2)</f>
        <v>43.55</v>
      </c>
      <c r="M7613" s="24" t="n">
        <f aca="false">DATE(YEAR(C7613),MONTH(C7613),1)</f>
        <v>46235</v>
      </c>
    </row>
    <row r="7614" customFormat="false" ht="15" hidden="false" customHeight="false" outlineLevel="0" collapsed="false">
      <c r="A7614" s="21" t="s">
        <v>3938</v>
      </c>
      <c r="B7614" s="21" t="s">
        <v>3202</v>
      </c>
      <c r="C7614" s="23" t="n">
        <v>46241</v>
      </c>
      <c r="D7614" s="21" t="s">
        <v>1769</v>
      </c>
      <c r="E7614" s="21" t="s">
        <v>1452</v>
      </c>
      <c r="F7614" s="12" t="n">
        <v>4</v>
      </c>
      <c r="G7614" s="19" t="n">
        <v>26.45</v>
      </c>
      <c r="H7614" s="19" t="n">
        <v>16.26</v>
      </c>
      <c r="I7614" s="19" t="n">
        <f aca="false">ROUND(F7614*G7614,2)</f>
        <v>105.8</v>
      </c>
      <c r="J7614" s="19" t="n">
        <f aca="false">ROUND(F7614*H7614,2)</f>
        <v>65.04</v>
      </c>
      <c r="K7614" s="19" t="n">
        <f aca="false">INDEX(Pricebook!$L$2:$L$1401,MATCH(D7614,Pricebook!$A$2:$A$1401,0))</f>
        <v>26.45</v>
      </c>
      <c r="L7614" s="19" t="n">
        <f aca="false">ROUND(F7614*K7614,2)</f>
        <v>105.8</v>
      </c>
      <c r="M7614" s="24" t="n">
        <f aca="false">DATE(YEAR(C7614),MONTH(C7614),1)</f>
        <v>46235</v>
      </c>
    </row>
    <row r="7615" customFormat="false" ht="15" hidden="false" customHeight="false" outlineLevel="0" collapsed="false">
      <c r="A7615" s="21" t="s">
        <v>3938</v>
      </c>
      <c r="B7615" s="21" t="s">
        <v>3202</v>
      </c>
      <c r="C7615" s="23" t="n">
        <v>46241</v>
      </c>
      <c r="D7615" s="21" t="s">
        <v>2378</v>
      </c>
      <c r="E7615" s="21" t="s">
        <v>2202</v>
      </c>
      <c r="F7615" s="12" t="n">
        <v>4</v>
      </c>
      <c r="G7615" s="19" t="n">
        <v>18.85</v>
      </c>
      <c r="H7615" s="19" t="n">
        <v>11.74</v>
      </c>
      <c r="I7615" s="19" t="n">
        <f aca="false">ROUND(F7615*G7615,2)</f>
        <v>75.4</v>
      </c>
      <c r="J7615" s="19" t="n">
        <f aca="false">ROUND(F7615*H7615,2)</f>
        <v>46.96</v>
      </c>
      <c r="K7615" s="19" t="n">
        <f aca="false">INDEX(Pricebook!$L$2:$L$1401,MATCH(D7615,Pricebook!$A$2:$A$1401,0))</f>
        <v>20.25</v>
      </c>
      <c r="L7615" s="19" t="n">
        <f aca="false">ROUND(F7615*K7615,2)</f>
        <v>81</v>
      </c>
      <c r="M7615" s="24" t="n">
        <f aca="false">DATE(YEAR(C7615),MONTH(C7615),1)</f>
        <v>46235</v>
      </c>
    </row>
    <row r="7616" customFormat="false" ht="15" hidden="false" customHeight="false" outlineLevel="0" collapsed="false">
      <c r="A7616" s="21" t="s">
        <v>3938</v>
      </c>
      <c r="B7616" s="21" t="s">
        <v>3202</v>
      </c>
      <c r="C7616" s="23" t="n">
        <v>46241</v>
      </c>
      <c r="D7616" s="21" t="s">
        <v>523</v>
      </c>
      <c r="E7616" s="21" t="s">
        <v>366</v>
      </c>
      <c r="F7616" s="12" t="n">
        <v>3</v>
      </c>
      <c r="G7616" s="19" t="n">
        <v>16.3</v>
      </c>
      <c r="H7616" s="19" t="n">
        <v>11.67</v>
      </c>
      <c r="I7616" s="19" t="n">
        <f aca="false">ROUND(F7616*G7616,2)</f>
        <v>48.9</v>
      </c>
      <c r="J7616" s="19" t="n">
        <f aca="false">ROUND(F7616*H7616,2)</f>
        <v>35.01</v>
      </c>
      <c r="K7616" s="19" t="n">
        <f aca="false">INDEX(Pricebook!$L$2:$L$1401,MATCH(D7616,Pricebook!$A$2:$A$1401,0))</f>
        <v>17.45</v>
      </c>
      <c r="L7616" s="19" t="n">
        <f aca="false">ROUND(F7616*K7616,2)</f>
        <v>52.35</v>
      </c>
      <c r="M7616" s="24" t="n">
        <f aca="false">DATE(YEAR(C7616),MONTH(C7616),1)</f>
        <v>46235</v>
      </c>
    </row>
    <row r="7617" customFormat="false" ht="15" hidden="false" customHeight="false" outlineLevel="0" collapsed="false">
      <c r="A7617" s="21" t="s">
        <v>3938</v>
      </c>
      <c r="B7617" s="21" t="s">
        <v>3202</v>
      </c>
      <c r="C7617" s="23" t="n">
        <v>46241</v>
      </c>
      <c r="D7617" s="21" t="s">
        <v>2269</v>
      </c>
      <c r="E7617" s="21" t="s">
        <v>2202</v>
      </c>
      <c r="F7617" s="12" t="n">
        <v>2</v>
      </c>
      <c r="G7617" s="19" t="n">
        <v>31.05</v>
      </c>
      <c r="H7617" s="19" t="n">
        <v>19.4</v>
      </c>
      <c r="I7617" s="19" t="n">
        <f aca="false">ROUND(F7617*G7617,2)</f>
        <v>62.1</v>
      </c>
      <c r="J7617" s="19" t="n">
        <f aca="false">ROUND(F7617*H7617,2)</f>
        <v>38.8</v>
      </c>
      <c r="K7617" s="19" t="n">
        <f aca="false">INDEX(Pricebook!$L$2:$L$1401,MATCH(D7617,Pricebook!$A$2:$A$1401,0))</f>
        <v>33.45</v>
      </c>
      <c r="L7617" s="19" t="n">
        <f aca="false">ROUND(F7617*K7617,2)</f>
        <v>66.9</v>
      </c>
      <c r="M7617" s="24" t="n">
        <f aca="false">DATE(YEAR(C7617),MONTH(C7617),1)</f>
        <v>46235</v>
      </c>
    </row>
    <row r="7618" customFormat="false" ht="15" hidden="false" customHeight="false" outlineLevel="0" collapsed="false">
      <c r="A7618" s="21" t="s">
        <v>3938</v>
      </c>
      <c r="B7618" s="21" t="s">
        <v>3202</v>
      </c>
      <c r="C7618" s="23" t="n">
        <v>46241</v>
      </c>
      <c r="D7618" s="21" t="s">
        <v>1666</v>
      </c>
      <c r="E7618" s="21" t="s">
        <v>1452</v>
      </c>
      <c r="F7618" s="12" t="n">
        <v>12</v>
      </c>
      <c r="G7618" s="19" t="n">
        <v>184.5</v>
      </c>
      <c r="H7618" s="19" t="n">
        <v>113.88</v>
      </c>
      <c r="I7618" s="19" t="n">
        <f aca="false">ROUND(F7618*G7618,2)</f>
        <v>2214</v>
      </c>
      <c r="J7618" s="19" t="n">
        <f aca="false">ROUND(F7618*H7618,2)</f>
        <v>1366.56</v>
      </c>
      <c r="K7618" s="19" t="n">
        <f aca="false">INDEX(Pricebook!$L$2:$L$1401,MATCH(D7618,Pricebook!$A$2:$A$1401,0))</f>
        <v>189.8</v>
      </c>
      <c r="L7618" s="19" t="n">
        <f aca="false">ROUND(F7618*K7618,2)</f>
        <v>2277.6</v>
      </c>
      <c r="M7618" s="24" t="n">
        <f aca="false">DATE(YEAR(C7618),MONTH(C7618),1)</f>
        <v>46235</v>
      </c>
    </row>
    <row r="7619" customFormat="false" ht="15" hidden="false" customHeight="false" outlineLevel="0" collapsed="false">
      <c r="A7619" s="21" t="s">
        <v>3938</v>
      </c>
      <c r="B7619" s="21" t="s">
        <v>3202</v>
      </c>
      <c r="C7619" s="23" t="n">
        <v>46241</v>
      </c>
      <c r="D7619" s="21" t="s">
        <v>2212</v>
      </c>
      <c r="E7619" s="21" t="s">
        <v>2202</v>
      </c>
      <c r="F7619" s="12" t="n">
        <v>2</v>
      </c>
      <c r="G7619" s="19" t="n">
        <v>26.4</v>
      </c>
      <c r="H7619" s="19" t="n">
        <v>16.51</v>
      </c>
      <c r="I7619" s="19" t="n">
        <f aca="false">ROUND(F7619*G7619,2)</f>
        <v>52.8</v>
      </c>
      <c r="J7619" s="19" t="n">
        <f aca="false">ROUND(F7619*H7619,2)</f>
        <v>33.02</v>
      </c>
      <c r="K7619" s="19" t="n">
        <f aca="false">INDEX(Pricebook!$L$2:$L$1401,MATCH(D7619,Pricebook!$A$2:$A$1401,0))</f>
        <v>28.5</v>
      </c>
      <c r="L7619" s="19" t="n">
        <f aca="false">ROUND(F7619*K7619,2)</f>
        <v>57</v>
      </c>
      <c r="M7619" s="24" t="n">
        <f aca="false">DATE(YEAR(C7619),MONTH(C7619),1)</f>
        <v>46235</v>
      </c>
    </row>
    <row r="7620" customFormat="false" ht="15" hidden="false" customHeight="false" outlineLevel="0" collapsed="false">
      <c r="A7620" s="21" t="s">
        <v>3938</v>
      </c>
      <c r="B7620" s="21" t="s">
        <v>3202</v>
      </c>
      <c r="C7620" s="23" t="n">
        <v>46241</v>
      </c>
      <c r="D7620" s="21" t="s">
        <v>717</v>
      </c>
      <c r="E7620" s="21" t="s">
        <v>366</v>
      </c>
      <c r="F7620" s="12" t="n">
        <v>1</v>
      </c>
      <c r="G7620" s="19" t="n">
        <v>12.05</v>
      </c>
      <c r="H7620" s="19" t="n">
        <v>8.67</v>
      </c>
      <c r="I7620" s="19" t="n">
        <f aca="false">ROUND(F7620*G7620,2)</f>
        <v>12.05</v>
      </c>
      <c r="J7620" s="19" t="n">
        <f aca="false">ROUND(F7620*H7620,2)</f>
        <v>8.67</v>
      </c>
      <c r="K7620" s="19" t="n">
        <f aca="false">INDEX(Pricebook!$L$2:$L$1401,MATCH(D7620,Pricebook!$A$2:$A$1401,0))</f>
        <v>12.95</v>
      </c>
      <c r="L7620" s="19" t="n">
        <f aca="false">ROUND(F7620*K7620,2)</f>
        <v>12.95</v>
      </c>
      <c r="M7620" s="24" t="n">
        <f aca="false">DATE(YEAR(C7620),MONTH(C7620),1)</f>
        <v>46235</v>
      </c>
    </row>
    <row r="7621" customFormat="false" ht="15" hidden="false" customHeight="false" outlineLevel="0" collapsed="false">
      <c r="A7621" s="21" t="s">
        <v>3939</v>
      </c>
      <c r="B7621" s="21" t="s">
        <v>3940</v>
      </c>
      <c r="C7621" s="23" t="n">
        <v>46241</v>
      </c>
      <c r="D7621" s="21" t="s">
        <v>1903</v>
      </c>
      <c r="E7621" s="21" t="s">
        <v>1452</v>
      </c>
      <c r="F7621" s="12" t="n">
        <v>8</v>
      </c>
      <c r="G7621" s="19" t="n">
        <v>46.75</v>
      </c>
      <c r="H7621" s="19" t="n">
        <v>31.12</v>
      </c>
      <c r="I7621" s="19" t="n">
        <f aca="false">ROUND(F7621*G7621,2)</f>
        <v>374</v>
      </c>
      <c r="J7621" s="19" t="n">
        <f aca="false">ROUND(F7621*H7621,2)</f>
        <v>248.96</v>
      </c>
      <c r="K7621" s="19" t="n">
        <f aca="false">INDEX(Pricebook!$L$2:$L$1401,MATCH(D7621,Pricebook!$A$2:$A$1401,0))</f>
        <v>48.65</v>
      </c>
      <c r="L7621" s="19" t="n">
        <f aca="false">ROUND(F7621*K7621,2)</f>
        <v>389.2</v>
      </c>
      <c r="M7621" s="24" t="n">
        <f aca="false">DATE(YEAR(C7621),MONTH(C7621),1)</f>
        <v>46235</v>
      </c>
    </row>
    <row r="7622" customFormat="false" ht="15" hidden="false" customHeight="false" outlineLevel="0" collapsed="false">
      <c r="A7622" s="21" t="s">
        <v>3939</v>
      </c>
      <c r="B7622" s="21" t="s">
        <v>3940</v>
      </c>
      <c r="C7622" s="23" t="n">
        <v>46241</v>
      </c>
      <c r="D7622" s="21" t="s">
        <v>1707</v>
      </c>
      <c r="E7622" s="21" t="s">
        <v>1452</v>
      </c>
      <c r="F7622" s="12" t="n">
        <v>4</v>
      </c>
      <c r="G7622" s="19" t="n">
        <v>63</v>
      </c>
      <c r="H7622" s="19" t="n">
        <v>39.32</v>
      </c>
      <c r="I7622" s="19" t="n">
        <f aca="false">ROUND(F7622*G7622,2)</f>
        <v>252</v>
      </c>
      <c r="J7622" s="19" t="n">
        <f aca="false">ROUND(F7622*H7622,2)</f>
        <v>157.28</v>
      </c>
      <c r="K7622" s="19" t="n">
        <f aca="false">INDEX(Pricebook!$L$2:$L$1401,MATCH(D7622,Pricebook!$A$2:$A$1401,0))</f>
        <v>65.55</v>
      </c>
      <c r="L7622" s="19" t="n">
        <f aca="false">ROUND(F7622*K7622,2)</f>
        <v>262.2</v>
      </c>
      <c r="M7622" s="24" t="n">
        <f aca="false">DATE(YEAR(C7622),MONTH(C7622),1)</f>
        <v>46235</v>
      </c>
    </row>
    <row r="7623" customFormat="false" ht="15" hidden="false" customHeight="false" outlineLevel="0" collapsed="false">
      <c r="A7623" s="21" t="s">
        <v>3939</v>
      </c>
      <c r="B7623" s="21" t="s">
        <v>3940</v>
      </c>
      <c r="C7623" s="23" t="n">
        <v>46241</v>
      </c>
      <c r="D7623" s="21" t="s">
        <v>2638</v>
      </c>
      <c r="E7623" s="21" t="s">
        <v>2587</v>
      </c>
      <c r="F7623" s="12" t="n">
        <v>5</v>
      </c>
      <c r="G7623" s="19" t="n">
        <v>8.4</v>
      </c>
      <c r="H7623" s="19" t="n">
        <v>5.57</v>
      </c>
      <c r="I7623" s="19" t="n">
        <f aca="false">ROUND(F7623*G7623,2)</f>
        <v>42</v>
      </c>
      <c r="J7623" s="19" t="n">
        <f aca="false">ROUND(F7623*H7623,2)</f>
        <v>27.85</v>
      </c>
      <c r="K7623" s="19" t="n">
        <f aca="false">INDEX(Pricebook!$L$2:$L$1401,MATCH(D7623,Pricebook!$A$2:$A$1401,0))</f>
        <v>9</v>
      </c>
      <c r="L7623" s="19" t="n">
        <f aca="false">ROUND(F7623*K7623,2)</f>
        <v>45</v>
      </c>
      <c r="M7623" s="24" t="n">
        <f aca="false">DATE(YEAR(C7623),MONTH(C7623),1)</f>
        <v>46235</v>
      </c>
    </row>
    <row r="7624" customFormat="false" ht="15" hidden="false" customHeight="false" outlineLevel="0" collapsed="false">
      <c r="A7624" s="21" t="s">
        <v>3939</v>
      </c>
      <c r="B7624" s="21" t="s">
        <v>3940</v>
      </c>
      <c r="C7624" s="23" t="n">
        <v>46241</v>
      </c>
      <c r="D7624" s="21" t="s">
        <v>2307</v>
      </c>
      <c r="E7624" s="21" t="s">
        <v>2202</v>
      </c>
      <c r="F7624" s="12" t="n">
        <v>15</v>
      </c>
      <c r="G7624" s="19" t="n">
        <v>7.45</v>
      </c>
      <c r="H7624" s="19" t="n">
        <v>4.64</v>
      </c>
      <c r="I7624" s="19" t="n">
        <f aca="false">ROUND(F7624*G7624,2)</f>
        <v>111.75</v>
      </c>
      <c r="J7624" s="19" t="n">
        <f aca="false">ROUND(F7624*H7624,2)</f>
        <v>69.6</v>
      </c>
      <c r="K7624" s="19" t="n">
        <f aca="false">INDEX(Pricebook!$L$2:$L$1401,MATCH(D7624,Pricebook!$A$2:$A$1401,0))</f>
        <v>8</v>
      </c>
      <c r="L7624" s="19" t="n">
        <f aca="false">ROUND(F7624*K7624,2)</f>
        <v>120</v>
      </c>
      <c r="M7624" s="24" t="n">
        <f aca="false">DATE(YEAR(C7624),MONTH(C7624),1)</f>
        <v>46235</v>
      </c>
    </row>
    <row r="7625" customFormat="false" ht="15" hidden="false" customHeight="false" outlineLevel="0" collapsed="false">
      <c r="A7625" s="21" t="s">
        <v>3939</v>
      </c>
      <c r="B7625" s="21" t="s">
        <v>3940</v>
      </c>
      <c r="C7625" s="23" t="n">
        <v>46241</v>
      </c>
      <c r="D7625" s="21" t="s">
        <v>805</v>
      </c>
      <c r="E7625" s="21" t="s">
        <v>366</v>
      </c>
      <c r="F7625" s="12" t="n">
        <v>1</v>
      </c>
      <c r="G7625" s="19" t="n">
        <v>30.9</v>
      </c>
      <c r="H7625" s="19" t="n">
        <v>22.14</v>
      </c>
      <c r="I7625" s="19" t="n">
        <f aca="false">ROUND(F7625*G7625,2)</f>
        <v>30.9</v>
      </c>
      <c r="J7625" s="19" t="n">
        <f aca="false">ROUND(F7625*H7625,2)</f>
        <v>22.14</v>
      </c>
      <c r="K7625" s="19" t="n">
        <f aca="false">INDEX(Pricebook!$L$2:$L$1401,MATCH(D7625,Pricebook!$A$2:$A$1401,0))</f>
        <v>33.05</v>
      </c>
      <c r="L7625" s="19" t="n">
        <f aca="false">ROUND(F7625*K7625,2)</f>
        <v>33.05</v>
      </c>
      <c r="M7625" s="24" t="n">
        <f aca="false">DATE(YEAR(C7625),MONTH(C7625),1)</f>
        <v>46235</v>
      </c>
    </row>
    <row r="7626" customFormat="false" ht="15" hidden="false" customHeight="false" outlineLevel="0" collapsed="false">
      <c r="A7626" s="21" t="s">
        <v>3939</v>
      </c>
      <c r="B7626" s="21" t="s">
        <v>3940</v>
      </c>
      <c r="C7626" s="23" t="n">
        <v>46241</v>
      </c>
      <c r="D7626" s="21" t="s">
        <v>2688</v>
      </c>
      <c r="E7626" s="21" t="s">
        <v>2587</v>
      </c>
      <c r="F7626" s="12" t="n">
        <v>3</v>
      </c>
      <c r="G7626" s="19" t="n">
        <v>8.8</v>
      </c>
      <c r="H7626" s="19" t="n">
        <v>5.85</v>
      </c>
      <c r="I7626" s="19" t="n">
        <f aca="false">ROUND(F7626*G7626,2)</f>
        <v>26.4</v>
      </c>
      <c r="J7626" s="19" t="n">
        <f aca="false">ROUND(F7626*H7626,2)</f>
        <v>17.55</v>
      </c>
      <c r="K7626" s="19" t="n">
        <f aca="false">INDEX(Pricebook!$L$2:$L$1401,MATCH(D7626,Pricebook!$A$2:$A$1401,0))</f>
        <v>9.45</v>
      </c>
      <c r="L7626" s="19" t="n">
        <f aca="false">ROUND(F7626*K7626,2)</f>
        <v>28.35</v>
      </c>
      <c r="M7626" s="24" t="n">
        <f aca="false">DATE(YEAR(C7626),MONTH(C7626),1)</f>
        <v>46235</v>
      </c>
    </row>
    <row r="7627" customFormat="false" ht="15" hidden="false" customHeight="false" outlineLevel="0" collapsed="false">
      <c r="A7627" s="21" t="s">
        <v>3941</v>
      </c>
      <c r="B7627" s="21" t="s">
        <v>3942</v>
      </c>
      <c r="C7627" s="23" t="n">
        <v>46241</v>
      </c>
      <c r="D7627" s="21" t="s">
        <v>1739</v>
      </c>
      <c r="E7627" s="21" t="s">
        <v>1452</v>
      </c>
      <c r="F7627" s="12" t="n">
        <v>4</v>
      </c>
      <c r="G7627" s="19" t="n">
        <v>36</v>
      </c>
      <c r="H7627" s="19" t="n">
        <v>22.44</v>
      </c>
      <c r="I7627" s="19" t="n">
        <f aca="false">ROUND(F7627*G7627,2)</f>
        <v>144</v>
      </c>
      <c r="J7627" s="19" t="n">
        <f aca="false">ROUND(F7627*H7627,2)</f>
        <v>89.76</v>
      </c>
      <c r="K7627" s="19" t="n">
        <f aca="false">INDEX(Pricebook!$L$2:$L$1401,MATCH(D7627,Pricebook!$A$2:$A$1401,0))</f>
        <v>37.4</v>
      </c>
      <c r="L7627" s="19" t="n">
        <f aca="false">ROUND(F7627*K7627,2)</f>
        <v>149.6</v>
      </c>
      <c r="M7627" s="24" t="n">
        <f aca="false">DATE(YEAR(C7627),MONTH(C7627),1)</f>
        <v>46235</v>
      </c>
    </row>
    <row r="7628" customFormat="false" ht="15" hidden="false" customHeight="false" outlineLevel="0" collapsed="false">
      <c r="A7628" s="21" t="s">
        <v>3941</v>
      </c>
      <c r="B7628" s="21" t="s">
        <v>3942</v>
      </c>
      <c r="C7628" s="23" t="n">
        <v>46241</v>
      </c>
      <c r="D7628" s="21" t="s">
        <v>2408</v>
      </c>
      <c r="E7628" s="21" t="s">
        <v>2202</v>
      </c>
      <c r="F7628" s="12" t="n">
        <v>5</v>
      </c>
      <c r="G7628" s="19" t="n">
        <v>83.8</v>
      </c>
      <c r="H7628" s="19" t="n">
        <v>51.84</v>
      </c>
      <c r="I7628" s="19" t="n">
        <f aca="false">ROUND(F7628*G7628,2)</f>
        <v>419</v>
      </c>
      <c r="J7628" s="19" t="n">
        <f aca="false">ROUND(F7628*H7628,2)</f>
        <v>259.2</v>
      </c>
      <c r="K7628" s="19" t="n">
        <f aca="false">INDEX(Pricebook!$L$2:$L$1401,MATCH(D7628,Pricebook!$A$2:$A$1401,0))</f>
        <v>89.4</v>
      </c>
      <c r="L7628" s="19" t="n">
        <f aca="false">ROUND(F7628*K7628,2)</f>
        <v>447</v>
      </c>
      <c r="M7628" s="24" t="n">
        <f aca="false">DATE(YEAR(C7628),MONTH(C7628),1)</f>
        <v>46235</v>
      </c>
    </row>
    <row r="7629" customFormat="false" ht="15" hidden="false" customHeight="false" outlineLevel="0" collapsed="false">
      <c r="A7629" s="21" t="s">
        <v>3941</v>
      </c>
      <c r="B7629" s="21" t="s">
        <v>3942</v>
      </c>
      <c r="C7629" s="23" t="n">
        <v>46241</v>
      </c>
      <c r="D7629" s="21" t="s">
        <v>1719</v>
      </c>
      <c r="E7629" s="21" t="s">
        <v>1452</v>
      </c>
      <c r="F7629" s="12" t="n">
        <v>3</v>
      </c>
      <c r="G7629" s="19" t="n">
        <v>85</v>
      </c>
      <c r="H7629" s="19" t="n">
        <v>53</v>
      </c>
      <c r="I7629" s="19" t="n">
        <f aca="false">ROUND(F7629*G7629,2)</f>
        <v>255</v>
      </c>
      <c r="J7629" s="19" t="n">
        <f aca="false">ROUND(F7629*H7629,2)</f>
        <v>159</v>
      </c>
      <c r="K7629" s="19" t="n">
        <f aca="false">INDEX(Pricebook!$L$2:$L$1401,MATCH(D7629,Pricebook!$A$2:$A$1401,0))</f>
        <v>88.35</v>
      </c>
      <c r="L7629" s="19" t="n">
        <f aca="false">ROUND(F7629*K7629,2)</f>
        <v>265.05</v>
      </c>
      <c r="M7629" s="24" t="n">
        <f aca="false">DATE(YEAR(C7629),MONTH(C7629),1)</f>
        <v>46235</v>
      </c>
    </row>
    <row r="7630" customFormat="false" ht="15" hidden="false" customHeight="false" outlineLevel="0" collapsed="false">
      <c r="A7630" s="21" t="s">
        <v>3941</v>
      </c>
      <c r="B7630" s="21" t="s">
        <v>3942</v>
      </c>
      <c r="C7630" s="23" t="n">
        <v>46241</v>
      </c>
      <c r="D7630" s="21" t="s">
        <v>2357</v>
      </c>
      <c r="E7630" s="21" t="s">
        <v>2202</v>
      </c>
      <c r="F7630" s="12" t="n">
        <v>5</v>
      </c>
      <c r="G7630" s="19" t="n">
        <v>7.9</v>
      </c>
      <c r="H7630" s="19" t="n">
        <v>5.68</v>
      </c>
      <c r="I7630" s="19" t="n">
        <f aca="false">ROUND(F7630*G7630,2)</f>
        <v>39.5</v>
      </c>
      <c r="J7630" s="19" t="n">
        <f aca="false">ROUND(F7630*H7630,2)</f>
        <v>28.4</v>
      </c>
      <c r="K7630" s="19" t="n">
        <f aca="false">INDEX(Pricebook!$L$2:$L$1401,MATCH(D7630,Pricebook!$A$2:$A$1401,0))</f>
        <v>8.5</v>
      </c>
      <c r="L7630" s="19" t="n">
        <f aca="false">ROUND(F7630*K7630,2)</f>
        <v>42.5</v>
      </c>
      <c r="M7630" s="24" t="n">
        <f aca="false">DATE(YEAR(C7630),MONTH(C7630),1)</f>
        <v>46235</v>
      </c>
    </row>
    <row r="7631" customFormat="false" ht="15" hidden="false" customHeight="false" outlineLevel="0" collapsed="false">
      <c r="A7631" s="21" t="s">
        <v>3941</v>
      </c>
      <c r="B7631" s="21" t="s">
        <v>3942</v>
      </c>
      <c r="C7631" s="23" t="n">
        <v>46241</v>
      </c>
      <c r="D7631" s="21" t="s">
        <v>1678</v>
      </c>
      <c r="E7631" s="21" t="s">
        <v>1452</v>
      </c>
      <c r="F7631" s="12" t="n">
        <v>4</v>
      </c>
      <c r="G7631" s="19" t="n">
        <v>46.7</v>
      </c>
      <c r="H7631" s="19" t="n">
        <v>33.13</v>
      </c>
      <c r="I7631" s="19" t="n">
        <f aca="false">ROUND(F7631*G7631,2)</f>
        <v>186.8</v>
      </c>
      <c r="J7631" s="19" t="n">
        <f aca="false">ROUND(F7631*H7631,2)</f>
        <v>132.52</v>
      </c>
      <c r="K7631" s="19" t="n">
        <f aca="false">INDEX(Pricebook!$L$2:$L$1401,MATCH(D7631,Pricebook!$A$2:$A$1401,0))</f>
        <v>48.05</v>
      </c>
      <c r="L7631" s="19" t="n">
        <f aca="false">ROUND(F7631*K7631,2)</f>
        <v>192.2</v>
      </c>
      <c r="M7631" s="24" t="n">
        <f aca="false">DATE(YEAR(C7631),MONTH(C7631),1)</f>
        <v>46235</v>
      </c>
    </row>
    <row r="7632" customFormat="false" ht="15" hidden="false" customHeight="false" outlineLevel="0" collapsed="false">
      <c r="A7632" s="21" t="s">
        <v>3941</v>
      </c>
      <c r="B7632" s="21" t="s">
        <v>3942</v>
      </c>
      <c r="C7632" s="23" t="n">
        <v>46241</v>
      </c>
      <c r="D7632" s="21" t="s">
        <v>2357</v>
      </c>
      <c r="E7632" s="21" t="s">
        <v>2202</v>
      </c>
      <c r="F7632" s="12" t="n">
        <v>9</v>
      </c>
      <c r="G7632" s="19" t="n">
        <v>7.9</v>
      </c>
      <c r="H7632" s="19" t="n">
        <v>5.68</v>
      </c>
      <c r="I7632" s="19" t="n">
        <f aca="false">ROUND(F7632*G7632,2)</f>
        <v>71.1</v>
      </c>
      <c r="J7632" s="19" t="n">
        <f aca="false">ROUND(F7632*H7632,2)</f>
        <v>51.12</v>
      </c>
      <c r="K7632" s="19" t="n">
        <f aca="false">INDEX(Pricebook!$L$2:$L$1401,MATCH(D7632,Pricebook!$A$2:$A$1401,0))</f>
        <v>8.5</v>
      </c>
      <c r="L7632" s="19" t="n">
        <f aca="false">ROUND(F7632*K7632,2)</f>
        <v>76.5</v>
      </c>
      <c r="M7632" s="24" t="n">
        <f aca="false">DATE(YEAR(C7632),MONTH(C7632),1)</f>
        <v>46235</v>
      </c>
    </row>
    <row r="7633" customFormat="false" ht="15" hidden="false" customHeight="false" outlineLevel="0" collapsed="false">
      <c r="A7633" s="21" t="s">
        <v>3941</v>
      </c>
      <c r="B7633" s="21" t="s">
        <v>3942</v>
      </c>
      <c r="C7633" s="23" t="n">
        <v>46241</v>
      </c>
      <c r="D7633" s="21" t="s">
        <v>691</v>
      </c>
      <c r="E7633" s="21" t="s">
        <v>366</v>
      </c>
      <c r="F7633" s="12" t="n">
        <v>2</v>
      </c>
      <c r="G7633" s="19" t="n">
        <v>175.1</v>
      </c>
      <c r="H7633" s="19" t="n">
        <v>127.24</v>
      </c>
      <c r="I7633" s="19" t="n">
        <f aca="false">ROUND(F7633*G7633,2)</f>
        <v>350.2</v>
      </c>
      <c r="J7633" s="19" t="n">
        <f aca="false">ROUND(F7633*H7633,2)</f>
        <v>254.48</v>
      </c>
      <c r="K7633" s="19" t="n">
        <f aca="false">INDEX(Pricebook!$L$2:$L$1401,MATCH(D7633,Pricebook!$A$2:$A$1401,0))</f>
        <v>189.95</v>
      </c>
      <c r="L7633" s="19" t="n">
        <f aca="false">ROUND(F7633*K7633,2)</f>
        <v>379.9</v>
      </c>
      <c r="M7633" s="24" t="n">
        <f aca="false">DATE(YEAR(C7633),MONTH(C7633),1)</f>
        <v>46235</v>
      </c>
    </row>
    <row r="7634" customFormat="false" ht="15" hidden="false" customHeight="false" outlineLevel="0" collapsed="false">
      <c r="A7634" s="21" t="s">
        <v>3941</v>
      </c>
      <c r="B7634" s="21" t="s">
        <v>3942</v>
      </c>
      <c r="C7634" s="23" t="n">
        <v>46241</v>
      </c>
      <c r="D7634" s="21" t="s">
        <v>2424</v>
      </c>
      <c r="E7634" s="21" t="s">
        <v>2202</v>
      </c>
      <c r="F7634" s="12" t="n">
        <v>4</v>
      </c>
      <c r="G7634" s="19" t="n">
        <v>51.6</v>
      </c>
      <c r="H7634" s="19" t="n">
        <v>31.66</v>
      </c>
      <c r="I7634" s="19" t="n">
        <f aca="false">ROUND(F7634*G7634,2)</f>
        <v>206.4</v>
      </c>
      <c r="J7634" s="19" t="n">
        <f aca="false">ROUND(F7634*H7634,2)</f>
        <v>126.64</v>
      </c>
      <c r="K7634" s="19" t="n">
        <f aca="false">INDEX(Pricebook!$L$2:$L$1401,MATCH(D7634,Pricebook!$A$2:$A$1401,0))</f>
        <v>54.6</v>
      </c>
      <c r="L7634" s="19" t="n">
        <f aca="false">ROUND(F7634*K7634,2)</f>
        <v>218.4</v>
      </c>
      <c r="M7634" s="24" t="n">
        <f aca="false">DATE(YEAR(C7634),MONTH(C7634),1)</f>
        <v>46235</v>
      </c>
    </row>
    <row r="7635" customFormat="false" ht="15" hidden="false" customHeight="false" outlineLevel="0" collapsed="false">
      <c r="A7635" s="21" t="s">
        <v>3943</v>
      </c>
      <c r="B7635" s="21" t="s">
        <v>3450</v>
      </c>
      <c r="C7635" s="23" t="n">
        <v>46241</v>
      </c>
      <c r="D7635" s="21" t="s">
        <v>1635</v>
      </c>
      <c r="E7635" s="21" t="s">
        <v>1452</v>
      </c>
      <c r="F7635" s="12" t="n">
        <v>4</v>
      </c>
      <c r="G7635" s="19" t="n">
        <v>36.7</v>
      </c>
      <c r="H7635" s="19" t="n">
        <v>22.49</v>
      </c>
      <c r="I7635" s="19" t="n">
        <f aca="false">ROUND(F7635*G7635,2)</f>
        <v>146.8</v>
      </c>
      <c r="J7635" s="19" t="n">
        <f aca="false">ROUND(F7635*H7635,2)</f>
        <v>89.96</v>
      </c>
      <c r="K7635" s="19" t="n">
        <f aca="false">INDEX(Pricebook!$L$2:$L$1401,MATCH(D7635,Pricebook!$A$2:$A$1401,0))</f>
        <v>37.5</v>
      </c>
      <c r="L7635" s="19" t="n">
        <f aca="false">ROUND(F7635*K7635,2)</f>
        <v>150</v>
      </c>
      <c r="M7635" s="24" t="n">
        <f aca="false">DATE(YEAR(C7635),MONTH(C7635),1)</f>
        <v>46235</v>
      </c>
    </row>
    <row r="7636" customFormat="false" ht="15" hidden="false" customHeight="false" outlineLevel="0" collapsed="false">
      <c r="A7636" s="21" t="s">
        <v>3943</v>
      </c>
      <c r="B7636" s="21" t="s">
        <v>3450</v>
      </c>
      <c r="C7636" s="23" t="n">
        <v>46241</v>
      </c>
      <c r="D7636" s="21" t="s">
        <v>1512</v>
      </c>
      <c r="E7636" s="21" t="s">
        <v>1452</v>
      </c>
      <c r="F7636" s="12" t="n">
        <v>12</v>
      </c>
      <c r="G7636" s="19" t="n">
        <v>70</v>
      </c>
      <c r="H7636" s="19" t="n">
        <v>43.35</v>
      </c>
      <c r="I7636" s="19" t="n">
        <f aca="false">ROUND(F7636*G7636,2)</f>
        <v>840</v>
      </c>
      <c r="J7636" s="19" t="n">
        <f aca="false">ROUND(F7636*H7636,2)</f>
        <v>520.2</v>
      </c>
      <c r="K7636" s="19" t="n">
        <f aca="false">INDEX(Pricebook!$L$2:$L$1401,MATCH(D7636,Pricebook!$A$2:$A$1401,0))</f>
        <v>72.25</v>
      </c>
      <c r="L7636" s="19" t="n">
        <f aca="false">ROUND(F7636*K7636,2)</f>
        <v>867</v>
      </c>
      <c r="M7636" s="24" t="n">
        <f aca="false">DATE(YEAR(C7636),MONTH(C7636),1)</f>
        <v>46235</v>
      </c>
    </row>
    <row r="7637" customFormat="false" ht="15" hidden="false" customHeight="false" outlineLevel="0" collapsed="false">
      <c r="A7637" s="21" t="s">
        <v>3943</v>
      </c>
      <c r="B7637" s="21" t="s">
        <v>3450</v>
      </c>
      <c r="C7637" s="23" t="n">
        <v>46241</v>
      </c>
      <c r="D7637" s="21" t="s">
        <v>2301</v>
      </c>
      <c r="E7637" s="21" t="s">
        <v>2202</v>
      </c>
      <c r="F7637" s="12" t="n">
        <v>3</v>
      </c>
      <c r="G7637" s="19" t="n">
        <v>38.15</v>
      </c>
      <c r="H7637" s="19" t="n">
        <v>23.37</v>
      </c>
      <c r="I7637" s="19" t="n">
        <f aca="false">ROUND(F7637*G7637,2)</f>
        <v>114.45</v>
      </c>
      <c r="J7637" s="19" t="n">
        <f aca="false">ROUND(F7637*H7637,2)</f>
        <v>70.11</v>
      </c>
      <c r="K7637" s="19" t="n">
        <f aca="false">INDEX(Pricebook!$L$2:$L$1401,MATCH(D7637,Pricebook!$A$2:$A$1401,0))</f>
        <v>40.3</v>
      </c>
      <c r="L7637" s="19" t="n">
        <f aca="false">ROUND(F7637*K7637,2)</f>
        <v>120.9</v>
      </c>
      <c r="M7637" s="24" t="n">
        <f aca="false">DATE(YEAR(C7637),MONTH(C7637),1)</f>
        <v>46235</v>
      </c>
    </row>
    <row r="7638" customFormat="false" ht="15" hidden="false" customHeight="false" outlineLevel="0" collapsed="false">
      <c r="A7638" s="21" t="s">
        <v>3943</v>
      </c>
      <c r="B7638" s="21" t="s">
        <v>3450</v>
      </c>
      <c r="C7638" s="23" t="n">
        <v>46241</v>
      </c>
      <c r="D7638" s="21" t="s">
        <v>1903</v>
      </c>
      <c r="E7638" s="21" t="s">
        <v>1452</v>
      </c>
      <c r="F7638" s="12" t="n">
        <v>8</v>
      </c>
      <c r="G7638" s="19" t="n">
        <v>46.75</v>
      </c>
      <c r="H7638" s="19" t="n">
        <v>31.12</v>
      </c>
      <c r="I7638" s="19" t="n">
        <f aca="false">ROUND(F7638*G7638,2)</f>
        <v>374</v>
      </c>
      <c r="J7638" s="19" t="n">
        <f aca="false">ROUND(F7638*H7638,2)</f>
        <v>248.96</v>
      </c>
      <c r="K7638" s="19" t="n">
        <f aca="false">INDEX(Pricebook!$L$2:$L$1401,MATCH(D7638,Pricebook!$A$2:$A$1401,0))</f>
        <v>48.65</v>
      </c>
      <c r="L7638" s="19" t="n">
        <f aca="false">ROUND(F7638*K7638,2)</f>
        <v>389.2</v>
      </c>
      <c r="M7638" s="24" t="n">
        <f aca="false">DATE(YEAR(C7638),MONTH(C7638),1)</f>
        <v>46235</v>
      </c>
    </row>
    <row r="7639" customFormat="false" ht="15" hidden="false" customHeight="false" outlineLevel="0" collapsed="false">
      <c r="A7639" s="21" t="s">
        <v>3943</v>
      </c>
      <c r="B7639" s="21" t="s">
        <v>3450</v>
      </c>
      <c r="C7639" s="23" t="n">
        <v>46241</v>
      </c>
      <c r="D7639" s="21" t="s">
        <v>1903</v>
      </c>
      <c r="E7639" s="21" t="s">
        <v>1452</v>
      </c>
      <c r="F7639" s="12" t="n">
        <v>6</v>
      </c>
      <c r="G7639" s="19" t="n">
        <v>46.75</v>
      </c>
      <c r="H7639" s="19" t="n">
        <v>31.12</v>
      </c>
      <c r="I7639" s="19" t="n">
        <f aca="false">ROUND(F7639*G7639,2)</f>
        <v>280.5</v>
      </c>
      <c r="J7639" s="19" t="n">
        <f aca="false">ROUND(F7639*H7639,2)</f>
        <v>186.72</v>
      </c>
      <c r="K7639" s="19" t="n">
        <f aca="false">INDEX(Pricebook!$L$2:$L$1401,MATCH(D7639,Pricebook!$A$2:$A$1401,0))</f>
        <v>48.65</v>
      </c>
      <c r="L7639" s="19" t="n">
        <f aca="false">ROUND(F7639*K7639,2)</f>
        <v>291.9</v>
      </c>
      <c r="M7639" s="24" t="n">
        <f aca="false">DATE(YEAR(C7639),MONTH(C7639),1)</f>
        <v>46235</v>
      </c>
    </row>
    <row r="7640" customFormat="false" ht="15" hidden="false" customHeight="false" outlineLevel="0" collapsed="false">
      <c r="A7640" s="21" t="s">
        <v>3944</v>
      </c>
      <c r="B7640" s="21" t="s">
        <v>3078</v>
      </c>
      <c r="C7640" s="23" t="n">
        <v>46242</v>
      </c>
      <c r="D7640" s="21" t="s">
        <v>1879</v>
      </c>
      <c r="E7640" s="21" t="s">
        <v>1452</v>
      </c>
      <c r="F7640" s="12" t="n">
        <v>5</v>
      </c>
      <c r="G7640" s="19" t="n">
        <v>18.05</v>
      </c>
      <c r="H7640" s="19" t="n">
        <v>12.39</v>
      </c>
      <c r="I7640" s="19" t="n">
        <f aca="false">ROUND(F7640*G7640,2)</f>
        <v>90.25</v>
      </c>
      <c r="J7640" s="19" t="n">
        <f aca="false">ROUND(F7640*H7640,2)</f>
        <v>61.95</v>
      </c>
      <c r="K7640" s="19" t="n">
        <f aca="false">INDEX(Pricebook!$L$2:$L$1401,MATCH(D7640,Pricebook!$A$2:$A$1401,0))</f>
        <v>18.8</v>
      </c>
      <c r="L7640" s="19" t="n">
        <f aca="false">ROUND(F7640*K7640,2)</f>
        <v>94</v>
      </c>
      <c r="M7640" s="24" t="n">
        <f aca="false">DATE(YEAR(C7640),MONTH(C7640),1)</f>
        <v>46235</v>
      </c>
    </row>
    <row r="7641" customFormat="false" ht="15" hidden="false" customHeight="false" outlineLevel="0" collapsed="false">
      <c r="A7641" s="21" t="s">
        <v>3944</v>
      </c>
      <c r="B7641" s="21" t="s">
        <v>3078</v>
      </c>
      <c r="C7641" s="23" t="n">
        <v>46242</v>
      </c>
      <c r="D7641" s="21" t="s">
        <v>1931</v>
      </c>
      <c r="E7641" s="21" t="s">
        <v>1452</v>
      </c>
      <c r="F7641" s="12" t="n">
        <v>10</v>
      </c>
      <c r="G7641" s="19" t="n">
        <v>157.2</v>
      </c>
      <c r="H7641" s="19" t="n">
        <v>97.23</v>
      </c>
      <c r="I7641" s="19" t="n">
        <f aca="false">ROUND(F7641*G7641,2)</f>
        <v>1572</v>
      </c>
      <c r="J7641" s="19" t="n">
        <f aca="false">ROUND(F7641*H7641,2)</f>
        <v>972.3</v>
      </c>
      <c r="K7641" s="19" t="n">
        <f aca="false">INDEX(Pricebook!$L$2:$L$1401,MATCH(D7641,Pricebook!$A$2:$A$1401,0))</f>
        <v>162.05</v>
      </c>
      <c r="L7641" s="19" t="n">
        <f aca="false">ROUND(F7641*K7641,2)</f>
        <v>1620.5</v>
      </c>
      <c r="M7641" s="24" t="n">
        <f aca="false">DATE(YEAR(C7641),MONTH(C7641),1)</f>
        <v>46235</v>
      </c>
    </row>
    <row r="7642" customFormat="false" ht="15" hidden="false" customHeight="false" outlineLevel="0" collapsed="false">
      <c r="A7642" s="21" t="s">
        <v>3944</v>
      </c>
      <c r="B7642" s="21" t="s">
        <v>3078</v>
      </c>
      <c r="C7642" s="23" t="n">
        <v>46242</v>
      </c>
      <c r="D7642" s="21" t="s">
        <v>741</v>
      </c>
      <c r="E7642" s="21" t="s">
        <v>366</v>
      </c>
      <c r="F7642" s="12" t="n">
        <v>2</v>
      </c>
      <c r="G7642" s="19" t="n">
        <v>7.8</v>
      </c>
      <c r="H7642" s="19" t="n">
        <v>5.61</v>
      </c>
      <c r="I7642" s="19" t="n">
        <f aca="false">ROUND(F7642*G7642,2)</f>
        <v>15.6</v>
      </c>
      <c r="J7642" s="19" t="n">
        <f aca="false">ROUND(F7642*H7642,2)</f>
        <v>11.22</v>
      </c>
      <c r="K7642" s="19" t="n">
        <f aca="false">INDEX(Pricebook!$L$2:$L$1401,MATCH(D7642,Pricebook!$A$2:$A$1401,0))</f>
        <v>8.4</v>
      </c>
      <c r="L7642" s="19" t="n">
        <f aca="false">ROUND(F7642*K7642,2)</f>
        <v>16.8</v>
      </c>
      <c r="M7642" s="24" t="n">
        <f aca="false">DATE(YEAR(C7642),MONTH(C7642),1)</f>
        <v>46235</v>
      </c>
    </row>
    <row r="7643" customFormat="false" ht="15" hidden="false" customHeight="false" outlineLevel="0" collapsed="false">
      <c r="A7643" s="21" t="s">
        <v>3944</v>
      </c>
      <c r="B7643" s="21" t="s">
        <v>3078</v>
      </c>
      <c r="C7643" s="23" t="n">
        <v>46242</v>
      </c>
      <c r="D7643" s="21" t="s">
        <v>741</v>
      </c>
      <c r="E7643" s="21" t="s">
        <v>366</v>
      </c>
      <c r="F7643" s="12" t="n">
        <v>3</v>
      </c>
      <c r="G7643" s="19" t="n">
        <v>7.8</v>
      </c>
      <c r="H7643" s="19" t="n">
        <v>5.61</v>
      </c>
      <c r="I7643" s="19" t="n">
        <f aca="false">ROUND(F7643*G7643,2)</f>
        <v>23.4</v>
      </c>
      <c r="J7643" s="19" t="n">
        <f aca="false">ROUND(F7643*H7643,2)</f>
        <v>16.83</v>
      </c>
      <c r="K7643" s="19" t="n">
        <f aca="false">INDEX(Pricebook!$L$2:$L$1401,MATCH(D7643,Pricebook!$A$2:$A$1401,0))</f>
        <v>8.4</v>
      </c>
      <c r="L7643" s="19" t="n">
        <f aca="false">ROUND(F7643*K7643,2)</f>
        <v>25.2</v>
      </c>
      <c r="M7643" s="24" t="n">
        <f aca="false">DATE(YEAR(C7643),MONTH(C7643),1)</f>
        <v>46235</v>
      </c>
    </row>
    <row r="7644" customFormat="false" ht="15" hidden="false" customHeight="false" outlineLevel="0" collapsed="false">
      <c r="A7644" s="21" t="s">
        <v>3944</v>
      </c>
      <c r="B7644" s="21" t="s">
        <v>3078</v>
      </c>
      <c r="C7644" s="23" t="n">
        <v>46242</v>
      </c>
      <c r="D7644" s="21" t="s">
        <v>829</v>
      </c>
      <c r="E7644" s="21" t="s">
        <v>366</v>
      </c>
      <c r="F7644" s="12" t="n">
        <v>2</v>
      </c>
      <c r="G7644" s="19" t="n">
        <v>18.55</v>
      </c>
      <c r="H7644" s="19" t="n">
        <v>13.38</v>
      </c>
      <c r="I7644" s="19" t="n">
        <f aca="false">ROUND(F7644*G7644,2)</f>
        <v>37.1</v>
      </c>
      <c r="J7644" s="19" t="n">
        <f aca="false">ROUND(F7644*H7644,2)</f>
        <v>26.76</v>
      </c>
      <c r="K7644" s="19" t="n">
        <f aca="false">INDEX(Pricebook!$L$2:$L$1401,MATCH(D7644,Pricebook!$A$2:$A$1401,0))</f>
        <v>20</v>
      </c>
      <c r="L7644" s="19" t="n">
        <f aca="false">ROUND(F7644*K7644,2)</f>
        <v>40</v>
      </c>
      <c r="M7644" s="24" t="n">
        <f aca="false">DATE(YEAR(C7644),MONTH(C7644),1)</f>
        <v>46235</v>
      </c>
    </row>
    <row r="7645" customFormat="false" ht="15" hidden="false" customHeight="false" outlineLevel="0" collapsed="false">
      <c r="A7645" s="21" t="s">
        <v>3944</v>
      </c>
      <c r="B7645" s="21" t="s">
        <v>3078</v>
      </c>
      <c r="C7645" s="23" t="n">
        <v>46242</v>
      </c>
      <c r="D7645" s="21" t="s">
        <v>651</v>
      </c>
      <c r="E7645" s="21" t="s">
        <v>366</v>
      </c>
      <c r="F7645" s="12" t="n">
        <v>1</v>
      </c>
      <c r="G7645" s="19" t="n">
        <v>168.25</v>
      </c>
      <c r="H7645" s="19" t="n">
        <v>121.02</v>
      </c>
      <c r="I7645" s="19" t="n">
        <f aca="false">ROUND(F7645*G7645,2)</f>
        <v>168.25</v>
      </c>
      <c r="J7645" s="19" t="n">
        <f aca="false">ROUND(F7645*H7645,2)</f>
        <v>121.02</v>
      </c>
      <c r="K7645" s="19" t="n">
        <f aca="false">INDEX(Pricebook!$L$2:$L$1401,MATCH(D7645,Pricebook!$A$2:$A$1401,0))</f>
        <v>180.65</v>
      </c>
      <c r="L7645" s="19" t="n">
        <f aca="false">ROUND(F7645*K7645,2)</f>
        <v>180.65</v>
      </c>
      <c r="M7645" s="24" t="n">
        <f aca="false">DATE(YEAR(C7645),MONTH(C7645),1)</f>
        <v>46235</v>
      </c>
    </row>
    <row r="7646" customFormat="false" ht="15" hidden="false" customHeight="false" outlineLevel="0" collapsed="false">
      <c r="A7646" s="21" t="s">
        <v>3944</v>
      </c>
      <c r="B7646" s="21" t="s">
        <v>3078</v>
      </c>
      <c r="C7646" s="23" t="n">
        <v>46242</v>
      </c>
      <c r="D7646" s="21" t="s">
        <v>2341</v>
      </c>
      <c r="E7646" s="21" t="s">
        <v>2202</v>
      </c>
      <c r="F7646" s="12" t="n">
        <v>12</v>
      </c>
      <c r="G7646" s="19" t="n">
        <v>7.15</v>
      </c>
      <c r="H7646" s="19" t="n">
        <v>4.38</v>
      </c>
      <c r="I7646" s="19" t="n">
        <f aca="false">ROUND(F7646*G7646,2)</f>
        <v>85.8</v>
      </c>
      <c r="J7646" s="19" t="n">
        <f aca="false">ROUND(F7646*H7646,2)</f>
        <v>52.56</v>
      </c>
      <c r="K7646" s="19" t="n">
        <f aca="false">INDEX(Pricebook!$L$2:$L$1401,MATCH(D7646,Pricebook!$A$2:$A$1401,0))</f>
        <v>7.6</v>
      </c>
      <c r="L7646" s="19" t="n">
        <f aca="false">ROUND(F7646*K7646,2)</f>
        <v>91.2</v>
      </c>
      <c r="M7646" s="24" t="n">
        <f aca="false">DATE(YEAR(C7646),MONTH(C7646),1)</f>
        <v>46235</v>
      </c>
    </row>
    <row r="7647" customFormat="false" ht="15" hidden="false" customHeight="false" outlineLevel="0" collapsed="false">
      <c r="A7647" s="21" t="s">
        <v>3944</v>
      </c>
      <c r="B7647" s="21" t="s">
        <v>3078</v>
      </c>
      <c r="C7647" s="23" t="n">
        <v>46242</v>
      </c>
      <c r="D7647" s="21" t="s">
        <v>1895</v>
      </c>
      <c r="E7647" s="21" t="s">
        <v>1452</v>
      </c>
      <c r="F7647" s="12" t="n">
        <v>11</v>
      </c>
      <c r="G7647" s="19" t="n">
        <v>40.95</v>
      </c>
      <c r="H7647" s="19" t="n">
        <v>25.39</v>
      </c>
      <c r="I7647" s="19" t="n">
        <f aca="false">ROUND(F7647*G7647,2)</f>
        <v>450.45</v>
      </c>
      <c r="J7647" s="19" t="n">
        <f aca="false">ROUND(F7647*H7647,2)</f>
        <v>279.29</v>
      </c>
      <c r="K7647" s="19" t="n">
        <f aca="false">INDEX(Pricebook!$L$2:$L$1401,MATCH(D7647,Pricebook!$A$2:$A$1401,0))</f>
        <v>42.35</v>
      </c>
      <c r="L7647" s="19" t="n">
        <f aca="false">ROUND(F7647*K7647,2)</f>
        <v>465.85</v>
      </c>
      <c r="M7647" s="24" t="n">
        <f aca="false">DATE(YEAR(C7647),MONTH(C7647),1)</f>
        <v>46235</v>
      </c>
    </row>
    <row r="7648" customFormat="false" ht="15" hidden="false" customHeight="false" outlineLevel="0" collapsed="false">
      <c r="A7648" s="21" t="s">
        <v>3944</v>
      </c>
      <c r="B7648" s="21" t="s">
        <v>3078</v>
      </c>
      <c r="C7648" s="23" t="n">
        <v>46242</v>
      </c>
      <c r="D7648" s="21" t="s">
        <v>567</v>
      </c>
      <c r="E7648" s="21" t="s">
        <v>366</v>
      </c>
      <c r="F7648" s="12" t="n">
        <v>3</v>
      </c>
      <c r="G7648" s="19" t="n">
        <v>7.35</v>
      </c>
      <c r="H7648" s="19" t="n">
        <v>5.56</v>
      </c>
      <c r="I7648" s="19" t="n">
        <f aca="false">ROUND(F7648*G7648,2)</f>
        <v>22.05</v>
      </c>
      <c r="J7648" s="19" t="n">
        <f aca="false">ROUND(F7648*H7648,2)</f>
        <v>16.68</v>
      </c>
      <c r="K7648" s="19" t="n">
        <f aca="false">INDEX(Pricebook!$L$2:$L$1401,MATCH(D7648,Pricebook!$A$2:$A$1401,0))</f>
        <v>7.85</v>
      </c>
      <c r="L7648" s="19" t="n">
        <f aca="false">ROUND(F7648*K7648,2)</f>
        <v>23.55</v>
      </c>
      <c r="M7648" s="24" t="n">
        <f aca="false">DATE(YEAR(C7648),MONTH(C7648),1)</f>
        <v>46235</v>
      </c>
    </row>
    <row r="7649" customFormat="false" ht="15" hidden="false" customHeight="false" outlineLevel="0" collapsed="false">
      <c r="A7649" s="21" t="s">
        <v>3944</v>
      </c>
      <c r="B7649" s="21" t="s">
        <v>3078</v>
      </c>
      <c r="C7649" s="23" t="n">
        <v>46242</v>
      </c>
      <c r="D7649" s="21" t="s">
        <v>611</v>
      </c>
      <c r="E7649" s="21" t="s">
        <v>366</v>
      </c>
      <c r="F7649" s="12" t="n">
        <v>1</v>
      </c>
      <c r="G7649" s="19" t="n">
        <v>124.35</v>
      </c>
      <c r="H7649" s="19" t="n">
        <v>88.93</v>
      </c>
      <c r="I7649" s="19" t="n">
        <f aca="false">ROUND(F7649*G7649,2)</f>
        <v>124.35</v>
      </c>
      <c r="J7649" s="19" t="n">
        <f aca="false">ROUND(F7649*H7649,2)</f>
        <v>88.93</v>
      </c>
      <c r="K7649" s="19" t="n">
        <f aca="false">INDEX(Pricebook!$L$2:$L$1401,MATCH(D7649,Pricebook!$A$2:$A$1401,0))</f>
        <v>132.75</v>
      </c>
      <c r="L7649" s="19" t="n">
        <f aca="false">ROUND(F7649*K7649,2)</f>
        <v>132.75</v>
      </c>
      <c r="M7649" s="24" t="n">
        <f aca="false">DATE(YEAR(C7649),MONTH(C7649),1)</f>
        <v>46235</v>
      </c>
    </row>
    <row r="7650" customFormat="false" ht="15" hidden="false" customHeight="false" outlineLevel="0" collapsed="false">
      <c r="A7650" s="21" t="s">
        <v>3944</v>
      </c>
      <c r="B7650" s="21" t="s">
        <v>3078</v>
      </c>
      <c r="C7650" s="23" t="n">
        <v>46242</v>
      </c>
      <c r="D7650" s="21" t="s">
        <v>2214</v>
      </c>
      <c r="E7650" s="21" t="s">
        <v>2202</v>
      </c>
      <c r="F7650" s="12" t="n">
        <v>3</v>
      </c>
      <c r="G7650" s="19" t="n">
        <v>60.55</v>
      </c>
      <c r="H7650" s="19" t="n">
        <v>37.33</v>
      </c>
      <c r="I7650" s="19" t="n">
        <f aca="false">ROUND(F7650*G7650,2)</f>
        <v>181.65</v>
      </c>
      <c r="J7650" s="19" t="n">
        <f aca="false">ROUND(F7650*H7650,2)</f>
        <v>111.99</v>
      </c>
      <c r="K7650" s="19" t="n">
        <f aca="false">INDEX(Pricebook!$L$2:$L$1401,MATCH(D7650,Pricebook!$A$2:$A$1401,0))</f>
        <v>64.4</v>
      </c>
      <c r="L7650" s="19" t="n">
        <f aca="false">ROUND(F7650*K7650,2)</f>
        <v>193.2</v>
      </c>
      <c r="M7650" s="24" t="n">
        <f aca="false">DATE(YEAR(C7650),MONTH(C7650),1)</f>
        <v>46235</v>
      </c>
    </row>
    <row r="7651" customFormat="false" ht="15" hidden="false" customHeight="false" outlineLevel="0" collapsed="false">
      <c r="A7651" s="21" t="s">
        <v>3944</v>
      </c>
      <c r="B7651" s="21" t="s">
        <v>3078</v>
      </c>
      <c r="C7651" s="23" t="n">
        <v>46242</v>
      </c>
      <c r="D7651" s="21" t="s">
        <v>681</v>
      </c>
      <c r="E7651" s="21" t="s">
        <v>366</v>
      </c>
      <c r="F7651" s="12" t="n">
        <v>2</v>
      </c>
      <c r="G7651" s="19" t="n">
        <v>39.35</v>
      </c>
      <c r="H7651" s="19" t="n">
        <v>28.51</v>
      </c>
      <c r="I7651" s="19" t="n">
        <f aca="false">ROUND(F7651*G7651,2)</f>
        <v>78.7</v>
      </c>
      <c r="J7651" s="19" t="n">
        <f aca="false">ROUND(F7651*H7651,2)</f>
        <v>57.02</v>
      </c>
      <c r="K7651" s="19" t="n">
        <f aca="false">INDEX(Pricebook!$L$2:$L$1401,MATCH(D7651,Pricebook!$A$2:$A$1401,0))</f>
        <v>42.6</v>
      </c>
      <c r="L7651" s="19" t="n">
        <f aca="false">ROUND(F7651*K7651,2)</f>
        <v>85.2</v>
      </c>
      <c r="M7651" s="24" t="n">
        <f aca="false">DATE(YEAR(C7651),MONTH(C7651),1)</f>
        <v>46235</v>
      </c>
    </row>
    <row r="7652" customFormat="false" ht="15" hidden="false" customHeight="false" outlineLevel="0" collapsed="false">
      <c r="A7652" s="21" t="s">
        <v>3944</v>
      </c>
      <c r="B7652" s="21" t="s">
        <v>3078</v>
      </c>
      <c r="C7652" s="23" t="n">
        <v>46242</v>
      </c>
      <c r="D7652" s="21" t="s">
        <v>561</v>
      </c>
      <c r="E7652" s="21" t="s">
        <v>366</v>
      </c>
      <c r="F7652" s="12" t="n">
        <v>1</v>
      </c>
      <c r="G7652" s="19" t="n">
        <v>48.4</v>
      </c>
      <c r="H7652" s="19" t="n">
        <v>34.62</v>
      </c>
      <c r="I7652" s="19" t="n">
        <f aca="false">ROUND(F7652*G7652,2)</f>
        <v>48.4</v>
      </c>
      <c r="J7652" s="19" t="n">
        <f aca="false">ROUND(F7652*H7652,2)</f>
        <v>34.62</v>
      </c>
      <c r="K7652" s="19" t="n">
        <f aca="false">INDEX(Pricebook!$L$2:$L$1401,MATCH(D7652,Pricebook!$A$2:$A$1401,0))</f>
        <v>51.7</v>
      </c>
      <c r="L7652" s="19" t="n">
        <f aca="false">ROUND(F7652*K7652,2)</f>
        <v>51.7</v>
      </c>
      <c r="M7652" s="24" t="n">
        <f aca="false">DATE(YEAR(C7652),MONTH(C7652),1)</f>
        <v>46235</v>
      </c>
    </row>
    <row r="7653" customFormat="false" ht="15" hidden="false" customHeight="false" outlineLevel="0" collapsed="false">
      <c r="A7653" s="21" t="s">
        <v>3944</v>
      </c>
      <c r="B7653" s="21" t="s">
        <v>3078</v>
      </c>
      <c r="C7653" s="23" t="n">
        <v>46242</v>
      </c>
      <c r="D7653" s="21" t="s">
        <v>2252</v>
      </c>
      <c r="E7653" s="21" t="s">
        <v>2202</v>
      </c>
      <c r="F7653" s="12" t="n">
        <v>3</v>
      </c>
      <c r="G7653" s="19" t="n">
        <v>32.25</v>
      </c>
      <c r="H7653" s="19" t="n">
        <v>20.17</v>
      </c>
      <c r="I7653" s="19" t="n">
        <f aca="false">ROUND(F7653*G7653,2)</f>
        <v>96.75</v>
      </c>
      <c r="J7653" s="19" t="n">
        <f aca="false">ROUND(F7653*H7653,2)</f>
        <v>60.51</v>
      </c>
      <c r="K7653" s="19" t="n">
        <f aca="false">INDEX(Pricebook!$L$2:$L$1401,MATCH(D7653,Pricebook!$A$2:$A$1401,0))</f>
        <v>34.8</v>
      </c>
      <c r="L7653" s="19" t="n">
        <f aca="false">ROUND(F7653*K7653,2)</f>
        <v>104.4</v>
      </c>
      <c r="M7653" s="24" t="n">
        <f aca="false">DATE(YEAR(C7653),MONTH(C7653),1)</f>
        <v>46235</v>
      </c>
    </row>
    <row r="7654" customFormat="false" ht="15" hidden="false" customHeight="false" outlineLevel="0" collapsed="false">
      <c r="A7654" s="21" t="s">
        <v>3944</v>
      </c>
      <c r="B7654" s="21" t="s">
        <v>3078</v>
      </c>
      <c r="C7654" s="23" t="n">
        <v>46242</v>
      </c>
      <c r="D7654" s="21" t="s">
        <v>1897</v>
      </c>
      <c r="E7654" s="21" t="s">
        <v>1452</v>
      </c>
      <c r="F7654" s="12" t="n">
        <v>3</v>
      </c>
      <c r="G7654" s="19" t="n">
        <v>31.45</v>
      </c>
      <c r="H7654" s="19" t="n">
        <v>22.45</v>
      </c>
      <c r="I7654" s="19" t="n">
        <f aca="false">ROUND(F7654*G7654,2)</f>
        <v>94.35</v>
      </c>
      <c r="J7654" s="19" t="n">
        <f aca="false">ROUND(F7654*H7654,2)</f>
        <v>67.35</v>
      </c>
      <c r="K7654" s="19" t="n">
        <f aca="false">INDEX(Pricebook!$L$2:$L$1401,MATCH(D7654,Pricebook!$A$2:$A$1401,0))</f>
        <v>32.1</v>
      </c>
      <c r="L7654" s="19" t="n">
        <f aca="false">ROUND(F7654*K7654,2)</f>
        <v>96.3</v>
      </c>
      <c r="M7654" s="24" t="n">
        <f aca="false">DATE(YEAR(C7654),MONTH(C7654),1)</f>
        <v>46235</v>
      </c>
    </row>
    <row r="7655" customFormat="false" ht="15" hidden="false" customHeight="false" outlineLevel="0" collapsed="false">
      <c r="A7655" s="21" t="s">
        <v>3944</v>
      </c>
      <c r="B7655" s="21" t="s">
        <v>3078</v>
      </c>
      <c r="C7655" s="23" t="n">
        <v>46242</v>
      </c>
      <c r="D7655" s="21" t="s">
        <v>2351</v>
      </c>
      <c r="E7655" s="21" t="s">
        <v>2202</v>
      </c>
      <c r="F7655" s="12" t="n">
        <v>4</v>
      </c>
      <c r="G7655" s="19" t="n">
        <v>12.3</v>
      </c>
      <c r="H7655" s="19" t="n">
        <v>7.53</v>
      </c>
      <c r="I7655" s="19" t="n">
        <f aca="false">ROUND(F7655*G7655,2)</f>
        <v>49.2</v>
      </c>
      <c r="J7655" s="19" t="n">
        <f aca="false">ROUND(F7655*H7655,2)</f>
        <v>30.12</v>
      </c>
      <c r="K7655" s="19" t="n">
        <f aca="false">INDEX(Pricebook!$L$2:$L$1401,MATCH(D7655,Pricebook!$A$2:$A$1401,0))</f>
        <v>13</v>
      </c>
      <c r="L7655" s="19" t="n">
        <f aca="false">ROUND(F7655*K7655,2)</f>
        <v>52</v>
      </c>
      <c r="M7655" s="24" t="n">
        <f aca="false">DATE(YEAR(C7655),MONTH(C7655),1)</f>
        <v>46235</v>
      </c>
    </row>
    <row r="7656" customFormat="false" ht="15" hidden="false" customHeight="false" outlineLevel="0" collapsed="false">
      <c r="A7656" s="21" t="s">
        <v>3944</v>
      </c>
      <c r="B7656" s="21" t="s">
        <v>3078</v>
      </c>
      <c r="C7656" s="23" t="n">
        <v>46242</v>
      </c>
      <c r="D7656" s="21" t="s">
        <v>2422</v>
      </c>
      <c r="E7656" s="21" t="s">
        <v>2202</v>
      </c>
      <c r="F7656" s="12" t="n">
        <v>5</v>
      </c>
      <c r="G7656" s="19" t="n">
        <v>44.85</v>
      </c>
      <c r="H7656" s="19" t="n">
        <v>27.85</v>
      </c>
      <c r="I7656" s="19" t="n">
        <f aca="false">ROUND(F7656*G7656,2)</f>
        <v>224.25</v>
      </c>
      <c r="J7656" s="19" t="n">
        <f aca="false">ROUND(F7656*H7656,2)</f>
        <v>139.25</v>
      </c>
      <c r="K7656" s="19" t="n">
        <f aca="false">INDEX(Pricebook!$L$2:$L$1401,MATCH(D7656,Pricebook!$A$2:$A$1401,0))</f>
        <v>48.05</v>
      </c>
      <c r="L7656" s="19" t="n">
        <f aca="false">ROUND(F7656*K7656,2)</f>
        <v>240.25</v>
      </c>
      <c r="M7656" s="24" t="n">
        <f aca="false">DATE(YEAR(C7656),MONTH(C7656),1)</f>
        <v>46235</v>
      </c>
    </row>
    <row r="7657" customFormat="false" ht="15" hidden="false" customHeight="false" outlineLevel="0" collapsed="false">
      <c r="A7657" s="21" t="s">
        <v>3944</v>
      </c>
      <c r="B7657" s="21" t="s">
        <v>3078</v>
      </c>
      <c r="C7657" s="23" t="n">
        <v>46242</v>
      </c>
      <c r="D7657" s="21" t="s">
        <v>709</v>
      </c>
      <c r="E7657" s="21" t="s">
        <v>366</v>
      </c>
      <c r="F7657" s="12" t="n">
        <v>2</v>
      </c>
      <c r="G7657" s="19" t="n">
        <v>62.5</v>
      </c>
      <c r="H7657" s="19" t="n">
        <v>45.23</v>
      </c>
      <c r="I7657" s="19" t="n">
        <f aca="false">ROUND(F7657*G7657,2)</f>
        <v>125</v>
      </c>
      <c r="J7657" s="19" t="n">
        <f aca="false">ROUND(F7657*H7657,2)</f>
        <v>90.46</v>
      </c>
      <c r="K7657" s="19" t="n">
        <f aca="false">INDEX(Pricebook!$L$2:$L$1401,MATCH(D7657,Pricebook!$A$2:$A$1401,0))</f>
        <v>67.55</v>
      </c>
      <c r="L7657" s="19" t="n">
        <f aca="false">ROUND(F7657*K7657,2)</f>
        <v>135.1</v>
      </c>
      <c r="M7657" s="24" t="n">
        <f aca="false">DATE(YEAR(C7657),MONTH(C7657),1)</f>
        <v>46235</v>
      </c>
    </row>
    <row r="7658" customFormat="false" ht="15" hidden="false" customHeight="false" outlineLevel="0" collapsed="false">
      <c r="A7658" s="21" t="s">
        <v>3945</v>
      </c>
      <c r="B7658" s="21" t="s">
        <v>3302</v>
      </c>
      <c r="C7658" s="23" t="n">
        <v>46242</v>
      </c>
      <c r="D7658" s="21" t="s">
        <v>605</v>
      </c>
      <c r="E7658" s="21" t="s">
        <v>366</v>
      </c>
      <c r="F7658" s="12" t="n">
        <v>3</v>
      </c>
      <c r="G7658" s="19" t="n">
        <v>55.3</v>
      </c>
      <c r="H7658" s="19" t="n">
        <v>45.13</v>
      </c>
      <c r="I7658" s="19" t="n">
        <f aca="false">ROUND(F7658*G7658,2)</f>
        <v>165.9</v>
      </c>
      <c r="J7658" s="19" t="n">
        <f aca="false">ROUND(F7658*H7658,2)</f>
        <v>135.39</v>
      </c>
      <c r="K7658" s="19" t="n">
        <f aca="false">INDEX(Pricebook!$L$2:$L$1401,MATCH(D7658,Pricebook!$A$2:$A$1401,0))</f>
        <v>59.4</v>
      </c>
      <c r="L7658" s="19" t="n">
        <f aca="false">ROUND(F7658*K7658,2)</f>
        <v>178.2</v>
      </c>
      <c r="M7658" s="24" t="n">
        <f aca="false">DATE(YEAR(C7658),MONTH(C7658),1)</f>
        <v>46235</v>
      </c>
    </row>
    <row r="7659" customFormat="false" ht="15" hidden="false" customHeight="false" outlineLevel="0" collapsed="false">
      <c r="A7659" s="21" t="s">
        <v>3945</v>
      </c>
      <c r="B7659" s="21" t="s">
        <v>3302</v>
      </c>
      <c r="C7659" s="23" t="n">
        <v>46242</v>
      </c>
      <c r="D7659" s="21" t="s">
        <v>2938</v>
      </c>
      <c r="E7659" s="21" t="s">
        <v>2748</v>
      </c>
      <c r="F7659" s="12" t="n">
        <v>1</v>
      </c>
      <c r="G7659" s="19" t="n">
        <v>5.9</v>
      </c>
      <c r="H7659" s="19" t="n">
        <v>3.52</v>
      </c>
      <c r="I7659" s="19" t="n">
        <f aca="false">ROUND(F7659*G7659,2)</f>
        <v>5.9</v>
      </c>
      <c r="J7659" s="19" t="n">
        <f aca="false">ROUND(F7659*H7659,2)</f>
        <v>3.52</v>
      </c>
      <c r="K7659" s="19" t="n">
        <f aca="false">INDEX(Pricebook!$L$2:$L$1401,MATCH(D7659,Pricebook!$A$2:$A$1401,0))</f>
        <v>6.4</v>
      </c>
      <c r="L7659" s="19" t="n">
        <f aca="false">ROUND(F7659*K7659,2)</f>
        <v>6.4</v>
      </c>
      <c r="M7659" s="24" t="n">
        <f aca="false">DATE(YEAR(C7659),MONTH(C7659),1)</f>
        <v>46235</v>
      </c>
    </row>
    <row r="7660" customFormat="false" ht="15" hidden="false" customHeight="false" outlineLevel="0" collapsed="false">
      <c r="A7660" s="21" t="s">
        <v>3945</v>
      </c>
      <c r="B7660" s="21" t="s">
        <v>3302</v>
      </c>
      <c r="C7660" s="23" t="n">
        <v>46242</v>
      </c>
      <c r="D7660" s="21" t="s">
        <v>1168</v>
      </c>
      <c r="E7660" s="21" t="s">
        <v>971</v>
      </c>
      <c r="F7660" s="12" t="n">
        <v>12</v>
      </c>
      <c r="G7660" s="19" t="n">
        <v>24.65</v>
      </c>
      <c r="H7660" s="19" t="n">
        <v>19.85</v>
      </c>
      <c r="I7660" s="19" t="n">
        <f aca="false">ROUND(F7660*G7660,2)</f>
        <v>295.8</v>
      </c>
      <c r="J7660" s="19" t="n">
        <f aca="false">ROUND(F7660*H7660,2)</f>
        <v>238.2</v>
      </c>
      <c r="K7660" s="19" t="n">
        <f aca="false">INDEX(Pricebook!$L$2:$L$1401,MATCH(D7660,Pricebook!$A$2:$A$1401,0))</f>
        <v>28.4</v>
      </c>
      <c r="L7660" s="19" t="n">
        <f aca="false">ROUND(F7660*K7660,2)</f>
        <v>340.8</v>
      </c>
      <c r="M7660" s="24" t="n">
        <f aca="false">DATE(YEAR(C7660),MONTH(C7660),1)</f>
        <v>46235</v>
      </c>
    </row>
    <row r="7661" customFormat="false" ht="15" hidden="false" customHeight="false" outlineLevel="0" collapsed="false">
      <c r="A7661" s="21" t="s">
        <v>3945</v>
      </c>
      <c r="B7661" s="21" t="s">
        <v>3302</v>
      </c>
      <c r="C7661" s="23" t="n">
        <v>46242</v>
      </c>
      <c r="D7661" s="21" t="s">
        <v>1024</v>
      </c>
      <c r="E7661" s="21" t="s">
        <v>971</v>
      </c>
      <c r="F7661" s="12" t="n">
        <v>1</v>
      </c>
      <c r="G7661" s="19" t="n">
        <v>54.25</v>
      </c>
      <c r="H7661" s="19" t="n">
        <v>43.96</v>
      </c>
      <c r="I7661" s="19" t="n">
        <f aca="false">ROUND(F7661*G7661,2)</f>
        <v>54.25</v>
      </c>
      <c r="J7661" s="19" t="n">
        <f aca="false">ROUND(F7661*H7661,2)</f>
        <v>43.96</v>
      </c>
      <c r="K7661" s="19" t="n">
        <f aca="false">INDEX(Pricebook!$L$2:$L$1401,MATCH(D7661,Pricebook!$A$2:$A$1401,0))</f>
        <v>59.7</v>
      </c>
      <c r="L7661" s="19" t="n">
        <f aca="false">ROUND(F7661*K7661,2)</f>
        <v>59.7</v>
      </c>
      <c r="M7661" s="24" t="n">
        <f aca="false">DATE(YEAR(C7661),MONTH(C7661),1)</f>
        <v>46235</v>
      </c>
    </row>
    <row r="7662" customFormat="false" ht="15" hidden="false" customHeight="false" outlineLevel="0" collapsed="false">
      <c r="A7662" s="21" t="s">
        <v>3945</v>
      </c>
      <c r="B7662" s="21" t="s">
        <v>3302</v>
      </c>
      <c r="C7662" s="23" t="n">
        <v>46242</v>
      </c>
      <c r="D7662" s="21" t="s">
        <v>517</v>
      </c>
      <c r="E7662" s="21" t="s">
        <v>366</v>
      </c>
      <c r="F7662" s="12" t="n">
        <v>1</v>
      </c>
      <c r="G7662" s="19" t="n">
        <v>302.25</v>
      </c>
      <c r="H7662" s="19" t="n">
        <v>216.49</v>
      </c>
      <c r="I7662" s="19" t="n">
        <f aca="false">ROUND(F7662*G7662,2)</f>
        <v>302.25</v>
      </c>
      <c r="J7662" s="19" t="n">
        <f aca="false">ROUND(F7662*H7662,2)</f>
        <v>216.49</v>
      </c>
      <c r="K7662" s="19" t="n">
        <f aca="false">INDEX(Pricebook!$L$2:$L$1401,MATCH(D7662,Pricebook!$A$2:$A$1401,0))</f>
        <v>323.15</v>
      </c>
      <c r="L7662" s="19" t="n">
        <f aca="false">ROUND(F7662*K7662,2)</f>
        <v>323.15</v>
      </c>
      <c r="M7662" s="24" t="n">
        <f aca="false">DATE(YEAR(C7662),MONTH(C7662),1)</f>
        <v>46235</v>
      </c>
    </row>
    <row r="7663" customFormat="false" ht="15" hidden="false" customHeight="false" outlineLevel="0" collapsed="false">
      <c r="A7663" s="21" t="s">
        <v>3945</v>
      </c>
      <c r="B7663" s="21" t="s">
        <v>3302</v>
      </c>
      <c r="C7663" s="23" t="n">
        <v>46242</v>
      </c>
      <c r="D7663" s="21" t="s">
        <v>567</v>
      </c>
      <c r="E7663" s="21" t="s">
        <v>366</v>
      </c>
      <c r="F7663" s="12" t="n">
        <v>3</v>
      </c>
      <c r="G7663" s="19" t="n">
        <v>7.35</v>
      </c>
      <c r="H7663" s="19" t="n">
        <v>5.56</v>
      </c>
      <c r="I7663" s="19" t="n">
        <f aca="false">ROUND(F7663*G7663,2)</f>
        <v>22.05</v>
      </c>
      <c r="J7663" s="19" t="n">
        <f aca="false">ROUND(F7663*H7663,2)</f>
        <v>16.68</v>
      </c>
      <c r="K7663" s="19" t="n">
        <f aca="false">INDEX(Pricebook!$L$2:$L$1401,MATCH(D7663,Pricebook!$A$2:$A$1401,0))</f>
        <v>7.85</v>
      </c>
      <c r="L7663" s="19" t="n">
        <f aca="false">ROUND(F7663*K7663,2)</f>
        <v>23.55</v>
      </c>
      <c r="M7663" s="24" t="n">
        <f aca="false">DATE(YEAR(C7663),MONTH(C7663),1)</f>
        <v>46235</v>
      </c>
    </row>
    <row r="7664" customFormat="false" ht="15" hidden="false" customHeight="false" outlineLevel="0" collapsed="false">
      <c r="A7664" s="21" t="s">
        <v>3945</v>
      </c>
      <c r="B7664" s="21" t="s">
        <v>3302</v>
      </c>
      <c r="C7664" s="23" t="n">
        <v>46242</v>
      </c>
      <c r="D7664" s="21" t="s">
        <v>1344</v>
      </c>
      <c r="E7664" s="21" t="s">
        <v>971</v>
      </c>
      <c r="F7664" s="12" t="n">
        <v>5</v>
      </c>
      <c r="G7664" s="19" t="n">
        <v>23</v>
      </c>
      <c r="H7664" s="19" t="n">
        <v>18.72</v>
      </c>
      <c r="I7664" s="19" t="n">
        <f aca="false">ROUND(F7664*G7664,2)</f>
        <v>115</v>
      </c>
      <c r="J7664" s="19" t="n">
        <f aca="false">ROUND(F7664*H7664,2)</f>
        <v>93.6</v>
      </c>
      <c r="K7664" s="19" t="n">
        <f aca="false">INDEX(Pricebook!$L$2:$L$1401,MATCH(D7664,Pricebook!$A$2:$A$1401,0))</f>
        <v>26.75</v>
      </c>
      <c r="L7664" s="19" t="n">
        <f aca="false">ROUND(F7664*K7664,2)</f>
        <v>133.75</v>
      </c>
      <c r="M7664" s="24" t="n">
        <f aca="false">DATE(YEAR(C7664),MONTH(C7664),1)</f>
        <v>46235</v>
      </c>
    </row>
    <row r="7665" customFormat="false" ht="15" hidden="false" customHeight="false" outlineLevel="0" collapsed="false">
      <c r="A7665" s="21" t="s">
        <v>3945</v>
      </c>
      <c r="B7665" s="21" t="s">
        <v>3302</v>
      </c>
      <c r="C7665" s="23" t="n">
        <v>46242</v>
      </c>
      <c r="D7665" s="21" t="s">
        <v>831</v>
      </c>
      <c r="E7665" s="21" t="s">
        <v>366</v>
      </c>
      <c r="F7665" s="12" t="n">
        <v>3</v>
      </c>
      <c r="G7665" s="19" t="n">
        <v>68.55</v>
      </c>
      <c r="H7665" s="19" t="n">
        <v>49.81</v>
      </c>
      <c r="I7665" s="19" t="n">
        <f aca="false">ROUND(F7665*G7665,2)</f>
        <v>205.65</v>
      </c>
      <c r="J7665" s="19" t="n">
        <f aca="false">ROUND(F7665*H7665,2)</f>
        <v>149.43</v>
      </c>
      <c r="K7665" s="19" t="n">
        <f aca="false">INDEX(Pricebook!$L$2:$L$1401,MATCH(D7665,Pricebook!$A$2:$A$1401,0))</f>
        <v>74.35</v>
      </c>
      <c r="L7665" s="19" t="n">
        <f aca="false">ROUND(F7665*K7665,2)</f>
        <v>223.05</v>
      </c>
      <c r="M7665" s="24" t="n">
        <f aca="false">DATE(YEAR(C7665),MONTH(C7665),1)</f>
        <v>46235</v>
      </c>
    </row>
    <row r="7666" customFormat="false" ht="15" hidden="false" customHeight="false" outlineLevel="0" collapsed="false">
      <c r="A7666" s="21" t="s">
        <v>3945</v>
      </c>
      <c r="B7666" s="21" t="s">
        <v>3302</v>
      </c>
      <c r="C7666" s="23" t="n">
        <v>46242</v>
      </c>
      <c r="D7666" s="21" t="s">
        <v>416</v>
      </c>
      <c r="E7666" s="21" t="s">
        <v>366</v>
      </c>
      <c r="F7666" s="12" t="n">
        <v>2</v>
      </c>
      <c r="G7666" s="19" t="n">
        <v>338.55</v>
      </c>
      <c r="H7666" s="19" t="n">
        <v>246.46</v>
      </c>
      <c r="I7666" s="19" t="n">
        <f aca="false">ROUND(F7666*G7666,2)</f>
        <v>677.1</v>
      </c>
      <c r="J7666" s="19" t="n">
        <f aca="false">ROUND(F7666*H7666,2)</f>
        <v>492.92</v>
      </c>
      <c r="K7666" s="19" t="n">
        <f aca="false">INDEX(Pricebook!$L$2:$L$1401,MATCH(D7666,Pricebook!$A$2:$A$1401,0))</f>
        <v>367.9</v>
      </c>
      <c r="L7666" s="19" t="n">
        <f aca="false">ROUND(F7666*K7666,2)</f>
        <v>735.8</v>
      </c>
      <c r="M7666" s="24" t="n">
        <f aca="false">DATE(YEAR(C7666),MONTH(C7666),1)</f>
        <v>46235</v>
      </c>
    </row>
    <row r="7667" customFormat="false" ht="15" hidden="false" customHeight="false" outlineLevel="0" collapsed="false">
      <c r="A7667" s="21" t="s">
        <v>3945</v>
      </c>
      <c r="B7667" s="21" t="s">
        <v>3302</v>
      </c>
      <c r="C7667" s="23" t="n">
        <v>46242</v>
      </c>
      <c r="D7667" s="21" t="s">
        <v>825</v>
      </c>
      <c r="E7667" s="21" t="s">
        <v>366</v>
      </c>
      <c r="F7667" s="12" t="n">
        <v>2</v>
      </c>
      <c r="G7667" s="19" t="n">
        <v>11.2</v>
      </c>
      <c r="H7667" s="19" t="n">
        <v>8.49</v>
      </c>
      <c r="I7667" s="19" t="n">
        <f aca="false">ROUND(F7667*G7667,2)</f>
        <v>22.4</v>
      </c>
      <c r="J7667" s="19" t="n">
        <f aca="false">ROUND(F7667*H7667,2)</f>
        <v>16.98</v>
      </c>
      <c r="K7667" s="19" t="n">
        <f aca="false">INDEX(Pricebook!$L$2:$L$1401,MATCH(D7667,Pricebook!$A$2:$A$1401,0))</f>
        <v>12.15</v>
      </c>
      <c r="L7667" s="19" t="n">
        <f aca="false">ROUND(F7667*K7667,2)</f>
        <v>24.3</v>
      </c>
      <c r="M7667" s="24" t="n">
        <f aca="false">DATE(YEAR(C7667),MONTH(C7667),1)</f>
        <v>46235</v>
      </c>
    </row>
    <row r="7668" customFormat="false" ht="15" hidden="false" customHeight="false" outlineLevel="0" collapsed="false">
      <c r="A7668" s="21" t="s">
        <v>3945</v>
      </c>
      <c r="B7668" s="21" t="s">
        <v>3302</v>
      </c>
      <c r="C7668" s="23" t="n">
        <v>46242</v>
      </c>
      <c r="D7668" s="21" t="s">
        <v>2940</v>
      </c>
      <c r="E7668" s="21" t="s">
        <v>2748</v>
      </c>
      <c r="F7668" s="12" t="n">
        <v>6</v>
      </c>
      <c r="G7668" s="19" t="n">
        <v>29.5</v>
      </c>
      <c r="H7668" s="19" t="n">
        <v>17.56</v>
      </c>
      <c r="I7668" s="19" t="n">
        <f aca="false">ROUND(F7668*G7668,2)</f>
        <v>177</v>
      </c>
      <c r="J7668" s="19" t="n">
        <f aca="false">ROUND(F7668*H7668,2)</f>
        <v>105.36</v>
      </c>
      <c r="K7668" s="19" t="n">
        <f aca="false">INDEX(Pricebook!$L$2:$L$1401,MATCH(D7668,Pricebook!$A$2:$A$1401,0))</f>
        <v>31.95</v>
      </c>
      <c r="L7668" s="19" t="n">
        <f aca="false">ROUND(F7668*K7668,2)</f>
        <v>191.7</v>
      </c>
      <c r="M7668" s="24" t="n">
        <f aca="false">DATE(YEAR(C7668),MONTH(C7668),1)</f>
        <v>46235</v>
      </c>
    </row>
    <row r="7669" customFormat="false" ht="15" hidden="false" customHeight="false" outlineLevel="0" collapsed="false">
      <c r="A7669" s="21" t="s">
        <v>3945</v>
      </c>
      <c r="B7669" s="21" t="s">
        <v>3302</v>
      </c>
      <c r="C7669" s="23" t="n">
        <v>46242</v>
      </c>
      <c r="D7669" s="21" t="s">
        <v>685</v>
      </c>
      <c r="E7669" s="21" t="s">
        <v>366</v>
      </c>
      <c r="F7669" s="12" t="n">
        <v>1</v>
      </c>
      <c r="G7669" s="19" t="n">
        <v>53.3</v>
      </c>
      <c r="H7669" s="19" t="n">
        <v>38.63</v>
      </c>
      <c r="I7669" s="19" t="n">
        <f aca="false">ROUND(F7669*G7669,2)</f>
        <v>53.3</v>
      </c>
      <c r="J7669" s="19" t="n">
        <f aca="false">ROUND(F7669*H7669,2)</f>
        <v>38.63</v>
      </c>
      <c r="K7669" s="19" t="n">
        <f aca="false">INDEX(Pricebook!$L$2:$L$1401,MATCH(D7669,Pricebook!$A$2:$A$1401,0))</f>
        <v>57.7</v>
      </c>
      <c r="L7669" s="19" t="n">
        <f aca="false">ROUND(F7669*K7669,2)</f>
        <v>57.7</v>
      </c>
      <c r="M7669" s="24" t="n">
        <f aca="false">DATE(YEAR(C7669),MONTH(C7669),1)</f>
        <v>46235</v>
      </c>
    </row>
    <row r="7670" customFormat="false" ht="15" hidden="false" customHeight="false" outlineLevel="0" collapsed="false">
      <c r="A7670" s="21" t="s">
        <v>3945</v>
      </c>
      <c r="B7670" s="21" t="s">
        <v>3302</v>
      </c>
      <c r="C7670" s="23" t="n">
        <v>46242</v>
      </c>
      <c r="D7670" s="21" t="s">
        <v>1194</v>
      </c>
      <c r="E7670" s="21" t="s">
        <v>971</v>
      </c>
      <c r="F7670" s="12" t="n">
        <v>49</v>
      </c>
      <c r="G7670" s="19" t="n">
        <v>24.65</v>
      </c>
      <c r="H7670" s="19" t="n">
        <v>19.92</v>
      </c>
      <c r="I7670" s="19" t="n">
        <f aca="false">ROUND(F7670*G7670,2)</f>
        <v>1207.85</v>
      </c>
      <c r="J7670" s="19" t="n">
        <f aca="false">ROUND(F7670*H7670,2)</f>
        <v>976.08</v>
      </c>
      <c r="K7670" s="19" t="n">
        <f aca="false">INDEX(Pricebook!$L$2:$L$1401,MATCH(D7670,Pricebook!$A$2:$A$1401,0))</f>
        <v>28.5</v>
      </c>
      <c r="L7670" s="19" t="n">
        <f aca="false">ROUND(F7670*K7670,2)</f>
        <v>1396.5</v>
      </c>
      <c r="M7670" s="24" t="n">
        <f aca="false">DATE(YEAR(C7670),MONTH(C7670),1)</f>
        <v>46235</v>
      </c>
    </row>
    <row r="7671" customFormat="false" ht="15" hidden="false" customHeight="false" outlineLevel="0" collapsed="false">
      <c r="A7671" s="21" t="s">
        <v>3946</v>
      </c>
      <c r="B7671" s="21" t="s">
        <v>3667</v>
      </c>
      <c r="C7671" s="23" t="n">
        <v>46243</v>
      </c>
      <c r="D7671" s="21" t="s">
        <v>1656</v>
      </c>
      <c r="E7671" s="21" t="s">
        <v>1452</v>
      </c>
      <c r="F7671" s="12" t="n">
        <v>4</v>
      </c>
      <c r="G7671" s="19" t="n">
        <v>130.5</v>
      </c>
      <c r="H7671" s="19" t="n">
        <v>81.23</v>
      </c>
      <c r="I7671" s="19" t="n">
        <f aca="false">ROUND(F7671*G7671,2)</f>
        <v>522</v>
      </c>
      <c r="J7671" s="19" t="n">
        <f aca="false">ROUND(F7671*H7671,2)</f>
        <v>324.92</v>
      </c>
      <c r="K7671" s="19" t="n">
        <f aca="false">INDEX(Pricebook!$L$2:$L$1401,MATCH(D7671,Pricebook!$A$2:$A$1401,0))</f>
        <v>135.4</v>
      </c>
      <c r="L7671" s="19" t="n">
        <f aca="false">ROUND(F7671*K7671,2)</f>
        <v>541.6</v>
      </c>
      <c r="M7671" s="24" t="n">
        <f aca="false">DATE(YEAR(C7671),MONTH(C7671),1)</f>
        <v>46235</v>
      </c>
    </row>
    <row r="7672" customFormat="false" ht="15" hidden="false" customHeight="false" outlineLevel="0" collapsed="false">
      <c r="A7672" s="21" t="s">
        <v>3946</v>
      </c>
      <c r="B7672" s="21" t="s">
        <v>3667</v>
      </c>
      <c r="C7672" s="23" t="n">
        <v>46243</v>
      </c>
      <c r="D7672" s="21" t="s">
        <v>555</v>
      </c>
      <c r="E7672" s="21" t="s">
        <v>366</v>
      </c>
      <c r="F7672" s="12" t="n">
        <v>3</v>
      </c>
      <c r="G7672" s="19" t="n">
        <v>53.25</v>
      </c>
      <c r="H7672" s="19" t="n">
        <v>38.02</v>
      </c>
      <c r="I7672" s="19" t="n">
        <f aca="false">ROUND(F7672*G7672,2)</f>
        <v>159.75</v>
      </c>
      <c r="J7672" s="19" t="n">
        <f aca="false">ROUND(F7672*H7672,2)</f>
        <v>114.06</v>
      </c>
      <c r="K7672" s="19" t="n">
        <f aca="false">INDEX(Pricebook!$L$2:$L$1401,MATCH(D7672,Pricebook!$A$2:$A$1401,0))</f>
        <v>56.75</v>
      </c>
      <c r="L7672" s="19" t="n">
        <f aca="false">ROUND(F7672*K7672,2)</f>
        <v>170.25</v>
      </c>
      <c r="M7672" s="24" t="n">
        <f aca="false">DATE(YEAR(C7672),MONTH(C7672),1)</f>
        <v>46235</v>
      </c>
    </row>
    <row r="7673" customFormat="false" ht="15" hidden="false" customHeight="false" outlineLevel="0" collapsed="false">
      <c r="A7673" s="21" t="s">
        <v>3946</v>
      </c>
      <c r="B7673" s="21" t="s">
        <v>3667</v>
      </c>
      <c r="C7673" s="23" t="n">
        <v>46243</v>
      </c>
      <c r="D7673" s="21" t="s">
        <v>1488</v>
      </c>
      <c r="E7673" s="21" t="s">
        <v>1452</v>
      </c>
      <c r="F7673" s="12" t="n">
        <v>6</v>
      </c>
      <c r="G7673" s="19" t="n">
        <v>30.7</v>
      </c>
      <c r="H7673" s="19" t="n">
        <v>18.76</v>
      </c>
      <c r="I7673" s="19" t="n">
        <f aca="false">ROUND(F7673*G7673,2)</f>
        <v>184.2</v>
      </c>
      <c r="J7673" s="19" t="n">
        <f aca="false">ROUND(F7673*H7673,2)</f>
        <v>112.56</v>
      </c>
      <c r="K7673" s="19" t="n">
        <f aca="false">INDEX(Pricebook!$L$2:$L$1401,MATCH(D7673,Pricebook!$A$2:$A$1401,0))</f>
        <v>31.3</v>
      </c>
      <c r="L7673" s="19" t="n">
        <f aca="false">ROUND(F7673*K7673,2)</f>
        <v>187.8</v>
      </c>
      <c r="M7673" s="24" t="n">
        <f aca="false">DATE(YEAR(C7673),MONTH(C7673),1)</f>
        <v>46235</v>
      </c>
    </row>
    <row r="7674" customFormat="false" ht="15" hidden="false" customHeight="false" outlineLevel="0" collapsed="false">
      <c r="A7674" s="21" t="s">
        <v>3946</v>
      </c>
      <c r="B7674" s="21" t="s">
        <v>3667</v>
      </c>
      <c r="C7674" s="23" t="n">
        <v>46243</v>
      </c>
      <c r="D7674" s="21" t="s">
        <v>1903</v>
      </c>
      <c r="E7674" s="21" t="s">
        <v>1452</v>
      </c>
      <c r="F7674" s="12" t="n">
        <v>6</v>
      </c>
      <c r="G7674" s="19" t="n">
        <v>46.75</v>
      </c>
      <c r="H7674" s="19" t="n">
        <v>31.12</v>
      </c>
      <c r="I7674" s="19" t="n">
        <f aca="false">ROUND(F7674*G7674,2)</f>
        <v>280.5</v>
      </c>
      <c r="J7674" s="19" t="n">
        <f aca="false">ROUND(F7674*H7674,2)</f>
        <v>186.72</v>
      </c>
      <c r="K7674" s="19" t="n">
        <f aca="false">INDEX(Pricebook!$L$2:$L$1401,MATCH(D7674,Pricebook!$A$2:$A$1401,0))</f>
        <v>48.65</v>
      </c>
      <c r="L7674" s="19" t="n">
        <f aca="false">ROUND(F7674*K7674,2)</f>
        <v>291.9</v>
      </c>
      <c r="M7674" s="24" t="n">
        <f aca="false">DATE(YEAR(C7674),MONTH(C7674),1)</f>
        <v>46235</v>
      </c>
    </row>
    <row r="7675" customFormat="false" ht="15" hidden="false" customHeight="false" outlineLevel="0" collapsed="false">
      <c r="A7675" s="21" t="s">
        <v>3946</v>
      </c>
      <c r="B7675" s="21" t="s">
        <v>3667</v>
      </c>
      <c r="C7675" s="23" t="n">
        <v>46243</v>
      </c>
      <c r="D7675" s="21" t="s">
        <v>1889</v>
      </c>
      <c r="E7675" s="21" t="s">
        <v>1452</v>
      </c>
      <c r="F7675" s="12" t="n">
        <v>1</v>
      </c>
      <c r="G7675" s="19" t="n">
        <v>31.2</v>
      </c>
      <c r="H7675" s="19" t="n">
        <v>19.25</v>
      </c>
      <c r="I7675" s="19" t="n">
        <f aca="false">ROUND(F7675*G7675,2)</f>
        <v>31.2</v>
      </c>
      <c r="J7675" s="19" t="n">
        <f aca="false">ROUND(F7675*H7675,2)</f>
        <v>19.25</v>
      </c>
      <c r="K7675" s="19" t="n">
        <f aca="false">INDEX(Pricebook!$L$2:$L$1401,MATCH(D7675,Pricebook!$A$2:$A$1401,0))</f>
        <v>32.1</v>
      </c>
      <c r="L7675" s="19" t="n">
        <f aca="false">ROUND(F7675*K7675,2)</f>
        <v>32.1</v>
      </c>
      <c r="M7675" s="24" t="n">
        <f aca="false">DATE(YEAR(C7675),MONTH(C7675),1)</f>
        <v>46235</v>
      </c>
    </row>
    <row r="7676" customFormat="false" ht="15" hidden="false" customHeight="false" outlineLevel="0" collapsed="false">
      <c r="A7676" s="21" t="s">
        <v>3947</v>
      </c>
      <c r="B7676" s="21" t="s">
        <v>3323</v>
      </c>
      <c r="C7676" s="23" t="n">
        <v>46243</v>
      </c>
      <c r="D7676" s="21" t="s">
        <v>2301</v>
      </c>
      <c r="E7676" s="21" t="s">
        <v>2202</v>
      </c>
      <c r="F7676" s="12" t="n">
        <v>4</v>
      </c>
      <c r="G7676" s="19" t="n">
        <v>38.15</v>
      </c>
      <c r="H7676" s="19" t="n">
        <v>23.37</v>
      </c>
      <c r="I7676" s="19" t="n">
        <f aca="false">ROUND(F7676*G7676,2)</f>
        <v>152.6</v>
      </c>
      <c r="J7676" s="19" t="n">
        <f aca="false">ROUND(F7676*H7676,2)</f>
        <v>93.48</v>
      </c>
      <c r="K7676" s="19" t="n">
        <f aca="false">INDEX(Pricebook!$L$2:$L$1401,MATCH(D7676,Pricebook!$A$2:$A$1401,0))</f>
        <v>40.3</v>
      </c>
      <c r="L7676" s="19" t="n">
        <f aca="false">ROUND(F7676*K7676,2)</f>
        <v>161.2</v>
      </c>
      <c r="M7676" s="24" t="n">
        <f aca="false">DATE(YEAR(C7676),MONTH(C7676),1)</f>
        <v>46235</v>
      </c>
    </row>
    <row r="7677" customFormat="false" ht="15" hidden="false" customHeight="false" outlineLevel="0" collapsed="false">
      <c r="A7677" s="21" t="s">
        <v>3947</v>
      </c>
      <c r="B7677" s="21" t="s">
        <v>3323</v>
      </c>
      <c r="C7677" s="23" t="n">
        <v>46243</v>
      </c>
      <c r="D7677" s="21" t="s">
        <v>2333</v>
      </c>
      <c r="E7677" s="21" t="s">
        <v>2202</v>
      </c>
      <c r="F7677" s="12" t="n">
        <v>4</v>
      </c>
      <c r="G7677" s="19" t="n">
        <v>41.9</v>
      </c>
      <c r="H7677" s="19" t="n">
        <v>25.71</v>
      </c>
      <c r="I7677" s="19" t="n">
        <f aca="false">ROUND(F7677*G7677,2)</f>
        <v>167.6</v>
      </c>
      <c r="J7677" s="19" t="n">
        <f aca="false">ROUND(F7677*H7677,2)</f>
        <v>102.84</v>
      </c>
      <c r="K7677" s="19" t="n">
        <f aca="false">INDEX(Pricebook!$L$2:$L$1401,MATCH(D7677,Pricebook!$A$2:$A$1401,0))</f>
        <v>44.35</v>
      </c>
      <c r="L7677" s="19" t="n">
        <f aca="false">ROUND(F7677*K7677,2)</f>
        <v>177.4</v>
      </c>
      <c r="M7677" s="24" t="n">
        <f aca="false">DATE(YEAR(C7677),MONTH(C7677),1)</f>
        <v>46235</v>
      </c>
    </row>
    <row r="7678" customFormat="false" ht="15" hidden="false" customHeight="false" outlineLevel="0" collapsed="false">
      <c r="A7678" s="21" t="s">
        <v>3947</v>
      </c>
      <c r="B7678" s="21" t="s">
        <v>3323</v>
      </c>
      <c r="C7678" s="23" t="n">
        <v>46243</v>
      </c>
      <c r="D7678" s="21" t="s">
        <v>601</v>
      </c>
      <c r="E7678" s="21" t="s">
        <v>366</v>
      </c>
      <c r="F7678" s="12" t="n">
        <v>5</v>
      </c>
      <c r="G7678" s="19" t="n">
        <v>8.15</v>
      </c>
      <c r="H7678" s="19" t="n">
        <v>5.86</v>
      </c>
      <c r="I7678" s="19" t="n">
        <f aca="false">ROUND(F7678*G7678,2)</f>
        <v>40.75</v>
      </c>
      <c r="J7678" s="19" t="n">
        <f aca="false">ROUND(F7678*H7678,2)</f>
        <v>29.3</v>
      </c>
      <c r="K7678" s="19" t="n">
        <f aca="false">INDEX(Pricebook!$L$2:$L$1401,MATCH(D7678,Pricebook!$A$2:$A$1401,0))</f>
        <v>8.75</v>
      </c>
      <c r="L7678" s="19" t="n">
        <f aca="false">ROUND(F7678*K7678,2)</f>
        <v>43.75</v>
      </c>
      <c r="M7678" s="24" t="n">
        <f aca="false">DATE(YEAR(C7678),MONTH(C7678),1)</f>
        <v>46235</v>
      </c>
    </row>
    <row r="7679" customFormat="false" ht="15" hidden="false" customHeight="false" outlineLevel="0" collapsed="false">
      <c r="A7679" s="21" t="s">
        <v>3947</v>
      </c>
      <c r="B7679" s="21" t="s">
        <v>3323</v>
      </c>
      <c r="C7679" s="23" t="n">
        <v>46243</v>
      </c>
      <c r="D7679" s="21" t="s">
        <v>1562</v>
      </c>
      <c r="E7679" s="21" t="s">
        <v>1452</v>
      </c>
      <c r="F7679" s="12" t="n">
        <v>3</v>
      </c>
      <c r="G7679" s="19" t="n">
        <v>80.5</v>
      </c>
      <c r="H7679" s="19" t="n">
        <v>50.25</v>
      </c>
      <c r="I7679" s="19" t="n">
        <f aca="false">ROUND(F7679*G7679,2)</f>
        <v>241.5</v>
      </c>
      <c r="J7679" s="19" t="n">
        <f aca="false">ROUND(F7679*H7679,2)</f>
        <v>150.75</v>
      </c>
      <c r="K7679" s="19" t="n">
        <f aca="false">INDEX(Pricebook!$L$2:$L$1401,MATCH(D7679,Pricebook!$A$2:$A$1401,0))</f>
        <v>83.75</v>
      </c>
      <c r="L7679" s="19" t="n">
        <f aca="false">ROUND(F7679*K7679,2)</f>
        <v>251.25</v>
      </c>
      <c r="M7679" s="24" t="n">
        <f aca="false">DATE(YEAR(C7679),MONTH(C7679),1)</f>
        <v>46235</v>
      </c>
    </row>
    <row r="7680" customFormat="false" ht="15" hidden="false" customHeight="false" outlineLevel="0" collapsed="false">
      <c r="A7680" s="21" t="s">
        <v>3947</v>
      </c>
      <c r="B7680" s="21" t="s">
        <v>3323</v>
      </c>
      <c r="C7680" s="23" t="n">
        <v>46243</v>
      </c>
      <c r="D7680" s="21" t="s">
        <v>629</v>
      </c>
      <c r="E7680" s="21" t="s">
        <v>366</v>
      </c>
      <c r="F7680" s="12" t="n">
        <v>2</v>
      </c>
      <c r="G7680" s="19" t="n">
        <v>24.2</v>
      </c>
      <c r="H7680" s="19" t="n">
        <v>17.52</v>
      </c>
      <c r="I7680" s="19" t="n">
        <f aca="false">ROUND(F7680*G7680,2)</f>
        <v>48.4</v>
      </c>
      <c r="J7680" s="19" t="n">
        <f aca="false">ROUND(F7680*H7680,2)</f>
        <v>35.04</v>
      </c>
      <c r="K7680" s="19" t="n">
        <f aca="false">INDEX(Pricebook!$L$2:$L$1401,MATCH(D7680,Pricebook!$A$2:$A$1401,0))</f>
        <v>26.15</v>
      </c>
      <c r="L7680" s="19" t="n">
        <f aca="false">ROUND(F7680*K7680,2)</f>
        <v>52.3</v>
      </c>
      <c r="M7680" s="24" t="n">
        <f aca="false">DATE(YEAR(C7680),MONTH(C7680),1)</f>
        <v>46235</v>
      </c>
    </row>
    <row r="7681" customFormat="false" ht="15" hidden="false" customHeight="false" outlineLevel="0" collapsed="false">
      <c r="A7681" s="21" t="s">
        <v>3947</v>
      </c>
      <c r="B7681" s="21" t="s">
        <v>3323</v>
      </c>
      <c r="C7681" s="23" t="n">
        <v>46243</v>
      </c>
      <c r="D7681" s="21" t="s">
        <v>615</v>
      </c>
      <c r="E7681" s="21" t="s">
        <v>366</v>
      </c>
      <c r="F7681" s="12" t="n">
        <v>2</v>
      </c>
      <c r="G7681" s="19" t="n">
        <v>72.55</v>
      </c>
      <c r="H7681" s="19" t="n">
        <v>52.66</v>
      </c>
      <c r="I7681" s="19" t="n">
        <f aca="false">ROUND(F7681*G7681,2)</f>
        <v>145.1</v>
      </c>
      <c r="J7681" s="19" t="n">
        <f aca="false">ROUND(F7681*H7681,2)</f>
        <v>105.32</v>
      </c>
      <c r="K7681" s="19" t="n">
        <f aca="false">INDEX(Pricebook!$L$2:$L$1401,MATCH(D7681,Pricebook!$A$2:$A$1401,0))</f>
        <v>78.6</v>
      </c>
      <c r="L7681" s="19" t="n">
        <f aca="false">ROUND(F7681*K7681,2)</f>
        <v>157.2</v>
      </c>
      <c r="M7681" s="24" t="n">
        <f aca="false">DATE(YEAR(C7681),MONTH(C7681),1)</f>
        <v>46235</v>
      </c>
    </row>
    <row r="7682" customFormat="false" ht="15" hidden="false" customHeight="false" outlineLevel="0" collapsed="false">
      <c r="A7682" s="21" t="s">
        <v>3947</v>
      </c>
      <c r="B7682" s="21" t="s">
        <v>3323</v>
      </c>
      <c r="C7682" s="23" t="n">
        <v>46243</v>
      </c>
      <c r="D7682" s="21" t="s">
        <v>1623</v>
      </c>
      <c r="E7682" s="21" t="s">
        <v>1452</v>
      </c>
      <c r="F7682" s="12" t="n">
        <v>2</v>
      </c>
      <c r="G7682" s="19" t="n">
        <v>65.2</v>
      </c>
      <c r="H7682" s="19" t="n">
        <v>40.21</v>
      </c>
      <c r="I7682" s="19" t="n">
        <f aca="false">ROUND(F7682*G7682,2)</f>
        <v>130.4</v>
      </c>
      <c r="J7682" s="19" t="n">
        <f aca="false">ROUND(F7682*H7682,2)</f>
        <v>80.42</v>
      </c>
      <c r="K7682" s="19" t="n">
        <f aca="false">INDEX(Pricebook!$L$2:$L$1401,MATCH(D7682,Pricebook!$A$2:$A$1401,0))</f>
        <v>67.05</v>
      </c>
      <c r="L7682" s="19" t="n">
        <f aca="false">ROUND(F7682*K7682,2)</f>
        <v>134.1</v>
      </c>
      <c r="M7682" s="24" t="n">
        <f aca="false">DATE(YEAR(C7682),MONTH(C7682),1)</f>
        <v>46235</v>
      </c>
    </row>
    <row r="7683" customFormat="false" ht="15" hidden="false" customHeight="false" outlineLevel="0" collapsed="false">
      <c r="A7683" s="21" t="s">
        <v>3947</v>
      </c>
      <c r="B7683" s="21" t="s">
        <v>3323</v>
      </c>
      <c r="C7683" s="23" t="n">
        <v>46243</v>
      </c>
      <c r="D7683" s="21" t="s">
        <v>947</v>
      </c>
      <c r="E7683" s="21" t="s">
        <v>366</v>
      </c>
      <c r="F7683" s="12" t="n">
        <v>3</v>
      </c>
      <c r="G7683" s="19" t="n">
        <v>41.2</v>
      </c>
      <c r="H7683" s="19" t="n">
        <v>29.51</v>
      </c>
      <c r="I7683" s="19" t="n">
        <f aca="false">ROUND(F7683*G7683,2)</f>
        <v>123.6</v>
      </c>
      <c r="J7683" s="19" t="n">
        <f aca="false">ROUND(F7683*H7683,2)</f>
        <v>88.53</v>
      </c>
      <c r="K7683" s="19" t="n">
        <f aca="false">INDEX(Pricebook!$L$2:$L$1401,MATCH(D7683,Pricebook!$A$2:$A$1401,0))</f>
        <v>44.05</v>
      </c>
      <c r="L7683" s="19" t="n">
        <f aca="false">ROUND(F7683*K7683,2)</f>
        <v>132.15</v>
      </c>
      <c r="M7683" s="24" t="n">
        <f aca="false">DATE(YEAR(C7683),MONTH(C7683),1)</f>
        <v>46235</v>
      </c>
    </row>
    <row r="7684" customFormat="false" ht="15" hidden="false" customHeight="false" outlineLevel="0" collapsed="false">
      <c r="A7684" s="21" t="s">
        <v>3947</v>
      </c>
      <c r="B7684" s="21" t="s">
        <v>3323</v>
      </c>
      <c r="C7684" s="23" t="n">
        <v>46243</v>
      </c>
      <c r="D7684" s="21" t="s">
        <v>2252</v>
      </c>
      <c r="E7684" s="21" t="s">
        <v>2202</v>
      </c>
      <c r="F7684" s="12" t="n">
        <v>6</v>
      </c>
      <c r="G7684" s="19" t="n">
        <v>32.25</v>
      </c>
      <c r="H7684" s="19" t="n">
        <v>20.17</v>
      </c>
      <c r="I7684" s="19" t="n">
        <f aca="false">ROUND(F7684*G7684,2)</f>
        <v>193.5</v>
      </c>
      <c r="J7684" s="19" t="n">
        <f aca="false">ROUND(F7684*H7684,2)</f>
        <v>121.02</v>
      </c>
      <c r="K7684" s="19" t="n">
        <f aca="false">INDEX(Pricebook!$L$2:$L$1401,MATCH(D7684,Pricebook!$A$2:$A$1401,0))</f>
        <v>34.8</v>
      </c>
      <c r="L7684" s="19" t="n">
        <f aca="false">ROUND(F7684*K7684,2)</f>
        <v>208.8</v>
      </c>
      <c r="M7684" s="24" t="n">
        <f aca="false">DATE(YEAR(C7684),MONTH(C7684),1)</f>
        <v>46235</v>
      </c>
    </row>
    <row r="7685" customFormat="false" ht="15" hidden="false" customHeight="false" outlineLevel="0" collapsed="false">
      <c r="A7685" s="21" t="s">
        <v>3947</v>
      </c>
      <c r="B7685" s="21" t="s">
        <v>3323</v>
      </c>
      <c r="C7685" s="23" t="n">
        <v>46243</v>
      </c>
      <c r="D7685" s="21" t="s">
        <v>2295</v>
      </c>
      <c r="E7685" s="21" t="s">
        <v>2202</v>
      </c>
      <c r="F7685" s="12" t="n">
        <v>12</v>
      </c>
      <c r="G7685" s="19" t="n">
        <v>10.35</v>
      </c>
      <c r="H7685" s="19" t="n">
        <v>6.41</v>
      </c>
      <c r="I7685" s="19" t="n">
        <f aca="false">ROUND(F7685*G7685,2)</f>
        <v>124.2</v>
      </c>
      <c r="J7685" s="19" t="n">
        <f aca="false">ROUND(F7685*H7685,2)</f>
        <v>76.92</v>
      </c>
      <c r="K7685" s="19" t="n">
        <f aca="false">INDEX(Pricebook!$L$2:$L$1401,MATCH(D7685,Pricebook!$A$2:$A$1401,0))</f>
        <v>11.1</v>
      </c>
      <c r="L7685" s="19" t="n">
        <f aca="false">ROUND(F7685*K7685,2)</f>
        <v>133.2</v>
      </c>
      <c r="M7685" s="24" t="n">
        <f aca="false">DATE(YEAR(C7685),MONTH(C7685),1)</f>
        <v>46235</v>
      </c>
    </row>
    <row r="7686" customFormat="false" ht="15" hidden="false" customHeight="false" outlineLevel="0" collapsed="false">
      <c r="A7686" s="21" t="s">
        <v>3948</v>
      </c>
      <c r="B7686" s="21" t="s">
        <v>3492</v>
      </c>
      <c r="C7686" s="23" t="n">
        <v>46243</v>
      </c>
      <c r="D7686" s="21" t="s">
        <v>2561</v>
      </c>
      <c r="E7686" s="21" t="s">
        <v>2466</v>
      </c>
      <c r="F7686" s="12" t="n">
        <v>6</v>
      </c>
      <c r="G7686" s="19" t="n">
        <v>60</v>
      </c>
      <c r="H7686" s="19" t="n">
        <v>37.13</v>
      </c>
      <c r="I7686" s="19" t="n">
        <f aca="false">ROUND(F7686*G7686,2)</f>
        <v>360</v>
      </c>
      <c r="J7686" s="19" t="n">
        <f aca="false">ROUND(F7686*H7686,2)</f>
        <v>222.78</v>
      </c>
      <c r="K7686" s="19" t="n">
        <f aca="false">INDEX(Pricebook!$L$2:$L$1401,MATCH(D7686,Pricebook!$A$2:$A$1401,0))</f>
        <v>61.9</v>
      </c>
      <c r="L7686" s="19" t="n">
        <f aca="false">ROUND(F7686*K7686,2)</f>
        <v>371.4</v>
      </c>
      <c r="M7686" s="24" t="n">
        <f aca="false">DATE(YEAR(C7686),MONTH(C7686),1)</f>
        <v>46235</v>
      </c>
    </row>
    <row r="7687" customFormat="false" ht="15" hidden="false" customHeight="false" outlineLevel="0" collapsed="false">
      <c r="A7687" s="21" t="s">
        <v>3948</v>
      </c>
      <c r="B7687" s="21" t="s">
        <v>3492</v>
      </c>
      <c r="C7687" s="23" t="n">
        <v>46243</v>
      </c>
      <c r="D7687" s="21" t="s">
        <v>2567</v>
      </c>
      <c r="E7687" s="21" t="s">
        <v>2466</v>
      </c>
      <c r="F7687" s="12" t="n">
        <v>4</v>
      </c>
      <c r="G7687" s="19" t="n">
        <v>92</v>
      </c>
      <c r="H7687" s="19" t="n">
        <v>58.01</v>
      </c>
      <c r="I7687" s="19" t="n">
        <f aca="false">ROUND(F7687*G7687,2)</f>
        <v>368</v>
      </c>
      <c r="J7687" s="19" t="n">
        <f aca="false">ROUND(F7687*H7687,2)</f>
        <v>232.04</v>
      </c>
      <c r="K7687" s="19" t="n">
        <f aca="false">INDEX(Pricebook!$L$2:$L$1401,MATCH(D7687,Pricebook!$A$2:$A$1401,0))</f>
        <v>96.7</v>
      </c>
      <c r="L7687" s="19" t="n">
        <f aca="false">ROUND(F7687*K7687,2)</f>
        <v>386.8</v>
      </c>
      <c r="M7687" s="24" t="n">
        <f aca="false">DATE(YEAR(C7687),MONTH(C7687),1)</f>
        <v>46235</v>
      </c>
    </row>
    <row r="7688" customFormat="false" ht="15" hidden="false" customHeight="false" outlineLevel="0" collapsed="false">
      <c r="A7688" s="21" t="s">
        <v>3948</v>
      </c>
      <c r="B7688" s="21" t="s">
        <v>3492</v>
      </c>
      <c r="C7688" s="23" t="n">
        <v>46243</v>
      </c>
      <c r="D7688" s="21" t="s">
        <v>2489</v>
      </c>
      <c r="E7688" s="21" t="s">
        <v>2466</v>
      </c>
      <c r="F7688" s="12" t="n">
        <v>4</v>
      </c>
      <c r="G7688" s="19" t="n">
        <v>101.75</v>
      </c>
      <c r="H7688" s="19" t="n">
        <v>73.78</v>
      </c>
      <c r="I7688" s="19" t="n">
        <f aca="false">ROUND(F7688*G7688,2)</f>
        <v>407</v>
      </c>
      <c r="J7688" s="19" t="n">
        <f aca="false">ROUND(F7688*H7688,2)</f>
        <v>295.12</v>
      </c>
      <c r="K7688" s="19" t="n">
        <f aca="false">INDEX(Pricebook!$L$2:$L$1401,MATCH(D7688,Pricebook!$A$2:$A$1401,0))</f>
        <v>106.95</v>
      </c>
      <c r="L7688" s="19" t="n">
        <f aca="false">ROUND(F7688*K7688,2)</f>
        <v>427.8</v>
      </c>
      <c r="M7688" s="24" t="n">
        <f aca="false">DATE(YEAR(C7688),MONTH(C7688),1)</f>
        <v>46235</v>
      </c>
    </row>
    <row r="7689" customFormat="false" ht="15" hidden="false" customHeight="false" outlineLevel="0" collapsed="false">
      <c r="A7689" s="21" t="s">
        <v>3948</v>
      </c>
      <c r="B7689" s="21" t="s">
        <v>3492</v>
      </c>
      <c r="C7689" s="23" t="n">
        <v>46243</v>
      </c>
      <c r="D7689" s="21" t="s">
        <v>773</v>
      </c>
      <c r="E7689" s="21" t="s">
        <v>366</v>
      </c>
      <c r="F7689" s="12" t="n">
        <v>1</v>
      </c>
      <c r="G7689" s="19" t="n">
        <v>78.4</v>
      </c>
      <c r="H7689" s="19" t="n">
        <v>62.8</v>
      </c>
      <c r="I7689" s="19" t="n">
        <f aca="false">ROUND(F7689*G7689,2)</f>
        <v>78.4</v>
      </c>
      <c r="J7689" s="19" t="n">
        <f aca="false">ROUND(F7689*H7689,2)</f>
        <v>62.8</v>
      </c>
      <c r="K7689" s="19" t="n">
        <f aca="false">INDEX(Pricebook!$L$2:$L$1401,MATCH(D7689,Pricebook!$A$2:$A$1401,0))</f>
        <v>84.9</v>
      </c>
      <c r="L7689" s="19" t="n">
        <f aca="false">ROUND(F7689*K7689,2)</f>
        <v>84.9</v>
      </c>
      <c r="M7689" s="24" t="n">
        <f aca="false">DATE(YEAR(C7689),MONTH(C7689),1)</f>
        <v>46235</v>
      </c>
    </row>
    <row r="7690" customFormat="false" ht="15" hidden="false" customHeight="false" outlineLevel="0" collapsed="false">
      <c r="A7690" s="21" t="s">
        <v>3948</v>
      </c>
      <c r="B7690" s="21" t="s">
        <v>3492</v>
      </c>
      <c r="C7690" s="23" t="n">
        <v>46243</v>
      </c>
      <c r="D7690" s="21" t="s">
        <v>1188</v>
      </c>
      <c r="E7690" s="21" t="s">
        <v>971</v>
      </c>
      <c r="F7690" s="12" t="n">
        <v>40</v>
      </c>
      <c r="G7690" s="19" t="n">
        <v>0.9</v>
      </c>
      <c r="H7690" s="19" t="n">
        <v>0.7</v>
      </c>
      <c r="I7690" s="19" t="n">
        <f aca="false">ROUND(F7690*G7690,2)</f>
        <v>36</v>
      </c>
      <c r="J7690" s="19" t="n">
        <f aca="false">ROUND(F7690*H7690,2)</f>
        <v>28</v>
      </c>
      <c r="K7690" s="19" t="n">
        <f aca="false">INDEX(Pricebook!$L$2:$L$1401,MATCH(D7690,Pricebook!$A$2:$A$1401,0))</f>
        <v>1</v>
      </c>
      <c r="L7690" s="19" t="n">
        <f aca="false">ROUND(F7690*K7690,2)</f>
        <v>40</v>
      </c>
      <c r="M7690" s="24" t="n">
        <f aca="false">DATE(YEAR(C7690),MONTH(C7690),1)</f>
        <v>46235</v>
      </c>
    </row>
    <row r="7691" customFormat="false" ht="15" hidden="false" customHeight="false" outlineLevel="0" collapsed="false">
      <c r="A7691" s="21" t="s">
        <v>3948</v>
      </c>
      <c r="B7691" s="21" t="s">
        <v>3492</v>
      </c>
      <c r="C7691" s="23" t="n">
        <v>46243</v>
      </c>
      <c r="D7691" s="21" t="s">
        <v>685</v>
      </c>
      <c r="E7691" s="21" t="s">
        <v>366</v>
      </c>
      <c r="F7691" s="12" t="n">
        <v>2</v>
      </c>
      <c r="G7691" s="19" t="n">
        <v>53.3</v>
      </c>
      <c r="H7691" s="19" t="n">
        <v>38.63</v>
      </c>
      <c r="I7691" s="19" t="n">
        <f aca="false">ROUND(F7691*G7691,2)</f>
        <v>106.6</v>
      </c>
      <c r="J7691" s="19" t="n">
        <f aca="false">ROUND(F7691*H7691,2)</f>
        <v>77.26</v>
      </c>
      <c r="K7691" s="19" t="n">
        <f aca="false">INDEX(Pricebook!$L$2:$L$1401,MATCH(D7691,Pricebook!$A$2:$A$1401,0))</f>
        <v>57.7</v>
      </c>
      <c r="L7691" s="19" t="n">
        <f aca="false">ROUND(F7691*K7691,2)</f>
        <v>115.4</v>
      </c>
      <c r="M7691" s="24" t="n">
        <f aca="false">DATE(YEAR(C7691),MONTH(C7691),1)</f>
        <v>46235</v>
      </c>
    </row>
    <row r="7692" customFormat="false" ht="15" hidden="false" customHeight="false" outlineLevel="0" collapsed="false">
      <c r="A7692" s="21" t="s">
        <v>3948</v>
      </c>
      <c r="B7692" s="21" t="s">
        <v>3492</v>
      </c>
      <c r="C7692" s="23" t="n">
        <v>46243</v>
      </c>
      <c r="D7692" s="21" t="s">
        <v>597</v>
      </c>
      <c r="E7692" s="21" t="s">
        <v>366</v>
      </c>
      <c r="F7692" s="12" t="n">
        <v>1</v>
      </c>
      <c r="G7692" s="19" t="n">
        <v>24</v>
      </c>
      <c r="H7692" s="19" t="n">
        <v>19.18</v>
      </c>
      <c r="I7692" s="19" t="n">
        <f aca="false">ROUND(F7692*G7692,2)</f>
        <v>24</v>
      </c>
      <c r="J7692" s="19" t="n">
        <f aca="false">ROUND(F7692*H7692,2)</f>
        <v>19.18</v>
      </c>
      <c r="K7692" s="19" t="n">
        <f aca="false">INDEX(Pricebook!$L$2:$L$1401,MATCH(D7692,Pricebook!$A$2:$A$1401,0))</f>
        <v>25.6</v>
      </c>
      <c r="L7692" s="19" t="n">
        <f aca="false">ROUND(F7692*K7692,2)</f>
        <v>25.6</v>
      </c>
      <c r="M7692" s="24" t="n">
        <f aca="false">DATE(YEAR(C7692),MONTH(C7692),1)</f>
        <v>46235</v>
      </c>
    </row>
    <row r="7693" customFormat="false" ht="15" hidden="false" customHeight="false" outlineLevel="0" collapsed="false">
      <c r="A7693" s="21" t="s">
        <v>3948</v>
      </c>
      <c r="B7693" s="21" t="s">
        <v>3492</v>
      </c>
      <c r="C7693" s="23" t="n">
        <v>46243</v>
      </c>
      <c r="D7693" s="21" t="s">
        <v>254</v>
      </c>
      <c r="E7693" s="21" t="s">
        <v>108</v>
      </c>
      <c r="F7693" s="12" t="n">
        <v>3</v>
      </c>
      <c r="G7693" s="19" t="n">
        <v>10.1</v>
      </c>
      <c r="H7693" s="19" t="n">
        <v>8.46</v>
      </c>
      <c r="I7693" s="19" t="n">
        <f aca="false">ROUND(F7693*G7693,2)</f>
        <v>30.3</v>
      </c>
      <c r="J7693" s="19" t="n">
        <f aca="false">ROUND(F7693*H7693,2)</f>
        <v>25.38</v>
      </c>
      <c r="K7693" s="19" t="n">
        <f aca="false">INDEX(Pricebook!$L$2:$L$1401,MATCH(D7693,Pricebook!$A$2:$A$1401,0))</f>
        <v>11.15</v>
      </c>
      <c r="L7693" s="19" t="n">
        <f aca="false">ROUND(F7693*K7693,2)</f>
        <v>33.45</v>
      </c>
      <c r="M7693" s="24" t="n">
        <f aca="false">DATE(YEAR(C7693),MONTH(C7693),1)</f>
        <v>46235</v>
      </c>
    </row>
    <row r="7694" customFormat="false" ht="15" hidden="false" customHeight="false" outlineLevel="0" collapsed="false">
      <c r="A7694" s="21" t="s">
        <v>3948</v>
      </c>
      <c r="B7694" s="21" t="s">
        <v>3492</v>
      </c>
      <c r="C7694" s="23" t="n">
        <v>46243</v>
      </c>
      <c r="D7694" s="21" t="s">
        <v>1076</v>
      </c>
      <c r="E7694" s="21" t="s">
        <v>971</v>
      </c>
      <c r="F7694" s="12" t="n">
        <v>3</v>
      </c>
      <c r="G7694" s="19" t="n">
        <v>3.25</v>
      </c>
      <c r="H7694" s="19" t="n">
        <v>2.6</v>
      </c>
      <c r="I7694" s="19" t="n">
        <f aca="false">ROUND(F7694*G7694,2)</f>
        <v>9.75</v>
      </c>
      <c r="J7694" s="19" t="n">
        <f aca="false">ROUND(F7694*H7694,2)</f>
        <v>7.8</v>
      </c>
      <c r="K7694" s="19" t="n">
        <f aca="false">INDEX(Pricebook!$L$2:$L$1401,MATCH(D7694,Pricebook!$A$2:$A$1401,0))</f>
        <v>3.75</v>
      </c>
      <c r="L7694" s="19" t="n">
        <f aca="false">ROUND(F7694*K7694,2)</f>
        <v>11.25</v>
      </c>
      <c r="M7694" s="24" t="n">
        <f aca="false">DATE(YEAR(C7694),MONTH(C7694),1)</f>
        <v>46235</v>
      </c>
    </row>
    <row r="7695" customFormat="false" ht="15" hidden="false" customHeight="false" outlineLevel="0" collapsed="false">
      <c r="A7695" s="21" t="s">
        <v>3948</v>
      </c>
      <c r="B7695" s="21" t="s">
        <v>3492</v>
      </c>
      <c r="C7695" s="23" t="n">
        <v>46243</v>
      </c>
      <c r="D7695" s="21" t="s">
        <v>362</v>
      </c>
      <c r="E7695" s="21" t="s">
        <v>108</v>
      </c>
      <c r="F7695" s="12" t="n">
        <v>1</v>
      </c>
      <c r="G7695" s="19" t="n">
        <v>75</v>
      </c>
      <c r="H7695" s="19" t="n">
        <v>65.94</v>
      </c>
      <c r="I7695" s="19" t="n">
        <f aca="false">ROUND(F7695*G7695,2)</f>
        <v>75</v>
      </c>
      <c r="J7695" s="19" t="n">
        <f aca="false">ROUND(F7695*H7695,2)</f>
        <v>65.94</v>
      </c>
      <c r="K7695" s="19" t="n">
        <f aca="false">INDEX(Pricebook!$L$2:$L$1401,MATCH(D7695,Pricebook!$A$2:$A$1401,0))</f>
        <v>82.45</v>
      </c>
      <c r="L7695" s="19" t="n">
        <f aca="false">ROUND(F7695*K7695,2)</f>
        <v>82.45</v>
      </c>
      <c r="M7695" s="24" t="n">
        <f aca="false">DATE(YEAR(C7695),MONTH(C7695),1)</f>
        <v>46235</v>
      </c>
    </row>
    <row r="7696" customFormat="false" ht="15" hidden="false" customHeight="false" outlineLevel="0" collapsed="false">
      <c r="A7696" s="21" t="s">
        <v>3948</v>
      </c>
      <c r="B7696" s="21" t="s">
        <v>3492</v>
      </c>
      <c r="C7696" s="23" t="n">
        <v>46243</v>
      </c>
      <c r="D7696" s="21" t="s">
        <v>2464</v>
      </c>
      <c r="E7696" s="21" t="s">
        <v>2466</v>
      </c>
      <c r="F7696" s="12" t="n">
        <v>3</v>
      </c>
      <c r="G7696" s="19" t="n">
        <v>31.2</v>
      </c>
      <c r="H7696" s="19" t="n">
        <v>19.48</v>
      </c>
      <c r="I7696" s="19" t="n">
        <f aca="false">ROUND(F7696*G7696,2)</f>
        <v>93.6</v>
      </c>
      <c r="J7696" s="19" t="n">
        <f aca="false">ROUND(F7696*H7696,2)</f>
        <v>58.44</v>
      </c>
      <c r="K7696" s="19" t="n">
        <f aca="false">INDEX(Pricebook!$L$2:$L$1401,MATCH(D7696,Pricebook!$A$2:$A$1401,0))</f>
        <v>32.5</v>
      </c>
      <c r="L7696" s="19" t="n">
        <f aca="false">ROUND(F7696*K7696,2)</f>
        <v>97.5</v>
      </c>
      <c r="M7696" s="24" t="n">
        <f aca="false">DATE(YEAR(C7696),MONTH(C7696),1)</f>
        <v>46235</v>
      </c>
    </row>
    <row r="7697" customFormat="false" ht="15" hidden="false" customHeight="false" outlineLevel="0" collapsed="false">
      <c r="A7697" s="21" t="s">
        <v>3948</v>
      </c>
      <c r="B7697" s="21" t="s">
        <v>3492</v>
      </c>
      <c r="C7697" s="23" t="n">
        <v>46243</v>
      </c>
      <c r="D7697" s="21" t="s">
        <v>959</v>
      </c>
      <c r="E7697" s="21" t="s">
        <v>366</v>
      </c>
      <c r="F7697" s="12" t="n">
        <v>3</v>
      </c>
      <c r="G7697" s="19" t="n">
        <v>12.15</v>
      </c>
      <c r="H7697" s="19" t="n">
        <v>9.93</v>
      </c>
      <c r="I7697" s="19" t="n">
        <f aca="false">ROUND(F7697*G7697,2)</f>
        <v>36.45</v>
      </c>
      <c r="J7697" s="19" t="n">
        <f aca="false">ROUND(F7697*H7697,2)</f>
        <v>29.79</v>
      </c>
      <c r="K7697" s="19" t="n">
        <f aca="false">INDEX(Pricebook!$L$2:$L$1401,MATCH(D7697,Pricebook!$A$2:$A$1401,0))</f>
        <v>13.1</v>
      </c>
      <c r="L7697" s="19" t="n">
        <f aca="false">ROUND(F7697*K7697,2)</f>
        <v>39.3</v>
      </c>
      <c r="M7697" s="24" t="n">
        <f aca="false">DATE(YEAR(C7697),MONTH(C7697),1)</f>
        <v>46235</v>
      </c>
    </row>
    <row r="7698" customFormat="false" ht="15" hidden="false" customHeight="false" outlineLevel="0" collapsed="false">
      <c r="A7698" s="21" t="s">
        <v>3948</v>
      </c>
      <c r="B7698" s="21" t="s">
        <v>3492</v>
      </c>
      <c r="C7698" s="23" t="n">
        <v>46243</v>
      </c>
      <c r="D7698" s="21" t="s">
        <v>1040</v>
      </c>
      <c r="E7698" s="21" t="s">
        <v>971</v>
      </c>
      <c r="F7698" s="12" t="n">
        <v>1</v>
      </c>
      <c r="G7698" s="19" t="n">
        <v>72.3</v>
      </c>
      <c r="H7698" s="19" t="n">
        <v>58.94</v>
      </c>
      <c r="I7698" s="19" t="n">
        <f aca="false">ROUND(F7698*G7698,2)</f>
        <v>72.3</v>
      </c>
      <c r="J7698" s="19" t="n">
        <f aca="false">ROUND(F7698*H7698,2)</f>
        <v>58.94</v>
      </c>
      <c r="K7698" s="19" t="n">
        <f aca="false">INDEX(Pricebook!$L$2:$L$1401,MATCH(D7698,Pricebook!$A$2:$A$1401,0))</f>
        <v>79.55</v>
      </c>
      <c r="L7698" s="19" t="n">
        <f aca="false">ROUND(F7698*K7698,2)</f>
        <v>79.55</v>
      </c>
      <c r="M7698" s="24" t="n">
        <f aca="false">DATE(YEAR(C7698),MONTH(C7698),1)</f>
        <v>46235</v>
      </c>
    </row>
    <row r="7699" customFormat="false" ht="15" hidden="false" customHeight="false" outlineLevel="0" collapsed="false">
      <c r="A7699" s="21" t="s">
        <v>3948</v>
      </c>
      <c r="B7699" s="21" t="s">
        <v>3492</v>
      </c>
      <c r="C7699" s="23" t="n">
        <v>46243</v>
      </c>
      <c r="D7699" s="21" t="s">
        <v>2515</v>
      </c>
      <c r="E7699" s="21" t="s">
        <v>2466</v>
      </c>
      <c r="F7699" s="12" t="n">
        <v>5</v>
      </c>
      <c r="G7699" s="19" t="n">
        <v>49.5</v>
      </c>
      <c r="H7699" s="19" t="n">
        <v>30.99</v>
      </c>
      <c r="I7699" s="19" t="n">
        <f aca="false">ROUND(F7699*G7699,2)</f>
        <v>247.5</v>
      </c>
      <c r="J7699" s="19" t="n">
        <f aca="false">ROUND(F7699*H7699,2)</f>
        <v>154.95</v>
      </c>
      <c r="K7699" s="19" t="n">
        <f aca="false">INDEX(Pricebook!$L$2:$L$1401,MATCH(D7699,Pricebook!$A$2:$A$1401,0))</f>
        <v>51.65</v>
      </c>
      <c r="L7699" s="19" t="n">
        <f aca="false">ROUND(F7699*K7699,2)</f>
        <v>258.25</v>
      </c>
      <c r="M7699" s="24" t="n">
        <f aca="false">DATE(YEAR(C7699),MONTH(C7699),1)</f>
        <v>46235</v>
      </c>
    </row>
    <row r="7700" customFormat="false" ht="15" hidden="false" customHeight="false" outlineLevel="0" collapsed="false">
      <c r="A7700" s="21" t="s">
        <v>3948</v>
      </c>
      <c r="B7700" s="21" t="s">
        <v>3492</v>
      </c>
      <c r="C7700" s="23" t="n">
        <v>46243</v>
      </c>
      <c r="D7700" s="21" t="s">
        <v>2583</v>
      </c>
      <c r="E7700" s="21" t="s">
        <v>2466</v>
      </c>
      <c r="F7700" s="12" t="n">
        <v>2</v>
      </c>
      <c r="G7700" s="19" t="n">
        <v>124.3</v>
      </c>
      <c r="H7700" s="19" t="n">
        <v>81.42</v>
      </c>
      <c r="I7700" s="19" t="n">
        <f aca="false">ROUND(F7700*G7700,2)</f>
        <v>248.6</v>
      </c>
      <c r="J7700" s="19" t="n">
        <f aca="false">ROUND(F7700*H7700,2)</f>
        <v>162.84</v>
      </c>
      <c r="K7700" s="19" t="n">
        <f aca="false">INDEX(Pricebook!$L$2:$L$1401,MATCH(D7700,Pricebook!$A$2:$A$1401,0))</f>
        <v>129.25</v>
      </c>
      <c r="L7700" s="19" t="n">
        <f aca="false">ROUND(F7700*K7700,2)</f>
        <v>258.5</v>
      </c>
      <c r="M7700" s="24" t="n">
        <f aca="false">DATE(YEAR(C7700),MONTH(C7700),1)</f>
        <v>46235</v>
      </c>
    </row>
    <row r="7701" customFormat="false" ht="15" hidden="false" customHeight="false" outlineLevel="0" collapsed="false">
      <c r="A7701" s="21" t="s">
        <v>3949</v>
      </c>
      <c r="B7701" s="21" t="s">
        <v>3047</v>
      </c>
      <c r="C7701" s="23" t="n">
        <v>46244</v>
      </c>
      <c r="D7701" s="21" t="s">
        <v>1604</v>
      </c>
      <c r="E7701" s="21" t="s">
        <v>1452</v>
      </c>
      <c r="F7701" s="12" t="n">
        <v>11</v>
      </c>
      <c r="G7701" s="19" t="n">
        <v>212.2</v>
      </c>
      <c r="H7701" s="19" t="n">
        <v>131.61</v>
      </c>
      <c r="I7701" s="19" t="n">
        <f aca="false">ROUND(F7701*G7701,2)</f>
        <v>2334.2</v>
      </c>
      <c r="J7701" s="19" t="n">
        <f aca="false">ROUND(F7701*H7701,2)</f>
        <v>1447.71</v>
      </c>
      <c r="K7701" s="19" t="n">
        <f aca="false">INDEX(Pricebook!$L$2:$L$1401,MATCH(D7701,Pricebook!$A$2:$A$1401,0))</f>
        <v>219.35</v>
      </c>
      <c r="L7701" s="19" t="n">
        <f aca="false">ROUND(F7701*K7701,2)</f>
        <v>2412.85</v>
      </c>
      <c r="M7701" s="24" t="n">
        <f aca="false">DATE(YEAR(C7701),MONTH(C7701),1)</f>
        <v>46235</v>
      </c>
    </row>
    <row r="7702" customFormat="false" ht="15" hidden="false" customHeight="false" outlineLevel="0" collapsed="false">
      <c r="A7702" s="21" t="s">
        <v>3949</v>
      </c>
      <c r="B7702" s="21" t="s">
        <v>3047</v>
      </c>
      <c r="C7702" s="23" t="n">
        <v>46244</v>
      </c>
      <c r="D7702" s="21" t="s">
        <v>1903</v>
      </c>
      <c r="E7702" s="21" t="s">
        <v>1452</v>
      </c>
      <c r="F7702" s="12" t="n">
        <v>7</v>
      </c>
      <c r="G7702" s="19" t="n">
        <v>46.75</v>
      </c>
      <c r="H7702" s="19" t="n">
        <v>31.12</v>
      </c>
      <c r="I7702" s="19" t="n">
        <f aca="false">ROUND(F7702*G7702,2)</f>
        <v>327.25</v>
      </c>
      <c r="J7702" s="19" t="n">
        <f aca="false">ROUND(F7702*H7702,2)</f>
        <v>217.84</v>
      </c>
      <c r="K7702" s="19" t="n">
        <f aca="false">INDEX(Pricebook!$L$2:$L$1401,MATCH(D7702,Pricebook!$A$2:$A$1401,0))</f>
        <v>48.65</v>
      </c>
      <c r="L7702" s="19" t="n">
        <f aca="false">ROUND(F7702*K7702,2)</f>
        <v>340.55</v>
      </c>
      <c r="M7702" s="24" t="n">
        <f aca="false">DATE(YEAR(C7702),MONTH(C7702),1)</f>
        <v>46235</v>
      </c>
    </row>
    <row r="7703" customFormat="false" ht="15" hidden="false" customHeight="false" outlineLevel="0" collapsed="false">
      <c r="A7703" s="21" t="s">
        <v>3949</v>
      </c>
      <c r="B7703" s="21" t="s">
        <v>3047</v>
      </c>
      <c r="C7703" s="23" t="n">
        <v>46244</v>
      </c>
      <c r="D7703" s="21" t="s">
        <v>2212</v>
      </c>
      <c r="E7703" s="21" t="s">
        <v>2202</v>
      </c>
      <c r="F7703" s="12" t="n">
        <v>3</v>
      </c>
      <c r="G7703" s="19" t="n">
        <v>26.4</v>
      </c>
      <c r="H7703" s="19" t="n">
        <v>16.51</v>
      </c>
      <c r="I7703" s="19" t="n">
        <f aca="false">ROUND(F7703*G7703,2)</f>
        <v>79.2</v>
      </c>
      <c r="J7703" s="19" t="n">
        <f aca="false">ROUND(F7703*H7703,2)</f>
        <v>49.53</v>
      </c>
      <c r="K7703" s="19" t="n">
        <f aca="false">INDEX(Pricebook!$L$2:$L$1401,MATCH(D7703,Pricebook!$A$2:$A$1401,0))</f>
        <v>28.5</v>
      </c>
      <c r="L7703" s="19" t="n">
        <f aca="false">ROUND(F7703*K7703,2)</f>
        <v>85.5</v>
      </c>
      <c r="M7703" s="24" t="n">
        <f aca="false">DATE(YEAR(C7703),MONTH(C7703),1)</f>
        <v>46235</v>
      </c>
    </row>
    <row r="7704" customFormat="false" ht="15" hidden="false" customHeight="false" outlineLevel="0" collapsed="false">
      <c r="A7704" s="21" t="s">
        <v>3949</v>
      </c>
      <c r="B7704" s="21" t="s">
        <v>3047</v>
      </c>
      <c r="C7704" s="23" t="n">
        <v>46244</v>
      </c>
      <c r="D7704" s="21" t="s">
        <v>2682</v>
      </c>
      <c r="E7704" s="21" t="s">
        <v>2587</v>
      </c>
      <c r="F7704" s="12" t="n">
        <v>4</v>
      </c>
      <c r="G7704" s="19" t="n">
        <v>8.95</v>
      </c>
      <c r="H7704" s="19" t="n">
        <v>5.88</v>
      </c>
      <c r="I7704" s="19" t="n">
        <f aca="false">ROUND(F7704*G7704,2)</f>
        <v>35.8</v>
      </c>
      <c r="J7704" s="19" t="n">
        <f aca="false">ROUND(F7704*H7704,2)</f>
        <v>23.52</v>
      </c>
      <c r="K7704" s="19" t="n">
        <f aca="false">INDEX(Pricebook!$L$2:$L$1401,MATCH(D7704,Pricebook!$A$2:$A$1401,0))</f>
        <v>9.5</v>
      </c>
      <c r="L7704" s="19" t="n">
        <f aca="false">ROUND(F7704*K7704,2)</f>
        <v>38</v>
      </c>
      <c r="M7704" s="24" t="n">
        <f aca="false">DATE(YEAR(C7704),MONTH(C7704),1)</f>
        <v>46235</v>
      </c>
    </row>
    <row r="7705" customFormat="false" ht="15" hidden="false" customHeight="false" outlineLevel="0" collapsed="false">
      <c r="A7705" s="21" t="s">
        <v>3949</v>
      </c>
      <c r="B7705" s="21" t="s">
        <v>3047</v>
      </c>
      <c r="C7705" s="23" t="n">
        <v>46244</v>
      </c>
      <c r="D7705" s="21" t="s">
        <v>2384</v>
      </c>
      <c r="E7705" s="21" t="s">
        <v>2202</v>
      </c>
      <c r="F7705" s="12" t="n">
        <v>4</v>
      </c>
      <c r="G7705" s="19" t="n">
        <v>13.95</v>
      </c>
      <c r="H7705" s="19" t="n">
        <v>8.69</v>
      </c>
      <c r="I7705" s="19" t="n">
        <f aca="false">ROUND(F7705*G7705,2)</f>
        <v>55.8</v>
      </c>
      <c r="J7705" s="19" t="n">
        <f aca="false">ROUND(F7705*H7705,2)</f>
        <v>34.76</v>
      </c>
      <c r="K7705" s="19" t="n">
        <f aca="false">INDEX(Pricebook!$L$2:$L$1401,MATCH(D7705,Pricebook!$A$2:$A$1401,0))</f>
        <v>15</v>
      </c>
      <c r="L7705" s="19" t="n">
        <f aca="false">ROUND(F7705*K7705,2)</f>
        <v>60</v>
      </c>
      <c r="M7705" s="24" t="n">
        <f aca="false">DATE(YEAR(C7705),MONTH(C7705),1)</f>
        <v>46235</v>
      </c>
    </row>
    <row r="7706" customFormat="false" ht="15" hidden="false" customHeight="false" outlineLevel="0" collapsed="false">
      <c r="A7706" s="21" t="s">
        <v>3950</v>
      </c>
      <c r="B7706" s="21" t="s">
        <v>3044</v>
      </c>
      <c r="C7706" s="23" t="n">
        <v>46244</v>
      </c>
      <c r="D7706" s="21" t="s">
        <v>334</v>
      </c>
      <c r="E7706" s="21" t="s">
        <v>108</v>
      </c>
      <c r="F7706" s="12" t="n">
        <v>1</v>
      </c>
      <c r="G7706" s="19" t="n">
        <v>42.9</v>
      </c>
      <c r="H7706" s="19" t="n">
        <v>32.48</v>
      </c>
      <c r="I7706" s="19" t="n">
        <f aca="false">ROUND(F7706*G7706,2)</f>
        <v>42.9</v>
      </c>
      <c r="J7706" s="19" t="n">
        <f aca="false">ROUND(F7706*H7706,2)</f>
        <v>32.48</v>
      </c>
      <c r="K7706" s="19" t="n">
        <f aca="false">INDEX(Pricebook!$L$2:$L$1401,MATCH(D7706,Pricebook!$A$2:$A$1401,0))</f>
        <v>46.4</v>
      </c>
      <c r="L7706" s="19" t="n">
        <f aca="false">ROUND(F7706*K7706,2)</f>
        <v>46.4</v>
      </c>
      <c r="M7706" s="24" t="n">
        <f aca="false">DATE(YEAR(C7706),MONTH(C7706),1)</f>
        <v>46235</v>
      </c>
    </row>
    <row r="7707" customFormat="false" ht="15" hidden="false" customHeight="false" outlineLevel="0" collapsed="false">
      <c r="A7707" s="21" t="s">
        <v>3950</v>
      </c>
      <c r="B7707" s="21" t="s">
        <v>3044</v>
      </c>
      <c r="C7707" s="23" t="n">
        <v>46244</v>
      </c>
      <c r="D7707" s="21" t="s">
        <v>859</v>
      </c>
      <c r="E7707" s="21" t="s">
        <v>366</v>
      </c>
      <c r="F7707" s="12" t="n">
        <v>3</v>
      </c>
      <c r="G7707" s="19" t="n">
        <v>19.15</v>
      </c>
      <c r="H7707" s="19" t="n">
        <v>13.74</v>
      </c>
      <c r="I7707" s="19" t="n">
        <f aca="false">ROUND(F7707*G7707,2)</f>
        <v>57.45</v>
      </c>
      <c r="J7707" s="19" t="n">
        <f aca="false">ROUND(F7707*H7707,2)</f>
        <v>41.22</v>
      </c>
      <c r="K7707" s="19" t="n">
        <f aca="false">INDEX(Pricebook!$L$2:$L$1401,MATCH(D7707,Pricebook!$A$2:$A$1401,0))</f>
        <v>20.55</v>
      </c>
      <c r="L7707" s="19" t="n">
        <f aca="false">ROUND(F7707*K7707,2)</f>
        <v>61.65</v>
      </c>
      <c r="M7707" s="24" t="n">
        <f aca="false">DATE(YEAR(C7707),MONTH(C7707),1)</f>
        <v>46235</v>
      </c>
    </row>
    <row r="7708" customFormat="false" ht="15" hidden="false" customHeight="false" outlineLevel="0" collapsed="false">
      <c r="A7708" s="21" t="s">
        <v>3950</v>
      </c>
      <c r="B7708" s="21" t="s">
        <v>3044</v>
      </c>
      <c r="C7708" s="23" t="n">
        <v>46244</v>
      </c>
      <c r="D7708" s="21" t="s">
        <v>346</v>
      </c>
      <c r="E7708" s="21" t="s">
        <v>108</v>
      </c>
      <c r="F7708" s="12" t="n">
        <v>1</v>
      </c>
      <c r="G7708" s="19" t="n">
        <v>177.45</v>
      </c>
      <c r="H7708" s="19" t="n">
        <v>137.06</v>
      </c>
      <c r="I7708" s="19" t="n">
        <f aca="false">ROUND(F7708*G7708,2)</f>
        <v>177.45</v>
      </c>
      <c r="J7708" s="19" t="n">
        <f aca="false">ROUND(F7708*H7708,2)</f>
        <v>137.06</v>
      </c>
      <c r="K7708" s="19" t="n">
        <f aca="false">INDEX(Pricebook!$L$2:$L$1401,MATCH(D7708,Pricebook!$A$2:$A$1401,0))</f>
        <v>195.8</v>
      </c>
      <c r="L7708" s="19" t="n">
        <f aca="false">ROUND(F7708*K7708,2)</f>
        <v>195.8</v>
      </c>
      <c r="M7708" s="24" t="n">
        <f aca="false">DATE(YEAR(C7708),MONTH(C7708),1)</f>
        <v>46235</v>
      </c>
    </row>
    <row r="7709" customFormat="false" ht="15" hidden="false" customHeight="false" outlineLevel="0" collapsed="false">
      <c r="A7709" s="21" t="s">
        <v>3950</v>
      </c>
      <c r="B7709" s="21" t="s">
        <v>3044</v>
      </c>
      <c r="C7709" s="23" t="n">
        <v>46244</v>
      </c>
      <c r="D7709" s="21" t="s">
        <v>1122</v>
      </c>
      <c r="E7709" s="21" t="s">
        <v>971</v>
      </c>
      <c r="F7709" s="12" t="n">
        <v>52</v>
      </c>
      <c r="G7709" s="19" t="n">
        <v>11.35</v>
      </c>
      <c r="H7709" s="19" t="n">
        <v>9.98</v>
      </c>
      <c r="I7709" s="19" t="n">
        <f aca="false">ROUND(F7709*G7709,2)</f>
        <v>590.2</v>
      </c>
      <c r="J7709" s="19" t="n">
        <f aca="false">ROUND(F7709*H7709,2)</f>
        <v>518.96</v>
      </c>
      <c r="K7709" s="19" t="n">
        <f aca="false">INDEX(Pricebook!$L$2:$L$1401,MATCH(D7709,Pricebook!$A$2:$A$1401,0))</f>
        <v>13.15</v>
      </c>
      <c r="L7709" s="19" t="n">
        <f aca="false">ROUND(F7709*K7709,2)</f>
        <v>683.8</v>
      </c>
      <c r="M7709" s="24" t="n">
        <f aca="false">DATE(YEAR(C7709),MONTH(C7709),1)</f>
        <v>46235</v>
      </c>
    </row>
    <row r="7710" customFormat="false" ht="15" hidden="false" customHeight="false" outlineLevel="0" collapsed="false">
      <c r="A7710" s="21" t="s">
        <v>3950</v>
      </c>
      <c r="B7710" s="21" t="s">
        <v>3044</v>
      </c>
      <c r="C7710" s="23" t="n">
        <v>46244</v>
      </c>
      <c r="D7710" s="21" t="s">
        <v>422</v>
      </c>
      <c r="E7710" s="21" t="s">
        <v>366</v>
      </c>
      <c r="F7710" s="12" t="n">
        <v>1</v>
      </c>
      <c r="G7710" s="19" t="n">
        <v>16.1</v>
      </c>
      <c r="H7710" s="19" t="n">
        <v>12.68</v>
      </c>
      <c r="I7710" s="19" t="n">
        <f aca="false">ROUND(F7710*G7710,2)</f>
        <v>16.1</v>
      </c>
      <c r="J7710" s="19" t="n">
        <f aca="false">ROUND(F7710*H7710,2)</f>
        <v>12.68</v>
      </c>
      <c r="K7710" s="19" t="n">
        <f aca="false">INDEX(Pricebook!$L$2:$L$1401,MATCH(D7710,Pricebook!$A$2:$A$1401,0))</f>
        <v>17.15</v>
      </c>
      <c r="L7710" s="19" t="n">
        <f aca="false">ROUND(F7710*K7710,2)</f>
        <v>17.15</v>
      </c>
      <c r="M7710" s="24" t="n">
        <f aca="false">DATE(YEAR(C7710),MONTH(C7710),1)</f>
        <v>46235</v>
      </c>
    </row>
    <row r="7711" customFormat="false" ht="15" hidden="false" customHeight="false" outlineLevel="0" collapsed="false">
      <c r="A7711" s="21" t="s">
        <v>3950</v>
      </c>
      <c r="B7711" s="21" t="s">
        <v>3044</v>
      </c>
      <c r="C7711" s="23" t="n">
        <v>46244</v>
      </c>
      <c r="D7711" s="21" t="s">
        <v>673</v>
      </c>
      <c r="E7711" s="21" t="s">
        <v>366</v>
      </c>
      <c r="F7711" s="12" t="n">
        <v>2</v>
      </c>
      <c r="G7711" s="19" t="n">
        <v>43.3</v>
      </c>
      <c r="H7711" s="19" t="n">
        <v>30.85</v>
      </c>
      <c r="I7711" s="19" t="n">
        <f aca="false">ROUND(F7711*G7711,2)</f>
        <v>86.6</v>
      </c>
      <c r="J7711" s="19" t="n">
        <f aca="false">ROUND(F7711*H7711,2)</f>
        <v>61.7</v>
      </c>
      <c r="K7711" s="19" t="n">
        <f aca="false">INDEX(Pricebook!$L$2:$L$1401,MATCH(D7711,Pricebook!$A$2:$A$1401,0))</f>
        <v>46.05</v>
      </c>
      <c r="L7711" s="19" t="n">
        <f aca="false">ROUND(F7711*K7711,2)</f>
        <v>92.1</v>
      </c>
      <c r="M7711" s="24" t="n">
        <f aca="false">DATE(YEAR(C7711),MONTH(C7711),1)</f>
        <v>46235</v>
      </c>
    </row>
    <row r="7712" customFormat="false" ht="15" hidden="false" customHeight="false" outlineLevel="0" collapsed="false">
      <c r="A7712" s="21" t="s">
        <v>3950</v>
      </c>
      <c r="B7712" s="21" t="s">
        <v>3044</v>
      </c>
      <c r="C7712" s="23" t="n">
        <v>46244</v>
      </c>
      <c r="D7712" s="21" t="s">
        <v>2776</v>
      </c>
      <c r="E7712" s="21" t="s">
        <v>2748</v>
      </c>
      <c r="F7712" s="12" t="n">
        <v>3</v>
      </c>
      <c r="G7712" s="19" t="n">
        <v>43.95</v>
      </c>
      <c r="H7712" s="19" t="n">
        <v>26.7</v>
      </c>
      <c r="I7712" s="19" t="n">
        <f aca="false">ROUND(F7712*G7712,2)</f>
        <v>131.85</v>
      </c>
      <c r="J7712" s="19" t="n">
        <f aca="false">ROUND(F7712*H7712,2)</f>
        <v>80.1</v>
      </c>
      <c r="K7712" s="19" t="n">
        <f aca="false">INDEX(Pricebook!$L$2:$L$1401,MATCH(D7712,Pricebook!$A$2:$A$1401,0))</f>
        <v>48.55</v>
      </c>
      <c r="L7712" s="19" t="n">
        <f aca="false">ROUND(F7712*K7712,2)</f>
        <v>145.65</v>
      </c>
      <c r="M7712" s="24" t="n">
        <f aca="false">DATE(YEAR(C7712),MONTH(C7712),1)</f>
        <v>46235</v>
      </c>
    </row>
    <row r="7713" customFormat="false" ht="15" hidden="false" customHeight="false" outlineLevel="0" collapsed="false">
      <c r="A7713" s="21" t="s">
        <v>3950</v>
      </c>
      <c r="B7713" s="21" t="s">
        <v>3044</v>
      </c>
      <c r="C7713" s="23" t="n">
        <v>46244</v>
      </c>
      <c r="D7713" s="21" t="s">
        <v>861</v>
      </c>
      <c r="E7713" s="21" t="s">
        <v>366</v>
      </c>
      <c r="F7713" s="12" t="n">
        <v>4</v>
      </c>
      <c r="G7713" s="19" t="n">
        <v>13.15</v>
      </c>
      <c r="H7713" s="19" t="n">
        <v>9.41</v>
      </c>
      <c r="I7713" s="19" t="n">
        <f aca="false">ROUND(F7713*G7713,2)</f>
        <v>52.6</v>
      </c>
      <c r="J7713" s="19" t="n">
        <f aca="false">ROUND(F7713*H7713,2)</f>
        <v>37.64</v>
      </c>
      <c r="K7713" s="19" t="n">
        <f aca="false">INDEX(Pricebook!$L$2:$L$1401,MATCH(D7713,Pricebook!$A$2:$A$1401,0))</f>
        <v>14.05</v>
      </c>
      <c r="L7713" s="19" t="n">
        <f aca="false">ROUND(F7713*K7713,2)</f>
        <v>56.2</v>
      </c>
      <c r="M7713" s="24" t="n">
        <f aca="false">DATE(YEAR(C7713),MONTH(C7713),1)</f>
        <v>46235</v>
      </c>
    </row>
    <row r="7714" customFormat="false" ht="15" hidden="false" customHeight="false" outlineLevel="0" collapsed="false">
      <c r="A7714" s="21" t="s">
        <v>3950</v>
      </c>
      <c r="B7714" s="21" t="s">
        <v>3044</v>
      </c>
      <c r="C7714" s="23" t="n">
        <v>46244</v>
      </c>
      <c r="D7714" s="21" t="s">
        <v>239</v>
      </c>
      <c r="E7714" s="21" t="s">
        <v>108</v>
      </c>
      <c r="F7714" s="12" t="n">
        <v>1</v>
      </c>
      <c r="G7714" s="19" t="n">
        <v>204.8</v>
      </c>
      <c r="H7714" s="19" t="n">
        <v>155.43</v>
      </c>
      <c r="I7714" s="19" t="n">
        <f aca="false">ROUND(F7714*G7714,2)</f>
        <v>204.8</v>
      </c>
      <c r="J7714" s="19" t="n">
        <f aca="false">ROUND(F7714*H7714,2)</f>
        <v>155.43</v>
      </c>
      <c r="K7714" s="19" t="n">
        <f aca="false">INDEX(Pricebook!$L$2:$L$1401,MATCH(D7714,Pricebook!$A$2:$A$1401,0))</f>
        <v>222.05</v>
      </c>
      <c r="L7714" s="19" t="n">
        <f aca="false">ROUND(F7714*K7714,2)</f>
        <v>222.05</v>
      </c>
      <c r="M7714" s="24" t="n">
        <f aca="false">DATE(YEAR(C7714),MONTH(C7714),1)</f>
        <v>46235</v>
      </c>
    </row>
    <row r="7715" customFormat="false" ht="15" hidden="false" customHeight="false" outlineLevel="0" collapsed="false">
      <c r="A7715" s="21" t="s">
        <v>3950</v>
      </c>
      <c r="B7715" s="21" t="s">
        <v>3044</v>
      </c>
      <c r="C7715" s="23" t="n">
        <v>46244</v>
      </c>
      <c r="D7715" s="21" t="s">
        <v>129</v>
      </c>
      <c r="E7715" s="21" t="s">
        <v>108</v>
      </c>
      <c r="F7715" s="12" t="n">
        <v>2</v>
      </c>
      <c r="G7715" s="19" t="n">
        <v>49.3</v>
      </c>
      <c r="H7715" s="19" t="n">
        <v>37.48</v>
      </c>
      <c r="I7715" s="19" t="n">
        <f aca="false">ROUND(F7715*G7715,2)</f>
        <v>98.6</v>
      </c>
      <c r="J7715" s="19" t="n">
        <f aca="false">ROUND(F7715*H7715,2)</f>
        <v>74.96</v>
      </c>
      <c r="K7715" s="19" t="n">
        <f aca="false">INDEX(Pricebook!$L$2:$L$1401,MATCH(D7715,Pricebook!$A$2:$A$1401,0))</f>
        <v>53.55</v>
      </c>
      <c r="L7715" s="19" t="n">
        <f aca="false">ROUND(F7715*K7715,2)</f>
        <v>107.1</v>
      </c>
      <c r="M7715" s="24" t="n">
        <f aca="false">DATE(YEAR(C7715),MONTH(C7715),1)</f>
        <v>46235</v>
      </c>
    </row>
    <row r="7716" customFormat="false" ht="15" hidden="false" customHeight="false" outlineLevel="0" collapsed="false">
      <c r="A7716" s="21" t="s">
        <v>3951</v>
      </c>
      <c r="B7716" s="21" t="s">
        <v>3019</v>
      </c>
      <c r="C7716" s="23" t="n">
        <v>46244</v>
      </c>
      <c r="D7716" s="21" t="s">
        <v>2325</v>
      </c>
      <c r="E7716" s="21" t="s">
        <v>2202</v>
      </c>
      <c r="F7716" s="12" t="n">
        <v>3</v>
      </c>
      <c r="G7716" s="19" t="n">
        <v>34.4</v>
      </c>
      <c r="H7716" s="19" t="n">
        <v>23.71</v>
      </c>
      <c r="I7716" s="19" t="n">
        <f aca="false">ROUND(F7716*G7716,2)</f>
        <v>103.2</v>
      </c>
      <c r="J7716" s="19" t="n">
        <f aca="false">ROUND(F7716*H7716,2)</f>
        <v>71.13</v>
      </c>
      <c r="K7716" s="19" t="n">
        <f aca="false">INDEX(Pricebook!$L$2:$L$1401,MATCH(D7716,Pricebook!$A$2:$A$1401,0))</f>
        <v>37.05</v>
      </c>
      <c r="L7716" s="19" t="n">
        <f aca="false">ROUND(F7716*K7716,2)</f>
        <v>111.15</v>
      </c>
      <c r="M7716" s="24" t="n">
        <f aca="false">DATE(YEAR(C7716),MONTH(C7716),1)</f>
        <v>46235</v>
      </c>
    </row>
    <row r="7717" customFormat="false" ht="15" hidden="false" customHeight="false" outlineLevel="0" collapsed="false">
      <c r="A7717" s="21" t="s">
        <v>3951</v>
      </c>
      <c r="B7717" s="21" t="s">
        <v>3019</v>
      </c>
      <c r="C7717" s="23" t="n">
        <v>46244</v>
      </c>
      <c r="D7717" s="21" t="s">
        <v>731</v>
      </c>
      <c r="E7717" s="21" t="s">
        <v>366</v>
      </c>
      <c r="F7717" s="12" t="n">
        <v>2</v>
      </c>
      <c r="G7717" s="19" t="n">
        <v>191.15</v>
      </c>
      <c r="H7717" s="19" t="n">
        <v>144.86</v>
      </c>
      <c r="I7717" s="19" t="n">
        <f aca="false">ROUND(F7717*G7717,2)</f>
        <v>382.3</v>
      </c>
      <c r="J7717" s="19" t="n">
        <f aca="false">ROUND(F7717*H7717,2)</f>
        <v>289.72</v>
      </c>
      <c r="K7717" s="19" t="n">
        <f aca="false">INDEX(Pricebook!$L$2:$L$1401,MATCH(D7717,Pricebook!$A$2:$A$1401,0))</f>
        <v>204.05</v>
      </c>
      <c r="L7717" s="19" t="n">
        <f aca="false">ROUND(F7717*K7717,2)</f>
        <v>408.1</v>
      </c>
      <c r="M7717" s="24" t="n">
        <f aca="false">DATE(YEAR(C7717),MONTH(C7717),1)</f>
        <v>46235</v>
      </c>
    </row>
    <row r="7718" customFormat="false" ht="15" hidden="false" customHeight="false" outlineLevel="0" collapsed="false">
      <c r="A7718" s="21" t="s">
        <v>3951</v>
      </c>
      <c r="B7718" s="21" t="s">
        <v>3019</v>
      </c>
      <c r="C7718" s="23" t="n">
        <v>46244</v>
      </c>
      <c r="D7718" s="21" t="s">
        <v>2208</v>
      </c>
      <c r="E7718" s="21" t="s">
        <v>2202</v>
      </c>
      <c r="F7718" s="12" t="n">
        <v>2</v>
      </c>
      <c r="G7718" s="19" t="n">
        <v>35.2</v>
      </c>
      <c r="H7718" s="19" t="n">
        <v>21.74</v>
      </c>
      <c r="I7718" s="19" t="n">
        <f aca="false">ROUND(F7718*G7718,2)</f>
        <v>70.4</v>
      </c>
      <c r="J7718" s="19" t="n">
        <f aca="false">ROUND(F7718*H7718,2)</f>
        <v>43.48</v>
      </c>
      <c r="K7718" s="19" t="n">
        <f aca="false">INDEX(Pricebook!$L$2:$L$1401,MATCH(D7718,Pricebook!$A$2:$A$1401,0))</f>
        <v>37.5</v>
      </c>
      <c r="L7718" s="19" t="n">
        <f aca="false">ROUND(F7718*K7718,2)</f>
        <v>75</v>
      </c>
      <c r="M7718" s="24" t="n">
        <f aca="false">DATE(YEAR(C7718),MONTH(C7718),1)</f>
        <v>46235</v>
      </c>
    </row>
    <row r="7719" customFormat="false" ht="15" hidden="false" customHeight="false" outlineLevel="0" collapsed="false">
      <c r="A7719" s="21" t="s">
        <v>3951</v>
      </c>
      <c r="B7719" s="21" t="s">
        <v>3019</v>
      </c>
      <c r="C7719" s="23" t="n">
        <v>46244</v>
      </c>
      <c r="D7719" s="21" t="s">
        <v>2422</v>
      </c>
      <c r="E7719" s="21" t="s">
        <v>2202</v>
      </c>
      <c r="F7719" s="12" t="n">
        <v>6</v>
      </c>
      <c r="G7719" s="19" t="n">
        <v>44.85</v>
      </c>
      <c r="H7719" s="19" t="n">
        <v>27.85</v>
      </c>
      <c r="I7719" s="19" t="n">
        <f aca="false">ROUND(F7719*G7719,2)</f>
        <v>269.1</v>
      </c>
      <c r="J7719" s="19" t="n">
        <f aca="false">ROUND(F7719*H7719,2)</f>
        <v>167.1</v>
      </c>
      <c r="K7719" s="19" t="n">
        <f aca="false">INDEX(Pricebook!$L$2:$L$1401,MATCH(D7719,Pricebook!$A$2:$A$1401,0))</f>
        <v>48.05</v>
      </c>
      <c r="L7719" s="19" t="n">
        <f aca="false">ROUND(F7719*K7719,2)</f>
        <v>288.3</v>
      </c>
      <c r="M7719" s="24" t="n">
        <f aca="false">DATE(YEAR(C7719),MONTH(C7719),1)</f>
        <v>46235</v>
      </c>
    </row>
    <row r="7720" customFormat="false" ht="15" hidden="false" customHeight="false" outlineLevel="0" collapsed="false">
      <c r="A7720" s="21" t="s">
        <v>3951</v>
      </c>
      <c r="B7720" s="21" t="s">
        <v>3019</v>
      </c>
      <c r="C7720" s="23" t="n">
        <v>46244</v>
      </c>
      <c r="D7720" s="21" t="s">
        <v>1861</v>
      </c>
      <c r="E7720" s="21" t="s">
        <v>1452</v>
      </c>
      <c r="F7720" s="12" t="n">
        <v>3</v>
      </c>
      <c r="G7720" s="19" t="n">
        <v>60</v>
      </c>
      <c r="H7720" s="19" t="n">
        <v>43.58</v>
      </c>
      <c r="I7720" s="19" t="n">
        <f aca="false">ROUND(F7720*G7720,2)</f>
        <v>180</v>
      </c>
      <c r="J7720" s="19" t="n">
        <f aca="false">ROUND(F7720*H7720,2)</f>
        <v>130.74</v>
      </c>
      <c r="K7720" s="19" t="n">
        <f aca="false">INDEX(Pricebook!$L$2:$L$1401,MATCH(D7720,Pricebook!$A$2:$A$1401,0))</f>
        <v>62.3</v>
      </c>
      <c r="L7720" s="19" t="n">
        <f aca="false">ROUND(F7720*K7720,2)</f>
        <v>186.9</v>
      </c>
      <c r="M7720" s="24" t="n">
        <f aca="false">DATE(YEAR(C7720),MONTH(C7720),1)</f>
        <v>46235</v>
      </c>
    </row>
    <row r="7721" customFormat="false" ht="15" hidden="false" customHeight="false" outlineLevel="0" collapsed="false">
      <c r="A7721" s="21" t="s">
        <v>3951</v>
      </c>
      <c r="B7721" s="21" t="s">
        <v>3019</v>
      </c>
      <c r="C7721" s="23" t="n">
        <v>46244</v>
      </c>
      <c r="D7721" s="21" t="s">
        <v>521</v>
      </c>
      <c r="E7721" s="21" t="s">
        <v>366</v>
      </c>
      <c r="F7721" s="12" t="n">
        <v>4</v>
      </c>
      <c r="G7721" s="19" t="n">
        <v>12.55</v>
      </c>
      <c r="H7721" s="19" t="n">
        <v>9.14</v>
      </c>
      <c r="I7721" s="19" t="n">
        <f aca="false">ROUND(F7721*G7721,2)</f>
        <v>50.2</v>
      </c>
      <c r="J7721" s="19" t="n">
        <f aca="false">ROUND(F7721*H7721,2)</f>
        <v>36.56</v>
      </c>
      <c r="K7721" s="19" t="n">
        <f aca="false">INDEX(Pricebook!$L$2:$L$1401,MATCH(D7721,Pricebook!$A$2:$A$1401,0))</f>
        <v>13.65</v>
      </c>
      <c r="L7721" s="19" t="n">
        <f aca="false">ROUND(F7721*K7721,2)</f>
        <v>54.6</v>
      </c>
      <c r="M7721" s="24" t="n">
        <f aca="false">DATE(YEAR(C7721),MONTH(C7721),1)</f>
        <v>46235</v>
      </c>
    </row>
    <row r="7722" customFormat="false" ht="15" hidden="false" customHeight="false" outlineLevel="0" collapsed="false">
      <c r="A7722" s="21" t="s">
        <v>3951</v>
      </c>
      <c r="B7722" s="21" t="s">
        <v>3019</v>
      </c>
      <c r="C7722" s="23" t="n">
        <v>46244</v>
      </c>
      <c r="D7722" s="21" t="s">
        <v>2242</v>
      </c>
      <c r="E7722" s="21" t="s">
        <v>2202</v>
      </c>
      <c r="F7722" s="12" t="n">
        <v>4</v>
      </c>
      <c r="G7722" s="19" t="n">
        <v>18.85</v>
      </c>
      <c r="H7722" s="19" t="n">
        <v>11.64</v>
      </c>
      <c r="I7722" s="19" t="n">
        <f aca="false">ROUND(F7722*G7722,2)</f>
        <v>75.4</v>
      </c>
      <c r="J7722" s="19" t="n">
        <f aca="false">ROUND(F7722*H7722,2)</f>
        <v>46.56</v>
      </c>
      <c r="K7722" s="19" t="n">
        <f aca="false">INDEX(Pricebook!$L$2:$L$1401,MATCH(D7722,Pricebook!$A$2:$A$1401,0))</f>
        <v>20.1</v>
      </c>
      <c r="L7722" s="19" t="n">
        <f aca="false">ROUND(F7722*K7722,2)</f>
        <v>80.4</v>
      </c>
      <c r="M7722" s="24" t="n">
        <f aca="false">DATE(YEAR(C7722),MONTH(C7722),1)</f>
        <v>46235</v>
      </c>
    </row>
    <row r="7723" customFormat="false" ht="15" hidden="false" customHeight="false" outlineLevel="0" collapsed="false">
      <c r="A7723" s="21" t="s">
        <v>3951</v>
      </c>
      <c r="B7723" s="21" t="s">
        <v>3019</v>
      </c>
      <c r="C7723" s="23" t="n">
        <v>46244</v>
      </c>
      <c r="D7723" s="21" t="s">
        <v>2214</v>
      </c>
      <c r="E7723" s="21" t="s">
        <v>2202</v>
      </c>
      <c r="F7723" s="12" t="n">
        <v>4</v>
      </c>
      <c r="G7723" s="19" t="n">
        <v>60.55</v>
      </c>
      <c r="H7723" s="19" t="n">
        <v>37.33</v>
      </c>
      <c r="I7723" s="19" t="n">
        <f aca="false">ROUND(F7723*G7723,2)</f>
        <v>242.2</v>
      </c>
      <c r="J7723" s="19" t="n">
        <f aca="false">ROUND(F7723*H7723,2)</f>
        <v>149.32</v>
      </c>
      <c r="K7723" s="19" t="n">
        <f aca="false">INDEX(Pricebook!$L$2:$L$1401,MATCH(D7723,Pricebook!$A$2:$A$1401,0))</f>
        <v>64.4</v>
      </c>
      <c r="L7723" s="19" t="n">
        <f aca="false">ROUND(F7723*K7723,2)</f>
        <v>257.6</v>
      </c>
      <c r="M7723" s="24" t="n">
        <f aca="false">DATE(YEAR(C7723),MONTH(C7723),1)</f>
        <v>46235</v>
      </c>
    </row>
    <row r="7724" customFormat="false" ht="15" hidden="false" customHeight="false" outlineLevel="0" collapsed="false">
      <c r="A7724" s="21" t="s">
        <v>3951</v>
      </c>
      <c r="B7724" s="21" t="s">
        <v>3019</v>
      </c>
      <c r="C7724" s="23" t="n">
        <v>46244</v>
      </c>
      <c r="D7724" s="21" t="s">
        <v>2460</v>
      </c>
      <c r="E7724" s="21" t="s">
        <v>2202</v>
      </c>
      <c r="F7724" s="12" t="n">
        <v>9</v>
      </c>
      <c r="G7724" s="19" t="n">
        <v>5.3</v>
      </c>
      <c r="H7724" s="19" t="n">
        <v>3.25</v>
      </c>
      <c r="I7724" s="19" t="n">
        <f aca="false">ROUND(F7724*G7724,2)</f>
        <v>47.7</v>
      </c>
      <c r="J7724" s="19" t="n">
        <f aca="false">ROUND(F7724*H7724,2)</f>
        <v>29.25</v>
      </c>
      <c r="K7724" s="19" t="n">
        <f aca="false">INDEX(Pricebook!$L$2:$L$1401,MATCH(D7724,Pricebook!$A$2:$A$1401,0))</f>
        <v>5.65</v>
      </c>
      <c r="L7724" s="19" t="n">
        <f aca="false">ROUND(F7724*K7724,2)</f>
        <v>50.85</v>
      </c>
      <c r="M7724" s="24" t="n">
        <f aca="false">DATE(YEAR(C7724),MONTH(C7724),1)</f>
        <v>46235</v>
      </c>
    </row>
    <row r="7725" customFormat="false" ht="15" hidden="false" customHeight="false" outlineLevel="0" collapsed="false">
      <c r="A7725" s="21" t="s">
        <v>3952</v>
      </c>
      <c r="B7725" s="21" t="s">
        <v>3195</v>
      </c>
      <c r="C7725" s="23" t="n">
        <v>46244</v>
      </c>
      <c r="D7725" s="21" t="s">
        <v>1382</v>
      </c>
      <c r="E7725" s="21" t="s">
        <v>971</v>
      </c>
      <c r="F7725" s="12" t="n">
        <v>1</v>
      </c>
      <c r="G7725" s="19" t="n">
        <v>240</v>
      </c>
      <c r="H7725" s="19" t="n">
        <v>197.6</v>
      </c>
      <c r="I7725" s="19" t="n">
        <f aca="false">ROUND(F7725*G7725,2)</f>
        <v>240</v>
      </c>
      <c r="J7725" s="19" t="n">
        <f aca="false">ROUND(F7725*H7725,2)</f>
        <v>197.6</v>
      </c>
      <c r="K7725" s="19" t="n">
        <f aca="false">INDEX(Pricebook!$L$2:$L$1401,MATCH(D7725,Pricebook!$A$2:$A$1401,0))</f>
        <v>282.3</v>
      </c>
      <c r="L7725" s="19" t="n">
        <f aca="false">ROUND(F7725*K7725,2)</f>
        <v>282.3</v>
      </c>
      <c r="M7725" s="24" t="n">
        <f aca="false">DATE(YEAR(C7725),MONTH(C7725),1)</f>
        <v>46235</v>
      </c>
    </row>
    <row r="7726" customFormat="false" ht="15" hidden="false" customHeight="false" outlineLevel="0" collapsed="false">
      <c r="A7726" s="21" t="s">
        <v>3952</v>
      </c>
      <c r="B7726" s="21" t="s">
        <v>3195</v>
      </c>
      <c r="C7726" s="23" t="n">
        <v>46244</v>
      </c>
      <c r="D7726" s="21" t="s">
        <v>223</v>
      </c>
      <c r="E7726" s="21" t="s">
        <v>108</v>
      </c>
      <c r="F7726" s="12" t="n">
        <v>1</v>
      </c>
      <c r="G7726" s="19" t="n">
        <v>98.6</v>
      </c>
      <c r="H7726" s="19" t="n">
        <v>74.58</v>
      </c>
      <c r="I7726" s="19" t="n">
        <f aca="false">ROUND(F7726*G7726,2)</f>
        <v>98.6</v>
      </c>
      <c r="J7726" s="19" t="n">
        <f aca="false">ROUND(F7726*H7726,2)</f>
        <v>74.58</v>
      </c>
      <c r="K7726" s="19" t="n">
        <f aca="false">INDEX(Pricebook!$L$2:$L$1401,MATCH(D7726,Pricebook!$A$2:$A$1401,0))</f>
        <v>106.55</v>
      </c>
      <c r="L7726" s="19" t="n">
        <f aca="false">ROUND(F7726*K7726,2)</f>
        <v>106.55</v>
      </c>
      <c r="M7726" s="24" t="n">
        <f aca="false">DATE(YEAR(C7726),MONTH(C7726),1)</f>
        <v>46235</v>
      </c>
    </row>
    <row r="7727" customFormat="false" ht="15" hidden="false" customHeight="false" outlineLevel="0" collapsed="false">
      <c r="A7727" s="21" t="s">
        <v>3952</v>
      </c>
      <c r="B7727" s="21" t="s">
        <v>3195</v>
      </c>
      <c r="C7727" s="23" t="n">
        <v>46244</v>
      </c>
      <c r="D7727" s="21" t="s">
        <v>2254</v>
      </c>
      <c r="E7727" s="21" t="s">
        <v>2202</v>
      </c>
      <c r="F7727" s="12" t="n">
        <v>5</v>
      </c>
      <c r="G7727" s="19" t="n">
        <v>121.05</v>
      </c>
      <c r="H7727" s="19" t="n">
        <v>75.19</v>
      </c>
      <c r="I7727" s="19" t="n">
        <f aca="false">ROUND(F7727*G7727,2)</f>
        <v>605.25</v>
      </c>
      <c r="J7727" s="19" t="n">
        <f aca="false">ROUND(F7727*H7727,2)</f>
        <v>375.95</v>
      </c>
      <c r="K7727" s="19" t="n">
        <f aca="false">INDEX(Pricebook!$L$2:$L$1401,MATCH(D7727,Pricebook!$A$2:$A$1401,0))</f>
        <v>129.65</v>
      </c>
      <c r="L7727" s="19" t="n">
        <f aca="false">ROUND(F7727*K7727,2)</f>
        <v>648.25</v>
      </c>
      <c r="M7727" s="24" t="n">
        <f aca="false">DATE(YEAR(C7727),MONTH(C7727),1)</f>
        <v>46235</v>
      </c>
    </row>
    <row r="7728" customFormat="false" ht="15" hidden="false" customHeight="false" outlineLevel="0" collapsed="false">
      <c r="A7728" s="21" t="s">
        <v>3952</v>
      </c>
      <c r="B7728" s="21" t="s">
        <v>3195</v>
      </c>
      <c r="C7728" s="23" t="n">
        <v>46244</v>
      </c>
      <c r="D7728" s="21" t="s">
        <v>1320</v>
      </c>
      <c r="E7728" s="21" t="s">
        <v>971</v>
      </c>
      <c r="F7728" s="12" t="n">
        <v>6</v>
      </c>
      <c r="G7728" s="19" t="n">
        <v>7.05</v>
      </c>
      <c r="H7728" s="19" t="n">
        <v>5.7</v>
      </c>
      <c r="I7728" s="19" t="n">
        <f aca="false">ROUND(F7728*G7728,2)</f>
        <v>42.3</v>
      </c>
      <c r="J7728" s="19" t="n">
        <f aca="false">ROUND(F7728*H7728,2)</f>
        <v>34.2</v>
      </c>
      <c r="K7728" s="19" t="n">
        <f aca="false">INDEX(Pricebook!$L$2:$L$1401,MATCH(D7728,Pricebook!$A$2:$A$1401,0))</f>
        <v>7.8</v>
      </c>
      <c r="L7728" s="19" t="n">
        <f aca="false">ROUND(F7728*K7728,2)</f>
        <v>46.8</v>
      </c>
      <c r="M7728" s="24" t="n">
        <f aca="false">DATE(YEAR(C7728),MONTH(C7728),1)</f>
        <v>46235</v>
      </c>
    </row>
    <row r="7729" customFormat="false" ht="15" hidden="false" customHeight="false" outlineLevel="0" collapsed="false">
      <c r="A7729" s="21" t="s">
        <v>3952</v>
      </c>
      <c r="B7729" s="21" t="s">
        <v>3195</v>
      </c>
      <c r="C7729" s="23" t="n">
        <v>46244</v>
      </c>
      <c r="D7729" s="21" t="s">
        <v>1442</v>
      </c>
      <c r="E7729" s="21" t="s">
        <v>971</v>
      </c>
      <c r="F7729" s="12" t="n">
        <v>48</v>
      </c>
      <c r="G7729" s="19" t="n">
        <v>1.4</v>
      </c>
      <c r="H7729" s="19" t="n">
        <v>1.12</v>
      </c>
      <c r="I7729" s="19" t="n">
        <f aca="false">ROUND(F7729*G7729,2)</f>
        <v>67.2</v>
      </c>
      <c r="J7729" s="19" t="n">
        <f aca="false">ROUND(F7729*H7729,2)</f>
        <v>53.76</v>
      </c>
      <c r="K7729" s="19" t="n">
        <f aca="false">INDEX(Pricebook!$L$2:$L$1401,MATCH(D7729,Pricebook!$A$2:$A$1401,0))</f>
        <v>1.6</v>
      </c>
      <c r="L7729" s="19" t="n">
        <f aca="false">ROUND(F7729*K7729,2)</f>
        <v>76.8</v>
      </c>
      <c r="M7729" s="24" t="n">
        <f aca="false">DATE(YEAR(C7729),MONTH(C7729),1)</f>
        <v>46235</v>
      </c>
    </row>
    <row r="7730" customFormat="false" ht="15" hidden="false" customHeight="false" outlineLevel="0" collapsed="false">
      <c r="A7730" s="21" t="s">
        <v>3952</v>
      </c>
      <c r="B7730" s="21" t="s">
        <v>3195</v>
      </c>
      <c r="C7730" s="23" t="n">
        <v>46244</v>
      </c>
      <c r="D7730" s="21" t="s">
        <v>2946</v>
      </c>
      <c r="E7730" s="21" t="s">
        <v>2748</v>
      </c>
      <c r="F7730" s="12" t="n">
        <v>6</v>
      </c>
      <c r="G7730" s="19" t="n">
        <v>9.3</v>
      </c>
      <c r="H7730" s="19" t="n">
        <v>5.53</v>
      </c>
      <c r="I7730" s="19" t="n">
        <f aca="false">ROUND(F7730*G7730,2)</f>
        <v>55.8</v>
      </c>
      <c r="J7730" s="19" t="n">
        <f aca="false">ROUND(F7730*H7730,2)</f>
        <v>33.18</v>
      </c>
      <c r="K7730" s="19" t="n">
        <f aca="false">INDEX(Pricebook!$L$2:$L$1401,MATCH(D7730,Pricebook!$A$2:$A$1401,0))</f>
        <v>10.1</v>
      </c>
      <c r="L7730" s="19" t="n">
        <f aca="false">ROUND(F7730*K7730,2)</f>
        <v>60.6</v>
      </c>
      <c r="M7730" s="24" t="n">
        <f aca="false">DATE(YEAR(C7730),MONTH(C7730),1)</f>
        <v>46235</v>
      </c>
    </row>
    <row r="7731" customFormat="false" ht="15" hidden="false" customHeight="false" outlineLevel="0" collapsed="false">
      <c r="A7731" s="21" t="s">
        <v>3952</v>
      </c>
      <c r="B7731" s="21" t="s">
        <v>3195</v>
      </c>
      <c r="C7731" s="23" t="n">
        <v>46244</v>
      </c>
      <c r="D7731" s="21" t="s">
        <v>1424</v>
      </c>
      <c r="E7731" s="21" t="s">
        <v>971</v>
      </c>
      <c r="F7731" s="12" t="n">
        <v>14</v>
      </c>
      <c r="G7731" s="19" t="n">
        <v>12.3</v>
      </c>
      <c r="H7731" s="19" t="n">
        <v>9.89</v>
      </c>
      <c r="I7731" s="19" t="n">
        <f aca="false">ROUND(F7731*G7731,2)</f>
        <v>172.2</v>
      </c>
      <c r="J7731" s="19" t="n">
        <f aca="false">ROUND(F7731*H7731,2)</f>
        <v>138.46</v>
      </c>
      <c r="K7731" s="19" t="n">
        <f aca="false">INDEX(Pricebook!$L$2:$L$1401,MATCH(D7731,Pricebook!$A$2:$A$1401,0))</f>
        <v>14.15</v>
      </c>
      <c r="L7731" s="19" t="n">
        <f aca="false">ROUND(F7731*K7731,2)</f>
        <v>198.1</v>
      </c>
      <c r="M7731" s="24" t="n">
        <f aca="false">DATE(YEAR(C7731),MONTH(C7731),1)</f>
        <v>46235</v>
      </c>
    </row>
    <row r="7732" customFormat="false" ht="15" hidden="false" customHeight="false" outlineLevel="0" collapsed="false">
      <c r="A7732" s="21" t="s">
        <v>3952</v>
      </c>
      <c r="B7732" s="21" t="s">
        <v>3195</v>
      </c>
      <c r="C7732" s="23" t="n">
        <v>46244</v>
      </c>
      <c r="D7732" s="21" t="s">
        <v>1066</v>
      </c>
      <c r="E7732" s="21" t="s">
        <v>971</v>
      </c>
      <c r="F7732" s="12" t="n">
        <v>1</v>
      </c>
      <c r="G7732" s="19" t="n">
        <v>392.9</v>
      </c>
      <c r="H7732" s="19" t="n">
        <v>317.96</v>
      </c>
      <c r="I7732" s="19" t="n">
        <f aca="false">ROUND(F7732*G7732,2)</f>
        <v>392.9</v>
      </c>
      <c r="J7732" s="19" t="n">
        <f aca="false">ROUND(F7732*H7732,2)</f>
        <v>317.96</v>
      </c>
      <c r="K7732" s="19" t="n">
        <f aca="false">INDEX(Pricebook!$L$2:$L$1401,MATCH(D7732,Pricebook!$A$2:$A$1401,0))</f>
        <v>454.25</v>
      </c>
      <c r="L7732" s="19" t="n">
        <f aca="false">ROUND(F7732*K7732,2)</f>
        <v>454.25</v>
      </c>
      <c r="M7732" s="24" t="n">
        <f aca="false">DATE(YEAR(C7732),MONTH(C7732),1)</f>
        <v>46235</v>
      </c>
    </row>
    <row r="7733" customFormat="false" ht="15" hidden="false" customHeight="false" outlineLevel="0" collapsed="false">
      <c r="A7733" s="21" t="s">
        <v>3952</v>
      </c>
      <c r="B7733" s="21" t="s">
        <v>3195</v>
      </c>
      <c r="C7733" s="23" t="n">
        <v>46244</v>
      </c>
      <c r="D7733" s="21" t="s">
        <v>849</v>
      </c>
      <c r="E7733" s="21" t="s">
        <v>366</v>
      </c>
      <c r="F7733" s="12" t="n">
        <v>1</v>
      </c>
      <c r="G7733" s="19" t="n">
        <v>140.75</v>
      </c>
      <c r="H7733" s="19" t="n">
        <v>102.3</v>
      </c>
      <c r="I7733" s="19" t="n">
        <f aca="false">ROUND(F7733*G7733,2)</f>
        <v>140.75</v>
      </c>
      <c r="J7733" s="19" t="n">
        <f aca="false">ROUND(F7733*H7733,2)</f>
        <v>102.3</v>
      </c>
      <c r="K7733" s="19" t="n">
        <f aca="false">INDEX(Pricebook!$L$2:$L$1401,MATCH(D7733,Pricebook!$A$2:$A$1401,0))</f>
        <v>152.7</v>
      </c>
      <c r="L7733" s="19" t="n">
        <f aca="false">ROUND(F7733*K7733,2)</f>
        <v>152.7</v>
      </c>
      <c r="M7733" s="24" t="n">
        <f aca="false">DATE(YEAR(C7733),MONTH(C7733),1)</f>
        <v>46235</v>
      </c>
    </row>
    <row r="7734" customFormat="false" ht="15" hidden="false" customHeight="false" outlineLevel="0" collapsed="false">
      <c r="A7734" s="21" t="s">
        <v>3952</v>
      </c>
      <c r="B7734" s="21" t="s">
        <v>3195</v>
      </c>
      <c r="C7734" s="23" t="n">
        <v>46244</v>
      </c>
      <c r="D7734" s="21" t="s">
        <v>2862</v>
      </c>
      <c r="E7734" s="21" t="s">
        <v>2748</v>
      </c>
      <c r="F7734" s="12" t="n">
        <v>5</v>
      </c>
      <c r="G7734" s="19" t="n">
        <v>16.2</v>
      </c>
      <c r="H7734" s="19" t="n">
        <v>11.05</v>
      </c>
      <c r="I7734" s="19" t="n">
        <f aca="false">ROUND(F7734*G7734,2)</f>
        <v>81</v>
      </c>
      <c r="J7734" s="19" t="n">
        <f aca="false">ROUND(F7734*H7734,2)</f>
        <v>55.25</v>
      </c>
      <c r="K7734" s="19" t="n">
        <f aca="false">INDEX(Pricebook!$L$2:$L$1401,MATCH(D7734,Pricebook!$A$2:$A$1401,0))</f>
        <v>17.55</v>
      </c>
      <c r="L7734" s="19" t="n">
        <f aca="false">ROUND(F7734*K7734,2)</f>
        <v>87.75</v>
      </c>
      <c r="M7734" s="24" t="n">
        <f aca="false">DATE(YEAR(C7734),MONTH(C7734),1)</f>
        <v>46235</v>
      </c>
    </row>
    <row r="7735" customFormat="false" ht="15" hidden="false" customHeight="false" outlineLevel="0" collapsed="false">
      <c r="A7735" s="21" t="s">
        <v>3953</v>
      </c>
      <c r="B7735" s="21" t="s">
        <v>3354</v>
      </c>
      <c r="C7735" s="23" t="n">
        <v>46245</v>
      </c>
      <c r="D7735" s="21" t="s">
        <v>1314</v>
      </c>
      <c r="E7735" s="21" t="s">
        <v>971</v>
      </c>
      <c r="F7735" s="12" t="n">
        <v>1</v>
      </c>
      <c r="G7735" s="19" t="n">
        <v>64.9</v>
      </c>
      <c r="H7735" s="19" t="n">
        <v>56.1</v>
      </c>
      <c r="I7735" s="19" t="n">
        <f aca="false">ROUND(F7735*G7735,2)</f>
        <v>64.9</v>
      </c>
      <c r="J7735" s="19" t="n">
        <f aca="false">ROUND(F7735*H7735,2)</f>
        <v>56.1</v>
      </c>
      <c r="K7735" s="19" t="n">
        <f aca="false">INDEX(Pricebook!$L$2:$L$1401,MATCH(D7735,Pricebook!$A$2:$A$1401,0))</f>
        <v>75.85</v>
      </c>
      <c r="L7735" s="19" t="n">
        <f aca="false">ROUND(F7735*K7735,2)</f>
        <v>75.85</v>
      </c>
      <c r="M7735" s="24" t="n">
        <f aca="false">DATE(YEAR(C7735),MONTH(C7735),1)</f>
        <v>46235</v>
      </c>
    </row>
    <row r="7736" customFormat="false" ht="15" hidden="false" customHeight="false" outlineLevel="0" collapsed="false">
      <c r="A7736" s="21" t="s">
        <v>3953</v>
      </c>
      <c r="B7736" s="21" t="s">
        <v>3354</v>
      </c>
      <c r="C7736" s="23" t="n">
        <v>46245</v>
      </c>
      <c r="D7736" s="21" t="s">
        <v>523</v>
      </c>
      <c r="E7736" s="21" t="s">
        <v>366</v>
      </c>
      <c r="F7736" s="12" t="n">
        <v>5</v>
      </c>
      <c r="G7736" s="19" t="n">
        <v>16.3</v>
      </c>
      <c r="H7736" s="19" t="n">
        <v>11.67</v>
      </c>
      <c r="I7736" s="19" t="n">
        <f aca="false">ROUND(F7736*G7736,2)</f>
        <v>81.5</v>
      </c>
      <c r="J7736" s="19" t="n">
        <f aca="false">ROUND(F7736*H7736,2)</f>
        <v>58.35</v>
      </c>
      <c r="K7736" s="19" t="n">
        <f aca="false">INDEX(Pricebook!$L$2:$L$1401,MATCH(D7736,Pricebook!$A$2:$A$1401,0))</f>
        <v>17.45</v>
      </c>
      <c r="L7736" s="19" t="n">
        <f aca="false">ROUND(F7736*K7736,2)</f>
        <v>87.25</v>
      </c>
      <c r="M7736" s="24" t="n">
        <f aca="false">DATE(YEAR(C7736),MONTH(C7736),1)</f>
        <v>46235</v>
      </c>
    </row>
    <row r="7737" customFormat="false" ht="15" hidden="false" customHeight="false" outlineLevel="0" collapsed="false">
      <c r="A7737" s="21" t="s">
        <v>3953</v>
      </c>
      <c r="B7737" s="21" t="s">
        <v>3354</v>
      </c>
      <c r="C7737" s="23" t="n">
        <v>46245</v>
      </c>
      <c r="D7737" s="21" t="s">
        <v>203</v>
      </c>
      <c r="E7737" s="21" t="s">
        <v>108</v>
      </c>
      <c r="F7737" s="12" t="n">
        <v>1</v>
      </c>
      <c r="G7737" s="19" t="n">
        <v>276</v>
      </c>
      <c r="H7737" s="19" t="n">
        <v>213.44</v>
      </c>
      <c r="I7737" s="19" t="n">
        <f aca="false">ROUND(F7737*G7737,2)</f>
        <v>276</v>
      </c>
      <c r="J7737" s="19" t="n">
        <f aca="false">ROUND(F7737*H7737,2)</f>
        <v>213.44</v>
      </c>
      <c r="K7737" s="19" t="n">
        <f aca="false">INDEX(Pricebook!$L$2:$L$1401,MATCH(D7737,Pricebook!$A$2:$A$1401,0))</f>
        <v>304.95</v>
      </c>
      <c r="L7737" s="19" t="n">
        <f aca="false">ROUND(F7737*K7737,2)</f>
        <v>304.95</v>
      </c>
      <c r="M7737" s="24" t="n">
        <f aca="false">DATE(YEAR(C7737),MONTH(C7737),1)</f>
        <v>46235</v>
      </c>
    </row>
    <row r="7738" customFormat="false" ht="15" hidden="false" customHeight="false" outlineLevel="0" collapsed="false">
      <c r="A7738" s="21" t="s">
        <v>3953</v>
      </c>
      <c r="B7738" s="21" t="s">
        <v>3354</v>
      </c>
      <c r="C7738" s="23" t="n">
        <v>46245</v>
      </c>
      <c r="D7738" s="21" t="s">
        <v>2812</v>
      </c>
      <c r="E7738" s="21" t="s">
        <v>2748</v>
      </c>
      <c r="F7738" s="12" t="n">
        <v>4</v>
      </c>
      <c r="G7738" s="19" t="n">
        <v>5.4</v>
      </c>
      <c r="H7738" s="19" t="n">
        <v>3.28</v>
      </c>
      <c r="I7738" s="19" t="n">
        <f aca="false">ROUND(F7738*G7738,2)</f>
        <v>21.6</v>
      </c>
      <c r="J7738" s="19" t="n">
        <f aca="false">ROUND(F7738*H7738,2)</f>
        <v>13.12</v>
      </c>
      <c r="K7738" s="19" t="n">
        <f aca="false">INDEX(Pricebook!$L$2:$L$1401,MATCH(D7738,Pricebook!$A$2:$A$1401,0))</f>
        <v>5.4</v>
      </c>
      <c r="L7738" s="19" t="n">
        <f aca="false">ROUND(F7738*K7738,2)</f>
        <v>21.6</v>
      </c>
      <c r="M7738" s="24" t="n">
        <f aca="false">DATE(YEAR(C7738),MONTH(C7738),1)</f>
        <v>46235</v>
      </c>
    </row>
    <row r="7739" customFormat="false" ht="15" hidden="false" customHeight="false" outlineLevel="0" collapsed="false">
      <c r="A7739" s="21" t="s">
        <v>3953</v>
      </c>
      <c r="B7739" s="21" t="s">
        <v>3354</v>
      </c>
      <c r="C7739" s="23" t="n">
        <v>46245</v>
      </c>
      <c r="D7739" s="21" t="s">
        <v>2787</v>
      </c>
      <c r="E7739" s="21" t="s">
        <v>2748</v>
      </c>
      <c r="F7739" s="12" t="n">
        <v>5</v>
      </c>
      <c r="G7739" s="19" t="n">
        <v>18.55</v>
      </c>
      <c r="H7739" s="19" t="n">
        <v>11.04</v>
      </c>
      <c r="I7739" s="19" t="n">
        <f aca="false">ROUND(F7739*G7739,2)</f>
        <v>92.75</v>
      </c>
      <c r="J7739" s="19" t="n">
        <f aca="false">ROUND(F7739*H7739,2)</f>
        <v>55.2</v>
      </c>
      <c r="K7739" s="19" t="n">
        <f aca="false">INDEX(Pricebook!$L$2:$L$1401,MATCH(D7739,Pricebook!$A$2:$A$1401,0))</f>
        <v>20.1</v>
      </c>
      <c r="L7739" s="19" t="n">
        <f aca="false">ROUND(F7739*K7739,2)</f>
        <v>100.5</v>
      </c>
      <c r="M7739" s="24" t="n">
        <f aca="false">DATE(YEAR(C7739),MONTH(C7739),1)</f>
        <v>46235</v>
      </c>
    </row>
    <row r="7740" customFormat="false" ht="15" hidden="false" customHeight="false" outlineLevel="0" collapsed="false">
      <c r="A7740" s="21" t="s">
        <v>3953</v>
      </c>
      <c r="B7740" s="21" t="s">
        <v>3354</v>
      </c>
      <c r="C7740" s="23" t="n">
        <v>46245</v>
      </c>
      <c r="D7740" s="21" t="s">
        <v>515</v>
      </c>
      <c r="E7740" s="21" t="s">
        <v>366</v>
      </c>
      <c r="F7740" s="12" t="n">
        <v>1</v>
      </c>
      <c r="G7740" s="19" t="n">
        <v>24.05</v>
      </c>
      <c r="H7740" s="19" t="n">
        <v>17.43</v>
      </c>
      <c r="I7740" s="19" t="n">
        <f aca="false">ROUND(F7740*G7740,2)</f>
        <v>24.05</v>
      </c>
      <c r="J7740" s="19" t="n">
        <f aca="false">ROUND(F7740*H7740,2)</f>
        <v>17.43</v>
      </c>
      <c r="K7740" s="19" t="n">
        <f aca="false">INDEX(Pricebook!$L$2:$L$1401,MATCH(D7740,Pricebook!$A$2:$A$1401,0))</f>
        <v>26.05</v>
      </c>
      <c r="L7740" s="19" t="n">
        <f aca="false">ROUND(F7740*K7740,2)</f>
        <v>26.05</v>
      </c>
      <c r="M7740" s="24" t="n">
        <f aca="false">DATE(YEAR(C7740),MONTH(C7740),1)</f>
        <v>46235</v>
      </c>
    </row>
    <row r="7741" customFormat="false" ht="15" hidden="false" customHeight="false" outlineLevel="0" collapsed="false">
      <c r="A7741" s="21" t="s">
        <v>3954</v>
      </c>
      <c r="B7741" s="21" t="s">
        <v>3410</v>
      </c>
      <c r="C7741" s="23" t="n">
        <v>46245</v>
      </c>
      <c r="D7741" s="21" t="s">
        <v>1236</v>
      </c>
      <c r="E7741" s="21" t="s">
        <v>971</v>
      </c>
      <c r="F7741" s="12" t="n">
        <v>1</v>
      </c>
      <c r="G7741" s="19" t="n">
        <v>64</v>
      </c>
      <c r="H7741" s="19" t="n">
        <v>55.95</v>
      </c>
      <c r="I7741" s="19" t="n">
        <f aca="false">ROUND(F7741*G7741,2)</f>
        <v>64</v>
      </c>
      <c r="J7741" s="19" t="n">
        <f aca="false">ROUND(F7741*H7741,2)</f>
        <v>55.95</v>
      </c>
      <c r="K7741" s="19" t="n">
        <f aca="false">INDEX(Pricebook!$L$2:$L$1401,MATCH(D7741,Pricebook!$A$2:$A$1401,0))</f>
        <v>70.4</v>
      </c>
      <c r="L7741" s="19" t="n">
        <f aca="false">ROUND(F7741*K7741,2)</f>
        <v>70.4</v>
      </c>
      <c r="M7741" s="24" t="n">
        <f aca="false">DATE(YEAR(C7741),MONTH(C7741),1)</f>
        <v>46235</v>
      </c>
    </row>
    <row r="7742" customFormat="false" ht="15" hidden="false" customHeight="false" outlineLevel="0" collapsed="false">
      <c r="A7742" s="21" t="s">
        <v>3954</v>
      </c>
      <c r="B7742" s="21" t="s">
        <v>3410</v>
      </c>
      <c r="C7742" s="23" t="n">
        <v>46245</v>
      </c>
      <c r="D7742" s="21" t="s">
        <v>2888</v>
      </c>
      <c r="E7742" s="21" t="s">
        <v>2748</v>
      </c>
      <c r="F7742" s="12" t="n">
        <v>8</v>
      </c>
      <c r="G7742" s="19" t="n">
        <v>2.8</v>
      </c>
      <c r="H7742" s="19" t="n">
        <v>1.67</v>
      </c>
      <c r="I7742" s="19" t="n">
        <f aca="false">ROUND(F7742*G7742,2)</f>
        <v>22.4</v>
      </c>
      <c r="J7742" s="19" t="n">
        <f aca="false">ROUND(F7742*H7742,2)</f>
        <v>13.36</v>
      </c>
      <c r="K7742" s="19" t="n">
        <f aca="false">INDEX(Pricebook!$L$2:$L$1401,MATCH(D7742,Pricebook!$A$2:$A$1401,0))</f>
        <v>3.05</v>
      </c>
      <c r="L7742" s="19" t="n">
        <f aca="false">ROUND(F7742*K7742,2)</f>
        <v>24.4</v>
      </c>
      <c r="M7742" s="24" t="n">
        <f aca="false">DATE(YEAR(C7742),MONTH(C7742),1)</f>
        <v>46235</v>
      </c>
    </row>
    <row r="7743" customFormat="false" ht="15" hidden="false" customHeight="false" outlineLevel="0" collapsed="false">
      <c r="A7743" s="21" t="s">
        <v>3954</v>
      </c>
      <c r="B7743" s="21" t="s">
        <v>3410</v>
      </c>
      <c r="C7743" s="23" t="n">
        <v>46245</v>
      </c>
      <c r="D7743" s="21" t="s">
        <v>2882</v>
      </c>
      <c r="E7743" s="21" t="s">
        <v>2748</v>
      </c>
      <c r="F7743" s="12" t="n">
        <v>4</v>
      </c>
      <c r="G7743" s="19" t="n">
        <v>4</v>
      </c>
      <c r="H7743" s="19" t="n">
        <v>2.39</v>
      </c>
      <c r="I7743" s="19" t="n">
        <f aca="false">ROUND(F7743*G7743,2)</f>
        <v>16</v>
      </c>
      <c r="J7743" s="19" t="n">
        <f aca="false">ROUND(F7743*H7743,2)</f>
        <v>9.56</v>
      </c>
      <c r="K7743" s="19" t="n">
        <f aca="false">INDEX(Pricebook!$L$2:$L$1401,MATCH(D7743,Pricebook!$A$2:$A$1401,0))</f>
        <v>4.35</v>
      </c>
      <c r="L7743" s="19" t="n">
        <f aca="false">ROUND(F7743*K7743,2)</f>
        <v>17.4</v>
      </c>
      <c r="M7743" s="24" t="n">
        <f aca="false">DATE(YEAR(C7743),MONTH(C7743),1)</f>
        <v>46235</v>
      </c>
    </row>
    <row r="7744" customFormat="false" ht="15" hidden="false" customHeight="false" outlineLevel="0" collapsed="false">
      <c r="A7744" s="21" t="s">
        <v>3954</v>
      </c>
      <c r="B7744" s="21" t="s">
        <v>3410</v>
      </c>
      <c r="C7744" s="23" t="n">
        <v>46245</v>
      </c>
      <c r="D7744" s="21" t="s">
        <v>2166</v>
      </c>
      <c r="E7744" s="21" t="s">
        <v>1941</v>
      </c>
      <c r="F7744" s="12" t="n">
        <v>3</v>
      </c>
      <c r="G7744" s="19" t="n">
        <v>65.85</v>
      </c>
      <c r="H7744" s="19" t="n">
        <v>42.13</v>
      </c>
      <c r="I7744" s="19" t="n">
        <f aca="false">ROUND(F7744*G7744,2)</f>
        <v>197.55</v>
      </c>
      <c r="J7744" s="19" t="n">
        <f aca="false">ROUND(F7744*H7744,2)</f>
        <v>126.39</v>
      </c>
      <c r="K7744" s="19" t="n">
        <f aca="false">INDEX(Pricebook!$L$2:$L$1401,MATCH(D7744,Pricebook!$A$2:$A$1401,0))</f>
        <v>68</v>
      </c>
      <c r="L7744" s="19" t="n">
        <f aca="false">ROUND(F7744*K7744,2)</f>
        <v>204</v>
      </c>
      <c r="M7744" s="24" t="n">
        <f aca="false">DATE(YEAR(C7744),MONTH(C7744),1)</f>
        <v>46235</v>
      </c>
    </row>
    <row r="7745" customFormat="false" ht="15" hidden="false" customHeight="false" outlineLevel="0" collapsed="false">
      <c r="A7745" s="21" t="s">
        <v>3954</v>
      </c>
      <c r="B7745" s="21" t="s">
        <v>3410</v>
      </c>
      <c r="C7745" s="23" t="n">
        <v>46245</v>
      </c>
      <c r="D7745" s="21" t="s">
        <v>395</v>
      </c>
      <c r="E7745" s="21" t="s">
        <v>366</v>
      </c>
      <c r="F7745" s="12" t="n">
        <v>3</v>
      </c>
      <c r="G7745" s="19" t="n">
        <v>58.4</v>
      </c>
      <c r="H7745" s="19" t="n">
        <v>42.29</v>
      </c>
      <c r="I7745" s="19" t="n">
        <f aca="false">ROUND(F7745*G7745,2)</f>
        <v>175.2</v>
      </c>
      <c r="J7745" s="19" t="n">
        <f aca="false">ROUND(F7745*H7745,2)</f>
        <v>126.87</v>
      </c>
      <c r="K7745" s="19" t="n">
        <f aca="false">INDEX(Pricebook!$L$2:$L$1401,MATCH(D7745,Pricebook!$A$2:$A$1401,0))</f>
        <v>63.15</v>
      </c>
      <c r="L7745" s="19" t="n">
        <f aca="false">ROUND(F7745*K7745,2)</f>
        <v>189.45</v>
      </c>
      <c r="M7745" s="24" t="n">
        <f aca="false">DATE(YEAR(C7745),MONTH(C7745),1)</f>
        <v>46235</v>
      </c>
    </row>
    <row r="7746" customFormat="false" ht="15" hidden="false" customHeight="false" outlineLevel="0" collapsed="false">
      <c r="A7746" s="21" t="s">
        <v>3955</v>
      </c>
      <c r="B7746" s="21" t="s">
        <v>3197</v>
      </c>
      <c r="C7746" s="23" t="n">
        <v>46245</v>
      </c>
      <c r="D7746" s="21" t="s">
        <v>1982</v>
      </c>
      <c r="E7746" s="21" t="s">
        <v>1941</v>
      </c>
      <c r="F7746" s="12" t="n">
        <v>4</v>
      </c>
      <c r="G7746" s="19" t="n">
        <v>155.25</v>
      </c>
      <c r="H7746" s="19" t="n">
        <v>99.71</v>
      </c>
      <c r="I7746" s="19" t="n">
        <f aca="false">ROUND(F7746*G7746,2)</f>
        <v>621</v>
      </c>
      <c r="J7746" s="19" t="n">
        <f aca="false">ROUND(F7746*H7746,2)</f>
        <v>398.84</v>
      </c>
      <c r="K7746" s="19" t="n">
        <f aca="false">INDEX(Pricebook!$L$2:$L$1401,MATCH(D7746,Pricebook!$A$2:$A$1401,0))</f>
        <v>160.85</v>
      </c>
      <c r="L7746" s="19" t="n">
        <f aca="false">ROUND(F7746*K7746,2)</f>
        <v>643.4</v>
      </c>
      <c r="M7746" s="24" t="n">
        <f aca="false">DATE(YEAR(C7746),MONTH(C7746),1)</f>
        <v>46235</v>
      </c>
    </row>
    <row r="7747" customFormat="false" ht="15" hidden="false" customHeight="false" outlineLevel="0" collapsed="false">
      <c r="A7747" s="21" t="s">
        <v>3955</v>
      </c>
      <c r="B7747" s="21" t="s">
        <v>3197</v>
      </c>
      <c r="C7747" s="23" t="n">
        <v>46245</v>
      </c>
      <c r="D7747" s="21" t="s">
        <v>1128</v>
      </c>
      <c r="E7747" s="21" t="s">
        <v>971</v>
      </c>
      <c r="F7747" s="12" t="n">
        <v>1</v>
      </c>
      <c r="G7747" s="19" t="n">
        <v>1442.9</v>
      </c>
      <c r="H7747" s="19" t="n">
        <v>1181.16</v>
      </c>
      <c r="I7747" s="19" t="n">
        <f aca="false">ROUND(F7747*G7747,2)</f>
        <v>1442.9</v>
      </c>
      <c r="J7747" s="19" t="n">
        <f aca="false">ROUND(F7747*H7747,2)</f>
        <v>1181.16</v>
      </c>
      <c r="K7747" s="19" t="n">
        <f aca="false">INDEX(Pricebook!$L$2:$L$1401,MATCH(D7747,Pricebook!$A$2:$A$1401,0))</f>
        <v>1442.9</v>
      </c>
      <c r="L7747" s="19" t="n">
        <f aca="false">ROUND(F7747*K7747,2)</f>
        <v>1442.9</v>
      </c>
      <c r="M7747" s="24" t="n">
        <f aca="false">DATE(YEAR(C7747),MONTH(C7747),1)</f>
        <v>46235</v>
      </c>
    </row>
    <row r="7748" customFormat="false" ht="15" hidden="false" customHeight="false" outlineLevel="0" collapsed="false">
      <c r="A7748" s="21" t="s">
        <v>3955</v>
      </c>
      <c r="B7748" s="21" t="s">
        <v>3197</v>
      </c>
      <c r="C7748" s="23" t="n">
        <v>46245</v>
      </c>
      <c r="D7748" s="21" t="s">
        <v>2142</v>
      </c>
      <c r="E7748" s="21" t="s">
        <v>1941</v>
      </c>
      <c r="F7748" s="12" t="n">
        <v>3</v>
      </c>
      <c r="G7748" s="19" t="n">
        <v>61.3</v>
      </c>
      <c r="H7748" s="19" t="n">
        <v>39.38</v>
      </c>
      <c r="I7748" s="19" t="n">
        <f aca="false">ROUND(F7748*G7748,2)</f>
        <v>183.9</v>
      </c>
      <c r="J7748" s="19" t="n">
        <f aca="false">ROUND(F7748*H7748,2)</f>
        <v>118.14</v>
      </c>
      <c r="K7748" s="19" t="n">
        <f aca="false">INDEX(Pricebook!$L$2:$L$1401,MATCH(D7748,Pricebook!$A$2:$A$1401,0))</f>
        <v>63.55</v>
      </c>
      <c r="L7748" s="19" t="n">
        <f aca="false">ROUND(F7748*K7748,2)</f>
        <v>190.65</v>
      </c>
      <c r="M7748" s="24" t="n">
        <f aca="false">DATE(YEAR(C7748),MONTH(C7748),1)</f>
        <v>46235</v>
      </c>
    </row>
    <row r="7749" customFormat="false" ht="15" hidden="false" customHeight="false" outlineLevel="0" collapsed="false">
      <c r="A7749" s="21" t="s">
        <v>3955</v>
      </c>
      <c r="B7749" s="21" t="s">
        <v>3197</v>
      </c>
      <c r="C7749" s="23" t="n">
        <v>46245</v>
      </c>
      <c r="D7749" s="21" t="s">
        <v>537</v>
      </c>
      <c r="E7749" s="21" t="s">
        <v>366</v>
      </c>
      <c r="F7749" s="12" t="n">
        <v>4</v>
      </c>
      <c r="G7749" s="19" t="n">
        <v>15.15</v>
      </c>
      <c r="H7749" s="19" t="n">
        <v>10.91</v>
      </c>
      <c r="I7749" s="19" t="n">
        <f aca="false">ROUND(F7749*G7749,2)</f>
        <v>60.6</v>
      </c>
      <c r="J7749" s="19" t="n">
        <f aca="false">ROUND(F7749*H7749,2)</f>
        <v>43.64</v>
      </c>
      <c r="K7749" s="19" t="n">
        <f aca="false">INDEX(Pricebook!$L$2:$L$1401,MATCH(D7749,Pricebook!$A$2:$A$1401,0))</f>
        <v>16.3</v>
      </c>
      <c r="L7749" s="19" t="n">
        <f aca="false">ROUND(F7749*K7749,2)</f>
        <v>65.2</v>
      </c>
      <c r="M7749" s="24" t="n">
        <f aca="false">DATE(YEAR(C7749),MONTH(C7749),1)</f>
        <v>46235</v>
      </c>
    </row>
    <row r="7750" customFormat="false" ht="15" hidden="false" customHeight="false" outlineLevel="0" collapsed="false">
      <c r="A7750" s="21" t="s">
        <v>3955</v>
      </c>
      <c r="B7750" s="21" t="s">
        <v>3197</v>
      </c>
      <c r="C7750" s="23" t="n">
        <v>46245</v>
      </c>
      <c r="D7750" s="21" t="s">
        <v>769</v>
      </c>
      <c r="E7750" s="21" t="s">
        <v>366</v>
      </c>
      <c r="F7750" s="12" t="n">
        <v>2</v>
      </c>
      <c r="G7750" s="19" t="n">
        <v>48.4</v>
      </c>
      <c r="H7750" s="19" t="n">
        <v>35.02</v>
      </c>
      <c r="I7750" s="19" t="n">
        <f aca="false">ROUND(F7750*G7750,2)</f>
        <v>96.8</v>
      </c>
      <c r="J7750" s="19" t="n">
        <f aca="false">ROUND(F7750*H7750,2)</f>
        <v>70.04</v>
      </c>
      <c r="K7750" s="19" t="n">
        <f aca="false">INDEX(Pricebook!$L$2:$L$1401,MATCH(D7750,Pricebook!$A$2:$A$1401,0))</f>
        <v>52.3</v>
      </c>
      <c r="L7750" s="19" t="n">
        <f aca="false">ROUND(F7750*K7750,2)</f>
        <v>104.6</v>
      </c>
      <c r="M7750" s="24" t="n">
        <f aca="false">DATE(YEAR(C7750),MONTH(C7750),1)</f>
        <v>46235</v>
      </c>
    </row>
    <row r="7751" customFormat="false" ht="15" hidden="false" customHeight="false" outlineLevel="0" collapsed="false">
      <c r="A7751" s="21" t="s">
        <v>3955</v>
      </c>
      <c r="B7751" s="21" t="s">
        <v>3197</v>
      </c>
      <c r="C7751" s="23" t="n">
        <v>46245</v>
      </c>
      <c r="D7751" s="21" t="s">
        <v>1380</v>
      </c>
      <c r="E7751" s="21" t="s">
        <v>971</v>
      </c>
      <c r="F7751" s="12" t="n">
        <v>10</v>
      </c>
      <c r="G7751" s="19" t="n">
        <v>4.1</v>
      </c>
      <c r="H7751" s="19" t="n">
        <v>3.3</v>
      </c>
      <c r="I7751" s="19" t="n">
        <f aca="false">ROUND(F7751*G7751,2)</f>
        <v>41</v>
      </c>
      <c r="J7751" s="19" t="n">
        <f aca="false">ROUND(F7751*H7751,2)</f>
        <v>33</v>
      </c>
      <c r="K7751" s="19" t="n">
        <f aca="false">INDEX(Pricebook!$L$2:$L$1401,MATCH(D7751,Pricebook!$A$2:$A$1401,0))</f>
        <v>4.75</v>
      </c>
      <c r="L7751" s="19" t="n">
        <f aca="false">ROUND(F7751*K7751,2)</f>
        <v>47.5</v>
      </c>
      <c r="M7751" s="24" t="n">
        <f aca="false">DATE(YEAR(C7751),MONTH(C7751),1)</f>
        <v>46235</v>
      </c>
    </row>
    <row r="7752" customFormat="false" ht="15" hidden="false" customHeight="false" outlineLevel="0" collapsed="false">
      <c r="A7752" s="21" t="s">
        <v>3955</v>
      </c>
      <c r="B7752" s="21" t="s">
        <v>3197</v>
      </c>
      <c r="C7752" s="23" t="n">
        <v>46245</v>
      </c>
      <c r="D7752" s="21" t="s">
        <v>1392</v>
      </c>
      <c r="E7752" s="21" t="s">
        <v>971</v>
      </c>
      <c r="F7752" s="12" t="n">
        <v>1</v>
      </c>
      <c r="G7752" s="19" t="n">
        <v>835.75</v>
      </c>
      <c r="H7752" s="19" t="n">
        <v>677.56</v>
      </c>
      <c r="I7752" s="19" t="n">
        <f aca="false">ROUND(F7752*G7752,2)</f>
        <v>835.75</v>
      </c>
      <c r="J7752" s="19" t="n">
        <f aca="false">ROUND(F7752*H7752,2)</f>
        <v>677.56</v>
      </c>
      <c r="K7752" s="19" t="n">
        <f aca="false">INDEX(Pricebook!$L$2:$L$1401,MATCH(D7752,Pricebook!$A$2:$A$1401,0))</f>
        <v>967.95</v>
      </c>
      <c r="L7752" s="19" t="n">
        <f aca="false">ROUND(F7752*K7752,2)</f>
        <v>967.95</v>
      </c>
      <c r="M7752" s="24" t="n">
        <f aca="false">DATE(YEAR(C7752),MONTH(C7752),1)</f>
        <v>46235</v>
      </c>
    </row>
    <row r="7753" customFormat="false" ht="15" hidden="false" customHeight="false" outlineLevel="0" collapsed="false">
      <c r="A7753" s="21" t="s">
        <v>3955</v>
      </c>
      <c r="B7753" s="21" t="s">
        <v>3197</v>
      </c>
      <c r="C7753" s="23" t="n">
        <v>46245</v>
      </c>
      <c r="D7753" s="21" t="s">
        <v>2874</v>
      </c>
      <c r="E7753" s="21" t="s">
        <v>2748</v>
      </c>
      <c r="F7753" s="12" t="n">
        <v>2</v>
      </c>
      <c r="G7753" s="19" t="n">
        <v>23</v>
      </c>
      <c r="H7753" s="19" t="n">
        <v>13.66</v>
      </c>
      <c r="I7753" s="19" t="n">
        <f aca="false">ROUND(F7753*G7753,2)</f>
        <v>46</v>
      </c>
      <c r="J7753" s="19" t="n">
        <f aca="false">ROUND(F7753*H7753,2)</f>
        <v>27.32</v>
      </c>
      <c r="K7753" s="19" t="n">
        <f aca="false">INDEX(Pricebook!$L$2:$L$1401,MATCH(D7753,Pricebook!$A$2:$A$1401,0))</f>
        <v>24.85</v>
      </c>
      <c r="L7753" s="19" t="n">
        <f aca="false">ROUND(F7753*K7753,2)</f>
        <v>49.7</v>
      </c>
      <c r="M7753" s="24" t="n">
        <f aca="false">DATE(YEAR(C7753),MONTH(C7753),1)</f>
        <v>46235</v>
      </c>
    </row>
    <row r="7754" customFormat="false" ht="15" hidden="false" customHeight="false" outlineLevel="0" collapsed="false">
      <c r="A7754" s="21" t="s">
        <v>3955</v>
      </c>
      <c r="B7754" s="21" t="s">
        <v>3197</v>
      </c>
      <c r="C7754" s="23" t="n">
        <v>46245</v>
      </c>
      <c r="D7754" s="21" t="s">
        <v>982</v>
      </c>
      <c r="E7754" s="21" t="s">
        <v>971</v>
      </c>
      <c r="F7754" s="12" t="n">
        <v>1</v>
      </c>
      <c r="G7754" s="19" t="n">
        <v>40.1</v>
      </c>
      <c r="H7754" s="19" t="n">
        <v>32.56</v>
      </c>
      <c r="I7754" s="19" t="n">
        <f aca="false">ROUND(F7754*G7754,2)</f>
        <v>40.1</v>
      </c>
      <c r="J7754" s="19" t="n">
        <f aca="false">ROUND(F7754*H7754,2)</f>
        <v>32.56</v>
      </c>
      <c r="K7754" s="19" t="n">
        <f aca="false">INDEX(Pricebook!$L$2:$L$1401,MATCH(D7754,Pricebook!$A$2:$A$1401,0))</f>
        <v>46.55</v>
      </c>
      <c r="L7754" s="19" t="n">
        <f aca="false">ROUND(F7754*K7754,2)</f>
        <v>46.55</v>
      </c>
      <c r="M7754" s="24" t="n">
        <f aca="false">DATE(YEAR(C7754),MONTH(C7754),1)</f>
        <v>46235</v>
      </c>
    </row>
    <row r="7755" customFormat="false" ht="15" hidden="false" customHeight="false" outlineLevel="0" collapsed="false">
      <c r="A7755" s="21" t="s">
        <v>3955</v>
      </c>
      <c r="B7755" s="21" t="s">
        <v>3197</v>
      </c>
      <c r="C7755" s="23" t="n">
        <v>46245</v>
      </c>
      <c r="D7755" s="21" t="s">
        <v>685</v>
      </c>
      <c r="E7755" s="21" t="s">
        <v>366</v>
      </c>
      <c r="F7755" s="12" t="n">
        <v>3</v>
      </c>
      <c r="G7755" s="19" t="n">
        <v>53.3</v>
      </c>
      <c r="H7755" s="19" t="n">
        <v>38.63</v>
      </c>
      <c r="I7755" s="19" t="n">
        <f aca="false">ROUND(F7755*G7755,2)</f>
        <v>159.9</v>
      </c>
      <c r="J7755" s="19" t="n">
        <f aca="false">ROUND(F7755*H7755,2)</f>
        <v>115.89</v>
      </c>
      <c r="K7755" s="19" t="n">
        <f aca="false">INDEX(Pricebook!$L$2:$L$1401,MATCH(D7755,Pricebook!$A$2:$A$1401,0))</f>
        <v>57.7</v>
      </c>
      <c r="L7755" s="19" t="n">
        <f aca="false">ROUND(F7755*K7755,2)</f>
        <v>173.1</v>
      </c>
      <c r="M7755" s="24" t="n">
        <f aca="false">DATE(YEAR(C7755),MONTH(C7755),1)</f>
        <v>46235</v>
      </c>
    </row>
    <row r="7756" customFormat="false" ht="15" hidden="false" customHeight="false" outlineLevel="0" collapsed="false">
      <c r="A7756" s="21" t="s">
        <v>3956</v>
      </c>
      <c r="B7756" s="21" t="s">
        <v>3826</v>
      </c>
      <c r="C7756" s="23" t="n">
        <v>46245</v>
      </c>
      <c r="D7756" s="21" t="s">
        <v>268</v>
      </c>
      <c r="E7756" s="21" t="s">
        <v>108</v>
      </c>
      <c r="F7756" s="12" t="n">
        <v>1</v>
      </c>
      <c r="G7756" s="19" t="n">
        <v>97.15</v>
      </c>
      <c r="H7756" s="19" t="n">
        <v>75.09</v>
      </c>
      <c r="I7756" s="19" t="n">
        <f aca="false">ROUND(F7756*G7756,2)</f>
        <v>97.15</v>
      </c>
      <c r="J7756" s="19" t="n">
        <f aca="false">ROUND(F7756*H7756,2)</f>
        <v>75.09</v>
      </c>
      <c r="K7756" s="19" t="n">
        <f aca="false">INDEX(Pricebook!$L$2:$L$1401,MATCH(D7756,Pricebook!$A$2:$A$1401,0))</f>
        <v>107.3</v>
      </c>
      <c r="L7756" s="19" t="n">
        <f aca="false">ROUND(F7756*K7756,2)</f>
        <v>107.3</v>
      </c>
      <c r="M7756" s="24" t="n">
        <f aca="false">DATE(YEAR(C7756),MONTH(C7756),1)</f>
        <v>46235</v>
      </c>
    </row>
    <row r="7757" customFormat="false" ht="15" hidden="false" customHeight="false" outlineLevel="0" collapsed="false">
      <c r="A7757" s="21" t="s">
        <v>3956</v>
      </c>
      <c r="B7757" s="21" t="s">
        <v>3826</v>
      </c>
      <c r="C7757" s="23" t="n">
        <v>46245</v>
      </c>
      <c r="D7757" s="21" t="s">
        <v>2214</v>
      </c>
      <c r="E7757" s="21" t="s">
        <v>2202</v>
      </c>
      <c r="F7757" s="12" t="n">
        <v>3</v>
      </c>
      <c r="G7757" s="19" t="n">
        <v>60.55</v>
      </c>
      <c r="H7757" s="19" t="n">
        <v>37.33</v>
      </c>
      <c r="I7757" s="19" t="n">
        <f aca="false">ROUND(F7757*G7757,2)</f>
        <v>181.65</v>
      </c>
      <c r="J7757" s="19" t="n">
        <f aca="false">ROUND(F7757*H7757,2)</f>
        <v>111.99</v>
      </c>
      <c r="K7757" s="19" t="n">
        <f aca="false">INDEX(Pricebook!$L$2:$L$1401,MATCH(D7757,Pricebook!$A$2:$A$1401,0))</f>
        <v>64.4</v>
      </c>
      <c r="L7757" s="19" t="n">
        <f aca="false">ROUND(F7757*K7757,2)</f>
        <v>193.2</v>
      </c>
      <c r="M7757" s="24" t="n">
        <f aca="false">DATE(YEAR(C7757),MONTH(C7757),1)</f>
        <v>46235</v>
      </c>
    </row>
    <row r="7758" customFormat="false" ht="15" hidden="false" customHeight="false" outlineLevel="0" collapsed="false">
      <c r="A7758" s="21" t="s">
        <v>3956</v>
      </c>
      <c r="B7758" s="21" t="s">
        <v>3826</v>
      </c>
      <c r="C7758" s="23" t="n">
        <v>46245</v>
      </c>
      <c r="D7758" s="21" t="s">
        <v>332</v>
      </c>
      <c r="E7758" s="21" t="s">
        <v>108</v>
      </c>
      <c r="F7758" s="12" t="n">
        <v>1</v>
      </c>
      <c r="G7758" s="19" t="n">
        <v>105.75</v>
      </c>
      <c r="H7758" s="19" t="n">
        <v>80.49</v>
      </c>
      <c r="I7758" s="19" t="n">
        <f aca="false">ROUND(F7758*G7758,2)</f>
        <v>105.75</v>
      </c>
      <c r="J7758" s="19" t="n">
        <f aca="false">ROUND(F7758*H7758,2)</f>
        <v>80.49</v>
      </c>
      <c r="K7758" s="19" t="n">
        <f aca="false">INDEX(Pricebook!$L$2:$L$1401,MATCH(D7758,Pricebook!$A$2:$A$1401,0))</f>
        <v>115</v>
      </c>
      <c r="L7758" s="19" t="n">
        <f aca="false">ROUND(F7758*K7758,2)</f>
        <v>115</v>
      </c>
      <c r="M7758" s="24" t="n">
        <f aca="false">DATE(YEAR(C7758),MONTH(C7758),1)</f>
        <v>46235</v>
      </c>
    </row>
    <row r="7759" customFormat="false" ht="15" hidden="false" customHeight="false" outlineLevel="0" collapsed="false">
      <c r="A7759" s="21" t="s">
        <v>3956</v>
      </c>
      <c r="B7759" s="21" t="s">
        <v>3826</v>
      </c>
      <c r="C7759" s="23" t="n">
        <v>46245</v>
      </c>
      <c r="D7759" s="21" t="s">
        <v>615</v>
      </c>
      <c r="E7759" s="21" t="s">
        <v>366</v>
      </c>
      <c r="F7759" s="12" t="n">
        <v>2</v>
      </c>
      <c r="G7759" s="19" t="n">
        <v>72.55</v>
      </c>
      <c r="H7759" s="19" t="n">
        <v>52.66</v>
      </c>
      <c r="I7759" s="19" t="n">
        <f aca="false">ROUND(F7759*G7759,2)</f>
        <v>145.1</v>
      </c>
      <c r="J7759" s="19" t="n">
        <f aca="false">ROUND(F7759*H7759,2)</f>
        <v>105.32</v>
      </c>
      <c r="K7759" s="19" t="n">
        <f aca="false">INDEX(Pricebook!$L$2:$L$1401,MATCH(D7759,Pricebook!$A$2:$A$1401,0))</f>
        <v>78.6</v>
      </c>
      <c r="L7759" s="19" t="n">
        <f aca="false">ROUND(F7759*K7759,2)</f>
        <v>157.2</v>
      </c>
      <c r="M7759" s="24" t="n">
        <f aca="false">DATE(YEAR(C7759),MONTH(C7759),1)</f>
        <v>46235</v>
      </c>
    </row>
    <row r="7760" customFormat="false" ht="15" hidden="false" customHeight="false" outlineLevel="0" collapsed="false">
      <c r="A7760" s="21" t="s">
        <v>3956</v>
      </c>
      <c r="B7760" s="21" t="s">
        <v>3826</v>
      </c>
      <c r="C7760" s="23" t="n">
        <v>46245</v>
      </c>
      <c r="D7760" s="21" t="s">
        <v>623</v>
      </c>
      <c r="E7760" s="21" t="s">
        <v>366</v>
      </c>
      <c r="F7760" s="12" t="n">
        <v>3</v>
      </c>
      <c r="G7760" s="19" t="n">
        <v>15.25</v>
      </c>
      <c r="H7760" s="19" t="n">
        <v>10.98</v>
      </c>
      <c r="I7760" s="19" t="n">
        <f aca="false">ROUND(F7760*G7760,2)</f>
        <v>45.75</v>
      </c>
      <c r="J7760" s="19" t="n">
        <f aca="false">ROUND(F7760*H7760,2)</f>
        <v>32.94</v>
      </c>
      <c r="K7760" s="19" t="n">
        <f aca="false">INDEX(Pricebook!$L$2:$L$1401,MATCH(D7760,Pricebook!$A$2:$A$1401,0))</f>
        <v>16.4</v>
      </c>
      <c r="L7760" s="19" t="n">
        <f aca="false">ROUND(F7760*K7760,2)</f>
        <v>49.2</v>
      </c>
      <c r="M7760" s="24" t="n">
        <f aca="false">DATE(YEAR(C7760),MONTH(C7760),1)</f>
        <v>46235</v>
      </c>
    </row>
    <row r="7761" customFormat="false" ht="15" hidden="false" customHeight="false" outlineLevel="0" collapsed="false">
      <c r="A7761" s="21" t="s">
        <v>3957</v>
      </c>
      <c r="B7761" s="21" t="s">
        <v>3958</v>
      </c>
      <c r="C7761" s="23" t="n">
        <v>46246</v>
      </c>
      <c r="D7761" s="21" t="s">
        <v>2632</v>
      </c>
      <c r="E7761" s="21" t="s">
        <v>2587</v>
      </c>
      <c r="F7761" s="12" t="n">
        <v>2</v>
      </c>
      <c r="G7761" s="19" t="n">
        <v>5.1</v>
      </c>
      <c r="H7761" s="19" t="n">
        <v>3.7</v>
      </c>
      <c r="I7761" s="19" t="n">
        <f aca="false">ROUND(F7761*G7761,2)</f>
        <v>10.2</v>
      </c>
      <c r="J7761" s="19" t="n">
        <f aca="false">ROUND(F7761*H7761,2)</f>
        <v>7.4</v>
      </c>
      <c r="K7761" s="19" t="n">
        <f aca="false">INDEX(Pricebook!$L$2:$L$1401,MATCH(D7761,Pricebook!$A$2:$A$1401,0))</f>
        <v>5.55</v>
      </c>
      <c r="L7761" s="19" t="n">
        <f aca="false">ROUND(F7761*K7761,2)</f>
        <v>11.1</v>
      </c>
      <c r="M7761" s="24" t="n">
        <f aca="false">DATE(YEAR(C7761),MONTH(C7761),1)</f>
        <v>46235</v>
      </c>
    </row>
    <row r="7762" customFormat="false" ht="15" hidden="false" customHeight="false" outlineLevel="0" collapsed="false">
      <c r="A7762" s="21" t="s">
        <v>3957</v>
      </c>
      <c r="B7762" s="21" t="s">
        <v>3958</v>
      </c>
      <c r="C7762" s="23" t="n">
        <v>46246</v>
      </c>
      <c r="D7762" s="21" t="s">
        <v>412</v>
      </c>
      <c r="E7762" s="21" t="s">
        <v>366</v>
      </c>
      <c r="F7762" s="12" t="n">
        <v>1</v>
      </c>
      <c r="G7762" s="19" t="n">
        <v>360.45</v>
      </c>
      <c r="H7762" s="19" t="n">
        <v>260.79</v>
      </c>
      <c r="I7762" s="19" t="n">
        <f aca="false">ROUND(F7762*G7762,2)</f>
        <v>360.45</v>
      </c>
      <c r="J7762" s="19" t="n">
        <f aca="false">ROUND(F7762*H7762,2)</f>
        <v>260.79</v>
      </c>
      <c r="K7762" s="19" t="n">
        <f aca="false">INDEX(Pricebook!$L$2:$L$1401,MATCH(D7762,Pricebook!$A$2:$A$1401,0))</f>
        <v>389.25</v>
      </c>
      <c r="L7762" s="19" t="n">
        <f aca="false">ROUND(F7762*K7762,2)</f>
        <v>389.25</v>
      </c>
      <c r="M7762" s="24" t="n">
        <f aca="false">DATE(YEAR(C7762),MONTH(C7762),1)</f>
        <v>46235</v>
      </c>
    </row>
    <row r="7763" customFormat="false" ht="15" hidden="false" customHeight="false" outlineLevel="0" collapsed="false">
      <c r="A7763" s="21" t="s">
        <v>3957</v>
      </c>
      <c r="B7763" s="21" t="s">
        <v>3958</v>
      </c>
      <c r="C7763" s="23" t="n">
        <v>46246</v>
      </c>
      <c r="D7763" s="21" t="s">
        <v>2450</v>
      </c>
      <c r="E7763" s="21" t="s">
        <v>2202</v>
      </c>
      <c r="F7763" s="12" t="n">
        <v>3</v>
      </c>
      <c r="G7763" s="19" t="n">
        <v>26.4</v>
      </c>
      <c r="H7763" s="19" t="n">
        <v>16.42</v>
      </c>
      <c r="I7763" s="19" t="n">
        <f aca="false">ROUND(F7763*G7763,2)</f>
        <v>79.2</v>
      </c>
      <c r="J7763" s="19" t="n">
        <f aca="false">ROUND(F7763*H7763,2)</f>
        <v>49.26</v>
      </c>
      <c r="K7763" s="19" t="n">
        <f aca="false">INDEX(Pricebook!$L$2:$L$1401,MATCH(D7763,Pricebook!$A$2:$A$1401,0))</f>
        <v>28.35</v>
      </c>
      <c r="L7763" s="19" t="n">
        <f aca="false">ROUND(F7763*K7763,2)</f>
        <v>85.05</v>
      </c>
      <c r="M7763" s="24" t="n">
        <f aca="false">DATE(YEAR(C7763),MONTH(C7763),1)</f>
        <v>46235</v>
      </c>
    </row>
    <row r="7764" customFormat="false" ht="15" hidden="false" customHeight="false" outlineLevel="0" collapsed="false">
      <c r="A7764" s="21" t="s">
        <v>3957</v>
      </c>
      <c r="B7764" s="21" t="s">
        <v>3958</v>
      </c>
      <c r="C7764" s="23" t="n">
        <v>46246</v>
      </c>
      <c r="D7764" s="21" t="s">
        <v>2283</v>
      </c>
      <c r="E7764" s="21" t="s">
        <v>2202</v>
      </c>
      <c r="F7764" s="12" t="n">
        <v>2</v>
      </c>
      <c r="G7764" s="19" t="n">
        <v>35.7</v>
      </c>
      <c r="H7764" s="19" t="n">
        <v>22.19</v>
      </c>
      <c r="I7764" s="19" t="n">
        <f aca="false">ROUND(F7764*G7764,2)</f>
        <v>71.4</v>
      </c>
      <c r="J7764" s="19" t="n">
        <f aca="false">ROUND(F7764*H7764,2)</f>
        <v>44.38</v>
      </c>
      <c r="K7764" s="19" t="n">
        <f aca="false">INDEX(Pricebook!$L$2:$L$1401,MATCH(D7764,Pricebook!$A$2:$A$1401,0))</f>
        <v>38.3</v>
      </c>
      <c r="L7764" s="19" t="n">
        <f aca="false">ROUND(F7764*K7764,2)</f>
        <v>76.6</v>
      </c>
      <c r="M7764" s="24" t="n">
        <f aca="false">DATE(YEAR(C7764),MONTH(C7764),1)</f>
        <v>46235</v>
      </c>
    </row>
    <row r="7765" customFormat="false" ht="15" hidden="false" customHeight="false" outlineLevel="0" collapsed="false">
      <c r="A7765" s="21" t="s">
        <v>3957</v>
      </c>
      <c r="B7765" s="21" t="s">
        <v>3958</v>
      </c>
      <c r="C7765" s="23" t="n">
        <v>46246</v>
      </c>
      <c r="D7765" s="21" t="s">
        <v>2406</v>
      </c>
      <c r="E7765" s="21" t="s">
        <v>2202</v>
      </c>
      <c r="F7765" s="12" t="n">
        <v>9</v>
      </c>
      <c r="G7765" s="19" t="n">
        <v>9.1</v>
      </c>
      <c r="H7765" s="19" t="n">
        <v>5.68</v>
      </c>
      <c r="I7765" s="19" t="n">
        <f aca="false">ROUND(F7765*G7765,2)</f>
        <v>81.9</v>
      </c>
      <c r="J7765" s="19" t="n">
        <f aca="false">ROUND(F7765*H7765,2)</f>
        <v>51.12</v>
      </c>
      <c r="K7765" s="19" t="n">
        <f aca="false">INDEX(Pricebook!$L$2:$L$1401,MATCH(D7765,Pricebook!$A$2:$A$1401,0))</f>
        <v>9.8</v>
      </c>
      <c r="L7765" s="19" t="n">
        <f aca="false">ROUND(F7765*K7765,2)</f>
        <v>88.2</v>
      </c>
      <c r="M7765" s="24" t="n">
        <f aca="false">DATE(YEAR(C7765),MONTH(C7765),1)</f>
        <v>46235</v>
      </c>
    </row>
    <row r="7766" customFormat="false" ht="15" hidden="false" customHeight="false" outlineLevel="0" collapsed="false">
      <c r="A7766" s="21" t="s">
        <v>3957</v>
      </c>
      <c r="B7766" s="21" t="s">
        <v>3958</v>
      </c>
      <c r="C7766" s="23" t="n">
        <v>46246</v>
      </c>
      <c r="D7766" s="21" t="s">
        <v>1925</v>
      </c>
      <c r="E7766" s="21" t="s">
        <v>1452</v>
      </c>
      <c r="F7766" s="12" t="n">
        <v>5</v>
      </c>
      <c r="G7766" s="19" t="n">
        <v>42.5</v>
      </c>
      <c r="H7766" s="19" t="n">
        <v>26.28</v>
      </c>
      <c r="I7766" s="19" t="n">
        <f aca="false">ROUND(F7766*G7766,2)</f>
        <v>212.5</v>
      </c>
      <c r="J7766" s="19" t="n">
        <f aca="false">ROUND(F7766*H7766,2)</f>
        <v>131.4</v>
      </c>
      <c r="K7766" s="19" t="n">
        <f aca="false">INDEX(Pricebook!$L$2:$L$1401,MATCH(D7766,Pricebook!$A$2:$A$1401,0))</f>
        <v>43.8</v>
      </c>
      <c r="L7766" s="19" t="n">
        <f aca="false">ROUND(F7766*K7766,2)</f>
        <v>219</v>
      </c>
      <c r="M7766" s="24" t="n">
        <f aca="false">DATE(YEAR(C7766),MONTH(C7766),1)</f>
        <v>46235</v>
      </c>
    </row>
    <row r="7767" customFormat="false" ht="15" hidden="false" customHeight="false" outlineLevel="0" collapsed="false">
      <c r="A7767" s="21" t="s">
        <v>3957</v>
      </c>
      <c r="B7767" s="21" t="s">
        <v>3958</v>
      </c>
      <c r="C7767" s="23" t="n">
        <v>46246</v>
      </c>
      <c r="D7767" s="21" t="s">
        <v>695</v>
      </c>
      <c r="E7767" s="21" t="s">
        <v>366</v>
      </c>
      <c r="F7767" s="12" t="n">
        <v>1</v>
      </c>
      <c r="G7767" s="19" t="n">
        <v>12.05</v>
      </c>
      <c r="H7767" s="19" t="n">
        <v>8.71</v>
      </c>
      <c r="I7767" s="19" t="n">
        <f aca="false">ROUND(F7767*G7767,2)</f>
        <v>12.05</v>
      </c>
      <c r="J7767" s="19" t="n">
        <f aca="false">ROUND(F7767*H7767,2)</f>
        <v>8.71</v>
      </c>
      <c r="K7767" s="19" t="n">
        <f aca="false">INDEX(Pricebook!$L$2:$L$1401,MATCH(D7767,Pricebook!$A$2:$A$1401,0))</f>
        <v>13</v>
      </c>
      <c r="L7767" s="19" t="n">
        <f aca="false">ROUND(F7767*K7767,2)</f>
        <v>13</v>
      </c>
      <c r="M7767" s="24" t="n">
        <f aca="false">DATE(YEAR(C7767),MONTH(C7767),1)</f>
        <v>46235</v>
      </c>
    </row>
    <row r="7768" customFormat="false" ht="15" hidden="false" customHeight="false" outlineLevel="0" collapsed="false">
      <c r="A7768" s="21" t="s">
        <v>3957</v>
      </c>
      <c r="B7768" s="21" t="s">
        <v>3958</v>
      </c>
      <c r="C7768" s="23" t="n">
        <v>46246</v>
      </c>
      <c r="D7768" s="21" t="s">
        <v>787</v>
      </c>
      <c r="E7768" s="21" t="s">
        <v>366</v>
      </c>
      <c r="F7768" s="12" t="n">
        <v>3</v>
      </c>
      <c r="G7768" s="19" t="n">
        <v>11.95</v>
      </c>
      <c r="H7768" s="19" t="n">
        <v>8.65</v>
      </c>
      <c r="I7768" s="19" t="n">
        <f aca="false">ROUND(F7768*G7768,2)</f>
        <v>35.85</v>
      </c>
      <c r="J7768" s="19" t="n">
        <f aca="false">ROUND(F7768*H7768,2)</f>
        <v>25.95</v>
      </c>
      <c r="K7768" s="19" t="n">
        <f aca="false">INDEX(Pricebook!$L$2:$L$1401,MATCH(D7768,Pricebook!$A$2:$A$1401,0))</f>
        <v>12.95</v>
      </c>
      <c r="L7768" s="19" t="n">
        <f aca="false">ROUND(F7768*K7768,2)</f>
        <v>38.85</v>
      </c>
      <c r="M7768" s="24" t="n">
        <f aca="false">DATE(YEAR(C7768),MONTH(C7768),1)</f>
        <v>46235</v>
      </c>
    </row>
    <row r="7769" customFormat="false" ht="15" hidden="false" customHeight="false" outlineLevel="0" collapsed="false">
      <c r="A7769" s="21" t="s">
        <v>3957</v>
      </c>
      <c r="B7769" s="21" t="s">
        <v>3958</v>
      </c>
      <c r="C7769" s="23" t="n">
        <v>46246</v>
      </c>
      <c r="D7769" s="21" t="s">
        <v>949</v>
      </c>
      <c r="E7769" s="21" t="s">
        <v>366</v>
      </c>
      <c r="F7769" s="12" t="n">
        <v>3</v>
      </c>
      <c r="G7769" s="19" t="n">
        <v>17.75</v>
      </c>
      <c r="H7769" s="19" t="n">
        <v>12.65</v>
      </c>
      <c r="I7769" s="19" t="n">
        <f aca="false">ROUND(F7769*G7769,2)</f>
        <v>53.25</v>
      </c>
      <c r="J7769" s="19" t="n">
        <f aca="false">ROUND(F7769*H7769,2)</f>
        <v>37.95</v>
      </c>
      <c r="K7769" s="19" t="n">
        <f aca="false">INDEX(Pricebook!$L$2:$L$1401,MATCH(D7769,Pricebook!$A$2:$A$1401,0))</f>
        <v>18.9</v>
      </c>
      <c r="L7769" s="19" t="n">
        <f aca="false">ROUND(F7769*K7769,2)</f>
        <v>56.7</v>
      </c>
      <c r="M7769" s="24" t="n">
        <f aca="false">DATE(YEAR(C7769),MONTH(C7769),1)</f>
        <v>46235</v>
      </c>
    </row>
    <row r="7770" customFormat="false" ht="15" hidden="false" customHeight="false" outlineLevel="0" collapsed="false">
      <c r="A7770" s="21" t="s">
        <v>3957</v>
      </c>
      <c r="B7770" s="21" t="s">
        <v>3958</v>
      </c>
      <c r="C7770" s="23" t="n">
        <v>46246</v>
      </c>
      <c r="D7770" s="21" t="s">
        <v>491</v>
      </c>
      <c r="E7770" s="21" t="s">
        <v>366</v>
      </c>
      <c r="F7770" s="12" t="n">
        <v>5</v>
      </c>
      <c r="G7770" s="19" t="n">
        <v>17.8</v>
      </c>
      <c r="H7770" s="19" t="n">
        <v>12.7</v>
      </c>
      <c r="I7770" s="19" t="n">
        <f aca="false">ROUND(F7770*G7770,2)</f>
        <v>89</v>
      </c>
      <c r="J7770" s="19" t="n">
        <f aca="false">ROUND(F7770*H7770,2)</f>
        <v>63.5</v>
      </c>
      <c r="K7770" s="19" t="n">
        <f aca="false">INDEX(Pricebook!$L$2:$L$1401,MATCH(D7770,Pricebook!$A$2:$A$1401,0))</f>
        <v>19</v>
      </c>
      <c r="L7770" s="19" t="n">
        <f aca="false">ROUND(F7770*K7770,2)</f>
        <v>95</v>
      </c>
      <c r="M7770" s="24" t="n">
        <f aca="false">DATE(YEAR(C7770),MONTH(C7770),1)</f>
        <v>46235</v>
      </c>
    </row>
    <row r="7771" customFormat="false" ht="15" hidden="false" customHeight="false" outlineLevel="0" collapsed="false">
      <c r="A7771" s="21" t="s">
        <v>3957</v>
      </c>
      <c r="B7771" s="21" t="s">
        <v>3958</v>
      </c>
      <c r="C7771" s="23" t="n">
        <v>46246</v>
      </c>
      <c r="D7771" s="21" t="s">
        <v>959</v>
      </c>
      <c r="E7771" s="21" t="s">
        <v>366</v>
      </c>
      <c r="F7771" s="12" t="n">
        <v>2</v>
      </c>
      <c r="G7771" s="19" t="n">
        <v>12.15</v>
      </c>
      <c r="H7771" s="19" t="n">
        <v>9.93</v>
      </c>
      <c r="I7771" s="19" t="n">
        <f aca="false">ROUND(F7771*G7771,2)</f>
        <v>24.3</v>
      </c>
      <c r="J7771" s="19" t="n">
        <f aca="false">ROUND(F7771*H7771,2)</f>
        <v>19.86</v>
      </c>
      <c r="K7771" s="19" t="n">
        <f aca="false">INDEX(Pricebook!$L$2:$L$1401,MATCH(D7771,Pricebook!$A$2:$A$1401,0))</f>
        <v>13.1</v>
      </c>
      <c r="L7771" s="19" t="n">
        <f aca="false">ROUND(F7771*K7771,2)</f>
        <v>26.2</v>
      </c>
      <c r="M7771" s="24" t="n">
        <f aca="false">DATE(YEAR(C7771),MONTH(C7771),1)</f>
        <v>46235</v>
      </c>
    </row>
    <row r="7772" customFormat="false" ht="15" hidden="false" customHeight="false" outlineLevel="0" collapsed="false">
      <c r="A7772" s="21" t="s">
        <v>3957</v>
      </c>
      <c r="B7772" s="21" t="s">
        <v>3958</v>
      </c>
      <c r="C7772" s="23" t="n">
        <v>46246</v>
      </c>
      <c r="D7772" s="21" t="s">
        <v>2628</v>
      </c>
      <c r="E7772" s="21" t="s">
        <v>2587</v>
      </c>
      <c r="F7772" s="12" t="n">
        <v>8</v>
      </c>
      <c r="G7772" s="19" t="n">
        <v>7.75</v>
      </c>
      <c r="H7772" s="19" t="n">
        <v>5.13</v>
      </c>
      <c r="I7772" s="19" t="n">
        <f aca="false">ROUND(F7772*G7772,2)</f>
        <v>62</v>
      </c>
      <c r="J7772" s="19" t="n">
        <f aca="false">ROUND(F7772*H7772,2)</f>
        <v>41.04</v>
      </c>
      <c r="K7772" s="19" t="n">
        <f aca="false">INDEX(Pricebook!$L$2:$L$1401,MATCH(D7772,Pricebook!$A$2:$A$1401,0))</f>
        <v>8.3</v>
      </c>
      <c r="L7772" s="19" t="n">
        <f aca="false">ROUND(F7772*K7772,2)</f>
        <v>66.4</v>
      </c>
      <c r="M7772" s="24" t="n">
        <f aca="false">DATE(YEAR(C7772),MONTH(C7772),1)</f>
        <v>46235</v>
      </c>
    </row>
    <row r="7773" customFormat="false" ht="15" hidden="false" customHeight="false" outlineLevel="0" collapsed="false">
      <c r="A7773" s="21" t="s">
        <v>3957</v>
      </c>
      <c r="B7773" s="21" t="s">
        <v>3958</v>
      </c>
      <c r="C7773" s="23" t="n">
        <v>46246</v>
      </c>
      <c r="D7773" s="21" t="s">
        <v>713</v>
      </c>
      <c r="E7773" s="21" t="s">
        <v>366</v>
      </c>
      <c r="F7773" s="12" t="n">
        <v>1</v>
      </c>
      <c r="G7773" s="19" t="n">
        <v>22.4</v>
      </c>
      <c r="H7773" s="19" t="n">
        <v>16.09</v>
      </c>
      <c r="I7773" s="19" t="n">
        <f aca="false">ROUND(F7773*G7773,2)</f>
        <v>22.4</v>
      </c>
      <c r="J7773" s="19" t="n">
        <f aca="false">ROUND(F7773*H7773,2)</f>
        <v>16.09</v>
      </c>
      <c r="K7773" s="19" t="n">
        <f aca="false">INDEX(Pricebook!$L$2:$L$1401,MATCH(D7773,Pricebook!$A$2:$A$1401,0))</f>
        <v>24.05</v>
      </c>
      <c r="L7773" s="19" t="n">
        <f aca="false">ROUND(F7773*K7773,2)</f>
        <v>24.05</v>
      </c>
      <c r="M7773" s="24" t="n">
        <f aca="false">DATE(YEAR(C7773),MONTH(C7773),1)</f>
        <v>46235</v>
      </c>
    </row>
    <row r="7774" customFormat="false" ht="15" hidden="false" customHeight="false" outlineLevel="0" collapsed="false">
      <c r="A7774" s="21" t="s">
        <v>3957</v>
      </c>
      <c r="B7774" s="21" t="s">
        <v>3958</v>
      </c>
      <c r="C7774" s="23" t="n">
        <v>46246</v>
      </c>
      <c r="D7774" s="21" t="s">
        <v>577</v>
      </c>
      <c r="E7774" s="21" t="s">
        <v>366</v>
      </c>
      <c r="F7774" s="12" t="n">
        <v>1</v>
      </c>
      <c r="G7774" s="19" t="n">
        <v>42.4</v>
      </c>
      <c r="H7774" s="19" t="n">
        <v>34.92</v>
      </c>
      <c r="I7774" s="19" t="n">
        <f aca="false">ROUND(F7774*G7774,2)</f>
        <v>42.4</v>
      </c>
      <c r="J7774" s="19" t="n">
        <f aca="false">ROUND(F7774*H7774,2)</f>
        <v>34.92</v>
      </c>
      <c r="K7774" s="19" t="n">
        <f aca="false">INDEX(Pricebook!$L$2:$L$1401,MATCH(D7774,Pricebook!$A$2:$A$1401,0))</f>
        <v>45.95</v>
      </c>
      <c r="L7774" s="19" t="n">
        <f aca="false">ROUND(F7774*K7774,2)</f>
        <v>45.95</v>
      </c>
      <c r="M7774" s="24" t="n">
        <f aca="false">DATE(YEAR(C7774),MONTH(C7774),1)</f>
        <v>46235</v>
      </c>
    </row>
    <row r="7775" customFormat="false" ht="15" hidden="false" customHeight="false" outlineLevel="0" collapsed="false">
      <c r="A7775" s="21" t="s">
        <v>3957</v>
      </c>
      <c r="B7775" s="21" t="s">
        <v>3958</v>
      </c>
      <c r="C7775" s="23" t="n">
        <v>46246</v>
      </c>
      <c r="D7775" s="21" t="s">
        <v>2702</v>
      </c>
      <c r="E7775" s="21" t="s">
        <v>2587</v>
      </c>
      <c r="F7775" s="12" t="n">
        <v>3</v>
      </c>
      <c r="G7775" s="19" t="n">
        <v>5.7</v>
      </c>
      <c r="H7775" s="19" t="n">
        <v>3.74</v>
      </c>
      <c r="I7775" s="19" t="n">
        <f aca="false">ROUND(F7775*G7775,2)</f>
        <v>17.1</v>
      </c>
      <c r="J7775" s="19" t="n">
        <f aca="false">ROUND(F7775*H7775,2)</f>
        <v>11.22</v>
      </c>
      <c r="K7775" s="19" t="n">
        <f aca="false">INDEX(Pricebook!$L$2:$L$1401,MATCH(D7775,Pricebook!$A$2:$A$1401,0))</f>
        <v>6.05</v>
      </c>
      <c r="L7775" s="19" t="n">
        <f aca="false">ROUND(F7775*K7775,2)</f>
        <v>18.15</v>
      </c>
      <c r="M7775" s="24" t="n">
        <f aca="false">DATE(YEAR(C7775),MONTH(C7775),1)</f>
        <v>46235</v>
      </c>
    </row>
    <row r="7776" customFormat="false" ht="15" hidden="false" customHeight="false" outlineLevel="0" collapsed="false">
      <c r="A7776" s="21" t="s">
        <v>3957</v>
      </c>
      <c r="B7776" s="21" t="s">
        <v>3958</v>
      </c>
      <c r="C7776" s="23" t="n">
        <v>46246</v>
      </c>
      <c r="D7776" s="21" t="s">
        <v>673</v>
      </c>
      <c r="E7776" s="21" t="s">
        <v>366</v>
      </c>
      <c r="F7776" s="12" t="n">
        <v>3</v>
      </c>
      <c r="G7776" s="19" t="n">
        <v>43.3</v>
      </c>
      <c r="H7776" s="19" t="n">
        <v>30.85</v>
      </c>
      <c r="I7776" s="19" t="n">
        <f aca="false">ROUND(F7776*G7776,2)</f>
        <v>129.9</v>
      </c>
      <c r="J7776" s="19" t="n">
        <f aca="false">ROUND(F7776*H7776,2)</f>
        <v>92.55</v>
      </c>
      <c r="K7776" s="19" t="n">
        <f aca="false">INDEX(Pricebook!$L$2:$L$1401,MATCH(D7776,Pricebook!$A$2:$A$1401,0))</f>
        <v>46.05</v>
      </c>
      <c r="L7776" s="19" t="n">
        <f aca="false">ROUND(F7776*K7776,2)</f>
        <v>138.15</v>
      </c>
      <c r="M7776" s="24" t="n">
        <f aca="false">DATE(YEAR(C7776),MONTH(C7776),1)</f>
        <v>46235</v>
      </c>
    </row>
    <row r="7777" customFormat="false" ht="15" hidden="false" customHeight="false" outlineLevel="0" collapsed="false">
      <c r="A7777" s="21" t="s">
        <v>3959</v>
      </c>
      <c r="B7777" s="21" t="s">
        <v>3095</v>
      </c>
      <c r="C7777" s="23" t="n">
        <v>46246</v>
      </c>
      <c r="D7777" s="21" t="s">
        <v>617</v>
      </c>
      <c r="E7777" s="21" t="s">
        <v>366</v>
      </c>
      <c r="F7777" s="12" t="n">
        <v>1</v>
      </c>
      <c r="G7777" s="19" t="n">
        <v>145.1</v>
      </c>
      <c r="H7777" s="19" t="n">
        <v>103.55</v>
      </c>
      <c r="I7777" s="19" t="n">
        <f aca="false">ROUND(F7777*G7777,2)</f>
        <v>145.1</v>
      </c>
      <c r="J7777" s="19" t="n">
        <f aca="false">ROUND(F7777*H7777,2)</f>
        <v>103.55</v>
      </c>
      <c r="K7777" s="19" t="n">
        <f aca="false">INDEX(Pricebook!$L$2:$L$1401,MATCH(D7777,Pricebook!$A$2:$A$1401,0))</f>
        <v>154.6</v>
      </c>
      <c r="L7777" s="19" t="n">
        <f aca="false">ROUND(F7777*K7777,2)</f>
        <v>154.6</v>
      </c>
      <c r="M7777" s="24" t="n">
        <f aca="false">DATE(YEAR(C7777),MONTH(C7777),1)</f>
        <v>46235</v>
      </c>
    </row>
    <row r="7778" customFormat="false" ht="15" hidden="false" customHeight="false" outlineLevel="0" collapsed="false">
      <c r="A7778" s="21" t="s">
        <v>3959</v>
      </c>
      <c r="B7778" s="21" t="s">
        <v>3095</v>
      </c>
      <c r="C7778" s="23" t="n">
        <v>46246</v>
      </c>
      <c r="D7778" s="21" t="s">
        <v>2746</v>
      </c>
      <c r="E7778" s="21" t="s">
        <v>2748</v>
      </c>
      <c r="F7778" s="12" t="n">
        <v>5</v>
      </c>
      <c r="G7778" s="19" t="n">
        <v>29.5</v>
      </c>
      <c r="H7778" s="19" t="n">
        <v>17.81</v>
      </c>
      <c r="I7778" s="19" t="n">
        <f aca="false">ROUND(F7778*G7778,2)</f>
        <v>147.5</v>
      </c>
      <c r="J7778" s="19" t="n">
        <f aca="false">ROUND(F7778*H7778,2)</f>
        <v>89.05</v>
      </c>
      <c r="K7778" s="19" t="n">
        <f aca="false">INDEX(Pricebook!$L$2:$L$1401,MATCH(D7778,Pricebook!$A$2:$A$1401,0))</f>
        <v>32.4</v>
      </c>
      <c r="L7778" s="19" t="n">
        <f aca="false">ROUND(F7778*K7778,2)</f>
        <v>162</v>
      </c>
      <c r="M7778" s="24" t="n">
        <f aca="false">DATE(YEAR(C7778),MONTH(C7778),1)</f>
        <v>46235</v>
      </c>
    </row>
    <row r="7779" customFormat="false" ht="15" hidden="false" customHeight="false" outlineLevel="0" collapsed="false">
      <c r="A7779" s="21" t="s">
        <v>3959</v>
      </c>
      <c r="B7779" s="21" t="s">
        <v>3095</v>
      </c>
      <c r="C7779" s="23" t="n">
        <v>46246</v>
      </c>
      <c r="D7779" s="21" t="s">
        <v>695</v>
      </c>
      <c r="E7779" s="21" t="s">
        <v>366</v>
      </c>
      <c r="F7779" s="12" t="n">
        <v>5</v>
      </c>
      <c r="G7779" s="19" t="n">
        <v>12.05</v>
      </c>
      <c r="H7779" s="19" t="n">
        <v>8.71</v>
      </c>
      <c r="I7779" s="19" t="n">
        <f aca="false">ROUND(F7779*G7779,2)</f>
        <v>60.25</v>
      </c>
      <c r="J7779" s="19" t="n">
        <f aca="false">ROUND(F7779*H7779,2)</f>
        <v>43.55</v>
      </c>
      <c r="K7779" s="19" t="n">
        <f aca="false">INDEX(Pricebook!$L$2:$L$1401,MATCH(D7779,Pricebook!$A$2:$A$1401,0))</f>
        <v>13</v>
      </c>
      <c r="L7779" s="19" t="n">
        <f aca="false">ROUND(F7779*K7779,2)</f>
        <v>65</v>
      </c>
      <c r="M7779" s="24" t="n">
        <f aca="false">DATE(YEAR(C7779),MONTH(C7779),1)</f>
        <v>46235</v>
      </c>
    </row>
    <row r="7780" customFormat="false" ht="15" hidden="false" customHeight="false" outlineLevel="0" collapsed="false">
      <c r="A7780" s="21" t="s">
        <v>3959</v>
      </c>
      <c r="B7780" s="21" t="s">
        <v>3095</v>
      </c>
      <c r="C7780" s="23" t="n">
        <v>46246</v>
      </c>
      <c r="D7780" s="21" t="s">
        <v>2876</v>
      </c>
      <c r="E7780" s="21" t="s">
        <v>2748</v>
      </c>
      <c r="F7780" s="12" t="n">
        <v>3</v>
      </c>
      <c r="G7780" s="19" t="n">
        <v>3.4</v>
      </c>
      <c r="H7780" s="19" t="n">
        <v>2.03</v>
      </c>
      <c r="I7780" s="19" t="n">
        <f aca="false">ROUND(F7780*G7780,2)</f>
        <v>10.2</v>
      </c>
      <c r="J7780" s="19" t="n">
        <f aca="false">ROUND(F7780*H7780,2)</f>
        <v>6.09</v>
      </c>
      <c r="K7780" s="19" t="n">
        <f aca="false">INDEX(Pricebook!$L$2:$L$1401,MATCH(D7780,Pricebook!$A$2:$A$1401,0))</f>
        <v>3.7</v>
      </c>
      <c r="L7780" s="19" t="n">
        <f aca="false">ROUND(F7780*K7780,2)</f>
        <v>11.1</v>
      </c>
      <c r="M7780" s="24" t="n">
        <f aca="false">DATE(YEAR(C7780),MONTH(C7780),1)</f>
        <v>46235</v>
      </c>
    </row>
    <row r="7781" customFormat="false" ht="15" hidden="false" customHeight="false" outlineLevel="0" collapsed="false">
      <c r="A7781" s="21" t="s">
        <v>3959</v>
      </c>
      <c r="B7781" s="21" t="s">
        <v>3095</v>
      </c>
      <c r="C7781" s="23" t="n">
        <v>46246</v>
      </c>
      <c r="D7781" s="21" t="s">
        <v>2489</v>
      </c>
      <c r="E7781" s="21" t="s">
        <v>2466</v>
      </c>
      <c r="F7781" s="12" t="n">
        <v>4</v>
      </c>
      <c r="G7781" s="19" t="n">
        <v>101.75</v>
      </c>
      <c r="H7781" s="19" t="n">
        <v>73.78</v>
      </c>
      <c r="I7781" s="19" t="n">
        <f aca="false">ROUND(F7781*G7781,2)</f>
        <v>407</v>
      </c>
      <c r="J7781" s="19" t="n">
        <f aca="false">ROUND(F7781*H7781,2)</f>
        <v>295.12</v>
      </c>
      <c r="K7781" s="19" t="n">
        <f aca="false">INDEX(Pricebook!$L$2:$L$1401,MATCH(D7781,Pricebook!$A$2:$A$1401,0))</f>
        <v>106.95</v>
      </c>
      <c r="L7781" s="19" t="n">
        <f aca="false">ROUND(F7781*K7781,2)</f>
        <v>427.8</v>
      </c>
      <c r="M7781" s="24" t="n">
        <f aca="false">DATE(YEAR(C7781),MONTH(C7781),1)</f>
        <v>46235</v>
      </c>
    </row>
    <row r="7782" customFormat="false" ht="15" hidden="false" customHeight="false" outlineLevel="0" collapsed="false">
      <c r="A7782" s="21" t="s">
        <v>3959</v>
      </c>
      <c r="B7782" s="21" t="s">
        <v>3095</v>
      </c>
      <c r="C7782" s="23" t="n">
        <v>46246</v>
      </c>
      <c r="D7782" s="21" t="s">
        <v>2483</v>
      </c>
      <c r="E7782" s="21" t="s">
        <v>2466</v>
      </c>
      <c r="F7782" s="12" t="n">
        <v>2</v>
      </c>
      <c r="G7782" s="19" t="n">
        <v>220.5</v>
      </c>
      <c r="H7782" s="19" t="n">
        <v>136.52</v>
      </c>
      <c r="I7782" s="19" t="n">
        <f aca="false">ROUND(F7782*G7782,2)</f>
        <v>441</v>
      </c>
      <c r="J7782" s="19" t="n">
        <f aca="false">ROUND(F7782*H7782,2)</f>
        <v>273.04</v>
      </c>
      <c r="K7782" s="19" t="n">
        <f aca="false">INDEX(Pricebook!$L$2:$L$1401,MATCH(D7782,Pricebook!$A$2:$A$1401,0))</f>
        <v>227.55</v>
      </c>
      <c r="L7782" s="19" t="n">
        <f aca="false">ROUND(F7782*K7782,2)</f>
        <v>455.1</v>
      </c>
      <c r="M7782" s="24" t="n">
        <f aca="false">DATE(YEAR(C7782),MONTH(C7782),1)</f>
        <v>46235</v>
      </c>
    </row>
    <row r="7783" customFormat="false" ht="15" hidden="false" customHeight="false" outlineLevel="0" collapsed="false">
      <c r="A7783" s="21" t="s">
        <v>3959</v>
      </c>
      <c r="B7783" s="21" t="s">
        <v>3095</v>
      </c>
      <c r="C7783" s="23" t="n">
        <v>46246</v>
      </c>
      <c r="D7783" s="21" t="s">
        <v>2844</v>
      </c>
      <c r="E7783" s="21" t="s">
        <v>2748</v>
      </c>
      <c r="F7783" s="12" t="n">
        <v>2</v>
      </c>
      <c r="G7783" s="19" t="n">
        <v>4.6</v>
      </c>
      <c r="H7783" s="19" t="n">
        <v>2.76</v>
      </c>
      <c r="I7783" s="19" t="n">
        <f aca="false">ROUND(F7783*G7783,2)</f>
        <v>9.2</v>
      </c>
      <c r="J7783" s="19" t="n">
        <f aca="false">ROUND(F7783*H7783,2)</f>
        <v>5.52</v>
      </c>
      <c r="K7783" s="19" t="n">
        <f aca="false">INDEX(Pricebook!$L$2:$L$1401,MATCH(D7783,Pricebook!$A$2:$A$1401,0))</f>
        <v>5.05</v>
      </c>
      <c r="L7783" s="19" t="n">
        <f aca="false">ROUND(F7783*K7783,2)</f>
        <v>10.1</v>
      </c>
      <c r="M7783" s="24" t="n">
        <f aca="false">DATE(YEAR(C7783),MONTH(C7783),1)</f>
        <v>46235</v>
      </c>
    </row>
    <row r="7784" customFormat="false" ht="15" hidden="false" customHeight="false" outlineLevel="0" collapsed="false">
      <c r="A7784" s="21" t="s">
        <v>3959</v>
      </c>
      <c r="B7784" s="21" t="s">
        <v>3095</v>
      </c>
      <c r="C7784" s="23" t="n">
        <v>46246</v>
      </c>
      <c r="D7784" s="21" t="s">
        <v>2531</v>
      </c>
      <c r="E7784" s="21" t="s">
        <v>2466</v>
      </c>
      <c r="F7784" s="12" t="n">
        <v>3</v>
      </c>
      <c r="G7784" s="19" t="n">
        <v>31.5</v>
      </c>
      <c r="H7784" s="19" t="n">
        <v>19.46</v>
      </c>
      <c r="I7784" s="19" t="n">
        <f aca="false">ROUND(F7784*G7784,2)</f>
        <v>94.5</v>
      </c>
      <c r="J7784" s="19" t="n">
        <f aca="false">ROUND(F7784*H7784,2)</f>
        <v>58.38</v>
      </c>
      <c r="K7784" s="19" t="n">
        <f aca="false">INDEX(Pricebook!$L$2:$L$1401,MATCH(D7784,Pricebook!$A$2:$A$1401,0))</f>
        <v>32.45</v>
      </c>
      <c r="L7784" s="19" t="n">
        <f aca="false">ROUND(F7784*K7784,2)</f>
        <v>97.35</v>
      </c>
      <c r="M7784" s="24" t="n">
        <f aca="false">DATE(YEAR(C7784),MONTH(C7784),1)</f>
        <v>46235</v>
      </c>
    </row>
    <row r="7785" customFormat="false" ht="15" hidden="false" customHeight="false" outlineLevel="0" collapsed="false">
      <c r="A7785" s="21" t="s">
        <v>3959</v>
      </c>
      <c r="B7785" s="21" t="s">
        <v>3095</v>
      </c>
      <c r="C7785" s="23" t="n">
        <v>46246</v>
      </c>
      <c r="D7785" s="21" t="s">
        <v>2581</v>
      </c>
      <c r="E7785" s="21" t="s">
        <v>2466</v>
      </c>
      <c r="F7785" s="12" t="n">
        <v>7</v>
      </c>
      <c r="G7785" s="19" t="n">
        <v>8.55</v>
      </c>
      <c r="H7785" s="19" t="n">
        <v>5.36</v>
      </c>
      <c r="I7785" s="19" t="n">
        <f aca="false">ROUND(F7785*G7785,2)</f>
        <v>59.85</v>
      </c>
      <c r="J7785" s="19" t="n">
        <f aca="false">ROUND(F7785*H7785,2)</f>
        <v>37.52</v>
      </c>
      <c r="K7785" s="19" t="n">
        <f aca="false">INDEX(Pricebook!$L$2:$L$1401,MATCH(D7785,Pricebook!$A$2:$A$1401,0))</f>
        <v>8.95</v>
      </c>
      <c r="L7785" s="19" t="n">
        <f aca="false">ROUND(F7785*K7785,2)</f>
        <v>62.65</v>
      </c>
      <c r="M7785" s="24" t="n">
        <f aca="false">DATE(YEAR(C7785),MONTH(C7785),1)</f>
        <v>46235</v>
      </c>
    </row>
    <row r="7786" customFormat="false" ht="15" hidden="false" customHeight="false" outlineLevel="0" collapsed="false">
      <c r="A7786" s="21" t="s">
        <v>3960</v>
      </c>
      <c r="B7786" s="21" t="s">
        <v>3584</v>
      </c>
      <c r="C7786" s="23" t="n">
        <v>46246</v>
      </c>
      <c r="D7786" s="21" t="s">
        <v>982</v>
      </c>
      <c r="E7786" s="21" t="s">
        <v>971</v>
      </c>
      <c r="F7786" s="12" t="n">
        <v>1</v>
      </c>
      <c r="G7786" s="19" t="n">
        <v>40.1</v>
      </c>
      <c r="H7786" s="19" t="n">
        <v>32.56</v>
      </c>
      <c r="I7786" s="19" t="n">
        <f aca="false">ROUND(F7786*G7786,2)</f>
        <v>40.1</v>
      </c>
      <c r="J7786" s="19" t="n">
        <f aca="false">ROUND(F7786*H7786,2)</f>
        <v>32.56</v>
      </c>
      <c r="K7786" s="19" t="n">
        <f aca="false">INDEX(Pricebook!$L$2:$L$1401,MATCH(D7786,Pricebook!$A$2:$A$1401,0))</f>
        <v>46.55</v>
      </c>
      <c r="L7786" s="19" t="n">
        <f aca="false">ROUND(F7786*K7786,2)</f>
        <v>46.55</v>
      </c>
      <c r="M7786" s="24" t="n">
        <f aca="false">DATE(YEAR(C7786),MONTH(C7786),1)</f>
        <v>46235</v>
      </c>
    </row>
    <row r="7787" customFormat="false" ht="15" hidden="false" customHeight="false" outlineLevel="0" collapsed="false">
      <c r="A7787" s="21" t="s">
        <v>3960</v>
      </c>
      <c r="B7787" s="21" t="s">
        <v>3584</v>
      </c>
      <c r="C7787" s="23" t="n">
        <v>46246</v>
      </c>
      <c r="D7787" s="21" t="s">
        <v>412</v>
      </c>
      <c r="E7787" s="21" t="s">
        <v>366</v>
      </c>
      <c r="F7787" s="12" t="n">
        <v>1</v>
      </c>
      <c r="G7787" s="19" t="n">
        <v>360.45</v>
      </c>
      <c r="H7787" s="19" t="n">
        <v>260.79</v>
      </c>
      <c r="I7787" s="19" t="n">
        <f aca="false">ROUND(F7787*G7787,2)</f>
        <v>360.45</v>
      </c>
      <c r="J7787" s="19" t="n">
        <f aca="false">ROUND(F7787*H7787,2)</f>
        <v>260.79</v>
      </c>
      <c r="K7787" s="19" t="n">
        <f aca="false">INDEX(Pricebook!$L$2:$L$1401,MATCH(D7787,Pricebook!$A$2:$A$1401,0))</f>
        <v>389.25</v>
      </c>
      <c r="L7787" s="19" t="n">
        <f aca="false">ROUND(F7787*K7787,2)</f>
        <v>389.25</v>
      </c>
      <c r="M7787" s="24" t="n">
        <f aca="false">DATE(YEAR(C7787),MONTH(C7787),1)</f>
        <v>46235</v>
      </c>
    </row>
    <row r="7788" customFormat="false" ht="15" hidden="false" customHeight="false" outlineLevel="0" collapsed="false">
      <c r="A7788" s="21" t="s">
        <v>3960</v>
      </c>
      <c r="B7788" s="21" t="s">
        <v>3584</v>
      </c>
      <c r="C7788" s="23" t="n">
        <v>46246</v>
      </c>
      <c r="D7788" s="21" t="s">
        <v>1274</v>
      </c>
      <c r="E7788" s="21" t="s">
        <v>971</v>
      </c>
      <c r="F7788" s="12" t="n">
        <v>3</v>
      </c>
      <c r="G7788" s="19" t="n">
        <v>70</v>
      </c>
      <c r="H7788" s="19" t="n">
        <v>57.61</v>
      </c>
      <c r="I7788" s="19" t="n">
        <f aca="false">ROUND(F7788*G7788,2)</f>
        <v>210</v>
      </c>
      <c r="J7788" s="19" t="n">
        <f aca="false">ROUND(F7788*H7788,2)</f>
        <v>172.83</v>
      </c>
      <c r="K7788" s="19" t="n">
        <f aca="false">INDEX(Pricebook!$L$2:$L$1401,MATCH(D7788,Pricebook!$A$2:$A$1401,0))</f>
        <v>82.3</v>
      </c>
      <c r="L7788" s="19" t="n">
        <f aca="false">ROUND(F7788*K7788,2)</f>
        <v>246.9</v>
      </c>
      <c r="M7788" s="24" t="n">
        <f aca="false">DATE(YEAR(C7788),MONTH(C7788),1)</f>
        <v>46235</v>
      </c>
    </row>
    <row r="7789" customFormat="false" ht="15" hidden="false" customHeight="false" outlineLevel="0" collapsed="false">
      <c r="A7789" s="21" t="s">
        <v>3960</v>
      </c>
      <c r="B7789" s="21" t="s">
        <v>3584</v>
      </c>
      <c r="C7789" s="23" t="n">
        <v>46246</v>
      </c>
      <c r="D7789" s="21" t="s">
        <v>2158</v>
      </c>
      <c r="E7789" s="21" t="s">
        <v>1941</v>
      </c>
      <c r="F7789" s="12" t="n">
        <v>4</v>
      </c>
      <c r="G7789" s="19" t="n">
        <v>47.95</v>
      </c>
      <c r="H7789" s="19" t="n">
        <v>31.18</v>
      </c>
      <c r="I7789" s="19" t="n">
        <f aca="false">ROUND(F7789*G7789,2)</f>
        <v>191.8</v>
      </c>
      <c r="J7789" s="19" t="n">
        <f aca="false">ROUND(F7789*H7789,2)</f>
        <v>124.72</v>
      </c>
      <c r="K7789" s="19" t="n">
        <f aca="false">INDEX(Pricebook!$L$2:$L$1401,MATCH(D7789,Pricebook!$A$2:$A$1401,0))</f>
        <v>50.3</v>
      </c>
      <c r="L7789" s="19" t="n">
        <f aca="false">ROUND(F7789*K7789,2)</f>
        <v>201.2</v>
      </c>
      <c r="M7789" s="24" t="n">
        <f aca="false">DATE(YEAR(C7789),MONTH(C7789),1)</f>
        <v>46235</v>
      </c>
    </row>
    <row r="7790" customFormat="false" ht="15" hidden="false" customHeight="false" outlineLevel="0" collapsed="false">
      <c r="A7790" s="21" t="s">
        <v>3960</v>
      </c>
      <c r="B7790" s="21" t="s">
        <v>3584</v>
      </c>
      <c r="C7790" s="23" t="n">
        <v>46246</v>
      </c>
      <c r="D7790" s="21" t="s">
        <v>2834</v>
      </c>
      <c r="E7790" s="21" t="s">
        <v>2748</v>
      </c>
      <c r="F7790" s="12" t="n">
        <v>6</v>
      </c>
      <c r="G7790" s="19" t="n">
        <v>5.4</v>
      </c>
      <c r="H7790" s="19" t="n">
        <v>3.24</v>
      </c>
      <c r="I7790" s="19" t="n">
        <f aca="false">ROUND(F7790*G7790,2)</f>
        <v>32.4</v>
      </c>
      <c r="J7790" s="19" t="n">
        <f aca="false">ROUND(F7790*H7790,2)</f>
        <v>19.44</v>
      </c>
      <c r="K7790" s="19" t="n">
        <f aca="false">INDEX(Pricebook!$L$2:$L$1401,MATCH(D7790,Pricebook!$A$2:$A$1401,0))</f>
        <v>5.9</v>
      </c>
      <c r="L7790" s="19" t="n">
        <f aca="false">ROUND(F7790*K7790,2)</f>
        <v>35.4</v>
      </c>
      <c r="M7790" s="24" t="n">
        <f aca="false">DATE(YEAR(C7790),MONTH(C7790),1)</f>
        <v>46235</v>
      </c>
    </row>
    <row r="7791" customFormat="false" ht="15" hidden="false" customHeight="false" outlineLevel="0" collapsed="false">
      <c r="A7791" s="21" t="s">
        <v>3961</v>
      </c>
      <c r="B7791" s="21" t="s">
        <v>3021</v>
      </c>
      <c r="C7791" s="23" t="n">
        <v>46246</v>
      </c>
      <c r="D7791" s="21" t="s">
        <v>161</v>
      </c>
      <c r="E7791" s="21" t="s">
        <v>108</v>
      </c>
      <c r="F7791" s="12" t="n">
        <v>2</v>
      </c>
      <c r="G7791" s="19" t="n">
        <v>108</v>
      </c>
      <c r="H7791" s="19" t="n">
        <v>83.55</v>
      </c>
      <c r="I7791" s="19" t="n">
        <f aca="false">ROUND(F7791*G7791,2)</f>
        <v>216</v>
      </c>
      <c r="J7791" s="19" t="n">
        <f aca="false">ROUND(F7791*H7791,2)</f>
        <v>167.1</v>
      </c>
      <c r="K7791" s="19" t="n">
        <f aca="false">INDEX(Pricebook!$L$2:$L$1401,MATCH(D7791,Pricebook!$A$2:$A$1401,0))</f>
        <v>119.4</v>
      </c>
      <c r="L7791" s="19" t="n">
        <f aca="false">ROUND(F7791*K7791,2)</f>
        <v>238.8</v>
      </c>
      <c r="M7791" s="24" t="n">
        <f aca="false">DATE(YEAR(C7791),MONTH(C7791),1)</f>
        <v>46235</v>
      </c>
    </row>
    <row r="7792" customFormat="false" ht="15" hidden="false" customHeight="false" outlineLevel="0" collapsed="false">
      <c r="A7792" s="21" t="s">
        <v>3961</v>
      </c>
      <c r="B7792" s="21" t="s">
        <v>3021</v>
      </c>
      <c r="C7792" s="23" t="n">
        <v>46246</v>
      </c>
      <c r="D7792" s="21" t="s">
        <v>2755</v>
      </c>
      <c r="E7792" s="21" t="s">
        <v>2748</v>
      </c>
      <c r="F7792" s="12" t="n">
        <v>3</v>
      </c>
      <c r="G7792" s="19" t="n">
        <v>2.8</v>
      </c>
      <c r="H7792" s="19" t="n">
        <v>1.67</v>
      </c>
      <c r="I7792" s="19" t="n">
        <f aca="false">ROUND(F7792*G7792,2)</f>
        <v>8.4</v>
      </c>
      <c r="J7792" s="19" t="n">
        <f aca="false">ROUND(F7792*H7792,2)</f>
        <v>5.01</v>
      </c>
      <c r="K7792" s="19" t="n">
        <f aca="false">INDEX(Pricebook!$L$2:$L$1401,MATCH(D7792,Pricebook!$A$2:$A$1401,0))</f>
        <v>3.05</v>
      </c>
      <c r="L7792" s="19" t="n">
        <f aca="false">ROUND(F7792*K7792,2)</f>
        <v>9.15</v>
      </c>
      <c r="M7792" s="24" t="n">
        <f aca="false">DATE(YEAR(C7792),MONTH(C7792),1)</f>
        <v>46235</v>
      </c>
    </row>
    <row r="7793" customFormat="false" ht="15" hidden="false" customHeight="false" outlineLevel="0" collapsed="false">
      <c r="A7793" s="21" t="s">
        <v>3961</v>
      </c>
      <c r="B7793" s="21" t="s">
        <v>3021</v>
      </c>
      <c r="C7793" s="23" t="n">
        <v>46246</v>
      </c>
      <c r="D7793" s="21" t="s">
        <v>2406</v>
      </c>
      <c r="E7793" s="21" t="s">
        <v>2202</v>
      </c>
      <c r="F7793" s="12" t="n">
        <v>7</v>
      </c>
      <c r="G7793" s="19" t="n">
        <v>9.1</v>
      </c>
      <c r="H7793" s="19" t="n">
        <v>5.68</v>
      </c>
      <c r="I7793" s="19" t="n">
        <f aca="false">ROUND(F7793*G7793,2)</f>
        <v>63.7</v>
      </c>
      <c r="J7793" s="19" t="n">
        <f aca="false">ROUND(F7793*H7793,2)</f>
        <v>39.76</v>
      </c>
      <c r="K7793" s="19" t="n">
        <f aca="false">INDEX(Pricebook!$L$2:$L$1401,MATCH(D7793,Pricebook!$A$2:$A$1401,0))</f>
        <v>9.8</v>
      </c>
      <c r="L7793" s="19" t="n">
        <f aca="false">ROUND(F7793*K7793,2)</f>
        <v>68.6</v>
      </c>
      <c r="M7793" s="24" t="n">
        <f aca="false">DATE(YEAR(C7793),MONTH(C7793),1)</f>
        <v>46235</v>
      </c>
    </row>
    <row r="7794" customFormat="false" ht="15" hidden="false" customHeight="false" outlineLevel="0" collapsed="false">
      <c r="A7794" s="21" t="s">
        <v>3961</v>
      </c>
      <c r="B7794" s="21" t="s">
        <v>3021</v>
      </c>
      <c r="C7794" s="23" t="n">
        <v>46246</v>
      </c>
      <c r="D7794" s="21" t="s">
        <v>1420</v>
      </c>
      <c r="E7794" s="21" t="s">
        <v>971</v>
      </c>
      <c r="F7794" s="12" t="n">
        <v>2</v>
      </c>
      <c r="G7794" s="19" t="n">
        <v>1292.9</v>
      </c>
      <c r="H7794" s="19" t="n">
        <v>1043.03</v>
      </c>
      <c r="I7794" s="19" t="n">
        <f aca="false">ROUND(F7794*G7794,2)</f>
        <v>2585.8</v>
      </c>
      <c r="J7794" s="19" t="n">
        <f aca="false">ROUND(F7794*H7794,2)</f>
        <v>2086.06</v>
      </c>
      <c r="K7794" s="19" t="n">
        <f aca="false">INDEX(Pricebook!$L$2:$L$1401,MATCH(D7794,Pricebook!$A$2:$A$1401,0))</f>
        <v>1490.05</v>
      </c>
      <c r="L7794" s="19" t="n">
        <f aca="false">ROUND(F7794*K7794,2)</f>
        <v>2980.1</v>
      </c>
      <c r="M7794" s="24" t="n">
        <f aca="false">DATE(YEAR(C7794),MONTH(C7794),1)</f>
        <v>46235</v>
      </c>
    </row>
    <row r="7795" customFormat="false" ht="15" hidden="false" customHeight="false" outlineLevel="0" collapsed="false">
      <c r="A7795" s="21" t="s">
        <v>3961</v>
      </c>
      <c r="B7795" s="21" t="s">
        <v>3021</v>
      </c>
      <c r="C7795" s="23" t="n">
        <v>46246</v>
      </c>
      <c r="D7795" s="21" t="s">
        <v>1148</v>
      </c>
      <c r="E7795" s="21" t="s">
        <v>971</v>
      </c>
      <c r="F7795" s="12" t="n">
        <v>2</v>
      </c>
      <c r="G7795" s="19" t="n">
        <v>364.3</v>
      </c>
      <c r="H7795" s="19" t="n">
        <v>298.19</v>
      </c>
      <c r="I7795" s="19" t="n">
        <f aca="false">ROUND(F7795*G7795,2)</f>
        <v>728.6</v>
      </c>
      <c r="J7795" s="19" t="n">
        <f aca="false">ROUND(F7795*H7795,2)</f>
        <v>596.38</v>
      </c>
      <c r="K7795" s="19" t="n">
        <f aca="false">INDEX(Pricebook!$L$2:$L$1401,MATCH(D7795,Pricebook!$A$2:$A$1401,0))</f>
        <v>426</v>
      </c>
      <c r="L7795" s="19" t="n">
        <f aca="false">ROUND(F7795*K7795,2)</f>
        <v>852</v>
      </c>
      <c r="M7795" s="24" t="n">
        <f aca="false">DATE(YEAR(C7795),MONTH(C7795),1)</f>
        <v>46235</v>
      </c>
    </row>
    <row r="7796" customFormat="false" ht="15" hidden="false" customHeight="false" outlineLevel="0" collapsed="false">
      <c r="A7796" s="21" t="s">
        <v>3961</v>
      </c>
      <c r="B7796" s="21" t="s">
        <v>3021</v>
      </c>
      <c r="C7796" s="23" t="n">
        <v>46246</v>
      </c>
      <c r="D7796" s="21" t="s">
        <v>219</v>
      </c>
      <c r="E7796" s="21" t="s">
        <v>108</v>
      </c>
      <c r="F7796" s="12" t="n">
        <v>1</v>
      </c>
      <c r="G7796" s="19" t="n">
        <v>92</v>
      </c>
      <c r="H7796" s="19" t="n">
        <v>70.17</v>
      </c>
      <c r="I7796" s="19" t="n">
        <f aca="false">ROUND(F7796*G7796,2)</f>
        <v>92</v>
      </c>
      <c r="J7796" s="19" t="n">
        <f aca="false">ROUND(F7796*H7796,2)</f>
        <v>70.17</v>
      </c>
      <c r="K7796" s="19" t="n">
        <f aca="false">INDEX(Pricebook!$L$2:$L$1401,MATCH(D7796,Pricebook!$A$2:$A$1401,0))</f>
        <v>100.25</v>
      </c>
      <c r="L7796" s="19" t="n">
        <f aca="false">ROUND(F7796*K7796,2)</f>
        <v>100.25</v>
      </c>
      <c r="M7796" s="24" t="n">
        <f aca="false">DATE(YEAR(C7796),MONTH(C7796),1)</f>
        <v>46235</v>
      </c>
    </row>
    <row r="7797" customFormat="false" ht="15" hidden="false" customHeight="false" outlineLevel="0" collapsed="false">
      <c r="A7797" s="21" t="s">
        <v>3961</v>
      </c>
      <c r="B7797" s="21" t="s">
        <v>3021</v>
      </c>
      <c r="C7797" s="23" t="n">
        <v>46246</v>
      </c>
      <c r="D7797" s="21" t="s">
        <v>2787</v>
      </c>
      <c r="E7797" s="21" t="s">
        <v>2748</v>
      </c>
      <c r="F7797" s="12" t="n">
        <v>10</v>
      </c>
      <c r="G7797" s="19" t="n">
        <v>18.55</v>
      </c>
      <c r="H7797" s="19" t="n">
        <v>11.04</v>
      </c>
      <c r="I7797" s="19" t="n">
        <f aca="false">ROUND(F7797*G7797,2)</f>
        <v>185.5</v>
      </c>
      <c r="J7797" s="19" t="n">
        <f aca="false">ROUND(F7797*H7797,2)</f>
        <v>110.4</v>
      </c>
      <c r="K7797" s="19" t="n">
        <f aca="false">INDEX(Pricebook!$L$2:$L$1401,MATCH(D7797,Pricebook!$A$2:$A$1401,0))</f>
        <v>20.1</v>
      </c>
      <c r="L7797" s="19" t="n">
        <f aca="false">ROUND(F7797*K7797,2)</f>
        <v>201</v>
      </c>
      <c r="M7797" s="24" t="n">
        <f aca="false">DATE(YEAR(C7797),MONTH(C7797),1)</f>
        <v>46235</v>
      </c>
    </row>
    <row r="7798" customFormat="false" ht="15" hidden="false" customHeight="false" outlineLevel="0" collapsed="false">
      <c r="A7798" s="21" t="s">
        <v>3961</v>
      </c>
      <c r="B7798" s="21" t="s">
        <v>3021</v>
      </c>
      <c r="C7798" s="23" t="n">
        <v>46246</v>
      </c>
      <c r="D7798" s="21" t="s">
        <v>2772</v>
      </c>
      <c r="E7798" s="21" t="s">
        <v>2748</v>
      </c>
      <c r="F7798" s="12" t="n">
        <v>4</v>
      </c>
      <c r="G7798" s="19" t="n">
        <v>21.75</v>
      </c>
      <c r="H7798" s="19" t="n">
        <v>14.07</v>
      </c>
      <c r="I7798" s="19" t="n">
        <f aca="false">ROUND(F7798*G7798,2)</f>
        <v>87</v>
      </c>
      <c r="J7798" s="19" t="n">
        <f aca="false">ROUND(F7798*H7798,2)</f>
        <v>56.28</v>
      </c>
      <c r="K7798" s="19" t="n">
        <f aca="false">INDEX(Pricebook!$L$2:$L$1401,MATCH(D7798,Pricebook!$A$2:$A$1401,0))</f>
        <v>23.85</v>
      </c>
      <c r="L7798" s="19" t="n">
        <f aca="false">ROUND(F7798*K7798,2)</f>
        <v>95.4</v>
      </c>
      <c r="M7798" s="24" t="n">
        <f aca="false">DATE(YEAR(C7798),MONTH(C7798),1)</f>
        <v>46235</v>
      </c>
    </row>
    <row r="7799" customFormat="false" ht="15" hidden="false" customHeight="false" outlineLevel="0" collapsed="false">
      <c r="A7799" s="21" t="s">
        <v>3962</v>
      </c>
      <c r="B7799" s="21" t="s">
        <v>3655</v>
      </c>
      <c r="C7799" s="23" t="n">
        <v>46246</v>
      </c>
      <c r="D7799" s="21" t="s">
        <v>903</v>
      </c>
      <c r="E7799" s="21" t="s">
        <v>366</v>
      </c>
      <c r="F7799" s="12" t="n">
        <v>1</v>
      </c>
      <c r="G7799" s="19" t="n">
        <v>12.2</v>
      </c>
      <c r="H7799" s="19" t="n">
        <v>8.79</v>
      </c>
      <c r="I7799" s="19" t="n">
        <f aca="false">ROUND(F7799*G7799,2)</f>
        <v>12.2</v>
      </c>
      <c r="J7799" s="19" t="n">
        <f aca="false">ROUND(F7799*H7799,2)</f>
        <v>8.79</v>
      </c>
      <c r="K7799" s="19" t="n">
        <f aca="false">INDEX(Pricebook!$L$2:$L$1401,MATCH(D7799,Pricebook!$A$2:$A$1401,0))</f>
        <v>13.15</v>
      </c>
      <c r="L7799" s="19" t="n">
        <f aca="false">ROUND(F7799*K7799,2)</f>
        <v>13.15</v>
      </c>
      <c r="M7799" s="24" t="n">
        <f aca="false">DATE(YEAR(C7799),MONTH(C7799),1)</f>
        <v>46235</v>
      </c>
    </row>
    <row r="7800" customFormat="false" ht="15" hidden="false" customHeight="false" outlineLevel="0" collapsed="false">
      <c r="A7800" s="21" t="s">
        <v>3962</v>
      </c>
      <c r="B7800" s="21" t="s">
        <v>3655</v>
      </c>
      <c r="C7800" s="23" t="n">
        <v>46246</v>
      </c>
      <c r="D7800" s="21" t="s">
        <v>1324</v>
      </c>
      <c r="E7800" s="21" t="s">
        <v>971</v>
      </c>
      <c r="F7800" s="12" t="n">
        <v>42</v>
      </c>
      <c r="G7800" s="19" t="n">
        <v>6</v>
      </c>
      <c r="H7800" s="19" t="n">
        <v>4.83</v>
      </c>
      <c r="I7800" s="19" t="n">
        <f aca="false">ROUND(F7800*G7800,2)</f>
        <v>252</v>
      </c>
      <c r="J7800" s="19" t="n">
        <f aca="false">ROUND(F7800*H7800,2)</f>
        <v>202.86</v>
      </c>
      <c r="K7800" s="19" t="n">
        <f aca="false">INDEX(Pricebook!$L$2:$L$1401,MATCH(D7800,Pricebook!$A$2:$A$1401,0))</f>
        <v>6.9</v>
      </c>
      <c r="L7800" s="19" t="n">
        <f aca="false">ROUND(F7800*K7800,2)</f>
        <v>289.8</v>
      </c>
      <c r="M7800" s="24" t="n">
        <f aca="false">DATE(YEAR(C7800),MONTH(C7800),1)</f>
        <v>46235</v>
      </c>
    </row>
    <row r="7801" customFormat="false" ht="15" hidden="false" customHeight="false" outlineLevel="0" collapsed="false">
      <c r="A7801" s="21" t="s">
        <v>3962</v>
      </c>
      <c r="B7801" s="21" t="s">
        <v>3655</v>
      </c>
      <c r="C7801" s="23" t="n">
        <v>46246</v>
      </c>
      <c r="D7801" s="21" t="s">
        <v>819</v>
      </c>
      <c r="E7801" s="21" t="s">
        <v>366</v>
      </c>
      <c r="F7801" s="12" t="n">
        <v>4</v>
      </c>
      <c r="G7801" s="19" t="n">
        <v>16</v>
      </c>
      <c r="H7801" s="19" t="n">
        <v>12.16</v>
      </c>
      <c r="I7801" s="19" t="n">
        <f aca="false">ROUND(F7801*G7801,2)</f>
        <v>64</v>
      </c>
      <c r="J7801" s="19" t="n">
        <f aca="false">ROUND(F7801*H7801,2)</f>
        <v>48.64</v>
      </c>
      <c r="K7801" s="19" t="n">
        <f aca="false">INDEX(Pricebook!$L$2:$L$1401,MATCH(D7801,Pricebook!$A$2:$A$1401,0))</f>
        <v>17.15</v>
      </c>
      <c r="L7801" s="19" t="n">
        <f aca="false">ROUND(F7801*K7801,2)</f>
        <v>68.6</v>
      </c>
      <c r="M7801" s="24" t="n">
        <f aca="false">DATE(YEAR(C7801),MONTH(C7801),1)</f>
        <v>46235</v>
      </c>
    </row>
    <row r="7802" customFormat="false" ht="15" hidden="false" customHeight="false" outlineLevel="0" collapsed="false">
      <c r="A7802" s="21" t="s">
        <v>3962</v>
      </c>
      <c r="B7802" s="21" t="s">
        <v>3655</v>
      </c>
      <c r="C7802" s="23" t="n">
        <v>46246</v>
      </c>
      <c r="D7802" s="21" t="s">
        <v>1308</v>
      </c>
      <c r="E7802" s="21" t="s">
        <v>971</v>
      </c>
      <c r="F7802" s="12" t="n">
        <v>3</v>
      </c>
      <c r="G7802" s="19" t="n">
        <v>166.6</v>
      </c>
      <c r="H7802" s="19" t="n">
        <v>134.65</v>
      </c>
      <c r="I7802" s="19" t="n">
        <f aca="false">ROUND(F7802*G7802,2)</f>
        <v>499.8</v>
      </c>
      <c r="J7802" s="19" t="n">
        <f aca="false">ROUND(F7802*H7802,2)</f>
        <v>403.95</v>
      </c>
      <c r="K7802" s="19" t="n">
        <f aca="false">INDEX(Pricebook!$L$2:$L$1401,MATCH(D7802,Pricebook!$A$2:$A$1401,0))</f>
        <v>183.3</v>
      </c>
      <c r="L7802" s="19" t="n">
        <f aca="false">ROUND(F7802*K7802,2)</f>
        <v>549.9</v>
      </c>
      <c r="M7802" s="24" t="n">
        <f aca="false">DATE(YEAR(C7802),MONTH(C7802),1)</f>
        <v>46235</v>
      </c>
    </row>
    <row r="7803" customFormat="false" ht="15" hidden="false" customHeight="false" outlineLevel="0" collapsed="false">
      <c r="A7803" s="21" t="s">
        <v>3962</v>
      </c>
      <c r="B7803" s="21" t="s">
        <v>3655</v>
      </c>
      <c r="C7803" s="23" t="n">
        <v>46246</v>
      </c>
      <c r="D7803" s="21" t="s">
        <v>1398</v>
      </c>
      <c r="E7803" s="21" t="s">
        <v>971</v>
      </c>
      <c r="F7803" s="12" t="n">
        <v>44</v>
      </c>
      <c r="G7803" s="19" t="n">
        <v>1.35</v>
      </c>
      <c r="H7803" s="19" t="n">
        <v>1.09</v>
      </c>
      <c r="I7803" s="19" t="n">
        <f aca="false">ROUND(F7803*G7803,2)</f>
        <v>59.4</v>
      </c>
      <c r="J7803" s="19" t="n">
        <f aca="false">ROUND(F7803*H7803,2)</f>
        <v>47.96</v>
      </c>
      <c r="K7803" s="19" t="n">
        <f aca="false">INDEX(Pricebook!$L$2:$L$1401,MATCH(D7803,Pricebook!$A$2:$A$1401,0))</f>
        <v>1.6</v>
      </c>
      <c r="L7803" s="19" t="n">
        <f aca="false">ROUND(F7803*K7803,2)</f>
        <v>70.4</v>
      </c>
      <c r="M7803" s="24" t="n">
        <f aca="false">DATE(YEAR(C7803),MONTH(C7803),1)</f>
        <v>46235</v>
      </c>
    </row>
    <row r="7804" customFormat="false" ht="15" hidden="false" customHeight="false" outlineLevel="0" collapsed="false">
      <c r="A7804" s="21" t="s">
        <v>3963</v>
      </c>
      <c r="B7804" s="21" t="s">
        <v>3686</v>
      </c>
      <c r="C7804" s="23" t="n">
        <v>46246</v>
      </c>
      <c r="D7804" s="21" t="s">
        <v>553</v>
      </c>
      <c r="E7804" s="21" t="s">
        <v>366</v>
      </c>
      <c r="F7804" s="12" t="n">
        <v>2</v>
      </c>
      <c r="G7804" s="19" t="n">
        <v>44.25</v>
      </c>
      <c r="H7804" s="19" t="n">
        <v>34.9</v>
      </c>
      <c r="I7804" s="19" t="n">
        <f aca="false">ROUND(F7804*G7804,2)</f>
        <v>88.5</v>
      </c>
      <c r="J7804" s="19" t="n">
        <f aca="false">ROUND(F7804*H7804,2)</f>
        <v>69.8</v>
      </c>
      <c r="K7804" s="19" t="n">
        <f aca="false">INDEX(Pricebook!$L$2:$L$1401,MATCH(D7804,Pricebook!$A$2:$A$1401,0))</f>
        <v>47.85</v>
      </c>
      <c r="L7804" s="19" t="n">
        <f aca="false">ROUND(F7804*K7804,2)</f>
        <v>95.7</v>
      </c>
      <c r="M7804" s="24" t="n">
        <f aca="false">DATE(YEAR(C7804),MONTH(C7804),1)</f>
        <v>46235</v>
      </c>
    </row>
    <row r="7805" customFormat="false" ht="15" hidden="false" customHeight="false" outlineLevel="0" collapsed="false">
      <c r="A7805" s="21" t="s">
        <v>3963</v>
      </c>
      <c r="B7805" s="21" t="s">
        <v>3686</v>
      </c>
      <c r="C7805" s="23" t="n">
        <v>46246</v>
      </c>
      <c r="D7805" s="21" t="s">
        <v>1278</v>
      </c>
      <c r="E7805" s="21" t="s">
        <v>971</v>
      </c>
      <c r="F7805" s="12" t="n">
        <v>6</v>
      </c>
      <c r="G7805" s="19" t="n">
        <v>128.15</v>
      </c>
      <c r="H7805" s="19" t="n">
        <v>103.62</v>
      </c>
      <c r="I7805" s="19" t="n">
        <f aca="false">ROUND(F7805*G7805,2)</f>
        <v>768.9</v>
      </c>
      <c r="J7805" s="19" t="n">
        <f aca="false">ROUND(F7805*H7805,2)</f>
        <v>621.72</v>
      </c>
      <c r="K7805" s="19" t="n">
        <f aca="false">INDEX(Pricebook!$L$2:$L$1401,MATCH(D7805,Pricebook!$A$2:$A$1401,0))</f>
        <v>148.05</v>
      </c>
      <c r="L7805" s="19" t="n">
        <f aca="false">ROUND(F7805*K7805,2)</f>
        <v>888.3</v>
      </c>
      <c r="M7805" s="24" t="n">
        <f aca="false">DATE(YEAR(C7805),MONTH(C7805),1)</f>
        <v>46235</v>
      </c>
    </row>
    <row r="7806" customFormat="false" ht="15" hidden="false" customHeight="false" outlineLevel="0" collapsed="false">
      <c r="A7806" s="21" t="s">
        <v>3963</v>
      </c>
      <c r="B7806" s="21" t="s">
        <v>3686</v>
      </c>
      <c r="C7806" s="23" t="n">
        <v>46246</v>
      </c>
      <c r="D7806" s="21" t="s">
        <v>2543</v>
      </c>
      <c r="E7806" s="21" t="s">
        <v>2466</v>
      </c>
      <c r="F7806" s="12" t="n">
        <v>2</v>
      </c>
      <c r="G7806" s="19" t="n">
        <v>26.85</v>
      </c>
      <c r="H7806" s="19" t="n">
        <v>16.56</v>
      </c>
      <c r="I7806" s="19" t="n">
        <f aca="false">ROUND(F7806*G7806,2)</f>
        <v>53.7</v>
      </c>
      <c r="J7806" s="19" t="n">
        <f aca="false">ROUND(F7806*H7806,2)</f>
        <v>33.12</v>
      </c>
      <c r="K7806" s="19" t="n">
        <f aca="false">INDEX(Pricebook!$L$2:$L$1401,MATCH(D7806,Pricebook!$A$2:$A$1401,0))</f>
        <v>27.6</v>
      </c>
      <c r="L7806" s="19" t="n">
        <f aca="false">ROUND(F7806*K7806,2)</f>
        <v>55.2</v>
      </c>
      <c r="M7806" s="24" t="n">
        <f aca="false">DATE(YEAR(C7806),MONTH(C7806),1)</f>
        <v>46235</v>
      </c>
    </row>
    <row r="7807" customFormat="false" ht="15" hidden="false" customHeight="false" outlineLevel="0" collapsed="false">
      <c r="A7807" s="21" t="s">
        <v>3963</v>
      </c>
      <c r="B7807" s="21" t="s">
        <v>3686</v>
      </c>
      <c r="C7807" s="23" t="n">
        <v>46246</v>
      </c>
      <c r="D7807" s="21" t="s">
        <v>1118</v>
      </c>
      <c r="E7807" s="21" t="s">
        <v>971</v>
      </c>
      <c r="F7807" s="12" t="n">
        <v>12</v>
      </c>
      <c r="G7807" s="19" t="n">
        <v>2.1</v>
      </c>
      <c r="H7807" s="19" t="n">
        <v>1.69</v>
      </c>
      <c r="I7807" s="19" t="n">
        <f aca="false">ROUND(F7807*G7807,2)</f>
        <v>25.2</v>
      </c>
      <c r="J7807" s="19" t="n">
        <f aca="false">ROUND(F7807*H7807,2)</f>
        <v>20.28</v>
      </c>
      <c r="K7807" s="19" t="n">
        <f aca="false">INDEX(Pricebook!$L$2:$L$1401,MATCH(D7807,Pricebook!$A$2:$A$1401,0))</f>
        <v>2.1</v>
      </c>
      <c r="L7807" s="19" t="n">
        <f aca="false">ROUND(F7807*K7807,2)</f>
        <v>25.2</v>
      </c>
      <c r="M7807" s="24" t="n">
        <f aca="false">DATE(YEAR(C7807),MONTH(C7807),1)</f>
        <v>46235</v>
      </c>
    </row>
    <row r="7808" customFormat="false" ht="15" hidden="false" customHeight="false" outlineLevel="0" collapsed="false">
      <c r="A7808" s="21" t="s">
        <v>3963</v>
      </c>
      <c r="B7808" s="21" t="s">
        <v>3686</v>
      </c>
      <c r="C7808" s="23" t="n">
        <v>46246</v>
      </c>
      <c r="D7808" s="21" t="s">
        <v>1388</v>
      </c>
      <c r="E7808" s="21" t="s">
        <v>971</v>
      </c>
      <c r="F7808" s="12" t="n">
        <v>8</v>
      </c>
      <c r="G7808" s="19" t="n">
        <v>1.9</v>
      </c>
      <c r="H7808" s="19" t="n">
        <v>1.52</v>
      </c>
      <c r="I7808" s="19" t="n">
        <f aca="false">ROUND(F7808*G7808,2)</f>
        <v>15.2</v>
      </c>
      <c r="J7808" s="19" t="n">
        <f aca="false">ROUND(F7808*H7808,2)</f>
        <v>12.16</v>
      </c>
      <c r="K7808" s="19" t="n">
        <f aca="false">INDEX(Pricebook!$L$2:$L$1401,MATCH(D7808,Pricebook!$A$2:$A$1401,0))</f>
        <v>2.2</v>
      </c>
      <c r="L7808" s="19" t="n">
        <f aca="false">ROUND(F7808*K7808,2)</f>
        <v>17.6</v>
      </c>
      <c r="M7808" s="24" t="n">
        <f aca="false">DATE(YEAR(C7808),MONTH(C7808),1)</f>
        <v>46235</v>
      </c>
    </row>
    <row r="7809" customFormat="false" ht="15" hidden="false" customHeight="false" outlineLevel="0" collapsed="false">
      <c r="A7809" s="21" t="s">
        <v>3963</v>
      </c>
      <c r="B7809" s="21" t="s">
        <v>3686</v>
      </c>
      <c r="C7809" s="23" t="n">
        <v>46246</v>
      </c>
      <c r="D7809" s="21" t="s">
        <v>2517</v>
      </c>
      <c r="E7809" s="21" t="s">
        <v>2466</v>
      </c>
      <c r="F7809" s="12" t="n">
        <v>2</v>
      </c>
      <c r="G7809" s="19" t="n">
        <v>262.1</v>
      </c>
      <c r="H7809" s="19" t="n">
        <v>164.28</v>
      </c>
      <c r="I7809" s="19" t="n">
        <f aca="false">ROUND(F7809*G7809,2)</f>
        <v>524.2</v>
      </c>
      <c r="J7809" s="19" t="n">
        <f aca="false">ROUND(F7809*H7809,2)</f>
        <v>328.56</v>
      </c>
      <c r="K7809" s="19" t="n">
        <f aca="false">INDEX(Pricebook!$L$2:$L$1401,MATCH(D7809,Pricebook!$A$2:$A$1401,0))</f>
        <v>273.8</v>
      </c>
      <c r="L7809" s="19" t="n">
        <f aca="false">ROUND(F7809*K7809,2)</f>
        <v>547.6</v>
      </c>
      <c r="M7809" s="24" t="n">
        <f aca="false">DATE(YEAR(C7809),MONTH(C7809),1)</f>
        <v>46235</v>
      </c>
    </row>
    <row r="7810" customFormat="false" ht="15" hidden="false" customHeight="false" outlineLevel="0" collapsed="false">
      <c r="A7810" s="21" t="s">
        <v>3963</v>
      </c>
      <c r="B7810" s="21" t="s">
        <v>3686</v>
      </c>
      <c r="C7810" s="23" t="n">
        <v>46246</v>
      </c>
      <c r="D7810" s="21" t="s">
        <v>1268</v>
      </c>
      <c r="E7810" s="21" t="s">
        <v>971</v>
      </c>
      <c r="F7810" s="12" t="n">
        <v>16</v>
      </c>
      <c r="G7810" s="19" t="n">
        <v>12.35</v>
      </c>
      <c r="H7810" s="19" t="n">
        <v>10</v>
      </c>
      <c r="I7810" s="19" t="n">
        <f aca="false">ROUND(F7810*G7810,2)</f>
        <v>197.6</v>
      </c>
      <c r="J7810" s="19" t="n">
        <f aca="false">ROUND(F7810*H7810,2)</f>
        <v>160</v>
      </c>
      <c r="K7810" s="19" t="n">
        <f aca="false">INDEX(Pricebook!$L$2:$L$1401,MATCH(D7810,Pricebook!$A$2:$A$1401,0))</f>
        <v>14.3</v>
      </c>
      <c r="L7810" s="19" t="n">
        <f aca="false">ROUND(F7810*K7810,2)</f>
        <v>228.8</v>
      </c>
      <c r="M7810" s="24" t="n">
        <f aca="false">DATE(YEAR(C7810),MONTH(C7810),1)</f>
        <v>46235</v>
      </c>
    </row>
    <row r="7811" customFormat="false" ht="15" hidden="false" customHeight="false" outlineLevel="0" collapsed="false">
      <c r="A7811" s="21" t="s">
        <v>3963</v>
      </c>
      <c r="B7811" s="21" t="s">
        <v>3686</v>
      </c>
      <c r="C7811" s="23" t="n">
        <v>46246</v>
      </c>
      <c r="D7811" s="21" t="s">
        <v>2573</v>
      </c>
      <c r="E7811" s="21" t="s">
        <v>2466</v>
      </c>
      <c r="F7811" s="12" t="n">
        <v>1</v>
      </c>
      <c r="G7811" s="19" t="n">
        <v>32.4</v>
      </c>
      <c r="H7811" s="19" t="n">
        <v>22.76</v>
      </c>
      <c r="I7811" s="19" t="n">
        <f aca="false">ROUND(F7811*G7811,2)</f>
        <v>32.4</v>
      </c>
      <c r="J7811" s="19" t="n">
        <f aca="false">ROUND(F7811*H7811,2)</f>
        <v>22.76</v>
      </c>
      <c r="K7811" s="19" t="n">
        <f aca="false">INDEX(Pricebook!$L$2:$L$1401,MATCH(D7811,Pricebook!$A$2:$A$1401,0))</f>
        <v>33.5</v>
      </c>
      <c r="L7811" s="19" t="n">
        <f aca="false">ROUND(F7811*K7811,2)</f>
        <v>33.5</v>
      </c>
      <c r="M7811" s="24" t="n">
        <f aca="false">DATE(YEAR(C7811),MONTH(C7811),1)</f>
        <v>46235</v>
      </c>
    </row>
    <row r="7812" customFormat="false" ht="15" hidden="false" customHeight="false" outlineLevel="0" collapsed="false">
      <c r="A7812" s="21" t="s">
        <v>3963</v>
      </c>
      <c r="B7812" s="21" t="s">
        <v>3686</v>
      </c>
      <c r="C7812" s="23" t="n">
        <v>46246</v>
      </c>
      <c r="D7812" s="21" t="s">
        <v>169</v>
      </c>
      <c r="E7812" s="21" t="s">
        <v>108</v>
      </c>
      <c r="F7812" s="12" t="n">
        <v>1</v>
      </c>
      <c r="G7812" s="19" t="n">
        <v>68</v>
      </c>
      <c r="H7812" s="19" t="n">
        <v>51.68</v>
      </c>
      <c r="I7812" s="19" t="n">
        <f aca="false">ROUND(F7812*G7812,2)</f>
        <v>68</v>
      </c>
      <c r="J7812" s="19" t="n">
        <f aca="false">ROUND(F7812*H7812,2)</f>
        <v>51.68</v>
      </c>
      <c r="K7812" s="19" t="n">
        <f aca="false">INDEX(Pricebook!$L$2:$L$1401,MATCH(D7812,Pricebook!$A$2:$A$1401,0))</f>
        <v>73.85</v>
      </c>
      <c r="L7812" s="19" t="n">
        <f aca="false">ROUND(F7812*K7812,2)</f>
        <v>73.85</v>
      </c>
      <c r="M7812" s="24" t="n">
        <f aca="false">DATE(YEAR(C7812),MONTH(C7812),1)</f>
        <v>46235</v>
      </c>
    </row>
    <row r="7813" customFormat="false" ht="15" hidden="false" customHeight="false" outlineLevel="0" collapsed="false">
      <c r="A7813" s="21" t="s">
        <v>3963</v>
      </c>
      <c r="B7813" s="21" t="s">
        <v>3686</v>
      </c>
      <c r="C7813" s="23" t="n">
        <v>46246</v>
      </c>
      <c r="D7813" s="21" t="s">
        <v>221</v>
      </c>
      <c r="E7813" s="21" t="s">
        <v>108</v>
      </c>
      <c r="F7813" s="12" t="n">
        <v>1</v>
      </c>
      <c r="G7813" s="19" t="n">
        <v>462.9</v>
      </c>
      <c r="H7813" s="19" t="n">
        <v>357.39</v>
      </c>
      <c r="I7813" s="19" t="n">
        <f aca="false">ROUND(F7813*G7813,2)</f>
        <v>462.9</v>
      </c>
      <c r="J7813" s="19" t="n">
        <f aca="false">ROUND(F7813*H7813,2)</f>
        <v>357.39</v>
      </c>
      <c r="K7813" s="19" t="n">
        <f aca="false">INDEX(Pricebook!$L$2:$L$1401,MATCH(D7813,Pricebook!$A$2:$A$1401,0))</f>
        <v>510.6</v>
      </c>
      <c r="L7813" s="19" t="n">
        <f aca="false">ROUND(F7813*K7813,2)</f>
        <v>510.6</v>
      </c>
      <c r="M7813" s="24" t="n">
        <f aca="false">DATE(YEAR(C7813),MONTH(C7813),1)</f>
        <v>46235</v>
      </c>
    </row>
    <row r="7814" customFormat="false" ht="15" hidden="false" customHeight="false" outlineLevel="0" collapsed="false">
      <c r="A7814" s="21" t="s">
        <v>3963</v>
      </c>
      <c r="B7814" s="21" t="s">
        <v>3686</v>
      </c>
      <c r="C7814" s="23" t="n">
        <v>46246</v>
      </c>
      <c r="D7814" s="21" t="s">
        <v>1226</v>
      </c>
      <c r="E7814" s="21" t="s">
        <v>971</v>
      </c>
      <c r="F7814" s="12" t="n">
        <v>27</v>
      </c>
      <c r="G7814" s="19" t="n">
        <v>0.9</v>
      </c>
      <c r="H7814" s="19" t="n">
        <v>0.7</v>
      </c>
      <c r="I7814" s="19" t="n">
        <f aca="false">ROUND(F7814*G7814,2)</f>
        <v>24.3</v>
      </c>
      <c r="J7814" s="19" t="n">
        <f aca="false">ROUND(F7814*H7814,2)</f>
        <v>18.9</v>
      </c>
      <c r="K7814" s="19" t="n">
        <f aca="false">INDEX(Pricebook!$L$2:$L$1401,MATCH(D7814,Pricebook!$A$2:$A$1401,0))</f>
        <v>1</v>
      </c>
      <c r="L7814" s="19" t="n">
        <f aca="false">ROUND(F7814*K7814,2)</f>
        <v>27</v>
      </c>
      <c r="M7814" s="24" t="n">
        <f aca="false">DATE(YEAR(C7814),MONTH(C7814),1)</f>
        <v>46235</v>
      </c>
    </row>
    <row r="7815" customFormat="false" ht="15" hidden="false" customHeight="false" outlineLevel="0" collapsed="false">
      <c r="A7815" s="21" t="s">
        <v>3963</v>
      </c>
      <c r="B7815" s="21" t="s">
        <v>3686</v>
      </c>
      <c r="C7815" s="23" t="n">
        <v>46246</v>
      </c>
      <c r="D7815" s="21" t="s">
        <v>2581</v>
      </c>
      <c r="E7815" s="21" t="s">
        <v>2466</v>
      </c>
      <c r="F7815" s="12" t="n">
        <v>1</v>
      </c>
      <c r="G7815" s="19" t="n">
        <v>8.55</v>
      </c>
      <c r="H7815" s="19" t="n">
        <v>5.36</v>
      </c>
      <c r="I7815" s="19" t="n">
        <f aca="false">ROUND(F7815*G7815,2)</f>
        <v>8.55</v>
      </c>
      <c r="J7815" s="19" t="n">
        <f aca="false">ROUND(F7815*H7815,2)</f>
        <v>5.36</v>
      </c>
      <c r="K7815" s="19" t="n">
        <f aca="false">INDEX(Pricebook!$L$2:$L$1401,MATCH(D7815,Pricebook!$A$2:$A$1401,0))</f>
        <v>8.95</v>
      </c>
      <c r="L7815" s="19" t="n">
        <f aca="false">ROUND(F7815*K7815,2)</f>
        <v>8.95</v>
      </c>
      <c r="M7815" s="24" t="n">
        <f aca="false">DATE(YEAR(C7815),MONTH(C7815),1)</f>
        <v>46235</v>
      </c>
    </row>
    <row r="7816" customFormat="false" ht="15" hidden="false" customHeight="false" outlineLevel="0" collapsed="false">
      <c r="A7816" s="21" t="s">
        <v>3963</v>
      </c>
      <c r="B7816" s="21" t="s">
        <v>3686</v>
      </c>
      <c r="C7816" s="23" t="n">
        <v>46246</v>
      </c>
      <c r="D7816" s="21" t="s">
        <v>501</v>
      </c>
      <c r="E7816" s="21" t="s">
        <v>366</v>
      </c>
      <c r="F7816" s="12" t="n">
        <v>2</v>
      </c>
      <c r="G7816" s="19" t="n">
        <v>66.65</v>
      </c>
      <c r="H7816" s="19" t="n">
        <v>55.14</v>
      </c>
      <c r="I7816" s="19" t="n">
        <f aca="false">ROUND(F7816*G7816,2)</f>
        <v>133.3</v>
      </c>
      <c r="J7816" s="19" t="n">
        <f aca="false">ROUND(F7816*H7816,2)</f>
        <v>110.28</v>
      </c>
      <c r="K7816" s="19" t="n">
        <f aca="false">INDEX(Pricebook!$L$2:$L$1401,MATCH(D7816,Pricebook!$A$2:$A$1401,0))</f>
        <v>71.65</v>
      </c>
      <c r="L7816" s="19" t="n">
        <f aca="false">ROUND(F7816*K7816,2)</f>
        <v>143.3</v>
      </c>
      <c r="M7816" s="24" t="n">
        <f aca="false">DATE(YEAR(C7816),MONTH(C7816),1)</f>
        <v>46235</v>
      </c>
    </row>
    <row r="7817" customFormat="false" ht="15" hidden="false" customHeight="false" outlineLevel="0" collapsed="false">
      <c r="A7817" s="21" t="s">
        <v>3963</v>
      </c>
      <c r="B7817" s="21" t="s">
        <v>3686</v>
      </c>
      <c r="C7817" s="23" t="n">
        <v>46246</v>
      </c>
      <c r="D7817" s="21" t="s">
        <v>1372</v>
      </c>
      <c r="E7817" s="21" t="s">
        <v>971</v>
      </c>
      <c r="F7817" s="12" t="n">
        <v>6</v>
      </c>
      <c r="G7817" s="19" t="n">
        <v>2.4</v>
      </c>
      <c r="H7817" s="19" t="n">
        <v>1.95</v>
      </c>
      <c r="I7817" s="19" t="n">
        <f aca="false">ROUND(F7817*G7817,2)</f>
        <v>14.4</v>
      </c>
      <c r="J7817" s="19" t="n">
        <f aca="false">ROUND(F7817*H7817,2)</f>
        <v>11.7</v>
      </c>
      <c r="K7817" s="19" t="n">
        <f aca="false">INDEX(Pricebook!$L$2:$L$1401,MATCH(D7817,Pricebook!$A$2:$A$1401,0))</f>
        <v>2.8</v>
      </c>
      <c r="L7817" s="19" t="n">
        <f aca="false">ROUND(F7817*K7817,2)</f>
        <v>16.8</v>
      </c>
      <c r="M7817" s="24" t="n">
        <f aca="false">DATE(YEAR(C7817),MONTH(C7817),1)</f>
        <v>46235</v>
      </c>
    </row>
    <row r="7818" customFormat="false" ht="15" hidden="false" customHeight="false" outlineLevel="0" collapsed="false">
      <c r="A7818" s="21" t="s">
        <v>3964</v>
      </c>
      <c r="B7818" s="21" t="s">
        <v>3202</v>
      </c>
      <c r="C7818" s="23" t="n">
        <v>46246</v>
      </c>
      <c r="D7818" s="21" t="s">
        <v>903</v>
      </c>
      <c r="E7818" s="21" t="s">
        <v>366</v>
      </c>
      <c r="F7818" s="12" t="n">
        <v>3</v>
      </c>
      <c r="G7818" s="19" t="n">
        <v>12.2</v>
      </c>
      <c r="H7818" s="19" t="n">
        <v>8.79</v>
      </c>
      <c r="I7818" s="19" t="n">
        <f aca="false">ROUND(F7818*G7818,2)</f>
        <v>36.6</v>
      </c>
      <c r="J7818" s="19" t="n">
        <f aca="false">ROUND(F7818*H7818,2)</f>
        <v>26.37</v>
      </c>
      <c r="K7818" s="19" t="n">
        <f aca="false">INDEX(Pricebook!$L$2:$L$1401,MATCH(D7818,Pricebook!$A$2:$A$1401,0))</f>
        <v>13.15</v>
      </c>
      <c r="L7818" s="19" t="n">
        <f aca="false">ROUND(F7818*K7818,2)</f>
        <v>39.45</v>
      </c>
      <c r="M7818" s="24" t="n">
        <f aca="false">DATE(YEAR(C7818),MONTH(C7818),1)</f>
        <v>46235</v>
      </c>
    </row>
    <row r="7819" customFormat="false" ht="15" hidden="false" customHeight="false" outlineLevel="0" collapsed="false">
      <c r="A7819" s="21" t="s">
        <v>3964</v>
      </c>
      <c r="B7819" s="21" t="s">
        <v>3202</v>
      </c>
      <c r="C7819" s="23" t="n">
        <v>46246</v>
      </c>
      <c r="D7819" s="21" t="s">
        <v>2311</v>
      </c>
      <c r="E7819" s="21" t="s">
        <v>2202</v>
      </c>
      <c r="F7819" s="12" t="n">
        <v>16</v>
      </c>
      <c r="G7819" s="19" t="n">
        <v>9</v>
      </c>
      <c r="H7819" s="19" t="n">
        <v>5.54</v>
      </c>
      <c r="I7819" s="19" t="n">
        <f aca="false">ROUND(F7819*G7819,2)</f>
        <v>144</v>
      </c>
      <c r="J7819" s="19" t="n">
        <f aca="false">ROUND(F7819*H7819,2)</f>
        <v>88.64</v>
      </c>
      <c r="K7819" s="19" t="n">
        <f aca="false">INDEX(Pricebook!$L$2:$L$1401,MATCH(D7819,Pricebook!$A$2:$A$1401,0))</f>
        <v>9.6</v>
      </c>
      <c r="L7819" s="19" t="n">
        <f aca="false">ROUND(F7819*K7819,2)</f>
        <v>153.6</v>
      </c>
      <c r="M7819" s="24" t="n">
        <f aca="false">DATE(YEAR(C7819),MONTH(C7819),1)</f>
        <v>46235</v>
      </c>
    </row>
    <row r="7820" customFormat="false" ht="15" hidden="false" customHeight="false" outlineLevel="0" collapsed="false">
      <c r="A7820" s="21" t="s">
        <v>3964</v>
      </c>
      <c r="B7820" s="21" t="s">
        <v>3202</v>
      </c>
      <c r="C7820" s="23" t="n">
        <v>46246</v>
      </c>
      <c r="D7820" s="21" t="s">
        <v>499</v>
      </c>
      <c r="E7820" s="21" t="s">
        <v>366</v>
      </c>
      <c r="F7820" s="12" t="n">
        <v>1</v>
      </c>
      <c r="G7820" s="19" t="n">
        <v>35.85</v>
      </c>
      <c r="H7820" s="19" t="n">
        <v>26.14</v>
      </c>
      <c r="I7820" s="19" t="n">
        <f aca="false">ROUND(F7820*G7820,2)</f>
        <v>35.85</v>
      </c>
      <c r="J7820" s="19" t="n">
        <f aca="false">ROUND(F7820*H7820,2)</f>
        <v>26.14</v>
      </c>
      <c r="K7820" s="19" t="n">
        <f aca="false">INDEX(Pricebook!$L$2:$L$1401,MATCH(D7820,Pricebook!$A$2:$A$1401,0))</f>
        <v>39.05</v>
      </c>
      <c r="L7820" s="19" t="n">
        <f aca="false">ROUND(F7820*K7820,2)</f>
        <v>39.05</v>
      </c>
      <c r="M7820" s="24" t="n">
        <f aca="false">DATE(YEAR(C7820),MONTH(C7820),1)</f>
        <v>46235</v>
      </c>
    </row>
    <row r="7821" customFormat="false" ht="15" hidden="false" customHeight="false" outlineLevel="0" collapsed="false">
      <c r="A7821" s="21" t="s">
        <v>3964</v>
      </c>
      <c r="B7821" s="21" t="s">
        <v>3202</v>
      </c>
      <c r="C7821" s="23" t="n">
        <v>46246</v>
      </c>
      <c r="D7821" s="21" t="s">
        <v>2454</v>
      </c>
      <c r="E7821" s="21" t="s">
        <v>2202</v>
      </c>
      <c r="F7821" s="12" t="n">
        <v>5</v>
      </c>
      <c r="G7821" s="19" t="n">
        <v>7.95</v>
      </c>
      <c r="H7821" s="19" t="n">
        <v>4.92</v>
      </c>
      <c r="I7821" s="19" t="n">
        <f aca="false">ROUND(F7821*G7821,2)</f>
        <v>39.75</v>
      </c>
      <c r="J7821" s="19" t="n">
        <f aca="false">ROUND(F7821*H7821,2)</f>
        <v>24.6</v>
      </c>
      <c r="K7821" s="19" t="n">
        <f aca="false">INDEX(Pricebook!$L$2:$L$1401,MATCH(D7821,Pricebook!$A$2:$A$1401,0))</f>
        <v>8.5</v>
      </c>
      <c r="L7821" s="19" t="n">
        <f aca="false">ROUND(F7821*K7821,2)</f>
        <v>42.5</v>
      </c>
      <c r="M7821" s="24" t="n">
        <f aca="false">DATE(YEAR(C7821),MONTH(C7821),1)</f>
        <v>46235</v>
      </c>
    </row>
    <row r="7822" customFormat="false" ht="15" hidden="false" customHeight="false" outlineLevel="0" collapsed="false">
      <c r="A7822" s="21" t="s">
        <v>3964</v>
      </c>
      <c r="B7822" s="21" t="s">
        <v>3202</v>
      </c>
      <c r="C7822" s="23" t="n">
        <v>46246</v>
      </c>
      <c r="D7822" s="21" t="s">
        <v>757</v>
      </c>
      <c r="E7822" s="21" t="s">
        <v>366</v>
      </c>
      <c r="F7822" s="12" t="n">
        <v>4</v>
      </c>
      <c r="G7822" s="19" t="n">
        <v>11.7</v>
      </c>
      <c r="H7822" s="19" t="n">
        <v>8.45</v>
      </c>
      <c r="I7822" s="19" t="n">
        <f aca="false">ROUND(F7822*G7822,2)</f>
        <v>46.8</v>
      </c>
      <c r="J7822" s="19" t="n">
        <f aca="false">ROUND(F7822*H7822,2)</f>
        <v>33.8</v>
      </c>
      <c r="K7822" s="19" t="n">
        <f aca="false">INDEX(Pricebook!$L$2:$L$1401,MATCH(D7822,Pricebook!$A$2:$A$1401,0))</f>
        <v>12.65</v>
      </c>
      <c r="L7822" s="19" t="n">
        <f aca="false">ROUND(F7822*K7822,2)</f>
        <v>50.6</v>
      </c>
      <c r="M7822" s="24" t="n">
        <f aca="false">DATE(YEAR(C7822),MONTH(C7822),1)</f>
        <v>46235</v>
      </c>
    </row>
    <row r="7823" customFormat="false" ht="15" hidden="false" customHeight="false" outlineLevel="0" collapsed="false">
      <c r="A7823" s="21" t="s">
        <v>3964</v>
      </c>
      <c r="B7823" s="21" t="s">
        <v>3202</v>
      </c>
      <c r="C7823" s="23" t="n">
        <v>46246</v>
      </c>
      <c r="D7823" s="21" t="s">
        <v>1524</v>
      </c>
      <c r="E7823" s="21" t="s">
        <v>1452</v>
      </c>
      <c r="F7823" s="12" t="n">
        <v>1</v>
      </c>
      <c r="G7823" s="19" t="n">
        <v>48.1</v>
      </c>
      <c r="H7823" s="19" t="n">
        <v>33.11</v>
      </c>
      <c r="I7823" s="19" t="n">
        <f aca="false">ROUND(F7823*G7823,2)</f>
        <v>48.1</v>
      </c>
      <c r="J7823" s="19" t="n">
        <f aca="false">ROUND(F7823*H7823,2)</f>
        <v>33.11</v>
      </c>
      <c r="K7823" s="19" t="n">
        <f aca="false">INDEX(Pricebook!$L$2:$L$1401,MATCH(D7823,Pricebook!$A$2:$A$1401,0))</f>
        <v>49.45</v>
      </c>
      <c r="L7823" s="19" t="n">
        <f aca="false">ROUND(F7823*K7823,2)</f>
        <v>49.45</v>
      </c>
      <c r="M7823" s="24" t="n">
        <f aca="false">DATE(YEAR(C7823),MONTH(C7823),1)</f>
        <v>46235</v>
      </c>
    </row>
    <row r="7824" customFormat="false" ht="15" hidden="false" customHeight="false" outlineLevel="0" collapsed="false">
      <c r="A7824" s="21" t="s">
        <v>3964</v>
      </c>
      <c r="B7824" s="21" t="s">
        <v>3202</v>
      </c>
      <c r="C7824" s="23" t="n">
        <v>46246</v>
      </c>
      <c r="D7824" s="21" t="s">
        <v>749</v>
      </c>
      <c r="E7824" s="21" t="s">
        <v>366</v>
      </c>
      <c r="F7824" s="12" t="n">
        <v>1</v>
      </c>
      <c r="G7824" s="19" t="n">
        <v>197.5</v>
      </c>
      <c r="H7824" s="19" t="n">
        <v>142.05</v>
      </c>
      <c r="I7824" s="19" t="n">
        <f aca="false">ROUND(F7824*G7824,2)</f>
        <v>197.5</v>
      </c>
      <c r="J7824" s="19" t="n">
        <f aca="false">ROUND(F7824*H7824,2)</f>
        <v>142.05</v>
      </c>
      <c r="K7824" s="19" t="n">
        <f aca="false">INDEX(Pricebook!$L$2:$L$1401,MATCH(D7824,Pricebook!$A$2:$A$1401,0))</f>
        <v>212.05</v>
      </c>
      <c r="L7824" s="19" t="n">
        <f aca="false">ROUND(F7824*K7824,2)</f>
        <v>212.05</v>
      </c>
      <c r="M7824" s="24" t="n">
        <f aca="false">DATE(YEAR(C7824),MONTH(C7824),1)</f>
        <v>46235</v>
      </c>
    </row>
    <row r="7825" customFormat="false" ht="15" hidden="false" customHeight="false" outlineLevel="0" collapsed="false">
      <c r="A7825" s="21" t="s">
        <v>3964</v>
      </c>
      <c r="B7825" s="21" t="s">
        <v>3202</v>
      </c>
      <c r="C7825" s="23" t="n">
        <v>46246</v>
      </c>
      <c r="D7825" s="21" t="s">
        <v>1610</v>
      </c>
      <c r="E7825" s="21" t="s">
        <v>1452</v>
      </c>
      <c r="F7825" s="12" t="n">
        <v>11</v>
      </c>
      <c r="G7825" s="19" t="n">
        <v>92</v>
      </c>
      <c r="H7825" s="19" t="n">
        <v>56.3</v>
      </c>
      <c r="I7825" s="19" t="n">
        <f aca="false">ROUND(F7825*G7825,2)</f>
        <v>1012</v>
      </c>
      <c r="J7825" s="19" t="n">
        <f aca="false">ROUND(F7825*H7825,2)</f>
        <v>619.3</v>
      </c>
      <c r="K7825" s="19" t="n">
        <f aca="false">INDEX(Pricebook!$L$2:$L$1401,MATCH(D7825,Pricebook!$A$2:$A$1401,0))</f>
        <v>93.85</v>
      </c>
      <c r="L7825" s="19" t="n">
        <f aca="false">ROUND(F7825*K7825,2)</f>
        <v>1032.35</v>
      </c>
      <c r="M7825" s="24" t="n">
        <f aca="false">DATE(YEAR(C7825),MONTH(C7825),1)</f>
        <v>46235</v>
      </c>
    </row>
    <row r="7826" customFormat="false" ht="15" hidden="false" customHeight="false" outlineLevel="0" collapsed="false">
      <c r="A7826" s="21" t="s">
        <v>3964</v>
      </c>
      <c r="B7826" s="21" t="s">
        <v>3202</v>
      </c>
      <c r="C7826" s="23" t="n">
        <v>46246</v>
      </c>
      <c r="D7826" s="21" t="s">
        <v>2357</v>
      </c>
      <c r="E7826" s="21" t="s">
        <v>2202</v>
      </c>
      <c r="F7826" s="12" t="n">
        <v>4</v>
      </c>
      <c r="G7826" s="19" t="n">
        <v>7.9</v>
      </c>
      <c r="H7826" s="19" t="n">
        <v>5.68</v>
      </c>
      <c r="I7826" s="19" t="n">
        <f aca="false">ROUND(F7826*G7826,2)</f>
        <v>31.6</v>
      </c>
      <c r="J7826" s="19" t="n">
        <f aca="false">ROUND(F7826*H7826,2)</f>
        <v>22.72</v>
      </c>
      <c r="K7826" s="19" t="n">
        <f aca="false">INDEX(Pricebook!$L$2:$L$1401,MATCH(D7826,Pricebook!$A$2:$A$1401,0))</f>
        <v>8.5</v>
      </c>
      <c r="L7826" s="19" t="n">
        <f aca="false">ROUND(F7826*K7826,2)</f>
        <v>34</v>
      </c>
      <c r="M7826" s="24" t="n">
        <f aca="false">DATE(YEAR(C7826),MONTH(C7826),1)</f>
        <v>46235</v>
      </c>
    </row>
    <row r="7827" customFormat="false" ht="15" hidden="false" customHeight="false" outlineLevel="0" collapsed="false">
      <c r="A7827" s="21" t="s">
        <v>3964</v>
      </c>
      <c r="B7827" s="21" t="s">
        <v>3202</v>
      </c>
      <c r="C7827" s="23" t="n">
        <v>46246</v>
      </c>
      <c r="D7827" s="21" t="s">
        <v>2337</v>
      </c>
      <c r="E7827" s="21" t="s">
        <v>2202</v>
      </c>
      <c r="F7827" s="12" t="n">
        <v>14</v>
      </c>
      <c r="G7827" s="19" t="n">
        <v>5.55</v>
      </c>
      <c r="H7827" s="19" t="n">
        <v>3.45</v>
      </c>
      <c r="I7827" s="19" t="n">
        <f aca="false">ROUND(F7827*G7827,2)</f>
        <v>77.7</v>
      </c>
      <c r="J7827" s="19" t="n">
        <f aca="false">ROUND(F7827*H7827,2)</f>
        <v>48.3</v>
      </c>
      <c r="K7827" s="19" t="n">
        <f aca="false">INDEX(Pricebook!$L$2:$L$1401,MATCH(D7827,Pricebook!$A$2:$A$1401,0))</f>
        <v>5.95</v>
      </c>
      <c r="L7827" s="19" t="n">
        <f aca="false">ROUND(F7827*K7827,2)</f>
        <v>83.3</v>
      </c>
      <c r="M7827" s="24" t="n">
        <f aca="false">DATE(YEAR(C7827),MONTH(C7827),1)</f>
        <v>46235</v>
      </c>
    </row>
    <row r="7828" customFormat="false" ht="15" hidden="false" customHeight="false" outlineLevel="0" collapsed="false">
      <c r="A7828" s="21" t="s">
        <v>3965</v>
      </c>
      <c r="B7828" s="21" t="s">
        <v>3223</v>
      </c>
      <c r="C7828" s="23" t="n">
        <v>46246</v>
      </c>
      <c r="D7828" s="21" t="s">
        <v>2946</v>
      </c>
      <c r="E7828" s="21" t="s">
        <v>2748</v>
      </c>
      <c r="F7828" s="12" t="n">
        <v>2</v>
      </c>
      <c r="G7828" s="19" t="n">
        <v>9.3</v>
      </c>
      <c r="H7828" s="19" t="n">
        <v>5.53</v>
      </c>
      <c r="I7828" s="19" t="n">
        <f aca="false">ROUND(F7828*G7828,2)</f>
        <v>18.6</v>
      </c>
      <c r="J7828" s="19" t="n">
        <f aca="false">ROUND(F7828*H7828,2)</f>
        <v>11.06</v>
      </c>
      <c r="K7828" s="19" t="n">
        <f aca="false">INDEX(Pricebook!$L$2:$L$1401,MATCH(D7828,Pricebook!$A$2:$A$1401,0))</f>
        <v>10.1</v>
      </c>
      <c r="L7828" s="19" t="n">
        <f aca="false">ROUND(F7828*K7828,2)</f>
        <v>20.2</v>
      </c>
      <c r="M7828" s="24" t="n">
        <f aca="false">DATE(YEAR(C7828),MONTH(C7828),1)</f>
        <v>46235</v>
      </c>
    </row>
    <row r="7829" customFormat="false" ht="15" hidden="false" customHeight="false" outlineLevel="0" collapsed="false">
      <c r="A7829" s="21" t="s">
        <v>3965</v>
      </c>
      <c r="B7829" s="21" t="s">
        <v>3223</v>
      </c>
      <c r="C7829" s="23" t="n">
        <v>46246</v>
      </c>
      <c r="D7829" s="21" t="s">
        <v>378</v>
      </c>
      <c r="E7829" s="21" t="s">
        <v>366</v>
      </c>
      <c r="F7829" s="12" t="n">
        <v>5</v>
      </c>
      <c r="G7829" s="19" t="n">
        <v>10</v>
      </c>
      <c r="H7829" s="19" t="n">
        <v>7.12</v>
      </c>
      <c r="I7829" s="19" t="n">
        <f aca="false">ROUND(F7829*G7829,2)</f>
        <v>50</v>
      </c>
      <c r="J7829" s="19" t="n">
        <f aca="false">ROUND(F7829*H7829,2)</f>
        <v>35.6</v>
      </c>
      <c r="K7829" s="19" t="n">
        <f aca="false">INDEX(Pricebook!$L$2:$L$1401,MATCH(D7829,Pricebook!$A$2:$A$1401,0))</f>
        <v>10.65</v>
      </c>
      <c r="L7829" s="19" t="n">
        <f aca="false">ROUND(F7829*K7829,2)</f>
        <v>53.25</v>
      </c>
      <c r="M7829" s="24" t="n">
        <f aca="false">DATE(YEAR(C7829),MONTH(C7829),1)</f>
        <v>46235</v>
      </c>
    </row>
    <row r="7830" customFormat="false" ht="15" hidden="false" customHeight="false" outlineLevel="0" collapsed="false">
      <c r="A7830" s="21" t="s">
        <v>3965</v>
      </c>
      <c r="B7830" s="21" t="s">
        <v>3223</v>
      </c>
      <c r="C7830" s="23" t="n">
        <v>46246</v>
      </c>
      <c r="D7830" s="21" t="s">
        <v>2938</v>
      </c>
      <c r="E7830" s="21" t="s">
        <v>2748</v>
      </c>
      <c r="F7830" s="12" t="n">
        <v>9</v>
      </c>
      <c r="G7830" s="19" t="n">
        <v>5.9</v>
      </c>
      <c r="H7830" s="19" t="n">
        <v>3.52</v>
      </c>
      <c r="I7830" s="19" t="n">
        <f aca="false">ROUND(F7830*G7830,2)</f>
        <v>53.1</v>
      </c>
      <c r="J7830" s="19" t="n">
        <f aca="false">ROUND(F7830*H7830,2)</f>
        <v>31.68</v>
      </c>
      <c r="K7830" s="19" t="n">
        <f aca="false">INDEX(Pricebook!$L$2:$L$1401,MATCH(D7830,Pricebook!$A$2:$A$1401,0))</f>
        <v>6.4</v>
      </c>
      <c r="L7830" s="19" t="n">
        <f aca="false">ROUND(F7830*K7830,2)</f>
        <v>57.6</v>
      </c>
      <c r="M7830" s="24" t="n">
        <f aca="false">DATE(YEAR(C7830),MONTH(C7830),1)</f>
        <v>46235</v>
      </c>
    </row>
    <row r="7831" customFormat="false" ht="15" hidden="false" customHeight="false" outlineLevel="0" collapsed="false">
      <c r="A7831" s="21" t="s">
        <v>3965</v>
      </c>
      <c r="B7831" s="21" t="s">
        <v>3223</v>
      </c>
      <c r="C7831" s="23" t="n">
        <v>46246</v>
      </c>
      <c r="D7831" s="21" t="s">
        <v>693</v>
      </c>
      <c r="E7831" s="21" t="s">
        <v>366</v>
      </c>
      <c r="F7831" s="12" t="n">
        <v>5</v>
      </c>
      <c r="G7831" s="19" t="n">
        <v>8.9</v>
      </c>
      <c r="H7831" s="19" t="n">
        <v>6.64</v>
      </c>
      <c r="I7831" s="19" t="n">
        <f aca="false">ROUND(F7831*G7831,2)</f>
        <v>44.5</v>
      </c>
      <c r="J7831" s="19" t="n">
        <f aca="false">ROUND(F7831*H7831,2)</f>
        <v>33.2</v>
      </c>
      <c r="K7831" s="19" t="n">
        <f aca="false">INDEX(Pricebook!$L$2:$L$1401,MATCH(D7831,Pricebook!$A$2:$A$1401,0))</f>
        <v>9.5</v>
      </c>
      <c r="L7831" s="19" t="n">
        <f aca="false">ROUND(F7831*K7831,2)</f>
        <v>47.5</v>
      </c>
      <c r="M7831" s="24" t="n">
        <f aca="false">DATE(YEAR(C7831),MONTH(C7831),1)</f>
        <v>46235</v>
      </c>
    </row>
    <row r="7832" customFormat="false" ht="15" hidden="false" customHeight="false" outlineLevel="0" collapsed="false">
      <c r="A7832" s="21" t="s">
        <v>3965</v>
      </c>
      <c r="B7832" s="21" t="s">
        <v>3223</v>
      </c>
      <c r="C7832" s="23" t="n">
        <v>46246</v>
      </c>
      <c r="D7832" s="21" t="s">
        <v>547</v>
      </c>
      <c r="E7832" s="21" t="s">
        <v>366</v>
      </c>
      <c r="F7832" s="12" t="n">
        <v>2</v>
      </c>
      <c r="G7832" s="19" t="n">
        <v>98.55</v>
      </c>
      <c r="H7832" s="19" t="n">
        <v>71.58</v>
      </c>
      <c r="I7832" s="19" t="n">
        <f aca="false">ROUND(F7832*G7832,2)</f>
        <v>197.1</v>
      </c>
      <c r="J7832" s="19" t="n">
        <f aca="false">ROUND(F7832*H7832,2)</f>
        <v>143.16</v>
      </c>
      <c r="K7832" s="19" t="n">
        <f aca="false">INDEX(Pricebook!$L$2:$L$1401,MATCH(D7832,Pricebook!$A$2:$A$1401,0))</f>
        <v>106.85</v>
      </c>
      <c r="L7832" s="19" t="n">
        <f aca="false">ROUND(F7832*K7832,2)</f>
        <v>213.7</v>
      </c>
      <c r="M7832" s="24" t="n">
        <f aca="false">DATE(YEAR(C7832),MONTH(C7832),1)</f>
        <v>46235</v>
      </c>
    </row>
    <row r="7833" customFormat="false" ht="15" hidden="false" customHeight="false" outlineLevel="0" collapsed="false">
      <c r="A7833" s="21" t="s">
        <v>3965</v>
      </c>
      <c r="B7833" s="21" t="s">
        <v>3223</v>
      </c>
      <c r="C7833" s="23" t="n">
        <v>46246</v>
      </c>
      <c r="D7833" s="21" t="s">
        <v>2555</v>
      </c>
      <c r="E7833" s="21" t="s">
        <v>2466</v>
      </c>
      <c r="F7833" s="12" t="n">
        <v>3</v>
      </c>
      <c r="G7833" s="19" t="n">
        <v>23.35</v>
      </c>
      <c r="H7833" s="19" t="n">
        <v>14.74</v>
      </c>
      <c r="I7833" s="19" t="n">
        <f aca="false">ROUND(F7833*G7833,2)</f>
        <v>70.05</v>
      </c>
      <c r="J7833" s="19" t="n">
        <f aca="false">ROUND(F7833*H7833,2)</f>
        <v>44.22</v>
      </c>
      <c r="K7833" s="19" t="n">
        <f aca="false">INDEX(Pricebook!$L$2:$L$1401,MATCH(D7833,Pricebook!$A$2:$A$1401,0))</f>
        <v>24.6</v>
      </c>
      <c r="L7833" s="19" t="n">
        <f aca="false">ROUND(F7833*K7833,2)</f>
        <v>73.8</v>
      </c>
      <c r="M7833" s="24" t="n">
        <f aca="false">DATE(YEAR(C7833),MONTH(C7833),1)</f>
        <v>46235</v>
      </c>
    </row>
    <row r="7834" customFormat="false" ht="15" hidden="false" customHeight="false" outlineLevel="0" collapsed="false">
      <c r="A7834" s="21" t="s">
        <v>3965</v>
      </c>
      <c r="B7834" s="21" t="s">
        <v>3223</v>
      </c>
      <c r="C7834" s="23" t="n">
        <v>46246</v>
      </c>
      <c r="D7834" s="21" t="s">
        <v>2787</v>
      </c>
      <c r="E7834" s="21" t="s">
        <v>2748</v>
      </c>
      <c r="F7834" s="12" t="n">
        <v>5</v>
      </c>
      <c r="G7834" s="19" t="n">
        <v>18.55</v>
      </c>
      <c r="H7834" s="19" t="n">
        <v>11.04</v>
      </c>
      <c r="I7834" s="19" t="n">
        <f aca="false">ROUND(F7834*G7834,2)</f>
        <v>92.75</v>
      </c>
      <c r="J7834" s="19" t="n">
        <f aca="false">ROUND(F7834*H7834,2)</f>
        <v>55.2</v>
      </c>
      <c r="K7834" s="19" t="n">
        <f aca="false">INDEX(Pricebook!$L$2:$L$1401,MATCH(D7834,Pricebook!$A$2:$A$1401,0))</f>
        <v>20.1</v>
      </c>
      <c r="L7834" s="19" t="n">
        <f aca="false">ROUND(F7834*K7834,2)</f>
        <v>100.5</v>
      </c>
      <c r="M7834" s="24" t="n">
        <f aca="false">DATE(YEAR(C7834),MONTH(C7834),1)</f>
        <v>46235</v>
      </c>
    </row>
    <row r="7835" customFormat="false" ht="15" hidden="false" customHeight="false" outlineLevel="0" collapsed="false">
      <c r="A7835" s="21" t="s">
        <v>3966</v>
      </c>
      <c r="B7835" s="21" t="s">
        <v>3697</v>
      </c>
      <c r="C7835" s="23" t="n">
        <v>46246</v>
      </c>
      <c r="D7835" s="21" t="s">
        <v>118</v>
      </c>
      <c r="E7835" s="21" t="s">
        <v>108</v>
      </c>
      <c r="F7835" s="12" t="n">
        <v>1</v>
      </c>
      <c r="G7835" s="19" t="n">
        <v>100.3</v>
      </c>
      <c r="H7835" s="19" t="n">
        <v>76</v>
      </c>
      <c r="I7835" s="19" t="n">
        <f aca="false">ROUND(F7835*G7835,2)</f>
        <v>100.3</v>
      </c>
      <c r="J7835" s="19" t="n">
        <f aca="false">ROUND(F7835*H7835,2)</f>
        <v>76</v>
      </c>
      <c r="K7835" s="19" t="n">
        <f aca="false">INDEX(Pricebook!$L$2:$L$1401,MATCH(D7835,Pricebook!$A$2:$A$1401,0))</f>
        <v>108.6</v>
      </c>
      <c r="L7835" s="19" t="n">
        <f aca="false">ROUND(F7835*K7835,2)</f>
        <v>108.6</v>
      </c>
      <c r="M7835" s="24" t="n">
        <f aca="false">DATE(YEAR(C7835),MONTH(C7835),1)</f>
        <v>46235</v>
      </c>
    </row>
    <row r="7836" customFormat="false" ht="15" hidden="false" customHeight="false" outlineLevel="0" collapsed="false">
      <c r="A7836" s="21" t="s">
        <v>3966</v>
      </c>
      <c r="B7836" s="21" t="s">
        <v>3697</v>
      </c>
      <c r="C7836" s="23" t="n">
        <v>46246</v>
      </c>
      <c r="D7836" s="21" t="s">
        <v>1318</v>
      </c>
      <c r="E7836" s="21" t="s">
        <v>971</v>
      </c>
      <c r="F7836" s="12" t="n">
        <v>10</v>
      </c>
      <c r="G7836" s="19" t="n">
        <v>2.45</v>
      </c>
      <c r="H7836" s="19" t="n">
        <v>1.96</v>
      </c>
      <c r="I7836" s="19" t="n">
        <f aca="false">ROUND(F7836*G7836,2)</f>
        <v>24.5</v>
      </c>
      <c r="J7836" s="19" t="n">
        <f aca="false">ROUND(F7836*H7836,2)</f>
        <v>19.6</v>
      </c>
      <c r="K7836" s="19" t="n">
        <f aca="false">INDEX(Pricebook!$L$2:$L$1401,MATCH(D7836,Pricebook!$A$2:$A$1401,0))</f>
        <v>2.8</v>
      </c>
      <c r="L7836" s="19" t="n">
        <f aca="false">ROUND(F7836*K7836,2)</f>
        <v>28</v>
      </c>
      <c r="M7836" s="24" t="n">
        <f aca="false">DATE(YEAR(C7836),MONTH(C7836),1)</f>
        <v>46235</v>
      </c>
    </row>
    <row r="7837" customFormat="false" ht="15" hidden="false" customHeight="false" outlineLevel="0" collapsed="false">
      <c r="A7837" s="21" t="s">
        <v>3966</v>
      </c>
      <c r="B7837" s="21" t="s">
        <v>3697</v>
      </c>
      <c r="C7837" s="23" t="n">
        <v>46246</v>
      </c>
      <c r="D7837" s="21" t="s">
        <v>2755</v>
      </c>
      <c r="E7837" s="21" t="s">
        <v>2748</v>
      </c>
      <c r="F7837" s="12" t="n">
        <v>4</v>
      </c>
      <c r="G7837" s="19" t="n">
        <v>2.8</v>
      </c>
      <c r="H7837" s="19" t="n">
        <v>1.67</v>
      </c>
      <c r="I7837" s="19" t="n">
        <f aca="false">ROUND(F7837*G7837,2)</f>
        <v>11.2</v>
      </c>
      <c r="J7837" s="19" t="n">
        <f aca="false">ROUND(F7837*H7837,2)</f>
        <v>6.68</v>
      </c>
      <c r="K7837" s="19" t="n">
        <f aca="false">INDEX(Pricebook!$L$2:$L$1401,MATCH(D7837,Pricebook!$A$2:$A$1401,0))</f>
        <v>3.05</v>
      </c>
      <c r="L7837" s="19" t="n">
        <f aca="false">ROUND(F7837*K7837,2)</f>
        <v>12.2</v>
      </c>
      <c r="M7837" s="24" t="n">
        <f aca="false">DATE(YEAR(C7837),MONTH(C7837),1)</f>
        <v>46235</v>
      </c>
    </row>
    <row r="7838" customFormat="false" ht="15" hidden="false" customHeight="false" outlineLevel="0" collapsed="false">
      <c r="A7838" s="21" t="s">
        <v>3966</v>
      </c>
      <c r="B7838" s="21" t="s">
        <v>3697</v>
      </c>
      <c r="C7838" s="23" t="n">
        <v>46246</v>
      </c>
      <c r="D7838" s="21" t="s">
        <v>173</v>
      </c>
      <c r="E7838" s="21" t="s">
        <v>108</v>
      </c>
      <c r="F7838" s="12" t="n">
        <v>1</v>
      </c>
      <c r="G7838" s="19" t="n">
        <v>62.9</v>
      </c>
      <c r="H7838" s="19" t="n">
        <v>47.5</v>
      </c>
      <c r="I7838" s="19" t="n">
        <f aca="false">ROUND(F7838*G7838,2)</f>
        <v>62.9</v>
      </c>
      <c r="J7838" s="19" t="n">
        <f aca="false">ROUND(F7838*H7838,2)</f>
        <v>47.5</v>
      </c>
      <c r="K7838" s="19" t="n">
        <f aca="false">INDEX(Pricebook!$L$2:$L$1401,MATCH(D7838,Pricebook!$A$2:$A$1401,0))</f>
        <v>67.9</v>
      </c>
      <c r="L7838" s="19" t="n">
        <f aca="false">ROUND(F7838*K7838,2)</f>
        <v>67.9</v>
      </c>
      <c r="M7838" s="24" t="n">
        <f aca="false">DATE(YEAR(C7838),MONTH(C7838),1)</f>
        <v>46235</v>
      </c>
    </row>
    <row r="7839" customFormat="false" ht="15" hidden="false" customHeight="false" outlineLevel="0" collapsed="false">
      <c r="A7839" s="21" t="s">
        <v>3966</v>
      </c>
      <c r="B7839" s="21" t="s">
        <v>3697</v>
      </c>
      <c r="C7839" s="23" t="n">
        <v>46246</v>
      </c>
      <c r="D7839" s="21" t="s">
        <v>1138</v>
      </c>
      <c r="E7839" s="21" t="s">
        <v>971</v>
      </c>
      <c r="F7839" s="12" t="n">
        <v>4</v>
      </c>
      <c r="G7839" s="19" t="n">
        <v>14.15</v>
      </c>
      <c r="H7839" s="19" t="n">
        <v>11.62</v>
      </c>
      <c r="I7839" s="19" t="n">
        <f aca="false">ROUND(F7839*G7839,2)</f>
        <v>56.6</v>
      </c>
      <c r="J7839" s="19" t="n">
        <f aca="false">ROUND(F7839*H7839,2)</f>
        <v>46.48</v>
      </c>
      <c r="K7839" s="19" t="n">
        <f aca="false">INDEX(Pricebook!$L$2:$L$1401,MATCH(D7839,Pricebook!$A$2:$A$1401,0))</f>
        <v>16.6</v>
      </c>
      <c r="L7839" s="19" t="n">
        <f aca="false">ROUND(F7839*K7839,2)</f>
        <v>66.4</v>
      </c>
      <c r="M7839" s="24" t="n">
        <f aca="false">DATE(YEAR(C7839),MONTH(C7839),1)</f>
        <v>46235</v>
      </c>
    </row>
    <row r="7840" customFormat="false" ht="15" hidden="false" customHeight="false" outlineLevel="0" collapsed="false">
      <c r="A7840" s="21" t="s">
        <v>3966</v>
      </c>
      <c r="B7840" s="21" t="s">
        <v>3697</v>
      </c>
      <c r="C7840" s="23" t="n">
        <v>46246</v>
      </c>
      <c r="D7840" s="21" t="s">
        <v>1004</v>
      </c>
      <c r="E7840" s="21" t="s">
        <v>971</v>
      </c>
      <c r="F7840" s="12" t="n">
        <v>5</v>
      </c>
      <c r="G7840" s="19" t="n">
        <v>111.45</v>
      </c>
      <c r="H7840" s="19" t="n">
        <v>91.65</v>
      </c>
      <c r="I7840" s="19" t="n">
        <f aca="false">ROUND(F7840*G7840,2)</f>
        <v>557.25</v>
      </c>
      <c r="J7840" s="19" t="n">
        <f aca="false">ROUND(F7840*H7840,2)</f>
        <v>458.25</v>
      </c>
      <c r="K7840" s="19" t="n">
        <f aca="false">INDEX(Pricebook!$L$2:$L$1401,MATCH(D7840,Pricebook!$A$2:$A$1401,0))</f>
        <v>130.95</v>
      </c>
      <c r="L7840" s="19" t="n">
        <f aca="false">ROUND(F7840*K7840,2)</f>
        <v>654.75</v>
      </c>
      <c r="M7840" s="24" t="n">
        <f aca="false">DATE(YEAR(C7840),MONTH(C7840),1)</f>
        <v>46235</v>
      </c>
    </row>
    <row r="7841" customFormat="false" ht="15" hidden="false" customHeight="false" outlineLevel="0" collapsed="false">
      <c r="A7841" s="21" t="s">
        <v>3966</v>
      </c>
      <c r="B7841" s="21" t="s">
        <v>3697</v>
      </c>
      <c r="C7841" s="23" t="n">
        <v>46246</v>
      </c>
      <c r="D7841" s="21" t="s">
        <v>2836</v>
      </c>
      <c r="E7841" s="21" t="s">
        <v>2748</v>
      </c>
      <c r="F7841" s="12" t="n">
        <v>6</v>
      </c>
      <c r="G7841" s="19" t="n">
        <v>5.45</v>
      </c>
      <c r="H7841" s="19" t="n">
        <v>3.26</v>
      </c>
      <c r="I7841" s="19" t="n">
        <f aca="false">ROUND(F7841*G7841,2)</f>
        <v>32.7</v>
      </c>
      <c r="J7841" s="19" t="n">
        <f aca="false">ROUND(F7841*H7841,2)</f>
        <v>19.56</v>
      </c>
      <c r="K7841" s="19" t="n">
        <f aca="false">INDEX(Pricebook!$L$2:$L$1401,MATCH(D7841,Pricebook!$A$2:$A$1401,0))</f>
        <v>5.95</v>
      </c>
      <c r="L7841" s="19" t="n">
        <f aca="false">ROUND(F7841*K7841,2)</f>
        <v>35.7</v>
      </c>
      <c r="M7841" s="24" t="n">
        <f aca="false">DATE(YEAR(C7841),MONTH(C7841),1)</f>
        <v>46235</v>
      </c>
    </row>
    <row r="7842" customFormat="false" ht="15" hidden="false" customHeight="false" outlineLevel="0" collapsed="false">
      <c r="A7842" s="21" t="s">
        <v>3966</v>
      </c>
      <c r="B7842" s="21" t="s">
        <v>3697</v>
      </c>
      <c r="C7842" s="23" t="n">
        <v>46246</v>
      </c>
      <c r="D7842" s="21" t="s">
        <v>1170</v>
      </c>
      <c r="E7842" s="21" t="s">
        <v>971</v>
      </c>
      <c r="F7842" s="12" t="n">
        <v>1</v>
      </c>
      <c r="G7842" s="19" t="n">
        <v>1084.3</v>
      </c>
      <c r="H7842" s="19" t="n">
        <v>881.35</v>
      </c>
      <c r="I7842" s="19" t="n">
        <f aca="false">ROUND(F7842*G7842,2)</f>
        <v>1084.3</v>
      </c>
      <c r="J7842" s="19" t="n">
        <f aca="false">ROUND(F7842*H7842,2)</f>
        <v>881.35</v>
      </c>
      <c r="K7842" s="19" t="n">
        <f aca="false">INDEX(Pricebook!$L$2:$L$1401,MATCH(D7842,Pricebook!$A$2:$A$1401,0))</f>
        <v>1192.75</v>
      </c>
      <c r="L7842" s="19" t="n">
        <f aca="false">ROUND(F7842*K7842,2)</f>
        <v>1192.75</v>
      </c>
      <c r="M7842" s="24" t="n">
        <f aca="false">DATE(YEAR(C7842),MONTH(C7842),1)</f>
        <v>46235</v>
      </c>
    </row>
    <row r="7843" customFormat="false" ht="15" hidden="false" customHeight="false" outlineLevel="0" collapsed="false">
      <c r="A7843" s="21" t="s">
        <v>3966</v>
      </c>
      <c r="B7843" s="21" t="s">
        <v>3697</v>
      </c>
      <c r="C7843" s="23" t="n">
        <v>46246</v>
      </c>
      <c r="D7843" s="21" t="s">
        <v>225</v>
      </c>
      <c r="E7843" s="21" t="s">
        <v>108</v>
      </c>
      <c r="F7843" s="12" t="n">
        <v>1</v>
      </c>
      <c r="G7843" s="19" t="n">
        <v>8.6</v>
      </c>
      <c r="H7843" s="19" t="n">
        <v>6.55</v>
      </c>
      <c r="I7843" s="19" t="n">
        <f aca="false">ROUND(F7843*G7843,2)</f>
        <v>8.6</v>
      </c>
      <c r="J7843" s="19" t="n">
        <f aca="false">ROUND(F7843*H7843,2)</f>
        <v>6.55</v>
      </c>
      <c r="K7843" s="19" t="n">
        <f aca="false">INDEX(Pricebook!$L$2:$L$1401,MATCH(D7843,Pricebook!$A$2:$A$1401,0))</f>
        <v>9.4</v>
      </c>
      <c r="L7843" s="19" t="n">
        <f aca="false">ROUND(F7843*K7843,2)</f>
        <v>9.4</v>
      </c>
      <c r="M7843" s="24" t="n">
        <f aca="false">DATE(YEAR(C7843),MONTH(C7843),1)</f>
        <v>46235</v>
      </c>
    </row>
    <row r="7844" customFormat="false" ht="15" hidden="false" customHeight="false" outlineLevel="0" collapsed="false">
      <c r="A7844" s="21" t="s">
        <v>3966</v>
      </c>
      <c r="B7844" s="21" t="s">
        <v>3697</v>
      </c>
      <c r="C7844" s="23" t="n">
        <v>46246</v>
      </c>
      <c r="D7844" s="21" t="s">
        <v>1294</v>
      </c>
      <c r="E7844" s="21" t="s">
        <v>971</v>
      </c>
      <c r="F7844" s="12" t="n">
        <v>2</v>
      </c>
      <c r="G7844" s="19" t="n">
        <v>1039.15</v>
      </c>
      <c r="H7844" s="19" t="n">
        <v>928.75</v>
      </c>
      <c r="I7844" s="19" t="n">
        <f aca="false">ROUND(F7844*G7844,2)</f>
        <v>2078.3</v>
      </c>
      <c r="J7844" s="19" t="n">
        <f aca="false">ROUND(F7844*H7844,2)</f>
        <v>1857.5</v>
      </c>
      <c r="K7844" s="19" t="n">
        <f aca="false">INDEX(Pricebook!$L$2:$L$1401,MATCH(D7844,Pricebook!$A$2:$A$1401,0))</f>
        <v>1222.05</v>
      </c>
      <c r="L7844" s="19" t="n">
        <f aca="false">ROUND(F7844*K7844,2)</f>
        <v>2444.1</v>
      </c>
      <c r="M7844" s="24" t="n">
        <f aca="false">DATE(YEAR(C7844),MONTH(C7844),1)</f>
        <v>46235</v>
      </c>
    </row>
    <row r="7845" customFormat="false" ht="15" hidden="false" customHeight="false" outlineLevel="0" collapsed="false">
      <c r="A7845" s="21" t="s">
        <v>3966</v>
      </c>
      <c r="B7845" s="21" t="s">
        <v>3697</v>
      </c>
      <c r="C7845" s="23" t="n">
        <v>46246</v>
      </c>
      <c r="D7845" s="21" t="s">
        <v>1306</v>
      </c>
      <c r="E7845" s="21" t="s">
        <v>971</v>
      </c>
      <c r="F7845" s="12" t="n">
        <v>8</v>
      </c>
      <c r="G7845" s="19" t="n">
        <v>4.15</v>
      </c>
      <c r="H7845" s="19" t="n">
        <v>3.38</v>
      </c>
      <c r="I7845" s="19" t="n">
        <f aca="false">ROUND(F7845*G7845,2)</f>
        <v>33.2</v>
      </c>
      <c r="J7845" s="19" t="n">
        <f aca="false">ROUND(F7845*H7845,2)</f>
        <v>27.04</v>
      </c>
      <c r="K7845" s="19" t="n">
        <f aca="false">INDEX(Pricebook!$L$2:$L$1401,MATCH(D7845,Pricebook!$A$2:$A$1401,0))</f>
        <v>4.85</v>
      </c>
      <c r="L7845" s="19" t="n">
        <f aca="false">ROUND(F7845*K7845,2)</f>
        <v>38.8</v>
      </c>
      <c r="M7845" s="24" t="n">
        <f aca="false">DATE(YEAR(C7845),MONTH(C7845),1)</f>
        <v>46235</v>
      </c>
    </row>
    <row r="7846" customFormat="false" ht="15" hidden="false" customHeight="false" outlineLevel="0" collapsed="false">
      <c r="A7846" s="21" t="s">
        <v>3966</v>
      </c>
      <c r="B7846" s="21" t="s">
        <v>3697</v>
      </c>
      <c r="C7846" s="23" t="n">
        <v>46246</v>
      </c>
      <c r="D7846" s="21" t="s">
        <v>2305</v>
      </c>
      <c r="E7846" s="21" t="s">
        <v>2202</v>
      </c>
      <c r="F7846" s="12" t="n">
        <v>3</v>
      </c>
      <c r="G7846" s="19" t="n">
        <v>47.6</v>
      </c>
      <c r="H7846" s="19" t="n">
        <v>29.08</v>
      </c>
      <c r="I7846" s="19" t="n">
        <f aca="false">ROUND(F7846*G7846,2)</f>
        <v>142.8</v>
      </c>
      <c r="J7846" s="19" t="n">
        <f aca="false">ROUND(F7846*H7846,2)</f>
        <v>87.24</v>
      </c>
      <c r="K7846" s="19" t="n">
        <f aca="false">INDEX(Pricebook!$L$2:$L$1401,MATCH(D7846,Pricebook!$A$2:$A$1401,0))</f>
        <v>50.15</v>
      </c>
      <c r="L7846" s="19" t="n">
        <f aca="false">ROUND(F7846*K7846,2)</f>
        <v>150.45</v>
      </c>
      <c r="M7846" s="24" t="n">
        <f aca="false">DATE(YEAR(C7846),MONTH(C7846),1)</f>
        <v>46235</v>
      </c>
    </row>
    <row r="7847" customFormat="false" ht="15" hidden="false" customHeight="false" outlineLevel="0" collapsed="false">
      <c r="A7847" s="21" t="s">
        <v>3966</v>
      </c>
      <c r="B7847" s="21" t="s">
        <v>3697</v>
      </c>
      <c r="C7847" s="23" t="n">
        <v>46246</v>
      </c>
      <c r="D7847" s="21" t="s">
        <v>745</v>
      </c>
      <c r="E7847" s="21" t="s">
        <v>366</v>
      </c>
      <c r="F7847" s="12" t="n">
        <v>2</v>
      </c>
      <c r="G7847" s="19" t="n">
        <v>146.3</v>
      </c>
      <c r="H7847" s="19" t="n">
        <v>104.27</v>
      </c>
      <c r="I7847" s="19" t="n">
        <f aca="false">ROUND(F7847*G7847,2)</f>
        <v>292.6</v>
      </c>
      <c r="J7847" s="19" t="n">
        <f aca="false">ROUND(F7847*H7847,2)</f>
        <v>208.54</v>
      </c>
      <c r="K7847" s="19" t="n">
        <f aca="false">INDEX(Pricebook!$L$2:$L$1401,MATCH(D7847,Pricebook!$A$2:$A$1401,0))</f>
        <v>155.65</v>
      </c>
      <c r="L7847" s="19" t="n">
        <f aca="false">ROUND(F7847*K7847,2)</f>
        <v>311.3</v>
      </c>
      <c r="M7847" s="24" t="n">
        <f aca="false">DATE(YEAR(C7847),MONTH(C7847),1)</f>
        <v>46235</v>
      </c>
    </row>
    <row r="7848" customFormat="false" ht="15" hidden="false" customHeight="false" outlineLevel="0" collapsed="false">
      <c r="A7848" s="21" t="s">
        <v>3966</v>
      </c>
      <c r="B7848" s="21" t="s">
        <v>3697</v>
      </c>
      <c r="C7848" s="23" t="n">
        <v>46246</v>
      </c>
      <c r="D7848" s="21" t="s">
        <v>2428</v>
      </c>
      <c r="E7848" s="21" t="s">
        <v>2202</v>
      </c>
      <c r="F7848" s="12" t="n">
        <v>6</v>
      </c>
      <c r="G7848" s="19" t="n">
        <v>14.45</v>
      </c>
      <c r="H7848" s="19" t="n">
        <v>8.91</v>
      </c>
      <c r="I7848" s="19" t="n">
        <f aca="false">ROUND(F7848*G7848,2)</f>
        <v>86.7</v>
      </c>
      <c r="J7848" s="19" t="n">
        <f aca="false">ROUND(F7848*H7848,2)</f>
        <v>53.46</v>
      </c>
      <c r="K7848" s="19" t="n">
        <f aca="false">INDEX(Pricebook!$L$2:$L$1401,MATCH(D7848,Pricebook!$A$2:$A$1401,0))</f>
        <v>15.4</v>
      </c>
      <c r="L7848" s="19" t="n">
        <f aca="false">ROUND(F7848*K7848,2)</f>
        <v>92.4</v>
      </c>
      <c r="M7848" s="24" t="n">
        <f aca="false">DATE(YEAR(C7848),MONTH(C7848),1)</f>
        <v>46235</v>
      </c>
    </row>
    <row r="7849" customFormat="false" ht="15" hidden="false" customHeight="false" outlineLevel="0" collapsed="false">
      <c r="A7849" s="21" t="s">
        <v>3967</v>
      </c>
      <c r="B7849" s="21" t="s">
        <v>3279</v>
      </c>
      <c r="C7849" s="23" t="n">
        <v>46247</v>
      </c>
      <c r="D7849" s="21" t="s">
        <v>1988</v>
      </c>
      <c r="E7849" s="21" t="s">
        <v>1941</v>
      </c>
      <c r="F7849" s="12" t="n">
        <v>4</v>
      </c>
      <c r="G7849" s="19" t="n">
        <v>65.35</v>
      </c>
      <c r="H7849" s="19" t="n">
        <v>42.17</v>
      </c>
      <c r="I7849" s="19" t="n">
        <f aca="false">ROUND(F7849*G7849,2)</f>
        <v>261.4</v>
      </c>
      <c r="J7849" s="19" t="n">
        <f aca="false">ROUND(F7849*H7849,2)</f>
        <v>168.68</v>
      </c>
      <c r="K7849" s="19" t="n">
        <f aca="false">INDEX(Pricebook!$L$2:$L$1401,MATCH(D7849,Pricebook!$A$2:$A$1401,0))</f>
        <v>68.05</v>
      </c>
      <c r="L7849" s="19" t="n">
        <f aca="false">ROUND(F7849*K7849,2)</f>
        <v>272.2</v>
      </c>
      <c r="M7849" s="24" t="n">
        <f aca="false">DATE(YEAR(C7849),MONTH(C7849),1)</f>
        <v>46235</v>
      </c>
    </row>
    <row r="7850" customFormat="false" ht="15" hidden="false" customHeight="false" outlineLevel="0" collapsed="false">
      <c r="A7850" s="21" t="s">
        <v>3967</v>
      </c>
      <c r="B7850" s="21" t="s">
        <v>3279</v>
      </c>
      <c r="C7850" s="23" t="n">
        <v>46247</v>
      </c>
      <c r="D7850" s="21" t="s">
        <v>2072</v>
      </c>
      <c r="E7850" s="21" t="s">
        <v>1941</v>
      </c>
      <c r="F7850" s="12" t="n">
        <v>6</v>
      </c>
      <c r="G7850" s="19" t="n">
        <v>48.4</v>
      </c>
      <c r="H7850" s="19" t="n">
        <v>30.86</v>
      </c>
      <c r="I7850" s="19" t="n">
        <f aca="false">ROUND(F7850*G7850,2)</f>
        <v>290.4</v>
      </c>
      <c r="J7850" s="19" t="n">
        <f aca="false">ROUND(F7850*H7850,2)</f>
        <v>185.16</v>
      </c>
      <c r="K7850" s="19" t="n">
        <f aca="false">INDEX(Pricebook!$L$2:$L$1401,MATCH(D7850,Pricebook!$A$2:$A$1401,0))</f>
        <v>49.8</v>
      </c>
      <c r="L7850" s="19" t="n">
        <f aca="false">ROUND(F7850*K7850,2)</f>
        <v>298.8</v>
      </c>
      <c r="M7850" s="24" t="n">
        <f aca="false">DATE(YEAR(C7850),MONTH(C7850),1)</f>
        <v>46235</v>
      </c>
    </row>
    <row r="7851" customFormat="false" ht="15" hidden="false" customHeight="false" outlineLevel="0" collapsed="false">
      <c r="A7851" s="21" t="s">
        <v>3967</v>
      </c>
      <c r="B7851" s="21" t="s">
        <v>3279</v>
      </c>
      <c r="C7851" s="23" t="n">
        <v>46247</v>
      </c>
      <c r="D7851" s="21" t="s">
        <v>2014</v>
      </c>
      <c r="E7851" s="21" t="s">
        <v>1941</v>
      </c>
      <c r="F7851" s="12" t="n">
        <v>4</v>
      </c>
      <c r="G7851" s="19" t="n">
        <v>125.85</v>
      </c>
      <c r="H7851" s="19" t="n">
        <v>81.94</v>
      </c>
      <c r="I7851" s="19" t="n">
        <f aca="false">ROUND(F7851*G7851,2)</f>
        <v>503.4</v>
      </c>
      <c r="J7851" s="19" t="n">
        <f aca="false">ROUND(F7851*H7851,2)</f>
        <v>327.76</v>
      </c>
      <c r="K7851" s="19" t="n">
        <f aca="false">INDEX(Pricebook!$L$2:$L$1401,MATCH(D7851,Pricebook!$A$2:$A$1401,0))</f>
        <v>132.2</v>
      </c>
      <c r="L7851" s="19" t="n">
        <f aca="false">ROUND(F7851*K7851,2)</f>
        <v>528.8</v>
      </c>
      <c r="M7851" s="24" t="n">
        <f aca="false">DATE(YEAR(C7851),MONTH(C7851),1)</f>
        <v>46235</v>
      </c>
    </row>
    <row r="7852" customFormat="false" ht="15" hidden="false" customHeight="false" outlineLevel="0" collapsed="false">
      <c r="A7852" s="21" t="s">
        <v>3967</v>
      </c>
      <c r="B7852" s="21" t="s">
        <v>3279</v>
      </c>
      <c r="C7852" s="23" t="n">
        <v>46247</v>
      </c>
      <c r="D7852" s="21" t="s">
        <v>717</v>
      </c>
      <c r="E7852" s="21" t="s">
        <v>366</v>
      </c>
      <c r="F7852" s="12" t="n">
        <v>1</v>
      </c>
      <c r="G7852" s="19" t="n">
        <v>12.05</v>
      </c>
      <c r="H7852" s="19" t="n">
        <v>8.67</v>
      </c>
      <c r="I7852" s="19" t="n">
        <f aca="false">ROUND(F7852*G7852,2)</f>
        <v>12.05</v>
      </c>
      <c r="J7852" s="19" t="n">
        <f aca="false">ROUND(F7852*H7852,2)</f>
        <v>8.67</v>
      </c>
      <c r="K7852" s="19" t="n">
        <f aca="false">INDEX(Pricebook!$L$2:$L$1401,MATCH(D7852,Pricebook!$A$2:$A$1401,0))</f>
        <v>12.95</v>
      </c>
      <c r="L7852" s="19" t="n">
        <f aca="false">ROUND(F7852*K7852,2)</f>
        <v>12.95</v>
      </c>
      <c r="M7852" s="24" t="n">
        <f aca="false">DATE(YEAR(C7852),MONTH(C7852),1)</f>
        <v>46235</v>
      </c>
    </row>
    <row r="7853" customFormat="false" ht="15" hidden="false" customHeight="false" outlineLevel="0" collapsed="false">
      <c r="A7853" s="21" t="s">
        <v>3967</v>
      </c>
      <c r="B7853" s="21" t="s">
        <v>3279</v>
      </c>
      <c r="C7853" s="23" t="n">
        <v>46247</v>
      </c>
      <c r="D7853" s="21" t="s">
        <v>2174</v>
      </c>
      <c r="E7853" s="21" t="s">
        <v>1941</v>
      </c>
      <c r="F7853" s="12" t="n">
        <v>6</v>
      </c>
      <c r="G7853" s="19" t="n">
        <v>52.3</v>
      </c>
      <c r="H7853" s="19" t="n">
        <v>33.51</v>
      </c>
      <c r="I7853" s="19" t="n">
        <f aca="false">ROUND(F7853*G7853,2)</f>
        <v>313.8</v>
      </c>
      <c r="J7853" s="19" t="n">
        <f aca="false">ROUND(F7853*H7853,2)</f>
        <v>201.06</v>
      </c>
      <c r="K7853" s="19" t="n">
        <f aca="false">INDEX(Pricebook!$L$2:$L$1401,MATCH(D7853,Pricebook!$A$2:$A$1401,0))</f>
        <v>54.05</v>
      </c>
      <c r="L7853" s="19" t="n">
        <f aca="false">ROUND(F7853*K7853,2)</f>
        <v>324.3</v>
      </c>
      <c r="M7853" s="24" t="n">
        <f aca="false">DATE(YEAR(C7853),MONTH(C7853),1)</f>
        <v>46235</v>
      </c>
    </row>
    <row r="7854" customFormat="false" ht="15" hidden="false" customHeight="false" outlineLevel="0" collapsed="false">
      <c r="A7854" s="21" t="s">
        <v>3967</v>
      </c>
      <c r="B7854" s="21" t="s">
        <v>3279</v>
      </c>
      <c r="C7854" s="23" t="n">
        <v>46247</v>
      </c>
      <c r="D7854" s="21" t="s">
        <v>583</v>
      </c>
      <c r="E7854" s="21" t="s">
        <v>366</v>
      </c>
      <c r="F7854" s="12" t="n">
        <v>4</v>
      </c>
      <c r="G7854" s="19" t="n">
        <v>57.45</v>
      </c>
      <c r="H7854" s="19" t="n">
        <v>45.81</v>
      </c>
      <c r="I7854" s="19" t="n">
        <f aca="false">ROUND(F7854*G7854,2)</f>
        <v>229.8</v>
      </c>
      <c r="J7854" s="19" t="n">
        <f aca="false">ROUND(F7854*H7854,2)</f>
        <v>183.24</v>
      </c>
      <c r="K7854" s="19" t="n">
        <f aca="false">INDEX(Pricebook!$L$2:$L$1401,MATCH(D7854,Pricebook!$A$2:$A$1401,0))</f>
        <v>61.95</v>
      </c>
      <c r="L7854" s="19" t="n">
        <f aca="false">ROUND(F7854*K7854,2)</f>
        <v>247.8</v>
      </c>
      <c r="M7854" s="24" t="n">
        <f aca="false">DATE(YEAR(C7854),MONTH(C7854),1)</f>
        <v>46235</v>
      </c>
    </row>
    <row r="7855" customFormat="false" ht="15" hidden="false" customHeight="false" outlineLevel="0" collapsed="false">
      <c r="A7855" s="21" t="s">
        <v>3967</v>
      </c>
      <c r="B7855" s="21" t="s">
        <v>3279</v>
      </c>
      <c r="C7855" s="23" t="n">
        <v>46247</v>
      </c>
      <c r="D7855" s="21" t="s">
        <v>561</v>
      </c>
      <c r="E7855" s="21" t="s">
        <v>366</v>
      </c>
      <c r="F7855" s="12" t="n">
        <v>2</v>
      </c>
      <c r="G7855" s="19" t="n">
        <v>48.4</v>
      </c>
      <c r="H7855" s="19" t="n">
        <v>34.62</v>
      </c>
      <c r="I7855" s="19" t="n">
        <f aca="false">ROUND(F7855*G7855,2)</f>
        <v>96.8</v>
      </c>
      <c r="J7855" s="19" t="n">
        <f aca="false">ROUND(F7855*H7855,2)</f>
        <v>69.24</v>
      </c>
      <c r="K7855" s="19" t="n">
        <f aca="false">INDEX(Pricebook!$L$2:$L$1401,MATCH(D7855,Pricebook!$A$2:$A$1401,0))</f>
        <v>51.7</v>
      </c>
      <c r="L7855" s="19" t="n">
        <f aca="false">ROUND(F7855*K7855,2)</f>
        <v>103.4</v>
      </c>
      <c r="M7855" s="24" t="n">
        <f aca="false">DATE(YEAR(C7855),MONTH(C7855),1)</f>
        <v>46235</v>
      </c>
    </row>
    <row r="7856" customFormat="false" ht="15" hidden="false" customHeight="false" outlineLevel="0" collapsed="false">
      <c r="A7856" s="21" t="s">
        <v>3967</v>
      </c>
      <c r="B7856" s="21" t="s">
        <v>3279</v>
      </c>
      <c r="C7856" s="23" t="n">
        <v>46247</v>
      </c>
      <c r="D7856" s="21" t="s">
        <v>982</v>
      </c>
      <c r="E7856" s="21" t="s">
        <v>971</v>
      </c>
      <c r="F7856" s="12" t="n">
        <v>2</v>
      </c>
      <c r="G7856" s="19" t="n">
        <v>40.1</v>
      </c>
      <c r="H7856" s="19" t="n">
        <v>32.56</v>
      </c>
      <c r="I7856" s="19" t="n">
        <f aca="false">ROUND(F7856*G7856,2)</f>
        <v>80.2</v>
      </c>
      <c r="J7856" s="19" t="n">
        <f aca="false">ROUND(F7856*H7856,2)</f>
        <v>65.12</v>
      </c>
      <c r="K7856" s="19" t="n">
        <f aca="false">INDEX(Pricebook!$L$2:$L$1401,MATCH(D7856,Pricebook!$A$2:$A$1401,0))</f>
        <v>46.55</v>
      </c>
      <c r="L7856" s="19" t="n">
        <f aca="false">ROUND(F7856*K7856,2)</f>
        <v>93.1</v>
      </c>
      <c r="M7856" s="24" t="n">
        <f aca="false">DATE(YEAR(C7856),MONTH(C7856),1)</f>
        <v>46235</v>
      </c>
    </row>
    <row r="7857" customFormat="false" ht="15" hidden="false" customHeight="false" outlineLevel="0" collapsed="false">
      <c r="A7857" s="21" t="s">
        <v>3967</v>
      </c>
      <c r="B7857" s="21" t="s">
        <v>3279</v>
      </c>
      <c r="C7857" s="23" t="n">
        <v>46247</v>
      </c>
      <c r="D7857" s="21" t="s">
        <v>1164</v>
      </c>
      <c r="E7857" s="21" t="s">
        <v>971</v>
      </c>
      <c r="F7857" s="12" t="n">
        <v>1</v>
      </c>
      <c r="G7857" s="19" t="n">
        <v>151.35</v>
      </c>
      <c r="H7857" s="19" t="n">
        <v>132.77</v>
      </c>
      <c r="I7857" s="19" t="n">
        <f aca="false">ROUND(F7857*G7857,2)</f>
        <v>151.35</v>
      </c>
      <c r="J7857" s="19" t="n">
        <f aca="false">ROUND(F7857*H7857,2)</f>
        <v>132.77</v>
      </c>
      <c r="K7857" s="19" t="n">
        <f aca="false">INDEX(Pricebook!$L$2:$L$1401,MATCH(D7857,Pricebook!$A$2:$A$1401,0))</f>
        <v>174.7</v>
      </c>
      <c r="L7857" s="19" t="n">
        <f aca="false">ROUND(F7857*K7857,2)</f>
        <v>174.7</v>
      </c>
      <c r="M7857" s="24" t="n">
        <f aca="false">DATE(YEAR(C7857),MONTH(C7857),1)</f>
        <v>46235</v>
      </c>
    </row>
    <row r="7858" customFormat="false" ht="15" hidden="false" customHeight="false" outlineLevel="0" collapsed="false">
      <c r="A7858" s="21" t="s">
        <v>3967</v>
      </c>
      <c r="B7858" s="21" t="s">
        <v>3279</v>
      </c>
      <c r="C7858" s="23" t="n">
        <v>46247</v>
      </c>
      <c r="D7858" s="21" t="s">
        <v>2946</v>
      </c>
      <c r="E7858" s="21" t="s">
        <v>2748</v>
      </c>
      <c r="F7858" s="12" t="n">
        <v>5</v>
      </c>
      <c r="G7858" s="19" t="n">
        <v>9.3</v>
      </c>
      <c r="H7858" s="19" t="n">
        <v>5.53</v>
      </c>
      <c r="I7858" s="19" t="n">
        <f aca="false">ROUND(F7858*G7858,2)</f>
        <v>46.5</v>
      </c>
      <c r="J7858" s="19" t="n">
        <f aca="false">ROUND(F7858*H7858,2)</f>
        <v>27.65</v>
      </c>
      <c r="K7858" s="19" t="n">
        <f aca="false">INDEX(Pricebook!$L$2:$L$1401,MATCH(D7858,Pricebook!$A$2:$A$1401,0))</f>
        <v>10.1</v>
      </c>
      <c r="L7858" s="19" t="n">
        <f aca="false">ROUND(F7858*K7858,2)</f>
        <v>50.5</v>
      </c>
      <c r="M7858" s="24" t="n">
        <f aca="false">DATE(YEAR(C7858),MONTH(C7858),1)</f>
        <v>46235</v>
      </c>
    </row>
    <row r="7859" customFormat="false" ht="15" hidden="false" customHeight="false" outlineLevel="0" collapsed="false">
      <c r="A7859" s="21" t="s">
        <v>3967</v>
      </c>
      <c r="B7859" s="21" t="s">
        <v>3279</v>
      </c>
      <c r="C7859" s="23" t="n">
        <v>46247</v>
      </c>
      <c r="D7859" s="21" t="s">
        <v>2000</v>
      </c>
      <c r="E7859" s="21" t="s">
        <v>1941</v>
      </c>
      <c r="F7859" s="12" t="n">
        <v>1</v>
      </c>
      <c r="G7859" s="19" t="n">
        <v>126.3</v>
      </c>
      <c r="H7859" s="19" t="n">
        <v>81.03</v>
      </c>
      <c r="I7859" s="19" t="n">
        <f aca="false">ROUND(F7859*G7859,2)</f>
        <v>126.3</v>
      </c>
      <c r="J7859" s="19" t="n">
        <f aca="false">ROUND(F7859*H7859,2)</f>
        <v>81.03</v>
      </c>
      <c r="K7859" s="19" t="n">
        <f aca="false">INDEX(Pricebook!$L$2:$L$1401,MATCH(D7859,Pricebook!$A$2:$A$1401,0))</f>
        <v>130.7</v>
      </c>
      <c r="L7859" s="19" t="n">
        <f aca="false">ROUND(F7859*K7859,2)</f>
        <v>130.7</v>
      </c>
      <c r="M7859" s="24" t="n">
        <f aca="false">DATE(YEAR(C7859),MONTH(C7859),1)</f>
        <v>46235</v>
      </c>
    </row>
    <row r="7860" customFormat="false" ht="15" hidden="false" customHeight="false" outlineLevel="0" collapsed="false">
      <c r="A7860" s="21" t="s">
        <v>3967</v>
      </c>
      <c r="B7860" s="21" t="s">
        <v>3279</v>
      </c>
      <c r="C7860" s="23" t="n">
        <v>46247</v>
      </c>
      <c r="D7860" s="21" t="s">
        <v>2930</v>
      </c>
      <c r="E7860" s="21" t="s">
        <v>2748</v>
      </c>
      <c r="F7860" s="12" t="n">
        <v>3</v>
      </c>
      <c r="G7860" s="19" t="n">
        <v>15.7</v>
      </c>
      <c r="H7860" s="19" t="n">
        <v>9.33</v>
      </c>
      <c r="I7860" s="19" t="n">
        <f aca="false">ROUND(F7860*G7860,2)</f>
        <v>47.1</v>
      </c>
      <c r="J7860" s="19" t="n">
        <f aca="false">ROUND(F7860*H7860,2)</f>
        <v>27.99</v>
      </c>
      <c r="K7860" s="19" t="n">
        <f aca="false">INDEX(Pricebook!$L$2:$L$1401,MATCH(D7860,Pricebook!$A$2:$A$1401,0))</f>
        <v>17</v>
      </c>
      <c r="L7860" s="19" t="n">
        <f aca="false">ROUND(F7860*K7860,2)</f>
        <v>51</v>
      </c>
      <c r="M7860" s="24" t="n">
        <f aca="false">DATE(YEAR(C7860),MONTH(C7860),1)</f>
        <v>46235</v>
      </c>
    </row>
    <row r="7861" customFormat="false" ht="15" hidden="false" customHeight="false" outlineLevel="0" collapsed="false">
      <c r="A7861" s="21" t="s">
        <v>3967</v>
      </c>
      <c r="B7861" s="21" t="s">
        <v>3279</v>
      </c>
      <c r="C7861" s="23" t="n">
        <v>46247</v>
      </c>
      <c r="D7861" s="21" t="s">
        <v>757</v>
      </c>
      <c r="E7861" s="21" t="s">
        <v>366</v>
      </c>
      <c r="F7861" s="12" t="n">
        <v>4</v>
      </c>
      <c r="G7861" s="19" t="n">
        <v>11.7</v>
      </c>
      <c r="H7861" s="19" t="n">
        <v>8.45</v>
      </c>
      <c r="I7861" s="19" t="n">
        <f aca="false">ROUND(F7861*G7861,2)</f>
        <v>46.8</v>
      </c>
      <c r="J7861" s="19" t="n">
        <f aca="false">ROUND(F7861*H7861,2)</f>
        <v>33.8</v>
      </c>
      <c r="K7861" s="19" t="n">
        <f aca="false">INDEX(Pricebook!$L$2:$L$1401,MATCH(D7861,Pricebook!$A$2:$A$1401,0))</f>
        <v>12.65</v>
      </c>
      <c r="L7861" s="19" t="n">
        <f aca="false">ROUND(F7861*K7861,2)</f>
        <v>50.6</v>
      </c>
      <c r="M7861" s="24" t="n">
        <f aca="false">DATE(YEAR(C7861),MONTH(C7861),1)</f>
        <v>46235</v>
      </c>
    </row>
    <row r="7862" customFormat="false" ht="15" hidden="false" customHeight="false" outlineLevel="0" collapsed="false">
      <c r="A7862" s="21" t="s">
        <v>3967</v>
      </c>
      <c r="B7862" s="21" t="s">
        <v>3279</v>
      </c>
      <c r="C7862" s="23" t="n">
        <v>46247</v>
      </c>
      <c r="D7862" s="21" t="s">
        <v>1140</v>
      </c>
      <c r="E7862" s="21" t="s">
        <v>971</v>
      </c>
      <c r="F7862" s="12" t="n">
        <v>2</v>
      </c>
      <c r="G7862" s="19" t="n">
        <v>4.4</v>
      </c>
      <c r="H7862" s="19" t="n">
        <v>3.6</v>
      </c>
      <c r="I7862" s="19" t="n">
        <f aca="false">ROUND(F7862*G7862,2)</f>
        <v>8.8</v>
      </c>
      <c r="J7862" s="19" t="n">
        <f aca="false">ROUND(F7862*H7862,2)</f>
        <v>7.2</v>
      </c>
      <c r="K7862" s="19" t="n">
        <f aca="false">INDEX(Pricebook!$L$2:$L$1401,MATCH(D7862,Pricebook!$A$2:$A$1401,0))</f>
        <v>5.15</v>
      </c>
      <c r="L7862" s="19" t="n">
        <f aca="false">ROUND(F7862*K7862,2)</f>
        <v>10.3</v>
      </c>
      <c r="M7862" s="24" t="n">
        <f aca="false">DATE(YEAR(C7862),MONTH(C7862),1)</f>
        <v>46235</v>
      </c>
    </row>
    <row r="7863" customFormat="false" ht="15" hidden="false" customHeight="false" outlineLevel="0" collapsed="false">
      <c r="A7863" s="21" t="s">
        <v>3968</v>
      </c>
      <c r="B7863" s="21" t="s">
        <v>3349</v>
      </c>
      <c r="C7863" s="23" t="n">
        <v>46247</v>
      </c>
      <c r="D7863" s="21" t="s">
        <v>2828</v>
      </c>
      <c r="E7863" s="21" t="s">
        <v>2748</v>
      </c>
      <c r="F7863" s="12" t="n">
        <v>6</v>
      </c>
      <c r="G7863" s="19" t="n">
        <v>8.35</v>
      </c>
      <c r="H7863" s="19" t="n">
        <v>5.06</v>
      </c>
      <c r="I7863" s="19" t="n">
        <f aca="false">ROUND(F7863*G7863,2)</f>
        <v>50.1</v>
      </c>
      <c r="J7863" s="19" t="n">
        <f aca="false">ROUND(F7863*H7863,2)</f>
        <v>30.36</v>
      </c>
      <c r="K7863" s="19" t="n">
        <f aca="false">INDEX(Pricebook!$L$2:$L$1401,MATCH(D7863,Pricebook!$A$2:$A$1401,0))</f>
        <v>9.2</v>
      </c>
      <c r="L7863" s="19" t="n">
        <f aca="false">ROUND(F7863*K7863,2)</f>
        <v>55.2</v>
      </c>
      <c r="M7863" s="24" t="n">
        <f aca="false">DATE(YEAR(C7863),MONTH(C7863),1)</f>
        <v>46235</v>
      </c>
    </row>
    <row r="7864" customFormat="false" ht="15" hidden="false" customHeight="false" outlineLevel="0" collapsed="false">
      <c r="A7864" s="21" t="s">
        <v>3968</v>
      </c>
      <c r="B7864" s="21" t="s">
        <v>3349</v>
      </c>
      <c r="C7864" s="23" t="n">
        <v>46247</v>
      </c>
      <c r="D7864" s="21" t="s">
        <v>1170</v>
      </c>
      <c r="E7864" s="21" t="s">
        <v>971</v>
      </c>
      <c r="F7864" s="12" t="n">
        <v>1</v>
      </c>
      <c r="G7864" s="19" t="n">
        <v>1084.3</v>
      </c>
      <c r="H7864" s="19" t="n">
        <v>881.35</v>
      </c>
      <c r="I7864" s="19" t="n">
        <f aca="false">ROUND(F7864*G7864,2)</f>
        <v>1084.3</v>
      </c>
      <c r="J7864" s="19" t="n">
        <f aca="false">ROUND(F7864*H7864,2)</f>
        <v>881.35</v>
      </c>
      <c r="K7864" s="19" t="n">
        <f aca="false">INDEX(Pricebook!$L$2:$L$1401,MATCH(D7864,Pricebook!$A$2:$A$1401,0))</f>
        <v>1192.75</v>
      </c>
      <c r="L7864" s="19" t="n">
        <f aca="false">ROUND(F7864*K7864,2)</f>
        <v>1192.75</v>
      </c>
      <c r="M7864" s="24" t="n">
        <f aca="false">DATE(YEAR(C7864),MONTH(C7864),1)</f>
        <v>46235</v>
      </c>
    </row>
    <row r="7865" customFormat="false" ht="15" hidden="false" customHeight="false" outlineLevel="0" collapsed="false">
      <c r="A7865" s="21" t="s">
        <v>3968</v>
      </c>
      <c r="B7865" s="21" t="s">
        <v>3349</v>
      </c>
      <c r="C7865" s="23" t="n">
        <v>46247</v>
      </c>
      <c r="D7865" s="21" t="s">
        <v>1272</v>
      </c>
      <c r="E7865" s="21" t="s">
        <v>971</v>
      </c>
      <c r="F7865" s="12" t="n">
        <v>1</v>
      </c>
      <c r="G7865" s="19" t="n">
        <v>107.15</v>
      </c>
      <c r="H7865" s="19" t="n">
        <v>87.16</v>
      </c>
      <c r="I7865" s="19" t="n">
        <f aca="false">ROUND(F7865*G7865,2)</f>
        <v>107.15</v>
      </c>
      <c r="J7865" s="19" t="n">
        <f aca="false">ROUND(F7865*H7865,2)</f>
        <v>87.16</v>
      </c>
      <c r="K7865" s="19" t="n">
        <f aca="false">INDEX(Pricebook!$L$2:$L$1401,MATCH(D7865,Pricebook!$A$2:$A$1401,0))</f>
        <v>124.55</v>
      </c>
      <c r="L7865" s="19" t="n">
        <f aca="false">ROUND(F7865*K7865,2)</f>
        <v>124.55</v>
      </c>
      <c r="M7865" s="24" t="n">
        <f aca="false">DATE(YEAR(C7865),MONTH(C7865),1)</f>
        <v>46235</v>
      </c>
    </row>
    <row r="7866" customFormat="false" ht="15" hidden="false" customHeight="false" outlineLevel="0" collapsed="false">
      <c r="A7866" s="21" t="s">
        <v>3968</v>
      </c>
      <c r="B7866" s="21" t="s">
        <v>3349</v>
      </c>
      <c r="C7866" s="23" t="n">
        <v>46247</v>
      </c>
      <c r="D7866" s="21" t="s">
        <v>2050</v>
      </c>
      <c r="E7866" s="21" t="s">
        <v>1941</v>
      </c>
      <c r="F7866" s="12" t="n">
        <v>3</v>
      </c>
      <c r="G7866" s="19" t="n">
        <v>124.8</v>
      </c>
      <c r="H7866" s="19" t="n">
        <v>90.44</v>
      </c>
      <c r="I7866" s="19" t="n">
        <f aca="false">ROUND(F7866*G7866,2)</f>
        <v>374.4</v>
      </c>
      <c r="J7866" s="19" t="n">
        <f aca="false">ROUND(F7866*H7866,2)</f>
        <v>271.32</v>
      </c>
      <c r="K7866" s="19" t="n">
        <f aca="false">INDEX(Pricebook!$L$2:$L$1401,MATCH(D7866,Pricebook!$A$2:$A$1401,0))</f>
        <v>131.1</v>
      </c>
      <c r="L7866" s="19" t="n">
        <f aca="false">ROUND(F7866*K7866,2)</f>
        <v>393.3</v>
      </c>
      <c r="M7866" s="24" t="n">
        <f aca="false">DATE(YEAR(C7866),MONTH(C7866),1)</f>
        <v>46235</v>
      </c>
    </row>
    <row r="7867" customFormat="false" ht="15" hidden="false" customHeight="false" outlineLevel="0" collapsed="false">
      <c r="A7867" s="21" t="s">
        <v>3968</v>
      </c>
      <c r="B7867" s="21" t="s">
        <v>3349</v>
      </c>
      <c r="C7867" s="23" t="n">
        <v>46247</v>
      </c>
      <c r="D7867" s="21" t="s">
        <v>2946</v>
      </c>
      <c r="E7867" s="21" t="s">
        <v>2748</v>
      </c>
      <c r="F7867" s="12" t="n">
        <v>6</v>
      </c>
      <c r="G7867" s="19" t="n">
        <v>9.3</v>
      </c>
      <c r="H7867" s="19" t="n">
        <v>5.53</v>
      </c>
      <c r="I7867" s="19" t="n">
        <f aca="false">ROUND(F7867*G7867,2)</f>
        <v>55.8</v>
      </c>
      <c r="J7867" s="19" t="n">
        <f aca="false">ROUND(F7867*H7867,2)</f>
        <v>33.18</v>
      </c>
      <c r="K7867" s="19" t="n">
        <f aca="false">INDEX(Pricebook!$L$2:$L$1401,MATCH(D7867,Pricebook!$A$2:$A$1401,0))</f>
        <v>10.1</v>
      </c>
      <c r="L7867" s="19" t="n">
        <f aca="false">ROUND(F7867*K7867,2)</f>
        <v>60.6</v>
      </c>
      <c r="M7867" s="24" t="n">
        <f aca="false">DATE(YEAR(C7867),MONTH(C7867),1)</f>
        <v>46235</v>
      </c>
    </row>
    <row r="7868" customFormat="false" ht="15" hidden="false" customHeight="false" outlineLevel="0" collapsed="false">
      <c r="A7868" s="21" t="s">
        <v>3968</v>
      </c>
      <c r="B7868" s="21" t="s">
        <v>3349</v>
      </c>
      <c r="C7868" s="23" t="n">
        <v>46247</v>
      </c>
      <c r="D7868" s="21" t="s">
        <v>1384</v>
      </c>
      <c r="E7868" s="21" t="s">
        <v>971</v>
      </c>
      <c r="F7868" s="12" t="n">
        <v>1</v>
      </c>
      <c r="G7868" s="19" t="n">
        <v>105.9</v>
      </c>
      <c r="H7868" s="19" t="n">
        <v>86.43</v>
      </c>
      <c r="I7868" s="19" t="n">
        <f aca="false">ROUND(F7868*G7868,2)</f>
        <v>105.9</v>
      </c>
      <c r="J7868" s="19" t="n">
        <f aca="false">ROUND(F7868*H7868,2)</f>
        <v>86.43</v>
      </c>
      <c r="K7868" s="19" t="n">
        <f aca="false">INDEX(Pricebook!$L$2:$L$1401,MATCH(D7868,Pricebook!$A$2:$A$1401,0))</f>
        <v>123.5</v>
      </c>
      <c r="L7868" s="19" t="n">
        <f aca="false">ROUND(F7868*K7868,2)</f>
        <v>123.5</v>
      </c>
      <c r="M7868" s="24" t="n">
        <f aca="false">DATE(YEAR(C7868),MONTH(C7868),1)</f>
        <v>46235</v>
      </c>
    </row>
    <row r="7869" customFormat="false" ht="15" hidden="false" customHeight="false" outlineLevel="0" collapsed="false">
      <c r="A7869" s="21" t="s">
        <v>3968</v>
      </c>
      <c r="B7869" s="21" t="s">
        <v>3349</v>
      </c>
      <c r="C7869" s="23" t="n">
        <v>46247</v>
      </c>
      <c r="D7869" s="21" t="s">
        <v>2946</v>
      </c>
      <c r="E7869" s="21" t="s">
        <v>2748</v>
      </c>
      <c r="F7869" s="12" t="n">
        <v>5</v>
      </c>
      <c r="G7869" s="19" t="n">
        <v>9.3</v>
      </c>
      <c r="H7869" s="19" t="n">
        <v>5.53</v>
      </c>
      <c r="I7869" s="19" t="n">
        <f aca="false">ROUND(F7869*G7869,2)</f>
        <v>46.5</v>
      </c>
      <c r="J7869" s="19" t="n">
        <f aca="false">ROUND(F7869*H7869,2)</f>
        <v>27.65</v>
      </c>
      <c r="K7869" s="19" t="n">
        <f aca="false">INDEX(Pricebook!$L$2:$L$1401,MATCH(D7869,Pricebook!$A$2:$A$1401,0))</f>
        <v>10.1</v>
      </c>
      <c r="L7869" s="19" t="n">
        <f aca="false">ROUND(F7869*K7869,2)</f>
        <v>50.5</v>
      </c>
      <c r="M7869" s="24" t="n">
        <f aca="false">DATE(YEAR(C7869),MONTH(C7869),1)</f>
        <v>46235</v>
      </c>
    </row>
    <row r="7870" customFormat="false" ht="15" hidden="false" customHeight="false" outlineLevel="0" collapsed="false">
      <c r="A7870" s="21" t="s">
        <v>3968</v>
      </c>
      <c r="B7870" s="21" t="s">
        <v>3349</v>
      </c>
      <c r="C7870" s="23" t="n">
        <v>46247</v>
      </c>
      <c r="D7870" s="21" t="s">
        <v>2787</v>
      </c>
      <c r="E7870" s="21" t="s">
        <v>2748</v>
      </c>
      <c r="F7870" s="12" t="n">
        <v>9</v>
      </c>
      <c r="G7870" s="19" t="n">
        <v>18.55</v>
      </c>
      <c r="H7870" s="19" t="n">
        <v>11.04</v>
      </c>
      <c r="I7870" s="19" t="n">
        <f aca="false">ROUND(F7870*G7870,2)</f>
        <v>166.95</v>
      </c>
      <c r="J7870" s="19" t="n">
        <f aca="false">ROUND(F7870*H7870,2)</f>
        <v>99.36</v>
      </c>
      <c r="K7870" s="19" t="n">
        <f aca="false">INDEX(Pricebook!$L$2:$L$1401,MATCH(D7870,Pricebook!$A$2:$A$1401,0))</f>
        <v>20.1</v>
      </c>
      <c r="L7870" s="19" t="n">
        <f aca="false">ROUND(F7870*K7870,2)</f>
        <v>180.9</v>
      </c>
      <c r="M7870" s="24" t="n">
        <f aca="false">DATE(YEAR(C7870),MONTH(C7870),1)</f>
        <v>46235</v>
      </c>
    </row>
    <row r="7871" customFormat="false" ht="15" hidden="false" customHeight="false" outlineLevel="0" collapsed="false">
      <c r="A7871" s="21" t="s">
        <v>3968</v>
      </c>
      <c r="B7871" s="21" t="s">
        <v>3349</v>
      </c>
      <c r="C7871" s="23" t="n">
        <v>46247</v>
      </c>
      <c r="D7871" s="21" t="s">
        <v>2142</v>
      </c>
      <c r="E7871" s="21" t="s">
        <v>1941</v>
      </c>
      <c r="F7871" s="12" t="n">
        <v>5</v>
      </c>
      <c r="G7871" s="19" t="n">
        <v>61.3</v>
      </c>
      <c r="H7871" s="19" t="n">
        <v>39.38</v>
      </c>
      <c r="I7871" s="19" t="n">
        <f aca="false">ROUND(F7871*G7871,2)</f>
        <v>306.5</v>
      </c>
      <c r="J7871" s="19" t="n">
        <f aca="false">ROUND(F7871*H7871,2)</f>
        <v>196.9</v>
      </c>
      <c r="K7871" s="19" t="n">
        <f aca="false">INDEX(Pricebook!$L$2:$L$1401,MATCH(D7871,Pricebook!$A$2:$A$1401,0))</f>
        <v>63.55</v>
      </c>
      <c r="L7871" s="19" t="n">
        <f aca="false">ROUND(F7871*K7871,2)</f>
        <v>317.75</v>
      </c>
      <c r="M7871" s="24" t="n">
        <f aca="false">DATE(YEAR(C7871),MONTH(C7871),1)</f>
        <v>46235</v>
      </c>
    </row>
    <row r="7872" customFormat="false" ht="15" hidden="false" customHeight="false" outlineLevel="0" collapsed="false">
      <c r="A7872" s="21" t="s">
        <v>3968</v>
      </c>
      <c r="B7872" s="21" t="s">
        <v>3349</v>
      </c>
      <c r="C7872" s="23" t="n">
        <v>46247</v>
      </c>
      <c r="D7872" s="21" t="s">
        <v>745</v>
      </c>
      <c r="E7872" s="21" t="s">
        <v>366</v>
      </c>
      <c r="F7872" s="12" t="n">
        <v>2</v>
      </c>
      <c r="G7872" s="19" t="n">
        <v>146.3</v>
      </c>
      <c r="H7872" s="19" t="n">
        <v>104.27</v>
      </c>
      <c r="I7872" s="19" t="n">
        <f aca="false">ROUND(F7872*G7872,2)</f>
        <v>292.6</v>
      </c>
      <c r="J7872" s="19" t="n">
        <f aca="false">ROUND(F7872*H7872,2)</f>
        <v>208.54</v>
      </c>
      <c r="K7872" s="19" t="n">
        <f aca="false">INDEX(Pricebook!$L$2:$L$1401,MATCH(D7872,Pricebook!$A$2:$A$1401,0))</f>
        <v>155.65</v>
      </c>
      <c r="L7872" s="19" t="n">
        <f aca="false">ROUND(F7872*K7872,2)</f>
        <v>311.3</v>
      </c>
      <c r="M7872" s="24" t="n">
        <f aca="false">DATE(YEAR(C7872),MONTH(C7872),1)</f>
        <v>46235</v>
      </c>
    </row>
    <row r="7873" customFormat="false" ht="15" hidden="false" customHeight="false" outlineLevel="0" collapsed="false">
      <c r="A7873" s="21" t="s">
        <v>3968</v>
      </c>
      <c r="B7873" s="21" t="s">
        <v>3349</v>
      </c>
      <c r="C7873" s="23" t="n">
        <v>46247</v>
      </c>
      <c r="D7873" s="21" t="s">
        <v>803</v>
      </c>
      <c r="E7873" s="21" t="s">
        <v>366</v>
      </c>
      <c r="F7873" s="12" t="n">
        <v>1</v>
      </c>
      <c r="G7873" s="19" t="n">
        <v>164.8</v>
      </c>
      <c r="H7873" s="19" t="n">
        <v>117.81</v>
      </c>
      <c r="I7873" s="19" t="n">
        <f aca="false">ROUND(F7873*G7873,2)</f>
        <v>164.8</v>
      </c>
      <c r="J7873" s="19" t="n">
        <f aca="false">ROUND(F7873*H7873,2)</f>
        <v>117.81</v>
      </c>
      <c r="K7873" s="19" t="n">
        <f aca="false">INDEX(Pricebook!$L$2:$L$1401,MATCH(D7873,Pricebook!$A$2:$A$1401,0))</f>
        <v>175.85</v>
      </c>
      <c r="L7873" s="19" t="n">
        <f aca="false">ROUND(F7873*K7873,2)</f>
        <v>175.85</v>
      </c>
      <c r="M7873" s="24" t="n">
        <f aca="false">DATE(YEAR(C7873),MONTH(C7873),1)</f>
        <v>46235</v>
      </c>
    </row>
    <row r="7874" customFormat="false" ht="15" hidden="false" customHeight="false" outlineLevel="0" collapsed="false">
      <c r="A7874" s="21" t="s">
        <v>3968</v>
      </c>
      <c r="B7874" s="21" t="s">
        <v>3349</v>
      </c>
      <c r="C7874" s="23" t="n">
        <v>46247</v>
      </c>
      <c r="D7874" s="21" t="s">
        <v>685</v>
      </c>
      <c r="E7874" s="21" t="s">
        <v>366</v>
      </c>
      <c r="F7874" s="12" t="n">
        <v>3</v>
      </c>
      <c r="G7874" s="19" t="n">
        <v>53.3</v>
      </c>
      <c r="H7874" s="19" t="n">
        <v>38.63</v>
      </c>
      <c r="I7874" s="19" t="n">
        <f aca="false">ROUND(F7874*G7874,2)</f>
        <v>159.9</v>
      </c>
      <c r="J7874" s="19" t="n">
        <f aca="false">ROUND(F7874*H7874,2)</f>
        <v>115.89</v>
      </c>
      <c r="K7874" s="19" t="n">
        <f aca="false">INDEX(Pricebook!$L$2:$L$1401,MATCH(D7874,Pricebook!$A$2:$A$1401,0))</f>
        <v>57.7</v>
      </c>
      <c r="L7874" s="19" t="n">
        <f aca="false">ROUND(F7874*K7874,2)</f>
        <v>173.1</v>
      </c>
      <c r="M7874" s="24" t="n">
        <f aca="false">DATE(YEAR(C7874),MONTH(C7874),1)</f>
        <v>46235</v>
      </c>
    </row>
    <row r="7875" customFormat="false" ht="15" hidden="false" customHeight="false" outlineLevel="0" collapsed="false">
      <c r="A7875" s="21" t="s">
        <v>3969</v>
      </c>
      <c r="B7875" s="21" t="s">
        <v>3509</v>
      </c>
      <c r="C7875" s="23" t="n">
        <v>46247</v>
      </c>
      <c r="D7875" s="21" t="s">
        <v>2400</v>
      </c>
      <c r="E7875" s="21" t="s">
        <v>2202</v>
      </c>
      <c r="F7875" s="12" t="n">
        <v>5</v>
      </c>
      <c r="G7875" s="19" t="n">
        <v>5.85</v>
      </c>
      <c r="H7875" s="19" t="n">
        <v>3.85</v>
      </c>
      <c r="I7875" s="19" t="n">
        <f aca="false">ROUND(F7875*G7875,2)</f>
        <v>29.25</v>
      </c>
      <c r="J7875" s="19" t="n">
        <f aca="false">ROUND(F7875*H7875,2)</f>
        <v>19.25</v>
      </c>
      <c r="K7875" s="19" t="n">
        <f aca="false">INDEX(Pricebook!$L$2:$L$1401,MATCH(D7875,Pricebook!$A$2:$A$1401,0))</f>
        <v>6.25</v>
      </c>
      <c r="L7875" s="19" t="n">
        <f aca="false">ROUND(F7875*K7875,2)</f>
        <v>31.25</v>
      </c>
      <c r="M7875" s="24" t="n">
        <f aca="false">DATE(YEAR(C7875),MONTH(C7875),1)</f>
        <v>46235</v>
      </c>
    </row>
    <row r="7876" customFormat="false" ht="15" hidden="false" customHeight="false" outlineLevel="0" collapsed="false">
      <c r="A7876" s="21" t="s">
        <v>3969</v>
      </c>
      <c r="B7876" s="21" t="s">
        <v>3509</v>
      </c>
      <c r="C7876" s="23" t="n">
        <v>46247</v>
      </c>
      <c r="D7876" s="21" t="s">
        <v>1717</v>
      </c>
      <c r="E7876" s="21" t="s">
        <v>1452</v>
      </c>
      <c r="F7876" s="12" t="n">
        <v>4</v>
      </c>
      <c r="G7876" s="19" t="n">
        <v>95.85</v>
      </c>
      <c r="H7876" s="19" t="n">
        <v>62.08</v>
      </c>
      <c r="I7876" s="19" t="n">
        <f aca="false">ROUND(F7876*G7876,2)</f>
        <v>383.4</v>
      </c>
      <c r="J7876" s="19" t="n">
        <f aca="false">ROUND(F7876*H7876,2)</f>
        <v>248.32</v>
      </c>
      <c r="K7876" s="19" t="n">
        <f aca="false">INDEX(Pricebook!$L$2:$L$1401,MATCH(D7876,Pricebook!$A$2:$A$1401,0))</f>
        <v>98.55</v>
      </c>
      <c r="L7876" s="19" t="n">
        <f aca="false">ROUND(F7876*K7876,2)</f>
        <v>394.2</v>
      </c>
      <c r="M7876" s="24" t="n">
        <f aca="false">DATE(YEAR(C7876),MONTH(C7876),1)</f>
        <v>46235</v>
      </c>
    </row>
    <row r="7877" customFormat="false" ht="15" hidden="false" customHeight="false" outlineLevel="0" collapsed="false">
      <c r="A7877" s="21" t="s">
        <v>3969</v>
      </c>
      <c r="B7877" s="21" t="s">
        <v>3509</v>
      </c>
      <c r="C7877" s="23" t="n">
        <v>46247</v>
      </c>
      <c r="D7877" s="21" t="s">
        <v>2382</v>
      </c>
      <c r="E7877" s="21" t="s">
        <v>2202</v>
      </c>
      <c r="F7877" s="12" t="n">
        <v>8</v>
      </c>
      <c r="G7877" s="19" t="n">
        <v>6.4</v>
      </c>
      <c r="H7877" s="19" t="n">
        <v>4.43</v>
      </c>
      <c r="I7877" s="19" t="n">
        <f aca="false">ROUND(F7877*G7877,2)</f>
        <v>51.2</v>
      </c>
      <c r="J7877" s="19" t="n">
        <f aca="false">ROUND(F7877*H7877,2)</f>
        <v>35.44</v>
      </c>
      <c r="K7877" s="19" t="n">
        <f aca="false">INDEX(Pricebook!$L$2:$L$1401,MATCH(D7877,Pricebook!$A$2:$A$1401,0))</f>
        <v>6.85</v>
      </c>
      <c r="L7877" s="19" t="n">
        <f aca="false">ROUND(F7877*K7877,2)</f>
        <v>54.8</v>
      </c>
      <c r="M7877" s="24" t="n">
        <f aca="false">DATE(YEAR(C7877),MONTH(C7877),1)</f>
        <v>46235</v>
      </c>
    </row>
    <row r="7878" customFormat="false" ht="15" hidden="false" customHeight="false" outlineLevel="0" collapsed="false">
      <c r="A7878" s="21" t="s">
        <v>3969</v>
      </c>
      <c r="B7878" s="21" t="s">
        <v>3509</v>
      </c>
      <c r="C7878" s="23" t="n">
        <v>46247</v>
      </c>
      <c r="D7878" s="21" t="s">
        <v>2446</v>
      </c>
      <c r="E7878" s="21" t="s">
        <v>2202</v>
      </c>
      <c r="F7878" s="12" t="n">
        <v>2</v>
      </c>
      <c r="G7878" s="19" t="n">
        <v>19</v>
      </c>
      <c r="H7878" s="19" t="n">
        <v>11.77</v>
      </c>
      <c r="I7878" s="19" t="n">
        <f aca="false">ROUND(F7878*G7878,2)</f>
        <v>38</v>
      </c>
      <c r="J7878" s="19" t="n">
        <f aca="false">ROUND(F7878*H7878,2)</f>
        <v>23.54</v>
      </c>
      <c r="K7878" s="19" t="n">
        <f aca="false">INDEX(Pricebook!$L$2:$L$1401,MATCH(D7878,Pricebook!$A$2:$A$1401,0))</f>
        <v>20.3</v>
      </c>
      <c r="L7878" s="19" t="n">
        <f aca="false">ROUND(F7878*K7878,2)</f>
        <v>40.6</v>
      </c>
      <c r="M7878" s="24" t="n">
        <f aca="false">DATE(YEAR(C7878),MONTH(C7878),1)</f>
        <v>46235</v>
      </c>
    </row>
    <row r="7879" customFormat="false" ht="15" hidden="false" customHeight="false" outlineLevel="0" collapsed="false">
      <c r="A7879" s="21" t="s">
        <v>3969</v>
      </c>
      <c r="B7879" s="21" t="s">
        <v>3509</v>
      </c>
      <c r="C7879" s="23" t="n">
        <v>46247</v>
      </c>
      <c r="D7879" s="21" t="s">
        <v>2226</v>
      </c>
      <c r="E7879" s="21" t="s">
        <v>2202</v>
      </c>
      <c r="F7879" s="12" t="n">
        <v>6</v>
      </c>
      <c r="G7879" s="19" t="n">
        <v>51.6</v>
      </c>
      <c r="H7879" s="19" t="n">
        <v>31.69</v>
      </c>
      <c r="I7879" s="19" t="n">
        <f aca="false">ROUND(F7879*G7879,2)</f>
        <v>309.6</v>
      </c>
      <c r="J7879" s="19" t="n">
        <f aca="false">ROUND(F7879*H7879,2)</f>
        <v>190.14</v>
      </c>
      <c r="K7879" s="19" t="n">
        <f aca="false">INDEX(Pricebook!$L$2:$L$1401,MATCH(D7879,Pricebook!$A$2:$A$1401,0))</f>
        <v>54.65</v>
      </c>
      <c r="L7879" s="19" t="n">
        <f aca="false">ROUND(F7879*K7879,2)</f>
        <v>327.9</v>
      </c>
      <c r="M7879" s="24" t="n">
        <f aca="false">DATE(YEAR(C7879),MONTH(C7879),1)</f>
        <v>46235</v>
      </c>
    </row>
    <row r="7880" customFormat="false" ht="15" hidden="false" customHeight="false" outlineLevel="0" collapsed="false">
      <c r="A7880" s="21" t="s">
        <v>3970</v>
      </c>
      <c r="B7880" s="21" t="s">
        <v>3333</v>
      </c>
      <c r="C7880" s="23" t="n">
        <v>46247</v>
      </c>
      <c r="D7880" s="21" t="s">
        <v>374</v>
      </c>
      <c r="E7880" s="21" t="s">
        <v>366</v>
      </c>
      <c r="F7880" s="12" t="n">
        <v>1</v>
      </c>
      <c r="G7880" s="19" t="n">
        <v>30.45</v>
      </c>
      <c r="H7880" s="19" t="n">
        <v>21.84</v>
      </c>
      <c r="I7880" s="19" t="n">
        <f aca="false">ROUND(F7880*G7880,2)</f>
        <v>30.45</v>
      </c>
      <c r="J7880" s="19" t="n">
        <f aca="false">ROUND(F7880*H7880,2)</f>
        <v>21.84</v>
      </c>
      <c r="K7880" s="19" t="n">
        <f aca="false">INDEX(Pricebook!$L$2:$L$1401,MATCH(D7880,Pricebook!$A$2:$A$1401,0))</f>
        <v>32.6</v>
      </c>
      <c r="L7880" s="19" t="n">
        <f aca="false">ROUND(F7880*K7880,2)</f>
        <v>32.6</v>
      </c>
      <c r="M7880" s="24" t="n">
        <f aca="false">DATE(YEAR(C7880),MONTH(C7880),1)</f>
        <v>46235</v>
      </c>
    </row>
    <row r="7881" customFormat="false" ht="15" hidden="false" customHeight="false" outlineLevel="0" collapsed="false">
      <c r="A7881" s="21" t="s">
        <v>3970</v>
      </c>
      <c r="B7881" s="21" t="s">
        <v>3333</v>
      </c>
      <c r="C7881" s="23" t="n">
        <v>46247</v>
      </c>
      <c r="D7881" s="21" t="s">
        <v>1857</v>
      </c>
      <c r="E7881" s="21" t="s">
        <v>1452</v>
      </c>
      <c r="F7881" s="12" t="n">
        <v>14</v>
      </c>
      <c r="G7881" s="19" t="n">
        <v>23</v>
      </c>
      <c r="H7881" s="19" t="n">
        <v>14.25</v>
      </c>
      <c r="I7881" s="19" t="n">
        <f aca="false">ROUND(F7881*G7881,2)</f>
        <v>322</v>
      </c>
      <c r="J7881" s="19" t="n">
        <f aca="false">ROUND(F7881*H7881,2)</f>
        <v>199.5</v>
      </c>
      <c r="K7881" s="19" t="n">
        <f aca="false">INDEX(Pricebook!$L$2:$L$1401,MATCH(D7881,Pricebook!$A$2:$A$1401,0))</f>
        <v>23.75</v>
      </c>
      <c r="L7881" s="19" t="n">
        <f aca="false">ROUND(F7881*K7881,2)</f>
        <v>332.5</v>
      </c>
      <c r="M7881" s="24" t="n">
        <f aca="false">DATE(YEAR(C7881),MONTH(C7881),1)</f>
        <v>46235</v>
      </c>
    </row>
    <row r="7882" customFormat="false" ht="15" hidden="false" customHeight="false" outlineLevel="0" collapsed="false">
      <c r="A7882" s="21" t="s">
        <v>3970</v>
      </c>
      <c r="B7882" s="21" t="s">
        <v>3333</v>
      </c>
      <c r="C7882" s="23" t="n">
        <v>46247</v>
      </c>
      <c r="D7882" s="21" t="s">
        <v>2299</v>
      </c>
      <c r="E7882" s="21" t="s">
        <v>2202</v>
      </c>
      <c r="F7882" s="12" t="n">
        <v>10</v>
      </c>
      <c r="G7882" s="19" t="n">
        <v>7.65</v>
      </c>
      <c r="H7882" s="19" t="n">
        <v>4.67</v>
      </c>
      <c r="I7882" s="19" t="n">
        <f aca="false">ROUND(F7882*G7882,2)</f>
        <v>76.5</v>
      </c>
      <c r="J7882" s="19" t="n">
        <f aca="false">ROUND(F7882*H7882,2)</f>
        <v>46.7</v>
      </c>
      <c r="K7882" s="19" t="n">
        <f aca="false">INDEX(Pricebook!$L$2:$L$1401,MATCH(D7882,Pricebook!$A$2:$A$1401,0))</f>
        <v>8.1</v>
      </c>
      <c r="L7882" s="19" t="n">
        <f aca="false">ROUND(F7882*K7882,2)</f>
        <v>81</v>
      </c>
      <c r="M7882" s="24" t="n">
        <f aca="false">DATE(YEAR(C7882),MONTH(C7882),1)</f>
        <v>46235</v>
      </c>
    </row>
    <row r="7883" customFormat="false" ht="15" hidden="false" customHeight="false" outlineLevel="0" collapsed="false">
      <c r="A7883" s="21" t="s">
        <v>3970</v>
      </c>
      <c r="B7883" s="21" t="s">
        <v>3333</v>
      </c>
      <c r="C7883" s="23" t="n">
        <v>46247</v>
      </c>
      <c r="D7883" s="21" t="s">
        <v>2374</v>
      </c>
      <c r="E7883" s="21" t="s">
        <v>2202</v>
      </c>
      <c r="F7883" s="12" t="n">
        <v>2</v>
      </c>
      <c r="G7883" s="19" t="n">
        <v>25.65</v>
      </c>
      <c r="H7883" s="19" t="n">
        <v>15.8</v>
      </c>
      <c r="I7883" s="19" t="n">
        <f aca="false">ROUND(F7883*G7883,2)</f>
        <v>51.3</v>
      </c>
      <c r="J7883" s="19" t="n">
        <f aca="false">ROUND(F7883*H7883,2)</f>
        <v>31.6</v>
      </c>
      <c r="K7883" s="19" t="n">
        <f aca="false">INDEX(Pricebook!$L$2:$L$1401,MATCH(D7883,Pricebook!$A$2:$A$1401,0))</f>
        <v>27.25</v>
      </c>
      <c r="L7883" s="19" t="n">
        <f aca="false">ROUND(F7883*K7883,2)</f>
        <v>54.5</v>
      </c>
      <c r="M7883" s="24" t="n">
        <f aca="false">DATE(YEAR(C7883),MONTH(C7883),1)</f>
        <v>46235</v>
      </c>
    </row>
    <row r="7884" customFormat="false" ht="15" hidden="false" customHeight="false" outlineLevel="0" collapsed="false">
      <c r="A7884" s="21" t="s">
        <v>3970</v>
      </c>
      <c r="B7884" s="21" t="s">
        <v>3333</v>
      </c>
      <c r="C7884" s="23" t="n">
        <v>46247</v>
      </c>
      <c r="D7884" s="21" t="s">
        <v>743</v>
      </c>
      <c r="E7884" s="21" t="s">
        <v>366</v>
      </c>
      <c r="F7884" s="12" t="n">
        <v>2</v>
      </c>
      <c r="G7884" s="19" t="n">
        <v>7.4</v>
      </c>
      <c r="H7884" s="19" t="n">
        <v>5.83</v>
      </c>
      <c r="I7884" s="19" t="n">
        <f aca="false">ROUND(F7884*G7884,2)</f>
        <v>14.8</v>
      </c>
      <c r="J7884" s="19" t="n">
        <f aca="false">ROUND(F7884*H7884,2)</f>
        <v>11.66</v>
      </c>
      <c r="K7884" s="19" t="n">
        <f aca="false">INDEX(Pricebook!$L$2:$L$1401,MATCH(D7884,Pricebook!$A$2:$A$1401,0))</f>
        <v>7.9</v>
      </c>
      <c r="L7884" s="19" t="n">
        <f aca="false">ROUND(F7884*K7884,2)</f>
        <v>15.8</v>
      </c>
      <c r="M7884" s="24" t="n">
        <f aca="false">DATE(YEAR(C7884),MONTH(C7884),1)</f>
        <v>46235</v>
      </c>
    </row>
    <row r="7885" customFormat="false" ht="15" hidden="false" customHeight="false" outlineLevel="0" collapsed="false">
      <c r="A7885" s="21" t="s">
        <v>3970</v>
      </c>
      <c r="B7885" s="21" t="s">
        <v>3333</v>
      </c>
      <c r="C7885" s="23" t="n">
        <v>46247</v>
      </c>
      <c r="D7885" s="21" t="s">
        <v>2351</v>
      </c>
      <c r="E7885" s="21" t="s">
        <v>2202</v>
      </c>
      <c r="F7885" s="12" t="n">
        <v>12</v>
      </c>
      <c r="G7885" s="19" t="n">
        <v>12.3</v>
      </c>
      <c r="H7885" s="19" t="n">
        <v>7.53</v>
      </c>
      <c r="I7885" s="19" t="n">
        <f aca="false">ROUND(F7885*G7885,2)</f>
        <v>147.6</v>
      </c>
      <c r="J7885" s="19" t="n">
        <f aca="false">ROUND(F7885*H7885,2)</f>
        <v>90.36</v>
      </c>
      <c r="K7885" s="19" t="n">
        <f aca="false">INDEX(Pricebook!$L$2:$L$1401,MATCH(D7885,Pricebook!$A$2:$A$1401,0))</f>
        <v>13</v>
      </c>
      <c r="L7885" s="19" t="n">
        <f aca="false">ROUND(F7885*K7885,2)</f>
        <v>156</v>
      </c>
      <c r="M7885" s="24" t="n">
        <f aca="false">DATE(YEAR(C7885),MONTH(C7885),1)</f>
        <v>46235</v>
      </c>
    </row>
    <row r="7886" customFormat="false" ht="15" hidden="false" customHeight="false" outlineLevel="0" collapsed="false">
      <c r="A7886" s="21" t="s">
        <v>3970</v>
      </c>
      <c r="B7886" s="21" t="s">
        <v>3333</v>
      </c>
      <c r="C7886" s="23" t="n">
        <v>46247</v>
      </c>
      <c r="D7886" s="21" t="s">
        <v>2404</v>
      </c>
      <c r="E7886" s="21" t="s">
        <v>2202</v>
      </c>
      <c r="F7886" s="12" t="n">
        <v>15</v>
      </c>
      <c r="G7886" s="19" t="n">
        <v>7.45</v>
      </c>
      <c r="H7886" s="19" t="n">
        <v>4.64</v>
      </c>
      <c r="I7886" s="19" t="n">
        <f aca="false">ROUND(F7886*G7886,2)</f>
        <v>111.75</v>
      </c>
      <c r="J7886" s="19" t="n">
        <f aca="false">ROUND(F7886*H7886,2)</f>
        <v>69.6</v>
      </c>
      <c r="K7886" s="19" t="n">
        <f aca="false">INDEX(Pricebook!$L$2:$L$1401,MATCH(D7886,Pricebook!$A$2:$A$1401,0))</f>
        <v>8</v>
      </c>
      <c r="L7886" s="19" t="n">
        <f aca="false">ROUND(F7886*K7886,2)</f>
        <v>120</v>
      </c>
      <c r="M7886" s="24" t="n">
        <f aca="false">DATE(YEAR(C7886),MONTH(C7886),1)</f>
        <v>46235</v>
      </c>
    </row>
    <row r="7887" customFormat="false" ht="15" hidden="false" customHeight="false" outlineLevel="0" collapsed="false">
      <c r="A7887" s="21" t="s">
        <v>3970</v>
      </c>
      <c r="B7887" s="21" t="s">
        <v>3333</v>
      </c>
      <c r="C7887" s="23" t="n">
        <v>46247</v>
      </c>
      <c r="D7887" s="21" t="s">
        <v>567</v>
      </c>
      <c r="E7887" s="21" t="s">
        <v>366</v>
      </c>
      <c r="F7887" s="12" t="n">
        <v>5</v>
      </c>
      <c r="G7887" s="19" t="n">
        <v>7.35</v>
      </c>
      <c r="H7887" s="19" t="n">
        <v>5.56</v>
      </c>
      <c r="I7887" s="19" t="n">
        <f aca="false">ROUND(F7887*G7887,2)</f>
        <v>36.75</v>
      </c>
      <c r="J7887" s="19" t="n">
        <f aca="false">ROUND(F7887*H7887,2)</f>
        <v>27.8</v>
      </c>
      <c r="K7887" s="19" t="n">
        <f aca="false">INDEX(Pricebook!$L$2:$L$1401,MATCH(D7887,Pricebook!$A$2:$A$1401,0))</f>
        <v>7.85</v>
      </c>
      <c r="L7887" s="19" t="n">
        <f aca="false">ROUND(F7887*K7887,2)</f>
        <v>39.25</v>
      </c>
      <c r="M7887" s="24" t="n">
        <f aca="false">DATE(YEAR(C7887),MONTH(C7887),1)</f>
        <v>46235</v>
      </c>
    </row>
    <row r="7888" customFormat="false" ht="15" hidden="false" customHeight="false" outlineLevel="0" collapsed="false">
      <c r="A7888" s="21" t="s">
        <v>3970</v>
      </c>
      <c r="B7888" s="21" t="s">
        <v>3333</v>
      </c>
      <c r="C7888" s="23" t="n">
        <v>46247</v>
      </c>
      <c r="D7888" s="21" t="s">
        <v>2260</v>
      </c>
      <c r="E7888" s="21" t="s">
        <v>2202</v>
      </c>
      <c r="F7888" s="12" t="n">
        <v>4</v>
      </c>
      <c r="G7888" s="19" t="n">
        <v>14.4</v>
      </c>
      <c r="H7888" s="19" t="n">
        <v>10.11</v>
      </c>
      <c r="I7888" s="19" t="n">
        <f aca="false">ROUND(F7888*G7888,2)</f>
        <v>57.6</v>
      </c>
      <c r="J7888" s="19" t="n">
        <f aca="false">ROUND(F7888*H7888,2)</f>
        <v>40.44</v>
      </c>
      <c r="K7888" s="19" t="n">
        <f aca="false">INDEX(Pricebook!$L$2:$L$1401,MATCH(D7888,Pricebook!$A$2:$A$1401,0))</f>
        <v>15.35</v>
      </c>
      <c r="L7888" s="19" t="n">
        <f aca="false">ROUND(F7888*K7888,2)</f>
        <v>61.4</v>
      </c>
      <c r="M7888" s="24" t="n">
        <f aca="false">DATE(YEAR(C7888),MONTH(C7888),1)</f>
        <v>46235</v>
      </c>
    </row>
    <row r="7889" customFormat="false" ht="15" hidden="false" customHeight="false" outlineLevel="0" collapsed="false">
      <c r="A7889" s="21" t="s">
        <v>3970</v>
      </c>
      <c r="B7889" s="21" t="s">
        <v>3333</v>
      </c>
      <c r="C7889" s="23" t="n">
        <v>46247</v>
      </c>
      <c r="D7889" s="21" t="s">
        <v>561</v>
      </c>
      <c r="E7889" s="21" t="s">
        <v>366</v>
      </c>
      <c r="F7889" s="12" t="n">
        <v>3</v>
      </c>
      <c r="G7889" s="19" t="n">
        <v>48.4</v>
      </c>
      <c r="H7889" s="19" t="n">
        <v>34.62</v>
      </c>
      <c r="I7889" s="19" t="n">
        <f aca="false">ROUND(F7889*G7889,2)</f>
        <v>145.2</v>
      </c>
      <c r="J7889" s="19" t="n">
        <f aca="false">ROUND(F7889*H7889,2)</f>
        <v>103.86</v>
      </c>
      <c r="K7889" s="19" t="n">
        <f aca="false">INDEX(Pricebook!$L$2:$L$1401,MATCH(D7889,Pricebook!$A$2:$A$1401,0))</f>
        <v>51.7</v>
      </c>
      <c r="L7889" s="19" t="n">
        <f aca="false">ROUND(F7889*K7889,2)</f>
        <v>155.1</v>
      </c>
      <c r="M7889" s="24" t="n">
        <f aca="false">DATE(YEAR(C7889),MONTH(C7889),1)</f>
        <v>46235</v>
      </c>
    </row>
    <row r="7890" customFormat="false" ht="15" hidden="false" customHeight="false" outlineLevel="0" collapsed="false">
      <c r="A7890" s="21" t="s">
        <v>3970</v>
      </c>
      <c r="B7890" s="21" t="s">
        <v>3333</v>
      </c>
      <c r="C7890" s="23" t="n">
        <v>46247</v>
      </c>
      <c r="D7890" s="21" t="s">
        <v>1931</v>
      </c>
      <c r="E7890" s="21" t="s">
        <v>1452</v>
      </c>
      <c r="F7890" s="12" t="n">
        <v>7</v>
      </c>
      <c r="G7890" s="19" t="n">
        <v>157.2</v>
      </c>
      <c r="H7890" s="19" t="n">
        <v>97.23</v>
      </c>
      <c r="I7890" s="19" t="n">
        <f aca="false">ROUND(F7890*G7890,2)</f>
        <v>1100.4</v>
      </c>
      <c r="J7890" s="19" t="n">
        <f aca="false">ROUND(F7890*H7890,2)</f>
        <v>680.61</v>
      </c>
      <c r="K7890" s="19" t="n">
        <f aca="false">INDEX(Pricebook!$L$2:$L$1401,MATCH(D7890,Pricebook!$A$2:$A$1401,0))</f>
        <v>162.05</v>
      </c>
      <c r="L7890" s="19" t="n">
        <f aca="false">ROUND(F7890*K7890,2)</f>
        <v>1134.35</v>
      </c>
      <c r="M7890" s="24" t="n">
        <f aca="false">DATE(YEAR(C7890),MONTH(C7890),1)</f>
        <v>46235</v>
      </c>
    </row>
    <row r="7891" customFormat="false" ht="15" hidden="false" customHeight="false" outlineLevel="0" collapsed="false">
      <c r="A7891" s="21" t="s">
        <v>3970</v>
      </c>
      <c r="B7891" s="21" t="s">
        <v>3333</v>
      </c>
      <c r="C7891" s="23" t="n">
        <v>46247</v>
      </c>
      <c r="D7891" s="21" t="s">
        <v>1853</v>
      </c>
      <c r="E7891" s="21" t="s">
        <v>1452</v>
      </c>
      <c r="F7891" s="12" t="n">
        <v>3</v>
      </c>
      <c r="G7891" s="19" t="n">
        <v>21.6</v>
      </c>
      <c r="H7891" s="19" t="n">
        <v>14.16</v>
      </c>
      <c r="I7891" s="19" t="n">
        <f aca="false">ROUND(F7891*G7891,2)</f>
        <v>64.8</v>
      </c>
      <c r="J7891" s="19" t="n">
        <f aca="false">ROUND(F7891*H7891,2)</f>
        <v>42.48</v>
      </c>
      <c r="K7891" s="19" t="n">
        <f aca="false">INDEX(Pricebook!$L$2:$L$1401,MATCH(D7891,Pricebook!$A$2:$A$1401,0))</f>
        <v>22.5</v>
      </c>
      <c r="L7891" s="19" t="n">
        <f aca="false">ROUND(F7891*K7891,2)</f>
        <v>67.5</v>
      </c>
      <c r="M7891" s="24" t="n">
        <f aca="false">DATE(YEAR(C7891),MONTH(C7891),1)</f>
        <v>46235</v>
      </c>
    </row>
    <row r="7892" customFormat="false" ht="15" hidden="false" customHeight="false" outlineLevel="0" collapsed="false">
      <c r="A7892" s="21" t="s">
        <v>3970</v>
      </c>
      <c r="B7892" s="21" t="s">
        <v>3333</v>
      </c>
      <c r="C7892" s="23" t="n">
        <v>46247</v>
      </c>
      <c r="D7892" s="21" t="s">
        <v>567</v>
      </c>
      <c r="E7892" s="21" t="s">
        <v>366</v>
      </c>
      <c r="F7892" s="12" t="n">
        <v>4</v>
      </c>
      <c r="G7892" s="19" t="n">
        <v>7.35</v>
      </c>
      <c r="H7892" s="19" t="n">
        <v>5.56</v>
      </c>
      <c r="I7892" s="19" t="n">
        <f aca="false">ROUND(F7892*G7892,2)</f>
        <v>29.4</v>
      </c>
      <c r="J7892" s="19" t="n">
        <f aca="false">ROUND(F7892*H7892,2)</f>
        <v>22.24</v>
      </c>
      <c r="K7892" s="19" t="n">
        <f aca="false">INDEX(Pricebook!$L$2:$L$1401,MATCH(D7892,Pricebook!$A$2:$A$1401,0))</f>
        <v>7.85</v>
      </c>
      <c r="L7892" s="19" t="n">
        <f aca="false">ROUND(F7892*K7892,2)</f>
        <v>31.4</v>
      </c>
      <c r="M7892" s="24" t="n">
        <f aca="false">DATE(YEAR(C7892),MONTH(C7892),1)</f>
        <v>46235</v>
      </c>
    </row>
    <row r="7893" customFormat="false" ht="15" hidden="false" customHeight="false" outlineLevel="0" collapsed="false">
      <c r="A7893" s="21" t="s">
        <v>3971</v>
      </c>
      <c r="B7893" s="21" t="s">
        <v>3029</v>
      </c>
      <c r="C7893" s="23" t="n">
        <v>46247</v>
      </c>
      <c r="D7893" s="21" t="s">
        <v>1927</v>
      </c>
      <c r="E7893" s="21" t="s">
        <v>1452</v>
      </c>
      <c r="F7893" s="12" t="n">
        <v>3</v>
      </c>
      <c r="G7893" s="19" t="n">
        <v>77.9</v>
      </c>
      <c r="H7893" s="19" t="n">
        <v>52.56</v>
      </c>
      <c r="I7893" s="19" t="n">
        <f aca="false">ROUND(F7893*G7893,2)</f>
        <v>233.7</v>
      </c>
      <c r="J7893" s="19" t="n">
        <f aca="false">ROUND(F7893*H7893,2)</f>
        <v>157.68</v>
      </c>
      <c r="K7893" s="19" t="n">
        <f aca="false">INDEX(Pricebook!$L$2:$L$1401,MATCH(D7893,Pricebook!$A$2:$A$1401,0))</f>
        <v>80.9</v>
      </c>
      <c r="L7893" s="19" t="n">
        <f aca="false">ROUND(F7893*K7893,2)</f>
        <v>242.7</v>
      </c>
      <c r="M7893" s="24" t="n">
        <f aca="false">DATE(YEAR(C7893),MONTH(C7893),1)</f>
        <v>46235</v>
      </c>
    </row>
    <row r="7894" customFormat="false" ht="15" hidden="false" customHeight="false" outlineLevel="0" collapsed="false">
      <c r="A7894" s="21" t="s">
        <v>3971</v>
      </c>
      <c r="B7894" s="21" t="s">
        <v>3029</v>
      </c>
      <c r="C7894" s="23" t="n">
        <v>46247</v>
      </c>
      <c r="D7894" s="21" t="s">
        <v>2638</v>
      </c>
      <c r="E7894" s="21" t="s">
        <v>2587</v>
      </c>
      <c r="F7894" s="12" t="n">
        <v>9</v>
      </c>
      <c r="G7894" s="19" t="n">
        <v>8.4</v>
      </c>
      <c r="H7894" s="19" t="n">
        <v>5.57</v>
      </c>
      <c r="I7894" s="19" t="n">
        <f aca="false">ROUND(F7894*G7894,2)</f>
        <v>75.6</v>
      </c>
      <c r="J7894" s="19" t="n">
        <f aca="false">ROUND(F7894*H7894,2)</f>
        <v>50.13</v>
      </c>
      <c r="K7894" s="19" t="n">
        <f aca="false">INDEX(Pricebook!$L$2:$L$1401,MATCH(D7894,Pricebook!$A$2:$A$1401,0))</f>
        <v>9</v>
      </c>
      <c r="L7894" s="19" t="n">
        <f aca="false">ROUND(F7894*K7894,2)</f>
        <v>81</v>
      </c>
      <c r="M7894" s="24" t="n">
        <f aca="false">DATE(YEAR(C7894),MONTH(C7894),1)</f>
        <v>46235</v>
      </c>
    </row>
    <row r="7895" customFormat="false" ht="15" hidden="false" customHeight="false" outlineLevel="0" collapsed="false">
      <c r="A7895" s="21" t="s">
        <v>3971</v>
      </c>
      <c r="B7895" s="21" t="s">
        <v>3029</v>
      </c>
      <c r="C7895" s="23" t="n">
        <v>46247</v>
      </c>
      <c r="D7895" s="21" t="s">
        <v>2396</v>
      </c>
      <c r="E7895" s="21" t="s">
        <v>2202</v>
      </c>
      <c r="F7895" s="12" t="n">
        <v>2</v>
      </c>
      <c r="G7895" s="19" t="n">
        <v>10.65</v>
      </c>
      <c r="H7895" s="19" t="n">
        <v>7.6</v>
      </c>
      <c r="I7895" s="19" t="n">
        <f aca="false">ROUND(F7895*G7895,2)</f>
        <v>21.3</v>
      </c>
      <c r="J7895" s="19" t="n">
        <f aca="false">ROUND(F7895*H7895,2)</f>
        <v>15.2</v>
      </c>
      <c r="K7895" s="19" t="n">
        <f aca="false">INDEX(Pricebook!$L$2:$L$1401,MATCH(D7895,Pricebook!$A$2:$A$1401,0))</f>
        <v>11.35</v>
      </c>
      <c r="L7895" s="19" t="n">
        <f aca="false">ROUND(F7895*K7895,2)</f>
        <v>22.7</v>
      </c>
      <c r="M7895" s="24" t="n">
        <f aca="false">DATE(YEAR(C7895),MONTH(C7895),1)</f>
        <v>46235</v>
      </c>
    </row>
    <row r="7896" customFormat="false" ht="15" hidden="false" customHeight="false" outlineLevel="0" collapsed="false">
      <c r="A7896" s="21" t="s">
        <v>3971</v>
      </c>
      <c r="B7896" s="21" t="s">
        <v>3029</v>
      </c>
      <c r="C7896" s="23" t="n">
        <v>46247</v>
      </c>
      <c r="D7896" s="21" t="s">
        <v>453</v>
      </c>
      <c r="E7896" s="21" t="s">
        <v>366</v>
      </c>
      <c r="F7896" s="12" t="n">
        <v>2</v>
      </c>
      <c r="G7896" s="19" t="n">
        <v>40.6</v>
      </c>
      <c r="H7896" s="19" t="n">
        <v>29.5</v>
      </c>
      <c r="I7896" s="19" t="n">
        <f aca="false">ROUND(F7896*G7896,2)</f>
        <v>81.2</v>
      </c>
      <c r="J7896" s="19" t="n">
        <f aca="false">ROUND(F7896*H7896,2)</f>
        <v>59</v>
      </c>
      <c r="K7896" s="19" t="n">
        <f aca="false">INDEX(Pricebook!$L$2:$L$1401,MATCH(D7896,Pricebook!$A$2:$A$1401,0))</f>
        <v>44.05</v>
      </c>
      <c r="L7896" s="19" t="n">
        <f aca="false">ROUND(F7896*K7896,2)</f>
        <v>88.1</v>
      </c>
      <c r="M7896" s="24" t="n">
        <f aca="false">DATE(YEAR(C7896),MONTH(C7896),1)</f>
        <v>46235</v>
      </c>
    </row>
    <row r="7897" customFormat="false" ht="15" hidden="false" customHeight="false" outlineLevel="0" collapsed="false">
      <c r="A7897" s="21" t="s">
        <v>3971</v>
      </c>
      <c r="B7897" s="21" t="s">
        <v>3029</v>
      </c>
      <c r="C7897" s="23" t="n">
        <v>46247</v>
      </c>
      <c r="D7897" s="21" t="s">
        <v>1903</v>
      </c>
      <c r="E7897" s="21" t="s">
        <v>1452</v>
      </c>
      <c r="F7897" s="12" t="n">
        <v>6</v>
      </c>
      <c r="G7897" s="19" t="n">
        <v>46.75</v>
      </c>
      <c r="H7897" s="19" t="n">
        <v>31.12</v>
      </c>
      <c r="I7897" s="19" t="n">
        <f aca="false">ROUND(F7897*G7897,2)</f>
        <v>280.5</v>
      </c>
      <c r="J7897" s="19" t="n">
        <f aca="false">ROUND(F7897*H7897,2)</f>
        <v>186.72</v>
      </c>
      <c r="K7897" s="19" t="n">
        <f aca="false">INDEX(Pricebook!$L$2:$L$1401,MATCH(D7897,Pricebook!$A$2:$A$1401,0))</f>
        <v>48.65</v>
      </c>
      <c r="L7897" s="19" t="n">
        <f aca="false">ROUND(F7897*K7897,2)</f>
        <v>291.9</v>
      </c>
      <c r="M7897" s="24" t="n">
        <f aca="false">DATE(YEAR(C7897),MONTH(C7897),1)</f>
        <v>46235</v>
      </c>
    </row>
    <row r="7898" customFormat="false" ht="15" hidden="false" customHeight="false" outlineLevel="0" collapsed="false">
      <c r="A7898" s="21" t="s">
        <v>3971</v>
      </c>
      <c r="B7898" s="21" t="s">
        <v>3029</v>
      </c>
      <c r="C7898" s="23" t="n">
        <v>46247</v>
      </c>
      <c r="D7898" s="21" t="s">
        <v>2672</v>
      </c>
      <c r="E7898" s="21" t="s">
        <v>2587</v>
      </c>
      <c r="F7898" s="12" t="n">
        <v>12</v>
      </c>
      <c r="G7898" s="19" t="n">
        <v>5.7</v>
      </c>
      <c r="H7898" s="19" t="n">
        <v>3.74</v>
      </c>
      <c r="I7898" s="19" t="n">
        <f aca="false">ROUND(F7898*G7898,2)</f>
        <v>68.4</v>
      </c>
      <c r="J7898" s="19" t="n">
        <f aca="false">ROUND(F7898*H7898,2)</f>
        <v>44.88</v>
      </c>
      <c r="K7898" s="19" t="n">
        <f aca="false">INDEX(Pricebook!$L$2:$L$1401,MATCH(D7898,Pricebook!$A$2:$A$1401,0))</f>
        <v>6.05</v>
      </c>
      <c r="L7898" s="19" t="n">
        <f aca="false">ROUND(F7898*K7898,2)</f>
        <v>72.6</v>
      </c>
      <c r="M7898" s="24" t="n">
        <f aca="false">DATE(YEAR(C7898),MONTH(C7898),1)</f>
        <v>46235</v>
      </c>
    </row>
    <row r="7899" customFormat="false" ht="15" hidden="false" customHeight="false" outlineLevel="0" collapsed="false">
      <c r="A7899" s="21" t="s">
        <v>3971</v>
      </c>
      <c r="B7899" s="21" t="s">
        <v>3029</v>
      </c>
      <c r="C7899" s="23" t="n">
        <v>46247</v>
      </c>
      <c r="D7899" s="21" t="s">
        <v>775</v>
      </c>
      <c r="E7899" s="21" t="s">
        <v>366</v>
      </c>
      <c r="F7899" s="12" t="n">
        <v>2</v>
      </c>
      <c r="G7899" s="19" t="n">
        <v>221.65</v>
      </c>
      <c r="H7899" s="19" t="n">
        <v>160.08</v>
      </c>
      <c r="I7899" s="19" t="n">
        <f aca="false">ROUND(F7899*G7899,2)</f>
        <v>443.3</v>
      </c>
      <c r="J7899" s="19" t="n">
        <f aca="false">ROUND(F7899*H7899,2)</f>
        <v>320.16</v>
      </c>
      <c r="K7899" s="19" t="n">
        <f aca="false">INDEX(Pricebook!$L$2:$L$1401,MATCH(D7899,Pricebook!$A$2:$A$1401,0))</f>
        <v>238.95</v>
      </c>
      <c r="L7899" s="19" t="n">
        <f aca="false">ROUND(F7899*K7899,2)</f>
        <v>477.9</v>
      </c>
      <c r="M7899" s="24" t="n">
        <f aca="false">DATE(YEAR(C7899),MONTH(C7899),1)</f>
        <v>46235</v>
      </c>
    </row>
    <row r="7900" customFormat="false" ht="15" hidden="false" customHeight="false" outlineLevel="0" collapsed="false">
      <c r="A7900" s="21" t="s">
        <v>3971</v>
      </c>
      <c r="B7900" s="21" t="s">
        <v>3029</v>
      </c>
      <c r="C7900" s="23" t="n">
        <v>46247</v>
      </c>
      <c r="D7900" s="21" t="s">
        <v>793</v>
      </c>
      <c r="E7900" s="21" t="s">
        <v>366</v>
      </c>
      <c r="F7900" s="12" t="n">
        <v>4</v>
      </c>
      <c r="G7900" s="19" t="n">
        <v>17.75</v>
      </c>
      <c r="H7900" s="19" t="n">
        <v>12.81</v>
      </c>
      <c r="I7900" s="19" t="n">
        <f aca="false">ROUND(F7900*G7900,2)</f>
        <v>71</v>
      </c>
      <c r="J7900" s="19" t="n">
        <f aca="false">ROUND(F7900*H7900,2)</f>
        <v>51.24</v>
      </c>
      <c r="K7900" s="19" t="n">
        <f aca="false">INDEX(Pricebook!$L$2:$L$1401,MATCH(D7900,Pricebook!$A$2:$A$1401,0))</f>
        <v>19.15</v>
      </c>
      <c r="L7900" s="19" t="n">
        <f aca="false">ROUND(F7900*K7900,2)</f>
        <v>76.6</v>
      </c>
      <c r="M7900" s="24" t="n">
        <f aca="false">DATE(YEAR(C7900),MONTH(C7900),1)</f>
        <v>46235</v>
      </c>
    </row>
    <row r="7901" customFormat="false" ht="15" hidden="false" customHeight="false" outlineLevel="0" collapsed="false">
      <c r="A7901" s="21" t="s">
        <v>3971</v>
      </c>
      <c r="B7901" s="21" t="s">
        <v>3029</v>
      </c>
      <c r="C7901" s="23" t="n">
        <v>46247</v>
      </c>
      <c r="D7901" s="21" t="s">
        <v>749</v>
      </c>
      <c r="E7901" s="21" t="s">
        <v>366</v>
      </c>
      <c r="F7901" s="12" t="n">
        <v>1</v>
      </c>
      <c r="G7901" s="19" t="n">
        <v>197.5</v>
      </c>
      <c r="H7901" s="19" t="n">
        <v>142.05</v>
      </c>
      <c r="I7901" s="19" t="n">
        <f aca="false">ROUND(F7901*G7901,2)</f>
        <v>197.5</v>
      </c>
      <c r="J7901" s="19" t="n">
        <f aca="false">ROUND(F7901*H7901,2)</f>
        <v>142.05</v>
      </c>
      <c r="K7901" s="19" t="n">
        <f aca="false">INDEX(Pricebook!$L$2:$L$1401,MATCH(D7901,Pricebook!$A$2:$A$1401,0))</f>
        <v>212.05</v>
      </c>
      <c r="L7901" s="19" t="n">
        <f aca="false">ROUND(F7901*K7901,2)</f>
        <v>212.05</v>
      </c>
      <c r="M7901" s="24" t="n">
        <f aca="false">DATE(YEAR(C7901),MONTH(C7901),1)</f>
        <v>46235</v>
      </c>
    </row>
    <row r="7902" customFormat="false" ht="15" hidden="false" customHeight="false" outlineLevel="0" collapsed="false">
      <c r="A7902" s="21" t="s">
        <v>3971</v>
      </c>
      <c r="B7902" s="21" t="s">
        <v>3029</v>
      </c>
      <c r="C7902" s="23" t="n">
        <v>46247</v>
      </c>
      <c r="D7902" s="21" t="s">
        <v>2357</v>
      </c>
      <c r="E7902" s="21" t="s">
        <v>2202</v>
      </c>
      <c r="F7902" s="12" t="n">
        <v>8</v>
      </c>
      <c r="G7902" s="19" t="n">
        <v>7.9</v>
      </c>
      <c r="H7902" s="19" t="n">
        <v>5.68</v>
      </c>
      <c r="I7902" s="19" t="n">
        <f aca="false">ROUND(F7902*G7902,2)</f>
        <v>63.2</v>
      </c>
      <c r="J7902" s="19" t="n">
        <f aca="false">ROUND(F7902*H7902,2)</f>
        <v>45.44</v>
      </c>
      <c r="K7902" s="19" t="n">
        <f aca="false">INDEX(Pricebook!$L$2:$L$1401,MATCH(D7902,Pricebook!$A$2:$A$1401,0))</f>
        <v>8.5</v>
      </c>
      <c r="L7902" s="19" t="n">
        <f aca="false">ROUND(F7902*K7902,2)</f>
        <v>68</v>
      </c>
      <c r="M7902" s="24" t="n">
        <f aca="false">DATE(YEAR(C7902),MONTH(C7902),1)</f>
        <v>46235</v>
      </c>
    </row>
    <row r="7903" customFormat="false" ht="15" hidden="false" customHeight="false" outlineLevel="0" collapsed="false">
      <c r="A7903" s="21" t="s">
        <v>3971</v>
      </c>
      <c r="B7903" s="21" t="s">
        <v>3029</v>
      </c>
      <c r="C7903" s="23" t="n">
        <v>46247</v>
      </c>
      <c r="D7903" s="21" t="s">
        <v>2248</v>
      </c>
      <c r="E7903" s="21" t="s">
        <v>2202</v>
      </c>
      <c r="F7903" s="12" t="n">
        <v>3</v>
      </c>
      <c r="G7903" s="19" t="n">
        <v>10.75</v>
      </c>
      <c r="H7903" s="19" t="n">
        <v>6.55</v>
      </c>
      <c r="I7903" s="19" t="n">
        <f aca="false">ROUND(F7903*G7903,2)</f>
        <v>32.25</v>
      </c>
      <c r="J7903" s="19" t="n">
        <f aca="false">ROUND(F7903*H7903,2)</f>
        <v>19.65</v>
      </c>
      <c r="K7903" s="19" t="n">
        <f aca="false">INDEX(Pricebook!$L$2:$L$1401,MATCH(D7903,Pricebook!$A$2:$A$1401,0))</f>
        <v>11.3</v>
      </c>
      <c r="L7903" s="19" t="n">
        <f aca="false">ROUND(F7903*K7903,2)</f>
        <v>33.9</v>
      </c>
      <c r="M7903" s="24" t="n">
        <f aca="false">DATE(YEAR(C7903),MONTH(C7903),1)</f>
        <v>46235</v>
      </c>
    </row>
    <row r="7904" customFormat="false" ht="15" hidden="false" customHeight="false" outlineLevel="0" collapsed="false">
      <c r="A7904" s="21" t="s">
        <v>3971</v>
      </c>
      <c r="B7904" s="21" t="s">
        <v>3029</v>
      </c>
      <c r="C7904" s="23" t="n">
        <v>46247</v>
      </c>
      <c r="D7904" s="21" t="s">
        <v>2359</v>
      </c>
      <c r="E7904" s="21" t="s">
        <v>2202</v>
      </c>
      <c r="F7904" s="12" t="n">
        <v>14</v>
      </c>
      <c r="G7904" s="19" t="n">
        <v>6.35</v>
      </c>
      <c r="H7904" s="19" t="n">
        <v>3.88</v>
      </c>
      <c r="I7904" s="19" t="n">
        <f aca="false">ROUND(F7904*G7904,2)</f>
        <v>88.9</v>
      </c>
      <c r="J7904" s="19" t="n">
        <f aca="false">ROUND(F7904*H7904,2)</f>
        <v>54.32</v>
      </c>
      <c r="K7904" s="19" t="n">
        <f aca="false">INDEX(Pricebook!$L$2:$L$1401,MATCH(D7904,Pricebook!$A$2:$A$1401,0))</f>
        <v>6.7</v>
      </c>
      <c r="L7904" s="19" t="n">
        <f aca="false">ROUND(F7904*K7904,2)</f>
        <v>93.8</v>
      </c>
      <c r="M7904" s="24" t="n">
        <f aca="false">DATE(YEAR(C7904),MONTH(C7904),1)</f>
        <v>46235</v>
      </c>
    </row>
    <row r="7905" customFormat="false" ht="15" hidden="false" customHeight="false" outlineLevel="0" collapsed="false">
      <c r="A7905" s="21" t="s">
        <v>3971</v>
      </c>
      <c r="B7905" s="21" t="s">
        <v>3029</v>
      </c>
      <c r="C7905" s="23" t="n">
        <v>46247</v>
      </c>
      <c r="D7905" s="21" t="s">
        <v>2670</v>
      </c>
      <c r="E7905" s="21" t="s">
        <v>2587</v>
      </c>
      <c r="F7905" s="12" t="n">
        <v>12</v>
      </c>
      <c r="G7905" s="19" t="n">
        <v>4.85</v>
      </c>
      <c r="H7905" s="19" t="n">
        <v>3.25</v>
      </c>
      <c r="I7905" s="19" t="n">
        <f aca="false">ROUND(F7905*G7905,2)</f>
        <v>58.2</v>
      </c>
      <c r="J7905" s="19" t="n">
        <f aca="false">ROUND(F7905*H7905,2)</f>
        <v>39</v>
      </c>
      <c r="K7905" s="19" t="n">
        <f aca="false">INDEX(Pricebook!$L$2:$L$1401,MATCH(D7905,Pricebook!$A$2:$A$1401,0))</f>
        <v>5.25</v>
      </c>
      <c r="L7905" s="19" t="n">
        <f aca="false">ROUND(F7905*K7905,2)</f>
        <v>63</v>
      </c>
      <c r="M7905" s="24" t="n">
        <f aca="false">DATE(YEAR(C7905),MONTH(C7905),1)</f>
        <v>46235</v>
      </c>
    </row>
    <row r="7906" customFormat="false" ht="15" hidden="false" customHeight="false" outlineLevel="0" collapsed="false">
      <c r="A7906" s="21" t="s">
        <v>3971</v>
      </c>
      <c r="B7906" s="21" t="s">
        <v>3029</v>
      </c>
      <c r="C7906" s="23" t="n">
        <v>46247</v>
      </c>
      <c r="D7906" s="21" t="s">
        <v>755</v>
      </c>
      <c r="E7906" s="21" t="s">
        <v>366</v>
      </c>
      <c r="F7906" s="12" t="n">
        <v>3</v>
      </c>
      <c r="G7906" s="19" t="n">
        <v>13.75</v>
      </c>
      <c r="H7906" s="19" t="n">
        <v>9.85</v>
      </c>
      <c r="I7906" s="19" t="n">
        <f aca="false">ROUND(F7906*G7906,2)</f>
        <v>41.25</v>
      </c>
      <c r="J7906" s="19" t="n">
        <f aca="false">ROUND(F7906*H7906,2)</f>
        <v>29.55</v>
      </c>
      <c r="K7906" s="19" t="n">
        <f aca="false">INDEX(Pricebook!$L$2:$L$1401,MATCH(D7906,Pricebook!$A$2:$A$1401,0))</f>
        <v>14.75</v>
      </c>
      <c r="L7906" s="19" t="n">
        <f aca="false">ROUND(F7906*K7906,2)</f>
        <v>44.25</v>
      </c>
      <c r="M7906" s="24" t="n">
        <f aca="false">DATE(YEAR(C7906),MONTH(C7906),1)</f>
        <v>46235</v>
      </c>
    </row>
    <row r="7907" customFormat="false" ht="15" hidden="false" customHeight="false" outlineLevel="0" collapsed="false">
      <c r="A7907" s="21" t="s">
        <v>3971</v>
      </c>
      <c r="B7907" s="21" t="s">
        <v>3029</v>
      </c>
      <c r="C7907" s="23" t="n">
        <v>46247</v>
      </c>
      <c r="D7907" s="21" t="s">
        <v>453</v>
      </c>
      <c r="E7907" s="21" t="s">
        <v>366</v>
      </c>
      <c r="F7907" s="12" t="n">
        <v>2</v>
      </c>
      <c r="G7907" s="19" t="n">
        <v>40.6</v>
      </c>
      <c r="H7907" s="19" t="n">
        <v>29.5</v>
      </c>
      <c r="I7907" s="19" t="n">
        <f aca="false">ROUND(F7907*G7907,2)</f>
        <v>81.2</v>
      </c>
      <c r="J7907" s="19" t="n">
        <f aca="false">ROUND(F7907*H7907,2)</f>
        <v>59</v>
      </c>
      <c r="K7907" s="19" t="n">
        <f aca="false">INDEX(Pricebook!$L$2:$L$1401,MATCH(D7907,Pricebook!$A$2:$A$1401,0))</f>
        <v>44.05</v>
      </c>
      <c r="L7907" s="19" t="n">
        <f aca="false">ROUND(F7907*K7907,2)</f>
        <v>88.1</v>
      </c>
      <c r="M7907" s="24" t="n">
        <f aca="false">DATE(YEAR(C7907),MONTH(C7907),1)</f>
        <v>46235</v>
      </c>
    </row>
    <row r="7908" customFormat="false" ht="15" hidden="false" customHeight="false" outlineLevel="0" collapsed="false">
      <c r="A7908" s="21" t="s">
        <v>3971</v>
      </c>
      <c r="B7908" s="21" t="s">
        <v>3029</v>
      </c>
      <c r="C7908" s="23" t="n">
        <v>46247</v>
      </c>
      <c r="D7908" s="21" t="s">
        <v>378</v>
      </c>
      <c r="E7908" s="21" t="s">
        <v>366</v>
      </c>
      <c r="F7908" s="12" t="n">
        <v>4</v>
      </c>
      <c r="G7908" s="19" t="n">
        <v>10</v>
      </c>
      <c r="H7908" s="19" t="n">
        <v>7.12</v>
      </c>
      <c r="I7908" s="19" t="n">
        <f aca="false">ROUND(F7908*G7908,2)</f>
        <v>40</v>
      </c>
      <c r="J7908" s="19" t="n">
        <f aca="false">ROUND(F7908*H7908,2)</f>
        <v>28.48</v>
      </c>
      <c r="K7908" s="19" t="n">
        <f aca="false">INDEX(Pricebook!$L$2:$L$1401,MATCH(D7908,Pricebook!$A$2:$A$1401,0))</f>
        <v>10.65</v>
      </c>
      <c r="L7908" s="19" t="n">
        <f aca="false">ROUND(F7908*K7908,2)</f>
        <v>42.6</v>
      </c>
      <c r="M7908" s="24" t="n">
        <f aca="false">DATE(YEAR(C7908),MONTH(C7908),1)</f>
        <v>46235</v>
      </c>
    </row>
    <row r="7909" customFormat="false" ht="15" hidden="false" customHeight="false" outlineLevel="0" collapsed="false">
      <c r="A7909" s="21" t="s">
        <v>3971</v>
      </c>
      <c r="B7909" s="21" t="s">
        <v>3029</v>
      </c>
      <c r="C7909" s="23" t="n">
        <v>46247</v>
      </c>
      <c r="D7909" s="21" t="s">
        <v>1903</v>
      </c>
      <c r="E7909" s="21" t="s">
        <v>1452</v>
      </c>
      <c r="F7909" s="12" t="n">
        <v>9</v>
      </c>
      <c r="G7909" s="19" t="n">
        <v>46.75</v>
      </c>
      <c r="H7909" s="19" t="n">
        <v>31.12</v>
      </c>
      <c r="I7909" s="19" t="n">
        <f aca="false">ROUND(F7909*G7909,2)</f>
        <v>420.75</v>
      </c>
      <c r="J7909" s="19" t="n">
        <f aca="false">ROUND(F7909*H7909,2)</f>
        <v>280.08</v>
      </c>
      <c r="K7909" s="19" t="n">
        <f aca="false">INDEX(Pricebook!$L$2:$L$1401,MATCH(D7909,Pricebook!$A$2:$A$1401,0))</f>
        <v>48.65</v>
      </c>
      <c r="L7909" s="19" t="n">
        <f aca="false">ROUND(F7909*K7909,2)</f>
        <v>437.85</v>
      </c>
      <c r="M7909" s="24" t="n">
        <f aca="false">DATE(YEAR(C7909),MONTH(C7909),1)</f>
        <v>46235</v>
      </c>
    </row>
    <row r="7910" customFormat="false" ht="15" hidden="false" customHeight="false" outlineLevel="0" collapsed="false">
      <c r="A7910" s="21" t="s">
        <v>3972</v>
      </c>
      <c r="B7910" s="21" t="s">
        <v>3168</v>
      </c>
      <c r="C7910" s="23" t="n">
        <v>46247</v>
      </c>
      <c r="D7910" s="21" t="s">
        <v>386</v>
      </c>
      <c r="E7910" s="21" t="s">
        <v>366</v>
      </c>
      <c r="F7910" s="12" t="n">
        <v>3</v>
      </c>
      <c r="G7910" s="19" t="n">
        <v>6.6</v>
      </c>
      <c r="H7910" s="19" t="n">
        <v>4.81</v>
      </c>
      <c r="I7910" s="19" t="n">
        <f aca="false">ROUND(F7910*G7910,2)</f>
        <v>19.8</v>
      </c>
      <c r="J7910" s="19" t="n">
        <f aca="false">ROUND(F7910*H7910,2)</f>
        <v>14.43</v>
      </c>
      <c r="K7910" s="19" t="n">
        <f aca="false">INDEX(Pricebook!$L$2:$L$1401,MATCH(D7910,Pricebook!$A$2:$A$1401,0))</f>
        <v>7.2</v>
      </c>
      <c r="L7910" s="19" t="n">
        <f aca="false">ROUND(F7910*K7910,2)</f>
        <v>21.6</v>
      </c>
      <c r="M7910" s="24" t="n">
        <f aca="false">DATE(YEAR(C7910),MONTH(C7910),1)</f>
        <v>46235</v>
      </c>
    </row>
    <row r="7911" customFormat="false" ht="15" hidden="false" customHeight="false" outlineLevel="0" collapsed="false">
      <c r="A7911" s="21" t="s">
        <v>3972</v>
      </c>
      <c r="B7911" s="21" t="s">
        <v>3168</v>
      </c>
      <c r="C7911" s="23" t="n">
        <v>46247</v>
      </c>
      <c r="D7911" s="21" t="s">
        <v>713</v>
      </c>
      <c r="E7911" s="21" t="s">
        <v>366</v>
      </c>
      <c r="F7911" s="12" t="n">
        <v>1</v>
      </c>
      <c r="G7911" s="19" t="n">
        <v>22.4</v>
      </c>
      <c r="H7911" s="19" t="n">
        <v>16.09</v>
      </c>
      <c r="I7911" s="19" t="n">
        <f aca="false">ROUND(F7911*G7911,2)</f>
        <v>22.4</v>
      </c>
      <c r="J7911" s="19" t="n">
        <f aca="false">ROUND(F7911*H7911,2)</f>
        <v>16.09</v>
      </c>
      <c r="K7911" s="19" t="n">
        <f aca="false">INDEX(Pricebook!$L$2:$L$1401,MATCH(D7911,Pricebook!$A$2:$A$1401,0))</f>
        <v>24.05</v>
      </c>
      <c r="L7911" s="19" t="n">
        <f aca="false">ROUND(F7911*K7911,2)</f>
        <v>24.05</v>
      </c>
      <c r="M7911" s="24" t="n">
        <f aca="false">DATE(YEAR(C7911),MONTH(C7911),1)</f>
        <v>46235</v>
      </c>
    </row>
    <row r="7912" customFormat="false" ht="15" hidden="false" customHeight="false" outlineLevel="0" collapsed="false">
      <c r="A7912" s="21" t="s">
        <v>3972</v>
      </c>
      <c r="B7912" s="21" t="s">
        <v>3168</v>
      </c>
      <c r="C7912" s="23" t="n">
        <v>46247</v>
      </c>
      <c r="D7912" s="21" t="s">
        <v>1528</v>
      </c>
      <c r="E7912" s="21" t="s">
        <v>1452</v>
      </c>
      <c r="F7912" s="12" t="n">
        <v>14</v>
      </c>
      <c r="G7912" s="19" t="n">
        <v>33.6</v>
      </c>
      <c r="H7912" s="19" t="n">
        <v>20.51</v>
      </c>
      <c r="I7912" s="19" t="n">
        <f aca="false">ROUND(F7912*G7912,2)</f>
        <v>470.4</v>
      </c>
      <c r="J7912" s="19" t="n">
        <f aca="false">ROUND(F7912*H7912,2)</f>
        <v>287.14</v>
      </c>
      <c r="K7912" s="19" t="n">
        <f aca="false">INDEX(Pricebook!$L$2:$L$1401,MATCH(D7912,Pricebook!$A$2:$A$1401,0))</f>
        <v>34.2</v>
      </c>
      <c r="L7912" s="19" t="n">
        <f aca="false">ROUND(F7912*K7912,2)</f>
        <v>478.8</v>
      </c>
      <c r="M7912" s="24" t="n">
        <f aca="false">DATE(YEAR(C7912),MONTH(C7912),1)</f>
        <v>46235</v>
      </c>
    </row>
    <row r="7913" customFormat="false" ht="15" hidden="false" customHeight="false" outlineLevel="0" collapsed="false">
      <c r="A7913" s="21" t="s">
        <v>3972</v>
      </c>
      <c r="B7913" s="21" t="s">
        <v>3168</v>
      </c>
      <c r="C7913" s="23" t="n">
        <v>46247</v>
      </c>
      <c r="D7913" s="21" t="s">
        <v>2410</v>
      </c>
      <c r="E7913" s="21" t="s">
        <v>2202</v>
      </c>
      <c r="F7913" s="12" t="n">
        <v>1</v>
      </c>
      <c r="G7913" s="19" t="n">
        <v>37.95</v>
      </c>
      <c r="H7913" s="19" t="n">
        <v>23.74</v>
      </c>
      <c r="I7913" s="19" t="n">
        <f aca="false">ROUND(F7913*G7913,2)</f>
        <v>37.95</v>
      </c>
      <c r="J7913" s="19" t="n">
        <f aca="false">ROUND(F7913*H7913,2)</f>
        <v>23.74</v>
      </c>
      <c r="K7913" s="19" t="n">
        <f aca="false">INDEX(Pricebook!$L$2:$L$1401,MATCH(D7913,Pricebook!$A$2:$A$1401,0))</f>
        <v>40.95</v>
      </c>
      <c r="L7913" s="19" t="n">
        <f aca="false">ROUND(F7913*K7913,2)</f>
        <v>40.95</v>
      </c>
      <c r="M7913" s="24" t="n">
        <f aca="false">DATE(YEAR(C7913),MONTH(C7913),1)</f>
        <v>46235</v>
      </c>
    </row>
    <row r="7914" customFormat="false" ht="15" hidden="false" customHeight="false" outlineLevel="0" collapsed="false">
      <c r="A7914" s="21" t="s">
        <v>3972</v>
      </c>
      <c r="B7914" s="21" t="s">
        <v>3168</v>
      </c>
      <c r="C7914" s="23" t="n">
        <v>46247</v>
      </c>
      <c r="D7914" s="21" t="s">
        <v>2214</v>
      </c>
      <c r="E7914" s="21" t="s">
        <v>2202</v>
      </c>
      <c r="F7914" s="12" t="n">
        <v>1</v>
      </c>
      <c r="G7914" s="19" t="n">
        <v>60.55</v>
      </c>
      <c r="H7914" s="19" t="n">
        <v>37.33</v>
      </c>
      <c r="I7914" s="19" t="n">
        <f aca="false">ROUND(F7914*G7914,2)</f>
        <v>60.55</v>
      </c>
      <c r="J7914" s="19" t="n">
        <f aca="false">ROUND(F7914*H7914,2)</f>
        <v>37.33</v>
      </c>
      <c r="K7914" s="19" t="n">
        <f aca="false">INDEX(Pricebook!$L$2:$L$1401,MATCH(D7914,Pricebook!$A$2:$A$1401,0))</f>
        <v>64.4</v>
      </c>
      <c r="L7914" s="19" t="n">
        <f aca="false">ROUND(F7914*K7914,2)</f>
        <v>64.4</v>
      </c>
      <c r="M7914" s="24" t="n">
        <f aca="false">DATE(YEAR(C7914),MONTH(C7914),1)</f>
        <v>46235</v>
      </c>
    </row>
    <row r="7915" customFormat="false" ht="15" hidden="false" customHeight="false" outlineLevel="0" collapsed="false">
      <c r="A7915" s="21" t="s">
        <v>3972</v>
      </c>
      <c r="B7915" s="21" t="s">
        <v>3168</v>
      </c>
      <c r="C7915" s="23" t="n">
        <v>46247</v>
      </c>
      <c r="D7915" s="21" t="s">
        <v>903</v>
      </c>
      <c r="E7915" s="21" t="s">
        <v>366</v>
      </c>
      <c r="F7915" s="12" t="n">
        <v>2</v>
      </c>
      <c r="G7915" s="19" t="n">
        <v>12.2</v>
      </c>
      <c r="H7915" s="19" t="n">
        <v>8.79</v>
      </c>
      <c r="I7915" s="19" t="n">
        <f aca="false">ROUND(F7915*G7915,2)</f>
        <v>24.4</v>
      </c>
      <c r="J7915" s="19" t="n">
        <f aca="false">ROUND(F7915*H7915,2)</f>
        <v>17.58</v>
      </c>
      <c r="K7915" s="19" t="n">
        <f aca="false">INDEX(Pricebook!$L$2:$L$1401,MATCH(D7915,Pricebook!$A$2:$A$1401,0))</f>
        <v>13.15</v>
      </c>
      <c r="L7915" s="19" t="n">
        <f aca="false">ROUND(F7915*K7915,2)</f>
        <v>26.3</v>
      </c>
      <c r="M7915" s="24" t="n">
        <f aca="false">DATE(YEAR(C7915),MONTH(C7915),1)</f>
        <v>46235</v>
      </c>
    </row>
    <row r="7916" customFormat="false" ht="15" hidden="false" customHeight="false" outlineLevel="0" collapsed="false">
      <c r="A7916" s="21" t="s">
        <v>3972</v>
      </c>
      <c r="B7916" s="21" t="s">
        <v>3168</v>
      </c>
      <c r="C7916" s="23" t="n">
        <v>46247</v>
      </c>
      <c r="D7916" s="21" t="s">
        <v>1865</v>
      </c>
      <c r="E7916" s="21" t="s">
        <v>1452</v>
      </c>
      <c r="F7916" s="12" t="n">
        <v>6</v>
      </c>
      <c r="G7916" s="19" t="n">
        <v>63</v>
      </c>
      <c r="H7916" s="19" t="n">
        <v>38.76</v>
      </c>
      <c r="I7916" s="19" t="n">
        <f aca="false">ROUND(F7916*G7916,2)</f>
        <v>378</v>
      </c>
      <c r="J7916" s="19" t="n">
        <f aca="false">ROUND(F7916*H7916,2)</f>
        <v>232.56</v>
      </c>
      <c r="K7916" s="19" t="n">
        <f aca="false">INDEX(Pricebook!$L$2:$L$1401,MATCH(D7916,Pricebook!$A$2:$A$1401,0))</f>
        <v>64.6</v>
      </c>
      <c r="L7916" s="19" t="n">
        <f aca="false">ROUND(F7916*K7916,2)</f>
        <v>387.6</v>
      </c>
      <c r="M7916" s="24" t="n">
        <f aca="false">DATE(YEAR(C7916),MONTH(C7916),1)</f>
        <v>46235</v>
      </c>
    </row>
    <row r="7917" customFormat="false" ht="15" hidden="false" customHeight="false" outlineLevel="0" collapsed="false">
      <c r="A7917" s="21" t="s">
        <v>3972</v>
      </c>
      <c r="B7917" s="21" t="s">
        <v>3168</v>
      </c>
      <c r="C7917" s="23" t="n">
        <v>46247</v>
      </c>
      <c r="D7917" s="21" t="s">
        <v>869</v>
      </c>
      <c r="E7917" s="21" t="s">
        <v>366</v>
      </c>
      <c r="F7917" s="12" t="n">
        <v>1</v>
      </c>
      <c r="G7917" s="19" t="n">
        <v>27.95</v>
      </c>
      <c r="H7917" s="19" t="n">
        <v>20.09</v>
      </c>
      <c r="I7917" s="19" t="n">
        <f aca="false">ROUND(F7917*G7917,2)</f>
        <v>27.95</v>
      </c>
      <c r="J7917" s="19" t="n">
        <f aca="false">ROUND(F7917*H7917,2)</f>
        <v>20.09</v>
      </c>
      <c r="K7917" s="19" t="n">
        <f aca="false">INDEX(Pricebook!$L$2:$L$1401,MATCH(D7917,Pricebook!$A$2:$A$1401,0))</f>
        <v>30</v>
      </c>
      <c r="L7917" s="19" t="n">
        <f aca="false">ROUND(F7917*K7917,2)</f>
        <v>30</v>
      </c>
      <c r="M7917" s="24" t="n">
        <f aca="false">DATE(YEAR(C7917),MONTH(C7917),1)</f>
        <v>46235</v>
      </c>
    </row>
    <row r="7918" customFormat="false" ht="15" hidden="false" customHeight="false" outlineLevel="0" collapsed="false">
      <c r="A7918" s="21" t="s">
        <v>3972</v>
      </c>
      <c r="B7918" s="21" t="s">
        <v>3168</v>
      </c>
      <c r="C7918" s="23" t="n">
        <v>46247</v>
      </c>
      <c r="D7918" s="21" t="s">
        <v>635</v>
      </c>
      <c r="E7918" s="21" t="s">
        <v>366</v>
      </c>
      <c r="F7918" s="12" t="n">
        <v>4</v>
      </c>
      <c r="G7918" s="19" t="n">
        <v>6.9</v>
      </c>
      <c r="H7918" s="19" t="n">
        <v>4.89</v>
      </c>
      <c r="I7918" s="19" t="n">
        <f aca="false">ROUND(F7918*G7918,2)</f>
        <v>27.6</v>
      </c>
      <c r="J7918" s="19" t="n">
        <f aca="false">ROUND(F7918*H7918,2)</f>
        <v>19.56</v>
      </c>
      <c r="K7918" s="19" t="n">
        <f aca="false">INDEX(Pricebook!$L$2:$L$1401,MATCH(D7918,Pricebook!$A$2:$A$1401,0))</f>
        <v>7.3</v>
      </c>
      <c r="L7918" s="19" t="n">
        <f aca="false">ROUND(F7918*K7918,2)</f>
        <v>29.2</v>
      </c>
      <c r="M7918" s="24" t="n">
        <f aca="false">DATE(YEAR(C7918),MONTH(C7918),1)</f>
        <v>46235</v>
      </c>
    </row>
    <row r="7919" customFormat="false" ht="15" hidden="false" customHeight="false" outlineLevel="0" collapsed="false">
      <c r="A7919" s="21" t="s">
        <v>3972</v>
      </c>
      <c r="B7919" s="21" t="s">
        <v>3168</v>
      </c>
      <c r="C7919" s="23" t="n">
        <v>46247</v>
      </c>
      <c r="D7919" s="21" t="s">
        <v>2404</v>
      </c>
      <c r="E7919" s="21" t="s">
        <v>2202</v>
      </c>
      <c r="F7919" s="12" t="n">
        <v>5</v>
      </c>
      <c r="G7919" s="19" t="n">
        <v>7.45</v>
      </c>
      <c r="H7919" s="19" t="n">
        <v>4.64</v>
      </c>
      <c r="I7919" s="19" t="n">
        <f aca="false">ROUND(F7919*G7919,2)</f>
        <v>37.25</v>
      </c>
      <c r="J7919" s="19" t="n">
        <f aca="false">ROUND(F7919*H7919,2)</f>
        <v>23.2</v>
      </c>
      <c r="K7919" s="19" t="n">
        <f aca="false">INDEX(Pricebook!$L$2:$L$1401,MATCH(D7919,Pricebook!$A$2:$A$1401,0))</f>
        <v>8</v>
      </c>
      <c r="L7919" s="19" t="n">
        <f aca="false">ROUND(F7919*K7919,2)</f>
        <v>40</v>
      </c>
      <c r="M7919" s="24" t="n">
        <f aca="false">DATE(YEAR(C7919),MONTH(C7919),1)</f>
        <v>46235</v>
      </c>
    </row>
    <row r="7920" customFormat="false" ht="15" hidden="false" customHeight="false" outlineLevel="0" collapsed="false">
      <c r="A7920" s="21" t="s">
        <v>3972</v>
      </c>
      <c r="B7920" s="21" t="s">
        <v>3168</v>
      </c>
      <c r="C7920" s="23" t="n">
        <v>46247</v>
      </c>
      <c r="D7920" s="21" t="s">
        <v>1775</v>
      </c>
      <c r="E7920" s="21" t="s">
        <v>1452</v>
      </c>
      <c r="F7920" s="12" t="n">
        <v>10</v>
      </c>
      <c r="G7920" s="19" t="n">
        <v>72.85</v>
      </c>
      <c r="H7920" s="19" t="n">
        <v>45.39</v>
      </c>
      <c r="I7920" s="19" t="n">
        <f aca="false">ROUND(F7920*G7920,2)</f>
        <v>728.5</v>
      </c>
      <c r="J7920" s="19" t="n">
        <f aca="false">ROUND(F7920*H7920,2)</f>
        <v>453.9</v>
      </c>
      <c r="K7920" s="19" t="n">
        <f aca="false">INDEX(Pricebook!$L$2:$L$1401,MATCH(D7920,Pricebook!$A$2:$A$1401,0))</f>
        <v>75.65</v>
      </c>
      <c r="L7920" s="19" t="n">
        <f aca="false">ROUND(F7920*K7920,2)</f>
        <v>756.5</v>
      </c>
      <c r="M7920" s="24" t="n">
        <f aca="false">DATE(YEAR(C7920),MONTH(C7920),1)</f>
        <v>46235</v>
      </c>
    </row>
    <row r="7921" customFormat="false" ht="15" hidden="false" customHeight="false" outlineLevel="0" collapsed="false">
      <c r="A7921" s="21" t="s">
        <v>3972</v>
      </c>
      <c r="B7921" s="21" t="s">
        <v>3168</v>
      </c>
      <c r="C7921" s="23" t="n">
        <v>46247</v>
      </c>
      <c r="D7921" s="21" t="s">
        <v>2335</v>
      </c>
      <c r="E7921" s="21" t="s">
        <v>2202</v>
      </c>
      <c r="F7921" s="12" t="n">
        <v>6</v>
      </c>
      <c r="G7921" s="19" t="n">
        <v>103.15</v>
      </c>
      <c r="H7921" s="19" t="n">
        <v>64.18</v>
      </c>
      <c r="I7921" s="19" t="n">
        <f aca="false">ROUND(F7921*G7921,2)</f>
        <v>618.9</v>
      </c>
      <c r="J7921" s="19" t="n">
        <f aca="false">ROUND(F7921*H7921,2)</f>
        <v>385.08</v>
      </c>
      <c r="K7921" s="19" t="n">
        <f aca="false">INDEX(Pricebook!$L$2:$L$1401,MATCH(D7921,Pricebook!$A$2:$A$1401,0))</f>
        <v>110.7</v>
      </c>
      <c r="L7921" s="19" t="n">
        <f aca="false">ROUND(F7921*K7921,2)</f>
        <v>664.2</v>
      </c>
      <c r="M7921" s="24" t="n">
        <f aca="false">DATE(YEAR(C7921),MONTH(C7921),1)</f>
        <v>46235</v>
      </c>
    </row>
    <row r="7922" customFormat="false" ht="15" hidden="false" customHeight="false" outlineLevel="0" collapsed="false">
      <c r="A7922" s="21" t="s">
        <v>3972</v>
      </c>
      <c r="B7922" s="21" t="s">
        <v>3168</v>
      </c>
      <c r="C7922" s="23" t="n">
        <v>46247</v>
      </c>
      <c r="D7922" s="21" t="s">
        <v>2359</v>
      </c>
      <c r="E7922" s="21" t="s">
        <v>2202</v>
      </c>
      <c r="F7922" s="12" t="n">
        <v>2</v>
      </c>
      <c r="G7922" s="19" t="n">
        <v>6.35</v>
      </c>
      <c r="H7922" s="19" t="n">
        <v>3.88</v>
      </c>
      <c r="I7922" s="19" t="n">
        <f aca="false">ROUND(F7922*G7922,2)</f>
        <v>12.7</v>
      </c>
      <c r="J7922" s="19" t="n">
        <f aca="false">ROUND(F7922*H7922,2)</f>
        <v>7.76</v>
      </c>
      <c r="K7922" s="19" t="n">
        <f aca="false">INDEX(Pricebook!$L$2:$L$1401,MATCH(D7922,Pricebook!$A$2:$A$1401,0))</f>
        <v>6.7</v>
      </c>
      <c r="L7922" s="19" t="n">
        <f aca="false">ROUND(F7922*K7922,2)</f>
        <v>13.4</v>
      </c>
      <c r="M7922" s="24" t="n">
        <f aca="false">DATE(YEAR(C7922),MONTH(C7922),1)</f>
        <v>46235</v>
      </c>
    </row>
    <row r="7923" customFormat="false" ht="15" hidden="false" customHeight="false" outlineLevel="0" collapsed="false">
      <c r="A7923" s="21" t="s">
        <v>3972</v>
      </c>
      <c r="B7923" s="21" t="s">
        <v>3168</v>
      </c>
      <c r="C7923" s="23" t="n">
        <v>46247</v>
      </c>
      <c r="D7923" s="21" t="s">
        <v>2246</v>
      </c>
      <c r="E7923" s="21" t="s">
        <v>2202</v>
      </c>
      <c r="F7923" s="12" t="n">
        <v>18</v>
      </c>
      <c r="G7923" s="19" t="n">
        <v>9</v>
      </c>
      <c r="H7923" s="19" t="n">
        <v>5.56</v>
      </c>
      <c r="I7923" s="19" t="n">
        <f aca="false">ROUND(F7923*G7923,2)</f>
        <v>162</v>
      </c>
      <c r="J7923" s="19" t="n">
        <f aca="false">ROUND(F7923*H7923,2)</f>
        <v>100.08</v>
      </c>
      <c r="K7923" s="19" t="n">
        <f aca="false">INDEX(Pricebook!$L$2:$L$1401,MATCH(D7923,Pricebook!$A$2:$A$1401,0))</f>
        <v>9.6</v>
      </c>
      <c r="L7923" s="19" t="n">
        <f aca="false">ROUND(F7923*K7923,2)</f>
        <v>172.8</v>
      </c>
      <c r="M7923" s="24" t="n">
        <f aca="false">DATE(YEAR(C7923),MONTH(C7923),1)</f>
        <v>46235</v>
      </c>
    </row>
    <row r="7924" customFormat="false" ht="15" hidden="false" customHeight="false" outlineLevel="0" collapsed="false">
      <c r="A7924" s="21" t="s">
        <v>3972</v>
      </c>
      <c r="B7924" s="21" t="s">
        <v>3168</v>
      </c>
      <c r="C7924" s="23" t="n">
        <v>46247</v>
      </c>
      <c r="D7924" s="21" t="s">
        <v>2355</v>
      </c>
      <c r="E7924" s="21" t="s">
        <v>2202</v>
      </c>
      <c r="F7924" s="12" t="n">
        <v>4</v>
      </c>
      <c r="G7924" s="19" t="n">
        <v>60.55</v>
      </c>
      <c r="H7924" s="19" t="n">
        <v>37.83</v>
      </c>
      <c r="I7924" s="19" t="n">
        <f aca="false">ROUND(F7924*G7924,2)</f>
        <v>242.2</v>
      </c>
      <c r="J7924" s="19" t="n">
        <f aca="false">ROUND(F7924*H7924,2)</f>
        <v>151.32</v>
      </c>
      <c r="K7924" s="19" t="n">
        <f aca="false">INDEX(Pricebook!$L$2:$L$1401,MATCH(D7924,Pricebook!$A$2:$A$1401,0))</f>
        <v>65.25</v>
      </c>
      <c r="L7924" s="19" t="n">
        <f aca="false">ROUND(F7924*K7924,2)</f>
        <v>261</v>
      </c>
      <c r="M7924" s="24" t="n">
        <f aca="false">DATE(YEAR(C7924),MONTH(C7924),1)</f>
        <v>46235</v>
      </c>
    </row>
    <row r="7925" customFormat="false" ht="15" hidden="false" customHeight="false" outlineLevel="0" collapsed="false">
      <c r="A7925" s="21" t="s">
        <v>3972</v>
      </c>
      <c r="B7925" s="21" t="s">
        <v>3168</v>
      </c>
      <c r="C7925" s="23" t="n">
        <v>46247</v>
      </c>
      <c r="D7925" s="21" t="s">
        <v>611</v>
      </c>
      <c r="E7925" s="21" t="s">
        <v>366</v>
      </c>
      <c r="F7925" s="12" t="n">
        <v>1</v>
      </c>
      <c r="G7925" s="19" t="n">
        <v>124.35</v>
      </c>
      <c r="H7925" s="19" t="n">
        <v>88.93</v>
      </c>
      <c r="I7925" s="19" t="n">
        <f aca="false">ROUND(F7925*G7925,2)</f>
        <v>124.35</v>
      </c>
      <c r="J7925" s="19" t="n">
        <f aca="false">ROUND(F7925*H7925,2)</f>
        <v>88.93</v>
      </c>
      <c r="K7925" s="19" t="n">
        <f aca="false">INDEX(Pricebook!$L$2:$L$1401,MATCH(D7925,Pricebook!$A$2:$A$1401,0))</f>
        <v>132.75</v>
      </c>
      <c r="L7925" s="19" t="n">
        <f aca="false">ROUND(F7925*K7925,2)</f>
        <v>132.75</v>
      </c>
      <c r="M7925" s="24" t="n">
        <f aca="false">DATE(YEAR(C7925),MONTH(C7925),1)</f>
        <v>46235</v>
      </c>
    </row>
    <row r="7926" customFormat="false" ht="15" hidden="false" customHeight="false" outlineLevel="0" collapsed="false">
      <c r="A7926" s="21" t="s">
        <v>3973</v>
      </c>
      <c r="B7926" s="21" t="s">
        <v>3974</v>
      </c>
      <c r="C7926" s="23" t="n">
        <v>46247</v>
      </c>
      <c r="D7926" s="21" t="s">
        <v>2545</v>
      </c>
      <c r="E7926" s="21" t="s">
        <v>2466</v>
      </c>
      <c r="F7926" s="12" t="n">
        <v>6</v>
      </c>
      <c r="G7926" s="19" t="n">
        <v>62.35</v>
      </c>
      <c r="H7926" s="19" t="n">
        <v>38.74</v>
      </c>
      <c r="I7926" s="19" t="n">
        <f aca="false">ROUND(F7926*G7926,2)</f>
        <v>374.1</v>
      </c>
      <c r="J7926" s="19" t="n">
        <f aca="false">ROUND(F7926*H7926,2)</f>
        <v>232.44</v>
      </c>
      <c r="K7926" s="19" t="n">
        <f aca="false">INDEX(Pricebook!$L$2:$L$1401,MATCH(D7926,Pricebook!$A$2:$A$1401,0))</f>
        <v>64.6</v>
      </c>
      <c r="L7926" s="19" t="n">
        <f aca="false">ROUND(F7926*K7926,2)</f>
        <v>387.6</v>
      </c>
      <c r="M7926" s="24" t="n">
        <f aca="false">DATE(YEAR(C7926),MONTH(C7926),1)</f>
        <v>46235</v>
      </c>
    </row>
    <row r="7927" customFormat="false" ht="15" hidden="false" customHeight="false" outlineLevel="0" collapsed="false">
      <c r="A7927" s="21" t="s">
        <v>3973</v>
      </c>
      <c r="B7927" s="21" t="s">
        <v>3974</v>
      </c>
      <c r="C7927" s="23" t="n">
        <v>46247</v>
      </c>
      <c r="D7927" s="21" t="s">
        <v>2787</v>
      </c>
      <c r="E7927" s="21" t="s">
        <v>2748</v>
      </c>
      <c r="F7927" s="12" t="n">
        <v>4</v>
      </c>
      <c r="G7927" s="19" t="n">
        <v>18.55</v>
      </c>
      <c r="H7927" s="19" t="n">
        <v>11.04</v>
      </c>
      <c r="I7927" s="19" t="n">
        <f aca="false">ROUND(F7927*G7927,2)</f>
        <v>74.2</v>
      </c>
      <c r="J7927" s="19" t="n">
        <f aca="false">ROUND(F7927*H7927,2)</f>
        <v>44.16</v>
      </c>
      <c r="K7927" s="19" t="n">
        <f aca="false">INDEX(Pricebook!$L$2:$L$1401,MATCH(D7927,Pricebook!$A$2:$A$1401,0))</f>
        <v>20.1</v>
      </c>
      <c r="L7927" s="19" t="n">
        <f aca="false">ROUND(F7927*K7927,2)</f>
        <v>80.4</v>
      </c>
      <c r="M7927" s="24" t="n">
        <f aca="false">DATE(YEAR(C7927),MONTH(C7927),1)</f>
        <v>46235</v>
      </c>
    </row>
    <row r="7928" customFormat="false" ht="15" hidden="false" customHeight="false" outlineLevel="0" collapsed="false">
      <c r="A7928" s="21" t="s">
        <v>3973</v>
      </c>
      <c r="B7928" s="21" t="s">
        <v>3974</v>
      </c>
      <c r="C7928" s="23" t="n">
        <v>46247</v>
      </c>
      <c r="D7928" s="21" t="s">
        <v>589</v>
      </c>
      <c r="E7928" s="21" t="s">
        <v>366</v>
      </c>
      <c r="F7928" s="12" t="n">
        <v>1</v>
      </c>
      <c r="G7928" s="19" t="n">
        <v>24.05</v>
      </c>
      <c r="H7928" s="19" t="n">
        <v>17.4</v>
      </c>
      <c r="I7928" s="19" t="n">
        <f aca="false">ROUND(F7928*G7928,2)</f>
        <v>24.05</v>
      </c>
      <c r="J7928" s="19" t="n">
        <f aca="false">ROUND(F7928*H7928,2)</f>
        <v>17.4</v>
      </c>
      <c r="K7928" s="19" t="n">
        <f aca="false">INDEX(Pricebook!$L$2:$L$1401,MATCH(D7928,Pricebook!$A$2:$A$1401,0))</f>
        <v>26</v>
      </c>
      <c r="L7928" s="19" t="n">
        <f aca="false">ROUND(F7928*K7928,2)</f>
        <v>26</v>
      </c>
      <c r="M7928" s="24" t="n">
        <f aca="false">DATE(YEAR(C7928),MONTH(C7928),1)</f>
        <v>46235</v>
      </c>
    </row>
    <row r="7929" customFormat="false" ht="15" hidden="false" customHeight="false" outlineLevel="0" collapsed="false">
      <c r="A7929" s="21" t="s">
        <v>3973</v>
      </c>
      <c r="B7929" s="21" t="s">
        <v>3974</v>
      </c>
      <c r="C7929" s="23" t="n">
        <v>46247</v>
      </c>
      <c r="D7929" s="21" t="s">
        <v>2838</v>
      </c>
      <c r="E7929" s="21" t="s">
        <v>2748</v>
      </c>
      <c r="F7929" s="12" t="n">
        <v>9</v>
      </c>
      <c r="G7929" s="19" t="n">
        <v>11.1</v>
      </c>
      <c r="H7929" s="19" t="n">
        <v>6.62</v>
      </c>
      <c r="I7929" s="19" t="n">
        <f aca="false">ROUND(F7929*G7929,2)</f>
        <v>99.9</v>
      </c>
      <c r="J7929" s="19" t="n">
        <f aca="false">ROUND(F7929*H7929,2)</f>
        <v>59.58</v>
      </c>
      <c r="K7929" s="19" t="n">
        <f aca="false">INDEX(Pricebook!$L$2:$L$1401,MATCH(D7929,Pricebook!$A$2:$A$1401,0))</f>
        <v>12.05</v>
      </c>
      <c r="L7929" s="19" t="n">
        <f aca="false">ROUND(F7929*K7929,2)</f>
        <v>108.45</v>
      </c>
      <c r="M7929" s="24" t="n">
        <f aca="false">DATE(YEAR(C7929),MONTH(C7929),1)</f>
        <v>46235</v>
      </c>
    </row>
    <row r="7930" customFormat="false" ht="15" hidden="false" customHeight="false" outlineLevel="0" collapsed="false">
      <c r="A7930" s="21" t="s">
        <v>3973</v>
      </c>
      <c r="B7930" s="21" t="s">
        <v>3974</v>
      </c>
      <c r="C7930" s="23" t="n">
        <v>46247</v>
      </c>
      <c r="D7930" s="21" t="s">
        <v>2886</v>
      </c>
      <c r="E7930" s="21" t="s">
        <v>2748</v>
      </c>
      <c r="F7930" s="12" t="n">
        <v>1</v>
      </c>
      <c r="G7930" s="19" t="n">
        <v>12.3</v>
      </c>
      <c r="H7930" s="19" t="n">
        <v>7.33</v>
      </c>
      <c r="I7930" s="19" t="n">
        <f aca="false">ROUND(F7930*G7930,2)</f>
        <v>12.3</v>
      </c>
      <c r="J7930" s="19" t="n">
        <f aca="false">ROUND(F7930*H7930,2)</f>
        <v>7.33</v>
      </c>
      <c r="K7930" s="19" t="n">
        <f aca="false">INDEX(Pricebook!$L$2:$L$1401,MATCH(D7930,Pricebook!$A$2:$A$1401,0))</f>
        <v>13.35</v>
      </c>
      <c r="L7930" s="19" t="n">
        <f aca="false">ROUND(F7930*K7930,2)</f>
        <v>13.35</v>
      </c>
      <c r="M7930" s="24" t="n">
        <f aca="false">DATE(YEAR(C7930),MONTH(C7930),1)</f>
        <v>46235</v>
      </c>
    </row>
    <row r="7931" customFormat="false" ht="15" hidden="false" customHeight="false" outlineLevel="0" collapsed="false">
      <c r="A7931" s="21" t="s">
        <v>3973</v>
      </c>
      <c r="B7931" s="21" t="s">
        <v>3974</v>
      </c>
      <c r="C7931" s="23" t="n">
        <v>46247</v>
      </c>
      <c r="D7931" s="21" t="s">
        <v>2479</v>
      </c>
      <c r="E7931" s="21" t="s">
        <v>2466</v>
      </c>
      <c r="F7931" s="12" t="n">
        <v>4</v>
      </c>
      <c r="G7931" s="19" t="n">
        <v>73.7</v>
      </c>
      <c r="H7931" s="19" t="n">
        <v>46.51</v>
      </c>
      <c r="I7931" s="19" t="n">
        <f aca="false">ROUND(F7931*G7931,2)</f>
        <v>294.8</v>
      </c>
      <c r="J7931" s="19" t="n">
        <f aca="false">ROUND(F7931*H7931,2)</f>
        <v>186.04</v>
      </c>
      <c r="K7931" s="19" t="n">
        <f aca="false">INDEX(Pricebook!$L$2:$L$1401,MATCH(D7931,Pricebook!$A$2:$A$1401,0))</f>
        <v>77.55</v>
      </c>
      <c r="L7931" s="19" t="n">
        <f aca="false">ROUND(F7931*K7931,2)</f>
        <v>310.2</v>
      </c>
      <c r="M7931" s="24" t="n">
        <f aca="false">DATE(YEAR(C7931),MONTH(C7931),1)</f>
        <v>46235</v>
      </c>
    </row>
    <row r="7932" customFormat="false" ht="15" hidden="false" customHeight="false" outlineLevel="0" collapsed="false">
      <c r="A7932" s="21" t="s">
        <v>3973</v>
      </c>
      <c r="B7932" s="21" t="s">
        <v>3974</v>
      </c>
      <c r="C7932" s="23" t="n">
        <v>46247</v>
      </c>
      <c r="D7932" s="21" t="s">
        <v>787</v>
      </c>
      <c r="E7932" s="21" t="s">
        <v>366</v>
      </c>
      <c r="F7932" s="12" t="n">
        <v>3</v>
      </c>
      <c r="G7932" s="19" t="n">
        <v>11.95</v>
      </c>
      <c r="H7932" s="19" t="n">
        <v>8.65</v>
      </c>
      <c r="I7932" s="19" t="n">
        <f aca="false">ROUND(F7932*G7932,2)</f>
        <v>35.85</v>
      </c>
      <c r="J7932" s="19" t="n">
        <f aca="false">ROUND(F7932*H7932,2)</f>
        <v>25.95</v>
      </c>
      <c r="K7932" s="19" t="n">
        <f aca="false">INDEX(Pricebook!$L$2:$L$1401,MATCH(D7932,Pricebook!$A$2:$A$1401,0))</f>
        <v>12.95</v>
      </c>
      <c r="L7932" s="19" t="n">
        <f aca="false">ROUND(F7932*K7932,2)</f>
        <v>38.85</v>
      </c>
      <c r="M7932" s="24" t="n">
        <f aca="false">DATE(YEAR(C7932),MONTH(C7932),1)</f>
        <v>46235</v>
      </c>
    </row>
    <row r="7933" customFormat="false" ht="15" hidden="false" customHeight="false" outlineLevel="0" collapsed="false">
      <c r="A7933" s="21" t="s">
        <v>3975</v>
      </c>
      <c r="B7933" s="21" t="s">
        <v>3345</v>
      </c>
      <c r="C7933" s="23" t="n">
        <v>46248</v>
      </c>
      <c r="D7933" s="21" t="s">
        <v>1821</v>
      </c>
      <c r="E7933" s="21" t="s">
        <v>1452</v>
      </c>
      <c r="F7933" s="12" t="n">
        <v>1</v>
      </c>
      <c r="G7933" s="19" t="n">
        <v>25.2</v>
      </c>
      <c r="H7933" s="19" t="n">
        <v>16.64</v>
      </c>
      <c r="I7933" s="19" t="n">
        <f aca="false">ROUND(F7933*G7933,2)</f>
        <v>25.2</v>
      </c>
      <c r="J7933" s="19" t="n">
        <f aca="false">ROUND(F7933*H7933,2)</f>
        <v>16.64</v>
      </c>
      <c r="K7933" s="19" t="n">
        <f aca="false">INDEX(Pricebook!$L$2:$L$1401,MATCH(D7933,Pricebook!$A$2:$A$1401,0))</f>
        <v>26</v>
      </c>
      <c r="L7933" s="19" t="n">
        <f aca="false">ROUND(F7933*K7933,2)</f>
        <v>26</v>
      </c>
      <c r="M7933" s="24" t="n">
        <f aca="false">DATE(YEAR(C7933),MONTH(C7933),1)</f>
        <v>46235</v>
      </c>
    </row>
    <row r="7934" customFormat="false" ht="15" hidden="false" customHeight="false" outlineLevel="0" collapsed="false">
      <c r="A7934" s="21" t="s">
        <v>3975</v>
      </c>
      <c r="B7934" s="21" t="s">
        <v>3345</v>
      </c>
      <c r="C7934" s="23" t="n">
        <v>46248</v>
      </c>
      <c r="D7934" s="21" t="s">
        <v>2456</v>
      </c>
      <c r="E7934" s="21" t="s">
        <v>2202</v>
      </c>
      <c r="F7934" s="12" t="n">
        <v>1</v>
      </c>
      <c r="G7934" s="19" t="n">
        <v>44.85</v>
      </c>
      <c r="H7934" s="19" t="n">
        <v>27.54</v>
      </c>
      <c r="I7934" s="19" t="n">
        <f aca="false">ROUND(F7934*G7934,2)</f>
        <v>44.85</v>
      </c>
      <c r="J7934" s="19" t="n">
        <f aca="false">ROUND(F7934*H7934,2)</f>
        <v>27.54</v>
      </c>
      <c r="K7934" s="19" t="n">
        <f aca="false">INDEX(Pricebook!$L$2:$L$1401,MATCH(D7934,Pricebook!$A$2:$A$1401,0))</f>
        <v>47.5</v>
      </c>
      <c r="L7934" s="19" t="n">
        <f aca="false">ROUND(F7934*K7934,2)</f>
        <v>47.5</v>
      </c>
      <c r="M7934" s="24" t="n">
        <f aca="false">DATE(YEAR(C7934),MONTH(C7934),1)</f>
        <v>46235</v>
      </c>
    </row>
    <row r="7935" customFormat="false" ht="15" hidden="false" customHeight="false" outlineLevel="0" collapsed="false">
      <c r="A7935" s="21" t="s">
        <v>3975</v>
      </c>
      <c r="B7935" s="21" t="s">
        <v>3345</v>
      </c>
      <c r="C7935" s="23" t="n">
        <v>46248</v>
      </c>
      <c r="D7935" s="21" t="s">
        <v>2400</v>
      </c>
      <c r="E7935" s="21" t="s">
        <v>2202</v>
      </c>
      <c r="F7935" s="12" t="n">
        <v>11</v>
      </c>
      <c r="G7935" s="19" t="n">
        <v>5.85</v>
      </c>
      <c r="H7935" s="19" t="n">
        <v>3.85</v>
      </c>
      <c r="I7935" s="19" t="n">
        <f aca="false">ROUND(F7935*G7935,2)</f>
        <v>64.35</v>
      </c>
      <c r="J7935" s="19" t="n">
        <f aca="false">ROUND(F7935*H7935,2)</f>
        <v>42.35</v>
      </c>
      <c r="K7935" s="19" t="n">
        <f aca="false">INDEX(Pricebook!$L$2:$L$1401,MATCH(D7935,Pricebook!$A$2:$A$1401,0))</f>
        <v>6.25</v>
      </c>
      <c r="L7935" s="19" t="n">
        <f aca="false">ROUND(F7935*K7935,2)</f>
        <v>68.75</v>
      </c>
      <c r="M7935" s="24" t="n">
        <f aca="false">DATE(YEAR(C7935),MONTH(C7935),1)</f>
        <v>46235</v>
      </c>
    </row>
    <row r="7936" customFormat="false" ht="15" hidden="false" customHeight="false" outlineLevel="0" collapsed="false">
      <c r="A7936" s="21" t="s">
        <v>3975</v>
      </c>
      <c r="B7936" s="21" t="s">
        <v>3345</v>
      </c>
      <c r="C7936" s="23" t="n">
        <v>46248</v>
      </c>
      <c r="D7936" s="21" t="s">
        <v>2315</v>
      </c>
      <c r="E7936" s="21" t="s">
        <v>2202</v>
      </c>
      <c r="F7936" s="12" t="n">
        <v>4</v>
      </c>
      <c r="G7936" s="19" t="n">
        <v>35.7</v>
      </c>
      <c r="H7936" s="19" t="n">
        <v>22.32</v>
      </c>
      <c r="I7936" s="19" t="n">
        <f aca="false">ROUND(F7936*G7936,2)</f>
        <v>142.8</v>
      </c>
      <c r="J7936" s="19" t="n">
        <f aca="false">ROUND(F7936*H7936,2)</f>
        <v>89.28</v>
      </c>
      <c r="K7936" s="19" t="n">
        <f aca="false">INDEX(Pricebook!$L$2:$L$1401,MATCH(D7936,Pricebook!$A$2:$A$1401,0))</f>
        <v>38.5</v>
      </c>
      <c r="L7936" s="19" t="n">
        <f aca="false">ROUND(F7936*K7936,2)</f>
        <v>154</v>
      </c>
      <c r="M7936" s="24" t="n">
        <f aca="false">DATE(YEAR(C7936),MONTH(C7936),1)</f>
        <v>46235</v>
      </c>
    </row>
    <row r="7937" customFormat="false" ht="15" hidden="false" customHeight="false" outlineLevel="0" collapsed="false">
      <c r="A7937" s="21" t="s">
        <v>3975</v>
      </c>
      <c r="B7937" s="21" t="s">
        <v>3345</v>
      </c>
      <c r="C7937" s="23" t="n">
        <v>46248</v>
      </c>
      <c r="D7937" s="21" t="s">
        <v>485</v>
      </c>
      <c r="E7937" s="21" t="s">
        <v>366</v>
      </c>
      <c r="F7937" s="12" t="n">
        <v>4</v>
      </c>
      <c r="G7937" s="19" t="n">
        <v>11.7</v>
      </c>
      <c r="H7937" s="19" t="n">
        <v>8.37</v>
      </c>
      <c r="I7937" s="19" t="n">
        <f aca="false">ROUND(F7937*G7937,2)</f>
        <v>46.8</v>
      </c>
      <c r="J7937" s="19" t="n">
        <f aca="false">ROUND(F7937*H7937,2)</f>
        <v>33.48</v>
      </c>
      <c r="K7937" s="19" t="n">
        <f aca="false">INDEX(Pricebook!$L$2:$L$1401,MATCH(D7937,Pricebook!$A$2:$A$1401,0))</f>
        <v>12.5</v>
      </c>
      <c r="L7937" s="19" t="n">
        <f aca="false">ROUND(F7937*K7937,2)</f>
        <v>50</v>
      </c>
      <c r="M7937" s="24" t="n">
        <f aca="false">DATE(YEAR(C7937),MONTH(C7937),1)</f>
        <v>46235</v>
      </c>
    </row>
    <row r="7938" customFormat="false" ht="15" hidden="false" customHeight="false" outlineLevel="0" collapsed="false">
      <c r="A7938" s="21" t="s">
        <v>3975</v>
      </c>
      <c r="B7938" s="21" t="s">
        <v>3345</v>
      </c>
      <c r="C7938" s="23" t="n">
        <v>46248</v>
      </c>
      <c r="D7938" s="21" t="s">
        <v>2204</v>
      </c>
      <c r="E7938" s="21" t="s">
        <v>2202</v>
      </c>
      <c r="F7938" s="12" t="n">
        <v>9</v>
      </c>
      <c r="G7938" s="19" t="n">
        <v>5.1</v>
      </c>
      <c r="H7938" s="19" t="n">
        <v>3.39</v>
      </c>
      <c r="I7938" s="19" t="n">
        <f aca="false">ROUND(F7938*G7938,2)</f>
        <v>45.9</v>
      </c>
      <c r="J7938" s="19" t="n">
        <f aca="false">ROUND(F7938*H7938,2)</f>
        <v>30.51</v>
      </c>
      <c r="K7938" s="19" t="n">
        <f aca="false">INDEX(Pricebook!$L$2:$L$1401,MATCH(D7938,Pricebook!$A$2:$A$1401,0))</f>
        <v>5.4</v>
      </c>
      <c r="L7938" s="19" t="n">
        <f aca="false">ROUND(F7938*K7938,2)</f>
        <v>48.6</v>
      </c>
      <c r="M7938" s="24" t="n">
        <f aca="false">DATE(YEAR(C7938),MONTH(C7938),1)</f>
        <v>46235</v>
      </c>
    </row>
    <row r="7939" customFormat="false" ht="15" hidden="false" customHeight="false" outlineLevel="0" collapsed="false">
      <c r="A7939" s="21" t="s">
        <v>3975</v>
      </c>
      <c r="B7939" s="21" t="s">
        <v>3345</v>
      </c>
      <c r="C7939" s="23" t="n">
        <v>46248</v>
      </c>
      <c r="D7939" s="21" t="s">
        <v>2313</v>
      </c>
      <c r="E7939" s="21" t="s">
        <v>2202</v>
      </c>
      <c r="F7939" s="12" t="n">
        <v>10</v>
      </c>
      <c r="G7939" s="19" t="n">
        <v>12.15</v>
      </c>
      <c r="H7939" s="19" t="n">
        <v>7.48</v>
      </c>
      <c r="I7939" s="19" t="n">
        <f aca="false">ROUND(F7939*G7939,2)</f>
        <v>121.5</v>
      </c>
      <c r="J7939" s="19" t="n">
        <f aca="false">ROUND(F7939*H7939,2)</f>
        <v>74.8</v>
      </c>
      <c r="K7939" s="19" t="n">
        <f aca="false">INDEX(Pricebook!$L$2:$L$1401,MATCH(D7939,Pricebook!$A$2:$A$1401,0))</f>
        <v>12.9</v>
      </c>
      <c r="L7939" s="19" t="n">
        <f aca="false">ROUND(F7939*K7939,2)</f>
        <v>129</v>
      </c>
      <c r="M7939" s="24" t="n">
        <f aca="false">DATE(YEAR(C7939),MONTH(C7939),1)</f>
        <v>46235</v>
      </c>
    </row>
    <row r="7940" customFormat="false" ht="15" hidden="false" customHeight="false" outlineLevel="0" collapsed="false">
      <c r="A7940" s="21" t="s">
        <v>3975</v>
      </c>
      <c r="B7940" s="21" t="s">
        <v>3345</v>
      </c>
      <c r="C7940" s="23" t="n">
        <v>46248</v>
      </c>
      <c r="D7940" s="21" t="s">
        <v>1495</v>
      </c>
      <c r="E7940" s="21" t="s">
        <v>1452</v>
      </c>
      <c r="F7940" s="12" t="n">
        <v>6</v>
      </c>
      <c r="G7940" s="19" t="n">
        <v>30.5</v>
      </c>
      <c r="H7940" s="19" t="n">
        <v>18.82</v>
      </c>
      <c r="I7940" s="19" t="n">
        <f aca="false">ROUND(F7940*G7940,2)</f>
        <v>183</v>
      </c>
      <c r="J7940" s="19" t="n">
        <f aca="false">ROUND(F7940*H7940,2)</f>
        <v>112.92</v>
      </c>
      <c r="K7940" s="19" t="n">
        <f aca="false">INDEX(Pricebook!$L$2:$L$1401,MATCH(D7940,Pricebook!$A$2:$A$1401,0))</f>
        <v>31.4</v>
      </c>
      <c r="L7940" s="19" t="n">
        <f aca="false">ROUND(F7940*K7940,2)</f>
        <v>188.4</v>
      </c>
      <c r="M7940" s="24" t="n">
        <f aca="false">DATE(YEAR(C7940),MONTH(C7940),1)</f>
        <v>46235</v>
      </c>
    </row>
    <row r="7941" customFormat="false" ht="15" hidden="false" customHeight="false" outlineLevel="0" collapsed="false">
      <c r="A7941" s="21" t="s">
        <v>3975</v>
      </c>
      <c r="B7941" s="21" t="s">
        <v>3345</v>
      </c>
      <c r="C7941" s="23" t="n">
        <v>46248</v>
      </c>
      <c r="D7941" s="21" t="s">
        <v>523</v>
      </c>
      <c r="E7941" s="21" t="s">
        <v>366</v>
      </c>
      <c r="F7941" s="12" t="n">
        <v>4</v>
      </c>
      <c r="G7941" s="19" t="n">
        <v>16.3</v>
      </c>
      <c r="H7941" s="19" t="n">
        <v>11.67</v>
      </c>
      <c r="I7941" s="19" t="n">
        <f aca="false">ROUND(F7941*G7941,2)</f>
        <v>65.2</v>
      </c>
      <c r="J7941" s="19" t="n">
        <f aca="false">ROUND(F7941*H7941,2)</f>
        <v>46.68</v>
      </c>
      <c r="K7941" s="19" t="n">
        <f aca="false">INDEX(Pricebook!$L$2:$L$1401,MATCH(D7941,Pricebook!$A$2:$A$1401,0))</f>
        <v>17.45</v>
      </c>
      <c r="L7941" s="19" t="n">
        <f aca="false">ROUND(F7941*K7941,2)</f>
        <v>69.8</v>
      </c>
      <c r="M7941" s="24" t="n">
        <f aca="false">DATE(YEAR(C7941),MONTH(C7941),1)</f>
        <v>46235</v>
      </c>
    </row>
    <row r="7942" customFormat="false" ht="15" hidden="false" customHeight="false" outlineLevel="0" collapsed="false">
      <c r="A7942" s="21" t="s">
        <v>3975</v>
      </c>
      <c r="B7942" s="21" t="s">
        <v>3345</v>
      </c>
      <c r="C7942" s="23" t="n">
        <v>46248</v>
      </c>
      <c r="D7942" s="21" t="s">
        <v>489</v>
      </c>
      <c r="E7942" s="21" t="s">
        <v>366</v>
      </c>
      <c r="F7942" s="12" t="n">
        <v>2</v>
      </c>
      <c r="G7942" s="19" t="n">
        <v>36.3</v>
      </c>
      <c r="H7942" s="19" t="n">
        <v>26.16</v>
      </c>
      <c r="I7942" s="19" t="n">
        <f aca="false">ROUND(F7942*G7942,2)</f>
        <v>72.6</v>
      </c>
      <c r="J7942" s="19" t="n">
        <f aca="false">ROUND(F7942*H7942,2)</f>
        <v>52.32</v>
      </c>
      <c r="K7942" s="19" t="n">
        <f aca="false">INDEX(Pricebook!$L$2:$L$1401,MATCH(D7942,Pricebook!$A$2:$A$1401,0))</f>
        <v>39.05</v>
      </c>
      <c r="L7942" s="19" t="n">
        <f aca="false">ROUND(F7942*K7942,2)</f>
        <v>78.1</v>
      </c>
      <c r="M7942" s="24" t="n">
        <f aca="false">DATE(YEAR(C7942),MONTH(C7942),1)</f>
        <v>46235</v>
      </c>
    </row>
    <row r="7943" customFormat="false" ht="15" hidden="false" customHeight="false" outlineLevel="0" collapsed="false">
      <c r="A7943" s="21" t="s">
        <v>3975</v>
      </c>
      <c r="B7943" s="21" t="s">
        <v>3345</v>
      </c>
      <c r="C7943" s="23" t="n">
        <v>46248</v>
      </c>
      <c r="D7943" s="21" t="s">
        <v>521</v>
      </c>
      <c r="E7943" s="21" t="s">
        <v>366</v>
      </c>
      <c r="F7943" s="12" t="n">
        <v>2</v>
      </c>
      <c r="G7943" s="19" t="n">
        <v>12.55</v>
      </c>
      <c r="H7943" s="19" t="n">
        <v>9.14</v>
      </c>
      <c r="I7943" s="19" t="n">
        <f aca="false">ROUND(F7943*G7943,2)</f>
        <v>25.1</v>
      </c>
      <c r="J7943" s="19" t="n">
        <f aca="false">ROUND(F7943*H7943,2)</f>
        <v>18.28</v>
      </c>
      <c r="K7943" s="19" t="n">
        <f aca="false">INDEX(Pricebook!$L$2:$L$1401,MATCH(D7943,Pricebook!$A$2:$A$1401,0))</f>
        <v>13.65</v>
      </c>
      <c r="L7943" s="19" t="n">
        <f aca="false">ROUND(F7943*K7943,2)</f>
        <v>27.3</v>
      </c>
      <c r="M7943" s="24" t="n">
        <f aca="false">DATE(YEAR(C7943),MONTH(C7943),1)</f>
        <v>46235</v>
      </c>
    </row>
    <row r="7944" customFormat="false" ht="15" hidden="false" customHeight="false" outlineLevel="0" collapsed="false">
      <c r="A7944" s="21" t="s">
        <v>3975</v>
      </c>
      <c r="B7944" s="21" t="s">
        <v>3345</v>
      </c>
      <c r="C7944" s="23" t="n">
        <v>46248</v>
      </c>
      <c r="D7944" s="21" t="s">
        <v>2220</v>
      </c>
      <c r="E7944" s="21" t="s">
        <v>2202</v>
      </c>
      <c r="F7944" s="12" t="n">
        <v>7</v>
      </c>
      <c r="G7944" s="19" t="n">
        <v>8.15</v>
      </c>
      <c r="H7944" s="19" t="n">
        <v>5.56</v>
      </c>
      <c r="I7944" s="19" t="n">
        <f aca="false">ROUND(F7944*G7944,2)</f>
        <v>57.05</v>
      </c>
      <c r="J7944" s="19" t="n">
        <f aca="false">ROUND(F7944*H7944,2)</f>
        <v>38.92</v>
      </c>
      <c r="K7944" s="19" t="n">
        <f aca="false">INDEX(Pricebook!$L$2:$L$1401,MATCH(D7944,Pricebook!$A$2:$A$1401,0))</f>
        <v>8.6</v>
      </c>
      <c r="L7944" s="19" t="n">
        <f aca="false">ROUND(F7944*K7944,2)</f>
        <v>60.2</v>
      </c>
      <c r="M7944" s="24" t="n">
        <f aca="false">DATE(YEAR(C7944),MONTH(C7944),1)</f>
        <v>46235</v>
      </c>
    </row>
    <row r="7945" customFormat="false" ht="15" hidden="false" customHeight="false" outlineLevel="0" collapsed="false">
      <c r="A7945" s="21" t="s">
        <v>3975</v>
      </c>
      <c r="B7945" s="21" t="s">
        <v>3345</v>
      </c>
      <c r="C7945" s="23" t="n">
        <v>46248</v>
      </c>
      <c r="D7945" s="21" t="s">
        <v>577</v>
      </c>
      <c r="E7945" s="21" t="s">
        <v>366</v>
      </c>
      <c r="F7945" s="12" t="n">
        <v>1</v>
      </c>
      <c r="G7945" s="19" t="n">
        <v>42.4</v>
      </c>
      <c r="H7945" s="19" t="n">
        <v>34.92</v>
      </c>
      <c r="I7945" s="19" t="n">
        <f aca="false">ROUND(F7945*G7945,2)</f>
        <v>42.4</v>
      </c>
      <c r="J7945" s="19" t="n">
        <f aca="false">ROUND(F7945*H7945,2)</f>
        <v>34.92</v>
      </c>
      <c r="K7945" s="19" t="n">
        <f aca="false">INDEX(Pricebook!$L$2:$L$1401,MATCH(D7945,Pricebook!$A$2:$A$1401,0))</f>
        <v>45.95</v>
      </c>
      <c r="L7945" s="19" t="n">
        <f aca="false">ROUND(F7945*K7945,2)</f>
        <v>45.95</v>
      </c>
      <c r="M7945" s="24" t="n">
        <f aca="false">DATE(YEAR(C7945),MONTH(C7945),1)</f>
        <v>46235</v>
      </c>
    </row>
    <row r="7946" customFormat="false" ht="15" hidden="false" customHeight="false" outlineLevel="0" collapsed="false">
      <c r="A7946" s="21" t="s">
        <v>3976</v>
      </c>
      <c r="B7946" s="21" t="s">
        <v>3625</v>
      </c>
      <c r="C7946" s="23" t="n">
        <v>46248</v>
      </c>
      <c r="D7946" s="21" t="s">
        <v>1813</v>
      </c>
      <c r="E7946" s="21" t="s">
        <v>1452</v>
      </c>
      <c r="F7946" s="12" t="n">
        <v>4</v>
      </c>
      <c r="G7946" s="19" t="n">
        <v>126.35</v>
      </c>
      <c r="H7946" s="19" t="n">
        <v>85.84</v>
      </c>
      <c r="I7946" s="19" t="n">
        <f aca="false">ROUND(F7946*G7946,2)</f>
        <v>505.4</v>
      </c>
      <c r="J7946" s="19" t="n">
        <f aca="false">ROUND(F7946*H7946,2)</f>
        <v>343.36</v>
      </c>
      <c r="K7946" s="19" t="n">
        <f aca="false">INDEX(Pricebook!$L$2:$L$1401,MATCH(D7946,Pricebook!$A$2:$A$1401,0))</f>
        <v>130.1</v>
      </c>
      <c r="L7946" s="19" t="n">
        <f aca="false">ROUND(F7946*K7946,2)</f>
        <v>520.4</v>
      </c>
      <c r="M7946" s="24" t="n">
        <f aca="false">DATE(YEAR(C7946),MONTH(C7946),1)</f>
        <v>46235</v>
      </c>
    </row>
    <row r="7947" customFormat="false" ht="15" hidden="false" customHeight="false" outlineLevel="0" collapsed="false">
      <c r="A7947" s="21" t="s">
        <v>3976</v>
      </c>
      <c r="B7947" s="21" t="s">
        <v>3625</v>
      </c>
      <c r="C7947" s="23" t="n">
        <v>46248</v>
      </c>
      <c r="D7947" s="21" t="s">
        <v>2376</v>
      </c>
      <c r="E7947" s="21" t="s">
        <v>2202</v>
      </c>
      <c r="F7947" s="12" t="n">
        <v>12</v>
      </c>
      <c r="G7947" s="19" t="n">
        <v>6.25</v>
      </c>
      <c r="H7947" s="19" t="n">
        <v>3.82</v>
      </c>
      <c r="I7947" s="19" t="n">
        <f aca="false">ROUND(F7947*G7947,2)</f>
        <v>75</v>
      </c>
      <c r="J7947" s="19" t="n">
        <f aca="false">ROUND(F7947*H7947,2)</f>
        <v>45.84</v>
      </c>
      <c r="K7947" s="19" t="n">
        <f aca="false">INDEX(Pricebook!$L$2:$L$1401,MATCH(D7947,Pricebook!$A$2:$A$1401,0))</f>
        <v>6.6</v>
      </c>
      <c r="L7947" s="19" t="n">
        <f aca="false">ROUND(F7947*K7947,2)</f>
        <v>79.2</v>
      </c>
      <c r="M7947" s="24" t="n">
        <f aca="false">DATE(YEAR(C7947),MONTH(C7947),1)</f>
        <v>46235</v>
      </c>
    </row>
    <row r="7948" customFormat="false" ht="15" hidden="false" customHeight="false" outlineLevel="0" collapsed="false">
      <c r="A7948" s="21" t="s">
        <v>3976</v>
      </c>
      <c r="B7948" s="21" t="s">
        <v>3625</v>
      </c>
      <c r="C7948" s="23" t="n">
        <v>46248</v>
      </c>
      <c r="D7948" s="21" t="s">
        <v>1578</v>
      </c>
      <c r="E7948" s="21" t="s">
        <v>1452</v>
      </c>
      <c r="F7948" s="12" t="n">
        <v>5</v>
      </c>
      <c r="G7948" s="19" t="n">
        <v>47.25</v>
      </c>
      <c r="H7948" s="19" t="n">
        <v>28.99</v>
      </c>
      <c r="I7948" s="19" t="n">
        <f aca="false">ROUND(F7948*G7948,2)</f>
        <v>236.25</v>
      </c>
      <c r="J7948" s="19" t="n">
        <f aca="false">ROUND(F7948*H7948,2)</f>
        <v>144.95</v>
      </c>
      <c r="K7948" s="19" t="n">
        <f aca="false">INDEX(Pricebook!$L$2:$L$1401,MATCH(D7948,Pricebook!$A$2:$A$1401,0))</f>
        <v>48.35</v>
      </c>
      <c r="L7948" s="19" t="n">
        <f aca="false">ROUND(F7948*K7948,2)</f>
        <v>241.75</v>
      </c>
      <c r="M7948" s="24" t="n">
        <f aca="false">DATE(YEAR(C7948),MONTH(C7948),1)</f>
        <v>46235</v>
      </c>
    </row>
    <row r="7949" customFormat="false" ht="15" hidden="false" customHeight="false" outlineLevel="0" collapsed="false">
      <c r="A7949" s="21" t="s">
        <v>3976</v>
      </c>
      <c r="B7949" s="21" t="s">
        <v>3625</v>
      </c>
      <c r="C7949" s="23" t="n">
        <v>46248</v>
      </c>
      <c r="D7949" s="21" t="s">
        <v>2355</v>
      </c>
      <c r="E7949" s="21" t="s">
        <v>2202</v>
      </c>
      <c r="F7949" s="12" t="n">
        <v>4</v>
      </c>
      <c r="G7949" s="19" t="n">
        <v>60.55</v>
      </c>
      <c r="H7949" s="19" t="n">
        <v>37.83</v>
      </c>
      <c r="I7949" s="19" t="n">
        <f aca="false">ROUND(F7949*G7949,2)</f>
        <v>242.2</v>
      </c>
      <c r="J7949" s="19" t="n">
        <f aca="false">ROUND(F7949*H7949,2)</f>
        <v>151.32</v>
      </c>
      <c r="K7949" s="19" t="n">
        <f aca="false">INDEX(Pricebook!$L$2:$L$1401,MATCH(D7949,Pricebook!$A$2:$A$1401,0))</f>
        <v>65.25</v>
      </c>
      <c r="L7949" s="19" t="n">
        <f aca="false">ROUND(F7949*K7949,2)</f>
        <v>261</v>
      </c>
      <c r="M7949" s="24" t="n">
        <f aca="false">DATE(YEAR(C7949),MONTH(C7949),1)</f>
        <v>46235</v>
      </c>
    </row>
    <row r="7950" customFormat="false" ht="15" hidden="false" customHeight="false" outlineLevel="0" collapsed="false">
      <c r="A7950" s="21" t="s">
        <v>3976</v>
      </c>
      <c r="B7950" s="21" t="s">
        <v>3625</v>
      </c>
      <c r="C7950" s="23" t="n">
        <v>46248</v>
      </c>
      <c r="D7950" s="21" t="s">
        <v>371</v>
      </c>
      <c r="E7950" s="21" t="s">
        <v>366</v>
      </c>
      <c r="F7950" s="12" t="n">
        <v>4</v>
      </c>
      <c r="G7950" s="19" t="n">
        <v>9.75</v>
      </c>
      <c r="H7950" s="19" t="n">
        <v>7.6</v>
      </c>
      <c r="I7950" s="19" t="n">
        <f aca="false">ROUND(F7950*G7950,2)</f>
        <v>39</v>
      </c>
      <c r="J7950" s="19" t="n">
        <f aca="false">ROUND(F7950*H7950,2)</f>
        <v>30.4</v>
      </c>
      <c r="K7950" s="19" t="n">
        <f aca="false">INDEX(Pricebook!$L$2:$L$1401,MATCH(D7950,Pricebook!$A$2:$A$1401,0))</f>
        <v>10.6</v>
      </c>
      <c r="L7950" s="19" t="n">
        <f aca="false">ROUND(F7950*K7950,2)</f>
        <v>42.4</v>
      </c>
      <c r="M7950" s="24" t="n">
        <f aca="false">DATE(YEAR(C7950),MONTH(C7950),1)</f>
        <v>46235</v>
      </c>
    </row>
    <row r="7951" customFormat="false" ht="15" hidden="false" customHeight="false" outlineLevel="0" collapsed="false">
      <c r="A7951" s="21" t="s">
        <v>3976</v>
      </c>
      <c r="B7951" s="21" t="s">
        <v>3625</v>
      </c>
      <c r="C7951" s="23" t="n">
        <v>46248</v>
      </c>
      <c r="D7951" s="21" t="s">
        <v>817</v>
      </c>
      <c r="E7951" s="21" t="s">
        <v>366</v>
      </c>
      <c r="F7951" s="12" t="n">
        <v>5</v>
      </c>
      <c r="G7951" s="19" t="n">
        <v>11.25</v>
      </c>
      <c r="H7951" s="19" t="n">
        <v>9.33</v>
      </c>
      <c r="I7951" s="19" t="n">
        <f aca="false">ROUND(F7951*G7951,2)</f>
        <v>56.25</v>
      </c>
      <c r="J7951" s="19" t="n">
        <f aca="false">ROUND(F7951*H7951,2)</f>
        <v>46.65</v>
      </c>
      <c r="K7951" s="19" t="n">
        <f aca="false">INDEX(Pricebook!$L$2:$L$1401,MATCH(D7951,Pricebook!$A$2:$A$1401,0))</f>
        <v>12.15</v>
      </c>
      <c r="L7951" s="19" t="n">
        <f aca="false">ROUND(F7951*K7951,2)</f>
        <v>60.75</v>
      </c>
      <c r="M7951" s="24" t="n">
        <f aca="false">DATE(YEAR(C7951),MONTH(C7951),1)</f>
        <v>46235</v>
      </c>
    </row>
    <row r="7952" customFormat="false" ht="15" hidden="false" customHeight="false" outlineLevel="0" collapsed="false">
      <c r="A7952" s="21" t="s">
        <v>3976</v>
      </c>
      <c r="B7952" s="21" t="s">
        <v>3625</v>
      </c>
      <c r="C7952" s="23" t="n">
        <v>46248</v>
      </c>
      <c r="D7952" s="21" t="s">
        <v>2428</v>
      </c>
      <c r="E7952" s="21" t="s">
        <v>2202</v>
      </c>
      <c r="F7952" s="12" t="n">
        <v>13</v>
      </c>
      <c r="G7952" s="19" t="n">
        <v>14.45</v>
      </c>
      <c r="H7952" s="19" t="n">
        <v>8.91</v>
      </c>
      <c r="I7952" s="19" t="n">
        <f aca="false">ROUND(F7952*G7952,2)</f>
        <v>187.85</v>
      </c>
      <c r="J7952" s="19" t="n">
        <f aca="false">ROUND(F7952*H7952,2)</f>
        <v>115.83</v>
      </c>
      <c r="K7952" s="19" t="n">
        <f aca="false">INDEX(Pricebook!$L$2:$L$1401,MATCH(D7952,Pricebook!$A$2:$A$1401,0))</f>
        <v>15.4</v>
      </c>
      <c r="L7952" s="19" t="n">
        <f aca="false">ROUND(F7952*K7952,2)</f>
        <v>200.2</v>
      </c>
      <c r="M7952" s="24" t="n">
        <f aca="false">DATE(YEAR(C7952),MONTH(C7952),1)</f>
        <v>46235</v>
      </c>
    </row>
    <row r="7953" customFormat="false" ht="15" hidden="false" customHeight="false" outlineLevel="0" collapsed="false">
      <c r="A7953" s="21" t="s">
        <v>3976</v>
      </c>
      <c r="B7953" s="21" t="s">
        <v>3625</v>
      </c>
      <c r="C7953" s="23" t="n">
        <v>46248</v>
      </c>
      <c r="D7953" s="21" t="s">
        <v>388</v>
      </c>
      <c r="E7953" s="21" t="s">
        <v>366</v>
      </c>
      <c r="F7953" s="12" t="n">
        <v>4</v>
      </c>
      <c r="G7953" s="19" t="n">
        <v>9.6</v>
      </c>
      <c r="H7953" s="19" t="n">
        <v>6.96</v>
      </c>
      <c r="I7953" s="19" t="n">
        <f aca="false">ROUND(F7953*G7953,2)</f>
        <v>38.4</v>
      </c>
      <c r="J7953" s="19" t="n">
        <f aca="false">ROUND(F7953*H7953,2)</f>
        <v>27.84</v>
      </c>
      <c r="K7953" s="19" t="n">
        <f aca="false">INDEX(Pricebook!$L$2:$L$1401,MATCH(D7953,Pricebook!$A$2:$A$1401,0))</f>
        <v>10.4</v>
      </c>
      <c r="L7953" s="19" t="n">
        <f aca="false">ROUND(F7953*K7953,2)</f>
        <v>41.6</v>
      </c>
      <c r="M7953" s="24" t="n">
        <f aca="false">DATE(YEAR(C7953),MONTH(C7953),1)</f>
        <v>46235</v>
      </c>
    </row>
    <row r="7954" customFormat="false" ht="15" hidden="false" customHeight="false" outlineLevel="0" collapsed="false">
      <c r="A7954" s="21" t="s">
        <v>3976</v>
      </c>
      <c r="B7954" s="21" t="s">
        <v>3625</v>
      </c>
      <c r="C7954" s="23" t="n">
        <v>46248</v>
      </c>
      <c r="D7954" s="21" t="s">
        <v>1821</v>
      </c>
      <c r="E7954" s="21" t="s">
        <v>1452</v>
      </c>
      <c r="F7954" s="12" t="n">
        <v>6</v>
      </c>
      <c r="G7954" s="19" t="n">
        <v>25.2</v>
      </c>
      <c r="H7954" s="19" t="n">
        <v>16.64</v>
      </c>
      <c r="I7954" s="19" t="n">
        <f aca="false">ROUND(F7954*G7954,2)</f>
        <v>151.2</v>
      </c>
      <c r="J7954" s="19" t="n">
        <f aca="false">ROUND(F7954*H7954,2)</f>
        <v>99.84</v>
      </c>
      <c r="K7954" s="19" t="n">
        <f aca="false">INDEX(Pricebook!$L$2:$L$1401,MATCH(D7954,Pricebook!$A$2:$A$1401,0))</f>
        <v>26</v>
      </c>
      <c r="L7954" s="19" t="n">
        <f aca="false">ROUND(F7954*K7954,2)</f>
        <v>156</v>
      </c>
      <c r="M7954" s="24" t="n">
        <f aca="false">DATE(YEAR(C7954),MONTH(C7954),1)</f>
        <v>46235</v>
      </c>
    </row>
    <row r="7955" customFormat="false" ht="15" hidden="false" customHeight="false" outlineLevel="0" collapsed="false">
      <c r="A7955" s="21" t="s">
        <v>3976</v>
      </c>
      <c r="B7955" s="21" t="s">
        <v>3625</v>
      </c>
      <c r="C7955" s="23" t="n">
        <v>46248</v>
      </c>
      <c r="D7955" s="21" t="s">
        <v>521</v>
      </c>
      <c r="E7955" s="21" t="s">
        <v>366</v>
      </c>
      <c r="F7955" s="12" t="n">
        <v>4</v>
      </c>
      <c r="G7955" s="19" t="n">
        <v>12.55</v>
      </c>
      <c r="H7955" s="19" t="n">
        <v>9.14</v>
      </c>
      <c r="I7955" s="19" t="n">
        <f aca="false">ROUND(F7955*G7955,2)</f>
        <v>50.2</v>
      </c>
      <c r="J7955" s="19" t="n">
        <f aca="false">ROUND(F7955*H7955,2)</f>
        <v>36.56</v>
      </c>
      <c r="K7955" s="19" t="n">
        <f aca="false">INDEX(Pricebook!$L$2:$L$1401,MATCH(D7955,Pricebook!$A$2:$A$1401,0))</f>
        <v>13.65</v>
      </c>
      <c r="L7955" s="19" t="n">
        <f aca="false">ROUND(F7955*K7955,2)</f>
        <v>54.6</v>
      </c>
      <c r="M7955" s="24" t="n">
        <f aca="false">DATE(YEAR(C7955),MONTH(C7955),1)</f>
        <v>46235</v>
      </c>
    </row>
    <row r="7956" customFormat="false" ht="15" hidden="false" customHeight="false" outlineLevel="0" collapsed="false">
      <c r="A7956" s="21" t="s">
        <v>3976</v>
      </c>
      <c r="B7956" s="21" t="s">
        <v>3625</v>
      </c>
      <c r="C7956" s="23" t="n">
        <v>46248</v>
      </c>
      <c r="D7956" s="21" t="s">
        <v>1668</v>
      </c>
      <c r="E7956" s="21" t="s">
        <v>1452</v>
      </c>
      <c r="F7956" s="12" t="n">
        <v>3</v>
      </c>
      <c r="G7956" s="19" t="n">
        <v>270</v>
      </c>
      <c r="H7956" s="19" t="n">
        <v>167.76</v>
      </c>
      <c r="I7956" s="19" t="n">
        <f aca="false">ROUND(F7956*G7956,2)</f>
        <v>810</v>
      </c>
      <c r="J7956" s="19" t="n">
        <f aca="false">ROUND(F7956*H7956,2)</f>
        <v>503.28</v>
      </c>
      <c r="K7956" s="19" t="n">
        <f aca="false">INDEX(Pricebook!$L$2:$L$1401,MATCH(D7956,Pricebook!$A$2:$A$1401,0))</f>
        <v>279.6</v>
      </c>
      <c r="L7956" s="19" t="n">
        <f aca="false">ROUND(F7956*K7956,2)</f>
        <v>838.8</v>
      </c>
      <c r="M7956" s="24" t="n">
        <f aca="false">DATE(YEAR(C7956),MONTH(C7956),1)</f>
        <v>46235</v>
      </c>
    </row>
    <row r="7957" customFormat="false" ht="15" hidden="false" customHeight="false" outlineLevel="0" collapsed="false">
      <c r="A7957" s="21" t="s">
        <v>3976</v>
      </c>
      <c r="B7957" s="21" t="s">
        <v>3625</v>
      </c>
      <c r="C7957" s="23" t="n">
        <v>46248</v>
      </c>
      <c r="D7957" s="21" t="s">
        <v>1857</v>
      </c>
      <c r="E7957" s="21" t="s">
        <v>1452</v>
      </c>
      <c r="F7957" s="12" t="n">
        <v>15</v>
      </c>
      <c r="G7957" s="19" t="n">
        <v>23</v>
      </c>
      <c r="H7957" s="19" t="n">
        <v>14.25</v>
      </c>
      <c r="I7957" s="19" t="n">
        <f aca="false">ROUND(F7957*G7957,2)</f>
        <v>345</v>
      </c>
      <c r="J7957" s="19" t="n">
        <f aca="false">ROUND(F7957*H7957,2)</f>
        <v>213.75</v>
      </c>
      <c r="K7957" s="19" t="n">
        <f aca="false">INDEX(Pricebook!$L$2:$L$1401,MATCH(D7957,Pricebook!$A$2:$A$1401,0))</f>
        <v>23.75</v>
      </c>
      <c r="L7957" s="19" t="n">
        <f aca="false">ROUND(F7957*K7957,2)</f>
        <v>356.25</v>
      </c>
      <c r="M7957" s="24" t="n">
        <f aca="false">DATE(YEAR(C7957),MONTH(C7957),1)</f>
        <v>46235</v>
      </c>
    </row>
    <row r="7958" customFormat="false" ht="15" hidden="false" customHeight="false" outlineLevel="0" collapsed="false">
      <c r="A7958" s="21" t="s">
        <v>3976</v>
      </c>
      <c r="B7958" s="21" t="s">
        <v>3625</v>
      </c>
      <c r="C7958" s="23" t="n">
        <v>46248</v>
      </c>
      <c r="D7958" s="21" t="s">
        <v>515</v>
      </c>
      <c r="E7958" s="21" t="s">
        <v>366</v>
      </c>
      <c r="F7958" s="12" t="n">
        <v>2</v>
      </c>
      <c r="G7958" s="19" t="n">
        <v>24.05</v>
      </c>
      <c r="H7958" s="19" t="n">
        <v>17.43</v>
      </c>
      <c r="I7958" s="19" t="n">
        <f aca="false">ROUND(F7958*G7958,2)</f>
        <v>48.1</v>
      </c>
      <c r="J7958" s="19" t="n">
        <f aca="false">ROUND(F7958*H7958,2)</f>
        <v>34.86</v>
      </c>
      <c r="K7958" s="19" t="n">
        <f aca="false">INDEX(Pricebook!$L$2:$L$1401,MATCH(D7958,Pricebook!$A$2:$A$1401,0))</f>
        <v>26.05</v>
      </c>
      <c r="L7958" s="19" t="n">
        <f aca="false">ROUND(F7958*K7958,2)</f>
        <v>52.1</v>
      </c>
      <c r="M7958" s="24" t="n">
        <f aca="false">DATE(YEAR(C7958),MONTH(C7958),1)</f>
        <v>46235</v>
      </c>
    </row>
    <row r="7959" customFormat="false" ht="15" hidden="false" customHeight="false" outlineLevel="0" collapsed="false">
      <c r="A7959" s="21" t="s">
        <v>3977</v>
      </c>
      <c r="B7959" s="21" t="s">
        <v>3452</v>
      </c>
      <c r="C7959" s="23" t="n">
        <v>46248</v>
      </c>
      <c r="D7959" s="21" t="s">
        <v>2220</v>
      </c>
      <c r="E7959" s="21" t="s">
        <v>2202</v>
      </c>
      <c r="F7959" s="12" t="n">
        <v>10</v>
      </c>
      <c r="G7959" s="19" t="n">
        <v>8.15</v>
      </c>
      <c r="H7959" s="19" t="n">
        <v>5.56</v>
      </c>
      <c r="I7959" s="19" t="n">
        <f aca="false">ROUND(F7959*G7959,2)</f>
        <v>81.5</v>
      </c>
      <c r="J7959" s="19" t="n">
        <f aca="false">ROUND(F7959*H7959,2)</f>
        <v>55.6</v>
      </c>
      <c r="K7959" s="19" t="n">
        <f aca="false">INDEX(Pricebook!$L$2:$L$1401,MATCH(D7959,Pricebook!$A$2:$A$1401,0))</f>
        <v>8.6</v>
      </c>
      <c r="L7959" s="19" t="n">
        <f aca="false">ROUND(F7959*K7959,2)</f>
        <v>86</v>
      </c>
      <c r="M7959" s="24" t="n">
        <f aca="false">DATE(YEAR(C7959),MONTH(C7959),1)</f>
        <v>46235</v>
      </c>
    </row>
    <row r="7960" customFormat="false" ht="15" hidden="false" customHeight="false" outlineLevel="0" collapsed="false">
      <c r="A7960" s="21" t="s">
        <v>3977</v>
      </c>
      <c r="B7960" s="21" t="s">
        <v>3452</v>
      </c>
      <c r="C7960" s="23" t="n">
        <v>46248</v>
      </c>
      <c r="D7960" s="21" t="s">
        <v>1907</v>
      </c>
      <c r="E7960" s="21" t="s">
        <v>1452</v>
      </c>
      <c r="F7960" s="12" t="n">
        <v>5</v>
      </c>
      <c r="G7960" s="19" t="n">
        <v>46.7</v>
      </c>
      <c r="H7960" s="19" t="n">
        <v>28.77</v>
      </c>
      <c r="I7960" s="19" t="n">
        <f aca="false">ROUND(F7960*G7960,2)</f>
        <v>233.5</v>
      </c>
      <c r="J7960" s="19" t="n">
        <f aca="false">ROUND(F7960*H7960,2)</f>
        <v>143.85</v>
      </c>
      <c r="K7960" s="19" t="n">
        <f aca="false">INDEX(Pricebook!$L$2:$L$1401,MATCH(D7960,Pricebook!$A$2:$A$1401,0))</f>
        <v>47.95</v>
      </c>
      <c r="L7960" s="19" t="n">
        <f aca="false">ROUND(F7960*K7960,2)</f>
        <v>239.75</v>
      </c>
      <c r="M7960" s="24" t="n">
        <f aca="false">DATE(YEAR(C7960),MONTH(C7960),1)</f>
        <v>46235</v>
      </c>
    </row>
    <row r="7961" customFormat="false" ht="15" hidden="false" customHeight="false" outlineLevel="0" collapsed="false">
      <c r="A7961" s="21" t="s">
        <v>3977</v>
      </c>
      <c r="B7961" s="21" t="s">
        <v>3452</v>
      </c>
      <c r="C7961" s="23" t="n">
        <v>46248</v>
      </c>
      <c r="D7961" s="21" t="s">
        <v>2281</v>
      </c>
      <c r="E7961" s="21" t="s">
        <v>2202</v>
      </c>
      <c r="F7961" s="12" t="n">
        <v>5</v>
      </c>
      <c r="G7961" s="19" t="n">
        <v>89.7</v>
      </c>
      <c r="H7961" s="19" t="n">
        <v>55.82</v>
      </c>
      <c r="I7961" s="19" t="n">
        <f aca="false">ROUND(F7961*G7961,2)</f>
        <v>448.5</v>
      </c>
      <c r="J7961" s="19" t="n">
        <f aca="false">ROUND(F7961*H7961,2)</f>
        <v>279.1</v>
      </c>
      <c r="K7961" s="19" t="n">
        <f aca="false">INDEX(Pricebook!$L$2:$L$1401,MATCH(D7961,Pricebook!$A$2:$A$1401,0))</f>
        <v>96.25</v>
      </c>
      <c r="L7961" s="19" t="n">
        <f aca="false">ROUND(F7961*K7961,2)</f>
        <v>481.25</v>
      </c>
      <c r="M7961" s="24" t="n">
        <f aca="false">DATE(YEAR(C7961),MONTH(C7961),1)</f>
        <v>46235</v>
      </c>
    </row>
    <row r="7962" customFormat="false" ht="15" hidden="false" customHeight="false" outlineLevel="0" collapsed="false">
      <c r="A7962" s="21" t="s">
        <v>3977</v>
      </c>
      <c r="B7962" s="21" t="s">
        <v>3452</v>
      </c>
      <c r="C7962" s="23" t="n">
        <v>46248</v>
      </c>
      <c r="D7962" s="21" t="s">
        <v>2246</v>
      </c>
      <c r="E7962" s="21" t="s">
        <v>2202</v>
      </c>
      <c r="F7962" s="12" t="n">
        <v>8</v>
      </c>
      <c r="G7962" s="19" t="n">
        <v>9</v>
      </c>
      <c r="H7962" s="19" t="n">
        <v>5.56</v>
      </c>
      <c r="I7962" s="19" t="n">
        <f aca="false">ROUND(F7962*G7962,2)</f>
        <v>72</v>
      </c>
      <c r="J7962" s="19" t="n">
        <f aca="false">ROUND(F7962*H7962,2)</f>
        <v>44.48</v>
      </c>
      <c r="K7962" s="19" t="n">
        <f aca="false">INDEX(Pricebook!$L$2:$L$1401,MATCH(D7962,Pricebook!$A$2:$A$1401,0))</f>
        <v>9.6</v>
      </c>
      <c r="L7962" s="19" t="n">
        <f aca="false">ROUND(F7962*K7962,2)</f>
        <v>76.8</v>
      </c>
      <c r="M7962" s="24" t="n">
        <f aca="false">DATE(YEAR(C7962),MONTH(C7962),1)</f>
        <v>46235</v>
      </c>
    </row>
    <row r="7963" customFormat="false" ht="15" hidden="false" customHeight="false" outlineLevel="0" collapsed="false">
      <c r="A7963" s="21" t="s">
        <v>3977</v>
      </c>
      <c r="B7963" s="21" t="s">
        <v>3452</v>
      </c>
      <c r="C7963" s="23" t="n">
        <v>46248</v>
      </c>
      <c r="D7963" s="21" t="s">
        <v>1608</v>
      </c>
      <c r="E7963" s="21" t="s">
        <v>1452</v>
      </c>
      <c r="F7963" s="12" t="n">
        <v>1</v>
      </c>
      <c r="G7963" s="19" t="n">
        <v>63</v>
      </c>
      <c r="H7963" s="19" t="n">
        <v>38.58</v>
      </c>
      <c r="I7963" s="19" t="n">
        <f aca="false">ROUND(F7963*G7963,2)</f>
        <v>63</v>
      </c>
      <c r="J7963" s="19" t="n">
        <f aca="false">ROUND(F7963*H7963,2)</f>
        <v>38.58</v>
      </c>
      <c r="K7963" s="19" t="n">
        <f aca="false">INDEX(Pricebook!$L$2:$L$1401,MATCH(D7963,Pricebook!$A$2:$A$1401,0))</f>
        <v>64.3</v>
      </c>
      <c r="L7963" s="19" t="n">
        <f aca="false">ROUND(F7963*K7963,2)</f>
        <v>64.3</v>
      </c>
      <c r="M7963" s="24" t="n">
        <f aca="false">DATE(YEAR(C7963),MONTH(C7963),1)</f>
        <v>46235</v>
      </c>
    </row>
    <row r="7964" customFormat="false" ht="15" hidden="false" customHeight="false" outlineLevel="0" collapsed="false">
      <c r="A7964" s="21" t="s">
        <v>3977</v>
      </c>
      <c r="B7964" s="21" t="s">
        <v>3452</v>
      </c>
      <c r="C7964" s="23" t="n">
        <v>46248</v>
      </c>
      <c r="D7964" s="21" t="s">
        <v>2301</v>
      </c>
      <c r="E7964" s="21" t="s">
        <v>2202</v>
      </c>
      <c r="F7964" s="12" t="n">
        <v>2</v>
      </c>
      <c r="G7964" s="19" t="n">
        <v>38.15</v>
      </c>
      <c r="H7964" s="19" t="n">
        <v>23.37</v>
      </c>
      <c r="I7964" s="19" t="n">
        <f aca="false">ROUND(F7964*G7964,2)</f>
        <v>76.3</v>
      </c>
      <c r="J7964" s="19" t="n">
        <f aca="false">ROUND(F7964*H7964,2)</f>
        <v>46.74</v>
      </c>
      <c r="K7964" s="19" t="n">
        <f aca="false">INDEX(Pricebook!$L$2:$L$1401,MATCH(D7964,Pricebook!$A$2:$A$1401,0))</f>
        <v>40.3</v>
      </c>
      <c r="L7964" s="19" t="n">
        <f aca="false">ROUND(F7964*K7964,2)</f>
        <v>80.6</v>
      </c>
      <c r="M7964" s="24" t="n">
        <f aca="false">DATE(YEAR(C7964),MONTH(C7964),1)</f>
        <v>46235</v>
      </c>
    </row>
    <row r="7965" customFormat="false" ht="15" hidden="false" customHeight="false" outlineLevel="0" collapsed="false">
      <c r="A7965" s="21" t="s">
        <v>3977</v>
      </c>
      <c r="B7965" s="21" t="s">
        <v>3452</v>
      </c>
      <c r="C7965" s="23" t="n">
        <v>46248</v>
      </c>
      <c r="D7965" s="21" t="s">
        <v>2299</v>
      </c>
      <c r="E7965" s="21" t="s">
        <v>2202</v>
      </c>
      <c r="F7965" s="12" t="n">
        <v>5</v>
      </c>
      <c r="G7965" s="19" t="n">
        <v>7.65</v>
      </c>
      <c r="H7965" s="19" t="n">
        <v>4.67</v>
      </c>
      <c r="I7965" s="19" t="n">
        <f aca="false">ROUND(F7965*G7965,2)</f>
        <v>38.25</v>
      </c>
      <c r="J7965" s="19" t="n">
        <f aca="false">ROUND(F7965*H7965,2)</f>
        <v>23.35</v>
      </c>
      <c r="K7965" s="19" t="n">
        <f aca="false">INDEX(Pricebook!$L$2:$L$1401,MATCH(D7965,Pricebook!$A$2:$A$1401,0))</f>
        <v>8.1</v>
      </c>
      <c r="L7965" s="19" t="n">
        <f aca="false">ROUND(F7965*K7965,2)</f>
        <v>40.5</v>
      </c>
      <c r="M7965" s="24" t="n">
        <f aca="false">DATE(YEAR(C7965),MONTH(C7965),1)</f>
        <v>46235</v>
      </c>
    </row>
    <row r="7966" customFormat="false" ht="15" hidden="false" customHeight="false" outlineLevel="0" collapsed="false">
      <c r="A7966" s="21" t="s">
        <v>3977</v>
      </c>
      <c r="B7966" s="21" t="s">
        <v>3452</v>
      </c>
      <c r="C7966" s="23" t="n">
        <v>46248</v>
      </c>
      <c r="D7966" s="21" t="s">
        <v>483</v>
      </c>
      <c r="E7966" s="21" t="s">
        <v>366</v>
      </c>
      <c r="F7966" s="12" t="n">
        <v>4</v>
      </c>
      <c r="G7966" s="19" t="n">
        <v>96.15</v>
      </c>
      <c r="H7966" s="19" t="n">
        <v>69.33</v>
      </c>
      <c r="I7966" s="19" t="n">
        <f aca="false">ROUND(F7966*G7966,2)</f>
        <v>384.6</v>
      </c>
      <c r="J7966" s="19" t="n">
        <f aca="false">ROUND(F7966*H7966,2)</f>
        <v>277.32</v>
      </c>
      <c r="K7966" s="19" t="n">
        <f aca="false">INDEX(Pricebook!$L$2:$L$1401,MATCH(D7966,Pricebook!$A$2:$A$1401,0))</f>
        <v>103.5</v>
      </c>
      <c r="L7966" s="19" t="n">
        <f aca="false">ROUND(F7966*K7966,2)</f>
        <v>414</v>
      </c>
      <c r="M7966" s="24" t="n">
        <f aca="false">DATE(YEAR(C7966),MONTH(C7966),1)</f>
        <v>46235</v>
      </c>
    </row>
    <row r="7967" customFormat="false" ht="15" hidden="false" customHeight="false" outlineLevel="0" collapsed="false">
      <c r="A7967" s="21" t="s">
        <v>3977</v>
      </c>
      <c r="B7967" s="21" t="s">
        <v>3452</v>
      </c>
      <c r="C7967" s="23" t="n">
        <v>46248</v>
      </c>
      <c r="D7967" s="21" t="s">
        <v>827</v>
      </c>
      <c r="E7967" s="21" t="s">
        <v>366</v>
      </c>
      <c r="F7967" s="12" t="n">
        <v>4</v>
      </c>
      <c r="G7967" s="19" t="n">
        <v>58.4</v>
      </c>
      <c r="H7967" s="19" t="n">
        <v>42.02</v>
      </c>
      <c r="I7967" s="19" t="n">
        <f aca="false">ROUND(F7967*G7967,2)</f>
        <v>233.6</v>
      </c>
      <c r="J7967" s="19" t="n">
        <f aca="false">ROUND(F7967*H7967,2)</f>
        <v>168.08</v>
      </c>
      <c r="K7967" s="19" t="n">
        <f aca="false">INDEX(Pricebook!$L$2:$L$1401,MATCH(D7967,Pricebook!$A$2:$A$1401,0))</f>
        <v>62.75</v>
      </c>
      <c r="L7967" s="19" t="n">
        <f aca="false">ROUND(F7967*K7967,2)</f>
        <v>251</v>
      </c>
      <c r="M7967" s="24" t="n">
        <f aca="false">DATE(YEAR(C7967),MONTH(C7967),1)</f>
        <v>46235</v>
      </c>
    </row>
    <row r="7968" customFormat="false" ht="15" hidden="false" customHeight="false" outlineLevel="0" collapsed="false">
      <c r="A7968" s="21" t="s">
        <v>3977</v>
      </c>
      <c r="B7968" s="21" t="s">
        <v>3452</v>
      </c>
      <c r="C7968" s="23" t="n">
        <v>46248</v>
      </c>
      <c r="D7968" s="21" t="s">
        <v>853</v>
      </c>
      <c r="E7968" s="21" t="s">
        <v>366</v>
      </c>
      <c r="F7968" s="12" t="n">
        <v>1</v>
      </c>
      <c r="G7968" s="19" t="n">
        <v>89.6</v>
      </c>
      <c r="H7968" s="19" t="n">
        <v>64.26</v>
      </c>
      <c r="I7968" s="19" t="n">
        <f aca="false">ROUND(F7968*G7968,2)</f>
        <v>89.6</v>
      </c>
      <c r="J7968" s="19" t="n">
        <f aca="false">ROUND(F7968*H7968,2)</f>
        <v>64.26</v>
      </c>
      <c r="K7968" s="19" t="n">
        <f aca="false">INDEX(Pricebook!$L$2:$L$1401,MATCH(D7968,Pricebook!$A$2:$A$1401,0))</f>
        <v>95.95</v>
      </c>
      <c r="L7968" s="19" t="n">
        <f aca="false">ROUND(F7968*K7968,2)</f>
        <v>95.95</v>
      </c>
      <c r="M7968" s="24" t="n">
        <f aca="false">DATE(YEAR(C7968),MONTH(C7968),1)</f>
        <v>46235</v>
      </c>
    </row>
    <row r="7969" customFormat="false" ht="15" hidden="false" customHeight="false" outlineLevel="0" collapsed="false">
      <c r="A7969" s="21" t="s">
        <v>3977</v>
      </c>
      <c r="B7969" s="21" t="s">
        <v>3452</v>
      </c>
      <c r="C7969" s="23" t="n">
        <v>46248</v>
      </c>
      <c r="D7969" s="21" t="s">
        <v>893</v>
      </c>
      <c r="E7969" s="21" t="s">
        <v>366</v>
      </c>
      <c r="F7969" s="12" t="n">
        <v>1</v>
      </c>
      <c r="G7969" s="19" t="n">
        <v>44.35</v>
      </c>
      <c r="H7969" s="19" t="n">
        <v>32.23</v>
      </c>
      <c r="I7969" s="19" t="n">
        <f aca="false">ROUND(F7969*G7969,2)</f>
        <v>44.35</v>
      </c>
      <c r="J7969" s="19" t="n">
        <f aca="false">ROUND(F7969*H7969,2)</f>
        <v>32.23</v>
      </c>
      <c r="K7969" s="19" t="n">
        <f aca="false">INDEX(Pricebook!$L$2:$L$1401,MATCH(D7969,Pricebook!$A$2:$A$1401,0))</f>
        <v>48.15</v>
      </c>
      <c r="L7969" s="19" t="n">
        <f aca="false">ROUND(F7969*K7969,2)</f>
        <v>48.15</v>
      </c>
      <c r="M7969" s="24" t="n">
        <f aca="false">DATE(YEAR(C7969),MONTH(C7969),1)</f>
        <v>46235</v>
      </c>
    </row>
    <row r="7970" customFormat="false" ht="15" hidden="false" customHeight="false" outlineLevel="0" collapsed="false">
      <c r="A7970" s="21" t="s">
        <v>3977</v>
      </c>
      <c r="B7970" s="21" t="s">
        <v>3452</v>
      </c>
      <c r="C7970" s="23" t="n">
        <v>46248</v>
      </c>
      <c r="D7970" s="21" t="s">
        <v>2357</v>
      </c>
      <c r="E7970" s="21" t="s">
        <v>2202</v>
      </c>
      <c r="F7970" s="12" t="n">
        <v>14</v>
      </c>
      <c r="G7970" s="19" t="n">
        <v>7.9</v>
      </c>
      <c r="H7970" s="19" t="n">
        <v>5.68</v>
      </c>
      <c r="I7970" s="19" t="n">
        <f aca="false">ROUND(F7970*G7970,2)</f>
        <v>110.6</v>
      </c>
      <c r="J7970" s="19" t="n">
        <f aca="false">ROUND(F7970*H7970,2)</f>
        <v>79.52</v>
      </c>
      <c r="K7970" s="19" t="n">
        <f aca="false">INDEX(Pricebook!$L$2:$L$1401,MATCH(D7970,Pricebook!$A$2:$A$1401,0))</f>
        <v>8.5</v>
      </c>
      <c r="L7970" s="19" t="n">
        <f aca="false">ROUND(F7970*K7970,2)</f>
        <v>119</v>
      </c>
      <c r="M7970" s="24" t="n">
        <f aca="false">DATE(YEAR(C7970),MONTH(C7970),1)</f>
        <v>46235</v>
      </c>
    </row>
    <row r="7971" customFormat="false" ht="15" hidden="false" customHeight="false" outlineLevel="0" collapsed="false">
      <c r="A7971" s="21" t="s">
        <v>3978</v>
      </c>
      <c r="B7971" s="21" t="s">
        <v>3143</v>
      </c>
      <c r="C7971" s="23" t="n">
        <v>46248</v>
      </c>
      <c r="D7971" s="21" t="s">
        <v>967</v>
      </c>
      <c r="E7971" s="21" t="s">
        <v>366</v>
      </c>
      <c r="F7971" s="12" t="n">
        <v>3</v>
      </c>
      <c r="G7971" s="19" t="n">
        <v>14.45</v>
      </c>
      <c r="H7971" s="19" t="n">
        <v>10.38</v>
      </c>
      <c r="I7971" s="19" t="n">
        <f aca="false">ROUND(F7971*G7971,2)</f>
        <v>43.35</v>
      </c>
      <c r="J7971" s="19" t="n">
        <f aca="false">ROUND(F7971*H7971,2)</f>
        <v>31.14</v>
      </c>
      <c r="K7971" s="19" t="n">
        <f aca="false">INDEX(Pricebook!$L$2:$L$1401,MATCH(D7971,Pricebook!$A$2:$A$1401,0))</f>
        <v>15.5</v>
      </c>
      <c r="L7971" s="19" t="n">
        <f aca="false">ROUND(F7971*K7971,2)</f>
        <v>46.5</v>
      </c>
      <c r="M7971" s="24" t="n">
        <f aca="false">DATE(YEAR(C7971),MONTH(C7971),1)</f>
        <v>46235</v>
      </c>
    </row>
    <row r="7972" customFormat="false" ht="15" hidden="false" customHeight="false" outlineLevel="0" collapsed="false">
      <c r="A7972" s="21" t="s">
        <v>3978</v>
      </c>
      <c r="B7972" s="21" t="s">
        <v>3143</v>
      </c>
      <c r="C7972" s="23" t="n">
        <v>46248</v>
      </c>
      <c r="D7972" s="21" t="s">
        <v>1612</v>
      </c>
      <c r="E7972" s="21" t="s">
        <v>1452</v>
      </c>
      <c r="F7972" s="12" t="n">
        <v>2</v>
      </c>
      <c r="G7972" s="19" t="n">
        <v>45.85</v>
      </c>
      <c r="H7972" s="19" t="n">
        <v>28.64</v>
      </c>
      <c r="I7972" s="19" t="n">
        <f aca="false">ROUND(F7972*G7972,2)</f>
        <v>91.7</v>
      </c>
      <c r="J7972" s="19" t="n">
        <f aca="false">ROUND(F7972*H7972,2)</f>
        <v>57.28</v>
      </c>
      <c r="K7972" s="19" t="n">
        <f aca="false">INDEX(Pricebook!$L$2:$L$1401,MATCH(D7972,Pricebook!$A$2:$A$1401,0))</f>
        <v>47.75</v>
      </c>
      <c r="L7972" s="19" t="n">
        <f aca="false">ROUND(F7972*K7972,2)</f>
        <v>95.5</v>
      </c>
      <c r="M7972" s="24" t="n">
        <f aca="false">DATE(YEAR(C7972),MONTH(C7972),1)</f>
        <v>46235</v>
      </c>
    </row>
    <row r="7973" customFormat="false" ht="15" hidden="false" customHeight="false" outlineLevel="0" collapsed="false">
      <c r="A7973" s="21" t="s">
        <v>3978</v>
      </c>
      <c r="B7973" s="21" t="s">
        <v>3143</v>
      </c>
      <c r="C7973" s="23" t="n">
        <v>46248</v>
      </c>
      <c r="D7973" s="21" t="s">
        <v>2458</v>
      </c>
      <c r="E7973" s="21" t="s">
        <v>2202</v>
      </c>
      <c r="F7973" s="12" t="n">
        <v>9</v>
      </c>
      <c r="G7973" s="19" t="n">
        <v>5.75</v>
      </c>
      <c r="H7973" s="19" t="n">
        <v>3.81</v>
      </c>
      <c r="I7973" s="19" t="n">
        <f aca="false">ROUND(F7973*G7973,2)</f>
        <v>51.75</v>
      </c>
      <c r="J7973" s="19" t="n">
        <f aca="false">ROUND(F7973*H7973,2)</f>
        <v>34.29</v>
      </c>
      <c r="K7973" s="19" t="n">
        <f aca="false">INDEX(Pricebook!$L$2:$L$1401,MATCH(D7973,Pricebook!$A$2:$A$1401,0))</f>
        <v>6.05</v>
      </c>
      <c r="L7973" s="19" t="n">
        <f aca="false">ROUND(F7973*K7973,2)</f>
        <v>54.45</v>
      </c>
      <c r="M7973" s="24" t="n">
        <f aca="false">DATE(YEAR(C7973),MONTH(C7973),1)</f>
        <v>46235</v>
      </c>
    </row>
    <row r="7974" customFormat="false" ht="15" hidden="false" customHeight="false" outlineLevel="0" collapsed="false">
      <c r="A7974" s="21" t="s">
        <v>3978</v>
      </c>
      <c r="B7974" s="21" t="s">
        <v>3143</v>
      </c>
      <c r="C7974" s="23" t="n">
        <v>46248</v>
      </c>
      <c r="D7974" s="21" t="s">
        <v>565</v>
      </c>
      <c r="E7974" s="21" t="s">
        <v>366</v>
      </c>
      <c r="F7974" s="12" t="n">
        <v>1</v>
      </c>
      <c r="G7974" s="19" t="n">
        <v>43.2</v>
      </c>
      <c r="H7974" s="19" t="n">
        <v>35.03</v>
      </c>
      <c r="I7974" s="19" t="n">
        <f aca="false">ROUND(F7974*G7974,2)</f>
        <v>43.2</v>
      </c>
      <c r="J7974" s="19" t="n">
        <f aca="false">ROUND(F7974*H7974,2)</f>
        <v>35.03</v>
      </c>
      <c r="K7974" s="19" t="n">
        <f aca="false">INDEX(Pricebook!$L$2:$L$1401,MATCH(D7974,Pricebook!$A$2:$A$1401,0))</f>
        <v>46.75</v>
      </c>
      <c r="L7974" s="19" t="n">
        <f aca="false">ROUND(F7974*K7974,2)</f>
        <v>46.75</v>
      </c>
      <c r="M7974" s="24" t="n">
        <f aca="false">DATE(YEAR(C7974),MONTH(C7974),1)</f>
        <v>46235</v>
      </c>
    </row>
    <row r="7975" customFormat="false" ht="15" hidden="false" customHeight="false" outlineLevel="0" collapsed="false">
      <c r="A7975" s="21" t="s">
        <v>3978</v>
      </c>
      <c r="B7975" s="21" t="s">
        <v>3143</v>
      </c>
      <c r="C7975" s="23" t="n">
        <v>46248</v>
      </c>
      <c r="D7975" s="21" t="s">
        <v>2271</v>
      </c>
      <c r="E7975" s="21" t="s">
        <v>2202</v>
      </c>
      <c r="F7975" s="12" t="n">
        <v>2</v>
      </c>
      <c r="G7975" s="19" t="n">
        <v>89.7</v>
      </c>
      <c r="H7975" s="19" t="n">
        <v>55.31</v>
      </c>
      <c r="I7975" s="19" t="n">
        <f aca="false">ROUND(F7975*G7975,2)</f>
        <v>179.4</v>
      </c>
      <c r="J7975" s="19" t="n">
        <f aca="false">ROUND(F7975*H7975,2)</f>
        <v>110.62</v>
      </c>
      <c r="K7975" s="19" t="n">
        <f aca="false">INDEX(Pricebook!$L$2:$L$1401,MATCH(D7975,Pricebook!$A$2:$A$1401,0))</f>
        <v>95.4</v>
      </c>
      <c r="L7975" s="19" t="n">
        <f aca="false">ROUND(F7975*K7975,2)</f>
        <v>190.8</v>
      </c>
      <c r="M7975" s="24" t="n">
        <f aca="false">DATE(YEAR(C7975),MONTH(C7975),1)</f>
        <v>46235</v>
      </c>
    </row>
    <row r="7976" customFormat="false" ht="15" hidden="false" customHeight="false" outlineLevel="0" collapsed="false">
      <c r="A7976" s="21" t="s">
        <v>3978</v>
      </c>
      <c r="B7976" s="21" t="s">
        <v>3143</v>
      </c>
      <c r="C7976" s="23" t="n">
        <v>46248</v>
      </c>
      <c r="D7976" s="21" t="s">
        <v>1691</v>
      </c>
      <c r="E7976" s="21" t="s">
        <v>1452</v>
      </c>
      <c r="F7976" s="12" t="n">
        <v>10</v>
      </c>
      <c r="G7976" s="19" t="n">
        <v>83.75</v>
      </c>
      <c r="H7976" s="19" t="n">
        <v>52.36</v>
      </c>
      <c r="I7976" s="19" t="n">
        <f aca="false">ROUND(F7976*G7976,2)</f>
        <v>837.5</v>
      </c>
      <c r="J7976" s="19" t="n">
        <f aca="false">ROUND(F7976*H7976,2)</f>
        <v>523.6</v>
      </c>
      <c r="K7976" s="19" t="n">
        <f aca="false">INDEX(Pricebook!$L$2:$L$1401,MATCH(D7976,Pricebook!$A$2:$A$1401,0))</f>
        <v>87.3</v>
      </c>
      <c r="L7976" s="19" t="n">
        <f aca="false">ROUND(F7976*K7976,2)</f>
        <v>873</v>
      </c>
      <c r="M7976" s="24" t="n">
        <f aca="false">DATE(YEAR(C7976),MONTH(C7976),1)</f>
        <v>46235</v>
      </c>
    </row>
    <row r="7977" customFormat="false" ht="15" hidden="false" customHeight="false" outlineLevel="0" collapsed="false">
      <c r="A7977" s="21" t="s">
        <v>3978</v>
      </c>
      <c r="B7977" s="21" t="s">
        <v>3143</v>
      </c>
      <c r="C7977" s="23" t="n">
        <v>46248</v>
      </c>
      <c r="D7977" s="21" t="s">
        <v>1791</v>
      </c>
      <c r="E7977" s="21" t="s">
        <v>1452</v>
      </c>
      <c r="F7977" s="12" t="n">
        <v>4</v>
      </c>
      <c r="G7977" s="19" t="n">
        <v>31.95</v>
      </c>
      <c r="H7977" s="19" t="n">
        <v>19.56</v>
      </c>
      <c r="I7977" s="19" t="n">
        <f aca="false">ROUND(F7977*G7977,2)</f>
        <v>127.8</v>
      </c>
      <c r="J7977" s="19" t="n">
        <f aca="false">ROUND(F7977*H7977,2)</f>
        <v>78.24</v>
      </c>
      <c r="K7977" s="19" t="n">
        <f aca="false">INDEX(Pricebook!$L$2:$L$1401,MATCH(D7977,Pricebook!$A$2:$A$1401,0))</f>
        <v>32.6</v>
      </c>
      <c r="L7977" s="19" t="n">
        <f aca="false">ROUND(F7977*K7977,2)</f>
        <v>130.4</v>
      </c>
      <c r="M7977" s="24" t="n">
        <f aca="false">DATE(YEAR(C7977),MONTH(C7977),1)</f>
        <v>46235</v>
      </c>
    </row>
    <row r="7978" customFormat="false" ht="15" hidden="false" customHeight="false" outlineLevel="0" collapsed="false">
      <c r="A7978" s="21" t="s">
        <v>3978</v>
      </c>
      <c r="B7978" s="21" t="s">
        <v>3143</v>
      </c>
      <c r="C7978" s="23" t="n">
        <v>46248</v>
      </c>
      <c r="D7978" s="21" t="s">
        <v>2357</v>
      </c>
      <c r="E7978" s="21" t="s">
        <v>2202</v>
      </c>
      <c r="F7978" s="12" t="n">
        <v>14</v>
      </c>
      <c r="G7978" s="19" t="n">
        <v>7.9</v>
      </c>
      <c r="H7978" s="19" t="n">
        <v>5.68</v>
      </c>
      <c r="I7978" s="19" t="n">
        <f aca="false">ROUND(F7978*G7978,2)</f>
        <v>110.6</v>
      </c>
      <c r="J7978" s="19" t="n">
        <f aca="false">ROUND(F7978*H7978,2)</f>
        <v>79.52</v>
      </c>
      <c r="K7978" s="19" t="n">
        <f aca="false">INDEX(Pricebook!$L$2:$L$1401,MATCH(D7978,Pricebook!$A$2:$A$1401,0))</f>
        <v>8.5</v>
      </c>
      <c r="L7978" s="19" t="n">
        <f aca="false">ROUND(F7978*K7978,2)</f>
        <v>119</v>
      </c>
      <c r="M7978" s="24" t="n">
        <f aca="false">DATE(YEAR(C7978),MONTH(C7978),1)</f>
        <v>46235</v>
      </c>
    </row>
    <row r="7979" customFormat="false" ht="15" hidden="false" customHeight="false" outlineLevel="0" collapsed="false">
      <c r="A7979" s="21" t="s">
        <v>3978</v>
      </c>
      <c r="B7979" s="21" t="s">
        <v>3143</v>
      </c>
      <c r="C7979" s="23" t="n">
        <v>46248</v>
      </c>
      <c r="D7979" s="21" t="s">
        <v>2248</v>
      </c>
      <c r="E7979" s="21" t="s">
        <v>2202</v>
      </c>
      <c r="F7979" s="12" t="n">
        <v>8</v>
      </c>
      <c r="G7979" s="19" t="n">
        <v>10.75</v>
      </c>
      <c r="H7979" s="19" t="n">
        <v>6.55</v>
      </c>
      <c r="I7979" s="19" t="n">
        <f aca="false">ROUND(F7979*G7979,2)</f>
        <v>86</v>
      </c>
      <c r="J7979" s="19" t="n">
        <f aca="false">ROUND(F7979*H7979,2)</f>
        <v>52.4</v>
      </c>
      <c r="K7979" s="19" t="n">
        <f aca="false">INDEX(Pricebook!$L$2:$L$1401,MATCH(D7979,Pricebook!$A$2:$A$1401,0))</f>
        <v>11.3</v>
      </c>
      <c r="L7979" s="19" t="n">
        <f aca="false">ROUND(F7979*K7979,2)</f>
        <v>90.4</v>
      </c>
      <c r="M7979" s="24" t="n">
        <f aca="false">DATE(YEAR(C7979),MONTH(C7979),1)</f>
        <v>46235</v>
      </c>
    </row>
    <row r="7980" customFormat="false" ht="15" hidden="false" customHeight="false" outlineLevel="0" collapsed="false">
      <c r="A7980" s="21" t="s">
        <v>3979</v>
      </c>
      <c r="B7980" s="21" t="s">
        <v>3319</v>
      </c>
      <c r="C7980" s="23" t="n">
        <v>46248</v>
      </c>
      <c r="D7980" s="21" t="s">
        <v>2384</v>
      </c>
      <c r="E7980" s="21" t="s">
        <v>2202</v>
      </c>
      <c r="F7980" s="12" t="n">
        <v>1</v>
      </c>
      <c r="G7980" s="19" t="n">
        <v>13.95</v>
      </c>
      <c r="H7980" s="19" t="n">
        <v>8.69</v>
      </c>
      <c r="I7980" s="19" t="n">
        <f aca="false">ROUND(F7980*G7980,2)</f>
        <v>13.95</v>
      </c>
      <c r="J7980" s="19" t="n">
        <f aca="false">ROUND(F7980*H7980,2)</f>
        <v>8.69</v>
      </c>
      <c r="K7980" s="19" t="n">
        <f aca="false">INDEX(Pricebook!$L$2:$L$1401,MATCH(D7980,Pricebook!$A$2:$A$1401,0))</f>
        <v>15</v>
      </c>
      <c r="L7980" s="19" t="n">
        <f aca="false">ROUND(F7980*K7980,2)</f>
        <v>15</v>
      </c>
      <c r="M7980" s="24" t="n">
        <f aca="false">DATE(YEAR(C7980),MONTH(C7980),1)</f>
        <v>46235</v>
      </c>
    </row>
    <row r="7981" customFormat="false" ht="15" hidden="false" customHeight="false" outlineLevel="0" collapsed="false">
      <c r="A7981" s="21" t="s">
        <v>3979</v>
      </c>
      <c r="B7981" s="21" t="s">
        <v>3319</v>
      </c>
      <c r="C7981" s="23" t="n">
        <v>46248</v>
      </c>
      <c r="D7981" s="21" t="s">
        <v>2864</v>
      </c>
      <c r="E7981" s="21" t="s">
        <v>2748</v>
      </c>
      <c r="F7981" s="12" t="n">
        <v>4</v>
      </c>
      <c r="G7981" s="19" t="n">
        <v>35.6</v>
      </c>
      <c r="H7981" s="19" t="n">
        <v>22.69</v>
      </c>
      <c r="I7981" s="19" t="n">
        <f aca="false">ROUND(F7981*G7981,2)</f>
        <v>142.4</v>
      </c>
      <c r="J7981" s="19" t="n">
        <f aca="false">ROUND(F7981*H7981,2)</f>
        <v>90.76</v>
      </c>
      <c r="K7981" s="19" t="n">
        <f aca="false">INDEX(Pricebook!$L$2:$L$1401,MATCH(D7981,Pricebook!$A$2:$A$1401,0))</f>
        <v>38.5</v>
      </c>
      <c r="L7981" s="19" t="n">
        <f aca="false">ROUND(F7981*K7981,2)</f>
        <v>154</v>
      </c>
      <c r="M7981" s="24" t="n">
        <f aca="false">DATE(YEAR(C7981),MONTH(C7981),1)</f>
        <v>46235</v>
      </c>
    </row>
    <row r="7982" customFormat="false" ht="15" hidden="false" customHeight="false" outlineLevel="0" collapsed="false">
      <c r="A7982" s="21" t="s">
        <v>3979</v>
      </c>
      <c r="B7982" s="21" t="s">
        <v>3319</v>
      </c>
      <c r="C7982" s="23" t="n">
        <v>46248</v>
      </c>
      <c r="D7982" s="21" t="s">
        <v>2828</v>
      </c>
      <c r="E7982" s="21" t="s">
        <v>2748</v>
      </c>
      <c r="F7982" s="12" t="n">
        <v>9</v>
      </c>
      <c r="G7982" s="19" t="n">
        <v>8.35</v>
      </c>
      <c r="H7982" s="19" t="n">
        <v>5.06</v>
      </c>
      <c r="I7982" s="19" t="n">
        <f aca="false">ROUND(F7982*G7982,2)</f>
        <v>75.15</v>
      </c>
      <c r="J7982" s="19" t="n">
        <f aca="false">ROUND(F7982*H7982,2)</f>
        <v>45.54</v>
      </c>
      <c r="K7982" s="19" t="n">
        <f aca="false">INDEX(Pricebook!$L$2:$L$1401,MATCH(D7982,Pricebook!$A$2:$A$1401,0))</f>
        <v>9.2</v>
      </c>
      <c r="L7982" s="19" t="n">
        <f aca="false">ROUND(F7982*K7982,2)</f>
        <v>82.8</v>
      </c>
      <c r="M7982" s="24" t="n">
        <f aca="false">DATE(YEAR(C7982),MONTH(C7982),1)</f>
        <v>46235</v>
      </c>
    </row>
    <row r="7983" customFormat="false" ht="15" hidden="false" customHeight="false" outlineLevel="0" collapsed="false">
      <c r="A7983" s="21" t="s">
        <v>3979</v>
      </c>
      <c r="B7983" s="21" t="s">
        <v>3319</v>
      </c>
      <c r="C7983" s="23" t="n">
        <v>46248</v>
      </c>
      <c r="D7983" s="21" t="s">
        <v>2830</v>
      </c>
      <c r="E7983" s="21" t="s">
        <v>2748</v>
      </c>
      <c r="F7983" s="12" t="n">
        <v>9</v>
      </c>
      <c r="G7983" s="19" t="n">
        <v>21.85</v>
      </c>
      <c r="H7983" s="19" t="n">
        <v>13.18</v>
      </c>
      <c r="I7983" s="19" t="n">
        <f aca="false">ROUND(F7983*G7983,2)</f>
        <v>196.65</v>
      </c>
      <c r="J7983" s="19" t="n">
        <f aca="false">ROUND(F7983*H7983,2)</f>
        <v>118.62</v>
      </c>
      <c r="K7983" s="19" t="n">
        <f aca="false">INDEX(Pricebook!$L$2:$L$1401,MATCH(D7983,Pricebook!$A$2:$A$1401,0))</f>
        <v>24</v>
      </c>
      <c r="L7983" s="19" t="n">
        <f aca="false">ROUND(F7983*K7983,2)</f>
        <v>216</v>
      </c>
      <c r="M7983" s="24" t="n">
        <f aca="false">DATE(YEAR(C7983),MONTH(C7983),1)</f>
        <v>46235</v>
      </c>
    </row>
    <row r="7984" customFormat="false" ht="15" hidden="false" customHeight="false" outlineLevel="0" collapsed="false">
      <c r="A7984" s="21" t="s">
        <v>3979</v>
      </c>
      <c r="B7984" s="21" t="s">
        <v>3319</v>
      </c>
      <c r="C7984" s="23" t="n">
        <v>46248</v>
      </c>
      <c r="D7984" s="21" t="s">
        <v>2430</v>
      </c>
      <c r="E7984" s="21" t="s">
        <v>2202</v>
      </c>
      <c r="F7984" s="12" t="n">
        <v>9</v>
      </c>
      <c r="G7984" s="19" t="n">
        <v>5.5</v>
      </c>
      <c r="H7984" s="19" t="n">
        <v>3.91</v>
      </c>
      <c r="I7984" s="19" t="n">
        <f aca="false">ROUND(F7984*G7984,2)</f>
        <v>49.5</v>
      </c>
      <c r="J7984" s="19" t="n">
        <f aca="false">ROUND(F7984*H7984,2)</f>
        <v>35.19</v>
      </c>
      <c r="K7984" s="19" t="n">
        <f aca="false">INDEX(Pricebook!$L$2:$L$1401,MATCH(D7984,Pricebook!$A$2:$A$1401,0))</f>
        <v>5.85</v>
      </c>
      <c r="L7984" s="19" t="n">
        <f aca="false">ROUND(F7984*K7984,2)</f>
        <v>52.65</v>
      </c>
      <c r="M7984" s="24" t="n">
        <f aca="false">DATE(YEAR(C7984),MONTH(C7984),1)</f>
        <v>46235</v>
      </c>
    </row>
    <row r="7985" customFormat="false" ht="15" hidden="false" customHeight="false" outlineLevel="0" collapsed="false">
      <c r="A7985" s="21" t="s">
        <v>3979</v>
      </c>
      <c r="B7985" s="21" t="s">
        <v>3319</v>
      </c>
      <c r="C7985" s="23" t="n">
        <v>46248</v>
      </c>
      <c r="D7985" s="21" t="s">
        <v>2376</v>
      </c>
      <c r="E7985" s="21" t="s">
        <v>2202</v>
      </c>
      <c r="F7985" s="12" t="n">
        <v>2</v>
      </c>
      <c r="G7985" s="19" t="n">
        <v>6.25</v>
      </c>
      <c r="H7985" s="19" t="n">
        <v>3.82</v>
      </c>
      <c r="I7985" s="19" t="n">
        <f aca="false">ROUND(F7985*G7985,2)</f>
        <v>12.5</v>
      </c>
      <c r="J7985" s="19" t="n">
        <f aca="false">ROUND(F7985*H7985,2)</f>
        <v>7.64</v>
      </c>
      <c r="K7985" s="19" t="n">
        <f aca="false">INDEX(Pricebook!$L$2:$L$1401,MATCH(D7985,Pricebook!$A$2:$A$1401,0))</f>
        <v>6.6</v>
      </c>
      <c r="L7985" s="19" t="n">
        <f aca="false">ROUND(F7985*K7985,2)</f>
        <v>13.2</v>
      </c>
      <c r="M7985" s="24" t="n">
        <f aca="false">DATE(YEAR(C7985),MONTH(C7985),1)</f>
        <v>46235</v>
      </c>
    </row>
    <row r="7986" customFormat="false" ht="15" hidden="false" customHeight="false" outlineLevel="0" collapsed="false">
      <c r="A7986" s="21" t="s">
        <v>3979</v>
      </c>
      <c r="B7986" s="21" t="s">
        <v>3319</v>
      </c>
      <c r="C7986" s="23" t="n">
        <v>46248</v>
      </c>
      <c r="D7986" s="21" t="s">
        <v>2880</v>
      </c>
      <c r="E7986" s="21" t="s">
        <v>2748</v>
      </c>
      <c r="F7986" s="12" t="n">
        <v>3</v>
      </c>
      <c r="G7986" s="19" t="n">
        <v>18.4</v>
      </c>
      <c r="H7986" s="19" t="n">
        <v>10.98</v>
      </c>
      <c r="I7986" s="19" t="n">
        <f aca="false">ROUND(F7986*G7986,2)</f>
        <v>55.2</v>
      </c>
      <c r="J7986" s="19" t="n">
        <f aca="false">ROUND(F7986*H7986,2)</f>
        <v>32.94</v>
      </c>
      <c r="K7986" s="19" t="n">
        <f aca="false">INDEX(Pricebook!$L$2:$L$1401,MATCH(D7986,Pricebook!$A$2:$A$1401,0))</f>
        <v>20</v>
      </c>
      <c r="L7986" s="19" t="n">
        <f aca="false">ROUND(F7986*K7986,2)</f>
        <v>60</v>
      </c>
      <c r="M7986" s="24" t="n">
        <f aca="false">DATE(YEAR(C7986),MONTH(C7986),1)</f>
        <v>46235</v>
      </c>
    </row>
    <row r="7987" customFormat="false" ht="15" hidden="false" customHeight="false" outlineLevel="0" collapsed="false">
      <c r="A7987" s="21" t="s">
        <v>3979</v>
      </c>
      <c r="B7987" s="21" t="s">
        <v>3319</v>
      </c>
      <c r="C7987" s="23" t="n">
        <v>46248</v>
      </c>
      <c r="D7987" s="21" t="s">
        <v>773</v>
      </c>
      <c r="E7987" s="21" t="s">
        <v>366</v>
      </c>
      <c r="F7987" s="12" t="n">
        <v>1</v>
      </c>
      <c r="G7987" s="19" t="n">
        <v>78.4</v>
      </c>
      <c r="H7987" s="19" t="n">
        <v>62.8</v>
      </c>
      <c r="I7987" s="19" t="n">
        <f aca="false">ROUND(F7987*G7987,2)</f>
        <v>78.4</v>
      </c>
      <c r="J7987" s="19" t="n">
        <f aca="false">ROUND(F7987*H7987,2)</f>
        <v>62.8</v>
      </c>
      <c r="K7987" s="19" t="n">
        <f aca="false">INDEX(Pricebook!$L$2:$L$1401,MATCH(D7987,Pricebook!$A$2:$A$1401,0))</f>
        <v>84.9</v>
      </c>
      <c r="L7987" s="19" t="n">
        <f aca="false">ROUND(F7987*K7987,2)</f>
        <v>84.9</v>
      </c>
      <c r="M7987" s="24" t="n">
        <f aca="false">DATE(YEAR(C7987),MONTH(C7987),1)</f>
        <v>46235</v>
      </c>
    </row>
    <row r="7988" customFormat="false" ht="15" hidden="false" customHeight="false" outlineLevel="0" collapsed="false">
      <c r="A7988" s="21" t="s">
        <v>3979</v>
      </c>
      <c r="B7988" s="21" t="s">
        <v>3319</v>
      </c>
      <c r="C7988" s="23" t="n">
        <v>46248</v>
      </c>
      <c r="D7988" s="21" t="s">
        <v>2428</v>
      </c>
      <c r="E7988" s="21" t="s">
        <v>2202</v>
      </c>
      <c r="F7988" s="12" t="n">
        <v>2</v>
      </c>
      <c r="G7988" s="19" t="n">
        <v>14.45</v>
      </c>
      <c r="H7988" s="19" t="n">
        <v>8.91</v>
      </c>
      <c r="I7988" s="19" t="n">
        <f aca="false">ROUND(F7988*G7988,2)</f>
        <v>28.9</v>
      </c>
      <c r="J7988" s="19" t="n">
        <f aca="false">ROUND(F7988*H7988,2)</f>
        <v>17.82</v>
      </c>
      <c r="K7988" s="19" t="n">
        <f aca="false">INDEX(Pricebook!$L$2:$L$1401,MATCH(D7988,Pricebook!$A$2:$A$1401,0))</f>
        <v>15.4</v>
      </c>
      <c r="L7988" s="19" t="n">
        <f aca="false">ROUND(F7988*K7988,2)</f>
        <v>30.8</v>
      </c>
      <c r="M7988" s="24" t="n">
        <f aca="false">DATE(YEAR(C7988),MONTH(C7988),1)</f>
        <v>46235</v>
      </c>
    </row>
    <row r="7989" customFormat="false" ht="15" hidden="false" customHeight="false" outlineLevel="0" collapsed="false">
      <c r="A7989" s="21" t="s">
        <v>3980</v>
      </c>
      <c r="B7989" s="21" t="s">
        <v>3412</v>
      </c>
      <c r="C7989" s="23" t="n">
        <v>46248</v>
      </c>
      <c r="D7989" s="21" t="s">
        <v>891</v>
      </c>
      <c r="E7989" s="21" t="s">
        <v>366</v>
      </c>
      <c r="F7989" s="12" t="n">
        <v>2</v>
      </c>
      <c r="G7989" s="19" t="n">
        <v>75.6</v>
      </c>
      <c r="H7989" s="19" t="n">
        <v>56.44</v>
      </c>
      <c r="I7989" s="19" t="n">
        <f aca="false">ROUND(F7989*G7989,2)</f>
        <v>151.2</v>
      </c>
      <c r="J7989" s="19" t="n">
        <f aca="false">ROUND(F7989*H7989,2)</f>
        <v>112.88</v>
      </c>
      <c r="K7989" s="19" t="n">
        <f aca="false">INDEX(Pricebook!$L$2:$L$1401,MATCH(D7989,Pricebook!$A$2:$A$1401,0))</f>
        <v>80.65</v>
      </c>
      <c r="L7989" s="19" t="n">
        <f aca="false">ROUND(F7989*K7989,2)</f>
        <v>161.3</v>
      </c>
      <c r="M7989" s="24" t="n">
        <f aca="false">DATE(YEAR(C7989),MONTH(C7989),1)</f>
        <v>46235</v>
      </c>
    </row>
    <row r="7990" customFormat="false" ht="15" hidden="false" customHeight="false" outlineLevel="0" collapsed="false">
      <c r="A7990" s="21" t="s">
        <v>3980</v>
      </c>
      <c r="B7990" s="21" t="s">
        <v>3412</v>
      </c>
      <c r="C7990" s="23" t="n">
        <v>46248</v>
      </c>
      <c r="D7990" s="21" t="s">
        <v>2757</v>
      </c>
      <c r="E7990" s="21" t="s">
        <v>2748</v>
      </c>
      <c r="F7990" s="12" t="n">
        <v>3</v>
      </c>
      <c r="G7990" s="19" t="n">
        <v>34.4</v>
      </c>
      <c r="H7990" s="19" t="n">
        <v>20.46</v>
      </c>
      <c r="I7990" s="19" t="n">
        <f aca="false">ROUND(F7990*G7990,2)</f>
        <v>103.2</v>
      </c>
      <c r="J7990" s="19" t="n">
        <f aca="false">ROUND(F7990*H7990,2)</f>
        <v>61.38</v>
      </c>
      <c r="K7990" s="19" t="n">
        <f aca="false">INDEX(Pricebook!$L$2:$L$1401,MATCH(D7990,Pricebook!$A$2:$A$1401,0))</f>
        <v>37.2</v>
      </c>
      <c r="L7990" s="19" t="n">
        <f aca="false">ROUND(F7990*K7990,2)</f>
        <v>111.6</v>
      </c>
      <c r="M7990" s="24" t="n">
        <f aca="false">DATE(YEAR(C7990),MONTH(C7990),1)</f>
        <v>46235</v>
      </c>
    </row>
    <row r="7991" customFormat="false" ht="15" hidden="false" customHeight="false" outlineLevel="0" collapsed="false">
      <c r="A7991" s="21" t="s">
        <v>3980</v>
      </c>
      <c r="B7991" s="21" t="s">
        <v>3412</v>
      </c>
      <c r="C7991" s="23" t="n">
        <v>46248</v>
      </c>
      <c r="D7991" s="21" t="s">
        <v>205</v>
      </c>
      <c r="E7991" s="21" t="s">
        <v>108</v>
      </c>
      <c r="F7991" s="12" t="n">
        <v>2</v>
      </c>
      <c r="G7991" s="19" t="n">
        <v>73.3</v>
      </c>
      <c r="H7991" s="19" t="n">
        <v>56.01</v>
      </c>
      <c r="I7991" s="19" t="n">
        <f aca="false">ROUND(F7991*G7991,2)</f>
        <v>146.6</v>
      </c>
      <c r="J7991" s="19" t="n">
        <f aca="false">ROUND(F7991*H7991,2)</f>
        <v>112.02</v>
      </c>
      <c r="K7991" s="19" t="n">
        <f aca="false">INDEX(Pricebook!$L$2:$L$1401,MATCH(D7991,Pricebook!$A$2:$A$1401,0))</f>
        <v>80.05</v>
      </c>
      <c r="L7991" s="19" t="n">
        <f aca="false">ROUND(F7991*K7991,2)</f>
        <v>160.1</v>
      </c>
      <c r="M7991" s="24" t="n">
        <f aca="false">DATE(YEAR(C7991),MONTH(C7991),1)</f>
        <v>46235</v>
      </c>
    </row>
    <row r="7992" customFormat="false" ht="15" hidden="false" customHeight="false" outlineLevel="0" collapsed="false">
      <c r="A7992" s="21" t="s">
        <v>3980</v>
      </c>
      <c r="B7992" s="21" t="s">
        <v>3412</v>
      </c>
      <c r="C7992" s="23" t="n">
        <v>46248</v>
      </c>
      <c r="D7992" s="21" t="s">
        <v>601</v>
      </c>
      <c r="E7992" s="21" t="s">
        <v>366</v>
      </c>
      <c r="F7992" s="12" t="n">
        <v>2</v>
      </c>
      <c r="G7992" s="19" t="n">
        <v>8.15</v>
      </c>
      <c r="H7992" s="19" t="n">
        <v>5.86</v>
      </c>
      <c r="I7992" s="19" t="n">
        <f aca="false">ROUND(F7992*G7992,2)</f>
        <v>16.3</v>
      </c>
      <c r="J7992" s="19" t="n">
        <f aca="false">ROUND(F7992*H7992,2)</f>
        <v>11.72</v>
      </c>
      <c r="K7992" s="19" t="n">
        <f aca="false">INDEX(Pricebook!$L$2:$L$1401,MATCH(D7992,Pricebook!$A$2:$A$1401,0))</f>
        <v>8.75</v>
      </c>
      <c r="L7992" s="19" t="n">
        <f aca="false">ROUND(F7992*K7992,2)</f>
        <v>17.5</v>
      </c>
      <c r="M7992" s="24" t="n">
        <f aca="false">DATE(YEAR(C7992),MONTH(C7992),1)</f>
        <v>46235</v>
      </c>
    </row>
    <row r="7993" customFormat="false" ht="15" hidden="false" customHeight="false" outlineLevel="0" collapsed="false">
      <c r="A7993" s="21" t="s">
        <v>3980</v>
      </c>
      <c r="B7993" s="21" t="s">
        <v>3412</v>
      </c>
      <c r="C7993" s="23" t="n">
        <v>46248</v>
      </c>
      <c r="D7993" s="21" t="s">
        <v>873</v>
      </c>
      <c r="E7993" s="21" t="s">
        <v>366</v>
      </c>
      <c r="F7993" s="12" t="n">
        <v>1</v>
      </c>
      <c r="G7993" s="19" t="n">
        <v>266.45</v>
      </c>
      <c r="H7993" s="19" t="n">
        <v>189.94</v>
      </c>
      <c r="I7993" s="19" t="n">
        <f aca="false">ROUND(F7993*G7993,2)</f>
        <v>266.45</v>
      </c>
      <c r="J7993" s="19" t="n">
        <f aca="false">ROUND(F7993*H7993,2)</f>
        <v>189.94</v>
      </c>
      <c r="K7993" s="19" t="n">
        <f aca="false">INDEX(Pricebook!$L$2:$L$1401,MATCH(D7993,Pricebook!$A$2:$A$1401,0))</f>
        <v>283.5</v>
      </c>
      <c r="L7993" s="19" t="n">
        <f aca="false">ROUND(F7993*K7993,2)</f>
        <v>283.5</v>
      </c>
      <c r="M7993" s="24" t="n">
        <f aca="false">DATE(YEAR(C7993),MONTH(C7993),1)</f>
        <v>46235</v>
      </c>
    </row>
    <row r="7994" customFormat="false" ht="15" hidden="false" customHeight="false" outlineLevel="0" collapsed="false">
      <c r="A7994" s="21" t="s">
        <v>3980</v>
      </c>
      <c r="B7994" s="21" t="s">
        <v>3412</v>
      </c>
      <c r="C7994" s="23" t="n">
        <v>46248</v>
      </c>
      <c r="D7994" s="21" t="s">
        <v>603</v>
      </c>
      <c r="E7994" s="21" t="s">
        <v>366</v>
      </c>
      <c r="F7994" s="12" t="n">
        <v>1</v>
      </c>
      <c r="G7994" s="19" t="n">
        <v>191.45</v>
      </c>
      <c r="H7994" s="19" t="n">
        <v>139.38</v>
      </c>
      <c r="I7994" s="19" t="n">
        <f aca="false">ROUND(F7994*G7994,2)</f>
        <v>191.45</v>
      </c>
      <c r="J7994" s="19" t="n">
        <f aca="false">ROUND(F7994*H7994,2)</f>
        <v>139.38</v>
      </c>
      <c r="K7994" s="19" t="n">
        <f aca="false">INDEX(Pricebook!$L$2:$L$1401,MATCH(D7994,Pricebook!$A$2:$A$1401,0))</f>
        <v>208.05</v>
      </c>
      <c r="L7994" s="19" t="n">
        <f aca="false">ROUND(F7994*K7994,2)</f>
        <v>208.05</v>
      </c>
      <c r="M7994" s="24" t="n">
        <f aca="false">DATE(YEAR(C7994),MONTH(C7994),1)</f>
        <v>46235</v>
      </c>
    </row>
    <row r="7995" customFormat="false" ht="15" hidden="false" customHeight="false" outlineLevel="0" collapsed="false">
      <c r="A7995" s="21" t="s">
        <v>3980</v>
      </c>
      <c r="B7995" s="21" t="s">
        <v>3412</v>
      </c>
      <c r="C7995" s="23" t="n">
        <v>46248</v>
      </c>
      <c r="D7995" s="21" t="s">
        <v>1134</v>
      </c>
      <c r="E7995" s="21" t="s">
        <v>971</v>
      </c>
      <c r="F7995" s="12" t="n">
        <v>20</v>
      </c>
      <c r="G7995" s="19" t="n">
        <v>26.95</v>
      </c>
      <c r="H7995" s="19" t="n">
        <v>24.52</v>
      </c>
      <c r="I7995" s="19" t="n">
        <f aca="false">ROUND(F7995*G7995,2)</f>
        <v>539</v>
      </c>
      <c r="J7995" s="19" t="n">
        <f aca="false">ROUND(F7995*H7995,2)</f>
        <v>490.4</v>
      </c>
      <c r="K7995" s="19" t="n">
        <f aca="false">INDEX(Pricebook!$L$2:$L$1401,MATCH(D7995,Pricebook!$A$2:$A$1401,0))</f>
        <v>26.95</v>
      </c>
      <c r="L7995" s="19" t="n">
        <f aca="false">ROUND(F7995*K7995,2)</f>
        <v>539</v>
      </c>
      <c r="M7995" s="24" t="n">
        <f aca="false">DATE(YEAR(C7995),MONTH(C7995),1)</f>
        <v>46235</v>
      </c>
    </row>
    <row r="7996" customFormat="false" ht="15" hidden="false" customHeight="false" outlineLevel="0" collapsed="false">
      <c r="A7996" s="21" t="s">
        <v>3980</v>
      </c>
      <c r="B7996" s="21" t="s">
        <v>3412</v>
      </c>
      <c r="C7996" s="23" t="n">
        <v>46248</v>
      </c>
      <c r="D7996" s="21" t="s">
        <v>243</v>
      </c>
      <c r="E7996" s="21" t="s">
        <v>108</v>
      </c>
      <c r="F7996" s="12" t="n">
        <v>1</v>
      </c>
      <c r="G7996" s="19" t="n">
        <v>339.45</v>
      </c>
      <c r="H7996" s="19" t="n">
        <v>261.36</v>
      </c>
      <c r="I7996" s="19" t="n">
        <f aca="false">ROUND(F7996*G7996,2)</f>
        <v>339.45</v>
      </c>
      <c r="J7996" s="19" t="n">
        <f aca="false">ROUND(F7996*H7996,2)</f>
        <v>261.36</v>
      </c>
      <c r="K7996" s="19" t="n">
        <f aca="false">INDEX(Pricebook!$L$2:$L$1401,MATCH(D7996,Pricebook!$A$2:$A$1401,0))</f>
        <v>339.45</v>
      </c>
      <c r="L7996" s="19" t="n">
        <f aca="false">ROUND(F7996*K7996,2)</f>
        <v>339.45</v>
      </c>
      <c r="M7996" s="24" t="n">
        <f aca="false">DATE(YEAR(C7996),MONTH(C7996),1)</f>
        <v>46235</v>
      </c>
    </row>
    <row r="7997" customFormat="false" ht="15" hidden="false" customHeight="false" outlineLevel="0" collapsed="false">
      <c r="A7997" s="21" t="s">
        <v>3980</v>
      </c>
      <c r="B7997" s="21" t="s">
        <v>3412</v>
      </c>
      <c r="C7997" s="23" t="n">
        <v>46248</v>
      </c>
      <c r="D7997" s="21" t="s">
        <v>169</v>
      </c>
      <c r="E7997" s="21" t="s">
        <v>108</v>
      </c>
      <c r="F7997" s="12" t="n">
        <v>1</v>
      </c>
      <c r="G7997" s="19" t="n">
        <v>68</v>
      </c>
      <c r="H7997" s="19" t="n">
        <v>51.68</v>
      </c>
      <c r="I7997" s="19" t="n">
        <f aca="false">ROUND(F7997*G7997,2)</f>
        <v>68</v>
      </c>
      <c r="J7997" s="19" t="n">
        <f aca="false">ROUND(F7997*H7997,2)</f>
        <v>51.68</v>
      </c>
      <c r="K7997" s="19" t="n">
        <f aca="false">INDEX(Pricebook!$L$2:$L$1401,MATCH(D7997,Pricebook!$A$2:$A$1401,0))</f>
        <v>73.85</v>
      </c>
      <c r="L7997" s="19" t="n">
        <f aca="false">ROUND(F7997*K7997,2)</f>
        <v>73.85</v>
      </c>
      <c r="M7997" s="24" t="n">
        <f aca="false">DATE(YEAR(C7997),MONTH(C7997),1)</f>
        <v>46235</v>
      </c>
    </row>
    <row r="7998" customFormat="false" ht="15" hidden="false" customHeight="false" outlineLevel="0" collapsed="false">
      <c r="A7998" s="21" t="s">
        <v>3980</v>
      </c>
      <c r="B7998" s="21" t="s">
        <v>3412</v>
      </c>
      <c r="C7998" s="23" t="n">
        <v>46248</v>
      </c>
      <c r="D7998" s="21" t="s">
        <v>2896</v>
      </c>
      <c r="E7998" s="21" t="s">
        <v>2748</v>
      </c>
      <c r="F7998" s="12" t="n">
        <v>2</v>
      </c>
      <c r="G7998" s="19" t="n">
        <v>27</v>
      </c>
      <c r="H7998" s="19" t="n">
        <v>16.26</v>
      </c>
      <c r="I7998" s="19" t="n">
        <f aca="false">ROUND(F7998*G7998,2)</f>
        <v>54</v>
      </c>
      <c r="J7998" s="19" t="n">
        <f aca="false">ROUND(F7998*H7998,2)</f>
        <v>32.52</v>
      </c>
      <c r="K7998" s="19" t="n">
        <f aca="false">INDEX(Pricebook!$L$2:$L$1401,MATCH(D7998,Pricebook!$A$2:$A$1401,0))</f>
        <v>29.6</v>
      </c>
      <c r="L7998" s="19" t="n">
        <f aca="false">ROUND(F7998*K7998,2)</f>
        <v>59.2</v>
      </c>
      <c r="M7998" s="24" t="n">
        <f aca="false">DATE(YEAR(C7998),MONTH(C7998),1)</f>
        <v>46235</v>
      </c>
    </row>
    <row r="7999" customFormat="false" ht="15" hidden="false" customHeight="false" outlineLevel="0" collapsed="false">
      <c r="A7999" s="21" t="s">
        <v>3980</v>
      </c>
      <c r="B7999" s="21" t="s">
        <v>3412</v>
      </c>
      <c r="C7999" s="23" t="n">
        <v>46248</v>
      </c>
      <c r="D7999" s="21" t="s">
        <v>239</v>
      </c>
      <c r="E7999" s="21" t="s">
        <v>108</v>
      </c>
      <c r="F7999" s="12" t="n">
        <v>1</v>
      </c>
      <c r="G7999" s="19" t="n">
        <v>204.8</v>
      </c>
      <c r="H7999" s="19" t="n">
        <v>155.43</v>
      </c>
      <c r="I7999" s="19" t="n">
        <f aca="false">ROUND(F7999*G7999,2)</f>
        <v>204.8</v>
      </c>
      <c r="J7999" s="19" t="n">
        <f aca="false">ROUND(F7999*H7999,2)</f>
        <v>155.43</v>
      </c>
      <c r="K7999" s="19" t="n">
        <f aca="false">INDEX(Pricebook!$L$2:$L$1401,MATCH(D7999,Pricebook!$A$2:$A$1401,0))</f>
        <v>222.05</v>
      </c>
      <c r="L7999" s="19" t="n">
        <f aca="false">ROUND(F7999*K7999,2)</f>
        <v>222.05</v>
      </c>
      <c r="M7999" s="24" t="n">
        <f aca="false">DATE(YEAR(C7999),MONTH(C7999),1)</f>
        <v>46235</v>
      </c>
    </row>
    <row r="8000" customFormat="false" ht="15" hidden="false" customHeight="false" outlineLevel="0" collapsed="false">
      <c r="A8000" s="21" t="s">
        <v>3981</v>
      </c>
      <c r="B8000" s="21" t="s">
        <v>3677</v>
      </c>
      <c r="C8000" s="23" t="n">
        <v>46248</v>
      </c>
      <c r="D8000" s="21" t="s">
        <v>2066</v>
      </c>
      <c r="E8000" s="21" t="s">
        <v>1941</v>
      </c>
      <c r="F8000" s="12" t="n">
        <v>5</v>
      </c>
      <c r="G8000" s="19" t="n">
        <v>52.3</v>
      </c>
      <c r="H8000" s="19" t="n">
        <v>33.35</v>
      </c>
      <c r="I8000" s="19" t="n">
        <f aca="false">ROUND(F8000*G8000,2)</f>
        <v>261.5</v>
      </c>
      <c r="J8000" s="19" t="n">
        <f aca="false">ROUND(F8000*H8000,2)</f>
        <v>166.75</v>
      </c>
      <c r="K8000" s="19" t="n">
        <f aca="false">INDEX(Pricebook!$L$2:$L$1401,MATCH(D8000,Pricebook!$A$2:$A$1401,0))</f>
        <v>53.8</v>
      </c>
      <c r="L8000" s="19" t="n">
        <f aca="false">ROUND(F8000*K8000,2)</f>
        <v>269</v>
      </c>
      <c r="M8000" s="24" t="n">
        <f aca="false">DATE(YEAR(C8000),MONTH(C8000),1)</f>
        <v>46235</v>
      </c>
    </row>
    <row r="8001" customFormat="false" ht="15" hidden="false" customHeight="false" outlineLevel="0" collapsed="false">
      <c r="A8001" s="21" t="s">
        <v>3981</v>
      </c>
      <c r="B8001" s="21" t="s">
        <v>3677</v>
      </c>
      <c r="C8001" s="23" t="n">
        <v>46248</v>
      </c>
      <c r="D8001" s="21" t="s">
        <v>1134</v>
      </c>
      <c r="E8001" s="21" t="s">
        <v>971</v>
      </c>
      <c r="F8001" s="12" t="n">
        <v>8</v>
      </c>
      <c r="G8001" s="19" t="n">
        <v>26.95</v>
      </c>
      <c r="H8001" s="19" t="n">
        <v>24.52</v>
      </c>
      <c r="I8001" s="19" t="n">
        <f aca="false">ROUND(F8001*G8001,2)</f>
        <v>215.6</v>
      </c>
      <c r="J8001" s="19" t="n">
        <f aca="false">ROUND(F8001*H8001,2)</f>
        <v>196.16</v>
      </c>
      <c r="K8001" s="19" t="n">
        <f aca="false">INDEX(Pricebook!$L$2:$L$1401,MATCH(D8001,Pricebook!$A$2:$A$1401,0))</f>
        <v>26.95</v>
      </c>
      <c r="L8001" s="19" t="n">
        <f aca="false">ROUND(F8001*K8001,2)</f>
        <v>215.6</v>
      </c>
      <c r="M8001" s="24" t="n">
        <f aca="false">DATE(YEAR(C8001),MONTH(C8001),1)</f>
        <v>46235</v>
      </c>
    </row>
    <row r="8002" customFormat="false" ht="15" hidden="false" customHeight="false" outlineLevel="0" collapsed="false">
      <c r="A8002" s="21" t="s">
        <v>3981</v>
      </c>
      <c r="B8002" s="21" t="s">
        <v>3677</v>
      </c>
      <c r="C8002" s="23" t="n">
        <v>46248</v>
      </c>
      <c r="D8002" s="21" t="s">
        <v>2916</v>
      </c>
      <c r="E8002" s="21" t="s">
        <v>2748</v>
      </c>
      <c r="F8002" s="12" t="n">
        <v>9</v>
      </c>
      <c r="G8002" s="19" t="n">
        <v>5.1</v>
      </c>
      <c r="H8002" s="19" t="n">
        <v>3.07</v>
      </c>
      <c r="I8002" s="19" t="n">
        <f aca="false">ROUND(F8002*G8002,2)</f>
        <v>45.9</v>
      </c>
      <c r="J8002" s="19" t="n">
        <f aca="false">ROUND(F8002*H8002,2)</f>
        <v>27.63</v>
      </c>
      <c r="K8002" s="19" t="n">
        <f aca="false">INDEX(Pricebook!$L$2:$L$1401,MATCH(D8002,Pricebook!$A$2:$A$1401,0))</f>
        <v>5.6</v>
      </c>
      <c r="L8002" s="19" t="n">
        <f aca="false">ROUND(F8002*K8002,2)</f>
        <v>50.4</v>
      </c>
      <c r="M8002" s="24" t="n">
        <f aca="false">DATE(YEAR(C8002),MONTH(C8002),1)</f>
        <v>46235</v>
      </c>
    </row>
    <row r="8003" customFormat="false" ht="15" hidden="false" customHeight="false" outlineLevel="0" collapsed="false">
      <c r="A8003" s="21" t="s">
        <v>3981</v>
      </c>
      <c r="B8003" s="21" t="s">
        <v>3677</v>
      </c>
      <c r="C8003" s="23" t="n">
        <v>46248</v>
      </c>
      <c r="D8003" s="21" t="s">
        <v>2118</v>
      </c>
      <c r="E8003" s="21" t="s">
        <v>1941</v>
      </c>
      <c r="F8003" s="12" t="n">
        <v>2</v>
      </c>
      <c r="G8003" s="19" t="n">
        <v>231.9</v>
      </c>
      <c r="H8003" s="19" t="n">
        <v>149.49</v>
      </c>
      <c r="I8003" s="19" t="n">
        <f aca="false">ROUND(F8003*G8003,2)</f>
        <v>463.8</v>
      </c>
      <c r="J8003" s="19" t="n">
        <f aca="false">ROUND(F8003*H8003,2)</f>
        <v>298.98</v>
      </c>
      <c r="K8003" s="19" t="n">
        <f aca="false">INDEX(Pricebook!$L$2:$L$1401,MATCH(D8003,Pricebook!$A$2:$A$1401,0))</f>
        <v>241.15</v>
      </c>
      <c r="L8003" s="19" t="n">
        <f aca="false">ROUND(F8003*K8003,2)</f>
        <v>482.3</v>
      </c>
      <c r="M8003" s="24" t="n">
        <f aca="false">DATE(YEAR(C8003),MONTH(C8003),1)</f>
        <v>46235</v>
      </c>
    </row>
    <row r="8004" customFormat="false" ht="15" hidden="false" customHeight="false" outlineLevel="0" collapsed="false">
      <c r="A8004" s="21" t="s">
        <v>3981</v>
      </c>
      <c r="B8004" s="21" t="s">
        <v>3677</v>
      </c>
      <c r="C8004" s="23" t="n">
        <v>46248</v>
      </c>
      <c r="D8004" s="21" t="s">
        <v>2880</v>
      </c>
      <c r="E8004" s="21" t="s">
        <v>2748</v>
      </c>
      <c r="F8004" s="12" t="n">
        <v>5</v>
      </c>
      <c r="G8004" s="19" t="n">
        <v>18.4</v>
      </c>
      <c r="H8004" s="19" t="n">
        <v>10.98</v>
      </c>
      <c r="I8004" s="19" t="n">
        <f aca="false">ROUND(F8004*G8004,2)</f>
        <v>92</v>
      </c>
      <c r="J8004" s="19" t="n">
        <f aca="false">ROUND(F8004*H8004,2)</f>
        <v>54.9</v>
      </c>
      <c r="K8004" s="19" t="n">
        <f aca="false">INDEX(Pricebook!$L$2:$L$1401,MATCH(D8004,Pricebook!$A$2:$A$1401,0))</f>
        <v>20</v>
      </c>
      <c r="L8004" s="19" t="n">
        <f aca="false">ROUND(F8004*K8004,2)</f>
        <v>100</v>
      </c>
      <c r="M8004" s="24" t="n">
        <f aca="false">DATE(YEAR(C8004),MONTH(C8004),1)</f>
        <v>46235</v>
      </c>
    </row>
    <row r="8005" customFormat="false" ht="15" hidden="false" customHeight="false" outlineLevel="0" collapsed="false">
      <c r="A8005" s="21" t="s">
        <v>3981</v>
      </c>
      <c r="B8005" s="21" t="s">
        <v>3677</v>
      </c>
      <c r="C8005" s="23" t="n">
        <v>46248</v>
      </c>
      <c r="D8005" s="21" t="s">
        <v>2902</v>
      </c>
      <c r="E8005" s="21" t="s">
        <v>2748</v>
      </c>
      <c r="F8005" s="12" t="n">
        <v>10</v>
      </c>
      <c r="G8005" s="19" t="n">
        <v>6.2</v>
      </c>
      <c r="H8005" s="19" t="n">
        <v>3.71</v>
      </c>
      <c r="I8005" s="19" t="n">
        <f aca="false">ROUND(F8005*G8005,2)</f>
        <v>62</v>
      </c>
      <c r="J8005" s="19" t="n">
        <f aca="false">ROUND(F8005*H8005,2)</f>
        <v>37.1</v>
      </c>
      <c r="K8005" s="19" t="n">
        <f aca="false">INDEX(Pricebook!$L$2:$L$1401,MATCH(D8005,Pricebook!$A$2:$A$1401,0))</f>
        <v>6.75</v>
      </c>
      <c r="L8005" s="19" t="n">
        <f aca="false">ROUND(F8005*K8005,2)</f>
        <v>67.5</v>
      </c>
      <c r="M8005" s="24" t="n">
        <f aca="false">DATE(YEAR(C8005),MONTH(C8005),1)</f>
        <v>46235</v>
      </c>
    </row>
    <row r="8006" customFormat="false" ht="15" hidden="false" customHeight="false" outlineLevel="0" collapsed="false">
      <c r="A8006" s="21" t="s">
        <v>3981</v>
      </c>
      <c r="B8006" s="21" t="s">
        <v>3677</v>
      </c>
      <c r="C8006" s="23" t="n">
        <v>46248</v>
      </c>
      <c r="D8006" s="21" t="s">
        <v>2886</v>
      </c>
      <c r="E8006" s="21" t="s">
        <v>2748</v>
      </c>
      <c r="F8006" s="12" t="n">
        <v>5</v>
      </c>
      <c r="G8006" s="19" t="n">
        <v>12.3</v>
      </c>
      <c r="H8006" s="19" t="n">
        <v>7.33</v>
      </c>
      <c r="I8006" s="19" t="n">
        <f aca="false">ROUND(F8006*G8006,2)</f>
        <v>61.5</v>
      </c>
      <c r="J8006" s="19" t="n">
        <f aca="false">ROUND(F8006*H8006,2)</f>
        <v>36.65</v>
      </c>
      <c r="K8006" s="19" t="n">
        <f aca="false">INDEX(Pricebook!$L$2:$L$1401,MATCH(D8006,Pricebook!$A$2:$A$1401,0))</f>
        <v>13.35</v>
      </c>
      <c r="L8006" s="19" t="n">
        <f aca="false">ROUND(F8006*K8006,2)</f>
        <v>66.75</v>
      </c>
      <c r="M8006" s="24" t="n">
        <f aca="false">DATE(YEAR(C8006),MONTH(C8006),1)</f>
        <v>46235</v>
      </c>
    </row>
    <row r="8007" customFormat="false" ht="15" hidden="false" customHeight="false" outlineLevel="0" collapsed="false">
      <c r="A8007" s="21" t="s">
        <v>3982</v>
      </c>
      <c r="B8007" s="21" t="s">
        <v>3326</v>
      </c>
      <c r="C8007" s="23" t="n">
        <v>46248</v>
      </c>
      <c r="D8007" s="21" t="s">
        <v>1676</v>
      </c>
      <c r="E8007" s="21" t="s">
        <v>1452</v>
      </c>
      <c r="F8007" s="12" t="n">
        <v>11</v>
      </c>
      <c r="G8007" s="19" t="n">
        <v>58.5</v>
      </c>
      <c r="H8007" s="19" t="n">
        <v>36.29</v>
      </c>
      <c r="I8007" s="19" t="n">
        <f aca="false">ROUND(F8007*G8007,2)</f>
        <v>643.5</v>
      </c>
      <c r="J8007" s="19" t="n">
        <f aca="false">ROUND(F8007*H8007,2)</f>
        <v>399.19</v>
      </c>
      <c r="K8007" s="19" t="n">
        <f aca="false">INDEX(Pricebook!$L$2:$L$1401,MATCH(D8007,Pricebook!$A$2:$A$1401,0))</f>
        <v>60.5</v>
      </c>
      <c r="L8007" s="19" t="n">
        <f aca="false">ROUND(F8007*K8007,2)</f>
        <v>665.5</v>
      </c>
      <c r="M8007" s="24" t="n">
        <f aca="false">DATE(YEAR(C8007),MONTH(C8007),1)</f>
        <v>46235</v>
      </c>
    </row>
    <row r="8008" customFormat="false" ht="15" hidden="false" customHeight="false" outlineLevel="0" collapsed="false">
      <c r="A8008" s="21" t="s">
        <v>3982</v>
      </c>
      <c r="B8008" s="21" t="s">
        <v>3326</v>
      </c>
      <c r="C8008" s="23" t="n">
        <v>46248</v>
      </c>
      <c r="D8008" s="21" t="s">
        <v>917</v>
      </c>
      <c r="E8008" s="21" t="s">
        <v>366</v>
      </c>
      <c r="F8008" s="12" t="n">
        <v>1</v>
      </c>
      <c r="G8008" s="19" t="n">
        <v>45.7</v>
      </c>
      <c r="H8008" s="19" t="n">
        <v>33.25</v>
      </c>
      <c r="I8008" s="19" t="n">
        <f aca="false">ROUND(F8008*G8008,2)</f>
        <v>45.7</v>
      </c>
      <c r="J8008" s="19" t="n">
        <f aca="false">ROUND(F8008*H8008,2)</f>
        <v>33.25</v>
      </c>
      <c r="K8008" s="19" t="n">
        <f aca="false">INDEX(Pricebook!$L$2:$L$1401,MATCH(D8008,Pricebook!$A$2:$A$1401,0))</f>
        <v>49.65</v>
      </c>
      <c r="L8008" s="19" t="n">
        <f aca="false">ROUND(F8008*K8008,2)</f>
        <v>49.65</v>
      </c>
      <c r="M8008" s="24" t="n">
        <f aca="false">DATE(YEAR(C8008),MONTH(C8008),1)</f>
        <v>46235</v>
      </c>
    </row>
    <row r="8009" customFormat="false" ht="15" hidden="false" customHeight="false" outlineLevel="0" collapsed="false">
      <c r="A8009" s="21" t="s">
        <v>3982</v>
      </c>
      <c r="B8009" s="21" t="s">
        <v>3326</v>
      </c>
      <c r="C8009" s="23" t="n">
        <v>46248</v>
      </c>
      <c r="D8009" s="21" t="s">
        <v>406</v>
      </c>
      <c r="E8009" s="21" t="s">
        <v>366</v>
      </c>
      <c r="F8009" s="12" t="n">
        <v>3</v>
      </c>
      <c r="G8009" s="19" t="n">
        <v>108.85</v>
      </c>
      <c r="H8009" s="19" t="n">
        <v>77.69</v>
      </c>
      <c r="I8009" s="19" t="n">
        <f aca="false">ROUND(F8009*G8009,2)</f>
        <v>326.55</v>
      </c>
      <c r="J8009" s="19" t="n">
        <f aca="false">ROUND(F8009*H8009,2)</f>
        <v>233.07</v>
      </c>
      <c r="K8009" s="19" t="n">
        <f aca="false">INDEX(Pricebook!$L$2:$L$1401,MATCH(D8009,Pricebook!$A$2:$A$1401,0))</f>
        <v>116</v>
      </c>
      <c r="L8009" s="19" t="n">
        <f aca="false">ROUND(F8009*K8009,2)</f>
        <v>348</v>
      </c>
      <c r="M8009" s="24" t="n">
        <f aca="false">DATE(YEAR(C8009),MONTH(C8009),1)</f>
        <v>46235</v>
      </c>
    </row>
    <row r="8010" customFormat="false" ht="15" hidden="false" customHeight="false" outlineLevel="0" collapsed="false">
      <c r="A8010" s="21" t="s">
        <v>3982</v>
      </c>
      <c r="B8010" s="21" t="s">
        <v>3326</v>
      </c>
      <c r="C8010" s="23" t="n">
        <v>46248</v>
      </c>
      <c r="D8010" s="21" t="s">
        <v>649</v>
      </c>
      <c r="E8010" s="21" t="s">
        <v>366</v>
      </c>
      <c r="F8010" s="12" t="n">
        <v>1</v>
      </c>
      <c r="G8010" s="19" t="n">
        <v>76.15</v>
      </c>
      <c r="H8010" s="19" t="n">
        <v>54.73</v>
      </c>
      <c r="I8010" s="19" t="n">
        <f aca="false">ROUND(F8010*G8010,2)</f>
        <v>76.15</v>
      </c>
      <c r="J8010" s="19" t="n">
        <f aca="false">ROUND(F8010*H8010,2)</f>
        <v>54.73</v>
      </c>
      <c r="K8010" s="19" t="n">
        <f aca="false">INDEX(Pricebook!$L$2:$L$1401,MATCH(D8010,Pricebook!$A$2:$A$1401,0))</f>
        <v>81.7</v>
      </c>
      <c r="L8010" s="19" t="n">
        <f aca="false">ROUND(F8010*K8010,2)</f>
        <v>81.7</v>
      </c>
      <c r="M8010" s="24" t="n">
        <f aca="false">DATE(YEAR(C8010),MONTH(C8010),1)</f>
        <v>46235</v>
      </c>
    </row>
    <row r="8011" customFormat="false" ht="15" hidden="false" customHeight="false" outlineLevel="0" collapsed="false">
      <c r="A8011" s="21" t="s">
        <v>3982</v>
      </c>
      <c r="B8011" s="21" t="s">
        <v>3326</v>
      </c>
      <c r="C8011" s="23" t="n">
        <v>46248</v>
      </c>
      <c r="D8011" s="21" t="s">
        <v>1486</v>
      </c>
      <c r="E8011" s="21" t="s">
        <v>1452</v>
      </c>
      <c r="F8011" s="12" t="n">
        <v>6</v>
      </c>
      <c r="G8011" s="19" t="n">
        <v>283.7</v>
      </c>
      <c r="H8011" s="19" t="n">
        <v>173.9</v>
      </c>
      <c r="I8011" s="19" t="n">
        <f aca="false">ROUND(F8011*G8011,2)</f>
        <v>1702.2</v>
      </c>
      <c r="J8011" s="19" t="n">
        <f aca="false">ROUND(F8011*H8011,2)</f>
        <v>1043.4</v>
      </c>
      <c r="K8011" s="19" t="n">
        <f aca="false">INDEX(Pricebook!$L$2:$L$1401,MATCH(D8011,Pricebook!$A$2:$A$1401,0))</f>
        <v>289.85</v>
      </c>
      <c r="L8011" s="19" t="n">
        <f aca="false">ROUND(F8011*K8011,2)</f>
        <v>1739.1</v>
      </c>
      <c r="M8011" s="24" t="n">
        <f aca="false">DATE(YEAR(C8011),MONTH(C8011),1)</f>
        <v>46235</v>
      </c>
    </row>
    <row r="8012" customFormat="false" ht="15" hidden="false" customHeight="false" outlineLevel="0" collapsed="false">
      <c r="A8012" s="21" t="s">
        <v>3982</v>
      </c>
      <c r="B8012" s="21" t="s">
        <v>3326</v>
      </c>
      <c r="C8012" s="23" t="n">
        <v>46248</v>
      </c>
      <c r="D8012" s="21" t="s">
        <v>1592</v>
      </c>
      <c r="E8012" s="21" t="s">
        <v>1452</v>
      </c>
      <c r="F8012" s="12" t="n">
        <v>11</v>
      </c>
      <c r="G8012" s="19" t="n">
        <v>22.4</v>
      </c>
      <c r="H8012" s="19" t="n">
        <v>13.83</v>
      </c>
      <c r="I8012" s="19" t="n">
        <f aca="false">ROUND(F8012*G8012,2)</f>
        <v>246.4</v>
      </c>
      <c r="J8012" s="19" t="n">
        <f aca="false">ROUND(F8012*H8012,2)</f>
        <v>152.13</v>
      </c>
      <c r="K8012" s="19" t="n">
        <f aca="false">INDEX(Pricebook!$L$2:$L$1401,MATCH(D8012,Pricebook!$A$2:$A$1401,0))</f>
        <v>23.05</v>
      </c>
      <c r="L8012" s="19" t="n">
        <f aca="false">ROUND(F8012*K8012,2)</f>
        <v>253.55</v>
      </c>
      <c r="M8012" s="24" t="n">
        <f aca="false">DATE(YEAR(C8012),MONTH(C8012),1)</f>
        <v>46235</v>
      </c>
    </row>
    <row r="8013" customFormat="false" ht="15" hidden="false" customHeight="false" outlineLevel="0" collapsed="false">
      <c r="A8013" s="21" t="s">
        <v>3982</v>
      </c>
      <c r="B8013" s="21" t="s">
        <v>3326</v>
      </c>
      <c r="C8013" s="23" t="n">
        <v>46248</v>
      </c>
      <c r="D8013" s="21" t="s">
        <v>917</v>
      </c>
      <c r="E8013" s="21" t="s">
        <v>366</v>
      </c>
      <c r="F8013" s="12" t="n">
        <v>1</v>
      </c>
      <c r="G8013" s="19" t="n">
        <v>45.7</v>
      </c>
      <c r="H8013" s="19" t="n">
        <v>33.25</v>
      </c>
      <c r="I8013" s="19" t="n">
        <f aca="false">ROUND(F8013*G8013,2)</f>
        <v>45.7</v>
      </c>
      <c r="J8013" s="19" t="n">
        <f aca="false">ROUND(F8013*H8013,2)</f>
        <v>33.25</v>
      </c>
      <c r="K8013" s="19" t="n">
        <f aca="false">INDEX(Pricebook!$L$2:$L$1401,MATCH(D8013,Pricebook!$A$2:$A$1401,0))</f>
        <v>49.65</v>
      </c>
      <c r="L8013" s="19" t="n">
        <f aca="false">ROUND(F8013*K8013,2)</f>
        <v>49.65</v>
      </c>
      <c r="M8013" s="24" t="n">
        <f aca="false">DATE(YEAR(C8013),MONTH(C8013),1)</f>
        <v>46235</v>
      </c>
    </row>
    <row r="8014" customFormat="false" ht="15" hidden="false" customHeight="false" outlineLevel="0" collapsed="false">
      <c r="A8014" s="21" t="s">
        <v>3982</v>
      </c>
      <c r="B8014" s="21" t="s">
        <v>3326</v>
      </c>
      <c r="C8014" s="23" t="n">
        <v>46248</v>
      </c>
      <c r="D8014" s="21" t="s">
        <v>2269</v>
      </c>
      <c r="E8014" s="21" t="s">
        <v>2202</v>
      </c>
      <c r="F8014" s="12" t="n">
        <v>2</v>
      </c>
      <c r="G8014" s="19" t="n">
        <v>31.05</v>
      </c>
      <c r="H8014" s="19" t="n">
        <v>19.4</v>
      </c>
      <c r="I8014" s="19" t="n">
        <f aca="false">ROUND(F8014*G8014,2)</f>
        <v>62.1</v>
      </c>
      <c r="J8014" s="19" t="n">
        <f aca="false">ROUND(F8014*H8014,2)</f>
        <v>38.8</v>
      </c>
      <c r="K8014" s="19" t="n">
        <f aca="false">INDEX(Pricebook!$L$2:$L$1401,MATCH(D8014,Pricebook!$A$2:$A$1401,0))</f>
        <v>33.45</v>
      </c>
      <c r="L8014" s="19" t="n">
        <f aca="false">ROUND(F8014*K8014,2)</f>
        <v>66.9</v>
      </c>
      <c r="M8014" s="24" t="n">
        <f aca="false">DATE(YEAR(C8014),MONTH(C8014),1)</f>
        <v>46235</v>
      </c>
    </row>
    <row r="8015" customFormat="false" ht="15" hidden="false" customHeight="false" outlineLevel="0" collapsed="false">
      <c r="A8015" s="21" t="s">
        <v>3982</v>
      </c>
      <c r="B8015" s="21" t="s">
        <v>3326</v>
      </c>
      <c r="C8015" s="23" t="n">
        <v>46248</v>
      </c>
      <c r="D8015" s="21" t="s">
        <v>1825</v>
      </c>
      <c r="E8015" s="21" t="s">
        <v>1452</v>
      </c>
      <c r="F8015" s="12" t="n">
        <v>5</v>
      </c>
      <c r="G8015" s="19" t="n">
        <v>111.2</v>
      </c>
      <c r="H8015" s="19" t="n">
        <v>68.28</v>
      </c>
      <c r="I8015" s="19" t="n">
        <f aca="false">ROUND(F8015*G8015,2)</f>
        <v>556</v>
      </c>
      <c r="J8015" s="19" t="n">
        <f aca="false">ROUND(F8015*H8015,2)</f>
        <v>341.4</v>
      </c>
      <c r="K8015" s="19" t="n">
        <f aca="false">INDEX(Pricebook!$L$2:$L$1401,MATCH(D8015,Pricebook!$A$2:$A$1401,0))</f>
        <v>113.8</v>
      </c>
      <c r="L8015" s="19" t="n">
        <f aca="false">ROUND(F8015*K8015,2)</f>
        <v>569</v>
      </c>
      <c r="M8015" s="24" t="n">
        <f aca="false">DATE(YEAR(C8015),MONTH(C8015),1)</f>
        <v>46235</v>
      </c>
    </row>
    <row r="8016" customFormat="false" ht="15" hidden="false" customHeight="false" outlineLevel="0" collapsed="false">
      <c r="A8016" s="21" t="s">
        <v>3982</v>
      </c>
      <c r="B8016" s="21" t="s">
        <v>3326</v>
      </c>
      <c r="C8016" s="23" t="n">
        <v>46248</v>
      </c>
      <c r="D8016" s="21" t="s">
        <v>1703</v>
      </c>
      <c r="E8016" s="21" t="s">
        <v>1452</v>
      </c>
      <c r="F8016" s="12" t="n">
        <v>7</v>
      </c>
      <c r="G8016" s="19" t="n">
        <v>92</v>
      </c>
      <c r="H8016" s="19" t="n">
        <v>56.21</v>
      </c>
      <c r="I8016" s="19" t="n">
        <f aca="false">ROUND(F8016*G8016,2)</f>
        <v>644</v>
      </c>
      <c r="J8016" s="19" t="n">
        <f aca="false">ROUND(F8016*H8016,2)</f>
        <v>393.47</v>
      </c>
      <c r="K8016" s="19" t="n">
        <f aca="false">INDEX(Pricebook!$L$2:$L$1401,MATCH(D8016,Pricebook!$A$2:$A$1401,0))</f>
        <v>93.7</v>
      </c>
      <c r="L8016" s="19" t="n">
        <f aca="false">ROUND(F8016*K8016,2)</f>
        <v>655.9</v>
      </c>
      <c r="M8016" s="24" t="n">
        <f aca="false">DATE(YEAR(C8016),MONTH(C8016),1)</f>
        <v>46235</v>
      </c>
    </row>
    <row r="8017" customFormat="false" ht="15" hidden="false" customHeight="false" outlineLevel="0" collapsed="false">
      <c r="A8017" s="21" t="s">
        <v>3982</v>
      </c>
      <c r="B8017" s="21" t="s">
        <v>3326</v>
      </c>
      <c r="C8017" s="23" t="n">
        <v>46248</v>
      </c>
      <c r="D8017" s="21" t="s">
        <v>703</v>
      </c>
      <c r="E8017" s="21" t="s">
        <v>366</v>
      </c>
      <c r="F8017" s="12" t="n">
        <v>2</v>
      </c>
      <c r="G8017" s="19" t="n">
        <v>28.25</v>
      </c>
      <c r="H8017" s="19" t="n">
        <v>20.52</v>
      </c>
      <c r="I8017" s="19" t="n">
        <f aca="false">ROUND(F8017*G8017,2)</f>
        <v>56.5</v>
      </c>
      <c r="J8017" s="19" t="n">
        <f aca="false">ROUND(F8017*H8017,2)</f>
        <v>41.04</v>
      </c>
      <c r="K8017" s="19" t="n">
        <f aca="false">INDEX(Pricebook!$L$2:$L$1401,MATCH(D8017,Pricebook!$A$2:$A$1401,0))</f>
        <v>30.65</v>
      </c>
      <c r="L8017" s="19" t="n">
        <f aca="false">ROUND(F8017*K8017,2)</f>
        <v>61.3</v>
      </c>
      <c r="M8017" s="24" t="n">
        <f aca="false">DATE(YEAR(C8017),MONTH(C8017),1)</f>
        <v>46235</v>
      </c>
    </row>
    <row r="8018" customFormat="false" ht="15" hidden="false" customHeight="false" outlineLevel="0" collapsed="false">
      <c r="A8018" s="21" t="s">
        <v>3982</v>
      </c>
      <c r="B8018" s="21" t="s">
        <v>3326</v>
      </c>
      <c r="C8018" s="23" t="n">
        <v>46248</v>
      </c>
      <c r="D8018" s="21" t="s">
        <v>949</v>
      </c>
      <c r="E8018" s="21" t="s">
        <v>366</v>
      </c>
      <c r="F8018" s="12" t="n">
        <v>2</v>
      </c>
      <c r="G8018" s="19" t="n">
        <v>17.75</v>
      </c>
      <c r="H8018" s="19" t="n">
        <v>12.65</v>
      </c>
      <c r="I8018" s="19" t="n">
        <f aca="false">ROUND(F8018*G8018,2)</f>
        <v>35.5</v>
      </c>
      <c r="J8018" s="19" t="n">
        <f aca="false">ROUND(F8018*H8018,2)</f>
        <v>25.3</v>
      </c>
      <c r="K8018" s="19" t="n">
        <f aca="false">INDEX(Pricebook!$L$2:$L$1401,MATCH(D8018,Pricebook!$A$2:$A$1401,0))</f>
        <v>18.9</v>
      </c>
      <c r="L8018" s="19" t="n">
        <f aca="false">ROUND(F8018*K8018,2)</f>
        <v>37.8</v>
      </c>
      <c r="M8018" s="24" t="n">
        <f aca="false">DATE(YEAR(C8018),MONTH(C8018),1)</f>
        <v>46235</v>
      </c>
    </row>
    <row r="8019" customFormat="false" ht="15" hidden="false" customHeight="false" outlineLevel="0" collapsed="false">
      <c r="A8019" s="21" t="s">
        <v>3982</v>
      </c>
      <c r="B8019" s="21" t="s">
        <v>3326</v>
      </c>
      <c r="C8019" s="23" t="n">
        <v>46248</v>
      </c>
      <c r="D8019" s="21" t="s">
        <v>2382</v>
      </c>
      <c r="E8019" s="21" t="s">
        <v>2202</v>
      </c>
      <c r="F8019" s="12" t="n">
        <v>6</v>
      </c>
      <c r="G8019" s="19" t="n">
        <v>6.4</v>
      </c>
      <c r="H8019" s="19" t="n">
        <v>4.43</v>
      </c>
      <c r="I8019" s="19" t="n">
        <f aca="false">ROUND(F8019*G8019,2)</f>
        <v>38.4</v>
      </c>
      <c r="J8019" s="19" t="n">
        <f aca="false">ROUND(F8019*H8019,2)</f>
        <v>26.58</v>
      </c>
      <c r="K8019" s="19" t="n">
        <f aca="false">INDEX(Pricebook!$L$2:$L$1401,MATCH(D8019,Pricebook!$A$2:$A$1401,0))</f>
        <v>6.85</v>
      </c>
      <c r="L8019" s="19" t="n">
        <f aca="false">ROUND(F8019*K8019,2)</f>
        <v>41.1</v>
      </c>
      <c r="M8019" s="24" t="n">
        <f aca="false">DATE(YEAR(C8019),MONTH(C8019),1)</f>
        <v>46235</v>
      </c>
    </row>
    <row r="8020" customFormat="false" ht="15" hidden="false" customHeight="false" outlineLevel="0" collapsed="false">
      <c r="A8020" s="21" t="s">
        <v>3982</v>
      </c>
      <c r="B8020" s="21" t="s">
        <v>3326</v>
      </c>
      <c r="C8020" s="23" t="n">
        <v>46248</v>
      </c>
      <c r="D8020" s="21" t="s">
        <v>1658</v>
      </c>
      <c r="E8020" s="21" t="s">
        <v>1452</v>
      </c>
      <c r="F8020" s="12" t="n">
        <v>3</v>
      </c>
      <c r="G8020" s="19" t="n">
        <v>116.2</v>
      </c>
      <c r="H8020" s="19" t="n">
        <v>72.07</v>
      </c>
      <c r="I8020" s="19" t="n">
        <f aca="false">ROUND(F8020*G8020,2)</f>
        <v>348.6</v>
      </c>
      <c r="J8020" s="19" t="n">
        <f aca="false">ROUND(F8020*H8020,2)</f>
        <v>216.21</v>
      </c>
      <c r="K8020" s="19" t="n">
        <f aca="false">INDEX(Pricebook!$L$2:$L$1401,MATCH(D8020,Pricebook!$A$2:$A$1401,0))</f>
        <v>120.15</v>
      </c>
      <c r="L8020" s="19" t="n">
        <f aca="false">ROUND(F8020*K8020,2)</f>
        <v>360.45</v>
      </c>
      <c r="M8020" s="24" t="n">
        <f aca="false">DATE(YEAR(C8020),MONTH(C8020),1)</f>
        <v>46235</v>
      </c>
    </row>
    <row r="8021" customFormat="false" ht="15" hidden="false" customHeight="false" outlineLevel="0" collapsed="false">
      <c r="A8021" s="21" t="s">
        <v>3983</v>
      </c>
      <c r="B8021" s="21" t="s">
        <v>3058</v>
      </c>
      <c r="C8021" s="23" t="n">
        <v>46248</v>
      </c>
      <c r="D8021" s="21" t="s">
        <v>2473</v>
      </c>
      <c r="E8021" s="21" t="s">
        <v>2466</v>
      </c>
      <c r="F8021" s="12" t="n">
        <v>1</v>
      </c>
      <c r="G8021" s="19" t="n">
        <v>146.25</v>
      </c>
      <c r="H8021" s="19" t="n">
        <v>90.46</v>
      </c>
      <c r="I8021" s="19" t="n">
        <f aca="false">ROUND(F8021*G8021,2)</f>
        <v>146.25</v>
      </c>
      <c r="J8021" s="19" t="n">
        <f aca="false">ROUND(F8021*H8021,2)</f>
        <v>90.46</v>
      </c>
      <c r="K8021" s="19" t="n">
        <f aca="false">INDEX(Pricebook!$L$2:$L$1401,MATCH(D8021,Pricebook!$A$2:$A$1401,0))</f>
        <v>150.8</v>
      </c>
      <c r="L8021" s="19" t="n">
        <f aca="false">ROUND(F8021*K8021,2)</f>
        <v>150.8</v>
      </c>
      <c r="M8021" s="24" t="n">
        <f aca="false">DATE(YEAR(C8021),MONTH(C8021),1)</f>
        <v>46235</v>
      </c>
    </row>
    <row r="8022" customFormat="false" ht="15" hidden="false" customHeight="false" outlineLevel="0" collapsed="false">
      <c r="A8022" s="21" t="s">
        <v>3983</v>
      </c>
      <c r="B8022" s="21" t="s">
        <v>3058</v>
      </c>
      <c r="C8022" s="23" t="n">
        <v>46248</v>
      </c>
      <c r="D8022" s="21" t="s">
        <v>625</v>
      </c>
      <c r="E8022" s="21" t="s">
        <v>366</v>
      </c>
      <c r="F8022" s="12" t="n">
        <v>2</v>
      </c>
      <c r="G8022" s="19" t="n">
        <v>16.15</v>
      </c>
      <c r="H8022" s="19" t="n">
        <v>11.72</v>
      </c>
      <c r="I8022" s="19" t="n">
        <f aca="false">ROUND(F8022*G8022,2)</f>
        <v>32.3</v>
      </c>
      <c r="J8022" s="19" t="n">
        <f aca="false">ROUND(F8022*H8022,2)</f>
        <v>23.44</v>
      </c>
      <c r="K8022" s="19" t="n">
        <f aca="false">INDEX(Pricebook!$L$2:$L$1401,MATCH(D8022,Pricebook!$A$2:$A$1401,0))</f>
        <v>17.5</v>
      </c>
      <c r="L8022" s="19" t="n">
        <f aca="false">ROUND(F8022*K8022,2)</f>
        <v>35</v>
      </c>
      <c r="M8022" s="24" t="n">
        <f aca="false">DATE(YEAR(C8022),MONTH(C8022),1)</f>
        <v>46235</v>
      </c>
    </row>
    <row r="8023" customFormat="false" ht="15" hidden="false" customHeight="false" outlineLevel="0" collapsed="false">
      <c r="A8023" s="21" t="s">
        <v>3983</v>
      </c>
      <c r="B8023" s="21" t="s">
        <v>3058</v>
      </c>
      <c r="C8023" s="23" t="n">
        <v>46248</v>
      </c>
      <c r="D8023" s="21" t="s">
        <v>955</v>
      </c>
      <c r="E8023" s="21" t="s">
        <v>366</v>
      </c>
      <c r="F8023" s="12" t="n">
        <v>2</v>
      </c>
      <c r="G8023" s="19" t="n">
        <v>16.95</v>
      </c>
      <c r="H8023" s="19" t="n">
        <v>12.13</v>
      </c>
      <c r="I8023" s="19" t="n">
        <f aca="false">ROUND(F8023*G8023,2)</f>
        <v>33.9</v>
      </c>
      <c r="J8023" s="19" t="n">
        <f aca="false">ROUND(F8023*H8023,2)</f>
        <v>24.26</v>
      </c>
      <c r="K8023" s="19" t="n">
        <f aca="false">INDEX(Pricebook!$L$2:$L$1401,MATCH(D8023,Pricebook!$A$2:$A$1401,0))</f>
        <v>18.15</v>
      </c>
      <c r="L8023" s="19" t="n">
        <f aca="false">ROUND(F8023*K8023,2)</f>
        <v>36.3</v>
      </c>
      <c r="M8023" s="24" t="n">
        <f aca="false">DATE(YEAR(C8023),MONTH(C8023),1)</f>
        <v>46235</v>
      </c>
    </row>
    <row r="8024" customFormat="false" ht="15" hidden="false" customHeight="false" outlineLevel="0" collapsed="false">
      <c r="A8024" s="21" t="s">
        <v>3983</v>
      </c>
      <c r="B8024" s="21" t="s">
        <v>3058</v>
      </c>
      <c r="C8024" s="23" t="n">
        <v>46248</v>
      </c>
      <c r="D8024" s="21" t="s">
        <v>2916</v>
      </c>
      <c r="E8024" s="21" t="s">
        <v>2748</v>
      </c>
      <c r="F8024" s="12" t="n">
        <v>10</v>
      </c>
      <c r="G8024" s="19" t="n">
        <v>5.1</v>
      </c>
      <c r="H8024" s="19" t="n">
        <v>3.07</v>
      </c>
      <c r="I8024" s="19" t="n">
        <f aca="false">ROUND(F8024*G8024,2)</f>
        <v>51</v>
      </c>
      <c r="J8024" s="19" t="n">
        <f aca="false">ROUND(F8024*H8024,2)</f>
        <v>30.7</v>
      </c>
      <c r="K8024" s="19" t="n">
        <f aca="false">INDEX(Pricebook!$L$2:$L$1401,MATCH(D8024,Pricebook!$A$2:$A$1401,0))</f>
        <v>5.6</v>
      </c>
      <c r="L8024" s="19" t="n">
        <f aca="false">ROUND(F8024*K8024,2)</f>
        <v>56</v>
      </c>
      <c r="M8024" s="24" t="n">
        <f aca="false">DATE(YEAR(C8024),MONTH(C8024),1)</f>
        <v>46235</v>
      </c>
    </row>
    <row r="8025" customFormat="false" ht="15" hidden="false" customHeight="false" outlineLevel="0" collapsed="false">
      <c r="A8025" s="21" t="s">
        <v>3983</v>
      </c>
      <c r="B8025" s="21" t="s">
        <v>3058</v>
      </c>
      <c r="C8025" s="23" t="n">
        <v>46248</v>
      </c>
      <c r="D8025" s="21" t="s">
        <v>2820</v>
      </c>
      <c r="E8025" s="21" t="s">
        <v>2748</v>
      </c>
      <c r="F8025" s="12" t="n">
        <v>4</v>
      </c>
      <c r="G8025" s="19" t="n">
        <v>34.4</v>
      </c>
      <c r="H8025" s="19" t="n">
        <v>20.74</v>
      </c>
      <c r="I8025" s="19" t="n">
        <f aca="false">ROUND(F8025*G8025,2)</f>
        <v>137.6</v>
      </c>
      <c r="J8025" s="19" t="n">
        <f aca="false">ROUND(F8025*H8025,2)</f>
        <v>82.96</v>
      </c>
      <c r="K8025" s="19" t="n">
        <f aca="false">INDEX(Pricebook!$L$2:$L$1401,MATCH(D8025,Pricebook!$A$2:$A$1401,0))</f>
        <v>37.75</v>
      </c>
      <c r="L8025" s="19" t="n">
        <f aca="false">ROUND(F8025*K8025,2)</f>
        <v>151</v>
      </c>
      <c r="M8025" s="24" t="n">
        <f aca="false">DATE(YEAR(C8025),MONTH(C8025),1)</f>
        <v>46235</v>
      </c>
    </row>
    <row r="8026" customFormat="false" ht="15" hidden="false" customHeight="false" outlineLevel="0" collapsed="false">
      <c r="A8026" s="21" t="s">
        <v>3983</v>
      </c>
      <c r="B8026" s="21" t="s">
        <v>3058</v>
      </c>
      <c r="C8026" s="23" t="n">
        <v>46248</v>
      </c>
      <c r="D8026" s="21" t="s">
        <v>569</v>
      </c>
      <c r="E8026" s="21" t="s">
        <v>366</v>
      </c>
      <c r="F8026" s="12" t="n">
        <v>1</v>
      </c>
      <c r="G8026" s="19" t="n">
        <v>29.75</v>
      </c>
      <c r="H8026" s="19" t="n">
        <v>23.47</v>
      </c>
      <c r="I8026" s="19" t="n">
        <f aca="false">ROUND(F8026*G8026,2)</f>
        <v>29.75</v>
      </c>
      <c r="J8026" s="19" t="n">
        <f aca="false">ROUND(F8026*H8026,2)</f>
        <v>23.47</v>
      </c>
      <c r="K8026" s="19" t="n">
        <f aca="false">INDEX(Pricebook!$L$2:$L$1401,MATCH(D8026,Pricebook!$A$2:$A$1401,0))</f>
        <v>31.75</v>
      </c>
      <c r="L8026" s="19" t="n">
        <f aca="false">ROUND(F8026*K8026,2)</f>
        <v>31.75</v>
      </c>
      <c r="M8026" s="24" t="n">
        <f aca="false">DATE(YEAR(C8026),MONTH(C8026),1)</f>
        <v>46235</v>
      </c>
    </row>
    <row r="8027" customFormat="false" ht="15" hidden="false" customHeight="false" outlineLevel="0" collapsed="false">
      <c r="A8027" s="21" t="s">
        <v>3983</v>
      </c>
      <c r="B8027" s="21" t="s">
        <v>3058</v>
      </c>
      <c r="C8027" s="23" t="n">
        <v>46248</v>
      </c>
      <c r="D8027" s="21" t="s">
        <v>2906</v>
      </c>
      <c r="E8027" s="21" t="s">
        <v>2748</v>
      </c>
      <c r="F8027" s="12" t="n">
        <v>4</v>
      </c>
      <c r="G8027" s="19" t="n">
        <v>2.95</v>
      </c>
      <c r="H8027" s="19" t="n">
        <v>1.77</v>
      </c>
      <c r="I8027" s="19" t="n">
        <f aca="false">ROUND(F8027*G8027,2)</f>
        <v>11.8</v>
      </c>
      <c r="J8027" s="19" t="n">
        <f aca="false">ROUND(F8027*H8027,2)</f>
        <v>7.08</v>
      </c>
      <c r="K8027" s="19" t="n">
        <f aca="false">INDEX(Pricebook!$L$2:$L$1401,MATCH(D8027,Pricebook!$A$2:$A$1401,0))</f>
        <v>3.25</v>
      </c>
      <c r="L8027" s="19" t="n">
        <f aca="false">ROUND(F8027*K8027,2)</f>
        <v>13</v>
      </c>
      <c r="M8027" s="24" t="n">
        <f aca="false">DATE(YEAR(C8027),MONTH(C8027),1)</f>
        <v>46235</v>
      </c>
    </row>
    <row r="8028" customFormat="false" ht="15" hidden="false" customHeight="false" outlineLevel="0" collapsed="false">
      <c r="A8028" s="21" t="s">
        <v>3984</v>
      </c>
      <c r="B8028" s="21" t="s">
        <v>3450</v>
      </c>
      <c r="C8028" s="23" t="n">
        <v>46249</v>
      </c>
      <c r="D8028" s="21" t="s">
        <v>665</v>
      </c>
      <c r="E8028" s="21" t="s">
        <v>366</v>
      </c>
      <c r="F8028" s="12" t="n">
        <v>1</v>
      </c>
      <c r="G8028" s="19" t="n">
        <v>28.25</v>
      </c>
      <c r="H8028" s="19" t="n">
        <v>20.57</v>
      </c>
      <c r="I8028" s="19" t="n">
        <f aca="false">ROUND(F8028*G8028,2)</f>
        <v>28.25</v>
      </c>
      <c r="J8028" s="19" t="n">
        <f aca="false">ROUND(F8028*H8028,2)</f>
        <v>20.57</v>
      </c>
      <c r="K8028" s="19" t="n">
        <f aca="false">INDEX(Pricebook!$L$2:$L$1401,MATCH(D8028,Pricebook!$A$2:$A$1401,0))</f>
        <v>30.75</v>
      </c>
      <c r="L8028" s="19" t="n">
        <f aca="false">ROUND(F8028*K8028,2)</f>
        <v>30.75</v>
      </c>
      <c r="M8028" s="24" t="n">
        <f aca="false">DATE(YEAR(C8028),MONTH(C8028),1)</f>
        <v>46235</v>
      </c>
    </row>
    <row r="8029" customFormat="false" ht="15" hidden="false" customHeight="false" outlineLevel="0" collapsed="false">
      <c r="A8029" s="21" t="s">
        <v>3984</v>
      </c>
      <c r="B8029" s="21" t="s">
        <v>3450</v>
      </c>
      <c r="C8029" s="23" t="n">
        <v>46249</v>
      </c>
      <c r="D8029" s="21" t="s">
        <v>1685</v>
      </c>
      <c r="E8029" s="21" t="s">
        <v>1452</v>
      </c>
      <c r="F8029" s="12" t="n">
        <v>2</v>
      </c>
      <c r="G8029" s="19" t="n">
        <v>170</v>
      </c>
      <c r="H8029" s="19" t="n">
        <v>105.28</v>
      </c>
      <c r="I8029" s="19" t="n">
        <f aca="false">ROUND(F8029*G8029,2)</f>
        <v>340</v>
      </c>
      <c r="J8029" s="19" t="n">
        <f aca="false">ROUND(F8029*H8029,2)</f>
        <v>210.56</v>
      </c>
      <c r="K8029" s="19" t="n">
        <f aca="false">INDEX(Pricebook!$L$2:$L$1401,MATCH(D8029,Pricebook!$A$2:$A$1401,0))</f>
        <v>175.5</v>
      </c>
      <c r="L8029" s="19" t="n">
        <f aca="false">ROUND(F8029*K8029,2)</f>
        <v>351</v>
      </c>
      <c r="M8029" s="24" t="n">
        <f aca="false">DATE(YEAR(C8029),MONTH(C8029),1)</f>
        <v>46235</v>
      </c>
    </row>
    <row r="8030" customFormat="false" ht="15" hidden="false" customHeight="false" outlineLevel="0" collapsed="false">
      <c r="A8030" s="21" t="s">
        <v>3984</v>
      </c>
      <c r="B8030" s="21" t="s">
        <v>3450</v>
      </c>
      <c r="C8030" s="23" t="n">
        <v>46249</v>
      </c>
      <c r="D8030" s="21" t="s">
        <v>2220</v>
      </c>
      <c r="E8030" s="21" t="s">
        <v>2202</v>
      </c>
      <c r="F8030" s="12" t="n">
        <v>5</v>
      </c>
      <c r="G8030" s="19" t="n">
        <v>8.15</v>
      </c>
      <c r="H8030" s="19" t="n">
        <v>5.56</v>
      </c>
      <c r="I8030" s="19" t="n">
        <f aca="false">ROUND(F8030*G8030,2)</f>
        <v>40.75</v>
      </c>
      <c r="J8030" s="19" t="n">
        <f aca="false">ROUND(F8030*H8030,2)</f>
        <v>27.8</v>
      </c>
      <c r="K8030" s="19" t="n">
        <f aca="false">INDEX(Pricebook!$L$2:$L$1401,MATCH(D8030,Pricebook!$A$2:$A$1401,0))</f>
        <v>8.6</v>
      </c>
      <c r="L8030" s="19" t="n">
        <f aca="false">ROUND(F8030*K8030,2)</f>
        <v>43</v>
      </c>
      <c r="M8030" s="24" t="n">
        <f aca="false">DATE(YEAR(C8030),MONTH(C8030),1)</f>
        <v>46235</v>
      </c>
    </row>
    <row r="8031" customFormat="false" ht="15" hidden="false" customHeight="false" outlineLevel="0" collapsed="false">
      <c r="A8031" s="21" t="s">
        <v>3984</v>
      </c>
      <c r="B8031" s="21" t="s">
        <v>3450</v>
      </c>
      <c r="C8031" s="23" t="n">
        <v>46249</v>
      </c>
      <c r="D8031" s="21" t="s">
        <v>2258</v>
      </c>
      <c r="E8031" s="21" t="s">
        <v>2202</v>
      </c>
      <c r="F8031" s="12" t="n">
        <v>2</v>
      </c>
      <c r="G8031" s="19" t="n">
        <v>62.1</v>
      </c>
      <c r="H8031" s="19" t="n">
        <v>38.46</v>
      </c>
      <c r="I8031" s="19" t="n">
        <f aca="false">ROUND(F8031*G8031,2)</f>
        <v>124.2</v>
      </c>
      <c r="J8031" s="19" t="n">
        <f aca="false">ROUND(F8031*H8031,2)</f>
        <v>76.92</v>
      </c>
      <c r="K8031" s="19" t="n">
        <f aca="false">INDEX(Pricebook!$L$2:$L$1401,MATCH(D8031,Pricebook!$A$2:$A$1401,0))</f>
        <v>66.35</v>
      </c>
      <c r="L8031" s="19" t="n">
        <f aca="false">ROUND(F8031*K8031,2)</f>
        <v>132.7</v>
      </c>
      <c r="M8031" s="24" t="n">
        <f aca="false">DATE(YEAR(C8031),MONTH(C8031),1)</f>
        <v>46235</v>
      </c>
    </row>
    <row r="8032" customFormat="false" ht="15" hidden="false" customHeight="false" outlineLevel="0" collapsed="false">
      <c r="A8032" s="21" t="s">
        <v>3984</v>
      </c>
      <c r="B8032" s="21" t="s">
        <v>3450</v>
      </c>
      <c r="C8032" s="23" t="n">
        <v>46249</v>
      </c>
      <c r="D8032" s="21" t="s">
        <v>1678</v>
      </c>
      <c r="E8032" s="21" t="s">
        <v>1452</v>
      </c>
      <c r="F8032" s="12" t="n">
        <v>6</v>
      </c>
      <c r="G8032" s="19" t="n">
        <v>46.7</v>
      </c>
      <c r="H8032" s="19" t="n">
        <v>33.13</v>
      </c>
      <c r="I8032" s="19" t="n">
        <f aca="false">ROUND(F8032*G8032,2)</f>
        <v>280.2</v>
      </c>
      <c r="J8032" s="19" t="n">
        <f aca="false">ROUND(F8032*H8032,2)</f>
        <v>198.78</v>
      </c>
      <c r="K8032" s="19" t="n">
        <f aca="false">INDEX(Pricebook!$L$2:$L$1401,MATCH(D8032,Pricebook!$A$2:$A$1401,0))</f>
        <v>48.05</v>
      </c>
      <c r="L8032" s="19" t="n">
        <f aca="false">ROUND(F8032*K8032,2)</f>
        <v>288.3</v>
      </c>
      <c r="M8032" s="24" t="n">
        <f aca="false">DATE(YEAR(C8032),MONTH(C8032),1)</f>
        <v>46235</v>
      </c>
    </row>
    <row r="8033" customFormat="false" ht="15" hidden="false" customHeight="false" outlineLevel="0" collapsed="false">
      <c r="A8033" s="21" t="s">
        <v>3984</v>
      </c>
      <c r="B8033" s="21" t="s">
        <v>3450</v>
      </c>
      <c r="C8033" s="23" t="n">
        <v>46249</v>
      </c>
      <c r="D8033" s="21" t="s">
        <v>903</v>
      </c>
      <c r="E8033" s="21" t="s">
        <v>366</v>
      </c>
      <c r="F8033" s="12" t="n">
        <v>4</v>
      </c>
      <c r="G8033" s="19" t="n">
        <v>12.2</v>
      </c>
      <c r="H8033" s="19" t="n">
        <v>8.79</v>
      </c>
      <c r="I8033" s="19" t="n">
        <f aca="false">ROUND(F8033*G8033,2)</f>
        <v>48.8</v>
      </c>
      <c r="J8033" s="19" t="n">
        <f aca="false">ROUND(F8033*H8033,2)</f>
        <v>35.16</v>
      </c>
      <c r="K8033" s="19" t="n">
        <f aca="false">INDEX(Pricebook!$L$2:$L$1401,MATCH(D8033,Pricebook!$A$2:$A$1401,0))</f>
        <v>13.15</v>
      </c>
      <c r="L8033" s="19" t="n">
        <f aca="false">ROUND(F8033*K8033,2)</f>
        <v>52.6</v>
      </c>
      <c r="M8033" s="24" t="n">
        <f aca="false">DATE(YEAR(C8033),MONTH(C8033),1)</f>
        <v>46235</v>
      </c>
    </row>
    <row r="8034" customFormat="false" ht="15" hidden="false" customHeight="false" outlineLevel="0" collapsed="false">
      <c r="A8034" s="21" t="s">
        <v>3984</v>
      </c>
      <c r="B8034" s="21" t="s">
        <v>3450</v>
      </c>
      <c r="C8034" s="23" t="n">
        <v>46249</v>
      </c>
      <c r="D8034" s="21" t="s">
        <v>1584</v>
      </c>
      <c r="E8034" s="21" t="s">
        <v>1452</v>
      </c>
      <c r="F8034" s="12" t="n">
        <v>9</v>
      </c>
      <c r="G8034" s="19" t="n">
        <v>34.35</v>
      </c>
      <c r="H8034" s="19" t="n">
        <v>21.09</v>
      </c>
      <c r="I8034" s="19" t="n">
        <f aca="false">ROUND(F8034*G8034,2)</f>
        <v>309.15</v>
      </c>
      <c r="J8034" s="19" t="n">
        <f aca="false">ROUND(F8034*H8034,2)</f>
        <v>189.81</v>
      </c>
      <c r="K8034" s="19" t="n">
        <f aca="false">INDEX(Pricebook!$L$2:$L$1401,MATCH(D8034,Pricebook!$A$2:$A$1401,0))</f>
        <v>35.15</v>
      </c>
      <c r="L8034" s="19" t="n">
        <f aca="false">ROUND(F8034*K8034,2)</f>
        <v>316.35</v>
      </c>
      <c r="M8034" s="24" t="n">
        <f aca="false">DATE(YEAR(C8034),MONTH(C8034),1)</f>
        <v>46235</v>
      </c>
    </row>
    <row r="8035" customFormat="false" ht="15" hidden="false" customHeight="false" outlineLevel="0" collapsed="false">
      <c r="A8035" s="21" t="s">
        <v>3984</v>
      </c>
      <c r="B8035" s="21" t="s">
        <v>3450</v>
      </c>
      <c r="C8035" s="23" t="n">
        <v>46249</v>
      </c>
      <c r="D8035" s="21" t="s">
        <v>2333</v>
      </c>
      <c r="E8035" s="21" t="s">
        <v>2202</v>
      </c>
      <c r="F8035" s="12" t="n">
        <v>4</v>
      </c>
      <c r="G8035" s="19" t="n">
        <v>41.9</v>
      </c>
      <c r="H8035" s="19" t="n">
        <v>25.71</v>
      </c>
      <c r="I8035" s="19" t="n">
        <f aca="false">ROUND(F8035*G8035,2)</f>
        <v>167.6</v>
      </c>
      <c r="J8035" s="19" t="n">
        <f aca="false">ROUND(F8035*H8035,2)</f>
        <v>102.84</v>
      </c>
      <c r="K8035" s="19" t="n">
        <f aca="false">INDEX(Pricebook!$L$2:$L$1401,MATCH(D8035,Pricebook!$A$2:$A$1401,0))</f>
        <v>44.35</v>
      </c>
      <c r="L8035" s="19" t="n">
        <f aca="false">ROUND(F8035*K8035,2)</f>
        <v>177.4</v>
      </c>
      <c r="M8035" s="24" t="n">
        <f aca="false">DATE(YEAR(C8035),MONTH(C8035),1)</f>
        <v>46235</v>
      </c>
    </row>
    <row r="8036" customFormat="false" ht="15" hidden="false" customHeight="false" outlineLevel="0" collapsed="false">
      <c r="A8036" s="21" t="s">
        <v>3984</v>
      </c>
      <c r="B8036" s="21" t="s">
        <v>3450</v>
      </c>
      <c r="C8036" s="23" t="n">
        <v>46249</v>
      </c>
      <c r="D8036" s="21" t="s">
        <v>2355</v>
      </c>
      <c r="E8036" s="21" t="s">
        <v>2202</v>
      </c>
      <c r="F8036" s="12" t="n">
        <v>3</v>
      </c>
      <c r="G8036" s="19" t="n">
        <v>60.55</v>
      </c>
      <c r="H8036" s="19" t="n">
        <v>37.83</v>
      </c>
      <c r="I8036" s="19" t="n">
        <f aca="false">ROUND(F8036*G8036,2)</f>
        <v>181.65</v>
      </c>
      <c r="J8036" s="19" t="n">
        <f aca="false">ROUND(F8036*H8036,2)</f>
        <v>113.49</v>
      </c>
      <c r="K8036" s="19" t="n">
        <f aca="false">INDEX(Pricebook!$L$2:$L$1401,MATCH(D8036,Pricebook!$A$2:$A$1401,0))</f>
        <v>65.25</v>
      </c>
      <c r="L8036" s="19" t="n">
        <f aca="false">ROUND(F8036*K8036,2)</f>
        <v>195.75</v>
      </c>
      <c r="M8036" s="24" t="n">
        <f aca="false">DATE(YEAR(C8036),MONTH(C8036),1)</f>
        <v>46235</v>
      </c>
    </row>
    <row r="8037" customFormat="false" ht="15" hidden="false" customHeight="false" outlineLevel="0" collapsed="false">
      <c r="A8037" s="21" t="s">
        <v>3984</v>
      </c>
      <c r="B8037" s="21" t="s">
        <v>3450</v>
      </c>
      <c r="C8037" s="23" t="n">
        <v>46249</v>
      </c>
      <c r="D8037" s="21" t="s">
        <v>2214</v>
      </c>
      <c r="E8037" s="21" t="s">
        <v>2202</v>
      </c>
      <c r="F8037" s="12" t="n">
        <v>3</v>
      </c>
      <c r="G8037" s="19" t="n">
        <v>60.55</v>
      </c>
      <c r="H8037" s="19" t="n">
        <v>37.33</v>
      </c>
      <c r="I8037" s="19" t="n">
        <f aca="false">ROUND(F8037*G8037,2)</f>
        <v>181.65</v>
      </c>
      <c r="J8037" s="19" t="n">
        <f aca="false">ROUND(F8037*H8037,2)</f>
        <v>111.99</v>
      </c>
      <c r="K8037" s="19" t="n">
        <f aca="false">INDEX(Pricebook!$L$2:$L$1401,MATCH(D8037,Pricebook!$A$2:$A$1401,0))</f>
        <v>64.4</v>
      </c>
      <c r="L8037" s="19" t="n">
        <f aca="false">ROUND(F8037*K8037,2)</f>
        <v>193.2</v>
      </c>
      <c r="M8037" s="24" t="n">
        <f aca="false">DATE(YEAR(C8037),MONTH(C8037),1)</f>
        <v>46235</v>
      </c>
    </row>
    <row r="8038" customFormat="false" ht="15" hidden="false" customHeight="false" outlineLevel="0" collapsed="false">
      <c r="A8038" s="21" t="s">
        <v>3984</v>
      </c>
      <c r="B8038" s="21" t="s">
        <v>3450</v>
      </c>
      <c r="C8038" s="23" t="n">
        <v>46249</v>
      </c>
      <c r="D8038" s="21" t="s">
        <v>2384</v>
      </c>
      <c r="E8038" s="21" t="s">
        <v>2202</v>
      </c>
      <c r="F8038" s="12" t="n">
        <v>2</v>
      </c>
      <c r="G8038" s="19" t="n">
        <v>13.95</v>
      </c>
      <c r="H8038" s="19" t="n">
        <v>8.69</v>
      </c>
      <c r="I8038" s="19" t="n">
        <f aca="false">ROUND(F8038*G8038,2)</f>
        <v>27.9</v>
      </c>
      <c r="J8038" s="19" t="n">
        <f aca="false">ROUND(F8038*H8038,2)</f>
        <v>17.38</v>
      </c>
      <c r="K8038" s="19" t="n">
        <f aca="false">INDEX(Pricebook!$L$2:$L$1401,MATCH(D8038,Pricebook!$A$2:$A$1401,0))</f>
        <v>15</v>
      </c>
      <c r="L8038" s="19" t="n">
        <f aca="false">ROUND(F8038*K8038,2)</f>
        <v>30</v>
      </c>
      <c r="M8038" s="24" t="n">
        <f aca="false">DATE(YEAR(C8038),MONTH(C8038),1)</f>
        <v>46235</v>
      </c>
    </row>
    <row r="8039" customFormat="false" ht="15" hidden="false" customHeight="false" outlineLevel="0" collapsed="false">
      <c r="A8039" s="21" t="s">
        <v>3984</v>
      </c>
      <c r="B8039" s="21" t="s">
        <v>3450</v>
      </c>
      <c r="C8039" s="23" t="n">
        <v>46249</v>
      </c>
      <c r="D8039" s="21" t="s">
        <v>2430</v>
      </c>
      <c r="E8039" s="21" t="s">
        <v>2202</v>
      </c>
      <c r="F8039" s="12" t="n">
        <v>3</v>
      </c>
      <c r="G8039" s="19" t="n">
        <v>5.5</v>
      </c>
      <c r="H8039" s="19" t="n">
        <v>3.91</v>
      </c>
      <c r="I8039" s="19" t="n">
        <f aca="false">ROUND(F8039*G8039,2)</f>
        <v>16.5</v>
      </c>
      <c r="J8039" s="19" t="n">
        <f aca="false">ROUND(F8039*H8039,2)</f>
        <v>11.73</v>
      </c>
      <c r="K8039" s="19" t="n">
        <f aca="false">INDEX(Pricebook!$L$2:$L$1401,MATCH(D8039,Pricebook!$A$2:$A$1401,0))</f>
        <v>5.85</v>
      </c>
      <c r="L8039" s="19" t="n">
        <f aca="false">ROUND(F8039*K8039,2)</f>
        <v>17.55</v>
      </c>
      <c r="M8039" s="24" t="n">
        <f aca="false">DATE(YEAR(C8039),MONTH(C8039),1)</f>
        <v>46235</v>
      </c>
    </row>
    <row r="8040" customFormat="false" ht="15" hidden="false" customHeight="false" outlineLevel="0" collapsed="false">
      <c r="A8040" s="21" t="s">
        <v>3985</v>
      </c>
      <c r="B8040" s="21" t="s">
        <v>3284</v>
      </c>
      <c r="C8040" s="23" t="n">
        <v>46249</v>
      </c>
      <c r="D8040" s="21" t="s">
        <v>2652</v>
      </c>
      <c r="E8040" s="21" t="s">
        <v>2587</v>
      </c>
      <c r="F8040" s="12" t="n">
        <v>9</v>
      </c>
      <c r="G8040" s="19" t="n">
        <v>7.3</v>
      </c>
      <c r="H8040" s="19" t="n">
        <v>4.81</v>
      </c>
      <c r="I8040" s="19" t="n">
        <f aca="false">ROUND(F8040*G8040,2)</f>
        <v>65.7</v>
      </c>
      <c r="J8040" s="19" t="n">
        <f aca="false">ROUND(F8040*H8040,2)</f>
        <v>43.29</v>
      </c>
      <c r="K8040" s="19" t="n">
        <f aca="false">INDEX(Pricebook!$L$2:$L$1401,MATCH(D8040,Pricebook!$A$2:$A$1401,0))</f>
        <v>7.8</v>
      </c>
      <c r="L8040" s="19" t="n">
        <f aca="false">ROUND(F8040*K8040,2)</f>
        <v>70.2</v>
      </c>
      <c r="M8040" s="24" t="n">
        <f aca="false">DATE(YEAR(C8040),MONTH(C8040),1)</f>
        <v>46235</v>
      </c>
    </row>
    <row r="8041" customFormat="false" ht="15" hidden="false" customHeight="false" outlineLevel="0" collapsed="false">
      <c r="A8041" s="21" t="s">
        <v>3985</v>
      </c>
      <c r="B8041" s="21" t="s">
        <v>3284</v>
      </c>
      <c r="C8041" s="23" t="n">
        <v>46249</v>
      </c>
      <c r="D8041" s="21" t="s">
        <v>1741</v>
      </c>
      <c r="E8041" s="21" t="s">
        <v>1452</v>
      </c>
      <c r="F8041" s="12" t="n">
        <v>13</v>
      </c>
      <c r="G8041" s="19" t="n">
        <v>34.9</v>
      </c>
      <c r="H8041" s="19" t="n">
        <v>21.55</v>
      </c>
      <c r="I8041" s="19" t="n">
        <f aca="false">ROUND(F8041*G8041,2)</f>
        <v>453.7</v>
      </c>
      <c r="J8041" s="19" t="n">
        <f aca="false">ROUND(F8041*H8041,2)</f>
        <v>280.15</v>
      </c>
      <c r="K8041" s="19" t="n">
        <f aca="false">INDEX(Pricebook!$L$2:$L$1401,MATCH(D8041,Pricebook!$A$2:$A$1401,0))</f>
        <v>35.95</v>
      </c>
      <c r="L8041" s="19" t="n">
        <f aca="false">ROUND(F8041*K8041,2)</f>
        <v>467.35</v>
      </c>
      <c r="M8041" s="24" t="n">
        <f aca="false">DATE(YEAR(C8041),MONTH(C8041),1)</f>
        <v>46235</v>
      </c>
    </row>
    <row r="8042" customFormat="false" ht="15" hidden="false" customHeight="false" outlineLevel="0" collapsed="false">
      <c r="A8042" s="21" t="s">
        <v>3985</v>
      </c>
      <c r="B8042" s="21" t="s">
        <v>3284</v>
      </c>
      <c r="C8042" s="23" t="n">
        <v>46249</v>
      </c>
      <c r="D8042" s="21" t="s">
        <v>386</v>
      </c>
      <c r="E8042" s="21" t="s">
        <v>366</v>
      </c>
      <c r="F8042" s="12" t="n">
        <v>5</v>
      </c>
      <c r="G8042" s="19" t="n">
        <v>6.6</v>
      </c>
      <c r="H8042" s="19" t="n">
        <v>4.81</v>
      </c>
      <c r="I8042" s="19" t="n">
        <f aca="false">ROUND(F8042*G8042,2)</f>
        <v>33</v>
      </c>
      <c r="J8042" s="19" t="n">
        <f aca="false">ROUND(F8042*H8042,2)</f>
        <v>24.05</v>
      </c>
      <c r="K8042" s="19" t="n">
        <f aca="false">INDEX(Pricebook!$L$2:$L$1401,MATCH(D8042,Pricebook!$A$2:$A$1401,0))</f>
        <v>7.2</v>
      </c>
      <c r="L8042" s="19" t="n">
        <f aca="false">ROUND(F8042*K8042,2)</f>
        <v>36</v>
      </c>
      <c r="M8042" s="24" t="n">
        <f aca="false">DATE(YEAR(C8042),MONTH(C8042),1)</f>
        <v>46235</v>
      </c>
    </row>
    <row r="8043" customFormat="false" ht="15" hidden="false" customHeight="false" outlineLevel="0" collapsed="false">
      <c r="A8043" s="21" t="s">
        <v>3985</v>
      </c>
      <c r="B8043" s="21" t="s">
        <v>3284</v>
      </c>
      <c r="C8043" s="23" t="n">
        <v>46249</v>
      </c>
      <c r="D8043" s="21" t="s">
        <v>1532</v>
      </c>
      <c r="E8043" s="21" t="s">
        <v>1452</v>
      </c>
      <c r="F8043" s="12" t="n">
        <v>11</v>
      </c>
      <c r="G8043" s="19" t="n">
        <v>25.5</v>
      </c>
      <c r="H8043" s="19" t="n">
        <v>15.77</v>
      </c>
      <c r="I8043" s="19" t="n">
        <f aca="false">ROUND(F8043*G8043,2)</f>
        <v>280.5</v>
      </c>
      <c r="J8043" s="19" t="n">
        <f aca="false">ROUND(F8043*H8043,2)</f>
        <v>173.47</v>
      </c>
      <c r="K8043" s="19" t="n">
        <f aca="false">INDEX(Pricebook!$L$2:$L$1401,MATCH(D8043,Pricebook!$A$2:$A$1401,0))</f>
        <v>26.3</v>
      </c>
      <c r="L8043" s="19" t="n">
        <f aca="false">ROUND(F8043*K8043,2)</f>
        <v>289.3</v>
      </c>
      <c r="M8043" s="24" t="n">
        <f aca="false">DATE(YEAR(C8043),MONTH(C8043),1)</f>
        <v>46235</v>
      </c>
    </row>
    <row r="8044" customFormat="false" ht="15" hidden="false" customHeight="false" outlineLevel="0" collapsed="false">
      <c r="A8044" s="21" t="s">
        <v>3985</v>
      </c>
      <c r="B8044" s="21" t="s">
        <v>3284</v>
      </c>
      <c r="C8044" s="23" t="n">
        <v>46249</v>
      </c>
      <c r="D8044" s="21" t="s">
        <v>1863</v>
      </c>
      <c r="E8044" s="21" t="s">
        <v>1452</v>
      </c>
      <c r="F8044" s="12" t="n">
        <v>9</v>
      </c>
      <c r="G8044" s="19" t="n">
        <v>98.35</v>
      </c>
      <c r="H8044" s="19" t="n">
        <v>60.42</v>
      </c>
      <c r="I8044" s="19" t="n">
        <f aca="false">ROUND(F8044*G8044,2)</f>
        <v>885.15</v>
      </c>
      <c r="J8044" s="19" t="n">
        <f aca="false">ROUND(F8044*H8044,2)</f>
        <v>543.78</v>
      </c>
      <c r="K8044" s="19" t="n">
        <f aca="false">INDEX(Pricebook!$L$2:$L$1401,MATCH(D8044,Pricebook!$A$2:$A$1401,0))</f>
        <v>100.7</v>
      </c>
      <c r="L8044" s="19" t="n">
        <f aca="false">ROUND(F8044*K8044,2)</f>
        <v>906.3</v>
      </c>
      <c r="M8044" s="24" t="n">
        <f aca="false">DATE(YEAR(C8044),MONTH(C8044),1)</f>
        <v>46235</v>
      </c>
    </row>
    <row r="8045" customFormat="false" ht="15" hidden="false" customHeight="false" outlineLevel="0" collapsed="false">
      <c r="A8045" s="21" t="s">
        <v>3985</v>
      </c>
      <c r="B8045" s="21" t="s">
        <v>3284</v>
      </c>
      <c r="C8045" s="23" t="n">
        <v>46249</v>
      </c>
      <c r="D8045" s="21" t="s">
        <v>2618</v>
      </c>
      <c r="E8045" s="21" t="s">
        <v>2587</v>
      </c>
      <c r="F8045" s="12" t="n">
        <v>1</v>
      </c>
      <c r="G8045" s="19" t="n">
        <v>136.55</v>
      </c>
      <c r="H8045" s="19" t="n">
        <v>90.37</v>
      </c>
      <c r="I8045" s="19" t="n">
        <f aca="false">ROUND(F8045*G8045,2)</f>
        <v>136.55</v>
      </c>
      <c r="J8045" s="19" t="n">
        <f aca="false">ROUND(F8045*H8045,2)</f>
        <v>90.37</v>
      </c>
      <c r="K8045" s="19" t="n">
        <f aca="false">INDEX(Pricebook!$L$2:$L$1401,MATCH(D8045,Pricebook!$A$2:$A$1401,0))</f>
        <v>145.8</v>
      </c>
      <c r="L8045" s="19" t="n">
        <f aca="false">ROUND(F8045*K8045,2)</f>
        <v>145.8</v>
      </c>
      <c r="M8045" s="24" t="n">
        <f aca="false">DATE(YEAR(C8045),MONTH(C8045),1)</f>
        <v>46235</v>
      </c>
    </row>
    <row r="8046" customFormat="false" ht="15" hidden="false" customHeight="false" outlineLevel="0" collapsed="false">
      <c r="A8046" s="21" t="s">
        <v>3986</v>
      </c>
      <c r="B8046" s="21" t="s">
        <v>3380</v>
      </c>
      <c r="C8046" s="23" t="n">
        <v>46249</v>
      </c>
      <c r="D8046" s="21" t="s">
        <v>322</v>
      </c>
      <c r="E8046" s="21" t="s">
        <v>108</v>
      </c>
      <c r="F8046" s="12" t="n">
        <v>3</v>
      </c>
      <c r="G8046" s="19" t="n">
        <v>9.05</v>
      </c>
      <c r="H8046" s="19" t="n">
        <v>6.84</v>
      </c>
      <c r="I8046" s="19" t="n">
        <f aca="false">ROUND(F8046*G8046,2)</f>
        <v>27.15</v>
      </c>
      <c r="J8046" s="19" t="n">
        <f aca="false">ROUND(F8046*H8046,2)</f>
        <v>20.52</v>
      </c>
      <c r="K8046" s="19" t="n">
        <f aca="false">INDEX(Pricebook!$L$2:$L$1401,MATCH(D8046,Pricebook!$A$2:$A$1401,0))</f>
        <v>9.8</v>
      </c>
      <c r="L8046" s="19" t="n">
        <f aca="false">ROUND(F8046*K8046,2)</f>
        <v>29.4</v>
      </c>
      <c r="M8046" s="24" t="n">
        <f aca="false">DATE(YEAR(C8046),MONTH(C8046),1)</f>
        <v>46235</v>
      </c>
    </row>
    <row r="8047" customFormat="false" ht="15" hidden="false" customHeight="false" outlineLevel="0" collapsed="false">
      <c r="A8047" s="21" t="s">
        <v>3986</v>
      </c>
      <c r="B8047" s="21" t="s">
        <v>3380</v>
      </c>
      <c r="C8047" s="23" t="n">
        <v>46249</v>
      </c>
      <c r="D8047" s="21" t="s">
        <v>137</v>
      </c>
      <c r="E8047" s="21" t="s">
        <v>108</v>
      </c>
      <c r="F8047" s="12" t="n">
        <v>1</v>
      </c>
      <c r="G8047" s="19" t="n">
        <v>24.55</v>
      </c>
      <c r="H8047" s="19" t="n">
        <v>20.42</v>
      </c>
      <c r="I8047" s="19" t="n">
        <f aca="false">ROUND(F8047*G8047,2)</f>
        <v>24.55</v>
      </c>
      <c r="J8047" s="19" t="n">
        <f aca="false">ROUND(F8047*H8047,2)</f>
        <v>20.42</v>
      </c>
      <c r="K8047" s="19" t="n">
        <f aca="false">INDEX(Pricebook!$L$2:$L$1401,MATCH(D8047,Pricebook!$A$2:$A$1401,0))</f>
        <v>26.55</v>
      </c>
      <c r="L8047" s="19" t="n">
        <f aca="false">ROUND(F8047*K8047,2)</f>
        <v>26.55</v>
      </c>
      <c r="M8047" s="24" t="n">
        <f aca="false">DATE(YEAR(C8047),MONTH(C8047),1)</f>
        <v>46235</v>
      </c>
    </row>
    <row r="8048" customFormat="false" ht="15" hidden="false" customHeight="false" outlineLevel="0" collapsed="false">
      <c r="A8048" s="21" t="s">
        <v>3986</v>
      </c>
      <c r="B8048" s="21" t="s">
        <v>3380</v>
      </c>
      <c r="C8048" s="23" t="n">
        <v>46249</v>
      </c>
      <c r="D8048" s="21" t="s">
        <v>2327</v>
      </c>
      <c r="E8048" s="21" t="s">
        <v>2202</v>
      </c>
      <c r="F8048" s="12" t="n">
        <v>13</v>
      </c>
      <c r="G8048" s="19" t="n">
        <v>10.75</v>
      </c>
      <c r="H8048" s="19" t="n">
        <v>6.67</v>
      </c>
      <c r="I8048" s="19" t="n">
        <f aca="false">ROUND(F8048*G8048,2)</f>
        <v>139.75</v>
      </c>
      <c r="J8048" s="19" t="n">
        <f aca="false">ROUND(F8048*H8048,2)</f>
        <v>86.71</v>
      </c>
      <c r="K8048" s="19" t="n">
        <f aca="false">INDEX(Pricebook!$L$2:$L$1401,MATCH(D8048,Pricebook!$A$2:$A$1401,0))</f>
        <v>11.5</v>
      </c>
      <c r="L8048" s="19" t="n">
        <f aca="false">ROUND(F8048*K8048,2)</f>
        <v>149.5</v>
      </c>
      <c r="M8048" s="24" t="n">
        <f aca="false">DATE(YEAR(C8048),MONTH(C8048),1)</f>
        <v>46235</v>
      </c>
    </row>
    <row r="8049" customFormat="false" ht="15" hidden="false" customHeight="false" outlineLevel="0" collapsed="false">
      <c r="A8049" s="21" t="s">
        <v>3986</v>
      </c>
      <c r="B8049" s="21" t="s">
        <v>3380</v>
      </c>
      <c r="C8049" s="23" t="n">
        <v>46249</v>
      </c>
      <c r="D8049" s="21" t="s">
        <v>1122</v>
      </c>
      <c r="E8049" s="21" t="s">
        <v>971</v>
      </c>
      <c r="F8049" s="12" t="n">
        <v>36</v>
      </c>
      <c r="G8049" s="19" t="n">
        <v>11.35</v>
      </c>
      <c r="H8049" s="19" t="n">
        <v>9.98</v>
      </c>
      <c r="I8049" s="19" t="n">
        <f aca="false">ROUND(F8049*G8049,2)</f>
        <v>408.6</v>
      </c>
      <c r="J8049" s="19" t="n">
        <f aca="false">ROUND(F8049*H8049,2)</f>
        <v>359.28</v>
      </c>
      <c r="K8049" s="19" t="n">
        <f aca="false">INDEX(Pricebook!$L$2:$L$1401,MATCH(D8049,Pricebook!$A$2:$A$1401,0))</f>
        <v>13.15</v>
      </c>
      <c r="L8049" s="19" t="n">
        <f aca="false">ROUND(F8049*K8049,2)</f>
        <v>473.4</v>
      </c>
      <c r="M8049" s="24" t="n">
        <f aca="false">DATE(YEAR(C8049),MONTH(C8049),1)</f>
        <v>46235</v>
      </c>
    </row>
    <row r="8050" customFormat="false" ht="15" hidden="false" customHeight="false" outlineLevel="0" collapsed="false">
      <c r="A8050" s="21" t="s">
        <v>3986</v>
      </c>
      <c r="B8050" s="21" t="s">
        <v>3380</v>
      </c>
      <c r="C8050" s="23" t="n">
        <v>46249</v>
      </c>
      <c r="D8050" s="21" t="s">
        <v>1352</v>
      </c>
      <c r="E8050" s="21" t="s">
        <v>971</v>
      </c>
      <c r="F8050" s="12" t="n">
        <v>3</v>
      </c>
      <c r="G8050" s="19" t="n">
        <v>75.55</v>
      </c>
      <c r="H8050" s="19" t="n">
        <v>69.35</v>
      </c>
      <c r="I8050" s="19" t="n">
        <f aca="false">ROUND(F8050*G8050,2)</f>
        <v>226.65</v>
      </c>
      <c r="J8050" s="19" t="n">
        <f aca="false">ROUND(F8050*H8050,2)</f>
        <v>208.05</v>
      </c>
      <c r="K8050" s="19" t="n">
        <f aca="false">INDEX(Pricebook!$L$2:$L$1401,MATCH(D8050,Pricebook!$A$2:$A$1401,0))</f>
        <v>87.8</v>
      </c>
      <c r="L8050" s="19" t="n">
        <f aca="false">ROUND(F8050*K8050,2)</f>
        <v>263.4</v>
      </c>
      <c r="M8050" s="24" t="n">
        <f aca="false">DATE(YEAR(C8050),MONTH(C8050),1)</f>
        <v>46235</v>
      </c>
    </row>
    <row r="8051" customFormat="false" ht="15" hidden="false" customHeight="false" outlineLevel="0" collapsed="false">
      <c r="A8051" s="21" t="s">
        <v>3987</v>
      </c>
      <c r="B8051" s="21" t="s">
        <v>3333</v>
      </c>
      <c r="C8051" s="23" t="n">
        <v>46250</v>
      </c>
      <c r="D8051" s="21" t="s">
        <v>731</v>
      </c>
      <c r="E8051" s="21" t="s">
        <v>366</v>
      </c>
      <c r="F8051" s="12" t="n">
        <v>1</v>
      </c>
      <c r="G8051" s="19" t="n">
        <v>191.15</v>
      </c>
      <c r="H8051" s="19" t="n">
        <v>144.86</v>
      </c>
      <c r="I8051" s="19" t="n">
        <f aca="false">ROUND(F8051*G8051,2)</f>
        <v>191.15</v>
      </c>
      <c r="J8051" s="19" t="n">
        <f aca="false">ROUND(F8051*H8051,2)</f>
        <v>144.86</v>
      </c>
      <c r="K8051" s="19" t="n">
        <f aca="false">INDEX(Pricebook!$L$2:$L$1401,MATCH(D8051,Pricebook!$A$2:$A$1401,0))</f>
        <v>204.05</v>
      </c>
      <c r="L8051" s="19" t="n">
        <f aca="false">ROUND(F8051*K8051,2)</f>
        <v>204.05</v>
      </c>
      <c r="M8051" s="24" t="n">
        <f aca="false">DATE(YEAR(C8051),MONTH(C8051),1)</f>
        <v>46235</v>
      </c>
    </row>
    <row r="8052" customFormat="false" ht="15" hidden="false" customHeight="false" outlineLevel="0" collapsed="false">
      <c r="A8052" s="21" t="s">
        <v>3987</v>
      </c>
      <c r="B8052" s="21" t="s">
        <v>3333</v>
      </c>
      <c r="C8052" s="23" t="n">
        <v>46250</v>
      </c>
      <c r="D8052" s="21" t="s">
        <v>2301</v>
      </c>
      <c r="E8052" s="21" t="s">
        <v>2202</v>
      </c>
      <c r="F8052" s="12" t="n">
        <v>4</v>
      </c>
      <c r="G8052" s="19" t="n">
        <v>38.15</v>
      </c>
      <c r="H8052" s="19" t="n">
        <v>23.37</v>
      </c>
      <c r="I8052" s="19" t="n">
        <f aca="false">ROUND(F8052*G8052,2)</f>
        <v>152.6</v>
      </c>
      <c r="J8052" s="19" t="n">
        <f aca="false">ROUND(F8052*H8052,2)</f>
        <v>93.48</v>
      </c>
      <c r="K8052" s="19" t="n">
        <f aca="false">INDEX(Pricebook!$L$2:$L$1401,MATCH(D8052,Pricebook!$A$2:$A$1401,0))</f>
        <v>40.3</v>
      </c>
      <c r="L8052" s="19" t="n">
        <f aca="false">ROUND(F8052*K8052,2)</f>
        <v>161.2</v>
      </c>
      <c r="M8052" s="24" t="n">
        <f aca="false">DATE(YEAR(C8052),MONTH(C8052),1)</f>
        <v>46235</v>
      </c>
    </row>
    <row r="8053" customFormat="false" ht="15" hidden="false" customHeight="false" outlineLevel="0" collapsed="false">
      <c r="A8053" s="21" t="s">
        <v>3987</v>
      </c>
      <c r="B8053" s="21" t="s">
        <v>3333</v>
      </c>
      <c r="C8053" s="23" t="n">
        <v>46250</v>
      </c>
      <c r="D8053" s="21" t="s">
        <v>623</v>
      </c>
      <c r="E8053" s="21" t="s">
        <v>366</v>
      </c>
      <c r="F8053" s="12" t="n">
        <v>3</v>
      </c>
      <c r="G8053" s="19" t="n">
        <v>15.25</v>
      </c>
      <c r="H8053" s="19" t="n">
        <v>10.98</v>
      </c>
      <c r="I8053" s="19" t="n">
        <f aca="false">ROUND(F8053*G8053,2)</f>
        <v>45.75</v>
      </c>
      <c r="J8053" s="19" t="n">
        <f aca="false">ROUND(F8053*H8053,2)</f>
        <v>32.94</v>
      </c>
      <c r="K8053" s="19" t="n">
        <f aca="false">INDEX(Pricebook!$L$2:$L$1401,MATCH(D8053,Pricebook!$A$2:$A$1401,0))</f>
        <v>16.4</v>
      </c>
      <c r="L8053" s="19" t="n">
        <f aca="false">ROUND(F8053*K8053,2)</f>
        <v>49.2</v>
      </c>
      <c r="M8053" s="24" t="n">
        <f aca="false">DATE(YEAR(C8053),MONTH(C8053),1)</f>
        <v>46235</v>
      </c>
    </row>
    <row r="8054" customFormat="false" ht="15" hidden="false" customHeight="false" outlineLevel="0" collapsed="false">
      <c r="A8054" s="21" t="s">
        <v>3987</v>
      </c>
      <c r="B8054" s="21" t="s">
        <v>3333</v>
      </c>
      <c r="C8054" s="23" t="n">
        <v>46250</v>
      </c>
      <c r="D8054" s="21" t="s">
        <v>1837</v>
      </c>
      <c r="E8054" s="21" t="s">
        <v>1452</v>
      </c>
      <c r="F8054" s="12" t="n">
        <v>5</v>
      </c>
      <c r="G8054" s="19" t="n">
        <v>158.7</v>
      </c>
      <c r="H8054" s="19" t="n">
        <v>98.12</v>
      </c>
      <c r="I8054" s="19" t="n">
        <f aca="false">ROUND(F8054*G8054,2)</f>
        <v>793.5</v>
      </c>
      <c r="J8054" s="19" t="n">
        <f aca="false">ROUND(F8054*H8054,2)</f>
        <v>490.6</v>
      </c>
      <c r="K8054" s="19" t="n">
        <f aca="false">INDEX(Pricebook!$L$2:$L$1401,MATCH(D8054,Pricebook!$A$2:$A$1401,0))</f>
        <v>163.55</v>
      </c>
      <c r="L8054" s="19" t="n">
        <f aca="false">ROUND(F8054*K8054,2)</f>
        <v>817.75</v>
      </c>
      <c r="M8054" s="24" t="n">
        <f aca="false">DATE(YEAR(C8054),MONTH(C8054),1)</f>
        <v>46235</v>
      </c>
    </row>
    <row r="8055" customFormat="false" ht="15" hidden="false" customHeight="false" outlineLevel="0" collapsed="false">
      <c r="A8055" s="21" t="s">
        <v>3987</v>
      </c>
      <c r="B8055" s="21" t="s">
        <v>3333</v>
      </c>
      <c r="C8055" s="23" t="n">
        <v>46250</v>
      </c>
      <c r="D8055" s="21" t="s">
        <v>2309</v>
      </c>
      <c r="E8055" s="21" t="s">
        <v>2202</v>
      </c>
      <c r="F8055" s="12" t="n">
        <v>4</v>
      </c>
      <c r="G8055" s="19" t="n">
        <v>44.65</v>
      </c>
      <c r="H8055" s="19" t="n">
        <v>32.19</v>
      </c>
      <c r="I8055" s="19" t="n">
        <f aca="false">ROUND(F8055*G8055,2)</f>
        <v>178.6</v>
      </c>
      <c r="J8055" s="19" t="n">
        <f aca="false">ROUND(F8055*H8055,2)</f>
        <v>128.76</v>
      </c>
      <c r="K8055" s="19" t="n">
        <f aca="false">INDEX(Pricebook!$L$2:$L$1401,MATCH(D8055,Pricebook!$A$2:$A$1401,0))</f>
        <v>48.05</v>
      </c>
      <c r="L8055" s="19" t="n">
        <f aca="false">ROUND(F8055*K8055,2)</f>
        <v>192.2</v>
      </c>
      <c r="M8055" s="24" t="n">
        <f aca="false">DATE(YEAR(C8055),MONTH(C8055),1)</f>
        <v>46235</v>
      </c>
    </row>
    <row r="8056" customFormat="false" ht="15" hidden="false" customHeight="false" outlineLevel="0" collapsed="false">
      <c r="A8056" s="21" t="s">
        <v>3987</v>
      </c>
      <c r="B8056" s="21" t="s">
        <v>3333</v>
      </c>
      <c r="C8056" s="23" t="n">
        <v>46250</v>
      </c>
      <c r="D8056" s="21" t="s">
        <v>2388</v>
      </c>
      <c r="E8056" s="21" t="s">
        <v>2202</v>
      </c>
      <c r="F8056" s="12" t="n">
        <v>4</v>
      </c>
      <c r="G8056" s="19" t="n">
        <v>4.7</v>
      </c>
      <c r="H8056" s="19" t="n">
        <v>2.9</v>
      </c>
      <c r="I8056" s="19" t="n">
        <f aca="false">ROUND(F8056*G8056,2)</f>
        <v>18.8</v>
      </c>
      <c r="J8056" s="19" t="n">
        <f aca="false">ROUND(F8056*H8056,2)</f>
        <v>11.6</v>
      </c>
      <c r="K8056" s="19" t="n">
        <f aca="false">INDEX(Pricebook!$L$2:$L$1401,MATCH(D8056,Pricebook!$A$2:$A$1401,0))</f>
        <v>5</v>
      </c>
      <c r="L8056" s="19" t="n">
        <f aca="false">ROUND(F8056*K8056,2)</f>
        <v>20</v>
      </c>
      <c r="M8056" s="24" t="n">
        <f aca="false">DATE(YEAR(C8056),MONTH(C8056),1)</f>
        <v>46235</v>
      </c>
    </row>
    <row r="8057" customFormat="false" ht="15" hidden="false" customHeight="false" outlineLevel="0" collapsed="false">
      <c r="A8057" s="21" t="s">
        <v>3987</v>
      </c>
      <c r="B8057" s="21" t="s">
        <v>3333</v>
      </c>
      <c r="C8057" s="23" t="n">
        <v>46250</v>
      </c>
      <c r="D8057" s="21" t="s">
        <v>2357</v>
      </c>
      <c r="E8057" s="21" t="s">
        <v>2202</v>
      </c>
      <c r="F8057" s="12" t="n">
        <v>5</v>
      </c>
      <c r="G8057" s="19" t="n">
        <v>7.9</v>
      </c>
      <c r="H8057" s="19" t="n">
        <v>5.68</v>
      </c>
      <c r="I8057" s="19" t="n">
        <f aca="false">ROUND(F8057*G8057,2)</f>
        <v>39.5</v>
      </c>
      <c r="J8057" s="19" t="n">
        <f aca="false">ROUND(F8057*H8057,2)</f>
        <v>28.4</v>
      </c>
      <c r="K8057" s="19" t="n">
        <f aca="false">INDEX(Pricebook!$L$2:$L$1401,MATCH(D8057,Pricebook!$A$2:$A$1401,0))</f>
        <v>8.5</v>
      </c>
      <c r="L8057" s="19" t="n">
        <f aca="false">ROUND(F8057*K8057,2)</f>
        <v>42.5</v>
      </c>
      <c r="M8057" s="24" t="n">
        <f aca="false">DATE(YEAR(C8057),MONTH(C8057),1)</f>
        <v>46235</v>
      </c>
    </row>
    <row r="8058" customFormat="false" ht="15" hidden="false" customHeight="false" outlineLevel="0" collapsed="false">
      <c r="A8058" s="21" t="s">
        <v>3987</v>
      </c>
      <c r="B8058" s="21" t="s">
        <v>3333</v>
      </c>
      <c r="C8058" s="23" t="n">
        <v>46250</v>
      </c>
      <c r="D8058" s="21" t="s">
        <v>2347</v>
      </c>
      <c r="E8058" s="21" t="s">
        <v>2202</v>
      </c>
      <c r="F8058" s="12" t="n">
        <v>9</v>
      </c>
      <c r="G8058" s="19" t="n">
        <v>4.7</v>
      </c>
      <c r="H8058" s="19" t="n">
        <v>2.9</v>
      </c>
      <c r="I8058" s="19" t="n">
        <f aca="false">ROUND(F8058*G8058,2)</f>
        <v>42.3</v>
      </c>
      <c r="J8058" s="19" t="n">
        <f aca="false">ROUND(F8058*H8058,2)</f>
        <v>26.1</v>
      </c>
      <c r="K8058" s="19" t="n">
        <f aca="false">INDEX(Pricebook!$L$2:$L$1401,MATCH(D8058,Pricebook!$A$2:$A$1401,0))</f>
        <v>5</v>
      </c>
      <c r="L8058" s="19" t="n">
        <f aca="false">ROUND(F8058*K8058,2)</f>
        <v>45</v>
      </c>
      <c r="M8058" s="24" t="n">
        <f aca="false">DATE(YEAR(C8058),MONTH(C8058),1)</f>
        <v>46235</v>
      </c>
    </row>
    <row r="8059" customFormat="false" ht="15" hidden="false" customHeight="false" outlineLevel="0" collapsed="false">
      <c r="A8059" s="21" t="s">
        <v>3987</v>
      </c>
      <c r="B8059" s="21" t="s">
        <v>3333</v>
      </c>
      <c r="C8059" s="23" t="n">
        <v>46250</v>
      </c>
      <c r="D8059" s="21" t="s">
        <v>2218</v>
      </c>
      <c r="E8059" s="21" t="s">
        <v>2202</v>
      </c>
      <c r="F8059" s="12" t="n">
        <v>4</v>
      </c>
      <c r="G8059" s="19" t="n">
        <v>6.05</v>
      </c>
      <c r="H8059" s="19" t="n">
        <v>4.16</v>
      </c>
      <c r="I8059" s="19" t="n">
        <f aca="false">ROUND(F8059*G8059,2)</f>
        <v>24.2</v>
      </c>
      <c r="J8059" s="19" t="n">
        <f aca="false">ROUND(F8059*H8059,2)</f>
        <v>16.64</v>
      </c>
      <c r="K8059" s="19" t="n">
        <f aca="false">INDEX(Pricebook!$L$2:$L$1401,MATCH(D8059,Pricebook!$A$2:$A$1401,0))</f>
        <v>6.4</v>
      </c>
      <c r="L8059" s="19" t="n">
        <f aca="false">ROUND(F8059*K8059,2)</f>
        <v>25.6</v>
      </c>
      <c r="M8059" s="24" t="n">
        <f aca="false">DATE(YEAR(C8059),MONTH(C8059),1)</f>
        <v>46235</v>
      </c>
    </row>
    <row r="8060" customFormat="false" ht="15" hidden="false" customHeight="false" outlineLevel="0" collapsed="false">
      <c r="A8060" s="21" t="s">
        <v>3987</v>
      </c>
      <c r="B8060" s="21" t="s">
        <v>3333</v>
      </c>
      <c r="C8060" s="23" t="n">
        <v>46250</v>
      </c>
      <c r="D8060" s="21" t="s">
        <v>2351</v>
      </c>
      <c r="E8060" s="21" t="s">
        <v>2202</v>
      </c>
      <c r="F8060" s="12" t="n">
        <v>10</v>
      </c>
      <c r="G8060" s="19" t="n">
        <v>12.3</v>
      </c>
      <c r="H8060" s="19" t="n">
        <v>7.53</v>
      </c>
      <c r="I8060" s="19" t="n">
        <f aca="false">ROUND(F8060*G8060,2)</f>
        <v>123</v>
      </c>
      <c r="J8060" s="19" t="n">
        <f aca="false">ROUND(F8060*H8060,2)</f>
        <v>75.3</v>
      </c>
      <c r="K8060" s="19" t="n">
        <f aca="false">INDEX(Pricebook!$L$2:$L$1401,MATCH(D8060,Pricebook!$A$2:$A$1401,0))</f>
        <v>13</v>
      </c>
      <c r="L8060" s="19" t="n">
        <f aca="false">ROUND(F8060*K8060,2)</f>
        <v>130</v>
      </c>
      <c r="M8060" s="24" t="n">
        <f aca="false">DATE(YEAR(C8060),MONTH(C8060),1)</f>
        <v>46235</v>
      </c>
    </row>
    <row r="8061" customFormat="false" ht="15" hidden="false" customHeight="false" outlineLevel="0" collapsed="false">
      <c r="A8061" s="21" t="s">
        <v>3987</v>
      </c>
      <c r="B8061" s="21" t="s">
        <v>3333</v>
      </c>
      <c r="C8061" s="23" t="n">
        <v>46250</v>
      </c>
      <c r="D8061" s="21" t="s">
        <v>1829</v>
      </c>
      <c r="E8061" s="21" t="s">
        <v>1452</v>
      </c>
      <c r="F8061" s="12" t="n">
        <v>5</v>
      </c>
      <c r="G8061" s="19" t="n">
        <v>80</v>
      </c>
      <c r="H8061" s="19" t="n">
        <v>49.83</v>
      </c>
      <c r="I8061" s="19" t="n">
        <f aca="false">ROUND(F8061*G8061,2)</f>
        <v>400</v>
      </c>
      <c r="J8061" s="19" t="n">
        <f aca="false">ROUND(F8061*H8061,2)</f>
        <v>249.15</v>
      </c>
      <c r="K8061" s="19" t="n">
        <f aca="false">INDEX(Pricebook!$L$2:$L$1401,MATCH(D8061,Pricebook!$A$2:$A$1401,0))</f>
        <v>83.05</v>
      </c>
      <c r="L8061" s="19" t="n">
        <f aca="false">ROUND(F8061*K8061,2)</f>
        <v>415.25</v>
      </c>
      <c r="M8061" s="24" t="n">
        <f aca="false">DATE(YEAR(C8061),MONTH(C8061),1)</f>
        <v>46235</v>
      </c>
    </row>
    <row r="8062" customFormat="false" ht="15" hidden="false" customHeight="false" outlineLevel="0" collapsed="false">
      <c r="A8062" s="21" t="s">
        <v>3987</v>
      </c>
      <c r="B8062" s="21" t="s">
        <v>3333</v>
      </c>
      <c r="C8062" s="23" t="n">
        <v>46250</v>
      </c>
      <c r="D8062" s="21" t="s">
        <v>943</v>
      </c>
      <c r="E8062" s="21" t="s">
        <v>366</v>
      </c>
      <c r="F8062" s="12" t="n">
        <v>4</v>
      </c>
      <c r="G8062" s="19" t="n">
        <v>6.5</v>
      </c>
      <c r="H8062" s="19" t="n">
        <v>5</v>
      </c>
      <c r="I8062" s="19" t="n">
        <f aca="false">ROUND(F8062*G8062,2)</f>
        <v>26</v>
      </c>
      <c r="J8062" s="19" t="n">
        <f aca="false">ROUND(F8062*H8062,2)</f>
        <v>20</v>
      </c>
      <c r="K8062" s="19" t="n">
        <f aca="false">INDEX(Pricebook!$L$2:$L$1401,MATCH(D8062,Pricebook!$A$2:$A$1401,0))</f>
        <v>7.05</v>
      </c>
      <c r="L8062" s="19" t="n">
        <f aca="false">ROUND(F8062*K8062,2)</f>
        <v>28.2</v>
      </c>
      <c r="M8062" s="24" t="n">
        <f aca="false">DATE(YEAR(C8062),MONTH(C8062),1)</f>
        <v>46235</v>
      </c>
    </row>
    <row r="8063" customFormat="false" ht="15" hidden="false" customHeight="false" outlineLevel="0" collapsed="false">
      <c r="A8063" s="21" t="s">
        <v>3988</v>
      </c>
      <c r="B8063" s="21" t="s">
        <v>3284</v>
      </c>
      <c r="C8063" s="23" t="n">
        <v>46250</v>
      </c>
      <c r="D8063" s="21" t="s">
        <v>2672</v>
      </c>
      <c r="E8063" s="21" t="s">
        <v>2587</v>
      </c>
      <c r="F8063" s="12" t="n">
        <v>2</v>
      </c>
      <c r="G8063" s="19" t="n">
        <v>5.7</v>
      </c>
      <c r="H8063" s="19" t="n">
        <v>3.74</v>
      </c>
      <c r="I8063" s="19" t="n">
        <f aca="false">ROUND(F8063*G8063,2)</f>
        <v>11.4</v>
      </c>
      <c r="J8063" s="19" t="n">
        <f aca="false">ROUND(F8063*H8063,2)</f>
        <v>7.48</v>
      </c>
      <c r="K8063" s="19" t="n">
        <f aca="false">INDEX(Pricebook!$L$2:$L$1401,MATCH(D8063,Pricebook!$A$2:$A$1401,0))</f>
        <v>6.05</v>
      </c>
      <c r="L8063" s="19" t="n">
        <f aca="false">ROUND(F8063*K8063,2)</f>
        <v>12.1</v>
      </c>
      <c r="M8063" s="24" t="n">
        <f aca="false">DATE(YEAR(C8063),MONTH(C8063),1)</f>
        <v>46235</v>
      </c>
    </row>
    <row r="8064" customFormat="false" ht="15" hidden="false" customHeight="false" outlineLevel="0" collapsed="false">
      <c r="A8064" s="21" t="s">
        <v>3988</v>
      </c>
      <c r="B8064" s="21" t="s">
        <v>3284</v>
      </c>
      <c r="C8064" s="23" t="n">
        <v>46250</v>
      </c>
      <c r="D8064" s="21" t="s">
        <v>713</v>
      </c>
      <c r="E8064" s="21" t="s">
        <v>366</v>
      </c>
      <c r="F8064" s="12" t="n">
        <v>1</v>
      </c>
      <c r="G8064" s="19" t="n">
        <v>22.4</v>
      </c>
      <c r="H8064" s="19" t="n">
        <v>16.09</v>
      </c>
      <c r="I8064" s="19" t="n">
        <f aca="false">ROUND(F8064*G8064,2)</f>
        <v>22.4</v>
      </c>
      <c r="J8064" s="19" t="n">
        <f aca="false">ROUND(F8064*H8064,2)</f>
        <v>16.09</v>
      </c>
      <c r="K8064" s="19" t="n">
        <f aca="false">INDEX(Pricebook!$L$2:$L$1401,MATCH(D8064,Pricebook!$A$2:$A$1401,0))</f>
        <v>24.05</v>
      </c>
      <c r="L8064" s="19" t="n">
        <f aca="false">ROUND(F8064*K8064,2)</f>
        <v>24.05</v>
      </c>
      <c r="M8064" s="24" t="n">
        <f aca="false">DATE(YEAR(C8064),MONTH(C8064),1)</f>
        <v>46235</v>
      </c>
    </row>
    <row r="8065" customFormat="false" ht="15" hidden="false" customHeight="false" outlineLevel="0" collapsed="false">
      <c r="A8065" s="21" t="s">
        <v>3988</v>
      </c>
      <c r="B8065" s="21" t="s">
        <v>3284</v>
      </c>
      <c r="C8065" s="23" t="n">
        <v>46250</v>
      </c>
      <c r="D8065" s="21" t="s">
        <v>1464</v>
      </c>
      <c r="E8065" s="21" t="s">
        <v>1452</v>
      </c>
      <c r="F8065" s="12" t="n">
        <v>12</v>
      </c>
      <c r="G8065" s="19" t="n">
        <v>24.3</v>
      </c>
      <c r="H8065" s="19" t="n">
        <v>16.9</v>
      </c>
      <c r="I8065" s="19" t="n">
        <f aca="false">ROUND(F8065*G8065,2)</f>
        <v>291.6</v>
      </c>
      <c r="J8065" s="19" t="n">
        <f aca="false">ROUND(F8065*H8065,2)</f>
        <v>202.8</v>
      </c>
      <c r="K8065" s="19" t="n">
        <f aca="false">INDEX(Pricebook!$L$2:$L$1401,MATCH(D8065,Pricebook!$A$2:$A$1401,0))</f>
        <v>24.9</v>
      </c>
      <c r="L8065" s="19" t="n">
        <f aca="false">ROUND(F8065*K8065,2)</f>
        <v>298.8</v>
      </c>
      <c r="M8065" s="24" t="n">
        <f aca="false">DATE(YEAR(C8065),MONTH(C8065),1)</f>
        <v>46235</v>
      </c>
    </row>
    <row r="8066" customFormat="false" ht="15" hidden="false" customHeight="false" outlineLevel="0" collapsed="false">
      <c r="A8066" s="21" t="s">
        <v>3988</v>
      </c>
      <c r="B8066" s="21" t="s">
        <v>3284</v>
      </c>
      <c r="C8066" s="23" t="n">
        <v>46250</v>
      </c>
      <c r="D8066" s="21" t="s">
        <v>623</v>
      </c>
      <c r="E8066" s="21" t="s">
        <v>366</v>
      </c>
      <c r="F8066" s="12" t="n">
        <v>1</v>
      </c>
      <c r="G8066" s="19" t="n">
        <v>15.25</v>
      </c>
      <c r="H8066" s="19" t="n">
        <v>10.98</v>
      </c>
      <c r="I8066" s="19" t="n">
        <f aca="false">ROUND(F8066*G8066,2)</f>
        <v>15.25</v>
      </c>
      <c r="J8066" s="19" t="n">
        <f aca="false">ROUND(F8066*H8066,2)</f>
        <v>10.98</v>
      </c>
      <c r="K8066" s="19" t="n">
        <f aca="false">INDEX(Pricebook!$L$2:$L$1401,MATCH(D8066,Pricebook!$A$2:$A$1401,0))</f>
        <v>16.4</v>
      </c>
      <c r="L8066" s="19" t="n">
        <f aca="false">ROUND(F8066*K8066,2)</f>
        <v>16.4</v>
      </c>
      <c r="M8066" s="24" t="n">
        <f aca="false">DATE(YEAR(C8066),MONTH(C8066),1)</f>
        <v>46235</v>
      </c>
    </row>
    <row r="8067" customFormat="false" ht="15" hidden="false" customHeight="false" outlineLevel="0" collapsed="false">
      <c r="A8067" s="21" t="s">
        <v>3988</v>
      </c>
      <c r="B8067" s="21" t="s">
        <v>3284</v>
      </c>
      <c r="C8067" s="23" t="n">
        <v>46250</v>
      </c>
      <c r="D8067" s="21" t="s">
        <v>2690</v>
      </c>
      <c r="E8067" s="21" t="s">
        <v>2587</v>
      </c>
      <c r="F8067" s="12" t="n">
        <v>10</v>
      </c>
      <c r="G8067" s="19" t="n">
        <v>6.35</v>
      </c>
      <c r="H8067" s="19" t="n">
        <v>4.17</v>
      </c>
      <c r="I8067" s="19" t="n">
        <f aca="false">ROUND(F8067*G8067,2)</f>
        <v>63.5</v>
      </c>
      <c r="J8067" s="19" t="n">
        <f aca="false">ROUND(F8067*H8067,2)</f>
        <v>41.7</v>
      </c>
      <c r="K8067" s="19" t="n">
        <f aca="false">INDEX(Pricebook!$L$2:$L$1401,MATCH(D8067,Pricebook!$A$2:$A$1401,0))</f>
        <v>6.75</v>
      </c>
      <c r="L8067" s="19" t="n">
        <f aca="false">ROUND(F8067*K8067,2)</f>
        <v>67.5</v>
      </c>
      <c r="M8067" s="24" t="n">
        <f aca="false">DATE(YEAR(C8067),MONTH(C8067),1)</f>
        <v>46235</v>
      </c>
    </row>
    <row r="8068" customFormat="false" ht="15" hidden="false" customHeight="false" outlineLevel="0" collapsed="false">
      <c r="A8068" s="21" t="s">
        <v>3988</v>
      </c>
      <c r="B8068" s="21" t="s">
        <v>3284</v>
      </c>
      <c r="C8068" s="23" t="n">
        <v>46250</v>
      </c>
      <c r="D8068" s="21" t="s">
        <v>1635</v>
      </c>
      <c r="E8068" s="21" t="s">
        <v>1452</v>
      </c>
      <c r="F8068" s="12" t="n">
        <v>5</v>
      </c>
      <c r="G8068" s="19" t="n">
        <v>36.7</v>
      </c>
      <c r="H8068" s="19" t="n">
        <v>22.49</v>
      </c>
      <c r="I8068" s="19" t="n">
        <f aca="false">ROUND(F8068*G8068,2)</f>
        <v>183.5</v>
      </c>
      <c r="J8068" s="19" t="n">
        <f aca="false">ROUND(F8068*H8068,2)</f>
        <v>112.45</v>
      </c>
      <c r="K8068" s="19" t="n">
        <f aca="false">INDEX(Pricebook!$L$2:$L$1401,MATCH(D8068,Pricebook!$A$2:$A$1401,0))</f>
        <v>37.5</v>
      </c>
      <c r="L8068" s="19" t="n">
        <f aca="false">ROUND(F8068*K8068,2)</f>
        <v>187.5</v>
      </c>
      <c r="M8068" s="24" t="n">
        <f aca="false">DATE(YEAR(C8068),MONTH(C8068),1)</f>
        <v>46235</v>
      </c>
    </row>
    <row r="8069" customFormat="false" ht="15" hidden="false" customHeight="false" outlineLevel="0" collapsed="false">
      <c r="A8069" s="21" t="s">
        <v>3988</v>
      </c>
      <c r="B8069" s="21" t="s">
        <v>3284</v>
      </c>
      <c r="C8069" s="23" t="n">
        <v>46250</v>
      </c>
      <c r="D8069" s="21" t="s">
        <v>1811</v>
      </c>
      <c r="E8069" s="21" t="s">
        <v>1452</v>
      </c>
      <c r="F8069" s="12" t="n">
        <v>4</v>
      </c>
      <c r="G8069" s="19" t="n">
        <v>100</v>
      </c>
      <c r="H8069" s="19" t="n">
        <v>61.42</v>
      </c>
      <c r="I8069" s="19" t="n">
        <f aca="false">ROUND(F8069*G8069,2)</f>
        <v>400</v>
      </c>
      <c r="J8069" s="19" t="n">
        <f aca="false">ROUND(F8069*H8069,2)</f>
        <v>245.68</v>
      </c>
      <c r="K8069" s="19" t="n">
        <f aca="false">INDEX(Pricebook!$L$2:$L$1401,MATCH(D8069,Pricebook!$A$2:$A$1401,0))</f>
        <v>102.4</v>
      </c>
      <c r="L8069" s="19" t="n">
        <f aca="false">ROUND(F8069*K8069,2)</f>
        <v>409.6</v>
      </c>
      <c r="M8069" s="24" t="n">
        <f aca="false">DATE(YEAR(C8069),MONTH(C8069),1)</f>
        <v>46235</v>
      </c>
    </row>
    <row r="8070" customFormat="false" ht="15" hidden="false" customHeight="false" outlineLevel="0" collapsed="false">
      <c r="A8070" s="21" t="s">
        <v>3988</v>
      </c>
      <c r="B8070" s="21" t="s">
        <v>3284</v>
      </c>
      <c r="C8070" s="23" t="n">
        <v>46250</v>
      </c>
      <c r="D8070" s="21" t="s">
        <v>957</v>
      </c>
      <c r="E8070" s="21" t="s">
        <v>366</v>
      </c>
      <c r="F8070" s="12" t="n">
        <v>2</v>
      </c>
      <c r="G8070" s="19" t="n">
        <v>20.9</v>
      </c>
      <c r="H8070" s="19" t="n">
        <v>14.96</v>
      </c>
      <c r="I8070" s="19" t="n">
        <f aca="false">ROUND(F8070*G8070,2)</f>
        <v>41.8</v>
      </c>
      <c r="J8070" s="19" t="n">
        <f aca="false">ROUND(F8070*H8070,2)</f>
        <v>29.92</v>
      </c>
      <c r="K8070" s="19" t="n">
        <f aca="false">INDEX(Pricebook!$L$2:$L$1401,MATCH(D8070,Pricebook!$A$2:$A$1401,0))</f>
        <v>22.35</v>
      </c>
      <c r="L8070" s="19" t="n">
        <f aca="false">ROUND(F8070*K8070,2)</f>
        <v>44.7</v>
      </c>
      <c r="M8070" s="24" t="n">
        <f aca="false">DATE(YEAR(C8070),MONTH(C8070),1)</f>
        <v>46235</v>
      </c>
    </row>
    <row r="8071" customFormat="false" ht="15" hidden="false" customHeight="false" outlineLevel="0" collapsed="false">
      <c r="A8071" s="21" t="s">
        <v>3988</v>
      </c>
      <c r="B8071" s="21" t="s">
        <v>3284</v>
      </c>
      <c r="C8071" s="23" t="n">
        <v>46250</v>
      </c>
      <c r="D8071" s="21" t="s">
        <v>1937</v>
      </c>
      <c r="E8071" s="21" t="s">
        <v>1452</v>
      </c>
      <c r="F8071" s="12" t="n">
        <v>10</v>
      </c>
      <c r="G8071" s="19" t="n">
        <v>45.45</v>
      </c>
      <c r="H8071" s="19" t="n">
        <v>28.01</v>
      </c>
      <c r="I8071" s="19" t="n">
        <f aca="false">ROUND(F8071*G8071,2)</f>
        <v>454.5</v>
      </c>
      <c r="J8071" s="19" t="n">
        <f aca="false">ROUND(F8071*H8071,2)</f>
        <v>280.1</v>
      </c>
      <c r="K8071" s="19" t="n">
        <f aca="false">INDEX(Pricebook!$L$2:$L$1401,MATCH(D8071,Pricebook!$A$2:$A$1401,0))</f>
        <v>46.7</v>
      </c>
      <c r="L8071" s="19" t="n">
        <f aca="false">ROUND(F8071*K8071,2)</f>
        <v>467</v>
      </c>
      <c r="M8071" s="24" t="n">
        <f aca="false">DATE(YEAR(C8071),MONTH(C8071),1)</f>
        <v>46235</v>
      </c>
    </row>
    <row r="8072" customFormat="false" ht="15" hidden="false" customHeight="false" outlineLevel="0" collapsed="false">
      <c r="A8072" s="21" t="s">
        <v>3988</v>
      </c>
      <c r="B8072" s="21" t="s">
        <v>3284</v>
      </c>
      <c r="C8072" s="23" t="n">
        <v>46250</v>
      </c>
      <c r="D8072" s="21" t="s">
        <v>1528</v>
      </c>
      <c r="E8072" s="21" t="s">
        <v>1452</v>
      </c>
      <c r="F8072" s="12" t="n">
        <v>12</v>
      </c>
      <c r="G8072" s="19" t="n">
        <v>33.6</v>
      </c>
      <c r="H8072" s="19" t="n">
        <v>20.51</v>
      </c>
      <c r="I8072" s="19" t="n">
        <f aca="false">ROUND(F8072*G8072,2)</f>
        <v>403.2</v>
      </c>
      <c r="J8072" s="19" t="n">
        <f aca="false">ROUND(F8072*H8072,2)</f>
        <v>246.12</v>
      </c>
      <c r="K8072" s="19" t="n">
        <f aca="false">INDEX(Pricebook!$L$2:$L$1401,MATCH(D8072,Pricebook!$A$2:$A$1401,0))</f>
        <v>34.2</v>
      </c>
      <c r="L8072" s="19" t="n">
        <f aca="false">ROUND(F8072*K8072,2)</f>
        <v>410.4</v>
      </c>
      <c r="M8072" s="24" t="n">
        <f aca="false">DATE(YEAR(C8072),MONTH(C8072),1)</f>
        <v>46235</v>
      </c>
    </row>
    <row r="8073" customFormat="false" ht="15" hidden="false" customHeight="false" outlineLevel="0" collapsed="false">
      <c r="A8073" s="21" t="s">
        <v>3988</v>
      </c>
      <c r="B8073" s="21" t="s">
        <v>3284</v>
      </c>
      <c r="C8073" s="23" t="n">
        <v>46250</v>
      </c>
      <c r="D8073" s="21" t="s">
        <v>2218</v>
      </c>
      <c r="E8073" s="21" t="s">
        <v>2202</v>
      </c>
      <c r="F8073" s="12" t="n">
        <v>14</v>
      </c>
      <c r="G8073" s="19" t="n">
        <v>6.05</v>
      </c>
      <c r="H8073" s="19" t="n">
        <v>4.16</v>
      </c>
      <c r="I8073" s="19" t="n">
        <f aca="false">ROUND(F8073*G8073,2)</f>
        <v>84.7</v>
      </c>
      <c r="J8073" s="19" t="n">
        <f aca="false">ROUND(F8073*H8073,2)</f>
        <v>58.24</v>
      </c>
      <c r="K8073" s="19" t="n">
        <f aca="false">INDEX(Pricebook!$L$2:$L$1401,MATCH(D8073,Pricebook!$A$2:$A$1401,0))</f>
        <v>6.4</v>
      </c>
      <c r="L8073" s="19" t="n">
        <f aca="false">ROUND(F8073*K8073,2)</f>
        <v>89.6</v>
      </c>
      <c r="M8073" s="24" t="n">
        <f aca="false">DATE(YEAR(C8073),MONTH(C8073),1)</f>
        <v>46235</v>
      </c>
    </row>
    <row r="8074" customFormat="false" ht="15" hidden="false" customHeight="false" outlineLevel="0" collapsed="false">
      <c r="A8074" s="21" t="s">
        <v>3988</v>
      </c>
      <c r="B8074" s="21" t="s">
        <v>3284</v>
      </c>
      <c r="C8074" s="23" t="n">
        <v>46250</v>
      </c>
      <c r="D8074" s="21" t="s">
        <v>1562</v>
      </c>
      <c r="E8074" s="21" t="s">
        <v>1452</v>
      </c>
      <c r="F8074" s="12" t="n">
        <v>1</v>
      </c>
      <c r="G8074" s="19" t="n">
        <v>80.5</v>
      </c>
      <c r="H8074" s="19" t="n">
        <v>50.25</v>
      </c>
      <c r="I8074" s="19" t="n">
        <f aca="false">ROUND(F8074*G8074,2)</f>
        <v>80.5</v>
      </c>
      <c r="J8074" s="19" t="n">
        <f aca="false">ROUND(F8074*H8074,2)</f>
        <v>50.25</v>
      </c>
      <c r="K8074" s="19" t="n">
        <f aca="false">INDEX(Pricebook!$L$2:$L$1401,MATCH(D8074,Pricebook!$A$2:$A$1401,0))</f>
        <v>83.75</v>
      </c>
      <c r="L8074" s="19" t="n">
        <f aca="false">ROUND(F8074*K8074,2)</f>
        <v>83.75</v>
      </c>
      <c r="M8074" s="24" t="n">
        <f aca="false">DATE(YEAR(C8074),MONTH(C8074),1)</f>
        <v>46235</v>
      </c>
    </row>
    <row r="8075" customFormat="false" ht="15" hidden="false" customHeight="false" outlineLevel="0" collapsed="false">
      <c r="A8075" s="21" t="s">
        <v>3988</v>
      </c>
      <c r="B8075" s="21" t="s">
        <v>3284</v>
      </c>
      <c r="C8075" s="23" t="n">
        <v>46250</v>
      </c>
      <c r="D8075" s="21" t="s">
        <v>2640</v>
      </c>
      <c r="E8075" s="21" t="s">
        <v>2587</v>
      </c>
      <c r="F8075" s="12" t="n">
        <v>6</v>
      </c>
      <c r="G8075" s="19" t="n">
        <v>6.2</v>
      </c>
      <c r="H8075" s="19" t="n">
        <v>4.15</v>
      </c>
      <c r="I8075" s="19" t="n">
        <f aca="false">ROUND(F8075*G8075,2)</f>
        <v>37.2</v>
      </c>
      <c r="J8075" s="19" t="n">
        <f aca="false">ROUND(F8075*H8075,2)</f>
        <v>24.9</v>
      </c>
      <c r="K8075" s="19" t="n">
        <f aca="false">INDEX(Pricebook!$L$2:$L$1401,MATCH(D8075,Pricebook!$A$2:$A$1401,0))</f>
        <v>6.7</v>
      </c>
      <c r="L8075" s="19" t="n">
        <f aca="false">ROUND(F8075*K8075,2)</f>
        <v>40.2</v>
      </c>
      <c r="M8075" s="24" t="n">
        <f aca="false">DATE(YEAR(C8075),MONTH(C8075),1)</f>
        <v>46235</v>
      </c>
    </row>
    <row r="8076" customFormat="false" ht="15" hidden="false" customHeight="false" outlineLevel="0" collapsed="false">
      <c r="A8076" s="21" t="s">
        <v>3988</v>
      </c>
      <c r="B8076" s="21" t="s">
        <v>3284</v>
      </c>
      <c r="C8076" s="23" t="n">
        <v>46250</v>
      </c>
      <c r="D8076" s="21" t="s">
        <v>919</v>
      </c>
      <c r="E8076" s="21" t="s">
        <v>366</v>
      </c>
      <c r="F8076" s="12" t="n">
        <v>2</v>
      </c>
      <c r="G8076" s="19" t="n">
        <v>99</v>
      </c>
      <c r="H8076" s="19" t="n">
        <v>71.8</v>
      </c>
      <c r="I8076" s="19" t="n">
        <f aca="false">ROUND(F8076*G8076,2)</f>
        <v>198</v>
      </c>
      <c r="J8076" s="19" t="n">
        <f aca="false">ROUND(F8076*H8076,2)</f>
        <v>143.6</v>
      </c>
      <c r="K8076" s="19" t="n">
        <f aca="false">INDEX(Pricebook!$L$2:$L$1401,MATCH(D8076,Pricebook!$A$2:$A$1401,0))</f>
        <v>107.2</v>
      </c>
      <c r="L8076" s="19" t="n">
        <f aca="false">ROUND(F8076*K8076,2)</f>
        <v>214.4</v>
      </c>
      <c r="M8076" s="24" t="n">
        <f aca="false">DATE(YEAR(C8076),MONTH(C8076),1)</f>
        <v>46235</v>
      </c>
    </row>
    <row r="8077" customFormat="false" ht="15" hidden="false" customHeight="false" outlineLevel="0" collapsed="false">
      <c r="A8077" s="21" t="s">
        <v>3988</v>
      </c>
      <c r="B8077" s="21" t="s">
        <v>3284</v>
      </c>
      <c r="C8077" s="23" t="n">
        <v>46250</v>
      </c>
      <c r="D8077" s="21" t="s">
        <v>2706</v>
      </c>
      <c r="E8077" s="21" t="s">
        <v>2587</v>
      </c>
      <c r="F8077" s="12" t="n">
        <v>8</v>
      </c>
      <c r="G8077" s="19" t="n">
        <v>4.45</v>
      </c>
      <c r="H8077" s="19" t="n">
        <v>3.15</v>
      </c>
      <c r="I8077" s="19" t="n">
        <f aca="false">ROUND(F8077*G8077,2)</f>
        <v>35.6</v>
      </c>
      <c r="J8077" s="19" t="n">
        <f aca="false">ROUND(F8077*H8077,2)</f>
        <v>25.2</v>
      </c>
      <c r="K8077" s="19" t="n">
        <f aca="false">INDEX(Pricebook!$L$2:$L$1401,MATCH(D8077,Pricebook!$A$2:$A$1401,0))</f>
        <v>4.85</v>
      </c>
      <c r="L8077" s="19" t="n">
        <f aca="false">ROUND(F8077*K8077,2)</f>
        <v>38.8</v>
      </c>
      <c r="M8077" s="24" t="n">
        <f aca="false">DATE(YEAR(C8077),MONTH(C8077),1)</f>
        <v>46235</v>
      </c>
    </row>
    <row r="8078" customFormat="false" ht="15" hidden="false" customHeight="false" outlineLevel="0" collapsed="false">
      <c r="A8078" s="21" t="s">
        <v>3988</v>
      </c>
      <c r="B8078" s="21" t="s">
        <v>3284</v>
      </c>
      <c r="C8078" s="23" t="n">
        <v>46250</v>
      </c>
      <c r="D8078" s="21" t="s">
        <v>1554</v>
      </c>
      <c r="E8078" s="21" t="s">
        <v>1452</v>
      </c>
      <c r="F8078" s="12" t="n">
        <v>4</v>
      </c>
      <c r="G8078" s="19" t="n">
        <v>27.8</v>
      </c>
      <c r="H8078" s="19" t="n">
        <v>19.3</v>
      </c>
      <c r="I8078" s="19" t="n">
        <f aca="false">ROUND(F8078*G8078,2)</f>
        <v>111.2</v>
      </c>
      <c r="J8078" s="19" t="n">
        <f aca="false">ROUND(F8078*H8078,2)</f>
        <v>77.2</v>
      </c>
      <c r="K8078" s="19" t="n">
        <f aca="false">INDEX(Pricebook!$L$2:$L$1401,MATCH(D8078,Pricebook!$A$2:$A$1401,0))</f>
        <v>28.4</v>
      </c>
      <c r="L8078" s="19" t="n">
        <f aca="false">ROUND(F8078*K8078,2)</f>
        <v>113.6</v>
      </c>
      <c r="M8078" s="24" t="n">
        <f aca="false">DATE(YEAR(C8078),MONTH(C8078),1)</f>
        <v>46235</v>
      </c>
    </row>
    <row r="8079" customFormat="false" ht="15" hidden="false" customHeight="false" outlineLevel="0" collapsed="false">
      <c r="A8079" s="21" t="s">
        <v>3989</v>
      </c>
      <c r="B8079" s="21" t="s">
        <v>3349</v>
      </c>
      <c r="C8079" s="23" t="n">
        <v>46250</v>
      </c>
      <c r="D8079" s="21" t="s">
        <v>2918</v>
      </c>
      <c r="E8079" s="21" t="s">
        <v>2748</v>
      </c>
      <c r="F8079" s="12" t="n">
        <v>1</v>
      </c>
      <c r="G8079" s="19" t="n">
        <v>68.75</v>
      </c>
      <c r="H8079" s="19" t="n">
        <v>41.31</v>
      </c>
      <c r="I8079" s="19" t="n">
        <f aca="false">ROUND(F8079*G8079,2)</f>
        <v>68.75</v>
      </c>
      <c r="J8079" s="19" t="n">
        <f aca="false">ROUND(F8079*H8079,2)</f>
        <v>41.31</v>
      </c>
      <c r="K8079" s="19" t="n">
        <f aca="false">INDEX(Pricebook!$L$2:$L$1401,MATCH(D8079,Pricebook!$A$2:$A$1401,0))</f>
        <v>75.15</v>
      </c>
      <c r="L8079" s="19" t="n">
        <f aca="false">ROUND(F8079*K8079,2)</f>
        <v>75.15</v>
      </c>
      <c r="M8079" s="24" t="n">
        <f aca="false">DATE(YEAR(C8079),MONTH(C8079),1)</f>
        <v>46235</v>
      </c>
    </row>
    <row r="8080" customFormat="false" ht="15" hidden="false" customHeight="false" outlineLevel="0" collapsed="false">
      <c r="A8080" s="21" t="s">
        <v>3989</v>
      </c>
      <c r="B8080" s="21" t="s">
        <v>3349</v>
      </c>
      <c r="C8080" s="23" t="n">
        <v>46250</v>
      </c>
      <c r="D8080" s="21" t="s">
        <v>1156</v>
      </c>
      <c r="E8080" s="21" t="s">
        <v>971</v>
      </c>
      <c r="F8080" s="12" t="n">
        <v>42</v>
      </c>
      <c r="G8080" s="19" t="n">
        <v>24.65</v>
      </c>
      <c r="H8080" s="19" t="n">
        <v>19.96</v>
      </c>
      <c r="I8080" s="19" t="n">
        <f aca="false">ROUND(F8080*G8080,2)</f>
        <v>1035.3</v>
      </c>
      <c r="J8080" s="19" t="n">
        <f aca="false">ROUND(F8080*H8080,2)</f>
        <v>838.32</v>
      </c>
      <c r="K8080" s="19" t="n">
        <f aca="false">INDEX(Pricebook!$L$2:$L$1401,MATCH(D8080,Pricebook!$A$2:$A$1401,0))</f>
        <v>24.65</v>
      </c>
      <c r="L8080" s="19" t="n">
        <f aca="false">ROUND(F8080*K8080,2)</f>
        <v>1035.3</v>
      </c>
      <c r="M8080" s="24" t="n">
        <f aca="false">DATE(YEAR(C8080),MONTH(C8080),1)</f>
        <v>46235</v>
      </c>
    </row>
    <row r="8081" customFormat="false" ht="15" hidden="false" customHeight="false" outlineLevel="0" collapsed="false">
      <c r="A8081" s="21" t="s">
        <v>3989</v>
      </c>
      <c r="B8081" s="21" t="s">
        <v>3349</v>
      </c>
      <c r="C8081" s="23" t="n">
        <v>46250</v>
      </c>
      <c r="D8081" s="21" t="s">
        <v>2936</v>
      </c>
      <c r="E8081" s="21" t="s">
        <v>2748</v>
      </c>
      <c r="F8081" s="12" t="n">
        <v>3</v>
      </c>
      <c r="G8081" s="19" t="n">
        <v>7.75</v>
      </c>
      <c r="H8081" s="19" t="n">
        <v>4.68</v>
      </c>
      <c r="I8081" s="19" t="n">
        <f aca="false">ROUND(F8081*G8081,2)</f>
        <v>23.25</v>
      </c>
      <c r="J8081" s="19" t="n">
        <f aca="false">ROUND(F8081*H8081,2)</f>
        <v>14.04</v>
      </c>
      <c r="K8081" s="19" t="n">
        <f aca="false">INDEX(Pricebook!$L$2:$L$1401,MATCH(D8081,Pricebook!$A$2:$A$1401,0))</f>
        <v>8.55</v>
      </c>
      <c r="L8081" s="19" t="n">
        <f aca="false">ROUND(F8081*K8081,2)</f>
        <v>25.65</v>
      </c>
      <c r="M8081" s="24" t="n">
        <f aca="false">DATE(YEAR(C8081),MONTH(C8081),1)</f>
        <v>46235</v>
      </c>
    </row>
    <row r="8082" customFormat="false" ht="15" hidden="false" customHeight="false" outlineLevel="0" collapsed="false">
      <c r="A8082" s="21" t="s">
        <v>3989</v>
      </c>
      <c r="B8082" s="21" t="s">
        <v>3349</v>
      </c>
      <c r="C8082" s="23" t="n">
        <v>46250</v>
      </c>
      <c r="D8082" s="21" t="s">
        <v>943</v>
      </c>
      <c r="E8082" s="21" t="s">
        <v>366</v>
      </c>
      <c r="F8082" s="12" t="n">
        <v>3</v>
      </c>
      <c r="G8082" s="19" t="n">
        <v>6.5</v>
      </c>
      <c r="H8082" s="19" t="n">
        <v>5</v>
      </c>
      <c r="I8082" s="19" t="n">
        <f aca="false">ROUND(F8082*G8082,2)</f>
        <v>19.5</v>
      </c>
      <c r="J8082" s="19" t="n">
        <f aca="false">ROUND(F8082*H8082,2)</f>
        <v>15</v>
      </c>
      <c r="K8082" s="19" t="n">
        <f aca="false">INDEX(Pricebook!$L$2:$L$1401,MATCH(D8082,Pricebook!$A$2:$A$1401,0))</f>
        <v>7.05</v>
      </c>
      <c r="L8082" s="19" t="n">
        <f aca="false">ROUND(F8082*K8082,2)</f>
        <v>21.15</v>
      </c>
      <c r="M8082" s="24" t="n">
        <f aca="false">DATE(YEAR(C8082),MONTH(C8082),1)</f>
        <v>46235</v>
      </c>
    </row>
    <row r="8083" customFormat="false" ht="15" hidden="false" customHeight="false" outlineLevel="0" collapsed="false">
      <c r="A8083" s="21" t="s">
        <v>3989</v>
      </c>
      <c r="B8083" s="21" t="s">
        <v>3349</v>
      </c>
      <c r="C8083" s="23" t="n">
        <v>46250</v>
      </c>
      <c r="D8083" s="21" t="s">
        <v>1046</v>
      </c>
      <c r="E8083" s="21" t="s">
        <v>971</v>
      </c>
      <c r="F8083" s="12" t="n">
        <v>12</v>
      </c>
      <c r="G8083" s="19" t="n">
        <v>5.15</v>
      </c>
      <c r="H8083" s="19" t="n">
        <v>4.18</v>
      </c>
      <c r="I8083" s="19" t="n">
        <f aca="false">ROUND(F8083*G8083,2)</f>
        <v>61.8</v>
      </c>
      <c r="J8083" s="19" t="n">
        <f aca="false">ROUND(F8083*H8083,2)</f>
        <v>50.16</v>
      </c>
      <c r="K8083" s="19" t="n">
        <f aca="false">INDEX(Pricebook!$L$2:$L$1401,MATCH(D8083,Pricebook!$A$2:$A$1401,0))</f>
        <v>5.7</v>
      </c>
      <c r="L8083" s="19" t="n">
        <f aca="false">ROUND(F8083*K8083,2)</f>
        <v>68.4</v>
      </c>
      <c r="M8083" s="24" t="n">
        <f aca="false">DATE(YEAR(C8083),MONTH(C8083),1)</f>
        <v>46235</v>
      </c>
    </row>
    <row r="8084" customFormat="false" ht="15" hidden="false" customHeight="false" outlineLevel="0" collapsed="false">
      <c r="A8084" s="21" t="s">
        <v>3989</v>
      </c>
      <c r="B8084" s="21" t="s">
        <v>3349</v>
      </c>
      <c r="C8084" s="23" t="n">
        <v>46250</v>
      </c>
      <c r="D8084" s="21" t="s">
        <v>1950</v>
      </c>
      <c r="E8084" s="21" t="s">
        <v>1941</v>
      </c>
      <c r="F8084" s="12" t="n">
        <v>4</v>
      </c>
      <c r="G8084" s="19" t="n">
        <v>104.55</v>
      </c>
      <c r="H8084" s="19" t="n">
        <v>68.23</v>
      </c>
      <c r="I8084" s="19" t="n">
        <f aca="false">ROUND(F8084*G8084,2)</f>
        <v>418.2</v>
      </c>
      <c r="J8084" s="19" t="n">
        <f aca="false">ROUND(F8084*H8084,2)</f>
        <v>272.92</v>
      </c>
      <c r="K8084" s="19" t="n">
        <f aca="false">INDEX(Pricebook!$L$2:$L$1401,MATCH(D8084,Pricebook!$A$2:$A$1401,0))</f>
        <v>110.05</v>
      </c>
      <c r="L8084" s="19" t="n">
        <f aca="false">ROUND(F8084*K8084,2)</f>
        <v>440.2</v>
      </c>
      <c r="M8084" s="24" t="n">
        <f aca="false">DATE(YEAR(C8084),MONTH(C8084),1)</f>
        <v>46235</v>
      </c>
    </row>
    <row r="8085" customFormat="false" ht="15" hidden="false" customHeight="false" outlineLevel="0" collapsed="false">
      <c r="A8085" s="21" t="s">
        <v>3989</v>
      </c>
      <c r="B8085" s="21" t="s">
        <v>3349</v>
      </c>
      <c r="C8085" s="23" t="n">
        <v>46250</v>
      </c>
      <c r="D8085" s="21" t="s">
        <v>1162</v>
      </c>
      <c r="E8085" s="21" t="s">
        <v>971</v>
      </c>
      <c r="F8085" s="12" t="n">
        <v>9</v>
      </c>
      <c r="G8085" s="19" t="n">
        <v>8.3</v>
      </c>
      <c r="H8085" s="19" t="n">
        <v>6.81</v>
      </c>
      <c r="I8085" s="19" t="n">
        <f aca="false">ROUND(F8085*G8085,2)</f>
        <v>74.7</v>
      </c>
      <c r="J8085" s="19" t="n">
        <f aca="false">ROUND(F8085*H8085,2)</f>
        <v>61.29</v>
      </c>
      <c r="K8085" s="19" t="n">
        <f aca="false">INDEX(Pricebook!$L$2:$L$1401,MATCH(D8085,Pricebook!$A$2:$A$1401,0))</f>
        <v>9.75</v>
      </c>
      <c r="L8085" s="19" t="n">
        <f aca="false">ROUND(F8085*K8085,2)</f>
        <v>87.75</v>
      </c>
      <c r="M8085" s="24" t="n">
        <f aca="false">DATE(YEAR(C8085),MONTH(C8085),1)</f>
        <v>46235</v>
      </c>
    </row>
    <row r="8086" customFormat="false" ht="15" hidden="false" customHeight="false" outlineLevel="0" collapsed="false">
      <c r="A8086" s="21" t="s">
        <v>3989</v>
      </c>
      <c r="B8086" s="21" t="s">
        <v>3349</v>
      </c>
      <c r="C8086" s="23" t="n">
        <v>46250</v>
      </c>
      <c r="D8086" s="21" t="s">
        <v>1448</v>
      </c>
      <c r="E8086" s="21" t="s">
        <v>971</v>
      </c>
      <c r="F8086" s="12" t="n">
        <v>10</v>
      </c>
      <c r="G8086" s="19" t="n">
        <v>5.15</v>
      </c>
      <c r="H8086" s="19" t="n">
        <v>4.23</v>
      </c>
      <c r="I8086" s="19" t="n">
        <f aca="false">ROUND(F8086*G8086,2)</f>
        <v>51.5</v>
      </c>
      <c r="J8086" s="19" t="n">
        <f aca="false">ROUND(F8086*H8086,2)</f>
        <v>42.3</v>
      </c>
      <c r="K8086" s="19" t="n">
        <f aca="false">INDEX(Pricebook!$L$2:$L$1401,MATCH(D8086,Pricebook!$A$2:$A$1401,0))</f>
        <v>6.05</v>
      </c>
      <c r="L8086" s="19" t="n">
        <f aca="false">ROUND(F8086*K8086,2)</f>
        <v>60.5</v>
      </c>
      <c r="M8086" s="24" t="n">
        <f aca="false">DATE(YEAR(C8086),MONTH(C8086),1)</f>
        <v>46235</v>
      </c>
    </row>
    <row r="8087" customFormat="false" ht="15" hidden="false" customHeight="false" outlineLevel="0" collapsed="false">
      <c r="A8087" s="21" t="s">
        <v>3989</v>
      </c>
      <c r="B8087" s="21" t="s">
        <v>3349</v>
      </c>
      <c r="C8087" s="23" t="n">
        <v>46250</v>
      </c>
      <c r="D8087" s="21" t="s">
        <v>757</v>
      </c>
      <c r="E8087" s="21" t="s">
        <v>366</v>
      </c>
      <c r="F8087" s="12" t="n">
        <v>4</v>
      </c>
      <c r="G8087" s="19" t="n">
        <v>11.7</v>
      </c>
      <c r="H8087" s="19" t="n">
        <v>8.45</v>
      </c>
      <c r="I8087" s="19" t="n">
        <f aca="false">ROUND(F8087*G8087,2)</f>
        <v>46.8</v>
      </c>
      <c r="J8087" s="19" t="n">
        <f aca="false">ROUND(F8087*H8087,2)</f>
        <v>33.8</v>
      </c>
      <c r="K8087" s="19" t="n">
        <f aca="false">INDEX(Pricebook!$L$2:$L$1401,MATCH(D8087,Pricebook!$A$2:$A$1401,0))</f>
        <v>12.65</v>
      </c>
      <c r="L8087" s="19" t="n">
        <f aca="false">ROUND(F8087*K8087,2)</f>
        <v>50.6</v>
      </c>
      <c r="M8087" s="24" t="n">
        <f aca="false">DATE(YEAR(C8087),MONTH(C8087),1)</f>
        <v>46235</v>
      </c>
    </row>
    <row r="8088" customFormat="false" ht="15" hidden="false" customHeight="false" outlineLevel="0" collapsed="false">
      <c r="A8088" s="21" t="s">
        <v>3989</v>
      </c>
      <c r="B8088" s="21" t="s">
        <v>3349</v>
      </c>
      <c r="C8088" s="23" t="n">
        <v>46250</v>
      </c>
      <c r="D8088" s="21" t="s">
        <v>2772</v>
      </c>
      <c r="E8088" s="21" t="s">
        <v>2748</v>
      </c>
      <c r="F8088" s="12" t="n">
        <v>4</v>
      </c>
      <c r="G8088" s="19" t="n">
        <v>21.75</v>
      </c>
      <c r="H8088" s="19" t="n">
        <v>14.07</v>
      </c>
      <c r="I8088" s="19" t="n">
        <f aca="false">ROUND(F8088*G8088,2)</f>
        <v>87</v>
      </c>
      <c r="J8088" s="19" t="n">
        <f aca="false">ROUND(F8088*H8088,2)</f>
        <v>56.28</v>
      </c>
      <c r="K8088" s="19" t="n">
        <f aca="false">INDEX(Pricebook!$L$2:$L$1401,MATCH(D8088,Pricebook!$A$2:$A$1401,0))</f>
        <v>23.85</v>
      </c>
      <c r="L8088" s="19" t="n">
        <f aca="false">ROUND(F8088*K8088,2)</f>
        <v>95.4</v>
      </c>
      <c r="M8088" s="24" t="n">
        <f aca="false">DATE(YEAR(C8088),MONTH(C8088),1)</f>
        <v>46235</v>
      </c>
    </row>
    <row r="8089" customFormat="false" ht="15" hidden="false" customHeight="false" outlineLevel="0" collapsed="false">
      <c r="A8089" s="21" t="s">
        <v>3990</v>
      </c>
      <c r="B8089" s="21" t="s">
        <v>3058</v>
      </c>
      <c r="C8089" s="23" t="n">
        <v>46250</v>
      </c>
      <c r="D8089" s="21" t="s">
        <v>803</v>
      </c>
      <c r="E8089" s="21" t="s">
        <v>366</v>
      </c>
      <c r="F8089" s="12" t="n">
        <v>1</v>
      </c>
      <c r="G8089" s="19" t="n">
        <v>164.8</v>
      </c>
      <c r="H8089" s="19" t="n">
        <v>117.81</v>
      </c>
      <c r="I8089" s="19" t="n">
        <f aca="false">ROUND(F8089*G8089,2)</f>
        <v>164.8</v>
      </c>
      <c r="J8089" s="19" t="n">
        <f aca="false">ROUND(F8089*H8089,2)</f>
        <v>117.81</v>
      </c>
      <c r="K8089" s="19" t="n">
        <f aca="false">INDEX(Pricebook!$L$2:$L$1401,MATCH(D8089,Pricebook!$A$2:$A$1401,0))</f>
        <v>175.85</v>
      </c>
      <c r="L8089" s="19" t="n">
        <f aca="false">ROUND(F8089*K8089,2)</f>
        <v>175.85</v>
      </c>
      <c r="M8089" s="24" t="n">
        <f aca="false">DATE(YEAR(C8089),MONTH(C8089),1)</f>
        <v>46235</v>
      </c>
    </row>
    <row r="8090" customFormat="false" ht="15" hidden="false" customHeight="false" outlineLevel="0" collapsed="false">
      <c r="A8090" s="21" t="s">
        <v>3990</v>
      </c>
      <c r="B8090" s="21" t="s">
        <v>3058</v>
      </c>
      <c r="C8090" s="23" t="n">
        <v>46250</v>
      </c>
      <c r="D8090" s="21" t="s">
        <v>2946</v>
      </c>
      <c r="E8090" s="21" t="s">
        <v>2748</v>
      </c>
      <c r="F8090" s="12" t="n">
        <v>1</v>
      </c>
      <c r="G8090" s="19" t="n">
        <v>9.3</v>
      </c>
      <c r="H8090" s="19" t="n">
        <v>5.53</v>
      </c>
      <c r="I8090" s="19" t="n">
        <f aca="false">ROUND(F8090*G8090,2)</f>
        <v>9.3</v>
      </c>
      <c r="J8090" s="19" t="n">
        <f aca="false">ROUND(F8090*H8090,2)</f>
        <v>5.53</v>
      </c>
      <c r="K8090" s="19" t="n">
        <f aca="false">INDEX(Pricebook!$L$2:$L$1401,MATCH(D8090,Pricebook!$A$2:$A$1401,0))</f>
        <v>10.1</v>
      </c>
      <c r="L8090" s="19" t="n">
        <f aca="false">ROUND(F8090*K8090,2)</f>
        <v>10.1</v>
      </c>
      <c r="M8090" s="24" t="n">
        <f aca="false">DATE(YEAR(C8090),MONTH(C8090),1)</f>
        <v>46235</v>
      </c>
    </row>
    <row r="8091" customFormat="false" ht="15" hidden="false" customHeight="false" outlineLevel="0" collapsed="false">
      <c r="A8091" s="21" t="s">
        <v>3990</v>
      </c>
      <c r="B8091" s="21" t="s">
        <v>3058</v>
      </c>
      <c r="C8091" s="23" t="n">
        <v>46250</v>
      </c>
      <c r="D8091" s="21" t="s">
        <v>923</v>
      </c>
      <c r="E8091" s="21" t="s">
        <v>366</v>
      </c>
      <c r="F8091" s="12" t="n">
        <v>1</v>
      </c>
      <c r="G8091" s="19" t="n">
        <v>278.1</v>
      </c>
      <c r="H8091" s="19" t="n">
        <v>202.83</v>
      </c>
      <c r="I8091" s="19" t="n">
        <f aca="false">ROUND(F8091*G8091,2)</f>
        <v>278.1</v>
      </c>
      <c r="J8091" s="19" t="n">
        <f aca="false">ROUND(F8091*H8091,2)</f>
        <v>202.83</v>
      </c>
      <c r="K8091" s="19" t="n">
        <f aca="false">INDEX(Pricebook!$L$2:$L$1401,MATCH(D8091,Pricebook!$A$2:$A$1401,0))</f>
        <v>302.75</v>
      </c>
      <c r="L8091" s="19" t="n">
        <f aca="false">ROUND(F8091*K8091,2)</f>
        <v>302.75</v>
      </c>
      <c r="M8091" s="24" t="n">
        <f aca="false">DATE(YEAR(C8091),MONTH(C8091),1)</f>
        <v>46235</v>
      </c>
    </row>
    <row r="8092" customFormat="false" ht="15" hidden="false" customHeight="false" outlineLevel="0" collapsed="false">
      <c r="A8092" s="21" t="s">
        <v>3990</v>
      </c>
      <c r="B8092" s="21" t="s">
        <v>3058</v>
      </c>
      <c r="C8092" s="23" t="n">
        <v>46250</v>
      </c>
      <c r="D8092" s="21" t="s">
        <v>2860</v>
      </c>
      <c r="E8092" s="21" t="s">
        <v>2748</v>
      </c>
      <c r="F8092" s="12" t="n">
        <v>4</v>
      </c>
      <c r="G8092" s="19" t="n">
        <v>19.65</v>
      </c>
      <c r="H8092" s="19" t="n">
        <v>11.76</v>
      </c>
      <c r="I8092" s="19" t="n">
        <f aca="false">ROUND(F8092*G8092,2)</f>
        <v>78.6</v>
      </c>
      <c r="J8092" s="19" t="n">
        <f aca="false">ROUND(F8092*H8092,2)</f>
        <v>47.04</v>
      </c>
      <c r="K8092" s="19" t="n">
        <f aca="false">INDEX(Pricebook!$L$2:$L$1401,MATCH(D8092,Pricebook!$A$2:$A$1401,0))</f>
        <v>21.4</v>
      </c>
      <c r="L8092" s="19" t="n">
        <f aca="false">ROUND(F8092*K8092,2)</f>
        <v>85.6</v>
      </c>
      <c r="M8092" s="24" t="n">
        <f aca="false">DATE(YEAR(C8092),MONTH(C8092),1)</f>
        <v>46235</v>
      </c>
    </row>
    <row r="8093" customFormat="false" ht="15" hidden="false" customHeight="false" outlineLevel="0" collapsed="false">
      <c r="A8093" s="21" t="s">
        <v>3990</v>
      </c>
      <c r="B8093" s="21" t="s">
        <v>3058</v>
      </c>
      <c r="C8093" s="23" t="n">
        <v>46250</v>
      </c>
      <c r="D8093" s="21" t="s">
        <v>2485</v>
      </c>
      <c r="E8093" s="21" t="s">
        <v>2466</v>
      </c>
      <c r="F8093" s="12" t="n">
        <v>4</v>
      </c>
      <c r="G8093" s="19" t="n">
        <v>99.7</v>
      </c>
      <c r="H8093" s="19" t="n">
        <v>66.76</v>
      </c>
      <c r="I8093" s="19" t="n">
        <f aca="false">ROUND(F8093*G8093,2)</f>
        <v>398.8</v>
      </c>
      <c r="J8093" s="19" t="n">
        <f aca="false">ROUND(F8093*H8093,2)</f>
        <v>267.04</v>
      </c>
      <c r="K8093" s="19" t="n">
        <f aca="false">INDEX(Pricebook!$L$2:$L$1401,MATCH(D8093,Pricebook!$A$2:$A$1401,0))</f>
        <v>102.75</v>
      </c>
      <c r="L8093" s="19" t="n">
        <f aca="false">ROUND(F8093*K8093,2)</f>
        <v>411</v>
      </c>
      <c r="M8093" s="24" t="n">
        <f aca="false">DATE(YEAR(C8093),MONTH(C8093),1)</f>
        <v>46235</v>
      </c>
    </row>
    <row r="8094" customFormat="false" ht="15" hidden="false" customHeight="false" outlineLevel="0" collapsed="false">
      <c r="A8094" s="21" t="s">
        <v>3990</v>
      </c>
      <c r="B8094" s="21" t="s">
        <v>3058</v>
      </c>
      <c r="C8094" s="23" t="n">
        <v>46250</v>
      </c>
      <c r="D8094" s="21" t="s">
        <v>879</v>
      </c>
      <c r="E8094" s="21" t="s">
        <v>366</v>
      </c>
      <c r="F8094" s="12" t="n">
        <v>1</v>
      </c>
      <c r="G8094" s="19" t="n">
        <v>61.8</v>
      </c>
      <c r="H8094" s="19" t="n">
        <v>44.23</v>
      </c>
      <c r="I8094" s="19" t="n">
        <f aca="false">ROUND(F8094*G8094,2)</f>
        <v>61.8</v>
      </c>
      <c r="J8094" s="19" t="n">
        <f aca="false">ROUND(F8094*H8094,2)</f>
        <v>44.23</v>
      </c>
      <c r="K8094" s="19" t="n">
        <f aca="false">INDEX(Pricebook!$L$2:$L$1401,MATCH(D8094,Pricebook!$A$2:$A$1401,0))</f>
        <v>66.05</v>
      </c>
      <c r="L8094" s="19" t="n">
        <f aca="false">ROUND(F8094*K8094,2)</f>
        <v>66.05</v>
      </c>
      <c r="M8094" s="24" t="n">
        <f aca="false">DATE(YEAR(C8094),MONTH(C8094),1)</f>
        <v>46235</v>
      </c>
    </row>
    <row r="8095" customFormat="false" ht="15" hidden="false" customHeight="false" outlineLevel="0" collapsed="false">
      <c r="A8095" s="21" t="s">
        <v>3991</v>
      </c>
      <c r="B8095" s="21" t="s">
        <v>3254</v>
      </c>
      <c r="C8095" s="23" t="n">
        <v>46250</v>
      </c>
      <c r="D8095" s="21" t="s">
        <v>2112</v>
      </c>
      <c r="E8095" s="21" t="s">
        <v>1941</v>
      </c>
      <c r="F8095" s="12" t="n">
        <v>3</v>
      </c>
      <c r="G8095" s="19" t="n">
        <v>181.8</v>
      </c>
      <c r="H8095" s="19" t="n">
        <v>118.37</v>
      </c>
      <c r="I8095" s="19" t="n">
        <f aca="false">ROUND(F8095*G8095,2)</f>
        <v>545.4</v>
      </c>
      <c r="J8095" s="19" t="n">
        <f aca="false">ROUND(F8095*H8095,2)</f>
        <v>355.11</v>
      </c>
      <c r="K8095" s="19" t="n">
        <f aca="false">INDEX(Pricebook!$L$2:$L$1401,MATCH(D8095,Pricebook!$A$2:$A$1401,0))</f>
        <v>190.95</v>
      </c>
      <c r="L8095" s="19" t="n">
        <f aca="false">ROUND(F8095*K8095,2)</f>
        <v>572.85</v>
      </c>
      <c r="M8095" s="24" t="n">
        <f aca="false">DATE(YEAR(C8095),MONTH(C8095),1)</f>
        <v>46235</v>
      </c>
    </row>
    <row r="8096" customFormat="false" ht="15" hidden="false" customHeight="false" outlineLevel="0" collapsed="false">
      <c r="A8096" s="21" t="s">
        <v>3991</v>
      </c>
      <c r="B8096" s="21" t="s">
        <v>3254</v>
      </c>
      <c r="C8096" s="23" t="n">
        <v>46250</v>
      </c>
      <c r="D8096" s="21" t="s">
        <v>2904</v>
      </c>
      <c r="E8096" s="21" t="s">
        <v>2748</v>
      </c>
      <c r="F8096" s="12" t="n">
        <v>5</v>
      </c>
      <c r="G8096" s="19" t="n">
        <v>17.3</v>
      </c>
      <c r="H8096" s="19" t="n">
        <v>10.42</v>
      </c>
      <c r="I8096" s="19" t="n">
        <f aca="false">ROUND(F8096*G8096,2)</f>
        <v>86.5</v>
      </c>
      <c r="J8096" s="19" t="n">
        <f aca="false">ROUND(F8096*H8096,2)</f>
        <v>52.1</v>
      </c>
      <c r="K8096" s="19" t="n">
        <f aca="false">INDEX(Pricebook!$L$2:$L$1401,MATCH(D8096,Pricebook!$A$2:$A$1401,0))</f>
        <v>18.95</v>
      </c>
      <c r="L8096" s="19" t="n">
        <f aca="false">ROUND(F8096*K8096,2)</f>
        <v>94.75</v>
      </c>
      <c r="M8096" s="24" t="n">
        <f aca="false">DATE(YEAR(C8096),MONTH(C8096),1)</f>
        <v>46235</v>
      </c>
    </row>
    <row r="8097" customFormat="false" ht="15" hidden="false" customHeight="false" outlineLevel="0" collapsed="false">
      <c r="A8097" s="21" t="s">
        <v>3991</v>
      </c>
      <c r="B8097" s="21" t="s">
        <v>3254</v>
      </c>
      <c r="C8097" s="23" t="n">
        <v>46250</v>
      </c>
      <c r="D8097" s="21" t="s">
        <v>399</v>
      </c>
      <c r="E8097" s="21" t="s">
        <v>366</v>
      </c>
      <c r="F8097" s="12" t="n">
        <v>1</v>
      </c>
      <c r="G8097" s="19" t="n">
        <v>17.95</v>
      </c>
      <c r="H8097" s="19" t="n">
        <v>12.83</v>
      </c>
      <c r="I8097" s="19" t="n">
        <f aca="false">ROUND(F8097*G8097,2)</f>
        <v>17.95</v>
      </c>
      <c r="J8097" s="19" t="n">
        <f aca="false">ROUND(F8097*H8097,2)</f>
        <v>12.83</v>
      </c>
      <c r="K8097" s="19" t="n">
        <f aca="false">INDEX(Pricebook!$L$2:$L$1401,MATCH(D8097,Pricebook!$A$2:$A$1401,0))</f>
        <v>19.15</v>
      </c>
      <c r="L8097" s="19" t="n">
        <f aca="false">ROUND(F8097*K8097,2)</f>
        <v>19.15</v>
      </c>
      <c r="M8097" s="24" t="n">
        <f aca="false">DATE(YEAR(C8097),MONTH(C8097),1)</f>
        <v>46235</v>
      </c>
    </row>
    <row r="8098" customFormat="false" ht="15" hidden="false" customHeight="false" outlineLevel="0" collapsed="false">
      <c r="A8098" s="21" t="s">
        <v>3991</v>
      </c>
      <c r="B8098" s="21" t="s">
        <v>3254</v>
      </c>
      <c r="C8098" s="23" t="n">
        <v>46250</v>
      </c>
      <c r="D8098" s="21" t="s">
        <v>1944</v>
      </c>
      <c r="E8098" s="21" t="s">
        <v>1941</v>
      </c>
      <c r="F8098" s="12" t="n">
        <v>3</v>
      </c>
      <c r="G8098" s="19" t="n">
        <v>74.2</v>
      </c>
      <c r="H8098" s="19" t="n">
        <v>47.55</v>
      </c>
      <c r="I8098" s="19" t="n">
        <f aca="false">ROUND(F8098*G8098,2)</f>
        <v>222.6</v>
      </c>
      <c r="J8098" s="19" t="n">
        <f aca="false">ROUND(F8098*H8098,2)</f>
        <v>142.65</v>
      </c>
      <c r="K8098" s="19" t="n">
        <f aca="false">INDEX(Pricebook!$L$2:$L$1401,MATCH(D8098,Pricebook!$A$2:$A$1401,0))</f>
        <v>76.7</v>
      </c>
      <c r="L8098" s="19" t="n">
        <f aca="false">ROUND(F8098*K8098,2)</f>
        <v>230.1</v>
      </c>
      <c r="M8098" s="24" t="n">
        <f aca="false">DATE(YEAR(C8098),MONTH(C8098),1)</f>
        <v>46235</v>
      </c>
    </row>
    <row r="8099" customFormat="false" ht="15" hidden="false" customHeight="false" outlineLevel="0" collapsed="false">
      <c r="A8099" s="21" t="s">
        <v>3991</v>
      </c>
      <c r="B8099" s="21" t="s">
        <v>3254</v>
      </c>
      <c r="C8099" s="23" t="n">
        <v>46250</v>
      </c>
      <c r="D8099" s="21" t="s">
        <v>1986</v>
      </c>
      <c r="E8099" s="21" t="s">
        <v>1941</v>
      </c>
      <c r="F8099" s="12" t="n">
        <v>4</v>
      </c>
      <c r="G8099" s="19" t="n">
        <v>121.95</v>
      </c>
      <c r="H8099" s="19" t="n">
        <v>78.26</v>
      </c>
      <c r="I8099" s="19" t="n">
        <f aca="false">ROUND(F8099*G8099,2)</f>
        <v>487.8</v>
      </c>
      <c r="J8099" s="19" t="n">
        <f aca="false">ROUND(F8099*H8099,2)</f>
        <v>313.04</v>
      </c>
      <c r="K8099" s="19" t="n">
        <f aca="false">INDEX(Pricebook!$L$2:$L$1401,MATCH(D8099,Pricebook!$A$2:$A$1401,0))</f>
        <v>126.25</v>
      </c>
      <c r="L8099" s="19" t="n">
        <f aca="false">ROUND(F8099*K8099,2)</f>
        <v>505</v>
      </c>
      <c r="M8099" s="24" t="n">
        <f aca="false">DATE(YEAR(C8099),MONTH(C8099),1)</f>
        <v>46235</v>
      </c>
    </row>
    <row r="8100" customFormat="false" ht="15" hidden="false" customHeight="false" outlineLevel="0" collapsed="false">
      <c r="A8100" s="21" t="s">
        <v>3991</v>
      </c>
      <c r="B8100" s="21" t="s">
        <v>3254</v>
      </c>
      <c r="C8100" s="23" t="n">
        <v>46250</v>
      </c>
      <c r="D8100" s="21" t="s">
        <v>623</v>
      </c>
      <c r="E8100" s="21" t="s">
        <v>366</v>
      </c>
      <c r="F8100" s="12" t="n">
        <v>2</v>
      </c>
      <c r="G8100" s="19" t="n">
        <v>15.25</v>
      </c>
      <c r="H8100" s="19" t="n">
        <v>10.98</v>
      </c>
      <c r="I8100" s="19" t="n">
        <f aca="false">ROUND(F8100*G8100,2)</f>
        <v>30.5</v>
      </c>
      <c r="J8100" s="19" t="n">
        <f aca="false">ROUND(F8100*H8100,2)</f>
        <v>21.96</v>
      </c>
      <c r="K8100" s="19" t="n">
        <f aca="false">INDEX(Pricebook!$L$2:$L$1401,MATCH(D8100,Pricebook!$A$2:$A$1401,0))</f>
        <v>16.4</v>
      </c>
      <c r="L8100" s="19" t="n">
        <f aca="false">ROUND(F8100*K8100,2)</f>
        <v>32.8</v>
      </c>
      <c r="M8100" s="24" t="n">
        <f aca="false">DATE(YEAR(C8100),MONTH(C8100),1)</f>
        <v>46235</v>
      </c>
    </row>
    <row r="8101" customFormat="false" ht="15" hidden="false" customHeight="false" outlineLevel="0" collapsed="false">
      <c r="A8101" s="21" t="s">
        <v>3992</v>
      </c>
      <c r="B8101" s="21" t="s">
        <v>3095</v>
      </c>
      <c r="C8101" s="23" t="n">
        <v>46251</v>
      </c>
      <c r="D8101" s="21" t="s">
        <v>2932</v>
      </c>
      <c r="E8101" s="21" t="s">
        <v>2748</v>
      </c>
      <c r="F8101" s="12" t="n">
        <v>4</v>
      </c>
      <c r="G8101" s="19" t="n">
        <v>101.4</v>
      </c>
      <c r="H8101" s="19" t="n">
        <v>64.85</v>
      </c>
      <c r="I8101" s="19" t="n">
        <f aca="false">ROUND(F8101*G8101,2)</f>
        <v>405.6</v>
      </c>
      <c r="J8101" s="19" t="n">
        <f aca="false">ROUND(F8101*H8101,2)</f>
        <v>259.4</v>
      </c>
      <c r="K8101" s="19" t="n">
        <f aca="false">INDEX(Pricebook!$L$2:$L$1401,MATCH(D8101,Pricebook!$A$2:$A$1401,0))</f>
        <v>109.95</v>
      </c>
      <c r="L8101" s="19" t="n">
        <f aca="false">ROUND(F8101*K8101,2)</f>
        <v>439.8</v>
      </c>
      <c r="M8101" s="24" t="n">
        <f aca="false">DATE(YEAR(C8101),MONTH(C8101),1)</f>
        <v>46235</v>
      </c>
    </row>
    <row r="8102" customFormat="false" ht="15" hidden="false" customHeight="false" outlineLevel="0" collapsed="false">
      <c r="A8102" s="21" t="s">
        <v>3992</v>
      </c>
      <c r="B8102" s="21" t="s">
        <v>3095</v>
      </c>
      <c r="C8102" s="23" t="n">
        <v>46251</v>
      </c>
      <c r="D8102" s="21" t="s">
        <v>2746</v>
      </c>
      <c r="E8102" s="21" t="s">
        <v>2748</v>
      </c>
      <c r="F8102" s="12" t="n">
        <v>2</v>
      </c>
      <c r="G8102" s="19" t="n">
        <v>29.5</v>
      </c>
      <c r="H8102" s="19" t="n">
        <v>17.81</v>
      </c>
      <c r="I8102" s="19" t="n">
        <f aca="false">ROUND(F8102*G8102,2)</f>
        <v>59</v>
      </c>
      <c r="J8102" s="19" t="n">
        <f aca="false">ROUND(F8102*H8102,2)</f>
        <v>35.62</v>
      </c>
      <c r="K8102" s="19" t="n">
        <f aca="false">INDEX(Pricebook!$L$2:$L$1401,MATCH(D8102,Pricebook!$A$2:$A$1401,0))</f>
        <v>32.4</v>
      </c>
      <c r="L8102" s="19" t="n">
        <f aca="false">ROUND(F8102*K8102,2)</f>
        <v>64.8</v>
      </c>
      <c r="M8102" s="24" t="n">
        <f aca="false">DATE(YEAR(C8102),MONTH(C8102),1)</f>
        <v>46235</v>
      </c>
    </row>
    <row r="8103" customFormat="false" ht="15" hidden="false" customHeight="false" outlineLevel="0" collapsed="false">
      <c r="A8103" s="21" t="s">
        <v>3992</v>
      </c>
      <c r="B8103" s="21" t="s">
        <v>3095</v>
      </c>
      <c r="C8103" s="23" t="n">
        <v>46251</v>
      </c>
      <c r="D8103" s="21" t="s">
        <v>2571</v>
      </c>
      <c r="E8103" s="21" t="s">
        <v>2466</v>
      </c>
      <c r="F8103" s="12" t="n">
        <v>5</v>
      </c>
      <c r="G8103" s="19" t="n">
        <v>31.5</v>
      </c>
      <c r="H8103" s="19" t="n">
        <v>19.88</v>
      </c>
      <c r="I8103" s="19" t="n">
        <f aca="false">ROUND(F8103*G8103,2)</f>
        <v>157.5</v>
      </c>
      <c r="J8103" s="19" t="n">
        <f aca="false">ROUND(F8103*H8103,2)</f>
        <v>99.4</v>
      </c>
      <c r="K8103" s="19" t="n">
        <f aca="false">INDEX(Pricebook!$L$2:$L$1401,MATCH(D8103,Pricebook!$A$2:$A$1401,0))</f>
        <v>33.15</v>
      </c>
      <c r="L8103" s="19" t="n">
        <f aca="false">ROUND(F8103*K8103,2)</f>
        <v>165.75</v>
      </c>
      <c r="M8103" s="24" t="n">
        <f aca="false">DATE(YEAR(C8103),MONTH(C8103),1)</f>
        <v>46235</v>
      </c>
    </row>
    <row r="8104" customFormat="false" ht="15" hidden="false" customHeight="false" outlineLevel="0" collapsed="false">
      <c r="A8104" s="21" t="s">
        <v>3992</v>
      </c>
      <c r="B8104" s="21" t="s">
        <v>3095</v>
      </c>
      <c r="C8104" s="23" t="n">
        <v>46251</v>
      </c>
      <c r="D8104" s="21" t="s">
        <v>695</v>
      </c>
      <c r="E8104" s="21" t="s">
        <v>366</v>
      </c>
      <c r="F8104" s="12" t="n">
        <v>1</v>
      </c>
      <c r="G8104" s="19" t="n">
        <v>12.05</v>
      </c>
      <c r="H8104" s="19" t="n">
        <v>8.71</v>
      </c>
      <c r="I8104" s="19" t="n">
        <f aca="false">ROUND(F8104*G8104,2)</f>
        <v>12.05</v>
      </c>
      <c r="J8104" s="19" t="n">
        <f aca="false">ROUND(F8104*H8104,2)</f>
        <v>8.71</v>
      </c>
      <c r="K8104" s="19" t="n">
        <f aca="false">INDEX(Pricebook!$L$2:$L$1401,MATCH(D8104,Pricebook!$A$2:$A$1401,0))</f>
        <v>13</v>
      </c>
      <c r="L8104" s="19" t="n">
        <f aca="false">ROUND(F8104*K8104,2)</f>
        <v>13</v>
      </c>
      <c r="M8104" s="24" t="n">
        <f aca="false">DATE(YEAR(C8104),MONTH(C8104),1)</f>
        <v>46235</v>
      </c>
    </row>
    <row r="8105" customFormat="false" ht="15" hidden="false" customHeight="false" outlineLevel="0" collapsed="false">
      <c r="A8105" s="21" t="s">
        <v>3992</v>
      </c>
      <c r="B8105" s="21" t="s">
        <v>3095</v>
      </c>
      <c r="C8105" s="23" t="n">
        <v>46251</v>
      </c>
      <c r="D8105" s="21" t="s">
        <v>2464</v>
      </c>
      <c r="E8105" s="21" t="s">
        <v>2466</v>
      </c>
      <c r="F8105" s="12" t="n">
        <v>6</v>
      </c>
      <c r="G8105" s="19" t="n">
        <v>31.2</v>
      </c>
      <c r="H8105" s="19" t="n">
        <v>19.48</v>
      </c>
      <c r="I8105" s="19" t="n">
        <f aca="false">ROUND(F8105*G8105,2)</f>
        <v>187.2</v>
      </c>
      <c r="J8105" s="19" t="n">
        <f aca="false">ROUND(F8105*H8105,2)</f>
        <v>116.88</v>
      </c>
      <c r="K8105" s="19" t="n">
        <f aca="false">INDEX(Pricebook!$L$2:$L$1401,MATCH(D8105,Pricebook!$A$2:$A$1401,0))</f>
        <v>32.5</v>
      </c>
      <c r="L8105" s="19" t="n">
        <f aca="false">ROUND(F8105*K8105,2)</f>
        <v>195</v>
      </c>
      <c r="M8105" s="24" t="n">
        <f aca="false">DATE(YEAR(C8105),MONTH(C8105),1)</f>
        <v>46235</v>
      </c>
    </row>
    <row r="8106" customFormat="false" ht="15" hidden="false" customHeight="false" outlineLevel="0" collapsed="false">
      <c r="A8106" s="21" t="s">
        <v>3992</v>
      </c>
      <c r="B8106" s="21" t="s">
        <v>3095</v>
      </c>
      <c r="C8106" s="23" t="n">
        <v>46251</v>
      </c>
      <c r="D8106" s="21" t="s">
        <v>939</v>
      </c>
      <c r="E8106" s="21" t="s">
        <v>366</v>
      </c>
      <c r="F8106" s="12" t="n">
        <v>2</v>
      </c>
      <c r="G8106" s="19" t="n">
        <v>40.3</v>
      </c>
      <c r="H8106" s="19" t="n">
        <v>32.74</v>
      </c>
      <c r="I8106" s="19" t="n">
        <f aca="false">ROUND(F8106*G8106,2)</f>
        <v>80.6</v>
      </c>
      <c r="J8106" s="19" t="n">
        <f aca="false">ROUND(F8106*H8106,2)</f>
        <v>65.48</v>
      </c>
      <c r="K8106" s="19" t="n">
        <f aca="false">INDEX(Pricebook!$L$2:$L$1401,MATCH(D8106,Pricebook!$A$2:$A$1401,0))</f>
        <v>43.1</v>
      </c>
      <c r="L8106" s="19" t="n">
        <f aca="false">ROUND(F8106*K8106,2)</f>
        <v>86.2</v>
      </c>
      <c r="M8106" s="24" t="n">
        <f aca="false">DATE(YEAR(C8106),MONTH(C8106),1)</f>
        <v>46235</v>
      </c>
    </row>
    <row r="8107" customFormat="false" ht="15" hidden="false" customHeight="false" outlineLevel="0" collapsed="false">
      <c r="A8107" s="21" t="s">
        <v>3992</v>
      </c>
      <c r="B8107" s="21" t="s">
        <v>3095</v>
      </c>
      <c r="C8107" s="23" t="n">
        <v>46251</v>
      </c>
      <c r="D8107" s="21" t="s">
        <v>2866</v>
      </c>
      <c r="E8107" s="21" t="s">
        <v>2748</v>
      </c>
      <c r="F8107" s="12" t="n">
        <v>1</v>
      </c>
      <c r="G8107" s="19" t="n">
        <v>3.3</v>
      </c>
      <c r="H8107" s="19" t="n">
        <v>1.99</v>
      </c>
      <c r="I8107" s="19" t="n">
        <f aca="false">ROUND(F8107*G8107,2)</f>
        <v>3.3</v>
      </c>
      <c r="J8107" s="19" t="n">
        <f aca="false">ROUND(F8107*H8107,2)</f>
        <v>1.99</v>
      </c>
      <c r="K8107" s="19" t="n">
        <f aca="false">INDEX(Pricebook!$L$2:$L$1401,MATCH(D8107,Pricebook!$A$2:$A$1401,0))</f>
        <v>3.65</v>
      </c>
      <c r="L8107" s="19" t="n">
        <f aca="false">ROUND(F8107*K8107,2)</f>
        <v>3.65</v>
      </c>
      <c r="M8107" s="24" t="n">
        <f aca="false">DATE(YEAR(C8107),MONTH(C8107),1)</f>
        <v>46235</v>
      </c>
    </row>
    <row r="8108" customFormat="false" ht="15" hidden="false" customHeight="false" outlineLevel="0" collapsed="false">
      <c r="A8108" s="21" t="s">
        <v>3992</v>
      </c>
      <c r="B8108" s="21" t="s">
        <v>3095</v>
      </c>
      <c r="C8108" s="23" t="n">
        <v>46251</v>
      </c>
      <c r="D8108" s="21" t="s">
        <v>2573</v>
      </c>
      <c r="E8108" s="21" t="s">
        <v>2466</v>
      </c>
      <c r="F8108" s="12" t="n">
        <v>2</v>
      </c>
      <c r="G8108" s="19" t="n">
        <v>32.4</v>
      </c>
      <c r="H8108" s="19" t="n">
        <v>22.76</v>
      </c>
      <c r="I8108" s="19" t="n">
        <f aca="false">ROUND(F8108*G8108,2)</f>
        <v>64.8</v>
      </c>
      <c r="J8108" s="19" t="n">
        <f aca="false">ROUND(F8108*H8108,2)</f>
        <v>45.52</v>
      </c>
      <c r="K8108" s="19" t="n">
        <f aca="false">INDEX(Pricebook!$L$2:$L$1401,MATCH(D8108,Pricebook!$A$2:$A$1401,0))</f>
        <v>33.5</v>
      </c>
      <c r="L8108" s="19" t="n">
        <f aca="false">ROUND(F8108*K8108,2)</f>
        <v>67</v>
      </c>
      <c r="M8108" s="24" t="n">
        <f aca="false">DATE(YEAR(C8108),MONTH(C8108),1)</f>
        <v>46235</v>
      </c>
    </row>
    <row r="8109" customFormat="false" ht="15" hidden="false" customHeight="false" outlineLevel="0" collapsed="false">
      <c r="A8109" s="21" t="s">
        <v>3992</v>
      </c>
      <c r="B8109" s="21" t="s">
        <v>3095</v>
      </c>
      <c r="C8109" s="23" t="n">
        <v>46251</v>
      </c>
      <c r="D8109" s="21" t="s">
        <v>865</v>
      </c>
      <c r="E8109" s="21" t="s">
        <v>366</v>
      </c>
      <c r="F8109" s="12" t="n">
        <v>1</v>
      </c>
      <c r="G8109" s="19" t="n">
        <v>66</v>
      </c>
      <c r="H8109" s="19" t="n">
        <v>48.05</v>
      </c>
      <c r="I8109" s="19" t="n">
        <f aca="false">ROUND(F8109*G8109,2)</f>
        <v>66</v>
      </c>
      <c r="J8109" s="19" t="n">
        <f aca="false">ROUND(F8109*H8109,2)</f>
        <v>48.05</v>
      </c>
      <c r="K8109" s="19" t="n">
        <f aca="false">INDEX(Pricebook!$L$2:$L$1401,MATCH(D8109,Pricebook!$A$2:$A$1401,0))</f>
        <v>71.75</v>
      </c>
      <c r="L8109" s="19" t="n">
        <f aca="false">ROUND(F8109*K8109,2)</f>
        <v>71.75</v>
      </c>
      <c r="M8109" s="24" t="n">
        <f aca="false">DATE(YEAR(C8109),MONTH(C8109),1)</f>
        <v>46235</v>
      </c>
    </row>
    <row r="8110" customFormat="false" ht="15" hidden="false" customHeight="false" outlineLevel="0" collapsed="false">
      <c r="A8110" s="21" t="s">
        <v>3992</v>
      </c>
      <c r="B8110" s="21" t="s">
        <v>3095</v>
      </c>
      <c r="C8110" s="23" t="n">
        <v>46251</v>
      </c>
      <c r="D8110" s="21" t="s">
        <v>909</v>
      </c>
      <c r="E8110" s="21" t="s">
        <v>366</v>
      </c>
      <c r="F8110" s="12" t="n">
        <v>2</v>
      </c>
      <c r="G8110" s="19" t="n">
        <v>38.6</v>
      </c>
      <c r="H8110" s="19" t="n">
        <v>32.21</v>
      </c>
      <c r="I8110" s="19" t="n">
        <f aca="false">ROUND(F8110*G8110,2)</f>
        <v>77.2</v>
      </c>
      <c r="J8110" s="19" t="n">
        <f aca="false">ROUND(F8110*H8110,2)</f>
        <v>64.42</v>
      </c>
      <c r="K8110" s="19" t="n">
        <f aca="false">INDEX(Pricebook!$L$2:$L$1401,MATCH(D8110,Pricebook!$A$2:$A$1401,0))</f>
        <v>41.85</v>
      </c>
      <c r="L8110" s="19" t="n">
        <f aca="false">ROUND(F8110*K8110,2)</f>
        <v>83.7</v>
      </c>
      <c r="M8110" s="24" t="n">
        <f aca="false">DATE(YEAR(C8110),MONTH(C8110),1)</f>
        <v>46235</v>
      </c>
    </row>
    <row r="8111" customFormat="false" ht="15" hidden="false" customHeight="false" outlineLevel="0" collapsed="false">
      <c r="A8111" s="21" t="s">
        <v>3993</v>
      </c>
      <c r="B8111" s="21" t="s">
        <v>3251</v>
      </c>
      <c r="C8111" s="23" t="n">
        <v>46251</v>
      </c>
      <c r="D8111" s="21" t="s">
        <v>933</v>
      </c>
      <c r="E8111" s="21" t="s">
        <v>366</v>
      </c>
      <c r="F8111" s="12" t="n">
        <v>2</v>
      </c>
      <c r="G8111" s="19" t="n">
        <v>237.8</v>
      </c>
      <c r="H8111" s="19" t="n">
        <v>170.09</v>
      </c>
      <c r="I8111" s="19" t="n">
        <f aca="false">ROUND(F8111*G8111,2)</f>
        <v>475.6</v>
      </c>
      <c r="J8111" s="19" t="n">
        <f aca="false">ROUND(F8111*H8111,2)</f>
        <v>340.18</v>
      </c>
      <c r="K8111" s="19" t="n">
        <f aca="false">INDEX(Pricebook!$L$2:$L$1401,MATCH(D8111,Pricebook!$A$2:$A$1401,0))</f>
        <v>253.9</v>
      </c>
      <c r="L8111" s="19" t="n">
        <f aca="false">ROUND(F8111*K8111,2)</f>
        <v>507.8</v>
      </c>
      <c r="M8111" s="24" t="n">
        <f aca="false">DATE(YEAR(C8111),MONTH(C8111),1)</f>
        <v>46235</v>
      </c>
    </row>
    <row r="8112" customFormat="false" ht="15" hidden="false" customHeight="false" outlineLevel="0" collapsed="false">
      <c r="A8112" s="21" t="s">
        <v>3993</v>
      </c>
      <c r="B8112" s="21" t="s">
        <v>3251</v>
      </c>
      <c r="C8112" s="23" t="n">
        <v>46251</v>
      </c>
      <c r="D8112" s="21" t="s">
        <v>2874</v>
      </c>
      <c r="E8112" s="21" t="s">
        <v>2748</v>
      </c>
      <c r="F8112" s="12" t="n">
        <v>1</v>
      </c>
      <c r="G8112" s="19" t="n">
        <v>23</v>
      </c>
      <c r="H8112" s="19" t="n">
        <v>13.66</v>
      </c>
      <c r="I8112" s="19" t="n">
        <f aca="false">ROUND(F8112*G8112,2)</f>
        <v>23</v>
      </c>
      <c r="J8112" s="19" t="n">
        <f aca="false">ROUND(F8112*H8112,2)</f>
        <v>13.66</v>
      </c>
      <c r="K8112" s="19" t="n">
        <f aca="false">INDEX(Pricebook!$L$2:$L$1401,MATCH(D8112,Pricebook!$A$2:$A$1401,0))</f>
        <v>24.85</v>
      </c>
      <c r="L8112" s="19" t="n">
        <f aca="false">ROUND(F8112*K8112,2)</f>
        <v>24.85</v>
      </c>
      <c r="M8112" s="24" t="n">
        <f aca="false">DATE(YEAR(C8112),MONTH(C8112),1)</f>
        <v>46235</v>
      </c>
    </row>
    <row r="8113" customFormat="false" ht="15" hidden="false" customHeight="false" outlineLevel="0" collapsed="false">
      <c r="A8113" s="21" t="s">
        <v>3993</v>
      </c>
      <c r="B8113" s="21" t="s">
        <v>3251</v>
      </c>
      <c r="C8113" s="23" t="n">
        <v>46251</v>
      </c>
      <c r="D8113" s="21" t="s">
        <v>2898</v>
      </c>
      <c r="E8113" s="21" t="s">
        <v>2748</v>
      </c>
      <c r="F8113" s="12" t="n">
        <v>4</v>
      </c>
      <c r="G8113" s="19" t="n">
        <v>11.1</v>
      </c>
      <c r="H8113" s="19" t="n">
        <v>6.63</v>
      </c>
      <c r="I8113" s="19" t="n">
        <f aca="false">ROUND(F8113*G8113,2)</f>
        <v>44.4</v>
      </c>
      <c r="J8113" s="19" t="n">
        <f aca="false">ROUND(F8113*H8113,2)</f>
        <v>26.52</v>
      </c>
      <c r="K8113" s="19" t="n">
        <f aca="false">INDEX(Pricebook!$L$2:$L$1401,MATCH(D8113,Pricebook!$A$2:$A$1401,0))</f>
        <v>12.1</v>
      </c>
      <c r="L8113" s="19" t="n">
        <f aca="false">ROUND(F8113*K8113,2)</f>
        <v>48.4</v>
      </c>
      <c r="M8113" s="24" t="n">
        <f aca="false">DATE(YEAR(C8113),MONTH(C8113),1)</f>
        <v>46235</v>
      </c>
    </row>
    <row r="8114" customFormat="false" ht="15" hidden="false" customHeight="false" outlineLevel="0" collapsed="false">
      <c r="A8114" s="21" t="s">
        <v>3993</v>
      </c>
      <c r="B8114" s="21" t="s">
        <v>3251</v>
      </c>
      <c r="C8114" s="23" t="n">
        <v>46251</v>
      </c>
      <c r="D8114" s="21" t="s">
        <v>2862</v>
      </c>
      <c r="E8114" s="21" t="s">
        <v>2748</v>
      </c>
      <c r="F8114" s="12" t="n">
        <v>6</v>
      </c>
      <c r="G8114" s="19" t="n">
        <v>16.2</v>
      </c>
      <c r="H8114" s="19" t="n">
        <v>11.05</v>
      </c>
      <c r="I8114" s="19" t="n">
        <f aca="false">ROUND(F8114*G8114,2)</f>
        <v>97.2</v>
      </c>
      <c r="J8114" s="19" t="n">
        <f aca="false">ROUND(F8114*H8114,2)</f>
        <v>66.3</v>
      </c>
      <c r="K8114" s="19" t="n">
        <f aca="false">INDEX(Pricebook!$L$2:$L$1401,MATCH(D8114,Pricebook!$A$2:$A$1401,0))</f>
        <v>17.55</v>
      </c>
      <c r="L8114" s="19" t="n">
        <f aca="false">ROUND(F8114*K8114,2)</f>
        <v>105.3</v>
      </c>
      <c r="M8114" s="24" t="n">
        <f aca="false">DATE(YEAR(C8114),MONTH(C8114),1)</f>
        <v>46235</v>
      </c>
    </row>
    <row r="8115" customFormat="false" ht="15" hidden="false" customHeight="false" outlineLevel="0" collapsed="false">
      <c r="A8115" s="21" t="s">
        <v>3993</v>
      </c>
      <c r="B8115" s="21" t="s">
        <v>3251</v>
      </c>
      <c r="C8115" s="23" t="n">
        <v>46251</v>
      </c>
      <c r="D8115" s="21" t="s">
        <v>619</v>
      </c>
      <c r="E8115" s="21" t="s">
        <v>366</v>
      </c>
      <c r="F8115" s="12" t="n">
        <v>3</v>
      </c>
      <c r="G8115" s="19" t="n">
        <v>7.4</v>
      </c>
      <c r="H8115" s="19" t="n">
        <v>5.25</v>
      </c>
      <c r="I8115" s="19" t="n">
        <f aca="false">ROUND(F8115*G8115,2)</f>
        <v>22.2</v>
      </c>
      <c r="J8115" s="19" t="n">
        <f aca="false">ROUND(F8115*H8115,2)</f>
        <v>15.75</v>
      </c>
      <c r="K8115" s="19" t="n">
        <f aca="false">INDEX(Pricebook!$L$2:$L$1401,MATCH(D8115,Pricebook!$A$2:$A$1401,0))</f>
        <v>7.85</v>
      </c>
      <c r="L8115" s="19" t="n">
        <f aca="false">ROUND(F8115*K8115,2)</f>
        <v>23.55</v>
      </c>
      <c r="M8115" s="24" t="n">
        <f aca="false">DATE(YEAR(C8115),MONTH(C8115),1)</f>
        <v>46235</v>
      </c>
    </row>
    <row r="8116" customFormat="false" ht="15" hidden="false" customHeight="false" outlineLevel="0" collapsed="false">
      <c r="A8116" s="21" t="s">
        <v>3994</v>
      </c>
      <c r="B8116" s="21" t="s">
        <v>3339</v>
      </c>
      <c r="C8116" s="23" t="n">
        <v>46251</v>
      </c>
      <c r="D8116" s="21" t="s">
        <v>801</v>
      </c>
      <c r="E8116" s="21" t="s">
        <v>366</v>
      </c>
      <c r="F8116" s="12" t="n">
        <v>6</v>
      </c>
      <c r="G8116" s="19" t="n">
        <v>10.9</v>
      </c>
      <c r="H8116" s="19" t="n">
        <v>7.83</v>
      </c>
      <c r="I8116" s="19" t="n">
        <f aca="false">ROUND(F8116*G8116,2)</f>
        <v>65.4</v>
      </c>
      <c r="J8116" s="19" t="n">
        <f aca="false">ROUND(F8116*H8116,2)</f>
        <v>46.98</v>
      </c>
      <c r="K8116" s="19" t="n">
        <f aca="false">INDEX(Pricebook!$L$2:$L$1401,MATCH(D8116,Pricebook!$A$2:$A$1401,0))</f>
        <v>11.7</v>
      </c>
      <c r="L8116" s="19" t="n">
        <f aca="false">ROUND(F8116*K8116,2)</f>
        <v>70.2</v>
      </c>
      <c r="M8116" s="24" t="n">
        <f aca="false">DATE(YEAR(C8116),MONTH(C8116),1)</f>
        <v>46235</v>
      </c>
    </row>
    <row r="8117" customFormat="false" ht="15" hidden="false" customHeight="false" outlineLevel="0" collapsed="false">
      <c r="A8117" s="21" t="s">
        <v>3994</v>
      </c>
      <c r="B8117" s="21" t="s">
        <v>3339</v>
      </c>
      <c r="C8117" s="23" t="n">
        <v>46251</v>
      </c>
      <c r="D8117" s="21" t="s">
        <v>1857</v>
      </c>
      <c r="E8117" s="21" t="s">
        <v>1452</v>
      </c>
      <c r="F8117" s="12" t="n">
        <v>14</v>
      </c>
      <c r="G8117" s="19" t="n">
        <v>23</v>
      </c>
      <c r="H8117" s="19" t="n">
        <v>14.25</v>
      </c>
      <c r="I8117" s="19" t="n">
        <f aca="false">ROUND(F8117*G8117,2)</f>
        <v>322</v>
      </c>
      <c r="J8117" s="19" t="n">
        <f aca="false">ROUND(F8117*H8117,2)</f>
        <v>199.5</v>
      </c>
      <c r="K8117" s="19" t="n">
        <f aca="false">INDEX(Pricebook!$L$2:$L$1401,MATCH(D8117,Pricebook!$A$2:$A$1401,0))</f>
        <v>23.75</v>
      </c>
      <c r="L8117" s="19" t="n">
        <f aca="false">ROUND(F8117*K8117,2)</f>
        <v>332.5</v>
      </c>
      <c r="M8117" s="24" t="n">
        <f aca="false">DATE(YEAR(C8117),MONTH(C8117),1)</f>
        <v>46235</v>
      </c>
    </row>
    <row r="8118" customFormat="false" ht="15" hidden="false" customHeight="false" outlineLevel="0" collapsed="false">
      <c r="A8118" s="21" t="s">
        <v>3994</v>
      </c>
      <c r="B8118" s="21" t="s">
        <v>3339</v>
      </c>
      <c r="C8118" s="23" t="n">
        <v>46251</v>
      </c>
      <c r="D8118" s="21" t="s">
        <v>1733</v>
      </c>
      <c r="E8118" s="21" t="s">
        <v>1452</v>
      </c>
      <c r="F8118" s="12" t="n">
        <v>7</v>
      </c>
      <c r="G8118" s="19" t="n">
        <v>136.7</v>
      </c>
      <c r="H8118" s="19" t="n">
        <v>84.19</v>
      </c>
      <c r="I8118" s="19" t="n">
        <f aca="false">ROUND(F8118*G8118,2)</f>
        <v>956.9</v>
      </c>
      <c r="J8118" s="19" t="n">
        <f aca="false">ROUND(F8118*H8118,2)</f>
        <v>589.33</v>
      </c>
      <c r="K8118" s="19" t="n">
        <f aca="false">INDEX(Pricebook!$L$2:$L$1401,MATCH(D8118,Pricebook!$A$2:$A$1401,0))</f>
        <v>140.35</v>
      </c>
      <c r="L8118" s="19" t="n">
        <f aca="false">ROUND(F8118*K8118,2)</f>
        <v>982.45</v>
      </c>
      <c r="M8118" s="24" t="n">
        <f aca="false">DATE(YEAR(C8118),MONTH(C8118),1)</f>
        <v>46235</v>
      </c>
    </row>
    <row r="8119" customFormat="false" ht="15" hidden="false" customHeight="false" outlineLevel="0" collapsed="false">
      <c r="A8119" s="21" t="s">
        <v>3994</v>
      </c>
      <c r="B8119" s="21" t="s">
        <v>3339</v>
      </c>
      <c r="C8119" s="23" t="n">
        <v>46251</v>
      </c>
      <c r="D8119" s="21" t="s">
        <v>715</v>
      </c>
      <c r="E8119" s="21" t="s">
        <v>366</v>
      </c>
      <c r="F8119" s="12" t="n">
        <v>1</v>
      </c>
      <c r="G8119" s="19" t="n">
        <v>250.95</v>
      </c>
      <c r="H8119" s="19" t="n">
        <v>209.25</v>
      </c>
      <c r="I8119" s="19" t="n">
        <f aca="false">ROUND(F8119*G8119,2)</f>
        <v>250.95</v>
      </c>
      <c r="J8119" s="19" t="n">
        <f aca="false">ROUND(F8119*H8119,2)</f>
        <v>209.25</v>
      </c>
      <c r="K8119" s="19" t="n">
        <f aca="false">INDEX(Pricebook!$L$2:$L$1401,MATCH(D8119,Pricebook!$A$2:$A$1401,0))</f>
        <v>271.8</v>
      </c>
      <c r="L8119" s="19" t="n">
        <f aca="false">ROUND(F8119*K8119,2)</f>
        <v>271.8</v>
      </c>
      <c r="M8119" s="24" t="n">
        <f aca="false">DATE(YEAR(C8119),MONTH(C8119),1)</f>
        <v>46235</v>
      </c>
    </row>
    <row r="8120" customFormat="false" ht="15" hidden="false" customHeight="false" outlineLevel="0" collapsed="false">
      <c r="A8120" s="21" t="s">
        <v>3994</v>
      </c>
      <c r="B8120" s="21" t="s">
        <v>3339</v>
      </c>
      <c r="C8120" s="23" t="n">
        <v>46251</v>
      </c>
      <c r="D8120" s="21" t="s">
        <v>1847</v>
      </c>
      <c r="E8120" s="21" t="s">
        <v>1452</v>
      </c>
      <c r="F8120" s="12" t="n">
        <v>5</v>
      </c>
      <c r="G8120" s="19" t="n">
        <v>94.5</v>
      </c>
      <c r="H8120" s="19" t="n">
        <v>58.76</v>
      </c>
      <c r="I8120" s="19" t="n">
        <f aca="false">ROUND(F8120*G8120,2)</f>
        <v>472.5</v>
      </c>
      <c r="J8120" s="19" t="n">
        <f aca="false">ROUND(F8120*H8120,2)</f>
        <v>293.8</v>
      </c>
      <c r="K8120" s="19" t="n">
        <f aca="false">INDEX(Pricebook!$L$2:$L$1401,MATCH(D8120,Pricebook!$A$2:$A$1401,0))</f>
        <v>97.95</v>
      </c>
      <c r="L8120" s="19" t="n">
        <f aca="false">ROUND(F8120*K8120,2)</f>
        <v>489.75</v>
      </c>
      <c r="M8120" s="24" t="n">
        <f aca="false">DATE(YEAR(C8120),MONTH(C8120),1)</f>
        <v>46235</v>
      </c>
    </row>
    <row r="8121" customFormat="false" ht="15" hidden="false" customHeight="false" outlineLevel="0" collapsed="false">
      <c r="A8121" s="21" t="s">
        <v>3994</v>
      </c>
      <c r="B8121" s="21" t="s">
        <v>3339</v>
      </c>
      <c r="C8121" s="23" t="n">
        <v>46251</v>
      </c>
      <c r="D8121" s="21" t="s">
        <v>799</v>
      </c>
      <c r="E8121" s="21" t="s">
        <v>366</v>
      </c>
      <c r="F8121" s="12" t="n">
        <v>2</v>
      </c>
      <c r="G8121" s="19" t="n">
        <v>64.5</v>
      </c>
      <c r="H8121" s="19" t="n">
        <v>46.23</v>
      </c>
      <c r="I8121" s="19" t="n">
        <f aca="false">ROUND(F8121*G8121,2)</f>
        <v>129</v>
      </c>
      <c r="J8121" s="19" t="n">
        <f aca="false">ROUND(F8121*H8121,2)</f>
        <v>92.46</v>
      </c>
      <c r="K8121" s="19" t="n">
        <f aca="false">INDEX(Pricebook!$L$2:$L$1401,MATCH(D8121,Pricebook!$A$2:$A$1401,0))</f>
        <v>69</v>
      </c>
      <c r="L8121" s="19" t="n">
        <f aca="false">ROUND(F8121*K8121,2)</f>
        <v>138</v>
      </c>
      <c r="M8121" s="24" t="n">
        <f aca="false">DATE(YEAR(C8121),MONTH(C8121),1)</f>
        <v>46235</v>
      </c>
    </row>
    <row r="8122" customFormat="false" ht="15" hidden="false" customHeight="false" outlineLevel="0" collapsed="false">
      <c r="A8122" s="21" t="s">
        <v>3994</v>
      </c>
      <c r="B8122" s="21" t="s">
        <v>3339</v>
      </c>
      <c r="C8122" s="23" t="n">
        <v>46251</v>
      </c>
      <c r="D8122" s="21" t="s">
        <v>2444</v>
      </c>
      <c r="E8122" s="21" t="s">
        <v>2202</v>
      </c>
      <c r="F8122" s="12" t="n">
        <v>10</v>
      </c>
      <c r="G8122" s="19" t="n">
        <v>9</v>
      </c>
      <c r="H8122" s="19" t="n">
        <v>5.58</v>
      </c>
      <c r="I8122" s="19" t="n">
        <f aca="false">ROUND(F8122*G8122,2)</f>
        <v>90</v>
      </c>
      <c r="J8122" s="19" t="n">
        <f aca="false">ROUND(F8122*H8122,2)</f>
        <v>55.8</v>
      </c>
      <c r="K8122" s="19" t="n">
        <f aca="false">INDEX(Pricebook!$L$2:$L$1401,MATCH(D8122,Pricebook!$A$2:$A$1401,0))</f>
        <v>9.65</v>
      </c>
      <c r="L8122" s="19" t="n">
        <f aca="false">ROUND(F8122*K8122,2)</f>
        <v>96.5</v>
      </c>
      <c r="M8122" s="24" t="n">
        <f aca="false">DATE(YEAR(C8122),MONTH(C8122),1)</f>
        <v>46235</v>
      </c>
    </row>
    <row r="8123" customFormat="false" ht="15" hidden="false" customHeight="false" outlineLevel="0" collapsed="false">
      <c r="A8123" s="21" t="s">
        <v>3994</v>
      </c>
      <c r="B8123" s="21" t="s">
        <v>3339</v>
      </c>
      <c r="C8123" s="23" t="n">
        <v>46251</v>
      </c>
      <c r="D8123" s="21" t="s">
        <v>479</v>
      </c>
      <c r="E8123" s="21" t="s">
        <v>366</v>
      </c>
      <c r="F8123" s="12" t="n">
        <v>1</v>
      </c>
      <c r="G8123" s="19" t="n">
        <v>214.3</v>
      </c>
      <c r="H8123" s="19" t="n">
        <v>163.08</v>
      </c>
      <c r="I8123" s="19" t="n">
        <f aca="false">ROUND(F8123*G8123,2)</f>
        <v>214.3</v>
      </c>
      <c r="J8123" s="19" t="n">
        <f aca="false">ROUND(F8123*H8123,2)</f>
        <v>163.08</v>
      </c>
      <c r="K8123" s="19" t="n">
        <f aca="false">INDEX(Pricebook!$L$2:$L$1401,MATCH(D8123,Pricebook!$A$2:$A$1401,0))</f>
        <v>233</v>
      </c>
      <c r="L8123" s="19" t="n">
        <f aca="false">ROUND(F8123*K8123,2)</f>
        <v>233</v>
      </c>
      <c r="M8123" s="24" t="n">
        <f aca="false">DATE(YEAR(C8123),MONTH(C8123),1)</f>
        <v>46235</v>
      </c>
    </row>
    <row r="8124" customFormat="false" ht="15" hidden="false" customHeight="false" outlineLevel="0" collapsed="false">
      <c r="A8124" s="21" t="s">
        <v>3994</v>
      </c>
      <c r="B8124" s="21" t="s">
        <v>3339</v>
      </c>
      <c r="C8124" s="23" t="n">
        <v>46251</v>
      </c>
      <c r="D8124" s="21" t="s">
        <v>2240</v>
      </c>
      <c r="E8124" s="21" t="s">
        <v>2202</v>
      </c>
      <c r="F8124" s="12" t="n">
        <v>1</v>
      </c>
      <c r="G8124" s="19" t="n">
        <v>55.9</v>
      </c>
      <c r="H8124" s="19" t="n">
        <v>34.39</v>
      </c>
      <c r="I8124" s="19" t="n">
        <f aca="false">ROUND(F8124*G8124,2)</f>
        <v>55.9</v>
      </c>
      <c r="J8124" s="19" t="n">
        <f aca="false">ROUND(F8124*H8124,2)</f>
        <v>34.39</v>
      </c>
      <c r="K8124" s="19" t="n">
        <f aca="false">INDEX(Pricebook!$L$2:$L$1401,MATCH(D8124,Pricebook!$A$2:$A$1401,0))</f>
        <v>59.3</v>
      </c>
      <c r="L8124" s="19" t="n">
        <f aca="false">ROUND(F8124*K8124,2)</f>
        <v>59.3</v>
      </c>
      <c r="M8124" s="24" t="n">
        <f aca="false">DATE(YEAR(C8124),MONTH(C8124),1)</f>
        <v>46235</v>
      </c>
    </row>
    <row r="8125" customFormat="false" ht="15" hidden="false" customHeight="false" outlineLevel="0" collapsed="false">
      <c r="A8125" s="21" t="s">
        <v>3994</v>
      </c>
      <c r="B8125" s="21" t="s">
        <v>3339</v>
      </c>
      <c r="C8125" s="23" t="n">
        <v>46251</v>
      </c>
      <c r="D8125" s="21" t="s">
        <v>685</v>
      </c>
      <c r="E8125" s="21" t="s">
        <v>366</v>
      </c>
      <c r="F8125" s="12" t="n">
        <v>1</v>
      </c>
      <c r="G8125" s="19" t="n">
        <v>53.3</v>
      </c>
      <c r="H8125" s="19" t="n">
        <v>38.63</v>
      </c>
      <c r="I8125" s="19" t="n">
        <f aca="false">ROUND(F8125*G8125,2)</f>
        <v>53.3</v>
      </c>
      <c r="J8125" s="19" t="n">
        <f aca="false">ROUND(F8125*H8125,2)</f>
        <v>38.63</v>
      </c>
      <c r="K8125" s="19" t="n">
        <f aca="false">INDEX(Pricebook!$L$2:$L$1401,MATCH(D8125,Pricebook!$A$2:$A$1401,0))</f>
        <v>57.7</v>
      </c>
      <c r="L8125" s="19" t="n">
        <f aca="false">ROUND(F8125*K8125,2)</f>
        <v>57.7</v>
      </c>
      <c r="M8125" s="24" t="n">
        <f aca="false">DATE(YEAR(C8125),MONTH(C8125),1)</f>
        <v>46235</v>
      </c>
    </row>
    <row r="8126" customFormat="false" ht="15" hidden="false" customHeight="false" outlineLevel="0" collapsed="false">
      <c r="A8126" s="21" t="s">
        <v>3994</v>
      </c>
      <c r="B8126" s="21" t="s">
        <v>3339</v>
      </c>
      <c r="C8126" s="23" t="n">
        <v>46251</v>
      </c>
      <c r="D8126" s="21" t="s">
        <v>2309</v>
      </c>
      <c r="E8126" s="21" t="s">
        <v>2202</v>
      </c>
      <c r="F8126" s="12" t="n">
        <v>3</v>
      </c>
      <c r="G8126" s="19" t="n">
        <v>44.65</v>
      </c>
      <c r="H8126" s="19" t="n">
        <v>32.19</v>
      </c>
      <c r="I8126" s="19" t="n">
        <f aca="false">ROUND(F8126*G8126,2)</f>
        <v>133.95</v>
      </c>
      <c r="J8126" s="19" t="n">
        <f aca="false">ROUND(F8126*H8126,2)</f>
        <v>96.57</v>
      </c>
      <c r="K8126" s="19" t="n">
        <f aca="false">INDEX(Pricebook!$L$2:$L$1401,MATCH(D8126,Pricebook!$A$2:$A$1401,0))</f>
        <v>48.05</v>
      </c>
      <c r="L8126" s="19" t="n">
        <f aca="false">ROUND(F8126*K8126,2)</f>
        <v>144.15</v>
      </c>
      <c r="M8126" s="24" t="n">
        <f aca="false">DATE(YEAR(C8126),MONTH(C8126),1)</f>
        <v>46235</v>
      </c>
    </row>
    <row r="8127" customFormat="false" ht="15" hidden="false" customHeight="false" outlineLevel="0" collapsed="false">
      <c r="A8127" s="21" t="s">
        <v>3994</v>
      </c>
      <c r="B8127" s="21" t="s">
        <v>3339</v>
      </c>
      <c r="C8127" s="23" t="n">
        <v>46251</v>
      </c>
      <c r="D8127" s="21" t="s">
        <v>1707</v>
      </c>
      <c r="E8127" s="21" t="s">
        <v>1452</v>
      </c>
      <c r="F8127" s="12" t="n">
        <v>2</v>
      </c>
      <c r="G8127" s="19" t="n">
        <v>63</v>
      </c>
      <c r="H8127" s="19" t="n">
        <v>39.32</v>
      </c>
      <c r="I8127" s="19" t="n">
        <f aca="false">ROUND(F8127*G8127,2)</f>
        <v>126</v>
      </c>
      <c r="J8127" s="19" t="n">
        <f aca="false">ROUND(F8127*H8127,2)</f>
        <v>78.64</v>
      </c>
      <c r="K8127" s="19" t="n">
        <f aca="false">INDEX(Pricebook!$L$2:$L$1401,MATCH(D8127,Pricebook!$A$2:$A$1401,0))</f>
        <v>65.55</v>
      </c>
      <c r="L8127" s="19" t="n">
        <f aca="false">ROUND(F8127*K8127,2)</f>
        <v>131.1</v>
      </c>
      <c r="M8127" s="24" t="n">
        <f aca="false">DATE(YEAR(C8127),MONTH(C8127),1)</f>
        <v>46235</v>
      </c>
    </row>
    <row r="8128" customFormat="false" ht="15" hidden="false" customHeight="false" outlineLevel="0" collapsed="false">
      <c r="A8128" s="21" t="s">
        <v>3994</v>
      </c>
      <c r="B8128" s="21" t="s">
        <v>3339</v>
      </c>
      <c r="C8128" s="23" t="n">
        <v>46251</v>
      </c>
      <c r="D8128" s="21" t="s">
        <v>2214</v>
      </c>
      <c r="E8128" s="21" t="s">
        <v>2202</v>
      </c>
      <c r="F8128" s="12" t="n">
        <v>3</v>
      </c>
      <c r="G8128" s="19" t="n">
        <v>60.55</v>
      </c>
      <c r="H8128" s="19" t="n">
        <v>37.33</v>
      </c>
      <c r="I8128" s="19" t="n">
        <f aca="false">ROUND(F8128*G8128,2)</f>
        <v>181.65</v>
      </c>
      <c r="J8128" s="19" t="n">
        <f aca="false">ROUND(F8128*H8128,2)</f>
        <v>111.99</v>
      </c>
      <c r="K8128" s="19" t="n">
        <f aca="false">INDEX(Pricebook!$L$2:$L$1401,MATCH(D8128,Pricebook!$A$2:$A$1401,0))</f>
        <v>64.4</v>
      </c>
      <c r="L8128" s="19" t="n">
        <f aca="false">ROUND(F8128*K8128,2)</f>
        <v>193.2</v>
      </c>
      <c r="M8128" s="24" t="n">
        <f aca="false">DATE(YEAR(C8128),MONTH(C8128),1)</f>
        <v>46235</v>
      </c>
    </row>
    <row r="8129" customFormat="false" ht="15" hidden="false" customHeight="false" outlineLevel="0" collapsed="false">
      <c r="A8129" s="21" t="s">
        <v>3994</v>
      </c>
      <c r="B8129" s="21" t="s">
        <v>3339</v>
      </c>
      <c r="C8129" s="23" t="n">
        <v>46251</v>
      </c>
      <c r="D8129" s="21" t="s">
        <v>2218</v>
      </c>
      <c r="E8129" s="21" t="s">
        <v>2202</v>
      </c>
      <c r="F8129" s="12" t="n">
        <v>13</v>
      </c>
      <c r="G8129" s="19" t="n">
        <v>6.05</v>
      </c>
      <c r="H8129" s="19" t="n">
        <v>4.16</v>
      </c>
      <c r="I8129" s="19" t="n">
        <f aca="false">ROUND(F8129*G8129,2)</f>
        <v>78.65</v>
      </c>
      <c r="J8129" s="19" t="n">
        <f aca="false">ROUND(F8129*H8129,2)</f>
        <v>54.08</v>
      </c>
      <c r="K8129" s="19" t="n">
        <f aca="false">INDEX(Pricebook!$L$2:$L$1401,MATCH(D8129,Pricebook!$A$2:$A$1401,0))</f>
        <v>6.4</v>
      </c>
      <c r="L8129" s="19" t="n">
        <f aca="false">ROUND(F8129*K8129,2)</f>
        <v>83.2</v>
      </c>
      <c r="M8129" s="24" t="n">
        <f aca="false">DATE(YEAR(C8129),MONTH(C8129),1)</f>
        <v>46235</v>
      </c>
    </row>
    <row r="8130" customFormat="false" ht="15" hidden="false" customHeight="false" outlineLevel="0" collapsed="false">
      <c r="A8130" s="21" t="s">
        <v>3995</v>
      </c>
      <c r="B8130" s="21" t="s">
        <v>2999</v>
      </c>
      <c r="C8130" s="23" t="n">
        <v>46252</v>
      </c>
      <c r="D8130" s="21" t="s">
        <v>1450</v>
      </c>
      <c r="E8130" s="21" t="s">
        <v>1452</v>
      </c>
      <c r="F8130" s="12" t="n">
        <v>2</v>
      </c>
      <c r="G8130" s="19" t="n">
        <v>100</v>
      </c>
      <c r="H8130" s="19" t="n">
        <v>61.62</v>
      </c>
      <c r="I8130" s="19" t="n">
        <f aca="false">ROUND(F8130*G8130,2)</f>
        <v>200</v>
      </c>
      <c r="J8130" s="19" t="n">
        <f aca="false">ROUND(F8130*H8130,2)</f>
        <v>123.24</v>
      </c>
      <c r="K8130" s="19" t="n">
        <f aca="false">INDEX(Pricebook!$L$2:$L$1401,MATCH(D8130,Pricebook!$A$2:$A$1401,0))</f>
        <v>102.7</v>
      </c>
      <c r="L8130" s="19" t="n">
        <f aca="false">ROUND(F8130*K8130,2)</f>
        <v>205.4</v>
      </c>
      <c r="M8130" s="24" t="n">
        <f aca="false">DATE(YEAR(C8130),MONTH(C8130),1)</f>
        <v>46235</v>
      </c>
    </row>
    <row r="8131" customFormat="false" ht="15" hidden="false" customHeight="false" outlineLevel="0" collapsed="false">
      <c r="A8131" s="21" t="s">
        <v>3995</v>
      </c>
      <c r="B8131" s="21" t="s">
        <v>2999</v>
      </c>
      <c r="C8131" s="23" t="n">
        <v>46252</v>
      </c>
      <c r="D8131" s="21" t="s">
        <v>2458</v>
      </c>
      <c r="E8131" s="21" t="s">
        <v>2202</v>
      </c>
      <c r="F8131" s="12" t="n">
        <v>2</v>
      </c>
      <c r="G8131" s="19" t="n">
        <v>5.75</v>
      </c>
      <c r="H8131" s="19" t="n">
        <v>3.81</v>
      </c>
      <c r="I8131" s="19" t="n">
        <f aca="false">ROUND(F8131*G8131,2)</f>
        <v>11.5</v>
      </c>
      <c r="J8131" s="19" t="n">
        <f aca="false">ROUND(F8131*H8131,2)</f>
        <v>7.62</v>
      </c>
      <c r="K8131" s="19" t="n">
        <f aca="false">INDEX(Pricebook!$L$2:$L$1401,MATCH(D8131,Pricebook!$A$2:$A$1401,0))</f>
        <v>6.05</v>
      </c>
      <c r="L8131" s="19" t="n">
        <f aca="false">ROUND(F8131*K8131,2)</f>
        <v>12.1</v>
      </c>
      <c r="M8131" s="24" t="n">
        <f aca="false">DATE(YEAR(C8131),MONTH(C8131),1)</f>
        <v>46235</v>
      </c>
    </row>
    <row r="8132" customFormat="false" ht="15" hidden="false" customHeight="false" outlineLevel="0" collapsed="false">
      <c r="A8132" s="21" t="s">
        <v>3995</v>
      </c>
      <c r="B8132" s="21" t="s">
        <v>2999</v>
      </c>
      <c r="C8132" s="23" t="n">
        <v>46252</v>
      </c>
      <c r="D8132" s="21" t="s">
        <v>1456</v>
      </c>
      <c r="E8132" s="21" t="s">
        <v>1452</v>
      </c>
      <c r="F8132" s="12" t="n">
        <v>1</v>
      </c>
      <c r="G8132" s="19" t="n">
        <v>200</v>
      </c>
      <c r="H8132" s="19" t="n">
        <v>124.48</v>
      </c>
      <c r="I8132" s="19" t="n">
        <f aca="false">ROUND(F8132*G8132,2)</f>
        <v>200</v>
      </c>
      <c r="J8132" s="19" t="n">
        <f aca="false">ROUND(F8132*H8132,2)</f>
        <v>124.48</v>
      </c>
      <c r="K8132" s="19" t="n">
        <f aca="false">INDEX(Pricebook!$L$2:$L$1401,MATCH(D8132,Pricebook!$A$2:$A$1401,0))</f>
        <v>207.5</v>
      </c>
      <c r="L8132" s="19" t="n">
        <f aca="false">ROUND(F8132*K8132,2)</f>
        <v>207.5</v>
      </c>
      <c r="M8132" s="24" t="n">
        <f aca="false">DATE(YEAR(C8132),MONTH(C8132),1)</f>
        <v>46235</v>
      </c>
    </row>
    <row r="8133" customFormat="false" ht="15" hidden="false" customHeight="false" outlineLevel="0" collapsed="false">
      <c r="A8133" s="21" t="s">
        <v>3995</v>
      </c>
      <c r="B8133" s="21" t="s">
        <v>2999</v>
      </c>
      <c r="C8133" s="23" t="n">
        <v>46252</v>
      </c>
      <c r="D8133" s="21" t="s">
        <v>899</v>
      </c>
      <c r="E8133" s="21" t="s">
        <v>366</v>
      </c>
      <c r="F8133" s="12" t="n">
        <v>3</v>
      </c>
      <c r="G8133" s="19" t="n">
        <v>12.2</v>
      </c>
      <c r="H8133" s="19" t="n">
        <v>8.82</v>
      </c>
      <c r="I8133" s="19" t="n">
        <f aca="false">ROUND(F8133*G8133,2)</f>
        <v>36.6</v>
      </c>
      <c r="J8133" s="19" t="n">
        <f aca="false">ROUND(F8133*H8133,2)</f>
        <v>26.46</v>
      </c>
      <c r="K8133" s="19" t="n">
        <f aca="false">INDEX(Pricebook!$L$2:$L$1401,MATCH(D8133,Pricebook!$A$2:$A$1401,0))</f>
        <v>13.2</v>
      </c>
      <c r="L8133" s="19" t="n">
        <f aca="false">ROUND(F8133*K8133,2)</f>
        <v>39.6</v>
      </c>
      <c r="M8133" s="24" t="n">
        <f aca="false">DATE(YEAR(C8133),MONTH(C8133),1)</f>
        <v>46235</v>
      </c>
    </row>
    <row r="8134" customFormat="false" ht="15" hidden="false" customHeight="false" outlineLevel="0" collapsed="false">
      <c r="A8134" s="21" t="s">
        <v>3995</v>
      </c>
      <c r="B8134" s="21" t="s">
        <v>2999</v>
      </c>
      <c r="C8134" s="23" t="n">
        <v>46252</v>
      </c>
      <c r="D8134" s="21" t="s">
        <v>2418</v>
      </c>
      <c r="E8134" s="21" t="s">
        <v>2202</v>
      </c>
      <c r="F8134" s="12" t="n">
        <v>2</v>
      </c>
      <c r="G8134" s="19" t="n">
        <v>52.8</v>
      </c>
      <c r="H8134" s="19" t="n">
        <v>32.58</v>
      </c>
      <c r="I8134" s="19" t="n">
        <f aca="false">ROUND(F8134*G8134,2)</f>
        <v>105.6</v>
      </c>
      <c r="J8134" s="19" t="n">
        <f aca="false">ROUND(F8134*H8134,2)</f>
        <v>65.16</v>
      </c>
      <c r="K8134" s="19" t="n">
        <f aca="false">INDEX(Pricebook!$L$2:$L$1401,MATCH(D8134,Pricebook!$A$2:$A$1401,0))</f>
        <v>56.2</v>
      </c>
      <c r="L8134" s="19" t="n">
        <f aca="false">ROUND(F8134*K8134,2)</f>
        <v>112.4</v>
      </c>
      <c r="M8134" s="24" t="n">
        <f aca="false">DATE(YEAR(C8134),MONTH(C8134),1)</f>
        <v>46235</v>
      </c>
    </row>
    <row r="8135" customFormat="false" ht="15" hidden="false" customHeight="false" outlineLevel="0" collapsed="false">
      <c r="A8135" s="21" t="s">
        <v>3995</v>
      </c>
      <c r="B8135" s="21" t="s">
        <v>2999</v>
      </c>
      <c r="C8135" s="23" t="n">
        <v>46252</v>
      </c>
      <c r="D8135" s="21" t="s">
        <v>1584</v>
      </c>
      <c r="E8135" s="21" t="s">
        <v>1452</v>
      </c>
      <c r="F8135" s="12" t="n">
        <v>4</v>
      </c>
      <c r="G8135" s="19" t="n">
        <v>34.35</v>
      </c>
      <c r="H8135" s="19" t="n">
        <v>21.09</v>
      </c>
      <c r="I8135" s="19" t="n">
        <f aca="false">ROUND(F8135*G8135,2)</f>
        <v>137.4</v>
      </c>
      <c r="J8135" s="19" t="n">
        <f aca="false">ROUND(F8135*H8135,2)</f>
        <v>84.36</v>
      </c>
      <c r="K8135" s="19" t="n">
        <f aca="false">INDEX(Pricebook!$L$2:$L$1401,MATCH(D8135,Pricebook!$A$2:$A$1401,0))</f>
        <v>35.15</v>
      </c>
      <c r="L8135" s="19" t="n">
        <f aca="false">ROUND(F8135*K8135,2)</f>
        <v>140.6</v>
      </c>
      <c r="M8135" s="24" t="n">
        <f aca="false">DATE(YEAR(C8135),MONTH(C8135),1)</f>
        <v>46235</v>
      </c>
    </row>
    <row r="8136" customFormat="false" ht="15" hidden="false" customHeight="false" outlineLevel="0" collapsed="false">
      <c r="A8136" s="21" t="s">
        <v>3995</v>
      </c>
      <c r="B8136" s="21" t="s">
        <v>2999</v>
      </c>
      <c r="C8136" s="23" t="n">
        <v>46252</v>
      </c>
      <c r="D8136" s="21" t="s">
        <v>2325</v>
      </c>
      <c r="E8136" s="21" t="s">
        <v>2202</v>
      </c>
      <c r="F8136" s="12" t="n">
        <v>4</v>
      </c>
      <c r="G8136" s="19" t="n">
        <v>34.4</v>
      </c>
      <c r="H8136" s="19" t="n">
        <v>23.71</v>
      </c>
      <c r="I8136" s="19" t="n">
        <f aca="false">ROUND(F8136*G8136,2)</f>
        <v>137.6</v>
      </c>
      <c r="J8136" s="19" t="n">
        <f aca="false">ROUND(F8136*H8136,2)</f>
        <v>94.84</v>
      </c>
      <c r="K8136" s="19" t="n">
        <f aca="false">INDEX(Pricebook!$L$2:$L$1401,MATCH(D8136,Pricebook!$A$2:$A$1401,0))</f>
        <v>37.05</v>
      </c>
      <c r="L8136" s="19" t="n">
        <f aca="false">ROUND(F8136*K8136,2)</f>
        <v>148.2</v>
      </c>
      <c r="M8136" s="24" t="n">
        <f aca="false">DATE(YEAR(C8136),MONTH(C8136),1)</f>
        <v>46235</v>
      </c>
    </row>
    <row r="8137" customFormat="false" ht="15" hidden="false" customHeight="false" outlineLevel="0" collapsed="false">
      <c r="A8137" s="21" t="s">
        <v>3995</v>
      </c>
      <c r="B8137" s="21" t="s">
        <v>2999</v>
      </c>
      <c r="C8137" s="23" t="n">
        <v>46252</v>
      </c>
      <c r="D8137" s="21" t="s">
        <v>459</v>
      </c>
      <c r="E8137" s="21" t="s">
        <v>366</v>
      </c>
      <c r="F8137" s="12" t="n">
        <v>1</v>
      </c>
      <c r="G8137" s="19" t="n">
        <v>35.85</v>
      </c>
      <c r="H8137" s="19" t="n">
        <v>26.13</v>
      </c>
      <c r="I8137" s="19" t="n">
        <f aca="false">ROUND(F8137*G8137,2)</f>
        <v>35.85</v>
      </c>
      <c r="J8137" s="19" t="n">
        <f aca="false">ROUND(F8137*H8137,2)</f>
        <v>26.13</v>
      </c>
      <c r="K8137" s="19" t="n">
        <f aca="false">INDEX(Pricebook!$L$2:$L$1401,MATCH(D8137,Pricebook!$A$2:$A$1401,0))</f>
        <v>39</v>
      </c>
      <c r="L8137" s="19" t="n">
        <f aca="false">ROUND(F8137*K8137,2)</f>
        <v>39</v>
      </c>
      <c r="M8137" s="24" t="n">
        <f aca="false">DATE(YEAR(C8137),MONTH(C8137),1)</f>
        <v>46235</v>
      </c>
    </row>
    <row r="8138" customFormat="false" ht="15" hidden="false" customHeight="false" outlineLevel="0" collapsed="false">
      <c r="A8138" s="21" t="s">
        <v>3995</v>
      </c>
      <c r="B8138" s="21" t="s">
        <v>2999</v>
      </c>
      <c r="C8138" s="23" t="n">
        <v>46252</v>
      </c>
      <c r="D8138" s="21" t="s">
        <v>1849</v>
      </c>
      <c r="E8138" s="21" t="s">
        <v>1452</v>
      </c>
      <c r="F8138" s="12" t="n">
        <v>7</v>
      </c>
      <c r="G8138" s="19" t="n">
        <v>19</v>
      </c>
      <c r="H8138" s="19" t="n">
        <v>11.65</v>
      </c>
      <c r="I8138" s="19" t="n">
        <f aca="false">ROUND(F8138*G8138,2)</f>
        <v>133</v>
      </c>
      <c r="J8138" s="19" t="n">
        <f aca="false">ROUND(F8138*H8138,2)</f>
        <v>81.55</v>
      </c>
      <c r="K8138" s="19" t="n">
        <f aca="false">INDEX(Pricebook!$L$2:$L$1401,MATCH(D8138,Pricebook!$A$2:$A$1401,0))</f>
        <v>19.45</v>
      </c>
      <c r="L8138" s="19" t="n">
        <f aca="false">ROUND(F8138*K8138,2)</f>
        <v>136.15</v>
      </c>
      <c r="M8138" s="24" t="n">
        <f aca="false">DATE(YEAR(C8138),MONTH(C8138),1)</f>
        <v>46235</v>
      </c>
    </row>
    <row r="8139" customFormat="false" ht="15" hidden="false" customHeight="false" outlineLevel="0" collapsed="false">
      <c r="A8139" s="21" t="s">
        <v>3996</v>
      </c>
      <c r="B8139" s="21" t="s">
        <v>3997</v>
      </c>
      <c r="C8139" s="23" t="n">
        <v>46252</v>
      </c>
      <c r="D8139" s="21" t="s">
        <v>1416</v>
      </c>
      <c r="E8139" s="21" t="s">
        <v>971</v>
      </c>
      <c r="F8139" s="12" t="n">
        <v>1</v>
      </c>
      <c r="G8139" s="19" t="n">
        <v>1971.45</v>
      </c>
      <c r="H8139" s="19" t="n">
        <v>1596.87</v>
      </c>
      <c r="I8139" s="19" t="n">
        <f aca="false">ROUND(F8139*G8139,2)</f>
        <v>1971.45</v>
      </c>
      <c r="J8139" s="19" t="n">
        <f aca="false">ROUND(F8139*H8139,2)</f>
        <v>1596.87</v>
      </c>
      <c r="K8139" s="19" t="n">
        <f aca="false">INDEX(Pricebook!$L$2:$L$1401,MATCH(D8139,Pricebook!$A$2:$A$1401,0))</f>
        <v>2281.25</v>
      </c>
      <c r="L8139" s="19" t="n">
        <f aca="false">ROUND(F8139*K8139,2)</f>
        <v>2281.25</v>
      </c>
      <c r="M8139" s="24" t="n">
        <f aca="false">DATE(YEAR(C8139),MONTH(C8139),1)</f>
        <v>46235</v>
      </c>
    </row>
    <row r="8140" customFormat="false" ht="15" hidden="false" customHeight="false" outlineLevel="0" collapsed="false">
      <c r="A8140" s="21" t="s">
        <v>3996</v>
      </c>
      <c r="B8140" s="21" t="s">
        <v>3997</v>
      </c>
      <c r="C8140" s="23" t="n">
        <v>46252</v>
      </c>
      <c r="D8140" s="21" t="s">
        <v>853</v>
      </c>
      <c r="E8140" s="21" t="s">
        <v>366</v>
      </c>
      <c r="F8140" s="12" t="n">
        <v>2</v>
      </c>
      <c r="G8140" s="19" t="n">
        <v>89.6</v>
      </c>
      <c r="H8140" s="19" t="n">
        <v>64.26</v>
      </c>
      <c r="I8140" s="19" t="n">
        <f aca="false">ROUND(F8140*G8140,2)</f>
        <v>179.2</v>
      </c>
      <c r="J8140" s="19" t="n">
        <f aca="false">ROUND(F8140*H8140,2)</f>
        <v>128.52</v>
      </c>
      <c r="K8140" s="19" t="n">
        <f aca="false">INDEX(Pricebook!$L$2:$L$1401,MATCH(D8140,Pricebook!$A$2:$A$1401,0))</f>
        <v>95.95</v>
      </c>
      <c r="L8140" s="19" t="n">
        <f aca="false">ROUND(F8140*K8140,2)</f>
        <v>191.9</v>
      </c>
      <c r="M8140" s="24" t="n">
        <f aca="false">DATE(YEAR(C8140),MONTH(C8140),1)</f>
        <v>46235</v>
      </c>
    </row>
    <row r="8141" customFormat="false" ht="15" hidden="false" customHeight="false" outlineLevel="0" collapsed="false">
      <c r="A8141" s="21" t="s">
        <v>3996</v>
      </c>
      <c r="B8141" s="21" t="s">
        <v>3997</v>
      </c>
      <c r="C8141" s="23" t="n">
        <v>46252</v>
      </c>
      <c r="D8141" s="21" t="s">
        <v>921</v>
      </c>
      <c r="E8141" s="21" t="s">
        <v>366</v>
      </c>
      <c r="F8141" s="12" t="n">
        <v>1</v>
      </c>
      <c r="G8141" s="19" t="n">
        <v>30.95</v>
      </c>
      <c r="H8141" s="19" t="n">
        <v>25.55</v>
      </c>
      <c r="I8141" s="19" t="n">
        <f aca="false">ROUND(F8141*G8141,2)</f>
        <v>30.95</v>
      </c>
      <c r="J8141" s="19" t="n">
        <f aca="false">ROUND(F8141*H8141,2)</f>
        <v>25.55</v>
      </c>
      <c r="K8141" s="19" t="n">
        <f aca="false">INDEX(Pricebook!$L$2:$L$1401,MATCH(D8141,Pricebook!$A$2:$A$1401,0))</f>
        <v>33.2</v>
      </c>
      <c r="L8141" s="19" t="n">
        <f aca="false">ROUND(F8141*K8141,2)</f>
        <v>33.2</v>
      </c>
      <c r="M8141" s="24" t="n">
        <f aca="false">DATE(YEAR(C8141),MONTH(C8141),1)</f>
        <v>46235</v>
      </c>
    </row>
    <row r="8142" customFormat="false" ht="15" hidden="false" customHeight="false" outlineLevel="0" collapsed="false">
      <c r="A8142" s="21" t="s">
        <v>3996</v>
      </c>
      <c r="B8142" s="21" t="s">
        <v>3997</v>
      </c>
      <c r="C8142" s="23" t="n">
        <v>46252</v>
      </c>
      <c r="D8142" s="21" t="s">
        <v>887</v>
      </c>
      <c r="E8142" s="21" t="s">
        <v>366</v>
      </c>
      <c r="F8142" s="12" t="n">
        <v>3</v>
      </c>
      <c r="G8142" s="19" t="n">
        <v>65.25</v>
      </c>
      <c r="H8142" s="19" t="n">
        <v>46.71</v>
      </c>
      <c r="I8142" s="19" t="n">
        <f aca="false">ROUND(F8142*G8142,2)</f>
        <v>195.75</v>
      </c>
      <c r="J8142" s="19" t="n">
        <f aca="false">ROUND(F8142*H8142,2)</f>
        <v>140.13</v>
      </c>
      <c r="K8142" s="19" t="n">
        <f aca="false">INDEX(Pricebook!$L$2:$L$1401,MATCH(D8142,Pricebook!$A$2:$A$1401,0))</f>
        <v>69.75</v>
      </c>
      <c r="L8142" s="19" t="n">
        <f aca="false">ROUND(F8142*K8142,2)</f>
        <v>209.25</v>
      </c>
      <c r="M8142" s="24" t="n">
        <f aca="false">DATE(YEAR(C8142),MONTH(C8142),1)</f>
        <v>46235</v>
      </c>
    </row>
    <row r="8143" customFormat="false" ht="15" hidden="false" customHeight="false" outlineLevel="0" collapsed="false">
      <c r="A8143" s="21" t="s">
        <v>3996</v>
      </c>
      <c r="B8143" s="21" t="s">
        <v>3997</v>
      </c>
      <c r="C8143" s="23" t="n">
        <v>46252</v>
      </c>
      <c r="D8143" s="21" t="s">
        <v>1408</v>
      </c>
      <c r="E8143" s="21" t="s">
        <v>971</v>
      </c>
      <c r="F8143" s="12" t="n">
        <v>57</v>
      </c>
      <c r="G8143" s="19" t="n">
        <v>5.7</v>
      </c>
      <c r="H8143" s="19" t="n">
        <v>5.07</v>
      </c>
      <c r="I8143" s="19" t="n">
        <f aca="false">ROUND(F8143*G8143,2)</f>
        <v>324.9</v>
      </c>
      <c r="J8143" s="19" t="n">
        <f aca="false">ROUND(F8143*H8143,2)</f>
        <v>288.99</v>
      </c>
      <c r="K8143" s="19" t="n">
        <f aca="false">INDEX(Pricebook!$L$2:$L$1401,MATCH(D8143,Pricebook!$A$2:$A$1401,0))</f>
        <v>5.7</v>
      </c>
      <c r="L8143" s="19" t="n">
        <f aca="false">ROUND(F8143*K8143,2)</f>
        <v>324.9</v>
      </c>
      <c r="M8143" s="24" t="n">
        <f aca="false">DATE(YEAR(C8143),MONTH(C8143),1)</f>
        <v>46235</v>
      </c>
    </row>
    <row r="8144" customFormat="false" ht="15" hidden="false" customHeight="false" outlineLevel="0" collapsed="false">
      <c r="A8144" s="21" t="s">
        <v>3996</v>
      </c>
      <c r="B8144" s="21" t="s">
        <v>3997</v>
      </c>
      <c r="C8144" s="23" t="n">
        <v>46252</v>
      </c>
      <c r="D8144" s="21" t="s">
        <v>2810</v>
      </c>
      <c r="E8144" s="21" t="s">
        <v>2748</v>
      </c>
      <c r="F8144" s="12" t="n">
        <v>8</v>
      </c>
      <c r="G8144" s="19" t="n">
        <v>2.2</v>
      </c>
      <c r="H8144" s="19" t="n">
        <v>1.32</v>
      </c>
      <c r="I8144" s="19" t="n">
        <f aca="false">ROUND(F8144*G8144,2)</f>
        <v>17.6</v>
      </c>
      <c r="J8144" s="19" t="n">
        <f aca="false">ROUND(F8144*H8144,2)</f>
        <v>10.56</v>
      </c>
      <c r="K8144" s="19" t="n">
        <f aca="false">INDEX(Pricebook!$L$2:$L$1401,MATCH(D8144,Pricebook!$A$2:$A$1401,0))</f>
        <v>2.4</v>
      </c>
      <c r="L8144" s="19" t="n">
        <f aca="false">ROUND(F8144*K8144,2)</f>
        <v>19.2</v>
      </c>
      <c r="M8144" s="24" t="n">
        <f aca="false">DATE(YEAR(C8144),MONTH(C8144),1)</f>
        <v>46235</v>
      </c>
    </row>
    <row r="8145" customFormat="false" ht="15" hidden="false" customHeight="false" outlineLevel="0" collapsed="false">
      <c r="A8145" s="21" t="s">
        <v>3996</v>
      </c>
      <c r="B8145" s="21" t="s">
        <v>3997</v>
      </c>
      <c r="C8145" s="23" t="n">
        <v>46252</v>
      </c>
      <c r="D8145" s="21" t="s">
        <v>254</v>
      </c>
      <c r="E8145" s="21" t="s">
        <v>108</v>
      </c>
      <c r="F8145" s="12" t="n">
        <v>2</v>
      </c>
      <c r="G8145" s="19" t="n">
        <v>10.1</v>
      </c>
      <c r="H8145" s="19" t="n">
        <v>8.46</v>
      </c>
      <c r="I8145" s="19" t="n">
        <f aca="false">ROUND(F8145*G8145,2)</f>
        <v>20.2</v>
      </c>
      <c r="J8145" s="19" t="n">
        <f aca="false">ROUND(F8145*H8145,2)</f>
        <v>16.92</v>
      </c>
      <c r="K8145" s="19" t="n">
        <f aca="false">INDEX(Pricebook!$L$2:$L$1401,MATCH(D8145,Pricebook!$A$2:$A$1401,0))</f>
        <v>11.15</v>
      </c>
      <c r="L8145" s="19" t="n">
        <f aca="false">ROUND(F8145*K8145,2)</f>
        <v>22.3</v>
      </c>
      <c r="M8145" s="24" t="n">
        <f aca="false">DATE(YEAR(C8145),MONTH(C8145),1)</f>
        <v>46235</v>
      </c>
    </row>
    <row r="8146" customFormat="false" ht="15" hidden="false" customHeight="false" outlineLevel="0" collapsed="false">
      <c r="A8146" s="21" t="s">
        <v>3996</v>
      </c>
      <c r="B8146" s="21" t="s">
        <v>3997</v>
      </c>
      <c r="C8146" s="23" t="n">
        <v>46252</v>
      </c>
      <c r="D8146" s="21" t="s">
        <v>982</v>
      </c>
      <c r="E8146" s="21" t="s">
        <v>971</v>
      </c>
      <c r="F8146" s="12" t="n">
        <v>2</v>
      </c>
      <c r="G8146" s="19" t="n">
        <v>40.1</v>
      </c>
      <c r="H8146" s="19" t="n">
        <v>32.56</v>
      </c>
      <c r="I8146" s="19" t="n">
        <f aca="false">ROUND(F8146*G8146,2)</f>
        <v>80.2</v>
      </c>
      <c r="J8146" s="19" t="n">
        <f aca="false">ROUND(F8146*H8146,2)</f>
        <v>65.12</v>
      </c>
      <c r="K8146" s="19" t="n">
        <f aca="false">INDEX(Pricebook!$L$2:$L$1401,MATCH(D8146,Pricebook!$A$2:$A$1401,0))</f>
        <v>46.55</v>
      </c>
      <c r="L8146" s="19" t="n">
        <f aca="false">ROUND(F8146*K8146,2)</f>
        <v>93.1</v>
      </c>
      <c r="M8146" s="24" t="n">
        <f aca="false">DATE(YEAR(C8146),MONTH(C8146),1)</f>
        <v>46235</v>
      </c>
    </row>
    <row r="8147" customFormat="false" ht="15" hidden="false" customHeight="false" outlineLevel="0" collapsed="false">
      <c r="A8147" s="21" t="s">
        <v>3996</v>
      </c>
      <c r="B8147" s="21" t="s">
        <v>3997</v>
      </c>
      <c r="C8147" s="23" t="n">
        <v>46252</v>
      </c>
      <c r="D8147" s="21" t="s">
        <v>921</v>
      </c>
      <c r="E8147" s="21" t="s">
        <v>366</v>
      </c>
      <c r="F8147" s="12" t="n">
        <v>2</v>
      </c>
      <c r="G8147" s="19" t="n">
        <v>30.95</v>
      </c>
      <c r="H8147" s="19" t="n">
        <v>25.55</v>
      </c>
      <c r="I8147" s="19" t="n">
        <f aca="false">ROUND(F8147*G8147,2)</f>
        <v>61.9</v>
      </c>
      <c r="J8147" s="19" t="n">
        <f aca="false">ROUND(F8147*H8147,2)</f>
        <v>51.1</v>
      </c>
      <c r="K8147" s="19" t="n">
        <f aca="false">INDEX(Pricebook!$L$2:$L$1401,MATCH(D8147,Pricebook!$A$2:$A$1401,0))</f>
        <v>33.2</v>
      </c>
      <c r="L8147" s="19" t="n">
        <f aca="false">ROUND(F8147*K8147,2)</f>
        <v>66.4</v>
      </c>
      <c r="M8147" s="24" t="n">
        <f aca="false">DATE(YEAR(C8147),MONTH(C8147),1)</f>
        <v>46235</v>
      </c>
    </row>
    <row r="8148" customFormat="false" ht="15" hidden="false" customHeight="false" outlineLevel="0" collapsed="false">
      <c r="A8148" s="21" t="s">
        <v>3996</v>
      </c>
      <c r="B8148" s="21" t="s">
        <v>3997</v>
      </c>
      <c r="C8148" s="23" t="n">
        <v>46252</v>
      </c>
      <c r="D8148" s="21" t="s">
        <v>124</v>
      </c>
      <c r="E8148" s="21" t="s">
        <v>108</v>
      </c>
      <c r="F8148" s="12" t="n">
        <v>2</v>
      </c>
      <c r="G8148" s="19" t="n">
        <v>62.45</v>
      </c>
      <c r="H8148" s="19" t="n">
        <v>47.22</v>
      </c>
      <c r="I8148" s="19" t="n">
        <f aca="false">ROUND(F8148*G8148,2)</f>
        <v>124.9</v>
      </c>
      <c r="J8148" s="19" t="n">
        <f aca="false">ROUND(F8148*H8148,2)</f>
        <v>94.44</v>
      </c>
      <c r="K8148" s="19" t="n">
        <f aca="false">INDEX(Pricebook!$L$2:$L$1401,MATCH(D8148,Pricebook!$A$2:$A$1401,0))</f>
        <v>67.5</v>
      </c>
      <c r="L8148" s="19" t="n">
        <f aca="false">ROUND(F8148*K8148,2)</f>
        <v>135</v>
      </c>
      <c r="M8148" s="24" t="n">
        <f aca="false">DATE(YEAR(C8148),MONTH(C8148),1)</f>
        <v>46235</v>
      </c>
    </row>
    <row r="8149" customFormat="false" ht="15" hidden="false" customHeight="false" outlineLevel="0" collapsed="false">
      <c r="A8149" s="21" t="s">
        <v>3996</v>
      </c>
      <c r="B8149" s="21" t="s">
        <v>3997</v>
      </c>
      <c r="C8149" s="23" t="n">
        <v>46252</v>
      </c>
      <c r="D8149" s="21" t="s">
        <v>2787</v>
      </c>
      <c r="E8149" s="21" t="s">
        <v>2748</v>
      </c>
      <c r="F8149" s="12" t="n">
        <v>7</v>
      </c>
      <c r="G8149" s="19" t="n">
        <v>18.55</v>
      </c>
      <c r="H8149" s="19" t="n">
        <v>11.04</v>
      </c>
      <c r="I8149" s="19" t="n">
        <f aca="false">ROUND(F8149*G8149,2)</f>
        <v>129.85</v>
      </c>
      <c r="J8149" s="19" t="n">
        <f aca="false">ROUND(F8149*H8149,2)</f>
        <v>77.28</v>
      </c>
      <c r="K8149" s="19" t="n">
        <f aca="false">INDEX(Pricebook!$L$2:$L$1401,MATCH(D8149,Pricebook!$A$2:$A$1401,0))</f>
        <v>20.1</v>
      </c>
      <c r="L8149" s="19" t="n">
        <f aca="false">ROUND(F8149*K8149,2)</f>
        <v>140.7</v>
      </c>
      <c r="M8149" s="24" t="n">
        <f aca="false">DATE(YEAR(C8149),MONTH(C8149),1)</f>
        <v>46235</v>
      </c>
    </row>
    <row r="8150" customFormat="false" ht="15" hidden="false" customHeight="false" outlineLevel="0" collapsed="false">
      <c r="A8150" s="21" t="s">
        <v>3996</v>
      </c>
      <c r="B8150" s="21" t="s">
        <v>3997</v>
      </c>
      <c r="C8150" s="23" t="n">
        <v>46252</v>
      </c>
      <c r="D8150" s="21" t="s">
        <v>2902</v>
      </c>
      <c r="E8150" s="21" t="s">
        <v>2748</v>
      </c>
      <c r="F8150" s="12" t="n">
        <v>1</v>
      </c>
      <c r="G8150" s="19" t="n">
        <v>6.2</v>
      </c>
      <c r="H8150" s="19" t="n">
        <v>3.71</v>
      </c>
      <c r="I8150" s="19" t="n">
        <f aca="false">ROUND(F8150*G8150,2)</f>
        <v>6.2</v>
      </c>
      <c r="J8150" s="19" t="n">
        <f aca="false">ROUND(F8150*H8150,2)</f>
        <v>3.71</v>
      </c>
      <c r="K8150" s="19" t="n">
        <f aca="false">INDEX(Pricebook!$L$2:$L$1401,MATCH(D8150,Pricebook!$A$2:$A$1401,0))</f>
        <v>6.75</v>
      </c>
      <c r="L8150" s="19" t="n">
        <f aca="false">ROUND(F8150*K8150,2)</f>
        <v>6.75</v>
      </c>
      <c r="M8150" s="24" t="n">
        <f aca="false">DATE(YEAR(C8150),MONTH(C8150),1)</f>
        <v>46235</v>
      </c>
    </row>
    <row r="8151" customFormat="false" ht="15" hidden="false" customHeight="false" outlineLevel="0" collapsed="false">
      <c r="A8151" s="21" t="s">
        <v>3996</v>
      </c>
      <c r="B8151" s="21" t="s">
        <v>3997</v>
      </c>
      <c r="C8151" s="23" t="n">
        <v>46252</v>
      </c>
      <c r="D8151" s="21" t="s">
        <v>2854</v>
      </c>
      <c r="E8151" s="21" t="s">
        <v>2748</v>
      </c>
      <c r="F8151" s="12" t="n">
        <v>9</v>
      </c>
      <c r="G8151" s="19" t="n">
        <v>15.1</v>
      </c>
      <c r="H8151" s="19" t="n">
        <v>10</v>
      </c>
      <c r="I8151" s="19" t="n">
        <f aca="false">ROUND(F8151*G8151,2)</f>
        <v>135.9</v>
      </c>
      <c r="J8151" s="19" t="n">
        <f aca="false">ROUND(F8151*H8151,2)</f>
        <v>90</v>
      </c>
      <c r="K8151" s="19" t="n">
        <f aca="false">INDEX(Pricebook!$L$2:$L$1401,MATCH(D8151,Pricebook!$A$2:$A$1401,0))</f>
        <v>16.4</v>
      </c>
      <c r="L8151" s="19" t="n">
        <f aca="false">ROUND(F8151*K8151,2)</f>
        <v>147.6</v>
      </c>
      <c r="M8151" s="24" t="n">
        <f aca="false">DATE(YEAR(C8151),MONTH(C8151),1)</f>
        <v>46235</v>
      </c>
    </row>
    <row r="8152" customFormat="false" ht="15" hidden="false" customHeight="false" outlineLevel="0" collapsed="false">
      <c r="A8152" s="21" t="s">
        <v>3998</v>
      </c>
      <c r="B8152" s="21" t="s">
        <v>3069</v>
      </c>
      <c r="C8152" s="23" t="n">
        <v>46252</v>
      </c>
      <c r="D8152" s="21" t="s">
        <v>1028</v>
      </c>
      <c r="E8152" s="21" t="s">
        <v>971</v>
      </c>
      <c r="F8152" s="12" t="n">
        <v>5</v>
      </c>
      <c r="G8152" s="19" t="n">
        <v>40.5</v>
      </c>
      <c r="H8152" s="19" t="n">
        <v>33.1</v>
      </c>
      <c r="I8152" s="19" t="n">
        <f aca="false">ROUND(F8152*G8152,2)</f>
        <v>202.5</v>
      </c>
      <c r="J8152" s="19" t="n">
        <f aca="false">ROUND(F8152*H8152,2)</f>
        <v>165.5</v>
      </c>
      <c r="K8152" s="19" t="n">
        <f aca="false">INDEX(Pricebook!$L$2:$L$1401,MATCH(D8152,Pricebook!$A$2:$A$1401,0))</f>
        <v>47.3</v>
      </c>
      <c r="L8152" s="19" t="n">
        <f aca="false">ROUND(F8152*K8152,2)</f>
        <v>236.5</v>
      </c>
      <c r="M8152" s="24" t="n">
        <f aca="false">DATE(YEAR(C8152),MONTH(C8152),1)</f>
        <v>46235</v>
      </c>
    </row>
    <row r="8153" customFormat="false" ht="15" hidden="false" customHeight="false" outlineLevel="0" collapsed="false">
      <c r="A8153" s="21" t="s">
        <v>3998</v>
      </c>
      <c r="B8153" s="21" t="s">
        <v>3069</v>
      </c>
      <c r="C8153" s="23" t="n">
        <v>46252</v>
      </c>
      <c r="D8153" s="21" t="s">
        <v>2918</v>
      </c>
      <c r="E8153" s="21" t="s">
        <v>2748</v>
      </c>
      <c r="F8153" s="12" t="n">
        <v>3</v>
      </c>
      <c r="G8153" s="19" t="n">
        <v>68.75</v>
      </c>
      <c r="H8153" s="19" t="n">
        <v>41.31</v>
      </c>
      <c r="I8153" s="19" t="n">
        <f aca="false">ROUND(F8153*G8153,2)</f>
        <v>206.25</v>
      </c>
      <c r="J8153" s="19" t="n">
        <f aca="false">ROUND(F8153*H8153,2)</f>
        <v>123.93</v>
      </c>
      <c r="K8153" s="19" t="n">
        <f aca="false">INDEX(Pricebook!$L$2:$L$1401,MATCH(D8153,Pricebook!$A$2:$A$1401,0))</f>
        <v>75.15</v>
      </c>
      <c r="L8153" s="19" t="n">
        <f aca="false">ROUND(F8153*K8153,2)</f>
        <v>225.45</v>
      </c>
      <c r="M8153" s="24" t="n">
        <f aca="false">DATE(YEAR(C8153),MONTH(C8153),1)</f>
        <v>46235</v>
      </c>
    </row>
    <row r="8154" customFormat="false" ht="15" hidden="false" customHeight="false" outlineLevel="0" collapsed="false">
      <c r="A8154" s="21" t="s">
        <v>3998</v>
      </c>
      <c r="B8154" s="21" t="s">
        <v>3069</v>
      </c>
      <c r="C8154" s="23" t="n">
        <v>46252</v>
      </c>
      <c r="D8154" s="21" t="s">
        <v>2766</v>
      </c>
      <c r="E8154" s="21" t="s">
        <v>2748</v>
      </c>
      <c r="F8154" s="12" t="n">
        <v>8</v>
      </c>
      <c r="G8154" s="19" t="n">
        <v>4.45</v>
      </c>
      <c r="H8154" s="19" t="n">
        <v>2.63</v>
      </c>
      <c r="I8154" s="19" t="n">
        <f aca="false">ROUND(F8154*G8154,2)</f>
        <v>35.6</v>
      </c>
      <c r="J8154" s="19" t="n">
        <f aca="false">ROUND(F8154*H8154,2)</f>
        <v>21.04</v>
      </c>
      <c r="K8154" s="19" t="n">
        <f aca="false">INDEX(Pricebook!$L$2:$L$1401,MATCH(D8154,Pricebook!$A$2:$A$1401,0))</f>
        <v>4.8</v>
      </c>
      <c r="L8154" s="19" t="n">
        <f aca="false">ROUND(F8154*K8154,2)</f>
        <v>38.4</v>
      </c>
      <c r="M8154" s="24" t="n">
        <f aca="false">DATE(YEAR(C8154),MONTH(C8154),1)</f>
        <v>46235</v>
      </c>
    </row>
    <row r="8155" customFormat="false" ht="15" hidden="false" customHeight="false" outlineLevel="0" collapsed="false">
      <c r="A8155" s="21" t="s">
        <v>3998</v>
      </c>
      <c r="B8155" s="21" t="s">
        <v>3069</v>
      </c>
      <c r="C8155" s="23" t="n">
        <v>46252</v>
      </c>
      <c r="D8155" s="21" t="s">
        <v>328</v>
      </c>
      <c r="E8155" s="21" t="s">
        <v>108</v>
      </c>
      <c r="F8155" s="12" t="n">
        <v>1</v>
      </c>
      <c r="G8155" s="19" t="n">
        <v>105.6</v>
      </c>
      <c r="H8155" s="19" t="n">
        <v>80.82</v>
      </c>
      <c r="I8155" s="19" t="n">
        <f aca="false">ROUND(F8155*G8155,2)</f>
        <v>105.6</v>
      </c>
      <c r="J8155" s="19" t="n">
        <f aca="false">ROUND(F8155*H8155,2)</f>
        <v>80.82</v>
      </c>
      <c r="K8155" s="19" t="n">
        <f aca="false">INDEX(Pricebook!$L$2:$L$1401,MATCH(D8155,Pricebook!$A$2:$A$1401,0))</f>
        <v>115.5</v>
      </c>
      <c r="L8155" s="19" t="n">
        <f aca="false">ROUND(F8155*K8155,2)</f>
        <v>115.5</v>
      </c>
      <c r="M8155" s="24" t="n">
        <f aca="false">DATE(YEAR(C8155),MONTH(C8155),1)</f>
        <v>46235</v>
      </c>
    </row>
    <row r="8156" customFormat="false" ht="15" hidden="false" customHeight="false" outlineLevel="0" collapsed="false">
      <c r="A8156" s="21" t="s">
        <v>3998</v>
      </c>
      <c r="B8156" s="21" t="s">
        <v>3069</v>
      </c>
      <c r="C8156" s="23" t="n">
        <v>46252</v>
      </c>
      <c r="D8156" s="21" t="s">
        <v>2878</v>
      </c>
      <c r="E8156" s="21" t="s">
        <v>2748</v>
      </c>
      <c r="F8156" s="12" t="n">
        <v>4</v>
      </c>
      <c r="G8156" s="19" t="n">
        <v>25.1</v>
      </c>
      <c r="H8156" s="19" t="n">
        <v>15.19</v>
      </c>
      <c r="I8156" s="19" t="n">
        <f aca="false">ROUND(F8156*G8156,2)</f>
        <v>100.4</v>
      </c>
      <c r="J8156" s="19" t="n">
        <f aca="false">ROUND(F8156*H8156,2)</f>
        <v>60.76</v>
      </c>
      <c r="K8156" s="19" t="n">
        <f aca="false">INDEX(Pricebook!$L$2:$L$1401,MATCH(D8156,Pricebook!$A$2:$A$1401,0))</f>
        <v>27.65</v>
      </c>
      <c r="L8156" s="19" t="n">
        <f aca="false">ROUND(F8156*K8156,2)</f>
        <v>110.6</v>
      </c>
      <c r="M8156" s="24" t="n">
        <f aca="false">DATE(YEAR(C8156),MONTH(C8156),1)</f>
        <v>46235</v>
      </c>
    </row>
    <row r="8157" customFormat="false" ht="15" hidden="false" customHeight="false" outlineLevel="0" collapsed="false">
      <c r="A8157" s="21" t="s">
        <v>3998</v>
      </c>
      <c r="B8157" s="21" t="s">
        <v>3069</v>
      </c>
      <c r="C8157" s="23" t="n">
        <v>46252</v>
      </c>
      <c r="D8157" s="21" t="s">
        <v>883</v>
      </c>
      <c r="E8157" s="21" t="s">
        <v>366</v>
      </c>
      <c r="F8157" s="12" t="n">
        <v>1</v>
      </c>
      <c r="G8157" s="19" t="n">
        <v>372.8</v>
      </c>
      <c r="H8157" s="19" t="n">
        <v>267.77</v>
      </c>
      <c r="I8157" s="19" t="n">
        <f aca="false">ROUND(F8157*G8157,2)</f>
        <v>372.8</v>
      </c>
      <c r="J8157" s="19" t="n">
        <f aca="false">ROUND(F8157*H8157,2)</f>
        <v>267.77</v>
      </c>
      <c r="K8157" s="19" t="n">
        <f aca="false">INDEX(Pricebook!$L$2:$L$1401,MATCH(D8157,Pricebook!$A$2:$A$1401,0))</f>
        <v>399.7</v>
      </c>
      <c r="L8157" s="19" t="n">
        <f aca="false">ROUND(F8157*K8157,2)</f>
        <v>399.7</v>
      </c>
      <c r="M8157" s="24" t="n">
        <f aca="false">DATE(YEAR(C8157),MONTH(C8157),1)</f>
        <v>46235</v>
      </c>
    </row>
    <row r="8158" customFormat="false" ht="15" hidden="false" customHeight="false" outlineLevel="0" collapsed="false">
      <c r="A8158" s="21" t="s">
        <v>3998</v>
      </c>
      <c r="B8158" s="21" t="s">
        <v>3069</v>
      </c>
      <c r="C8158" s="23" t="n">
        <v>46252</v>
      </c>
      <c r="D8158" s="21" t="s">
        <v>2844</v>
      </c>
      <c r="E8158" s="21" t="s">
        <v>2748</v>
      </c>
      <c r="F8158" s="12" t="n">
        <v>6</v>
      </c>
      <c r="G8158" s="19" t="n">
        <v>4.6</v>
      </c>
      <c r="H8158" s="19" t="n">
        <v>2.76</v>
      </c>
      <c r="I8158" s="19" t="n">
        <f aca="false">ROUND(F8158*G8158,2)</f>
        <v>27.6</v>
      </c>
      <c r="J8158" s="19" t="n">
        <f aca="false">ROUND(F8158*H8158,2)</f>
        <v>16.56</v>
      </c>
      <c r="K8158" s="19" t="n">
        <f aca="false">INDEX(Pricebook!$L$2:$L$1401,MATCH(D8158,Pricebook!$A$2:$A$1401,0))</f>
        <v>5.05</v>
      </c>
      <c r="L8158" s="19" t="n">
        <f aca="false">ROUND(F8158*K8158,2)</f>
        <v>30.3</v>
      </c>
      <c r="M8158" s="24" t="n">
        <f aca="false">DATE(YEAR(C8158),MONTH(C8158),1)</f>
        <v>46235</v>
      </c>
    </row>
    <row r="8159" customFormat="false" ht="15" hidden="false" customHeight="false" outlineLevel="0" collapsed="false">
      <c r="A8159" s="21" t="s">
        <v>3998</v>
      </c>
      <c r="B8159" s="21" t="s">
        <v>3069</v>
      </c>
      <c r="C8159" s="23" t="n">
        <v>46252</v>
      </c>
      <c r="D8159" s="21" t="s">
        <v>193</v>
      </c>
      <c r="E8159" s="21" t="s">
        <v>108</v>
      </c>
      <c r="F8159" s="12" t="n">
        <v>2</v>
      </c>
      <c r="G8159" s="19" t="n">
        <v>18.25</v>
      </c>
      <c r="H8159" s="19" t="n">
        <v>14.07</v>
      </c>
      <c r="I8159" s="19" t="n">
        <f aca="false">ROUND(F8159*G8159,2)</f>
        <v>36.5</v>
      </c>
      <c r="J8159" s="19" t="n">
        <f aca="false">ROUND(F8159*H8159,2)</f>
        <v>28.14</v>
      </c>
      <c r="K8159" s="19" t="n">
        <f aca="false">INDEX(Pricebook!$L$2:$L$1401,MATCH(D8159,Pricebook!$A$2:$A$1401,0))</f>
        <v>20.1</v>
      </c>
      <c r="L8159" s="19" t="n">
        <f aca="false">ROUND(F8159*K8159,2)</f>
        <v>40.2</v>
      </c>
      <c r="M8159" s="24" t="n">
        <f aca="false">DATE(YEAR(C8159),MONTH(C8159),1)</f>
        <v>46235</v>
      </c>
    </row>
    <row r="8160" customFormat="false" ht="15" hidden="false" customHeight="false" outlineLevel="0" collapsed="false">
      <c r="A8160" s="21" t="s">
        <v>3998</v>
      </c>
      <c r="B8160" s="21" t="s">
        <v>3069</v>
      </c>
      <c r="C8160" s="23" t="n">
        <v>46252</v>
      </c>
      <c r="D8160" s="21" t="s">
        <v>205</v>
      </c>
      <c r="E8160" s="21" t="s">
        <v>108</v>
      </c>
      <c r="F8160" s="12" t="n">
        <v>2</v>
      </c>
      <c r="G8160" s="19" t="n">
        <v>73.3</v>
      </c>
      <c r="H8160" s="19" t="n">
        <v>56.01</v>
      </c>
      <c r="I8160" s="19" t="n">
        <f aca="false">ROUND(F8160*G8160,2)</f>
        <v>146.6</v>
      </c>
      <c r="J8160" s="19" t="n">
        <f aca="false">ROUND(F8160*H8160,2)</f>
        <v>112.02</v>
      </c>
      <c r="K8160" s="19" t="n">
        <f aca="false">INDEX(Pricebook!$L$2:$L$1401,MATCH(D8160,Pricebook!$A$2:$A$1401,0))</f>
        <v>80.05</v>
      </c>
      <c r="L8160" s="19" t="n">
        <f aca="false">ROUND(F8160*K8160,2)</f>
        <v>160.1</v>
      </c>
      <c r="M8160" s="24" t="n">
        <f aca="false">DATE(YEAR(C8160),MONTH(C8160),1)</f>
        <v>46235</v>
      </c>
    </row>
    <row r="8161" customFormat="false" ht="15" hidden="false" customHeight="false" outlineLevel="0" collapsed="false">
      <c r="A8161" s="21" t="s">
        <v>3998</v>
      </c>
      <c r="B8161" s="21" t="s">
        <v>3069</v>
      </c>
      <c r="C8161" s="23" t="n">
        <v>46252</v>
      </c>
      <c r="D8161" s="21" t="s">
        <v>1374</v>
      </c>
      <c r="E8161" s="21" t="s">
        <v>971</v>
      </c>
      <c r="F8161" s="12" t="n">
        <v>59</v>
      </c>
      <c r="G8161" s="19" t="n">
        <v>1.9</v>
      </c>
      <c r="H8161" s="19" t="n">
        <v>1.67</v>
      </c>
      <c r="I8161" s="19" t="n">
        <f aca="false">ROUND(F8161*G8161,2)</f>
        <v>112.1</v>
      </c>
      <c r="J8161" s="19" t="n">
        <f aca="false">ROUND(F8161*H8161,2)</f>
        <v>98.53</v>
      </c>
      <c r="K8161" s="19" t="n">
        <f aca="false">INDEX(Pricebook!$L$2:$L$1401,MATCH(D8161,Pricebook!$A$2:$A$1401,0))</f>
        <v>2.2</v>
      </c>
      <c r="L8161" s="19" t="n">
        <f aca="false">ROUND(F8161*K8161,2)</f>
        <v>129.8</v>
      </c>
      <c r="M8161" s="24" t="n">
        <f aca="false">DATE(YEAR(C8161),MONTH(C8161),1)</f>
        <v>46235</v>
      </c>
    </row>
    <row r="8162" customFormat="false" ht="15" hidden="false" customHeight="false" outlineLevel="0" collapsed="false">
      <c r="A8162" s="21" t="s">
        <v>3998</v>
      </c>
      <c r="B8162" s="21" t="s">
        <v>3069</v>
      </c>
      <c r="C8162" s="23" t="n">
        <v>46252</v>
      </c>
      <c r="D8162" s="21" t="s">
        <v>2846</v>
      </c>
      <c r="E8162" s="21" t="s">
        <v>2748</v>
      </c>
      <c r="F8162" s="12" t="n">
        <v>5</v>
      </c>
      <c r="G8162" s="19" t="n">
        <v>20</v>
      </c>
      <c r="H8162" s="19" t="n">
        <v>11.98</v>
      </c>
      <c r="I8162" s="19" t="n">
        <f aca="false">ROUND(F8162*G8162,2)</f>
        <v>100</v>
      </c>
      <c r="J8162" s="19" t="n">
        <f aca="false">ROUND(F8162*H8162,2)</f>
        <v>59.9</v>
      </c>
      <c r="K8162" s="19" t="n">
        <f aca="false">INDEX(Pricebook!$L$2:$L$1401,MATCH(D8162,Pricebook!$A$2:$A$1401,0))</f>
        <v>21.8</v>
      </c>
      <c r="L8162" s="19" t="n">
        <f aca="false">ROUND(F8162*K8162,2)</f>
        <v>109</v>
      </c>
      <c r="M8162" s="24" t="n">
        <f aca="false">DATE(YEAR(C8162),MONTH(C8162),1)</f>
        <v>46235</v>
      </c>
    </row>
    <row r="8163" customFormat="false" ht="15" hidden="false" customHeight="false" outlineLevel="0" collapsed="false">
      <c r="A8163" s="21" t="s">
        <v>3998</v>
      </c>
      <c r="B8163" s="21" t="s">
        <v>3069</v>
      </c>
      <c r="C8163" s="23" t="n">
        <v>46252</v>
      </c>
      <c r="D8163" s="21" t="s">
        <v>1280</v>
      </c>
      <c r="E8163" s="21" t="s">
        <v>971</v>
      </c>
      <c r="F8163" s="12" t="n">
        <v>1</v>
      </c>
      <c r="G8163" s="19" t="n">
        <v>47.15</v>
      </c>
      <c r="H8163" s="19" t="n">
        <v>38.46</v>
      </c>
      <c r="I8163" s="19" t="n">
        <f aca="false">ROUND(F8163*G8163,2)</f>
        <v>47.15</v>
      </c>
      <c r="J8163" s="19" t="n">
        <f aca="false">ROUND(F8163*H8163,2)</f>
        <v>38.46</v>
      </c>
      <c r="K8163" s="19" t="n">
        <f aca="false">INDEX(Pricebook!$L$2:$L$1401,MATCH(D8163,Pricebook!$A$2:$A$1401,0))</f>
        <v>54.95</v>
      </c>
      <c r="L8163" s="19" t="n">
        <f aca="false">ROUND(F8163*K8163,2)</f>
        <v>54.95</v>
      </c>
      <c r="M8163" s="24" t="n">
        <f aca="false">DATE(YEAR(C8163),MONTH(C8163),1)</f>
        <v>46235</v>
      </c>
    </row>
    <row r="8164" customFormat="false" ht="15" hidden="false" customHeight="false" outlineLevel="0" collapsed="false">
      <c r="A8164" s="21" t="s">
        <v>3998</v>
      </c>
      <c r="B8164" s="21" t="s">
        <v>3069</v>
      </c>
      <c r="C8164" s="23" t="n">
        <v>46252</v>
      </c>
      <c r="D8164" s="21" t="s">
        <v>287</v>
      </c>
      <c r="E8164" s="21" t="s">
        <v>108</v>
      </c>
      <c r="F8164" s="12" t="n">
        <v>3</v>
      </c>
      <c r="G8164" s="19" t="n">
        <v>17.4</v>
      </c>
      <c r="H8164" s="19" t="n">
        <v>13.42</v>
      </c>
      <c r="I8164" s="19" t="n">
        <f aca="false">ROUND(F8164*G8164,2)</f>
        <v>52.2</v>
      </c>
      <c r="J8164" s="19" t="n">
        <f aca="false">ROUND(F8164*H8164,2)</f>
        <v>40.26</v>
      </c>
      <c r="K8164" s="19" t="n">
        <f aca="false">INDEX(Pricebook!$L$2:$L$1401,MATCH(D8164,Pricebook!$A$2:$A$1401,0))</f>
        <v>19.15</v>
      </c>
      <c r="L8164" s="19" t="n">
        <f aca="false">ROUND(F8164*K8164,2)</f>
        <v>57.45</v>
      </c>
      <c r="M8164" s="24" t="n">
        <f aca="false">DATE(YEAR(C8164),MONTH(C8164),1)</f>
        <v>46235</v>
      </c>
    </row>
    <row r="8165" customFormat="false" ht="15" hidden="false" customHeight="false" outlineLevel="0" collapsed="false">
      <c r="A8165" s="21" t="s">
        <v>3998</v>
      </c>
      <c r="B8165" s="21" t="s">
        <v>3069</v>
      </c>
      <c r="C8165" s="23" t="n">
        <v>46252</v>
      </c>
      <c r="D8165" s="21" t="s">
        <v>2787</v>
      </c>
      <c r="E8165" s="21" t="s">
        <v>2748</v>
      </c>
      <c r="F8165" s="12" t="n">
        <v>7</v>
      </c>
      <c r="G8165" s="19" t="n">
        <v>18.55</v>
      </c>
      <c r="H8165" s="19" t="n">
        <v>11.04</v>
      </c>
      <c r="I8165" s="19" t="n">
        <f aca="false">ROUND(F8165*G8165,2)</f>
        <v>129.85</v>
      </c>
      <c r="J8165" s="19" t="n">
        <f aca="false">ROUND(F8165*H8165,2)</f>
        <v>77.28</v>
      </c>
      <c r="K8165" s="19" t="n">
        <f aca="false">INDEX(Pricebook!$L$2:$L$1401,MATCH(D8165,Pricebook!$A$2:$A$1401,0))</f>
        <v>20.1</v>
      </c>
      <c r="L8165" s="19" t="n">
        <f aca="false">ROUND(F8165*K8165,2)</f>
        <v>140.7</v>
      </c>
      <c r="M8165" s="24" t="n">
        <f aca="false">DATE(YEAR(C8165),MONTH(C8165),1)</f>
        <v>46235</v>
      </c>
    </row>
    <row r="8166" customFormat="false" ht="15" hidden="false" customHeight="false" outlineLevel="0" collapsed="false">
      <c r="A8166" s="21" t="s">
        <v>3998</v>
      </c>
      <c r="B8166" s="21" t="s">
        <v>3069</v>
      </c>
      <c r="C8166" s="23" t="n">
        <v>46252</v>
      </c>
      <c r="D8166" s="21" t="s">
        <v>769</v>
      </c>
      <c r="E8166" s="21" t="s">
        <v>366</v>
      </c>
      <c r="F8166" s="12" t="n">
        <v>1</v>
      </c>
      <c r="G8166" s="19" t="n">
        <v>48.4</v>
      </c>
      <c r="H8166" s="19" t="n">
        <v>35.02</v>
      </c>
      <c r="I8166" s="19" t="n">
        <f aca="false">ROUND(F8166*G8166,2)</f>
        <v>48.4</v>
      </c>
      <c r="J8166" s="19" t="n">
        <f aca="false">ROUND(F8166*H8166,2)</f>
        <v>35.02</v>
      </c>
      <c r="K8166" s="19" t="n">
        <f aca="false">INDEX(Pricebook!$L$2:$L$1401,MATCH(D8166,Pricebook!$A$2:$A$1401,0))</f>
        <v>52.3</v>
      </c>
      <c r="L8166" s="19" t="n">
        <f aca="false">ROUND(F8166*K8166,2)</f>
        <v>52.3</v>
      </c>
      <c r="M8166" s="24" t="n">
        <f aca="false">DATE(YEAR(C8166),MONTH(C8166),1)</f>
        <v>46235</v>
      </c>
    </row>
    <row r="8167" customFormat="false" ht="15" hidden="false" customHeight="false" outlineLevel="0" collapsed="false">
      <c r="A8167" s="21" t="s">
        <v>3998</v>
      </c>
      <c r="B8167" s="21" t="s">
        <v>3069</v>
      </c>
      <c r="C8167" s="23" t="n">
        <v>46252</v>
      </c>
      <c r="D8167" s="21" t="s">
        <v>2854</v>
      </c>
      <c r="E8167" s="21" t="s">
        <v>2748</v>
      </c>
      <c r="F8167" s="12" t="n">
        <v>8</v>
      </c>
      <c r="G8167" s="19" t="n">
        <v>15.1</v>
      </c>
      <c r="H8167" s="19" t="n">
        <v>10</v>
      </c>
      <c r="I8167" s="19" t="n">
        <f aca="false">ROUND(F8167*G8167,2)</f>
        <v>120.8</v>
      </c>
      <c r="J8167" s="19" t="n">
        <f aca="false">ROUND(F8167*H8167,2)</f>
        <v>80</v>
      </c>
      <c r="K8167" s="19" t="n">
        <f aca="false">INDEX(Pricebook!$L$2:$L$1401,MATCH(D8167,Pricebook!$A$2:$A$1401,0))</f>
        <v>16.4</v>
      </c>
      <c r="L8167" s="19" t="n">
        <f aca="false">ROUND(F8167*K8167,2)</f>
        <v>131.2</v>
      </c>
      <c r="M8167" s="24" t="n">
        <f aca="false">DATE(YEAR(C8167),MONTH(C8167),1)</f>
        <v>46235</v>
      </c>
    </row>
    <row r="8168" customFormat="false" ht="15" hidden="false" customHeight="false" outlineLevel="0" collapsed="false">
      <c r="A8168" s="21" t="s">
        <v>3999</v>
      </c>
      <c r="B8168" s="21" t="s">
        <v>4000</v>
      </c>
      <c r="C8168" s="23" t="n">
        <v>46252</v>
      </c>
      <c r="D8168" s="21" t="s">
        <v>2838</v>
      </c>
      <c r="E8168" s="21" t="s">
        <v>2748</v>
      </c>
      <c r="F8168" s="12" t="n">
        <v>3</v>
      </c>
      <c r="G8168" s="19" t="n">
        <v>11.1</v>
      </c>
      <c r="H8168" s="19" t="n">
        <v>6.62</v>
      </c>
      <c r="I8168" s="19" t="n">
        <f aca="false">ROUND(F8168*G8168,2)</f>
        <v>33.3</v>
      </c>
      <c r="J8168" s="19" t="n">
        <f aca="false">ROUND(F8168*H8168,2)</f>
        <v>19.86</v>
      </c>
      <c r="K8168" s="19" t="n">
        <f aca="false">INDEX(Pricebook!$L$2:$L$1401,MATCH(D8168,Pricebook!$A$2:$A$1401,0))</f>
        <v>12.05</v>
      </c>
      <c r="L8168" s="19" t="n">
        <f aca="false">ROUND(F8168*K8168,2)</f>
        <v>36.15</v>
      </c>
      <c r="M8168" s="24" t="n">
        <f aca="false">DATE(YEAR(C8168),MONTH(C8168),1)</f>
        <v>46235</v>
      </c>
    </row>
    <row r="8169" customFormat="false" ht="15" hidden="false" customHeight="false" outlineLevel="0" collapsed="false">
      <c r="A8169" s="21" t="s">
        <v>3999</v>
      </c>
      <c r="B8169" s="21" t="s">
        <v>4000</v>
      </c>
      <c r="C8169" s="23" t="n">
        <v>46252</v>
      </c>
      <c r="D8169" s="21" t="s">
        <v>469</v>
      </c>
      <c r="E8169" s="21" t="s">
        <v>366</v>
      </c>
      <c r="F8169" s="12" t="n">
        <v>1</v>
      </c>
      <c r="G8169" s="19" t="n">
        <v>9.3</v>
      </c>
      <c r="H8169" s="19" t="n">
        <v>6.63</v>
      </c>
      <c r="I8169" s="19" t="n">
        <f aca="false">ROUND(F8169*G8169,2)</f>
        <v>9.3</v>
      </c>
      <c r="J8169" s="19" t="n">
        <f aca="false">ROUND(F8169*H8169,2)</f>
        <v>6.63</v>
      </c>
      <c r="K8169" s="19" t="n">
        <f aca="false">INDEX(Pricebook!$L$2:$L$1401,MATCH(D8169,Pricebook!$A$2:$A$1401,0))</f>
        <v>9.9</v>
      </c>
      <c r="L8169" s="19" t="n">
        <f aca="false">ROUND(F8169*K8169,2)</f>
        <v>9.9</v>
      </c>
      <c r="M8169" s="24" t="n">
        <f aca="false">DATE(YEAR(C8169),MONTH(C8169),1)</f>
        <v>46235</v>
      </c>
    </row>
    <row r="8170" customFormat="false" ht="15" hidden="false" customHeight="false" outlineLevel="0" collapsed="false">
      <c r="A8170" s="21" t="s">
        <v>3999</v>
      </c>
      <c r="B8170" s="21" t="s">
        <v>4000</v>
      </c>
      <c r="C8170" s="23" t="n">
        <v>46252</v>
      </c>
      <c r="D8170" s="21" t="s">
        <v>917</v>
      </c>
      <c r="E8170" s="21" t="s">
        <v>366</v>
      </c>
      <c r="F8170" s="12" t="n">
        <v>2</v>
      </c>
      <c r="G8170" s="19" t="n">
        <v>45.7</v>
      </c>
      <c r="H8170" s="19" t="n">
        <v>33.25</v>
      </c>
      <c r="I8170" s="19" t="n">
        <f aca="false">ROUND(F8170*G8170,2)</f>
        <v>91.4</v>
      </c>
      <c r="J8170" s="19" t="n">
        <f aca="false">ROUND(F8170*H8170,2)</f>
        <v>66.5</v>
      </c>
      <c r="K8170" s="19" t="n">
        <f aca="false">INDEX(Pricebook!$L$2:$L$1401,MATCH(D8170,Pricebook!$A$2:$A$1401,0))</f>
        <v>49.65</v>
      </c>
      <c r="L8170" s="19" t="n">
        <f aca="false">ROUND(F8170*K8170,2)</f>
        <v>99.3</v>
      </c>
      <c r="M8170" s="24" t="n">
        <f aca="false">DATE(YEAR(C8170),MONTH(C8170),1)</f>
        <v>46235</v>
      </c>
    </row>
    <row r="8171" customFormat="false" ht="15" hidden="false" customHeight="false" outlineLevel="0" collapsed="false">
      <c r="A8171" s="21" t="s">
        <v>3999</v>
      </c>
      <c r="B8171" s="21" t="s">
        <v>4000</v>
      </c>
      <c r="C8171" s="23" t="n">
        <v>46252</v>
      </c>
      <c r="D8171" s="21" t="s">
        <v>909</v>
      </c>
      <c r="E8171" s="21" t="s">
        <v>366</v>
      </c>
      <c r="F8171" s="12" t="n">
        <v>2</v>
      </c>
      <c r="G8171" s="19" t="n">
        <v>38.6</v>
      </c>
      <c r="H8171" s="19" t="n">
        <v>32.21</v>
      </c>
      <c r="I8171" s="19" t="n">
        <f aca="false">ROUND(F8171*G8171,2)</f>
        <v>77.2</v>
      </c>
      <c r="J8171" s="19" t="n">
        <f aca="false">ROUND(F8171*H8171,2)</f>
        <v>64.42</v>
      </c>
      <c r="K8171" s="19" t="n">
        <f aca="false">INDEX(Pricebook!$L$2:$L$1401,MATCH(D8171,Pricebook!$A$2:$A$1401,0))</f>
        <v>41.85</v>
      </c>
      <c r="L8171" s="19" t="n">
        <f aca="false">ROUND(F8171*K8171,2)</f>
        <v>83.7</v>
      </c>
      <c r="M8171" s="24" t="n">
        <f aca="false">DATE(YEAR(C8171),MONTH(C8171),1)</f>
        <v>46235</v>
      </c>
    </row>
    <row r="8172" customFormat="false" ht="15" hidden="false" customHeight="false" outlineLevel="0" collapsed="false">
      <c r="A8172" s="21" t="s">
        <v>3999</v>
      </c>
      <c r="B8172" s="21" t="s">
        <v>4000</v>
      </c>
      <c r="C8172" s="23" t="n">
        <v>46252</v>
      </c>
      <c r="D8172" s="21" t="s">
        <v>2946</v>
      </c>
      <c r="E8172" s="21" t="s">
        <v>2748</v>
      </c>
      <c r="F8172" s="12" t="n">
        <v>6</v>
      </c>
      <c r="G8172" s="19" t="n">
        <v>9.3</v>
      </c>
      <c r="H8172" s="19" t="n">
        <v>5.53</v>
      </c>
      <c r="I8172" s="19" t="n">
        <f aca="false">ROUND(F8172*G8172,2)</f>
        <v>55.8</v>
      </c>
      <c r="J8172" s="19" t="n">
        <f aca="false">ROUND(F8172*H8172,2)</f>
        <v>33.18</v>
      </c>
      <c r="K8172" s="19" t="n">
        <f aca="false">INDEX(Pricebook!$L$2:$L$1401,MATCH(D8172,Pricebook!$A$2:$A$1401,0))</f>
        <v>10.1</v>
      </c>
      <c r="L8172" s="19" t="n">
        <f aca="false">ROUND(F8172*K8172,2)</f>
        <v>60.6</v>
      </c>
      <c r="M8172" s="24" t="n">
        <f aca="false">DATE(YEAR(C8172),MONTH(C8172),1)</f>
        <v>46235</v>
      </c>
    </row>
    <row r="8173" customFormat="false" ht="15" hidden="false" customHeight="false" outlineLevel="0" collapsed="false">
      <c r="A8173" s="21" t="s">
        <v>3999</v>
      </c>
      <c r="B8173" s="21" t="s">
        <v>4000</v>
      </c>
      <c r="C8173" s="23" t="n">
        <v>46252</v>
      </c>
      <c r="D8173" s="21" t="s">
        <v>499</v>
      </c>
      <c r="E8173" s="21" t="s">
        <v>366</v>
      </c>
      <c r="F8173" s="12" t="n">
        <v>1</v>
      </c>
      <c r="G8173" s="19" t="n">
        <v>35.85</v>
      </c>
      <c r="H8173" s="19" t="n">
        <v>26.14</v>
      </c>
      <c r="I8173" s="19" t="n">
        <f aca="false">ROUND(F8173*G8173,2)</f>
        <v>35.85</v>
      </c>
      <c r="J8173" s="19" t="n">
        <f aca="false">ROUND(F8173*H8173,2)</f>
        <v>26.14</v>
      </c>
      <c r="K8173" s="19" t="n">
        <f aca="false">INDEX(Pricebook!$L$2:$L$1401,MATCH(D8173,Pricebook!$A$2:$A$1401,0))</f>
        <v>39.05</v>
      </c>
      <c r="L8173" s="19" t="n">
        <f aca="false">ROUND(F8173*K8173,2)</f>
        <v>39.05</v>
      </c>
      <c r="M8173" s="24" t="n">
        <f aca="false">DATE(YEAR(C8173),MONTH(C8173),1)</f>
        <v>46235</v>
      </c>
    </row>
    <row r="8174" customFormat="false" ht="15" hidden="false" customHeight="false" outlineLevel="0" collapsed="false">
      <c r="A8174" s="21" t="s">
        <v>3999</v>
      </c>
      <c r="B8174" s="21" t="s">
        <v>4000</v>
      </c>
      <c r="C8174" s="23" t="n">
        <v>46252</v>
      </c>
      <c r="D8174" s="21" t="s">
        <v>2473</v>
      </c>
      <c r="E8174" s="21" t="s">
        <v>2466</v>
      </c>
      <c r="F8174" s="12" t="n">
        <v>1</v>
      </c>
      <c r="G8174" s="19" t="n">
        <v>146.25</v>
      </c>
      <c r="H8174" s="19" t="n">
        <v>90.46</v>
      </c>
      <c r="I8174" s="19" t="n">
        <f aca="false">ROUND(F8174*G8174,2)</f>
        <v>146.25</v>
      </c>
      <c r="J8174" s="19" t="n">
        <f aca="false">ROUND(F8174*H8174,2)</f>
        <v>90.46</v>
      </c>
      <c r="K8174" s="19" t="n">
        <f aca="false">INDEX(Pricebook!$L$2:$L$1401,MATCH(D8174,Pricebook!$A$2:$A$1401,0))</f>
        <v>150.8</v>
      </c>
      <c r="L8174" s="19" t="n">
        <f aca="false">ROUND(F8174*K8174,2)</f>
        <v>150.8</v>
      </c>
      <c r="M8174" s="24" t="n">
        <f aca="false">DATE(YEAR(C8174),MONTH(C8174),1)</f>
        <v>46235</v>
      </c>
    </row>
    <row r="8175" customFormat="false" ht="15" hidden="false" customHeight="false" outlineLevel="0" collapsed="false">
      <c r="A8175" s="21" t="s">
        <v>4001</v>
      </c>
      <c r="B8175" s="21" t="s">
        <v>3219</v>
      </c>
      <c r="C8175" s="23" t="n">
        <v>46252</v>
      </c>
      <c r="D8175" s="21" t="s">
        <v>2333</v>
      </c>
      <c r="E8175" s="21" t="s">
        <v>2202</v>
      </c>
      <c r="F8175" s="12" t="n">
        <v>2</v>
      </c>
      <c r="G8175" s="19" t="n">
        <v>41.9</v>
      </c>
      <c r="H8175" s="19" t="n">
        <v>25.71</v>
      </c>
      <c r="I8175" s="19" t="n">
        <f aca="false">ROUND(F8175*G8175,2)</f>
        <v>83.8</v>
      </c>
      <c r="J8175" s="19" t="n">
        <f aca="false">ROUND(F8175*H8175,2)</f>
        <v>51.42</v>
      </c>
      <c r="K8175" s="19" t="n">
        <f aca="false">INDEX(Pricebook!$L$2:$L$1401,MATCH(D8175,Pricebook!$A$2:$A$1401,0))</f>
        <v>44.35</v>
      </c>
      <c r="L8175" s="19" t="n">
        <f aca="false">ROUND(F8175*K8175,2)</f>
        <v>88.7</v>
      </c>
      <c r="M8175" s="24" t="n">
        <f aca="false">DATE(YEAR(C8175),MONTH(C8175),1)</f>
        <v>46235</v>
      </c>
    </row>
    <row r="8176" customFormat="false" ht="15" hidden="false" customHeight="false" outlineLevel="0" collapsed="false">
      <c r="A8176" s="21" t="s">
        <v>4001</v>
      </c>
      <c r="B8176" s="21" t="s">
        <v>3219</v>
      </c>
      <c r="C8176" s="23" t="n">
        <v>46252</v>
      </c>
      <c r="D8176" s="21" t="s">
        <v>845</v>
      </c>
      <c r="E8176" s="21" t="s">
        <v>366</v>
      </c>
      <c r="F8176" s="12" t="n">
        <v>2</v>
      </c>
      <c r="G8176" s="19" t="n">
        <v>48.25</v>
      </c>
      <c r="H8176" s="19" t="n">
        <v>34.67</v>
      </c>
      <c r="I8176" s="19" t="n">
        <f aca="false">ROUND(F8176*G8176,2)</f>
        <v>96.5</v>
      </c>
      <c r="J8176" s="19" t="n">
        <f aca="false">ROUND(F8176*H8176,2)</f>
        <v>69.34</v>
      </c>
      <c r="K8176" s="19" t="n">
        <f aca="false">INDEX(Pricebook!$L$2:$L$1401,MATCH(D8176,Pricebook!$A$2:$A$1401,0))</f>
        <v>51.75</v>
      </c>
      <c r="L8176" s="19" t="n">
        <f aca="false">ROUND(F8176*K8176,2)</f>
        <v>103.5</v>
      </c>
      <c r="M8176" s="24" t="n">
        <f aca="false">DATE(YEAR(C8176),MONTH(C8176),1)</f>
        <v>46235</v>
      </c>
    </row>
    <row r="8177" customFormat="false" ht="15" hidden="false" customHeight="false" outlineLevel="0" collapsed="false">
      <c r="A8177" s="21" t="s">
        <v>4001</v>
      </c>
      <c r="B8177" s="21" t="s">
        <v>3219</v>
      </c>
      <c r="C8177" s="23" t="n">
        <v>46252</v>
      </c>
      <c r="D8177" s="21" t="s">
        <v>955</v>
      </c>
      <c r="E8177" s="21" t="s">
        <v>366</v>
      </c>
      <c r="F8177" s="12" t="n">
        <v>4</v>
      </c>
      <c r="G8177" s="19" t="n">
        <v>16.95</v>
      </c>
      <c r="H8177" s="19" t="n">
        <v>12.13</v>
      </c>
      <c r="I8177" s="19" t="n">
        <f aca="false">ROUND(F8177*G8177,2)</f>
        <v>67.8</v>
      </c>
      <c r="J8177" s="19" t="n">
        <f aca="false">ROUND(F8177*H8177,2)</f>
        <v>48.52</v>
      </c>
      <c r="K8177" s="19" t="n">
        <f aca="false">INDEX(Pricebook!$L$2:$L$1401,MATCH(D8177,Pricebook!$A$2:$A$1401,0))</f>
        <v>18.15</v>
      </c>
      <c r="L8177" s="19" t="n">
        <f aca="false">ROUND(F8177*K8177,2)</f>
        <v>72.6</v>
      </c>
      <c r="M8177" s="24" t="n">
        <f aca="false">DATE(YEAR(C8177),MONTH(C8177),1)</f>
        <v>46235</v>
      </c>
    </row>
    <row r="8178" customFormat="false" ht="15" hidden="false" customHeight="false" outlineLevel="0" collapsed="false">
      <c r="A8178" s="21" t="s">
        <v>4001</v>
      </c>
      <c r="B8178" s="21" t="s">
        <v>3219</v>
      </c>
      <c r="C8178" s="23" t="n">
        <v>46252</v>
      </c>
      <c r="D8178" s="21" t="s">
        <v>695</v>
      </c>
      <c r="E8178" s="21" t="s">
        <v>366</v>
      </c>
      <c r="F8178" s="12" t="n">
        <v>6</v>
      </c>
      <c r="G8178" s="19" t="n">
        <v>12.05</v>
      </c>
      <c r="H8178" s="19" t="n">
        <v>8.71</v>
      </c>
      <c r="I8178" s="19" t="n">
        <f aca="false">ROUND(F8178*G8178,2)</f>
        <v>72.3</v>
      </c>
      <c r="J8178" s="19" t="n">
        <f aca="false">ROUND(F8178*H8178,2)</f>
        <v>52.26</v>
      </c>
      <c r="K8178" s="19" t="n">
        <f aca="false">INDEX(Pricebook!$L$2:$L$1401,MATCH(D8178,Pricebook!$A$2:$A$1401,0))</f>
        <v>13</v>
      </c>
      <c r="L8178" s="19" t="n">
        <f aca="false">ROUND(F8178*K8178,2)</f>
        <v>78</v>
      </c>
      <c r="M8178" s="24" t="n">
        <f aca="false">DATE(YEAR(C8178),MONTH(C8178),1)</f>
        <v>46235</v>
      </c>
    </row>
    <row r="8179" customFormat="false" ht="15" hidden="false" customHeight="false" outlineLevel="0" collapsed="false">
      <c r="A8179" s="21" t="s">
        <v>4001</v>
      </c>
      <c r="B8179" s="21" t="s">
        <v>3219</v>
      </c>
      <c r="C8179" s="23" t="n">
        <v>46252</v>
      </c>
      <c r="D8179" s="21" t="s">
        <v>2704</v>
      </c>
      <c r="E8179" s="21" t="s">
        <v>2587</v>
      </c>
      <c r="F8179" s="12" t="n">
        <v>11</v>
      </c>
      <c r="G8179" s="19" t="n">
        <v>7.3</v>
      </c>
      <c r="H8179" s="19" t="n">
        <v>5.51</v>
      </c>
      <c r="I8179" s="19" t="n">
        <f aca="false">ROUND(F8179*G8179,2)</f>
        <v>80.3</v>
      </c>
      <c r="J8179" s="19" t="n">
        <f aca="false">ROUND(F8179*H8179,2)</f>
        <v>60.61</v>
      </c>
      <c r="K8179" s="19" t="n">
        <f aca="false">INDEX(Pricebook!$L$2:$L$1401,MATCH(D8179,Pricebook!$A$2:$A$1401,0))</f>
        <v>7.8</v>
      </c>
      <c r="L8179" s="19" t="n">
        <f aca="false">ROUND(F8179*K8179,2)</f>
        <v>85.8</v>
      </c>
      <c r="M8179" s="24" t="n">
        <f aca="false">DATE(YEAR(C8179),MONTH(C8179),1)</f>
        <v>46235</v>
      </c>
    </row>
    <row r="8180" customFormat="false" ht="15" hidden="false" customHeight="false" outlineLevel="0" collapsed="false">
      <c r="A8180" s="21" t="s">
        <v>4001</v>
      </c>
      <c r="B8180" s="21" t="s">
        <v>3219</v>
      </c>
      <c r="C8180" s="23" t="n">
        <v>46252</v>
      </c>
      <c r="D8180" s="21" t="s">
        <v>887</v>
      </c>
      <c r="E8180" s="21" t="s">
        <v>366</v>
      </c>
      <c r="F8180" s="12" t="n">
        <v>1</v>
      </c>
      <c r="G8180" s="19" t="n">
        <v>65.25</v>
      </c>
      <c r="H8180" s="19" t="n">
        <v>46.71</v>
      </c>
      <c r="I8180" s="19" t="n">
        <f aca="false">ROUND(F8180*G8180,2)</f>
        <v>65.25</v>
      </c>
      <c r="J8180" s="19" t="n">
        <f aca="false">ROUND(F8180*H8180,2)</f>
        <v>46.71</v>
      </c>
      <c r="K8180" s="19" t="n">
        <f aca="false">INDEX(Pricebook!$L$2:$L$1401,MATCH(D8180,Pricebook!$A$2:$A$1401,0))</f>
        <v>69.75</v>
      </c>
      <c r="L8180" s="19" t="n">
        <f aca="false">ROUND(F8180*K8180,2)</f>
        <v>69.75</v>
      </c>
      <c r="M8180" s="24" t="n">
        <f aca="false">DATE(YEAR(C8180),MONTH(C8180),1)</f>
        <v>46235</v>
      </c>
    </row>
    <row r="8181" customFormat="false" ht="15" hidden="false" customHeight="false" outlineLevel="0" collapsed="false">
      <c r="A8181" s="21" t="s">
        <v>4001</v>
      </c>
      <c r="B8181" s="21" t="s">
        <v>3219</v>
      </c>
      <c r="C8181" s="23" t="n">
        <v>46252</v>
      </c>
      <c r="D8181" s="21" t="s">
        <v>685</v>
      </c>
      <c r="E8181" s="21" t="s">
        <v>366</v>
      </c>
      <c r="F8181" s="12" t="n">
        <v>1</v>
      </c>
      <c r="G8181" s="19" t="n">
        <v>53.3</v>
      </c>
      <c r="H8181" s="19" t="n">
        <v>38.63</v>
      </c>
      <c r="I8181" s="19" t="n">
        <f aca="false">ROUND(F8181*G8181,2)</f>
        <v>53.3</v>
      </c>
      <c r="J8181" s="19" t="n">
        <f aca="false">ROUND(F8181*H8181,2)</f>
        <v>38.63</v>
      </c>
      <c r="K8181" s="19" t="n">
        <f aca="false">INDEX(Pricebook!$L$2:$L$1401,MATCH(D8181,Pricebook!$A$2:$A$1401,0))</f>
        <v>57.7</v>
      </c>
      <c r="L8181" s="19" t="n">
        <f aca="false">ROUND(F8181*K8181,2)</f>
        <v>57.7</v>
      </c>
      <c r="M8181" s="24" t="n">
        <f aca="false">DATE(YEAR(C8181),MONTH(C8181),1)</f>
        <v>46235</v>
      </c>
    </row>
    <row r="8182" customFormat="false" ht="15" hidden="false" customHeight="false" outlineLevel="0" collapsed="false">
      <c r="A8182" s="21" t="s">
        <v>4001</v>
      </c>
      <c r="B8182" s="21" t="s">
        <v>3219</v>
      </c>
      <c r="C8182" s="23" t="n">
        <v>46252</v>
      </c>
      <c r="D8182" s="21" t="s">
        <v>2672</v>
      </c>
      <c r="E8182" s="21" t="s">
        <v>2587</v>
      </c>
      <c r="F8182" s="12" t="n">
        <v>8</v>
      </c>
      <c r="G8182" s="19" t="n">
        <v>5.7</v>
      </c>
      <c r="H8182" s="19" t="n">
        <v>3.74</v>
      </c>
      <c r="I8182" s="19" t="n">
        <f aca="false">ROUND(F8182*G8182,2)</f>
        <v>45.6</v>
      </c>
      <c r="J8182" s="19" t="n">
        <f aca="false">ROUND(F8182*H8182,2)</f>
        <v>29.92</v>
      </c>
      <c r="K8182" s="19" t="n">
        <f aca="false">INDEX(Pricebook!$L$2:$L$1401,MATCH(D8182,Pricebook!$A$2:$A$1401,0))</f>
        <v>6.05</v>
      </c>
      <c r="L8182" s="19" t="n">
        <f aca="false">ROUND(F8182*K8182,2)</f>
        <v>48.4</v>
      </c>
      <c r="M8182" s="24" t="n">
        <f aca="false">DATE(YEAR(C8182),MONTH(C8182),1)</f>
        <v>46235</v>
      </c>
    </row>
    <row r="8183" customFormat="false" ht="15" hidden="false" customHeight="false" outlineLevel="0" collapsed="false">
      <c r="A8183" s="21" t="s">
        <v>4001</v>
      </c>
      <c r="B8183" s="21" t="s">
        <v>3219</v>
      </c>
      <c r="C8183" s="23" t="n">
        <v>46252</v>
      </c>
      <c r="D8183" s="21" t="s">
        <v>757</v>
      </c>
      <c r="E8183" s="21" t="s">
        <v>366</v>
      </c>
      <c r="F8183" s="12" t="n">
        <v>5</v>
      </c>
      <c r="G8183" s="19" t="n">
        <v>11.7</v>
      </c>
      <c r="H8183" s="19" t="n">
        <v>8.45</v>
      </c>
      <c r="I8183" s="19" t="n">
        <f aca="false">ROUND(F8183*G8183,2)</f>
        <v>58.5</v>
      </c>
      <c r="J8183" s="19" t="n">
        <f aca="false">ROUND(F8183*H8183,2)</f>
        <v>42.25</v>
      </c>
      <c r="K8183" s="19" t="n">
        <f aca="false">INDEX(Pricebook!$L$2:$L$1401,MATCH(D8183,Pricebook!$A$2:$A$1401,0))</f>
        <v>12.65</v>
      </c>
      <c r="L8183" s="19" t="n">
        <f aca="false">ROUND(F8183*K8183,2)</f>
        <v>63.25</v>
      </c>
      <c r="M8183" s="24" t="n">
        <f aca="false">DATE(YEAR(C8183),MONTH(C8183),1)</f>
        <v>46235</v>
      </c>
    </row>
    <row r="8184" customFormat="false" ht="15" hidden="false" customHeight="false" outlineLevel="0" collapsed="false">
      <c r="A8184" s="21" t="s">
        <v>4001</v>
      </c>
      <c r="B8184" s="21" t="s">
        <v>3219</v>
      </c>
      <c r="C8184" s="23" t="n">
        <v>46252</v>
      </c>
      <c r="D8184" s="21" t="s">
        <v>1631</v>
      </c>
      <c r="E8184" s="21" t="s">
        <v>1452</v>
      </c>
      <c r="F8184" s="12" t="n">
        <v>5</v>
      </c>
      <c r="G8184" s="19" t="n">
        <v>74.4</v>
      </c>
      <c r="H8184" s="19" t="n">
        <v>46.23</v>
      </c>
      <c r="I8184" s="19" t="n">
        <f aca="false">ROUND(F8184*G8184,2)</f>
        <v>372</v>
      </c>
      <c r="J8184" s="19" t="n">
        <f aca="false">ROUND(F8184*H8184,2)</f>
        <v>231.15</v>
      </c>
      <c r="K8184" s="19" t="n">
        <f aca="false">INDEX(Pricebook!$L$2:$L$1401,MATCH(D8184,Pricebook!$A$2:$A$1401,0))</f>
        <v>77.05</v>
      </c>
      <c r="L8184" s="19" t="n">
        <f aca="false">ROUND(F8184*K8184,2)</f>
        <v>385.25</v>
      </c>
      <c r="M8184" s="24" t="n">
        <f aca="false">DATE(YEAR(C8184),MONTH(C8184),1)</f>
        <v>46235</v>
      </c>
    </row>
    <row r="8185" customFormat="false" ht="15" hidden="false" customHeight="false" outlineLevel="0" collapsed="false">
      <c r="A8185" s="21" t="s">
        <v>4002</v>
      </c>
      <c r="B8185" s="21" t="s">
        <v>3195</v>
      </c>
      <c r="C8185" s="23" t="n">
        <v>46252</v>
      </c>
      <c r="D8185" s="21" t="s">
        <v>1122</v>
      </c>
      <c r="E8185" s="21" t="s">
        <v>971</v>
      </c>
      <c r="F8185" s="12" t="n">
        <v>37</v>
      </c>
      <c r="G8185" s="19" t="n">
        <v>11.35</v>
      </c>
      <c r="H8185" s="19" t="n">
        <v>9.98</v>
      </c>
      <c r="I8185" s="19" t="n">
        <f aca="false">ROUND(F8185*G8185,2)</f>
        <v>419.95</v>
      </c>
      <c r="J8185" s="19" t="n">
        <f aca="false">ROUND(F8185*H8185,2)</f>
        <v>369.26</v>
      </c>
      <c r="K8185" s="19" t="n">
        <f aca="false">INDEX(Pricebook!$L$2:$L$1401,MATCH(D8185,Pricebook!$A$2:$A$1401,0))</f>
        <v>13.15</v>
      </c>
      <c r="L8185" s="19" t="n">
        <f aca="false">ROUND(F8185*K8185,2)</f>
        <v>486.55</v>
      </c>
      <c r="M8185" s="24" t="n">
        <f aca="false">DATE(YEAR(C8185),MONTH(C8185),1)</f>
        <v>46235</v>
      </c>
    </row>
    <row r="8186" customFormat="false" ht="15" hidden="false" customHeight="false" outlineLevel="0" collapsed="false">
      <c r="A8186" s="21" t="s">
        <v>4002</v>
      </c>
      <c r="B8186" s="21" t="s">
        <v>3195</v>
      </c>
      <c r="C8186" s="23" t="n">
        <v>46252</v>
      </c>
      <c r="D8186" s="21" t="s">
        <v>290</v>
      </c>
      <c r="E8186" s="21" t="s">
        <v>108</v>
      </c>
      <c r="F8186" s="12" t="n">
        <v>1</v>
      </c>
      <c r="G8186" s="19" t="n">
        <v>21.45</v>
      </c>
      <c r="H8186" s="19" t="n">
        <v>16.28</v>
      </c>
      <c r="I8186" s="19" t="n">
        <f aca="false">ROUND(F8186*G8186,2)</f>
        <v>21.45</v>
      </c>
      <c r="J8186" s="19" t="n">
        <f aca="false">ROUND(F8186*H8186,2)</f>
        <v>16.28</v>
      </c>
      <c r="K8186" s="19" t="n">
        <f aca="false">INDEX(Pricebook!$L$2:$L$1401,MATCH(D8186,Pricebook!$A$2:$A$1401,0))</f>
        <v>23.3</v>
      </c>
      <c r="L8186" s="19" t="n">
        <f aca="false">ROUND(F8186*K8186,2)</f>
        <v>23.3</v>
      </c>
      <c r="M8186" s="24" t="n">
        <f aca="false">DATE(YEAR(C8186),MONTH(C8186),1)</f>
        <v>46235</v>
      </c>
    </row>
    <row r="8187" customFormat="false" ht="15" hidden="false" customHeight="false" outlineLevel="0" collapsed="false">
      <c r="A8187" s="21" t="s">
        <v>4002</v>
      </c>
      <c r="B8187" s="21" t="s">
        <v>3195</v>
      </c>
      <c r="C8187" s="23" t="n">
        <v>46252</v>
      </c>
      <c r="D8187" s="21" t="s">
        <v>2934</v>
      </c>
      <c r="E8187" s="21" t="s">
        <v>2748</v>
      </c>
      <c r="F8187" s="12" t="n">
        <v>2</v>
      </c>
      <c r="G8187" s="19" t="n">
        <v>6.95</v>
      </c>
      <c r="H8187" s="19" t="n">
        <v>4.95</v>
      </c>
      <c r="I8187" s="19" t="n">
        <f aca="false">ROUND(F8187*G8187,2)</f>
        <v>13.9</v>
      </c>
      <c r="J8187" s="19" t="n">
        <f aca="false">ROUND(F8187*H8187,2)</f>
        <v>9.9</v>
      </c>
      <c r="K8187" s="19" t="n">
        <f aca="false">INDEX(Pricebook!$L$2:$L$1401,MATCH(D8187,Pricebook!$A$2:$A$1401,0))</f>
        <v>7.65</v>
      </c>
      <c r="L8187" s="19" t="n">
        <f aca="false">ROUND(F8187*K8187,2)</f>
        <v>15.3</v>
      </c>
      <c r="M8187" s="24" t="n">
        <f aca="false">DATE(YEAR(C8187),MONTH(C8187),1)</f>
        <v>46235</v>
      </c>
    </row>
    <row r="8188" customFormat="false" ht="15" hidden="false" customHeight="false" outlineLevel="0" collapsed="false">
      <c r="A8188" s="21" t="s">
        <v>4002</v>
      </c>
      <c r="B8188" s="21" t="s">
        <v>3195</v>
      </c>
      <c r="C8188" s="23" t="n">
        <v>46252</v>
      </c>
      <c r="D8188" s="21" t="s">
        <v>559</v>
      </c>
      <c r="E8188" s="21" t="s">
        <v>366</v>
      </c>
      <c r="F8188" s="12" t="n">
        <v>2</v>
      </c>
      <c r="G8188" s="19" t="n">
        <v>84.65</v>
      </c>
      <c r="H8188" s="19" t="n">
        <v>61.65</v>
      </c>
      <c r="I8188" s="19" t="n">
        <f aca="false">ROUND(F8188*G8188,2)</f>
        <v>169.3</v>
      </c>
      <c r="J8188" s="19" t="n">
        <f aca="false">ROUND(F8188*H8188,2)</f>
        <v>123.3</v>
      </c>
      <c r="K8188" s="19" t="n">
        <f aca="false">INDEX(Pricebook!$L$2:$L$1401,MATCH(D8188,Pricebook!$A$2:$A$1401,0))</f>
        <v>92.05</v>
      </c>
      <c r="L8188" s="19" t="n">
        <f aca="false">ROUND(F8188*K8188,2)</f>
        <v>184.1</v>
      </c>
      <c r="M8188" s="24" t="n">
        <f aca="false">DATE(YEAR(C8188),MONTH(C8188),1)</f>
        <v>46235</v>
      </c>
    </row>
    <row r="8189" customFormat="false" ht="15" hidden="false" customHeight="false" outlineLevel="0" collapsed="false">
      <c r="A8189" s="21" t="s">
        <v>4002</v>
      </c>
      <c r="B8189" s="21" t="s">
        <v>3195</v>
      </c>
      <c r="C8189" s="23" t="n">
        <v>46252</v>
      </c>
      <c r="D8189" s="21" t="s">
        <v>757</v>
      </c>
      <c r="E8189" s="21" t="s">
        <v>366</v>
      </c>
      <c r="F8189" s="12" t="n">
        <v>1</v>
      </c>
      <c r="G8189" s="19" t="n">
        <v>11.7</v>
      </c>
      <c r="H8189" s="19" t="n">
        <v>8.45</v>
      </c>
      <c r="I8189" s="19" t="n">
        <f aca="false">ROUND(F8189*G8189,2)</f>
        <v>11.7</v>
      </c>
      <c r="J8189" s="19" t="n">
        <f aca="false">ROUND(F8189*H8189,2)</f>
        <v>8.45</v>
      </c>
      <c r="K8189" s="19" t="n">
        <f aca="false">INDEX(Pricebook!$L$2:$L$1401,MATCH(D8189,Pricebook!$A$2:$A$1401,0))</f>
        <v>12.65</v>
      </c>
      <c r="L8189" s="19" t="n">
        <f aca="false">ROUND(F8189*K8189,2)</f>
        <v>12.65</v>
      </c>
      <c r="M8189" s="24" t="n">
        <f aca="false">DATE(YEAR(C8189),MONTH(C8189),1)</f>
        <v>46235</v>
      </c>
    </row>
    <row r="8190" customFormat="false" ht="15" hidden="false" customHeight="false" outlineLevel="0" collapsed="false">
      <c r="A8190" s="21" t="s">
        <v>4002</v>
      </c>
      <c r="B8190" s="21" t="s">
        <v>3195</v>
      </c>
      <c r="C8190" s="23" t="n">
        <v>46252</v>
      </c>
      <c r="D8190" s="21" t="s">
        <v>2749</v>
      </c>
      <c r="E8190" s="21" t="s">
        <v>2748</v>
      </c>
      <c r="F8190" s="12" t="n">
        <v>3</v>
      </c>
      <c r="G8190" s="19" t="n">
        <v>29.1</v>
      </c>
      <c r="H8190" s="19" t="n">
        <v>17.45</v>
      </c>
      <c r="I8190" s="19" t="n">
        <f aca="false">ROUND(F8190*G8190,2)</f>
        <v>87.3</v>
      </c>
      <c r="J8190" s="19" t="n">
        <f aca="false">ROUND(F8190*H8190,2)</f>
        <v>52.35</v>
      </c>
      <c r="K8190" s="19" t="n">
        <f aca="false">INDEX(Pricebook!$L$2:$L$1401,MATCH(D8190,Pricebook!$A$2:$A$1401,0))</f>
        <v>31.75</v>
      </c>
      <c r="L8190" s="19" t="n">
        <f aca="false">ROUND(F8190*K8190,2)</f>
        <v>95.25</v>
      </c>
      <c r="M8190" s="24" t="n">
        <f aca="false">DATE(YEAR(C8190),MONTH(C8190),1)</f>
        <v>46235</v>
      </c>
    </row>
    <row r="8191" customFormat="false" ht="15" hidden="false" customHeight="false" outlineLevel="0" collapsed="false">
      <c r="A8191" s="21" t="s">
        <v>4002</v>
      </c>
      <c r="B8191" s="21" t="s">
        <v>3195</v>
      </c>
      <c r="C8191" s="23" t="n">
        <v>46252</v>
      </c>
      <c r="D8191" s="21" t="s">
        <v>2810</v>
      </c>
      <c r="E8191" s="21" t="s">
        <v>2748</v>
      </c>
      <c r="F8191" s="12" t="n">
        <v>2</v>
      </c>
      <c r="G8191" s="19" t="n">
        <v>2.2</v>
      </c>
      <c r="H8191" s="19" t="n">
        <v>1.32</v>
      </c>
      <c r="I8191" s="19" t="n">
        <f aca="false">ROUND(F8191*G8191,2)</f>
        <v>4.4</v>
      </c>
      <c r="J8191" s="19" t="n">
        <f aca="false">ROUND(F8191*H8191,2)</f>
        <v>2.64</v>
      </c>
      <c r="K8191" s="19" t="n">
        <f aca="false">INDEX(Pricebook!$L$2:$L$1401,MATCH(D8191,Pricebook!$A$2:$A$1401,0))</f>
        <v>2.4</v>
      </c>
      <c r="L8191" s="19" t="n">
        <f aca="false">ROUND(F8191*K8191,2)</f>
        <v>4.8</v>
      </c>
      <c r="M8191" s="24" t="n">
        <f aca="false">DATE(YEAR(C8191),MONTH(C8191),1)</f>
        <v>46235</v>
      </c>
    </row>
    <row r="8192" customFormat="false" ht="15" hidden="false" customHeight="false" outlineLevel="0" collapsed="false">
      <c r="A8192" s="21" t="s">
        <v>4002</v>
      </c>
      <c r="B8192" s="21" t="s">
        <v>3195</v>
      </c>
      <c r="C8192" s="23" t="n">
        <v>46252</v>
      </c>
      <c r="D8192" s="21" t="s">
        <v>1000</v>
      </c>
      <c r="E8192" s="21" t="s">
        <v>971</v>
      </c>
      <c r="F8192" s="12" t="n">
        <v>32</v>
      </c>
      <c r="G8192" s="19" t="n">
        <v>2.55</v>
      </c>
      <c r="H8192" s="19" t="n">
        <v>2.28</v>
      </c>
      <c r="I8192" s="19" t="n">
        <f aca="false">ROUND(F8192*G8192,2)</f>
        <v>81.6</v>
      </c>
      <c r="J8192" s="19" t="n">
        <f aca="false">ROUND(F8192*H8192,2)</f>
        <v>72.96</v>
      </c>
      <c r="K8192" s="19" t="n">
        <f aca="false">INDEX(Pricebook!$L$2:$L$1401,MATCH(D8192,Pricebook!$A$2:$A$1401,0))</f>
        <v>2.85</v>
      </c>
      <c r="L8192" s="19" t="n">
        <f aca="false">ROUND(F8192*K8192,2)</f>
        <v>91.2</v>
      </c>
      <c r="M8192" s="24" t="n">
        <f aca="false">DATE(YEAR(C8192),MONTH(C8192),1)</f>
        <v>46235</v>
      </c>
    </row>
    <row r="8193" customFormat="false" ht="15" hidden="false" customHeight="false" outlineLevel="0" collapsed="false">
      <c r="A8193" s="21" t="s">
        <v>4002</v>
      </c>
      <c r="B8193" s="21" t="s">
        <v>3195</v>
      </c>
      <c r="C8193" s="23" t="n">
        <v>46252</v>
      </c>
      <c r="D8193" s="21" t="s">
        <v>2932</v>
      </c>
      <c r="E8193" s="21" t="s">
        <v>2748</v>
      </c>
      <c r="F8193" s="12" t="n">
        <v>4</v>
      </c>
      <c r="G8193" s="19" t="n">
        <v>101.4</v>
      </c>
      <c r="H8193" s="19" t="n">
        <v>64.85</v>
      </c>
      <c r="I8193" s="19" t="n">
        <f aca="false">ROUND(F8193*G8193,2)</f>
        <v>405.6</v>
      </c>
      <c r="J8193" s="19" t="n">
        <f aca="false">ROUND(F8193*H8193,2)</f>
        <v>259.4</v>
      </c>
      <c r="K8193" s="19" t="n">
        <f aca="false">INDEX(Pricebook!$L$2:$L$1401,MATCH(D8193,Pricebook!$A$2:$A$1401,0))</f>
        <v>109.95</v>
      </c>
      <c r="L8193" s="19" t="n">
        <f aca="false">ROUND(F8193*K8193,2)</f>
        <v>439.8</v>
      </c>
      <c r="M8193" s="24" t="n">
        <f aca="false">DATE(YEAR(C8193),MONTH(C8193),1)</f>
        <v>46235</v>
      </c>
    </row>
    <row r="8194" customFormat="false" ht="15" hidden="false" customHeight="false" outlineLevel="0" collapsed="false">
      <c r="A8194" s="21" t="s">
        <v>4002</v>
      </c>
      <c r="B8194" s="21" t="s">
        <v>3195</v>
      </c>
      <c r="C8194" s="23" t="n">
        <v>46252</v>
      </c>
      <c r="D8194" s="21" t="s">
        <v>2214</v>
      </c>
      <c r="E8194" s="21" t="s">
        <v>2202</v>
      </c>
      <c r="F8194" s="12" t="n">
        <v>4</v>
      </c>
      <c r="G8194" s="19" t="n">
        <v>60.55</v>
      </c>
      <c r="H8194" s="19" t="n">
        <v>37.33</v>
      </c>
      <c r="I8194" s="19" t="n">
        <f aca="false">ROUND(F8194*G8194,2)</f>
        <v>242.2</v>
      </c>
      <c r="J8194" s="19" t="n">
        <f aca="false">ROUND(F8194*H8194,2)</f>
        <v>149.32</v>
      </c>
      <c r="K8194" s="19" t="n">
        <f aca="false">INDEX(Pricebook!$L$2:$L$1401,MATCH(D8194,Pricebook!$A$2:$A$1401,0))</f>
        <v>64.4</v>
      </c>
      <c r="L8194" s="19" t="n">
        <f aca="false">ROUND(F8194*K8194,2)</f>
        <v>257.6</v>
      </c>
      <c r="M8194" s="24" t="n">
        <f aca="false">DATE(YEAR(C8194),MONTH(C8194),1)</f>
        <v>46235</v>
      </c>
    </row>
    <row r="8195" customFormat="false" ht="15" hidden="false" customHeight="false" outlineLevel="0" collapsed="false">
      <c r="A8195" s="21" t="s">
        <v>4002</v>
      </c>
      <c r="B8195" s="21" t="s">
        <v>3195</v>
      </c>
      <c r="C8195" s="23" t="n">
        <v>46252</v>
      </c>
      <c r="D8195" s="21" t="s">
        <v>294</v>
      </c>
      <c r="E8195" s="21" t="s">
        <v>108</v>
      </c>
      <c r="F8195" s="12" t="n">
        <v>2</v>
      </c>
      <c r="G8195" s="19" t="n">
        <v>26</v>
      </c>
      <c r="H8195" s="19" t="n">
        <v>22.16</v>
      </c>
      <c r="I8195" s="19" t="n">
        <f aca="false">ROUND(F8195*G8195,2)</f>
        <v>52</v>
      </c>
      <c r="J8195" s="19" t="n">
        <f aca="false">ROUND(F8195*H8195,2)</f>
        <v>44.32</v>
      </c>
      <c r="K8195" s="19" t="n">
        <f aca="false">INDEX(Pricebook!$L$2:$L$1401,MATCH(D8195,Pricebook!$A$2:$A$1401,0))</f>
        <v>28.45</v>
      </c>
      <c r="L8195" s="19" t="n">
        <f aca="false">ROUND(F8195*K8195,2)</f>
        <v>56.9</v>
      </c>
      <c r="M8195" s="24" t="n">
        <f aca="false">DATE(YEAR(C8195),MONTH(C8195),1)</f>
        <v>46235</v>
      </c>
    </row>
    <row r="8196" customFormat="false" ht="15" hidden="false" customHeight="false" outlineLevel="0" collapsed="false">
      <c r="A8196" s="21" t="s">
        <v>4002</v>
      </c>
      <c r="B8196" s="21" t="s">
        <v>3195</v>
      </c>
      <c r="C8196" s="23" t="n">
        <v>46252</v>
      </c>
      <c r="D8196" s="21" t="s">
        <v>1148</v>
      </c>
      <c r="E8196" s="21" t="s">
        <v>971</v>
      </c>
      <c r="F8196" s="12" t="n">
        <v>1</v>
      </c>
      <c r="G8196" s="19" t="n">
        <v>364.3</v>
      </c>
      <c r="H8196" s="19" t="n">
        <v>298.19</v>
      </c>
      <c r="I8196" s="19" t="n">
        <f aca="false">ROUND(F8196*G8196,2)</f>
        <v>364.3</v>
      </c>
      <c r="J8196" s="19" t="n">
        <f aca="false">ROUND(F8196*H8196,2)</f>
        <v>298.19</v>
      </c>
      <c r="K8196" s="19" t="n">
        <f aca="false">INDEX(Pricebook!$L$2:$L$1401,MATCH(D8196,Pricebook!$A$2:$A$1401,0))</f>
        <v>426</v>
      </c>
      <c r="L8196" s="19" t="n">
        <f aca="false">ROUND(F8196*K8196,2)</f>
        <v>426</v>
      </c>
      <c r="M8196" s="24" t="n">
        <f aca="false">DATE(YEAR(C8196),MONTH(C8196),1)</f>
        <v>46235</v>
      </c>
    </row>
    <row r="8197" customFormat="false" ht="15" hidden="false" customHeight="false" outlineLevel="0" collapsed="false">
      <c r="A8197" s="21" t="s">
        <v>4002</v>
      </c>
      <c r="B8197" s="21" t="s">
        <v>3195</v>
      </c>
      <c r="C8197" s="23" t="n">
        <v>46252</v>
      </c>
      <c r="D8197" s="21" t="s">
        <v>2932</v>
      </c>
      <c r="E8197" s="21" t="s">
        <v>2748</v>
      </c>
      <c r="F8197" s="12" t="n">
        <v>4</v>
      </c>
      <c r="G8197" s="19" t="n">
        <v>101.4</v>
      </c>
      <c r="H8197" s="19" t="n">
        <v>64.85</v>
      </c>
      <c r="I8197" s="19" t="n">
        <f aca="false">ROUND(F8197*G8197,2)</f>
        <v>405.6</v>
      </c>
      <c r="J8197" s="19" t="n">
        <f aca="false">ROUND(F8197*H8197,2)</f>
        <v>259.4</v>
      </c>
      <c r="K8197" s="19" t="n">
        <f aca="false">INDEX(Pricebook!$L$2:$L$1401,MATCH(D8197,Pricebook!$A$2:$A$1401,0))</f>
        <v>109.95</v>
      </c>
      <c r="L8197" s="19" t="n">
        <f aca="false">ROUND(F8197*K8197,2)</f>
        <v>439.8</v>
      </c>
      <c r="M8197" s="24" t="n">
        <f aca="false">DATE(YEAR(C8197),MONTH(C8197),1)</f>
        <v>46235</v>
      </c>
    </row>
    <row r="8198" customFormat="false" ht="15" hidden="false" customHeight="false" outlineLevel="0" collapsed="false">
      <c r="A8198" s="21" t="s">
        <v>4002</v>
      </c>
      <c r="B8198" s="21" t="s">
        <v>3195</v>
      </c>
      <c r="C8198" s="23" t="n">
        <v>46252</v>
      </c>
      <c r="D8198" s="21" t="s">
        <v>2940</v>
      </c>
      <c r="E8198" s="21" t="s">
        <v>2748</v>
      </c>
      <c r="F8198" s="12" t="n">
        <v>7</v>
      </c>
      <c r="G8198" s="19" t="n">
        <v>29.5</v>
      </c>
      <c r="H8198" s="19" t="n">
        <v>17.56</v>
      </c>
      <c r="I8198" s="19" t="n">
        <f aca="false">ROUND(F8198*G8198,2)</f>
        <v>206.5</v>
      </c>
      <c r="J8198" s="19" t="n">
        <f aca="false">ROUND(F8198*H8198,2)</f>
        <v>122.92</v>
      </c>
      <c r="K8198" s="19" t="n">
        <f aca="false">INDEX(Pricebook!$L$2:$L$1401,MATCH(D8198,Pricebook!$A$2:$A$1401,0))</f>
        <v>31.95</v>
      </c>
      <c r="L8198" s="19" t="n">
        <f aca="false">ROUND(F8198*K8198,2)</f>
        <v>223.65</v>
      </c>
      <c r="M8198" s="24" t="n">
        <f aca="false">DATE(YEAR(C8198),MONTH(C8198),1)</f>
        <v>46235</v>
      </c>
    </row>
    <row r="8199" customFormat="false" ht="15" hidden="false" customHeight="false" outlineLevel="0" collapsed="false">
      <c r="A8199" s="21" t="s">
        <v>4002</v>
      </c>
      <c r="B8199" s="21" t="s">
        <v>3195</v>
      </c>
      <c r="C8199" s="23" t="n">
        <v>46252</v>
      </c>
      <c r="D8199" s="21" t="s">
        <v>2206</v>
      </c>
      <c r="E8199" s="21" t="s">
        <v>2202</v>
      </c>
      <c r="F8199" s="12" t="n">
        <v>1</v>
      </c>
      <c r="G8199" s="19" t="n">
        <v>21.85</v>
      </c>
      <c r="H8199" s="19" t="n">
        <v>13.63</v>
      </c>
      <c r="I8199" s="19" t="n">
        <f aca="false">ROUND(F8199*G8199,2)</f>
        <v>21.85</v>
      </c>
      <c r="J8199" s="19" t="n">
        <f aca="false">ROUND(F8199*H8199,2)</f>
        <v>13.63</v>
      </c>
      <c r="K8199" s="19" t="n">
        <f aca="false">INDEX(Pricebook!$L$2:$L$1401,MATCH(D8199,Pricebook!$A$2:$A$1401,0))</f>
        <v>23.5</v>
      </c>
      <c r="L8199" s="19" t="n">
        <f aca="false">ROUND(F8199*K8199,2)</f>
        <v>23.5</v>
      </c>
      <c r="M8199" s="24" t="n">
        <f aca="false">DATE(YEAR(C8199),MONTH(C8199),1)</f>
        <v>46235</v>
      </c>
    </row>
    <row r="8200" customFormat="false" ht="15" hidden="false" customHeight="false" outlineLevel="0" collapsed="false">
      <c r="A8200" s="21" t="s">
        <v>4003</v>
      </c>
      <c r="B8200" s="21" t="s">
        <v>3281</v>
      </c>
      <c r="C8200" s="23" t="n">
        <v>46253</v>
      </c>
      <c r="D8200" s="21" t="s">
        <v>1084</v>
      </c>
      <c r="E8200" s="21" t="s">
        <v>971</v>
      </c>
      <c r="F8200" s="12" t="n">
        <v>25</v>
      </c>
      <c r="G8200" s="19" t="n">
        <v>7.7</v>
      </c>
      <c r="H8200" s="19" t="n">
        <v>6.29</v>
      </c>
      <c r="I8200" s="19" t="n">
        <f aca="false">ROUND(F8200*G8200,2)</f>
        <v>192.5</v>
      </c>
      <c r="J8200" s="19" t="n">
        <f aca="false">ROUND(F8200*H8200,2)</f>
        <v>157.25</v>
      </c>
      <c r="K8200" s="19" t="n">
        <f aca="false">INDEX(Pricebook!$L$2:$L$1401,MATCH(D8200,Pricebook!$A$2:$A$1401,0))</f>
        <v>9</v>
      </c>
      <c r="L8200" s="19" t="n">
        <f aca="false">ROUND(F8200*K8200,2)</f>
        <v>225</v>
      </c>
      <c r="M8200" s="24" t="n">
        <f aca="false">DATE(YEAR(C8200),MONTH(C8200),1)</f>
        <v>46235</v>
      </c>
    </row>
    <row r="8201" customFormat="false" ht="15" hidden="false" customHeight="false" outlineLevel="0" collapsed="false">
      <c r="A8201" s="21" t="s">
        <v>4003</v>
      </c>
      <c r="B8201" s="21" t="s">
        <v>3281</v>
      </c>
      <c r="C8201" s="23" t="n">
        <v>46253</v>
      </c>
      <c r="D8201" s="21" t="s">
        <v>2866</v>
      </c>
      <c r="E8201" s="21" t="s">
        <v>2748</v>
      </c>
      <c r="F8201" s="12" t="n">
        <v>6</v>
      </c>
      <c r="G8201" s="19" t="n">
        <v>3.3</v>
      </c>
      <c r="H8201" s="19" t="n">
        <v>1.99</v>
      </c>
      <c r="I8201" s="19" t="n">
        <f aca="false">ROUND(F8201*G8201,2)</f>
        <v>19.8</v>
      </c>
      <c r="J8201" s="19" t="n">
        <f aca="false">ROUND(F8201*H8201,2)</f>
        <v>11.94</v>
      </c>
      <c r="K8201" s="19" t="n">
        <f aca="false">INDEX(Pricebook!$L$2:$L$1401,MATCH(D8201,Pricebook!$A$2:$A$1401,0))</f>
        <v>3.65</v>
      </c>
      <c r="L8201" s="19" t="n">
        <f aca="false">ROUND(F8201*K8201,2)</f>
        <v>21.9</v>
      </c>
      <c r="M8201" s="24" t="n">
        <f aca="false">DATE(YEAR(C8201),MONTH(C8201),1)</f>
        <v>46235</v>
      </c>
    </row>
    <row r="8202" customFormat="false" ht="15" hidden="false" customHeight="false" outlineLevel="0" collapsed="false">
      <c r="A8202" s="21" t="s">
        <v>4003</v>
      </c>
      <c r="B8202" s="21" t="s">
        <v>3281</v>
      </c>
      <c r="C8202" s="23" t="n">
        <v>46253</v>
      </c>
      <c r="D8202" s="21" t="s">
        <v>1410</v>
      </c>
      <c r="E8202" s="21" t="s">
        <v>971</v>
      </c>
      <c r="F8202" s="12" t="n">
        <v>16</v>
      </c>
      <c r="G8202" s="19" t="n">
        <v>10.45</v>
      </c>
      <c r="H8202" s="19" t="n">
        <v>8.42</v>
      </c>
      <c r="I8202" s="19" t="n">
        <f aca="false">ROUND(F8202*G8202,2)</f>
        <v>167.2</v>
      </c>
      <c r="J8202" s="19" t="n">
        <f aca="false">ROUND(F8202*H8202,2)</f>
        <v>134.72</v>
      </c>
      <c r="K8202" s="19" t="n">
        <f aca="false">INDEX(Pricebook!$L$2:$L$1401,MATCH(D8202,Pricebook!$A$2:$A$1401,0))</f>
        <v>12.05</v>
      </c>
      <c r="L8202" s="19" t="n">
        <f aca="false">ROUND(F8202*K8202,2)</f>
        <v>192.8</v>
      </c>
      <c r="M8202" s="24" t="n">
        <f aca="false">DATE(YEAR(C8202),MONTH(C8202),1)</f>
        <v>46235</v>
      </c>
    </row>
    <row r="8203" customFormat="false" ht="15" hidden="false" customHeight="false" outlineLevel="0" collapsed="false">
      <c r="A8203" s="21" t="s">
        <v>4003</v>
      </c>
      <c r="B8203" s="21" t="s">
        <v>3281</v>
      </c>
      <c r="C8203" s="23" t="n">
        <v>46253</v>
      </c>
      <c r="D8203" s="21" t="s">
        <v>1414</v>
      </c>
      <c r="E8203" s="21" t="s">
        <v>971</v>
      </c>
      <c r="F8203" s="12" t="n">
        <v>1</v>
      </c>
      <c r="G8203" s="19" t="n">
        <v>46.3</v>
      </c>
      <c r="H8203" s="19" t="n">
        <v>37.25</v>
      </c>
      <c r="I8203" s="19" t="n">
        <f aca="false">ROUND(F8203*G8203,2)</f>
        <v>46.3</v>
      </c>
      <c r="J8203" s="19" t="n">
        <f aca="false">ROUND(F8203*H8203,2)</f>
        <v>37.25</v>
      </c>
      <c r="K8203" s="19" t="n">
        <f aca="false">INDEX(Pricebook!$L$2:$L$1401,MATCH(D8203,Pricebook!$A$2:$A$1401,0))</f>
        <v>53.25</v>
      </c>
      <c r="L8203" s="19" t="n">
        <f aca="false">ROUND(F8203*K8203,2)</f>
        <v>53.25</v>
      </c>
      <c r="M8203" s="24" t="n">
        <f aca="false">DATE(YEAR(C8203),MONTH(C8203),1)</f>
        <v>46235</v>
      </c>
    </row>
    <row r="8204" customFormat="false" ht="15" hidden="false" customHeight="false" outlineLevel="0" collapsed="false">
      <c r="A8204" s="21" t="s">
        <v>4003</v>
      </c>
      <c r="B8204" s="21" t="s">
        <v>3281</v>
      </c>
      <c r="C8204" s="23" t="n">
        <v>46253</v>
      </c>
      <c r="D8204" s="21" t="s">
        <v>2148</v>
      </c>
      <c r="E8204" s="21" t="s">
        <v>1941</v>
      </c>
      <c r="F8204" s="12" t="n">
        <v>2</v>
      </c>
      <c r="G8204" s="19" t="n">
        <v>46.2</v>
      </c>
      <c r="H8204" s="19" t="n">
        <v>31.55</v>
      </c>
      <c r="I8204" s="19" t="n">
        <f aca="false">ROUND(F8204*G8204,2)</f>
        <v>92.4</v>
      </c>
      <c r="J8204" s="19" t="n">
        <f aca="false">ROUND(F8204*H8204,2)</f>
        <v>63.1</v>
      </c>
      <c r="K8204" s="19" t="n">
        <f aca="false">INDEX(Pricebook!$L$2:$L$1401,MATCH(D8204,Pricebook!$A$2:$A$1401,0))</f>
        <v>48.55</v>
      </c>
      <c r="L8204" s="19" t="n">
        <f aca="false">ROUND(F8204*K8204,2)</f>
        <v>97.1</v>
      </c>
      <c r="M8204" s="24" t="n">
        <f aca="false">DATE(YEAR(C8204),MONTH(C8204),1)</f>
        <v>46235</v>
      </c>
    </row>
    <row r="8205" customFormat="false" ht="15" hidden="false" customHeight="false" outlineLevel="0" collapsed="false">
      <c r="A8205" s="21" t="s">
        <v>4003</v>
      </c>
      <c r="B8205" s="21" t="s">
        <v>3281</v>
      </c>
      <c r="C8205" s="23" t="n">
        <v>46253</v>
      </c>
      <c r="D8205" s="21" t="s">
        <v>1118</v>
      </c>
      <c r="E8205" s="21" t="s">
        <v>971</v>
      </c>
      <c r="F8205" s="12" t="n">
        <v>28</v>
      </c>
      <c r="G8205" s="19" t="n">
        <v>2.1</v>
      </c>
      <c r="H8205" s="19" t="n">
        <v>1.69</v>
      </c>
      <c r="I8205" s="19" t="n">
        <f aca="false">ROUND(F8205*G8205,2)</f>
        <v>58.8</v>
      </c>
      <c r="J8205" s="19" t="n">
        <f aca="false">ROUND(F8205*H8205,2)</f>
        <v>47.32</v>
      </c>
      <c r="K8205" s="19" t="n">
        <f aca="false">INDEX(Pricebook!$L$2:$L$1401,MATCH(D8205,Pricebook!$A$2:$A$1401,0))</f>
        <v>2.1</v>
      </c>
      <c r="L8205" s="19" t="n">
        <f aca="false">ROUND(F8205*K8205,2)</f>
        <v>58.8</v>
      </c>
      <c r="M8205" s="24" t="n">
        <f aca="false">DATE(YEAR(C8205),MONTH(C8205),1)</f>
        <v>46235</v>
      </c>
    </row>
    <row r="8206" customFormat="false" ht="15" hidden="false" customHeight="false" outlineLevel="0" collapsed="false">
      <c r="A8206" s="21" t="s">
        <v>4003</v>
      </c>
      <c r="B8206" s="21" t="s">
        <v>3281</v>
      </c>
      <c r="C8206" s="23" t="n">
        <v>46253</v>
      </c>
      <c r="D8206" s="21" t="s">
        <v>1120</v>
      </c>
      <c r="E8206" s="21" t="s">
        <v>971</v>
      </c>
      <c r="F8206" s="12" t="n">
        <v>43</v>
      </c>
      <c r="G8206" s="19" t="n">
        <v>24.65</v>
      </c>
      <c r="H8206" s="19" t="n">
        <v>19.86</v>
      </c>
      <c r="I8206" s="19" t="n">
        <f aca="false">ROUND(F8206*G8206,2)</f>
        <v>1059.95</v>
      </c>
      <c r="J8206" s="19" t="n">
        <f aca="false">ROUND(F8206*H8206,2)</f>
        <v>853.98</v>
      </c>
      <c r="K8206" s="19" t="n">
        <f aca="false">INDEX(Pricebook!$L$2:$L$1401,MATCH(D8206,Pricebook!$A$2:$A$1401,0))</f>
        <v>28.4</v>
      </c>
      <c r="L8206" s="19" t="n">
        <f aca="false">ROUND(F8206*K8206,2)</f>
        <v>1221.2</v>
      </c>
      <c r="M8206" s="24" t="n">
        <f aca="false">DATE(YEAR(C8206),MONTH(C8206),1)</f>
        <v>46235</v>
      </c>
    </row>
    <row r="8207" customFormat="false" ht="15" hidden="false" customHeight="false" outlineLevel="0" collapsed="false">
      <c r="A8207" s="21" t="s">
        <v>4003</v>
      </c>
      <c r="B8207" s="21" t="s">
        <v>3281</v>
      </c>
      <c r="C8207" s="23" t="n">
        <v>46253</v>
      </c>
      <c r="D8207" s="21" t="s">
        <v>2942</v>
      </c>
      <c r="E8207" s="21" t="s">
        <v>2748</v>
      </c>
      <c r="F8207" s="12" t="n">
        <v>6</v>
      </c>
      <c r="G8207" s="19" t="n">
        <v>8.1</v>
      </c>
      <c r="H8207" s="19" t="n">
        <v>5.51</v>
      </c>
      <c r="I8207" s="19" t="n">
        <f aca="false">ROUND(F8207*G8207,2)</f>
        <v>48.6</v>
      </c>
      <c r="J8207" s="19" t="n">
        <f aca="false">ROUND(F8207*H8207,2)</f>
        <v>33.06</v>
      </c>
      <c r="K8207" s="19" t="n">
        <f aca="false">INDEX(Pricebook!$L$2:$L$1401,MATCH(D8207,Pricebook!$A$2:$A$1401,0))</f>
        <v>8.9</v>
      </c>
      <c r="L8207" s="19" t="n">
        <f aca="false">ROUND(F8207*K8207,2)</f>
        <v>53.4</v>
      </c>
      <c r="M8207" s="24" t="n">
        <f aca="false">DATE(YEAR(C8207),MONTH(C8207),1)</f>
        <v>46235</v>
      </c>
    </row>
    <row r="8208" customFormat="false" ht="15" hidden="false" customHeight="false" outlineLevel="0" collapsed="false">
      <c r="A8208" s="21" t="s">
        <v>4003</v>
      </c>
      <c r="B8208" s="21" t="s">
        <v>3281</v>
      </c>
      <c r="C8208" s="23" t="n">
        <v>46253</v>
      </c>
      <c r="D8208" s="21" t="s">
        <v>384</v>
      </c>
      <c r="E8208" s="21" t="s">
        <v>366</v>
      </c>
      <c r="F8208" s="12" t="n">
        <v>2</v>
      </c>
      <c r="G8208" s="19" t="n">
        <v>99.6</v>
      </c>
      <c r="H8208" s="19" t="n">
        <v>71.82</v>
      </c>
      <c r="I8208" s="19" t="n">
        <f aca="false">ROUND(F8208*G8208,2)</f>
        <v>199.2</v>
      </c>
      <c r="J8208" s="19" t="n">
        <f aca="false">ROUND(F8208*H8208,2)</f>
        <v>143.64</v>
      </c>
      <c r="K8208" s="19" t="n">
        <f aca="false">INDEX(Pricebook!$L$2:$L$1401,MATCH(D8208,Pricebook!$A$2:$A$1401,0))</f>
        <v>107.2</v>
      </c>
      <c r="L8208" s="19" t="n">
        <f aca="false">ROUND(F8208*K8208,2)</f>
        <v>214.4</v>
      </c>
      <c r="M8208" s="24" t="n">
        <f aca="false">DATE(YEAR(C8208),MONTH(C8208),1)</f>
        <v>46235</v>
      </c>
    </row>
    <row r="8209" customFormat="false" ht="15" hidden="false" customHeight="false" outlineLevel="0" collapsed="false">
      <c r="A8209" s="21" t="s">
        <v>4004</v>
      </c>
      <c r="B8209" s="21" t="s">
        <v>3581</v>
      </c>
      <c r="C8209" s="23" t="n">
        <v>46253</v>
      </c>
      <c r="D8209" s="21" t="s">
        <v>1192</v>
      </c>
      <c r="E8209" s="21" t="s">
        <v>971</v>
      </c>
      <c r="F8209" s="12" t="n">
        <v>8</v>
      </c>
      <c r="G8209" s="19" t="n">
        <v>3.6</v>
      </c>
      <c r="H8209" s="19" t="n">
        <v>2.92</v>
      </c>
      <c r="I8209" s="19" t="n">
        <f aca="false">ROUND(F8209*G8209,2)</f>
        <v>28.8</v>
      </c>
      <c r="J8209" s="19" t="n">
        <f aca="false">ROUND(F8209*H8209,2)</f>
        <v>23.36</v>
      </c>
      <c r="K8209" s="19" t="n">
        <f aca="false">INDEX(Pricebook!$L$2:$L$1401,MATCH(D8209,Pricebook!$A$2:$A$1401,0))</f>
        <v>4.2</v>
      </c>
      <c r="L8209" s="19" t="n">
        <f aca="false">ROUND(F8209*K8209,2)</f>
        <v>33.6</v>
      </c>
      <c r="M8209" s="24" t="n">
        <f aca="false">DATE(YEAR(C8209),MONTH(C8209),1)</f>
        <v>46235</v>
      </c>
    </row>
    <row r="8210" customFormat="false" ht="15" hidden="false" customHeight="false" outlineLevel="0" collapsed="false">
      <c r="A8210" s="21" t="s">
        <v>4004</v>
      </c>
      <c r="B8210" s="21" t="s">
        <v>3581</v>
      </c>
      <c r="C8210" s="23" t="n">
        <v>46253</v>
      </c>
      <c r="D8210" s="21" t="s">
        <v>1016</v>
      </c>
      <c r="E8210" s="21" t="s">
        <v>971</v>
      </c>
      <c r="F8210" s="12" t="n">
        <v>12</v>
      </c>
      <c r="G8210" s="19" t="n">
        <v>2.85</v>
      </c>
      <c r="H8210" s="19" t="n">
        <v>2.28</v>
      </c>
      <c r="I8210" s="19" t="n">
        <f aca="false">ROUND(F8210*G8210,2)</f>
        <v>34.2</v>
      </c>
      <c r="J8210" s="19" t="n">
        <f aca="false">ROUND(F8210*H8210,2)</f>
        <v>27.36</v>
      </c>
      <c r="K8210" s="19" t="n">
        <f aca="false">INDEX(Pricebook!$L$2:$L$1401,MATCH(D8210,Pricebook!$A$2:$A$1401,0))</f>
        <v>3.3</v>
      </c>
      <c r="L8210" s="19" t="n">
        <f aca="false">ROUND(F8210*K8210,2)</f>
        <v>39.6</v>
      </c>
      <c r="M8210" s="24" t="n">
        <f aca="false">DATE(YEAR(C8210),MONTH(C8210),1)</f>
        <v>46235</v>
      </c>
    </row>
    <row r="8211" customFormat="false" ht="15" hidden="false" customHeight="false" outlineLevel="0" collapsed="false">
      <c r="A8211" s="21" t="s">
        <v>4004</v>
      </c>
      <c r="B8211" s="21" t="s">
        <v>3581</v>
      </c>
      <c r="C8211" s="23" t="n">
        <v>46253</v>
      </c>
      <c r="D8211" s="21" t="s">
        <v>2804</v>
      </c>
      <c r="E8211" s="21" t="s">
        <v>2748</v>
      </c>
      <c r="F8211" s="12" t="n">
        <v>5</v>
      </c>
      <c r="G8211" s="19" t="n">
        <v>12.4</v>
      </c>
      <c r="H8211" s="19" t="n">
        <v>7.43</v>
      </c>
      <c r="I8211" s="19" t="n">
        <f aca="false">ROUND(F8211*G8211,2)</f>
        <v>62</v>
      </c>
      <c r="J8211" s="19" t="n">
        <f aca="false">ROUND(F8211*H8211,2)</f>
        <v>37.15</v>
      </c>
      <c r="K8211" s="19" t="n">
        <f aca="false">INDEX(Pricebook!$L$2:$L$1401,MATCH(D8211,Pricebook!$A$2:$A$1401,0))</f>
        <v>13.55</v>
      </c>
      <c r="L8211" s="19" t="n">
        <f aca="false">ROUND(F8211*K8211,2)</f>
        <v>67.75</v>
      </c>
      <c r="M8211" s="24" t="n">
        <f aca="false">DATE(YEAR(C8211),MONTH(C8211),1)</f>
        <v>46235</v>
      </c>
    </row>
    <row r="8212" customFormat="false" ht="15" hidden="false" customHeight="false" outlineLevel="0" collapsed="false">
      <c r="A8212" s="21" t="s">
        <v>4004</v>
      </c>
      <c r="B8212" s="21" t="s">
        <v>3581</v>
      </c>
      <c r="C8212" s="23" t="n">
        <v>46253</v>
      </c>
      <c r="D8212" s="21" t="s">
        <v>1424</v>
      </c>
      <c r="E8212" s="21" t="s">
        <v>971</v>
      </c>
      <c r="F8212" s="12" t="n">
        <v>4</v>
      </c>
      <c r="G8212" s="19" t="n">
        <v>12.3</v>
      </c>
      <c r="H8212" s="19" t="n">
        <v>9.89</v>
      </c>
      <c r="I8212" s="19" t="n">
        <f aca="false">ROUND(F8212*G8212,2)</f>
        <v>49.2</v>
      </c>
      <c r="J8212" s="19" t="n">
        <f aca="false">ROUND(F8212*H8212,2)</f>
        <v>39.56</v>
      </c>
      <c r="K8212" s="19" t="n">
        <f aca="false">INDEX(Pricebook!$L$2:$L$1401,MATCH(D8212,Pricebook!$A$2:$A$1401,0))</f>
        <v>14.15</v>
      </c>
      <c r="L8212" s="19" t="n">
        <f aca="false">ROUND(F8212*K8212,2)</f>
        <v>56.6</v>
      </c>
      <c r="M8212" s="24" t="n">
        <f aca="false">DATE(YEAR(C8212),MONTH(C8212),1)</f>
        <v>46235</v>
      </c>
    </row>
    <row r="8213" customFormat="false" ht="15" hidden="false" customHeight="false" outlineLevel="0" collapsed="false">
      <c r="A8213" s="21" t="s">
        <v>4004</v>
      </c>
      <c r="B8213" s="21" t="s">
        <v>3581</v>
      </c>
      <c r="C8213" s="23" t="n">
        <v>46253</v>
      </c>
      <c r="D8213" s="21" t="s">
        <v>671</v>
      </c>
      <c r="E8213" s="21" t="s">
        <v>366</v>
      </c>
      <c r="F8213" s="12" t="n">
        <v>2</v>
      </c>
      <c r="G8213" s="19" t="n">
        <v>21</v>
      </c>
      <c r="H8213" s="19" t="n">
        <v>15.16</v>
      </c>
      <c r="I8213" s="19" t="n">
        <f aca="false">ROUND(F8213*G8213,2)</f>
        <v>42</v>
      </c>
      <c r="J8213" s="19" t="n">
        <f aca="false">ROUND(F8213*H8213,2)</f>
        <v>30.32</v>
      </c>
      <c r="K8213" s="19" t="n">
        <f aca="false">INDEX(Pricebook!$L$2:$L$1401,MATCH(D8213,Pricebook!$A$2:$A$1401,0))</f>
        <v>22.65</v>
      </c>
      <c r="L8213" s="19" t="n">
        <f aca="false">ROUND(F8213*K8213,2)</f>
        <v>45.3</v>
      </c>
      <c r="M8213" s="24" t="n">
        <f aca="false">DATE(YEAR(C8213),MONTH(C8213),1)</f>
        <v>46235</v>
      </c>
    </row>
    <row r="8214" customFormat="false" ht="15" hidden="false" customHeight="false" outlineLevel="0" collapsed="false">
      <c r="A8214" s="21" t="s">
        <v>4004</v>
      </c>
      <c r="B8214" s="21" t="s">
        <v>3581</v>
      </c>
      <c r="C8214" s="23" t="n">
        <v>46253</v>
      </c>
      <c r="D8214" s="21" t="s">
        <v>1174</v>
      </c>
      <c r="E8214" s="21" t="s">
        <v>971</v>
      </c>
      <c r="F8214" s="12" t="n">
        <v>1</v>
      </c>
      <c r="G8214" s="19" t="n">
        <v>694.3</v>
      </c>
      <c r="H8214" s="19" t="n">
        <v>567.06</v>
      </c>
      <c r="I8214" s="19" t="n">
        <f aca="false">ROUND(F8214*G8214,2)</f>
        <v>694.3</v>
      </c>
      <c r="J8214" s="19" t="n">
        <f aca="false">ROUND(F8214*H8214,2)</f>
        <v>567.06</v>
      </c>
      <c r="K8214" s="19" t="n">
        <f aca="false">INDEX(Pricebook!$L$2:$L$1401,MATCH(D8214,Pricebook!$A$2:$A$1401,0))</f>
        <v>810.1</v>
      </c>
      <c r="L8214" s="19" t="n">
        <f aca="false">ROUND(F8214*K8214,2)</f>
        <v>810.1</v>
      </c>
      <c r="M8214" s="24" t="n">
        <f aca="false">DATE(YEAR(C8214),MONTH(C8214),1)</f>
        <v>46235</v>
      </c>
    </row>
    <row r="8215" customFormat="false" ht="15" hidden="false" customHeight="false" outlineLevel="0" collapsed="false">
      <c r="A8215" s="21" t="s">
        <v>4004</v>
      </c>
      <c r="B8215" s="21" t="s">
        <v>3581</v>
      </c>
      <c r="C8215" s="23" t="n">
        <v>46253</v>
      </c>
      <c r="D8215" s="21" t="s">
        <v>1972</v>
      </c>
      <c r="E8215" s="21" t="s">
        <v>1941</v>
      </c>
      <c r="F8215" s="12" t="n">
        <v>1</v>
      </c>
      <c r="G8215" s="19" t="n">
        <v>82.2</v>
      </c>
      <c r="H8215" s="19" t="n">
        <v>58.51</v>
      </c>
      <c r="I8215" s="19" t="n">
        <f aca="false">ROUND(F8215*G8215,2)</f>
        <v>82.2</v>
      </c>
      <c r="J8215" s="19" t="n">
        <f aca="false">ROUND(F8215*H8215,2)</f>
        <v>58.51</v>
      </c>
      <c r="K8215" s="19" t="n">
        <f aca="false">INDEX(Pricebook!$L$2:$L$1401,MATCH(D8215,Pricebook!$A$2:$A$1401,0))</f>
        <v>84.8</v>
      </c>
      <c r="L8215" s="19" t="n">
        <f aca="false">ROUND(F8215*K8215,2)</f>
        <v>84.8</v>
      </c>
      <c r="M8215" s="24" t="n">
        <f aca="false">DATE(YEAR(C8215),MONTH(C8215),1)</f>
        <v>46235</v>
      </c>
    </row>
    <row r="8216" customFormat="false" ht="15" hidden="false" customHeight="false" outlineLevel="0" collapsed="false">
      <c r="A8216" s="21" t="s">
        <v>4004</v>
      </c>
      <c r="B8216" s="21" t="s">
        <v>3581</v>
      </c>
      <c r="C8216" s="23" t="n">
        <v>46253</v>
      </c>
      <c r="D8216" s="21" t="s">
        <v>1036</v>
      </c>
      <c r="E8216" s="21" t="s">
        <v>971</v>
      </c>
      <c r="F8216" s="12" t="n">
        <v>9</v>
      </c>
      <c r="G8216" s="19" t="n">
        <v>8.3</v>
      </c>
      <c r="H8216" s="19" t="n">
        <v>6.74</v>
      </c>
      <c r="I8216" s="19" t="n">
        <f aca="false">ROUND(F8216*G8216,2)</f>
        <v>74.7</v>
      </c>
      <c r="J8216" s="19" t="n">
        <f aca="false">ROUND(F8216*H8216,2)</f>
        <v>60.66</v>
      </c>
      <c r="K8216" s="19" t="n">
        <f aca="false">INDEX(Pricebook!$L$2:$L$1401,MATCH(D8216,Pricebook!$A$2:$A$1401,0))</f>
        <v>8.3</v>
      </c>
      <c r="L8216" s="19" t="n">
        <f aca="false">ROUND(F8216*K8216,2)</f>
        <v>74.7</v>
      </c>
      <c r="M8216" s="24" t="n">
        <f aca="false">DATE(YEAR(C8216),MONTH(C8216),1)</f>
        <v>46235</v>
      </c>
    </row>
    <row r="8217" customFormat="false" ht="15" hidden="false" customHeight="false" outlineLevel="0" collapsed="false">
      <c r="A8217" s="21" t="s">
        <v>4005</v>
      </c>
      <c r="B8217" s="21" t="s">
        <v>3143</v>
      </c>
      <c r="C8217" s="23" t="n">
        <v>46253</v>
      </c>
      <c r="D8217" s="21" t="s">
        <v>1504</v>
      </c>
      <c r="E8217" s="21" t="s">
        <v>1452</v>
      </c>
      <c r="F8217" s="12" t="n">
        <v>2</v>
      </c>
      <c r="G8217" s="19" t="n">
        <v>18.05</v>
      </c>
      <c r="H8217" s="19" t="n">
        <v>12.25</v>
      </c>
      <c r="I8217" s="19" t="n">
        <f aca="false">ROUND(F8217*G8217,2)</f>
        <v>36.1</v>
      </c>
      <c r="J8217" s="19" t="n">
        <f aca="false">ROUND(F8217*H8217,2)</f>
        <v>24.5</v>
      </c>
      <c r="K8217" s="19" t="n">
        <f aca="false">INDEX(Pricebook!$L$2:$L$1401,MATCH(D8217,Pricebook!$A$2:$A$1401,0))</f>
        <v>18.6</v>
      </c>
      <c r="L8217" s="19" t="n">
        <f aca="false">ROUND(F8217*K8217,2)</f>
        <v>37.2</v>
      </c>
      <c r="M8217" s="24" t="n">
        <f aca="false">DATE(YEAR(C8217),MONTH(C8217),1)</f>
        <v>46235</v>
      </c>
    </row>
    <row r="8218" customFormat="false" ht="15" hidden="false" customHeight="false" outlineLevel="0" collapsed="false">
      <c r="A8218" s="21" t="s">
        <v>4005</v>
      </c>
      <c r="B8218" s="21" t="s">
        <v>3143</v>
      </c>
      <c r="C8218" s="23" t="n">
        <v>46253</v>
      </c>
      <c r="D8218" s="21" t="s">
        <v>1534</v>
      </c>
      <c r="E8218" s="21" t="s">
        <v>1452</v>
      </c>
      <c r="F8218" s="12" t="n">
        <v>6</v>
      </c>
      <c r="G8218" s="19" t="n">
        <v>87.5</v>
      </c>
      <c r="H8218" s="19" t="n">
        <v>53.81</v>
      </c>
      <c r="I8218" s="19" t="n">
        <f aca="false">ROUND(F8218*G8218,2)</f>
        <v>525</v>
      </c>
      <c r="J8218" s="19" t="n">
        <f aca="false">ROUND(F8218*H8218,2)</f>
        <v>322.86</v>
      </c>
      <c r="K8218" s="19" t="n">
        <f aca="false">INDEX(Pricebook!$L$2:$L$1401,MATCH(D8218,Pricebook!$A$2:$A$1401,0))</f>
        <v>89.7</v>
      </c>
      <c r="L8218" s="19" t="n">
        <f aca="false">ROUND(F8218*K8218,2)</f>
        <v>538.2</v>
      </c>
      <c r="M8218" s="24" t="n">
        <f aca="false">DATE(YEAR(C8218),MONTH(C8218),1)</f>
        <v>46235</v>
      </c>
    </row>
    <row r="8219" customFormat="false" ht="15" hidden="false" customHeight="false" outlineLevel="0" collapsed="false">
      <c r="A8219" s="21" t="s">
        <v>4005</v>
      </c>
      <c r="B8219" s="21" t="s">
        <v>3143</v>
      </c>
      <c r="C8219" s="23" t="n">
        <v>46253</v>
      </c>
      <c r="D8219" s="21" t="s">
        <v>1755</v>
      </c>
      <c r="E8219" s="21" t="s">
        <v>1452</v>
      </c>
      <c r="F8219" s="12" t="n">
        <v>2</v>
      </c>
      <c r="G8219" s="19" t="n">
        <v>72</v>
      </c>
      <c r="H8219" s="19" t="n">
        <v>44.3</v>
      </c>
      <c r="I8219" s="19" t="n">
        <f aca="false">ROUND(F8219*G8219,2)</f>
        <v>144</v>
      </c>
      <c r="J8219" s="19" t="n">
        <f aca="false">ROUND(F8219*H8219,2)</f>
        <v>88.6</v>
      </c>
      <c r="K8219" s="19" t="n">
        <f aca="false">INDEX(Pricebook!$L$2:$L$1401,MATCH(D8219,Pricebook!$A$2:$A$1401,0))</f>
        <v>73.85</v>
      </c>
      <c r="L8219" s="19" t="n">
        <f aca="false">ROUND(F8219*K8219,2)</f>
        <v>147.7</v>
      </c>
      <c r="M8219" s="24" t="n">
        <f aca="false">DATE(YEAR(C8219),MONTH(C8219),1)</f>
        <v>46235</v>
      </c>
    </row>
    <row r="8220" customFormat="false" ht="15" hidden="false" customHeight="false" outlineLevel="0" collapsed="false">
      <c r="A8220" s="21" t="s">
        <v>4005</v>
      </c>
      <c r="B8220" s="21" t="s">
        <v>3143</v>
      </c>
      <c r="C8220" s="23" t="n">
        <v>46253</v>
      </c>
      <c r="D8220" s="21" t="s">
        <v>841</v>
      </c>
      <c r="E8220" s="21" t="s">
        <v>366</v>
      </c>
      <c r="F8220" s="12" t="n">
        <v>3</v>
      </c>
      <c r="G8220" s="19" t="n">
        <v>84.65</v>
      </c>
      <c r="H8220" s="19" t="n">
        <v>61.17</v>
      </c>
      <c r="I8220" s="19" t="n">
        <f aca="false">ROUND(F8220*G8220,2)</f>
        <v>253.95</v>
      </c>
      <c r="J8220" s="19" t="n">
        <f aca="false">ROUND(F8220*H8220,2)</f>
        <v>183.51</v>
      </c>
      <c r="K8220" s="19" t="n">
        <f aca="false">INDEX(Pricebook!$L$2:$L$1401,MATCH(D8220,Pricebook!$A$2:$A$1401,0))</f>
        <v>91.3</v>
      </c>
      <c r="L8220" s="19" t="n">
        <f aca="false">ROUND(F8220*K8220,2)</f>
        <v>273.9</v>
      </c>
      <c r="M8220" s="24" t="n">
        <f aca="false">DATE(YEAR(C8220),MONTH(C8220),1)</f>
        <v>46235</v>
      </c>
    </row>
    <row r="8221" customFormat="false" ht="15" hidden="false" customHeight="false" outlineLevel="0" collapsed="false">
      <c r="A8221" s="21" t="s">
        <v>4005</v>
      </c>
      <c r="B8221" s="21" t="s">
        <v>3143</v>
      </c>
      <c r="C8221" s="23" t="n">
        <v>46253</v>
      </c>
      <c r="D8221" s="21" t="s">
        <v>1739</v>
      </c>
      <c r="E8221" s="21" t="s">
        <v>1452</v>
      </c>
      <c r="F8221" s="12" t="n">
        <v>6</v>
      </c>
      <c r="G8221" s="19" t="n">
        <v>36</v>
      </c>
      <c r="H8221" s="19" t="n">
        <v>22.44</v>
      </c>
      <c r="I8221" s="19" t="n">
        <f aca="false">ROUND(F8221*G8221,2)</f>
        <v>216</v>
      </c>
      <c r="J8221" s="19" t="n">
        <f aca="false">ROUND(F8221*H8221,2)</f>
        <v>134.64</v>
      </c>
      <c r="K8221" s="19" t="n">
        <f aca="false">INDEX(Pricebook!$L$2:$L$1401,MATCH(D8221,Pricebook!$A$2:$A$1401,0))</f>
        <v>37.4</v>
      </c>
      <c r="L8221" s="19" t="n">
        <f aca="false">ROUND(F8221*K8221,2)</f>
        <v>224.4</v>
      </c>
      <c r="M8221" s="24" t="n">
        <f aca="false">DATE(YEAR(C8221),MONTH(C8221),1)</f>
        <v>46235</v>
      </c>
    </row>
    <row r="8222" customFormat="false" ht="15" hidden="false" customHeight="false" outlineLevel="0" collapsed="false">
      <c r="A8222" s="21" t="s">
        <v>4005</v>
      </c>
      <c r="B8222" s="21" t="s">
        <v>3143</v>
      </c>
      <c r="C8222" s="23" t="n">
        <v>46253</v>
      </c>
      <c r="D8222" s="21" t="s">
        <v>2402</v>
      </c>
      <c r="E8222" s="21" t="s">
        <v>2202</v>
      </c>
      <c r="F8222" s="12" t="n">
        <v>2</v>
      </c>
      <c r="G8222" s="19" t="n">
        <v>67</v>
      </c>
      <c r="H8222" s="19" t="n">
        <v>46.78</v>
      </c>
      <c r="I8222" s="19" t="n">
        <f aca="false">ROUND(F8222*G8222,2)</f>
        <v>134</v>
      </c>
      <c r="J8222" s="19" t="n">
        <f aca="false">ROUND(F8222*H8222,2)</f>
        <v>93.56</v>
      </c>
      <c r="K8222" s="19" t="n">
        <f aca="false">INDEX(Pricebook!$L$2:$L$1401,MATCH(D8222,Pricebook!$A$2:$A$1401,0))</f>
        <v>70.9</v>
      </c>
      <c r="L8222" s="19" t="n">
        <f aca="false">ROUND(F8222*K8222,2)</f>
        <v>141.8</v>
      </c>
      <c r="M8222" s="24" t="n">
        <f aca="false">DATE(YEAR(C8222),MONTH(C8222),1)</f>
        <v>46235</v>
      </c>
    </row>
    <row r="8223" customFormat="false" ht="15" hidden="false" customHeight="false" outlineLevel="0" collapsed="false">
      <c r="A8223" s="21" t="s">
        <v>4005</v>
      </c>
      <c r="B8223" s="21" t="s">
        <v>3143</v>
      </c>
      <c r="C8223" s="23" t="n">
        <v>46253</v>
      </c>
      <c r="D8223" s="21" t="s">
        <v>1805</v>
      </c>
      <c r="E8223" s="21" t="s">
        <v>1452</v>
      </c>
      <c r="F8223" s="12" t="n">
        <v>3</v>
      </c>
      <c r="G8223" s="19" t="n">
        <v>80.5</v>
      </c>
      <c r="H8223" s="19" t="n">
        <v>49.19</v>
      </c>
      <c r="I8223" s="19" t="n">
        <f aca="false">ROUND(F8223*G8223,2)</f>
        <v>241.5</v>
      </c>
      <c r="J8223" s="19" t="n">
        <f aca="false">ROUND(F8223*H8223,2)</f>
        <v>147.57</v>
      </c>
      <c r="K8223" s="19" t="n">
        <f aca="false">INDEX(Pricebook!$L$2:$L$1401,MATCH(D8223,Pricebook!$A$2:$A$1401,0))</f>
        <v>82</v>
      </c>
      <c r="L8223" s="19" t="n">
        <f aca="false">ROUND(F8223*K8223,2)</f>
        <v>246</v>
      </c>
      <c r="M8223" s="24" t="n">
        <f aca="false">DATE(YEAR(C8223),MONTH(C8223),1)</f>
        <v>46235</v>
      </c>
    </row>
    <row r="8224" customFormat="false" ht="15" hidden="false" customHeight="false" outlineLevel="0" collapsed="false">
      <c r="A8224" s="21" t="s">
        <v>4005</v>
      </c>
      <c r="B8224" s="21" t="s">
        <v>3143</v>
      </c>
      <c r="C8224" s="23" t="n">
        <v>46253</v>
      </c>
      <c r="D8224" s="21" t="s">
        <v>491</v>
      </c>
      <c r="E8224" s="21" t="s">
        <v>366</v>
      </c>
      <c r="F8224" s="12" t="n">
        <v>5</v>
      </c>
      <c r="G8224" s="19" t="n">
        <v>17.8</v>
      </c>
      <c r="H8224" s="19" t="n">
        <v>12.7</v>
      </c>
      <c r="I8224" s="19" t="n">
        <f aca="false">ROUND(F8224*G8224,2)</f>
        <v>89</v>
      </c>
      <c r="J8224" s="19" t="n">
        <f aca="false">ROUND(F8224*H8224,2)</f>
        <v>63.5</v>
      </c>
      <c r="K8224" s="19" t="n">
        <f aca="false">INDEX(Pricebook!$L$2:$L$1401,MATCH(D8224,Pricebook!$A$2:$A$1401,0))</f>
        <v>19</v>
      </c>
      <c r="L8224" s="19" t="n">
        <f aca="false">ROUND(F8224*K8224,2)</f>
        <v>95</v>
      </c>
      <c r="M8224" s="24" t="n">
        <f aca="false">DATE(YEAR(C8224),MONTH(C8224),1)</f>
        <v>46235</v>
      </c>
    </row>
    <row r="8225" customFormat="false" ht="15" hidden="false" customHeight="false" outlineLevel="0" collapsed="false">
      <c r="A8225" s="21" t="s">
        <v>4006</v>
      </c>
      <c r="B8225" s="21" t="s">
        <v>3672</v>
      </c>
      <c r="C8225" s="23" t="n">
        <v>46253</v>
      </c>
      <c r="D8225" s="21" t="s">
        <v>1458</v>
      </c>
      <c r="E8225" s="21" t="s">
        <v>1452</v>
      </c>
      <c r="F8225" s="12" t="n">
        <v>15</v>
      </c>
      <c r="G8225" s="19" t="n">
        <v>27.25</v>
      </c>
      <c r="H8225" s="19" t="n">
        <v>16.87</v>
      </c>
      <c r="I8225" s="19" t="n">
        <f aca="false">ROUND(F8225*G8225,2)</f>
        <v>408.75</v>
      </c>
      <c r="J8225" s="19" t="n">
        <f aca="false">ROUND(F8225*H8225,2)</f>
        <v>253.05</v>
      </c>
      <c r="K8225" s="19" t="n">
        <f aca="false">INDEX(Pricebook!$L$2:$L$1401,MATCH(D8225,Pricebook!$A$2:$A$1401,0))</f>
        <v>28.15</v>
      </c>
      <c r="L8225" s="19" t="n">
        <f aca="false">ROUND(F8225*K8225,2)</f>
        <v>422.25</v>
      </c>
      <c r="M8225" s="24" t="n">
        <f aca="false">DATE(YEAR(C8225),MONTH(C8225),1)</f>
        <v>46235</v>
      </c>
    </row>
    <row r="8226" customFormat="false" ht="15" hidden="false" customHeight="false" outlineLevel="0" collapsed="false">
      <c r="A8226" s="21" t="s">
        <v>4006</v>
      </c>
      <c r="B8226" s="21" t="s">
        <v>3672</v>
      </c>
      <c r="C8226" s="23" t="n">
        <v>46253</v>
      </c>
      <c r="D8226" s="21" t="s">
        <v>1841</v>
      </c>
      <c r="E8226" s="21" t="s">
        <v>1452</v>
      </c>
      <c r="F8226" s="12" t="n">
        <v>6</v>
      </c>
      <c r="G8226" s="19" t="n">
        <v>22.7</v>
      </c>
      <c r="H8226" s="19" t="n">
        <v>14.11</v>
      </c>
      <c r="I8226" s="19" t="n">
        <f aca="false">ROUND(F8226*G8226,2)</f>
        <v>136.2</v>
      </c>
      <c r="J8226" s="19" t="n">
        <f aca="false">ROUND(F8226*H8226,2)</f>
        <v>84.66</v>
      </c>
      <c r="K8226" s="19" t="n">
        <f aca="false">INDEX(Pricebook!$L$2:$L$1401,MATCH(D8226,Pricebook!$A$2:$A$1401,0))</f>
        <v>23.55</v>
      </c>
      <c r="L8226" s="19" t="n">
        <f aca="false">ROUND(F8226*K8226,2)</f>
        <v>141.3</v>
      </c>
      <c r="M8226" s="24" t="n">
        <f aca="false">DATE(YEAR(C8226),MONTH(C8226),1)</f>
        <v>46235</v>
      </c>
    </row>
    <row r="8227" customFormat="false" ht="15" hidden="false" customHeight="false" outlineLevel="0" collapsed="false">
      <c r="A8227" s="21" t="s">
        <v>4006</v>
      </c>
      <c r="B8227" s="21" t="s">
        <v>3672</v>
      </c>
      <c r="C8227" s="23" t="n">
        <v>46253</v>
      </c>
      <c r="D8227" s="21" t="s">
        <v>1759</v>
      </c>
      <c r="E8227" s="21" t="s">
        <v>1452</v>
      </c>
      <c r="F8227" s="12" t="n">
        <v>15</v>
      </c>
      <c r="G8227" s="19" t="n">
        <v>31.05</v>
      </c>
      <c r="H8227" s="19" t="n">
        <v>19.4</v>
      </c>
      <c r="I8227" s="19" t="n">
        <f aca="false">ROUND(F8227*G8227,2)</f>
        <v>465.75</v>
      </c>
      <c r="J8227" s="19" t="n">
        <f aca="false">ROUND(F8227*H8227,2)</f>
        <v>291</v>
      </c>
      <c r="K8227" s="19" t="n">
        <f aca="false">INDEX(Pricebook!$L$2:$L$1401,MATCH(D8227,Pricebook!$A$2:$A$1401,0))</f>
        <v>32.35</v>
      </c>
      <c r="L8227" s="19" t="n">
        <f aca="false">ROUND(F8227*K8227,2)</f>
        <v>485.25</v>
      </c>
      <c r="M8227" s="24" t="n">
        <f aca="false">DATE(YEAR(C8227),MONTH(C8227),1)</f>
        <v>46235</v>
      </c>
    </row>
    <row r="8228" customFormat="false" ht="15" hidden="false" customHeight="false" outlineLevel="0" collapsed="false">
      <c r="A8228" s="21" t="s">
        <v>4006</v>
      </c>
      <c r="B8228" s="21" t="s">
        <v>3672</v>
      </c>
      <c r="C8228" s="23" t="n">
        <v>46253</v>
      </c>
      <c r="D8228" s="21" t="s">
        <v>949</v>
      </c>
      <c r="E8228" s="21" t="s">
        <v>366</v>
      </c>
      <c r="F8228" s="12" t="n">
        <v>4</v>
      </c>
      <c r="G8228" s="19" t="n">
        <v>17.75</v>
      </c>
      <c r="H8228" s="19" t="n">
        <v>12.65</v>
      </c>
      <c r="I8228" s="19" t="n">
        <f aca="false">ROUND(F8228*G8228,2)</f>
        <v>71</v>
      </c>
      <c r="J8228" s="19" t="n">
        <f aca="false">ROUND(F8228*H8228,2)</f>
        <v>50.6</v>
      </c>
      <c r="K8228" s="19" t="n">
        <f aca="false">INDEX(Pricebook!$L$2:$L$1401,MATCH(D8228,Pricebook!$A$2:$A$1401,0))</f>
        <v>18.9</v>
      </c>
      <c r="L8228" s="19" t="n">
        <f aca="false">ROUND(F8228*K8228,2)</f>
        <v>75.6</v>
      </c>
      <c r="M8228" s="24" t="n">
        <f aca="false">DATE(YEAR(C8228),MONTH(C8228),1)</f>
        <v>46235</v>
      </c>
    </row>
    <row r="8229" customFormat="false" ht="15" hidden="false" customHeight="false" outlineLevel="0" collapsed="false">
      <c r="A8229" s="21" t="s">
        <v>4006</v>
      </c>
      <c r="B8229" s="21" t="s">
        <v>3672</v>
      </c>
      <c r="C8229" s="23" t="n">
        <v>46253</v>
      </c>
      <c r="D8229" s="21" t="s">
        <v>2456</v>
      </c>
      <c r="E8229" s="21" t="s">
        <v>2202</v>
      </c>
      <c r="F8229" s="12" t="n">
        <v>3</v>
      </c>
      <c r="G8229" s="19" t="n">
        <v>44.85</v>
      </c>
      <c r="H8229" s="19" t="n">
        <v>27.54</v>
      </c>
      <c r="I8229" s="19" t="n">
        <f aca="false">ROUND(F8229*G8229,2)</f>
        <v>134.55</v>
      </c>
      <c r="J8229" s="19" t="n">
        <f aca="false">ROUND(F8229*H8229,2)</f>
        <v>82.62</v>
      </c>
      <c r="K8229" s="19" t="n">
        <f aca="false">INDEX(Pricebook!$L$2:$L$1401,MATCH(D8229,Pricebook!$A$2:$A$1401,0))</f>
        <v>47.5</v>
      </c>
      <c r="L8229" s="19" t="n">
        <f aca="false">ROUND(F8229*K8229,2)</f>
        <v>142.5</v>
      </c>
      <c r="M8229" s="24" t="n">
        <f aca="false">DATE(YEAR(C8229),MONTH(C8229),1)</f>
        <v>46235</v>
      </c>
    </row>
    <row r="8230" customFormat="false" ht="15" hidden="false" customHeight="false" outlineLevel="0" collapsed="false">
      <c r="A8230" s="21" t="s">
        <v>4007</v>
      </c>
      <c r="B8230" s="21" t="s">
        <v>3541</v>
      </c>
      <c r="C8230" s="23" t="n">
        <v>46253</v>
      </c>
      <c r="D8230" s="21" t="s">
        <v>713</v>
      </c>
      <c r="E8230" s="21" t="s">
        <v>366</v>
      </c>
      <c r="F8230" s="12" t="n">
        <v>2</v>
      </c>
      <c r="G8230" s="19" t="n">
        <v>22.4</v>
      </c>
      <c r="H8230" s="19" t="n">
        <v>16.09</v>
      </c>
      <c r="I8230" s="19" t="n">
        <f aca="false">ROUND(F8230*G8230,2)</f>
        <v>44.8</v>
      </c>
      <c r="J8230" s="19" t="n">
        <f aca="false">ROUND(F8230*H8230,2)</f>
        <v>32.18</v>
      </c>
      <c r="K8230" s="19" t="n">
        <f aca="false">INDEX(Pricebook!$L$2:$L$1401,MATCH(D8230,Pricebook!$A$2:$A$1401,0))</f>
        <v>24.05</v>
      </c>
      <c r="L8230" s="19" t="n">
        <f aca="false">ROUND(F8230*K8230,2)</f>
        <v>48.1</v>
      </c>
      <c r="M8230" s="24" t="n">
        <f aca="false">DATE(YEAR(C8230),MONTH(C8230),1)</f>
        <v>46235</v>
      </c>
    </row>
    <row r="8231" customFormat="false" ht="15" hidden="false" customHeight="false" outlineLevel="0" collapsed="false">
      <c r="A8231" s="21" t="s">
        <v>4007</v>
      </c>
      <c r="B8231" s="21" t="s">
        <v>3541</v>
      </c>
      <c r="C8231" s="23" t="n">
        <v>46253</v>
      </c>
      <c r="D8231" s="21" t="s">
        <v>2858</v>
      </c>
      <c r="E8231" s="21" t="s">
        <v>2748</v>
      </c>
      <c r="F8231" s="12" t="n">
        <v>4</v>
      </c>
      <c r="G8231" s="19" t="n">
        <v>3.45</v>
      </c>
      <c r="H8231" s="19" t="n">
        <v>2.43</v>
      </c>
      <c r="I8231" s="19" t="n">
        <f aca="false">ROUND(F8231*G8231,2)</f>
        <v>13.8</v>
      </c>
      <c r="J8231" s="19" t="n">
        <f aca="false">ROUND(F8231*H8231,2)</f>
        <v>9.72</v>
      </c>
      <c r="K8231" s="19" t="n">
        <f aca="false">INDEX(Pricebook!$L$2:$L$1401,MATCH(D8231,Pricebook!$A$2:$A$1401,0))</f>
        <v>3.8</v>
      </c>
      <c r="L8231" s="19" t="n">
        <f aca="false">ROUND(F8231*K8231,2)</f>
        <v>15.2</v>
      </c>
      <c r="M8231" s="24" t="n">
        <f aca="false">DATE(YEAR(C8231),MONTH(C8231),1)</f>
        <v>46235</v>
      </c>
    </row>
    <row r="8232" customFormat="false" ht="15" hidden="false" customHeight="false" outlineLevel="0" collapsed="false">
      <c r="A8232" s="21" t="s">
        <v>4007</v>
      </c>
      <c r="B8232" s="21" t="s">
        <v>3541</v>
      </c>
      <c r="C8232" s="23" t="n">
        <v>46253</v>
      </c>
      <c r="D8232" s="21" t="s">
        <v>2509</v>
      </c>
      <c r="E8232" s="21" t="s">
        <v>2466</v>
      </c>
      <c r="F8232" s="12" t="n">
        <v>4</v>
      </c>
      <c r="G8232" s="19" t="n">
        <v>7.3</v>
      </c>
      <c r="H8232" s="19" t="n">
        <v>4.58</v>
      </c>
      <c r="I8232" s="19" t="n">
        <f aca="false">ROUND(F8232*G8232,2)</f>
        <v>29.2</v>
      </c>
      <c r="J8232" s="19" t="n">
        <f aca="false">ROUND(F8232*H8232,2)</f>
        <v>18.32</v>
      </c>
      <c r="K8232" s="19" t="n">
        <f aca="false">INDEX(Pricebook!$L$2:$L$1401,MATCH(D8232,Pricebook!$A$2:$A$1401,0))</f>
        <v>7.65</v>
      </c>
      <c r="L8232" s="19" t="n">
        <f aca="false">ROUND(F8232*K8232,2)</f>
        <v>30.6</v>
      </c>
      <c r="M8232" s="24" t="n">
        <f aca="false">DATE(YEAR(C8232),MONTH(C8232),1)</f>
        <v>46235</v>
      </c>
    </row>
    <row r="8233" customFormat="false" ht="15" hidden="false" customHeight="false" outlineLevel="0" collapsed="false">
      <c r="A8233" s="21" t="s">
        <v>4007</v>
      </c>
      <c r="B8233" s="21" t="s">
        <v>3541</v>
      </c>
      <c r="C8233" s="23" t="n">
        <v>46253</v>
      </c>
      <c r="D8233" s="21" t="s">
        <v>2517</v>
      </c>
      <c r="E8233" s="21" t="s">
        <v>2466</v>
      </c>
      <c r="F8233" s="12" t="n">
        <v>2</v>
      </c>
      <c r="G8233" s="19" t="n">
        <v>262.1</v>
      </c>
      <c r="H8233" s="19" t="n">
        <v>164.28</v>
      </c>
      <c r="I8233" s="19" t="n">
        <f aca="false">ROUND(F8233*G8233,2)</f>
        <v>524.2</v>
      </c>
      <c r="J8233" s="19" t="n">
        <f aca="false">ROUND(F8233*H8233,2)</f>
        <v>328.56</v>
      </c>
      <c r="K8233" s="19" t="n">
        <f aca="false">INDEX(Pricebook!$L$2:$L$1401,MATCH(D8233,Pricebook!$A$2:$A$1401,0))</f>
        <v>273.8</v>
      </c>
      <c r="L8233" s="19" t="n">
        <f aca="false">ROUND(F8233*K8233,2)</f>
        <v>547.6</v>
      </c>
      <c r="M8233" s="24" t="n">
        <f aca="false">DATE(YEAR(C8233),MONTH(C8233),1)</f>
        <v>46235</v>
      </c>
    </row>
    <row r="8234" customFormat="false" ht="15" hidden="false" customHeight="false" outlineLevel="0" collapsed="false">
      <c r="A8234" s="21" t="s">
        <v>4007</v>
      </c>
      <c r="B8234" s="21" t="s">
        <v>3541</v>
      </c>
      <c r="C8234" s="23" t="n">
        <v>46253</v>
      </c>
      <c r="D8234" s="21" t="s">
        <v>2746</v>
      </c>
      <c r="E8234" s="21" t="s">
        <v>2748</v>
      </c>
      <c r="F8234" s="12" t="n">
        <v>4</v>
      </c>
      <c r="G8234" s="19" t="n">
        <v>29.5</v>
      </c>
      <c r="H8234" s="19" t="n">
        <v>17.81</v>
      </c>
      <c r="I8234" s="19" t="n">
        <f aca="false">ROUND(F8234*G8234,2)</f>
        <v>118</v>
      </c>
      <c r="J8234" s="19" t="n">
        <f aca="false">ROUND(F8234*H8234,2)</f>
        <v>71.24</v>
      </c>
      <c r="K8234" s="19" t="n">
        <f aca="false">INDEX(Pricebook!$L$2:$L$1401,MATCH(D8234,Pricebook!$A$2:$A$1401,0))</f>
        <v>32.4</v>
      </c>
      <c r="L8234" s="19" t="n">
        <f aca="false">ROUND(F8234*K8234,2)</f>
        <v>129.6</v>
      </c>
      <c r="M8234" s="24" t="n">
        <f aca="false">DATE(YEAR(C8234),MONTH(C8234),1)</f>
        <v>46235</v>
      </c>
    </row>
    <row r="8235" customFormat="false" ht="15" hidden="false" customHeight="false" outlineLevel="0" collapsed="false">
      <c r="A8235" s="21" t="s">
        <v>4007</v>
      </c>
      <c r="B8235" s="21" t="s">
        <v>3541</v>
      </c>
      <c r="C8235" s="23" t="n">
        <v>46253</v>
      </c>
      <c r="D8235" s="21" t="s">
        <v>2479</v>
      </c>
      <c r="E8235" s="21" t="s">
        <v>2466</v>
      </c>
      <c r="F8235" s="12" t="n">
        <v>4</v>
      </c>
      <c r="G8235" s="19" t="n">
        <v>73.7</v>
      </c>
      <c r="H8235" s="19" t="n">
        <v>46.51</v>
      </c>
      <c r="I8235" s="19" t="n">
        <f aca="false">ROUND(F8235*G8235,2)</f>
        <v>294.8</v>
      </c>
      <c r="J8235" s="19" t="n">
        <f aca="false">ROUND(F8235*H8235,2)</f>
        <v>186.04</v>
      </c>
      <c r="K8235" s="19" t="n">
        <f aca="false">INDEX(Pricebook!$L$2:$L$1401,MATCH(D8235,Pricebook!$A$2:$A$1401,0))</f>
        <v>77.55</v>
      </c>
      <c r="L8235" s="19" t="n">
        <f aca="false">ROUND(F8235*K8235,2)</f>
        <v>310.2</v>
      </c>
      <c r="M8235" s="24" t="n">
        <f aca="false">DATE(YEAR(C8235),MONTH(C8235),1)</f>
        <v>46235</v>
      </c>
    </row>
    <row r="8236" customFormat="false" ht="15" hidden="false" customHeight="false" outlineLevel="0" collapsed="false">
      <c r="A8236" s="21" t="s">
        <v>4007</v>
      </c>
      <c r="B8236" s="21" t="s">
        <v>3541</v>
      </c>
      <c r="C8236" s="23" t="n">
        <v>46253</v>
      </c>
      <c r="D8236" s="21" t="s">
        <v>2581</v>
      </c>
      <c r="E8236" s="21" t="s">
        <v>2466</v>
      </c>
      <c r="F8236" s="12" t="n">
        <v>6</v>
      </c>
      <c r="G8236" s="19" t="n">
        <v>8.55</v>
      </c>
      <c r="H8236" s="19" t="n">
        <v>5.36</v>
      </c>
      <c r="I8236" s="19" t="n">
        <f aca="false">ROUND(F8236*G8236,2)</f>
        <v>51.3</v>
      </c>
      <c r="J8236" s="19" t="n">
        <f aca="false">ROUND(F8236*H8236,2)</f>
        <v>32.16</v>
      </c>
      <c r="K8236" s="19" t="n">
        <f aca="false">INDEX(Pricebook!$L$2:$L$1401,MATCH(D8236,Pricebook!$A$2:$A$1401,0))</f>
        <v>8.95</v>
      </c>
      <c r="L8236" s="19" t="n">
        <f aca="false">ROUND(F8236*K8236,2)</f>
        <v>53.7</v>
      </c>
      <c r="M8236" s="24" t="n">
        <f aca="false">DATE(YEAR(C8236),MONTH(C8236),1)</f>
        <v>46235</v>
      </c>
    </row>
    <row r="8237" customFormat="false" ht="15" hidden="false" customHeight="false" outlineLevel="0" collapsed="false">
      <c r="A8237" s="21" t="s">
        <v>4007</v>
      </c>
      <c r="B8237" s="21" t="s">
        <v>3541</v>
      </c>
      <c r="C8237" s="23" t="n">
        <v>46253</v>
      </c>
      <c r="D8237" s="21" t="s">
        <v>2537</v>
      </c>
      <c r="E8237" s="21" t="s">
        <v>2466</v>
      </c>
      <c r="F8237" s="12" t="n">
        <v>2</v>
      </c>
      <c r="G8237" s="19" t="n">
        <v>38.35</v>
      </c>
      <c r="H8237" s="19" t="n">
        <v>26.39</v>
      </c>
      <c r="I8237" s="19" t="n">
        <f aca="false">ROUND(F8237*G8237,2)</f>
        <v>76.7</v>
      </c>
      <c r="J8237" s="19" t="n">
        <f aca="false">ROUND(F8237*H8237,2)</f>
        <v>52.78</v>
      </c>
      <c r="K8237" s="19" t="n">
        <f aca="false">INDEX(Pricebook!$L$2:$L$1401,MATCH(D8237,Pricebook!$A$2:$A$1401,0))</f>
        <v>40</v>
      </c>
      <c r="L8237" s="19" t="n">
        <f aca="false">ROUND(F8237*K8237,2)</f>
        <v>80</v>
      </c>
      <c r="M8237" s="24" t="n">
        <f aca="false">DATE(YEAR(C8237),MONTH(C8237),1)</f>
        <v>46235</v>
      </c>
    </row>
    <row r="8238" customFormat="false" ht="15" hidden="false" customHeight="false" outlineLevel="0" collapsed="false">
      <c r="A8238" s="21" t="s">
        <v>4007</v>
      </c>
      <c r="B8238" s="21" t="s">
        <v>3541</v>
      </c>
      <c r="C8238" s="23" t="n">
        <v>46253</v>
      </c>
      <c r="D8238" s="21" t="s">
        <v>665</v>
      </c>
      <c r="E8238" s="21" t="s">
        <v>366</v>
      </c>
      <c r="F8238" s="12" t="n">
        <v>3</v>
      </c>
      <c r="G8238" s="19" t="n">
        <v>28.25</v>
      </c>
      <c r="H8238" s="19" t="n">
        <v>20.57</v>
      </c>
      <c r="I8238" s="19" t="n">
        <f aca="false">ROUND(F8238*G8238,2)</f>
        <v>84.75</v>
      </c>
      <c r="J8238" s="19" t="n">
        <f aca="false">ROUND(F8238*H8238,2)</f>
        <v>61.71</v>
      </c>
      <c r="K8238" s="19" t="n">
        <f aca="false">INDEX(Pricebook!$L$2:$L$1401,MATCH(D8238,Pricebook!$A$2:$A$1401,0))</f>
        <v>30.75</v>
      </c>
      <c r="L8238" s="19" t="n">
        <f aca="false">ROUND(F8238*K8238,2)</f>
        <v>92.25</v>
      </c>
      <c r="M8238" s="24" t="n">
        <f aca="false">DATE(YEAR(C8238),MONTH(C8238),1)</f>
        <v>46235</v>
      </c>
    </row>
    <row r="8239" customFormat="false" ht="15" hidden="false" customHeight="false" outlineLevel="0" collapsed="false">
      <c r="A8239" s="21" t="s">
        <v>4007</v>
      </c>
      <c r="B8239" s="21" t="s">
        <v>3541</v>
      </c>
      <c r="C8239" s="23" t="n">
        <v>46253</v>
      </c>
      <c r="D8239" s="21" t="s">
        <v>2551</v>
      </c>
      <c r="E8239" s="21" t="s">
        <v>2466</v>
      </c>
      <c r="F8239" s="12" t="n">
        <v>1</v>
      </c>
      <c r="G8239" s="19" t="n">
        <v>133.35</v>
      </c>
      <c r="H8239" s="19" t="n">
        <v>84.03</v>
      </c>
      <c r="I8239" s="19" t="n">
        <f aca="false">ROUND(F8239*G8239,2)</f>
        <v>133.35</v>
      </c>
      <c r="J8239" s="19" t="n">
        <f aca="false">ROUND(F8239*H8239,2)</f>
        <v>84.03</v>
      </c>
      <c r="K8239" s="19" t="n">
        <f aca="false">INDEX(Pricebook!$L$2:$L$1401,MATCH(D8239,Pricebook!$A$2:$A$1401,0))</f>
        <v>140.05</v>
      </c>
      <c r="L8239" s="19" t="n">
        <f aca="false">ROUND(F8239*K8239,2)</f>
        <v>140.05</v>
      </c>
      <c r="M8239" s="24" t="n">
        <f aca="false">DATE(YEAR(C8239),MONTH(C8239),1)</f>
        <v>46235</v>
      </c>
    </row>
    <row r="8240" customFormat="false" ht="15" hidden="false" customHeight="false" outlineLevel="0" collapsed="false">
      <c r="A8240" s="21" t="s">
        <v>4007</v>
      </c>
      <c r="B8240" s="21" t="s">
        <v>3541</v>
      </c>
      <c r="C8240" s="23" t="n">
        <v>46253</v>
      </c>
      <c r="D8240" s="21" t="s">
        <v>513</v>
      </c>
      <c r="E8240" s="21" t="s">
        <v>366</v>
      </c>
      <c r="F8240" s="12" t="n">
        <v>2</v>
      </c>
      <c r="G8240" s="19" t="n">
        <v>20.9</v>
      </c>
      <c r="H8240" s="19" t="n">
        <v>15.17</v>
      </c>
      <c r="I8240" s="19" t="n">
        <f aca="false">ROUND(F8240*G8240,2)</f>
        <v>41.8</v>
      </c>
      <c r="J8240" s="19" t="n">
        <f aca="false">ROUND(F8240*H8240,2)</f>
        <v>30.34</v>
      </c>
      <c r="K8240" s="19" t="n">
        <f aca="false">INDEX(Pricebook!$L$2:$L$1401,MATCH(D8240,Pricebook!$A$2:$A$1401,0))</f>
        <v>22.65</v>
      </c>
      <c r="L8240" s="19" t="n">
        <f aca="false">ROUND(F8240*K8240,2)</f>
        <v>45.3</v>
      </c>
      <c r="M8240" s="24" t="n">
        <f aca="false">DATE(YEAR(C8240),MONTH(C8240),1)</f>
        <v>46235</v>
      </c>
    </row>
    <row r="8241" customFormat="false" ht="15" hidden="false" customHeight="false" outlineLevel="0" collapsed="false">
      <c r="A8241" s="21" t="s">
        <v>4007</v>
      </c>
      <c r="B8241" s="21" t="s">
        <v>3541</v>
      </c>
      <c r="C8241" s="23" t="n">
        <v>46253</v>
      </c>
      <c r="D8241" s="21" t="s">
        <v>397</v>
      </c>
      <c r="E8241" s="21" t="s">
        <v>366</v>
      </c>
      <c r="F8241" s="12" t="n">
        <v>2</v>
      </c>
      <c r="G8241" s="19" t="n">
        <v>276.15</v>
      </c>
      <c r="H8241" s="19" t="n">
        <v>198</v>
      </c>
      <c r="I8241" s="19" t="n">
        <f aca="false">ROUND(F8241*G8241,2)</f>
        <v>552.3</v>
      </c>
      <c r="J8241" s="19" t="n">
        <f aca="false">ROUND(F8241*H8241,2)</f>
        <v>396</v>
      </c>
      <c r="K8241" s="19" t="n">
        <f aca="false">INDEX(Pricebook!$L$2:$L$1401,MATCH(D8241,Pricebook!$A$2:$A$1401,0))</f>
        <v>295.55</v>
      </c>
      <c r="L8241" s="19" t="n">
        <f aca="false">ROUND(F8241*K8241,2)</f>
        <v>591.1</v>
      </c>
      <c r="M8241" s="24" t="n">
        <f aca="false">DATE(YEAR(C8241),MONTH(C8241),1)</f>
        <v>46235</v>
      </c>
    </row>
    <row r="8242" customFormat="false" ht="15" hidden="false" customHeight="false" outlineLevel="0" collapsed="false">
      <c r="A8242" s="21" t="s">
        <v>4008</v>
      </c>
      <c r="B8242" s="21" t="s">
        <v>3003</v>
      </c>
      <c r="C8242" s="23" t="n">
        <v>46254</v>
      </c>
      <c r="D8242" s="21" t="s">
        <v>436</v>
      </c>
      <c r="E8242" s="21" t="s">
        <v>366</v>
      </c>
      <c r="F8242" s="12" t="n">
        <v>3</v>
      </c>
      <c r="G8242" s="19" t="n">
        <v>71.05</v>
      </c>
      <c r="H8242" s="19" t="n">
        <v>51.85</v>
      </c>
      <c r="I8242" s="19" t="n">
        <f aca="false">ROUND(F8242*G8242,2)</f>
        <v>213.15</v>
      </c>
      <c r="J8242" s="19" t="n">
        <f aca="false">ROUND(F8242*H8242,2)</f>
        <v>155.55</v>
      </c>
      <c r="K8242" s="19" t="n">
        <f aca="false">INDEX(Pricebook!$L$2:$L$1401,MATCH(D8242,Pricebook!$A$2:$A$1401,0))</f>
        <v>77.4</v>
      </c>
      <c r="L8242" s="19" t="n">
        <f aca="false">ROUND(F8242*K8242,2)</f>
        <v>232.2</v>
      </c>
      <c r="M8242" s="24" t="n">
        <f aca="false">DATE(YEAR(C8242),MONTH(C8242),1)</f>
        <v>46235</v>
      </c>
    </row>
    <row r="8243" customFormat="false" ht="15" hidden="false" customHeight="false" outlineLevel="0" collapsed="false">
      <c r="A8243" s="21" t="s">
        <v>4008</v>
      </c>
      <c r="B8243" s="21" t="s">
        <v>3003</v>
      </c>
      <c r="C8243" s="23" t="n">
        <v>46254</v>
      </c>
      <c r="D8243" s="21" t="s">
        <v>2020</v>
      </c>
      <c r="E8243" s="21" t="s">
        <v>1941</v>
      </c>
      <c r="F8243" s="12" t="n">
        <v>1</v>
      </c>
      <c r="G8243" s="19" t="n">
        <v>157.7</v>
      </c>
      <c r="H8243" s="19" t="n">
        <v>101.88</v>
      </c>
      <c r="I8243" s="19" t="n">
        <f aca="false">ROUND(F8243*G8243,2)</f>
        <v>157.7</v>
      </c>
      <c r="J8243" s="19" t="n">
        <f aca="false">ROUND(F8243*H8243,2)</f>
        <v>101.88</v>
      </c>
      <c r="K8243" s="19" t="n">
        <f aca="false">INDEX(Pricebook!$L$2:$L$1401,MATCH(D8243,Pricebook!$A$2:$A$1401,0))</f>
        <v>164.35</v>
      </c>
      <c r="L8243" s="19" t="n">
        <f aca="false">ROUND(F8243*K8243,2)</f>
        <v>164.35</v>
      </c>
      <c r="M8243" s="24" t="n">
        <f aca="false">DATE(YEAR(C8243),MONTH(C8243),1)</f>
        <v>46235</v>
      </c>
    </row>
    <row r="8244" customFormat="false" ht="15" hidden="false" customHeight="false" outlineLevel="0" collapsed="false">
      <c r="A8244" s="21" t="s">
        <v>4008</v>
      </c>
      <c r="B8244" s="21" t="s">
        <v>3003</v>
      </c>
      <c r="C8244" s="23" t="n">
        <v>46254</v>
      </c>
      <c r="D8244" s="21" t="s">
        <v>2761</v>
      </c>
      <c r="E8244" s="21" t="s">
        <v>2748</v>
      </c>
      <c r="F8244" s="12" t="n">
        <v>2</v>
      </c>
      <c r="G8244" s="19" t="n">
        <v>34.4</v>
      </c>
      <c r="H8244" s="19" t="n">
        <v>20.74</v>
      </c>
      <c r="I8244" s="19" t="n">
        <f aca="false">ROUND(F8244*G8244,2)</f>
        <v>68.8</v>
      </c>
      <c r="J8244" s="19" t="n">
        <f aca="false">ROUND(F8244*H8244,2)</f>
        <v>41.48</v>
      </c>
      <c r="K8244" s="19" t="n">
        <f aca="false">INDEX(Pricebook!$L$2:$L$1401,MATCH(D8244,Pricebook!$A$2:$A$1401,0))</f>
        <v>37.75</v>
      </c>
      <c r="L8244" s="19" t="n">
        <f aca="false">ROUND(F8244*K8244,2)</f>
        <v>75.5</v>
      </c>
      <c r="M8244" s="24" t="n">
        <f aca="false">DATE(YEAR(C8244),MONTH(C8244),1)</f>
        <v>46235</v>
      </c>
    </row>
    <row r="8245" customFormat="false" ht="15" hidden="false" customHeight="false" outlineLevel="0" collapsed="false">
      <c r="A8245" s="21" t="s">
        <v>4008</v>
      </c>
      <c r="B8245" s="21" t="s">
        <v>3003</v>
      </c>
      <c r="C8245" s="23" t="n">
        <v>46254</v>
      </c>
      <c r="D8245" s="21" t="s">
        <v>523</v>
      </c>
      <c r="E8245" s="21" t="s">
        <v>366</v>
      </c>
      <c r="F8245" s="12" t="n">
        <v>6</v>
      </c>
      <c r="G8245" s="19" t="n">
        <v>16.3</v>
      </c>
      <c r="H8245" s="19" t="n">
        <v>11.67</v>
      </c>
      <c r="I8245" s="19" t="n">
        <f aca="false">ROUND(F8245*G8245,2)</f>
        <v>97.8</v>
      </c>
      <c r="J8245" s="19" t="n">
        <f aca="false">ROUND(F8245*H8245,2)</f>
        <v>70.02</v>
      </c>
      <c r="K8245" s="19" t="n">
        <f aca="false">INDEX(Pricebook!$L$2:$L$1401,MATCH(D8245,Pricebook!$A$2:$A$1401,0))</f>
        <v>17.45</v>
      </c>
      <c r="L8245" s="19" t="n">
        <f aca="false">ROUND(F8245*K8245,2)</f>
        <v>104.7</v>
      </c>
      <c r="M8245" s="24" t="n">
        <f aca="false">DATE(YEAR(C8245),MONTH(C8245),1)</f>
        <v>46235</v>
      </c>
    </row>
    <row r="8246" customFormat="false" ht="15" hidden="false" customHeight="false" outlineLevel="0" collapsed="false">
      <c r="A8246" s="21" t="s">
        <v>4008</v>
      </c>
      <c r="B8246" s="21" t="s">
        <v>3003</v>
      </c>
      <c r="C8246" s="23" t="n">
        <v>46254</v>
      </c>
      <c r="D8246" s="21" t="s">
        <v>775</v>
      </c>
      <c r="E8246" s="21" t="s">
        <v>366</v>
      </c>
      <c r="F8246" s="12" t="n">
        <v>1</v>
      </c>
      <c r="G8246" s="19" t="n">
        <v>221.65</v>
      </c>
      <c r="H8246" s="19" t="n">
        <v>160.08</v>
      </c>
      <c r="I8246" s="19" t="n">
        <f aca="false">ROUND(F8246*G8246,2)</f>
        <v>221.65</v>
      </c>
      <c r="J8246" s="19" t="n">
        <f aca="false">ROUND(F8246*H8246,2)</f>
        <v>160.08</v>
      </c>
      <c r="K8246" s="19" t="n">
        <f aca="false">INDEX(Pricebook!$L$2:$L$1401,MATCH(D8246,Pricebook!$A$2:$A$1401,0))</f>
        <v>238.95</v>
      </c>
      <c r="L8246" s="19" t="n">
        <f aca="false">ROUND(F8246*K8246,2)</f>
        <v>238.95</v>
      </c>
      <c r="M8246" s="24" t="n">
        <f aca="false">DATE(YEAR(C8246),MONTH(C8246),1)</f>
        <v>46235</v>
      </c>
    </row>
    <row r="8247" customFormat="false" ht="15" hidden="false" customHeight="false" outlineLevel="0" collapsed="false">
      <c r="A8247" s="21" t="s">
        <v>4008</v>
      </c>
      <c r="B8247" s="21" t="s">
        <v>3003</v>
      </c>
      <c r="C8247" s="23" t="n">
        <v>46254</v>
      </c>
      <c r="D8247" s="21" t="s">
        <v>1292</v>
      </c>
      <c r="E8247" s="21" t="s">
        <v>971</v>
      </c>
      <c r="F8247" s="12" t="n">
        <v>10</v>
      </c>
      <c r="G8247" s="19" t="n">
        <v>2.8</v>
      </c>
      <c r="H8247" s="19" t="n">
        <v>2.29</v>
      </c>
      <c r="I8247" s="19" t="n">
        <f aca="false">ROUND(F8247*G8247,2)</f>
        <v>28</v>
      </c>
      <c r="J8247" s="19" t="n">
        <f aca="false">ROUND(F8247*H8247,2)</f>
        <v>22.9</v>
      </c>
      <c r="K8247" s="19" t="n">
        <f aca="false">INDEX(Pricebook!$L$2:$L$1401,MATCH(D8247,Pricebook!$A$2:$A$1401,0))</f>
        <v>3.3</v>
      </c>
      <c r="L8247" s="19" t="n">
        <f aca="false">ROUND(F8247*K8247,2)</f>
        <v>33</v>
      </c>
      <c r="M8247" s="24" t="n">
        <f aca="false">DATE(YEAR(C8247),MONTH(C8247),1)</f>
        <v>46235</v>
      </c>
    </row>
    <row r="8248" customFormat="false" ht="15" hidden="false" customHeight="false" outlineLevel="0" collapsed="false">
      <c r="A8248" s="21" t="s">
        <v>4008</v>
      </c>
      <c r="B8248" s="21" t="s">
        <v>3003</v>
      </c>
      <c r="C8248" s="23" t="n">
        <v>46254</v>
      </c>
      <c r="D8248" s="21" t="s">
        <v>2022</v>
      </c>
      <c r="E8248" s="21" t="s">
        <v>1941</v>
      </c>
      <c r="F8248" s="12" t="n">
        <v>6</v>
      </c>
      <c r="G8248" s="19" t="n">
        <v>65.35</v>
      </c>
      <c r="H8248" s="19" t="n">
        <v>41.85</v>
      </c>
      <c r="I8248" s="19" t="n">
        <f aca="false">ROUND(F8248*G8248,2)</f>
        <v>392.1</v>
      </c>
      <c r="J8248" s="19" t="n">
        <f aca="false">ROUND(F8248*H8248,2)</f>
        <v>251.1</v>
      </c>
      <c r="K8248" s="19" t="n">
        <f aca="false">INDEX(Pricebook!$L$2:$L$1401,MATCH(D8248,Pricebook!$A$2:$A$1401,0))</f>
        <v>67.5</v>
      </c>
      <c r="L8248" s="19" t="n">
        <f aca="false">ROUND(F8248*K8248,2)</f>
        <v>405</v>
      </c>
      <c r="M8248" s="24" t="n">
        <f aca="false">DATE(YEAR(C8248),MONTH(C8248),1)</f>
        <v>46235</v>
      </c>
    </row>
    <row r="8249" customFormat="false" ht="15" hidden="false" customHeight="false" outlineLevel="0" collapsed="false">
      <c r="A8249" s="21" t="s">
        <v>4008</v>
      </c>
      <c r="B8249" s="21" t="s">
        <v>3003</v>
      </c>
      <c r="C8249" s="23" t="n">
        <v>46254</v>
      </c>
      <c r="D8249" s="21" t="s">
        <v>2138</v>
      </c>
      <c r="E8249" s="21" t="s">
        <v>1941</v>
      </c>
      <c r="F8249" s="12" t="n">
        <v>2</v>
      </c>
      <c r="G8249" s="19" t="n">
        <v>102.65</v>
      </c>
      <c r="H8249" s="19" t="n">
        <v>66.31</v>
      </c>
      <c r="I8249" s="19" t="n">
        <f aca="false">ROUND(F8249*G8249,2)</f>
        <v>205.3</v>
      </c>
      <c r="J8249" s="19" t="n">
        <f aca="false">ROUND(F8249*H8249,2)</f>
        <v>132.62</v>
      </c>
      <c r="K8249" s="19" t="n">
        <f aca="false">INDEX(Pricebook!$L$2:$L$1401,MATCH(D8249,Pricebook!$A$2:$A$1401,0))</f>
        <v>107</v>
      </c>
      <c r="L8249" s="19" t="n">
        <f aca="false">ROUND(F8249*K8249,2)</f>
        <v>214</v>
      </c>
      <c r="M8249" s="24" t="n">
        <f aca="false">DATE(YEAR(C8249),MONTH(C8249),1)</f>
        <v>46235</v>
      </c>
    </row>
    <row r="8250" customFormat="false" ht="15" hidden="false" customHeight="false" outlineLevel="0" collapsed="false">
      <c r="A8250" s="21" t="s">
        <v>4008</v>
      </c>
      <c r="B8250" s="21" t="s">
        <v>3003</v>
      </c>
      <c r="C8250" s="23" t="n">
        <v>46254</v>
      </c>
      <c r="D8250" s="21" t="s">
        <v>629</v>
      </c>
      <c r="E8250" s="21" t="s">
        <v>366</v>
      </c>
      <c r="F8250" s="12" t="n">
        <v>3</v>
      </c>
      <c r="G8250" s="19" t="n">
        <v>24.2</v>
      </c>
      <c r="H8250" s="19" t="n">
        <v>17.52</v>
      </c>
      <c r="I8250" s="19" t="n">
        <f aca="false">ROUND(F8250*G8250,2)</f>
        <v>72.6</v>
      </c>
      <c r="J8250" s="19" t="n">
        <f aca="false">ROUND(F8250*H8250,2)</f>
        <v>52.56</v>
      </c>
      <c r="K8250" s="19" t="n">
        <f aca="false">INDEX(Pricebook!$L$2:$L$1401,MATCH(D8250,Pricebook!$A$2:$A$1401,0))</f>
        <v>26.15</v>
      </c>
      <c r="L8250" s="19" t="n">
        <f aca="false">ROUND(F8250*K8250,2)</f>
        <v>78.45</v>
      </c>
      <c r="M8250" s="24" t="n">
        <f aca="false">DATE(YEAR(C8250),MONTH(C8250),1)</f>
        <v>46235</v>
      </c>
    </row>
    <row r="8251" customFormat="false" ht="15" hidden="false" customHeight="false" outlineLevel="0" collapsed="false">
      <c r="A8251" s="21" t="s">
        <v>4008</v>
      </c>
      <c r="B8251" s="21" t="s">
        <v>3003</v>
      </c>
      <c r="C8251" s="23" t="n">
        <v>46254</v>
      </c>
      <c r="D8251" s="21" t="s">
        <v>811</v>
      </c>
      <c r="E8251" s="21" t="s">
        <v>366</v>
      </c>
      <c r="F8251" s="12" t="n">
        <v>3</v>
      </c>
      <c r="G8251" s="19" t="n">
        <v>54.95</v>
      </c>
      <c r="H8251" s="19" t="n">
        <v>39.51</v>
      </c>
      <c r="I8251" s="19" t="n">
        <f aca="false">ROUND(F8251*G8251,2)</f>
        <v>164.85</v>
      </c>
      <c r="J8251" s="19" t="n">
        <f aca="false">ROUND(F8251*H8251,2)</f>
        <v>118.53</v>
      </c>
      <c r="K8251" s="19" t="n">
        <f aca="false">INDEX(Pricebook!$L$2:$L$1401,MATCH(D8251,Pricebook!$A$2:$A$1401,0))</f>
        <v>59</v>
      </c>
      <c r="L8251" s="19" t="n">
        <f aca="false">ROUND(F8251*K8251,2)</f>
        <v>177</v>
      </c>
      <c r="M8251" s="24" t="n">
        <f aca="false">DATE(YEAR(C8251),MONTH(C8251),1)</f>
        <v>46235</v>
      </c>
    </row>
    <row r="8252" customFormat="false" ht="15" hidden="false" customHeight="false" outlineLevel="0" collapsed="false">
      <c r="A8252" s="21" t="s">
        <v>4008</v>
      </c>
      <c r="B8252" s="21" t="s">
        <v>3003</v>
      </c>
      <c r="C8252" s="23" t="n">
        <v>46254</v>
      </c>
      <c r="D8252" s="21" t="s">
        <v>1400</v>
      </c>
      <c r="E8252" s="21" t="s">
        <v>971</v>
      </c>
      <c r="F8252" s="12" t="n">
        <v>3</v>
      </c>
      <c r="G8252" s="19" t="n">
        <v>4.4</v>
      </c>
      <c r="H8252" s="19" t="n">
        <v>3.93</v>
      </c>
      <c r="I8252" s="19" t="n">
        <f aca="false">ROUND(F8252*G8252,2)</f>
        <v>13.2</v>
      </c>
      <c r="J8252" s="19" t="n">
        <f aca="false">ROUND(F8252*H8252,2)</f>
        <v>11.79</v>
      </c>
      <c r="K8252" s="19" t="n">
        <f aca="false">INDEX(Pricebook!$L$2:$L$1401,MATCH(D8252,Pricebook!$A$2:$A$1401,0))</f>
        <v>5.15</v>
      </c>
      <c r="L8252" s="19" t="n">
        <f aca="false">ROUND(F8252*K8252,2)</f>
        <v>15.45</v>
      </c>
      <c r="M8252" s="24" t="n">
        <f aca="false">DATE(YEAR(C8252),MONTH(C8252),1)</f>
        <v>46235</v>
      </c>
    </row>
    <row r="8253" customFormat="false" ht="15" hidden="false" customHeight="false" outlineLevel="0" collapsed="false">
      <c r="A8253" s="21" t="s">
        <v>4008</v>
      </c>
      <c r="B8253" s="21" t="s">
        <v>3003</v>
      </c>
      <c r="C8253" s="23" t="n">
        <v>46254</v>
      </c>
      <c r="D8253" s="21" t="s">
        <v>2898</v>
      </c>
      <c r="E8253" s="21" t="s">
        <v>2748</v>
      </c>
      <c r="F8253" s="12" t="n">
        <v>5</v>
      </c>
      <c r="G8253" s="19" t="n">
        <v>11.1</v>
      </c>
      <c r="H8253" s="19" t="n">
        <v>6.63</v>
      </c>
      <c r="I8253" s="19" t="n">
        <f aca="false">ROUND(F8253*G8253,2)</f>
        <v>55.5</v>
      </c>
      <c r="J8253" s="19" t="n">
        <f aca="false">ROUND(F8253*H8253,2)</f>
        <v>33.15</v>
      </c>
      <c r="K8253" s="19" t="n">
        <f aca="false">INDEX(Pricebook!$L$2:$L$1401,MATCH(D8253,Pricebook!$A$2:$A$1401,0))</f>
        <v>12.1</v>
      </c>
      <c r="L8253" s="19" t="n">
        <f aca="false">ROUND(F8253*K8253,2)</f>
        <v>60.5</v>
      </c>
      <c r="M8253" s="24" t="n">
        <f aca="false">DATE(YEAR(C8253),MONTH(C8253),1)</f>
        <v>46235</v>
      </c>
    </row>
    <row r="8254" customFormat="false" ht="15" hidden="false" customHeight="false" outlineLevel="0" collapsed="false">
      <c r="A8254" s="21" t="s">
        <v>4008</v>
      </c>
      <c r="B8254" s="21" t="s">
        <v>3003</v>
      </c>
      <c r="C8254" s="23" t="n">
        <v>46254</v>
      </c>
      <c r="D8254" s="21" t="s">
        <v>2793</v>
      </c>
      <c r="E8254" s="21" t="s">
        <v>2748</v>
      </c>
      <c r="F8254" s="12" t="n">
        <v>2</v>
      </c>
      <c r="G8254" s="19" t="n">
        <v>23</v>
      </c>
      <c r="H8254" s="19" t="n">
        <v>15.02</v>
      </c>
      <c r="I8254" s="19" t="n">
        <f aca="false">ROUND(F8254*G8254,2)</f>
        <v>46</v>
      </c>
      <c r="J8254" s="19" t="n">
        <f aca="false">ROUND(F8254*H8254,2)</f>
        <v>30.04</v>
      </c>
      <c r="K8254" s="19" t="n">
        <f aca="false">INDEX(Pricebook!$L$2:$L$1401,MATCH(D8254,Pricebook!$A$2:$A$1401,0))</f>
        <v>25.05</v>
      </c>
      <c r="L8254" s="19" t="n">
        <f aca="false">ROUND(F8254*K8254,2)</f>
        <v>50.1</v>
      </c>
      <c r="M8254" s="24" t="n">
        <f aca="false">DATE(YEAR(C8254),MONTH(C8254),1)</f>
        <v>46235</v>
      </c>
    </row>
    <row r="8255" customFormat="false" ht="15" hidden="false" customHeight="false" outlineLevel="0" collapsed="false">
      <c r="A8255" s="21" t="s">
        <v>4008</v>
      </c>
      <c r="B8255" s="21" t="s">
        <v>3003</v>
      </c>
      <c r="C8255" s="23" t="n">
        <v>46254</v>
      </c>
      <c r="D8255" s="21" t="s">
        <v>1432</v>
      </c>
      <c r="E8255" s="21" t="s">
        <v>971</v>
      </c>
      <c r="F8255" s="12" t="n">
        <v>1</v>
      </c>
      <c r="G8255" s="19" t="n">
        <v>1442.9</v>
      </c>
      <c r="H8255" s="19" t="n">
        <v>1180.78</v>
      </c>
      <c r="I8255" s="19" t="n">
        <f aca="false">ROUND(F8255*G8255,2)</f>
        <v>1442.9</v>
      </c>
      <c r="J8255" s="19" t="n">
        <f aca="false">ROUND(F8255*H8255,2)</f>
        <v>1180.78</v>
      </c>
      <c r="K8255" s="19" t="n">
        <f aca="false">INDEX(Pricebook!$L$2:$L$1401,MATCH(D8255,Pricebook!$A$2:$A$1401,0))</f>
        <v>1686.85</v>
      </c>
      <c r="L8255" s="19" t="n">
        <f aca="false">ROUND(F8255*K8255,2)</f>
        <v>1686.85</v>
      </c>
      <c r="M8255" s="24" t="n">
        <f aca="false">DATE(YEAR(C8255),MONTH(C8255),1)</f>
        <v>46235</v>
      </c>
    </row>
    <row r="8256" customFormat="false" ht="15" hidden="false" customHeight="false" outlineLevel="0" collapsed="false">
      <c r="A8256" s="21" t="s">
        <v>4009</v>
      </c>
      <c r="B8256" s="21" t="s">
        <v>3745</v>
      </c>
      <c r="C8256" s="23" t="n">
        <v>46254</v>
      </c>
      <c r="D8256" s="21" t="s">
        <v>1729</v>
      </c>
      <c r="E8256" s="21" t="s">
        <v>1452</v>
      </c>
      <c r="F8256" s="12" t="n">
        <v>2</v>
      </c>
      <c r="G8256" s="19" t="n">
        <v>53.15</v>
      </c>
      <c r="H8256" s="19" t="n">
        <v>32.8</v>
      </c>
      <c r="I8256" s="19" t="n">
        <f aca="false">ROUND(F8256*G8256,2)</f>
        <v>106.3</v>
      </c>
      <c r="J8256" s="19" t="n">
        <f aca="false">ROUND(F8256*H8256,2)</f>
        <v>65.6</v>
      </c>
      <c r="K8256" s="19" t="n">
        <f aca="false">INDEX(Pricebook!$L$2:$L$1401,MATCH(D8256,Pricebook!$A$2:$A$1401,0))</f>
        <v>54.7</v>
      </c>
      <c r="L8256" s="19" t="n">
        <f aca="false">ROUND(F8256*K8256,2)</f>
        <v>109.4</v>
      </c>
      <c r="M8256" s="24" t="n">
        <f aca="false">DATE(YEAR(C8256),MONTH(C8256),1)</f>
        <v>46235</v>
      </c>
    </row>
    <row r="8257" customFormat="false" ht="15" hidden="false" customHeight="false" outlineLevel="0" collapsed="false">
      <c r="A8257" s="21" t="s">
        <v>4009</v>
      </c>
      <c r="B8257" s="21" t="s">
        <v>3745</v>
      </c>
      <c r="C8257" s="23" t="n">
        <v>46254</v>
      </c>
      <c r="D8257" s="21" t="s">
        <v>1608</v>
      </c>
      <c r="E8257" s="21" t="s">
        <v>1452</v>
      </c>
      <c r="F8257" s="12" t="n">
        <v>2</v>
      </c>
      <c r="G8257" s="19" t="n">
        <v>63</v>
      </c>
      <c r="H8257" s="19" t="n">
        <v>38.58</v>
      </c>
      <c r="I8257" s="19" t="n">
        <f aca="false">ROUND(F8257*G8257,2)</f>
        <v>126</v>
      </c>
      <c r="J8257" s="19" t="n">
        <f aca="false">ROUND(F8257*H8257,2)</f>
        <v>77.16</v>
      </c>
      <c r="K8257" s="19" t="n">
        <f aca="false">INDEX(Pricebook!$L$2:$L$1401,MATCH(D8257,Pricebook!$A$2:$A$1401,0))</f>
        <v>64.3</v>
      </c>
      <c r="L8257" s="19" t="n">
        <f aca="false">ROUND(F8257*K8257,2)</f>
        <v>128.6</v>
      </c>
      <c r="M8257" s="24" t="n">
        <f aca="false">DATE(YEAR(C8257),MONTH(C8257),1)</f>
        <v>46235</v>
      </c>
    </row>
    <row r="8258" customFormat="false" ht="15" hidden="false" customHeight="false" outlineLevel="0" collapsed="false">
      <c r="A8258" s="21" t="s">
        <v>4009</v>
      </c>
      <c r="B8258" s="21" t="s">
        <v>3745</v>
      </c>
      <c r="C8258" s="23" t="n">
        <v>46254</v>
      </c>
      <c r="D8258" s="21" t="s">
        <v>426</v>
      </c>
      <c r="E8258" s="21" t="s">
        <v>366</v>
      </c>
      <c r="F8258" s="12" t="n">
        <v>1</v>
      </c>
      <c r="G8258" s="19" t="n">
        <v>168.25</v>
      </c>
      <c r="H8258" s="19" t="n">
        <v>121.58</v>
      </c>
      <c r="I8258" s="19" t="n">
        <f aca="false">ROUND(F8258*G8258,2)</f>
        <v>168.25</v>
      </c>
      <c r="J8258" s="19" t="n">
        <f aca="false">ROUND(F8258*H8258,2)</f>
        <v>121.58</v>
      </c>
      <c r="K8258" s="19" t="n">
        <f aca="false">INDEX(Pricebook!$L$2:$L$1401,MATCH(D8258,Pricebook!$A$2:$A$1401,0))</f>
        <v>181.5</v>
      </c>
      <c r="L8258" s="19" t="n">
        <f aca="false">ROUND(F8258*K8258,2)</f>
        <v>181.5</v>
      </c>
      <c r="M8258" s="24" t="n">
        <f aca="false">DATE(YEAR(C8258),MONTH(C8258),1)</f>
        <v>46235</v>
      </c>
    </row>
    <row r="8259" customFormat="false" ht="15" hidden="false" customHeight="false" outlineLevel="0" collapsed="false">
      <c r="A8259" s="21" t="s">
        <v>4009</v>
      </c>
      <c r="B8259" s="21" t="s">
        <v>3745</v>
      </c>
      <c r="C8259" s="23" t="n">
        <v>46254</v>
      </c>
      <c r="D8259" s="21" t="s">
        <v>1658</v>
      </c>
      <c r="E8259" s="21" t="s">
        <v>1452</v>
      </c>
      <c r="F8259" s="12" t="n">
        <v>5</v>
      </c>
      <c r="G8259" s="19" t="n">
        <v>116.2</v>
      </c>
      <c r="H8259" s="19" t="n">
        <v>72.07</v>
      </c>
      <c r="I8259" s="19" t="n">
        <f aca="false">ROUND(F8259*G8259,2)</f>
        <v>581</v>
      </c>
      <c r="J8259" s="19" t="n">
        <f aca="false">ROUND(F8259*H8259,2)</f>
        <v>360.35</v>
      </c>
      <c r="K8259" s="19" t="n">
        <f aca="false">INDEX(Pricebook!$L$2:$L$1401,MATCH(D8259,Pricebook!$A$2:$A$1401,0))</f>
        <v>120.15</v>
      </c>
      <c r="L8259" s="19" t="n">
        <f aca="false">ROUND(F8259*K8259,2)</f>
        <v>600.75</v>
      </c>
      <c r="M8259" s="24" t="n">
        <f aca="false">DATE(YEAR(C8259),MONTH(C8259),1)</f>
        <v>46235</v>
      </c>
    </row>
    <row r="8260" customFormat="false" ht="15" hidden="false" customHeight="false" outlineLevel="0" collapsed="false">
      <c r="A8260" s="21" t="s">
        <v>4009</v>
      </c>
      <c r="B8260" s="21" t="s">
        <v>3745</v>
      </c>
      <c r="C8260" s="23" t="n">
        <v>46254</v>
      </c>
      <c r="D8260" s="21" t="s">
        <v>2218</v>
      </c>
      <c r="E8260" s="21" t="s">
        <v>2202</v>
      </c>
      <c r="F8260" s="12" t="n">
        <v>13</v>
      </c>
      <c r="G8260" s="19" t="n">
        <v>6.05</v>
      </c>
      <c r="H8260" s="19" t="n">
        <v>4.16</v>
      </c>
      <c r="I8260" s="19" t="n">
        <f aca="false">ROUND(F8260*G8260,2)</f>
        <v>78.65</v>
      </c>
      <c r="J8260" s="19" t="n">
        <f aca="false">ROUND(F8260*H8260,2)</f>
        <v>54.08</v>
      </c>
      <c r="K8260" s="19" t="n">
        <f aca="false">INDEX(Pricebook!$L$2:$L$1401,MATCH(D8260,Pricebook!$A$2:$A$1401,0))</f>
        <v>6.4</v>
      </c>
      <c r="L8260" s="19" t="n">
        <f aca="false">ROUND(F8260*K8260,2)</f>
        <v>83.2</v>
      </c>
      <c r="M8260" s="24" t="n">
        <f aca="false">DATE(YEAR(C8260),MONTH(C8260),1)</f>
        <v>46235</v>
      </c>
    </row>
    <row r="8261" customFormat="false" ht="15" hidden="false" customHeight="false" outlineLevel="0" collapsed="false">
      <c r="A8261" s="21" t="s">
        <v>4009</v>
      </c>
      <c r="B8261" s="21" t="s">
        <v>3745</v>
      </c>
      <c r="C8261" s="23" t="n">
        <v>46254</v>
      </c>
      <c r="D8261" s="21" t="s">
        <v>809</v>
      </c>
      <c r="E8261" s="21" t="s">
        <v>366</v>
      </c>
      <c r="F8261" s="12" t="n">
        <v>1</v>
      </c>
      <c r="G8261" s="19" t="n">
        <v>120.55</v>
      </c>
      <c r="H8261" s="19" t="n">
        <v>86.81</v>
      </c>
      <c r="I8261" s="19" t="n">
        <f aca="false">ROUND(F8261*G8261,2)</f>
        <v>120.55</v>
      </c>
      <c r="J8261" s="19" t="n">
        <f aca="false">ROUND(F8261*H8261,2)</f>
        <v>86.81</v>
      </c>
      <c r="K8261" s="19" t="n">
        <f aca="false">INDEX(Pricebook!$L$2:$L$1401,MATCH(D8261,Pricebook!$A$2:$A$1401,0))</f>
        <v>129.6</v>
      </c>
      <c r="L8261" s="19" t="n">
        <f aca="false">ROUND(F8261*K8261,2)</f>
        <v>129.6</v>
      </c>
      <c r="M8261" s="24" t="n">
        <f aca="false">DATE(YEAR(C8261),MONTH(C8261),1)</f>
        <v>46235</v>
      </c>
    </row>
    <row r="8262" customFormat="false" ht="15" hidden="false" customHeight="false" outlineLevel="0" collapsed="false">
      <c r="A8262" s="21" t="s">
        <v>4009</v>
      </c>
      <c r="B8262" s="21" t="s">
        <v>3745</v>
      </c>
      <c r="C8262" s="23" t="n">
        <v>46254</v>
      </c>
      <c r="D8262" s="21" t="s">
        <v>1861</v>
      </c>
      <c r="E8262" s="21" t="s">
        <v>1452</v>
      </c>
      <c r="F8262" s="12" t="n">
        <v>3</v>
      </c>
      <c r="G8262" s="19" t="n">
        <v>60</v>
      </c>
      <c r="H8262" s="19" t="n">
        <v>43.58</v>
      </c>
      <c r="I8262" s="19" t="n">
        <f aca="false">ROUND(F8262*G8262,2)</f>
        <v>180</v>
      </c>
      <c r="J8262" s="19" t="n">
        <f aca="false">ROUND(F8262*H8262,2)</f>
        <v>130.74</v>
      </c>
      <c r="K8262" s="19" t="n">
        <f aca="false">INDEX(Pricebook!$L$2:$L$1401,MATCH(D8262,Pricebook!$A$2:$A$1401,0))</f>
        <v>62.3</v>
      </c>
      <c r="L8262" s="19" t="n">
        <f aca="false">ROUND(F8262*K8262,2)</f>
        <v>186.9</v>
      </c>
      <c r="M8262" s="24" t="n">
        <f aca="false">DATE(YEAR(C8262),MONTH(C8262),1)</f>
        <v>46235</v>
      </c>
    </row>
    <row r="8263" customFormat="false" ht="15" hidden="false" customHeight="false" outlineLevel="0" collapsed="false">
      <c r="A8263" s="21" t="s">
        <v>4009</v>
      </c>
      <c r="B8263" s="21" t="s">
        <v>3745</v>
      </c>
      <c r="C8263" s="23" t="n">
        <v>46254</v>
      </c>
      <c r="D8263" s="21" t="s">
        <v>2252</v>
      </c>
      <c r="E8263" s="21" t="s">
        <v>2202</v>
      </c>
      <c r="F8263" s="12" t="n">
        <v>5</v>
      </c>
      <c r="G8263" s="19" t="n">
        <v>32.25</v>
      </c>
      <c r="H8263" s="19" t="n">
        <v>20.17</v>
      </c>
      <c r="I8263" s="19" t="n">
        <f aca="false">ROUND(F8263*G8263,2)</f>
        <v>161.25</v>
      </c>
      <c r="J8263" s="19" t="n">
        <f aca="false">ROUND(F8263*H8263,2)</f>
        <v>100.85</v>
      </c>
      <c r="K8263" s="19" t="n">
        <f aca="false">INDEX(Pricebook!$L$2:$L$1401,MATCH(D8263,Pricebook!$A$2:$A$1401,0))</f>
        <v>34.8</v>
      </c>
      <c r="L8263" s="19" t="n">
        <f aca="false">ROUND(F8263*K8263,2)</f>
        <v>174</v>
      </c>
      <c r="M8263" s="24" t="n">
        <f aca="false">DATE(YEAR(C8263),MONTH(C8263),1)</f>
        <v>46235</v>
      </c>
    </row>
    <row r="8264" customFormat="false" ht="15" hidden="false" customHeight="false" outlineLevel="0" collapsed="false">
      <c r="A8264" s="21" t="s">
        <v>4009</v>
      </c>
      <c r="B8264" s="21" t="s">
        <v>3745</v>
      </c>
      <c r="C8264" s="23" t="n">
        <v>46254</v>
      </c>
      <c r="D8264" s="21" t="s">
        <v>631</v>
      </c>
      <c r="E8264" s="21" t="s">
        <v>366</v>
      </c>
      <c r="F8264" s="12" t="n">
        <v>2</v>
      </c>
      <c r="G8264" s="19" t="n">
        <v>53.3</v>
      </c>
      <c r="H8264" s="19" t="n">
        <v>38.66</v>
      </c>
      <c r="I8264" s="19" t="n">
        <f aca="false">ROUND(F8264*G8264,2)</f>
        <v>106.6</v>
      </c>
      <c r="J8264" s="19" t="n">
        <f aca="false">ROUND(F8264*H8264,2)</f>
        <v>77.32</v>
      </c>
      <c r="K8264" s="19" t="n">
        <f aca="false">INDEX(Pricebook!$L$2:$L$1401,MATCH(D8264,Pricebook!$A$2:$A$1401,0))</f>
        <v>57.75</v>
      </c>
      <c r="L8264" s="19" t="n">
        <f aca="false">ROUND(F8264*K8264,2)</f>
        <v>115.5</v>
      </c>
      <c r="M8264" s="24" t="n">
        <f aca="false">DATE(YEAR(C8264),MONTH(C8264),1)</f>
        <v>46235</v>
      </c>
    </row>
    <row r="8265" customFormat="false" ht="15" hidden="false" customHeight="false" outlineLevel="0" collapsed="false">
      <c r="A8265" s="21" t="s">
        <v>4009</v>
      </c>
      <c r="B8265" s="21" t="s">
        <v>3745</v>
      </c>
      <c r="C8265" s="23" t="n">
        <v>46254</v>
      </c>
      <c r="D8265" s="21" t="s">
        <v>386</v>
      </c>
      <c r="E8265" s="21" t="s">
        <v>366</v>
      </c>
      <c r="F8265" s="12" t="n">
        <v>1</v>
      </c>
      <c r="G8265" s="19" t="n">
        <v>6.6</v>
      </c>
      <c r="H8265" s="19" t="n">
        <v>4.81</v>
      </c>
      <c r="I8265" s="19" t="n">
        <f aca="false">ROUND(F8265*G8265,2)</f>
        <v>6.6</v>
      </c>
      <c r="J8265" s="19" t="n">
        <f aca="false">ROUND(F8265*H8265,2)</f>
        <v>4.81</v>
      </c>
      <c r="K8265" s="19" t="n">
        <f aca="false">INDEX(Pricebook!$L$2:$L$1401,MATCH(D8265,Pricebook!$A$2:$A$1401,0))</f>
        <v>7.2</v>
      </c>
      <c r="L8265" s="19" t="n">
        <f aca="false">ROUND(F8265*K8265,2)</f>
        <v>7.2</v>
      </c>
      <c r="M8265" s="24" t="n">
        <f aca="false">DATE(YEAR(C8265),MONTH(C8265),1)</f>
        <v>46235</v>
      </c>
    </row>
    <row r="8266" customFormat="false" ht="15" hidden="false" customHeight="false" outlineLevel="0" collapsed="false">
      <c r="A8266" s="21" t="s">
        <v>4009</v>
      </c>
      <c r="B8266" s="21" t="s">
        <v>3745</v>
      </c>
      <c r="C8266" s="23" t="n">
        <v>46254</v>
      </c>
      <c r="D8266" s="21" t="s">
        <v>2418</v>
      </c>
      <c r="E8266" s="21" t="s">
        <v>2202</v>
      </c>
      <c r="F8266" s="12" t="n">
        <v>6</v>
      </c>
      <c r="G8266" s="19" t="n">
        <v>52.8</v>
      </c>
      <c r="H8266" s="19" t="n">
        <v>32.58</v>
      </c>
      <c r="I8266" s="19" t="n">
        <f aca="false">ROUND(F8266*G8266,2)</f>
        <v>316.8</v>
      </c>
      <c r="J8266" s="19" t="n">
        <f aca="false">ROUND(F8266*H8266,2)</f>
        <v>195.48</v>
      </c>
      <c r="K8266" s="19" t="n">
        <f aca="false">INDEX(Pricebook!$L$2:$L$1401,MATCH(D8266,Pricebook!$A$2:$A$1401,0))</f>
        <v>56.2</v>
      </c>
      <c r="L8266" s="19" t="n">
        <f aca="false">ROUND(F8266*K8266,2)</f>
        <v>337.2</v>
      </c>
      <c r="M8266" s="24" t="n">
        <f aca="false">DATE(YEAR(C8266),MONTH(C8266),1)</f>
        <v>46235</v>
      </c>
    </row>
    <row r="8267" customFormat="false" ht="15" hidden="false" customHeight="false" outlineLevel="0" collapsed="false">
      <c r="A8267" s="21" t="s">
        <v>4009</v>
      </c>
      <c r="B8267" s="21" t="s">
        <v>3745</v>
      </c>
      <c r="C8267" s="23" t="n">
        <v>46254</v>
      </c>
      <c r="D8267" s="21" t="s">
        <v>2216</v>
      </c>
      <c r="E8267" s="21" t="s">
        <v>2202</v>
      </c>
      <c r="F8267" s="12" t="n">
        <v>13</v>
      </c>
      <c r="G8267" s="19" t="n">
        <v>14.45</v>
      </c>
      <c r="H8267" s="19" t="n">
        <v>8.85</v>
      </c>
      <c r="I8267" s="19" t="n">
        <f aca="false">ROUND(F8267*G8267,2)</f>
        <v>187.85</v>
      </c>
      <c r="J8267" s="19" t="n">
        <f aca="false">ROUND(F8267*H8267,2)</f>
        <v>115.05</v>
      </c>
      <c r="K8267" s="19" t="n">
        <f aca="false">INDEX(Pricebook!$L$2:$L$1401,MATCH(D8267,Pricebook!$A$2:$A$1401,0))</f>
        <v>15.3</v>
      </c>
      <c r="L8267" s="19" t="n">
        <f aca="false">ROUND(F8267*K8267,2)</f>
        <v>198.9</v>
      </c>
      <c r="M8267" s="24" t="n">
        <f aca="false">DATE(YEAR(C8267),MONTH(C8267),1)</f>
        <v>46235</v>
      </c>
    </row>
    <row r="8268" customFormat="false" ht="15" hidden="false" customHeight="false" outlineLevel="0" collapsed="false">
      <c r="A8268" s="21" t="s">
        <v>4009</v>
      </c>
      <c r="B8268" s="21" t="s">
        <v>3745</v>
      </c>
      <c r="C8268" s="23" t="n">
        <v>46254</v>
      </c>
      <c r="D8268" s="21" t="s">
        <v>653</v>
      </c>
      <c r="E8268" s="21" t="s">
        <v>366</v>
      </c>
      <c r="F8268" s="12" t="n">
        <v>2</v>
      </c>
      <c r="G8268" s="19" t="n">
        <v>13.75</v>
      </c>
      <c r="H8268" s="19" t="n">
        <v>10.02</v>
      </c>
      <c r="I8268" s="19" t="n">
        <f aca="false">ROUND(F8268*G8268,2)</f>
        <v>27.5</v>
      </c>
      <c r="J8268" s="19" t="n">
        <f aca="false">ROUND(F8268*H8268,2)</f>
        <v>20.04</v>
      </c>
      <c r="K8268" s="19" t="n">
        <f aca="false">INDEX(Pricebook!$L$2:$L$1401,MATCH(D8268,Pricebook!$A$2:$A$1401,0))</f>
        <v>15</v>
      </c>
      <c r="L8268" s="19" t="n">
        <f aca="false">ROUND(F8268*K8268,2)</f>
        <v>30</v>
      </c>
      <c r="M8268" s="24" t="n">
        <f aca="false">DATE(YEAR(C8268),MONTH(C8268),1)</f>
        <v>46235</v>
      </c>
    </row>
    <row r="8269" customFormat="false" ht="15" hidden="false" customHeight="false" outlineLevel="0" collapsed="false">
      <c r="A8269" s="21" t="s">
        <v>4009</v>
      </c>
      <c r="B8269" s="21" t="s">
        <v>3745</v>
      </c>
      <c r="C8269" s="23" t="n">
        <v>46254</v>
      </c>
      <c r="D8269" s="21" t="s">
        <v>1637</v>
      </c>
      <c r="E8269" s="21" t="s">
        <v>1452</v>
      </c>
      <c r="F8269" s="12" t="n">
        <v>2</v>
      </c>
      <c r="G8269" s="19" t="n">
        <v>45</v>
      </c>
      <c r="H8269" s="19" t="n">
        <v>30.25</v>
      </c>
      <c r="I8269" s="19" t="n">
        <f aca="false">ROUND(F8269*G8269,2)</f>
        <v>90</v>
      </c>
      <c r="J8269" s="19" t="n">
        <f aca="false">ROUND(F8269*H8269,2)</f>
        <v>60.5</v>
      </c>
      <c r="K8269" s="19" t="n">
        <f aca="false">INDEX(Pricebook!$L$2:$L$1401,MATCH(D8269,Pricebook!$A$2:$A$1401,0))</f>
        <v>45.85</v>
      </c>
      <c r="L8269" s="19" t="n">
        <f aca="false">ROUND(F8269*K8269,2)</f>
        <v>91.7</v>
      </c>
      <c r="M8269" s="24" t="n">
        <f aca="false">DATE(YEAR(C8269),MONTH(C8269),1)</f>
        <v>46235</v>
      </c>
    </row>
    <row r="8270" customFormat="false" ht="15" hidden="false" customHeight="false" outlineLevel="0" collapsed="false">
      <c r="A8270" s="21" t="s">
        <v>4010</v>
      </c>
      <c r="B8270" s="21" t="s">
        <v>3005</v>
      </c>
      <c r="C8270" s="23" t="n">
        <v>46254</v>
      </c>
      <c r="D8270" s="21" t="s">
        <v>2450</v>
      </c>
      <c r="E8270" s="21" t="s">
        <v>2202</v>
      </c>
      <c r="F8270" s="12" t="n">
        <v>3</v>
      </c>
      <c r="G8270" s="19" t="n">
        <v>26.4</v>
      </c>
      <c r="H8270" s="19" t="n">
        <v>16.42</v>
      </c>
      <c r="I8270" s="19" t="n">
        <f aca="false">ROUND(F8270*G8270,2)</f>
        <v>79.2</v>
      </c>
      <c r="J8270" s="19" t="n">
        <f aca="false">ROUND(F8270*H8270,2)</f>
        <v>49.26</v>
      </c>
      <c r="K8270" s="19" t="n">
        <f aca="false">INDEX(Pricebook!$L$2:$L$1401,MATCH(D8270,Pricebook!$A$2:$A$1401,0))</f>
        <v>28.35</v>
      </c>
      <c r="L8270" s="19" t="n">
        <f aca="false">ROUND(F8270*K8270,2)</f>
        <v>85.05</v>
      </c>
      <c r="M8270" s="24" t="n">
        <f aca="false">DATE(YEAR(C8270),MONTH(C8270),1)</f>
        <v>46235</v>
      </c>
    </row>
    <row r="8271" customFormat="false" ht="15" hidden="false" customHeight="false" outlineLevel="0" collapsed="false">
      <c r="A8271" s="21" t="s">
        <v>4010</v>
      </c>
      <c r="B8271" s="21" t="s">
        <v>3005</v>
      </c>
      <c r="C8271" s="23" t="n">
        <v>46254</v>
      </c>
      <c r="D8271" s="21" t="s">
        <v>2226</v>
      </c>
      <c r="E8271" s="21" t="s">
        <v>2202</v>
      </c>
      <c r="F8271" s="12" t="n">
        <v>2</v>
      </c>
      <c r="G8271" s="19" t="n">
        <v>51.6</v>
      </c>
      <c r="H8271" s="19" t="n">
        <v>31.69</v>
      </c>
      <c r="I8271" s="19" t="n">
        <f aca="false">ROUND(F8271*G8271,2)</f>
        <v>103.2</v>
      </c>
      <c r="J8271" s="19" t="n">
        <f aca="false">ROUND(F8271*H8271,2)</f>
        <v>63.38</v>
      </c>
      <c r="K8271" s="19" t="n">
        <f aca="false">INDEX(Pricebook!$L$2:$L$1401,MATCH(D8271,Pricebook!$A$2:$A$1401,0))</f>
        <v>54.65</v>
      </c>
      <c r="L8271" s="19" t="n">
        <f aca="false">ROUND(F8271*K8271,2)</f>
        <v>109.3</v>
      </c>
      <c r="M8271" s="24" t="n">
        <f aca="false">DATE(YEAR(C8271),MONTH(C8271),1)</f>
        <v>46235</v>
      </c>
    </row>
    <row r="8272" customFormat="false" ht="15" hidden="false" customHeight="false" outlineLevel="0" collapsed="false">
      <c r="A8272" s="21" t="s">
        <v>4010</v>
      </c>
      <c r="B8272" s="21" t="s">
        <v>3005</v>
      </c>
      <c r="C8272" s="23" t="n">
        <v>46254</v>
      </c>
      <c r="D8272" s="21" t="s">
        <v>406</v>
      </c>
      <c r="E8272" s="21" t="s">
        <v>366</v>
      </c>
      <c r="F8272" s="12" t="n">
        <v>1</v>
      </c>
      <c r="G8272" s="19" t="n">
        <v>108.85</v>
      </c>
      <c r="H8272" s="19" t="n">
        <v>77.69</v>
      </c>
      <c r="I8272" s="19" t="n">
        <f aca="false">ROUND(F8272*G8272,2)</f>
        <v>108.85</v>
      </c>
      <c r="J8272" s="19" t="n">
        <f aca="false">ROUND(F8272*H8272,2)</f>
        <v>77.69</v>
      </c>
      <c r="K8272" s="19" t="n">
        <f aca="false">INDEX(Pricebook!$L$2:$L$1401,MATCH(D8272,Pricebook!$A$2:$A$1401,0))</f>
        <v>116</v>
      </c>
      <c r="L8272" s="19" t="n">
        <f aca="false">ROUND(F8272*K8272,2)</f>
        <v>116</v>
      </c>
      <c r="M8272" s="24" t="n">
        <f aca="false">DATE(YEAR(C8272),MONTH(C8272),1)</f>
        <v>46235</v>
      </c>
    </row>
    <row r="8273" customFormat="false" ht="15" hidden="false" customHeight="false" outlineLevel="0" collapsed="false">
      <c r="A8273" s="21" t="s">
        <v>4010</v>
      </c>
      <c r="B8273" s="21" t="s">
        <v>3005</v>
      </c>
      <c r="C8273" s="23" t="n">
        <v>46254</v>
      </c>
      <c r="D8273" s="21" t="s">
        <v>665</v>
      </c>
      <c r="E8273" s="21" t="s">
        <v>366</v>
      </c>
      <c r="F8273" s="12" t="n">
        <v>2</v>
      </c>
      <c r="G8273" s="19" t="n">
        <v>28.25</v>
      </c>
      <c r="H8273" s="19" t="n">
        <v>20.57</v>
      </c>
      <c r="I8273" s="19" t="n">
        <f aca="false">ROUND(F8273*G8273,2)</f>
        <v>56.5</v>
      </c>
      <c r="J8273" s="19" t="n">
        <f aca="false">ROUND(F8273*H8273,2)</f>
        <v>41.14</v>
      </c>
      <c r="K8273" s="19" t="n">
        <f aca="false">INDEX(Pricebook!$L$2:$L$1401,MATCH(D8273,Pricebook!$A$2:$A$1401,0))</f>
        <v>30.75</v>
      </c>
      <c r="L8273" s="19" t="n">
        <f aca="false">ROUND(F8273*K8273,2)</f>
        <v>61.5</v>
      </c>
      <c r="M8273" s="24" t="n">
        <f aca="false">DATE(YEAR(C8273),MONTH(C8273),1)</f>
        <v>46235</v>
      </c>
    </row>
    <row r="8274" customFormat="false" ht="15" hidden="false" customHeight="false" outlineLevel="0" collapsed="false">
      <c r="A8274" s="21" t="s">
        <v>4010</v>
      </c>
      <c r="B8274" s="21" t="s">
        <v>3005</v>
      </c>
      <c r="C8274" s="23" t="n">
        <v>46254</v>
      </c>
      <c r="D8274" s="21" t="s">
        <v>1857</v>
      </c>
      <c r="E8274" s="21" t="s">
        <v>1452</v>
      </c>
      <c r="F8274" s="12" t="n">
        <v>6</v>
      </c>
      <c r="G8274" s="19" t="n">
        <v>23</v>
      </c>
      <c r="H8274" s="19" t="n">
        <v>14.25</v>
      </c>
      <c r="I8274" s="19" t="n">
        <f aca="false">ROUND(F8274*G8274,2)</f>
        <v>138</v>
      </c>
      <c r="J8274" s="19" t="n">
        <f aca="false">ROUND(F8274*H8274,2)</f>
        <v>85.5</v>
      </c>
      <c r="K8274" s="19" t="n">
        <f aca="false">INDEX(Pricebook!$L$2:$L$1401,MATCH(D8274,Pricebook!$A$2:$A$1401,0))</f>
        <v>23.75</v>
      </c>
      <c r="L8274" s="19" t="n">
        <f aca="false">ROUND(F8274*K8274,2)</f>
        <v>142.5</v>
      </c>
      <c r="M8274" s="24" t="n">
        <f aca="false">DATE(YEAR(C8274),MONTH(C8274),1)</f>
        <v>46235</v>
      </c>
    </row>
    <row r="8275" customFormat="false" ht="15" hidden="false" customHeight="false" outlineLevel="0" collapsed="false">
      <c r="A8275" s="21" t="s">
        <v>4011</v>
      </c>
      <c r="B8275" s="21" t="s">
        <v>3667</v>
      </c>
      <c r="C8275" s="23" t="n">
        <v>46254</v>
      </c>
      <c r="D8275" s="21" t="s">
        <v>2612</v>
      </c>
      <c r="E8275" s="21" t="s">
        <v>2587</v>
      </c>
      <c r="F8275" s="12" t="n">
        <v>2</v>
      </c>
      <c r="G8275" s="19" t="n">
        <v>7.45</v>
      </c>
      <c r="H8275" s="19" t="n">
        <v>4.88</v>
      </c>
      <c r="I8275" s="19" t="n">
        <f aca="false">ROUND(F8275*G8275,2)</f>
        <v>14.9</v>
      </c>
      <c r="J8275" s="19" t="n">
        <f aca="false">ROUND(F8275*H8275,2)</f>
        <v>9.76</v>
      </c>
      <c r="K8275" s="19" t="n">
        <f aca="false">INDEX(Pricebook!$L$2:$L$1401,MATCH(D8275,Pricebook!$A$2:$A$1401,0))</f>
        <v>7.9</v>
      </c>
      <c r="L8275" s="19" t="n">
        <f aca="false">ROUND(F8275*K8275,2)</f>
        <v>15.8</v>
      </c>
      <c r="M8275" s="24" t="n">
        <f aca="false">DATE(YEAR(C8275),MONTH(C8275),1)</f>
        <v>46235</v>
      </c>
    </row>
    <row r="8276" customFormat="false" ht="15" hidden="false" customHeight="false" outlineLevel="0" collapsed="false">
      <c r="A8276" s="21" t="s">
        <v>4011</v>
      </c>
      <c r="B8276" s="21" t="s">
        <v>3667</v>
      </c>
      <c r="C8276" s="23" t="n">
        <v>46254</v>
      </c>
      <c r="D8276" s="21" t="s">
        <v>2658</v>
      </c>
      <c r="E8276" s="21" t="s">
        <v>2587</v>
      </c>
      <c r="F8276" s="12" t="n">
        <v>10</v>
      </c>
      <c r="G8276" s="19" t="n">
        <v>15.35</v>
      </c>
      <c r="H8276" s="19" t="n">
        <v>10.34</v>
      </c>
      <c r="I8276" s="19" t="n">
        <f aca="false">ROUND(F8276*G8276,2)</f>
        <v>153.5</v>
      </c>
      <c r="J8276" s="19" t="n">
        <f aca="false">ROUND(F8276*H8276,2)</f>
        <v>103.4</v>
      </c>
      <c r="K8276" s="19" t="n">
        <f aca="false">INDEX(Pricebook!$L$2:$L$1401,MATCH(D8276,Pricebook!$A$2:$A$1401,0))</f>
        <v>16.7</v>
      </c>
      <c r="L8276" s="19" t="n">
        <f aca="false">ROUND(F8276*K8276,2)</f>
        <v>167</v>
      </c>
      <c r="M8276" s="24" t="n">
        <f aca="false">DATE(YEAR(C8276),MONTH(C8276),1)</f>
        <v>46235</v>
      </c>
    </row>
    <row r="8277" customFormat="false" ht="15" hidden="false" customHeight="false" outlineLevel="0" collapsed="false">
      <c r="A8277" s="21" t="s">
        <v>4011</v>
      </c>
      <c r="B8277" s="21" t="s">
        <v>3667</v>
      </c>
      <c r="C8277" s="23" t="n">
        <v>46254</v>
      </c>
      <c r="D8277" s="21" t="s">
        <v>2598</v>
      </c>
      <c r="E8277" s="21" t="s">
        <v>2587</v>
      </c>
      <c r="F8277" s="12" t="n">
        <v>5</v>
      </c>
      <c r="G8277" s="19" t="n">
        <v>9.85</v>
      </c>
      <c r="H8277" s="19" t="n">
        <v>6.51</v>
      </c>
      <c r="I8277" s="19" t="n">
        <f aca="false">ROUND(F8277*G8277,2)</f>
        <v>49.25</v>
      </c>
      <c r="J8277" s="19" t="n">
        <f aca="false">ROUND(F8277*H8277,2)</f>
        <v>32.55</v>
      </c>
      <c r="K8277" s="19" t="n">
        <f aca="false">INDEX(Pricebook!$L$2:$L$1401,MATCH(D8277,Pricebook!$A$2:$A$1401,0))</f>
        <v>10.5</v>
      </c>
      <c r="L8277" s="19" t="n">
        <f aca="false">ROUND(F8277*K8277,2)</f>
        <v>52.5</v>
      </c>
      <c r="M8277" s="24" t="n">
        <f aca="false">DATE(YEAR(C8277),MONTH(C8277),1)</f>
        <v>46235</v>
      </c>
    </row>
    <row r="8278" customFormat="false" ht="15" hidden="false" customHeight="false" outlineLevel="0" collapsed="false">
      <c r="A8278" s="21" t="s">
        <v>4011</v>
      </c>
      <c r="B8278" s="21" t="s">
        <v>3667</v>
      </c>
      <c r="C8278" s="23" t="n">
        <v>46254</v>
      </c>
      <c r="D8278" s="21" t="s">
        <v>2626</v>
      </c>
      <c r="E8278" s="21" t="s">
        <v>2587</v>
      </c>
      <c r="F8278" s="12" t="n">
        <v>7</v>
      </c>
      <c r="G8278" s="19" t="n">
        <v>14.2</v>
      </c>
      <c r="H8278" s="19" t="n">
        <v>9.89</v>
      </c>
      <c r="I8278" s="19" t="n">
        <f aca="false">ROUND(F8278*G8278,2)</f>
        <v>99.4</v>
      </c>
      <c r="J8278" s="19" t="n">
        <f aca="false">ROUND(F8278*H8278,2)</f>
        <v>69.23</v>
      </c>
      <c r="K8278" s="19" t="n">
        <f aca="false">INDEX(Pricebook!$L$2:$L$1401,MATCH(D8278,Pricebook!$A$2:$A$1401,0))</f>
        <v>15.25</v>
      </c>
      <c r="L8278" s="19" t="n">
        <f aca="false">ROUND(F8278*K8278,2)</f>
        <v>106.75</v>
      </c>
      <c r="M8278" s="24" t="n">
        <f aca="false">DATE(YEAR(C8278),MONTH(C8278),1)</f>
        <v>46235</v>
      </c>
    </row>
    <row r="8279" customFormat="false" ht="15" hidden="false" customHeight="false" outlineLevel="0" collapsed="false">
      <c r="A8279" s="21" t="s">
        <v>4011</v>
      </c>
      <c r="B8279" s="21" t="s">
        <v>3667</v>
      </c>
      <c r="C8279" s="23" t="n">
        <v>46254</v>
      </c>
      <c r="D8279" s="21" t="s">
        <v>2598</v>
      </c>
      <c r="E8279" s="21" t="s">
        <v>2587</v>
      </c>
      <c r="F8279" s="12" t="n">
        <v>4</v>
      </c>
      <c r="G8279" s="19" t="n">
        <v>9.85</v>
      </c>
      <c r="H8279" s="19" t="n">
        <v>6.51</v>
      </c>
      <c r="I8279" s="19" t="n">
        <f aca="false">ROUND(F8279*G8279,2)</f>
        <v>39.4</v>
      </c>
      <c r="J8279" s="19" t="n">
        <f aca="false">ROUND(F8279*H8279,2)</f>
        <v>26.04</v>
      </c>
      <c r="K8279" s="19" t="n">
        <f aca="false">INDEX(Pricebook!$L$2:$L$1401,MATCH(D8279,Pricebook!$A$2:$A$1401,0))</f>
        <v>10.5</v>
      </c>
      <c r="L8279" s="19" t="n">
        <f aca="false">ROUND(F8279*K8279,2)</f>
        <v>42</v>
      </c>
      <c r="M8279" s="24" t="n">
        <f aca="false">DATE(YEAR(C8279),MONTH(C8279),1)</f>
        <v>46235</v>
      </c>
    </row>
    <row r="8280" customFormat="false" ht="15" hidden="false" customHeight="false" outlineLevel="0" collapsed="false">
      <c r="A8280" s="21" t="s">
        <v>4011</v>
      </c>
      <c r="B8280" s="21" t="s">
        <v>3667</v>
      </c>
      <c r="C8280" s="23" t="n">
        <v>46254</v>
      </c>
      <c r="D8280" s="21" t="s">
        <v>428</v>
      </c>
      <c r="E8280" s="21" t="s">
        <v>366</v>
      </c>
      <c r="F8280" s="12" t="n">
        <v>2</v>
      </c>
      <c r="G8280" s="19" t="n">
        <v>124.35</v>
      </c>
      <c r="H8280" s="19" t="n">
        <v>89.06</v>
      </c>
      <c r="I8280" s="19" t="n">
        <f aca="false">ROUND(F8280*G8280,2)</f>
        <v>248.7</v>
      </c>
      <c r="J8280" s="19" t="n">
        <f aca="false">ROUND(F8280*H8280,2)</f>
        <v>178.12</v>
      </c>
      <c r="K8280" s="19" t="n">
        <f aca="false">INDEX(Pricebook!$L$2:$L$1401,MATCH(D8280,Pricebook!$A$2:$A$1401,0))</f>
        <v>132.95</v>
      </c>
      <c r="L8280" s="19" t="n">
        <f aca="false">ROUND(F8280*K8280,2)</f>
        <v>265.9</v>
      </c>
      <c r="M8280" s="24" t="n">
        <f aca="false">DATE(YEAR(C8280),MONTH(C8280),1)</f>
        <v>46235</v>
      </c>
    </row>
    <row r="8281" customFormat="false" ht="15" hidden="false" customHeight="false" outlineLevel="0" collapsed="false">
      <c r="A8281" s="21" t="s">
        <v>4011</v>
      </c>
      <c r="B8281" s="21" t="s">
        <v>3667</v>
      </c>
      <c r="C8281" s="23" t="n">
        <v>46254</v>
      </c>
      <c r="D8281" s="21" t="s">
        <v>2398</v>
      </c>
      <c r="E8281" s="21" t="s">
        <v>2202</v>
      </c>
      <c r="F8281" s="12" t="n">
        <v>1</v>
      </c>
      <c r="G8281" s="19" t="n">
        <v>20.55</v>
      </c>
      <c r="H8281" s="19" t="n">
        <v>12.56</v>
      </c>
      <c r="I8281" s="19" t="n">
        <f aca="false">ROUND(F8281*G8281,2)</f>
        <v>20.55</v>
      </c>
      <c r="J8281" s="19" t="n">
        <f aca="false">ROUND(F8281*H8281,2)</f>
        <v>12.56</v>
      </c>
      <c r="K8281" s="19" t="n">
        <f aca="false">INDEX(Pricebook!$L$2:$L$1401,MATCH(D8281,Pricebook!$A$2:$A$1401,0))</f>
        <v>21.7</v>
      </c>
      <c r="L8281" s="19" t="n">
        <f aca="false">ROUND(F8281*K8281,2)</f>
        <v>21.7</v>
      </c>
      <c r="M8281" s="24" t="n">
        <f aca="false">DATE(YEAR(C8281),MONTH(C8281),1)</f>
        <v>46235</v>
      </c>
    </row>
    <row r="8282" customFormat="false" ht="15" hidden="false" customHeight="false" outlineLevel="0" collapsed="false">
      <c r="A8282" s="21" t="s">
        <v>4011</v>
      </c>
      <c r="B8282" s="21" t="s">
        <v>3667</v>
      </c>
      <c r="C8282" s="23" t="n">
        <v>46254</v>
      </c>
      <c r="D8282" s="21" t="s">
        <v>1540</v>
      </c>
      <c r="E8282" s="21" t="s">
        <v>1452</v>
      </c>
      <c r="F8282" s="12" t="n">
        <v>10</v>
      </c>
      <c r="G8282" s="19" t="n">
        <v>65.2</v>
      </c>
      <c r="H8282" s="19" t="n">
        <v>39.99</v>
      </c>
      <c r="I8282" s="19" t="n">
        <f aca="false">ROUND(F8282*G8282,2)</f>
        <v>652</v>
      </c>
      <c r="J8282" s="19" t="n">
        <f aca="false">ROUND(F8282*H8282,2)</f>
        <v>399.9</v>
      </c>
      <c r="K8282" s="19" t="n">
        <f aca="false">INDEX(Pricebook!$L$2:$L$1401,MATCH(D8282,Pricebook!$A$2:$A$1401,0))</f>
        <v>66.65</v>
      </c>
      <c r="L8282" s="19" t="n">
        <f aca="false">ROUND(F8282*K8282,2)</f>
        <v>666.5</v>
      </c>
      <c r="M8282" s="24" t="n">
        <f aca="false">DATE(YEAR(C8282),MONTH(C8282),1)</f>
        <v>46235</v>
      </c>
    </row>
    <row r="8283" customFormat="false" ht="15" hidden="false" customHeight="false" outlineLevel="0" collapsed="false">
      <c r="A8283" s="21" t="s">
        <v>4011</v>
      </c>
      <c r="B8283" s="21" t="s">
        <v>3667</v>
      </c>
      <c r="C8283" s="23" t="n">
        <v>46254</v>
      </c>
      <c r="D8283" s="21" t="s">
        <v>1903</v>
      </c>
      <c r="E8283" s="21" t="s">
        <v>1452</v>
      </c>
      <c r="F8283" s="12" t="n">
        <v>12</v>
      </c>
      <c r="G8283" s="19" t="n">
        <v>46.75</v>
      </c>
      <c r="H8283" s="19" t="n">
        <v>31.12</v>
      </c>
      <c r="I8283" s="19" t="n">
        <f aca="false">ROUND(F8283*G8283,2)</f>
        <v>561</v>
      </c>
      <c r="J8283" s="19" t="n">
        <f aca="false">ROUND(F8283*H8283,2)</f>
        <v>373.44</v>
      </c>
      <c r="K8283" s="19" t="n">
        <f aca="false">INDEX(Pricebook!$L$2:$L$1401,MATCH(D8283,Pricebook!$A$2:$A$1401,0))</f>
        <v>48.65</v>
      </c>
      <c r="L8283" s="19" t="n">
        <f aca="false">ROUND(F8283*K8283,2)</f>
        <v>583.8</v>
      </c>
      <c r="M8283" s="24" t="n">
        <f aca="false">DATE(YEAR(C8283),MONTH(C8283),1)</f>
        <v>46235</v>
      </c>
    </row>
    <row r="8284" customFormat="false" ht="15" hidden="false" customHeight="false" outlineLevel="0" collapsed="false">
      <c r="A8284" s="21" t="s">
        <v>4011</v>
      </c>
      <c r="B8284" s="21" t="s">
        <v>3667</v>
      </c>
      <c r="C8284" s="23" t="n">
        <v>46254</v>
      </c>
      <c r="D8284" s="21" t="s">
        <v>2658</v>
      </c>
      <c r="E8284" s="21" t="s">
        <v>2587</v>
      </c>
      <c r="F8284" s="12" t="n">
        <v>9</v>
      </c>
      <c r="G8284" s="19" t="n">
        <v>15.35</v>
      </c>
      <c r="H8284" s="19" t="n">
        <v>10.34</v>
      </c>
      <c r="I8284" s="19" t="n">
        <f aca="false">ROUND(F8284*G8284,2)</f>
        <v>138.15</v>
      </c>
      <c r="J8284" s="19" t="n">
        <f aca="false">ROUND(F8284*H8284,2)</f>
        <v>93.06</v>
      </c>
      <c r="K8284" s="19" t="n">
        <f aca="false">INDEX(Pricebook!$L$2:$L$1401,MATCH(D8284,Pricebook!$A$2:$A$1401,0))</f>
        <v>16.7</v>
      </c>
      <c r="L8284" s="19" t="n">
        <f aca="false">ROUND(F8284*K8284,2)</f>
        <v>150.3</v>
      </c>
      <c r="M8284" s="24" t="n">
        <f aca="false">DATE(YEAR(C8284),MONTH(C8284),1)</f>
        <v>46235</v>
      </c>
    </row>
    <row r="8285" customFormat="false" ht="15" hidden="false" customHeight="false" outlineLevel="0" collapsed="false">
      <c r="A8285" s="21" t="s">
        <v>4011</v>
      </c>
      <c r="B8285" s="21" t="s">
        <v>3667</v>
      </c>
      <c r="C8285" s="23" t="n">
        <v>46254</v>
      </c>
      <c r="D8285" s="21" t="s">
        <v>1633</v>
      </c>
      <c r="E8285" s="21" t="s">
        <v>1452</v>
      </c>
      <c r="F8285" s="12" t="n">
        <v>2</v>
      </c>
      <c r="G8285" s="19" t="n">
        <v>88.2</v>
      </c>
      <c r="H8285" s="19" t="n">
        <v>54.81</v>
      </c>
      <c r="I8285" s="19" t="n">
        <f aca="false">ROUND(F8285*G8285,2)</f>
        <v>176.4</v>
      </c>
      <c r="J8285" s="19" t="n">
        <f aca="false">ROUND(F8285*H8285,2)</f>
        <v>109.62</v>
      </c>
      <c r="K8285" s="19" t="n">
        <f aca="false">INDEX(Pricebook!$L$2:$L$1401,MATCH(D8285,Pricebook!$A$2:$A$1401,0))</f>
        <v>91.35</v>
      </c>
      <c r="L8285" s="19" t="n">
        <f aca="false">ROUND(F8285*K8285,2)</f>
        <v>182.7</v>
      </c>
      <c r="M8285" s="24" t="n">
        <f aca="false">DATE(YEAR(C8285),MONTH(C8285),1)</f>
        <v>46235</v>
      </c>
    </row>
    <row r="8286" customFormat="false" ht="15" hidden="false" customHeight="false" outlineLevel="0" collapsed="false">
      <c r="A8286" s="21" t="s">
        <v>4011</v>
      </c>
      <c r="B8286" s="21" t="s">
        <v>3667</v>
      </c>
      <c r="C8286" s="23" t="n">
        <v>46254</v>
      </c>
      <c r="D8286" s="21" t="s">
        <v>2648</v>
      </c>
      <c r="E8286" s="21" t="s">
        <v>2587</v>
      </c>
      <c r="F8286" s="12" t="n">
        <v>5</v>
      </c>
      <c r="G8286" s="19" t="n">
        <v>3.6</v>
      </c>
      <c r="H8286" s="19" t="n">
        <v>2.38</v>
      </c>
      <c r="I8286" s="19" t="n">
        <f aca="false">ROUND(F8286*G8286,2)</f>
        <v>18</v>
      </c>
      <c r="J8286" s="19" t="n">
        <f aca="false">ROUND(F8286*H8286,2)</f>
        <v>11.9</v>
      </c>
      <c r="K8286" s="19" t="n">
        <f aca="false">INDEX(Pricebook!$L$2:$L$1401,MATCH(D8286,Pricebook!$A$2:$A$1401,0))</f>
        <v>3.85</v>
      </c>
      <c r="L8286" s="19" t="n">
        <f aca="false">ROUND(F8286*K8286,2)</f>
        <v>19.25</v>
      </c>
      <c r="M8286" s="24" t="n">
        <f aca="false">DATE(YEAR(C8286),MONTH(C8286),1)</f>
        <v>46235</v>
      </c>
    </row>
    <row r="8287" customFormat="false" ht="15" hidden="false" customHeight="false" outlineLevel="0" collapsed="false">
      <c r="A8287" s="21" t="s">
        <v>4011</v>
      </c>
      <c r="B8287" s="21" t="s">
        <v>3667</v>
      </c>
      <c r="C8287" s="23" t="n">
        <v>46254</v>
      </c>
      <c r="D8287" s="21" t="s">
        <v>2706</v>
      </c>
      <c r="E8287" s="21" t="s">
        <v>2587</v>
      </c>
      <c r="F8287" s="12" t="n">
        <v>3</v>
      </c>
      <c r="G8287" s="19" t="n">
        <v>4.45</v>
      </c>
      <c r="H8287" s="19" t="n">
        <v>3.15</v>
      </c>
      <c r="I8287" s="19" t="n">
        <f aca="false">ROUND(F8287*G8287,2)</f>
        <v>13.35</v>
      </c>
      <c r="J8287" s="19" t="n">
        <f aca="false">ROUND(F8287*H8287,2)</f>
        <v>9.45</v>
      </c>
      <c r="K8287" s="19" t="n">
        <f aca="false">INDEX(Pricebook!$L$2:$L$1401,MATCH(D8287,Pricebook!$A$2:$A$1401,0))</f>
        <v>4.85</v>
      </c>
      <c r="L8287" s="19" t="n">
        <f aca="false">ROUND(F8287*K8287,2)</f>
        <v>14.55</v>
      </c>
      <c r="M8287" s="24" t="n">
        <f aca="false">DATE(YEAR(C8287),MONTH(C8287),1)</f>
        <v>46235</v>
      </c>
    </row>
    <row r="8288" customFormat="false" ht="15" hidden="false" customHeight="false" outlineLevel="0" collapsed="false">
      <c r="A8288" s="21" t="s">
        <v>4011</v>
      </c>
      <c r="B8288" s="21" t="s">
        <v>3667</v>
      </c>
      <c r="C8288" s="23" t="n">
        <v>46254</v>
      </c>
      <c r="D8288" s="21" t="s">
        <v>2718</v>
      </c>
      <c r="E8288" s="21" t="s">
        <v>2587</v>
      </c>
      <c r="F8288" s="12" t="n">
        <v>2</v>
      </c>
      <c r="G8288" s="19" t="n">
        <v>3.95</v>
      </c>
      <c r="H8288" s="19" t="n">
        <v>2.62</v>
      </c>
      <c r="I8288" s="19" t="n">
        <f aca="false">ROUND(F8288*G8288,2)</f>
        <v>7.9</v>
      </c>
      <c r="J8288" s="19" t="n">
        <f aca="false">ROUND(F8288*H8288,2)</f>
        <v>5.24</v>
      </c>
      <c r="K8288" s="19" t="n">
        <f aca="false">INDEX(Pricebook!$L$2:$L$1401,MATCH(D8288,Pricebook!$A$2:$A$1401,0))</f>
        <v>4.25</v>
      </c>
      <c r="L8288" s="19" t="n">
        <f aca="false">ROUND(F8288*K8288,2)</f>
        <v>8.5</v>
      </c>
      <c r="M8288" s="24" t="n">
        <f aca="false">DATE(YEAR(C8288),MONTH(C8288),1)</f>
        <v>46235</v>
      </c>
    </row>
    <row r="8289" customFormat="false" ht="15" hidden="false" customHeight="false" outlineLevel="0" collapsed="false">
      <c r="A8289" s="21" t="s">
        <v>4011</v>
      </c>
      <c r="B8289" s="21" t="s">
        <v>3667</v>
      </c>
      <c r="C8289" s="23" t="n">
        <v>46254</v>
      </c>
      <c r="D8289" s="21" t="s">
        <v>2333</v>
      </c>
      <c r="E8289" s="21" t="s">
        <v>2202</v>
      </c>
      <c r="F8289" s="12" t="n">
        <v>1</v>
      </c>
      <c r="G8289" s="19" t="n">
        <v>41.9</v>
      </c>
      <c r="H8289" s="19" t="n">
        <v>25.71</v>
      </c>
      <c r="I8289" s="19" t="n">
        <f aca="false">ROUND(F8289*G8289,2)</f>
        <v>41.9</v>
      </c>
      <c r="J8289" s="19" t="n">
        <f aca="false">ROUND(F8289*H8289,2)</f>
        <v>25.71</v>
      </c>
      <c r="K8289" s="19" t="n">
        <f aca="false">INDEX(Pricebook!$L$2:$L$1401,MATCH(D8289,Pricebook!$A$2:$A$1401,0))</f>
        <v>44.35</v>
      </c>
      <c r="L8289" s="19" t="n">
        <f aca="false">ROUND(F8289*K8289,2)</f>
        <v>44.35</v>
      </c>
      <c r="M8289" s="24" t="n">
        <f aca="false">DATE(YEAR(C8289),MONTH(C8289),1)</f>
        <v>46235</v>
      </c>
    </row>
    <row r="8290" customFormat="false" ht="15" hidden="false" customHeight="false" outlineLevel="0" collapsed="false">
      <c r="A8290" s="21" t="s">
        <v>4012</v>
      </c>
      <c r="B8290" s="21" t="s">
        <v>3279</v>
      </c>
      <c r="C8290" s="23" t="n">
        <v>46254</v>
      </c>
      <c r="D8290" s="21" t="s">
        <v>1132</v>
      </c>
      <c r="E8290" s="21" t="s">
        <v>971</v>
      </c>
      <c r="F8290" s="12" t="n">
        <v>4</v>
      </c>
      <c r="G8290" s="19" t="n">
        <v>2.3</v>
      </c>
      <c r="H8290" s="19" t="n">
        <v>1.88</v>
      </c>
      <c r="I8290" s="19" t="n">
        <f aca="false">ROUND(F8290*G8290,2)</f>
        <v>9.2</v>
      </c>
      <c r="J8290" s="19" t="n">
        <f aca="false">ROUND(F8290*H8290,2)</f>
        <v>7.52</v>
      </c>
      <c r="K8290" s="19" t="n">
        <f aca="false">INDEX(Pricebook!$L$2:$L$1401,MATCH(D8290,Pricebook!$A$2:$A$1401,0))</f>
        <v>2.55</v>
      </c>
      <c r="L8290" s="19" t="n">
        <f aca="false">ROUND(F8290*K8290,2)</f>
        <v>10.2</v>
      </c>
      <c r="M8290" s="24" t="n">
        <f aca="false">DATE(YEAR(C8290),MONTH(C8290),1)</f>
        <v>46235</v>
      </c>
    </row>
    <row r="8291" customFormat="false" ht="15" hidden="false" customHeight="false" outlineLevel="0" collapsed="false">
      <c r="A8291" s="21" t="s">
        <v>4012</v>
      </c>
      <c r="B8291" s="21" t="s">
        <v>3279</v>
      </c>
      <c r="C8291" s="23" t="n">
        <v>46254</v>
      </c>
      <c r="D8291" s="21" t="s">
        <v>557</v>
      </c>
      <c r="E8291" s="21" t="s">
        <v>366</v>
      </c>
      <c r="F8291" s="12" t="n">
        <v>3</v>
      </c>
      <c r="G8291" s="19" t="n">
        <v>83.95</v>
      </c>
      <c r="H8291" s="19" t="n">
        <v>66.68</v>
      </c>
      <c r="I8291" s="19" t="n">
        <f aca="false">ROUND(F8291*G8291,2)</f>
        <v>251.85</v>
      </c>
      <c r="J8291" s="19" t="n">
        <f aca="false">ROUND(F8291*H8291,2)</f>
        <v>200.04</v>
      </c>
      <c r="K8291" s="19" t="n">
        <f aca="false">INDEX(Pricebook!$L$2:$L$1401,MATCH(D8291,Pricebook!$A$2:$A$1401,0))</f>
        <v>90.15</v>
      </c>
      <c r="L8291" s="19" t="n">
        <f aca="false">ROUND(F8291*K8291,2)</f>
        <v>270.45</v>
      </c>
      <c r="M8291" s="24" t="n">
        <f aca="false">DATE(YEAR(C8291),MONTH(C8291),1)</f>
        <v>46235</v>
      </c>
    </row>
    <row r="8292" customFormat="false" ht="15" hidden="false" customHeight="false" outlineLevel="0" collapsed="false">
      <c r="A8292" s="21" t="s">
        <v>4012</v>
      </c>
      <c r="B8292" s="21" t="s">
        <v>3279</v>
      </c>
      <c r="C8292" s="23" t="n">
        <v>46254</v>
      </c>
      <c r="D8292" s="21" t="s">
        <v>655</v>
      </c>
      <c r="E8292" s="21" t="s">
        <v>366</v>
      </c>
      <c r="F8292" s="12" t="n">
        <v>4</v>
      </c>
      <c r="G8292" s="19" t="n">
        <v>12.15</v>
      </c>
      <c r="H8292" s="19" t="n">
        <v>9.44</v>
      </c>
      <c r="I8292" s="19" t="n">
        <f aca="false">ROUND(F8292*G8292,2)</f>
        <v>48.6</v>
      </c>
      <c r="J8292" s="19" t="n">
        <f aca="false">ROUND(F8292*H8292,2)</f>
        <v>37.76</v>
      </c>
      <c r="K8292" s="19" t="n">
        <f aca="false">INDEX(Pricebook!$L$2:$L$1401,MATCH(D8292,Pricebook!$A$2:$A$1401,0))</f>
        <v>12.95</v>
      </c>
      <c r="L8292" s="19" t="n">
        <f aca="false">ROUND(F8292*K8292,2)</f>
        <v>51.8</v>
      </c>
      <c r="M8292" s="24" t="n">
        <f aca="false">DATE(YEAR(C8292),MONTH(C8292),1)</f>
        <v>46235</v>
      </c>
    </row>
    <row r="8293" customFormat="false" ht="15" hidden="false" customHeight="false" outlineLevel="0" collapsed="false">
      <c r="A8293" s="21" t="s">
        <v>4012</v>
      </c>
      <c r="B8293" s="21" t="s">
        <v>3279</v>
      </c>
      <c r="C8293" s="23" t="n">
        <v>46254</v>
      </c>
      <c r="D8293" s="21" t="s">
        <v>2084</v>
      </c>
      <c r="E8293" s="21" t="s">
        <v>1941</v>
      </c>
      <c r="F8293" s="12" t="n">
        <v>3</v>
      </c>
      <c r="G8293" s="19" t="n">
        <v>89.05</v>
      </c>
      <c r="H8293" s="19" t="n">
        <v>56.95</v>
      </c>
      <c r="I8293" s="19" t="n">
        <f aca="false">ROUND(F8293*G8293,2)</f>
        <v>267.15</v>
      </c>
      <c r="J8293" s="19" t="n">
        <f aca="false">ROUND(F8293*H8293,2)</f>
        <v>170.85</v>
      </c>
      <c r="K8293" s="19" t="n">
        <f aca="false">INDEX(Pricebook!$L$2:$L$1401,MATCH(D8293,Pricebook!$A$2:$A$1401,0))</f>
        <v>91.9</v>
      </c>
      <c r="L8293" s="19" t="n">
        <f aca="false">ROUND(F8293*K8293,2)</f>
        <v>275.7</v>
      </c>
      <c r="M8293" s="24" t="n">
        <f aca="false">DATE(YEAR(C8293),MONTH(C8293),1)</f>
        <v>46235</v>
      </c>
    </row>
    <row r="8294" customFormat="false" ht="15" hidden="false" customHeight="false" outlineLevel="0" collapsed="false">
      <c r="A8294" s="21" t="s">
        <v>4012</v>
      </c>
      <c r="B8294" s="21" t="s">
        <v>3279</v>
      </c>
      <c r="C8294" s="23" t="n">
        <v>46254</v>
      </c>
      <c r="D8294" s="21" t="s">
        <v>1974</v>
      </c>
      <c r="E8294" s="21" t="s">
        <v>1941</v>
      </c>
      <c r="F8294" s="12" t="n">
        <v>3</v>
      </c>
      <c r="G8294" s="19" t="n">
        <v>213.35</v>
      </c>
      <c r="H8294" s="19" t="n">
        <v>138.67</v>
      </c>
      <c r="I8294" s="19" t="n">
        <f aca="false">ROUND(F8294*G8294,2)</f>
        <v>640.05</v>
      </c>
      <c r="J8294" s="19" t="n">
        <f aca="false">ROUND(F8294*H8294,2)</f>
        <v>416.01</v>
      </c>
      <c r="K8294" s="19" t="n">
        <f aca="false">INDEX(Pricebook!$L$2:$L$1401,MATCH(D8294,Pricebook!$A$2:$A$1401,0))</f>
        <v>223.7</v>
      </c>
      <c r="L8294" s="19" t="n">
        <f aca="false">ROUND(F8294*K8294,2)</f>
        <v>671.1</v>
      </c>
      <c r="M8294" s="24" t="n">
        <f aca="false">DATE(YEAR(C8294),MONTH(C8294),1)</f>
        <v>46235</v>
      </c>
    </row>
    <row r="8295" customFormat="false" ht="15" hidden="false" customHeight="false" outlineLevel="0" collapsed="false">
      <c r="A8295" s="21" t="s">
        <v>4012</v>
      </c>
      <c r="B8295" s="21" t="s">
        <v>3279</v>
      </c>
      <c r="C8295" s="23" t="n">
        <v>46254</v>
      </c>
      <c r="D8295" s="21" t="s">
        <v>1130</v>
      </c>
      <c r="E8295" s="21" t="s">
        <v>971</v>
      </c>
      <c r="F8295" s="12" t="n">
        <v>3</v>
      </c>
      <c r="G8295" s="19" t="n">
        <v>1.7</v>
      </c>
      <c r="H8295" s="19" t="n">
        <v>1.39</v>
      </c>
      <c r="I8295" s="19" t="n">
        <f aca="false">ROUND(F8295*G8295,2)</f>
        <v>5.1</v>
      </c>
      <c r="J8295" s="19" t="n">
        <f aca="false">ROUND(F8295*H8295,2)</f>
        <v>4.17</v>
      </c>
      <c r="K8295" s="19" t="n">
        <f aca="false">INDEX(Pricebook!$L$2:$L$1401,MATCH(D8295,Pricebook!$A$2:$A$1401,0))</f>
        <v>2</v>
      </c>
      <c r="L8295" s="19" t="n">
        <f aca="false">ROUND(F8295*K8295,2)</f>
        <v>6</v>
      </c>
      <c r="M8295" s="24" t="n">
        <f aca="false">DATE(YEAR(C8295),MONTH(C8295),1)</f>
        <v>46235</v>
      </c>
    </row>
    <row r="8296" customFormat="false" ht="15" hidden="false" customHeight="false" outlineLevel="0" collapsed="false">
      <c r="A8296" s="21" t="s">
        <v>4012</v>
      </c>
      <c r="B8296" s="21" t="s">
        <v>3279</v>
      </c>
      <c r="C8296" s="23" t="n">
        <v>46254</v>
      </c>
      <c r="D8296" s="21" t="s">
        <v>2946</v>
      </c>
      <c r="E8296" s="21" t="s">
        <v>2748</v>
      </c>
      <c r="F8296" s="12" t="n">
        <v>6</v>
      </c>
      <c r="G8296" s="19" t="n">
        <v>9.3</v>
      </c>
      <c r="H8296" s="19" t="n">
        <v>5.53</v>
      </c>
      <c r="I8296" s="19" t="n">
        <f aca="false">ROUND(F8296*G8296,2)</f>
        <v>55.8</v>
      </c>
      <c r="J8296" s="19" t="n">
        <f aca="false">ROUND(F8296*H8296,2)</f>
        <v>33.18</v>
      </c>
      <c r="K8296" s="19" t="n">
        <f aca="false">INDEX(Pricebook!$L$2:$L$1401,MATCH(D8296,Pricebook!$A$2:$A$1401,0))</f>
        <v>10.1</v>
      </c>
      <c r="L8296" s="19" t="n">
        <f aca="false">ROUND(F8296*K8296,2)</f>
        <v>60.6</v>
      </c>
      <c r="M8296" s="24" t="n">
        <f aca="false">DATE(YEAR(C8296),MONTH(C8296),1)</f>
        <v>46235</v>
      </c>
    </row>
    <row r="8297" customFormat="false" ht="15" hidden="false" customHeight="false" outlineLevel="0" collapsed="false">
      <c r="A8297" s="21" t="s">
        <v>4012</v>
      </c>
      <c r="B8297" s="21" t="s">
        <v>3279</v>
      </c>
      <c r="C8297" s="23" t="n">
        <v>46254</v>
      </c>
      <c r="D8297" s="21" t="s">
        <v>2024</v>
      </c>
      <c r="E8297" s="21" t="s">
        <v>1941</v>
      </c>
      <c r="F8297" s="12" t="n">
        <v>3</v>
      </c>
      <c r="G8297" s="19" t="n">
        <v>77.45</v>
      </c>
      <c r="H8297" s="19" t="n">
        <v>49.53</v>
      </c>
      <c r="I8297" s="19" t="n">
        <f aca="false">ROUND(F8297*G8297,2)</f>
        <v>232.35</v>
      </c>
      <c r="J8297" s="19" t="n">
        <f aca="false">ROUND(F8297*H8297,2)</f>
        <v>148.59</v>
      </c>
      <c r="K8297" s="19" t="n">
        <f aca="false">INDEX(Pricebook!$L$2:$L$1401,MATCH(D8297,Pricebook!$A$2:$A$1401,0))</f>
        <v>79.9</v>
      </c>
      <c r="L8297" s="19" t="n">
        <f aca="false">ROUND(F8297*K8297,2)</f>
        <v>239.7</v>
      </c>
      <c r="M8297" s="24" t="n">
        <f aca="false">DATE(YEAR(C8297),MONTH(C8297),1)</f>
        <v>46235</v>
      </c>
    </row>
    <row r="8298" customFormat="false" ht="15" hidden="false" customHeight="false" outlineLevel="0" collapsed="false">
      <c r="A8298" s="21" t="s">
        <v>4012</v>
      </c>
      <c r="B8298" s="21" t="s">
        <v>3279</v>
      </c>
      <c r="C8298" s="23" t="n">
        <v>46254</v>
      </c>
      <c r="D8298" s="21" t="s">
        <v>2906</v>
      </c>
      <c r="E8298" s="21" t="s">
        <v>2748</v>
      </c>
      <c r="F8298" s="12" t="n">
        <v>1</v>
      </c>
      <c r="G8298" s="19" t="n">
        <v>2.95</v>
      </c>
      <c r="H8298" s="19" t="n">
        <v>1.77</v>
      </c>
      <c r="I8298" s="19" t="n">
        <f aca="false">ROUND(F8298*G8298,2)</f>
        <v>2.95</v>
      </c>
      <c r="J8298" s="19" t="n">
        <f aca="false">ROUND(F8298*H8298,2)</f>
        <v>1.77</v>
      </c>
      <c r="K8298" s="19" t="n">
        <f aca="false">INDEX(Pricebook!$L$2:$L$1401,MATCH(D8298,Pricebook!$A$2:$A$1401,0))</f>
        <v>3.25</v>
      </c>
      <c r="L8298" s="19" t="n">
        <f aca="false">ROUND(F8298*K8298,2)</f>
        <v>3.25</v>
      </c>
      <c r="M8298" s="24" t="n">
        <f aca="false">DATE(YEAR(C8298),MONTH(C8298),1)</f>
        <v>46235</v>
      </c>
    </row>
    <row r="8299" customFormat="false" ht="15" hidden="false" customHeight="false" outlineLevel="0" collapsed="false">
      <c r="A8299" s="21" t="s">
        <v>4012</v>
      </c>
      <c r="B8299" s="21" t="s">
        <v>3279</v>
      </c>
      <c r="C8299" s="23" t="n">
        <v>46254</v>
      </c>
      <c r="D8299" s="21" t="s">
        <v>984</v>
      </c>
      <c r="E8299" s="21" t="s">
        <v>971</v>
      </c>
      <c r="F8299" s="12" t="n">
        <v>1</v>
      </c>
      <c r="G8299" s="19" t="n">
        <v>985.75</v>
      </c>
      <c r="H8299" s="19" t="n">
        <v>809.02</v>
      </c>
      <c r="I8299" s="19" t="n">
        <f aca="false">ROUND(F8299*G8299,2)</f>
        <v>985.75</v>
      </c>
      <c r="J8299" s="19" t="n">
        <f aca="false">ROUND(F8299*H8299,2)</f>
        <v>809.02</v>
      </c>
      <c r="K8299" s="19" t="n">
        <f aca="false">INDEX(Pricebook!$L$2:$L$1401,MATCH(D8299,Pricebook!$A$2:$A$1401,0))</f>
        <v>1155.75</v>
      </c>
      <c r="L8299" s="19" t="n">
        <f aca="false">ROUND(F8299*K8299,2)</f>
        <v>1155.75</v>
      </c>
      <c r="M8299" s="24" t="n">
        <f aca="false">DATE(YEAR(C8299),MONTH(C8299),1)</f>
        <v>46235</v>
      </c>
    </row>
    <row r="8300" customFormat="false" ht="15" hidden="false" customHeight="false" outlineLevel="0" collapsed="false">
      <c r="A8300" s="21" t="s">
        <v>4012</v>
      </c>
      <c r="B8300" s="21" t="s">
        <v>3279</v>
      </c>
      <c r="C8300" s="23" t="n">
        <v>46254</v>
      </c>
      <c r="D8300" s="21" t="s">
        <v>579</v>
      </c>
      <c r="E8300" s="21" t="s">
        <v>366</v>
      </c>
      <c r="F8300" s="12" t="n">
        <v>3</v>
      </c>
      <c r="G8300" s="19" t="n">
        <v>25.75</v>
      </c>
      <c r="H8300" s="19" t="n">
        <v>18.76</v>
      </c>
      <c r="I8300" s="19" t="n">
        <f aca="false">ROUND(F8300*G8300,2)</f>
        <v>77.25</v>
      </c>
      <c r="J8300" s="19" t="n">
        <f aca="false">ROUND(F8300*H8300,2)</f>
        <v>56.28</v>
      </c>
      <c r="K8300" s="19" t="n">
        <f aca="false">INDEX(Pricebook!$L$2:$L$1401,MATCH(D8300,Pricebook!$A$2:$A$1401,0))</f>
        <v>28</v>
      </c>
      <c r="L8300" s="19" t="n">
        <f aca="false">ROUND(F8300*K8300,2)</f>
        <v>84</v>
      </c>
      <c r="M8300" s="24" t="n">
        <f aca="false">DATE(YEAR(C8300),MONTH(C8300),1)</f>
        <v>46235</v>
      </c>
    </row>
    <row r="8301" customFormat="false" ht="15" hidden="false" customHeight="false" outlineLevel="0" collapsed="false">
      <c r="A8301" s="21" t="s">
        <v>4012</v>
      </c>
      <c r="B8301" s="21" t="s">
        <v>3279</v>
      </c>
      <c r="C8301" s="23" t="n">
        <v>46254</v>
      </c>
      <c r="D8301" s="21" t="s">
        <v>2761</v>
      </c>
      <c r="E8301" s="21" t="s">
        <v>2748</v>
      </c>
      <c r="F8301" s="12" t="n">
        <v>1</v>
      </c>
      <c r="G8301" s="19" t="n">
        <v>34.4</v>
      </c>
      <c r="H8301" s="19" t="n">
        <v>20.74</v>
      </c>
      <c r="I8301" s="19" t="n">
        <f aca="false">ROUND(F8301*G8301,2)</f>
        <v>34.4</v>
      </c>
      <c r="J8301" s="19" t="n">
        <f aca="false">ROUND(F8301*H8301,2)</f>
        <v>20.74</v>
      </c>
      <c r="K8301" s="19" t="n">
        <f aca="false">INDEX(Pricebook!$L$2:$L$1401,MATCH(D8301,Pricebook!$A$2:$A$1401,0))</f>
        <v>37.75</v>
      </c>
      <c r="L8301" s="19" t="n">
        <f aca="false">ROUND(F8301*K8301,2)</f>
        <v>37.75</v>
      </c>
      <c r="M8301" s="24" t="n">
        <f aca="false">DATE(YEAR(C8301),MONTH(C8301),1)</f>
        <v>46235</v>
      </c>
    </row>
    <row r="8302" customFormat="false" ht="15" hidden="false" customHeight="false" outlineLevel="0" collapsed="false">
      <c r="A8302" s="21" t="s">
        <v>4012</v>
      </c>
      <c r="B8302" s="21" t="s">
        <v>3279</v>
      </c>
      <c r="C8302" s="23" t="n">
        <v>46254</v>
      </c>
      <c r="D8302" s="21" t="s">
        <v>775</v>
      </c>
      <c r="E8302" s="21" t="s">
        <v>366</v>
      </c>
      <c r="F8302" s="12" t="n">
        <v>1</v>
      </c>
      <c r="G8302" s="19" t="n">
        <v>221.65</v>
      </c>
      <c r="H8302" s="19" t="n">
        <v>160.08</v>
      </c>
      <c r="I8302" s="19" t="n">
        <f aca="false">ROUND(F8302*G8302,2)</f>
        <v>221.65</v>
      </c>
      <c r="J8302" s="19" t="n">
        <f aca="false">ROUND(F8302*H8302,2)</f>
        <v>160.08</v>
      </c>
      <c r="K8302" s="19" t="n">
        <f aca="false">INDEX(Pricebook!$L$2:$L$1401,MATCH(D8302,Pricebook!$A$2:$A$1401,0))</f>
        <v>238.95</v>
      </c>
      <c r="L8302" s="19" t="n">
        <f aca="false">ROUND(F8302*K8302,2)</f>
        <v>238.95</v>
      </c>
      <c r="M8302" s="24" t="n">
        <f aca="false">DATE(YEAR(C8302),MONTH(C8302),1)</f>
        <v>46235</v>
      </c>
    </row>
    <row r="8303" customFormat="false" ht="15" hidden="false" customHeight="false" outlineLevel="0" collapsed="false">
      <c r="A8303" s="21" t="s">
        <v>4012</v>
      </c>
      <c r="B8303" s="21" t="s">
        <v>3279</v>
      </c>
      <c r="C8303" s="23" t="n">
        <v>46254</v>
      </c>
      <c r="D8303" s="21" t="s">
        <v>2002</v>
      </c>
      <c r="E8303" s="21" t="s">
        <v>1941</v>
      </c>
      <c r="F8303" s="12" t="n">
        <v>3</v>
      </c>
      <c r="G8303" s="19" t="n">
        <v>35.5</v>
      </c>
      <c r="H8303" s="19" t="n">
        <v>22.86</v>
      </c>
      <c r="I8303" s="19" t="n">
        <f aca="false">ROUND(F8303*G8303,2)</f>
        <v>106.5</v>
      </c>
      <c r="J8303" s="19" t="n">
        <f aca="false">ROUND(F8303*H8303,2)</f>
        <v>68.58</v>
      </c>
      <c r="K8303" s="19" t="n">
        <f aca="false">INDEX(Pricebook!$L$2:$L$1401,MATCH(D8303,Pricebook!$A$2:$A$1401,0))</f>
        <v>36.9</v>
      </c>
      <c r="L8303" s="19" t="n">
        <f aca="false">ROUND(F8303*K8303,2)</f>
        <v>110.7</v>
      </c>
      <c r="M8303" s="24" t="n">
        <f aca="false">DATE(YEAR(C8303),MONTH(C8303),1)</f>
        <v>46235</v>
      </c>
    </row>
    <row r="8304" customFormat="false" ht="15" hidden="false" customHeight="false" outlineLevel="0" collapsed="false">
      <c r="A8304" s="21" t="s">
        <v>4012</v>
      </c>
      <c r="B8304" s="21" t="s">
        <v>3279</v>
      </c>
      <c r="C8304" s="23" t="n">
        <v>46254</v>
      </c>
      <c r="D8304" s="21" t="s">
        <v>1302</v>
      </c>
      <c r="E8304" s="21" t="s">
        <v>971</v>
      </c>
      <c r="F8304" s="12" t="n">
        <v>11</v>
      </c>
      <c r="G8304" s="19" t="n">
        <v>6.15</v>
      </c>
      <c r="H8304" s="19" t="n">
        <v>4.99</v>
      </c>
      <c r="I8304" s="19" t="n">
        <f aca="false">ROUND(F8304*G8304,2)</f>
        <v>67.65</v>
      </c>
      <c r="J8304" s="19" t="n">
        <f aca="false">ROUND(F8304*H8304,2)</f>
        <v>54.89</v>
      </c>
      <c r="K8304" s="19" t="n">
        <f aca="false">INDEX(Pricebook!$L$2:$L$1401,MATCH(D8304,Pricebook!$A$2:$A$1401,0))</f>
        <v>7.15</v>
      </c>
      <c r="L8304" s="19" t="n">
        <f aca="false">ROUND(F8304*K8304,2)</f>
        <v>78.65</v>
      </c>
      <c r="M8304" s="24" t="n">
        <f aca="false">DATE(YEAR(C8304),MONTH(C8304),1)</f>
        <v>46235</v>
      </c>
    </row>
    <row r="8305" customFormat="false" ht="15" hidden="false" customHeight="false" outlineLevel="0" collapsed="false">
      <c r="A8305" s="21" t="s">
        <v>4012</v>
      </c>
      <c r="B8305" s="21" t="s">
        <v>3279</v>
      </c>
      <c r="C8305" s="23" t="n">
        <v>46254</v>
      </c>
      <c r="D8305" s="21" t="s">
        <v>953</v>
      </c>
      <c r="E8305" s="21" t="s">
        <v>366</v>
      </c>
      <c r="F8305" s="12" t="n">
        <v>1</v>
      </c>
      <c r="G8305" s="19" t="n">
        <v>62.7</v>
      </c>
      <c r="H8305" s="19" t="n">
        <v>44.74</v>
      </c>
      <c r="I8305" s="19" t="n">
        <f aca="false">ROUND(F8305*G8305,2)</f>
        <v>62.7</v>
      </c>
      <c r="J8305" s="19" t="n">
        <f aca="false">ROUND(F8305*H8305,2)</f>
        <v>44.74</v>
      </c>
      <c r="K8305" s="19" t="n">
        <f aca="false">INDEX(Pricebook!$L$2:$L$1401,MATCH(D8305,Pricebook!$A$2:$A$1401,0))</f>
        <v>66.8</v>
      </c>
      <c r="L8305" s="19" t="n">
        <f aca="false">ROUND(F8305*K8305,2)</f>
        <v>66.8</v>
      </c>
      <c r="M8305" s="24" t="n">
        <f aca="false">DATE(YEAR(C8305),MONTH(C8305),1)</f>
        <v>46235</v>
      </c>
    </row>
    <row r="8306" customFormat="false" ht="15" hidden="false" customHeight="false" outlineLevel="0" collapsed="false">
      <c r="A8306" s="21" t="s">
        <v>4013</v>
      </c>
      <c r="B8306" s="21" t="s">
        <v>3385</v>
      </c>
      <c r="C8306" s="23" t="n">
        <v>46254</v>
      </c>
      <c r="D8306" s="21" t="s">
        <v>523</v>
      </c>
      <c r="E8306" s="21" t="s">
        <v>366</v>
      </c>
      <c r="F8306" s="12" t="n">
        <v>1</v>
      </c>
      <c r="G8306" s="19" t="n">
        <v>16.3</v>
      </c>
      <c r="H8306" s="19" t="n">
        <v>11.67</v>
      </c>
      <c r="I8306" s="19" t="n">
        <f aca="false">ROUND(F8306*G8306,2)</f>
        <v>16.3</v>
      </c>
      <c r="J8306" s="19" t="n">
        <f aca="false">ROUND(F8306*H8306,2)</f>
        <v>11.67</v>
      </c>
      <c r="K8306" s="19" t="n">
        <f aca="false">INDEX(Pricebook!$L$2:$L$1401,MATCH(D8306,Pricebook!$A$2:$A$1401,0))</f>
        <v>17.45</v>
      </c>
      <c r="L8306" s="19" t="n">
        <f aca="false">ROUND(F8306*K8306,2)</f>
        <v>17.45</v>
      </c>
      <c r="M8306" s="24" t="n">
        <f aca="false">DATE(YEAR(C8306),MONTH(C8306),1)</f>
        <v>46235</v>
      </c>
    </row>
    <row r="8307" customFormat="false" ht="15" hidden="false" customHeight="false" outlineLevel="0" collapsed="false">
      <c r="A8307" s="21" t="s">
        <v>4013</v>
      </c>
      <c r="B8307" s="21" t="s">
        <v>3385</v>
      </c>
      <c r="C8307" s="23" t="n">
        <v>46254</v>
      </c>
      <c r="D8307" s="21" t="s">
        <v>2200</v>
      </c>
      <c r="E8307" s="21" t="s">
        <v>2202</v>
      </c>
      <c r="F8307" s="12" t="n">
        <v>5</v>
      </c>
      <c r="G8307" s="19" t="n">
        <v>12.3</v>
      </c>
      <c r="H8307" s="19" t="n">
        <v>7.54</v>
      </c>
      <c r="I8307" s="19" t="n">
        <f aca="false">ROUND(F8307*G8307,2)</f>
        <v>61.5</v>
      </c>
      <c r="J8307" s="19" t="n">
        <f aca="false">ROUND(F8307*H8307,2)</f>
        <v>37.7</v>
      </c>
      <c r="K8307" s="19" t="n">
        <f aca="false">INDEX(Pricebook!$L$2:$L$1401,MATCH(D8307,Pricebook!$A$2:$A$1401,0))</f>
        <v>13</v>
      </c>
      <c r="L8307" s="19" t="n">
        <f aca="false">ROUND(F8307*K8307,2)</f>
        <v>65</v>
      </c>
      <c r="M8307" s="24" t="n">
        <f aca="false">DATE(YEAR(C8307),MONTH(C8307),1)</f>
        <v>46235</v>
      </c>
    </row>
    <row r="8308" customFormat="false" ht="15" hidden="false" customHeight="false" outlineLevel="0" collapsed="false">
      <c r="A8308" s="21" t="s">
        <v>4013</v>
      </c>
      <c r="B8308" s="21" t="s">
        <v>3385</v>
      </c>
      <c r="C8308" s="23" t="n">
        <v>46254</v>
      </c>
      <c r="D8308" s="21" t="s">
        <v>1865</v>
      </c>
      <c r="E8308" s="21" t="s">
        <v>1452</v>
      </c>
      <c r="F8308" s="12" t="n">
        <v>4</v>
      </c>
      <c r="G8308" s="19" t="n">
        <v>63</v>
      </c>
      <c r="H8308" s="19" t="n">
        <v>38.76</v>
      </c>
      <c r="I8308" s="19" t="n">
        <f aca="false">ROUND(F8308*G8308,2)</f>
        <v>252</v>
      </c>
      <c r="J8308" s="19" t="n">
        <f aca="false">ROUND(F8308*H8308,2)</f>
        <v>155.04</v>
      </c>
      <c r="K8308" s="19" t="n">
        <f aca="false">INDEX(Pricebook!$L$2:$L$1401,MATCH(D8308,Pricebook!$A$2:$A$1401,0))</f>
        <v>64.6</v>
      </c>
      <c r="L8308" s="19" t="n">
        <f aca="false">ROUND(F8308*K8308,2)</f>
        <v>258.4</v>
      </c>
      <c r="M8308" s="24" t="n">
        <f aca="false">DATE(YEAR(C8308),MONTH(C8308),1)</f>
        <v>46235</v>
      </c>
    </row>
    <row r="8309" customFormat="false" ht="15" hidden="false" customHeight="false" outlineLevel="0" collapsed="false">
      <c r="A8309" s="21" t="s">
        <v>4013</v>
      </c>
      <c r="B8309" s="21" t="s">
        <v>3385</v>
      </c>
      <c r="C8309" s="23" t="n">
        <v>46254</v>
      </c>
      <c r="D8309" s="21" t="s">
        <v>2305</v>
      </c>
      <c r="E8309" s="21" t="s">
        <v>2202</v>
      </c>
      <c r="F8309" s="12" t="n">
        <v>1</v>
      </c>
      <c r="G8309" s="19" t="n">
        <v>47.6</v>
      </c>
      <c r="H8309" s="19" t="n">
        <v>29.08</v>
      </c>
      <c r="I8309" s="19" t="n">
        <f aca="false">ROUND(F8309*G8309,2)</f>
        <v>47.6</v>
      </c>
      <c r="J8309" s="19" t="n">
        <f aca="false">ROUND(F8309*H8309,2)</f>
        <v>29.08</v>
      </c>
      <c r="K8309" s="19" t="n">
        <f aca="false">INDEX(Pricebook!$L$2:$L$1401,MATCH(D8309,Pricebook!$A$2:$A$1401,0))</f>
        <v>50.15</v>
      </c>
      <c r="L8309" s="19" t="n">
        <f aca="false">ROUND(F8309*K8309,2)</f>
        <v>50.15</v>
      </c>
      <c r="M8309" s="24" t="n">
        <f aca="false">DATE(YEAR(C8309),MONTH(C8309),1)</f>
        <v>46235</v>
      </c>
    </row>
    <row r="8310" customFormat="false" ht="15" hidden="false" customHeight="false" outlineLevel="0" collapsed="false">
      <c r="A8310" s="21" t="s">
        <v>4013</v>
      </c>
      <c r="B8310" s="21" t="s">
        <v>3385</v>
      </c>
      <c r="C8310" s="23" t="n">
        <v>46254</v>
      </c>
      <c r="D8310" s="21" t="s">
        <v>1783</v>
      </c>
      <c r="E8310" s="21" t="s">
        <v>1452</v>
      </c>
      <c r="F8310" s="12" t="n">
        <v>1</v>
      </c>
      <c r="G8310" s="19" t="n">
        <v>39.7</v>
      </c>
      <c r="H8310" s="19" t="n">
        <v>24.43</v>
      </c>
      <c r="I8310" s="19" t="n">
        <f aca="false">ROUND(F8310*G8310,2)</f>
        <v>39.7</v>
      </c>
      <c r="J8310" s="19" t="n">
        <f aca="false">ROUND(F8310*H8310,2)</f>
        <v>24.43</v>
      </c>
      <c r="K8310" s="19" t="n">
        <f aca="false">INDEX(Pricebook!$L$2:$L$1401,MATCH(D8310,Pricebook!$A$2:$A$1401,0))</f>
        <v>40.75</v>
      </c>
      <c r="L8310" s="19" t="n">
        <f aca="false">ROUND(F8310*K8310,2)</f>
        <v>40.75</v>
      </c>
      <c r="M8310" s="24" t="n">
        <f aca="false">DATE(YEAR(C8310),MONTH(C8310),1)</f>
        <v>46235</v>
      </c>
    </row>
    <row r="8311" customFormat="false" ht="15" hidden="false" customHeight="false" outlineLevel="0" collapsed="false">
      <c r="A8311" s="21" t="s">
        <v>4013</v>
      </c>
      <c r="B8311" s="21" t="s">
        <v>3385</v>
      </c>
      <c r="C8311" s="23" t="n">
        <v>46254</v>
      </c>
      <c r="D8311" s="21" t="s">
        <v>1863</v>
      </c>
      <c r="E8311" s="21" t="s">
        <v>1452</v>
      </c>
      <c r="F8311" s="12" t="n">
        <v>7</v>
      </c>
      <c r="G8311" s="19" t="n">
        <v>98.35</v>
      </c>
      <c r="H8311" s="19" t="n">
        <v>60.42</v>
      </c>
      <c r="I8311" s="19" t="n">
        <f aca="false">ROUND(F8311*G8311,2)</f>
        <v>688.45</v>
      </c>
      <c r="J8311" s="19" t="n">
        <f aca="false">ROUND(F8311*H8311,2)</f>
        <v>422.94</v>
      </c>
      <c r="K8311" s="19" t="n">
        <f aca="false">INDEX(Pricebook!$L$2:$L$1401,MATCH(D8311,Pricebook!$A$2:$A$1401,0))</f>
        <v>100.7</v>
      </c>
      <c r="L8311" s="19" t="n">
        <f aca="false">ROUND(F8311*K8311,2)</f>
        <v>704.9</v>
      </c>
      <c r="M8311" s="24" t="n">
        <f aca="false">DATE(YEAR(C8311),MONTH(C8311),1)</f>
        <v>46235</v>
      </c>
    </row>
    <row r="8312" customFormat="false" ht="15" hidden="false" customHeight="false" outlineLevel="0" collapsed="false">
      <c r="A8312" s="21" t="s">
        <v>4013</v>
      </c>
      <c r="B8312" s="21" t="s">
        <v>3385</v>
      </c>
      <c r="C8312" s="23" t="n">
        <v>46254</v>
      </c>
      <c r="D8312" s="21" t="s">
        <v>1689</v>
      </c>
      <c r="E8312" s="21" t="s">
        <v>1452</v>
      </c>
      <c r="F8312" s="12" t="n">
        <v>5</v>
      </c>
      <c r="G8312" s="19" t="n">
        <v>84.65</v>
      </c>
      <c r="H8312" s="19" t="n">
        <v>58.75</v>
      </c>
      <c r="I8312" s="19" t="n">
        <f aca="false">ROUND(F8312*G8312,2)</f>
        <v>423.25</v>
      </c>
      <c r="J8312" s="19" t="n">
        <f aca="false">ROUND(F8312*H8312,2)</f>
        <v>293.75</v>
      </c>
      <c r="K8312" s="19" t="n">
        <f aca="false">INDEX(Pricebook!$L$2:$L$1401,MATCH(D8312,Pricebook!$A$2:$A$1401,0))</f>
        <v>87.7</v>
      </c>
      <c r="L8312" s="19" t="n">
        <f aca="false">ROUND(F8312*K8312,2)</f>
        <v>438.5</v>
      </c>
      <c r="M8312" s="24" t="n">
        <f aca="false">DATE(YEAR(C8312),MONTH(C8312),1)</f>
        <v>46235</v>
      </c>
    </row>
    <row r="8313" customFormat="false" ht="15" hidden="false" customHeight="false" outlineLevel="0" collapsed="false">
      <c r="A8313" s="21" t="s">
        <v>4013</v>
      </c>
      <c r="B8313" s="21" t="s">
        <v>3385</v>
      </c>
      <c r="C8313" s="23" t="n">
        <v>46254</v>
      </c>
      <c r="D8313" s="21" t="s">
        <v>2694</v>
      </c>
      <c r="E8313" s="21" t="s">
        <v>2587</v>
      </c>
      <c r="F8313" s="12" t="n">
        <v>11</v>
      </c>
      <c r="G8313" s="19" t="n">
        <v>6.2</v>
      </c>
      <c r="H8313" s="19" t="n">
        <v>4.08</v>
      </c>
      <c r="I8313" s="19" t="n">
        <f aca="false">ROUND(F8313*G8313,2)</f>
        <v>68.2</v>
      </c>
      <c r="J8313" s="19" t="n">
        <f aca="false">ROUND(F8313*H8313,2)</f>
        <v>44.88</v>
      </c>
      <c r="K8313" s="19" t="n">
        <f aca="false">INDEX(Pricebook!$L$2:$L$1401,MATCH(D8313,Pricebook!$A$2:$A$1401,0))</f>
        <v>6.6</v>
      </c>
      <c r="L8313" s="19" t="n">
        <f aca="false">ROUND(F8313*K8313,2)</f>
        <v>72.6</v>
      </c>
      <c r="M8313" s="24" t="n">
        <f aca="false">DATE(YEAR(C8313),MONTH(C8313),1)</f>
        <v>46235</v>
      </c>
    </row>
    <row r="8314" customFormat="false" ht="15" hidden="false" customHeight="false" outlineLevel="0" collapsed="false">
      <c r="A8314" s="21" t="s">
        <v>4013</v>
      </c>
      <c r="B8314" s="21" t="s">
        <v>3385</v>
      </c>
      <c r="C8314" s="23" t="n">
        <v>46254</v>
      </c>
      <c r="D8314" s="21" t="s">
        <v>2222</v>
      </c>
      <c r="E8314" s="21" t="s">
        <v>2202</v>
      </c>
      <c r="F8314" s="12" t="n">
        <v>2</v>
      </c>
      <c r="G8314" s="19" t="n">
        <v>60.55</v>
      </c>
      <c r="H8314" s="19" t="n">
        <v>37.22</v>
      </c>
      <c r="I8314" s="19" t="n">
        <f aca="false">ROUND(F8314*G8314,2)</f>
        <v>121.1</v>
      </c>
      <c r="J8314" s="19" t="n">
        <f aca="false">ROUND(F8314*H8314,2)</f>
        <v>74.44</v>
      </c>
      <c r="K8314" s="19" t="n">
        <f aca="false">INDEX(Pricebook!$L$2:$L$1401,MATCH(D8314,Pricebook!$A$2:$A$1401,0))</f>
        <v>64.2</v>
      </c>
      <c r="L8314" s="19" t="n">
        <f aca="false">ROUND(F8314*K8314,2)</f>
        <v>128.4</v>
      </c>
      <c r="M8314" s="24" t="n">
        <f aca="false">DATE(YEAR(C8314),MONTH(C8314),1)</f>
        <v>46235</v>
      </c>
    </row>
    <row r="8315" customFormat="false" ht="15" hidden="false" customHeight="false" outlineLevel="0" collapsed="false">
      <c r="A8315" s="21" t="s">
        <v>4013</v>
      </c>
      <c r="B8315" s="21" t="s">
        <v>3385</v>
      </c>
      <c r="C8315" s="23" t="n">
        <v>46254</v>
      </c>
      <c r="D8315" s="21" t="s">
        <v>1705</v>
      </c>
      <c r="E8315" s="21" t="s">
        <v>1452</v>
      </c>
      <c r="F8315" s="12" t="n">
        <v>2</v>
      </c>
      <c r="G8315" s="19" t="n">
        <v>94.5</v>
      </c>
      <c r="H8315" s="19" t="n">
        <v>58</v>
      </c>
      <c r="I8315" s="19" t="n">
        <f aca="false">ROUND(F8315*G8315,2)</f>
        <v>189</v>
      </c>
      <c r="J8315" s="19" t="n">
        <f aca="false">ROUND(F8315*H8315,2)</f>
        <v>116</v>
      </c>
      <c r="K8315" s="19" t="n">
        <f aca="false">INDEX(Pricebook!$L$2:$L$1401,MATCH(D8315,Pricebook!$A$2:$A$1401,0))</f>
        <v>96.7</v>
      </c>
      <c r="L8315" s="19" t="n">
        <f aca="false">ROUND(F8315*K8315,2)</f>
        <v>193.4</v>
      </c>
      <c r="M8315" s="24" t="n">
        <f aca="false">DATE(YEAR(C8315),MONTH(C8315),1)</f>
        <v>46235</v>
      </c>
    </row>
    <row r="8316" customFormat="false" ht="15" hidden="false" customHeight="false" outlineLevel="0" collapsed="false">
      <c r="A8316" s="21" t="s">
        <v>4013</v>
      </c>
      <c r="B8316" s="21" t="s">
        <v>3385</v>
      </c>
      <c r="C8316" s="23" t="n">
        <v>46254</v>
      </c>
      <c r="D8316" s="21" t="s">
        <v>420</v>
      </c>
      <c r="E8316" s="21" t="s">
        <v>366</v>
      </c>
      <c r="F8316" s="12" t="n">
        <v>6</v>
      </c>
      <c r="G8316" s="19" t="n">
        <v>8.75</v>
      </c>
      <c r="H8316" s="19" t="n">
        <v>6.9</v>
      </c>
      <c r="I8316" s="19" t="n">
        <f aca="false">ROUND(F8316*G8316,2)</f>
        <v>52.5</v>
      </c>
      <c r="J8316" s="19" t="n">
        <f aca="false">ROUND(F8316*H8316,2)</f>
        <v>41.4</v>
      </c>
      <c r="K8316" s="19" t="n">
        <f aca="false">INDEX(Pricebook!$L$2:$L$1401,MATCH(D8316,Pricebook!$A$2:$A$1401,0))</f>
        <v>9.35</v>
      </c>
      <c r="L8316" s="19" t="n">
        <f aca="false">ROUND(F8316*K8316,2)</f>
        <v>56.1</v>
      </c>
      <c r="M8316" s="24" t="n">
        <f aca="false">DATE(YEAR(C8316),MONTH(C8316),1)</f>
        <v>46235</v>
      </c>
    </row>
    <row r="8317" customFormat="false" ht="15" hidden="false" customHeight="false" outlineLevel="0" collapsed="false">
      <c r="A8317" s="21" t="s">
        <v>4013</v>
      </c>
      <c r="B8317" s="21" t="s">
        <v>3385</v>
      </c>
      <c r="C8317" s="23" t="n">
        <v>46254</v>
      </c>
      <c r="D8317" s="21" t="s">
        <v>2402</v>
      </c>
      <c r="E8317" s="21" t="s">
        <v>2202</v>
      </c>
      <c r="F8317" s="12" t="n">
        <v>4</v>
      </c>
      <c r="G8317" s="19" t="n">
        <v>67</v>
      </c>
      <c r="H8317" s="19" t="n">
        <v>46.78</v>
      </c>
      <c r="I8317" s="19" t="n">
        <f aca="false">ROUND(F8317*G8317,2)</f>
        <v>268</v>
      </c>
      <c r="J8317" s="19" t="n">
        <f aca="false">ROUND(F8317*H8317,2)</f>
        <v>187.12</v>
      </c>
      <c r="K8317" s="19" t="n">
        <f aca="false">INDEX(Pricebook!$L$2:$L$1401,MATCH(D8317,Pricebook!$A$2:$A$1401,0))</f>
        <v>70.9</v>
      </c>
      <c r="L8317" s="19" t="n">
        <f aca="false">ROUND(F8317*K8317,2)</f>
        <v>283.6</v>
      </c>
      <c r="M8317" s="24" t="n">
        <f aca="false">DATE(YEAR(C8317),MONTH(C8317),1)</f>
        <v>46235</v>
      </c>
    </row>
    <row r="8318" customFormat="false" ht="15" hidden="false" customHeight="false" outlineLevel="0" collapsed="false">
      <c r="A8318" s="21" t="s">
        <v>4014</v>
      </c>
      <c r="B8318" s="21" t="s">
        <v>3800</v>
      </c>
      <c r="C8318" s="23" t="n">
        <v>46254</v>
      </c>
      <c r="D8318" s="21" t="s">
        <v>829</v>
      </c>
      <c r="E8318" s="21" t="s">
        <v>366</v>
      </c>
      <c r="F8318" s="12" t="n">
        <v>1</v>
      </c>
      <c r="G8318" s="19" t="n">
        <v>18.55</v>
      </c>
      <c r="H8318" s="19" t="n">
        <v>13.38</v>
      </c>
      <c r="I8318" s="19" t="n">
        <f aca="false">ROUND(F8318*G8318,2)</f>
        <v>18.55</v>
      </c>
      <c r="J8318" s="19" t="n">
        <f aca="false">ROUND(F8318*H8318,2)</f>
        <v>13.38</v>
      </c>
      <c r="K8318" s="19" t="n">
        <f aca="false">INDEX(Pricebook!$L$2:$L$1401,MATCH(D8318,Pricebook!$A$2:$A$1401,0))</f>
        <v>20</v>
      </c>
      <c r="L8318" s="19" t="n">
        <f aca="false">ROUND(F8318*K8318,2)</f>
        <v>20</v>
      </c>
      <c r="M8318" s="24" t="n">
        <f aca="false">DATE(YEAR(C8318),MONTH(C8318),1)</f>
        <v>46235</v>
      </c>
    </row>
    <row r="8319" customFormat="false" ht="15" hidden="false" customHeight="false" outlineLevel="0" collapsed="false">
      <c r="A8319" s="21" t="s">
        <v>4014</v>
      </c>
      <c r="B8319" s="21" t="s">
        <v>3800</v>
      </c>
      <c r="C8319" s="23" t="n">
        <v>46254</v>
      </c>
      <c r="D8319" s="21" t="s">
        <v>681</v>
      </c>
      <c r="E8319" s="21" t="s">
        <v>366</v>
      </c>
      <c r="F8319" s="12" t="n">
        <v>3</v>
      </c>
      <c r="G8319" s="19" t="n">
        <v>39.35</v>
      </c>
      <c r="H8319" s="19" t="n">
        <v>28.51</v>
      </c>
      <c r="I8319" s="19" t="n">
        <f aca="false">ROUND(F8319*G8319,2)</f>
        <v>118.05</v>
      </c>
      <c r="J8319" s="19" t="n">
        <f aca="false">ROUND(F8319*H8319,2)</f>
        <v>85.53</v>
      </c>
      <c r="K8319" s="19" t="n">
        <f aca="false">INDEX(Pricebook!$L$2:$L$1401,MATCH(D8319,Pricebook!$A$2:$A$1401,0))</f>
        <v>42.6</v>
      </c>
      <c r="L8319" s="19" t="n">
        <f aca="false">ROUND(F8319*K8319,2)</f>
        <v>127.8</v>
      </c>
      <c r="M8319" s="24" t="n">
        <f aca="false">DATE(YEAR(C8319),MONTH(C8319),1)</f>
        <v>46235</v>
      </c>
    </row>
    <row r="8320" customFormat="false" ht="15" hidden="false" customHeight="false" outlineLevel="0" collapsed="false">
      <c r="A8320" s="21" t="s">
        <v>4014</v>
      </c>
      <c r="B8320" s="21" t="s">
        <v>3800</v>
      </c>
      <c r="C8320" s="23" t="n">
        <v>46254</v>
      </c>
      <c r="D8320" s="21" t="s">
        <v>1204</v>
      </c>
      <c r="E8320" s="21" t="s">
        <v>971</v>
      </c>
      <c r="F8320" s="12" t="n">
        <v>9</v>
      </c>
      <c r="G8320" s="19" t="n">
        <v>16.6</v>
      </c>
      <c r="H8320" s="19" t="n">
        <v>13.47</v>
      </c>
      <c r="I8320" s="19" t="n">
        <f aca="false">ROUND(F8320*G8320,2)</f>
        <v>149.4</v>
      </c>
      <c r="J8320" s="19" t="n">
        <f aca="false">ROUND(F8320*H8320,2)</f>
        <v>121.23</v>
      </c>
      <c r="K8320" s="19" t="n">
        <f aca="false">INDEX(Pricebook!$L$2:$L$1401,MATCH(D8320,Pricebook!$A$2:$A$1401,0))</f>
        <v>19.25</v>
      </c>
      <c r="L8320" s="19" t="n">
        <f aca="false">ROUND(F8320*K8320,2)</f>
        <v>173.25</v>
      </c>
      <c r="M8320" s="24" t="n">
        <f aca="false">DATE(YEAR(C8320),MONTH(C8320),1)</f>
        <v>46235</v>
      </c>
    </row>
    <row r="8321" customFormat="false" ht="15" hidden="false" customHeight="false" outlineLevel="0" collapsed="false">
      <c r="A8321" s="21" t="s">
        <v>4014</v>
      </c>
      <c r="B8321" s="21" t="s">
        <v>3800</v>
      </c>
      <c r="C8321" s="23" t="n">
        <v>46254</v>
      </c>
      <c r="D8321" s="21" t="s">
        <v>695</v>
      </c>
      <c r="E8321" s="21" t="s">
        <v>366</v>
      </c>
      <c r="F8321" s="12" t="n">
        <v>1</v>
      </c>
      <c r="G8321" s="19" t="n">
        <v>12.05</v>
      </c>
      <c r="H8321" s="19" t="n">
        <v>8.71</v>
      </c>
      <c r="I8321" s="19" t="n">
        <f aca="false">ROUND(F8321*G8321,2)</f>
        <v>12.05</v>
      </c>
      <c r="J8321" s="19" t="n">
        <f aca="false">ROUND(F8321*H8321,2)</f>
        <v>8.71</v>
      </c>
      <c r="K8321" s="19" t="n">
        <f aca="false">INDEX(Pricebook!$L$2:$L$1401,MATCH(D8321,Pricebook!$A$2:$A$1401,0))</f>
        <v>13</v>
      </c>
      <c r="L8321" s="19" t="n">
        <f aca="false">ROUND(F8321*K8321,2)</f>
        <v>13</v>
      </c>
      <c r="M8321" s="24" t="n">
        <f aca="false">DATE(YEAR(C8321),MONTH(C8321),1)</f>
        <v>46235</v>
      </c>
    </row>
    <row r="8322" customFormat="false" ht="15" hidden="false" customHeight="false" outlineLevel="0" collapsed="false">
      <c r="A8322" s="21" t="s">
        <v>4014</v>
      </c>
      <c r="B8322" s="21" t="s">
        <v>3800</v>
      </c>
      <c r="C8322" s="23" t="n">
        <v>46254</v>
      </c>
      <c r="D8322" s="21" t="s">
        <v>2892</v>
      </c>
      <c r="E8322" s="21" t="s">
        <v>2748</v>
      </c>
      <c r="F8322" s="12" t="n">
        <v>2</v>
      </c>
      <c r="G8322" s="19" t="n">
        <v>14.55</v>
      </c>
      <c r="H8322" s="19" t="n">
        <v>8.65</v>
      </c>
      <c r="I8322" s="19" t="n">
        <f aca="false">ROUND(F8322*G8322,2)</f>
        <v>29.1</v>
      </c>
      <c r="J8322" s="19" t="n">
        <f aca="false">ROUND(F8322*H8322,2)</f>
        <v>17.3</v>
      </c>
      <c r="K8322" s="19" t="n">
        <f aca="false">INDEX(Pricebook!$L$2:$L$1401,MATCH(D8322,Pricebook!$A$2:$A$1401,0))</f>
        <v>15.75</v>
      </c>
      <c r="L8322" s="19" t="n">
        <f aca="false">ROUND(F8322*K8322,2)</f>
        <v>31.5</v>
      </c>
      <c r="M8322" s="24" t="n">
        <f aca="false">DATE(YEAR(C8322),MONTH(C8322),1)</f>
        <v>46235</v>
      </c>
    </row>
    <row r="8323" customFormat="false" ht="15" hidden="false" customHeight="false" outlineLevel="0" collapsed="false">
      <c r="A8323" s="21" t="s">
        <v>4014</v>
      </c>
      <c r="B8323" s="21" t="s">
        <v>3800</v>
      </c>
      <c r="C8323" s="23" t="n">
        <v>46254</v>
      </c>
      <c r="D8323" s="21" t="s">
        <v>665</v>
      </c>
      <c r="E8323" s="21" t="s">
        <v>366</v>
      </c>
      <c r="F8323" s="12" t="n">
        <v>1</v>
      </c>
      <c r="G8323" s="19" t="n">
        <v>28.25</v>
      </c>
      <c r="H8323" s="19" t="n">
        <v>20.57</v>
      </c>
      <c r="I8323" s="19" t="n">
        <f aca="false">ROUND(F8323*G8323,2)</f>
        <v>28.25</v>
      </c>
      <c r="J8323" s="19" t="n">
        <f aca="false">ROUND(F8323*H8323,2)</f>
        <v>20.57</v>
      </c>
      <c r="K8323" s="19" t="n">
        <f aca="false">INDEX(Pricebook!$L$2:$L$1401,MATCH(D8323,Pricebook!$A$2:$A$1401,0))</f>
        <v>30.75</v>
      </c>
      <c r="L8323" s="19" t="n">
        <f aca="false">ROUND(F8323*K8323,2)</f>
        <v>30.75</v>
      </c>
      <c r="M8323" s="24" t="n">
        <f aca="false">DATE(YEAR(C8323),MONTH(C8323),1)</f>
        <v>46235</v>
      </c>
    </row>
    <row r="8324" customFormat="false" ht="15" hidden="false" customHeight="false" outlineLevel="0" collapsed="false">
      <c r="A8324" s="21" t="s">
        <v>4015</v>
      </c>
      <c r="B8324" s="21" t="s">
        <v>3496</v>
      </c>
      <c r="C8324" s="23" t="n">
        <v>46254</v>
      </c>
      <c r="D8324" s="21" t="s">
        <v>2920</v>
      </c>
      <c r="E8324" s="21" t="s">
        <v>2748</v>
      </c>
      <c r="F8324" s="12" t="n">
        <v>2</v>
      </c>
      <c r="G8324" s="19" t="n">
        <v>43.95</v>
      </c>
      <c r="H8324" s="19" t="n">
        <v>26.65</v>
      </c>
      <c r="I8324" s="19" t="n">
        <f aca="false">ROUND(F8324*G8324,2)</f>
        <v>87.9</v>
      </c>
      <c r="J8324" s="19" t="n">
        <f aca="false">ROUND(F8324*H8324,2)</f>
        <v>53.3</v>
      </c>
      <c r="K8324" s="19" t="n">
        <f aca="false">INDEX(Pricebook!$L$2:$L$1401,MATCH(D8324,Pricebook!$A$2:$A$1401,0))</f>
        <v>43.95</v>
      </c>
      <c r="L8324" s="19" t="n">
        <f aca="false">ROUND(F8324*K8324,2)</f>
        <v>87.9</v>
      </c>
      <c r="M8324" s="24" t="n">
        <f aca="false">DATE(YEAR(C8324),MONTH(C8324),1)</f>
        <v>46235</v>
      </c>
    </row>
    <row r="8325" customFormat="false" ht="15" hidden="false" customHeight="false" outlineLevel="0" collapsed="false">
      <c r="A8325" s="21" t="s">
        <v>4015</v>
      </c>
      <c r="B8325" s="21" t="s">
        <v>3496</v>
      </c>
      <c r="C8325" s="23" t="n">
        <v>46254</v>
      </c>
      <c r="D8325" s="21" t="s">
        <v>2908</v>
      </c>
      <c r="E8325" s="21" t="s">
        <v>2748</v>
      </c>
      <c r="F8325" s="12" t="n">
        <v>6</v>
      </c>
      <c r="G8325" s="19" t="n">
        <v>32.5</v>
      </c>
      <c r="H8325" s="19" t="n">
        <v>19.56</v>
      </c>
      <c r="I8325" s="19" t="n">
        <f aca="false">ROUND(F8325*G8325,2)</f>
        <v>195</v>
      </c>
      <c r="J8325" s="19" t="n">
        <f aca="false">ROUND(F8325*H8325,2)</f>
        <v>117.36</v>
      </c>
      <c r="K8325" s="19" t="n">
        <f aca="false">INDEX(Pricebook!$L$2:$L$1401,MATCH(D8325,Pricebook!$A$2:$A$1401,0))</f>
        <v>35.6</v>
      </c>
      <c r="L8325" s="19" t="n">
        <f aca="false">ROUND(F8325*K8325,2)</f>
        <v>213.6</v>
      </c>
      <c r="M8325" s="24" t="n">
        <f aca="false">DATE(YEAR(C8325),MONTH(C8325),1)</f>
        <v>46235</v>
      </c>
    </row>
    <row r="8326" customFormat="false" ht="15" hidden="false" customHeight="false" outlineLevel="0" collapsed="false">
      <c r="A8326" s="21" t="s">
        <v>4015</v>
      </c>
      <c r="B8326" s="21" t="s">
        <v>3496</v>
      </c>
      <c r="C8326" s="23" t="n">
        <v>46254</v>
      </c>
      <c r="D8326" s="21" t="s">
        <v>2806</v>
      </c>
      <c r="E8326" s="21" t="s">
        <v>2748</v>
      </c>
      <c r="F8326" s="12" t="n">
        <v>1</v>
      </c>
      <c r="G8326" s="19" t="n">
        <v>46.65</v>
      </c>
      <c r="H8326" s="19" t="n">
        <v>27.82</v>
      </c>
      <c r="I8326" s="19" t="n">
        <f aca="false">ROUND(F8326*G8326,2)</f>
        <v>46.65</v>
      </c>
      <c r="J8326" s="19" t="n">
        <f aca="false">ROUND(F8326*H8326,2)</f>
        <v>27.82</v>
      </c>
      <c r="K8326" s="19" t="n">
        <f aca="false">INDEX(Pricebook!$L$2:$L$1401,MATCH(D8326,Pricebook!$A$2:$A$1401,0))</f>
        <v>50.6</v>
      </c>
      <c r="L8326" s="19" t="n">
        <f aca="false">ROUND(F8326*K8326,2)</f>
        <v>50.6</v>
      </c>
      <c r="M8326" s="24" t="n">
        <f aca="false">DATE(YEAR(C8326),MONTH(C8326),1)</f>
        <v>46235</v>
      </c>
    </row>
    <row r="8327" customFormat="false" ht="15" hidden="false" customHeight="false" outlineLevel="0" collapsed="false">
      <c r="A8327" s="21" t="s">
        <v>4015</v>
      </c>
      <c r="B8327" s="21" t="s">
        <v>3496</v>
      </c>
      <c r="C8327" s="23" t="n">
        <v>46254</v>
      </c>
      <c r="D8327" s="21" t="s">
        <v>2335</v>
      </c>
      <c r="E8327" s="21" t="s">
        <v>2202</v>
      </c>
      <c r="F8327" s="12" t="n">
        <v>1</v>
      </c>
      <c r="G8327" s="19" t="n">
        <v>103.15</v>
      </c>
      <c r="H8327" s="19" t="n">
        <v>64.18</v>
      </c>
      <c r="I8327" s="19" t="n">
        <f aca="false">ROUND(F8327*G8327,2)</f>
        <v>103.15</v>
      </c>
      <c r="J8327" s="19" t="n">
        <f aca="false">ROUND(F8327*H8327,2)</f>
        <v>64.18</v>
      </c>
      <c r="K8327" s="19" t="n">
        <f aca="false">INDEX(Pricebook!$L$2:$L$1401,MATCH(D8327,Pricebook!$A$2:$A$1401,0))</f>
        <v>110.7</v>
      </c>
      <c r="L8327" s="19" t="n">
        <f aca="false">ROUND(F8327*K8327,2)</f>
        <v>110.7</v>
      </c>
      <c r="M8327" s="24" t="n">
        <f aca="false">DATE(YEAR(C8327),MONTH(C8327),1)</f>
        <v>46235</v>
      </c>
    </row>
    <row r="8328" customFormat="false" ht="15" hidden="false" customHeight="false" outlineLevel="0" collapsed="false">
      <c r="A8328" s="21" t="s">
        <v>4015</v>
      </c>
      <c r="B8328" s="21" t="s">
        <v>3496</v>
      </c>
      <c r="C8328" s="23" t="n">
        <v>46254</v>
      </c>
      <c r="D8328" s="21" t="s">
        <v>1390</v>
      </c>
      <c r="E8328" s="21" t="s">
        <v>971</v>
      </c>
      <c r="F8328" s="12" t="n">
        <v>3</v>
      </c>
      <c r="G8328" s="19" t="n">
        <v>40.5</v>
      </c>
      <c r="H8328" s="19" t="n">
        <v>32.81</v>
      </c>
      <c r="I8328" s="19" t="n">
        <f aca="false">ROUND(F8328*G8328,2)</f>
        <v>121.5</v>
      </c>
      <c r="J8328" s="19" t="n">
        <f aca="false">ROUND(F8328*H8328,2)</f>
        <v>98.43</v>
      </c>
      <c r="K8328" s="19" t="n">
        <f aca="false">INDEX(Pricebook!$L$2:$L$1401,MATCH(D8328,Pricebook!$A$2:$A$1401,0))</f>
        <v>46.9</v>
      </c>
      <c r="L8328" s="19" t="n">
        <f aca="false">ROUND(F8328*K8328,2)</f>
        <v>140.7</v>
      </c>
      <c r="M8328" s="24" t="n">
        <f aca="false">DATE(YEAR(C8328),MONTH(C8328),1)</f>
        <v>46235</v>
      </c>
    </row>
    <row r="8329" customFormat="false" ht="15" hidden="false" customHeight="false" outlineLevel="0" collapsed="false">
      <c r="A8329" s="21" t="s">
        <v>4015</v>
      </c>
      <c r="B8329" s="21" t="s">
        <v>3496</v>
      </c>
      <c r="C8329" s="23" t="n">
        <v>46254</v>
      </c>
      <c r="D8329" s="21" t="s">
        <v>831</v>
      </c>
      <c r="E8329" s="21" t="s">
        <v>366</v>
      </c>
      <c r="F8329" s="12" t="n">
        <v>2</v>
      </c>
      <c r="G8329" s="19" t="n">
        <v>68.55</v>
      </c>
      <c r="H8329" s="19" t="n">
        <v>49.81</v>
      </c>
      <c r="I8329" s="19" t="n">
        <f aca="false">ROUND(F8329*G8329,2)</f>
        <v>137.1</v>
      </c>
      <c r="J8329" s="19" t="n">
        <f aca="false">ROUND(F8329*H8329,2)</f>
        <v>99.62</v>
      </c>
      <c r="K8329" s="19" t="n">
        <f aca="false">INDEX(Pricebook!$L$2:$L$1401,MATCH(D8329,Pricebook!$A$2:$A$1401,0))</f>
        <v>74.35</v>
      </c>
      <c r="L8329" s="19" t="n">
        <f aca="false">ROUND(F8329*K8329,2)</f>
        <v>148.7</v>
      </c>
      <c r="M8329" s="24" t="n">
        <f aca="false">DATE(YEAR(C8329),MONTH(C8329),1)</f>
        <v>46235</v>
      </c>
    </row>
    <row r="8330" customFormat="false" ht="15" hidden="false" customHeight="false" outlineLevel="0" collapsed="false">
      <c r="A8330" s="21" t="s">
        <v>4015</v>
      </c>
      <c r="B8330" s="21" t="s">
        <v>3496</v>
      </c>
      <c r="C8330" s="23" t="n">
        <v>46254</v>
      </c>
      <c r="D8330" s="21" t="s">
        <v>601</v>
      </c>
      <c r="E8330" s="21" t="s">
        <v>366</v>
      </c>
      <c r="F8330" s="12" t="n">
        <v>4</v>
      </c>
      <c r="G8330" s="19" t="n">
        <v>8.15</v>
      </c>
      <c r="H8330" s="19" t="n">
        <v>5.86</v>
      </c>
      <c r="I8330" s="19" t="n">
        <f aca="false">ROUND(F8330*G8330,2)</f>
        <v>32.6</v>
      </c>
      <c r="J8330" s="19" t="n">
        <f aca="false">ROUND(F8330*H8330,2)</f>
        <v>23.44</v>
      </c>
      <c r="K8330" s="19" t="n">
        <f aca="false">INDEX(Pricebook!$L$2:$L$1401,MATCH(D8330,Pricebook!$A$2:$A$1401,0))</f>
        <v>8.75</v>
      </c>
      <c r="L8330" s="19" t="n">
        <f aca="false">ROUND(F8330*K8330,2)</f>
        <v>35</v>
      </c>
      <c r="M8330" s="24" t="n">
        <f aca="false">DATE(YEAR(C8330),MONTH(C8330),1)</f>
        <v>46235</v>
      </c>
    </row>
    <row r="8331" customFormat="false" ht="15" hidden="false" customHeight="false" outlineLevel="0" collapsed="false">
      <c r="A8331" s="21" t="s">
        <v>4015</v>
      </c>
      <c r="B8331" s="21" t="s">
        <v>3496</v>
      </c>
      <c r="C8331" s="23" t="n">
        <v>46254</v>
      </c>
      <c r="D8331" s="21" t="s">
        <v>106</v>
      </c>
      <c r="E8331" s="21" t="s">
        <v>108</v>
      </c>
      <c r="F8331" s="12" t="n">
        <v>1</v>
      </c>
      <c r="G8331" s="19" t="n">
        <v>53.45</v>
      </c>
      <c r="H8331" s="19" t="n">
        <v>41.04</v>
      </c>
      <c r="I8331" s="19" t="n">
        <f aca="false">ROUND(F8331*G8331,2)</f>
        <v>53.45</v>
      </c>
      <c r="J8331" s="19" t="n">
        <f aca="false">ROUND(F8331*H8331,2)</f>
        <v>41.04</v>
      </c>
      <c r="K8331" s="19" t="n">
        <f aca="false">INDEX(Pricebook!$L$2:$L$1401,MATCH(D8331,Pricebook!$A$2:$A$1401,0))</f>
        <v>58.65</v>
      </c>
      <c r="L8331" s="19" t="n">
        <f aca="false">ROUND(F8331*K8331,2)</f>
        <v>58.65</v>
      </c>
      <c r="M8331" s="24" t="n">
        <f aca="false">DATE(YEAR(C8331),MONTH(C8331),1)</f>
        <v>46235</v>
      </c>
    </row>
    <row r="8332" customFormat="false" ht="15" hidden="false" customHeight="false" outlineLevel="0" collapsed="false">
      <c r="A8332" s="21" t="s">
        <v>4015</v>
      </c>
      <c r="B8332" s="21" t="s">
        <v>3496</v>
      </c>
      <c r="C8332" s="23" t="n">
        <v>46254</v>
      </c>
      <c r="D8332" s="21" t="s">
        <v>2335</v>
      </c>
      <c r="E8332" s="21" t="s">
        <v>2202</v>
      </c>
      <c r="F8332" s="12" t="n">
        <v>6</v>
      </c>
      <c r="G8332" s="19" t="n">
        <v>103.15</v>
      </c>
      <c r="H8332" s="19" t="n">
        <v>64.18</v>
      </c>
      <c r="I8332" s="19" t="n">
        <f aca="false">ROUND(F8332*G8332,2)</f>
        <v>618.9</v>
      </c>
      <c r="J8332" s="19" t="n">
        <f aca="false">ROUND(F8332*H8332,2)</f>
        <v>385.08</v>
      </c>
      <c r="K8332" s="19" t="n">
        <f aca="false">INDEX(Pricebook!$L$2:$L$1401,MATCH(D8332,Pricebook!$A$2:$A$1401,0))</f>
        <v>110.7</v>
      </c>
      <c r="L8332" s="19" t="n">
        <f aca="false">ROUND(F8332*K8332,2)</f>
        <v>664.2</v>
      </c>
      <c r="M8332" s="24" t="n">
        <f aca="false">DATE(YEAR(C8332),MONTH(C8332),1)</f>
        <v>46235</v>
      </c>
    </row>
    <row r="8333" customFormat="false" ht="15" hidden="false" customHeight="false" outlineLevel="0" collapsed="false">
      <c r="A8333" s="21" t="s">
        <v>4015</v>
      </c>
      <c r="B8333" s="21" t="s">
        <v>3496</v>
      </c>
      <c r="C8333" s="23" t="n">
        <v>46254</v>
      </c>
      <c r="D8333" s="21" t="s">
        <v>2325</v>
      </c>
      <c r="E8333" s="21" t="s">
        <v>2202</v>
      </c>
      <c r="F8333" s="12" t="n">
        <v>3</v>
      </c>
      <c r="G8333" s="19" t="n">
        <v>34.4</v>
      </c>
      <c r="H8333" s="19" t="n">
        <v>23.71</v>
      </c>
      <c r="I8333" s="19" t="n">
        <f aca="false">ROUND(F8333*G8333,2)</f>
        <v>103.2</v>
      </c>
      <c r="J8333" s="19" t="n">
        <f aca="false">ROUND(F8333*H8333,2)</f>
        <v>71.13</v>
      </c>
      <c r="K8333" s="19" t="n">
        <f aca="false">INDEX(Pricebook!$L$2:$L$1401,MATCH(D8333,Pricebook!$A$2:$A$1401,0))</f>
        <v>37.05</v>
      </c>
      <c r="L8333" s="19" t="n">
        <f aca="false">ROUND(F8333*K8333,2)</f>
        <v>111.15</v>
      </c>
      <c r="M8333" s="24" t="n">
        <f aca="false">DATE(YEAR(C8333),MONTH(C8333),1)</f>
        <v>46235</v>
      </c>
    </row>
    <row r="8334" customFormat="false" ht="15" hidden="false" customHeight="false" outlineLevel="0" collapsed="false">
      <c r="A8334" s="21" t="s">
        <v>4015</v>
      </c>
      <c r="B8334" s="21" t="s">
        <v>3496</v>
      </c>
      <c r="C8334" s="23" t="n">
        <v>46254</v>
      </c>
      <c r="D8334" s="21" t="s">
        <v>193</v>
      </c>
      <c r="E8334" s="21" t="s">
        <v>108</v>
      </c>
      <c r="F8334" s="12" t="n">
        <v>3</v>
      </c>
      <c r="G8334" s="19" t="n">
        <v>18.25</v>
      </c>
      <c r="H8334" s="19" t="n">
        <v>14.07</v>
      </c>
      <c r="I8334" s="19" t="n">
        <f aca="false">ROUND(F8334*G8334,2)</f>
        <v>54.75</v>
      </c>
      <c r="J8334" s="19" t="n">
        <f aca="false">ROUND(F8334*H8334,2)</f>
        <v>42.21</v>
      </c>
      <c r="K8334" s="19" t="n">
        <f aca="false">INDEX(Pricebook!$L$2:$L$1401,MATCH(D8334,Pricebook!$A$2:$A$1401,0))</f>
        <v>20.1</v>
      </c>
      <c r="L8334" s="19" t="n">
        <f aca="false">ROUND(F8334*K8334,2)</f>
        <v>60.3</v>
      </c>
      <c r="M8334" s="24" t="n">
        <f aca="false">DATE(YEAR(C8334),MONTH(C8334),1)</f>
        <v>46235</v>
      </c>
    </row>
    <row r="8335" customFormat="false" ht="15" hidden="false" customHeight="false" outlineLevel="0" collapsed="false">
      <c r="A8335" s="21" t="s">
        <v>4015</v>
      </c>
      <c r="B8335" s="21" t="s">
        <v>3496</v>
      </c>
      <c r="C8335" s="23" t="n">
        <v>46254</v>
      </c>
      <c r="D8335" s="21" t="s">
        <v>2908</v>
      </c>
      <c r="E8335" s="21" t="s">
        <v>2748</v>
      </c>
      <c r="F8335" s="12" t="n">
        <v>3</v>
      </c>
      <c r="G8335" s="19" t="n">
        <v>32.5</v>
      </c>
      <c r="H8335" s="19" t="n">
        <v>19.56</v>
      </c>
      <c r="I8335" s="19" t="n">
        <f aca="false">ROUND(F8335*G8335,2)</f>
        <v>97.5</v>
      </c>
      <c r="J8335" s="19" t="n">
        <f aca="false">ROUND(F8335*H8335,2)</f>
        <v>58.68</v>
      </c>
      <c r="K8335" s="19" t="n">
        <f aca="false">INDEX(Pricebook!$L$2:$L$1401,MATCH(D8335,Pricebook!$A$2:$A$1401,0))</f>
        <v>35.6</v>
      </c>
      <c r="L8335" s="19" t="n">
        <f aca="false">ROUND(F8335*K8335,2)</f>
        <v>106.8</v>
      </c>
      <c r="M8335" s="24" t="n">
        <f aca="false">DATE(YEAR(C8335),MONTH(C8335),1)</f>
        <v>46235</v>
      </c>
    </row>
    <row r="8336" customFormat="false" ht="15" hidden="false" customHeight="false" outlineLevel="0" collapsed="false">
      <c r="A8336" s="21" t="s">
        <v>4015</v>
      </c>
      <c r="B8336" s="21" t="s">
        <v>3496</v>
      </c>
      <c r="C8336" s="23" t="n">
        <v>46254</v>
      </c>
      <c r="D8336" s="21" t="s">
        <v>324</v>
      </c>
      <c r="E8336" s="21" t="s">
        <v>108</v>
      </c>
      <c r="F8336" s="12" t="n">
        <v>1</v>
      </c>
      <c r="G8336" s="19" t="n">
        <v>95.3</v>
      </c>
      <c r="H8336" s="19" t="n">
        <v>73.33</v>
      </c>
      <c r="I8336" s="19" t="n">
        <f aca="false">ROUND(F8336*G8336,2)</f>
        <v>95.3</v>
      </c>
      <c r="J8336" s="19" t="n">
        <f aca="false">ROUND(F8336*H8336,2)</f>
        <v>73.33</v>
      </c>
      <c r="K8336" s="19" t="n">
        <f aca="false">INDEX(Pricebook!$L$2:$L$1401,MATCH(D8336,Pricebook!$A$2:$A$1401,0))</f>
        <v>104.8</v>
      </c>
      <c r="L8336" s="19" t="n">
        <f aca="false">ROUND(F8336*K8336,2)</f>
        <v>104.8</v>
      </c>
      <c r="M8336" s="24" t="n">
        <f aca="false">DATE(YEAR(C8336),MONTH(C8336),1)</f>
        <v>46235</v>
      </c>
    </row>
    <row r="8337" customFormat="false" ht="15" hidden="false" customHeight="false" outlineLevel="0" collapsed="false">
      <c r="A8337" s="21" t="s">
        <v>4015</v>
      </c>
      <c r="B8337" s="21" t="s">
        <v>3496</v>
      </c>
      <c r="C8337" s="23" t="n">
        <v>46254</v>
      </c>
      <c r="D8337" s="21" t="s">
        <v>410</v>
      </c>
      <c r="E8337" s="21" t="s">
        <v>366</v>
      </c>
      <c r="F8337" s="12" t="n">
        <v>4</v>
      </c>
      <c r="G8337" s="19" t="n">
        <v>28.25</v>
      </c>
      <c r="H8337" s="19" t="n">
        <v>20.53</v>
      </c>
      <c r="I8337" s="19" t="n">
        <f aca="false">ROUND(F8337*G8337,2)</f>
        <v>113</v>
      </c>
      <c r="J8337" s="19" t="n">
        <f aca="false">ROUND(F8337*H8337,2)</f>
        <v>82.12</v>
      </c>
      <c r="K8337" s="19" t="n">
        <f aca="false">INDEX(Pricebook!$L$2:$L$1401,MATCH(D8337,Pricebook!$A$2:$A$1401,0))</f>
        <v>30.65</v>
      </c>
      <c r="L8337" s="19" t="n">
        <f aca="false">ROUND(F8337*K8337,2)</f>
        <v>122.6</v>
      </c>
      <c r="M8337" s="24" t="n">
        <f aca="false">DATE(YEAR(C8337),MONTH(C8337),1)</f>
        <v>46235</v>
      </c>
    </row>
    <row r="8338" customFormat="false" ht="15" hidden="false" customHeight="false" outlineLevel="0" collapsed="false">
      <c r="A8338" s="21" t="s">
        <v>4016</v>
      </c>
      <c r="B8338" s="21" t="s">
        <v>3040</v>
      </c>
      <c r="C8338" s="23" t="n">
        <v>46254</v>
      </c>
      <c r="D8338" s="21" t="s">
        <v>923</v>
      </c>
      <c r="E8338" s="21" t="s">
        <v>366</v>
      </c>
      <c r="F8338" s="12" t="n">
        <v>2</v>
      </c>
      <c r="G8338" s="19" t="n">
        <v>278.1</v>
      </c>
      <c r="H8338" s="19" t="n">
        <v>202.83</v>
      </c>
      <c r="I8338" s="19" t="n">
        <f aca="false">ROUND(F8338*G8338,2)</f>
        <v>556.2</v>
      </c>
      <c r="J8338" s="19" t="n">
        <f aca="false">ROUND(F8338*H8338,2)</f>
        <v>405.66</v>
      </c>
      <c r="K8338" s="19" t="n">
        <f aca="false">INDEX(Pricebook!$L$2:$L$1401,MATCH(D8338,Pricebook!$A$2:$A$1401,0))</f>
        <v>302.75</v>
      </c>
      <c r="L8338" s="19" t="n">
        <f aca="false">ROUND(F8338*K8338,2)</f>
        <v>605.5</v>
      </c>
      <c r="M8338" s="24" t="n">
        <f aca="false">DATE(YEAR(C8338),MONTH(C8338),1)</f>
        <v>46235</v>
      </c>
    </row>
    <row r="8339" customFormat="false" ht="15" hidden="false" customHeight="false" outlineLevel="0" collapsed="false">
      <c r="A8339" s="21" t="s">
        <v>4016</v>
      </c>
      <c r="B8339" s="21" t="s">
        <v>3040</v>
      </c>
      <c r="C8339" s="23" t="n">
        <v>46254</v>
      </c>
      <c r="D8339" s="21" t="s">
        <v>921</v>
      </c>
      <c r="E8339" s="21" t="s">
        <v>366</v>
      </c>
      <c r="F8339" s="12" t="n">
        <v>1</v>
      </c>
      <c r="G8339" s="19" t="n">
        <v>30.95</v>
      </c>
      <c r="H8339" s="19" t="n">
        <v>25.55</v>
      </c>
      <c r="I8339" s="19" t="n">
        <f aca="false">ROUND(F8339*G8339,2)</f>
        <v>30.95</v>
      </c>
      <c r="J8339" s="19" t="n">
        <f aca="false">ROUND(F8339*H8339,2)</f>
        <v>25.55</v>
      </c>
      <c r="K8339" s="19" t="n">
        <f aca="false">INDEX(Pricebook!$L$2:$L$1401,MATCH(D8339,Pricebook!$A$2:$A$1401,0))</f>
        <v>33.2</v>
      </c>
      <c r="L8339" s="19" t="n">
        <f aca="false">ROUND(F8339*K8339,2)</f>
        <v>33.2</v>
      </c>
      <c r="M8339" s="24" t="n">
        <f aca="false">DATE(YEAR(C8339),MONTH(C8339),1)</f>
        <v>46235</v>
      </c>
    </row>
    <row r="8340" customFormat="false" ht="15" hidden="false" customHeight="false" outlineLevel="0" collapsed="false">
      <c r="A8340" s="21" t="s">
        <v>4016</v>
      </c>
      <c r="B8340" s="21" t="s">
        <v>3040</v>
      </c>
      <c r="C8340" s="23" t="n">
        <v>46254</v>
      </c>
      <c r="D8340" s="21" t="s">
        <v>2880</v>
      </c>
      <c r="E8340" s="21" t="s">
        <v>2748</v>
      </c>
      <c r="F8340" s="12" t="n">
        <v>4</v>
      </c>
      <c r="G8340" s="19" t="n">
        <v>18.4</v>
      </c>
      <c r="H8340" s="19" t="n">
        <v>10.98</v>
      </c>
      <c r="I8340" s="19" t="n">
        <f aca="false">ROUND(F8340*G8340,2)</f>
        <v>73.6</v>
      </c>
      <c r="J8340" s="19" t="n">
        <f aca="false">ROUND(F8340*H8340,2)</f>
        <v>43.92</v>
      </c>
      <c r="K8340" s="19" t="n">
        <f aca="false">INDEX(Pricebook!$L$2:$L$1401,MATCH(D8340,Pricebook!$A$2:$A$1401,0))</f>
        <v>20</v>
      </c>
      <c r="L8340" s="19" t="n">
        <f aca="false">ROUND(F8340*K8340,2)</f>
        <v>80</v>
      </c>
      <c r="M8340" s="24" t="n">
        <f aca="false">DATE(YEAR(C8340),MONTH(C8340),1)</f>
        <v>46235</v>
      </c>
    </row>
    <row r="8341" customFormat="false" ht="15" hidden="false" customHeight="false" outlineLevel="0" collapsed="false">
      <c r="A8341" s="21" t="s">
        <v>4016</v>
      </c>
      <c r="B8341" s="21" t="s">
        <v>3040</v>
      </c>
      <c r="C8341" s="23" t="n">
        <v>46254</v>
      </c>
      <c r="D8341" s="21" t="s">
        <v>2848</v>
      </c>
      <c r="E8341" s="21" t="s">
        <v>2748</v>
      </c>
      <c r="F8341" s="12" t="n">
        <v>6</v>
      </c>
      <c r="G8341" s="19" t="n">
        <v>7.15</v>
      </c>
      <c r="H8341" s="19" t="n">
        <v>4.26</v>
      </c>
      <c r="I8341" s="19" t="n">
        <f aca="false">ROUND(F8341*G8341,2)</f>
        <v>42.9</v>
      </c>
      <c r="J8341" s="19" t="n">
        <f aca="false">ROUND(F8341*H8341,2)</f>
        <v>25.56</v>
      </c>
      <c r="K8341" s="19" t="n">
        <f aca="false">INDEX(Pricebook!$L$2:$L$1401,MATCH(D8341,Pricebook!$A$2:$A$1401,0))</f>
        <v>7.75</v>
      </c>
      <c r="L8341" s="19" t="n">
        <f aca="false">ROUND(F8341*K8341,2)</f>
        <v>46.5</v>
      </c>
      <c r="M8341" s="24" t="n">
        <f aca="false">DATE(YEAR(C8341),MONTH(C8341),1)</f>
        <v>46235</v>
      </c>
    </row>
    <row r="8342" customFormat="false" ht="15" hidden="false" customHeight="false" outlineLevel="0" collapsed="false">
      <c r="A8342" s="21" t="s">
        <v>4016</v>
      </c>
      <c r="B8342" s="21" t="s">
        <v>3040</v>
      </c>
      <c r="C8342" s="23" t="n">
        <v>46254</v>
      </c>
      <c r="D8342" s="21" t="s">
        <v>1196</v>
      </c>
      <c r="E8342" s="21" t="s">
        <v>971</v>
      </c>
      <c r="F8342" s="12" t="n">
        <v>1</v>
      </c>
      <c r="G8342" s="19" t="n">
        <v>985.75</v>
      </c>
      <c r="H8342" s="19" t="n">
        <v>804.48</v>
      </c>
      <c r="I8342" s="19" t="n">
        <f aca="false">ROUND(F8342*G8342,2)</f>
        <v>985.75</v>
      </c>
      <c r="J8342" s="19" t="n">
        <f aca="false">ROUND(F8342*H8342,2)</f>
        <v>804.48</v>
      </c>
      <c r="K8342" s="19" t="n">
        <f aca="false">INDEX(Pricebook!$L$2:$L$1401,MATCH(D8342,Pricebook!$A$2:$A$1401,0))</f>
        <v>1084.35</v>
      </c>
      <c r="L8342" s="19" t="n">
        <f aca="false">ROUND(F8342*K8342,2)</f>
        <v>1084.35</v>
      </c>
      <c r="M8342" s="24" t="n">
        <f aca="false">DATE(YEAR(C8342),MONTH(C8342),1)</f>
        <v>46235</v>
      </c>
    </row>
    <row r="8343" customFormat="false" ht="15" hidden="false" customHeight="false" outlineLevel="0" collapsed="false">
      <c r="A8343" s="21" t="s">
        <v>4016</v>
      </c>
      <c r="B8343" s="21" t="s">
        <v>3040</v>
      </c>
      <c r="C8343" s="23" t="n">
        <v>46254</v>
      </c>
      <c r="D8343" s="21" t="s">
        <v>1128</v>
      </c>
      <c r="E8343" s="21" t="s">
        <v>971</v>
      </c>
      <c r="F8343" s="12" t="n">
        <v>1</v>
      </c>
      <c r="G8343" s="19" t="n">
        <v>1442.9</v>
      </c>
      <c r="H8343" s="19" t="n">
        <v>1181.16</v>
      </c>
      <c r="I8343" s="19" t="n">
        <f aca="false">ROUND(F8343*G8343,2)</f>
        <v>1442.9</v>
      </c>
      <c r="J8343" s="19" t="n">
        <f aca="false">ROUND(F8343*H8343,2)</f>
        <v>1181.16</v>
      </c>
      <c r="K8343" s="19" t="n">
        <f aca="false">INDEX(Pricebook!$L$2:$L$1401,MATCH(D8343,Pricebook!$A$2:$A$1401,0))</f>
        <v>1442.9</v>
      </c>
      <c r="L8343" s="19" t="n">
        <f aca="false">ROUND(F8343*K8343,2)</f>
        <v>1442.9</v>
      </c>
      <c r="M8343" s="24" t="n">
        <f aca="false">DATE(YEAR(C8343),MONTH(C8343),1)</f>
        <v>46235</v>
      </c>
    </row>
    <row r="8344" customFormat="false" ht="15" hidden="false" customHeight="false" outlineLevel="0" collapsed="false">
      <c r="A8344" s="21" t="s">
        <v>4016</v>
      </c>
      <c r="B8344" s="21" t="s">
        <v>3040</v>
      </c>
      <c r="C8344" s="23" t="n">
        <v>46254</v>
      </c>
      <c r="D8344" s="21" t="s">
        <v>2162</v>
      </c>
      <c r="E8344" s="21" t="s">
        <v>1941</v>
      </c>
      <c r="F8344" s="12" t="n">
        <v>5</v>
      </c>
      <c r="G8344" s="19" t="n">
        <v>69</v>
      </c>
      <c r="H8344" s="19" t="n">
        <v>49.68</v>
      </c>
      <c r="I8344" s="19" t="n">
        <f aca="false">ROUND(F8344*G8344,2)</f>
        <v>345</v>
      </c>
      <c r="J8344" s="19" t="n">
        <f aca="false">ROUND(F8344*H8344,2)</f>
        <v>248.4</v>
      </c>
      <c r="K8344" s="19" t="n">
        <f aca="false">INDEX(Pricebook!$L$2:$L$1401,MATCH(D8344,Pricebook!$A$2:$A$1401,0))</f>
        <v>72</v>
      </c>
      <c r="L8344" s="19" t="n">
        <f aca="false">ROUND(F8344*K8344,2)</f>
        <v>360</v>
      </c>
      <c r="M8344" s="24" t="n">
        <f aca="false">DATE(YEAR(C8344),MONTH(C8344),1)</f>
        <v>46235</v>
      </c>
    </row>
    <row r="8345" customFormat="false" ht="15" hidden="false" customHeight="false" outlineLevel="0" collapsed="false">
      <c r="A8345" s="21" t="s">
        <v>4016</v>
      </c>
      <c r="B8345" s="21" t="s">
        <v>3040</v>
      </c>
      <c r="C8345" s="23" t="n">
        <v>46254</v>
      </c>
      <c r="D8345" s="21" t="s">
        <v>1098</v>
      </c>
      <c r="E8345" s="21" t="s">
        <v>971</v>
      </c>
      <c r="F8345" s="12" t="n">
        <v>11</v>
      </c>
      <c r="G8345" s="19" t="n">
        <v>1</v>
      </c>
      <c r="H8345" s="19" t="n">
        <v>0.82</v>
      </c>
      <c r="I8345" s="19" t="n">
        <f aca="false">ROUND(F8345*G8345,2)</f>
        <v>11</v>
      </c>
      <c r="J8345" s="19" t="n">
        <f aca="false">ROUND(F8345*H8345,2)</f>
        <v>9.02</v>
      </c>
      <c r="K8345" s="19" t="n">
        <f aca="false">INDEX(Pricebook!$L$2:$L$1401,MATCH(D8345,Pricebook!$A$2:$A$1401,0))</f>
        <v>1.1</v>
      </c>
      <c r="L8345" s="19" t="n">
        <f aca="false">ROUND(F8345*K8345,2)</f>
        <v>12.1</v>
      </c>
      <c r="M8345" s="24" t="n">
        <f aca="false">DATE(YEAR(C8345),MONTH(C8345),1)</f>
        <v>46235</v>
      </c>
    </row>
    <row r="8346" customFormat="false" ht="15" hidden="false" customHeight="false" outlineLevel="0" collapsed="false">
      <c r="A8346" s="21" t="s">
        <v>4016</v>
      </c>
      <c r="B8346" s="21" t="s">
        <v>3040</v>
      </c>
      <c r="C8346" s="23" t="n">
        <v>46254</v>
      </c>
      <c r="D8346" s="21" t="s">
        <v>745</v>
      </c>
      <c r="E8346" s="21" t="s">
        <v>366</v>
      </c>
      <c r="F8346" s="12" t="n">
        <v>2</v>
      </c>
      <c r="G8346" s="19" t="n">
        <v>146.3</v>
      </c>
      <c r="H8346" s="19" t="n">
        <v>104.27</v>
      </c>
      <c r="I8346" s="19" t="n">
        <f aca="false">ROUND(F8346*G8346,2)</f>
        <v>292.6</v>
      </c>
      <c r="J8346" s="19" t="n">
        <f aca="false">ROUND(F8346*H8346,2)</f>
        <v>208.54</v>
      </c>
      <c r="K8346" s="19" t="n">
        <f aca="false">INDEX(Pricebook!$L$2:$L$1401,MATCH(D8346,Pricebook!$A$2:$A$1401,0))</f>
        <v>155.65</v>
      </c>
      <c r="L8346" s="19" t="n">
        <f aca="false">ROUND(F8346*K8346,2)</f>
        <v>311.3</v>
      </c>
      <c r="M8346" s="24" t="n">
        <f aca="false">DATE(YEAR(C8346),MONTH(C8346),1)</f>
        <v>46235</v>
      </c>
    </row>
    <row r="8347" customFormat="false" ht="15" hidden="false" customHeight="false" outlineLevel="0" collapsed="false">
      <c r="A8347" s="21" t="s">
        <v>4016</v>
      </c>
      <c r="B8347" s="21" t="s">
        <v>3040</v>
      </c>
      <c r="C8347" s="23" t="n">
        <v>46254</v>
      </c>
      <c r="D8347" s="21" t="s">
        <v>364</v>
      </c>
      <c r="E8347" s="21" t="s">
        <v>366</v>
      </c>
      <c r="F8347" s="12" t="n">
        <v>2</v>
      </c>
      <c r="G8347" s="19" t="n">
        <v>65.25</v>
      </c>
      <c r="H8347" s="19" t="n">
        <v>46.79</v>
      </c>
      <c r="I8347" s="19" t="n">
        <f aca="false">ROUND(F8347*G8347,2)</f>
        <v>130.5</v>
      </c>
      <c r="J8347" s="19" t="n">
        <f aca="false">ROUND(F8347*H8347,2)</f>
        <v>93.58</v>
      </c>
      <c r="K8347" s="19" t="n">
        <f aca="false">INDEX(Pricebook!$L$2:$L$1401,MATCH(D8347,Pricebook!$A$2:$A$1401,0))</f>
        <v>69.85</v>
      </c>
      <c r="L8347" s="19" t="n">
        <f aca="false">ROUND(F8347*K8347,2)</f>
        <v>139.7</v>
      </c>
      <c r="M8347" s="24" t="n">
        <f aca="false">DATE(YEAR(C8347),MONTH(C8347),1)</f>
        <v>46235</v>
      </c>
    </row>
    <row r="8348" customFormat="false" ht="15" hidden="false" customHeight="false" outlineLevel="0" collapsed="false">
      <c r="A8348" s="21" t="s">
        <v>4016</v>
      </c>
      <c r="B8348" s="21" t="s">
        <v>3040</v>
      </c>
      <c r="C8348" s="23" t="n">
        <v>46254</v>
      </c>
      <c r="D8348" s="21" t="s">
        <v>1939</v>
      </c>
      <c r="E8348" s="21" t="s">
        <v>1941</v>
      </c>
      <c r="F8348" s="12" t="n">
        <v>1</v>
      </c>
      <c r="G8348" s="19" t="n">
        <v>48.4</v>
      </c>
      <c r="H8348" s="19" t="n">
        <v>31.25</v>
      </c>
      <c r="I8348" s="19" t="n">
        <f aca="false">ROUND(F8348*G8348,2)</f>
        <v>48.4</v>
      </c>
      <c r="J8348" s="19" t="n">
        <f aca="false">ROUND(F8348*H8348,2)</f>
        <v>31.25</v>
      </c>
      <c r="K8348" s="19" t="n">
        <f aca="false">INDEX(Pricebook!$L$2:$L$1401,MATCH(D8348,Pricebook!$A$2:$A$1401,0))</f>
        <v>50.45</v>
      </c>
      <c r="L8348" s="19" t="n">
        <f aca="false">ROUND(F8348*K8348,2)</f>
        <v>50.45</v>
      </c>
      <c r="M8348" s="24" t="n">
        <f aca="false">DATE(YEAR(C8348),MONTH(C8348),1)</f>
        <v>46235</v>
      </c>
    </row>
    <row r="8349" customFormat="false" ht="15" hidden="false" customHeight="false" outlineLevel="0" collapsed="false">
      <c r="A8349" s="21" t="s">
        <v>4016</v>
      </c>
      <c r="B8349" s="21" t="s">
        <v>3040</v>
      </c>
      <c r="C8349" s="23" t="n">
        <v>46254</v>
      </c>
      <c r="D8349" s="21" t="s">
        <v>2026</v>
      </c>
      <c r="E8349" s="21" t="s">
        <v>1941</v>
      </c>
      <c r="F8349" s="12" t="n">
        <v>2</v>
      </c>
      <c r="G8349" s="19" t="n">
        <v>85</v>
      </c>
      <c r="H8349" s="19" t="n">
        <v>54.38</v>
      </c>
      <c r="I8349" s="19" t="n">
        <f aca="false">ROUND(F8349*G8349,2)</f>
        <v>170</v>
      </c>
      <c r="J8349" s="19" t="n">
        <f aca="false">ROUND(F8349*H8349,2)</f>
        <v>108.76</v>
      </c>
      <c r="K8349" s="19" t="n">
        <f aca="false">INDEX(Pricebook!$L$2:$L$1401,MATCH(D8349,Pricebook!$A$2:$A$1401,0))</f>
        <v>87.75</v>
      </c>
      <c r="L8349" s="19" t="n">
        <f aca="false">ROUND(F8349*K8349,2)</f>
        <v>175.5</v>
      </c>
      <c r="M8349" s="24" t="n">
        <f aca="false">DATE(YEAR(C8349),MONTH(C8349),1)</f>
        <v>46235</v>
      </c>
    </row>
    <row r="8350" customFormat="false" ht="15" hidden="false" customHeight="false" outlineLevel="0" collapsed="false">
      <c r="A8350" s="21" t="s">
        <v>4016</v>
      </c>
      <c r="B8350" s="21" t="s">
        <v>3040</v>
      </c>
      <c r="C8350" s="23" t="n">
        <v>46254</v>
      </c>
      <c r="D8350" s="21" t="s">
        <v>2912</v>
      </c>
      <c r="E8350" s="21" t="s">
        <v>2748</v>
      </c>
      <c r="F8350" s="12" t="n">
        <v>3</v>
      </c>
      <c r="G8350" s="19" t="n">
        <v>13.95</v>
      </c>
      <c r="H8350" s="19" t="n">
        <v>8.41</v>
      </c>
      <c r="I8350" s="19" t="n">
        <f aca="false">ROUND(F8350*G8350,2)</f>
        <v>41.85</v>
      </c>
      <c r="J8350" s="19" t="n">
        <f aca="false">ROUND(F8350*H8350,2)</f>
        <v>25.23</v>
      </c>
      <c r="K8350" s="19" t="n">
        <f aca="false">INDEX(Pricebook!$L$2:$L$1401,MATCH(D8350,Pricebook!$A$2:$A$1401,0))</f>
        <v>15.3</v>
      </c>
      <c r="L8350" s="19" t="n">
        <f aca="false">ROUND(F8350*K8350,2)</f>
        <v>45.9</v>
      </c>
      <c r="M8350" s="24" t="n">
        <f aca="false">DATE(YEAR(C8350),MONTH(C8350),1)</f>
        <v>46235</v>
      </c>
    </row>
    <row r="8351" customFormat="false" ht="15" hidden="false" customHeight="false" outlineLevel="0" collapsed="false">
      <c r="A8351" s="21" t="s">
        <v>4017</v>
      </c>
      <c r="B8351" s="21" t="s">
        <v>3543</v>
      </c>
      <c r="C8351" s="23" t="n">
        <v>46254</v>
      </c>
      <c r="D8351" s="21" t="s">
        <v>2784</v>
      </c>
      <c r="E8351" s="21" t="s">
        <v>2748</v>
      </c>
      <c r="F8351" s="12" t="n">
        <v>4</v>
      </c>
      <c r="G8351" s="19" t="n">
        <v>10.35</v>
      </c>
      <c r="H8351" s="19" t="n">
        <v>6.59</v>
      </c>
      <c r="I8351" s="19" t="n">
        <f aca="false">ROUND(F8351*G8351,2)</f>
        <v>41.4</v>
      </c>
      <c r="J8351" s="19" t="n">
        <f aca="false">ROUND(F8351*H8351,2)</f>
        <v>26.36</v>
      </c>
      <c r="K8351" s="19" t="n">
        <f aca="false">INDEX(Pricebook!$L$2:$L$1401,MATCH(D8351,Pricebook!$A$2:$A$1401,0))</f>
        <v>11.4</v>
      </c>
      <c r="L8351" s="19" t="n">
        <f aca="false">ROUND(F8351*K8351,2)</f>
        <v>45.6</v>
      </c>
      <c r="M8351" s="24" t="n">
        <f aca="false">DATE(YEAR(C8351),MONTH(C8351),1)</f>
        <v>46235</v>
      </c>
    </row>
    <row r="8352" customFormat="false" ht="15" hidden="false" customHeight="false" outlineLevel="0" collapsed="false">
      <c r="A8352" s="21" t="s">
        <v>4017</v>
      </c>
      <c r="B8352" s="21" t="s">
        <v>3543</v>
      </c>
      <c r="C8352" s="23" t="n">
        <v>46254</v>
      </c>
      <c r="D8352" s="21" t="s">
        <v>2351</v>
      </c>
      <c r="E8352" s="21" t="s">
        <v>2202</v>
      </c>
      <c r="F8352" s="12" t="n">
        <v>7</v>
      </c>
      <c r="G8352" s="19" t="n">
        <v>12.3</v>
      </c>
      <c r="H8352" s="19" t="n">
        <v>7.53</v>
      </c>
      <c r="I8352" s="19" t="n">
        <f aca="false">ROUND(F8352*G8352,2)</f>
        <v>86.1</v>
      </c>
      <c r="J8352" s="19" t="n">
        <f aca="false">ROUND(F8352*H8352,2)</f>
        <v>52.71</v>
      </c>
      <c r="K8352" s="19" t="n">
        <f aca="false">INDEX(Pricebook!$L$2:$L$1401,MATCH(D8352,Pricebook!$A$2:$A$1401,0))</f>
        <v>13</v>
      </c>
      <c r="L8352" s="19" t="n">
        <f aca="false">ROUND(F8352*K8352,2)</f>
        <v>91</v>
      </c>
      <c r="M8352" s="24" t="n">
        <f aca="false">DATE(YEAR(C8352),MONTH(C8352),1)</f>
        <v>46235</v>
      </c>
    </row>
    <row r="8353" customFormat="false" ht="15" hidden="false" customHeight="false" outlineLevel="0" collapsed="false">
      <c r="A8353" s="21" t="s">
        <v>4017</v>
      </c>
      <c r="B8353" s="21" t="s">
        <v>3543</v>
      </c>
      <c r="C8353" s="23" t="n">
        <v>46254</v>
      </c>
      <c r="D8353" s="21" t="s">
        <v>2363</v>
      </c>
      <c r="E8353" s="21" t="s">
        <v>2202</v>
      </c>
      <c r="F8353" s="12" t="n">
        <v>4</v>
      </c>
      <c r="G8353" s="19" t="n">
        <v>52.8</v>
      </c>
      <c r="H8353" s="19" t="n">
        <v>32.28</v>
      </c>
      <c r="I8353" s="19" t="n">
        <f aca="false">ROUND(F8353*G8353,2)</f>
        <v>211.2</v>
      </c>
      <c r="J8353" s="19" t="n">
        <f aca="false">ROUND(F8353*H8353,2)</f>
        <v>129.12</v>
      </c>
      <c r="K8353" s="19" t="n">
        <f aca="false">INDEX(Pricebook!$L$2:$L$1401,MATCH(D8353,Pricebook!$A$2:$A$1401,0))</f>
        <v>55.7</v>
      </c>
      <c r="L8353" s="19" t="n">
        <f aca="false">ROUND(F8353*K8353,2)</f>
        <v>222.8</v>
      </c>
      <c r="M8353" s="24" t="n">
        <f aca="false">DATE(YEAR(C8353),MONTH(C8353),1)</f>
        <v>46235</v>
      </c>
    </row>
    <row r="8354" customFormat="false" ht="15" hidden="false" customHeight="false" outlineLevel="0" collapsed="false">
      <c r="A8354" s="21" t="s">
        <v>4017</v>
      </c>
      <c r="B8354" s="21" t="s">
        <v>3543</v>
      </c>
      <c r="C8354" s="23" t="n">
        <v>46254</v>
      </c>
      <c r="D8354" s="21" t="s">
        <v>2780</v>
      </c>
      <c r="E8354" s="21" t="s">
        <v>2748</v>
      </c>
      <c r="F8354" s="12" t="n">
        <v>7</v>
      </c>
      <c r="G8354" s="19" t="n">
        <v>4.05</v>
      </c>
      <c r="H8354" s="19" t="n">
        <v>2.4</v>
      </c>
      <c r="I8354" s="19" t="n">
        <f aca="false">ROUND(F8354*G8354,2)</f>
        <v>28.35</v>
      </c>
      <c r="J8354" s="19" t="n">
        <f aca="false">ROUND(F8354*H8354,2)</f>
        <v>16.8</v>
      </c>
      <c r="K8354" s="19" t="n">
        <f aca="false">INDEX(Pricebook!$L$2:$L$1401,MATCH(D8354,Pricebook!$A$2:$A$1401,0))</f>
        <v>4.4</v>
      </c>
      <c r="L8354" s="19" t="n">
        <f aca="false">ROUND(F8354*K8354,2)</f>
        <v>30.8</v>
      </c>
      <c r="M8354" s="24" t="n">
        <f aca="false">DATE(YEAR(C8354),MONTH(C8354),1)</f>
        <v>46235</v>
      </c>
    </row>
    <row r="8355" customFormat="false" ht="15" hidden="false" customHeight="false" outlineLevel="0" collapsed="false">
      <c r="A8355" s="21" t="s">
        <v>4017</v>
      </c>
      <c r="B8355" s="21" t="s">
        <v>3543</v>
      </c>
      <c r="C8355" s="23" t="n">
        <v>46254</v>
      </c>
      <c r="D8355" s="21" t="s">
        <v>525</v>
      </c>
      <c r="E8355" s="21" t="s">
        <v>366</v>
      </c>
      <c r="F8355" s="12" t="n">
        <v>1</v>
      </c>
      <c r="G8355" s="19" t="n">
        <v>16.5</v>
      </c>
      <c r="H8355" s="19" t="n">
        <v>11.93</v>
      </c>
      <c r="I8355" s="19" t="n">
        <f aca="false">ROUND(F8355*G8355,2)</f>
        <v>16.5</v>
      </c>
      <c r="J8355" s="19" t="n">
        <f aca="false">ROUND(F8355*H8355,2)</f>
        <v>11.93</v>
      </c>
      <c r="K8355" s="19" t="n">
        <f aca="false">INDEX(Pricebook!$L$2:$L$1401,MATCH(D8355,Pricebook!$A$2:$A$1401,0))</f>
        <v>17.85</v>
      </c>
      <c r="L8355" s="19" t="n">
        <f aca="false">ROUND(F8355*K8355,2)</f>
        <v>17.85</v>
      </c>
      <c r="M8355" s="24" t="n">
        <f aca="false">DATE(YEAR(C8355),MONTH(C8355),1)</f>
        <v>46235</v>
      </c>
    </row>
    <row r="8356" customFormat="false" ht="15" hidden="false" customHeight="false" outlineLevel="0" collapsed="false">
      <c r="A8356" s="21" t="s">
        <v>4017</v>
      </c>
      <c r="B8356" s="21" t="s">
        <v>3543</v>
      </c>
      <c r="C8356" s="23" t="n">
        <v>46254</v>
      </c>
      <c r="D8356" s="21" t="s">
        <v>320</v>
      </c>
      <c r="E8356" s="21" t="s">
        <v>108</v>
      </c>
      <c r="F8356" s="12" t="n">
        <v>1</v>
      </c>
      <c r="G8356" s="19" t="n">
        <v>85.45</v>
      </c>
      <c r="H8356" s="19" t="n">
        <v>64.78</v>
      </c>
      <c r="I8356" s="19" t="n">
        <f aca="false">ROUND(F8356*G8356,2)</f>
        <v>85.45</v>
      </c>
      <c r="J8356" s="19" t="n">
        <f aca="false">ROUND(F8356*H8356,2)</f>
        <v>64.78</v>
      </c>
      <c r="K8356" s="19" t="n">
        <f aca="false">INDEX(Pricebook!$L$2:$L$1401,MATCH(D8356,Pricebook!$A$2:$A$1401,0))</f>
        <v>92.55</v>
      </c>
      <c r="L8356" s="19" t="n">
        <f aca="false">ROUND(F8356*K8356,2)</f>
        <v>92.55</v>
      </c>
      <c r="M8356" s="24" t="n">
        <f aca="false">DATE(YEAR(C8356),MONTH(C8356),1)</f>
        <v>46235</v>
      </c>
    </row>
    <row r="8357" customFormat="false" ht="15" hidden="false" customHeight="false" outlineLevel="0" collapsed="false">
      <c r="A8357" s="21" t="s">
        <v>4017</v>
      </c>
      <c r="B8357" s="21" t="s">
        <v>3543</v>
      </c>
      <c r="C8357" s="23" t="n">
        <v>46254</v>
      </c>
      <c r="D8357" s="21" t="s">
        <v>1432</v>
      </c>
      <c r="E8357" s="21" t="s">
        <v>971</v>
      </c>
      <c r="F8357" s="12" t="n">
        <v>1</v>
      </c>
      <c r="G8357" s="19" t="n">
        <v>1442.9</v>
      </c>
      <c r="H8357" s="19" t="n">
        <v>1180.78</v>
      </c>
      <c r="I8357" s="19" t="n">
        <f aca="false">ROUND(F8357*G8357,2)</f>
        <v>1442.9</v>
      </c>
      <c r="J8357" s="19" t="n">
        <f aca="false">ROUND(F8357*H8357,2)</f>
        <v>1180.78</v>
      </c>
      <c r="K8357" s="19" t="n">
        <f aca="false">INDEX(Pricebook!$L$2:$L$1401,MATCH(D8357,Pricebook!$A$2:$A$1401,0))</f>
        <v>1686.85</v>
      </c>
      <c r="L8357" s="19" t="n">
        <f aca="false">ROUND(F8357*K8357,2)</f>
        <v>1686.85</v>
      </c>
      <c r="M8357" s="24" t="n">
        <f aca="false">DATE(YEAR(C8357),MONTH(C8357),1)</f>
        <v>46235</v>
      </c>
    </row>
    <row r="8358" customFormat="false" ht="15" hidden="false" customHeight="false" outlineLevel="0" collapsed="false">
      <c r="A8358" s="21" t="s">
        <v>4017</v>
      </c>
      <c r="B8358" s="21" t="s">
        <v>3543</v>
      </c>
      <c r="C8358" s="23" t="n">
        <v>46254</v>
      </c>
      <c r="D8358" s="21" t="s">
        <v>473</v>
      </c>
      <c r="E8358" s="21" t="s">
        <v>366</v>
      </c>
      <c r="F8358" s="12" t="n">
        <v>4</v>
      </c>
      <c r="G8358" s="19" t="n">
        <v>9.65</v>
      </c>
      <c r="H8358" s="19" t="n">
        <v>6.88</v>
      </c>
      <c r="I8358" s="19" t="n">
        <f aca="false">ROUND(F8358*G8358,2)</f>
        <v>38.6</v>
      </c>
      <c r="J8358" s="19" t="n">
        <f aca="false">ROUND(F8358*H8358,2)</f>
        <v>27.52</v>
      </c>
      <c r="K8358" s="19" t="n">
        <f aca="false">INDEX(Pricebook!$L$2:$L$1401,MATCH(D8358,Pricebook!$A$2:$A$1401,0))</f>
        <v>10.3</v>
      </c>
      <c r="L8358" s="19" t="n">
        <f aca="false">ROUND(F8358*K8358,2)</f>
        <v>41.2</v>
      </c>
      <c r="M8358" s="24" t="n">
        <f aca="false">DATE(YEAR(C8358),MONTH(C8358),1)</f>
        <v>46235</v>
      </c>
    </row>
    <row r="8359" customFormat="false" ht="15" hidden="false" customHeight="false" outlineLevel="0" collapsed="false">
      <c r="A8359" s="21" t="s">
        <v>4017</v>
      </c>
      <c r="B8359" s="21" t="s">
        <v>3543</v>
      </c>
      <c r="C8359" s="23" t="n">
        <v>46254</v>
      </c>
      <c r="D8359" s="21" t="s">
        <v>2214</v>
      </c>
      <c r="E8359" s="21" t="s">
        <v>2202</v>
      </c>
      <c r="F8359" s="12" t="n">
        <v>4</v>
      </c>
      <c r="G8359" s="19" t="n">
        <v>60.55</v>
      </c>
      <c r="H8359" s="19" t="n">
        <v>37.33</v>
      </c>
      <c r="I8359" s="19" t="n">
        <f aca="false">ROUND(F8359*G8359,2)</f>
        <v>242.2</v>
      </c>
      <c r="J8359" s="19" t="n">
        <f aca="false">ROUND(F8359*H8359,2)</f>
        <v>149.32</v>
      </c>
      <c r="K8359" s="19" t="n">
        <f aca="false">INDEX(Pricebook!$L$2:$L$1401,MATCH(D8359,Pricebook!$A$2:$A$1401,0))</f>
        <v>64.4</v>
      </c>
      <c r="L8359" s="19" t="n">
        <f aca="false">ROUND(F8359*K8359,2)</f>
        <v>257.6</v>
      </c>
      <c r="M8359" s="24" t="n">
        <f aca="false">DATE(YEAR(C8359),MONTH(C8359),1)</f>
        <v>46235</v>
      </c>
    </row>
    <row r="8360" customFormat="false" ht="15" hidden="false" customHeight="false" outlineLevel="0" collapsed="false">
      <c r="A8360" s="21" t="s">
        <v>4017</v>
      </c>
      <c r="B8360" s="21" t="s">
        <v>3543</v>
      </c>
      <c r="C8360" s="23" t="n">
        <v>46254</v>
      </c>
      <c r="D8360" s="21" t="s">
        <v>2808</v>
      </c>
      <c r="E8360" s="21" t="s">
        <v>2748</v>
      </c>
      <c r="F8360" s="12" t="n">
        <v>2</v>
      </c>
      <c r="G8360" s="19" t="n">
        <v>25.5</v>
      </c>
      <c r="H8360" s="19" t="n">
        <v>15.34</v>
      </c>
      <c r="I8360" s="19" t="n">
        <f aca="false">ROUND(F8360*G8360,2)</f>
        <v>51</v>
      </c>
      <c r="J8360" s="19" t="n">
        <f aca="false">ROUND(F8360*H8360,2)</f>
        <v>30.68</v>
      </c>
      <c r="K8360" s="19" t="n">
        <f aca="false">INDEX(Pricebook!$L$2:$L$1401,MATCH(D8360,Pricebook!$A$2:$A$1401,0))</f>
        <v>27.9</v>
      </c>
      <c r="L8360" s="19" t="n">
        <f aca="false">ROUND(F8360*K8360,2)</f>
        <v>55.8</v>
      </c>
      <c r="M8360" s="24" t="n">
        <f aca="false">DATE(YEAR(C8360),MONTH(C8360),1)</f>
        <v>46235</v>
      </c>
    </row>
    <row r="8361" customFormat="false" ht="15" hidden="false" customHeight="false" outlineLevel="0" collapsed="false">
      <c r="A8361" s="21" t="s">
        <v>4017</v>
      </c>
      <c r="B8361" s="21" t="s">
        <v>3543</v>
      </c>
      <c r="C8361" s="23" t="n">
        <v>46254</v>
      </c>
      <c r="D8361" s="21" t="s">
        <v>430</v>
      </c>
      <c r="E8361" s="21" t="s">
        <v>366</v>
      </c>
      <c r="F8361" s="12" t="n">
        <v>2</v>
      </c>
      <c r="G8361" s="19" t="n">
        <v>121.8</v>
      </c>
      <c r="H8361" s="19" t="n">
        <v>88.11</v>
      </c>
      <c r="I8361" s="19" t="n">
        <f aca="false">ROUND(F8361*G8361,2)</f>
        <v>243.6</v>
      </c>
      <c r="J8361" s="19" t="n">
        <f aca="false">ROUND(F8361*H8361,2)</f>
        <v>176.22</v>
      </c>
      <c r="K8361" s="19" t="n">
        <f aca="false">INDEX(Pricebook!$L$2:$L$1401,MATCH(D8361,Pricebook!$A$2:$A$1401,0))</f>
        <v>131.55</v>
      </c>
      <c r="L8361" s="19" t="n">
        <f aca="false">ROUND(F8361*K8361,2)</f>
        <v>263.1</v>
      </c>
      <c r="M8361" s="24" t="n">
        <f aca="false">DATE(YEAR(C8361),MONTH(C8361),1)</f>
        <v>46235</v>
      </c>
    </row>
    <row r="8362" customFormat="false" ht="15" hidden="false" customHeight="false" outlineLevel="0" collapsed="false">
      <c r="A8362" s="21" t="s">
        <v>4017</v>
      </c>
      <c r="B8362" s="21" t="s">
        <v>3543</v>
      </c>
      <c r="C8362" s="23" t="n">
        <v>46254</v>
      </c>
      <c r="D8362" s="21" t="s">
        <v>1206</v>
      </c>
      <c r="E8362" s="21" t="s">
        <v>971</v>
      </c>
      <c r="F8362" s="12" t="n">
        <v>54</v>
      </c>
      <c r="G8362" s="19" t="n">
        <v>15.55</v>
      </c>
      <c r="H8362" s="19" t="n">
        <v>12.77</v>
      </c>
      <c r="I8362" s="19" t="n">
        <f aca="false">ROUND(F8362*G8362,2)</f>
        <v>839.7</v>
      </c>
      <c r="J8362" s="19" t="n">
        <f aca="false">ROUND(F8362*H8362,2)</f>
        <v>689.58</v>
      </c>
      <c r="K8362" s="19" t="n">
        <f aca="false">INDEX(Pricebook!$L$2:$L$1401,MATCH(D8362,Pricebook!$A$2:$A$1401,0))</f>
        <v>18.25</v>
      </c>
      <c r="L8362" s="19" t="n">
        <f aca="false">ROUND(F8362*K8362,2)</f>
        <v>985.5</v>
      </c>
      <c r="M8362" s="24" t="n">
        <f aca="false">DATE(YEAR(C8362),MONTH(C8362),1)</f>
        <v>46235</v>
      </c>
    </row>
    <row r="8363" customFormat="false" ht="15" hidden="false" customHeight="false" outlineLevel="0" collapsed="false">
      <c r="A8363" s="21" t="s">
        <v>4017</v>
      </c>
      <c r="B8363" s="21" t="s">
        <v>3543</v>
      </c>
      <c r="C8363" s="23" t="n">
        <v>46254</v>
      </c>
      <c r="D8363" s="21" t="s">
        <v>1134</v>
      </c>
      <c r="E8363" s="21" t="s">
        <v>971</v>
      </c>
      <c r="F8363" s="12" t="n">
        <v>3</v>
      </c>
      <c r="G8363" s="19" t="n">
        <v>26.95</v>
      </c>
      <c r="H8363" s="19" t="n">
        <v>24.52</v>
      </c>
      <c r="I8363" s="19" t="n">
        <f aca="false">ROUND(F8363*G8363,2)</f>
        <v>80.85</v>
      </c>
      <c r="J8363" s="19" t="n">
        <f aca="false">ROUND(F8363*H8363,2)</f>
        <v>73.56</v>
      </c>
      <c r="K8363" s="19" t="n">
        <f aca="false">INDEX(Pricebook!$L$2:$L$1401,MATCH(D8363,Pricebook!$A$2:$A$1401,0))</f>
        <v>26.95</v>
      </c>
      <c r="L8363" s="19" t="n">
        <f aca="false">ROUND(F8363*K8363,2)</f>
        <v>80.85</v>
      </c>
      <c r="M8363" s="24" t="n">
        <f aca="false">DATE(YEAR(C8363),MONTH(C8363),1)</f>
        <v>46235</v>
      </c>
    </row>
    <row r="8364" customFormat="false" ht="15" hidden="false" customHeight="false" outlineLevel="0" collapsed="false">
      <c r="A8364" s="21" t="s">
        <v>4017</v>
      </c>
      <c r="B8364" s="21" t="s">
        <v>3543</v>
      </c>
      <c r="C8364" s="23" t="n">
        <v>46254</v>
      </c>
      <c r="D8364" s="21" t="s">
        <v>2946</v>
      </c>
      <c r="E8364" s="21" t="s">
        <v>2748</v>
      </c>
      <c r="F8364" s="12" t="n">
        <v>1</v>
      </c>
      <c r="G8364" s="19" t="n">
        <v>9.3</v>
      </c>
      <c r="H8364" s="19" t="n">
        <v>5.53</v>
      </c>
      <c r="I8364" s="19" t="n">
        <f aca="false">ROUND(F8364*G8364,2)</f>
        <v>9.3</v>
      </c>
      <c r="J8364" s="19" t="n">
        <f aca="false">ROUND(F8364*H8364,2)</f>
        <v>5.53</v>
      </c>
      <c r="K8364" s="19" t="n">
        <f aca="false">INDEX(Pricebook!$L$2:$L$1401,MATCH(D8364,Pricebook!$A$2:$A$1401,0))</f>
        <v>10.1</v>
      </c>
      <c r="L8364" s="19" t="n">
        <f aca="false">ROUND(F8364*K8364,2)</f>
        <v>10.1</v>
      </c>
      <c r="M8364" s="24" t="n">
        <f aca="false">DATE(YEAR(C8364),MONTH(C8364),1)</f>
        <v>46235</v>
      </c>
    </row>
    <row r="8365" customFormat="false" ht="15" hidden="false" customHeight="false" outlineLevel="0" collapsed="false">
      <c r="A8365" s="21" t="s">
        <v>4017</v>
      </c>
      <c r="B8365" s="21" t="s">
        <v>3543</v>
      </c>
      <c r="C8365" s="23" t="n">
        <v>46254</v>
      </c>
      <c r="D8365" s="21" t="s">
        <v>2396</v>
      </c>
      <c r="E8365" s="21" t="s">
        <v>2202</v>
      </c>
      <c r="F8365" s="12" t="n">
        <v>3</v>
      </c>
      <c r="G8365" s="19" t="n">
        <v>10.65</v>
      </c>
      <c r="H8365" s="19" t="n">
        <v>7.6</v>
      </c>
      <c r="I8365" s="19" t="n">
        <f aca="false">ROUND(F8365*G8365,2)</f>
        <v>31.95</v>
      </c>
      <c r="J8365" s="19" t="n">
        <f aca="false">ROUND(F8365*H8365,2)</f>
        <v>22.8</v>
      </c>
      <c r="K8365" s="19" t="n">
        <f aca="false">INDEX(Pricebook!$L$2:$L$1401,MATCH(D8365,Pricebook!$A$2:$A$1401,0))</f>
        <v>11.35</v>
      </c>
      <c r="L8365" s="19" t="n">
        <f aca="false">ROUND(F8365*K8365,2)</f>
        <v>34.05</v>
      </c>
      <c r="M8365" s="24" t="n">
        <f aca="false">DATE(YEAR(C8365),MONTH(C8365),1)</f>
        <v>46235</v>
      </c>
    </row>
    <row r="8366" customFormat="false" ht="15" hidden="false" customHeight="false" outlineLevel="0" collapsed="false">
      <c r="A8366" s="21" t="s">
        <v>4017</v>
      </c>
      <c r="B8366" s="21" t="s">
        <v>3543</v>
      </c>
      <c r="C8366" s="23" t="n">
        <v>46254</v>
      </c>
      <c r="D8366" s="21" t="s">
        <v>2277</v>
      </c>
      <c r="E8366" s="21" t="s">
        <v>2202</v>
      </c>
      <c r="F8366" s="12" t="n">
        <v>2</v>
      </c>
      <c r="G8366" s="19" t="n">
        <v>121.05</v>
      </c>
      <c r="H8366" s="19" t="n">
        <v>75.65</v>
      </c>
      <c r="I8366" s="19" t="n">
        <f aca="false">ROUND(F8366*G8366,2)</f>
        <v>242.1</v>
      </c>
      <c r="J8366" s="19" t="n">
        <f aca="false">ROUND(F8366*H8366,2)</f>
        <v>151.3</v>
      </c>
      <c r="K8366" s="19" t="n">
        <f aca="false">INDEX(Pricebook!$L$2:$L$1401,MATCH(D8366,Pricebook!$A$2:$A$1401,0))</f>
        <v>130.45</v>
      </c>
      <c r="L8366" s="19" t="n">
        <f aca="false">ROUND(F8366*K8366,2)</f>
        <v>260.9</v>
      </c>
      <c r="M8366" s="24" t="n">
        <f aca="false">DATE(YEAR(C8366),MONTH(C8366),1)</f>
        <v>46235</v>
      </c>
    </row>
    <row r="8367" customFormat="false" ht="15" hidden="false" customHeight="false" outlineLevel="0" collapsed="false">
      <c r="A8367" s="21" t="s">
        <v>4017</v>
      </c>
      <c r="B8367" s="21" t="s">
        <v>3543</v>
      </c>
      <c r="C8367" s="23" t="n">
        <v>46254</v>
      </c>
      <c r="D8367" s="21" t="s">
        <v>275</v>
      </c>
      <c r="E8367" s="21" t="s">
        <v>108</v>
      </c>
      <c r="F8367" s="12" t="n">
        <v>1</v>
      </c>
      <c r="G8367" s="19" t="n">
        <v>11.6</v>
      </c>
      <c r="H8367" s="19" t="n">
        <v>8.85</v>
      </c>
      <c r="I8367" s="19" t="n">
        <f aca="false">ROUND(F8367*G8367,2)</f>
        <v>11.6</v>
      </c>
      <c r="J8367" s="19" t="n">
        <f aca="false">ROUND(F8367*H8367,2)</f>
        <v>8.85</v>
      </c>
      <c r="K8367" s="19" t="n">
        <f aca="false">INDEX(Pricebook!$L$2:$L$1401,MATCH(D8367,Pricebook!$A$2:$A$1401,0))</f>
        <v>12.65</v>
      </c>
      <c r="L8367" s="19" t="n">
        <f aca="false">ROUND(F8367*K8367,2)</f>
        <v>12.65</v>
      </c>
      <c r="M8367" s="24" t="n">
        <f aca="false">DATE(YEAR(C8367),MONTH(C8367),1)</f>
        <v>46235</v>
      </c>
    </row>
    <row r="8368" customFormat="false" ht="15" hidden="false" customHeight="false" outlineLevel="0" collapsed="false">
      <c r="A8368" s="21" t="s">
        <v>4018</v>
      </c>
      <c r="B8368" s="21" t="s">
        <v>3195</v>
      </c>
      <c r="C8368" s="23" t="n">
        <v>46254</v>
      </c>
      <c r="D8368" s="21" t="s">
        <v>189</v>
      </c>
      <c r="E8368" s="21" t="s">
        <v>108</v>
      </c>
      <c r="F8368" s="12" t="n">
        <v>1</v>
      </c>
      <c r="G8368" s="19" t="n">
        <v>84.9</v>
      </c>
      <c r="H8368" s="19" t="n">
        <v>65.14</v>
      </c>
      <c r="I8368" s="19" t="n">
        <f aca="false">ROUND(F8368*G8368,2)</f>
        <v>84.9</v>
      </c>
      <c r="J8368" s="19" t="n">
        <f aca="false">ROUND(F8368*H8368,2)</f>
        <v>65.14</v>
      </c>
      <c r="K8368" s="19" t="n">
        <f aca="false">INDEX(Pricebook!$L$2:$L$1401,MATCH(D8368,Pricebook!$A$2:$A$1401,0))</f>
        <v>93.1</v>
      </c>
      <c r="L8368" s="19" t="n">
        <f aca="false">ROUND(F8368*K8368,2)</f>
        <v>93.1</v>
      </c>
      <c r="M8368" s="24" t="n">
        <f aca="false">DATE(YEAR(C8368),MONTH(C8368),1)</f>
        <v>46235</v>
      </c>
    </row>
    <row r="8369" customFormat="false" ht="15" hidden="false" customHeight="false" outlineLevel="0" collapsed="false">
      <c r="A8369" s="21" t="s">
        <v>4018</v>
      </c>
      <c r="B8369" s="21" t="s">
        <v>3195</v>
      </c>
      <c r="C8369" s="23" t="n">
        <v>46254</v>
      </c>
      <c r="D8369" s="21" t="s">
        <v>346</v>
      </c>
      <c r="E8369" s="21" t="s">
        <v>108</v>
      </c>
      <c r="F8369" s="12" t="n">
        <v>1</v>
      </c>
      <c r="G8369" s="19" t="n">
        <v>177.45</v>
      </c>
      <c r="H8369" s="19" t="n">
        <v>137.06</v>
      </c>
      <c r="I8369" s="19" t="n">
        <f aca="false">ROUND(F8369*G8369,2)</f>
        <v>177.45</v>
      </c>
      <c r="J8369" s="19" t="n">
        <f aca="false">ROUND(F8369*H8369,2)</f>
        <v>137.06</v>
      </c>
      <c r="K8369" s="19" t="n">
        <f aca="false">INDEX(Pricebook!$L$2:$L$1401,MATCH(D8369,Pricebook!$A$2:$A$1401,0))</f>
        <v>195.8</v>
      </c>
      <c r="L8369" s="19" t="n">
        <f aca="false">ROUND(F8369*K8369,2)</f>
        <v>195.8</v>
      </c>
      <c r="M8369" s="24" t="n">
        <f aca="false">DATE(YEAR(C8369),MONTH(C8369),1)</f>
        <v>46235</v>
      </c>
    </row>
    <row r="8370" customFormat="false" ht="15" hidden="false" customHeight="false" outlineLevel="0" collapsed="false">
      <c r="A8370" s="21" t="s">
        <v>4018</v>
      </c>
      <c r="B8370" s="21" t="s">
        <v>3195</v>
      </c>
      <c r="C8370" s="23" t="n">
        <v>46254</v>
      </c>
      <c r="D8370" s="21" t="s">
        <v>2402</v>
      </c>
      <c r="E8370" s="21" t="s">
        <v>2202</v>
      </c>
      <c r="F8370" s="12" t="n">
        <v>2</v>
      </c>
      <c r="G8370" s="19" t="n">
        <v>67</v>
      </c>
      <c r="H8370" s="19" t="n">
        <v>46.78</v>
      </c>
      <c r="I8370" s="19" t="n">
        <f aca="false">ROUND(F8370*G8370,2)</f>
        <v>134</v>
      </c>
      <c r="J8370" s="19" t="n">
        <f aca="false">ROUND(F8370*H8370,2)</f>
        <v>93.56</v>
      </c>
      <c r="K8370" s="19" t="n">
        <f aca="false">INDEX(Pricebook!$L$2:$L$1401,MATCH(D8370,Pricebook!$A$2:$A$1401,0))</f>
        <v>70.9</v>
      </c>
      <c r="L8370" s="19" t="n">
        <f aca="false">ROUND(F8370*K8370,2)</f>
        <v>141.8</v>
      </c>
      <c r="M8370" s="24" t="n">
        <f aca="false">DATE(YEAR(C8370),MONTH(C8370),1)</f>
        <v>46235</v>
      </c>
    </row>
    <row r="8371" customFormat="false" ht="15" hidden="false" customHeight="false" outlineLevel="0" collapsed="false">
      <c r="A8371" s="21" t="s">
        <v>4018</v>
      </c>
      <c r="B8371" s="21" t="s">
        <v>3195</v>
      </c>
      <c r="C8371" s="23" t="n">
        <v>46254</v>
      </c>
      <c r="D8371" s="21" t="s">
        <v>360</v>
      </c>
      <c r="E8371" s="21" t="s">
        <v>108</v>
      </c>
      <c r="F8371" s="12" t="n">
        <v>2</v>
      </c>
      <c r="G8371" s="19" t="n">
        <v>23</v>
      </c>
      <c r="H8371" s="19" t="n">
        <v>18.48</v>
      </c>
      <c r="I8371" s="19" t="n">
        <f aca="false">ROUND(F8371*G8371,2)</f>
        <v>46</v>
      </c>
      <c r="J8371" s="19" t="n">
        <f aca="false">ROUND(F8371*H8371,2)</f>
        <v>36.96</v>
      </c>
      <c r="K8371" s="19" t="n">
        <f aca="false">INDEX(Pricebook!$L$2:$L$1401,MATCH(D8371,Pricebook!$A$2:$A$1401,0))</f>
        <v>25</v>
      </c>
      <c r="L8371" s="19" t="n">
        <f aca="false">ROUND(F8371*K8371,2)</f>
        <v>50</v>
      </c>
      <c r="M8371" s="24" t="n">
        <f aca="false">DATE(YEAR(C8371),MONTH(C8371),1)</f>
        <v>46235</v>
      </c>
    </row>
    <row r="8372" customFormat="false" ht="15" hidden="false" customHeight="false" outlineLevel="0" collapsed="false">
      <c r="A8372" s="21" t="s">
        <v>4018</v>
      </c>
      <c r="B8372" s="21" t="s">
        <v>3195</v>
      </c>
      <c r="C8372" s="23" t="n">
        <v>46254</v>
      </c>
      <c r="D8372" s="21" t="s">
        <v>2244</v>
      </c>
      <c r="E8372" s="21" t="s">
        <v>2202</v>
      </c>
      <c r="F8372" s="12" t="n">
        <v>7</v>
      </c>
      <c r="G8372" s="19" t="n">
        <v>5.3</v>
      </c>
      <c r="H8372" s="19" t="n">
        <v>3.28</v>
      </c>
      <c r="I8372" s="19" t="n">
        <f aca="false">ROUND(F8372*G8372,2)</f>
        <v>37.1</v>
      </c>
      <c r="J8372" s="19" t="n">
        <f aca="false">ROUND(F8372*H8372,2)</f>
        <v>22.96</v>
      </c>
      <c r="K8372" s="19" t="n">
        <f aca="false">INDEX(Pricebook!$L$2:$L$1401,MATCH(D8372,Pricebook!$A$2:$A$1401,0))</f>
        <v>5.7</v>
      </c>
      <c r="L8372" s="19" t="n">
        <f aca="false">ROUND(F8372*K8372,2)</f>
        <v>39.9</v>
      </c>
      <c r="M8372" s="24" t="n">
        <f aca="false">DATE(YEAR(C8372),MONTH(C8372),1)</f>
        <v>46235</v>
      </c>
    </row>
    <row r="8373" customFormat="false" ht="15" hidden="false" customHeight="false" outlineLevel="0" collapsed="false">
      <c r="A8373" s="21" t="s">
        <v>4018</v>
      </c>
      <c r="B8373" s="21" t="s">
        <v>3195</v>
      </c>
      <c r="C8373" s="23" t="n">
        <v>46254</v>
      </c>
      <c r="D8373" s="21" t="s">
        <v>219</v>
      </c>
      <c r="E8373" s="21" t="s">
        <v>108</v>
      </c>
      <c r="F8373" s="12" t="n">
        <v>1</v>
      </c>
      <c r="G8373" s="19" t="n">
        <v>92</v>
      </c>
      <c r="H8373" s="19" t="n">
        <v>70.17</v>
      </c>
      <c r="I8373" s="19" t="n">
        <f aca="false">ROUND(F8373*G8373,2)</f>
        <v>92</v>
      </c>
      <c r="J8373" s="19" t="n">
        <f aca="false">ROUND(F8373*H8373,2)</f>
        <v>70.17</v>
      </c>
      <c r="K8373" s="19" t="n">
        <f aca="false">INDEX(Pricebook!$L$2:$L$1401,MATCH(D8373,Pricebook!$A$2:$A$1401,0))</f>
        <v>100.25</v>
      </c>
      <c r="L8373" s="19" t="n">
        <f aca="false">ROUND(F8373*K8373,2)</f>
        <v>100.25</v>
      </c>
      <c r="M8373" s="24" t="n">
        <f aca="false">DATE(YEAR(C8373),MONTH(C8373),1)</f>
        <v>46235</v>
      </c>
    </row>
    <row r="8374" customFormat="false" ht="15" hidden="false" customHeight="false" outlineLevel="0" collapsed="false">
      <c r="A8374" s="21" t="s">
        <v>4018</v>
      </c>
      <c r="B8374" s="21" t="s">
        <v>3195</v>
      </c>
      <c r="C8374" s="23" t="n">
        <v>46254</v>
      </c>
      <c r="D8374" s="21" t="s">
        <v>2844</v>
      </c>
      <c r="E8374" s="21" t="s">
        <v>2748</v>
      </c>
      <c r="F8374" s="12" t="n">
        <v>5</v>
      </c>
      <c r="G8374" s="19" t="n">
        <v>4.6</v>
      </c>
      <c r="H8374" s="19" t="n">
        <v>2.76</v>
      </c>
      <c r="I8374" s="19" t="n">
        <f aca="false">ROUND(F8374*G8374,2)</f>
        <v>23</v>
      </c>
      <c r="J8374" s="19" t="n">
        <f aca="false">ROUND(F8374*H8374,2)</f>
        <v>13.8</v>
      </c>
      <c r="K8374" s="19" t="n">
        <f aca="false">INDEX(Pricebook!$L$2:$L$1401,MATCH(D8374,Pricebook!$A$2:$A$1401,0))</f>
        <v>5.05</v>
      </c>
      <c r="L8374" s="19" t="n">
        <f aca="false">ROUND(F8374*K8374,2)</f>
        <v>25.25</v>
      </c>
      <c r="M8374" s="24" t="n">
        <f aca="false">DATE(YEAR(C8374),MONTH(C8374),1)</f>
        <v>46235</v>
      </c>
    </row>
    <row r="8375" customFormat="false" ht="15" hidden="false" customHeight="false" outlineLevel="0" collapsed="false">
      <c r="A8375" s="21" t="s">
        <v>4018</v>
      </c>
      <c r="B8375" s="21" t="s">
        <v>3195</v>
      </c>
      <c r="C8375" s="23" t="n">
        <v>46254</v>
      </c>
      <c r="D8375" s="21" t="s">
        <v>2918</v>
      </c>
      <c r="E8375" s="21" t="s">
        <v>2748</v>
      </c>
      <c r="F8375" s="12" t="n">
        <v>3</v>
      </c>
      <c r="G8375" s="19" t="n">
        <v>68.75</v>
      </c>
      <c r="H8375" s="19" t="n">
        <v>41.31</v>
      </c>
      <c r="I8375" s="19" t="n">
        <f aca="false">ROUND(F8375*G8375,2)</f>
        <v>206.25</v>
      </c>
      <c r="J8375" s="19" t="n">
        <f aca="false">ROUND(F8375*H8375,2)</f>
        <v>123.93</v>
      </c>
      <c r="K8375" s="19" t="n">
        <f aca="false">INDEX(Pricebook!$L$2:$L$1401,MATCH(D8375,Pricebook!$A$2:$A$1401,0))</f>
        <v>75.15</v>
      </c>
      <c r="L8375" s="19" t="n">
        <f aca="false">ROUND(F8375*K8375,2)</f>
        <v>225.45</v>
      </c>
      <c r="M8375" s="24" t="n">
        <f aca="false">DATE(YEAR(C8375),MONTH(C8375),1)</f>
        <v>46235</v>
      </c>
    </row>
    <row r="8376" customFormat="false" ht="15" hidden="false" customHeight="false" outlineLevel="0" collapsed="false">
      <c r="A8376" s="21" t="s">
        <v>4018</v>
      </c>
      <c r="B8376" s="21" t="s">
        <v>3195</v>
      </c>
      <c r="C8376" s="23" t="n">
        <v>46254</v>
      </c>
      <c r="D8376" s="21" t="s">
        <v>2214</v>
      </c>
      <c r="E8376" s="21" t="s">
        <v>2202</v>
      </c>
      <c r="F8376" s="12" t="n">
        <v>3</v>
      </c>
      <c r="G8376" s="19" t="n">
        <v>60.55</v>
      </c>
      <c r="H8376" s="19" t="n">
        <v>37.33</v>
      </c>
      <c r="I8376" s="19" t="n">
        <f aca="false">ROUND(F8376*G8376,2)</f>
        <v>181.65</v>
      </c>
      <c r="J8376" s="19" t="n">
        <f aca="false">ROUND(F8376*H8376,2)</f>
        <v>111.99</v>
      </c>
      <c r="K8376" s="19" t="n">
        <f aca="false">INDEX(Pricebook!$L$2:$L$1401,MATCH(D8376,Pricebook!$A$2:$A$1401,0))</f>
        <v>64.4</v>
      </c>
      <c r="L8376" s="19" t="n">
        <f aca="false">ROUND(F8376*K8376,2)</f>
        <v>193.2</v>
      </c>
      <c r="M8376" s="24" t="n">
        <f aca="false">DATE(YEAR(C8376),MONTH(C8376),1)</f>
        <v>46235</v>
      </c>
    </row>
    <row r="8377" customFormat="false" ht="15" hidden="false" customHeight="false" outlineLevel="0" collapsed="false">
      <c r="A8377" s="21" t="s">
        <v>4018</v>
      </c>
      <c r="B8377" s="21" t="s">
        <v>3195</v>
      </c>
      <c r="C8377" s="23" t="n">
        <v>46254</v>
      </c>
      <c r="D8377" s="21" t="s">
        <v>412</v>
      </c>
      <c r="E8377" s="21" t="s">
        <v>366</v>
      </c>
      <c r="F8377" s="12" t="n">
        <v>1</v>
      </c>
      <c r="G8377" s="19" t="n">
        <v>360.45</v>
      </c>
      <c r="H8377" s="19" t="n">
        <v>260.79</v>
      </c>
      <c r="I8377" s="19" t="n">
        <f aca="false">ROUND(F8377*G8377,2)</f>
        <v>360.45</v>
      </c>
      <c r="J8377" s="19" t="n">
        <f aca="false">ROUND(F8377*H8377,2)</f>
        <v>260.79</v>
      </c>
      <c r="K8377" s="19" t="n">
        <f aca="false">INDEX(Pricebook!$L$2:$L$1401,MATCH(D8377,Pricebook!$A$2:$A$1401,0))</f>
        <v>389.25</v>
      </c>
      <c r="L8377" s="19" t="n">
        <f aca="false">ROUND(F8377*K8377,2)</f>
        <v>389.25</v>
      </c>
      <c r="M8377" s="24" t="n">
        <f aca="false">DATE(YEAR(C8377),MONTH(C8377),1)</f>
        <v>46235</v>
      </c>
    </row>
    <row r="8378" customFormat="false" ht="15" hidden="false" customHeight="false" outlineLevel="0" collapsed="false">
      <c r="A8378" s="21" t="s">
        <v>4018</v>
      </c>
      <c r="B8378" s="21" t="s">
        <v>3195</v>
      </c>
      <c r="C8378" s="23" t="n">
        <v>46254</v>
      </c>
      <c r="D8378" s="21" t="s">
        <v>591</v>
      </c>
      <c r="E8378" s="21" t="s">
        <v>366</v>
      </c>
      <c r="F8378" s="12" t="n">
        <v>2</v>
      </c>
      <c r="G8378" s="19" t="n">
        <v>10.15</v>
      </c>
      <c r="H8378" s="19" t="n">
        <v>7.24</v>
      </c>
      <c r="I8378" s="19" t="n">
        <f aca="false">ROUND(F8378*G8378,2)</f>
        <v>20.3</v>
      </c>
      <c r="J8378" s="19" t="n">
        <f aca="false">ROUND(F8378*H8378,2)</f>
        <v>14.48</v>
      </c>
      <c r="K8378" s="19" t="n">
        <f aca="false">INDEX(Pricebook!$L$2:$L$1401,MATCH(D8378,Pricebook!$A$2:$A$1401,0))</f>
        <v>10.85</v>
      </c>
      <c r="L8378" s="19" t="n">
        <f aca="false">ROUND(F8378*K8378,2)</f>
        <v>21.7</v>
      </c>
      <c r="M8378" s="24" t="n">
        <f aca="false">DATE(YEAR(C8378),MONTH(C8378),1)</f>
        <v>46235</v>
      </c>
    </row>
    <row r="8379" customFormat="false" ht="15" hidden="false" customHeight="false" outlineLevel="0" collapsed="false">
      <c r="A8379" s="21" t="s">
        <v>4019</v>
      </c>
      <c r="B8379" s="21" t="s">
        <v>4000</v>
      </c>
      <c r="C8379" s="23" t="n">
        <v>46254</v>
      </c>
      <c r="D8379" s="21" t="s">
        <v>565</v>
      </c>
      <c r="E8379" s="21" t="s">
        <v>366</v>
      </c>
      <c r="F8379" s="12" t="n">
        <v>3</v>
      </c>
      <c r="G8379" s="19" t="n">
        <v>43.2</v>
      </c>
      <c r="H8379" s="19" t="n">
        <v>35.03</v>
      </c>
      <c r="I8379" s="19" t="n">
        <f aca="false">ROUND(F8379*G8379,2)</f>
        <v>129.6</v>
      </c>
      <c r="J8379" s="19" t="n">
        <f aca="false">ROUND(F8379*H8379,2)</f>
        <v>105.09</v>
      </c>
      <c r="K8379" s="19" t="n">
        <f aca="false">INDEX(Pricebook!$L$2:$L$1401,MATCH(D8379,Pricebook!$A$2:$A$1401,0))</f>
        <v>46.75</v>
      </c>
      <c r="L8379" s="19" t="n">
        <f aca="false">ROUND(F8379*K8379,2)</f>
        <v>140.25</v>
      </c>
      <c r="M8379" s="24" t="n">
        <f aca="false">DATE(YEAR(C8379),MONTH(C8379),1)</f>
        <v>46235</v>
      </c>
    </row>
    <row r="8380" customFormat="false" ht="15" hidden="false" customHeight="false" outlineLevel="0" collapsed="false">
      <c r="A8380" s="21" t="s">
        <v>4019</v>
      </c>
      <c r="B8380" s="21" t="s">
        <v>4000</v>
      </c>
      <c r="C8380" s="23" t="n">
        <v>46254</v>
      </c>
      <c r="D8380" s="21" t="s">
        <v>2916</v>
      </c>
      <c r="E8380" s="21" t="s">
        <v>2748</v>
      </c>
      <c r="F8380" s="12" t="n">
        <v>6</v>
      </c>
      <c r="G8380" s="19" t="n">
        <v>5.1</v>
      </c>
      <c r="H8380" s="19" t="n">
        <v>3.07</v>
      </c>
      <c r="I8380" s="19" t="n">
        <f aca="false">ROUND(F8380*G8380,2)</f>
        <v>30.6</v>
      </c>
      <c r="J8380" s="19" t="n">
        <f aca="false">ROUND(F8380*H8380,2)</f>
        <v>18.42</v>
      </c>
      <c r="K8380" s="19" t="n">
        <f aca="false">INDEX(Pricebook!$L$2:$L$1401,MATCH(D8380,Pricebook!$A$2:$A$1401,0))</f>
        <v>5.6</v>
      </c>
      <c r="L8380" s="19" t="n">
        <f aca="false">ROUND(F8380*K8380,2)</f>
        <v>33.6</v>
      </c>
      <c r="M8380" s="24" t="n">
        <f aca="false">DATE(YEAR(C8380),MONTH(C8380),1)</f>
        <v>46235</v>
      </c>
    </row>
    <row r="8381" customFormat="false" ht="15" hidden="false" customHeight="false" outlineLevel="0" collapsed="false">
      <c r="A8381" s="21" t="s">
        <v>4019</v>
      </c>
      <c r="B8381" s="21" t="s">
        <v>4000</v>
      </c>
      <c r="C8381" s="23" t="n">
        <v>46254</v>
      </c>
      <c r="D8381" s="21" t="s">
        <v>745</v>
      </c>
      <c r="E8381" s="21" t="s">
        <v>366</v>
      </c>
      <c r="F8381" s="12" t="n">
        <v>1</v>
      </c>
      <c r="G8381" s="19" t="n">
        <v>146.3</v>
      </c>
      <c r="H8381" s="19" t="n">
        <v>104.27</v>
      </c>
      <c r="I8381" s="19" t="n">
        <f aca="false">ROUND(F8381*G8381,2)</f>
        <v>146.3</v>
      </c>
      <c r="J8381" s="19" t="n">
        <f aca="false">ROUND(F8381*H8381,2)</f>
        <v>104.27</v>
      </c>
      <c r="K8381" s="19" t="n">
        <f aca="false">INDEX(Pricebook!$L$2:$L$1401,MATCH(D8381,Pricebook!$A$2:$A$1401,0))</f>
        <v>155.65</v>
      </c>
      <c r="L8381" s="19" t="n">
        <f aca="false">ROUND(F8381*K8381,2)</f>
        <v>155.65</v>
      </c>
      <c r="M8381" s="24" t="n">
        <f aca="false">DATE(YEAR(C8381),MONTH(C8381),1)</f>
        <v>46235</v>
      </c>
    </row>
    <row r="8382" customFormat="false" ht="15" hidden="false" customHeight="false" outlineLevel="0" collapsed="false">
      <c r="A8382" s="21" t="s">
        <v>4019</v>
      </c>
      <c r="B8382" s="21" t="s">
        <v>4000</v>
      </c>
      <c r="C8382" s="23" t="n">
        <v>46254</v>
      </c>
      <c r="D8382" s="21" t="s">
        <v>2499</v>
      </c>
      <c r="E8382" s="21" t="s">
        <v>2466</v>
      </c>
      <c r="F8382" s="12" t="n">
        <v>2</v>
      </c>
      <c r="G8382" s="19" t="n">
        <v>49.5</v>
      </c>
      <c r="H8382" s="19" t="n">
        <v>30.69</v>
      </c>
      <c r="I8382" s="19" t="n">
        <f aca="false">ROUND(F8382*G8382,2)</f>
        <v>99</v>
      </c>
      <c r="J8382" s="19" t="n">
        <f aca="false">ROUND(F8382*H8382,2)</f>
        <v>61.38</v>
      </c>
      <c r="K8382" s="19" t="n">
        <f aca="false">INDEX(Pricebook!$L$2:$L$1401,MATCH(D8382,Pricebook!$A$2:$A$1401,0))</f>
        <v>51.15</v>
      </c>
      <c r="L8382" s="19" t="n">
        <f aca="false">ROUND(F8382*K8382,2)</f>
        <v>102.3</v>
      </c>
      <c r="M8382" s="24" t="n">
        <f aca="false">DATE(YEAR(C8382),MONTH(C8382),1)</f>
        <v>46235</v>
      </c>
    </row>
    <row r="8383" customFormat="false" ht="15" hidden="false" customHeight="false" outlineLevel="0" collapsed="false">
      <c r="A8383" s="21" t="s">
        <v>4019</v>
      </c>
      <c r="B8383" s="21" t="s">
        <v>4000</v>
      </c>
      <c r="C8383" s="23" t="n">
        <v>46254</v>
      </c>
      <c r="D8383" s="21" t="s">
        <v>2543</v>
      </c>
      <c r="E8383" s="21" t="s">
        <v>2466</v>
      </c>
      <c r="F8383" s="12" t="n">
        <v>5</v>
      </c>
      <c r="G8383" s="19" t="n">
        <v>26.85</v>
      </c>
      <c r="H8383" s="19" t="n">
        <v>16.56</v>
      </c>
      <c r="I8383" s="19" t="n">
        <f aca="false">ROUND(F8383*G8383,2)</f>
        <v>134.25</v>
      </c>
      <c r="J8383" s="19" t="n">
        <f aca="false">ROUND(F8383*H8383,2)</f>
        <v>82.8</v>
      </c>
      <c r="K8383" s="19" t="n">
        <f aca="false">INDEX(Pricebook!$L$2:$L$1401,MATCH(D8383,Pricebook!$A$2:$A$1401,0))</f>
        <v>27.6</v>
      </c>
      <c r="L8383" s="19" t="n">
        <f aca="false">ROUND(F8383*K8383,2)</f>
        <v>138</v>
      </c>
      <c r="M8383" s="24" t="n">
        <f aca="false">DATE(YEAR(C8383),MONTH(C8383),1)</f>
        <v>46235</v>
      </c>
    </row>
    <row r="8384" customFormat="false" ht="15" hidden="false" customHeight="false" outlineLevel="0" collapsed="false">
      <c r="A8384" s="21" t="s">
        <v>4019</v>
      </c>
      <c r="B8384" s="21" t="s">
        <v>4000</v>
      </c>
      <c r="C8384" s="23" t="n">
        <v>46254</v>
      </c>
      <c r="D8384" s="21" t="s">
        <v>551</v>
      </c>
      <c r="E8384" s="21" t="s">
        <v>366</v>
      </c>
      <c r="F8384" s="12" t="n">
        <v>1</v>
      </c>
      <c r="G8384" s="19" t="n">
        <v>138.65</v>
      </c>
      <c r="H8384" s="19" t="n">
        <v>111.49</v>
      </c>
      <c r="I8384" s="19" t="n">
        <f aca="false">ROUND(F8384*G8384,2)</f>
        <v>138.65</v>
      </c>
      <c r="J8384" s="19" t="n">
        <f aca="false">ROUND(F8384*H8384,2)</f>
        <v>111.49</v>
      </c>
      <c r="K8384" s="19" t="n">
        <f aca="false">INDEX(Pricebook!$L$2:$L$1401,MATCH(D8384,Pricebook!$A$2:$A$1401,0))</f>
        <v>150.7</v>
      </c>
      <c r="L8384" s="19" t="n">
        <f aca="false">ROUND(F8384*K8384,2)</f>
        <v>150.7</v>
      </c>
      <c r="M8384" s="24" t="n">
        <f aca="false">DATE(YEAR(C8384),MONTH(C8384),1)</f>
        <v>46235</v>
      </c>
    </row>
    <row r="8385" customFormat="false" ht="15" hidden="false" customHeight="false" outlineLevel="0" collapsed="false">
      <c r="A8385" s="21" t="s">
        <v>4019</v>
      </c>
      <c r="B8385" s="21" t="s">
        <v>4000</v>
      </c>
      <c r="C8385" s="23" t="n">
        <v>46254</v>
      </c>
      <c r="D8385" s="21" t="s">
        <v>2497</v>
      </c>
      <c r="E8385" s="21" t="s">
        <v>2466</v>
      </c>
      <c r="F8385" s="12" t="n">
        <v>1</v>
      </c>
      <c r="G8385" s="19" t="n">
        <v>42.2</v>
      </c>
      <c r="H8385" s="19" t="n">
        <v>26.61</v>
      </c>
      <c r="I8385" s="19" t="n">
        <f aca="false">ROUND(F8385*G8385,2)</f>
        <v>42.2</v>
      </c>
      <c r="J8385" s="19" t="n">
        <f aca="false">ROUND(F8385*H8385,2)</f>
        <v>26.61</v>
      </c>
      <c r="K8385" s="19" t="n">
        <f aca="false">INDEX(Pricebook!$L$2:$L$1401,MATCH(D8385,Pricebook!$A$2:$A$1401,0))</f>
        <v>44.35</v>
      </c>
      <c r="L8385" s="19" t="n">
        <f aca="false">ROUND(F8385*K8385,2)</f>
        <v>44.35</v>
      </c>
      <c r="M8385" s="24" t="n">
        <f aca="false">DATE(YEAR(C8385),MONTH(C8385),1)</f>
        <v>46235</v>
      </c>
    </row>
    <row r="8386" customFormat="false" ht="15" hidden="false" customHeight="false" outlineLevel="0" collapsed="false">
      <c r="A8386" s="21" t="s">
        <v>4019</v>
      </c>
      <c r="B8386" s="21" t="s">
        <v>4000</v>
      </c>
      <c r="C8386" s="23" t="n">
        <v>46254</v>
      </c>
      <c r="D8386" s="21" t="s">
        <v>567</v>
      </c>
      <c r="E8386" s="21" t="s">
        <v>366</v>
      </c>
      <c r="F8386" s="12" t="n">
        <v>5</v>
      </c>
      <c r="G8386" s="19" t="n">
        <v>7.35</v>
      </c>
      <c r="H8386" s="19" t="n">
        <v>5.56</v>
      </c>
      <c r="I8386" s="19" t="n">
        <f aca="false">ROUND(F8386*G8386,2)</f>
        <v>36.75</v>
      </c>
      <c r="J8386" s="19" t="n">
        <f aca="false">ROUND(F8386*H8386,2)</f>
        <v>27.8</v>
      </c>
      <c r="K8386" s="19" t="n">
        <f aca="false">INDEX(Pricebook!$L$2:$L$1401,MATCH(D8386,Pricebook!$A$2:$A$1401,0))</f>
        <v>7.85</v>
      </c>
      <c r="L8386" s="19" t="n">
        <f aca="false">ROUND(F8386*K8386,2)</f>
        <v>39.25</v>
      </c>
      <c r="M8386" s="24" t="n">
        <f aca="false">DATE(YEAR(C8386),MONTH(C8386),1)</f>
        <v>46235</v>
      </c>
    </row>
    <row r="8387" customFormat="false" ht="15" hidden="false" customHeight="false" outlineLevel="0" collapsed="false">
      <c r="A8387" s="21" t="s">
        <v>4019</v>
      </c>
      <c r="B8387" s="21" t="s">
        <v>4000</v>
      </c>
      <c r="C8387" s="23" t="n">
        <v>46254</v>
      </c>
      <c r="D8387" s="21" t="s">
        <v>412</v>
      </c>
      <c r="E8387" s="21" t="s">
        <v>366</v>
      </c>
      <c r="F8387" s="12" t="n">
        <v>1</v>
      </c>
      <c r="G8387" s="19" t="n">
        <v>360.45</v>
      </c>
      <c r="H8387" s="19" t="n">
        <v>260.79</v>
      </c>
      <c r="I8387" s="19" t="n">
        <f aca="false">ROUND(F8387*G8387,2)</f>
        <v>360.45</v>
      </c>
      <c r="J8387" s="19" t="n">
        <f aca="false">ROUND(F8387*H8387,2)</f>
        <v>260.79</v>
      </c>
      <c r="K8387" s="19" t="n">
        <f aca="false">INDEX(Pricebook!$L$2:$L$1401,MATCH(D8387,Pricebook!$A$2:$A$1401,0))</f>
        <v>389.25</v>
      </c>
      <c r="L8387" s="19" t="n">
        <f aca="false">ROUND(F8387*K8387,2)</f>
        <v>389.25</v>
      </c>
      <c r="M8387" s="24" t="n">
        <f aca="false">DATE(YEAR(C8387),MONTH(C8387),1)</f>
        <v>46235</v>
      </c>
    </row>
    <row r="8388" customFormat="false" ht="15" hidden="false" customHeight="false" outlineLevel="0" collapsed="false">
      <c r="A8388" s="21" t="s">
        <v>4019</v>
      </c>
      <c r="B8388" s="21" t="s">
        <v>4000</v>
      </c>
      <c r="C8388" s="23" t="n">
        <v>46254</v>
      </c>
      <c r="D8388" s="21" t="s">
        <v>2755</v>
      </c>
      <c r="E8388" s="21" t="s">
        <v>2748</v>
      </c>
      <c r="F8388" s="12" t="n">
        <v>1</v>
      </c>
      <c r="G8388" s="19" t="n">
        <v>2.8</v>
      </c>
      <c r="H8388" s="19" t="n">
        <v>1.67</v>
      </c>
      <c r="I8388" s="19" t="n">
        <f aca="false">ROUND(F8388*G8388,2)</f>
        <v>2.8</v>
      </c>
      <c r="J8388" s="19" t="n">
        <f aca="false">ROUND(F8388*H8388,2)</f>
        <v>1.67</v>
      </c>
      <c r="K8388" s="19" t="n">
        <f aca="false">INDEX(Pricebook!$L$2:$L$1401,MATCH(D8388,Pricebook!$A$2:$A$1401,0))</f>
        <v>3.05</v>
      </c>
      <c r="L8388" s="19" t="n">
        <f aca="false">ROUND(F8388*K8388,2)</f>
        <v>3.05</v>
      </c>
      <c r="M8388" s="24" t="n">
        <f aca="false">DATE(YEAR(C8388),MONTH(C8388),1)</f>
        <v>46235</v>
      </c>
    </row>
    <row r="8389" customFormat="false" ht="15" hidden="false" customHeight="false" outlineLevel="0" collapsed="false">
      <c r="A8389" s="21" t="s">
        <v>4019</v>
      </c>
      <c r="B8389" s="21" t="s">
        <v>4000</v>
      </c>
      <c r="C8389" s="23" t="n">
        <v>46254</v>
      </c>
      <c r="D8389" s="21" t="s">
        <v>829</v>
      </c>
      <c r="E8389" s="21" t="s">
        <v>366</v>
      </c>
      <c r="F8389" s="12" t="n">
        <v>3</v>
      </c>
      <c r="G8389" s="19" t="n">
        <v>18.55</v>
      </c>
      <c r="H8389" s="19" t="n">
        <v>13.38</v>
      </c>
      <c r="I8389" s="19" t="n">
        <f aca="false">ROUND(F8389*G8389,2)</f>
        <v>55.65</v>
      </c>
      <c r="J8389" s="19" t="n">
        <f aca="false">ROUND(F8389*H8389,2)</f>
        <v>40.14</v>
      </c>
      <c r="K8389" s="19" t="n">
        <f aca="false">INDEX(Pricebook!$L$2:$L$1401,MATCH(D8389,Pricebook!$A$2:$A$1401,0))</f>
        <v>20</v>
      </c>
      <c r="L8389" s="19" t="n">
        <f aca="false">ROUND(F8389*K8389,2)</f>
        <v>60</v>
      </c>
      <c r="M8389" s="24" t="n">
        <f aca="false">DATE(YEAR(C8389),MONTH(C8389),1)</f>
        <v>46235</v>
      </c>
    </row>
    <row r="8390" customFormat="false" ht="15" hidden="false" customHeight="false" outlineLevel="0" collapsed="false">
      <c r="A8390" s="21" t="s">
        <v>4019</v>
      </c>
      <c r="B8390" s="21" t="s">
        <v>4000</v>
      </c>
      <c r="C8390" s="23" t="n">
        <v>46254</v>
      </c>
      <c r="D8390" s="21" t="s">
        <v>2464</v>
      </c>
      <c r="E8390" s="21" t="s">
        <v>2466</v>
      </c>
      <c r="F8390" s="12" t="n">
        <v>1</v>
      </c>
      <c r="G8390" s="19" t="n">
        <v>31.2</v>
      </c>
      <c r="H8390" s="19" t="n">
        <v>19.48</v>
      </c>
      <c r="I8390" s="19" t="n">
        <f aca="false">ROUND(F8390*G8390,2)</f>
        <v>31.2</v>
      </c>
      <c r="J8390" s="19" t="n">
        <f aca="false">ROUND(F8390*H8390,2)</f>
        <v>19.48</v>
      </c>
      <c r="K8390" s="19" t="n">
        <f aca="false">INDEX(Pricebook!$L$2:$L$1401,MATCH(D8390,Pricebook!$A$2:$A$1401,0))</f>
        <v>32.5</v>
      </c>
      <c r="L8390" s="19" t="n">
        <f aca="false">ROUND(F8390*K8390,2)</f>
        <v>32.5</v>
      </c>
      <c r="M8390" s="24" t="n">
        <f aca="false">DATE(YEAR(C8390),MONTH(C8390),1)</f>
        <v>46235</v>
      </c>
    </row>
    <row r="8391" customFormat="false" ht="15" hidden="false" customHeight="false" outlineLevel="0" collapsed="false">
      <c r="A8391" s="21" t="s">
        <v>4019</v>
      </c>
      <c r="B8391" s="21" t="s">
        <v>4000</v>
      </c>
      <c r="C8391" s="23" t="n">
        <v>46254</v>
      </c>
      <c r="D8391" s="21" t="s">
        <v>2497</v>
      </c>
      <c r="E8391" s="21" t="s">
        <v>2466</v>
      </c>
      <c r="F8391" s="12" t="n">
        <v>4</v>
      </c>
      <c r="G8391" s="19" t="n">
        <v>42.2</v>
      </c>
      <c r="H8391" s="19" t="n">
        <v>26.61</v>
      </c>
      <c r="I8391" s="19" t="n">
        <f aca="false">ROUND(F8391*G8391,2)</f>
        <v>168.8</v>
      </c>
      <c r="J8391" s="19" t="n">
        <f aca="false">ROUND(F8391*H8391,2)</f>
        <v>106.44</v>
      </c>
      <c r="K8391" s="19" t="n">
        <f aca="false">INDEX(Pricebook!$L$2:$L$1401,MATCH(D8391,Pricebook!$A$2:$A$1401,0))</f>
        <v>44.35</v>
      </c>
      <c r="L8391" s="19" t="n">
        <f aca="false">ROUND(F8391*K8391,2)</f>
        <v>177.4</v>
      </c>
      <c r="M8391" s="24" t="n">
        <f aca="false">DATE(YEAR(C8391),MONTH(C8391),1)</f>
        <v>46235</v>
      </c>
    </row>
    <row r="8392" customFormat="false" ht="15" hidden="false" customHeight="false" outlineLevel="0" collapsed="false">
      <c r="A8392" s="21" t="s">
        <v>4019</v>
      </c>
      <c r="B8392" s="21" t="s">
        <v>4000</v>
      </c>
      <c r="C8392" s="23" t="n">
        <v>46254</v>
      </c>
      <c r="D8392" s="21" t="s">
        <v>2581</v>
      </c>
      <c r="E8392" s="21" t="s">
        <v>2466</v>
      </c>
      <c r="F8392" s="12" t="n">
        <v>5</v>
      </c>
      <c r="G8392" s="19" t="n">
        <v>8.55</v>
      </c>
      <c r="H8392" s="19" t="n">
        <v>5.36</v>
      </c>
      <c r="I8392" s="19" t="n">
        <f aca="false">ROUND(F8392*G8392,2)</f>
        <v>42.75</v>
      </c>
      <c r="J8392" s="19" t="n">
        <f aca="false">ROUND(F8392*H8392,2)</f>
        <v>26.8</v>
      </c>
      <c r="K8392" s="19" t="n">
        <f aca="false">INDEX(Pricebook!$L$2:$L$1401,MATCH(D8392,Pricebook!$A$2:$A$1401,0))</f>
        <v>8.95</v>
      </c>
      <c r="L8392" s="19" t="n">
        <f aca="false">ROUND(F8392*K8392,2)</f>
        <v>44.75</v>
      </c>
      <c r="M8392" s="24" t="n">
        <f aca="false">DATE(YEAR(C8392),MONTH(C8392),1)</f>
        <v>46235</v>
      </c>
    </row>
    <row r="8393" customFormat="false" ht="15" hidden="false" customHeight="false" outlineLevel="0" collapsed="false">
      <c r="A8393" s="21" t="s">
        <v>4019</v>
      </c>
      <c r="B8393" s="21" t="s">
        <v>4000</v>
      </c>
      <c r="C8393" s="23" t="n">
        <v>46254</v>
      </c>
      <c r="D8393" s="21" t="s">
        <v>2946</v>
      </c>
      <c r="E8393" s="21" t="s">
        <v>2748</v>
      </c>
      <c r="F8393" s="12" t="n">
        <v>6</v>
      </c>
      <c r="G8393" s="19" t="n">
        <v>9.3</v>
      </c>
      <c r="H8393" s="19" t="n">
        <v>5.53</v>
      </c>
      <c r="I8393" s="19" t="n">
        <f aca="false">ROUND(F8393*G8393,2)</f>
        <v>55.8</v>
      </c>
      <c r="J8393" s="19" t="n">
        <f aca="false">ROUND(F8393*H8393,2)</f>
        <v>33.18</v>
      </c>
      <c r="K8393" s="19" t="n">
        <f aca="false">INDEX(Pricebook!$L$2:$L$1401,MATCH(D8393,Pricebook!$A$2:$A$1401,0))</f>
        <v>10.1</v>
      </c>
      <c r="L8393" s="19" t="n">
        <f aca="false">ROUND(F8393*K8393,2)</f>
        <v>60.6</v>
      </c>
      <c r="M8393" s="24" t="n">
        <f aca="false">DATE(YEAR(C8393),MONTH(C8393),1)</f>
        <v>46235</v>
      </c>
    </row>
    <row r="8394" customFormat="false" ht="15" hidden="false" customHeight="false" outlineLevel="0" collapsed="false">
      <c r="A8394" s="21" t="s">
        <v>4020</v>
      </c>
      <c r="B8394" s="21" t="s">
        <v>3831</v>
      </c>
      <c r="C8394" s="23" t="n">
        <v>46255</v>
      </c>
      <c r="D8394" s="21" t="s">
        <v>1226</v>
      </c>
      <c r="E8394" s="21" t="s">
        <v>971</v>
      </c>
      <c r="F8394" s="12" t="n">
        <v>26</v>
      </c>
      <c r="G8394" s="19" t="n">
        <v>0.9</v>
      </c>
      <c r="H8394" s="19" t="n">
        <v>0.7</v>
      </c>
      <c r="I8394" s="19" t="n">
        <f aca="false">ROUND(F8394*G8394,2)</f>
        <v>23.4</v>
      </c>
      <c r="J8394" s="19" t="n">
        <f aca="false">ROUND(F8394*H8394,2)</f>
        <v>18.2</v>
      </c>
      <c r="K8394" s="19" t="n">
        <f aca="false">INDEX(Pricebook!$L$2:$L$1401,MATCH(D8394,Pricebook!$A$2:$A$1401,0))</f>
        <v>1</v>
      </c>
      <c r="L8394" s="19" t="n">
        <f aca="false">ROUND(F8394*K8394,2)</f>
        <v>26</v>
      </c>
      <c r="M8394" s="24" t="n">
        <f aca="false">DATE(YEAR(C8394),MONTH(C8394),1)</f>
        <v>46235</v>
      </c>
    </row>
    <row r="8395" customFormat="false" ht="15" hidden="false" customHeight="false" outlineLevel="0" collapsed="false">
      <c r="A8395" s="21" t="s">
        <v>4020</v>
      </c>
      <c r="B8395" s="21" t="s">
        <v>3831</v>
      </c>
      <c r="C8395" s="23" t="n">
        <v>46255</v>
      </c>
      <c r="D8395" s="21" t="s">
        <v>2022</v>
      </c>
      <c r="E8395" s="21" t="s">
        <v>1941</v>
      </c>
      <c r="F8395" s="12" t="n">
        <v>3</v>
      </c>
      <c r="G8395" s="19" t="n">
        <v>65.35</v>
      </c>
      <c r="H8395" s="19" t="n">
        <v>41.85</v>
      </c>
      <c r="I8395" s="19" t="n">
        <f aca="false">ROUND(F8395*G8395,2)</f>
        <v>196.05</v>
      </c>
      <c r="J8395" s="19" t="n">
        <f aca="false">ROUND(F8395*H8395,2)</f>
        <v>125.55</v>
      </c>
      <c r="K8395" s="19" t="n">
        <f aca="false">INDEX(Pricebook!$L$2:$L$1401,MATCH(D8395,Pricebook!$A$2:$A$1401,0))</f>
        <v>67.5</v>
      </c>
      <c r="L8395" s="19" t="n">
        <f aca="false">ROUND(F8395*K8395,2)</f>
        <v>202.5</v>
      </c>
      <c r="M8395" s="24" t="n">
        <f aca="false">DATE(YEAR(C8395),MONTH(C8395),1)</f>
        <v>46235</v>
      </c>
    </row>
    <row r="8396" customFormat="false" ht="15" hidden="false" customHeight="false" outlineLevel="0" collapsed="false">
      <c r="A8396" s="21" t="s">
        <v>4020</v>
      </c>
      <c r="B8396" s="21" t="s">
        <v>3831</v>
      </c>
      <c r="C8396" s="23" t="n">
        <v>46255</v>
      </c>
      <c r="D8396" s="21" t="s">
        <v>1238</v>
      </c>
      <c r="E8396" s="21" t="s">
        <v>971</v>
      </c>
      <c r="F8396" s="12" t="n">
        <v>1</v>
      </c>
      <c r="G8396" s="19" t="n">
        <v>107.15</v>
      </c>
      <c r="H8396" s="19" t="n">
        <v>88.05</v>
      </c>
      <c r="I8396" s="19" t="n">
        <f aca="false">ROUND(F8396*G8396,2)</f>
        <v>107.15</v>
      </c>
      <c r="J8396" s="19" t="n">
        <f aca="false">ROUND(F8396*H8396,2)</f>
        <v>88.05</v>
      </c>
      <c r="K8396" s="19" t="n">
        <f aca="false">INDEX(Pricebook!$L$2:$L$1401,MATCH(D8396,Pricebook!$A$2:$A$1401,0))</f>
        <v>125.8</v>
      </c>
      <c r="L8396" s="19" t="n">
        <f aca="false">ROUND(F8396*K8396,2)</f>
        <v>125.8</v>
      </c>
      <c r="M8396" s="24" t="n">
        <f aca="false">DATE(YEAR(C8396),MONTH(C8396),1)</f>
        <v>46235</v>
      </c>
    </row>
    <row r="8397" customFormat="false" ht="15" hidden="false" customHeight="false" outlineLevel="0" collapsed="false">
      <c r="A8397" s="21" t="s">
        <v>4020</v>
      </c>
      <c r="B8397" s="21" t="s">
        <v>3831</v>
      </c>
      <c r="C8397" s="23" t="n">
        <v>46255</v>
      </c>
      <c r="D8397" s="21" t="s">
        <v>1148</v>
      </c>
      <c r="E8397" s="21" t="s">
        <v>971</v>
      </c>
      <c r="F8397" s="12" t="n">
        <v>2</v>
      </c>
      <c r="G8397" s="19" t="n">
        <v>364.3</v>
      </c>
      <c r="H8397" s="19" t="n">
        <v>298.19</v>
      </c>
      <c r="I8397" s="19" t="n">
        <f aca="false">ROUND(F8397*G8397,2)</f>
        <v>728.6</v>
      </c>
      <c r="J8397" s="19" t="n">
        <f aca="false">ROUND(F8397*H8397,2)</f>
        <v>596.38</v>
      </c>
      <c r="K8397" s="19" t="n">
        <f aca="false">INDEX(Pricebook!$L$2:$L$1401,MATCH(D8397,Pricebook!$A$2:$A$1401,0))</f>
        <v>426</v>
      </c>
      <c r="L8397" s="19" t="n">
        <f aca="false">ROUND(F8397*K8397,2)</f>
        <v>852</v>
      </c>
      <c r="M8397" s="24" t="n">
        <f aca="false">DATE(YEAR(C8397),MONTH(C8397),1)</f>
        <v>46235</v>
      </c>
    </row>
    <row r="8398" customFormat="false" ht="15" hidden="false" customHeight="false" outlineLevel="0" collapsed="false">
      <c r="A8398" s="21" t="s">
        <v>4020</v>
      </c>
      <c r="B8398" s="21" t="s">
        <v>3831</v>
      </c>
      <c r="C8398" s="23" t="n">
        <v>46255</v>
      </c>
      <c r="D8398" s="21" t="s">
        <v>2820</v>
      </c>
      <c r="E8398" s="21" t="s">
        <v>2748</v>
      </c>
      <c r="F8398" s="12" t="n">
        <v>1</v>
      </c>
      <c r="G8398" s="19" t="n">
        <v>34.4</v>
      </c>
      <c r="H8398" s="19" t="n">
        <v>20.74</v>
      </c>
      <c r="I8398" s="19" t="n">
        <f aca="false">ROUND(F8398*G8398,2)</f>
        <v>34.4</v>
      </c>
      <c r="J8398" s="19" t="n">
        <f aca="false">ROUND(F8398*H8398,2)</f>
        <v>20.74</v>
      </c>
      <c r="K8398" s="19" t="n">
        <f aca="false">INDEX(Pricebook!$L$2:$L$1401,MATCH(D8398,Pricebook!$A$2:$A$1401,0))</f>
        <v>37.75</v>
      </c>
      <c r="L8398" s="19" t="n">
        <f aca="false">ROUND(F8398*K8398,2)</f>
        <v>37.75</v>
      </c>
      <c r="M8398" s="24" t="n">
        <f aca="false">DATE(YEAR(C8398),MONTH(C8398),1)</f>
        <v>46235</v>
      </c>
    </row>
    <row r="8399" customFormat="false" ht="15" hidden="false" customHeight="false" outlineLevel="0" collapsed="false">
      <c r="A8399" s="21" t="s">
        <v>4020</v>
      </c>
      <c r="B8399" s="21" t="s">
        <v>3831</v>
      </c>
      <c r="C8399" s="23" t="n">
        <v>46255</v>
      </c>
      <c r="D8399" s="21" t="s">
        <v>945</v>
      </c>
      <c r="E8399" s="21" t="s">
        <v>366</v>
      </c>
      <c r="F8399" s="12" t="n">
        <v>2</v>
      </c>
      <c r="G8399" s="19" t="n">
        <v>122.4</v>
      </c>
      <c r="H8399" s="19" t="n">
        <v>87.55</v>
      </c>
      <c r="I8399" s="19" t="n">
        <f aca="false">ROUND(F8399*G8399,2)</f>
        <v>244.8</v>
      </c>
      <c r="J8399" s="19" t="n">
        <f aca="false">ROUND(F8399*H8399,2)</f>
        <v>175.1</v>
      </c>
      <c r="K8399" s="19" t="n">
        <f aca="false">INDEX(Pricebook!$L$2:$L$1401,MATCH(D8399,Pricebook!$A$2:$A$1401,0))</f>
        <v>130.7</v>
      </c>
      <c r="L8399" s="19" t="n">
        <f aca="false">ROUND(F8399*K8399,2)</f>
        <v>261.4</v>
      </c>
      <c r="M8399" s="24" t="n">
        <f aca="false">DATE(YEAR(C8399),MONTH(C8399),1)</f>
        <v>46235</v>
      </c>
    </row>
    <row r="8400" customFormat="false" ht="15" hidden="false" customHeight="false" outlineLevel="0" collapsed="false">
      <c r="A8400" s="21" t="s">
        <v>4020</v>
      </c>
      <c r="B8400" s="21" t="s">
        <v>3831</v>
      </c>
      <c r="C8400" s="23" t="n">
        <v>46255</v>
      </c>
      <c r="D8400" s="21" t="s">
        <v>749</v>
      </c>
      <c r="E8400" s="21" t="s">
        <v>366</v>
      </c>
      <c r="F8400" s="12" t="n">
        <v>1</v>
      </c>
      <c r="G8400" s="19" t="n">
        <v>197.5</v>
      </c>
      <c r="H8400" s="19" t="n">
        <v>142.05</v>
      </c>
      <c r="I8400" s="19" t="n">
        <f aca="false">ROUND(F8400*G8400,2)</f>
        <v>197.5</v>
      </c>
      <c r="J8400" s="19" t="n">
        <f aca="false">ROUND(F8400*H8400,2)</f>
        <v>142.05</v>
      </c>
      <c r="K8400" s="19" t="n">
        <f aca="false">INDEX(Pricebook!$L$2:$L$1401,MATCH(D8400,Pricebook!$A$2:$A$1401,0))</f>
        <v>212.05</v>
      </c>
      <c r="L8400" s="19" t="n">
        <f aca="false">ROUND(F8400*K8400,2)</f>
        <v>212.05</v>
      </c>
      <c r="M8400" s="24" t="n">
        <f aca="false">DATE(YEAR(C8400),MONTH(C8400),1)</f>
        <v>46235</v>
      </c>
    </row>
    <row r="8401" customFormat="false" ht="15" hidden="false" customHeight="false" outlineLevel="0" collapsed="false">
      <c r="A8401" s="21" t="s">
        <v>4020</v>
      </c>
      <c r="B8401" s="21" t="s">
        <v>3831</v>
      </c>
      <c r="C8401" s="23" t="n">
        <v>46255</v>
      </c>
      <c r="D8401" s="21" t="s">
        <v>2828</v>
      </c>
      <c r="E8401" s="21" t="s">
        <v>2748</v>
      </c>
      <c r="F8401" s="12" t="n">
        <v>2</v>
      </c>
      <c r="G8401" s="19" t="n">
        <v>8.35</v>
      </c>
      <c r="H8401" s="19" t="n">
        <v>5.06</v>
      </c>
      <c r="I8401" s="19" t="n">
        <f aca="false">ROUND(F8401*G8401,2)</f>
        <v>16.7</v>
      </c>
      <c r="J8401" s="19" t="n">
        <f aca="false">ROUND(F8401*H8401,2)</f>
        <v>10.12</v>
      </c>
      <c r="K8401" s="19" t="n">
        <f aca="false">INDEX(Pricebook!$L$2:$L$1401,MATCH(D8401,Pricebook!$A$2:$A$1401,0))</f>
        <v>9.2</v>
      </c>
      <c r="L8401" s="19" t="n">
        <f aca="false">ROUND(F8401*K8401,2)</f>
        <v>18.4</v>
      </c>
      <c r="M8401" s="24" t="n">
        <f aca="false">DATE(YEAR(C8401),MONTH(C8401),1)</f>
        <v>46235</v>
      </c>
    </row>
    <row r="8402" customFormat="false" ht="15" hidden="false" customHeight="false" outlineLevel="0" collapsed="false">
      <c r="A8402" s="21" t="s">
        <v>4020</v>
      </c>
      <c r="B8402" s="21" t="s">
        <v>3831</v>
      </c>
      <c r="C8402" s="23" t="n">
        <v>46255</v>
      </c>
      <c r="D8402" s="21" t="s">
        <v>685</v>
      </c>
      <c r="E8402" s="21" t="s">
        <v>366</v>
      </c>
      <c r="F8402" s="12" t="n">
        <v>3</v>
      </c>
      <c r="G8402" s="19" t="n">
        <v>53.3</v>
      </c>
      <c r="H8402" s="19" t="n">
        <v>38.63</v>
      </c>
      <c r="I8402" s="19" t="n">
        <f aca="false">ROUND(F8402*G8402,2)</f>
        <v>159.9</v>
      </c>
      <c r="J8402" s="19" t="n">
        <f aca="false">ROUND(F8402*H8402,2)</f>
        <v>115.89</v>
      </c>
      <c r="K8402" s="19" t="n">
        <f aca="false">INDEX(Pricebook!$L$2:$L$1401,MATCH(D8402,Pricebook!$A$2:$A$1401,0))</f>
        <v>57.7</v>
      </c>
      <c r="L8402" s="19" t="n">
        <f aca="false">ROUND(F8402*K8402,2)</f>
        <v>173.1</v>
      </c>
      <c r="M8402" s="24" t="n">
        <f aca="false">DATE(YEAR(C8402),MONTH(C8402),1)</f>
        <v>46235</v>
      </c>
    </row>
    <row r="8403" customFormat="false" ht="15" hidden="false" customHeight="false" outlineLevel="0" collapsed="false">
      <c r="A8403" s="21" t="s">
        <v>4020</v>
      </c>
      <c r="B8403" s="21" t="s">
        <v>3831</v>
      </c>
      <c r="C8403" s="23" t="n">
        <v>46255</v>
      </c>
      <c r="D8403" s="21" t="s">
        <v>2058</v>
      </c>
      <c r="E8403" s="21" t="s">
        <v>1941</v>
      </c>
      <c r="F8403" s="12" t="n">
        <v>6</v>
      </c>
      <c r="G8403" s="19" t="n">
        <v>32.95</v>
      </c>
      <c r="H8403" s="19" t="n">
        <v>21.43</v>
      </c>
      <c r="I8403" s="19" t="n">
        <f aca="false">ROUND(F8403*G8403,2)</f>
        <v>197.7</v>
      </c>
      <c r="J8403" s="19" t="n">
        <f aca="false">ROUND(F8403*H8403,2)</f>
        <v>128.58</v>
      </c>
      <c r="K8403" s="19" t="n">
        <f aca="false">INDEX(Pricebook!$L$2:$L$1401,MATCH(D8403,Pricebook!$A$2:$A$1401,0))</f>
        <v>34.6</v>
      </c>
      <c r="L8403" s="19" t="n">
        <f aca="false">ROUND(F8403*K8403,2)</f>
        <v>207.6</v>
      </c>
      <c r="M8403" s="24" t="n">
        <f aca="false">DATE(YEAR(C8403),MONTH(C8403),1)</f>
        <v>46235</v>
      </c>
    </row>
    <row r="8404" customFormat="false" ht="15" hidden="false" customHeight="false" outlineLevel="0" collapsed="false">
      <c r="A8404" s="21" t="s">
        <v>4020</v>
      </c>
      <c r="B8404" s="21" t="s">
        <v>3831</v>
      </c>
      <c r="C8404" s="23" t="n">
        <v>46255</v>
      </c>
      <c r="D8404" s="21" t="s">
        <v>1092</v>
      </c>
      <c r="E8404" s="21" t="s">
        <v>971</v>
      </c>
      <c r="F8404" s="12" t="n">
        <v>1</v>
      </c>
      <c r="G8404" s="19" t="n">
        <v>318.25</v>
      </c>
      <c r="H8404" s="19" t="n">
        <v>260.7</v>
      </c>
      <c r="I8404" s="19" t="n">
        <f aca="false">ROUND(F8404*G8404,2)</f>
        <v>318.25</v>
      </c>
      <c r="J8404" s="19" t="n">
        <f aca="false">ROUND(F8404*H8404,2)</f>
        <v>260.7</v>
      </c>
      <c r="K8404" s="19" t="n">
        <f aca="false">INDEX(Pricebook!$L$2:$L$1401,MATCH(D8404,Pricebook!$A$2:$A$1401,0))</f>
        <v>318.25</v>
      </c>
      <c r="L8404" s="19" t="n">
        <f aca="false">ROUND(F8404*K8404,2)</f>
        <v>318.25</v>
      </c>
      <c r="M8404" s="24" t="n">
        <f aca="false">DATE(YEAR(C8404),MONTH(C8404),1)</f>
        <v>46235</v>
      </c>
    </row>
    <row r="8405" customFormat="false" ht="15" hidden="false" customHeight="false" outlineLevel="0" collapsed="false">
      <c r="A8405" s="21" t="s">
        <v>4020</v>
      </c>
      <c r="B8405" s="21" t="s">
        <v>3831</v>
      </c>
      <c r="C8405" s="23" t="n">
        <v>46255</v>
      </c>
      <c r="D8405" s="21" t="s">
        <v>473</v>
      </c>
      <c r="E8405" s="21" t="s">
        <v>366</v>
      </c>
      <c r="F8405" s="12" t="n">
        <v>3</v>
      </c>
      <c r="G8405" s="19" t="n">
        <v>9.65</v>
      </c>
      <c r="H8405" s="19" t="n">
        <v>6.88</v>
      </c>
      <c r="I8405" s="19" t="n">
        <f aca="false">ROUND(F8405*G8405,2)</f>
        <v>28.95</v>
      </c>
      <c r="J8405" s="19" t="n">
        <f aca="false">ROUND(F8405*H8405,2)</f>
        <v>20.64</v>
      </c>
      <c r="K8405" s="19" t="n">
        <f aca="false">INDEX(Pricebook!$L$2:$L$1401,MATCH(D8405,Pricebook!$A$2:$A$1401,0))</f>
        <v>10.3</v>
      </c>
      <c r="L8405" s="19" t="n">
        <f aca="false">ROUND(F8405*K8405,2)</f>
        <v>30.9</v>
      </c>
      <c r="M8405" s="24" t="n">
        <f aca="false">DATE(YEAR(C8405),MONTH(C8405),1)</f>
        <v>46235</v>
      </c>
    </row>
    <row r="8406" customFormat="false" ht="15" hidden="false" customHeight="false" outlineLevel="0" collapsed="false">
      <c r="A8406" s="21" t="s">
        <v>4020</v>
      </c>
      <c r="B8406" s="21" t="s">
        <v>3831</v>
      </c>
      <c r="C8406" s="23" t="n">
        <v>46255</v>
      </c>
      <c r="D8406" s="21" t="s">
        <v>2044</v>
      </c>
      <c r="E8406" s="21" t="s">
        <v>1941</v>
      </c>
      <c r="F8406" s="12" t="n">
        <v>3</v>
      </c>
      <c r="G8406" s="19" t="n">
        <v>52.1</v>
      </c>
      <c r="H8406" s="19" t="n">
        <v>33.65</v>
      </c>
      <c r="I8406" s="19" t="n">
        <f aca="false">ROUND(F8406*G8406,2)</f>
        <v>156.3</v>
      </c>
      <c r="J8406" s="19" t="n">
        <f aca="false">ROUND(F8406*H8406,2)</f>
        <v>100.95</v>
      </c>
      <c r="K8406" s="19" t="n">
        <f aca="false">INDEX(Pricebook!$L$2:$L$1401,MATCH(D8406,Pricebook!$A$2:$A$1401,0))</f>
        <v>54.3</v>
      </c>
      <c r="L8406" s="19" t="n">
        <f aca="false">ROUND(F8406*K8406,2)</f>
        <v>162.9</v>
      </c>
      <c r="M8406" s="24" t="n">
        <f aca="false">DATE(YEAR(C8406),MONTH(C8406),1)</f>
        <v>46235</v>
      </c>
    </row>
    <row r="8407" customFormat="false" ht="15" hidden="false" customHeight="false" outlineLevel="0" collapsed="false">
      <c r="A8407" s="21" t="s">
        <v>4020</v>
      </c>
      <c r="B8407" s="21" t="s">
        <v>3831</v>
      </c>
      <c r="C8407" s="23" t="n">
        <v>46255</v>
      </c>
      <c r="D8407" s="21" t="s">
        <v>2938</v>
      </c>
      <c r="E8407" s="21" t="s">
        <v>2748</v>
      </c>
      <c r="F8407" s="12" t="n">
        <v>4</v>
      </c>
      <c r="G8407" s="19" t="n">
        <v>5.9</v>
      </c>
      <c r="H8407" s="19" t="n">
        <v>3.52</v>
      </c>
      <c r="I8407" s="19" t="n">
        <f aca="false">ROUND(F8407*G8407,2)</f>
        <v>23.6</v>
      </c>
      <c r="J8407" s="19" t="n">
        <f aca="false">ROUND(F8407*H8407,2)</f>
        <v>14.08</v>
      </c>
      <c r="K8407" s="19" t="n">
        <f aca="false">INDEX(Pricebook!$L$2:$L$1401,MATCH(D8407,Pricebook!$A$2:$A$1401,0))</f>
        <v>6.4</v>
      </c>
      <c r="L8407" s="19" t="n">
        <f aca="false">ROUND(F8407*K8407,2)</f>
        <v>25.6</v>
      </c>
      <c r="M8407" s="24" t="n">
        <f aca="false">DATE(YEAR(C8407),MONTH(C8407),1)</f>
        <v>46235</v>
      </c>
    </row>
    <row r="8408" customFormat="false" ht="15" hidden="false" customHeight="false" outlineLevel="0" collapsed="false">
      <c r="A8408" s="21" t="s">
        <v>4021</v>
      </c>
      <c r="B8408" s="21" t="s">
        <v>3363</v>
      </c>
      <c r="C8408" s="23" t="n">
        <v>46255</v>
      </c>
      <c r="D8408" s="21" t="s">
        <v>1670</v>
      </c>
      <c r="E8408" s="21" t="s">
        <v>1452</v>
      </c>
      <c r="F8408" s="12" t="n">
        <v>7</v>
      </c>
      <c r="G8408" s="19" t="n">
        <v>30.3</v>
      </c>
      <c r="H8408" s="19" t="n">
        <v>18.89</v>
      </c>
      <c r="I8408" s="19" t="n">
        <f aca="false">ROUND(F8408*G8408,2)</f>
        <v>212.1</v>
      </c>
      <c r="J8408" s="19" t="n">
        <f aca="false">ROUND(F8408*H8408,2)</f>
        <v>132.23</v>
      </c>
      <c r="K8408" s="19" t="n">
        <f aca="false">INDEX(Pricebook!$L$2:$L$1401,MATCH(D8408,Pricebook!$A$2:$A$1401,0))</f>
        <v>31.5</v>
      </c>
      <c r="L8408" s="19" t="n">
        <f aca="false">ROUND(F8408*K8408,2)</f>
        <v>220.5</v>
      </c>
      <c r="M8408" s="24" t="n">
        <f aca="false">DATE(YEAR(C8408),MONTH(C8408),1)</f>
        <v>46235</v>
      </c>
    </row>
    <row r="8409" customFormat="false" ht="15" hidden="false" customHeight="false" outlineLevel="0" collapsed="false">
      <c r="A8409" s="21" t="s">
        <v>4021</v>
      </c>
      <c r="B8409" s="21" t="s">
        <v>3363</v>
      </c>
      <c r="C8409" s="23" t="n">
        <v>46255</v>
      </c>
      <c r="D8409" s="21" t="s">
        <v>1787</v>
      </c>
      <c r="E8409" s="21" t="s">
        <v>1452</v>
      </c>
      <c r="F8409" s="12" t="n">
        <v>6</v>
      </c>
      <c r="G8409" s="19" t="n">
        <v>71.05</v>
      </c>
      <c r="H8409" s="19" t="n">
        <v>49.55</v>
      </c>
      <c r="I8409" s="19" t="n">
        <f aca="false">ROUND(F8409*G8409,2)</f>
        <v>426.3</v>
      </c>
      <c r="J8409" s="19" t="n">
        <f aca="false">ROUND(F8409*H8409,2)</f>
        <v>297.3</v>
      </c>
      <c r="K8409" s="19" t="n">
        <f aca="false">INDEX(Pricebook!$L$2:$L$1401,MATCH(D8409,Pricebook!$A$2:$A$1401,0))</f>
        <v>72.9</v>
      </c>
      <c r="L8409" s="19" t="n">
        <f aca="false">ROUND(F8409*K8409,2)</f>
        <v>437.4</v>
      </c>
      <c r="M8409" s="24" t="n">
        <f aca="false">DATE(YEAR(C8409),MONTH(C8409),1)</f>
        <v>46235</v>
      </c>
    </row>
    <row r="8410" customFormat="false" ht="15" hidden="false" customHeight="false" outlineLevel="0" collapsed="false">
      <c r="A8410" s="21" t="s">
        <v>4021</v>
      </c>
      <c r="B8410" s="21" t="s">
        <v>3363</v>
      </c>
      <c r="C8410" s="23" t="n">
        <v>46255</v>
      </c>
      <c r="D8410" s="21" t="s">
        <v>1841</v>
      </c>
      <c r="E8410" s="21" t="s">
        <v>1452</v>
      </c>
      <c r="F8410" s="12" t="n">
        <v>5</v>
      </c>
      <c r="G8410" s="19" t="n">
        <v>22.7</v>
      </c>
      <c r="H8410" s="19" t="n">
        <v>14.11</v>
      </c>
      <c r="I8410" s="19" t="n">
        <f aca="false">ROUND(F8410*G8410,2)</f>
        <v>113.5</v>
      </c>
      <c r="J8410" s="19" t="n">
        <f aca="false">ROUND(F8410*H8410,2)</f>
        <v>70.55</v>
      </c>
      <c r="K8410" s="19" t="n">
        <f aca="false">INDEX(Pricebook!$L$2:$L$1401,MATCH(D8410,Pricebook!$A$2:$A$1401,0))</f>
        <v>23.55</v>
      </c>
      <c r="L8410" s="19" t="n">
        <f aca="false">ROUND(F8410*K8410,2)</f>
        <v>117.75</v>
      </c>
      <c r="M8410" s="24" t="n">
        <f aca="false">DATE(YEAR(C8410),MONTH(C8410),1)</f>
        <v>46235</v>
      </c>
    </row>
    <row r="8411" customFormat="false" ht="15" hidden="false" customHeight="false" outlineLevel="0" collapsed="false">
      <c r="A8411" s="21" t="s">
        <v>4021</v>
      </c>
      <c r="B8411" s="21" t="s">
        <v>3363</v>
      </c>
      <c r="C8411" s="23" t="n">
        <v>46255</v>
      </c>
      <c r="D8411" s="21" t="s">
        <v>1727</v>
      </c>
      <c r="E8411" s="21" t="s">
        <v>1452</v>
      </c>
      <c r="F8411" s="12" t="n">
        <v>3</v>
      </c>
      <c r="G8411" s="19" t="n">
        <v>95.9</v>
      </c>
      <c r="H8411" s="19" t="n">
        <v>67.03</v>
      </c>
      <c r="I8411" s="19" t="n">
        <f aca="false">ROUND(F8411*G8411,2)</f>
        <v>287.7</v>
      </c>
      <c r="J8411" s="19" t="n">
        <f aca="false">ROUND(F8411*H8411,2)</f>
        <v>201.09</v>
      </c>
      <c r="K8411" s="19" t="n">
        <f aca="false">INDEX(Pricebook!$L$2:$L$1401,MATCH(D8411,Pricebook!$A$2:$A$1401,0))</f>
        <v>98.6</v>
      </c>
      <c r="L8411" s="19" t="n">
        <f aca="false">ROUND(F8411*K8411,2)</f>
        <v>295.8</v>
      </c>
      <c r="M8411" s="24" t="n">
        <f aca="false">DATE(YEAR(C8411),MONTH(C8411),1)</f>
        <v>46235</v>
      </c>
    </row>
    <row r="8412" customFormat="false" ht="15" hidden="false" customHeight="false" outlineLevel="0" collapsed="false">
      <c r="A8412" s="21" t="s">
        <v>4021</v>
      </c>
      <c r="B8412" s="21" t="s">
        <v>3363</v>
      </c>
      <c r="C8412" s="23" t="n">
        <v>46255</v>
      </c>
      <c r="D8412" s="21" t="s">
        <v>581</v>
      </c>
      <c r="E8412" s="21" t="s">
        <v>366</v>
      </c>
      <c r="F8412" s="12" t="n">
        <v>3</v>
      </c>
      <c r="G8412" s="19" t="n">
        <v>56.75</v>
      </c>
      <c r="H8412" s="19" t="n">
        <v>40.85</v>
      </c>
      <c r="I8412" s="19" t="n">
        <f aca="false">ROUND(F8412*G8412,2)</f>
        <v>170.25</v>
      </c>
      <c r="J8412" s="19" t="n">
        <f aca="false">ROUND(F8412*H8412,2)</f>
        <v>122.55</v>
      </c>
      <c r="K8412" s="19" t="n">
        <f aca="false">INDEX(Pricebook!$L$2:$L$1401,MATCH(D8412,Pricebook!$A$2:$A$1401,0))</f>
        <v>61</v>
      </c>
      <c r="L8412" s="19" t="n">
        <f aca="false">ROUND(F8412*K8412,2)</f>
        <v>183</v>
      </c>
      <c r="M8412" s="24" t="n">
        <f aca="false">DATE(YEAR(C8412),MONTH(C8412),1)</f>
        <v>46235</v>
      </c>
    </row>
    <row r="8413" customFormat="false" ht="15" hidden="false" customHeight="false" outlineLevel="0" collapsed="false">
      <c r="A8413" s="21" t="s">
        <v>4021</v>
      </c>
      <c r="B8413" s="21" t="s">
        <v>3363</v>
      </c>
      <c r="C8413" s="23" t="n">
        <v>46255</v>
      </c>
      <c r="D8413" s="21" t="s">
        <v>1809</v>
      </c>
      <c r="E8413" s="21" t="s">
        <v>1452</v>
      </c>
      <c r="F8413" s="12" t="n">
        <v>2</v>
      </c>
      <c r="G8413" s="19" t="n">
        <v>111.2</v>
      </c>
      <c r="H8413" s="19" t="n">
        <v>67.91</v>
      </c>
      <c r="I8413" s="19" t="n">
        <f aca="false">ROUND(F8413*G8413,2)</f>
        <v>222.4</v>
      </c>
      <c r="J8413" s="19" t="n">
        <f aca="false">ROUND(F8413*H8413,2)</f>
        <v>135.82</v>
      </c>
      <c r="K8413" s="19" t="n">
        <f aca="false">INDEX(Pricebook!$L$2:$L$1401,MATCH(D8413,Pricebook!$A$2:$A$1401,0))</f>
        <v>113.2</v>
      </c>
      <c r="L8413" s="19" t="n">
        <f aca="false">ROUND(F8413*K8413,2)</f>
        <v>226.4</v>
      </c>
      <c r="M8413" s="24" t="n">
        <f aca="false">DATE(YEAR(C8413),MONTH(C8413),1)</f>
        <v>46235</v>
      </c>
    </row>
    <row r="8414" customFormat="false" ht="15" hidden="false" customHeight="false" outlineLevel="0" collapsed="false">
      <c r="A8414" s="21" t="s">
        <v>4021</v>
      </c>
      <c r="B8414" s="21" t="s">
        <v>3363</v>
      </c>
      <c r="C8414" s="23" t="n">
        <v>46255</v>
      </c>
      <c r="D8414" s="21" t="s">
        <v>787</v>
      </c>
      <c r="E8414" s="21" t="s">
        <v>366</v>
      </c>
      <c r="F8414" s="12" t="n">
        <v>1</v>
      </c>
      <c r="G8414" s="19" t="n">
        <v>11.95</v>
      </c>
      <c r="H8414" s="19" t="n">
        <v>8.65</v>
      </c>
      <c r="I8414" s="19" t="n">
        <f aca="false">ROUND(F8414*G8414,2)</f>
        <v>11.95</v>
      </c>
      <c r="J8414" s="19" t="n">
        <f aca="false">ROUND(F8414*H8414,2)</f>
        <v>8.65</v>
      </c>
      <c r="K8414" s="19" t="n">
        <f aca="false">INDEX(Pricebook!$L$2:$L$1401,MATCH(D8414,Pricebook!$A$2:$A$1401,0))</f>
        <v>12.95</v>
      </c>
      <c r="L8414" s="19" t="n">
        <f aca="false">ROUND(F8414*K8414,2)</f>
        <v>12.95</v>
      </c>
      <c r="M8414" s="24" t="n">
        <f aca="false">DATE(YEAR(C8414),MONTH(C8414),1)</f>
        <v>46235</v>
      </c>
    </row>
    <row r="8415" customFormat="false" ht="15" hidden="false" customHeight="false" outlineLevel="0" collapsed="false">
      <c r="A8415" s="21" t="s">
        <v>4021</v>
      </c>
      <c r="B8415" s="21" t="s">
        <v>3363</v>
      </c>
      <c r="C8415" s="23" t="n">
        <v>46255</v>
      </c>
      <c r="D8415" s="21" t="s">
        <v>2246</v>
      </c>
      <c r="E8415" s="21" t="s">
        <v>2202</v>
      </c>
      <c r="F8415" s="12" t="n">
        <v>8</v>
      </c>
      <c r="G8415" s="19" t="n">
        <v>9</v>
      </c>
      <c r="H8415" s="19" t="n">
        <v>5.56</v>
      </c>
      <c r="I8415" s="19" t="n">
        <f aca="false">ROUND(F8415*G8415,2)</f>
        <v>72</v>
      </c>
      <c r="J8415" s="19" t="n">
        <f aca="false">ROUND(F8415*H8415,2)</f>
        <v>44.48</v>
      </c>
      <c r="K8415" s="19" t="n">
        <f aca="false">INDEX(Pricebook!$L$2:$L$1401,MATCH(D8415,Pricebook!$A$2:$A$1401,0))</f>
        <v>9.6</v>
      </c>
      <c r="L8415" s="19" t="n">
        <f aca="false">ROUND(F8415*K8415,2)</f>
        <v>76.8</v>
      </c>
      <c r="M8415" s="24" t="n">
        <f aca="false">DATE(YEAR(C8415),MONTH(C8415),1)</f>
        <v>46235</v>
      </c>
    </row>
    <row r="8416" customFormat="false" ht="15" hidden="false" customHeight="false" outlineLevel="0" collapsed="false">
      <c r="A8416" s="21" t="s">
        <v>4021</v>
      </c>
      <c r="B8416" s="21" t="s">
        <v>3363</v>
      </c>
      <c r="C8416" s="23" t="n">
        <v>46255</v>
      </c>
      <c r="D8416" s="21" t="s">
        <v>2442</v>
      </c>
      <c r="E8416" s="21" t="s">
        <v>2202</v>
      </c>
      <c r="F8416" s="12" t="n">
        <v>4</v>
      </c>
      <c r="G8416" s="19" t="n">
        <v>44.85</v>
      </c>
      <c r="H8416" s="19" t="n">
        <v>27.86</v>
      </c>
      <c r="I8416" s="19" t="n">
        <f aca="false">ROUND(F8416*G8416,2)</f>
        <v>179.4</v>
      </c>
      <c r="J8416" s="19" t="n">
        <f aca="false">ROUND(F8416*H8416,2)</f>
        <v>111.44</v>
      </c>
      <c r="K8416" s="19" t="n">
        <f aca="false">INDEX(Pricebook!$L$2:$L$1401,MATCH(D8416,Pricebook!$A$2:$A$1401,0))</f>
        <v>48.05</v>
      </c>
      <c r="L8416" s="19" t="n">
        <f aca="false">ROUND(F8416*K8416,2)</f>
        <v>192.2</v>
      </c>
      <c r="M8416" s="24" t="n">
        <f aca="false">DATE(YEAR(C8416),MONTH(C8416),1)</f>
        <v>46235</v>
      </c>
    </row>
    <row r="8417" customFormat="false" ht="15" hidden="false" customHeight="false" outlineLevel="0" collapsed="false">
      <c r="A8417" s="21" t="s">
        <v>4021</v>
      </c>
      <c r="B8417" s="21" t="s">
        <v>3363</v>
      </c>
      <c r="C8417" s="23" t="n">
        <v>46255</v>
      </c>
      <c r="D8417" s="21" t="s">
        <v>2458</v>
      </c>
      <c r="E8417" s="21" t="s">
        <v>2202</v>
      </c>
      <c r="F8417" s="12" t="n">
        <v>6</v>
      </c>
      <c r="G8417" s="19" t="n">
        <v>5.75</v>
      </c>
      <c r="H8417" s="19" t="n">
        <v>3.81</v>
      </c>
      <c r="I8417" s="19" t="n">
        <f aca="false">ROUND(F8417*G8417,2)</f>
        <v>34.5</v>
      </c>
      <c r="J8417" s="19" t="n">
        <f aca="false">ROUND(F8417*H8417,2)</f>
        <v>22.86</v>
      </c>
      <c r="K8417" s="19" t="n">
        <f aca="false">INDEX(Pricebook!$L$2:$L$1401,MATCH(D8417,Pricebook!$A$2:$A$1401,0))</f>
        <v>6.05</v>
      </c>
      <c r="L8417" s="19" t="n">
        <f aca="false">ROUND(F8417*K8417,2)</f>
        <v>36.3</v>
      </c>
      <c r="M8417" s="24" t="n">
        <f aca="false">DATE(YEAR(C8417),MONTH(C8417),1)</f>
        <v>46235</v>
      </c>
    </row>
    <row r="8418" customFormat="false" ht="15" hidden="false" customHeight="false" outlineLevel="0" collapsed="false">
      <c r="A8418" s="21" t="s">
        <v>4021</v>
      </c>
      <c r="B8418" s="21" t="s">
        <v>3363</v>
      </c>
      <c r="C8418" s="23" t="n">
        <v>46255</v>
      </c>
      <c r="D8418" s="21" t="s">
        <v>386</v>
      </c>
      <c r="E8418" s="21" t="s">
        <v>366</v>
      </c>
      <c r="F8418" s="12" t="n">
        <v>6</v>
      </c>
      <c r="G8418" s="19" t="n">
        <v>6.6</v>
      </c>
      <c r="H8418" s="19" t="n">
        <v>4.81</v>
      </c>
      <c r="I8418" s="19" t="n">
        <f aca="false">ROUND(F8418*G8418,2)</f>
        <v>39.6</v>
      </c>
      <c r="J8418" s="19" t="n">
        <f aca="false">ROUND(F8418*H8418,2)</f>
        <v>28.86</v>
      </c>
      <c r="K8418" s="19" t="n">
        <f aca="false">INDEX(Pricebook!$L$2:$L$1401,MATCH(D8418,Pricebook!$A$2:$A$1401,0))</f>
        <v>7.2</v>
      </c>
      <c r="L8418" s="19" t="n">
        <f aca="false">ROUND(F8418*K8418,2)</f>
        <v>43.2</v>
      </c>
      <c r="M8418" s="24" t="n">
        <f aca="false">DATE(YEAR(C8418),MONTH(C8418),1)</f>
        <v>46235</v>
      </c>
    </row>
    <row r="8419" customFormat="false" ht="15" hidden="false" customHeight="false" outlineLevel="0" collapsed="false">
      <c r="A8419" s="21" t="s">
        <v>4021</v>
      </c>
      <c r="B8419" s="21" t="s">
        <v>3363</v>
      </c>
      <c r="C8419" s="23" t="n">
        <v>46255</v>
      </c>
      <c r="D8419" s="21" t="s">
        <v>585</v>
      </c>
      <c r="E8419" s="21" t="s">
        <v>366</v>
      </c>
      <c r="F8419" s="12" t="n">
        <v>1</v>
      </c>
      <c r="G8419" s="19" t="n">
        <v>15.8</v>
      </c>
      <c r="H8419" s="19" t="n">
        <v>11.52</v>
      </c>
      <c r="I8419" s="19" t="n">
        <f aca="false">ROUND(F8419*G8419,2)</f>
        <v>15.8</v>
      </c>
      <c r="J8419" s="19" t="n">
        <f aca="false">ROUND(F8419*H8419,2)</f>
        <v>11.52</v>
      </c>
      <c r="K8419" s="19" t="n">
        <f aca="false">INDEX(Pricebook!$L$2:$L$1401,MATCH(D8419,Pricebook!$A$2:$A$1401,0))</f>
        <v>17.2</v>
      </c>
      <c r="L8419" s="19" t="n">
        <f aca="false">ROUND(F8419*K8419,2)</f>
        <v>17.2</v>
      </c>
      <c r="M8419" s="24" t="n">
        <f aca="false">DATE(YEAR(C8419),MONTH(C8419),1)</f>
        <v>46235</v>
      </c>
    </row>
    <row r="8420" customFormat="false" ht="15" hidden="false" customHeight="false" outlineLevel="0" collapsed="false">
      <c r="A8420" s="21" t="s">
        <v>4022</v>
      </c>
      <c r="B8420" s="21" t="s">
        <v>3003</v>
      </c>
      <c r="C8420" s="23" t="n">
        <v>46255</v>
      </c>
      <c r="D8420" s="21" t="s">
        <v>2759</v>
      </c>
      <c r="E8420" s="21" t="s">
        <v>2748</v>
      </c>
      <c r="F8420" s="12" t="n">
        <v>5</v>
      </c>
      <c r="G8420" s="19" t="n">
        <v>14.7</v>
      </c>
      <c r="H8420" s="19" t="n">
        <v>8.78</v>
      </c>
      <c r="I8420" s="19" t="n">
        <f aca="false">ROUND(F8420*G8420,2)</f>
        <v>73.5</v>
      </c>
      <c r="J8420" s="19" t="n">
        <f aca="false">ROUND(F8420*H8420,2)</f>
        <v>43.9</v>
      </c>
      <c r="K8420" s="19" t="n">
        <f aca="false">INDEX(Pricebook!$L$2:$L$1401,MATCH(D8420,Pricebook!$A$2:$A$1401,0))</f>
        <v>16</v>
      </c>
      <c r="L8420" s="19" t="n">
        <f aca="false">ROUND(F8420*K8420,2)</f>
        <v>80</v>
      </c>
      <c r="M8420" s="24" t="n">
        <f aca="false">DATE(YEAR(C8420),MONTH(C8420),1)</f>
        <v>46235</v>
      </c>
    </row>
    <row r="8421" customFormat="false" ht="15" hidden="false" customHeight="false" outlineLevel="0" collapsed="false">
      <c r="A8421" s="21" t="s">
        <v>4022</v>
      </c>
      <c r="B8421" s="21" t="s">
        <v>3003</v>
      </c>
      <c r="C8421" s="23" t="n">
        <v>46255</v>
      </c>
      <c r="D8421" s="21" t="s">
        <v>1268</v>
      </c>
      <c r="E8421" s="21" t="s">
        <v>971</v>
      </c>
      <c r="F8421" s="12" t="n">
        <v>23</v>
      </c>
      <c r="G8421" s="19" t="n">
        <v>12.35</v>
      </c>
      <c r="H8421" s="19" t="n">
        <v>10</v>
      </c>
      <c r="I8421" s="19" t="n">
        <f aca="false">ROUND(F8421*G8421,2)</f>
        <v>284.05</v>
      </c>
      <c r="J8421" s="19" t="n">
        <f aca="false">ROUND(F8421*H8421,2)</f>
        <v>230</v>
      </c>
      <c r="K8421" s="19" t="n">
        <f aca="false">INDEX(Pricebook!$L$2:$L$1401,MATCH(D8421,Pricebook!$A$2:$A$1401,0))</f>
        <v>14.3</v>
      </c>
      <c r="L8421" s="19" t="n">
        <f aca="false">ROUND(F8421*K8421,2)</f>
        <v>328.9</v>
      </c>
      <c r="M8421" s="24" t="n">
        <f aca="false">DATE(YEAR(C8421),MONTH(C8421),1)</f>
        <v>46235</v>
      </c>
    </row>
    <row r="8422" customFormat="false" ht="15" hidden="false" customHeight="false" outlineLevel="0" collapsed="false">
      <c r="A8422" s="21" t="s">
        <v>4022</v>
      </c>
      <c r="B8422" s="21" t="s">
        <v>3003</v>
      </c>
      <c r="C8422" s="23" t="n">
        <v>46255</v>
      </c>
      <c r="D8422" s="21" t="s">
        <v>2810</v>
      </c>
      <c r="E8422" s="21" t="s">
        <v>2748</v>
      </c>
      <c r="F8422" s="12" t="n">
        <v>10</v>
      </c>
      <c r="G8422" s="19" t="n">
        <v>2.2</v>
      </c>
      <c r="H8422" s="19" t="n">
        <v>1.32</v>
      </c>
      <c r="I8422" s="19" t="n">
        <f aca="false">ROUND(F8422*G8422,2)</f>
        <v>22</v>
      </c>
      <c r="J8422" s="19" t="n">
        <f aca="false">ROUND(F8422*H8422,2)</f>
        <v>13.2</v>
      </c>
      <c r="K8422" s="19" t="n">
        <f aca="false">INDEX(Pricebook!$L$2:$L$1401,MATCH(D8422,Pricebook!$A$2:$A$1401,0))</f>
        <v>2.4</v>
      </c>
      <c r="L8422" s="19" t="n">
        <f aca="false">ROUND(F8422*K8422,2)</f>
        <v>24</v>
      </c>
      <c r="M8422" s="24" t="n">
        <f aca="false">DATE(YEAR(C8422),MONTH(C8422),1)</f>
        <v>46235</v>
      </c>
    </row>
    <row r="8423" customFormat="false" ht="15" hidden="false" customHeight="false" outlineLevel="0" collapsed="false">
      <c r="A8423" s="21" t="s">
        <v>4022</v>
      </c>
      <c r="B8423" s="21" t="s">
        <v>3003</v>
      </c>
      <c r="C8423" s="23" t="n">
        <v>46255</v>
      </c>
      <c r="D8423" s="21" t="s">
        <v>483</v>
      </c>
      <c r="E8423" s="21" t="s">
        <v>366</v>
      </c>
      <c r="F8423" s="12" t="n">
        <v>1</v>
      </c>
      <c r="G8423" s="19" t="n">
        <v>96.15</v>
      </c>
      <c r="H8423" s="19" t="n">
        <v>69.33</v>
      </c>
      <c r="I8423" s="19" t="n">
        <f aca="false">ROUND(F8423*G8423,2)</f>
        <v>96.15</v>
      </c>
      <c r="J8423" s="19" t="n">
        <f aca="false">ROUND(F8423*H8423,2)</f>
        <v>69.33</v>
      </c>
      <c r="K8423" s="19" t="n">
        <f aca="false">INDEX(Pricebook!$L$2:$L$1401,MATCH(D8423,Pricebook!$A$2:$A$1401,0))</f>
        <v>103.5</v>
      </c>
      <c r="L8423" s="19" t="n">
        <f aca="false">ROUND(F8423*K8423,2)</f>
        <v>103.5</v>
      </c>
      <c r="M8423" s="24" t="n">
        <f aca="false">DATE(YEAR(C8423),MONTH(C8423),1)</f>
        <v>46235</v>
      </c>
    </row>
    <row r="8424" customFormat="false" ht="15" hidden="false" customHeight="false" outlineLevel="0" collapsed="false">
      <c r="A8424" s="21" t="s">
        <v>4022</v>
      </c>
      <c r="B8424" s="21" t="s">
        <v>3003</v>
      </c>
      <c r="C8424" s="23" t="n">
        <v>46255</v>
      </c>
      <c r="D8424" s="21" t="s">
        <v>729</v>
      </c>
      <c r="E8424" s="21" t="s">
        <v>366</v>
      </c>
      <c r="F8424" s="12" t="n">
        <v>4</v>
      </c>
      <c r="G8424" s="19" t="n">
        <v>11.95</v>
      </c>
      <c r="H8424" s="19" t="n">
        <v>8.69</v>
      </c>
      <c r="I8424" s="19" t="n">
        <f aca="false">ROUND(F8424*G8424,2)</f>
        <v>47.8</v>
      </c>
      <c r="J8424" s="19" t="n">
        <f aca="false">ROUND(F8424*H8424,2)</f>
        <v>34.76</v>
      </c>
      <c r="K8424" s="19" t="n">
        <f aca="false">INDEX(Pricebook!$L$2:$L$1401,MATCH(D8424,Pricebook!$A$2:$A$1401,0))</f>
        <v>13</v>
      </c>
      <c r="L8424" s="19" t="n">
        <f aca="false">ROUND(F8424*K8424,2)</f>
        <v>52</v>
      </c>
      <c r="M8424" s="24" t="n">
        <f aca="false">DATE(YEAR(C8424),MONTH(C8424),1)</f>
        <v>46235</v>
      </c>
    </row>
    <row r="8425" customFormat="false" ht="15" hidden="false" customHeight="false" outlineLevel="0" collapsed="false">
      <c r="A8425" s="21" t="s">
        <v>4022</v>
      </c>
      <c r="B8425" s="21" t="s">
        <v>3003</v>
      </c>
      <c r="C8425" s="23" t="n">
        <v>46255</v>
      </c>
      <c r="D8425" s="21" t="s">
        <v>2158</v>
      </c>
      <c r="E8425" s="21" t="s">
        <v>1941</v>
      </c>
      <c r="F8425" s="12" t="n">
        <v>4</v>
      </c>
      <c r="G8425" s="19" t="n">
        <v>47.95</v>
      </c>
      <c r="H8425" s="19" t="n">
        <v>31.18</v>
      </c>
      <c r="I8425" s="19" t="n">
        <f aca="false">ROUND(F8425*G8425,2)</f>
        <v>191.8</v>
      </c>
      <c r="J8425" s="19" t="n">
        <f aca="false">ROUND(F8425*H8425,2)</f>
        <v>124.72</v>
      </c>
      <c r="K8425" s="19" t="n">
        <f aca="false">INDEX(Pricebook!$L$2:$L$1401,MATCH(D8425,Pricebook!$A$2:$A$1401,0))</f>
        <v>50.3</v>
      </c>
      <c r="L8425" s="19" t="n">
        <f aca="false">ROUND(F8425*K8425,2)</f>
        <v>201.2</v>
      </c>
      <c r="M8425" s="24" t="n">
        <f aca="false">DATE(YEAR(C8425),MONTH(C8425),1)</f>
        <v>46235</v>
      </c>
    </row>
    <row r="8426" customFormat="false" ht="15" hidden="false" customHeight="false" outlineLevel="0" collapsed="false">
      <c r="A8426" s="21" t="s">
        <v>4022</v>
      </c>
      <c r="B8426" s="21" t="s">
        <v>3003</v>
      </c>
      <c r="C8426" s="23" t="n">
        <v>46255</v>
      </c>
      <c r="D8426" s="21" t="s">
        <v>2146</v>
      </c>
      <c r="E8426" s="21" t="s">
        <v>1941</v>
      </c>
      <c r="F8426" s="12" t="n">
        <v>6</v>
      </c>
      <c r="G8426" s="19" t="n">
        <v>76.8</v>
      </c>
      <c r="H8426" s="19" t="n">
        <v>49.54</v>
      </c>
      <c r="I8426" s="19" t="n">
        <f aca="false">ROUND(F8426*G8426,2)</f>
        <v>460.8</v>
      </c>
      <c r="J8426" s="19" t="n">
        <f aca="false">ROUND(F8426*H8426,2)</f>
        <v>297.24</v>
      </c>
      <c r="K8426" s="19" t="n">
        <f aca="false">INDEX(Pricebook!$L$2:$L$1401,MATCH(D8426,Pricebook!$A$2:$A$1401,0))</f>
        <v>79.95</v>
      </c>
      <c r="L8426" s="19" t="n">
        <f aca="false">ROUND(F8426*K8426,2)</f>
        <v>479.7</v>
      </c>
      <c r="M8426" s="24" t="n">
        <f aca="false">DATE(YEAR(C8426),MONTH(C8426),1)</f>
        <v>46235</v>
      </c>
    </row>
    <row r="8427" customFormat="false" ht="15" hidden="false" customHeight="false" outlineLevel="0" collapsed="false">
      <c r="A8427" s="21" t="s">
        <v>4022</v>
      </c>
      <c r="B8427" s="21" t="s">
        <v>3003</v>
      </c>
      <c r="C8427" s="23" t="n">
        <v>46255</v>
      </c>
      <c r="D8427" s="21" t="s">
        <v>955</v>
      </c>
      <c r="E8427" s="21" t="s">
        <v>366</v>
      </c>
      <c r="F8427" s="12" t="n">
        <v>2</v>
      </c>
      <c r="G8427" s="19" t="n">
        <v>16.95</v>
      </c>
      <c r="H8427" s="19" t="n">
        <v>12.13</v>
      </c>
      <c r="I8427" s="19" t="n">
        <f aca="false">ROUND(F8427*G8427,2)</f>
        <v>33.9</v>
      </c>
      <c r="J8427" s="19" t="n">
        <f aca="false">ROUND(F8427*H8427,2)</f>
        <v>24.26</v>
      </c>
      <c r="K8427" s="19" t="n">
        <f aca="false">INDEX(Pricebook!$L$2:$L$1401,MATCH(D8427,Pricebook!$A$2:$A$1401,0))</f>
        <v>18.15</v>
      </c>
      <c r="L8427" s="19" t="n">
        <f aca="false">ROUND(F8427*K8427,2)</f>
        <v>36.3</v>
      </c>
      <c r="M8427" s="24" t="n">
        <f aca="false">DATE(YEAR(C8427),MONTH(C8427),1)</f>
        <v>46235</v>
      </c>
    </row>
    <row r="8428" customFormat="false" ht="15" hidden="false" customHeight="false" outlineLevel="0" collapsed="false">
      <c r="A8428" s="21" t="s">
        <v>4022</v>
      </c>
      <c r="B8428" s="21" t="s">
        <v>3003</v>
      </c>
      <c r="C8428" s="23" t="n">
        <v>46255</v>
      </c>
      <c r="D8428" s="21" t="s">
        <v>877</v>
      </c>
      <c r="E8428" s="21" t="s">
        <v>366</v>
      </c>
      <c r="F8428" s="12" t="n">
        <v>2</v>
      </c>
      <c r="G8428" s="19" t="n">
        <v>59.2</v>
      </c>
      <c r="H8428" s="19" t="n">
        <v>45.48</v>
      </c>
      <c r="I8428" s="19" t="n">
        <f aca="false">ROUND(F8428*G8428,2)</f>
        <v>118.4</v>
      </c>
      <c r="J8428" s="19" t="n">
        <f aca="false">ROUND(F8428*H8428,2)</f>
        <v>90.96</v>
      </c>
      <c r="K8428" s="19" t="n">
        <f aca="false">INDEX(Pricebook!$L$2:$L$1401,MATCH(D8428,Pricebook!$A$2:$A$1401,0))</f>
        <v>64.1</v>
      </c>
      <c r="L8428" s="19" t="n">
        <f aca="false">ROUND(F8428*K8428,2)</f>
        <v>128.2</v>
      </c>
      <c r="M8428" s="24" t="n">
        <f aca="false">DATE(YEAR(C8428),MONTH(C8428),1)</f>
        <v>46235</v>
      </c>
    </row>
    <row r="8429" customFormat="false" ht="15" hidden="false" customHeight="false" outlineLevel="0" collapsed="false">
      <c r="A8429" s="21" t="s">
        <v>4022</v>
      </c>
      <c r="B8429" s="21" t="s">
        <v>3003</v>
      </c>
      <c r="C8429" s="23" t="n">
        <v>46255</v>
      </c>
      <c r="D8429" s="21" t="s">
        <v>2152</v>
      </c>
      <c r="E8429" s="21" t="s">
        <v>1941</v>
      </c>
      <c r="F8429" s="12" t="n">
        <v>4</v>
      </c>
      <c r="G8429" s="19" t="n">
        <v>90.35</v>
      </c>
      <c r="H8429" s="19" t="n">
        <v>58.29</v>
      </c>
      <c r="I8429" s="19" t="n">
        <f aca="false">ROUND(F8429*G8429,2)</f>
        <v>361.4</v>
      </c>
      <c r="J8429" s="19" t="n">
        <f aca="false">ROUND(F8429*H8429,2)</f>
        <v>233.16</v>
      </c>
      <c r="K8429" s="19" t="n">
        <f aca="false">INDEX(Pricebook!$L$2:$L$1401,MATCH(D8429,Pricebook!$A$2:$A$1401,0))</f>
        <v>94.05</v>
      </c>
      <c r="L8429" s="19" t="n">
        <f aca="false">ROUND(F8429*K8429,2)</f>
        <v>376.2</v>
      </c>
      <c r="M8429" s="24" t="n">
        <f aca="false">DATE(YEAR(C8429),MONTH(C8429),1)</f>
        <v>46235</v>
      </c>
    </row>
    <row r="8430" customFormat="false" ht="15" hidden="false" customHeight="false" outlineLevel="0" collapsed="false">
      <c r="A8430" s="21" t="s">
        <v>4022</v>
      </c>
      <c r="B8430" s="21" t="s">
        <v>3003</v>
      </c>
      <c r="C8430" s="23" t="n">
        <v>46255</v>
      </c>
      <c r="D8430" s="21" t="s">
        <v>2946</v>
      </c>
      <c r="E8430" s="21" t="s">
        <v>2748</v>
      </c>
      <c r="F8430" s="12" t="n">
        <v>1</v>
      </c>
      <c r="G8430" s="19" t="n">
        <v>9.3</v>
      </c>
      <c r="H8430" s="19" t="n">
        <v>5.53</v>
      </c>
      <c r="I8430" s="19" t="n">
        <f aca="false">ROUND(F8430*G8430,2)</f>
        <v>9.3</v>
      </c>
      <c r="J8430" s="19" t="n">
        <f aca="false">ROUND(F8430*H8430,2)</f>
        <v>5.53</v>
      </c>
      <c r="K8430" s="19" t="n">
        <f aca="false">INDEX(Pricebook!$L$2:$L$1401,MATCH(D8430,Pricebook!$A$2:$A$1401,0))</f>
        <v>10.1</v>
      </c>
      <c r="L8430" s="19" t="n">
        <f aca="false">ROUND(F8430*K8430,2)</f>
        <v>10.1</v>
      </c>
      <c r="M8430" s="24" t="n">
        <f aca="false">DATE(YEAR(C8430),MONTH(C8430),1)</f>
        <v>46235</v>
      </c>
    </row>
    <row r="8431" customFormat="false" ht="15" hidden="false" customHeight="false" outlineLevel="0" collapsed="false">
      <c r="A8431" s="21" t="s">
        <v>4023</v>
      </c>
      <c r="B8431" s="21" t="s">
        <v>4024</v>
      </c>
      <c r="C8431" s="23" t="n">
        <v>46255</v>
      </c>
      <c r="D8431" s="21" t="s">
        <v>1292</v>
      </c>
      <c r="E8431" s="21" t="s">
        <v>971</v>
      </c>
      <c r="F8431" s="12" t="n">
        <v>10</v>
      </c>
      <c r="G8431" s="19" t="n">
        <v>2.8</v>
      </c>
      <c r="H8431" s="19" t="n">
        <v>2.29</v>
      </c>
      <c r="I8431" s="19" t="n">
        <f aca="false">ROUND(F8431*G8431,2)</f>
        <v>28</v>
      </c>
      <c r="J8431" s="19" t="n">
        <f aca="false">ROUND(F8431*H8431,2)</f>
        <v>22.9</v>
      </c>
      <c r="K8431" s="19" t="n">
        <f aca="false">INDEX(Pricebook!$L$2:$L$1401,MATCH(D8431,Pricebook!$A$2:$A$1401,0))</f>
        <v>3.3</v>
      </c>
      <c r="L8431" s="19" t="n">
        <f aca="false">ROUND(F8431*K8431,2)</f>
        <v>33</v>
      </c>
      <c r="M8431" s="24" t="n">
        <f aca="false">DATE(YEAR(C8431),MONTH(C8431),1)</f>
        <v>46235</v>
      </c>
    </row>
    <row r="8432" customFormat="false" ht="15" hidden="false" customHeight="false" outlineLevel="0" collapsed="false">
      <c r="A8432" s="21" t="s">
        <v>4023</v>
      </c>
      <c r="B8432" s="21" t="s">
        <v>4024</v>
      </c>
      <c r="C8432" s="23" t="n">
        <v>46255</v>
      </c>
      <c r="D8432" s="21" t="s">
        <v>2064</v>
      </c>
      <c r="E8432" s="21" t="s">
        <v>1941</v>
      </c>
      <c r="F8432" s="12" t="n">
        <v>2</v>
      </c>
      <c r="G8432" s="19" t="n">
        <v>79.55</v>
      </c>
      <c r="H8432" s="19" t="n">
        <v>51.66</v>
      </c>
      <c r="I8432" s="19" t="n">
        <f aca="false">ROUND(F8432*G8432,2)</f>
        <v>159.1</v>
      </c>
      <c r="J8432" s="19" t="n">
        <f aca="false">ROUND(F8432*H8432,2)</f>
        <v>103.32</v>
      </c>
      <c r="K8432" s="19" t="n">
        <f aca="false">INDEX(Pricebook!$L$2:$L$1401,MATCH(D8432,Pricebook!$A$2:$A$1401,0))</f>
        <v>83.35</v>
      </c>
      <c r="L8432" s="19" t="n">
        <f aca="false">ROUND(F8432*K8432,2)</f>
        <v>166.7</v>
      </c>
      <c r="M8432" s="24" t="n">
        <f aca="false">DATE(YEAR(C8432),MONTH(C8432),1)</f>
        <v>46235</v>
      </c>
    </row>
    <row r="8433" customFormat="false" ht="15" hidden="false" customHeight="false" outlineLevel="0" collapsed="false">
      <c r="A8433" s="21" t="s">
        <v>4023</v>
      </c>
      <c r="B8433" s="21" t="s">
        <v>4024</v>
      </c>
      <c r="C8433" s="23" t="n">
        <v>46255</v>
      </c>
      <c r="D8433" s="21" t="s">
        <v>853</v>
      </c>
      <c r="E8433" s="21" t="s">
        <v>366</v>
      </c>
      <c r="F8433" s="12" t="n">
        <v>3</v>
      </c>
      <c r="G8433" s="19" t="n">
        <v>89.6</v>
      </c>
      <c r="H8433" s="19" t="n">
        <v>64.26</v>
      </c>
      <c r="I8433" s="19" t="n">
        <f aca="false">ROUND(F8433*G8433,2)</f>
        <v>268.8</v>
      </c>
      <c r="J8433" s="19" t="n">
        <f aca="false">ROUND(F8433*H8433,2)</f>
        <v>192.78</v>
      </c>
      <c r="K8433" s="19" t="n">
        <f aca="false">INDEX(Pricebook!$L$2:$L$1401,MATCH(D8433,Pricebook!$A$2:$A$1401,0))</f>
        <v>95.95</v>
      </c>
      <c r="L8433" s="19" t="n">
        <f aca="false">ROUND(F8433*K8433,2)</f>
        <v>287.85</v>
      </c>
      <c r="M8433" s="24" t="n">
        <f aca="false">DATE(YEAR(C8433),MONTH(C8433),1)</f>
        <v>46235</v>
      </c>
    </row>
    <row r="8434" customFormat="false" ht="15" hidden="false" customHeight="false" outlineLevel="0" collapsed="false">
      <c r="A8434" s="21" t="s">
        <v>4023</v>
      </c>
      <c r="B8434" s="21" t="s">
        <v>4024</v>
      </c>
      <c r="C8434" s="23" t="n">
        <v>46255</v>
      </c>
      <c r="D8434" s="21" t="s">
        <v>2044</v>
      </c>
      <c r="E8434" s="21" t="s">
        <v>1941</v>
      </c>
      <c r="F8434" s="12" t="n">
        <v>4</v>
      </c>
      <c r="G8434" s="19" t="n">
        <v>52.1</v>
      </c>
      <c r="H8434" s="19" t="n">
        <v>33.65</v>
      </c>
      <c r="I8434" s="19" t="n">
        <f aca="false">ROUND(F8434*G8434,2)</f>
        <v>208.4</v>
      </c>
      <c r="J8434" s="19" t="n">
        <f aca="false">ROUND(F8434*H8434,2)</f>
        <v>134.6</v>
      </c>
      <c r="K8434" s="19" t="n">
        <f aca="false">INDEX(Pricebook!$L$2:$L$1401,MATCH(D8434,Pricebook!$A$2:$A$1401,0))</f>
        <v>54.3</v>
      </c>
      <c r="L8434" s="19" t="n">
        <f aca="false">ROUND(F8434*K8434,2)</f>
        <v>217.2</v>
      </c>
      <c r="M8434" s="24" t="n">
        <f aca="false">DATE(YEAR(C8434),MONTH(C8434),1)</f>
        <v>46235</v>
      </c>
    </row>
    <row r="8435" customFormat="false" ht="15" hidden="false" customHeight="false" outlineLevel="0" collapsed="false">
      <c r="A8435" s="21" t="s">
        <v>4023</v>
      </c>
      <c r="B8435" s="21" t="s">
        <v>4024</v>
      </c>
      <c r="C8435" s="23" t="n">
        <v>46255</v>
      </c>
      <c r="D8435" s="21" t="s">
        <v>2844</v>
      </c>
      <c r="E8435" s="21" t="s">
        <v>2748</v>
      </c>
      <c r="F8435" s="12" t="n">
        <v>6</v>
      </c>
      <c r="G8435" s="19" t="n">
        <v>4.6</v>
      </c>
      <c r="H8435" s="19" t="n">
        <v>2.76</v>
      </c>
      <c r="I8435" s="19" t="n">
        <f aca="false">ROUND(F8435*G8435,2)</f>
        <v>27.6</v>
      </c>
      <c r="J8435" s="19" t="n">
        <f aca="false">ROUND(F8435*H8435,2)</f>
        <v>16.56</v>
      </c>
      <c r="K8435" s="19" t="n">
        <f aca="false">INDEX(Pricebook!$L$2:$L$1401,MATCH(D8435,Pricebook!$A$2:$A$1401,0))</f>
        <v>5.05</v>
      </c>
      <c r="L8435" s="19" t="n">
        <f aca="false">ROUND(F8435*K8435,2)</f>
        <v>30.3</v>
      </c>
      <c r="M8435" s="24" t="n">
        <f aca="false">DATE(YEAR(C8435),MONTH(C8435),1)</f>
        <v>46235</v>
      </c>
    </row>
    <row r="8436" customFormat="false" ht="15" hidden="false" customHeight="false" outlineLevel="0" collapsed="false">
      <c r="A8436" s="21" t="s">
        <v>4023</v>
      </c>
      <c r="B8436" s="21" t="s">
        <v>4024</v>
      </c>
      <c r="C8436" s="23" t="n">
        <v>46255</v>
      </c>
      <c r="D8436" s="21" t="s">
        <v>1210</v>
      </c>
      <c r="E8436" s="21" t="s">
        <v>971</v>
      </c>
      <c r="F8436" s="12" t="n">
        <v>4</v>
      </c>
      <c r="G8436" s="19" t="n">
        <v>47.35</v>
      </c>
      <c r="H8436" s="19" t="n">
        <v>43.5</v>
      </c>
      <c r="I8436" s="19" t="n">
        <f aca="false">ROUND(F8436*G8436,2)</f>
        <v>189.4</v>
      </c>
      <c r="J8436" s="19" t="n">
        <f aca="false">ROUND(F8436*H8436,2)</f>
        <v>174</v>
      </c>
      <c r="K8436" s="19" t="n">
        <f aca="false">INDEX(Pricebook!$L$2:$L$1401,MATCH(D8436,Pricebook!$A$2:$A$1401,0))</f>
        <v>55.1</v>
      </c>
      <c r="L8436" s="19" t="n">
        <f aca="false">ROUND(F8436*K8436,2)</f>
        <v>220.4</v>
      </c>
      <c r="M8436" s="24" t="n">
        <f aca="false">DATE(YEAR(C8436),MONTH(C8436),1)</f>
        <v>46235</v>
      </c>
    </row>
    <row r="8437" customFormat="false" ht="15" hidden="false" customHeight="false" outlineLevel="0" collapsed="false">
      <c r="A8437" s="21" t="s">
        <v>4023</v>
      </c>
      <c r="B8437" s="21" t="s">
        <v>4024</v>
      </c>
      <c r="C8437" s="23" t="n">
        <v>46255</v>
      </c>
      <c r="D8437" s="21" t="s">
        <v>2872</v>
      </c>
      <c r="E8437" s="21" t="s">
        <v>2748</v>
      </c>
      <c r="F8437" s="12" t="n">
        <v>7</v>
      </c>
      <c r="G8437" s="19" t="n">
        <v>4.75</v>
      </c>
      <c r="H8437" s="19" t="n">
        <v>2.82</v>
      </c>
      <c r="I8437" s="19" t="n">
        <f aca="false">ROUND(F8437*G8437,2)</f>
        <v>33.25</v>
      </c>
      <c r="J8437" s="19" t="n">
        <f aca="false">ROUND(F8437*H8437,2)</f>
        <v>19.74</v>
      </c>
      <c r="K8437" s="19" t="n">
        <f aca="false">INDEX(Pricebook!$L$2:$L$1401,MATCH(D8437,Pricebook!$A$2:$A$1401,0))</f>
        <v>5.15</v>
      </c>
      <c r="L8437" s="19" t="n">
        <f aca="false">ROUND(F8437*K8437,2)</f>
        <v>36.05</v>
      </c>
      <c r="M8437" s="24" t="n">
        <f aca="false">DATE(YEAR(C8437),MONTH(C8437),1)</f>
        <v>46235</v>
      </c>
    </row>
    <row r="8438" customFormat="false" ht="15" hidden="false" customHeight="false" outlineLevel="0" collapsed="false">
      <c r="A8438" s="21" t="s">
        <v>4025</v>
      </c>
      <c r="B8438" s="21" t="s">
        <v>3745</v>
      </c>
      <c r="C8438" s="23" t="n">
        <v>46255</v>
      </c>
      <c r="D8438" s="21" t="s">
        <v>2363</v>
      </c>
      <c r="E8438" s="21" t="s">
        <v>2202</v>
      </c>
      <c r="F8438" s="12" t="n">
        <v>5</v>
      </c>
      <c r="G8438" s="19" t="n">
        <v>52.8</v>
      </c>
      <c r="H8438" s="19" t="n">
        <v>32.28</v>
      </c>
      <c r="I8438" s="19" t="n">
        <f aca="false">ROUND(F8438*G8438,2)</f>
        <v>264</v>
      </c>
      <c r="J8438" s="19" t="n">
        <f aca="false">ROUND(F8438*H8438,2)</f>
        <v>161.4</v>
      </c>
      <c r="K8438" s="19" t="n">
        <f aca="false">INDEX(Pricebook!$L$2:$L$1401,MATCH(D8438,Pricebook!$A$2:$A$1401,0))</f>
        <v>55.7</v>
      </c>
      <c r="L8438" s="19" t="n">
        <f aca="false">ROUND(F8438*K8438,2)</f>
        <v>278.5</v>
      </c>
      <c r="M8438" s="24" t="n">
        <f aca="false">DATE(YEAR(C8438),MONTH(C8438),1)</f>
        <v>46235</v>
      </c>
    </row>
    <row r="8439" customFormat="false" ht="15" hidden="false" customHeight="false" outlineLevel="0" collapsed="false">
      <c r="A8439" s="21" t="s">
        <v>4025</v>
      </c>
      <c r="B8439" s="21" t="s">
        <v>3745</v>
      </c>
      <c r="C8439" s="23" t="n">
        <v>46255</v>
      </c>
      <c r="D8439" s="21" t="s">
        <v>2345</v>
      </c>
      <c r="E8439" s="21" t="s">
        <v>2202</v>
      </c>
      <c r="F8439" s="12" t="n">
        <v>6</v>
      </c>
      <c r="G8439" s="19" t="n">
        <v>83.8</v>
      </c>
      <c r="H8439" s="19" t="n">
        <v>52.17</v>
      </c>
      <c r="I8439" s="19" t="n">
        <f aca="false">ROUND(F8439*G8439,2)</f>
        <v>502.8</v>
      </c>
      <c r="J8439" s="19" t="n">
        <f aca="false">ROUND(F8439*H8439,2)</f>
        <v>313.02</v>
      </c>
      <c r="K8439" s="19" t="n">
        <f aca="false">INDEX(Pricebook!$L$2:$L$1401,MATCH(D8439,Pricebook!$A$2:$A$1401,0))</f>
        <v>89.95</v>
      </c>
      <c r="L8439" s="19" t="n">
        <f aca="false">ROUND(F8439*K8439,2)</f>
        <v>539.7</v>
      </c>
      <c r="M8439" s="24" t="n">
        <f aca="false">DATE(YEAR(C8439),MONTH(C8439),1)</f>
        <v>46235</v>
      </c>
    </row>
    <row r="8440" customFormat="false" ht="15" hidden="false" customHeight="false" outlineLevel="0" collapsed="false">
      <c r="A8440" s="21" t="s">
        <v>4025</v>
      </c>
      <c r="B8440" s="21" t="s">
        <v>3745</v>
      </c>
      <c r="C8440" s="23" t="n">
        <v>46255</v>
      </c>
      <c r="D8440" s="21" t="s">
        <v>2418</v>
      </c>
      <c r="E8440" s="21" t="s">
        <v>2202</v>
      </c>
      <c r="F8440" s="12" t="n">
        <v>3</v>
      </c>
      <c r="G8440" s="19" t="n">
        <v>52.8</v>
      </c>
      <c r="H8440" s="19" t="n">
        <v>32.58</v>
      </c>
      <c r="I8440" s="19" t="n">
        <f aca="false">ROUND(F8440*G8440,2)</f>
        <v>158.4</v>
      </c>
      <c r="J8440" s="19" t="n">
        <f aca="false">ROUND(F8440*H8440,2)</f>
        <v>97.74</v>
      </c>
      <c r="K8440" s="19" t="n">
        <f aca="false">INDEX(Pricebook!$L$2:$L$1401,MATCH(D8440,Pricebook!$A$2:$A$1401,0))</f>
        <v>56.2</v>
      </c>
      <c r="L8440" s="19" t="n">
        <f aca="false">ROUND(F8440*K8440,2)</f>
        <v>168.6</v>
      </c>
      <c r="M8440" s="24" t="n">
        <f aca="false">DATE(YEAR(C8440),MONTH(C8440),1)</f>
        <v>46235</v>
      </c>
    </row>
    <row r="8441" customFormat="false" ht="15" hidden="false" customHeight="false" outlineLevel="0" collapsed="false">
      <c r="A8441" s="21" t="s">
        <v>4025</v>
      </c>
      <c r="B8441" s="21" t="s">
        <v>3745</v>
      </c>
      <c r="C8441" s="23" t="n">
        <v>46255</v>
      </c>
      <c r="D8441" s="21" t="s">
        <v>2428</v>
      </c>
      <c r="E8441" s="21" t="s">
        <v>2202</v>
      </c>
      <c r="F8441" s="12" t="n">
        <v>9</v>
      </c>
      <c r="G8441" s="19" t="n">
        <v>14.45</v>
      </c>
      <c r="H8441" s="19" t="n">
        <v>8.91</v>
      </c>
      <c r="I8441" s="19" t="n">
        <f aca="false">ROUND(F8441*G8441,2)</f>
        <v>130.05</v>
      </c>
      <c r="J8441" s="19" t="n">
        <f aca="false">ROUND(F8441*H8441,2)</f>
        <v>80.19</v>
      </c>
      <c r="K8441" s="19" t="n">
        <f aca="false">INDEX(Pricebook!$L$2:$L$1401,MATCH(D8441,Pricebook!$A$2:$A$1401,0))</f>
        <v>15.4</v>
      </c>
      <c r="L8441" s="19" t="n">
        <f aca="false">ROUND(F8441*K8441,2)</f>
        <v>138.6</v>
      </c>
      <c r="M8441" s="24" t="n">
        <f aca="false">DATE(YEAR(C8441),MONTH(C8441),1)</f>
        <v>46235</v>
      </c>
    </row>
    <row r="8442" customFormat="false" ht="15" hidden="false" customHeight="false" outlineLevel="0" collapsed="false">
      <c r="A8442" s="21" t="s">
        <v>4025</v>
      </c>
      <c r="B8442" s="21" t="s">
        <v>3745</v>
      </c>
      <c r="C8442" s="23" t="n">
        <v>46255</v>
      </c>
      <c r="D8442" s="21" t="s">
        <v>2371</v>
      </c>
      <c r="E8442" s="21" t="s">
        <v>2202</v>
      </c>
      <c r="F8442" s="12" t="n">
        <v>2</v>
      </c>
      <c r="G8442" s="19" t="n">
        <v>7.85</v>
      </c>
      <c r="H8442" s="19" t="n">
        <v>5.14</v>
      </c>
      <c r="I8442" s="19" t="n">
        <f aca="false">ROUND(F8442*G8442,2)</f>
        <v>15.7</v>
      </c>
      <c r="J8442" s="19" t="n">
        <f aca="false">ROUND(F8442*H8442,2)</f>
        <v>10.28</v>
      </c>
      <c r="K8442" s="19" t="n">
        <f aca="false">INDEX(Pricebook!$L$2:$L$1401,MATCH(D8442,Pricebook!$A$2:$A$1401,0))</f>
        <v>8.3</v>
      </c>
      <c r="L8442" s="19" t="n">
        <f aca="false">ROUND(F8442*K8442,2)</f>
        <v>16.6</v>
      </c>
      <c r="M8442" s="24" t="n">
        <f aca="false">DATE(YEAR(C8442),MONTH(C8442),1)</f>
        <v>46235</v>
      </c>
    </row>
    <row r="8443" customFormat="false" ht="15" hidden="false" customHeight="false" outlineLevel="0" collapsed="false">
      <c r="A8443" s="21" t="s">
        <v>4025</v>
      </c>
      <c r="B8443" s="21" t="s">
        <v>3745</v>
      </c>
      <c r="C8443" s="23" t="n">
        <v>46255</v>
      </c>
      <c r="D8443" s="21" t="s">
        <v>1867</v>
      </c>
      <c r="E8443" s="21" t="s">
        <v>1452</v>
      </c>
      <c r="F8443" s="12" t="n">
        <v>11</v>
      </c>
      <c r="G8443" s="19" t="n">
        <v>30</v>
      </c>
      <c r="H8443" s="19" t="n">
        <v>18.66</v>
      </c>
      <c r="I8443" s="19" t="n">
        <f aca="false">ROUND(F8443*G8443,2)</f>
        <v>330</v>
      </c>
      <c r="J8443" s="19" t="n">
        <f aca="false">ROUND(F8443*H8443,2)</f>
        <v>205.26</v>
      </c>
      <c r="K8443" s="19" t="n">
        <f aca="false">INDEX(Pricebook!$L$2:$L$1401,MATCH(D8443,Pricebook!$A$2:$A$1401,0))</f>
        <v>31.1</v>
      </c>
      <c r="L8443" s="19" t="n">
        <f aca="false">ROUND(F8443*K8443,2)</f>
        <v>342.1</v>
      </c>
      <c r="M8443" s="24" t="n">
        <f aca="false">DATE(YEAR(C8443),MONTH(C8443),1)</f>
        <v>46235</v>
      </c>
    </row>
    <row r="8444" customFormat="false" ht="15" hidden="false" customHeight="false" outlineLevel="0" collapsed="false">
      <c r="A8444" s="21" t="s">
        <v>4025</v>
      </c>
      <c r="B8444" s="21" t="s">
        <v>3745</v>
      </c>
      <c r="C8444" s="23" t="n">
        <v>46255</v>
      </c>
      <c r="D8444" s="21" t="s">
        <v>945</v>
      </c>
      <c r="E8444" s="21" t="s">
        <v>366</v>
      </c>
      <c r="F8444" s="12" t="n">
        <v>2</v>
      </c>
      <c r="G8444" s="19" t="n">
        <v>122.4</v>
      </c>
      <c r="H8444" s="19" t="n">
        <v>87.55</v>
      </c>
      <c r="I8444" s="19" t="n">
        <f aca="false">ROUND(F8444*G8444,2)</f>
        <v>244.8</v>
      </c>
      <c r="J8444" s="19" t="n">
        <f aca="false">ROUND(F8444*H8444,2)</f>
        <v>175.1</v>
      </c>
      <c r="K8444" s="19" t="n">
        <f aca="false">INDEX(Pricebook!$L$2:$L$1401,MATCH(D8444,Pricebook!$A$2:$A$1401,0))</f>
        <v>130.7</v>
      </c>
      <c r="L8444" s="19" t="n">
        <f aca="false">ROUND(F8444*K8444,2)</f>
        <v>261.4</v>
      </c>
      <c r="M8444" s="24" t="n">
        <f aca="false">DATE(YEAR(C8444),MONTH(C8444),1)</f>
        <v>46235</v>
      </c>
    </row>
    <row r="8445" customFormat="false" ht="15" hidden="false" customHeight="false" outlineLevel="0" collapsed="false">
      <c r="A8445" s="21" t="s">
        <v>4025</v>
      </c>
      <c r="B8445" s="21" t="s">
        <v>3745</v>
      </c>
      <c r="C8445" s="23" t="n">
        <v>46255</v>
      </c>
      <c r="D8445" s="21" t="s">
        <v>2281</v>
      </c>
      <c r="E8445" s="21" t="s">
        <v>2202</v>
      </c>
      <c r="F8445" s="12" t="n">
        <v>4</v>
      </c>
      <c r="G8445" s="19" t="n">
        <v>89.7</v>
      </c>
      <c r="H8445" s="19" t="n">
        <v>55.82</v>
      </c>
      <c r="I8445" s="19" t="n">
        <f aca="false">ROUND(F8445*G8445,2)</f>
        <v>358.8</v>
      </c>
      <c r="J8445" s="19" t="n">
        <f aca="false">ROUND(F8445*H8445,2)</f>
        <v>223.28</v>
      </c>
      <c r="K8445" s="19" t="n">
        <f aca="false">INDEX(Pricebook!$L$2:$L$1401,MATCH(D8445,Pricebook!$A$2:$A$1401,0))</f>
        <v>96.25</v>
      </c>
      <c r="L8445" s="19" t="n">
        <f aca="false">ROUND(F8445*K8445,2)</f>
        <v>385</v>
      </c>
      <c r="M8445" s="24" t="n">
        <f aca="false">DATE(YEAR(C8445),MONTH(C8445),1)</f>
        <v>46235</v>
      </c>
    </row>
    <row r="8446" customFormat="false" ht="15" hidden="false" customHeight="false" outlineLevel="0" collapsed="false">
      <c r="A8446" s="21" t="s">
        <v>4025</v>
      </c>
      <c r="B8446" s="21" t="s">
        <v>3745</v>
      </c>
      <c r="C8446" s="23" t="n">
        <v>46255</v>
      </c>
      <c r="D8446" s="21" t="s">
        <v>873</v>
      </c>
      <c r="E8446" s="21" t="s">
        <v>366</v>
      </c>
      <c r="F8446" s="12" t="n">
        <v>1</v>
      </c>
      <c r="G8446" s="19" t="n">
        <v>266.45</v>
      </c>
      <c r="H8446" s="19" t="n">
        <v>189.94</v>
      </c>
      <c r="I8446" s="19" t="n">
        <f aca="false">ROUND(F8446*G8446,2)</f>
        <v>266.45</v>
      </c>
      <c r="J8446" s="19" t="n">
        <f aca="false">ROUND(F8446*H8446,2)</f>
        <v>189.94</v>
      </c>
      <c r="K8446" s="19" t="n">
        <f aca="false">INDEX(Pricebook!$L$2:$L$1401,MATCH(D8446,Pricebook!$A$2:$A$1401,0))</f>
        <v>283.5</v>
      </c>
      <c r="L8446" s="19" t="n">
        <f aca="false">ROUND(F8446*K8446,2)</f>
        <v>283.5</v>
      </c>
      <c r="M8446" s="24" t="n">
        <f aca="false">DATE(YEAR(C8446),MONTH(C8446),1)</f>
        <v>46235</v>
      </c>
    </row>
    <row r="8447" customFormat="false" ht="15" hidden="false" customHeight="false" outlineLevel="0" collapsed="false">
      <c r="A8447" s="21" t="s">
        <v>4025</v>
      </c>
      <c r="B8447" s="21" t="s">
        <v>3745</v>
      </c>
      <c r="C8447" s="23" t="n">
        <v>46255</v>
      </c>
      <c r="D8447" s="21" t="s">
        <v>655</v>
      </c>
      <c r="E8447" s="21" t="s">
        <v>366</v>
      </c>
      <c r="F8447" s="12" t="n">
        <v>4</v>
      </c>
      <c r="G8447" s="19" t="n">
        <v>12.15</v>
      </c>
      <c r="H8447" s="19" t="n">
        <v>9.44</v>
      </c>
      <c r="I8447" s="19" t="n">
        <f aca="false">ROUND(F8447*G8447,2)</f>
        <v>48.6</v>
      </c>
      <c r="J8447" s="19" t="n">
        <f aca="false">ROUND(F8447*H8447,2)</f>
        <v>37.76</v>
      </c>
      <c r="K8447" s="19" t="n">
        <f aca="false">INDEX(Pricebook!$L$2:$L$1401,MATCH(D8447,Pricebook!$A$2:$A$1401,0))</f>
        <v>12.95</v>
      </c>
      <c r="L8447" s="19" t="n">
        <f aca="false">ROUND(F8447*K8447,2)</f>
        <v>51.8</v>
      </c>
      <c r="M8447" s="24" t="n">
        <f aca="false">DATE(YEAR(C8447),MONTH(C8447),1)</f>
        <v>46235</v>
      </c>
    </row>
    <row r="8448" customFormat="false" ht="15" hidden="false" customHeight="false" outlineLevel="0" collapsed="false">
      <c r="A8448" s="21" t="s">
        <v>4025</v>
      </c>
      <c r="B8448" s="21" t="s">
        <v>3745</v>
      </c>
      <c r="C8448" s="23" t="n">
        <v>46255</v>
      </c>
      <c r="D8448" s="21" t="s">
        <v>1821</v>
      </c>
      <c r="E8448" s="21" t="s">
        <v>1452</v>
      </c>
      <c r="F8448" s="12" t="n">
        <v>5</v>
      </c>
      <c r="G8448" s="19" t="n">
        <v>25.2</v>
      </c>
      <c r="H8448" s="19" t="n">
        <v>16.64</v>
      </c>
      <c r="I8448" s="19" t="n">
        <f aca="false">ROUND(F8448*G8448,2)</f>
        <v>126</v>
      </c>
      <c r="J8448" s="19" t="n">
        <f aca="false">ROUND(F8448*H8448,2)</f>
        <v>83.2</v>
      </c>
      <c r="K8448" s="19" t="n">
        <f aca="false">INDEX(Pricebook!$L$2:$L$1401,MATCH(D8448,Pricebook!$A$2:$A$1401,0))</f>
        <v>26</v>
      </c>
      <c r="L8448" s="19" t="n">
        <f aca="false">ROUND(F8448*K8448,2)</f>
        <v>130</v>
      </c>
      <c r="M8448" s="24" t="n">
        <f aca="false">DATE(YEAR(C8448),MONTH(C8448),1)</f>
        <v>46235</v>
      </c>
    </row>
    <row r="8449" customFormat="false" ht="15" hidden="false" customHeight="false" outlineLevel="0" collapsed="false">
      <c r="A8449" s="21" t="s">
        <v>4026</v>
      </c>
      <c r="B8449" s="21" t="s">
        <v>3774</v>
      </c>
      <c r="C8449" s="23" t="n">
        <v>46255</v>
      </c>
      <c r="D8449" s="21" t="s">
        <v>2768</v>
      </c>
      <c r="E8449" s="21" t="s">
        <v>2748</v>
      </c>
      <c r="F8449" s="12" t="n">
        <v>3</v>
      </c>
      <c r="G8449" s="19" t="n">
        <v>15.5</v>
      </c>
      <c r="H8449" s="19" t="n">
        <v>9.27</v>
      </c>
      <c r="I8449" s="19" t="n">
        <f aca="false">ROUND(F8449*G8449,2)</f>
        <v>46.5</v>
      </c>
      <c r="J8449" s="19" t="n">
        <f aca="false">ROUND(F8449*H8449,2)</f>
        <v>27.81</v>
      </c>
      <c r="K8449" s="19" t="n">
        <f aca="false">INDEX(Pricebook!$L$2:$L$1401,MATCH(D8449,Pricebook!$A$2:$A$1401,0))</f>
        <v>16.9</v>
      </c>
      <c r="L8449" s="19" t="n">
        <f aca="false">ROUND(F8449*K8449,2)</f>
        <v>50.7</v>
      </c>
      <c r="M8449" s="24" t="n">
        <f aca="false">DATE(YEAR(C8449),MONTH(C8449),1)</f>
        <v>46235</v>
      </c>
    </row>
    <row r="8450" customFormat="false" ht="15" hidden="false" customHeight="false" outlineLevel="0" collapsed="false">
      <c r="A8450" s="21" t="s">
        <v>4026</v>
      </c>
      <c r="B8450" s="21" t="s">
        <v>3774</v>
      </c>
      <c r="C8450" s="23" t="n">
        <v>46255</v>
      </c>
      <c r="D8450" s="21" t="s">
        <v>1408</v>
      </c>
      <c r="E8450" s="21" t="s">
        <v>971</v>
      </c>
      <c r="F8450" s="12" t="n">
        <v>66</v>
      </c>
      <c r="G8450" s="19" t="n">
        <v>5.7</v>
      </c>
      <c r="H8450" s="19" t="n">
        <v>5.07</v>
      </c>
      <c r="I8450" s="19" t="n">
        <f aca="false">ROUND(F8450*G8450,2)</f>
        <v>376.2</v>
      </c>
      <c r="J8450" s="19" t="n">
        <f aca="false">ROUND(F8450*H8450,2)</f>
        <v>334.62</v>
      </c>
      <c r="K8450" s="19" t="n">
        <f aca="false">INDEX(Pricebook!$L$2:$L$1401,MATCH(D8450,Pricebook!$A$2:$A$1401,0))</f>
        <v>5.7</v>
      </c>
      <c r="L8450" s="19" t="n">
        <f aca="false">ROUND(F8450*K8450,2)</f>
        <v>376.2</v>
      </c>
      <c r="M8450" s="24" t="n">
        <f aca="false">DATE(YEAR(C8450),MONTH(C8450),1)</f>
        <v>46235</v>
      </c>
    </row>
    <row r="8451" customFormat="false" ht="15" hidden="false" customHeight="false" outlineLevel="0" collapsed="false">
      <c r="A8451" s="21" t="s">
        <v>4026</v>
      </c>
      <c r="B8451" s="21" t="s">
        <v>3774</v>
      </c>
      <c r="C8451" s="23" t="n">
        <v>46255</v>
      </c>
      <c r="D8451" s="21" t="s">
        <v>845</v>
      </c>
      <c r="E8451" s="21" t="s">
        <v>366</v>
      </c>
      <c r="F8451" s="12" t="n">
        <v>2</v>
      </c>
      <c r="G8451" s="19" t="n">
        <v>48.25</v>
      </c>
      <c r="H8451" s="19" t="n">
        <v>34.67</v>
      </c>
      <c r="I8451" s="19" t="n">
        <f aca="false">ROUND(F8451*G8451,2)</f>
        <v>96.5</v>
      </c>
      <c r="J8451" s="19" t="n">
        <f aca="false">ROUND(F8451*H8451,2)</f>
        <v>69.34</v>
      </c>
      <c r="K8451" s="19" t="n">
        <f aca="false">INDEX(Pricebook!$L$2:$L$1401,MATCH(D8451,Pricebook!$A$2:$A$1401,0))</f>
        <v>51.75</v>
      </c>
      <c r="L8451" s="19" t="n">
        <f aca="false">ROUND(F8451*K8451,2)</f>
        <v>103.5</v>
      </c>
      <c r="M8451" s="24" t="n">
        <f aca="false">DATE(YEAR(C8451),MONTH(C8451),1)</f>
        <v>46235</v>
      </c>
    </row>
    <row r="8452" customFormat="false" ht="15" hidden="false" customHeight="false" outlineLevel="0" collapsed="false">
      <c r="A8452" s="21" t="s">
        <v>4026</v>
      </c>
      <c r="B8452" s="21" t="s">
        <v>3774</v>
      </c>
      <c r="C8452" s="23" t="n">
        <v>46255</v>
      </c>
      <c r="D8452" s="21" t="s">
        <v>1268</v>
      </c>
      <c r="E8452" s="21" t="s">
        <v>971</v>
      </c>
      <c r="F8452" s="12" t="n">
        <v>10</v>
      </c>
      <c r="G8452" s="19" t="n">
        <v>12.35</v>
      </c>
      <c r="H8452" s="19" t="n">
        <v>10</v>
      </c>
      <c r="I8452" s="19" t="n">
        <f aca="false">ROUND(F8452*G8452,2)</f>
        <v>123.5</v>
      </c>
      <c r="J8452" s="19" t="n">
        <f aca="false">ROUND(F8452*H8452,2)</f>
        <v>100</v>
      </c>
      <c r="K8452" s="19" t="n">
        <f aca="false">INDEX(Pricebook!$L$2:$L$1401,MATCH(D8452,Pricebook!$A$2:$A$1401,0))</f>
        <v>14.3</v>
      </c>
      <c r="L8452" s="19" t="n">
        <f aca="false">ROUND(F8452*K8452,2)</f>
        <v>143</v>
      </c>
      <c r="M8452" s="24" t="n">
        <f aca="false">DATE(YEAR(C8452),MONTH(C8452),1)</f>
        <v>46235</v>
      </c>
    </row>
    <row r="8453" customFormat="false" ht="15" hidden="false" customHeight="false" outlineLevel="0" collapsed="false">
      <c r="A8453" s="21" t="s">
        <v>4026</v>
      </c>
      <c r="B8453" s="21" t="s">
        <v>3774</v>
      </c>
      <c r="C8453" s="23" t="n">
        <v>46255</v>
      </c>
      <c r="D8453" s="21" t="s">
        <v>2860</v>
      </c>
      <c r="E8453" s="21" t="s">
        <v>2748</v>
      </c>
      <c r="F8453" s="12" t="n">
        <v>4</v>
      </c>
      <c r="G8453" s="19" t="n">
        <v>19.65</v>
      </c>
      <c r="H8453" s="19" t="n">
        <v>11.76</v>
      </c>
      <c r="I8453" s="19" t="n">
        <f aca="false">ROUND(F8453*G8453,2)</f>
        <v>78.6</v>
      </c>
      <c r="J8453" s="19" t="n">
        <f aca="false">ROUND(F8453*H8453,2)</f>
        <v>47.04</v>
      </c>
      <c r="K8453" s="19" t="n">
        <f aca="false">INDEX(Pricebook!$L$2:$L$1401,MATCH(D8453,Pricebook!$A$2:$A$1401,0))</f>
        <v>21.4</v>
      </c>
      <c r="L8453" s="19" t="n">
        <f aca="false">ROUND(F8453*K8453,2)</f>
        <v>85.6</v>
      </c>
      <c r="M8453" s="24" t="n">
        <f aca="false">DATE(YEAR(C8453),MONTH(C8453),1)</f>
        <v>46235</v>
      </c>
    </row>
    <row r="8454" customFormat="false" ht="15" hidden="false" customHeight="false" outlineLevel="0" collapsed="false">
      <c r="A8454" s="21" t="s">
        <v>4026</v>
      </c>
      <c r="B8454" s="21" t="s">
        <v>3774</v>
      </c>
      <c r="C8454" s="23" t="n">
        <v>46255</v>
      </c>
      <c r="D8454" s="21" t="s">
        <v>793</v>
      </c>
      <c r="E8454" s="21" t="s">
        <v>366</v>
      </c>
      <c r="F8454" s="12" t="n">
        <v>2</v>
      </c>
      <c r="G8454" s="19" t="n">
        <v>17.75</v>
      </c>
      <c r="H8454" s="19" t="n">
        <v>12.81</v>
      </c>
      <c r="I8454" s="19" t="n">
        <f aca="false">ROUND(F8454*G8454,2)</f>
        <v>35.5</v>
      </c>
      <c r="J8454" s="19" t="n">
        <f aca="false">ROUND(F8454*H8454,2)</f>
        <v>25.62</v>
      </c>
      <c r="K8454" s="19" t="n">
        <f aca="false">INDEX(Pricebook!$L$2:$L$1401,MATCH(D8454,Pricebook!$A$2:$A$1401,0))</f>
        <v>19.15</v>
      </c>
      <c r="L8454" s="19" t="n">
        <f aca="false">ROUND(F8454*K8454,2)</f>
        <v>38.3</v>
      </c>
      <c r="M8454" s="24" t="n">
        <f aca="false">DATE(YEAR(C8454),MONTH(C8454),1)</f>
        <v>46235</v>
      </c>
    </row>
    <row r="8455" customFormat="false" ht="15" hidden="false" customHeight="false" outlineLevel="0" collapsed="false">
      <c r="A8455" s="21" t="s">
        <v>4026</v>
      </c>
      <c r="B8455" s="21" t="s">
        <v>3774</v>
      </c>
      <c r="C8455" s="23" t="n">
        <v>46255</v>
      </c>
      <c r="D8455" s="21" t="s">
        <v>2844</v>
      </c>
      <c r="E8455" s="21" t="s">
        <v>2748</v>
      </c>
      <c r="F8455" s="12" t="n">
        <v>2</v>
      </c>
      <c r="G8455" s="19" t="n">
        <v>4.6</v>
      </c>
      <c r="H8455" s="19" t="n">
        <v>2.76</v>
      </c>
      <c r="I8455" s="19" t="n">
        <f aca="false">ROUND(F8455*G8455,2)</f>
        <v>9.2</v>
      </c>
      <c r="J8455" s="19" t="n">
        <f aca="false">ROUND(F8455*H8455,2)</f>
        <v>5.52</v>
      </c>
      <c r="K8455" s="19" t="n">
        <f aca="false">INDEX(Pricebook!$L$2:$L$1401,MATCH(D8455,Pricebook!$A$2:$A$1401,0))</f>
        <v>5.05</v>
      </c>
      <c r="L8455" s="19" t="n">
        <f aca="false">ROUND(F8455*K8455,2)</f>
        <v>10.1</v>
      </c>
      <c r="M8455" s="24" t="n">
        <f aca="false">DATE(YEAR(C8455),MONTH(C8455),1)</f>
        <v>46235</v>
      </c>
    </row>
    <row r="8456" customFormat="false" ht="15" hidden="false" customHeight="false" outlineLevel="0" collapsed="false">
      <c r="A8456" s="21" t="s">
        <v>4026</v>
      </c>
      <c r="B8456" s="21" t="s">
        <v>3774</v>
      </c>
      <c r="C8456" s="23" t="n">
        <v>46255</v>
      </c>
      <c r="D8456" s="21" t="s">
        <v>685</v>
      </c>
      <c r="E8456" s="21" t="s">
        <v>366</v>
      </c>
      <c r="F8456" s="12" t="n">
        <v>3</v>
      </c>
      <c r="G8456" s="19" t="n">
        <v>53.3</v>
      </c>
      <c r="H8456" s="19" t="n">
        <v>38.63</v>
      </c>
      <c r="I8456" s="19" t="n">
        <f aca="false">ROUND(F8456*G8456,2)</f>
        <v>159.9</v>
      </c>
      <c r="J8456" s="19" t="n">
        <f aca="false">ROUND(F8456*H8456,2)</f>
        <v>115.89</v>
      </c>
      <c r="K8456" s="19" t="n">
        <f aca="false">INDEX(Pricebook!$L$2:$L$1401,MATCH(D8456,Pricebook!$A$2:$A$1401,0))</f>
        <v>57.7</v>
      </c>
      <c r="L8456" s="19" t="n">
        <f aca="false">ROUND(F8456*K8456,2)</f>
        <v>173.1</v>
      </c>
      <c r="M8456" s="24" t="n">
        <f aca="false">DATE(YEAR(C8456),MONTH(C8456),1)</f>
        <v>46235</v>
      </c>
    </row>
    <row r="8457" customFormat="false" ht="15" hidden="false" customHeight="false" outlineLevel="0" collapsed="false">
      <c r="A8457" s="21" t="s">
        <v>4027</v>
      </c>
      <c r="B8457" s="21" t="s">
        <v>3398</v>
      </c>
      <c r="C8457" s="23" t="n">
        <v>46255</v>
      </c>
      <c r="D8457" s="21" t="s">
        <v>861</v>
      </c>
      <c r="E8457" s="21" t="s">
        <v>366</v>
      </c>
      <c r="F8457" s="12" t="n">
        <v>1</v>
      </c>
      <c r="G8457" s="19" t="n">
        <v>13.15</v>
      </c>
      <c r="H8457" s="19" t="n">
        <v>9.41</v>
      </c>
      <c r="I8457" s="19" t="n">
        <f aca="false">ROUND(F8457*G8457,2)</f>
        <v>13.15</v>
      </c>
      <c r="J8457" s="19" t="n">
        <f aca="false">ROUND(F8457*H8457,2)</f>
        <v>9.41</v>
      </c>
      <c r="K8457" s="19" t="n">
        <f aca="false">INDEX(Pricebook!$L$2:$L$1401,MATCH(D8457,Pricebook!$A$2:$A$1401,0))</f>
        <v>14.05</v>
      </c>
      <c r="L8457" s="19" t="n">
        <f aca="false">ROUND(F8457*K8457,2)</f>
        <v>14.05</v>
      </c>
      <c r="M8457" s="24" t="n">
        <f aca="false">DATE(YEAR(C8457),MONTH(C8457),1)</f>
        <v>46235</v>
      </c>
    </row>
    <row r="8458" customFormat="false" ht="15" hidden="false" customHeight="false" outlineLevel="0" collapsed="false">
      <c r="A8458" s="21" t="s">
        <v>4027</v>
      </c>
      <c r="B8458" s="21" t="s">
        <v>3398</v>
      </c>
      <c r="C8458" s="23" t="n">
        <v>46255</v>
      </c>
      <c r="D8458" s="21" t="s">
        <v>2200</v>
      </c>
      <c r="E8458" s="21" t="s">
        <v>2202</v>
      </c>
      <c r="F8458" s="12" t="n">
        <v>12</v>
      </c>
      <c r="G8458" s="19" t="n">
        <v>12.3</v>
      </c>
      <c r="H8458" s="19" t="n">
        <v>7.54</v>
      </c>
      <c r="I8458" s="19" t="n">
        <f aca="false">ROUND(F8458*G8458,2)</f>
        <v>147.6</v>
      </c>
      <c r="J8458" s="19" t="n">
        <f aca="false">ROUND(F8458*H8458,2)</f>
        <v>90.48</v>
      </c>
      <c r="K8458" s="19" t="n">
        <f aca="false">INDEX(Pricebook!$L$2:$L$1401,MATCH(D8458,Pricebook!$A$2:$A$1401,0))</f>
        <v>13</v>
      </c>
      <c r="L8458" s="19" t="n">
        <f aca="false">ROUND(F8458*K8458,2)</f>
        <v>156</v>
      </c>
      <c r="M8458" s="24" t="n">
        <f aca="false">DATE(YEAR(C8458),MONTH(C8458),1)</f>
        <v>46235</v>
      </c>
    </row>
    <row r="8459" customFormat="false" ht="15" hidden="false" customHeight="false" outlineLevel="0" collapsed="false">
      <c r="A8459" s="21" t="s">
        <v>4027</v>
      </c>
      <c r="B8459" s="21" t="s">
        <v>3398</v>
      </c>
      <c r="C8459" s="23" t="n">
        <v>46255</v>
      </c>
      <c r="D8459" s="21" t="s">
        <v>2424</v>
      </c>
      <c r="E8459" s="21" t="s">
        <v>2202</v>
      </c>
      <c r="F8459" s="12" t="n">
        <v>6</v>
      </c>
      <c r="G8459" s="19" t="n">
        <v>51.6</v>
      </c>
      <c r="H8459" s="19" t="n">
        <v>31.66</v>
      </c>
      <c r="I8459" s="19" t="n">
        <f aca="false">ROUND(F8459*G8459,2)</f>
        <v>309.6</v>
      </c>
      <c r="J8459" s="19" t="n">
        <f aca="false">ROUND(F8459*H8459,2)</f>
        <v>189.96</v>
      </c>
      <c r="K8459" s="19" t="n">
        <f aca="false">INDEX(Pricebook!$L$2:$L$1401,MATCH(D8459,Pricebook!$A$2:$A$1401,0))</f>
        <v>54.6</v>
      </c>
      <c r="L8459" s="19" t="n">
        <f aca="false">ROUND(F8459*K8459,2)</f>
        <v>327.6</v>
      </c>
      <c r="M8459" s="24" t="n">
        <f aca="false">DATE(YEAR(C8459),MONTH(C8459),1)</f>
        <v>46235</v>
      </c>
    </row>
    <row r="8460" customFormat="false" ht="15" hidden="false" customHeight="false" outlineLevel="0" collapsed="false">
      <c r="A8460" s="21" t="s">
        <v>4027</v>
      </c>
      <c r="B8460" s="21" t="s">
        <v>3398</v>
      </c>
      <c r="C8460" s="23" t="n">
        <v>46255</v>
      </c>
      <c r="D8460" s="21" t="s">
        <v>793</v>
      </c>
      <c r="E8460" s="21" t="s">
        <v>366</v>
      </c>
      <c r="F8460" s="12" t="n">
        <v>1</v>
      </c>
      <c r="G8460" s="19" t="n">
        <v>17.75</v>
      </c>
      <c r="H8460" s="19" t="n">
        <v>12.81</v>
      </c>
      <c r="I8460" s="19" t="n">
        <f aca="false">ROUND(F8460*G8460,2)</f>
        <v>17.75</v>
      </c>
      <c r="J8460" s="19" t="n">
        <f aca="false">ROUND(F8460*H8460,2)</f>
        <v>12.81</v>
      </c>
      <c r="K8460" s="19" t="n">
        <f aca="false">INDEX(Pricebook!$L$2:$L$1401,MATCH(D8460,Pricebook!$A$2:$A$1401,0))</f>
        <v>19.15</v>
      </c>
      <c r="L8460" s="19" t="n">
        <f aca="false">ROUND(F8460*K8460,2)</f>
        <v>19.15</v>
      </c>
      <c r="M8460" s="24" t="n">
        <f aca="false">DATE(YEAR(C8460),MONTH(C8460),1)</f>
        <v>46235</v>
      </c>
    </row>
    <row r="8461" customFormat="false" ht="15" hidden="false" customHeight="false" outlineLevel="0" collapsed="false">
      <c r="A8461" s="21" t="s">
        <v>4027</v>
      </c>
      <c r="B8461" s="21" t="s">
        <v>3398</v>
      </c>
      <c r="C8461" s="23" t="n">
        <v>46255</v>
      </c>
      <c r="D8461" s="21" t="s">
        <v>378</v>
      </c>
      <c r="E8461" s="21" t="s">
        <v>366</v>
      </c>
      <c r="F8461" s="12" t="n">
        <v>3</v>
      </c>
      <c r="G8461" s="19" t="n">
        <v>10</v>
      </c>
      <c r="H8461" s="19" t="n">
        <v>7.12</v>
      </c>
      <c r="I8461" s="19" t="n">
        <f aca="false">ROUND(F8461*G8461,2)</f>
        <v>30</v>
      </c>
      <c r="J8461" s="19" t="n">
        <f aca="false">ROUND(F8461*H8461,2)</f>
        <v>21.36</v>
      </c>
      <c r="K8461" s="19" t="n">
        <f aca="false">INDEX(Pricebook!$L$2:$L$1401,MATCH(D8461,Pricebook!$A$2:$A$1401,0))</f>
        <v>10.65</v>
      </c>
      <c r="L8461" s="19" t="n">
        <f aca="false">ROUND(F8461*K8461,2)</f>
        <v>31.95</v>
      </c>
      <c r="M8461" s="24" t="n">
        <f aca="false">DATE(YEAR(C8461),MONTH(C8461),1)</f>
        <v>46235</v>
      </c>
    </row>
    <row r="8462" customFormat="false" ht="15" hidden="false" customHeight="false" outlineLevel="0" collapsed="false">
      <c r="A8462" s="21" t="s">
        <v>4027</v>
      </c>
      <c r="B8462" s="21" t="s">
        <v>3398</v>
      </c>
      <c r="C8462" s="23" t="n">
        <v>46255</v>
      </c>
      <c r="D8462" s="21" t="s">
        <v>1462</v>
      </c>
      <c r="E8462" s="21" t="s">
        <v>1452</v>
      </c>
      <c r="F8462" s="12" t="n">
        <v>3</v>
      </c>
      <c r="G8462" s="19" t="n">
        <v>115</v>
      </c>
      <c r="H8462" s="19" t="n">
        <v>70.41</v>
      </c>
      <c r="I8462" s="19" t="n">
        <f aca="false">ROUND(F8462*G8462,2)</f>
        <v>345</v>
      </c>
      <c r="J8462" s="19" t="n">
        <f aca="false">ROUND(F8462*H8462,2)</f>
        <v>211.23</v>
      </c>
      <c r="K8462" s="19" t="n">
        <f aca="false">INDEX(Pricebook!$L$2:$L$1401,MATCH(D8462,Pricebook!$A$2:$A$1401,0))</f>
        <v>117.35</v>
      </c>
      <c r="L8462" s="19" t="n">
        <f aca="false">ROUND(F8462*K8462,2)</f>
        <v>352.05</v>
      </c>
      <c r="M8462" s="24" t="n">
        <f aca="false">DATE(YEAR(C8462),MONTH(C8462),1)</f>
        <v>46235</v>
      </c>
    </row>
    <row r="8463" customFormat="false" ht="15" hidden="false" customHeight="false" outlineLevel="0" collapsed="false">
      <c r="A8463" s="21" t="s">
        <v>4027</v>
      </c>
      <c r="B8463" s="21" t="s">
        <v>3398</v>
      </c>
      <c r="C8463" s="23" t="n">
        <v>46255</v>
      </c>
      <c r="D8463" s="21" t="s">
        <v>2299</v>
      </c>
      <c r="E8463" s="21" t="s">
        <v>2202</v>
      </c>
      <c r="F8463" s="12" t="n">
        <v>6</v>
      </c>
      <c r="G8463" s="19" t="n">
        <v>7.65</v>
      </c>
      <c r="H8463" s="19" t="n">
        <v>4.67</v>
      </c>
      <c r="I8463" s="19" t="n">
        <f aca="false">ROUND(F8463*G8463,2)</f>
        <v>45.9</v>
      </c>
      <c r="J8463" s="19" t="n">
        <f aca="false">ROUND(F8463*H8463,2)</f>
        <v>28.02</v>
      </c>
      <c r="K8463" s="19" t="n">
        <f aca="false">INDEX(Pricebook!$L$2:$L$1401,MATCH(D8463,Pricebook!$A$2:$A$1401,0))</f>
        <v>8.1</v>
      </c>
      <c r="L8463" s="19" t="n">
        <f aca="false">ROUND(F8463*K8463,2)</f>
        <v>48.6</v>
      </c>
      <c r="M8463" s="24" t="n">
        <f aca="false">DATE(YEAR(C8463),MONTH(C8463),1)</f>
        <v>46235</v>
      </c>
    </row>
    <row r="8464" customFormat="false" ht="15" hidden="false" customHeight="false" outlineLevel="0" collapsed="false">
      <c r="A8464" s="21" t="s">
        <v>4028</v>
      </c>
      <c r="B8464" s="21" t="s">
        <v>3136</v>
      </c>
      <c r="C8464" s="23" t="n">
        <v>46255</v>
      </c>
      <c r="D8464" s="21" t="s">
        <v>2365</v>
      </c>
      <c r="E8464" s="21" t="s">
        <v>2202</v>
      </c>
      <c r="F8464" s="12" t="n">
        <v>2</v>
      </c>
      <c r="G8464" s="19" t="n">
        <v>103.15</v>
      </c>
      <c r="H8464" s="19" t="n">
        <v>64.27</v>
      </c>
      <c r="I8464" s="19" t="n">
        <f aca="false">ROUND(F8464*G8464,2)</f>
        <v>206.3</v>
      </c>
      <c r="J8464" s="19" t="n">
        <f aca="false">ROUND(F8464*H8464,2)</f>
        <v>128.54</v>
      </c>
      <c r="K8464" s="19" t="n">
        <f aca="false">INDEX(Pricebook!$L$2:$L$1401,MATCH(D8464,Pricebook!$A$2:$A$1401,0))</f>
        <v>110.85</v>
      </c>
      <c r="L8464" s="19" t="n">
        <f aca="false">ROUND(F8464*K8464,2)</f>
        <v>221.7</v>
      </c>
      <c r="M8464" s="24" t="n">
        <f aca="false">DATE(YEAR(C8464),MONTH(C8464),1)</f>
        <v>46235</v>
      </c>
    </row>
    <row r="8465" customFormat="false" ht="15" hidden="false" customHeight="false" outlineLevel="0" collapsed="false">
      <c r="A8465" s="21" t="s">
        <v>4028</v>
      </c>
      <c r="B8465" s="21" t="s">
        <v>3136</v>
      </c>
      <c r="C8465" s="23" t="n">
        <v>46255</v>
      </c>
      <c r="D8465" s="21" t="s">
        <v>1849</v>
      </c>
      <c r="E8465" s="21" t="s">
        <v>1452</v>
      </c>
      <c r="F8465" s="12" t="n">
        <v>13</v>
      </c>
      <c r="G8465" s="19" t="n">
        <v>19</v>
      </c>
      <c r="H8465" s="19" t="n">
        <v>11.65</v>
      </c>
      <c r="I8465" s="19" t="n">
        <f aca="false">ROUND(F8465*G8465,2)</f>
        <v>247</v>
      </c>
      <c r="J8465" s="19" t="n">
        <f aca="false">ROUND(F8465*H8465,2)</f>
        <v>151.45</v>
      </c>
      <c r="K8465" s="19" t="n">
        <f aca="false">INDEX(Pricebook!$L$2:$L$1401,MATCH(D8465,Pricebook!$A$2:$A$1401,0))</f>
        <v>19.45</v>
      </c>
      <c r="L8465" s="19" t="n">
        <f aca="false">ROUND(F8465*K8465,2)</f>
        <v>252.85</v>
      </c>
      <c r="M8465" s="24" t="n">
        <f aca="false">DATE(YEAR(C8465),MONTH(C8465),1)</f>
        <v>46235</v>
      </c>
    </row>
    <row r="8466" customFormat="false" ht="15" hidden="false" customHeight="false" outlineLevel="0" collapsed="false">
      <c r="A8466" s="21" t="s">
        <v>4028</v>
      </c>
      <c r="B8466" s="21" t="s">
        <v>3136</v>
      </c>
      <c r="C8466" s="23" t="n">
        <v>46255</v>
      </c>
      <c r="D8466" s="21" t="s">
        <v>615</v>
      </c>
      <c r="E8466" s="21" t="s">
        <v>366</v>
      </c>
      <c r="F8466" s="12" t="n">
        <v>1</v>
      </c>
      <c r="G8466" s="19" t="n">
        <v>72.55</v>
      </c>
      <c r="H8466" s="19" t="n">
        <v>52.66</v>
      </c>
      <c r="I8466" s="19" t="n">
        <f aca="false">ROUND(F8466*G8466,2)</f>
        <v>72.55</v>
      </c>
      <c r="J8466" s="19" t="n">
        <f aca="false">ROUND(F8466*H8466,2)</f>
        <v>52.66</v>
      </c>
      <c r="K8466" s="19" t="n">
        <f aca="false">INDEX(Pricebook!$L$2:$L$1401,MATCH(D8466,Pricebook!$A$2:$A$1401,0))</f>
        <v>78.6</v>
      </c>
      <c r="L8466" s="19" t="n">
        <f aca="false">ROUND(F8466*K8466,2)</f>
        <v>78.6</v>
      </c>
      <c r="M8466" s="24" t="n">
        <f aca="false">DATE(YEAR(C8466),MONTH(C8466),1)</f>
        <v>46235</v>
      </c>
    </row>
    <row r="8467" customFormat="false" ht="15" hidden="false" customHeight="false" outlineLevel="0" collapsed="false">
      <c r="A8467" s="21" t="s">
        <v>4028</v>
      </c>
      <c r="B8467" s="21" t="s">
        <v>3136</v>
      </c>
      <c r="C8467" s="23" t="n">
        <v>46255</v>
      </c>
      <c r="D8467" s="21" t="s">
        <v>1450</v>
      </c>
      <c r="E8467" s="21" t="s">
        <v>1452</v>
      </c>
      <c r="F8467" s="12" t="n">
        <v>3</v>
      </c>
      <c r="G8467" s="19" t="n">
        <v>100</v>
      </c>
      <c r="H8467" s="19" t="n">
        <v>61.62</v>
      </c>
      <c r="I8467" s="19" t="n">
        <f aca="false">ROUND(F8467*G8467,2)</f>
        <v>300</v>
      </c>
      <c r="J8467" s="19" t="n">
        <f aca="false">ROUND(F8467*H8467,2)</f>
        <v>184.86</v>
      </c>
      <c r="K8467" s="19" t="n">
        <f aca="false">INDEX(Pricebook!$L$2:$L$1401,MATCH(D8467,Pricebook!$A$2:$A$1401,0))</f>
        <v>102.7</v>
      </c>
      <c r="L8467" s="19" t="n">
        <f aca="false">ROUND(F8467*K8467,2)</f>
        <v>308.1</v>
      </c>
      <c r="M8467" s="24" t="n">
        <f aca="false">DATE(YEAR(C8467),MONTH(C8467),1)</f>
        <v>46235</v>
      </c>
    </row>
    <row r="8468" customFormat="false" ht="15" hidden="false" customHeight="false" outlineLevel="0" collapsed="false">
      <c r="A8468" s="21" t="s">
        <v>4028</v>
      </c>
      <c r="B8468" s="21" t="s">
        <v>3136</v>
      </c>
      <c r="C8468" s="23" t="n">
        <v>46255</v>
      </c>
      <c r="D8468" s="21" t="s">
        <v>1699</v>
      </c>
      <c r="E8468" s="21" t="s">
        <v>1452</v>
      </c>
      <c r="F8468" s="12" t="n">
        <v>4</v>
      </c>
      <c r="G8468" s="19" t="n">
        <v>186.7</v>
      </c>
      <c r="H8468" s="19" t="n">
        <v>114.07</v>
      </c>
      <c r="I8468" s="19" t="n">
        <f aca="false">ROUND(F8468*G8468,2)</f>
        <v>746.8</v>
      </c>
      <c r="J8468" s="19" t="n">
        <f aca="false">ROUND(F8468*H8468,2)</f>
        <v>456.28</v>
      </c>
      <c r="K8468" s="19" t="n">
        <f aca="false">INDEX(Pricebook!$L$2:$L$1401,MATCH(D8468,Pricebook!$A$2:$A$1401,0))</f>
        <v>190.15</v>
      </c>
      <c r="L8468" s="19" t="n">
        <f aca="false">ROUND(F8468*K8468,2)</f>
        <v>760.6</v>
      </c>
      <c r="M8468" s="24" t="n">
        <f aca="false">DATE(YEAR(C8468),MONTH(C8468),1)</f>
        <v>46235</v>
      </c>
    </row>
    <row r="8469" customFormat="false" ht="15" hidden="false" customHeight="false" outlineLevel="0" collapsed="false">
      <c r="A8469" s="21" t="s">
        <v>4028</v>
      </c>
      <c r="B8469" s="21" t="s">
        <v>3136</v>
      </c>
      <c r="C8469" s="23" t="n">
        <v>46255</v>
      </c>
      <c r="D8469" s="21" t="s">
        <v>2313</v>
      </c>
      <c r="E8469" s="21" t="s">
        <v>2202</v>
      </c>
      <c r="F8469" s="12" t="n">
        <v>10</v>
      </c>
      <c r="G8469" s="19" t="n">
        <v>12.15</v>
      </c>
      <c r="H8469" s="19" t="n">
        <v>7.48</v>
      </c>
      <c r="I8469" s="19" t="n">
        <f aca="false">ROUND(F8469*G8469,2)</f>
        <v>121.5</v>
      </c>
      <c r="J8469" s="19" t="n">
        <f aca="false">ROUND(F8469*H8469,2)</f>
        <v>74.8</v>
      </c>
      <c r="K8469" s="19" t="n">
        <f aca="false">INDEX(Pricebook!$L$2:$L$1401,MATCH(D8469,Pricebook!$A$2:$A$1401,0))</f>
        <v>12.9</v>
      </c>
      <c r="L8469" s="19" t="n">
        <f aca="false">ROUND(F8469*K8469,2)</f>
        <v>129</v>
      </c>
      <c r="M8469" s="24" t="n">
        <f aca="false">DATE(YEAR(C8469),MONTH(C8469),1)</f>
        <v>46235</v>
      </c>
    </row>
    <row r="8470" customFormat="false" ht="15" hidden="false" customHeight="false" outlineLevel="0" collapsed="false">
      <c r="A8470" s="21" t="s">
        <v>4028</v>
      </c>
      <c r="B8470" s="21" t="s">
        <v>3136</v>
      </c>
      <c r="C8470" s="23" t="n">
        <v>46255</v>
      </c>
      <c r="D8470" s="21" t="s">
        <v>2418</v>
      </c>
      <c r="E8470" s="21" t="s">
        <v>2202</v>
      </c>
      <c r="F8470" s="12" t="n">
        <v>2</v>
      </c>
      <c r="G8470" s="19" t="n">
        <v>52.8</v>
      </c>
      <c r="H8470" s="19" t="n">
        <v>32.58</v>
      </c>
      <c r="I8470" s="19" t="n">
        <f aca="false">ROUND(F8470*G8470,2)</f>
        <v>105.6</v>
      </c>
      <c r="J8470" s="19" t="n">
        <f aca="false">ROUND(F8470*H8470,2)</f>
        <v>65.16</v>
      </c>
      <c r="K8470" s="19" t="n">
        <f aca="false">INDEX(Pricebook!$L$2:$L$1401,MATCH(D8470,Pricebook!$A$2:$A$1401,0))</f>
        <v>56.2</v>
      </c>
      <c r="L8470" s="19" t="n">
        <f aca="false">ROUND(F8470*K8470,2)</f>
        <v>112.4</v>
      </c>
      <c r="M8470" s="24" t="n">
        <f aca="false">DATE(YEAR(C8470),MONTH(C8470),1)</f>
        <v>46235</v>
      </c>
    </row>
    <row r="8471" customFormat="false" ht="15" hidden="false" customHeight="false" outlineLevel="0" collapsed="false">
      <c r="A8471" s="21" t="s">
        <v>4028</v>
      </c>
      <c r="B8471" s="21" t="s">
        <v>3136</v>
      </c>
      <c r="C8471" s="23" t="n">
        <v>46255</v>
      </c>
      <c r="D8471" s="21" t="s">
        <v>603</v>
      </c>
      <c r="E8471" s="21" t="s">
        <v>366</v>
      </c>
      <c r="F8471" s="12" t="n">
        <v>2</v>
      </c>
      <c r="G8471" s="19" t="n">
        <v>191.45</v>
      </c>
      <c r="H8471" s="19" t="n">
        <v>139.38</v>
      </c>
      <c r="I8471" s="19" t="n">
        <f aca="false">ROUND(F8471*G8471,2)</f>
        <v>382.9</v>
      </c>
      <c r="J8471" s="19" t="n">
        <f aca="false">ROUND(F8471*H8471,2)</f>
        <v>278.76</v>
      </c>
      <c r="K8471" s="19" t="n">
        <f aca="false">INDEX(Pricebook!$L$2:$L$1401,MATCH(D8471,Pricebook!$A$2:$A$1401,0))</f>
        <v>208.05</v>
      </c>
      <c r="L8471" s="19" t="n">
        <f aca="false">ROUND(F8471*K8471,2)</f>
        <v>416.1</v>
      </c>
      <c r="M8471" s="24" t="n">
        <f aca="false">DATE(YEAR(C8471),MONTH(C8471),1)</f>
        <v>46235</v>
      </c>
    </row>
    <row r="8472" customFormat="false" ht="15" hidden="false" customHeight="false" outlineLevel="0" collapsed="false">
      <c r="A8472" s="21" t="s">
        <v>4028</v>
      </c>
      <c r="B8472" s="21" t="s">
        <v>3136</v>
      </c>
      <c r="C8472" s="23" t="n">
        <v>46255</v>
      </c>
      <c r="D8472" s="21" t="s">
        <v>1558</v>
      </c>
      <c r="E8472" s="21" t="s">
        <v>1452</v>
      </c>
      <c r="F8472" s="12" t="n">
        <v>2</v>
      </c>
      <c r="G8472" s="19" t="n">
        <v>230</v>
      </c>
      <c r="H8472" s="19" t="n">
        <v>140.64</v>
      </c>
      <c r="I8472" s="19" t="n">
        <f aca="false">ROUND(F8472*G8472,2)</f>
        <v>460</v>
      </c>
      <c r="J8472" s="19" t="n">
        <f aca="false">ROUND(F8472*H8472,2)</f>
        <v>281.28</v>
      </c>
      <c r="K8472" s="19" t="n">
        <f aca="false">INDEX(Pricebook!$L$2:$L$1401,MATCH(D8472,Pricebook!$A$2:$A$1401,0))</f>
        <v>234.4</v>
      </c>
      <c r="L8472" s="19" t="n">
        <f aca="false">ROUND(F8472*K8472,2)</f>
        <v>468.8</v>
      </c>
      <c r="M8472" s="24" t="n">
        <f aca="false">DATE(YEAR(C8472),MONTH(C8472),1)</f>
        <v>46235</v>
      </c>
    </row>
    <row r="8473" customFormat="false" ht="15" hidden="false" customHeight="false" outlineLevel="0" collapsed="false">
      <c r="A8473" s="21" t="s">
        <v>4028</v>
      </c>
      <c r="B8473" s="21" t="s">
        <v>3136</v>
      </c>
      <c r="C8473" s="23" t="n">
        <v>46255</v>
      </c>
      <c r="D8473" s="21" t="s">
        <v>1450</v>
      </c>
      <c r="E8473" s="21" t="s">
        <v>1452</v>
      </c>
      <c r="F8473" s="12" t="n">
        <v>3</v>
      </c>
      <c r="G8473" s="19" t="n">
        <v>100</v>
      </c>
      <c r="H8473" s="19" t="n">
        <v>61.62</v>
      </c>
      <c r="I8473" s="19" t="n">
        <f aca="false">ROUND(F8473*G8473,2)</f>
        <v>300</v>
      </c>
      <c r="J8473" s="19" t="n">
        <f aca="false">ROUND(F8473*H8473,2)</f>
        <v>184.86</v>
      </c>
      <c r="K8473" s="19" t="n">
        <f aca="false">INDEX(Pricebook!$L$2:$L$1401,MATCH(D8473,Pricebook!$A$2:$A$1401,0))</f>
        <v>102.7</v>
      </c>
      <c r="L8473" s="19" t="n">
        <f aca="false">ROUND(F8473*K8473,2)</f>
        <v>308.1</v>
      </c>
      <c r="M8473" s="24" t="n">
        <f aca="false">DATE(YEAR(C8473),MONTH(C8473),1)</f>
        <v>46235</v>
      </c>
    </row>
    <row r="8474" customFormat="false" ht="15" hidden="false" customHeight="false" outlineLevel="0" collapsed="false">
      <c r="A8474" s="21" t="s">
        <v>4028</v>
      </c>
      <c r="B8474" s="21" t="s">
        <v>3136</v>
      </c>
      <c r="C8474" s="23" t="n">
        <v>46255</v>
      </c>
      <c r="D8474" s="21" t="s">
        <v>1733</v>
      </c>
      <c r="E8474" s="21" t="s">
        <v>1452</v>
      </c>
      <c r="F8474" s="12" t="n">
        <v>8</v>
      </c>
      <c r="G8474" s="19" t="n">
        <v>136.7</v>
      </c>
      <c r="H8474" s="19" t="n">
        <v>84.19</v>
      </c>
      <c r="I8474" s="19" t="n">
        <f aca="false">ROUND(F8474*G8474,2)</f>
        <v>1093.6</v>
      </c>
      <c r="J8474" s="19" t="n">
        <f aca="false">ROUND(F8474*H8474,2)</f>
        <v>673.52</v>
      </c>
      <c r="K8474" s="19" t="n">
        <f aca="false">INDEX(Pricebook!$L$2:$L$1401,MATCH(D8474,Pricebook!$A$2:$A$1401,0))</f>
        <v>140.35</v>
      </c>
      <c r="L8474" s="19" t="n">
        <f aca="false">ROUND(F8474*K8474,2)</f>
        <v>1122.8</v>
      </c>
      <c r="M8474" s="24" t="n">
        <f aca="false">DATE(YEAR(C8474),MONTH(C8474),1)</f>
        <v>46235</v>
      </c>
    </row>
    <row r="8475" customFormat="false" ht="15" hidden="false" customHeight="false" outlineLevel="0" collapsed="false">
      <c r="A8475" s="21" t="s">
        <v>4028</v>
      </c>
      <c r="B8475" s="21" t="s">
        <v>3136</v>
      </c>
      <c r="C8475" s="23" t="n">
        <v>46255</v>
      </c>
      <c r="D8475" s="21" t="s">
        <v>581</v>
      </c>
      <c r="E8475" s="21" t="s">
        <v>366</v>
      </c>
      <c r="F8475" s="12" t="n">
        <v>2</v>
      </c>
      <c r="G8475" s="19" t="n">
        <v>56.75</v>
      </c>
      <c r="H8475" s="19" t="n">
        <v>40.85</v>
      </c>
      <c r="I8475" s="19" t="n">
        <f aca="false">ROUND(F8475*G8475,2)</f>
        <v>113.5</v>
      </c>
      <c r="J8475" s="19" t="n">
        <f aca="false">ROUND(F8475*H8475,2)</f>
        <v>81.7</v>
      </c>
      <c r="K8475" s="19" t="n">
        <f aca="false">INDEX(Pricebook!$L$2:$L$1401,MATCH(D8475,Pricebook!$A$2:$A$1401,0))</f>
        <v>61</v>
      </c>
      <c r="L8475" s="19" t="n">
        <f aca="false">ROUND(F8475*K8475,2)</f>
        <v>122</v>
      </c>
      <c r="M8475" s="24" t="n">
        <f aca="false">DATE(YEAR(C8475),MONTH(C8475),1)</f>
        <v>46235</v>
      </c>
    </row>
    <row r="8476" customFormat="false" ht="15" hidden="false" customHeight="false" outlineLevel="0" collapsed="false">
      <c r="A8476" s="21" t="s">
        <v>4028</v>
      </c>
      <c r="B8476" s="21" t="s">
        <v>3136</v>
      </c>
      <c r="C8476" s="23" t="n">
        <v>46255</v>
      </c>
      <c r="D8476" s="21" t="s">
        <v>951</v>
      </c>
      <c r="E8476" s="21" t="s">
        <v>366</v>
      </c>
      <c r="F8476" s="12" t="n">
        <v>1</v>
      </c>
      <c r="G8476" s="19" t="n">
        <v>35.55</v>
      </c>
      <c r="H8476" s="19" t="n">
        <v>25.93</v>
      </c>
      <c r="I8476" s="19" t="n">
        <f aca="false">ROUND(F8476*G8476,2)</f>
        <v>35.55</v>
      </c>
      <c r="J8476" s="19" t="n">
        <f aca="false">ROUND(F8476*H8476,2)</f>
        <v>25.93</v>
      </c>
      <c r="K8476" s="19" t="n">
        <f aca="false">INDEX(Pricebook!$L$2:$L$1401,MATCH(D8476,Pricebook!$A$2:$A$1401,0))</f>
        <v>38.75</v>
      </c>
      <c r="L8476" s="19" t="n">
        <f aca="false">ROUND(F8476*K8476,2)</f>
        <v>38.75</v>
      </c>
      <c r="M8476" s="24" t="n">
        <f aca="false">DATE(YEAR(C8476),MONTH(C8476),1)</f>
        <v>46235</v>
      </c>
    </row>
    <row r="8477" customFormat="false" ht="15" hidden="false" customHeight="false" outlineLevel="0" collapsed="false">
      <c r="A8477" s="21" t="s">
        <v>4028</v>
      </c>
      <c r="B8477" s="21" t="s">
        <v>3136</v>
      </c>
      <c r="C8477" s="23" t="n">
        <v>46255</v>
      </c>
      <c r="D8477" s="21" t="s">
        <v>757</v>
      </c>
      <c r="E8477" s="21" t="s">
        <v>366</v>
      </c>
      <c r="F8477" s="12" t="n">
        <v>3</v>
      </c>
      <c r="G8477" s="19" t="n">
        <v>11.7</v>
      </c>
      <c r="H8477" s="19" t="n">
        <v>8.45</v>
      </c>
      <c r="I8477" s="19" t="n">
        <f aca="false">ROUND(F8477*G8477,2)</f>
        <v>35.1</v>
      </c>
      <c r="J8477" s="19" t="n">
        <f aca="false">ROUND(F8477*H8477,2)</f>
        <v>25.35</v>
      </c>
      <c r="K8477" s="19" t="n">
        <f aca="false">INDEX(Pricebook!$L$2:$L$1401,MATCH(D8477,Pricebook!$A$2:$A$1401,0))</f>
        <v>12.65</v>
      </c>
      <c r="L8477" s="19" t="n">
        <f aca="false">ROUND(F8477*K8477,2)</f>
        <v>37.95</v>
      </c>
      <c r="M8477" s="24" t="n">
        <f aca="false">DATE(YEAR(C8477),MONTH(C8477),1)</f>
        <v>46235</v>
      </c>
    </row>
    <row r="8478" customFormat="false" ht="15" hidden="false" customHeight="false" outlineLevel="0" collapsed="false">
      <c r="A8478" s="21" t="s">
        <v>4029</v>
      </c>
      <c r="B8478" s="21" t="s">
        <v>3643</v>
      </c>
      <c r="C8478" s="23" t="n">
        <v>46256</v>
      </c>
      <c r="D8478" s="21" t="s">
        <v>2932</v>
      </c>
      <c r="E8478" s="21" t="s">
        <v>2748</v>
      </c>
      <c r="F8478" s="12" t="n">
        <v>2</v>
      </c>
      <c r="G8478" s="19" t="n">
        <v>101.4</v>
      </c>
      <c r="H8478" s="19" t="n">
        <v>64.85</v>
      </c>
      <c r="I8478" s="19" t="n">
        <f aca="false">ROUND(F8478*G8478,2)</f>
        <v>202.8</v>
      </c>
      <c r="J8478" s="19" t="n">
        <f aca="false">ROUND(F8478*H8478,2)</f>
        <v>129.7</v>
      </c>
      <c r="K8478" s="19" t="n">
        <f aca="false">INDEX(Pricebook!$L$2:$L$1401,MATCH(D8478,Pricebook!$A$2:$A$1401,0))</f>
        <v>109.95</v>
      </c>
      <c r="L8478" s="19" t="n">
        <f aca="false">ROUND(F8478*K8478,2)</f>
        <v>219.9</v>
      </c>
      <c r="M8478" s="24" t="n">
        <f aca="false">DATE(YEAR(C8478),MONTH(C8478),1)</f>
        <v>46235</v>
      </c>
    </row>
    <row r="8479" customFormat="false" ht="15" hidden="false" customHeight="false" outlineLevel="0" collapsed="false">
      <c r="A8479" s="21" t="s">
        <v>4029</v>
      </c>
      <c r="B8479" s="21" t="s">
        <v>3643</v>
      </c>
      <c r="C8479" s="23" t="n">
        <v>46256</v>
      </c>
      <c r="D8479" s="21" t="s">
        <v>2784</v>
      </c>
      <c r="E8479" s="21" t="s">
        <v>2748</v>
      </c>
      <c r="F8479" s="12" t="n">
        <v>2</v>
      </c>
      <c r="G8479" s="19" t="n">
        <v>10.35</v>
      </c>
      <c r="H8479" s="19" t="n">
        <v>6.59</v>
      </c>
      <c r="I8479" s="19" t="n">
        <f aca="false">ROUND(F8479*G8479,2)</f>
        <v>20.7</v>
      </c>
      <c r="J8479" s="19" t="n">
        <f aca="false">ROUND(F8479*H8479,2)</f>
        <v>13.18</v>
      </c>
      <c r="K8479" s="19" t="n">
        <f aca="false">INDEX(Pricebook!$L$2:$L$1401,MATCH(D8479,Pricebook!$A$2:$A$1401,0))</f>
        <v>11.4</v>
      </c>
      <c r="L8479" s="19" t="n">
        <f aca="false">ROUND(F8479*K8479,2)</f>
        <v>22.8</v>
      </c>
      <c r="M8479" s="24" t="n">
        <f aca="false">DATE(YEAR(C8479),MONTH(C8479),1)</f>
        <v>46235</v>
      </c>
    </row>
    <row r="8480" customFormat="false" ht="15" hidden="false" customHeight="false" outlineLevel="0" collapsed="false">
      <c r="A8480" s="21" t="s">
        <v>4029</v>
      </c>
      <c r="B8480" s="21" t="s">
        <v>3643</v>
      </c>
      <c r="C8480" s="23" t="n">
        <v>46256</v>
      </c>
      <c r="D8480" s="21" t="s">
        <v>2353</v>
      </c>
      <c r="E8480" s="21" t="s">
        <v>2202</v>
      </c>
      <c r="F8480" s="12" t="n">
        <v>3</v>
      </c>
      <c r="G8480" s="19" t="n">
        <v>38.15</v>
      </c>
      <c r="H8480" s="19" t="n">
        <v>23.39</v>
      </c>
      <c r="I8480" s="19" t="n">
        <f aca="false">ROUND(F8480*G8480,2)</f>
        <v>114.45</v>
      </c>
      <c r="J8480" s="19" t="n">
        <f aca="false">ROUND(F8480*H8480,2)</f>
        <v>70.17</v>
      </c>
      <c r="K8480" s="19" t="n">
        <f aca="false">INDEX(Pricebook!$L$2:$L$1401,MATCH(D8480,Pricebook!$A$2:$A$1401,0))</f>
        <v>40.35</v>
      </c>
      <c r="L8480" s="19" t="n">
        <f aca="false">ROUND(F8480*K8480,2)</f>
        <v>121.05</v>
      </c>
      <c r="M8480" s="24" t="n">
        <f aca="false">DATE(YEAR(C8480),MONTH(C8480),1)</f>
        <v>46235</v>
      </c>
    </row>
    <row r="8481" customFormat="false" ht="15" hidden="false" customHeight="false" outlineLevel="0" collapsed="false">
      <c r="A8481" s="21" t="s">
        <v>4029</v>
      </c>
      <c r="B8481" s="21" t="s">
        <v>3643</v>
      </c>
      <c r="C8481" s="23" t="n">
        <v>46256</v>
      </c>
      <c r="D8481" s="21" t="s">
        <v>2768</v>
      </c>
      <c r="E8481" s="21" t="s">
        <v>2748</v>
      </c>
      <c r="F8481" s="12" t="n">
        <v>6</v>
      </c>
      <c r="G8481" s="19" t="n">
        <v>15.5</v>
      </c>
      <c r="H8481" s="19" t="n">
        <v>9.27</v>
      </c>
      <c r="I8481" s="19" t="n">
        <f aca="false">ROUND(F8481*G8481,2)</f>
        <v>93</v>
      </c>
      <c r="J8481" s="19" t="n">
        <f aca="false">ROUND(F8481*H8481,2)</f>
        <v>55.62</v>
      </c>
      <c r="K8481" s="19" t="n">
        <f aca="false">INDEX(Pricebook!$L$2:$L$1401,MATCH(D8481,Pricebook!$A$2:$A$1401,0))</f>
        <v>16.9</v>
      </c>
      <c r="L8481" s="19" t="n">
        <f aca="false">ROUND(F8481*K8481,2)</f>
        <v>101.4</v>
      </c>
      <c r="M8481" s="24" t="n">
        <f aca="false">DATE(YEAR(C8481),MONTH(C8481),1)</f>
        <v>46235</v>
      </c>
    </row>
    <row r="8482" customFormat="false" ht="15" hidden="false" customHeight="false" outlineLevel="0" collapsed="false">
      <c r="A8482" s="21" t="s">
        <v>4029</v>
      </c>
      <c r="B8482" s="21" t="s">
        <v>3643</v>
      </c>
      <c r="C8482" s="23" t="n">
        <v>46256</v>
      </c>
      <c r="D8482" s="21" t="s">
        <v>2874</v>
      </c>
      <c r="E8482" s="21" t="s">
        <v>2748</v>
      </c>
      <c r="F8482" s="12" t="n">
        <v>3</v>
      </c>
      <c r="G8482" s="19" t="n">
        <v>23</v>
      </c>
      <c r="H8482" s="19" t="n">
        <v>13.66</v>
      </c>
      <c r="I8482" s="19" t="n">
        <f aca="false">ROUND(F8482*G8482,2)</f>
        <v>69</v>
      </c>
      <c r="J8482" s="19" t="n">
        <f aca="false">ROUND(F8482*H8482,2)</f>
        <v>40.98</v>
      </c>
      <c r="K8482" s="19" t="n">
        <f aca="false">INDEX(Pricebook!$L$2:$L$1401,MATCH(D8482,Pricebook!$A$2:$A$1401,0))</f>
        <v>24.85</v>
      </c>
      <c r="L8482" s="19" t="n">
        <f aca="false">ROUND(F8482*K8482,2)</f>
        <v>74.55</v>
      </c>
      <c r="M8482" s="24" t="n">
        <f aca="false">DATE(YEAR(C8482),MONTH(C8482),1)</f>
        <v>46235</v>
      </c>
    </row>
    <row r="8483" customFormat="false" ht="15" hidden="false" customHeight="false" outlineLevel="0" collapsed="false">
      <c r="A8483" s="21" t="s">
        <v>4029</v>
      </c>
      <c r="B8483" s="21" t="s">
        <v>3643</v>
      </c>
      <c r="C8483" s="23" t="n">
        <v>46256</v>
      </c>
      <c r="D8483" s="21" t="s">
        <v>2944</v>
      </c>
      <c r="E8483" s="21" t="s">
        <v>2748</v>
      </c>
      <c r="F8483" s="12" t="n">
        <v>2</v>
      </c>
      <c r="G8483" s="19" t="n">
        <v>43.3</v>
      </c>
      <c r="H8483" s="19" t="n">
        <v>25.96</v>
      </c>
      <c r="I8483" s="19" t="n">
        <f aca="false">ROUND(F8483*G8483,2)</f>
        <v>86.6</v>
      </c>
      <c r="J8483" s="19" t="n">
        <f aca="false">ROUND(F8483*H8483,2)</f>
        <v>51.92</v>
      </c>
      <c r="K8483" s="19" t="n">
        <f aca="false">INDEX(Pricebook!$L$2:$L$1401,MATCH(D8483,Pricebook!$A$2:$A$1401,0))</f>
        <v>47.2</v>
      </c>
      <c r="L8483" s="19" t="n">
        <f aca="false">ROUND(F8483*K8483,2)</f>
        <v>94.4</v>
      </c>
      <c r="M8483" s="24" t="n">
        <f aca="false">DATE(YEAR(C8483),MONTH(C8483),1)</f>
        <v>46235</v>
      </c>
    </row>
    <row r="8484" customFormat="false" ht="15" hidden="false" customHeight="false" outlineLevel="0" collapsed="false">
      <c r="A8484" s="21" t="s">
        <v>4029</v>
      </c>
      <c r="B8484" s="21" t="s">
        <v>3643</v>
      </c>
      <c r="C8484" s="23" t="n">
        <v>46256</v>
      </c>
      <c r="D8484" s="21" t="s">
        <v>1240</v>
      </c>
      <c r="E8484" s="21" t="s">
        <v>971</v>
      </c>
      <c r="F8484" s="12" t="n">
        <v>1</v>
      </c>
      <c r="G8484" s="19" t="n">
        <v>614.3</v>
      </c>
      <c r="H8484" s="19" t="n">
        <v>497.75</v>
      </c>
      <c r="I8484" s="19" t="n">
        <f aca="false">ROUND(F8484*G8484,2)</f>
        <v>614.3</v>
      </c>
      <c r="J8484" s="19" t="n">
        <f aca="false">ROUND(F8484*H8484,2)</f>
        <v>497.75</v>
      </c>
      <c r="K8484" s="19" t="n">
        <f aca="false">INDEX(Pricebook!$L$2:$L$1401,MATCH(D8484,Pricebook!$A$2:$A$1401,0))</f>
        <v>711.1</v>
      </c>
      <c r="L8484" s="19" t="n">
        <f aca="false">ROUND(F8484*K8484,2)</f>
        <v>711.1</v>
      </c>
      <c r="M8484" s="24" t="n">
        <f aca="false">DATE(YEAR(C8484),MONTH(C8484),1)</f>
        <v>46235</v>
      </c>
    </row>
    <row r="8485" customFormat="false" ht="15" hidden="false" customHeight="false" outlineLevel="0" collapsed="false">
      <c r="A8485" s="21" t="s">
        <v>4029</v>
      </c>
      <c r="B8485" s="21" t="s">
        <v>3643</v>
      </c>
      <c r="C8485" s="23" t="n">
        <v>46256</v>
      </c>
      <c r="D8485" s="21" t="s">
        <v>2946</v>
      </c>
      <c r="E8485" s="21" t="s">
        <v>2748</v>
      </c>
      <c r="F8485" s="12" t="n">
        <v>5</v>
      </c>
      <c r="G8485" s="19" t="n">
        <v>9.3</v>
      </c>
      <c r="H8485" s="19" t="n">
        <v>5.53</v>
      </c>
      <c r="I8485" s="19" t="n">
        <f aca="false">ROUND(F8485*G8485,2)</f>
        <v>46.5</v>
      </c>
      <c r="J8485" s="19" t="n">
        <f aca="false">ROUND(F8485*H8485,2)</f>
        <v>27.65</v>
      </c>
      <c r="K8485" s="19" t="n">
        <f aca="false">INDEX(Pricebook!$L$2:$L$1401,MATCH(D8485,Pricebook!$A$2:$A$1401,0))</f>
        <v>10.1</v>
      </c>
      <c r="L8485" s="19" t="n">
        <f aca="false">ROUND(F8485*K8485,2)</f>
        <v>50.5</v>
      </c>
      <c r="M8485" s="24" t="n">
        <f aca="false">DATE(YEAR(C8485),MONTH(C8485),1)</f>
        <v>46235</v>
      </c>
    </row>
    <row r="8486" customFormat="false" ht="15" hidden="false" customHeight="false" outlineLevel="0" collapsed="false">
      <c r="A8486" s="21" t="s">
        <v>4029</v>
      </c>
      <c r="B8486" s="21" t="s">
        <v>3643</v>
      </c>
      <c r="C8486" s="23" t="n">
        <v>46256</v>
      </c>
      <c r="D8486" s="21" t="s">
        <v>567</v>
      </c>
      <c r="E8486" s="21" t="s">
        <v>366</v>
      </c>
      <c r="F8486" s="12" t="n">
        <v>4</v>
      </c>
      <c r="G8486" s="19" t="n">
        <v>7.35</v>
      </c>
      <c r="H8486" s="19" t="n">
        <v>5.56</v>
      </c>
      <c r="I8486" s="19" t="n">
        <f aca="false">ROUND(F8486*G8486,2)</f>
        <v>29.4</v>
      </c>
      <c r="J8486" s="19" t="n">
        <f aca="false">ROUND(F8486*H8486,2)</f>
        <v>22.24</v>
      </c>
      <c r="K8486" s="19" t="n">
        <f aca="false">INDEX(Pricebook!$L$2:$L$1401,MATCH(D8486,Pricebook!$A$2:$A$1401,0))</f>
        <v>7.85</v>
      </c>
      <c r="L8486" s="19" t="n">
        <f aca="false">ROUND(F8486*K8486,2)</f>
        <v>31.4</v>
      </c>
      <c r="M8486" s="24" t="n">
        <f aca="false">DATE(YEAR(C8486),MONTH(C8486),1)</f>
        <v>46235</v>
      </c>
    </row>
    <row r="8487" customFormat="false" ht="15" hidden="false" customHeight="false" outlineLevel="0" collapsed="false">
      <c r="A8487" s="21" t="s">
        <v>4029</v>
      </c>
      <c r="B8487" s="21" t="s">
        <v>3643</v>
      </c>
      <c r="C8487" s="23" t="n">
        <v>46256</v>
      </c>
      <c r="D8487" s="21" t="s">
        <v>2313</v>
      </c>
      <c r="E8487" s="21" t="s">
        <v>2202</v>
      </c>
      <c r="F8487" s="12" t="n">
        <v>8</v>
      </c>
      <c r="G8487" s="19" t="n">
        <v>12.15</v>
      </c>
      <c r="H8487" s="19" t="n">
        <v>7.48</v>
      </c>
      <c r="I8487" s="19" t="n">
        <f aca="false">ROUND(F8487*G8487,2)</f>
        <v>97.2</v>
      </c>
      <c r="J8487" s="19" t="n">
        <f aca="false">ROUND(F8487*H8487,2)</f>
        <v>59.84</v>
      </c>
      <c r="K8487" s="19" t="n">
        <f aca="false">INDEX(Pricebook!$L$2:$L$1401,MATCH(D8487,Pricebook!$A$2:$A$1401,0))</f>
        <v>12.9</v>
      </c>
      <c r="L8487" s="19" t="n">
        <f aca="false">ROUND(F8487*K8487,2)</f>
        <v>103.2</v>
      </c>
      <c r="M8487" s="24" t="n">
        <f aca="false">DATE(YEAR(C8487),MONTH(C8487),1)</f>
        <v>46235</v>
      </c>
    </row>
    <row r="8488" customFormat="false" ht="15" hidden="false" customHeight="false" outlineLevel="0" collapsed="false">
      <c r="A8488" s="21" t="s">
        <v>4029</v>
      </c>
      <c r="B8488" s="21" t="s">
        <v>3643</v>
      </c>
      <c r="C8488" s="23" t="n">
        <v>46256</v>
      </c>
      <c r="D8488" s="21" t="s">
        <v>2838</v>
      </c>
      <c r="E8488" s="21" t="s">
        <v>2748</v>
      </c>
      <c r="F8488" s="12" t="n">
        <v>1</v>
      </c>
      <c r="G8488" s="19" t="n">
        <v>11.1</v>
      </c>
      <c r="H8488" s="19" t="n">
        <v>6.62</v>
      </c>
      <c r="I8488" s="19" t="n">
        <f aca="false">ROUND(F8488*G8488,2)</f>
        <v>11.1</v>
      </c>
      <c r="J8488" s="19" t="n">
        <f aca="false">ROUND(F8488*H8488,2)</f>
        <v>6.62</v>
      </c>
      <c r="K8488" s="19" t="n">
        <f aca="false">INDEX(Pricebook!$L$2:$L$1401,MATCH(D8488,Pricebook!$A$2:$A$1401,0))</f>
        <v>12.05</v>
      </c>
      <c r="L8488" s="19" t="n">
        <f aca="false">ROUND(F8488*K8488,2)</f>
        <v>12.05</v>
      </c>
      <c r="M8488" s="24" t="n">
        <f aca="false">DATE(YEAR(C8488),MONTH(C8488),1)</f>
        <v>46235</v>
      </c>
    </row>
    <row r="8489" customFormat="false" ht="15" hidden="false" customHeight="false" outlineLevel="0" collapsed="false">
      <c r="A8489" s="21" t="s">
        <v>4029</v>
      </c>
      <c r="B8489" s="21" t="s">
        <v>3643</v>
      </c>
      <c r="C8489" s="23" t="n">
        <v>46256</v>
      </c>
      <c r="D8489" s="21" t="s">
        <v>2916</v>
      </c>
      <c r="E8489" s="21" t="s">
        <v>2748</v>
      </c>
      <c r="F8489" s="12" t="n">
        <v>10</v>
      </c>
      <c r="G8489" s="19" t="n">
        <v>5.1</v>
      </c>
      <c r="H8489" s="19" t="n">
        <v>3.07</v>
      </c>
      <c r="I8489" s="19" t="n">
        <f aca="false">ROUND(F8489*G8489,2)</f>
        <v>51</v>
      </c>
      <c r="J8489" s="19" t="n">
        <f aca="false">ROUND(F8489*H8489,2)</f>
        <v>30.7</v>
      </c>
      <c r="K8489" s="19" t="n">
        <f aca="false">INDEX(Pricebook!$L$2:$L$1401,MATCH(D8489,Pricebook!$A$2:$A$1401,0))</f>
        <v>5.6</v>
      </c>
      <c r="L8489" s="19" t="n">
        <f aca="false">ROUND(F8489*K8489,2)</f>
        <v>56</v>
      </c>
      <c r="M8489" s="24" t="n">
        <f aca="false">DATE(YEAR(C8489),MONTH(C8489),1)</f>
        <v>46235</v>
      </c>
    </row>
    <row r="8490" customFormat="false" ht="15" hidden="false" customHeight="false" outlineLevel="0" collapsed="false">
      <c r="A8490" s="21" t="s">
        <v>4029</v>
      </c>
      <c r="B8490" s="21" t="s">
        <v>3643</v>
      </c>
      <c r="C8490" s="23" t="n">
        <v>46256</v>
      </c>
      <c r="D8490" s="21" t="s">
        <v>2876</v>
      </c>
      <c r="E8490" s="21" t="s">
        <v>2748</v>
      </c>
      <c r="F8490" s="12" t="n">
        <v>7</v>
      </c>
      <c r="G8490" s="19" t="n">
        <v>3.4</v>
      </c>
      <c r="H8490" s="19" t="n">
        <v>2.03</v>
      </c>
      <c r="I8490" s="19" t="n">
        <f aca="false">ROUND(F8490*G8490,2)</f>
        <v>23.8</v>
      </c>
      <c r="J8490" s="19" t="n">
        <f aca="false">ROUND(F8490*H8490,2)</f>
        <v>14.21</v>
      </c>
      <c r="K8490" s="19" t="n">
        <f aca="false">INDEX(Pricebook!$L$2:$L$1401,MATCH(D8490,Pricebook!$A$2:$A$1401,0))</f>
        <v>3.7</v>
      </c>
      <c r="L8490" s="19" t="n">
        <f aca="false">ROUND(F8490*K8490,2)</f>
        <v>25.9</v>
      </c>
      <c r="M8490" s="24" t="n">
        <f aca="false">DATE(YEAR(C8490),MONTH(C8490),1)</f>
        <v>46235</v>
      </c>
    </row>
    <row r="8491" customFormat="false" ht="15" hidden="false" customHeight="false" outlineLevel="0" collapsed="false">
      <c r="A8491" s="21" t="s">
        <v>4029</v>
      </c>
      <c r="B8491" s="21" t="s">
        <v>3643</v>
      </c>
      <c r="C8491" s="23" t="n">
        <v>46256</v>
      </c>
      <c r="D8491" s="21" t="s">
        <v>2789</v>
      </c>
      <c r="E8491" s="21" t="s">
        <v>2748</v>
      </c>
      <c r="F8491" s="12" t="n">
        <v>9</v>
      </c>
      <c r="G8491" s="19" t="n">
        <v>4</v>
      </c>
      <c r="H8491" s="19" t="n">
        <v>2.38</v>
      </c>
      <c r="I8491" s="19" t="n">
        <f aca="false">ROUND(F8491*G8491,2)</f>
        <v>36</v>
      </c>
      <c r="J8491" s="19" t="n">
        <f aca="false">ROUND(F8491*H8491,2)</f>
        <v>21.42</v>
      </c>
      <c r="K8491" s="19" t="n">
        <f aca="false">INDEX(Pricebook!$L$2:$L$1401,MATCH(D8491,Pricebook!$A$2:$A$1401,0))</f>
        <v>4.35</v>
      </c>
      <c r="L8491" s="19" t="n">
        <f aca="false">ROUND(F8491*K8491,2)</f>
        <v>39.15</v>
      </c>
      <c r="M8491" s="24" t="n">
        <f aca="false">DATE(YEAR(C8491),MONTH(C8491),1)</f>
        <v>46235</v>
      </c>
    </row>
    <row r="8492" customFormat="false" ht="15" hidden="false" customHeight="false" outlineLevel="0" collapsed="false">
      <c r="A8492" s="21" t="s">
        <v>4029</v>
      </c>
      <c r="B8492" s="21" t="s">
        <v>3643</v>
      </c>
      <c r="C8492" s="23" t="n">
        <v>46256</v>
      </c>
      <c r="D8492" s="21" t="s">
        <v>2858</v>
      </c>
      <c r="E8492" s="21" t="s">
        <v>2748</v>
      </c>
      <c r="F8492" s="12" t="n">
        <v>5</v>
      </c>
      <c r="G8492" s="19" t="n">
        <v>3.45</v>
      </c>
      <c r="H8492" s="19" t="n">
        <v>2.43</v>
      </c>
      <c r="I8492" s="19" t="n">
        <f aca="false">ROUND(F8492*G8492,2)</f>
        <v>17.25</v>
      </c>
      <c r="J8492" s="19" t="n">
        <f aca="false">ROUND(F8492*H8492,2)</f>
        <v>12.15</v>
      </c>
      <c r="K8492" s="19" t="n">
        <f aca="false">INDEX(Pricebook!$L$2:$L$1401,MATCH(D8492,Pricebook!$A$2:$A$1401,0))</f>
        <v>3.8</v>
      </c>
      <c r="L8492" s="19" t="n">
        <f aca="false">ROUND(F8492*K8492,2)</f>
        <v>19</v>
      </c>
      <c r="M8492" s="24" t="n">
        <f aca="false">DATE(YEAR(C8492),MONTH(C8492),1)</f>
        <v>46235</v>
      </c>
    </row>
    <row r="8493" customFormat="false" ht="15" hidden="false" customHeight="false" outlineLevel="0" collapsed="false">
      <c r="A8493" s="21" t="s">
        <v>4030</v>
      </c>
      <c r="B8493" s="21" t="s">
        <v>3095</v>
      </c>
      <c r="C8493" s="23" t="n">
        <v>46257</v>
      </c>
      <c r="D8493" s="21" t="s">
        <v>2499</v>
      </c>
      <c r="E8493" s="21" t="s">
        <v>2466</v>
      </c>
      <c r="F8493" s="12" t="n">
        <v>2</v>
      </c>
      <c r="G8493" s="19" t="n">
        <v>49.5</v>
      </c>
      <c r="H8493" s="19" t="n">
        <v>30.69</v>
      </c>
      <c r="I8493" s="19" t="n">
        <f aca="false">ROUND(F8493*G8493,2)</f>
        <v>99</v>
      </c>
      <c r="J8493" s="19" t="n">
        <f aca="false">ROUND(F8493*H8493,2)</f>
        <v>61.38</v>
      </c>
      <c r="K8493" s="19" t="n">
        <f aca="false">INDEX(Pricebook!$L$2:$L$1401,MATCH(D8493,Pricebook!$A$2:$A$1401,0))</f>
        <v>51.15</v>
      </c>
      <c r="L8493" s="19" t="n">
        <f aca="false">ROUND(F8493*K8493,2)</f>
        <v>102.3</v>
      </c>
      <c r="M8493" s="24" t="n">
        <f aca="false">DATE(YEAR(C8493),MONTH(C8493),1)</f>
        <v>46235</v>
      </c>
    </row>
    <row r="8494" customFormat="false" ht="15" hidden="false" customHeight="false" outlineLevel="0" collapsed="false">
      <c r="A8494" s="21" t="s">
        <v>4030</v>
      </c>
      <c r="B8494" s="21" t="s">
        <v>3095</v>
      </c>
      <c r="C8494" s="23" t="n">
        <v>46257</v>
      </c>
      <c r="D8494" s="21" t="s">
        <v>2464</v>
      </c>
      <c r="E8494" s="21" t="s">
        <v>2466</v>
      </c>
      <c r="F8494" s="12" t="n">
        <v>3</v>
      </c>
      <c r="G8494" s="19" t="n">
        <v>31.2</v>
      </c>
      <c r="H8494" s="19" t="n">
        <v>19.48</v>
      </c>
      <c r="I8494" s="19" t="n">
        <f aca="false">ROUND(F8494*G8494,2)</f>
        <v>93.6</v>
      </c>
      <c r="J8494" s="19" t="n">
        <f aca="false">ROUND(F8494*H8494,2)</f>
        <v>58.44</v>
      </c>
      <c r="K8494" s="19" t="n">
        <f aca="false">INDEX(Pricebook!$L$2:$L$1401,MATCH(D8494,Pricebook!$A$2:$A$1401,0))</f>
        <v>32.5</v>
      </c>
      <c r="L8494" s="19" t="n">
        <f aca="false">ROUND(F8494*K8494,2)</f>
        <v>97.5</v>
      </c>
      <c r="M8494" s="24" t="n">
        <f aca="false">DATE(YEAR(C8494),MONTH(C8494),1)</f>
        <v>46235</v>
      </c>
    </row>
    <row r="8495" customFormat="false" ht="15" hidden="false" customHeight="false" outlineLevel="0" collapsed="false">
      <c r="A8495" s="21" t="s">
        <v>4030</v>
      </c>
      <c r="B8495" s="21" t="s">
        <v>3095</v>
      </c>
      <c r="C8495" s="23" t="n">
        <v>46257</v>
      </c>
      <c r="D8495" s="21" t="s">
        <v>587</v>
      </c>
      <c r="E8495" s="21" t="s">
        <v>366</v>
      </c>
      <c r="F8495" s="12" t="n">
        <v>2</v>
      </c>
      <c r="G8495" s="19" t="n">
        <v>126.35</v>
      </c>
      <c r="H8495" s="19" t="n">
        <v>96.45</v>
      </c>
      <c r="I8495" s="19" t="n">
        <f aca="false">ROUND(F8495*G8495,2)</f>
        <v>252.7</v>
      </c>
      <c r="J8495" s="19" t="n">
        <f aca="false">ROUND(F8495*H8495,2)</f>
        <v>192.9</v>
      </c>
      <c r="K8495" s="19" t="n">
        <f aca="false">INDEX(Pricebook!$L$2:$L$1401,MATCH(D8495,Pricebook!$A$2:$A$1401,0))</f>
        <v>135.85</v>
      </c>
      <c r="L8495" s="19" t="n">
        <f aca="false">ROUND(F8495*K8495,2)</f>
        <v>271.7</v>
      </c>
      <c r="M8495" s="24" t="n">
        <f aca="false">DATE(YEAR(C8495),MONTH(C8495),1)</f>
        <v>46235</v>
      </c>
    </row>
    <row r="8496" customFormat="false" ht="15" hidden="false" customHeight="false" outlineLevel="0" collapsed="false">
      <c r="A8496" s="21" t="s">
        <v>4030</v>
      </c>
      <c r="B8496" s="21" t="s">
        <v>3095</v>
      </c>
      <c r="C8496" s="23" t="n">
        <v>46257</v>
      </c>
      <c r="D8496" s="21" t="s">
        <v>2922</v>
      </c>
      <c r="E8496" s="21" t="s">
        <v>2748</v>
      </c>
      <c r="F8496" s="12" t="n">
        <v>8</v>
      </c>
      <c r="G8496" s="19" t="n">
        <v>2.55</v>
      </c>
      <c r="H8496" s="19" t="n">
        <v>1.51</v>
      </c>
      <c r="I8496" s="19" t="n">
        <f aca="false">ROUND(F8496*G8496,2)</f>
        <v>20.4</v>
      </c>
      <c r="J8496" s="19" t="n">
        <f aca="false">ROUND(F8496*H8496,2)</f>
        <v>12.08</v>
      </c>
      <c r="K8496" s="19" t="n">
        <f aca="false">INDEX(Pricebook!$L$2:$L$1401,MATCH(D8496,Pricebook!$A$2:$A$1401,0))</f>
        <v>2.75</v>
      </c>
      <c r="L8496" s="19" t="n">
        <f aca="false">ROUND(F8496*K8496,2)</f>
        <v>22</v>
      </c>
      <c r="M8496" s="24" t="n">
        <f aca="false">DATE(YEAR(C8496),MONTH(C8496),1)</f>
        <v>46235</v>
      </c>
    </row>
    <row r="8497" customFormat="false" ht="15" hidden="false" customHeight="false" outlineLevel="0" collapsed="false">
      <c r="A8497" s="21" t="s">
        <v>4030</v>
      </c>
      <c r="B8497" s="21" t="s">
        <v>3095</v>
      </c>
      <c r="C8497" s="23" t="n">
        <v>46257</v>
      </c>
      <c r="D8497" s="21" t="s">
        <v>2864</v>
      </c>
      <c r="E8497" s="21" t="s">
        <v>2748</v>
      </c>
      <c r="F8497" s="12" t="n">
        <v>1</v>
      </c>
      <c r="G8497" s="19" t="n">
        <v>35.6</v>
      </c>
      <c r="H8497" s="19" t="n">
        <v>22.69</v>
      </c>
      <c r="I8497" s="19" t="n">
        <f aca="false">ROUND(F8497*G8497,2)</f>
        <v>35.6</v>
      </c>
      <c r="J8497" s="19" t="n">
        <f aca="false">ROUND(F8497*H8497,2)</f>
        <v>22.69</v>
      </c>
      <c r="K8497" s="19" t="n">
        <f aca="false">INDEX(Pricebook!$L$2:$L$1401,MATCH(D8497,Pricebook!$A$2:$A$1401,0))</f>
        <v>38.5</v>
      </c>
      <c r="L8497" s="19" t="n">
        <f aca="false">ROUND(F8497*K8497,2)</f>
        <v>38.5</v>
      </c>
      <c r="M8497" s="24" t="n">
        <f aca="false">DATE(YEAR(C8497),MONTH(C8497),1)</f>
        <v>46235</v>
      </c>
    </row>
    <row r="8498" customFormat="false" ht="15" hidden="false" customHeight="false" outlineLevel="0" collapsed="false">
      <c r="A8498" s="21" t="s">
        <v>4030</v>
      </c>
      <c r="B8498" s="21" t="s">
        <v>3095</v>
      </c>
      <c r="C8498" s="23" t="n">
        <v>46257</v>
      </c>
      <c r="D8498" s="21" t="s">
        <v>2549</v>
      </c>
      <c r="E8498" s="21" t="s">
        <v>2466</v>
      </c>
      <c r="F8498" s="12" t="n">
        <v>3</v>
      </c>
      <c r="G8498" s="19" t="n">
        <v>18.9</v>
      </c>
      <c r="H8498" s="19" t="n">
        <v>12.4</v>
      </c>
      <c r="I8498" s="19" t="n">
        <f aca="false">ROUND(F8498*G8498,2)</f>
        <v>56.7</v>
      </c>
      <c r="J8498" s="19" t="n">
        <f aca="false">ROUND(F8498*H8498,2)</f>
        <v>37.2</v>
      </c>
      <c r="K8498" s="19" t="n">
        <f aca="false">INDEX(Pricebook!$L$2:$L$1401,MATCH(D8498,Pricebook!$A$2:$A$1401,0))</f>
        <v>19.7</v>
      </c>
      <c r="L8498" s="19" t="n">
        <f aca="false">ROUND(F8498*K8498,2)</f>
        <v>59.1</v>
      </c>
      <c r="M8498" s="24" t="n">
        <f aca="false">DATE(YEAR(C8498),MONTH(C8498),1)</f>
        <v>46235</v>
      </c>
    </row>
    <row r="8499" customFormat="false" ht="15" hidden="false" customHeight="false" outlineLevel="0" collapsed="false">
      <c r="A8499" s="21" t="s">
        <v>4030</v>
      </c>
      <c r="B8499" s="21" t="s">
        <v>3095</v>
      </c>
      <c r="C8499" s="23" t="n">
        <v>46257</v>
      </c>
      <c r="D8499" s="21" t="s">
        <v>559</v>
      </c>
      <c r="E8499" s="21" t="s">
        <v>366</v>
      </c>
      <c r="F8499" s="12" t="n">
        <v>1</v>
      </c>
      <c r="G8499" s="19" t="n">
        <v>84.65</v>
      </c>
      <c r="H8499" s="19" t="n">
        <v>61.65</v>
      </c>
      <c r="I8499" s="19" t="n">
        <f aca="false">ROUND(F8499*G8499,2)</f>
        <v>84.65</v>
      </c>
      <c r="J8499" s="19" t="n">
        <f aca="false">ROUND(F8499*H8499,2)</f>
        <v>61.65</v>
      </c>
      <c r="K8499" s="19" t="n">
        <f aca="false">INDEX(Pricebook!$L$2:$L$1401,MATCH(D8499,Pricebook!$A$2:$A$1401,0))</f>
        <v>92.05</v>
      </c>
      <c r="L8499" s="19" t="n">
        <f aca="false">ROUND(F8499*K8499,2)</f>
        <v>92.05</v>
      </c>
      <c r="M8499" s="24" t="n">
        <f aca="false">DATE(YEAR(C8499),MONTH(C8499),1)</f>
        <v>46235</v>
      </c>
    </row>
    <row r="8500" customFormat="false" ht="15" hidden="false" customHeight="false" outlineLevel="0" collapsed="false">
      <c r="A8500" s="21" t="s">
        <v>4030</v>
      </c>
      <c r="B8500" s="21" t="s">
        <v>3095</v>
      </c>
      <c r="C8500" s="23" t="n">
        <v>46257</v>
      </c>
      <c r="D8500" s="21" t="s">
        <v>2485</v>
      </c>
      <c r="E8500" s="21" t="s">
        <v>2466</v>
      </c>
      <c r="F8500" s="12" t="n">
        <v>2</v>
      </c>
      <c r="G8500" s="19" t="n">
        <v>99.7</v>
      </c>
      <c r="H8500" s="19" t="n">
        <v>66.76</v>
      </c>
      <c r="I8500" s="19" t="n">
        <f aca="false">ROUND(F8500*G8500,2)</f>
        <v>199.4</v>
      </c>
      <c r="J8500" s="19" t="n">
        <f aca="false">ROUND(F8500*H8500,2)</f>
        <v>133.52</v>
      </c>
      <c r="K8500" s="19" t="n">
        <f aca="false">INDEX(Pricebook!$L$2:$L$1401,MATCH(D8500,Pricebook!$A$2:$A$1401,0))</f>
        <v>102.75</v>
      </c>
      <c r="L8500" s="19" t="n">
        <f aca="false">ROUND(F8500*K8500,2)</f>
        <v>205.5</v>
      </c>
      <c r="M8500" s="24" t="n">
        <f aca="false">DATE(YEAR(C8500),MONTH(C8500),1)</f>
        <v>46235</v>
      </c>
    </row>
    <row r="8501" customFormat="false" ht="15" hidden="false" customHeight="false" outlineLevel="0" collapsed="false">
      <c r="A8501" s="21" t="s">
        <v>4030</v>
      </c>
      <c r="B8501" s="21" t="s">
        <v>3095</v>
      </c>
      <c r="C8501" s="23" t="n">
        <v>46257</v>
      </c>
      <c r="D8501" s="21" t="s">
        <v>369</v>
      </c>
      <c r="E8501" s="21" t="s">
        <v>366</v>
      </c>
      <c r="F8501" s="12" t="n">
        <v>5</v>
      </c>
      <c r="G8501" s="19" t="n">
        <v>16.3</v>
      </c>
      <c r="H8501" s="19" t="n">
        <v>11.7</v>
      </c>
      <c r="I8501" s="19" t="n">
        <f aca="false">ROUND(F8501*G8501,2)</f>
        <v>81.5</v>
      </c>
      <c r="J8501" s="19" t="n">
        <f aca="false">ROUND(F8501*H8501,2)</f>
        <v>58.5</v>
      </c>
      <c r="K8501" s="19" t="n">
        <f aca="false">INDEX(Pricebook!$L$2:$L$1401,MATCH(D8501,Pricebook!$A$2:$A$1401,0))</f>
        <v>17.5</v>
      </c>
      <c r="L8501" s="19" t="n">
        <f aca="false">ROUND(F8501*K8501,2)</f>
        <v>87.5</v>
      </c>
      <c r="M8501" s="24" t="n">
        <f aca="false">DATE(YEAR(C8501),MONTH(C8501),1)</f>
        <v>46235</v>
      </c>
    </row>
    <row r="8502" customFormat="false" ht="15" hidden="false" customHeight="false" outlineLevel="0" collapsed="false">
      <c r="A8502" s="21" t="s">
        <v>4030</v>
      </c>
      <c r="B8502" s="21" t="s">
        <v>3095</v>
      </c>
      <c r="C8502" s="23" t="n">
        <v>46257</v>
      </c>
      <c r="D8502" s="21" t="s">
        <v>2497</v>
      </c>
      <c r="E8502" s="21" t="s">
        <v>2466</v>
      </c>
      <c r="F8502" s="12" t="n">
        <v>1</v>
      </c>
      <c r="G8502" s="19" t="n">
        <v>42.2</v>
      </c>
      <c r="H8502" s="19" t="n">
        <v>26.61</v>
      </c>
      <c r="I8502" s="19" t="n">
        <f aca="false">ROUND(F8502*G8502,2)</f>
        <v>42.2</v>
      </c>
      <c r="J8502" s="19" t="n">
        <f aca="false">ROUND(F8502*H8502,2)</f>
        <v>26.61</v>
      </c>
      <c r="K8502" s="19" t="n">
        <f aca="false">INDEX(Pricebook!$L$2:$L$1401,MATCH(D8502,Pricebook!$A$2:$A$1401,0))</f>
        <v>44.35</v>
      </c>
      <c r="L8502" s="19" t="n">
        <f aca="false">ROUND(F8502*K8502,2)</f>
        <v>44.35</v>
      </c>
      <c r="M8502" s="24" t="n">
        <f aca="false">DATE(YEAR(C8502),MONTH(C8502),1)</f>
        <v>46235</v>
      </c>
    </row>
    <row r="8503" customFormat="false" ht="15" hidden="false" customHeight="false" outlineLevel="0" collapsed="false">
      <c r="A8503" s="21" t="s">
        <v>4030</v>
      </c>
      <c r="B8503" s="21" t="s">
        <v>3095</v>
      </c>
      <c r="C8503" s="23" t="n">
        <v>46257</v>
      </c>
      <c r="D8503" s="21" t="s">
        <v>2894</v>
      </c>
      <c r="E8503" s="21" t="s">
        <v>2748</v>
      </c>
      <c r="F8503" s="12" t="n">
        <v>5</v>
      </c>
      <c r="G8503" s="19" t="n">
        <v>14.4</v>
      </c>
      <c r="H8503" s="19" t="n">
        <v>10.15</v>
      </c>
      <c r="I8503" s="19" t="n">
        <f aca="false">ROUND(F8503*G8503,2)</f>
        <v>72</v>
      </c>
      <c r="J8503" s="19" t="n">
        <f aca="false">ROUND(F8503*H8503,2)</f>
        <v>50.75</v>
      </c>
      <c r="K8503" s="19" t="n">
        <f aca="false">INDEX(Pricebook!$L$2:$L$1401,MATCH(D8503,Pricebook!$A$2:$A$1401,0))</f>
        <v>15.85</v>
      </c>
      <c r="L8503" s="19" t="n">
        <f aca="false">ROUND(F8503*K8503,2)</f>
        <v>79.25</v>
      </c>
      <c r="M8503" s="24" t="n">
        <f aca="false">DATE(YEAR(C8503),MONTH(C8503),1)</f>
        <v>46235</v>
      </c>
    </row>
    <row r="8504" customFormat="false" ht="15" hidden="false" customHeight="false" outlineLevel="0" collapsed="false">
      <c r="A8504" s="21" t="s">
        <v>4031</v>
      </c>
      <c r="B8504" s="21" t="s">
        <v>3085</v>
      </c>
      <c r="C8504" s="23" t="n">
        <v>46257</v>
      </c>
      <c r="D8504" s="21" t="s">
        <v>360</v>
      </c>
      <c r="E8504" s="21" t="s">
        <v>108</v>
      </c>
      <c r="F8504" s="12" t="n">
        <v>4</v>
      </c>
      <c r="G8504" s="19" t="n">
        <v>23</v>
      </c>
      <c r="H8504" s="19" t="n">
        <v>18.48</v>
      </c>
      <c r="I8504" s="19" t="n">
        <f aca="false">ROUND(F8504*G8504,2)</f>
        <v>92</v>
      </c>
      <c r="J8504" s="19" t="n">
        <f aca="false">ROUND(F8504*H8504,2)</f>
        <v>73.92</v>
      </c>
      <c r="K8504" s="19" t="n">
        <f aca="false">INDEX(Pricebook!$L$2:$L$1401,MATCH(D8504,Pricebook!$A$2:$A$1401,0))</f>
        <v>25</v>
      </c>
      <c r="L8504" s="19" t="n">
        <f aca="false">ROUND(F8504*K8504,2)</f>
        <v>100</v>
      </c>
      <c r="M8504" s="24" t="n">
        <f aca="false">DATE(YEAR(C8504),MONTH(C8504),1)</f>
        <v>46235</v>
      </c>
    </row>
    <row r="8505" customFormat="false" ht="15" hidden="false" customHeight="false" outlineLevel="0" collapsed="false">
      <c r="A8505" s="21" t="s">
        <v>4031</v>
      </c>
      <c r="B8505" s="21" t="s">
        <v>3085</v>
      </c>
      <c r="C8505" s="23" t="n">
        <v>46257</v>
      </c>
      <c r="D8505" s="21" t="s">
        <v>239</v>
      </c>
      <c r="E8505" s="21" t="s">
        <v>108</v>
      </c>
      <c r="F8505" s="12" t="n">
        <v>1</v>
      </c>
      <c r="G8505" s="19" t="n">
        <v>204.8</v>
      </c>
      <c r="H8505" s="19" t="n">
        <v>155.43</v>
      </c>
      <c r="I8505" s="19" t="n">
        <f aca="false">ROUND(F8505*G8505,2)</f>
        <v>204.8</v>
      </c>
      <c r="J8505" s="19" t="n">
        <f aca="false">ROUND(F8505*H8505,2)</f>
        <v>155.43</v>
      </c>
      <c r="K8505" s="19" t="n">
        <f aca="false">INDEX(Pricebook!$L$2:$L$1401,MATCH(D8505,Pricebook!$A$2:$A$1401,0))</f>
        <v>222.05</v>
      </c>
      <c r="L8505" s="19" t="n">
        <f aca="false">ROUND(F8505*K8505,2)</f>
        <v>222.05</v>
      </c>
      <c r="M8505" s="24" t="n">
        <f aca="false">DATE(YEAR(C8505),MONTH(C8505),1)</f>
        <v>46235</v>
      </c>
    </row>
    <row r="8506" customFormat="false" ht="15" hidden="false" customHeight="false" outlineLevel="0" collapsed="false">
      <c r="A8506" s="21" t="s">
        <v>4031</v>
      </c>
      <c r="B8506" s="21" t="s">
        <v>3085</v>
      </c>
      <c r="C8506" s="23" t="n">
        <v>46257</v>
      </c>
      <c r="D8506" s="21" t="s">
        <v>356</v>
      </c>
      <c r="E8506" s="21" t="s">
        <v>108</v>
      </c>
      <c r="F8506" s="12" t="n">
        <v>1</v>
      </c>
      <c r="G8506" s="19" t="n">
        <v>40</v>
      </c>
      <c r="H8506" s="19" t="n">
        <v>30.93</v>
      </c>
      <c r="I8506" s="19" t="n">
        <f aca="false">ROUND(F8506*G8506,2)</f>
        <v>40</v>
      </c>
      <c r="J8506" s="19" t="n">
        <f aca="false">ROUND(F8506*H8506,2)</f>
        <v>30.93</v>
      </c>
      <c r="K8506" s="19" t="n">
        <f aca="false">INDEX(Pricebook!$L$2:$L$1401,MATCH(D8506,Pricebook!$A$2:$A$1401,0))</f>
        <v>44.2</v>
      </c>
      <c r="L8506" s="19" t="n">
        <f aca="false">ROUND(F8506*K8506,2)</f>
        <v>44.2</v>
      </c>
      <c r="M8506" s="24" t="n">
        <f aca="false">DATE(YEAR(C8506),MONTH(C8506),1)</f>
        <v>46235</v>
      </c>
    </row>
    <row r="8507" customFormat="false" ht="15" hidden="false" customHeight="false" outlineLevel="0" collapsed="false">
      <c r="A8507" s="21" t="s">
        <v>4031</v>
      </c>
      <c r="B8507" s="21" t="s">
        <v>3085</v>
      </c>
      <c r="C8507" s="23" t="n">
        <v>46257</v>
      </c>
      <c r="D8507" s="21" t="s">
        <v>1328</v>
      </c>
      <c r="E8507" s="21" t="s">
        <v>971</v>
      </c>
      <c r="F8507" s="12" t="n">
        <v>1</v>
      </c>
      <c r="G8507" s="19" t="n">
        <v>614.3</v>
      </c>
      <c r="H8507" s="19" t="n">
        <v>498.08</v>
      </c>
      <c r="I8507" s="19" t="n">
        <f aca="false">ROUND(F8507*G8507,2)</f>
        <v>614.3</v>
      </c>
      <c r="J8507" s="19" t="n">
        <f aca="false">ROUND(F8507*H8507,2)</f>
        <v>498.08</v>
      </c>
      <c r="K8507" s="19" t="n">
        <f aca="false">INDEX(Pricebook!$L$2:$L$1401,MATCH(D8507,Pricebook!$A$2:$A$1401,0))</f>
        <v>711.55</v>
      </c>
      <c r="L8507" s="19" t="n">
        <f aca="false">ROUND(F8507*K8507,2)</f>
        <v>711.55</v>
      </c>
      <c r="M8507" s="24" t="n">
        <f aca="false">DATE(YEAR(C8507),MONTH(C8507),1)</f>
        <v>46235</v>
      </c>
    </row>
    <row r="8508" customFormat="false" ht="15" hidden="false" customHeight="false" outlineLevel="0" collapsed="false">
      <c r="A8508" s="21" t="s">
        <v>4031</v>
      </c>
      <c r="B8508" s="21" t="s">
        <v>3085</v>
      </c>
      <c r="C8508" s="23" t="n">
        <v>46257</v>
      </c>
      <c r="D8508" s="21" t="s">
        <v>1238</v>
      </c>
      <c r="E8508" s="21" t="s">
        <v>971</v>
      </c>
      <c r="F8508" s="12" t="n">
        <v>1</v>
      </c>
      <c r="G8508" s="19" t="n">
        <v>107.15</v>
      </c>
      <c r="H8508" s="19" t="n">
        <v>88.05</v>
      </c>
      <c r="I8508" s="19" t="n">
        <f aca="false">ROUND(F8508*G8508,2)</f>
        <v>107.15</v>
      </c>
      <c r="J8508" s="19" t="n">
        <f aca="false">ROUND(F8508*H8508,2)</f>
        <v>88.05</v>
      </c>
      <c r="K8508" s="19" t="n">
        <f aca="false">INDEX(Pricebook!$L$2:$L$1401,MATCH(D8508,Pricebook!$A$2:$A$1401,0))</f>
        <v>125.8</v>
      </c>
      <c r="L8508" s="19" t="n">
        <f aca="false">ROUND(F8508*K8508,2)</f>
        <v>125.8</v>
      </c>
      <c r="M8508" s="24" t="n">
        <f aca="false">DATE(YEAR(C8508),MONTH(C8508),1)</f>
        <v>46235</v>
      </c>
    </row>
    <row r="8509" customFormat="false" ht="15" hidden="false" customHeight="false" outlineLevel="0" collapsed="false">
      <c r="A8509" s="21" t="s">
        <v>4031</v>
      </c>
      <c r="B8509" s="21" t="s">
        <v>3085</v>
      </c>
      <c r="C8509" s="23" t="n">
        <v>46257</v>
      </c>
      <c r="D8509" s="21" t="s">
        <v>219</v>
      </c>
      <c r="E8509" s="21" t="s">
        <v>108</v>
      </c>
      <c r="F8509" s="12" t="n">
        <v>1</v>
      </c>
      <c r="G8509" s="19" t="n">
        <v>92</v>
      </c>
      <c r="H8509" s="19" t="n">
        <v>70.17</v>
      </c>
      <c r="I8509" s="19" t="n">
        <f aca="false">ROUND(F8509*G8509,2)</f>
        <v>92</v>
      </c>
      <c r="J8509" s="19" t="n">
        <f aca="false">ROUND(F8509*H8509,2)</f>
        <v>70.17</v>
      </c>
      <c r="K8509" s="19" t="n">
        <f aca="false">INDEX(Pricebook!$L$2:$L$1401,MATCH(D8509,Pricebook!$A$2:$A$1401,0))</f>
        <v>100.25</v>
      </c>
      <c r="L8509" s="19" t="n">
        <f aca="false">ROUND(F8509*K8509,2)</f>
        <v>100.25</v>
      </c>
      <c r="M8509" s="24" t="n">
        <f aca="false">DATE(YEAR(C8509),MONTH(C8509),1)</f>
        <v>46235</v>
      </c>
    </row>
    <row r="8510" customFormat="false" ht="15" hidden="false" customHeight="false" outlineLevel="0" collapsed="false">
      <c r="A8510" s="21" t="s">
        <v>4031</v>
      </c>
      <c r="B8510" s="21" t="s">
        <v>3085</v>
      </c>
      <c r="C8510" s="23" t="n">
        <v>46257</v>
      </c>
      <c r="D8510" s="21" t="s">
        <v>283</v>
      </c>
      <c r="E8510" s="21" t="s">
        <v>108</v>
      </c>
      <c r="F8510" s="12" t="n">
        <v>2</v>
      </c>
      <c r="G8510" s="19" t="n">
        <v>204</v>
      </c>
      <c r="H8510" s="19" t="n">
        <v>154.43</v>
      </c>
      <c r="I8510" s="19" t="n">
        <f aca="false">ROUND(F8510*G8510,2)</f>
        <v>408</v>
      </c>
      <c r="J8510" s="19" t="n">
        <f aca="false">ROUND(F8510*H8510,2)</f>
        <v>308.86</v>
      </c>
      <c r="K8510" s="19" t="n">
        <f aca="false">INDEX(Pricebook!$L$2:$L$1401,MATCH(D8510,Pricebook!$A$2:$A$1401,0))</f>
        <v>220.65</v>
      </c>
      <c r="L8510" s="19" t="n">
        <f aca="false">ROUND(F8510*K8510,2)</f>
        <v>441.3</v>
      </c>
      <c r="M8510" s="24" t="n">
        <f aca="false">DATE(YEAR(C8510),MONTH(C8510),1)</f>
        <v>46235</v>
      </c>
    </row>
    <row r="8511" customFormat="false" ht="15" hidden="false" customHeight="false" outlineLevel="0" collapsed="false">
      <c r="A8511" s="21" t="s">
        <v>4031</v>
      </c>
      <c r="B8511" s="21" t="s">
        <v>3085</v>
      </c>
      <c r="C8511" s="23" t="n">
        <v>46257</v>
      </c>
      <c r="D8511" s="21" t="s">
        <v>513</v>
      </c>
      <c r="E8511" s="21" t="s">
        <v>366</v>
      </c>
      <c r="F8511" s="12" t="n">
        <v>1</v>
      </c>
      <c r="G8511" s="19" t="n">
        <v>20.9</v>
      </c>
      <c r="H8511" s="19" t="n">
        <v>15.17</v>
      </c>
      <c r="I8511" s="19" t="n">
        <f aca="false">ROUND(F8511*G8511,2)</f>
        <v>20.9</v>
      </c>
      <c r="J8511" s="19" t="n">
        <f aca="false">ROUND(F8511*H8511,2)</f>
        <v>15.17</v>
      </c>
      <c r="K8511" s="19" t="n">
        <f aca="false">INDEX(Pricebook!$L$2:$L$1401,MATCH(D8511,Pricebook!$A$2:$A$1401,0))</f>
        <v>22.65</v>
      </c>
      <c r="L8511" s="19" t="n">
        <f aca="false">ROUND(F8511*K8511,2)</f>
        <v>22.65</v>
      </c>
      <c r="M8511" s="24" t="n">
        <f aca="false">DATE(YEAR(C8511),MONTH(C8511),1)</f>
        <v>46235</v>
      </c>
    </row>
    <row r="8512" customFormat="false" ht="15" hidden="false" customHeight="false" outlineLevel="0" collapsed="false">
      <c r="A8512" s="21" t="s">
        <v>4031</v>
      </c>
      <c r="B8512" s="21" t="s">
        <v>3085</v>
      </c>
      <c r="C8512" s="23" t="n">
        <v>46257</v>
      </c>
      <c r="D8512" s="21" t="s">
        <v>292</v>
      </c>
      <c r="E8512" s="21" t="s">
        <v>108</v>
      </c>
      <c r="F8512" s="12" t="n">
        <v>1</v>
      </c>
      <c r="G8512" s="19" t="n">
        <v>9.9</v>
      </c>
      <c r="H8512" s="19" t="n">
        <v>7.5</v>
      </c>
      <c r="I8512" s="19" t="n">
        <f aca="false">ROUND(F8512*G8512,2)</f>
        <v>9.9</v>
      </c>
      <c r="J8512" s="19" t="n">
        <f aca="false">ROUND(F8512*H8512,2)</f>
        <v>7.5</v>
      </c>
      <c r="K8512" s="19" t="n">
        <f aca="false">INDEX(Pricebook!$L$2:$L$1401,MATCH(D8512,Pricebook!$A$2:$A$1401,0))</f>
        <v>10.75</v>
      </c>
      <c r="L8512" s="19" t="n">
        <f aca="false">ROUND(F8512*K8512,2)</f>
        <v>10.75</v>
      </c>
      <c r="M8512" s="24" t="n">
        <f aca="false">DATE(YEAR(C8512),MONTH(C8512),1)</f>
        <v>46235</v>
      </c>
    </row>
    <row r="8513" customFormat="false" ht="15" hidden="false" customHeight="false" outlineLevel="0" collapsed="false">
      <c r="A8513" s="21" t="s">
        <v>4031</v>
      </c>
      <c r="B8513" s="21" t="s">
        <v>3085</v>
      </c>
      <c r="C8513" s="23" t="n">
        <v>46257</v>
      </c>
      <c r="D8513" s="21" t="s">
        <v>943</v>
      </c>
      <c r="E8513" s="21" t="s">
        <v>366</v>
      </c>
      <c r="F8513" s="12" t="n">
        <v>5</v>
      </c>
      <c r="G8513" s="19" t="n">
        <v>6.5</v>
      </c>
      <c r="H8513" s="19" t="n">
        <v>5</v>
      </c>
      <c r="I8513" s="19" t="n">
        <f aca="false">ROUND(F8513*G8513,2)</f>
        <v>32.5</v>
      </c>
      <c r="J8513" s="19" t="n">
        <f aca="false">ROUND(F8513*H8513,2)</f>
        <v>25</v>
      </c>
      <c r="K8513" s="19" t="n">
        <f aca="false">INDEX(Pricebook!$L$2:$L$1401,MATCH(D8513,Pricebook!$A$2:$A$1401,0))</f>
        <v>7.05</v>
      </c>
      <c r="L8513" s="19" t="n">
        <f aca="false">ROUND(F8513*K8513,2)</f>
        <v>35.25</v>
      </c>
      <c r="M8513" s="24" t="n">
        <f aca="false">DATE(YEAR(C8513),MONTH(C8513),1)</f>
        <v>46235</v>
      </c>
    </row>
    <row r="8514" customFormat="false" ht="15" hidden="false" customHeight="false" outlineLevel="0" collapsed="false">
      <c r="A8514" s="21" t="s">
        <v>4031</v>
      </c>
      <c r="B8514" s="21" t="s">
        <v>3085</v>
      </c>
      <c r="C8514" s="23" t="n">
        <v>46257</v>
      </c>
      <c r="D8514" s="21" t="s">
        <v>2464</v>
      </c>
      <c r="E8514" s="21" t="s">
        <v>2466</v>
      </c>
      <c r="F8514" s="12" t="n">
        <v>1</v>
      </c>
      <c r="G8514" s="19" t="n">
        <v>31.2</v>
      </c>
      <c r="H8514" s="19" t="n">
        <v>19.48</v>
      </c>
      <c r="I8514" s="19" t="n">
        <f aca="false">ROUND(F8514*G8514,2)</f>
        <v>31.2</v>
      </c>
      <c r="J8514" s="19" t="n">
        <f aca="false">ROUND(F8514*H8514,2)</f>
        <v>19.48</v>
      </c>
      <c r="K8514" s="19" t="n">
        <f aca="false">INDEX(Pricebook!$L$2:$L$1401,MATCH(D8514,Pricebook!$A$2:$A$1401,0))</f>
        <v>32.5</v>
      </c>
      <c r="L8514" s="19" t="n">
        <f aca="false">ROUND(F8514*K8514,2)</f>
        <v>32.5</v>
      </c>
      <c r="M8514" s="24" t="n">
        <f aca="false">DATE(YEAR(C8514),MONTH(C8514),1)</f>
        <v>46235</v>
      </c>
    </row>
    <row r="8515" customFormat="false" ht="15" hidden="false" customHeight="false" outlineLevel="0" collapsed="false">
      <c r="A8515" s="21" t="s">
        <v>4031</v>
      </c>
      <c r="B8515" s="21" t="s">
        <v>3085</v>
      </c>
      <c r="C8515" s="23" t="n">
        <v>46257</v>
      </c>
      <c r="D8515" s="21" t="s">
        <v>1292</v>
      </c>
      <c r="E8515" s="21" t="s">
        <v>971</v>
      </c>
      <c r="F8515" s="12" t="n">
        <v>5</v>
      </c>
      <c r="G8515" s="19" t="n">
        <v>2.8</v>
      </c>
      <c r="H8515" s="19" t="n">
        <v>2.29</v>
      </c>
      <c r="I8515" s="19" t="n">
        <f aca="false">ROUND(F8515*G8515,2)</f>
        <v>14</v>
      </c>
      <c r="J8515" s="19" t="n">
        <f aca="false">ROUND(F8515*H8515,2)</f>
        <v>11.45</v>
      </c>
      <c r="K8515" s="19" t="n">
        <f aca="false">INDEX(Pricebook!$L$2:$L$1401,MATCH(D8515,Pricebook!$A$2:$A$1401,0))</f>
        <v>3.3</v>
      </c>
      <c r="L8515" s="19" t="n">
        <f aca="false">ROUND(F8515*K8515,2)</f>
        <v>16.5</v>
      </c>
      <c r="M8515" s="24" t="n">
        <f aca="false">DATE(YEAR(C8515),MONTH(C8515),1)</f>
        <v>46235</v>
      </c>
    </row>
    <row r="8516" customFormat="false" ht="15" hidden="false" customHeight="false" outlineLevel="0" collapsed="false">
      <c r="A8516" s="21" t="s">
        <v>4031</v>
      </c>
      <c r="B8516" s="21" t="s">
        <v>3085</v>
      </c>
      <c r="C8516" s="23" t="n">
        <v>46257</v>
      </c>
      <c r="D8516" s="21" t="s">
        <v>1278</v>
      </c>
      <c r="E8516" s="21" t="s">
        <v>971</v>
      </c>
      <c r="F8516" s="12" t="n">
        <v>1</v>
      </c>
      <c r="G8516" s="19" t="n">
        <v>128.15</v>
      </c>
      <c r="H8516" s="19" t="n">
        <v>103.62</v>
      </c>
      <c r="I8516" s="19" t="n">
        <f aca="false">ROUND(F8516*G8516,2)</f>
        <v>128.15</v>
      </c>
      <c r="J8516" s="19" t="n">
        <f aca="false">ROUND(F8516*H8516,2)</f>
        <v>103.62</v>
      </c>
      <c r="K8516" s="19" t="n">
        <f aca="false">INDEX(Pricebook!$L$2:$L$1401,MATCH(D8516,Pricebook!$A$2:$A$1401,0))</f>
        <v>148.05</v>
      </c>
      <c r="L8516" s="19" t="n">
        <f aca="false">ROUND(F8516*K8516,2)</f>
        <v>148.05</v>
      </c>
      <c r="M8516" s="24" t="n">
        <f aca="false">DATE(YEAR(C8516),MONTH(C8516),1)</f>
        <v>46235</v>
      </c>
    </row>
    <row r="8517" customFormat="false" ht="15" hidden="false" customHeight="false" outlineLevel="0" collapsed="false">
      <c r="A8517" s="21" t="s">
        <v>4032</v>
      </c>
      <c r="B8517" s="21" t="s">
        <v>3005</v>
      </c>
      <c r="C8517" s="23" t="n">
        <v>46258</v>
      </c>
      <c r="D8517" s="21" t="s">
        <v>1691</v>
      </c>
      <c r="E8517" s="21" t="s">
        <v>1452</v>
      </c>
      <c r="F8517" s="12" t="n">
        <v>7</v>
      </c>
      <c r="G8517" s="19" t="n">
        <v>83.75</v>
      </c>
      <c r="H8517" s="19" t="n">
        <v>52.36</v>
      </c>
      <c r="I8517" s="19" t="n">
        <f aca="false">ROUND(F8517*G8517,2)</f>
        <v>586.25</v>
      </c>
      <c r="J8517" s="19" t="n">
        <f aca="false">ROUND(F8517*H8517,2)</f>
        <v>366.52</v>
      </c>
      <c r="K8517" s="19" t="n">
        <f aca="false">INDEX(Pricebook!$L$2:$L$1401,MATCH(D8517,Pricebook!$A$2:$A$1401,0))</f>
        <v>87.3</v>
      </c>
      <c r="L8517" s="19" t="n">
        <f aca="false">ROUND(F8517*K8517,2)</f>
        <v>611.1</v>
      </c>
      <c r="M8517" s="24" t="n">
        <f aca="false">DATE(YEAR(C8517),MONTH(C8517),1)</f>
        <v>46235</v>
      </c>
    </row>
    <row r="8518" customFormat="false" ht="15" hidden="false" customHeight="false" outlineLevel="0" collapsed="false">
      <c r="A8518" s="21" t="s">
        <v>4032</v>
      </c>
      <c r="B8518" s="21" t="s">
        <v>3005</v>
      </c>
      <c r="C8518" s="23" t="n">
        <v>46258</v>
      </c>
      <c r="D8518" s="21" t="s">
        <v>1843</v>
      </c>
      <c r="E8518" s="21" t="s">
        <v>1452</v>
      </c>
      <c r="F8518" s="12" t="n">
        <v>2</v>
      </c>
      <c r="G8518" s="19" t="n">
        <v>88.2</v>
      </c>
      <c r="H8518" s="19" t="n">
        <v>54.48</v>
      </c>
      <c r="I8518" s="19" t="n">
        <f aca="false">ROUND(F8518*G8518,2)</f>
        <v>176.4</v>
      </c>
      <c r="J8518" s="19" t="n">
        <f aca="false">ROUND(F8518*H8518,2)</f>
        <v>108.96</v>
      </c>
      <c r="K8518" s="19" t="n">
        <f aca="false">INDEX(Pricebook!$L$2:$L$1401,MATCH(D8518,Pricebook!$A$2:$A$1401,0))</f>
        <v>90.8</v>
      </c>
      <c r="L8518" s="19" t="n">
        <f aca="false">ROUND(F8518*K8518,2)</f>
        <v>181.6</v>
      </c>
      <c r="M8518" s="24" t="n">
        <f aca="false">DATE(YEAR(C8518),MONTH(C8518),1)</f>
        <v>46235</v>
      </c>
    </row>
    <row r="8519" customFormat="false" ht="15" hidden="false" customHeight="false" outlineLevel="0" collapsed="false">
      <c r="A8519" s="21" t="s">
        <v>4032</v>
      </c>
      <c r="B8519" s="21" t="s">
        <v>3005</v>
      </c>
      <c r="C8519" s="23" t="n">
        <v>46258</v>
      </c>
      <c r="D8519" s="21" t="s">
        <v>685</v>
      </c>
      <c r="E8519" s="21" t="s">
        <v>366</v>
      </c>
      <c r="F8519" s="12" t="n">
        <v>1</v>
      </c>
      <c r="G8519" s="19" t="n">
        <v>53.3</v>
      </c>
      <c r="H8519" s="19" t="n">
        <v>38.63</v>
      </c>
      <c r="I8519" s="19" t="n">
        <f aca="false">ROUND(F8519*G8519,2)</f>
        <v>53.3</v>
      </c>
      <c r="J8519" s="19" t="n">
        <f aca="false">ROUND(F8519*H8519,2)</f>
        <v>38.63</v>
      </c>
      <c r="K8519" s="19" t="n">
        <f aca="false">INDEX(Pricebook!$L$2:$L$1401,MATCH(D8519,Pricebook!$A$2:$A$1401,0))</f>
        <v>57.7</v>
      </c>
      <c r="L8519" s="19" t="n">
        <f aca="false">ROUND(F8519*K8519,2)</f>
        <v>57.7</v>
      </c>
      <c r="M8519" s="24" t="n">
        <f aca="false">DATE(YEAR(C8519),MONTH(C8519),1)</f>
        <v>46235</v>
      </c>
    </row>
    <row r="8520" customFormat="false" ht="15" hidden="false" customHeight="false" outlineLevel="0" collapsed="false">
      <c r="A8520" s="21" t="s">
        <v>4032</v>
      </c>
      <c r="B8520" s="21" t="s">
        <v>3005</v>
      </c>
      <c r="C8520" s="23" t="n">
        <v>46258</v>
      </c>
      <c r="D8520" s="21" t="s">
        <v>2283</v>
      </c>
      <c r="E8520" s="21" t="s">
        <v>2202</v>
      </c>
      <c r="F8520" s="12" t="n">
        <v>1</v>
      </c>
      <c r="G8520" s="19" t="n">
        <v>35.7</v>
      </c>
      <c r="H8520" s="19" t="n">
        <v>22.19</v>
      </c>
      <c r="I8520" s="19" t="n">
        <f aca="false">ROUND(F8520*G8520,2)</f>
        <v>35.7</v>
      </c>
      <c r="J8520" s="19" t="n">
        <f aca="false">ROUND(F8520*H8520,2)</f>
        <v>22.19</v>
      </c>
      <c r="K8520" s="19" t="n">
        <f aca="false">INDEX(Pricebook!$L$2:$L$1401,MATCH(D8520,Pricebook!$A$2:$A$1401,0))</f>
        <v>38.3</v>
      </c>
      <c r="L8520" s="19" t="n">
        <f aca="false">ROUND(F8520*K8520,2)</f>
        <v>38.3</v>
      </c>
      <c r="M8520" s="24" t="n">
        <f aca="false">DATE(YEAR(C8520),MONTH(C8520),1)</f>
        <v>46235</v>
      </c>
    </row>
    <row r="8521" customFormat="false" ht="15" hidden="false" customHeight="false" outlineLevel="0" collapsed="false">
      <c r="A8521" s="21" t="s">
        <v>4032</v>
      </c>
      <c r="B8521" s="21" t="s">
        <v>3005</v>
      </c>
      <c r="C8521" s="23" t="n">
        <v>46258</v>
      </c>
      <c r="D8521" s="21" t="s">
        <v>2256</v>
      </c>
      <c r="E8521" s="21" t="s">
        <v>2202</v>
      </c>
      <c r="F8521" s="12" t="n">
        <v>11</v>
      </c>
      <c r="G8521" s="19" t="n">
        <v>7.15</v>
      </c>
      <c r="H8521" s="19" t="n">
        <v>5.16</v>
      </c>
      <c r="I8521" s="19" t="n">
        <f aca="false">ROUND(F8521*G8521,2)</f>
        <v>78.65</v>
      </c>
      <c r="J8521" s="19" t="n">
        <f aca="false">ROUND(F8521*H8521,2)</f>
        <v>56.76</v>
      </c>
      <c r="K8521" s="19" t="n">
        <f aca="false">INDEX(Pricebook!$L$2:$L$1401,MATCH(D8521,Pricebook!$A$2:$A$1401,0))</f>
        <v>7.6</v>
      </c>
      <c r="L8521" s="19" t="n">
        <f aca="false">ROUND(F8521*K8521,2)</f>
        <v>83.6</v>
      </c>
      <c r="M8521" s="24" t="n">
        <f aca="false">DATE(YEAR(C8521),MONTH(C8521),1)</f>
        <v>46235</v>
      </c>
    </row>
    <row r="8522" customFormat="false" ht="15" hidden="false" customHeight="false" outlineLevel="0" collapsed="false">
      <c r="A8522" s="21" t="s">
        <v>4032</v>
      </c>
      <c r="B8522" s="21" t="s">
        <v>3005</v>
      </c>
      <c r="C8522" s="23" t="n">
        <v>46258</v>
      </c>
      <c r="D8522" s="21" t="s">
        <v>2406</v>
      </c>
      <c r="E8522" s="21" t="s">
        <v>2202</v>
      </c>
      <c r="F8522" s="12" t="n">
        <v>12</v>
      </c>
      <c r="G8522" s="19" t="n">
        <v>9.1</v>
      </c>
      <c r="H8522" s="19" t="n">
        <v>5.68</v>
      </c>
      <c r="I8522" s="19" t="n">
        <f aca="false">ROUND(F8522*G8522,2)</f>
        <v>109.2</v>
      </c>
      <c r="J8522" s="19" t="n">
        <f aca="false">ROUND(F8522*H8522,2)</f>
        <v>68.16</v>
      </c>
      <c r="K8522" s="19" t="n">
        <f aca="false">INDEX(Pricebook!$L$2:$L$1401,MATCH(D8522,Pricebook!$A$2:$A$1401,0))</f>
        <v>9.8</v>
      </c>
      <c r="L8522" s="19" t="n">
        <f aca="false">ROUND(F8522*K8522,2)</f>
        <v>117.6</v>
      </c>
      <c r="M8522" s="24" t="n">
        <f aca="false">DATE(YEAR(C8522),MONTH(C8522),1)</f>
        <v>46235</v>
      </c>
    </row>
    <row r="8523" customFormat="false" ht="15" hidden="false" customHeight="false" outlineLevel="0" collapsed="false">
      <c r="A8523" s="21" t="s">
        <v>4032</v>
      </c>
      <c r="B8523" s="21" t="s">
        <v>3005</v>
      </c>
      <c r="C8523" s="23" t="n">
        <v>46258</v>
      </c>
      <c r="D8523" s="21" t="s">
        <v>386</v>
      </c>
      <c r="E8523" s="21" t="s">
        <v>366</v>
      </c>
      <c r="F8523" s="12" t="n">
        <v>6</v>
      </c>
      <c r="G8523" s="19" t="n">
        <v>6.6</v>
      </c>
      <c r="H8523" s="19" t="n">
        <v>4.81</v>
      </c>
      <c r="I8523" s="19" t="n">
        <f aca="false">ROUND(F8523*G8523,2)</f>
        <v>39.6</v>
      </c>
      <c r="J8523" s="19" t="n">
        <f aca="false">ROUND(F8523*H8523,2)</f>
        <v>28.86</v>
      </c>
      <c r="K8523" s="19" t="n">
        <f aca="false">INDEX(Pricebook!$L$2:$L$1401,MATCH(D8523,Pricebook!$A$2:$A$1401,0))</f>
        <v>7.2</v>
      </c>
      <c r="L8523" s="19" t="n">
        <f aca="false">ROUND(F8523*K8523,2)</f>
        <v>43.2</v>
      </c>
      <c r="M8523" s="24" t="n">
        <f aca="false">DATE(YEAR(C8523),MONTH(C8523),1)</f>
        <v>46235</v>
      </c>
    </row>
    <row r="8524" customFormat="false" ht="15" hidden="false" customHeight="false" outlineLevel="0" collapsed="false">
      <c r="A8524" s="21" t="s">
        <v>4032</v>
      </c>
      <c r="B8524" s="21" t="s">
        <v>3005</v>
      </c>
      <c r="C8524" s="23" t="n">
        <v>46258</v>
      </c>
      <c r="D8524" s="21" t="s">
        <v>1572</v>
      </c>
      <c r="E8524" s="21" t="s">
        <v>1452</v>
      </c>
      <c r="F8524" s="12" t="n">
        <v>1</v>
      </c>
      <c r="G8524" s="19" t="n">
        <v>270</v>
      </c>
      <c r="H8524" s="19" t="n">
        <v>166.06</v>
      </c>
      <c r="I8524" s="19" t="n">
        <f aca="false">ROUND(F8524*G8524,2)</f>
        <v>270</v>
      </c>
      <c r="J8524" s="19" t="n">
        <f aca="false">ROUND(F8524*H8524,2)</f>
        <v>166.06</v>
      </c>
      <c r="K8524" s="19" t="n">
        <f aca="false">INDEX(Pricebook!$L$2:$L$1401,MATCH(D8524,Pricebook!$A$2:$A$1401,0))</f>
        <v>276.8</v>
      </c>
      <c r="L8524" s="19" t="n">
        <f aca="false">ROUND(F8524*K8524,2)</f>
        <v>276.8</v>
      </c>
      <c r="M8524" s="24" t="n">
        <f aca="false">DATE(YEAR(C8524),MONTH(C8524),1)</f>
        <v>46235</v>
      </c>
    </row>
    <row r="8525" customFormat="false" ht="15" hidden="false" customHeight="false" outlineLevel="0" collapsed="false">
      <c r="A8525" s="21" t="s">
        <v>4032</v>
      </c>
      <c r="B8525" s="21" t="s">
        <v>3005</v>
      </c>
      <c r="C8525" s="23" t="n">
        <v>46258</v>
      </c>
      <c r="D8525" s="21" t="s">
        <v>1608</v>
      </c>
      <c r="E8525" s="21" t="s">
        <v>1452</v>
      </c>
      <c r="F8525" s="12" t="n">
        <v>2</v>
      </c>
      <c r="G8525" s="19" t="n">
        <v>63</v>
      </c>
      <c r="H8525" s="19" t="n">
        <v>38.58</v>
      </c>
      <c r="I8525" s="19" t="n">
        <f aca="false">ROUND(F8525*G8525,2)</f>
        <v>126</v>
      </c>
      <c r="J8525" s="19" t="n">
        <f aca="false">ROUND(F8525*H8525,2)</f>
        <v>77.16</v>
      </c>
      <c r="K8525" s="19" t="n">
        <f aca="false">INDEX(Pricebook!$L$2:$L$1401,MATCH(D8525,Pricebook!$A$2:$A$1401,0))</f>
        <v>64.3</v>
      </c>
      <c r="L8525" s="19" t="n">
        <f aca="false">ROUND(F8525*K8525,2)</f>
        <v>128.6</v>
      </c>
      <c r="M8525" s="24" t="n">
        <f aca="false">DATE(YEAR(C8525),MONTH(C8525),1)</f>
        <v>46235</v>
      </c>
    </row>
    <row r="8526" customFormat="false" ht="15" hidden="false" customHeight="false" outlineLevel="0" collapsed="false">
      <c r="A8526" s="21" t="s">
        <v>4032</v>
      </c>
      <c r="B8526" s="21" t="s">
        <v>3005</v>
      </c>
      <c r="C8526" s="23" t="n">
        <v>46258</v>
      </c>
      <c r="D8526" s="21" t="s">
        <v>695</v>
      </c>
      <c r="E8526" s="21" t="s">
        <v>366</v>
      </c>
      <c r="F8526" s="12" t="n">
        <v>4</v>
      </c>
      <c r="G8526" s="19" t="n">
        <v>12.05</v>
      </c>
      <c r="H8526" s="19" t="n">
        <v>8.71</v>
      </c>
      <c r="I8526" s="19" t="n">
        <f aca="false">ROUND(F8526*G8526,2)</f>
        <v>48.2</v>
      </c>
      <c r="J8526" s="19" t="n">
        <f aca="false">ROUND(F8526*H8526,2)</f>
        <v>34.84</v>
      </c>
      <c r="K8526" s="19" t="n">
        <f aca="false">INDEX(Pricebook!$L$2:$L$1401,MATCH(D8526,Pricebook!$A$2:$A$1401,0))</f>
        <v>13</v>
      </c>
      <c r="L8526" s="19" t="n">
        <f aca="false">ROUND(F8526*K8526,2)</f>
        <v>52</v>
      </c>
      <c r="M8526" s="24" t="n">
        <f aca="false">DATE(YEAR(C8526),MONTH(C8526),1)</f>
        <v>46235</v>
      </c>
    </row>
    <row r="8527" customFormat="false" ht="15" hidden="false" customHeight="false" outlineLevel="0" collapsed="false">
      <c r="A8527" s="21" t="s">
        <v>4032</v>
      </c>
      <c r="B8527" s="21" t="s">
        <v>3005</v>
      </c>
      <c r="C8527" s="23" t="n">
        <v>46258</v>
      </c>
      <c r="D8527" s="21" t="s">
        <v>446</v>
      </c>
      <c r="E8527" s="21" t="s">
        <v>366</v>
      </c>
      <c r="F8527" s="12" t="n">
        <v>2</v>
      </c>
      <c r="G8527" s="19" t="n">
        <v>72.1</v>
      </c>
      <c r="H8527" s="19" t="n">
        <v>51.79</v>
      </c>
      <c r="I8527" s="19" t="n">
        <f aca="false">ROUND(F8527*G8527,2)</f>
        <v>144.2</v>
      </c>
      <c r="J8527" s="19" t="n">
        <f aca="false">ROUND(F8527*H8527,2)</f>
        <v>103.58</v>
      </c>
      <c r="K8527" s="19" t="n">
        <f aca="false">INDEX(Pricebook!$L$2:$L$1401,MATCH(D8527,Pricebook!$A$2:$A$1401,0))</f>
        <v>77.3</v>
      </c>
      <c r="L8527" s="19" t="n">
        <f aca="false">ROUND(F8527*K8527,2)</f>
        <v>154.6</v>
      </c>
      <c r="M8527" s="24" t="n">
        <f aca="false">DATE(YEAR(C8527),MONTH(C8527),1)</f>
        <v>46235</v>
      </c>
    </row>
    <row r="8528" customFormat="false" ht="15" hidden="false" customHeight="false" outlineLevel="0" collapsed="false">
      <c r="A8528" s="21" t="s">
        <v>4032</v>
      </c>
      <c r="B8528" s="21" t="s">
        <v>3005</v>
      </c>
      <c r="C8528" s="23" t="n">
        <v>46258</v>
      </c>
      <c r="D8528" s="21" t="s">
        <v>1703</v>
      </c>
      <c r="E8528" s="21" t="s">
        <v>1452</v>
      </c>
      <c r="F8528" s="12" t="n">
        <v>7</v>
      </c>
      <c r="G8528" s="19" t="n">
        <v>92</v>
      </c>
      <c r="H8528" s="19" t="n">
        <v>56.21</v>
      </c>
      <c r="I8528" s="19" t="n">
        <f aca="false">ROUND(F8528*G8528,2)</f>
        <v>644</v>
      </c>
      <c r="J8528" s="19" t="n">
        <f aca="false">ROUND(F8528*H8528,2)</f>
        <v>393.47</v>
      </c>
      <c r="K8528" s="19" t="n">
        <f aca="false">INDEX(Pricebook!$L$2:$L$1401,MATCH(D8528,Pricebook!$A$2:$A$1401,0))</f>
        <v>93.7</v>
      </c>
      <c r="L8528" s="19" t="n">
        <f aca="false">ROUND(F8528*K8528,2)</f>
        <v>655.9</v>
      </c>
      <c r="M8528" s="24" t="n">
        <f aca="false">DATE(YEAR(C8528),MONTH(C8528),1)</f>
        <v>46235</v>
      </c>
    </row>
    <row r="8529" customFormat="false" ht="15" hidden="false" customHeight="false" outlineLevel="0" collapsed="false">
      <c r="A8529" s="21" t="s">
        <v>4033</v>
      </c>
      <c r="B8529" s="21" t="s">
        <v>3612</v>
      </c>
      <c r="C8529" s="23" t="n">
        <v>46258</v>
      </c>
      <c r="D8529" s="21" t="s">
        <v>681</v>
      </c>
      <c r="E8529" s="21" t="s">
        <v>366</v>
      </c>
      <c r="F8529" s="12" t="n">
        <v>2</v>
      </c>
      <c r="G8529" s="19" t="n">
        <v>39.35</v>
      </c>
      <c r="H8529" s="19" t="n">
        <v>28.51</v>
      </c>
      <c r="I8529" s="19" t="n">
        <f aca="false">ROUND(F8529*G8529,2)</f>
        <v>78.7</v>
      </c>
      <c r="J8529" s="19" t="n">
        <f aca="false">ROUND(F8529*H8529,2)</f>
        <v>57.02</v>
      </c>
      <c r="K8529" s="19" t="n">
        <f aca="false">INDEX(Pricebook!$L$2:$L$1401,MATCH(D8529,Pricebook!$A$2:$A$1401,0))</f>
        <v>42.6</v>
      </c>
      <c r="L8529" s="19" t="n">
        <f aca="false">ROUND(F8529*K8529,2)</f>
        <v>85.2</v>
      </c>
      <c r="M8529" s="24" t="n">
        <f aca="false">DATE(YEAR(C8529),MONTH(C8529),1)</f>
        <v>46235</v>
      </c>
    </row>
    <row r="8530" customFormat="false" ht="15" hidden="false" customHeight="false" outlineLevel="0" collapsed="false">
      <c r="A8530" s="21" t="s">
        <v>4033</v>
      </c>
      <c r="B8530" s="21" t="s">
        <v>3612</v>
      </c>
      <c r="C8530" s="23" t="n">
        <v>46258</v>
      </c>
      <c r="D8530" s="21" t="s">
        <v>2531</v>
      </c>
      <c r="E8530" s="21" t="s">
        <v>2466</v>
      </c>
      <c r="F8530" s="12" t="n">
        <v>2</v>
      </c>
      <c r="G8530" s="19" t="n">
        <v>31.5</v>
      </c>
      <c r="H8530" s="19" t="n">
        <v>19.46</v>
      </c>
      <c r="I8530" s="19" t="n">
        <f aca="false">ROUND(F8530*G8530,2)</f>
        <v>63</v>
      </c>
      <c r="J8530" s="19" t="n">
        <f aca="false">ROUND(F8530*H8530,2)</f>
        <v>38.92</v>
      </c>
      <c r="K8530" s="19" t="n">
        <f aca="false">INDEX(Pricebook!$L$2:$L$1401,MATCH(D8530,Pricebook!$A$2:$A$1401,0))</f>
        <v>32.45</v>
      </c>
      <c r="L8530" s="19" t="n">
        <f aca="false">ROUND(F8530*K8530,2)</f>
        <v>64.9</v>
      </c>
      <c r="M8530" s="24" t="n">
        <f aca="false">DATE(YEAR(C8530),MONTH(C8530),1)</f>
        <v>46235</v>
      </c>
    </row>
    <row r="8531" customFormat="false" ht="15" hidden="false" customHeight="false" outlineLevel="0" collapsed="false">
      <c r="A8531" s="21" t="s">
        <v>4033</v>
      </c>
      <c r="B8531" s="21" t="s">
        <v>3612</v>
      </c>
      <c r="C8531" s="23" t="n">
        <v>46258</v>
      </c>
      <c r="D8531" s="21" t="s">
        <v>982</v>
      </c>
      <c r="E8531" s="21" t="s">
        <v>971</v>
      </c>
      <c r="F8531" s="12" t="n">
        <v>3</v>
      </c>
      <c r="G8531" s="19" t="n">
        <v>40.1</v>
      </c>
      <c r="H8531" s="19" t="n">
        <v>32.56</v>
      </c>
      <c r="I8531" s="19" t="n">
        <f aca="false">ROUND(F8531*G8531,2)</f>
        <v>120.3</v>
      </c>
      <c r="J8531" s="19" t="n">
        <f aca="false">ROUND(F8531*H8531,2)</f>
        <v>97.68</v>
      </c>
      <c r="K8531" s="19" t="n">
        <f aca="false">INDEX(Pricebook!$L$2:$L$1401,MATCH(D8531,Pricebook!$A$2:$A$1401,0))</f>
        <v>46.55</v>
      </c>
      <c r="L8531" s="19" t="n">
        <f aca="false">ROUND(F8531*K8531,2)</f>
        <v>139.65</v>
      </c>
      <c r="M8531" s="24" t="n">
        <f aca="false">DATE(YEAR(C8531),MONTH(C8531),1)</f>
        <v>46235</v>
      </c>
    </row>
    <row r="8532" customFormat="false" ht="15" hidden="false" customHeight="false" outlineLevel="0" collapsed="false">
      <c r="A8532" s="21" t="s">
        <v>4033</v>
      </c>
      <c r="B8532" s="21" t="s">
        <v>3612</v>
      </c>
      <c r="C8532" s="23" t="n">
        <v>46258</v>
      </c>
      <c r="D8532" s="21" t="s">
        <v>151</v>
      </c>
      <c r="E8532" s="21" t="s">
        <v>108</v>
      </c>
      <c r="F8532" s="12" t="n">
        <v>3</v>
      </c>
      <c r="G8532" s="19" t="n">
        <v>19.45</v>
      </c>
      <c r="H8532" s="19" t="n">
        <v>14.72</v>
      </c>
      <c r="I8532" s="19" t="n">
        <f aca="false">ROUND(F8532*G8532,2)</f>
        <v>58.35</v>
      </c>
      <c r="J8532" s="19" t="n">
        <f aca="false">ROUND(F8532*H8532,2)</f>
        <v>44.16</v>
      </c>
      <c r="K8532" s="19" t="n">
        <f aca="false">INDEX(Pricebook!$L$2:$L$1401,MATCH(D8532,Pricebook!$A$2:$A$1401,0))</f>
        <v>21.05</v>
      </c>
      <c r="L8532" s="19" t="n">
        <f aca="false">ROUND(F8532*K8532,2)</f>
        <v>63.15</v>
      </c>
      <c r="M8532" s="24" t="n">
        <f aca="false">DATE(YEAR(C8532),MONTH(C8532),1)</f>
        <v>46235</v>
      </c>
    </row>
    <row r="8533" customFormat="false" ht="15" hidden="false" customHeight="false" outlineLevel="0" collapsed="false">
      <c r="A8533" s="21" t="s">
        <v>4033</v>
      </c>
      <c r="B8533" s="21" t="s">
        <v>3612</v>
      </c>
      <c r="C8533" s="23" t="n">
        <v>46258</v>
      </c>
      <c r="D8533" s="21" t="s">
        <v>1228</v>
      </c>
      <c r="E8533" s="21" t="s">
        <v>971</v>
      </c>
      <c r="F8533" s="12" t="n">
        <v>4</v>
      </c>
      <c r="G8533" s="19" t="n">
        <v>88.9</v>
      </c>
      <c r="H8533" s="19" t="n">
        <v>76.36</v>
      </c>
      <c r="I8533" s="19" t="n">
        <f aca="false">ROUND(F8533*G8533,2)</f>
        <v>355.6</v>
      </c>
      <c r="J8533" s="19" t="n">
        <f aca="false">ROUND(F8533*H8533,2)</f>
        <v>305.44</v>
      </c>
      <c r="K8533" s="19" t="n">
        <f aca="false">INDEX(Pricebook!$L$2:$L$1401,MATCH(D8533,Pricebook!$A$2:$A$1401,0))</f>
        <v>103.2</v>
      </c>
      <c r="L8533" s="19" t="n">
        <f aca="false">ROUND(F8533*K8533,2)</f>
        <v>412.8</v>
      </c>
      <c r="M8533" s="24" t="n">
        <f aca="false">DATE(YEAR(C8533),MONTH(C8533),1)</f>
        <v>46235</v>
      </c>
    </row>
    <row r="8534" customFormat="false" ht="15" hidden="false" customHeight="false" outlineLevel="0" collapsed="false">
      <c r="A8534" s="21" t="s">
        <v>4033</v>
      </c>
      <c r="B8534" s="21" t="s">
        <v>3612</v>
      </c>
      <c r="C8534" s="23" t="n">
        <v>46258</v>
      </c>
      <c r="D8534" s="21" t="s">
        <v>2475</v>
      </c>
      <c r="E8534" s="21" t="s">
        <v>2466</v>
      </c>
      <c r="F8534" s="12" t="n">
        <v>2</v>
      </c>
      <c r="G8534" s="19" t="n">
        <v>23.35</v>
      </c>
      <c r="H8534" s="19" t="n">
        <v>14.55</v>
      </c>
      <c r="I8534" s="19" t="n">
        <f aca="false">ROUND(F8534*G8534,2)</f>
        <v>46.7</v>
      </c>
      <c r="J8534" s="19" t="n">
        <f aca="false">ROUND(F8534*H8534,2)</f>
        <v>29.1</v>
      </c>
      <c r="K8534" s="19" t="n">
        <f aca="false">INDEX(Pricebook!$L$2:$L$1401,MATCH(D8534,Pricebook!$A$2:$A$1401,0))</f>
        <v>24.25</v>
      </c>
      <c r="L8534" s="19" t="n">
        <f aca="false">ROUND(F8534*K8534,2)</f>
        <v>48.5</v>
      </c>
      <c r="M8534" s="24" t="n">
        <f aca="false">DATE(YEAR(C8534),MONTH(C8534),1)</f>
        <v>46235</v>
      </c>
    </row>
    <row r="8535" customFormat="false" ht="15" hidden="false" customHeight="false" outlineLevel="0" collapsed="false">
      <c r="A8535" s="21" t="s">
        <v>4033</v>
      </c>
      <c r="B8535" s="21" t="s">
        <v>3612</v>
      </c>
      <c r="C8535" s="23" t="n">
        <v>46258</v>
      </c>
      <c r="D8535" s="21" t="s">
        <v>2563</v>
      </c>
      <c r="E8535" s="21" t="s">
        <v>2466</v>
      </c>
      <c r="F8535" s="12" t="n">
        <v>1</v>
      </c>
      <c r="G8535" s="19" t="n">
        <v>51</v>
      </c>
      <c r="H8535" s="19" t="n">
        <v>31.62</v>
      </c>
      <c r="I8535" s="19" t="n">
        <f aca="false">ROUND(F8535*G8535,2)</f>
        <v>51</v>
      </c>
      <c r="J8535" s="19" t="n">
        <f aca="false">ROUND(F8535*H8535,2)</f>
        <v>31.62</v>
      </c>
      <c r="K8535" s="19" t="n">
        <f aca="false">INDEX(Pricebook!$L$2:$L$1401,MATCH(D8535,Pricebook!$A$2:$A$1401,0))</f>
        <v>52.7</v>
      </c>
      <c r="L8535" s="19" t="n">
        <f aca="false">ROUND(F8535*K8535,2)</f>
        <v>52.7</v>
      </c>
      <c r="M8535" s="24" t="n">
        <f aca="false">DATE(YEAR(C8535),MONTH(C8535),1)</f>
        <v>46235</v>
      </c>
    </row>
    <row r="8536" customFormat="false" ht="15" hidden="false" customHeight="false" outlineLevel="0" collapsed="false">
      <c r="A8536" s="21" t="s">
        <v>4033</v>
      </c>
      <c r="B8536" s="21" t="s">
        <v>3612</v>
      </c>
      <c r="C8536" s="23" t="n">
        <v>46258</v>
      </c>
      <c r="D8536" s="21" t="s">
        <v>205</v>
      </c>
      <c r="E8536" s="21" t="s">
        <v>108</v>
      </c>
      <c r="F8536" s="12" t="n">
        <v>1</v>
      </c>
      <c r="G8536" s="19" t="n">
        <v>73.3</v>
      </c>
      <c r="H8536" s="19" t="n">
        <v>56.01</v>
      </c>
      <c r="I8536" s="19" t="n">
        <f aca="false">ROUND(F8536*G8536,2)</f>
        <v>73.3</v>
      </c>
      <c r="J8536" s="19" t="n">
        <f aca="false">ROUND(F8536*H8536,2)</f>
        <v>56.01</v>
      </c>
      <c r="K8536" s="19" t="n">
        <f aca="false">INDEX(Pricebook!$L$2:$L$1401,MATCH(D8536,Pricebook!$A$2:$A$1401,0))</f>
        <v>80.05</v>
      </c>
      <c r="L8536" s="19" t="n">
        <f aca="false">ROUND(F8536*K8536,2)</f>
        <v>80.05</v>
      </c>
      <c r="M8536" s="24" t="n">
        <f aca="false">DATE(YEAR(C8536),MONTH(C8536),1)</f>
        <v>46235</v>
      </c>
    </row>
    <row r="8537" customFormat="false" ht="15" hidden="false" customHeight="false" outlineLevel="0" collapsed="false">
      <c r="A8537" s="21" t="s">
        <v>4033</v>
      </c>
      <c r="B8537" s="21" t="s">
        <v>3612</v>
      </c>
      <c r="C8537" s="23" t="n">
        <v>46258</v>
      </c>
      <c r="D8537" s="21" t="s">
        <v>1232</v>
      </c>
      <c r="E8537" s="21" t="s">
        <v>971</v>
      </c>
      <c r="F8537" s="12" t="n">
        <v>3</v>
      </c>
      <c r="G8537" s="19" t="n">
        <v>6.95</v>
      </c>
      <c r="H8537" s="19" t="n">
        <v>5.58</v>
      </c>
      <c r="I8537" s="19" t="n">
        <f aca="false">ROUND(F8537*G8537,2)</f>
        <v>20.85</v>
      </c>
      <c r="J8537" s="19" t="n">
        <f aca="false">ROUND(F8537*H8537,2)</f>
        <v>16.74</v>
      </c>
      <c r="K8537" s="19" t="n">
        <f aca="false">INDEX(Pricebook!$L$2:$L$1401,MATCH(D8537,Pricebook!$A$2:$A$1401,0))</f>
        <v>8</v>
      </c>
      <c r="L8537" s="19" t="n">
        <f aca="false">ROUND(F8537*K8537,2)</f>
        <v>24</v>
      </c>
      <c r="M8537" s="24" t="n">
        <f aca="false">DATE(YEAR(C8537),MONTH(C8537),1)</f>
        <v>46235</v>
      </c>
    </row>
    <row r="8538" customFormat="false" ht="15" hidden="false" customHeight="false" outlineLevel="0" collapsed="false">
      <c r="A8538" s="21" t="s">
        <v>4033</v>
      </c>
      <c r="B8538" s="21" t="s">
        <v>3612</v>
      </c>
      <c r="C8538" s="23" t="n">
        <v>46258</v>
      </c>
      <c r="D8538" s="21" t="s">
        <v>1134</v>
      </c>
      <c r="E8538" s="21" t="s">
        <v>971</v>
      </c>
      <c r="F8538" s="12" t="n">
        <v>6</v>
      </c>
      <c r="G8538" s="19" t="n">
        <v>26.95</v>
      </c>
      <c r="H8538" s="19" t="n">
        <v>24.52</v>
      </c>
      <c r="I8538" s="19" t="n">
        <f aca="false">ROUND(F8538*G8538,2)</f>
        <v>161.7</v>
      </c>
      <c r="J8538" s="19" t="n">
        <f aca="false">ROUND(F8538*H8538,2)</f>
        <v>147.12</v>
      </c>
      <c r="K8538" s="19" t="n">
        <f aca="false">INDEX(Pricebook!$L$2:$L$1401,MATCH(D8538,Pricebook!$A$2:$A$1401,0))</f>
        <v>26.95</v>
      </c>
      <c r="L8538" s="19" t="n">
        <f aca="false">ROUND(F8538*K8538,2)</f>
        <v>161.7</v>
      </c>
      <c r="M8538" s="24" t="n">
        <f aca="false">DATE(YEAR(C8538),MONTH(C8538),1)</f>
        <v>46235</v>
      </c>
    </row>
    <row r="8539" customFormat="false" ht="15" hidden="false" customHeight="false" outlineLevel="0" collapsed="false">
      <c r="A8539" s="21" t="s">
        <v>4033</v>
      </c>
      <c r="B8539" s="21" t="s">
        <v>3612</v>
      </c>
      <c r="C8539" s="23" t="n">
        <v>46258</v>
      </c>
      <c r="D8539" s="21" t="s">
        <v>248</v>
      </c>
      <c r="E8539" s="21" t="s">
        <v>108</v>
      </c>
      <c r="F8539" s="12" t="n">
        <v>1</v>
      </c>
      <c r="G8539" s="19" t="n">
        <v>291.45</v>
      </c>
      <c r="H8539" s="19" t="n">
        <v>221.44</v>
      </c>
      <c r="I8539" s="19" t="n">
        <f aca="false">ROUND(F8539*G8539,2)</f>
        <v>291.45</v>
      </c>
      <c r="J8539" s="19" t="n">
        <f aca="false">ROUND(F8539*H8539,2)</f>
        <v>221.44</v>
      </c>
      <c r="K8539" s="19" t="n">
        <f aca="false">INDEX(Pricebook!$L$2:$L$1401,MATCH(D8539,Pricebook!$A$2:$A$1401,0))</f>
        <v>316.35</v>
      </c>
      <c r="L8539" s="19" t="n">
        <f aca="false">ROUND(F8539*K8539,2)</f>
        <v>316.35</v>
      </c>
      <c r="M8539" s="24" t="n">
        <f aca="false">DATE(YEAR(C8539),MONTH(C8539),1)</f>
        <v>46235</v>
      </c>
    </row>
    <row r="8540" customFormat="false" ht="15" hidden="false" customHeight="false" outlineLevel="0" collapsed="false">
      <c r="A8540" s="21" t="s">
        <v>4033</v>
      </c>
      <c r="B8540" s="21" t="s">
        <v>3612</v>
      </c>
      <c r="C8540" s="23" t="n">
        <v>46258</v>
      </c>
      <c r="D8540" s="21" t="s">
        <v>2499</v>
      </c>
      <c r="E8540" s="21" t="s">
        <v>2466</v>
      </c>
      <c r="F8540" s="12" t="n">
        <v>3</v>
      </c>
      <c r="G8540" s="19" t="n">
        <v>49.5</v>
      </c>
      <c r="H8540" s="19" t="n">
        <v>30.69</v>
      </c>
      <c r="I8540" s="19" t="n">
        <f aca="false">ROUND(F8540*G8540,2)</f>
        <v>148.5</v>
      </c>
      <c r="J8540" s="19" t="n">
        <f aca="false">ROUND(F8540*H8540,2)</f>
        <v>92.07</v>
      </c>
      <c r="K8540" s="19" t="n">
        <f aca="false">INDEX(Pricebook!$L$2:$L$1401,MATCH(D8540,Pricebook!$A$2:$A$1401,0))</f>
        <v>51.15</v>
      </c>
      <c r="L8540" s="19" t="n">
        <f aca="false">ROUND(F8540*K8540,2)</f>
        <v>153.45</v>
      </c>
      <c r="M8540" s="24" t="n">
        <f aca="false">DATE(YEAR(C8540),MONTH(C8540),1)</f>
        <v>46235</v>
      </c>
    </row>
    <row r="8541" customFormat="false" ht="15" hidden="false" customHeight="false" outlineLevel="0" collapsed="false">
      <c r="A8541" s="21" t="s">
        <v>4034</v>
      </c>
      <c r="B8541" s="21" t="s">
        <v>3396</v>
      </c>
      <c r="C8541" s="23" t="n">
        <v>46258</v>
      </c>
      <c r="D8541" s="21" t="s">
        <v>2826</v>
      </c>
      <c r="E8541" s="21" t="s">
        <v>2748</v>
      </c>
      <c r="F8541" s="12" t="n">
        <v>1</v>
      </c>
      <c r="G8541" s="19" t="n">
        <v>25.5</v>
      </c>
      <c r="H8541" s="19" t="n">
        <v>15.3</v>
      </c>
      <c r="I8541" s="19" t="n">
        <f aca="false">ROUND(F8541*G8541,2)</f>
        <v>25.5</v>
      </c>
      <c r="J8541" s="19" t="n">
        <f aca="false">ROUND(F8541*H8541,2)</f>
        <v>15.3</v>
      </c>
      <c r="K8541" s="19" t="n">
        <f aca="false">INDEX(Pricebook!$L$2:$L$1401,MATCH(D8541,Pricebook!$A$2:$A$1401,0))</f>
        <v>27.85</v>
      </c>
      <c r="L8541" s="19" t="n">
        <f aca="false">ROUND(F8541*K8541,2)</f>
        <v>27.85</v>
      </c>
      <c r="M8541" s="24" t="n">
        <f aca="false">DATE(YEAR(C8541),MONTH(C8541),1)</f>
        <v>46235</v>
      </c>
    </row>
    <row r="8542" customFormat="false" ht="15" hidden="false" customHeight="false" outlineLevel="0" collapsed="false">
      <c r="A8542" s="21" t="s">
        <v>4034</v>
      </c>
      <c r="B8542" s="21" t="s">
        <v>3396</v>
      </c>
      <c r="C8542" s="23" t="n">
        <v>46258</v>
      </c>
      <c r="D8542" s="21" t="s">
        <v>2880</v>
      </c>
      <c r="E8542" s="21" t="s">
        <v>2748</v>
      </c>
      <c r="F8542" s="12" t="n">
        <v>3</v>
      </c>
      <c r="G8542" s="19" t="n">
        <v>18.4</v>
      </c>
      <c r="H8542" s="19" t="n">
        <v>10.98</v>
      </c>
      <c r="I8542" s="19" t="n">
        <f aca="false">ROUND(F8542*G8542,2)</f>
        <v>55.2</v>
      </c>
      <c r="J8542" s="19" t="n">
        <f aca="false">ROUND(F8542*H8542,2)</f>
        <v>32.94</v>
      </c>
      <c r="K8542" s="19" t="n">
        <f aca="false">INDEX(Pricebook!$L$2:$L$1401,MATCH(D8542,Pricebook!$A$2:$A$1401,0))</f>
        <v>20</v>
      </c>
      <c r="L8542" s="19" t="n">
        <f aca="false">ROUND(F8542*K8542,2)</f>
        <v>60</v>
      </c>
      <c r="M8542" s="24" t="n">
        <f aca="false">DATE(YEAR(C8542),MONTH(C8542),1)</f>
        <v>46235</v>
      </c>
    </row>
    <row r="8543" customFormat="false" ht="15" hidden="false" customHeight="false" outlineLevel="0" collapsed="false">
      <c r="A8543" s="21" t="s">
        <v>4034</v>
      </c>
      <c r="B8543" s="21" t="s">
        <v>3396</v>
      </c>
      <c r="C8543" s="23" t="n">
        <v>46258</v>
      </c>
      <c r="D8543" s="21" t="s">
        <v>629</v>
      </c>
      <c r="E8543" s="21" t="s">
        <v>366</v>
      </c>
      <c r="F8543" s="12" t="n">
        <v>3</v>
      </c>
      <c r="G8543" s="19" t="n">
        <v>24.2</v>
      </c>
      <c r="H8543" s="19" t="n">
        <v>17.52</v>
      </c>
      <c r="I8543" s="19" t="n">
        <f aca="false">ROUND(F8543*G8543,2)</f>
        <v>72.6</v>
      </c>
      <c r="J8543" s="19" t="n">
        <f aca="false">ROUND(F8543*H8543,2)</f>
        <v>52.56</v>
      </c>
      <c r="K8543" s="19" t="n">
        <f aca="false">INDEX(Pricebook!$L$2:$L$1401,MATCH(D8543,Pricebook!$A$2:$A$1401,0))</f>
        <v>26.15</v>
      </c>
      <c r="L8543" s="19" t="n">
        <f aca="false">ROUND(F8543*K8543,2)</f>
        <v>78.45</v>
      </c>
      <c r="M8543" s="24" t="n">
        <f aca="false">DATE(YEAR(C8543),MONTH(C8543),1)</f>
        <v>46235</v>
      </c>
    </row>
    <row r="8544" customFormat="false" ht="15" hidden="false" customHeight="false" outlineLevel="0" collapsed="false">
      <c r="A8544" s="21" t="s">
        <v>4034</v>
      </c>
      <c r="B8544" s="21" t="s">
        <v>3396</v>
      </c>
      <c r="C8544" s="23" t="n">
        <v>46258</v>
      </c>
      <c r="D8544" s="21" t="s">
        <v>426</v>
      </c>
      <c r="E8544" s="21" t="s">
        <v>366</v>
      </c>
      <c r="F8544" s="12" t="n">
        <v>1</v>
      </c>
      <c r="G8544" s="19" t="n">
        <v>168.25</v>
      </c>
      <c r="H8544" s="19" t="n">
        <v>121.58</v>
      </c>
      <c r="I8544" s="19" t="n">
        <f aca="false">ROUND(F8544*G8544,2)</f>
        <v>168.25</v>
      </c>
      <c r="J8544" s="19" t="n">
        <f aca="false">ROUND(F8544*H8544,2)</f>
        <v>121.58</v>
      </c>
      <c r="K8544" s="19" t="n">
        <f aca="false">INDEX(Pricebook!$L$2:$L$1401,MATCH(D8544,Pricebook!$A$2:$A$1401,0))</f>
        <v>181.5</v>
      </c>
      <c r="L8544" s="19" t="n">
        <f aca="false">ROUND(F8544*K8544,2)</f>
        <v>181.5</v>
      </c>
      <c r="M8544" s="24" t="n">
        <f aca="false">DATE(YEAR(C8544),MONTH(C8544),1)</f>
        <v>46235</v>
      </c>
    </row>
    <row r="8545" customFormat="false" ht="15" hidden="false" customHeight="false" outlineLevel="0" collapsed="false">
      <c r="A8545" s="21" t="s">
        <v>4034</v>
      </c>
      <c r="B8545" s="21" t="s">
        <v>3396</v>
      </c>
      <c r="C8545" s="23" t="n">
        <v>46258</v>
      </c>
      <c r="D8545" s="21" t="s">
        <v>2763</v>
      </c>
      <c r="E8545" s="21" t="s">
        <v>2748</v>
      </c>
      <c r="F8545" s="12" t="n">
        <v>5</v>
      </c>
      <c r="G8545" s="19" t="n">
        <v>27.15</v>
      </c>
      <c r="H8545" s="19" t="n">
        <v>17.54</v>
      </c>
      <c r="I8545" s="19" t="n">
        <f aca="false">ROUND(F8545*G8545,2)</f>
        <v>135.75</v>
      </c>
      <c r="J8545" s="19" t="n">
        <f aca="false">ROUND(F8545*H8545,2)</f>
        <v>87.7</v>
      </c>
      <c r="K8545" s="19" t="n">
        <f aca="false">INDEX(Pricebook!$L$2:$L$1401,MATCH(D8545,Pricebook!$A$2:$A$1401,0))</f>
        <v>29.75</v>
      </c>
      <c r="L8545" s="19" t="n">
        <f aca="false">ROUND(F8545*K8545,2)</f>
        <v>148.75</v>
      </c>
      <c r="M8545" s="24" t="n">
        <f aca="false">DATE(YEAR(C8545),MONTH(C8545),1)</f>
        <v>46235</v>
      </c>
    </row>
    <row r="8546" customFormat="false" ht="15" hidden="false" customHeight="false" outlineLevel="0" collapsed="false">
      <c r="A8546" s="21" t="s">
        <v>4034</v>
      </c>
      <c r="B8546" s="21" t="s">
        <v>3396</v>
      </c>
      <c r="C8546" s="23" t="n">
        <v>46258</v>
      </c>
      <c r="D8546" s="21" t="s">
        <v>2016</v>
      </c>
      <c r="E8546" s="21" t="s">
        <v>1941</v>
      </c>
      <c r="F8546" s="12" t="n">
        <v>2</v>
      </c>
      <c r="G8546" s="19" t="n">
        <v>185.5</v>
      </c>
      <c r="H8546" s="19" t="n">
        <v>119.56</v>
      </c>
      <c r="I8546" s="19" t="n">
        <f aca="false">ROUND(F8546*G8546,2)</f>
        <v>371</v>
      </c>
      <c r="J8546" s="19" t="n">
        <f aca="false">ROUND(F8546*H8546,2)</f>
        <v>239.12</v>
      </c>
      <c r="K8546" s="19" t="n">
        <f aca="false">INDEX(Pricebook!$L$2:$L$1401,MATCH(D8546,Pricebook!$A$2:$A$1401,0))</f>
        <v>192.85</v>
      </c>
      <c r="L8546" s="19" t="n">
        <f aca="false">ROUND(F8546*K8546,2)</f>
        <v>385.7</v>
      </c>
      <c r="M8546" s="24" t="n">
        <f aca="false">DATE(YEAR(C8546),MONTH(C8546),1)</f>
        <v>46235</v>
      </c>
    </row>
    <row r="8547" customFormat="false" ht="15" hidden="false" customHeight="false" outlineLevel="0" collapsed="false">
      <c r="A8547" s="21" t="s">
        <v>4034</v>
      </c>
      <c r="B8547" s="21" t="s">
        <v>3396</v>
      </c>
      <c r="C8547" s="23" t="n">
        <v>46258</v>
      </c>
      <c r="D8547" s="21" t="s">
        <v>2074</v>
      </c>
      <c r="E8547" s="21" t="s">
        <v>1941</v>
      </c>
      <c r="F8547" s="12" t="n">
        <v>1</v>
      </c>
      <c r="G8547" s="19" t="n">
        <v>85</v>
      </c>
      <c r="H8547" s="19" t="n">
        <v>55.43</v>
      </c>
      <c r="I8547" s="19" t="n">
        <f aca="false">ROUND(F8547*G8547,2)</f>
        <v>85</v>
      </c>
      <c r="J8547" s="19" t="n">
        <f aca="false">ROUND(F8547*H8547,2)</f>
        <v>55.43</v>
      </c>
      <c r="K8547" s="19" t="n">
        <f aca="false">INDEX(Pricebook!$L$2:$L$1401,MATCH(D8547,Pricebook!$A$2:$A$1401,0))</f>
        <v>89.45</v>
      </c>
      <c r="L8547" s="19" t="n">
        <f aca="false">ROUND(F8547*K8547,2)</f>
        <v>89.45</v>
      </c>
      <c r="M8547" s="24" t="n">
        <f aca="false">DATE(YEAR(C8547),MONTH(C8547),1)</f>
        <v>46235</v>
      </c>
    </row>
    <row r="8548" customFormat="false" ht="15" hidden="false" customHeight="false" outlineLevel="0" collapsed="false">
      <c r="A8548" s="21" t="s">
        <v>4034</v>
      </c>
      <c r="B8548" s="21" t="s">
        <v>3396</v>
      </c>
      <c r="C8548" s="23" t="n">
        <v>46258</v>
      </c>
      <c r="D8548" s="21" t="s">
        <v>2860</v>
      </c>
      <c r="E8548" s="21" t="s">
        <v>2748</v>
      </c>
      <c r="F8548" s="12" t="n">
        <v>2</v>
      </c>
      <c r="G8548" s="19" t="n">
        <v>19.65</v>
      </c>
      <c r="H8548" s="19" t="n">
        <v>11.76</v>
      </c>
      <c r="I8548" s="19" t="n">
        <f aca="false">ROUND(F8548*G8548,2)</f>
        <v>39.3</v>
      </c>
      <c r="J8548" s="19" t="n">
        <f aca="false">ROUND(F8548*H8548,2)</f>
        <v>23.52</v>
      </c>
      <c r="K8548" s="19" t="n">
        <f aca="false">INDEX(Pricebook!$L$2:$L$1401,MATCH(D8548,Pricebook!$A$2:$A$1401,0))</f>
        <v>21.4</v>
      </c>
      <c r="L8548" s="19" t="n">
        <f aca="false">ROUND(F8548*K8548,2)</f>
        <v>42.8</v>
      </c>
      <c r="M8548" s="24" t="n">
        <f aca="false">DATE(YEAR(C8548),MONTH(C8548),1)</f>
        <v>46235</v>
      </c>
    </row>
    <row r="8549" customFormat="false" ht="15" hidden="false" customHeight="false" outlineLevel="0" collapsed="false">
      <c r="A8549" s="21" t="s">
        <v>4034</v>
      </c>
      <c r="B8549" s="21" t="s">
        <v>3396</v>
      </c>
      <c r="C8549" s="23" t="n">
        <v>46258</v>
      </c>
      <c r="D8549" s="21" t="s">
        <v>1288</v>
      </c>
      <c r="E8549" s="21" t="s">
        <v>971</v>
      </c>
      <c r="F8549" s="12" t="n">
        <v>37</v>
      </c>
      <c r="G8549" s="19" t="n">
        <v>8.35</v>
      </c>
      <c r="H8549" s="19" t="n">
        <v>6.86</v>
      </c>
      <c r="I8549" s="19" t="n">
        <f aca="false">ROUND(F8549*G8549,2)</f>
        <v>308.95</v>
      </c>
      <c r="J8549" s="19" t="n">
        <f aca="false">ROUND(F8549*H8549,2)</f>
        <v>253.82</v>
      </c>
      <c r="K8549" s="19" t="n">
        <f aca="false">INDEX(Pricebook!$L$2:$L$1401,MATCH(D8549,Pricebook!$A$2:$A$1401,0))</f>
        <v>9.8</v>
      </c>
      <c r="L8549" s="19" t="n">
        <f aca="false">ROUND(F8549*K8549,2)</f>
        <v>362.6</v>
      </c>
      <c r="M8549" s="24" t="n">
        <f aca="false">DATE(YEAR(C8549),MONTH(C8549),1)</f>
        <v>46235</v>
      </c>
    </row>
    <row r="8550" customFormat="false" ht="15" hidden="false" customHeight="false" outlineLevel="0" collapsed="false">
      <c r="A8550" s="21" t="s">
        <v>4034</v>
      </c>
      <c r="B8550" s="21" t="s">
        <v>3396</v>
      </c>
      <c r="C8550" s="23" t="n">
        <v>46258</v>
      </c>
      <c r="D8550" s="21" t="s">
        <v>2916</v>
      </c>
      <c r="E8550" s="21" t="s">
        <v>2748</v>
      </c>
      <c r="F8550" s="12" t="n">
        <v>7</v>
      </c>
      <c r="G8550" s="19" t="n">
        <v>5.1</v>
      </c>
      <c r="H8550" s="19" t="n">
        <v>3.07</v>
      </c>
      <c r="I8550" s="19" t="n">
        <f aca="false">ROUND(F8550*G8550,2)</f>
        <v>35.7</v>
      </c>
      <c r="J8550" s="19" t="n">
        <f aca="false">ROUND(F8550*H8550,2)</f>
        <v>21.49</v>
      </c>
      <c r="K8550" s="19" t="n">
        <f aca="false">INDEX(Pricebook!$L$2:$L$1401,MATCH(D8550,Pricebook!$A$2:$A$1401,0))</f>
        <v>5.6</v>
      </c>
      <c r="L8550" s="19" t="n">
        <f aca="false">ROUND(F8550*K8550,2)</f>
        <v>39.2</v>
      </c>
      <c r="M8550" s="24" t="n">
        <f aca="false">DATE(YEAR(C8550),MONTH(C8550),1)</f>
        <v>46235</v>
      </c>
    </row>
    <row r="8551" customFormat="false" ht="15" hidden="false" customHeight="false" outlineLevel="0" collapsed="false">
      <c r="A8551" s="21" t="s">
        <v>4034</v>
      </c>
      <c r="B8551" s="21" t="s">
        <v>3396</v>
      </c>
      <c r="C8551" s="23" t="n">
        <v>46258</v>
      </c>
      <c r="D8551" s="21" t="s">
        <v>1268</v>
      </c>
      <c r="E8551" s="21" t="s">
        <v>971</v>
      </c>
      <c r="F8551" s="12" t="n">
        <v>11</v>
      </c>
      <c r="G8551" s="19" t="n">
        <v>12.35</v>
      </c>
      <c r="H8551" s="19" t="n">
        <v>10</v>
      </c>
      <c r="I8551" s="19" t="n">
        <f aca="false">ROUND(F8551*G8551,2)</f>
        <v>135.85</v>
      </c>
      <c r="J8551" s="19" t="n">
        <f aca="false">ROUND(F8551*H8551,2)</f>
        <v>110</v>
      </c>
      <c r="K8551" s="19" t="n">
        <f aca="false">INDEX(Pricebook!$L$2:$L$1401,MATCH(D8551,Pricebook!$A$2:$A$1401,0))</f>
        <v>14.3</v>
      </c>
      <c r="L8551" s="19" t="n">
        <f aca="false">ROUND(F8551*K8551,2)</f>
        <v>157.3</v>
      </c>
      <c r="M8551" s="24" t="n">
        <f aca="false">DATE(YEAR(C8551),MONTH(C8551),1)</f>
        <v>46235</v>
      </c>
    </row>
    <row r="8552" customFormat="false" ht="15" hidden="false" customHeight="false" outlineLevel="0" collapsed="false">
      <c r="A8552" s="21" t="s">
        <v>4034</v>
      </c>
      <c r="B8552" s="21" t="s">
        <v>3396</v>
      </c>
      <c r="C8552" s="23" t="n">
        <v>46258</v>
      </c>
      <c r="D8552" s="21" t="s">
        <v>729</v>
      </c>
      <c r="E8552" s="21" t="s">
        <v>366</v>
      </c>
      <c r="F8552" s="12" t="n">
        <v>1</v>
      </c>
      <c r="G8552" s="19" t="n">
        <v>11.95</v>
      </c>
      <c r="H8552" s="19" t="n">
        <v>8.69</v>
      </c>
      <c r="I8552" s="19" t="n">
        <f aca="false">ROUND(F8552*G8552,2)</f>
        <v>11.95</v>
      </c>
      <c r="J8552" s="19" t="n">
        <f aca="false">ROUND(F8552*H8552,2)</f>
        <v>8.69</v>
      </c>
      <c r="K8552" s="19" t="n">
        <f aca="false">INDEX(Pricebook!$L$2:$L$1401,MATCH(D8552,Pricebook!$A$2:$A$1401,0))</f>
        <v>13</v>
      </c>
      <c r="L8552" s="19" t="n">
        <f aca="false">ROUND(F8552*K8552,2)</f>
        <v>13</v>
      </c>
      <c r="M8552" s="24" t="n">
        <f aca="false">DATE(YEAR(C8552),MONTH(C8552),1)</f>
        <v>46235</v>
      </c>
    </row>
    <row r="8553" customFormat="false" ht="15" hidden="false" customHeight="false" outlineLevel="0" collapsed="false">
      <c r="A8553" s="21" t="s">
        <v>4035</v>
      </c>
      <c r="B8553" s="21" t="s">
        <v>3300</v>
      </c>
      <c r="C8553" s="23" t="n">
        <v>46258</v>
      </c>
      <c r="D8553" s="21" t="s">
        <v>2218</v>
      </c>
      <c r="E8553" s="21" t="s">
        <v>2202</v>
      </c>
      <c r="F8553" s="12" t="n">
        <v>13</v>
      </c>
      <c r="G8553" s="19" t="n">
        <v>6.05</v>
      </c>
      <c r="H8553" s="19" t="n">
        <v>4.16</v>
      </c>
      <c r="I8553" s="19" t="n">
        <f aca="false">ROUND(F8553*G8553,2)</f>
        <v>78.65</v>
      </c>
      <c r="J8553" s="19" t="n">
        <f aca="false">ROUND(F8553*H8553,2)</f>
        <v>54.08</v>
      </c>
      <c r="K8553" s="19" t="n">
        <f aca="false">INDEX(Pricebook!$L$2:$L$1401,MATCH(D8553,Pricebook!$A$2:$A$1401,0))</f>
        <v>6.4</v>
      </c>
      <c r="L8553" s="19" t="n">
        <f aca="false">ROUND(F8553*K8553,2)</f>
        <v>83.2</v>
      </c>
      <c r="M8553" s="24" t="n">
        <f aca="false">DATE(YEAR(C8553),MONTH(C8553),1)</f>
        <v>46235</v>
      </c>
    </row>
    <row r="8554" customFormat="false" ht="15" hidden="false" customHeight="false" outlineLevel="0" collapsed="false">
      <c r="A8554" s="21" t="s">
        <v>4035</v>
      </c>
      <c r="B8554" s="21" t="s">
        <v>3300</v>
      </c>
      <c r="C8554" s="23" t="n">
        <v>46258</v>
      </c>
      <c r="D8554" s="21" t="s">
        <v>2246</v>
      </c>
      <c r="E8554" s="21" t="s">
        <v>2202</v>
      </c>
      <c r="F8554" s="12" t="n">
        <v>5</v>
      </c>
      <c r="G8554" s="19" t="n">
        <v>9</v>
      </c>
      <c r="H8554" s="19" t="n">
        <v>5.56</v>
      </c>
      <c r="I8554" s="19" t="n">
        <f aca="false">ROUND(F8554*G8554,2)</f>
        <v>45</v>
      </c>
      <c r="J8554" s="19" t="n">
        <f aca="false">ROUND(F8554*H8554,2)</f>
        <v>27.8</v>
      </c>
      <c r="K8554" s="19" t="n">
        <f aca="false">INDEX(Pricebook!$L$2:$L$1401,MATCH(D8554,Pricebook!$A$2:$A$1401,0))</f>
        <v>9.6</v>
      </c>
      <c r="L8554" s="19" t="n">
        <f aca="false">ROUND(F8554*K8554,2)</f>
        <v>48</v>
      </c>
      <c r="M8554" s="24" t="n">
        <f aca="false">DATE(YEAR(C8554),MONTH(C8554),1)</f>
        <v>46235</v>
      </c>
    </row>
    <row r="8555" customFormat="false" ht="15" hidden="false" customHeight="false" outlineLevel="0" collapsed="false">
      <c r="A8555" s="21" t="s">
        <v>4035</v>
      </c>
      <c r="B8555" s="21" t="s">
        <v>3300</v>
      </c>
      <c r="C8555" s="23" t="n">
        <v>46258</v>
      </c>
      <c r="D8555" s="21" t="s">
        <v>2738</v>
      </c>
      <c r="E8555" s="21" t="s">
        <v>2587</v>
      </c>
      <c r="F8555" s="12" t="n">
        <v>3</v>
      </c>
      <c r="G8555" s="19" t="n">
        <v>13.95</v>
      </c>
      <c r="H8555" s="19" t="n">
        <v>9.34</v>
      </c>
      <c r="I8555" s="19" t="n">
        <f aca="false">ROUND(F8555*G8555,2)</f>
        <v>41.85</v>
      </c>
      <c r="J8555" s="19" t="n">
        <f aca="false">ROUND(F8555*H8555,2)</f>
        <v>28.02</v>
      </c>
      <c r="K8555" s="19" t="n">
        <f aca="false">INDEX(Pricebook!$L$2:$L$1401,MATCH(D8555,Pricebook!$A$2:$A$1401,0))</f>
        <v>15.1</v>
      </c>
      <c r="L8555" s="19" t="n">
        <f aca="false">ROUND(F8555*K8555,2)</f>
        <v>45.3</v>
      </c>
      <c r="M8555" s="24" t="n">
        <f aca="false">DATE(YEAR(C8555),MONTH(C8555),1)</f>
        <v>46235</v>
      </c>
    </row>
    <row r="8556" customFormat="false" ht="15" hidden="false" customHeight="false" outlineLevel="0" collapsed="false">
      <c r="A8556" s="21" t="s">
        <v>4035</v>
      </c>
      <c r="B8556" s="21" t="s">
        <v>3300</v>
      </c>
      <c r="C8556" s="23" t="n">
        <v>46258</v>
      </c>
      <c r="D8556" s="21" t="s">
        <v>2736</v>
      </c>
      <c r="E8556" s="21" t="s">
        <v>2587</v>
      </c>
      <c r="F8556" s="12" t="n">
        <v>3</v>
      </c>
      <c r="G8556" s="19" t="n">
        <v>3.4</v>
      </c>
      <c r="H8556" s="19" t="n">
        <v>2.29</v>
      </c>
      <c r="I8556" s="19" t="n">
        <f aca="false">ROUND(F8556*G8556,2)</f>
        <v>10.2</v>
      </c>
      <c r="J8556" s="19" t="n">
        <f aca="false">ROUND(F8556*H8556,2)</f>
        <v>6.87</v>
      </c>
      <c r="K8556" s="19" t="n">
        <f aca="false">INDEX(Pricebook!$L$2:$L$1401,MATCH(D8556,Pricebook!$A$2:$A$1401,0))</f>
        <v>3.7</v>
      </c>
      <c r="L8556" s="19" t="n">
        <f aca="false">ROUND(F8556*K8556,2)</f>
        <v>11.1</v>
      </c>
      <c r="M8556" s="24" t="n">
        <f aca="false">DATE(YEAR(C8556),MONTH(C8556),1)</f>
        <v>46235</v>
      </c>
    </row>
    <row r="8557" customFormat="false" ht="15" hidden="false" customHeight="false" outlineLevel="0" collapsed="false">
      <c r="A8557" s="21" t="s">
        <v>4035</v>
      </c>
      <c r="B8557" s="21" t="s">
        <v>3300</v>
      </c>
      <c r="C8557" s="23" t="n">
        <v>46258</v>
      </c>
      <c r="D8557" s="21" t="s">
        <v>1572</v>
      </c>
      <c r="E8557" s="21" t="s">
        <v>1452</v>
      </c>
      <c r="F8557" s="12" t="n">
        <v>4</v>
      </c>
      <c r="G8557" s="19" t="n">
        <v>270</v>
      </c>
      <c r="H8557" s="19" t="n">
        <v>166.06</v>
      </c>
      <c r="I8557" s="19" t="n">
        <f aca="false">ROUND(F8557*G8557,2)</f>
        <v>1080</v>
      </c>
      <c r="J8557" s="19" t="n">
        <f aca="false">ROUND(F8557*H8557,2)</f>
        <v>664.24</v>
      </c>
      <c r="K8557" s="19" t="n">
        <f aca="false">INDEX(Pricebook!$L$2:$L$1401,MATCH(D8557,Pricebook!$A$2:$A$1401,0))</f>
        <v>276.8</v>
      </c>
      <c r="L8557" s="19" t="n">
        <f aca="false">ROUND(F8557*K8557,2)</f>
        <v>1107.2</v>
      </c>
      <c r="M8557" s="24" t="n">
        <f aca="false">DATE(YEAR(C8557),MONTH(C8557),1)</f>
        <v>46235</v>
      </c>
    </row>
    <row r="8558" customFormat="false" ht="15" hidden="false" customHeight="false" outlineLevel="0" collapsed="false">
      <c r="A8558" s="21" t="s">
        <v>4035</v>
      </c>
      <c r="B8558" s="21" t="s">
        <v>3300</v>
      </c>
      <c r="C8558" s="23" t="n">
        <v>46258</v>
      </c>
      <c r="D8558" s="21" t="s">
        <v>589</v>
      </c>
      <c r="E8558" s="21" t="s">
        <v>366</v>
      </c>
      <c r="F8558" s="12" t="n">
        <v>2</v>
      </c>
      <c r="G8558" s="19" t="n">
        <v>24.05</v>
      </c>
      <c r="H8558" s="19" t="n">
        <v>17.4</v>
      </c>
      <c r="I8558" s="19" t="n">
        <f aca="false">ROUND(F8558*G8558,2)</f>
        <v>48.1</v>
      </c>
      <c r="J8558" s="19" t="n">
        <f aca="false">ROUND(F8558*H8558,2)</f>
        <v>34.8</v>
      </c>
      <c r="K8558" s="19" t="n">
        <f aca="false">INDEX(Pricebook!$L$2:$L$1401,MATCH(D8558,Pricebook!$A$2:$A$1401,0))</f>
        <v>26</v>
      </c>
      <c r="L8558" s="19" t="n">
        <f aca="false">ROUND(F8558*K8558,2)</f>
        <v>52</v>
      </c>
      <c r="M8558" s="24" t="n">
        <f aca="false">DATE(YEAR(C8558),MONTH(C8558),1)</f>
        <v>46235</v>
      </c>
    </row>
    <row r="8559" customFormat="false" ht="15" hidden="false" customHeight="false" outlineLevel="0" collapsed="false">
      <c r="A8559" s="21" t="s">
        <v>4035</v>
      </c>
      <c r="B8559" s="21" t="s">
        <v>3300</v>
      </c>
      <c r="C8559" s="23" t="n">
        <v>46258</v>
      </c>
      <c r="D8559" s="21" t="s">
        <v>949</v>
      </c>
      <c r="E8559" s="21" t="s">
        <v>366</v>
      </c>
      <c r="F8559" s="12" t="n">
        <v>2</v>
      </c>
      <c r="G8559" s="19" t="n">
        <v>17.75</v>
      </c>
      <c r="H8559" s="19" t="n">
        <v>12.65</v>
      </c>
      <c r="I8559" s="19" t="n">
        <f aca="false">ROUND(F8559*G8559,2)</f>
        <v>35.5</v>
      </c>
      <c r="J8559" s="19" t="n">
        <f aca="false">ROUND(F8559*H8559,2)</f>
        <v>25.3</v>
      </c>
      <c r="K8559" s="19" t="n">
        <f aca="false">INDEX(Pricebook!$L$2:$L$1401,MATCH(D8559,Pricebook!$A$2:$A$1401,0))</f>
        <v>18.9</v>
      </c>
      <c r="L8559" s="19" t="n">
        <f aca="false">ROUND(F8559*K8559,2)</f>
        <v>37.8</v>
      </c>
      <c r="M8559" s="24" t="n">
        <f aca="false">DATE(YEAR(C8559),MONTH(C8559),1)</f>
        <v>46235</v>
      </c>
    </row>
    <row r="8560" customFormat="false" ht="15" hidden="false" customHeight="false" outlineLevel="0" collapsed="false">
      <c r="A8560" s="21" t="s">
        <v>4035</v>
      </c>
      <c r="B8560" s="21" t="s">
        <v>3300</v>
      </c>
      <c r="C8560" s="23" t="n">
        <v>46258</v>
      </c>
      <c r="D8560" s="21" t="s">
        <v>967</v>
      </c>
      <c r="E8560" s="21" t="s">
        <v>366</v>
      </c>
      <c r="F8560" s="12" t="n">
        <v>2</v>
      </c>
      <c r="G8560" s="19" t="n">
        <v>14.45</v>
      </c>
      <c r="H8560" s="19" t="n">
        <v>10.38</v>
      </c>
      <c r="I8560" s="19" t="n">
        <f aca="false">ROUND(F8560*G8560,2)</f>
        <v>28.9</v>
      </c>
      <c r="J8560" s="19" t="n">
        <f aca="false">ROUND(F8560*H8560,2)</f>
        <v>20.76</v>
      </c>
      <c r="K8560" s="19" t="n">
        <f aca="false">INDEX(Pricebook!$L$2:$L$1401,MATCH(D8560,Pricebook!$A$2:$A$1401,0))</f>
        <v>15.5</v>
      </c>
      <c r="L8560" s="19" t="n">
        <f aca="false">ROUND(F8560*K8560,2)</f>
        <v>31</v>
      </c>
      <c r="M8560" s="24" t="n">
        <f aca="false">DATE(YEAR(C8560),MONTH(C8560),1)</f>
        <v>46235</v>
      </c>
    </row>
    <row r="8561" customFormat="false" ht="15" hidden="false" customHeight="false" outlineLevel="0" collapsed="false">
      <c r="A8561" s="21" t="s">
        <v>4035</v>
      </c>
      <c r="B8561" s="21" t="s">
        <v>3300</v>
      </c>
      <c r="C8561" s="23" t="n">
        <v>46258</v>
      </c>
      <c r="D8561" s="21" t="s">
        <v>517</v>
      </c>
      <c r="E8561" s="21" t="s">
        <v>366</v>
      </c>
      <c r="F8561" s="12" t="n">
        <v>1</v>
      </c>
      <c r="G8561" s="19" t="n">
        <v>302.25</v>
      </c>
      <c r="H8561" s="19" t="n">
        <v>216.49</v>
      </c>
      <c r="I8561" s="19" t="n">
        <f aca="false">ROUND(F8561*G8561,2)</f>
        <v>302.25</v>
      </c>
      <c r="J8561" s="19" t="n">
        <f aca="false">ROUND(F8561*H8561,2)</f>
        <v>216.49</v>
      </c>
      <c r="K8561" s="19" t="n">
        <f aca="false">INDEX(Pricebook!$L$2:$L$1401,MATCH(D8561,Pricebook!$A$2:$A$1401,0))</f>
        <v>323.15</v>
      </c>
      <c r="L8561" s="19" t="n">
        <f aca="false">ROUND(F8561*K8561,2)</f>
        <v>323.15</v>
      </c>
      <c r="M8561" s="24" t="n">
        <f aca="false">DATE(YEAR(C8561),MONTH(C8561),1)</f>
        <v>46235</v>
      </c>
    </row>
    <row r="8562" customFormat="false" ht="15" hidden="false" customHeight="false" outlineLevel="0" collapsed="false">
      <c r="A8562" s="21" t="s">
        <v>4035</v>
      </c>
      <c r="B8562" s="21" t="s">
        <v>3300</v>
      </c>
      <c r="C8562" s="23" t="n">
        <v>46258</v>
      </c>
      <c r="D8562" s="21" t="s">
        <v>2678</v>
      </c>
      <c r="E8562" s="21" t="s">
        <v>2587</v>
      </c>
      <c r="F8562" s="12" t="n">
        <v>12</v>
      </c>
      <c r="G8562" s="19" t="n">
        <v>7.3</v>
      </c>
      <c r="H8562" s="19" t="n">
        <v>4.85</v>
      </c>
      <c r="I8562" s="19" t="n">
        <f aca="false">ROUND(F8562*G8562,2)</f>
        <v>87.6</v>
      </c>
      <c r="J8562" s="19" t="n">
        <f aca="false">ROUND(F8562*H8562,2)</f>
        <v>58.2</v>
      </c>
      <c r="K8562" s="19" t="n">
        <f aca="false">INDEX(Pricebook!$L$2:$L$1401,MATCH(D8562,Pricebook!$A$2:$A$1401,0))</f>
        <v>7.85</v>
      </c>
      <c r="L8562" s="19" t="n">
        <f aca="false">ROUND(F8562*K8562,2)</f>
        <v>94.2</v>
      </c>
      <c r="M8562" s="24" t="n">
        <f aca="false">DATE(YEAR(C8562),MONTH(C8562),1)</f>
        <v>46235</v>
      </c>
    </row>
    <row r="8563" customFormat="false" ht="15" hidden="false" customHeight="false" outlineLevel="0" collapsed="false">
      <c r="A8563" s="21" t="s">
        <v>4035</v>
      </c>
      <c r="B8563" s="21" t="s">
        <v>3300</v>
      </c>
      <c r="C8563" s="23" t="n">
        <v>46258</v>
      </c>
      <c r="D8563" s="21" t="s">
        <v>2343</v>
      </c>
      <c r="E8563" s="21" t="s">
        <v>2202</v>
      </c>
      <c r="F8563" s="12" t="n">
        <v>15</v>
      </c>
      <c r="G8563" s="19" t="n">
        <v>10.35</v>
      </c>
      <c r="H8563" s="19" t="n">
        <v>6.36</v>
      </c>
      <c r="I8563" s="19" t="n">
        <f aca="false">ROUND(F8563*G8563,2)</f>
        <v>155.25</v>
      </c>
      <c r="J8563" s="19" t="n">
        <f aca="false">ROUND(F8563*H8563,2)</f>
        <v>95.4</v>
      </c>
      <c r="K8563" s="19" t="n">
        <f aca="false">INDEX(Pricebook!$L$2:$L$1401,MATCH(D8563,Pricebook!$A$2:$A$1401,0))</f>
        <v>11</v>
      </c>
      <c r="L8563" s="19" t="n">
        <f aca="false">ROUND(F8563*K8563,2)</f>
        <v>165</v>
      </c>
      <c r="M8563" s="24" t="n">
        <f aca="false">DATE(YEAR(C8563),MONTH(C8563),1)</f>
        <v>46235</v>
      </c>
    </row>
    <row r="8564" customFormat="false" ht="15" hidden="false" customHeight="false" outlineLevel="0" collapsed="false">
      <c r="A8564" s="21" t="s">
        <v>4035</v>
      </c>
      <c r="B8564" s="21" t="s">
        <v>3300</v>
      </c>
      <c r="C8564" s="23" t="n">
        <v>46258</v>
      </c>
      <c r="D8564" s="21" t="s">
        <v>1477</v>
      </c>
      <c r="E8564" s="21" t="s">
        <v>1452</v>
      </c>
      <c r="F8564" s="12" t="n">
        <v>9</v>
      </c>
      <c r="G8564" s="19" t="n">
        <v>40.5</v>
      </c>
      <c r="H8564" s="19" t="n">
        <v>25.04</v>
      </c>
      <c r="I8564" s="19" t="n">
        <f aca="false">ROUND(F8564*G8564,2)</f>
        <v>364.5</v>
      </c>
      <c r="J8564" s="19" t="n">
        <f aca="false">ROUND(F8564*H8564,2)</f>
        <v>225.36</v>
      </c>
      <c r="K8564" s="19" t="n">
        <f aca="false">INDEX(Pricebook!$L$2:$L$1401,MATCH(D8564,Pricebook!$A$2:$A$1401,0))</f>
        <v>41.75</v>
      </c>
      <c r="L8564" s="19" t="n">
        <f aca="false">ROUND(F8564*K8564,2)</f>
        <v>375.75</v>
      </c>
      <c r="M8564" s="24" t="n">
        <f aca="false">DATE(YEAR(C8564),MONTH(C8564),1)</f>
        <v>46235</v>
      </c>
    </row>
    <row r="8565" customFormat="false" ht="15" hidden="false" customHeight="false" outlineLevel="0" collapsed="false">
      <c r="A8565" s="21" t="s">
        <v>4036</v>
      </c>
      <c r="B8565" s="21" t="s">
        <v>3829</v>
      </c>
      <c r="C8565" s="23" t="n">
        <v>46258</v>
      </c>
      <c r="D8565" s="21" t="s">
        <v>1000</v>
      </c>
      <c r="E8565" s="21" t="s">
        <v>971</v>
      </c>
      <c r="F8565" s="12" t="n">
        <v>41</v>
      </c>
      <c r="G8565" s="19" t="n">
        <v>2.55</v>
      </c>
      <c r="H8565" s="19" t="n">
        <v>2.28</v>
      </c>
      <c r="I8565" s="19" t="n">
        <f aca="false">ROUND(F8565*G8565,2)</f>
        <v>104.55</v>
      </c>
      <c r="J8565" s="19" t="n">
        <f aca="false">ROUND(F8565*H8565,2)</f>
        <v>93.48</v>
      </c>
      <c r="K8565" s="19" t="n">
        <f aca="false">INDEX(Pricebook!$L$2:$L$1401,MATCH(D8565,Pricebook!$A$2:$A$1401,0))</f>
        <v>2.85</v>
      </c>
      <c r="L8565" s="19" t="n">
        <f aca="false">ROUND(F8565*K8565,2)</f>
        <v>116.85</v>
      </c>
      <c r="M8565" s="24" t="n">
        <f aca="false">DATE(YEAR(C8565),MONTH(C8565),1)</f>
        <v>46235</v>
      </c>
    </row>
    <row r="8566" customFormat="false" ht="15" hidden="false" customHeight="false" outlineLevel="0" collapsed="false">
      <c r="A8566" s="21" t="s">
        <v>4036</v>
      </c>
      <c r="B8566" s="21" t="s">
        <v>3829</v>
      </c>
      <c r="C8566" s="23" t="n">
        <v>46258</v>
      </c>
      <c r="D8566" s="21" t="s">
        <v>1122</v>
      </c>
      <c r="E8566" s="21" t="s">
        <v>971</v>
      </c>
      <c r="F8566" s="12" t="n">
        <v>18</v>
      </c>
      <c r="G8566" s="19" t="n">
        <v>11.35</v>
      </c>
      <c r="H8566" s="19" t="n">
        <v>9.98</v>
      </c>
      <c r="I8566" s="19" t="n">
        <f aca="false">ROUND(F8566*G8566,2)</f>
        <v>204.3</v>
      </c>
      <c r="J8566" s="19" t="n">
        <f aca="false">ROUND(F8566*H8566,2)</f>
        <v>179.64</v>
      </c>
      <c r="K8566" s="19" t="n">
        <f aca="false">INDEX(Pricebook!$L$2:$L$1401,MATCH(D8566,Pricebook!$A$2:$A$1401,0))</f>
        <v>13.15</v>
      </c>
      <c r="L8566" s="19" t="n">
        <f aca="false">ROUND(F8566*K8566,2)</f>
        <v>236.7</v>
      </c>
      <c r="M8566" s="24" t="n">
        <f aca="false">DATE(YEAR(C8566),MONTH(C8566),1)</f>
        <v>46235</v>
      </c>
    </row>
    <row r="8567" customFormat="false" ht="15" hidden="false" customHeight="false" outlineLevel="0" collapsed="false">
      <c r="A8567" s="21" t="s">
        <v>4036</v>
      </c>
      <c r="B8567" s="21" t="s">
        <v>3829</v>
      </c>
      <c r="C8567" s="23" t="n">
        <v>46258</v>
      </c>
      <c r="D8567" s="21" t="s">
        <v>1408</v>
      </c>
      <c r="E8567" s="21" t="s">
        <v>971</v>
      </c>
      <c r="F8567" s="12" t="n">
        <v>45</v>
      </c>
      <c r="G8567" s="19" t="n">
        <v>5.7</v>
      </c>
      <c r="H8567" s="19" t="n">
        <v>5.07</v>
      </c>
      <c r="I8567" s="19" t="n">
        <f aca="false">ROUND(F8567*G8567,2)</f>
        <v>256.5</v>
      </c>
      <c r="J8567" s="19" t="n">
        <f aca="false">ROUND(F8567*H8567,2)</f>
        <v>228.15</v>
      </c>
      <c r="K8567" s="19" t="n">
        <f aca="false">INDEX(Pricebook!$L$2:$L$1401,MATCH(D8567,Pricebook!$A$2:$A$1401,0))</f>
        <v>5.7</v>
      </c>
      <c r="L8567" s="19" t="n">
        <f aca="false">ROUND(F8567*K8567,2)</f>
        <v>256.5</v>
      </c>
      <c r="M8567" s="24" t="n">
        <f aca="false">DATE(YEAR(C8567),MONTH(C8567),1)</f>
        <v>46235</v>
      </c>
    </row>
    <row r="8568" customFormat="false" ht="15" hidden="false" customHeight="false" outlineLevel="0" collapsed="false">
      <c r="A8568" s="21" t="s">
        <v>4036</v>
      </c>
      <c r="B8568" s="21" t="s">
        <v>3829</v>
      </c>
      <c r="C8568" s="23" t="n">
        <v>46258</v>
      </c>
      <c r="D8568" s="21" t="s">
        <v>169</v>
      </c>
      <c r="E8568" s="21" t="s">
        <v>108</v>
      </c>
      <c r="F8568" s="12" t="n">
        <v>1</v>
      </c>
      <c r="G8568" s="19" t="n">
        <v>68</v>
      </c>
      <c r="H8568" s="19" t="n">
        <v>51.68</v>
      </c>
      <c r="I8568" s="19" t="n">
        <f aca="false">ROUND(F8568*G8568,2)</f>
        <v>68</v>
      </c>
      <c r="J8568" s="19" t="n">
        <f aca="false">ROUND(F8568*H8568,2)</f>
        <v>51.68</v>
      </c>
      <c r="K8568" s="19" t="n">
        <f aca="false">INDEX(Pricebook!$L$2:$L$1401,MATCH(D8568,Pricebook!$A$2:$A$1401,0))</f>
        <v>73.85</v>
      </c>
      <c r="L8568" s="19" t="n">
        <f aca="false">ROUND(F8568*K8568,2)</f>
        <v>73.85</v>
      </c>
      <c r="M8568" s="24" t="n">
        <f aca="false">DATE(YEAR(C8568),MONTH(C8568),1)</f>
        <v>46235</v>
      </c>
    </row>
    <row r="8569" customFormat="false" ht="15" hidden="false" customHeight="false" outlineLevel="0" collapsed="false">
      <c r="A8569" s="21" t="s">
        <v>4036</v>
      </c>
      <c r="B8569" s="21" t="s">
        <v>3829</v>
      </c>
      <c r="C8569" s="23" t="n">
        <v>46258</v>
      </c>
      <c r="D8569" s="21" t="s">
        <v>189</v>
      </c>
      <c r="E8569" s="21" t="s">
        <v>108</v>
      </c>
      <c r="F8569" s="12" t="n">
        <v>1</v>
      </c>
      <c r="G8569" s="19" t="n">
        <v>84.9</v>
      </c>
      <c r="H8569" s="19" t="n">
        <v>65.14</v>
      </c>
      <c r="I8569" s="19" t="n">
        <f aca="false">ROUND(F8569*G8569,2)</f>
        <v>84.9</v>
      </c>
      <c r="J8569" s="19" t="n">
        <f aca="false">ROUND(F8569*H8569,2)</f>
        <v>65.14</v>
      </c>
      <c r="K8569" s="19" t="n">
        <f aca="false">INDEX(Pricebook!$L$2:$L$1401,MATCH(D8569,Pricebook!$A$2:$A$1401,0))</f>
        <v>93.1</v>
      </c>
      <c r="L8569" s="19" t="n">
        <f aca="false">ROUND(F8569*K8569,2)</f>
        <v>93.1</v>
      </c>
      <c r="M8569" s="24" t="n">
        <f aca="false">DATE(YEAR(C8569),MONTH(C8569),1)</f>
        <v>46235</v>
      </c>
    </row>
    <row r="8570" customFormat="false" ht="15" hidden="false" customHeight="false" outlineLevel="0" collapsed="false">
      <c r="A8570" s="21" t="s">
        <v>4036</v>
      </c>
      <c r="B8570" s="21" t="s">
        <v>3829</v>
      </c>
      <c r="C8570" s="23" t="n">
        <v>46258</v>
      </c>
      <c r="D8570" s="21" t="s">
        <v>1430</v>
      </c>
      <c r="E8570" s="21" t="s">
        <v>971</v>
      </c>
      <c r="F8570" s="12" t="n">
        <v>3</v>
      </c>
      <c r="G8570" s="19" t="n">
        <v>29.15</v>
      </c>
      <c r="H8570" s="19" t="n">
        <v>23.55</v>
      </c>
      <c r="I8570" s="19" t="n">
        <f aca="false">ROUND(F8570*G8570,2)</f>
        <v>87.45</v>
      </c>
      <c r="J8570" s="19" t="n">
        <f aca="false">ROUND(F8570*H8570,2)</f>
        <v>70.65</v>
      </c>
      <c r="K8570" s="19" t="n">
        <f aca="false">INDEX(Pricebook!$L$2:$L$1401,MATCH(D8570,Pricebook!$A$2:$A$1401,0))</f>
        <v>33.65</v>
      </c>
      <c r="L8570" s="19" t="n">
        <f aca="false">ROUND(F8570*K8570,2)</f>
        <v>100.95</v>
      </c>
      <c r="M8570" s="24" t="n">
        <f aca="false">DATE(YEAR(C8570),MONTH(C8570),1)</f>
        <v>46235</v>
      </c>
    </row>
    <row r="8571" customFormat="false" ht="15" hidden="false" customHeight="false" outlineLevel="0" collapsed="false">
      <c r="A8571" s="21" t="s">
        <v>4036</v>
      </c>
      <c r="B8571" s="21" t="s">
        <v>3829</v>
      </c>
      <c r="C8571" s="23" t="n">
        <v>46258</v>
      </c>
      <c r="D8571" s="21" t="s">
        <v>2545</v>
      </c>
      <c r="E8571" s="21" t="s">
        <v>2466</v>
      </c>
      <c r="F8571" s="12" t="n">
        <v>2</v>
      </c>
      <c r="G8571" s="19" t="n">
        <v>62.35</v>
      </c>
      <c r="H8571" s="19" t="n">
        <v>38.74</v>
      </c>
      <c r="I8571" s="19" t="n">
        <f aca="false">ROUND(F8571*G8571,2)</f>
        <v>124.7</v>
      </c>
      <c r="J8571" s="19" t="n">
        <f aca="false">ROUND(F8571*H8571,2)</f>
        <v>77.48</v>
      </c>
      <c r="K8571" s="19" t="n">
        <f aca="false">INDEX(Pricebook!$L$2:$L$1401,MATCH(D8571,Pricebook!$A$2:$A$1401,0))</f>
        <v>64.6</v>
      </c>
      <c r="L8571" s="19" t="n">
        <f aca="false">ROUND(F8571*K8571,2)</f>
        <v>129.2</v>
      </c>
      <c r="M8571" s="24" t="n">
        <f aca="false">DATE(YEAR(C8571),MONTH(C8571),1)</f>
        <v>46235</v>
      </c>
    </row>
    <row r="8572" customFormat="false" ht="15" hidden="false" customHeight="false" outlineLevel="0" collapsed="false">
      <c r="A8572" s="21" t="s">
        <v>4036</v>
      </c>
      <c r="B8572" s="21" t="s">
        <v>3829</v>
      </c>
      <c r="C8572" s="23" t="n">
        <v>46258</v>
      </c>
      <c r="D8572" s="21" t="s">
        <v>183</v>
      </c>
      <c r="E8572" s="21" t="s">
        <v>108</v>
      </c>
      <c r="F8572" s="12" t="n">
        <v>1</v>
      </c>
      <c r="G8572" s="19" t="n">
        <v>82.9</v>
      </c>
      <c r="H8572" s="19" t="n">
        <v>63.49</v>
      </c>
      <c r="I8572" s="19" t="n">
        <f aca="false">ROUND(F8572*G8572,2)</f>
        <v>82.9</v>
      </c>
      <c r="J8572" s="19" t="n">
        <f aca="false">ROUND(F8572*H8572,2)</f>
        <v>63.49</v>
      </c>
      <c r="K8572" s="19" t="n">
        <f aca="false">INDEX(Pricebook!$L$2:$L$1401,MATCH(D8572,Pricebook!$A$2:$A$1401,0))</f>
        <v>90.7</v>
      </c>
      <c r="L8572" s="19" t="n">
        <f aca="false">ROUND(F8572*K8572,2)</f>
        <v>90.7</v>
      </c>
      <c r="M8572" s="24" t="n">
        <f aca="false">DATE(YEAR(C8572),MONTH(C8572),1)</f>
        <v>46235</v>
      </c>
    </row>
    <row r="8573" customFormat="false" ht="15" hidden="false" customHeight="false" outlineLevel="0" collapsed="false">
      <c r="A8573" s="21" t="s">
        <v>4036</v>
      </c>
      <c r="B8573" s="21" t="s">
        <v>3829</v>
      </c>
      <c r="C8573" s="23" t="n">
        <v>46258</v>
      </c>
      <c r="D8573" s="21" t="s">
        <v>1036</v>
      </c>
      <c r="E8573" s="21" t="s">
        <v>971</v>
      </c>
      <c r="F8573" s="12" t="n">
        <v>13</v>
      </c>
      <c r="G8573" s="19" t="n">
        <v>8.3</v>
      </c>
      <c r="H8573" s="19" t="n">
        <v>6.74</v>
      </c>
      <c r="I8573" s="19" t="n">
        <f aca="false">ROUND(F8573*G8573,2)</f>
        <v>107.9</v>
      </c>
      <c r="J8573" s="19" t="n">
        <f aca="false">ROUND(F8573*H8573,2)</f>
        <v>87.62</v>
      </c>
      <c r="K8573" s="19" t="n">
        <f aca="false">INDEX(Pricebook!$L$2:$L$1401,MATCH(D8573,Pricebook!$A$2:$A$1401,0))</f>
        <v>8.3</v>
      </c>
      <c r="L8573" s="19" t="n">
        <f aca="false">ROUND(F8573*K8573,2)</f>
        <v>107.9</v>
      </c>
      <c r="M8573" s="24" t="n">
        <f aca="false">DATE(YEAR(C8573),MONTH(C8573),1)</f>
        <v>46235</v>
      </c>
    </row>
    <row r="8574" customFormat="false" ht="15" hidden="false" customHeight="false" outlineLevel="0" collapsed="false">
      <c r="A8574" s="21" t="s">
        <v>4036</v>
      </c>
      <c r="B8574" s="21" t="s">
        <v>3829</v>
      </c>
      <c r="C8574" s="23" t="n">
        <v>46258</v>
      </c>
      <c r="D8574" s="21" t="s">
        <v>927</v>
      </c>
      <c r="E8574" s="21" t="s">
        <v>366</v>
      </c>
      <c r="F8574" s="12" t="n">
        <v>3</v>
      </c>
      <c r="G8574" s="19" t="n">
        <v>26.9</v>
      </c>
      <c r="H8574" s="19" t="n">
        <v>19.39</v>
      </c>
      <c r="I8574" s="19" t="n">
        <f aca="false">ROUND(F8574*G8574,2)</f>
        <v>80.7</v>
      </c>
      <c r="J8574" s="19" t="n">
        <f aca="false">ROUND(F8574*H8574,2)</f>
        <v>58.17</v>
      </c>
      <c r="K8574" s="19" t="n">
        <f aca="false">INDEX(Pricebook!$L$2:$L$1401,MATCH(D8574,Pricebook!$A$2:$A$1401,0))</f>
        <v>28.95</v>
      </c>
      <c r="L8574" s="19" t="n">
        <f aca="false">ROUND(F8574*K8574,2)</f>
        <v>86.85</v>
      </c>
      <c r="M8574" s="24" t="n">
        <f aca="false">DATE(YEAR(C8574),MONTH(C8574),1)</f>
        <v>46235</v>
      </c>
    </row>
    <row r="8575" customFormat="false" ht="15" hidden="false" customHeight="false" outlineLevel="0" collapsed="false">
      <c r="A8575" s="21" t="s">
        <v>4036</v>
      </c>
      <c r="B8575" s="21" t="s">
        <v>3829</v>
      </c>
      <c r="C8575" s="23" t="n">
        <v>46258</v>
      </c>
      <c r="D8575" s="21" t="s">
        <v>2477</v>
      </c>
      <c r="E8575" s="21" t="s">
        <v>2466</v>
      </c>
      <c r="F8575" s="12" t="n">
        <v>1</v>
      </c>
      <c r="G8575" s="19" t="n">
        <v>187.85</v>
      </c>
      <c r="H8575" s="19" t="n">
        <v>117.05</v>
      </c>
      <c r="I8575" s="19" t="n">
        <f aca="false">ROUND(F8575*G8575,2)</f>
        <v>187.85</v>
      </c>
      <c r="J8575" s="19" t="n">
        <f aca="false">ROUND(F8575*H8575,2)</f>
        <v>117.05</v>
      </c>
      <c r="K8575" s="19" t="n">
        <f aca="false">INDEX(Pricebook!$L$2:$L$1401,MATCH(D8575,Pricebook!$A$2:$A$1401,0))</f>
        <v>195.1</v>
      </c>
      <c r="L8575" s="19" t="n">
        <f aca="false">ROUND(F8575*K8575,2)</f>
        <v>195.1</v>
      </c>
      <c r="M8575" s="24" t="n">
        <f aca="false">DATE(YEAR(C8575),MONTH(C8575),1)</f>
        <v>46235</v>
      </c>
    </row>
    <row r="8576" customFormat="false" ht="15" hidden="false" customHeight="false" outlineLevel="0" collapsed="false">
      <c r="A8576" s="21" t="s">
        <v>4036</v>
      </c>
      <c r="B8576" s="21" t="s">
        <v>3829</v>
      </c>
      <c r="C8576" s="23" t="n">
        <v>46258</v>
      </c>
      <c r="D8576" s="21" t="s">
        <v>2543</v>
      </c>
      <c r="E8576" s="21" t="s">
        <v>2466</v>
      </c>
      <c r="F8576" s="12" t="n">
        <v>2</v>
      </c>
      <c r="G8576" s="19" t="n">
        <v>26.85</v>
      </c>
      <c r="H8576" s="19" t="n">
        <v>16.56</v>
      </c>
      <c r="I8576" s="19" t="n">
        <f aca="false">ROUND(F8576*G8576,2)</f>
        <v>53.7</v>
      </c>
      <c r="J8576" s="19" t="n">
        <f aca="false">ROUND(F8576*H8576,2)</f>
        <v>33.12</v>
      </c>
      <c r="K8576" s="19" t="n">
        <f aca="false">INDEX(Pricebook!$L$2:$L$1401,MATCH(D8576,Pricebook!$A$2:$A$1401,0))</f>
        <v>27.6</v>
      </c>
      <c r="L8576" s="19" t="n">
        <f aca="false">ROUND(F8576*K8576,2)</f>
        <v>55.2</v>
      </c>
      <c r="M8576" s="24" t="n">
        <f aca="false">DATE(YEAR(C8576),MONTH(C8576),1)</f>
        <v>46235</v>
      </c>
    </row>
    <row r="8577" customFormat="false" ht="15" hidden="false" customHeight="false" outlineLevel="0" collapsed="false">
      <c r="A8577" s="21" t="s">
        <v>4036</v>
      </c>
      <c r="B8577" s="21" t="s">
        <v>3829</v>
      </c>
      <c r="C8577" s="23" t="n">
        <v>46258</v>
      </c>
      <c r="D8577" s="21" t="s">
        <v>2481</v>
      </c>
      <c r="E8577" s="21" t="s">
        <v>2466</v>
      </c>
      <c r="F8577" s="12" t="n">
        <v>4</v>
      </c>
      <c r="G8577" s="19" t="n">
        <v>69.6</v>
      </c>
      <c r="H8577" s="19" t="n">
        <v>50.35</v>
      </c>
      <c r="I8577" s="19" t="n">
        <f aca="false">ROUND(F8577*G8577,2)</f>
        <v>278.4</v>
      </c>
      <c r="J8577" s="19" t="n">
        <f aca="false">ROUND(F8577*H8577,2)</f>
        <v>201.4</v>
      </c>
      <c r="K8577" s="19" t="n">
        <f aca="false">INDEX(Pricebook!$L$2:$L$1401,MATCH(D8577,Pricebook!$A$2:$A$1401,0))</f>
        <v>73</v>
      </c>
      <c r="L8577" s="19" t="n">
        <f aca="false">ROUND(F8577*K8577,2)</f>
        <v>292</v>
      </c>
      <c r="M8577" s="24" t="n">
        <f aca="false">DATE(YEAR(C8577),MONTH(C8577),1)</f>
        <v>46235</v>
      </c>
    </row>
    <row r="8578" customFormat="false" ht="15" hidden="false" customHeight="false" outlineLevel="0" collapsed="false">
      <c r="A8578" s="21" t="s">
        <v>4036</v>
      </c>
      <c r="B8578" s="21" t="s">
        <v>3829</v>
      </c>
      <c r="C8578" s="23" t="n">
        <v>46258</v>
      </c>
      <c r="D8578" s="21" t="s">
        <v>2559</v>
      </c>
      <c r="E8578" s="21" t="s">
        <v>2466</v>
      </c>
      <c r="F8578" s="12" t="n">
        <v>5</v>
      </c>
      <c r="G8578" s="19" t="n">
        <v>40.2</v>
      </c>
      <c r="H8578" s="19" t="n">
        <v>26.35</v>
      </c>
      <c r="I8578" s="19" t="n">
        <f aca="false">ROUND(F8578*G8578,2)</f>
        <v>201</v>
      </c>
      <c r="J8578" s="19" t="n">
        <f aca="false">ROUND(F8578*H8578,2)</f>
        <v>131.75</v>
      </c>
      <c r="K8578" s="19" t="n">
        <f aca="false">INDEX(Pricebook!$L$2:$L$1401,MATCH(D8578,Pricebook!$A$2:$A$1401,0))</f>
        <v>41.85</v>
      </c>
      <c r="L8578" s="19" t="n">
        <f aca="false">ROUND(F8578*K8578,2)</f>
        <v>209.25</v>
      </c>
      <c r="M8578" s="24" t="n">
        <f aca="false">DATE(YEAR(C8578),MONTH(C8578),1)</f>
        <v>46235</v>
      </c>
    </row>
    <row r="8579" customFormat="false" ht="15" hidden="false" customHeight="false" outlineLevel="0" collapsed="false">
      <c r="A8579" s="21" t="s">
        <v>4036</v>
      </c>
      <c r="B8579" s="21" t="s">
        <v>3829</v>
      </c>
      <c r="C8579" s="23" t="n">
        <v>46258</v>
      </c>
      <c r="D8579" s="21" t="s">
        <v>1000</v>
      </c>
      <c r="E8579" s="21" t="s">
        <v>971</v>
      </c>
      <c r="F8579" s="12" t="n">
        <v>20</v>
      </c>
      <c r="G8579" s="19" t="n">
        <v>2.55</v>
      </c>
      <c r="H8579" s="19" t="n">
        <v>2.28</v>
      </c>
      <c r="I8579" s="19" t="n">
        <f aca="false">ROUND(F8579*G8579,2)</f>
        <v>51</v>
      </c>
      <c r="J8579" s="19" t="n">
        <f aca="false">ROUND(F8579*H8579,2)</f>
        <v>45.6</v>
      </c>
      <c r="K8579" s="19" t="n">
        <f aca="false">INDEX(Pricebook!$L$2:$L$1401,MATCH(D8579,Pricebook!$A$2:$A$1401,0))</f>
        <v>2.85</v>
      </c>
      <c r="L8579" s="19" t="n">
        <f aca="false">ROUND(F8579*K8579,2)</f>
        <v>57</v>
      </c>
      <c r="M8579" s="24" t="n">
        <f aca="false">DATE(YEAR(C8579),MONTH(C8579),1)</f>
        <v>46235</v>
      </c>
    </row>
    <row r="8580" customFormat="false" ht="15" hidden="false" customHeight="false" outlineLevel="0" collapsed="false">
      <c r="A8580" s="21" t="s">
        <v>4036</v>
      </c>
      <c r="B8580" s="21" t="s">
        <v>3829</v>
      </c>
      <c r="C8580" s="23" t="n">
        <v>46258</v>
      </c>
      <c r="D8580" s="21" t="s">
        <v>266</v>
      </c>
      <c r="E8580" s="21" t="s">
        <v>108</v>
      </c>
      <c r="F8580" s="12" t="n">
        <v>2</v>
      </c>
      <c r="G8580" s="19" t="n">
        <v>15.6</v>
      </c>
      <c r="H8580" s="19" t="n">
        <v>12.07</v>
      </c>
      <c r="I8580" s="19" t="n">
        <f aca="false">ROUND(F8580*G8580,2)</f>
        <v>31.2</v>
      </c>
      <c r="J8580" s="19" t="n">
        <f aca="false">ROUND(F8580*H8580,2)</f>
        <v>24.14</v>
      </c>
      <c r="K8580" s="19" t="n">
        <f aca="false">INDEX(Pricebook!$L$2:$L$1401,MATCH(D8580,Pricebook!$A$2:$A$1401,0))</f>
        <v>17.25</v>
      </c>
      <c r="L8580" s="19" t="n">
        <f aca="false">ROUND(F8580*K8580,2)</f>
        <v>34.5</v>
      </c>
      <c r="M8580" s="24" t="n">
        <f aca="false">DATE(YEAR(C8580),MONTH(C8580),1)</f>
        <v>46235</v>
      </c>
    </row>
    <row r="8581" customFormat="false" ht="15" hidden="false" customHeight="false" outlineLevel="0" collapsed="false">
      <c r="A8581" s="21" t="s">
        <v>4036</v>
      </c>
      <c r="B8581" s="21" t="s">
        <v>3829</v>
      </c>
      <c r="C8581" s="23" t="n">
        <v>46258</v>
      </c>
      <c r="D8581" s="21" t="s">
        <v>216</v>
      </c>
      <c r="E8581" s="21" t="s">
        <v>108</v>
      </c>
      <c r="F8581" s="12" t="n">
        <v>1</v>
      </c>
      <c r="G8581" s="19" t="n">
        <v>92.35</v>
      </c>
      <c r="H8581" s="19" t="n">
        <v>78.68</v>
      </c>
      <c r="I8581" s="19" t="n">
        <f aca="false">ROUND(F8581*G8581,2)</f>
        <v>92.35</v>
      </c>
      <c r="J8581" s="19" t="n">
        <f aca="false">ROUND(F8581*H8581,2)</f>
        <v>78.68</v>
      </c>
      <c r="K8581" s="19" t="n">
        <f aca="false">INDEX(Pricebook!$L$2:$L$1401,MATCH(D8581,Pricebook!$A$2:$A$1401,0))</f>
        <v>100.9</v>
      </c>
      <c r="L8581" s="19" t="n">
        <f aca="false">ROUND(F8581*K8581,2)</f>
        <v>100.9</v>
      </c>
      <c r="M8581" s="24" t="n">
        <f aca="false">DATE(YEAR(C8581),MONTH(C8581),1)</f>
        <v>46235</v>
      </c>
    </row>
    <row r="8582" customFormat="false" ht="15" hidden="false" customHeight="false" outlineLevel="0" collapsed="false">
      <c r="A8582" s="21" t="s">
        <v>4037</v>
      </c>
      <c r="B8582" s="21" t="s">
        <v>3019</v>
      </c>
      <c r="C8582" s="23" t="n">
        <v>46258</v>
      </c>
      <c r="D8582" s="21" t="s">
        <v>2394</v>
      </c>
      <c r="E8582" s="21" t="s">
        <v>2202</v>
      </c>
      <c r="F8582" s="12" t="n">
        <v>1</v>
      </c>
      <c r="G8582" s="19" t="n">
        <v>22.15</v>
      </c>
      <c r="H8582" s="19" t="n">
        <v>13.75</v>
      </c>
      <c r="I8582" s="19" t="n">
        <f aca="false">ROUND(F8582*G8582,2)</f>
        <v>22.15</v>
      </c>
      <c r="J8582" s="19" t="n">
        <f aca="false">ROUND(F8582*H8582,2)</f>
        <v>13.75</v>
      </c>
      <c r="K8582" s="19" t="n">
        <f aca="false">INDEX(Pricebook!$L$2:$L$1401,MATCH(D8582,Pricebook!$A$2:$A$1401,0))</f>
        <v>23.75</v>
      </c>
      <c r="L8582" s="19" t="n">
        <f aca="false">ROUND(F8582*K8582,2)</f>
        <v>23.75</v>
      </c>
      <c r="M8582" s="24" t="n">
        <f aca="false">DATE(YEAR(C8582),MONTH(C8582),1)</f>
        <v>46235</v>
      </c>
    </row>
    <row r="8583" customFormat="false" ht="15" hidden="false" customHeight="false" outlineLevel="0" collapsed="false">
      <c r="A8583" s="21" t="s">
        <v>4037</v>
      </c>
      <c r="B8583" s="21" t="s">
        <v>3019</v>
      </c>
      <c r="C8583" s="23" t="n">
        <v>46258</v>
      </c>
      <c r="D8583" s="21" t="s">
        <v>703</v>
      </c>
      <c r="E8583" s="21" t="s">
        <v>366</v>
      </c>
      <c r="F8583" s="12" t="n">
        <v>3</v>
      </c>
      <c r="G8583" s="19" t="n">
        <v>28.25</v>
      </c>
      <c r="H8583" s="19" t="n">
        <v>20.52</v>
      </c>
      <c r="I8583" s="19" t="n">
        <f aca="false">ROUND(F8583*G8583,2)</f>
        <v>84.75</v>
      </c>
      <c r="J8583" s="19" t="n">
        <f aca="false">ROUND(F8583*H8583,2)</f>
        <v>61.56</v>
      </c>
      <c r="K8583" s="19" t="n">
        <f aca="false">INDEX(Pricebook!$L$2:$L$1401,MATCH(D8583,Pricebook!$A$2:$A$1401,0))</f>
        <v>30.65</v>
      </c>
      <c r="L8583" s="19" t="n">
        <f aca="false">ROUND(F8583*K8583,2)</f>
        <v>91.95</v>
      </c>
      <c r="M8583" s="24" t="n">
        <f aca="false">DATE(YEAR(C8583),MONTH(C8583),1)</f>
        <v>46235</v>
      </c>
    </row>
    <row r="8584" customFormat="false" ht="15" hidden="false" customHeight="false" outlineLevel="0" collapsed="false">
      <c r="A8584" s="21" t="s">
        <v>4037</v>
      </c>
      <c r="B8584" s="21" t="s">
        <v>3019</v>
      </c>
      <c r="C8584" s="23" t="n">
        <v>46258</v>
      </c>
      <c r="D8584" s="21" t="s">
        <v>2357</v>
      </c>
      <c r="E8584" s="21" t="s">
        <v>2202</v>
      </c>
      <c r="F8584" s="12" t="n">
        <v>3</v>
      </c>
      <c r="G8584" s="19" t="n">
        <v>7.9</v>
      </c>
      <c r="H8584" s="19" t="n">
        <v>5.68</v>
      </c>
      <c r="I8584" s="19" t="n">
        <f aca="false">ROUND(F8584*G8584,2)</f>
        <v>23.7</v>
      </c>
      <c r="J8584" s="19" t="n">
        <f aca="false">ROUND(F8584*H8584,2)</f>
        <v>17.04</v>
      </c>
      <c r="K8584" s="19" t="n">
        <f aca="false">INDEX(Pricebook!$L$2:$L$1401,MATCH(D8584,Pricebook!$A$2:$A$1401,0))</f>
        <v>8.5</v>
      </c>
      <c r="L8584" s="19" t="n">
        <f aca="false">ROUND(F8584*K8584,2)</f>
        <v>25.5</v>
      </c>
      <c r="M8584" s="24" t="n">
        <f aca="false">DATE(YEAR(C8584),MONTH(C8584),1)</f>
        <v>46235</v>
      </c>
    </row>
    <row r="8585" customFormat="false" ht="15" hidden="false" customHeight="false" outlineLevel="0" collapsed="false">
      <c r="A8585" s="21" t="s">
        <v>4037</v>
      </c>
      <c r="B8585" s="21" t="s">
        <v>3019</v>
      </c>
      <c r="C8585" s="23" t="n">
        <v>46258</v>
      </c>
      <c r="D8585" s="21" t="s">
        <v>1510</v>
      </c>
      <c r="E8585" s="21" t="s">
        <v>1452</v>
      </c>
      <c r="F8585" s="12" t="n">
        <v>9</v>
      </c>
      <c r="G8585" s="19" t="n">
        <v>78.2</v>
      </c>
      <c r="H8585" s="19" t="n">
        <v>48.57</v>
      </c>
      <c r="I8585" s="19" t="n">
        <f aca="false">ROUND(F8585*G8585,2)</f>
        <v>703.8</v>
      </c>
      <c r="J8585" s="19" t="n">
        <f aca="false">ROUND(F8585*H8585,2)</f>
        <v>437.13</v>
      </c>
      <c r="K8585" s="19" t="n">
        <f aca="false">INDEX(Pricebook!$L$2:$L$1401,MATCH(D8585,Pricebook!$A$2:$A$1401,0))</f>
        <v>80.95</v>
      </c>
      <c r="L8585" s="19" t="n">
        <f aca="false">ROUND(F8585*K8585,2)</f>
        <v>728.55</v>
      </c>
      <c r="M8585" s="24" t="n">
        <f aca="false">DATE(YEAR(C8585),MONTH(C8585),1)</f>
        <v>46235</v>
      </c>
    </row>
    <row r="8586" customFormat="false" ht="15" hidden="false" customHeight="false" outlineLevel="0" collapsed="false">
      <c r="A8586" s="21" t="s">
        <v>4037</v>
      </c>
      <c r="B8586" s="21" t="s">
        <v>3019</v>
      </c>
      <c r="C8586" s="23" t="n">
        <v>46258</v>
      </c>
      <c r="D8586" s="21" t="s">
        <v>1917</v>
      </c>
      <c r="E8586" s="21" t="s">
        <v>1452</v>
      </c>
      <c r="F8586" s="12" t="n">
        <v>5</v>
      </c>
      <c r="G8586" s="19" t="n">
        <v>49.5</v>
      </c>
      <c r="H8586" s="19" t="n">
        <v>30.71</v>
      </c>
      <c r="I8586" s="19" t="n">
        <f aca="false">ROUND(F8586*G8586,2)</f>
        <v>247.5</v>
      </c>
      <c r="J8586" s="19" t="n">
        <f aca="false">ROUND(F8586*H8586,2)</f>
        <v>153.55</v>
      </c>
      <c r="K8586" s="19" t="n">
        <f aca="false">INDEX(Pricebook!$L$2:$L$1401,MATCH(D8586,Pricebook!$A$2:$A$1401,0))</f>
        <v>51.2</v>
      </c>
      <c r="L8586" s="19" t="n">
        <f aca="false">ROUND(F8586*K8586,2)</f>
        <v>256</v>
      </c>
      <c r="M8586" s="24" t="n">
        <f aca="false">DATE(YEAR(C8586),MONTH(C8586),1)</f>
        <v>46235</v>
      </c>
    </row>
    <row r="8587" customFormat="false" ht="15" hidden="false" customHeight="false" outlineLevel="0" collapsed="false">
      <c r="A8587" s="21" t="s">
        <v>4037</v>
      </c>
      <c r="B8587" s="21" t="s">
        <v>3019</v>
      </c>
      <c r="C8587" s="23" t="n">
        <v>46258</v>
      </c>
      <c r="D8587" s="21" t="s">
        <v>887</v>
      </c>
      <c r="E8587" s="21" t="s">
        <v>366</v>
      </c>
      <c r="F8587" s="12" t="n">
        <v>2</v>
      </c>
      <c r="G8587" s="19" t="n">
        <v>65.25</v>
      </c>
      <c r="H8587" s="19" t="n">
        <v>46.71</v>
      </c>
      <c r="I8587" s="19" t="n">
        <f aca="false">ROUND(F8587*G8587,2)</f>
        <v>130.5</v>
      </c>
      <c r="J8587" s="19" t="n">
        <f aca="false">ROUND(F8587*H8587,2)</f>
        <v>93.42</v>
      </c>
      <c r="K8587" s="19" t="n">
        <f aca="false">INDEX(Pricebook!$L$2:$L$1401,MATCH(D8587,Pricebook!$A$2:$A$1401,0))</f>
        <v>69.75</v>
      </c>
      <c r="L8587" s="19" t="n">
        <f aca="false">ROUND(F8587*K8587,2)</f>
        <v>139.5</v>
      </c>
      <c r="M8587" s="24" t="n">
        <f aca="false">DATE(YEAR(C8587),MONTH(C8587),1)</f>
        <v>46235</v>
      </c>
    </row>
    <row r="8588" customFormat="false" ht="15" hidden="false" customHeight="false" outlineLevel="0" collapsed="false">
      <c r="A8588" s="21" t="s">
        <v>4037</v>
      </c>
      <c r="B8588" s="21" t="s">
        <v>3019</v>
      </c>
      <c r="C8588" s="23" t="n">
        <v>46258</v>
      </c>
      <c r="D8588" s="21" t="s">
        <v>2363</v>
      </c>
      <c r="E8588" s="21" t="s">
        <v>2202</v>
      </c>
      <c r="F8588" s="12" t="n">
        <v>4</v>
      </c>
      <c r="G8588" s="19" t="n">
        <v>52.8</v>
      </c>
      <c r="H8588" s="19" t="n">
        <v>32.28</v>
      </c>
      <c r="I8588" s="19" t="n">
        <f aca="false">ROUND(F8588*G8588,2)</f>
        <v>211.2</v>
      </c>
      <c r="J8588" s="19" t="n">
        <f aca="false">ROUND(F8588*H8588,2)</f>
        <v>129.12</v>
      </c>
      <c r="K8588" s="19" t="n">
        <f aca="false">INDEX(Pricebook!$L$2:$L$1401,MATCH(D8588,Pricebook!$A$2:$A$1401,0))</f>
        <v>55.7</v>
      </c>
      <c r="L8588" s="19" t="n">
        <f aca="false">ROUND(F8588*K8588,2)</f>
        <v>222.8</v>
      </c>
      <c r="M8588" s="24" t="n">
        <f aca="false">DATE(YEAR(C8588),MONTH(C8588),1)</f>
        <v>46235</v>
      </c>
    </row>
    <row r="8589" customFormat="false" ht="15" hidden="false" customHeight="false" outlineLevel="0" collapsed="false">
      <c r="A8589" s="21" t="s">
        <v>4037</v>
      </c>
      <c r="B8589" s="21" t="s">
        <v>3019</v>
      </c>
      <c r="C8589" s="23" t="n">
        <v>46258</v>
      </c>
      <c r="D8589" s="21" t="s">
        <v>2376</v>
      </c>
      <c r="E8589" s="21" t="s">
        <v>2202</v>
      </c>
      <c r="F8589" s="12" t="n">
        <v>2</v>
      </c>
      <c r="G8589" s="19" t="n">
        <v>6.25</v>
      </c>
      <c r="H8589" s="19" t="n">
        <v>3.82</v>
      </c>
      <c r="I8589" s="19" t="n">
        <f aca="false">ROUND(F8589*G8589,2)</f>
        <v>12.5</v>
      </c>
      <c r="J8589" s="19" t="n">
        <f aca="false">ROUND(F8589*H8589,2)</f>
        <v>7.64</v>
      </c>
      <c r="K8589" s="19" t="n">
        <f aca="false">INDEX(Pricebook!$L$2:$L$1401,MATCH(D8589,Pricebook!$A$2:$A$1401,0))</f>
        <v>6.6</v>
      </c>
      <c r="L8589" s="19" t="n">
        <f aca="false">ROUND(F8589*K8589,2)</f>
        <v>13.2</v>
      </c>
      <c r="M8589" s="24" t="n">
        <f aca="false">DATE(YEAR(C8589),MONTH(C8589),1)</f>
        <v>46235</v>
      </c>
    </row>
    <row r="8590" customFormat="false" ht="15" hidden="false" customHeight="false" outlineLevel="0" collapsed="false">
      <c r="A8590" s="21" t="s">
        <v>4037</v>
      </c>
      <c r="B8590" s="21" t="s">
        <v>3019</v>
      </c>
      <c r="C8590" s="23" t="n">
        <v>46258</v>
      </c>
      <c r="D8590" s="21" t="s">
        <v>603</v>
      </c>
      <c r="E8590" s="21" t="s">
        <v>366</v>
      </c>
      <c r="F8590" s="12" t="n">
        <v>2</v>
      </c>
      <c r="G8590" s="19" t="n">
        <v>191.45</v>
      </c>
      <c r="H8590" s="19" t="n">
        <v>139.38</v>
      </c>
      <c r="I8590" s="19" t="n">
        <f aca="false">ROUND(F8590*G8590,2)</f>
        <v>382.9</v>
      </c>
      <c r="J8590" s="19" t="n">
        <f aca="false">ROUND(F8590*H8590,2)</f>
        <v>278.76</v>
      </c>
      <c r="K8590" s="19" t="n">
        <f aca="false">INDEX(Pricebook!$L$2:$L$1401,MATCH(D8590,Pricebook!$A$2:$A$1401,0))</f>
        <v>208.05</v>
      </c>
      <c r="L8590" s="19" t="n">
        <f aca="false">ROUND(F8590*K8590,2)</f>
        <v>416.1</v>
      </c>
      <c r="M8590" s="24" t="n">
        <f aca="false">DATE(YEAR(C8590),MONTH(C8590),1)</f>
        <v>46235</v>
      </c>
    </row>
    <row r="8591" customFormat="false" ht="15" hidden="false" customHeight="false" outlineLevel="0" collapsed="false">
      <c r="A8591" s="21" t="s">
        <v>4037</v>
      </c>
      <c r="B8591" s="21" t="s">
        <v>3019</v>
      </c>
      <c r="C8591" s="23" t="n">
        <v>46258</v>
      </c>
      <c r="D8591" s="21" t="s">
        <v>731</v>
      </c>
      <c r="E8591" s="21" t="s">
        <v>366</v>
      </c>
      <c r="F8591" s="12" t="n">
        <v>1</v>
      </c>
      <c r="G8591" s="19" t="n">
        <v>191.15</v>
      </c>
      <c r="H8591" s="19" t="n">
        <v>144.86</v>
      </c>
      <c r="I8591" s="19" t="n">
        <f aca="false">ROUND(F8591*G8591,2)</f>
        <v>191.15</v>
      </c>
      <c r="J8591" s="19" t="n">
        <f aca="false">ROUND(F8591*H8591,2)</f>
        <v>144.86</v>
      </c>
      <c r="K8591" s="19" t="n">
        <f aca="false">INDEX(Pricebook!$L$2:$L$1401,MATCH(D8591,Pricebook!$A$2:$A$1401,0))</f>
        <v>204.05</v>
      </c>
      <c r="L8591" s="19" t="n">
        <f aca="false">ROUND(F8591*K8591,2)</f>
        <v>204.05</v>
      </c>
      <c r="M8591" s="24" t="n">
        <f aca="false">DATE(YEAR(C8591),MONTH(C8591),1)</f>
        <v>46235</v>
      </c>
    </row>
    <row r="8592" customFormat="false" ht="15" hidden="false" customHeight="false" outlineLevel="0" collapsed="false">
      <c r="A8592" s="21" t="s">
        <v>4037</v>
      </c>
      <c r="B8592" s="21" t="s">
        <v>3019</v>
      </c>
      <c r="C8592" s="23" t="n">
        <v>46258</v>
      </c>
      <c r="D8592" s="21" t="s">
        <v>1629</v>
      </c>
      <c r="E8592" s="21" t="s">
        <v>1452</v>
      </c>
      <c r="F8592" s="12" t="n">
        <v>8</v>
      </c>
      <c r="G8592" s="19" t="n">
        <v>25.75</v>
      </c>
      <c r="H8592" s="19" t="n">
        <v>18.59</v>
      </c>
      <c r="I8592" s="19" t="n">
        <f aca="false">ROUND(F8592*G8592,2)</f>
        <v>206</v>
      </c>
      <c r="J8592" s="19" t="n">
        <f aca="false">ROUND(F8592*H8592,2)</f>
        <v>148.72</v>
      </c>
      <c r="K8592" s="19" t="n">
        <f aca="false">INDEX(Pricebook!$L$2:$L$1401,MATCH(D8592,Pricebook!$A$2:$A$1401,0))</f>
        <v>26.6</v>
      </c>
      <c r="L8592" s="19" t="n">
        <f aca="false">ROUND(F8592*K8592,2)</f>
        <v>212.8</v>
      </c>
      <c r="M8592" s="24" t="n">
        <f aca="false">DATE(YEAR(C8592),MONTH(C8592),1)</f>
        <v>46235</v>
      </c>
    </row>
    <row r="8593" customFormat="false" ht="15" hidden="false" customHeight="false" outlineLevel="0" collapsed="false">
      <c r="A8593" s="21" t="s">
        <v>4037</v>
      </c>
      <c r="B8593" s="21" t="s">
        <v>3019</v>
      </c>
      <c r="C8593" s="23" t="n">
        <v>46258</v>
      </c>
      <c r="D8593" s="21" t="s">
        <v>386</v>
      </c>
      <c r="E8593" s="21" t="s">
        <v>366</v>
      </c>
      <c r="F8593" s="12" t="n">
        <v>1</v>
      </c>
      <c r="G8593" s="19" t="n">
        <v>6.6</v>
      </c>
      <c r="H8593" s="19" t="n">
        <v>4.81</v>
      </c>
      <c r="I8593" s="19" t="n">
        <f aca="false">ROUND(F8593*G8593,2)</f>
        <v>6.6</v>
      </c>
      <c r="J8593" s="19" t="n">
        <f aca="false">ROUND(F8593*H8593,2)</f>
        <v>4.81</v>
      </c>
      <c r="K8593" s="19" t="n">
        <f aca="false">INDEX(Pricebook!$L$2:$L$1401,MATCH(D8593,Pricebook!$A$2:$A$1401,0))</f>
        <v>7.2</v>
      </c>
      <c r="L8593" s="19" t="n">
        <f aca="false">ROUND(F8593*K8593,2)</f>
        <v>7.2</v>
      </c>
      <c r="M8593" s="24" t="n">
        <f aca="false">DATE(YEAR(C8593),MONTH(C8593),1)</f>
        <v>46235</v>
      </c>
    </row>
    <row r="8594" customFormat="false" ht="15" hidden="false" customHeight="false" outlineLevel="0" collapsed="false">
      <c r="A8594" s="21" t="s">
        <v>4038</v>
      </c>
      <c r="B8594" s="21" t="s">
        <v>3245</v>
      </c>
      <c r="C8594" s="23" t="n">
        <v>46258</v>
      </c>
      <c r="D8594" s="21" t="s">
        <v>2753</v>
      </c>
      <c r="E8594" s="21" t="s">
        <v>2748</v>
      </c>
      <c r="F8594" s="12" t="n">
        <v>1</v>
      </c>
      <c r="G8594" s="19" t="n">
        <v>29.5</v>
      </c>
      <c r="H8594" s="19" t="n">
        <v>17.6</v>
      </c>
      <c r="I8594" s="19" t="n">
        <f aca="false">ROUND(F8594*G8594,2)</f>
        <v>29.5</v>
      </c>
      <c r="J8594" s="19" t="n">
        <f aca="false">ROUND(F8594*H8594,2)</f>
        <v>17.6</v>
      </c>
      <c r="K8594" s="19" t="n">
        <f aca="false">INDEX(Pricebook!$L$2:$L$1401,MATCH(D8594,Pricebook!$A$2:$A$1401,0))</f>
        <v>32</v>
      </c>
      <c r="L8594" s="19" t="n">
        <f aca="false">ROUND(F8594*K8594,2)</f>
        <v>32</v>
      </c>
      <c r="M8594" s="24" t="n">
        <f aca="false">DATE(YEAR(C8594),MONTH(C8594),1)</f>
        <v>46235</v>
      </c>
    </row>
    <row r="8595" customFormat="false" ht="15" hidden="false" customHeight="false" outlineLevel="0" collapsed="false">
      <c r="A8595" s="21" t="s">
        <v>4038</v>
      </c>
      <c r="B8595" s="21" t="s">
        <v>3245</v>
      </c>
      <c r="C8595" s="23" t="n">
        <v>46258</v>
      </c>
      <c r="D8595" s="21" t="s">
        <v>169</v>
      </c>
      <c r="E8595" s="21" t="s">
        <v>108</v>
      </c>
      <c r="F8595" s="12" t="n">
        <v>1</v>
      </c>
      <c r="G8595" s="19" t="n">
        <v>68</v>
      </c>
      <c r="H8595" s="19" t="n">
        <v>51.68</v>
      </c>
      <c r="I8595" s="19" t="n">
        <f aca="false">ROUND(F8595*G8595,2)</f>
        <v>68</v>
      </c>
      <c r="J8595" s="19" t="n">
        <f aca="false">ROUND(F8595*H8595,2)</f>
        <v>51.68</v>
      </c>
      <c r="K8595" s="19" t="n">
        <f aca="false">INDEX(Pricebook!$L$2:$L$1401,MATCH(D8595,Pricebook!$A$2:$A$1401,0))</f>
        <v>73.85</v>
      </c>
      <c r="L8595" s="19" t="n">
        <f aca="false">ROUND(F8595*K8595,2)</f>
        <v>73.85</v>
      </c>
      <c r="M8595" s="24" t="n">
        <f aca="false">DATE(YEAR(C8595),MONTH(C8595),1)</f>
        <v>46235</v>
      </c>
    </row>
    <row r="8596" customFormat="false" ht="15" hidden="false" customHeight="false" outlineLevel="0" collapsed="false">
      <c r="A8596" s="21" t="s">
        <v>4038</v>
      </c>
      <c r="B8596" s="21" t="s">
        <v>3245</v>
      </c>
      <c r="C8596" s="23" t="n">
        <v>46258</v>
      </c>
      <c r="D8596" s="21" t="s">
        <v>559</v>
      </c>
      <c r="E8596" s="21" t="s">
        <v>366</v>
      </c>
      <c r="F8596" s="12" t="n">
        <v>2</v>
      </c>
      <c r="G8596" s="19" t="n">
        <v>84.65</v>
      </c>
      <c r="H8596" s="19" t="n">
        <v>61.65</v>
      </c>
      <c r="I8596" s="19" t="n">
        <f aca="false">ROUND(F8596*G8596,2)</f>
        <v>169.3</v>
      </c>
      <c r="J8596" s="19" t="n">
        <f aca="false">ROUND(F8596*H8596,2)</f>
        <v>123.3</v>
      </c>
      <c r="K8596" s="19" t="n">
        <f aca="false">INDEX(Pricebook!$L$2:$L$1401,MATCH(D8596,Pricebook!$A$2:$A$1401,0))</f>
        <v>92.05</v>
      </c>
      <c r="L8596" s="19" t="n">
        <f aca="false">ROUND(F8596*K8596,2)</f>
        <v>184.1</v>
      </c>
      <c r="M8596" s="24" t="n">
        <f aca="false">DATE(YEAR(C8596),MONTH(C8596),1)</f>
        <v>46235</v>
      </c>
    </row>
    <row r="8597" customFormat="false" ht="15" hidden="false" customHeight="false" outlineLevel="0" collapsed="false">
      <c r="A8597" s="21" t="s">
        <v>4038</v>
      </c>
      <c r="B8597" s="21" t="s">
        <v>3245</v>
      </c>
      <c r="C8597" s="23" t="n">
        <v>46258</v>
      </c>
      <c r="D8597" s="21" t="s">
        <v>2751</v>
      </c>
      <c r="E8597" s="21" t="s">
        <v>2748</v>
      </c>
      <c r="F8597" s="12" t="n">
        <v>4</v>
      </c>
      <c r="G8597" s="19" t="n">
        <v>34.45</v>
      </c>
      <c r="H8597" s="19" t="n">
        <v>22.82</v>
      </c>
      <c r="I8597" s="19" t="n">
        <f aca="false">ROUND(F8597*G8597,2)</f>
        <v>137.8</v>
      </c>
      <c r="J8597" s="19" t="n">
        <f aca="false">ROUND(F8597*H8597,2)</f>
        <v>91.28</v>
      </c>
      <c r="K8597" s="19" t="n">
        <f aca="false">INDEX(Pricebook!$L$2:$L$1401,MATCH(D8597,Pricebook!$A$2:$A$1401,0))</f>
        <v>37.45</v>
      </c>
      <c r="L8597" s="19" t="n">
        <f aca="false">ROUND(F8597*K8597,2)</f>
        <v>149.8</v>
      </c>
      <c r="M8597" s="24" t="n">
        <f aca="false">DATE(YEAR(C8597),MONTH(C8597),1)</f>
        <v>46235</v>
      </c>
    </row>
    <row r="8598" customFormat="false" ht="15" hidden="false" customHeight="false" outlineLevel="0" collapsed="false">
      <c r="A8598" s="21" t="s">
        <v>4038</v>
      </c>
      <c r="B8598" s="21" t="s">
        <v>3245</v>
      </c>
      <c r="C8598" s="23" t="n">
        <v>46258</v>
      </c>
      <c r="D8598" s="21" t="s">
        <v>1214</v>
      </c>
      <c r="E8598" s="21" t="s">
        <v>971</v>
      </c>
      <c r="F8598" s="12" t="n">
        <v>12</v>
      </c>
      <c r="G8598" s="19" t="n">
        <v>5.35</v>
      </c>
      <c r="H8598" s="19" t="n">
        <v>4.86</v>
      </c>
      <c r="I8598" s="19" t="n">
        <f aca="false">ROUND(F8598*G8598,2)</f>
        <v>64.2</v>
      </c>
      <c r="J8598" s="19" t="n">
        <f aca="false">ROUND(F8598*H8598,2)</f>
        <v>58.32</v>
      </c>
      <c r="K8598" s="19" t="n">
        <f aca="false">INDEX(Pricebook!$L$2:$L$1401,MATCH(D8598,Pricebook!$A$2:$A$1401,0))</f>
        <v>6.25</v>
      </c>
      <c r="L8598" s="19" t="n">
        <f aca="false">ROUND(F8598*K8598,2)</f>
        <v>75</v>
      </c>
      <c r="M8598" s="24" t="n">
        <f aca="false">DATE(YEAR(C8598),MONTH(C8598),1)</f>
        <v>46235</v>
      </c>
    </row>
    <row r="8599" customFormat="false" ht="15" hidden="false" customHeight="false" outlineLevel="0" collapsed="false">
      <c r="A8599" s="21" t="s">
        <v>4038</v>
      </c>
      <c r="B8599" s="21" t="s">
        <v>3245</v>
      </c>
      <c r="C8599" s="23" t="n">
        <v>46258</v>
      </c>
      <c r="D8599" s="21" t="s">
        <v>861</v>
      </c>
      <c r="E8599" s="21" t="s">
        <v>366</v>
      </c>
      <c r="F8599" s="12" t="n">
        <v>4</v>
      </c>
      <c r="G8599" s="19" t="n">
        <v>13.15</v>
      </c>
      <c r="H8599" s="19" t="n">
        <v>9.41</v>
      </c>
      <c r="I8599" s="19" t="n">
        <f aca="false">ROUND(F8599*G8599,2)</f>
        <v>52.6</v>
      </c>
      <c r="J8599" s="19" t="n">
        <f aca="false">ROUND(F8599*H8599,2)</f>
        <v>37.64</v>
      </c>
      <c r="K8599" s="19" t="n">
        <f aca="false">INDEX(Pricebook!$L$2:$L$1401,MATCH(D8599,Pricebook!$A$2:$A$1401,0))</f>
        <v>14.05</v>
      </c>
      <c r="L8599" s="19" t="n">
        <f aca="false">ROUND(F8599*K8599,2)</f>
        <v>56.2</v>
      </c>
      <c r="M8599" s="24" t="n">
        <f aca="false">DATE(YEAR(C8599),MONTH(C8599),1)</f>
        <v>46235</v>
      </c>
    </row>
    <row r="8600" customFormat="false" ht="15" hidden="false" customHeight="false" outlineLevel="0" collapsed="false">
      <c r="A8600" s="21" t="s">
        <v>4038</v>
      </c>
      <c r="B8600" s="21" t="s">
        <v>3245</v>
      </c>
      <c r="C8600" s="23" t="n">
        <v>46258</v>
      </c>
      <c r="D8600" s="21" t="s">
        <v>1148</v>
      </c>
      <c r="E8600" s="21" t="s">
        <v>971</v>
      </c>
      <c r="F8600" s="12" t="n">
        <v>2</v>
      </c>
      <c r="G8600" s="19" t="n">
        <v>364.3</v>
      </c>
      <c r="H8600" s="19" t="n">
        <v>298.19</v>
      </c>
      <c r="I8600" s="19" t="n">
        <f aca="false">ROUND(F8600*G8600,2)</f>
        <v>728.6</v>
      </c>
      <c r="J8600" s="19" t="n">
        <f aca="false">ROUND(F8600*H8600,2)</f>
        <v>596.38</v>
      </c>
      <c r="K8600" s="19" t="n">
        <f aca="false">INDEX(Pricebook!$L$2:$L$1401,MATCH(D8600,Pricebook!$A$2:$A$1401,0))</f>
        <v>426</v>
      </c>
      <c r="L8600" s="19" t="n">
        <f aca="false">ROUND(F8600*K8600,2)</f>
        <v>852</v>
      </c>
      <c r="M8600" s="24" t="n">
        <f aca="false">DATE(YEAR(C8600),MONTH(C8600),1)</f>
        <v>46235</v>
      </c>
    </row>
    <row r="8601" customFormat="false" ht="15" hidden="false" customHeight="false" outlineLevel="0" collapsed="false">
      <c r="A8601" s="21" t="s">
        <v>4038</v>
      </c>
      <c r="B8601" s="21" t="s">
        <v>3245</v>
      </c>
      <c r="C8601" s="23" t="n">
        <v>46258</v>
      </c>
      <c r="D8601" s="21" t="s">
        <v>2810</v>
      </c>
      <c r="E8601" s="21" t="s">
        <v>2748</v>
      </c>
      <c r="F8601" s="12" t="n">
        <v>1</v>
      </c>
      <c r="G8601" s="19" t="n">
        <v>2.2</v>
      </c>
      <c r="H8601" s="19" t="n">
        <v>1.32</v>
      </c>
      <c r="I8601" s="19" t="n">
        <f aca="false">ROUND(F8601*G8601,2)</f>
        <v>2.2</v>
      </c>
      <c r="J8601" s="19" t="n">
        <f aca="false">ROUND(F8601*H8601,2)</f>
        <v>1.32</v>
      </c>
      <c r="K8601" s="19" t="n">
        <f aca="false">INDEX(Pricebook!$L$2:$L$1401,MATCH(D8601,Pricebook!$A$2:$A$1401,0))</f>
        <v>2.4</v>
      </c>
      <c r="L8601" s="19" t="n">
        <f aca="false">ROUND(F8601*K8601,2)</f>
        <v>2.4</v>
      </c>
      <c r="M8601" s="24" t="n">
        <f aca="false">DATE(YEAR(C8601),MONTH(C8601),1)</f>
        <v>46235</v>
      </c>
    </row>
    <row r="8602" customFormat="false" ht="15" hidden="false" customHeight="false" outlineLevel="0" collapsed="false">
      <c r="A8602" s="21" t="s">
        <v>4038</v>
      </c>
      <c r="B8602" s="21" t="s">
        <v>3245</v>
      </c>
      <c r="C8602" s="23" t="n">
        <v>46258</v>
      </c>
      <c r="D8602" s="21" t="s">
        <v>322</v>
      </c>
      <c r="E8602" s="21" t="s">
        <v>108</v>
      </c>
      <c r="F8602" s="12" t="n">
        <v>3</v>
      </c>
      <c r="G8602" s="19" t="n">
        <v>9.05</v>
      </c>
      <c r="H8602" s="19" t="n">
        <v>6.84</v>
      </c>
      <c r="I8602" s="19" t="n">
        <f aca="false">ROUND(F8602*G8602,2)</f>
        <v>27.15</v>
      </c>
      <c r="J8602" s="19" t="n">
        <f aca="false">ROUND(F8602*H8602,2)</f>
        <v>20.52</v>
      </c>
      <c r="K8602" s="19" t="n">
        <f aca="false">INDEX(Pricebook!$L$2:$L$1401,MATCH(D8602,Pricebook!$A$2:$A$1401,0))</f>
        <v>9.8</v>
      </c>
      <c r="L8602" s="19" t="n">
        <f aca="false">ROUND(F8602*K8602,2)</f>
        <v>29.4</v>
      </c>
      <c r="M8602" s="24" t="n">
        <f aca="false">DATE(YEAR(C8602),MONTH(C8602),1)</f>
        <v>46235</v>
      </c>
    </row>
    <row r="8603" customFormat="false" ht="15" hidden="false" customHeight="false" outlineLevel="0" collapsed="false">
      <c r="A8603" s="21" t="s">
        <v>4038</v>
      </c>
      <c r="B8603" s="21" t="s">
        <v>3245</v>
      </c>
      <c r="C8603" s="23" t="n">
        <v>46258</v>
      </c>
      <c r="D8603" s="21" t="s">
        <v>1174</v>
      </c>
      <c r="E8603" s="21" t="s">
        <v>971</v>
      </c>
      <c r="F8603" s="12" t="n">
        <v>1</v>
      </c>
      <c r="G8603" s="19" t="n">
        <v>694.3</v>
      </c>
      <c r="H8603" s="19" t="n">
        <v>567.06</v>
      </c>
      <c r="I8603" s="19" t="n">
        <f aca="false">ROUND(F8603*G8603,2)</f>
        <v>694.3</v>
      </c>
      <c r="J8603" s="19" t="n">
        <f aca="false">ROUND(F8603*H8603,2)</f>
        <v>567.06</v>
      </c>
      <c r="K8603" s="19" t="n">
        <f aca="false">INDEX(Pricebook!$L$2:$L$1401,MATCH(D8603,Pricebook!$A$2:$A$1401,0))</f>
        <v>810.1</v>
      </c>
      <c r="L8603" s="19" t="n">
        <f aca="false">ROUND(F8603*K8603,2)</f>
        <v>810.1</v>
      </c>
      <c r="M8603" s="24" t="n">
        <f aca="false">DATE(YEAR(C8603),MONTH(C8603),1)</f>
        <v>46235</v>
      </c>
    </row>
    <row r="8604" customFormat="false" ht="15" hidden="false" customHeight="false" outlineLevel="0" collapsed="false">
      <c r="A8604" s="21" t="s">
        <v>4038</v>
      </c>
      <c r="B8604" s="21" t="s">
        <v>3245</v>
      </c>
      <c r="C8604" s="23" t="n">
        <v>46258</v>
      </c>
      <c r="D8604" s="21" t="s">
        <v>1166</v>
      </c>
      <c r="E8604" s="21" t="s">
        <v>971</v>
      </c>
      <c r="F8604" s="12" t="n">
        <v>5</v>
      </c>
      <c r="G8604" s="19" t="n">
        <v>2</v>
      </c>
      <c r="H8604" s="19" t="n">
        <v>1.64</v>
      </c>
      <c r="I8604" s="19" t="n">
        <f aca="false">ROUND(F8604*G8604,2)</f>
        <v>10</v>
      </c>
      <c r="J8604" s="19" t="n">
        <f aca="false">ROUND(F8604*H8604,2)</f>
        <v>8.2</v>
      </c>
      <c r="K8604" s="19" t="n">
        <f aca="false">INDEX(Pricebook!$L$2:$L$1401,MATCH(D8604,Pricebook!$A$2:$A$1401,0))</f>
        <v>2.35</v>
      </c>
      <c r="L8604" s="19" t="n">
        <f aca="false">ROUND(F8604*K8604,2)</f>
        <v>11.75</v>
      </c>
      <c r="M8604" s="24" t="n">
        <f aca="false">DATE(YEAR(C8604),MONTH(C8604),1)</f>
        <v>46235</v>
      </c>
    </row>
    <row r="8605" customFormat="false" ht="15" hidden="false" customHeight="false" outlineLevel="0" collapsed="false">
      <c r="A8605" s="21" t="s">
        <v>4038</v>
      </c>
      <c r="B8605" s="21" t="s">
        <v>3245</v>
      </c>
      <c r="C8605" s="23" t="n">
        <v>46258</v>
      </c>
      <c r="D8605" s="21" t="s">
        <v>982</v>
      </c>
      <c r="E8605" s="21" t="s">
        <v>971</v>
      </c>
      <c r="F8605" s="12" t="n">
        <v>1</v>
      </c>
      <c r="G8605" s="19" t="n">
        <v>40.1</v>
      </c>
      <c r="H8605" s="19" t="n">
        <v>32.56</v>
      </c>
      <c r="I8605" s="19" t="n">
        <f aca="false">ROUND(F8605*G8605,2)</f>
        <v>40.1</v>
      </c>
      <c r="J8605" s="19" t="n">
        <f aca="false">ROUND(F8605*H8605,2)</f>
        <v>32.56</v>
      </c>
      <c r="K8605" s="19" t="n">
        <f aca="false">INDEX(Pricebook!$L$2:$L$1401,MATCH(D8605,Pricebook!$A$2:$A$1401,0))</f>
        <v>46.55</v>
      </c>
      <c r="L8605" s="19" t="n">
        <f aca="false">ROUND(F8605*K8605,2)</f>
        <v>46.55</v>
      </c>
      <c r="M8605" s="24" t="n">
        <f aca="false">DATE(YEAR(C8605),MONTH(C8605),1)</f>
        <v>46235</v>
      </c>
    </row>
    <row r="8606" customFormat="false" ht="15" hidden="false" customHeight="false" outlineLevel="0" collapsed="false">
      <c r="A8606" s="21" t="s">
        <v>4038</v>
      </c>
      <c r="B8606" s="21" t="s">
        <v>3245</v>
      </c>
      <c r="C8606" s="23" t="n">
        <v>46258</v>
      </c>
      <c r="D8606" s="21" t="s">
        <v>1424</v>
      </c>
      <c r="E8606" s="21" t="s">
        <v>971</v>
      </c>
      <c r="F8606" s="12" t="n">
        <v>17</v>
      </c>
      <c r="G8606" s="19" t="n">
        <v>12.3</v>
      </c>
      <c r="H8606" s="19" t="n">
        <v>9.89</v>
      </c>
      <c r="I8606" s="19" t="n">
        <f aca="false">ROUND(F8606*G8606,2)</f>
        <v>209.1</v>
      </c>
      <c r="J8606" s="19" t="n">
        <f aca="false">ROUND(F8606*H8606,2)</f>
        <v>168.13</v>
      </c>
      <c r="K8606" s="19" t="n">
        <f aca="false">INDEX(Pricebook!$L$2:$L$1401,MATCH(D8606,Pricebook!$A$2:$A$1401,0))</f>
        <v>14.15</v>
      </c>
      <c r="L8606" s="19" t="n">
        <f aca="false">ROUND(F8606*K8606,2)</f>
        <v>240.55</v>
      </c>
      <c r="M8606" s="24" t="n">
        <f aca="false">DATE(YEAR(C8606),MONTH(C8606),1)</f>
        <v>46235</v>
      </c>
    </row>
    <row r="8607" customFormat="false" ht="15" hidden="false" customHeight="false" outlineLevel="0" collapsed="false">
      <c r="A8607" s="21" t="s">
        <v>4039</v>
      </c>
      <c r="B8607" s="21" t="s">
        <v>3231</v>
      </c>
      <c r="C8607" s="23" t="n">
        <v>46259</v>
      </c>
      <c r="D8607" s="21" t="s">
        <v>1731</v>
      </c>
      <c r="E8607" s="21" t="s">
        <v>1452</v>
      </c>
      <c r="F8607" s="12" t="n">
        <v>8</v>
      </c>
      <c r="G8607" s="19" t="n">
        <v>80.5</v>
      </c>
      <c r="H8607" s="19" t="n">
        <v>50.3</v>
      </c>
      <c r="I8607" s="19" t="n">
        <f aca="false">ROUND(F8607*G8607,2)</f>
        <v>644</v>
      </c>
      <c r="J8607" s="19" t="n">
        <f aca="false">ROUND(F8607*H8607,2)</f>
        <v>402.4</v>
      </c>
      <c r="K8607" s="19" t="n">
        <f aca="false">INDEX(Pricebook!$L$2:$L$1401,MATCH(D8607,Pricebook!$A$2:$A$1401,0))</f>
        <v>83.85</v>
      </c>
      <c r="L8607" s="19" t="n">
        <f aca="false">ROUND(F8607*K8607,2)</f>
        <v>670.8</v>
      </c>
      <c r="M8607" s="24" t="n">
        <f aca="false">DATE(YEAR(C8607),MONTH(C8607),1)</f>
        <v>46235</v>
      </c>
    </row>
    <row r="8608" customFormat="false" ht="15" hidden="false" customHeight="false" outlineLevel="0" collapsed="false">
      <c r="A8608" s="21" t="s">
        <v>4039</v>
      </c>
      <c r="B8608" s="21" t="s">
        <v>3231</v>
      </c>
      <c r="C8608" s="23" t="n">
        <v>46259</v>
      </c>
      <c r="D8608" s="21" t="s">
        <v>1635</v>
      </c>
      <c r="E8608" s="21" t="s">
        <v>1452</v>
      </c>
      <c r="F8608" s="12" t="n">
        <v>2</v>
      </c>
      <c r="G8608" s="19" t="n">
        <v>36.7</v>
      </c>
      <c r="H8608" s="19" t="n">
        <v>22.49</v>
      </c>
      <c r="I8608" s="19" t="n">
        <f aca="false">ROUND(F8608*G8608,2)</f>
        <v>73.4</v>
      </c>
      <c r="J8608" s="19" t="n">
        <f aca="false">ROUND(F8608*H8608,2)</f>
        <v>44.98</v>
      </c>
      <c r="K8608" s="19" t="n">
        <f aca="false">INDEX(Pricebook!$L$2:$L$1401,MATCH(D8608,Pricebook!$A$2:$A$1401,0))</f>
        <v>37.5</v>
      </c>
      <c r="L8608" s="19" t="n">
        <f aca="false">ROUND(F8608*K8608,2)</f>
        <v>75</v>
      </c>
      <c r="M8608" s="24" t="n">
        <f aca="false">DATE(YEAR(C8608),MONTH(C8608),1)</f>
        <v>46235</v>
      </c>
    </row>
    <row r="8609" customFormat="false" ht="15" hidden="false" customHeight="false" outlineLevel="0" collapsed="false">
      <c r="A8609" s="21" t="s">
        <v>4039</v>
      </c>
      <c r="B8609" s="21" t="s">
        <v>3231</v>
      </c>
      <c r="C8609" s="23" t="n">
        <v>46259</v>
      </c>
      <c r="D8609" s="21" t="s">
        <v>1596</v>
      </c>
      <c r="E8609" s="21" t="s">
        <v>1452</v>
      </c>
      <c r="F8609" s="12" t="n">
        <v>4</v>
      </c>
      <c r="G8609" s="19" t="n">
        <v>31.5</v>
      </c>
      <c r="H8609" s="19" t="n">
        <v>19.44</v>
      </c>
      <c r="I8609" s="19" t="n">
        <f aca="false">ROUND(F8609*G8609,2)</f>
        <v>126</v>
      </c>
      <c r="J8609" s="19" t="n">
        <f aca="false">ROUND(F8609*H8609,2)</f>
        <v>77.76</v>
      </c>
      <c r="K8609" s="19" t="n">
        <f aca="false">INDEX(Pricebook!$L$2:$L$1401,MATCH(D8609,Pricebook!$A$2:$A$1401,0))</f>
        <v>32.4</v>
      </c>
      <c r="L8609" s="19" t="n">
        <f aca="false">ROUND(F8609*K8609,2)</f>
        <v>129.6</v>
      </c>
      <c r="M8609" s="24" t="n">
        <f aca="false">DATE(YEAR(C8609),MONTH(C8609),1)</f>
        <v>46235</v>
      </c>
    </row>
    <row r="8610" customFormat="false" ht="15" hidden="false" customHeight="false" outlineLevel="0" collapsed="false">
      <c r="A8610" s="21" t="s">
        <v>4039</v>
      </c>
      <c r="B8610" s="21" t="s">
        <v>3231</v>
      </c>
      <c r="C8610" s="23" t="n">
        <v>46259</v>
      </c>
      <c r="D8610" s="21" t="s">
        <v>1691</v>
      </c>
      <c r="E8610" s="21" t="s">
        <v>1452</v>
      </c>
      <c r="F8610" s="12" t="n">
        <v>9</v>
      </c>
      <c r="G8610" s="19" t="n">
        <v>83.75</v>
      </c>
      <c r="H8610" s="19" t="n">
        <v>52.36</v>
      </c>
      <c r="I8610" s="19" t="n">
        <f aca="false">ROUND(F8610*G8610,2)</f>
        <v>753.75</v>
      </c>
      <c r="J8610" s="19" t="n">
        <f aca="false">ROUND(F8610*H8610,2)</f>
        <v>471.24</v>
      </c>
      <c r="K8610" s="19" t="n">
        <f aca="false">INDEX(Pricebook!$L$2:$L$1401,MATCH(D8610,Pricebook!$A$2:$A$1401,0))</f>
        <v>87.3</v>
      </c>
      <c r="L8610" s="19" t="n">
        <f aca="false">ROUND(F8610*K8610,2)</f>
        <v>785.7</v>
      </c>
      <c r="M8610" s="24" t="n">
        <f aca="false">DATE(YEAR(C8610),MONTH(C8610),1)</f>
        <v>46235</v>
      </c>
    </row>
    <row r="8611" customFormat="false" ht="15" hidden="false" customHeight="false" outlineLevel="0" collapsed="false">
      <c r="A8611" s="21" t="s">
        <v>4039</v>
      </c>
      <c r="B8611" s="21" t="s">
        <v>3231</v>
      </c>
      <c r="C8611" s="23" t="n">
        <v>46259</v>
      </c>
      <c r="D8611" s="21" t="s">
        <v>2299</v>
      </c>
      <c r="E8611" s="21" t="s">
        <v>2202</v>
      </c>
      <c r="F8611" s="12" t="n">
        <v>20</v>
      </c>
      <c r="G8611" s="19" t="n">
        <v>7.65</v>
      </c>
      <c r="H8611" s="19" t="n">
        <v>4.67</v>
      </c>
      <c r="I8611" s="19" t="n">
        <f aca="false">ROUND(F8611*G8611,2)</f>
        <v>153</v>
      </c>
      <c r="J8611" s="19" t="n">
        <f aca="false">ROUND(F8611*H8611,2)</f>
        <v>93.4</v>
      </c>
      <c r="K8611" s="19" t="n">
        <f aca="false">INDEX(Pricebook!$L$2:$L$1401,MATCH(D8611,Pricebook!$A$2:$A$1401,0))</f>
        <v>8.1</v>
      </c>
      <c r="L8611" s="19" t="n">
        <f aca="false">ROUND(F8611*K8611,2)</f>
        <v>162</v>
      </c>
      <c r="M8611" s="24" t="n">
        <f aca="false">DATE(YEAR(C8611),MONTH(C8611),1)</f>
        <v>46235</v>
      </c>
    </row>
    <row r="8612" customFormat="false" ht="15" hidden="false" customHeight="false" outlineLevel="0" collapsed="false">
      <c r="A8612" s="21" t="s">
        <v>4039</v>
      </c>
      <c r="B8612" s="21" t="s">
        <v>3231</v>
      </c>
      <c r="C8612" s="23" t="n">
        <v>46259</v>
      </c>
      <c r="D8612" s="21" t="s">
        <v>611</v>
      </c>
      <c r="E8612" s="21" t="s">
        <v>366</v>
      </c>
      <c r="F8612" s="12" t="n">
        <v>1</v>
      </c>
      <c r="G8612" s="19" t="n">
        <v>124.35</v>
      </c>
      <c r="H8612" s="19" t="n">
        <v>88.93</v>
      </c>
      <c r="I8612" s="19" t="n">
        <f aca="false">ROUND(F8612*G8612,2)</f>
        <v>124.35</v>
      </c>
      <c r="J8612" s="19" t="n">
        <f aca="false">ROUND(F8612*H8612,2)</f>
        <v>88.93</v>
      </c>
      <c r="K8612" s="19" t="n">
        <f aca="false">INDEX(Pricebook!$L$2:$L$1401,MATCH(D8612,Pricebook!$A$2:$A$1401,0))</f>
        <v>132.75</v>
      </c>
      <c r="L8612" s="19" t="n">
        <f aca="false">ROUND(F8612*K8612,2)</f>
        <v>132.75</v>
      </c>
      <c r="M8612" s="24" t="n">
        <f aca="false">DATE(YEAR(C8612),MONTH(C8612),1)</f>
        <v>46235</v>
      </c>
    </row>
    <row r="8613" customFormat="false" ht="15" hidden="false" customHeight="false" outlineLevel="0" collapsed="false">
      <c r="A8613" s="21" t="s">
        <v>4039</v>
      </c>
      <c r="B8613" s="21" t="s">
        <v>3231</v>
      </c>
      <c r="C8613" s="23" t="n">
        <v>46259</v>
      </c>
      <c r="D8613" s="21" t="s">
        <v>2666</v>
      </c>
      <c r="E8613" s="21" t="s">
        <v>2587</v>
      </c>
      <c r="F8613" s="12" t="n">
        <v>6</v>
      </c>
      <c r="G8613" s="19" t="n">
        <v>2.9</v>
      </c>
      <c r="H8613" s="19" t="n">
        <v>1.91</v>
      </c>
      <c r="I8613" s="19" t="n">
        <f aca="false">ROUND(F8613*G8613,2)</f>
        <v>17.4</v>
      </c>
      <c r="J8613" s="19" t="n">
        <f aca="false">ROUND(F8613*H8613,2)</f>
        <v>11.46</v>
      </c>
      <c r="K8613" s="19" t="n">
        <f aca="false">INDEX(Pricebook!$L$2:$L$1401,MATCH(D8613,Pricebook!$A$2:$A$1401,0))</f>
        <v>3.1</v>
      </c>
      <c r="L8613" s="19" t="n">
        <f aca="false">ROUND(F8613*K8613,2)</f>
        <v>18.6</v>
      </c>
      <c r="M8613" s="24" t="n">
        <f aca="false">DATE(YEAR(C8613),MONTH(C8613),1)</f>
        <v>46235</v>
      </c>
    </row>
    <row r="8614" customFormat="false" ht="15" hidden="false" customHeight="false" outlineLevel="0" collapsed="false">
      <c r="A8614" s="21" t="s">
        <v>4040</v>
      </c>
      <c r="B8614" s="21" t="s">
        <v>3731</v>
      </c>
      <c r="C8614" s="23" t="n">
        <v>46259</v>
      </c>
      <c r="D8614" s="21" t="s">
        <v>2485</v>
      </c>
      <c r="E8614" s="21" t="s">
        <v>2466</v>
      </c>
      <c r="F8614" s="12" t="n">
        <v>3</v>
      </c>
      <c r="G8614" s="19" t="n">
        <v>99.7</v>
      </c>
      <c r="H8614" s="19" t="n">
        <v>66.76</v>
      </c>
      <c r="I8614" s="19" t="n">
        <f aca="false">ROUND(F8614*G8614,2)</f>
        <v>299.1</v>
      </c>
      <c r="J8614" s="19" t="n">
        <f aca="false">ROUND(F8614*H8614,2)</f>
        <v>200.28</v>
      </c>
      <c r="K8614" s="19" t="n">
        <f aca="false">INDEX(Pricebook!$L$2:$L$1401,MATCH(D8614,Pricebook!$A$2:$A$1401,0))</f>
        <v>102.75</v>
      </c>
      <c r="L8614" s="19" t="n">
        <f aca="false">ROUND(F8614*K8614,2)</f>
        <v>308.25</v>
      </c>
      <c r="M8614" s="24" t="n">
        <f aca="false">DATE(YEAR(C8614),MONTH(C8614),1)</f>
        <v>46235</v>
      </c>
    </row>
    <row r="8615" customFormat="false" ht="15" hidden="false" customHeight="false" outlineLevel="0" collapsed="false">
      <c r="A8615" s="21" t="s">
        <v>4040</v>
      </c>
      <c r="B8615" s="21" t="s">
        <v>3731</v>
      </c>
      <c r="C8615" s="23" t="n">
        <v>46259</v>
      </c>
      <c r="D8615" s="21" t="s">
        <v>911</v>
      </c>
      <c r="E8615" s="21" t="s">
        <v>366</v>
      </c>
      <c r="F8615" s="12" t="n">
        <v>2</v>
      </c>
      <c r="G8615" s="19" t="n">
        <v>143.3</v>
      </c>
      <c r="H8615" s="19" t="n">
        <v>104.47</v>
      </c>
      <c r="I8615" s="19" t="n">
        <f aca="false">ROUND(F8615*G8615,2)</f>
        <v>286.6</v>
      </c>
      <c r="J8615" s="19" t="n">
        <f aca="false">ROUND(F8615*H8615,2)</f>
        <v>208.94</v>
      </c>
      <c r="K8615" s="19" t="n">
        <f aca="false">INDEX(Pricebook!$L$2:$L$1401,MATCH(D8615,Pricebook!$A$2:$A$1401,0))</f>
        <v>155.95</v>
      </c>
      <c r="L8615" s="19" t="n">
        <f aca="false">ROUND(F8615*K8615,2)</f>
        <v>311.9</v>
      </c>
      <c r="M8615" s="24" t="n">
        <f aca="false">DATE(YEAR(C8615),MONTH(C8615),1)</f>
        <v>46235</v>
      </c>
    </row>
    <row r="8616" customFormat="false" ht="15" hidden="false" customHeight="false" outlineLevel="0" collapsed="false">
      <c r="A8616" s="21" t="s">
        <v>4040</v>
      </c>
      <c r="B8616" s="21" t="s">
        <v>3731</v>
      </c>
      <c r="C8616" s="23" t="n">
        <v>46259</v>
      </c>
      <c r="D8616" s="21" t="s">
        <v>2579</v>
      </c>
      <c r="E8616" s="21" t="s">
        <v>2466</v>
      </c>
      <c r="F8616" s="12" t="n">
        <v>3</v>
      </c>
      <c r="G8616" s="19" t="n">
        <v>99</v>
      </c>
      <c r="H8616" s="19" t="n">
        <v>62.06</v>
      </c>
      <c r="I8616" s="19" t="n">
        <f aca="false">ROUND(F8616*G8616,2)</f>
        <v>297</v>
      </c>
      <c r="J8616" s="19" t="n">
        <f aca="false">ROUND(F8616*H8616,2)</f>
        <v>186.18</v>
      </c>
      <c r="K8616" s="19" t="n">
        <f aca="false">INDEX(Pricebook!$L$2:$L$1401,MATCH(D8616,Pricebook!$A$2:$A$1401,0))</f>
        <v>103.45</v>
      </c>
      <c r="L8616" s="19" t="n">
        <f aca="false">ROUND(F8616*K8616,2)</f>
        <v>310.35</v>
      </c>
      <c r="M8616" s="24" t="n">
        <f aca="false">DATE(YEAR(C8616),MONTH(C8616),1)</f>
        <v>46235</v>
      </c>
    </row>
    <row r="8617" customFormat="false" ht="15" hidden="false" customHeight="false" outlineLevel="0" collapsed="false">
      <c r="A8617" s="21" t="s">
        <v>4040</v>
      </c>
      <c r="B8617" s="21" t="s">
        <v>3731</v>
      </c>
      <c r="C8617" s="23" t="n">
        <v>46259</v>
      </c>
      <c r="D8617" s="21" t="s">
        <v>197</v>
      </c>
      <c r="E8617" s="21" t="s">
        <v>108</v>
      </c>
      <c r="F8617" s="12" t="n">
        <v>1</v>
      </c>
      <c r="G8617" s="19" t="n">
        <v>110.55</v>
      </c>
      <c r="H8617" s="19" t="n">
        <v>93.92</v>
      </c>
      <c r="I8617" s="19" t="n">
        <f aca="false">ROUND(F8617*G8617,2)</f>
        <v>110.55</v>
      </c>
      <c r="J8617" s="19" t="n">
        <f aca="false">ROUND(F8617*H8617,2)</f>
        <v>93.92</v>
      </c>
      <c r="K8617" s="19" t="n">
        <f aca="false">INDEX(Pricebook!$L$2:$L$1401,MATCH(D8617,Pricebook!$A$2:$A$1401,0))</f>
        <v>122</v>
      </c>
      <c r="L8617" s="19" t="n">
        <f aca="false">ROUND(F8617*K8617,2)</f>
        <v>122</v>
      </c>
      <c r="M8617" s="24" t="n">
        <f aca="false">DATE(YEAR(C8617),MONTH(C8617),1)</f>
        <v>46235</v>
      </c>
    </row>
    <row r="8618" customFormat="false" ht="15" hidden="false" customHeight="false" outlineLevel="0" collapsed="false">
      <c r="A8618" s="21" t="s">
        <v>4040</v>
      </c>
      <c r="B8618" s="21" t="s">
        <v>3731</v>
      </c>
      <c r="C8618" s="23" t="n">
        <v>46259</v>
      </c>
      <c r="D8618" s="21" t="s">
        <v>1088</v>
      </c>
      <c r="E8618" s="21" t="s">
        <v>971</v>
      </c>
      <c r="F8618" s="12" t="n">
        <v>4</v>
      </c>
      <c r="G8618" s="19" t="n">
        <v>72.65</v>
      </c>
      <c r="H8618" s="19" t="n">
        <v>59.54</v>
      </c>
      <c r="I8618" s="19" t="n">
        <f aca="false">ROUND(F8618*G8618,2)</f>
        <v>290.6</v>
      </c>
      <c r="J8618" s="19" t="n">
        <f aca="false">ROUND(F8618*H8618,2)</f>
        <v>238.16</v>
      </c>
      <c r="K8618" s="19" t="n">
        <f aca="false">INDEX(Pricebook!$L$2:$L$1401,MATCH(D8618,Pricebook!$A$2:$A$1401,0))</f>
        <v>79.95</v>
      </c>
      <c r="L8618" s="19" t="n">
        <f aca="false">ROUND(F8618*K8618,2)</f>
        <v>319.8</v>
      </c>
      <c r="M8618" s="24" t="n">
        <f aca="false">DATE(YEAR(C8618),MONTH(C8618),1)</f>
        <v>46235</v>
      </c>
    </row>
    <row r="8619" customFormat="false" ht="15" hidden="false" customHeight="false" outlineLevel="0" collapsed="false">
      <c r="A8619" s="21" t="s">
        <v>4040</v>
      </c>
      <c r="B8619" s="21" t="s">
        <v>3731</v>
      </c>
      <c r="C8619" s="23" t="n">
        <v>46259</v>
      </c>
      <c r="D8619" s="21" t="s">
        <v>2553</v>
      </c>
      <c r="E8619" s="21" t="s">
        <v>2466</v>
      </c>
      <c r="F8619" s="12" t="n">
        <v>3</v>
      </c>
      <c r="G8619" s="19" t="n">
        <v>85.3</v>
      </c>
      <c r="H8619" s="19" t="n">
        <v>60.98</v>
      </c>
      <c r="I8619" s="19" t="n">
        <f aca="false">ROUND(F8619*G8619,2)</f>
        <v>255.9</v>
      </c>
      <c r="J8619" s="19" t="n">
        <f aca="false">ROUND(F8619*H8619,2)</f>
        <v>182.94</v>
      </c>
      <c r="K8619" s="19" t="n">
        <f aca="false">INDEX(Pricebook!$L$2:$L$1401,MATCH(D8619,Pricebook!$A$2:$A$1401,0))</f>
        <v>89.7</v>
      </c>
      <c r="L8619" s="19" t="n">
        <f aca="false">ROUND(F8619*K8619,2)</f>
        <v>269.1</v>
      </c>
      <c r="M8619" s="24" t="n">
        <f aca="false">DATE(YEAR(C8619),MONTH(C8619),1)</f>
        <v>46235</v>
      </c>
    </row>
    <row r="8620" customFormat="false" ht="15" hidden="false" customHeight="false" outlineLevel="0" collapsed="false">
      <c r="A8620" s="21" t="s">
        <v>4040</v>
      </c>
      <c r="B8620" s="21" t="s">
        <v>3731</v>
      </c>
      <c r="C8620" s="23" t="n">
        <v>46259</v>
      </c>
      <c r="D8620" s="21" t="s">
        <v>1246</v>
      </c>
      <c r="E8620" s="21" t="s">
        <v>971</v>
      </c>
      <c r="F8620" s="12" t="n">
        <v>1</v>
      </c>
      <c r="G8620" s="19" t="n">
        <v>392.9</v>
      </c>
      <c r="H8620" s="19" t="n">
        <v>320.59</v>
      </c>
      <c r="I8620" s="19" t="n">
        <f aca="false">ROUND(F8620*G8620,2)</f>
        <v>392.9</v>
      </c>
      <c r="J8620" s="19" t="n">
        <f aca="false">ROUND(F8620*H8620,2)</f>
        <v>320.59</v>
      </c>
      <c r="K8620" s="19" t="n">
        <f aca="false">INDEX(Pricebook!$L$2:$L$1401,MATCH(D8620,Pricebook!$A$2:$A$1401,0))</f>
        <v>432.2</v>
      </c>
      <c r="L8620" s="19" t="n">
        <f aca="false">ROUND(F8620*K8620,2)</f>
        <v>432.2</v>
      </c>
      <c r="M8620" s="24" t="n">
        <f aca="false">DATE(YEAR(C8620),MONTH(C8620),1)</f>
        <v>46235</v>
      </c>
    </row>
    <row r="8621" customFormat="false" ht="15" hidden="false" customHeight="false" outlineLevel="0" collapsed="false">
      <c r="A8621" s="21" t="s">
        <v>4040</v>
      </c>
      <c r="B8621" s="21" t="s">
        <v>3731</v>
      </c>
      <c r="C8621" s="23" t="n">
        <v>46259</v>
      </c>
      <c r="D8621" s="21" t="s">
        <v>1050</v>
      </c>
      <c r="E8621" s="21" t="s">
        <v>971</v>
      </c>
      <c r="F8621" s="12" t="n">
        <v>4</v>
      </c>
      <c r="G8621" s="19" t="n">
        <v>7.2</v>
      </c>
      <c r="H8621" s="19" t="n">
        <v>5.83</v>
      </c>
      <c r="I8621" s="19" t="n">
        <f aca="false">ROUND(F8621*G8621,2)</f>
        <v>28.8</v>
      </c>
      <c r="J8621" s="19" t="n">
        <f aca="false">ROUND(F8621*H8621,2)</f>
        <v>23.32</v>
      </c>
      <c r="K8621" s="19" t="n">
        <f aca="false">INDEX(Pricebook!$L$2:$L$1401,MATCH(D8621,Pricebook!$A$2:$A$1401,0))</f>
        <v>8.35</v>
      </c>
      <c r="L8621" s="19" t="n">
        <f aca="false">ROUND(F8621*K8621,2)</f>
        <v>33.4</v>
      </c>
      <c r="M8621" s="24" t="n">
        <f aca="false">DATE(YEAR(C8621),MONTH(C8621),1)</f>
        <v>46235</v>
      </c>
    </row>
    <row r="8622" customFormat="false" ht="15" hidden="false" customHeight="false" outlineLevel="0" collapsed="false">
      <c r="A8622" s="21" t="s">
        <v>4040</v>
      </c>
      <c r="B8622" s="21" t="s">
        <v>3731</v>
      </c>
      <c r="C8622" s="23" t="n">
        <v>46259</v>
      </c>
      <c r="D8622" s="21" t="s">
        <v>214</v>
      </c>
      <c r="E8622" s="21" t="s">
        <v>108</v>
      </c>
      <c r="F8622" s="12" t="n">
        <v>1</v>
      </c>
      <c r="G8622" s="19" t="n">
        <v>111.75</v>
      </c>
      <c r="H8622" s="19" t="n">
        <v>85.57</v>
      </c>
      <c r="I8622" s="19" t="n">
        <f aca="false">ROUND(F8622*G8622,2)</f>
        <v>111.75</v>
      </c>
      <c r="J8622" s="19" t="n">
        <f aca="false">ROUND(F8622*H8622,2)</f>
        <v>85.57</v>
      </c>
      <c r="K8622" s="19" t="n">
        <f aca="false">INDEX(Pricebook!$L$2:$L$1401,MATCH(D8622,Pricebook!$A$2:$A$1401,0))</f>
        <v>122.25</v>
      </c>
      <c r="L8622" s="19" t="n">
        <f aca="false">ROUND(F8622*K8622,2)</f>
        <v>122.25</v>
      </c>
      <c r="M8622" s="24" t="n">
        <f aca="false">DATE(YEAR(C8622),MONTH(C8622),1)</f>
        <v>46235</v>
      </c>
    </row>
    <row r="8623" customFormat="false" ht="15" hidden="false" customHeight="false" outlineLevel="0" collapsed="false">
      <c r="A8623" s="21" t="s">
        <v>4041</v>
      </c>
      <c r="B8623" s="21" t="s">
        <v>3374</v>
      </c>
      <c r="C8623" s="23" t="n">
        <v>46259</v>
      </c>
      <c r="D8623" s="21" t="s">
        <v>2533</v>
      </c>
      <c r="E8623" s="21" t="s">
        <v>2466</v>
      </c>
      <c r="F8623" s="12" t="n">
        <v>2</v>
      </c>
      <c r="G8623" s="19" t="n">
        <v>31.2</v>
      </c>
      <c r="H8623" s="19" t="n">
        <v>19.43</v>
      </c>
      <c r="I8623" s="19" t="n">
        <f aca="false">ROUND(F8623*G8623,2)</f>
        <v>62.4</v>
      </c>
      <c r="J8623" s="19" t="n">
        <f aca="false">ROUND(F8623*H8623,2)</f>
        <v>38.86</v>
      </c>
      <c r="K8623" s="19" t="n">
        <f aca="false">INDEX(Pricebook!$L$2:$L$1401,MATCH(D8623,Pricebook!$A$2:$A$1401,0))</f>
        <v>32.4</v>
      </c>
      <c r="L8623" s="19" t="n">
        <f aca="false">ROUND(F8623*K8623,2)</f>
        <v>64.8</v>
      </c>
      <c r="M8623" s="24" t="n">
        <f aca="false">DATE(YEAR(C8623),MONTH(C8623),1)</f>
        <v>46235</v>
      </c>
    </row>
    <row r="8624" customFormat="false" ht="15" hidden="false" customHeight="false" outlineLevel="0" collapsed="false">
      <c r="A8624" s="21" t="s">
        <v>4041</v>
      </c>
      <c r="B8624" s="21" t="s">
        <v>3374</v>
      </c>
      <c r="C8624" s="23" t="n">
        <v>46259</v>
      </c>
      <c r="D8624" s="21" t="s">
        <v>709</v>
      </c>
      <c r="E8624" s="21" t="s">
        <v>366</v>
      </c>
      <c r="F8624" s="12" t="n">
        <v>2</v>
      </c>
      <c r="G8624" s="19" t="n">
        <v>62.5</v>
      </c>
      <c r="H8624" s="19" t="n">
        <v>45.23</v>
      </c>
      <c r="I8624" s="19" t="n">
        <f aca="false">ROUND(F8624*G8624,2)</f>
        <v>125</v>
      </c>
      <c r="J8624" s="19" t="n">
        <f aca="false">ROUND(F8624*H8624,2)</f>
        <v>90.46</v>
      </c>
      <c r="K8624" s="19" t="n">
        <f aca="false">INDEX(Pricebook!$L$2:$L$1401,MATCH(D8624,Pricebook!$A$2:$A$1401,0))</f>
        <v>67.55</v>
      </c>
      <c r="L8624" s="19" t="n">
        <f aca="false">ROUND(F8624*K8624,2)</f>
        <v>135.1</v>
      </c>
      <c r="M8624" s="24" t="n">
        <f aca="false">DATE(YEAR(C8624),MONTH(C8624),1)</f>
        <v>46235</v>
      </c>
    </row>
    <row r="8625" customFormat="false" ht="15" hidden="false" customHeight="false" outlineLevel="0" collapsed="false">
      <c r="A8625" s="21" t="s">
        <v>4041</v>
      </c>
      <c r="B8625" s="21" t="s">
        <v>3374</v>
      </c>
      <c r="C8625" s="23" t="n">
        <v>46259</v>
      </c>
      <c r="D8625" s="21" t="s">
        <v>216</v>
      </c>
      <c r="E8625" s="21" t="s">
        <v>108</v>
      </c>
      <c r="F8625" s="12" t="n">
        <v>1</v>
      </c>
      <c r="G8625" s="19" t="n">
        <v>92.35</v>
      </c>
      <c r="H8625" s="19" t="n">
        <v>78.68</v>
      </c>
      <c r="I8625" s="19" t="n">
        <f aca="false">ROUND(F8625*G8625,2)</f>
        <v>92.35</v>
      </c>
      <c r="J8625" s="19" t="n">
        <f aca="false">ROUND(F8625*H8625,2)</f>
        <v>78.68</v>
      </c>
      <c r="K8625" s="19" t="n">
        <f aca="false">INDEX(Pricebook!$L$2:$L$1401,MATCH(D8625,Pricebook!$A$2:$A$1401,0))</f>
        <v>100.9</v>
      </c>
      <c r="L8625" s="19" t="n">
        <f aca="false">ROUND(F8625*K8625,2)</f>
        <v>100.9</v>
      </c>
      <c r="M8625" s="24" t="n">
        <f aca="false">DATE(YEAR(C8625),MONTH(C8625),1)</f>
        <v>46235</v>
      </c>
    </row>
    <row r="8626" customFormat="false" ht="15" hidden="false" customHeight="false" outlineLevel="0" collapsed="false">
      <c r="A8626" s="21" t="s">
        <v>4041</v>
      </c>
      <c r="B8626" s="21" t="s">
        <v>3374</v>
      </c>
      <c r="C8626" s="23" t="n">
        <v>46259</v>
      </c>
      <c r="D8626" s="21" t="s">
        <v>1252</v>
      </c>
      <c r="E8626" s="21" t="s">
        <v>971</v>
      </c>
      <c r="F8626" s="12" t="n">
        <v>5</v>
      </c>
      <c r="G8626" s="19" t="n">
        <v>55.9</v>
      </c>
      <c r="H8626" s="19" t="n">
        <v>45.08</v>
      </c>
      <c r="I8626" s="19" t="n">
        <f aca="false">ROUND(F8626*G8626,2)</f>
        <v>279.5</v>
      </c>
      <c r="J8626" s="19" t="n">
        <f aca="false">ROUND(F8626*H8626,2)</f>
        <v>225.4</v>
      </c>
      <c r="K8626" s="19" t="n">
        <f aca="false">INDEX(Pricebook!$L$2:$L$1401,MATCH(D8626,Pricebook!$A$2:$A$1401,0))</f>
        <v>64.4</v>
      </c>
      <c r="L8626" s="19" t="n">
        <f aca="false">ROUND(F8626*K8626,2)</f>
        <v>322</v>
      </c>
      <c r="M8626" s="24" t="n">
        <f aca="false">DATE(YEAR(C8626),MONTH(C8626),1)</f>
        <v>46235</v>
      </c>
    </row>
    <row r="8627" customFormat="false" ht="15" hidden="false" customHeight="false" outlineLevel="0" collapsed="false">
      <c r="A8627" s="21" t="s">
        <v>4041</v>
      </c>
      <c r="B8627" s="21" t="s">
        <v>3374</v>
      </c>
      <c r="C8627" s="23" t="n">
        <v>46259</v>
      </c>
      <c r="D8627" s="21" t="s">
        <v>921</v>
      </c>
      <c r="E8627" s="21" t="s">
        <v>366</v>
      </c>
      <c r="F8627" s="12" t="n">
        <v>1</v>
      </c>
      <c r="G8627" s="19" t="n">
        <v>30.95</v>
      </c>
      <c r="H8627" s="19" t="n">
        <v>25.55</v>
      </c>
      <c r="I8627" s="19" t="n">
        <f aca="false">ROUND(F8627*G8627,2)</f>
        <v>30.95</v>
      </c>
      <c r="J8627" s="19" t="n">
        <f aca="false">ROUND(F8627*H8627,2)</f>
        <v>25.55</v>
      </c>
      <c r="K8627" s="19" t="n">
        <f aca="false">INDEX(Pricebook!$L$2:$L$1401,MATCH(D8627,Pricebook!$A$2:$A$1401,0))</f>
        <v>33.2</v>
      </c>
      <c r="L8627" s="19" t="n">
        <f aca="false">ROUND(F8627*K8627,2)</f>
        <v>33.2</v>
      </c>
      <c r="M8627" s="24" t="n">
        <f aca="false">DATE(YEAR(C8627),MONTH(C8627),1)</f>
        <v>46235</v>
      </c>
    </row>
    <row r="8628" customFormat="false" ht="15" hidden="false" customHeight="false" outlineLevel="0" collapsed="false">
      <c r="A8628" s="21" t="s">
        <v>4041</v>
      </c>
      <c r="B8628" s="21" t="s">
        <v>3374</v>
      </c>
      <c r="C8628" s="23" t="n">
        <v>46259</v>
      </c>
      <c r="D8628" s="21" t="s">
        <v>332</v>
      </c>
      <c r="E8628" s="21" t="s">
        <v>108</v>
      </c>
      <c r="F8628" s="12" t="n">
        <v>1</v>
      </c>
      <c r="G8628" s="19" t="n">
        <v>105.75</v>
      </c>
      <c r="H8628" s="19" t="n">
        <v>80.49</v>
      </c>
      <c r="I8628" s="19" t="n">
        <f aca="false">ROUND(F8628*G8628,2)</f>
        <v>105.75</v>
      </c>
      <c r="J8628" s="19" t="n">
        <f aca="false">ROUND(F8628*H8628,2)</f>
        <v>80.49</v>
      </c>
      <c r="K8628" s="19" t="n">
        <f aca="false">INDEX(Pricebook!$L$2:$L$1401,MATCH(D8628,Pricebook!$A$2:$A$1401,0))</f>
        <v>115</v>
      </c>
      <c r="L8628" s="19" t="n">
        <f aca="false">ROUND(F8628*K8628,2)</f>
        <v>115</v>
      </c>
      <c r="M8628" s="24" t="n">
        <f aca="false">DATE(YEAR(C8628),MONTH(C8628),1)</f>
        <v>46235</v>
      </c>
    </row>
    <row r="8629" customFormat="false" ht="15" hidden="false" customHeight="false" outlineLevel="0" collapsed="false">
      <c r="A8629" s="21" t="s">
        <v>4041</v>
      </c>
      <c r="B8629" s="21" t="s">
        <v>3374</v>
      </c>
      <c r="C8629" s="23" t="n">
        <v>46259</v>
      </c>
      <c r="D8629" s="21" t="s">
        <v>1304</v>
      </c>
      <c r="E8629" s="21" t="s">
        <v>971</v>
      </c>
      <c r="F8629" s="12" t="n">
        <v>56</v>
      </c>
      <c r="G8629" s="19" t="n">
        <v>11.25</v>
      </c>
      <c r="H8629" s="19" t="n">
        <v>10.46</v>
      </c>
      <c r="I8629" s="19" t="n">
        <f aca="false">ROUND(F8629*G8629,2)</f>
        <v>630</v>
      </c>
      <c r="J8629" s="19" t="n">
        <f aca="false">ROUND(F8629*H8629,2)</f>
        <v>585.76</v>
      </c>
      <c r="K8629" s="19" t="n">
        <f aca="false">INDEX(Pricebook!$L$2:$L$1401,MATCH(D8629,Pricebook!$A$2:$A$1401,0))</f>
        <v>13.1</v>
      </c>
      <c r="L8629" s="19" t="n">
        <f aca="false">ROUND(F8629*K8629,2)</f>
        <v>733.6</v>
      </c>
      <c r="M8629" s="24" t="n">
        <f aca="false">DATE(YEAR(C8629),MONTH(C8629),1)</f>
        <v>46235</v>
      </c>
    </row>
    <row r="8630" customFormat="false" ht="15" hidden="false" customHeight="false" outlineLevel="0" collapsed="false">
      <c r="A8630" s="21" t="s">
        <v>4041</v>
      </c>
      <c r="B8630" s="21" t="s">
        <v>3374</v>
      </c>
      <c r="C8630" s="23" t="n">
        <v>46259</v>
      </c>
      <c r="D8630" s="21" t="s">
        <v>1348</v>
      </c>
      <c r="E8630" s="21" t="s">
        <v>971</v>
      </c>
      <c r="F8630" s="12" t="n">
        <v>12</v>
      </c>
      <c r="G8630" s="19" t="n">
        <v>41.45</v>
      </c>
      <c r="H8630" s="19" t="n">
        <v>33.48</v>
      </c>
      <c r="I8630" s="19" t="n">
        <f aca="false">ROUND(F8630*G8630,2)</f>
        <v>497.4</v>
      </c>
      <c r="J8630" s="19" t="n">
        <f aca="false">ROUND(F8630*H8630,2)</f>
        <v>401.76</v>
      </c>
      <c r="K8630" s="19" t="n">
        <f aca="false">INDEX(Pricebook!$L$2:$L$1401,MATCH(D8630,Pricebook!$A$2:$A$1401,0))</f>
        <v>47.85</v>
      </c>
      <c r="L8630" s="19" t="n">
        <f aca="false">ROUND(F8630*K8630,2)</f>
        <v>574.2</v>
      </c>
      <c r="M8630" s="24" t="n">
        <f aca="false">DATE(YEAR(C8630),MONTH(C8630),1)</f>
        <v>46235</v>
      </c>
    </row>
    <row r="8631" customFormat="false" ht="15" hidden="false" customHeight="false" outlineLevel="0" collapsed="false">
      <c r="A8631" s="21" t="s">
        <v>4041</v>
      </c>
      <c r="B8631" s="21" t="s">
        <v>3374</v>
      </c>
      <c r="C8631" s="23" t="n">
        <v>46259</v>
      </c>
      <c r="D8631" s="21" t="s">
        <v>318</v>
      </c>
      <c r="E8631" s="21" t="s">
        <v>108</v>
      </c>
      <c r="F8631" s="12" t="n">
        <v>1</v>
      </c>
      <c r="G8631" s="19" t="n">
        <v>10.95</v>
      </c>
      <c r="H8631" s="19" t="n">
        <v>8.28</v>
      </c>
      <c r="I8631" s="19" t="n">
        <f aca="false">ROUND(F8631*G8631,2)</f>
        <v>10.95</v>
      </c>
      <c r="J8631" s="19" t="n">
        <f aca="false">ROUND(F8631*H8631,2)</f>
        <v>8.28</v>
      </c>
      <c r="K8631" s="19" t="n">
        <f aca="false">INDEX(Pricebook!$L$2:$L$1401,MATCH(D8631,Pricebook!$A$2:$A$1401,0))</f>
        <v>11.85</v>
      </c>
      <c r="L8631" s="19" t="n">
        <f aca="false">ROUND(F8631*K8631,2)</f>
        <v>11.85</v>
      </c>
      <c r="M8631" s="24" t="n">
        <f aca="false">DATE(YEAR(C8631),MONTH(C8631),1)</f>
        <v>46235</v>
      </c>
    </row>
    <row r="8632" customFormat="false" ht="15" hidden="false" customHeight="false" outlineLevel="0" collapsed="false">
      <c r="A8632" s="21" t="s">
        <v>4041</v>
      </c>
      <c r="B8632" s="21" t="s">
        <v>3374</v>
      </c>
      <c r="C8632" s="23" t="n">
        <v>46259</v>
      </c>
      <c r="D8632" s="21" t="s">
        <v>1054</v>
      </c>
      <c r="E8632" s="21" t="s">
        <v>971</v>
      </c>
      <c r="F8632" s="12" t="n">
        <v>26</v>
      </c>
      <c r="G8632" s="19" t="n">
        <v>18.05</v>
      </c>
      <c r="H8632" s="19" t="n">
        <v>14.61</v>
      </c>
      <c r="I8632" s="19" t="n">
        <f aca="false">ROUND(F8632*G8632,2)</f>
        <v>469.3</v>
      </c>
      <c r="J8632" s="19" t="n">
        <f aca="false">ROUND(F8632*H8632,2)</f>
        <v>379.86</v>
      </c>
      <c r="K8632" s="19" t="n">
        <f aca="false">INDEX(Pricebook!$L$2:$L$1401,MATCH(D8632,Pricebook!$A$2:$A$1401,0))</f>
        <v>18.05</v>
      </c>
      <c r="L8632" s="19" t="n">
        <f aca="false">ROUND(F8632*K8632,2)</f>
        <v>469.3</v>
      </c>
      <c r="M8632" s="24" t="n">
        <f aca="false">DATE(YEAR(C8632),MONTH(C8632),1)</f>
        <v>46235</v>
      </c>
    </row>
    <row r="8633" customFormat="false" ht="15" hidden="false" customHeight="false" outlineLevel="0" collapsed="false">
      <c r="A8633" s="21" t="s">
        <v>4041</v>
      </c>
      <c r="B8633" s="21" t="s">
        <v>3374</v>
      </c>
      <c r="C8633" s="23" t="n">
        <v>46259</v>
      </c>
      <c r="D8633" s="21" t="s">
        <v>260</v>
      </c>
      <c r="E8633" s="21" t="s">
        <v>108</v>
      </c>
      <c r="F8633" s="12" t="n">
        <v>1</v>
      </c>
      <c r="G8633" s="19" t="n">
        <v>63.95</v>
      </c>
      <c r="H8633" s="19" t="n">
        <v>53.46</v>
      </c>
      <c r="I8633" s="19" t="n">
        <f aca="false">ROUND(F8633*G8633,2)</f>
        <v>63.95</v>
      </c>
      <c r="J8633" s="19" t="n">
        <f aca="false">ROUND(F8633*H8633,2)</f>
        <v>53.46</v>
      </c>
      <c r="K8633" s="19" t="n">
        <f aca="false">INDEX(Pricebook!$L$2:$L$1401,MATCH(D8633,Pricebook!$A$2:$A$1401,0))</f>
        <v>70.35</v>
      </c>
      <c r="L8633" s="19" t="n">
        <f aca="false">ROUND(F8633*K8633,2)</f>
        <v>70.35</v>
      </c>
      <c r="M8633" s="24" t="n">
        <f aca="false">DATE(YEAR(C8633),MONTH(C8633),1)</f>
        <v>46235</v>
      </c>
    </row>
    <row r="8634" customFormat="false" ht="15" hidden="false" customHeight="false" outlineLevel="0" collapsed="false">
      <c r="A8634" s="21" t="s">
        <v>4041</v>
      </c>
      <c r="B8634" s="21" t="s">
        <v>3374</v>
      </c>
      <c r="C8634" s="23" t="n">
        <v>46259</v>
      </c>
      <c r="D8634" s="21" t="s">
        <v>2559</v>
      </c>
      <c r="E8634" s="21" t="s">
        <v>2466</v>
      </c>
      <c r="F8634" s="12" t="n">
        <v>3</v>
      </c>
      <c r="G8634" s="19" t="n">
        <v>40.2</v>
      </c>
      <c r="H8634" s="19" t="n">
        <v>26.35</v>
      </c>
      <c r="I8634" s="19" t="n">
        <f aca="false">ROUND(F8634*G8634,2)</f>
        <v>120.6</v>
      </c>
      <c r="J8634" s="19" t="n">
        <f aca="false">ROUND(F8634*H8634,2)</f>
        <v>79.05</v>
      </c>
      <c r="K8634" s="19" t="n">
        <f aca="false">INDEX(Pricebook!$L$2:$L$1401,MATCH(D8634,Pricebook!$A$2:$A$1401,0))</f>
        <v>41.85</v>
      </c>
      <c r="L8634" s="19" t="n">
        <f aca="false">ROUND(F8634*K8634,2)</f>
        <v>125.55</v>
      </c>
      <c r="M8634" s="24" t="n">
        <f aca="false">DATE(YEAR(C8634),MONTH(C8634),1)</f>
        <v>46235</v>
      </c>
    </row>
    <row r="8635" customFormat="false" ht="15" hidden="false" customHeight="false" outlineLevel="0" collapsed="false">
      <c r="A8635" s="21" t="s">
        <v>4041</v>
      </c>
      <c r="B8635" s="21" t="s">
        <v>3374</v>
      </c>
      <c r="C8635" s="23" t="n">
        <v>46259</v>
      </c>
      <c r="D8635" s="21" t="s">
        <v>2495</v>
      </c>
      <c r="E8635" s="21" t="s">
        <v>2466</v>
      </c>
      <c r="F8635" s="12" t="n">
        <v>2</v>
      </c>
      <c r="G8635" s="19" t="n">
        <v>5.4</v>
      </c>
      <c r="H8635" s="19" t="n">
        <v>3.37</v>
      </c>
      <c r="I8635" s="19" t="n">
        <f aca="false">ROUND(F8635*G8635,2)</f>
        <v>10.8</v>
      </c>
      <c r="J8635" s="19" t="n">
        <f aca="false">ROUND(F8635*H8635,2)</f>
        <v>6.74</v>
      </c>
      <c r="K8635" s="19" t="n">
        <f aca="false">INDEX(Pricebook!$L$2:$L$1401,MATCH(D8635,Pricebook!$A$2:$A$1401,0))</f>
        <v>5.65</v>
      </c>
      <c r="L8635" s="19" t="n">
        <f aca="false">ROUND(F8635*K8635,2)</f>
        <v>11.3</v>
      </c>
      <c r="M8635" s="24" t="n">
        <f aca="false">DATE(YEAR(C8635),MONTH(C8635),1)</f>
        <v>46235</v>
      </c>
    </row>
    <row r="8636" customFormat="false" ht="15" hidden="false" customHeight="false" outlineLevel="0" collapsed="false">
      <c r="A8636" s="21" t="s">
        <v>4041</v>
      </c>
      <c r="B8636" s="21" t="s">
        <v>3374</v>
      </c>
      <c r="C8636" s="23" t="n">
        <v>46259</v>
      </c>
      <c r="D8636" s="21" t="s">
        <v>203</v>
      </c>
      <c r="E8636" s="21" t="s">
        <v>108</v>
      </c>
      <c r="F8636" s="12" t="n">
        <v>2</v>
      </c>
      <c r="G8636" s="19" t="n">
        <v>276</v>
      </c>
      <c r="H8636" s="19" t="n">
        <v>213.44</v>
      </c>
      <c r="I8636" s="19" t="n">
        <f aca="false">ROUND(F8636*G8636,2)</f>
        <v>552</v>
      </c>
      <c r="J8636" s="19" t="n">
        <f aca="false">ROUND(F8636*H8636,2)</f>
        <v>426.88</v>
      </c>
      <c r="K8636" s="19" t="n">
        <f aca="false">INDEX(Pricebook!$L$2:$L$1401,MATCH(D8636,Pricebook!$A$2:$A$1401,0))</f>
        <v>304.95</v>
      </c>
      <c r="L8636" s="19" t="n">
        <f aca="false">ROUND(F8636*K8636,2)</f>
        <v>609.9</v>
      </c>
      <c r="M8636" s="24" t="n">
        <f aca="false">DATE(YEAR(C8636),MONTH(C8636),1)</f>
        <v>46235</v>
      </c>
    </row>
    <row r="8637" customFormat="false" ht="15" hidden="false" customHeight="false" outlineLevel="0" collapsed="false">
      <c r="A8637" s="21" t="s">
        <v>4042</v>
      </c>
      <c r="B8637" s="21" t="s">
        <v>3404</v>
      </c>
      <c r="C8637" s="23" t="n">
        <v>46259</v>
      </c>
      <c r="D8637" s="21" t="s">
        <v>2301</v>
      </c>
      <c r="E8637" s="21" t="s">
        <v>2202</v>
      </c>
      <c r="F8637" s="12" t="n">
        <v>3</v>
      </c>
      <c r="G8637" s="19" t="n">
        <v>38.15</v>
      </c>
      <c r="H8637" s="19" t="n">
        <v>23.37</v>
      </c>
      <c r="I8637" s="19" t="n">
        <f aca="false">ROUND(F8637*G8637,2)</f>
        <v>114.45</v>
      </c>
      <c r="J8637" s="19" t="n">
        <f aca="false">ROUND(F8637*H8637,2)</f>
        <v>70.11</v>
      </c>
      <c r="K8637" s="19" t="n">
        <f aca="false">INDEX(Pricebook!$L$2:$L$1401,MATCH(D8637,Pricebook!$A$2:$A$1401,0))</f>
        <v>40.3</v>
      </c>
      <c r="L8637" s="19" t="n">
        <f aca="false">ROUND(F8637*K8637,2)</f>
        <v>120.9</v>
      </c>
      <c r="M8637" s="24" t="n">
        <f aca="false">DATE(YEAR(C8637),MONTH(C8637),1)</f>
        <v>46235</v>
      </c>
    </row>
    <row r="8638" customFormat="false" ht="15" hidden="false" customHeight="false" outlineLevel="0" collapsed="false">
      <c r="A8638" s="21" t="s">
        <v>4042</v>
      </c>
      <c r="B8638" s="21" t="s">
        <v>3404</v>
      </c>
      <c r="C8638" s="23" t="n">
        <v>46259</v>
      </c>
      <c r="D8638" s="21" t="s">
        <v>2214</v>
      </c>
      <c r="E8638" s="21" t="s">
        <v>2202</v>
      </c>
      <c r="F8638" s="12" t="n">
        <v>4</v>
      </c>
      <c r="G8638" s="19" t="n">
        <v>60.55</v>
      </c>
      <c r="H8638" s="19" t="n">
        <v>37.33</v>
      </c>
      <c r="I8638" s="19" t="n">
        <f aca="false">ROUND(F8638*G8638,2)</f>
        <v>242.2</v>
      </c>
      <c r="J8638" s="19" t="n">
        <f aca="false">ROUND(F8638*H8638,2)</f>
        <v>149.32</v>
      </c>
      <c r="K8638" s="19" t="n">
        <f aca="false">INDEX(Pricebook!$L$2:$L$1401,MATCH(D8638,Pricebook!$A$2:$A$1401,0))</f>
        <v>64.4</v>
      </c>
      <c r="L8638" s="19" t="n">
        <f aca="false">ROUND(F8638*K8638,2)</f>
        <v>257.6</v>
      </c>
      <c r="M8638" s="24" t="n">
        <f aca="false">DATE(YEAR(C8638),MONTH(C8638),1)</f>
        <v>46235</v>
      </c>
    </row>
    <row r="8639" customFormat="false" ht="15" hidden="false" customHeight="false" outlineLevel="0" collapsed="false">
      <c r="A8639" s="21" t="s">
        <v>4042</v>
      </c>
      <c r="B8639" s="21" t="s">
        <v>3404</v>
      </c>
      <c r="C8639" s="23" t="n">
        <v>46259</v>
      </c>
      <c r="D8639" s="21" t="s">
        <v>2710</v>
      </c>
      <c r="E8639" s="21" t="s">
        <v>2587</v>
      </c>
      <c r="F8639" s="12" t="n">
        <v>1</v>
      </c>
      <c r="G8639" s="19" t="n">
        <v>482.3</v>
      </c>
      <c r="H8639" s="19" t="n">
        <v>324.57</v>
      </c>
      <c r="I8639" s="19" t="n">
        <f aca="false">ROUND(F8639*G8639,2)</f>
        <v>482.3</v>
      </c>
      <c r="J8639" s="19" t="n">
        <f aca="false">ROUND(F8639*H8639,2)</f>
        <v>324.57</v>
      </c>
      <c r="K8639" s="19" t="n">
        <f aca="false">INDEX(Pricebook!$L$2:$L$1401,MATCH(D8639,Pricebook!$A$2:$A$1401,0))</f>
        <v>523.5</v>
      </c>
      <c r="L8639" s="19" t="n">
        <f aca="false">ROUND(F8639*K8639,2)</f>
        <v>523.5</v>
      </c>
      <c r="M8639" s="24" t="n">
        <f aca="false">DATE(YEAR(C8639),MONTH(C8639),1)</f>
        <v>46235</v>
      </c>
    </row>
    <row r="8640" customFormat="false" ht="15" hidden="false" customHeight="false" outlineLevel="0" collapsed="false">
      <c r="A8640" s="21" t="s">
        <v>4042</v>
      </c>
      <c r="B8640" s="21" t="s">
        <v>3404</v>
      </c>
      <c r="C8640" s="23" t="n">
        <v>46259</v>
      </c>
      <c r="D8640" s="21" t="s">
        <v>2359</v>
      </c>
      <c r="E8640" s="21" t="s">
        <v>2202</v>
      </c>
      <c r="F8640" s="12" t="n">
        <v>10</v>
      </c>
      <c r="G8640" s="19" t="n">
        <v>6.35</v>
      </c>
      <c r="H8640" s="19" t="n">
        <v>3.88</v>
      </c>
      <c r="I8640" s="19" t="n">
        <f aca="false">ROUND(F8640*G8640,2)</f>
        <v>63.5</v>
      </c>
      <c r="J8640" s="19" t="n">
        <f aca="false">ROUND(F8640*H8640,2)</f>
        <v>38.8</v>
      </c>
      <c r="K8640" s="19" t="n">
        <f aca="false">INDEX(Pricebook!$L$2:$L$1401,MATCH(D8640,Pricebook!$A$2:$A$1401,0))</f>
        <v>6.7</v>
      </c>
      <c r="L8640" s="19" t="n">
        <f aca="false">ROUND(F8640*K8640,2)</f>
        <v>67</v>
      </c>
      <c r="M8640" s="24" t="n">
        <f aca="false">DATE(YEAR(C8640),MONTH(C8640),1)</f>
        <v>46235</v>
      </c>
    </row>
    <row r="8641" customFormat="false" ht="15" hidden="false" customHeight="false" outlineLevel="0" collapsed="false">
      <c r="A8641" s="21" t="s">
        <v>4042</v>
      </c>
      <c r="B8641" s="21" t="s">
        <v>3404</v>
      </c>
      <c r="C8641" s="23" t="n">
        <v>46259</v>
      </c>
      <c r="D8641" s="21" t="s">
        <v>2650</v>
      </c>
      <c r="E8641" s="21" t="s">
        <v>2587</v>
      </c>
      <c r="F8641" s="12" t="n">
        <v>11</v>
      </c>
      <c r="G8641" s="19" t="n">
        <v>4.2</v>
      </c>
      <c r="H8641" s="19" t="n">
        <v>3.04</v>
      </c>
      <c r="I8641" s="19" t="n">
        <f aca="false">ROUND(F8641*G8641,2)</f>
        <v>46.2</v>
      </c>
      <c r="J8641" s="19" t="n">
        <f aca="false">ROUND(F8641*H8641,2)</f>
        <v>33.44</v>
      </c>
      <c r="K8641" s="19" t="n">
        <f aca="false">INDEX(Pricebook!$L$2:$L$1401,MATCH(D8641,Pricebook!$A$2:$A$1401,0))</f>
        <v>4.5</v>
      </c>
      <c r="L8641" s="19" t="n">
        <f aca="false">ROUND(F8641*K8641,2)</f>
        <v>49.5</v>
      </c>
      <c r="M8641" s="24" t="n">
        <f aca="false">DATE(YEAR(C8641),MONTH(C8641),1)</f>
        <v>46235</v>
      </c>
    </row>
    <row r="8642" customFormat="false" ht="15" hidden="false" customHeight="false" outlineLevel="0" collapsed="false">
      <c r="A8642" s="21" t="s">
        <v>4042</v>
      </c>
      <c r="B8642" s="21" t="s">
        <v>3404</v>
      </c>
      <c r="C8642" s="23" t="n">
        <v>46259</v>
      </c>
      <c r="D8642" s="21" t="s">
        <v>1709</v>
      </c>
      <c r="E8642" s="21" t="s">
        <v>1452</v>
      </c>
      <c r="F8642" s="12" t="n">
        <v>2</v>
      </c>
      <c r="G8642" s="19" t="n">
        <v>61.9</v>
      </c>
      <c r="H8642" s="19" t="n">
        <v>38.49</v>
      </c>
      <c r="I8642" s="19" t="n">
        <f aca="false">ROUND(F8642*G8642,2)</f>
        <v>123.8</v>
      </c>
      <c r="J8642" s="19" t="n">
        <f aca="false">ROUND(F8642*H8642,2)</f>
        <v>76.98</v>
      </c>
      <c r="K8642" s="19" t="n">
        <f aca="false">INDEX(Pricebook!$L$2:$L$1401,MATCH(D8642,Pricebook!$A$2:$A$1401,0))</f>
        <v>64.15</v>
      </c>
      <c r="L8642" s="19" t="n">
        <f aca="false">ROUND(F8642*K8642,2)</f>
        <v>128.3</v>
      </c>
      <c r="M8642" s="24" t="n">
        <f aca="false">DATE(YEAR(C8642),MONTH(C8642),1)</f>
        <v>46235</v>
      </c>
    </row>
    <row r="8643" customFormat="false" ht="15" hidden="false" customHeight="false" outlineLevel="0" collapsed="false">
      <c r="A8643" s="21" t="s">
        <v>4042</v>
      </c>
      <c r="B8643" s="21" t="s">
        <v>3404</v>
      </c>
      <c r="C8643" s="23" t="n">
        <v>46259</v>
      </c>
      <c r="D8643" s="21" t="s">
        <v>801</v>
      </c>
      <c r="E8643" s="21" t="s">
        <v>366</v>
      </c>
      <c r="F8643" s="12" t="n">
        <v>4</v>
      </c>
      <c r="G8643" s="19" t="n">
        <v>10.9</v>
      </c>
      <c r="H8643" s="19" t="n">
        <v>7.83</v>
      </c>
      <c r="I8643" s="19" t="n">
        <f aca="false">ROUND(F8643*G8643,2)</f>
        <v>43.6</v>
      </c>
      <c r="J8643" s="19" t="n">
        <f aca="false">ROUND(F8643*H8643,2)</f>
        <v>31.32</v>
      </c>
      <c r="K8643" s="19" t="n">
        <f aca="false">INDEX(Pricebook!$L$2:$L$1401,MATCH(D8643,Pricebook!$A$2:$A$1401,0))</f>
        <v>11.7</v>
      </c>
      <c r="L8643" s="19" t="n">
        <f aca="false">ROUND(F8643*K8643,2)</f>
        <v>46.8</v>
      </c>
      <c r="M8643" s="24" t="n">
        <f aca="false">DATE(YEAR(C8643),MONTH(C8643),1)</f>
        <v>46235</v>
      </c>
    </row>
    <row r="8644" customFormat="false" ht="15" hidden="false" customHeight="false" outlineLevel="0" collapsed="false">
      <c r="A8644" s="21" t="s">
        <v>4042</v>
      </c>
      <c r="B8644" s="21" t="s">
        <v>3404</v>
      </c>
      <c r="C8644" s="23" t="n">
        <v>46259</v>
      </c>
      <c r="D8644" s="21" t="s">
        <v>2638</v>
      </c>
      <c r="E8644" s="21" t="s">
        <v>2587</v>
      </c>
      <c r="F8644" s="12" t="n">
        <v>4</v>
      </c>
      <c r="G8644" s="19" t="n">
        <v>8.4</v>
      </c>
      <c r="H8644" s="19" t="n">
        <v>5.57</v>
      </c>
      <c r="I8644" s="19" t="n">
        <f aca="false">ROUND(F8644*G8644,2)</f>
        <v>33.6</v>
      </c>
      <c r="J8644" s="19" t="n">
        <f aca="false">ROUND(F8644*H8644,2)</f>
        <v>22.28</v>
      </c>
      <c r="K8644" s="19" t="n">
        <f aca="false">INDEX(Pricebook!$L$2:$L$1401,MATCH(D8644,Pricebook!$A$2:$A$1401,0))</f>
        <v>9</v>
      </c>
      <c r="L8644" s="19" t="n">
        <f aca="false">ROUND(F8644*K8644,2)</f>
        <v>36</v>
      </c>
      <c r="M8644" s="24" t="n">
        <f aca="false">DATE(YEAR(C8644),MONTH(C8644),1)</f>
        <v>46235</v>
      </c>
    </row>
    <row r="8645" customFormat="false" ht="15" hidden="false" customHeight="false" outlineLevel="0" collapsed="false">
      <c r="A8645" s="21" t="s">
        <v>4042</v>
      </c>
      <c r="B8645" s="21" t="s">
        <v>3404</v>
      </c>
      <c r="C8645" s="23" t="n">
        <v>46259</v>
      </c>
      <c r="D8645" s="21" t="s">
        <v>1674</v>
      </c>
      <c r="E8645" s="21" t="s">
        <v>1452</v>
      </c>
      <c r="F8645" s="12" t="n">
        <v>2</v>
      </c>
      <c r="G8645" s="19" t="n">
        <v>111.2</v>
      </c>
      <c r="H8645" s="19" t="n">
        <v>69.08</v>
      </c>
      <c r="I8645" s="19" t="n">
        <f aca="false">ROUND(F8645*G8645,2)</f>
        <v>222.4</v>
      </c>
      <c r="J8645" s="19" t="n">
        <f aca="false">ROUND(F8645*H8645,2)</f>
        <v>138.16</v>
      </c>
      <c r="K8645" s="19" t="n">
        <f aca="false">INDEX(Pricebook!$L$2:$L$1401,MATCH(D8645,Pricebook!$A$2:$A$1401,0))</f>
        <v>115.15</v>
      </c>
      <c r="L8645" s="19" t="n">
        <f aca="false">ROUND(F8645*K8645,2)</f>
        <v>230.3</v>
      </c>
      <c r="M8645" s="24" t="n">
        <f aca="false">DATE(YEAR(C8645),MONTH(C8645),1)</f>
        <v>46235</v>
      </c>
    </row>
    <row r="8646" customFormat="false" ht="15" hidden="false" customHeight="false" outlineLevel="0" collapsed="false">
      <c r="A8646" s="21" t="s">
        <v>4042</v>
      </c>
      <c r="B8646" s="21" t="s">
        <v>3404</v>
      </c>
      <c r="C8646" s="23" t="n">
        <v>46259</v>
      </c>
      <c r="D8646" s="21" t="s">
        <v>605</v>
      </c>
      <c r="E8646" s="21" t="s">
        <v>366</v>
      </c>
      <c r="F8646" s="12" t="n">
        <v>1</v>
      </c>
      <c r="G8646" s="19" t="n">
        <v>55.3</v>
      </c>
      <c r="H8646" s="19" t="n">
        <v>45.13</v>
      </c>
      <c r="I8646" s="19" t="n">
        <f aca="false">ROUND(F8646*G8646,2)</f>
        <v>55.3</v>
      </c>
      <c r="J8646" s="19" t="n">
        <f aca="false">ROUND(F8646*H8646,2)</f>
        <v>45.13</v>
      </c>
      <c r="K8646" s="19" t="n">
        <f aca="false">INDEX(Pricebook!$L$2:$L$1401,MATCH(D8646,Pricebook!$A$2:$A$1401,0))</f>
        <v>59.4</v>
      </c>
      <c r="L8646" s="19" t="n">
        <f aca="false">ROUND(F8646*K8646,2)</f>
        <v>59.4</v>
      </c>
      <c r="M8646" s="24" t="n">
        <f aca="false">DATE(YEAR(C8646),MONTH(C8646),1)</f>
        <v>46235</v>
      </c>
    </row>
    <row r="8647" customFormat="false" ht="15" hidden="false" customHeight="false" outlineLevel="0" collapsed="false">
      <c r="A8647" s="21" t="s">
        <v>4042</v>
      </c>
      <c r="B8647" s="21" t="s">
        <v>3404</v>
      </c>
      <c r="C8647" s="23" t="n">
        <v>46259</v>
      </c>
      <c r="D8647" s="21" t="s">
        <v>1542</v>
      </c>
      <c r="E8647" s="21" t="s">
        <v>1452</v>
      </c>
      <c r="F8647" s="12" t="n">
        <v>6</v>
      </c>
      <c r="G8647" s="19" t="n">
        <v>34</v>
      </c>
      <c r="H8647" s="19" t="n">
        <v>24.65</v>
      </c>
      <c r="I8647" s="19" t="n">
        <f aca="false">ROUND(F8647*G8647,2)</f>
        <v>204</v>
      </c>
      <c r="J8647" s="19" t="n">
        <f aca="false">ROUND(F8647*H8647,2)</f>
        <v>147.9</v>
      </c>
      <c r="K8647" s="19" t="n">
        <f aca="false">INDEX(Pricebook!$L$2:$L$1401,MATCH(D8647,Pricebook!$A$2:$A$1401,0))</f>
        <v>35.25</v>
      </c>
      <c r="L8647" s="19" t="n">
        <f aca="false">ROUND(F8647*K8647,2)</f>
        <v>211.5</v>
      </c>
      <c r="M8647" s="24" t="n">
        <f aca="false">DATE(YEAR(C8647),MONTH(C8647),1)</f>
        <v>46235</v>
      </c>
    </row>
    <row r="8648" customFormat="false" ht="15" hidden="false" customHeight="false" outlineLevel="0" collapsed="false">
      <c r="A8648" s="21" t="s">
        <v>4042</v>
      </c>
      <c r="B8648" s="21" t="s">
        <v>3404</v>
      </c>
      <c r="C8648" s="23" t="n">
        <v>46259</v>
      </c>
      <c r="D8648" s="21" t="s">
        <v>1572</v>
      </c>
      <c r="E8648" s="21" t="s">
        <v>1452</v>
      </c>
      <c r="F8648" s="12" t="n">
        <v>2</v>
      </c>
      <c r="G8648" s="19" t="n">
        <v>270</v>
      </c>
      <c r="H8648" s="19" t="n">
        <v>166.06</v>
      </c>
      <c r="I8648" s="19" t="n">
        <f aca="false">ROUND(F8648*G8648,2)</f>
        <v>540</v>
      </c>
      <c r="J8648" s="19" t="n">
        <f aca="false">ROUND(F8648*H8648,2)</f>
        <v>332.12</v>
      </c>
      <c r="K8648" s="19" t="n">
        <f aca="false">INDEX(Pricebook!$L$2:$L$1401,MATCH(D8648,Pricebook!$A$2:$A$1401,0))</f>
        <v>276.8</v>
      </c>
      <c r="L8648" s="19" t="n">
        <f aca="false">ROUND(F8648*K8648,2)</f>
        <v>553.6</v>
      </c>
      <c r="M8648" s="24" t="n">
        <f aca="false">DATE(YEAR(C8648),MONTH(C8648),1)</f>
        <v>46235</v>
      </c>
    </row>
    <row r="8649" customFormat="false" ht="15" hidden="false" customHeight="false" outlineLevel="0" collapsed="false">
      <c r="A8649" s="21" t="s">
        <v>4043</v>
      </c>
      <c r="B8649" s="21" t="s">
        <v>3060</v>
      </c>
      <c r="C8649" s="23" t="n">
        <v>46260</v>
      </c>
      <c r="D8649" s="21" t="s">
        <v>2852</v>
      </c>
      <c r="E8649" s="21" t="s">
        <v>2748</v>
      </c>
      <c r="F8649" s="12" t="n">
        <v>5</v>
      </c>
      <c r="G8649" s="19" t="n">
        <v>50.95</v>
      </c>
      <c r="H8649" s="19" t="n">
        <v>30.57</v>
      </c>
      <c r="I8649" s="19" t="n">
        <f aca="false">ROUND(F8649*G8649,2)</f>
        <v>254.75</v>
      </c>
      <c r="J8649" s="19" t="n">
        <f aca="false">ROUND(F8649*H8649,2)</f>
        <v>152.85</v>
      </c>
      <c r="K8649" s="19" t="n">
        <f aca="false">INDEX(Pricebook!$L$2:$L$1401,MATCH(D8649,Pricebook!$A$2:$A$1401,0))</f>
        <v>55.6</v>
      </c>
      <c r="L8649" s="19" t="n">
        <f aca="false">ROUND(F8649*K8649,2)</f>
        <v>278</v>
      </c>
      <c r="M8649" s="24" t="n">
        <f aca="false">DATE(YEAR(C8649),MONTH(C8649),1)</f>
        <v>46235</v>
      </c>
    </row>
    <row r="8650" customFormat="false" ht="15" hidden="false" customHeight="false" outlineLevel="0" collapsed="false">
      <c r="A8650" s="21" t="s">
        <v>4043</v>
      </c>
      <c r="B8650" s="21" t="s">
        <v>3060</v>
      </c>
      <c r="C8650" s="23" t="n">
        <v>46260</v>
      </c>
      <c r="D8650" s="21" t="s">
        <v>461</v>
      </c>
      <c r="E8650" s="21" t="s">
        <v>366</v>
      </c>
      <c r="F8650" s="12" t="n">
        <v>1</v>
      </c>
      <c r="G8650" s="19" t="n">
        <v>69</v>
      </c>
      <c r="H8650" s="19" t="n">
        <v>51.51</v>
      </c>
      <c r="I8650" s="19" t="n">
        <f aca="false">ROUND(F8650*G8650,2)</f>
        <v>69</v>
      </c>
      <c r="J8650" s="19" t="n">
        <f aca="false">ROUND(F8650*H8650,2)</f>
        <v>51.51</v>
      </c>
      <c r="K8650" s="19" t="n">
        <f aca="false">INDEX(Pricebook!$L$2:$L$1401,MATCH(D8650,Pricebook!$A$2:$A$1401,0))</f>
        <v>73.6</v>
      </c>
      <c r="L8650" s="19" t="n">
        <f aca="false">ROUND(F8650*K8650,2)</f>
        <v>73.6</v>
      </c>
      <c r="M8650" s="24" t="n">
        <f aca="false">DATE(YEAR(C8650),MONTH(C8650),1)</f>
        <v>46235</v>
      </c>
    </row>
    <row r="8651" customFormat="false" ht="15" hidden="false" customHeight="false" outlineLevel="0" collapsed="false">
      <c r="A8651" s="21" t="s">
        <v>4043</v>
      </c>
      <c r="B8651" s="21" t="s">
        <v>3060</v>
      </c>
      <c r="C8651" s="23" t="n">
        <v>46260</v>
      </c>
      <c r="D8651" s="21" t="s">
        <v>2936</v>
      </c>
      <c r="E8651" s="21" t="s">
        <v>2748</v>
      </c>
      <c r="F8651" s="12" t="n">
        <v>4</v>
      </c>
      <c r="G8651" s="19" t="n">
        <v>7.75</v>
      </c>
      <c r="H8651" s="19" t="n">
        <v>4.68</v>
      </c>
      <c r="I8651" s="19" t="n">
        <f aca="false">ROUND(F8651*G8651,2)</f>
        <v>31</v>
      </c>
      <c r="J8651" s="19" t="n">
        <f aca="false">ROUND(F8651*H8651,2)</f>
        <v>18.72</v>
      </c>
      <c r="K8651" s="19" t="n">
        <f aca="false">INDEX(Pricebook!$L$2:$L$1401,MATCH(D8651,Pricebook!$A$2:$A$1401,0))</f>
        <v>8.55</v>
      </c>
      <c r="L8651" s="19" t="n">
        <f aca="false">ROUND(F8651*K8651,2)</f>
        <v>34.2</v>
      </c>
      <c r="M8651" s="24" t="n">
        <f aca="false">DATE(YEAR(C8651),MONTH(C8651),1)</f>
        <v>46235</v>
      </c>
    </row>
    <row r="8652" customFormat="false" ht="15" hidden="false" customHeight="false" outlineLevel="0" collapsed="false">
      <c r="A8652" s="21" t="s">
        <v>4043</v>
      </c>
      <c r="B8652" s="21" t="s">
        <v>3060</v>
      </c>
      <c r="C8652" s="23" t="n">
        <v>46260</v>
      </c>
      <c r="D8652" s="21" t="s">
        <v>1192</v>
      </c>
      <c r="E8652" s="21" t="s">
        <v>971</v>
      </c>
      <c r="F8652" s="12" t="n">
        <v>5</v>
      </c>
      <c r="G8652" s="19" t="n">
        <v>3.6</v>
      </c>
      <c r="H8652" s="19" t="n">
        <v>2.92</v>
      </c>
      <c r="I8652" s="19" t="n">
        <f aca="false">ROUND(F8652*G8652,2)</f>
        <v>18</v>
      </c>
      <c r="J8652" s="19" t="n">
        <f aca="false">ROUND(F8652*H8652,2)</f>
        <v>14.6</v>
      </c>
      <c r="K8652" s="19" t="n">
        <f aca="false">INDEX(Pricebook!$L$2:$L$1401,MATCH(D8652,Pricebook!$A$2:$A$1401,0))</f>
        <v>4.2</v>
      </c>
      <c r="L8652" s="19" t="n">
        <f aca="false">ROUND(F8652*K8652,2)</f>
        <v>21</v>
      </c>
      <c r="M8652" s="24" t="n">
        <f aca="false">DATE(YEAR(C8652),MONTH(C8652),1)</f>
        <v>46235</v>
      </c>
    </row>
    <row r="8653" customFormat="false" ht="15" hidden="false" customHeight="false" outlineLevel="0" collapsed="false">
      <c r="A8653" s="21" t="s">
        <v>4043</v>
      </c>
      <c r="B8653" s="21" t="s">
        <v>3060</v>
      </c>
      <c r="C8653" s="23" t="n">
        <v>46260</v>
      </c>
      <c r="D8653" s="21" t="s">
        <v>887</v>
      </c>
      <c r="E8653" s="21" t="s">
        <v>366</v>
      </c>
      <c r="F8653" s="12" t="n">
        <v>3</v>
      </c>
      <c r="G8653" s="19" t="n">
        <v>65.25</v>
      </c>
      <c r="H8653" s="19" t="n">
        <v>46.71</v>
      </c>
      <c r="I8653" s="19" t="n">
        <f aca="false">ROUND(F8653*G8653,2)</f>
        <v>195.75</v>
      </c>
      <c r="J8653" s="19" t="n">
        <f aca="false">ROUND(F8653*H8653,2)</f>
        <v>140.13</v>
      </c>
      <c r="K8653" s="19" t="n">
        <f aca="false">INDEX(Pricebook!$L$2:$L$1401,MATCH(D8653,Pricebook!$A$2:$A$1401,0))</f>
        <v>69.75</v>
      </c>
      <c r="L8653" s="19" t="n">
        <f aca="false">ROUND(F8653*K8653,2)</f>
        <v>209.25</v>
      </c>
      <c r="M8653" s="24" t="n">
        <f aca="false">DATE(YEAR(C8653),MONTH(C8653),1)</f>
        <v>46235</v>
      </c>
    </row>
    <row r="8654" customFormat="false" ht="15" hidden="false" customHeight="false" outlineLevel="0" collapsed="false">
      <c r="A8654" s="21" t="s">
        <v>4043</v>
      </c>
      <c r="B8654" s="21" t="s">
        <v>3060</v>
      </c>
      <c r="C8654" s="23" t="n">
        <v>46260</v>
      </c>
      <c r="D8654" s="21" t="s">
        <v>883</v>
      </c>
      <c r="E8654" s="21" t="s">
        <v>366</v>
      </c>
      <c r="F8654" s="12" t="n">
        <v>2</v>
      </c>
      <c r="G8654" s="19" t="n">
        <v>372.8</v>
      </c>
      <c r="H8654" s="19" t="n">
        <v>267.77</v>
      </c>
      <c r="I8654" s="19" t="n">
        <f aca="false">ROUND(F8654*G8654,2)</f>
        <v>745.6</v>
      </c>
      <c r="J8654" s="19" t="n">
        <f aca="false">ROUND(F8654*H8654,2)</f>
        <v>535.54</v>
      </c>
      <c r="K8654" s="19" t="n">
        <f aca="false">INDEX(Pricebook!$L$2:$L$1401,MATCH(D8654,Pricebook!$A$2:$A$1401,0))</f>
        <v>399.7</v>
      </c>
      <c r="L8654" s="19" t="n">
        <f aca="false">ROUND(F8654*K8654,2)</f>
        <v>799.4</v>
      </c>
      <c r="M8654" s="24" t="n">
        <f aca="false">DATE(YEAR(C8654),MONTH(C8654),1)</f>
        <v>46235</v>
      </c>
    </row>
    <row r="8655" customFormat="false" ht="15" hidden="false" customHeight="false" outlineLevel="0" collapsed="false">
      <c r="A8655" s="21" t="s">
        <v>4043</v>
      </c>
      <c r="B8655" s="21" t="s">
        <v>3060</v>
      </c>
      <c r="C8655" s="23" t="n">
        <v>46260</v>
      </c>
      <c r="D8655" s="21" t="s">
        <v>581</v>
      </c>
      <c r="E8655" s="21" t="s">
        <v>366</v>
      </c>
      <c r="F8655" s="12" t="n">
        <v>2</v>
      </c>
      <c r="G8655" s="19" t="n">
        <v>56.75</v>
      </c>
      <c r="H8655" s="19" t="n">
        <v>40.85</v>
      </c>
      <c r="I8655" s="19" t="n">
        <f aca="false">ROUND(F8655*G8655,2)</f>
        <v>113.5</v>
      </c>
      <c r="J8655" s="19" t="n">
        <f aca="false">ROUND(F8655*H8655,2)</f>
        <v>81.7</v>
      </c>
      <c r="K8655" s="19" t="n">
        <f aca="false">INDEX(Pricebook!$L$2:$L$1401,MATCH(D8655,Pricebook!$A$2:$A$1401,0))</f>
        <v>61</v>
      </c>
      <c r="L8655" s="19" t="n">
        <f aca="false">ROUND(F8655*K8655,2)</f>
        <v>122</v>
      </c>
      <c r="M8655" s="24" t="n">
        <f aca="false">DATE(YEAR(C8655),MONTH(C8655),1)</f>
        <v>46235</v>
      </c>
    </row>
    <row r="8656" customFormat="false" ht="15" hidden="false" customHeight="false" outlineLevel="0" collapsed="false">
      <c r="A8656" s="21" t="s">
        <v>4043</v>
      </c>
      <c r="B8656" s="21" t="s">
        <v>3060</v>
      </c>
      <c r="C8656" s="23" t="n">
        <v>46260</v>
      </c>
      <c r="D8656" s="21" t="s">
        <v>998</v>
      </c>
      <c r="E8656" s="21" t="s">
        <v>971</v>
      </c>
      <c r="F8656" s="12" t="n">
        <v>10</v>
      </c>
      <c r="G8656" s="19" t="n">
        <v>15.8</v>
      </c>
      <c r="H8656" s="19" t="n">
        <v>14.68</v>
      </c>
      <c r="I8656" s="19" t="n">
        <f aca="false">ROUND(F8656*G8656,2)</f>
        <v>158</v>
      </c>
      <c r="J8656" s="19" t="n">
        <f aca="false">ROUND(F8656*H8656,2)</f>
        <v>146.8</v>
      </c>
      <c r="K8656" s="19" t="n">
        <f aca="false">INDEX(Pricebook!$L$2:$L$1401,MATCH(D8656,Pricebook!$A$2:$A$1401,0))</f>
        <v>18.35</v>
      </c>
      <c r="L8656" s="19" t="n">
        <f aca="false">ROUND(F8656*K8656,2)</f>
        <v>183.5</v>
      </c>
      <c r="M8656" s="24" t="n">
        <f aca="false">DATE(YEAR(C8656),MONTH(C8656),1)</f>
        <v>46235</v>
      </c>
    </row>
    <row r="8657" customFormat="false" ht="15" hidden="false" customHeight="false" outlineLevel="0" collapsed="false">
      <c r="A8657" s="21" t="s">
        <v>4043</v>
      </c>
      <c r="B8657" s="21" t="s">
        <v>3060</v>
      </c>
      <c r="C8657" s="23" t="n">
        <v>46260</v>
      </c>
      <c r="D8657" s="21" t="s">
        <v>2770</v>
      </c>
      <c r="E8657" s="21" t="s">
        <v>2748</v>
      </c>
      <c r="F8657" s="12" t="n">
        <v>6</v>
      </c>
      <c r="G8657" s="19" t="n">
        <v>3.4</v>
      </c>
      <c r="H8657" s="19" t="n">
        <v>2.38</v>
      </c>
      <c r="I8657" s="19" t="n">
        <f aca="false">ROUND(F8657*G8657,2)</f>
        <v>20.4</v>
      </c>
      <c r="J8657" s="19" t="n">
        <f aca="false">ROUND(F8657*H8657,2)</f>
        <v>14.28</v>
      </c>
      <c r="K8657" s="19" t="n">
        <f aca="false">INDEX(Pricebook!$L$2:$L$1401,MATCH(D8657,Pricebook!$A$2:$A$1401,0))</f>
        <v>3.7</v>
      </c>
      <c r="L8657" s="19" t="n">
        <f aca="false">ROUND(F8657*K8657,2)</f>
        <v>22.2</v>
      </c>
      <c r="M8657" s="24" t="n">
        <f aca="false">DATE(YEAR(C8657),MONTH(C8657),1)</f>
        <v>46235</v>
      </c>
    </row>
    <row r="8658" customFormat="false" ht="15" hidden="false" customHeight="false" outlineLevel="0" collapsed="false">
      <c r="A8658" s="21" t="s">
        <v>4043</v>
      </c>
      <c r="B8658" s="21" t="s">
        <v>3060</v>
      </c>
      <c r="C8658" s="23" t="n">
        <v>46260</v>
      </c>
      <c r="D8658" s="21" t="s">
        <v>2776</v>
      </c>
      <c r="E8658" s="21" t="s">
        <v>2748</v>
      </c>
      <c r="F8658" s="12" t="n">
        <v>6</v>
      </c>
      <c r="G8658" s="19" t="n">
        <v>43.95</v>
      </c>
      <c r="H8658" s="19" t="n">
        <v>26.7</v>
      </c>
      <c r="I8658" s="19" t="n">
        <f aca="false">ROUND(F8658*G8658,2)</f>
        <v>263.7</v>
      </c>
      <c r="J8658" s="19" t="n">
        <f aca="false">ROUND(F8658*H8658,2)</f>
        <v>160.2</v>
      </c>
      <c r="K8658" s="19" t="n">
        <f aca="false">INDEX(Pricebook!$L$2:$L$1401,MATCH(D8658,Pricebook!$A$2:$A$1401,0))</f>
        <v>48.55</v>
      </c>
      <c r="L8658" s="19" t="n">
        <f aca="false">ROUND(F8658*K8658,2)</f>
        <v>291.3</v>
      </c>
      <c r="M8658" s="24" t="n">
        <f aca="false">DATE(YEAR(C8658),MONTH(C8658),1)</f>
        <v>46235</v>
      </c>
    </row>
    <row r="8659" customFormat="false" ht="15" hidden="false" customHeight="false" outlineLevel="0" collapsed="false">
      <c r="A8659" s="21" t="s">
        <v>4043</v>
      </c>
      <c r="B8659" s="21" t="s">
        <v>3060</v>
      </c>
      <c r="C8659" s="23" t="n">
        <v>46260</v>
      </c>
      <c r="D8659" s="21" t="s">
        <v>1040</v>
      </c>
      <c r="E8659" s="21" t="s">
        <v>971</v>
      </c>
      <c r="F8659" s="12" t="n">
        <v>2</v>
      </c>
      <c r="G8659" s="19" t="n">
        <v>72.3</v>
      </c>
      <c r="H8659" s="19" t="n">
        <v>58.94</v>
      </c>
      <c r="I8659" s="19" t="n">
        <f aca="false">ROUND(F8659*G8659,2)</f>
        <v>144.6</v>
      </c>
      <c r="J8659" s="19" t="n">
        <f aca="false">ROUND(F8659*H8659,2)</f>
        <v>117.88</v>
      </c>
      <c r="K8659" s="19" t="n">
        <f aca="false">INDEX(Pricebook!$L$2:$L$1401,MATCH(D8659,Pricebook!$A$2:$A$1401,0))</f>
        <v>79.55</v>
      </c>
      <c r="L8659" s="19" t="n">
        <f aca="false">ROUND(F8659*K8659,2)</f>
        <v>159.1</v>
      </c>
      <c r="M8659" s="24" t="n">
        <f aca="false">DATE(YEAR(C8659),MONTH(C8659),1)</f>
        <v>46235</v>
      </c>
    </row>
    <row r="8660" customFormat="false" ht="15" hidden="false" customHeight="false" outlineLevel="0" collapsed="false">
      <c r="A8660" s="21" t="s">
        <v>4043</v>
      </c>
      <c r="B8660" s="21" t="s">
        <v>3060</v>
      </c>
      <c r="C8660" s="23" t="n">
        <v>46260</v>
      </c>
      <c r="D8660" s="21" t="s">
        <v>581</v>
      </c>
      <c r="E8660" s="21" t="s">
        <v>366</v>
      </c>
      <c r="F8660" s="12" t="n">
        <v>1</v>
      </c>
      <c r="G8660" s="19" t="n">
        <v>56.75</v>
      </c>
      <c r="H8660" s="19" t="n">
        <v>40.85</v>
      </c>
      <c r="I8660" s="19" t="n">
        <f aca="false">ROUND(F8660*G8660,2)</f>
        <v>56.75</v>
      </c>
      <c r="J8660" s="19" t="n">
        <f aca="false">ROUND(F8660*H8660,2)</f>
        <v>40.85</v>
      </c>
      <c r="K8660" s="19" t="n">
        <f aca="false">INDEX(Pricebook!$L$2:$L$1401,MATCH(D8660,Pricebook!$A$2:$A$1401,0))</f>
        <v>61</v>
      </c>
      <c r="L8660" s="19" t="n">
        <f aca="false">ROUND(F8660*K8660,2)</f>
        <v>61</v>
      </c>
      <c r="M8660" s="24" t="n">
        <f aca="false">DATE(YEAR(C8660),MONTH(C8660),1)</f>
        <v>46235</v>
      </c>
    </row>
    <row r="8661" customFormat="false" ht="15" hidden="false" customHeight="false" outlineLevel="0" collapsed="false">
      <c r="A8661" s="21" t="s">
        <v>4043</v>
      </c>
      <c r="B8661" s="21" t="s">
        <v>3060</v>
      </c>
      <c r="C8661" s="23" t="n">
        <v>46260</v>
      </c>
      <c r="D8661" s="21" t="s">
        <v>565</v>
      </c>
      <c r="E8661" s="21" t="s">
        <v>366</v>
      </c>
      <c r="F8661" s="12" t="n">
        <v>2</v>
      </c>
      <c r="G8661" s="19" t="n">
        <v>43.2</v>
      </c>
      <c r="H8661" s="19" t="n">
        <v>35.03</v>
      </c>
      <c r="I8661" s="19" t="n">
        <f aca="false">ROUND(F8661*G8661,2)</f>
        <v>86.4</v>
      </c>
      <c r="J8661" s="19" t="n">
        <f aca="false">ROUND(F8661*H8661,2)</f>
        <v>70.06</v>
      </c>
      <c r="K8661" s="19" t="n">
        <f aca="false">INDEX(Pricebook!$L$2:$L$1401,MATCH(D8661,Pricebook!$A$2:$A$1401,0))</f>
        <v>46.75</v>
      </c>
      <c r="L8661" s="19" t="n">
        <f aca="false">ROUND(F8661*K8661,2)</f>
        <v>93.5</v>
      </c>
      <c r="M8661" s="24" t="n">
        <f aca="false">DATE(YEAR(C8661),MONTH(C8661),1)</f>
        <v>46235</v>
      </c>
    </row>
    <row r="8662" customFormat="false" ht="15" hidden="false" customHeight="false" outlineLevel="0" collapsed="false">
      <c r="A8662" s="21" t="s">
        <v>4043</v>
      </c>
      <c r="B8662" s="21" t="s">
        <v>3060</v>
      </c>
      <c r="C8662" s="23" t="n">
        <v>46260</v>
      </c>
      <c r="D8662" s="21" t="s">
        <v>378</v>
      </c>
      <c r="E8662" s="21" t="s">
        <v>366</v>
      </c>
      <c r="F8662" s="12" t="n">
        <v>2</v>
      </c>
      <c r="G8662" s="19" t="n">
        <v>10</v>
      </c>
      <c r="H8662" s="19" t="n">
        <v>7.12</v>
      </c>
      <c r="I8662" s="19" t="n">
        <f aca="false">ROUND(F8662*G8662,2)</f>
        <v>20</v>
      </c>
      <c r="J8662" s="19" t="n">
        <f aca="false">ROUND(F8662*H8662,2)</f>
        <v>14.24</v>
      </c>
      <c r="K8662" s="19" t="n">
        <f aca="false">INDEX(Pricebook!$L$2:$L$1401,MATCH(D8662,Pricebook!$A$2:$A$1401,0))</f>
        <v>10.65</v>
      </c>
      <c r="L8662" s="19" t="n">
        <f aca="false">ROUND(F8662*K8662,2)</f>
        <v>21.3</v>
      </c>
      <c r="M8662" s="24" t="n">
        <f aca="false">DATE(YEAR(C8662),MONTH(C8662),1)</f>
        <v>46235</v>
      </c>
    </row>
    <row r="8663" customFormat="false" ht="15" hidden="false" customHeight="false" outlineLevel="0" collapsed="false">
      <c r="A8663" s="21" t="s">
        <v>4043</v>
      </c>
      <c r="B8663" s="21" t="s">
        <v>3060</v>
      </c>
      <c r="C8663" s="23" t="n">
        <v>46260</v>
      </c>
      <c r="D8663" s="21" t="s">
        <v>982</v>
      </c>
      <c r="E8663" s="21" t="s">
        <v>971</v>
      </c>
      <c r="F8663" s="12" t="n">
        <v>3</v>
      </c>
      <c r="G8663" s="19" t="n">
        <v>40.1</v>
      </c>
      <c r="H8663" s="19" t="n">
        <v>32.56</v>
      </c>
      <c r="I8663" s="19" t="n">
        <f aca="false">ROUND(F8663*G8663,2)</f>
        <v>120.3</v>
      </c>
      <c r="J8663" s="19" t="n">
        <f aca="false">ROUND(F8663*H8663,2)</f>
        <v>97.68</v>
      </c>
      <c r="K8663" s="19" t="n">
        <f aca="false">INDEX(Pricebook!$L$2:$L$1401,MATCH(D8663,Pricebook!$A$2:$A$1401,0))</f>
        <v>46.55</v>
      </c>
      <c r="L8663" s="19" t="n">
        <f aca="false">ROUND(F8663*K8663,2)</f>
        <v>139.65</v>
      </c>
      <c r="M8663" s="24" t="n">
        <f aca="false">DATE(YEAR(C8663),MONTH(C8663),1)</f>
        <v>46235</v>
      </c>
    </row>
    <row r="8664" customFormat="false" ht="15" hidden="false" customHeight="false" outlineLevel="0" collapsed="false">
      <c r="A8664" s="21" t="s">
        <v>4044</v>
      </c>
      <c r="B8664" s="21" t="s">
        <v>3188</v>
      </c>
      <c r="C8664" s="23" t="n">
        <v>46260</v>
      </c>
      <c r="D8664" s="21" t="s">
        <v>2281</v>
      </c>
      <c r="E8664" s="21" t="s">
        <v>2202</v>
      </c>
      <c r="F8664" s="12" t="n">
        <v>2</v>
      </c>
      <c r="G8664" s="19" t="n">
        <v>89.7</v>
      </c>
      <c r="H8664" s="19" t="n">
        <v>55.82</v>
      </c>
      <c r="I8664" s="19" t="n">
        <f aca="false">ROUND(F8664*G8664,2)</f>
        <v>179.4</v>
      </c>
      <c r="J8664" s="19" t="n">
        <f aca="false">ROUND(F8664*H8664,2)</f>
        <v>111.64</v>
      </c>
      <c r="K8664" s="19" t="n">
        <f aca="false">INDEX(Pricebook!$L$2:$L$1401,MATCH(D8664,Pricebook!$A$2:$A$1401,0))</f>
        <v>96.25</v>
      </c>
      <c r="L8664" s="19" t="n">
        <f aca="false">ROUND(F8664*K8664,2)</f>
        <v>192.5</v>
      </c>
      <c r="M8664" s="24" t="n">
        <f aca="false">DATE(YEAR(C8664),MONTH(C8664),1)</f>
        <v>46235</v>
      </c>
    </row>
    <row r="8665" customFormat="false" ht="15" hidden="false" customHeight="false" outlineLevel="0" collapsed="false">
      <c r="A8665" s="21" t="s">
        <v>4044</v>
      </c>
      <c r="B8665" s="21" t="s">
        <v>3188</v>
      </c>
      <c r="C8665" s="23" t="n">
        <v>46260</v>
      </c>
      <c r="D8665" s="21" t="s">
        <v>2275</v>
      </c>
      <c r="E8665" s="21" t="s">
        <v>2202</v>
      </c>
      <c r="F8665" s="12" t="n">
        <v>15</v>
      </c>
      <c r="G8665" s="19" t="n">
        <v>9.15</v>
      </c>
      <c r="H8665" s="19" t="n">
        <v>5.65</v>
      </c>
      <c r="I8665" s="19" t="n">
        <f aca="false">ROUND(F8665*G8665,2)</f>
        <v>137.25</v>
      </c>
      <c r="J8665" s="19" t="n">
        <f aca="false">ROUND(F8665*H8665,2)</f>
        <v>84.75</v>
      </c>
      <c r="K8665" s="19" t="n">
        <f aca="false">INDEX(Pricebook!$L$2:$L$1401,MATCH(D8665,Pricebook!$A$2:$A$1401,0))</f>
        <v>9.75</v>
      </c>
      <c r="L8665" s="19" t="n">
        <f aca="false">ROUND(F8665*K8665,2)</f>
        <v>146.25</v>
      </c>
      <c r="M8665" s="24" t="n">
        <f aca="false">DATE(YEAR(C8665),MONTH(C8665),1)</f>
        <v>46235</v>
      </c>
    </row>
    <row r="8666" customFormat="false" ht="15" hidden="false" customHeight="false" outlineLevel="0" collapsed="false">
      <c r="A8666" s="21" t="s">
        <v>4044</v>
      </c>
      <c r="B8666" s="21" t="s">
        <v>3188</v>
      </c>
      <c r="C8666" s="23" t="n">
        <v>46260</v>
      </c>
      <c r="D8666" s="21" t="s">
        <v>713</v>
      </c>
      <c r="E8666" s="21" t="s">
        <v>366</v>
      </c>
      <c r="F8666" s="12" t="n">
        <v>1</v>
      </c>
      <c r="G8666" s="19" t="n">
        <v>22.4</v>
      </c>
      <c r="H8666" s="19" t="n">
        <v>16.09</v>
      </c>
      <c r="I8666" s="19" t="n">
        <f aca="false">ROUND(F8666*G8666,2)</f>
        <v>22.4</v>
      </c>
      <c r="J8666" s="19" t="n">
        <f aca="false">ROUND(F8666*H8666,2)</f>
        <v>16.09</v>
      </c>
      <c r="K8666" s="19" t="n">
        <f aca="false">INDEX(Pricebook!$L$2:$L$1401,MATCH(D8666,Pricebook!$A$2:$A$1401,0))</f>
        <v>24.05</v>
      </c>
      <c r="L8666" s="19" t="n">
        <f aca="false">ROUND(F8666*K8666,2)</f>
        <v>24.05</v>
      </c>
      <c r="M8666" s="24" t="n">
        <f aca="false">DATE(YEAR(C8666),MONTH(C8666),1)</f>
        <v>46235</v>
      </c>
    </row>
    <row r="8667" customFormat="false" ht="15" hidden="false" customHeight="false" outlineLevel="0" collapsed="false">
      <c r="A8667" s="21" t="s">
        <v>4044</v>
      </c>
      <c r="B8667" s="21" t="s">
        <v>3188</v>
      </c>
      <c r="C8667" s="23" t="n">
        <v>46260</v>
      </c>
      <c r="D8667" s="21" t="s">
        <v>2376</v>
      </c>
      <c r="E8667" s="21" t="s">
        <v>2202</v>
      </c>
      <c r="F8667" s="12" t="n">
        <v>2</v>
      </c>
      <c r="G8667" s="19" t="n">
        <v>6.25</v>
      </c>
      <c r="H8667" s="19" t="n">
        <v>3.82</v>
      </c>
      <c r="I8667" s="19" t="n">
        <f aca="false">ROUND(F8667*G8667,2)</f>
        <v>12.5</v>
      </c>
      <c r="J8667" s="19" t="n">
        <f aca="false">ROUND(F8667*H8667,2)</f>
        <v>7.64</v>
      </c>
      <c r="K8667" s="19" t="n">
        <f aca="false">INDEX(Pricebook!$L$2:$L$1401,MATCH(D8667,Pricebook!$A$2:$A$1401,0))</f>
        <v>6.6</v>
      </c>
      <c r="L8667" s="19" t="n">
        <f aca="false">ROUND(F8667*K8667,2)</f>
        <v>13.2</v>
      </c>
      <c r="M8667" s="24" t="n">
        <f aca="false">DATE(YEAR(C8667),MONTH(C8667),1)</f>
        <v>46235</v>
      </c>
    </row>
    <row r="8668" customFormat="false" ht="15" hidden="false" customHeight="false" outlineLevel="0" collapsed="false">
      <c r="A8668" s="21" t="s">
        <v>4044</v>
      </c>
      <c r="B8668" s="21" t="s">
        <v>3188</v>
      </c>
      <c r="C8668" s="23" t="n">
        <v>46260</v>
      </c>
      <c r="D8668" s="21" t="s">
        <v>2672</v>
      </c>
      <c r="E8668" s="21" t="s">
        <v>2587</v>
      </c>
      <c r="F8668" s="12" t="n">
        <v>4</v>
      </c>
      <c r="G8668" s="19" t="n">
        <v>5.7</v>
      </c>
      <c r="H8668" s="19" t="n">
        <v>3.74</v>
      </c>
      <c r="I8668" s="19" t="n">
        <f aca="false">ROUND(F8668*G8668,2)</f>
        <v>22.8</v>
      </c>
      <c r="J8668" s="19" t="n">
        <f aca="false">ROUND(F8668*H8668,2)</f>
        <v>14.96</v>
      </c>
      <c r="K8668" s="19" t="n">
        <f aca="false">INDEX(Pricebook!$L$2:$L$1401,MATCH(D8668,Pricebook!$A$2:$A$1401,0))</f>
        <v>6.05</v>
      </c>
      <c r="L8668" s="19" t="n">
        <f aca="false">ROUND(F8668*K8668,2)</f>
        <v>24.2</v>
      </c>
      <c r="M8668" s="24" t="n">
        <f aca="false">DATE(YEAR(C8668),MONTH(C8668),1)</f>
        <v>46235</v>
      </c>
    </row>
    <row r="8669" customFormat="false" ht="15" hidden="false" customHeight="false" outlineLevel="0" collapsed="false">
      <c r="A8669" s="21" t="s">
        <v>4044</v>
      </c>
      <c r="B8669" s="21" t="s">
        <v>3188</v>
      </c>
      <c r="C8669" s="23" t="n">
        <v>46260</v>
      </c>
      <c r="D8669" s="21" t="s">
        <v>813</v>
      </c>
      <c r="E8669" s="21" t="s">
        <v>366</v>
      </c>
      <c r="F8669" s="12" t="n">
        <v>2</v>
      </c>
      <c r="G8669" s="19" t="n">
        <v>17.95</v>
      </c>
      <c r="H8669" s="19" t="n">
        <v>12.87</v>
      </c>
      <c r="I8669" s="19" t="n">
        <f aca="false">ROUND(F8669*G8669,2)</f>
        <v>35.9</v>
      </c>
      <c r="J8669" s="19" t="n">
        <f aca="false">ROUND(F8669*H8669,2)</f>
        <v>25.74</v>
      </c>
      <c r="K8669" s="19" t="n">
        <f aca="false">INDEX(Pricebook!$L$2:$L$1401,MATCH(D8669,Pricebook!$A$2:$A$1401,0))</f>
        <v>19.25</v>
      </c>
      <c r="L8669" s="19" t="n">
        <f aca="false">ROUND(F8669*K8669,2)</f>
        <v>38.5</v>
      </c>
      <c r="M8669" s="24" t="n">
        <f aca="false">DATE(YEAR(C8669),MONTH(C8669),1)</f>
        <v>46235</v>
      </c>
    </row>
    <row r="8670" customFormat="false" ht="15" hidden="false" customHeight="false" outlineLevel="0" collapsed="false">
      <c r="A8670" s="21" t="s">
        <v>4045</v>
      </c>
      <c r="B8670" s="21" t="s">
        <v>3790</v>
      </c>
      <c r="C8670" s="23" t="n">
        <v>46260</v>
      </c>
      <c r="D8670" s="21" t="s">
        <v>446</v>
      </c>
      <c r="E8670" s="21" t="s">
        <v>366</v>
      </c>
      <c r="F8670" s="12" t="n">
        <v>1</v>
      </c>
      <c r="G8670" s="19" t="n">
        <v>72.1</v>
      </c>
      <c r="H8670" s="19" t="n">
        <v>51.79</v>
      </c>
      <c r="I8670" s="19" t="n">
        <f aca="false">ROUND(F8670*G8670,2)</f>
        <v>72.1</v>
      </c>
      <c r="J8670" s="19" t="n">
        <f aca="false">ROUND(F8670*H8670,2)</f>
        <v>51.79</v>
      </c>
      <c r="K8670" s="19" t="n">
        <f aca="false">INDEX(Pricebook!$L$2:$L$1401,MATCH(D8670,Pricebook!$A$2:$A$1401,0))</f>
        <v>77.3</v>
      </c>
      <c r="L8670" s="19" t="n">
        <f aca="false">ROUND(F8670*K8670,2)</f>
        <v>77.3</v>
      </c>
      <c r="M8670" s="24" t="n">
        <f aca="false">DATE(YEAR(C8670),MONTH(C8670),1)</f>
        <v>46235</v>
      </c>
    </row>
    <row r="8671" customFormat="false" ht="15" hidden="false" customHeight="false" outlineLevel="0" collapsed="false">
      <c r="A8671" s="21" t="s">
        <v>4045</v>
      </c>
      <c r="B8671" s="21" t="s">
        <v>3790</v>
      </c>
      <c r="C8671" s="23" t="n">
        <v>46260</v>
      </c>
      <c r="D8671" s="21" t="s">
        <v>1520</v>
      </c>
      <c r="E8671" s="21" t="s">
        <v>1452</v>
      </c>
      <c r="F8671" s="12" t="n">
        <v>4</v>
      </c>
      <c r="G8671" s="19" t="n">
        <v>31.2</v>
      </c>
      <c r="H8671" s="19" t="n">
        <v>19.48</v>
      </c>
      <c r="I8671" s="19" t="n">
        <f aca="false">ROUND(F8671*G8671,2)</f>
        <v>124.8</v>
      </c>
      <c r="J8671" s="19" t="n">
        <f aca="false">ROUND(F8671*H8671,2)</f>
        <v>77.92</v>
      </c>
      <c r="K8671" s="19" t="n">
        <f aca="false">INDEX(Pricebook!$L$2:$L$1401,MATCH(D8671,Pricebook!$A$2:$A$1401,0))</f>
        <v>32.5</v>
      </c>
      <c r="L8671" s="19" t="n">
        <f aca="false">ROUND(F8671*K8671,2)</f>
        <v>130</v>
      </c>
      <c r="M8671" s="24" t="n">
        <f aca="false">DATE(YEAR(C8671),MONTH(C8671),1)</f>
        <v>46235</v>
      </c>
    </row>
    <row r="8672" customFormat="false" ht="15" hidden="false" customHeight="false" outlineLevel="0" collapsed="false">
      <c r="A8672" s="21" t="s">
        <v>4045</v>
      </c>
      <c r="B8672" s="21" t="s">
        <v>3790</v>
      </c>
      <c r="C8672" s="23" t="n">
        <v>46260</v>
      </c>
      <c r="D8672" s="21" t="s">
        <v>2357</v>
      </c>
      <c r="E8672" s="21" t="s">
        <v>2202</v>
      </c>
      <c r="F8672" s="12" t="n">
        <v>3</v>
      </c>
      <c r="G8672" s="19" t="n">
        <v>7.9</v>
      </c>
      <c r="H8672" s="19" t="n">
        <v>5.68</v>
      </c>
      <c r="I8672" s="19" t="n">
        <f aca="false">ROUND(F8672*G8672,2)</f>
        <v>23.7</v>
      </c>
      <c r="J8672" s="19" t="n">
        <f aca="false">ROUND(F8672*H8672,2)</f>
        <v>17.04</v>
      </c>
      <c r="K8672" s="19" t="n">
        <f aca="false">INDEX(Pricebook!$L$2:$L$1401,MATCH(D8672,Pricebook!$A$2:$A$1401,0))</f>
        <v>8.5</v>
      </c>
      <c r="L8672" s="19" t="n">
        <f aca="false">ROUND(F8672*K8672,2)</f>
        <v>25.5</v>
      </c>
      <c r="M8672" s="24" t="n">
        <f aca="false">DATE(YEAR(C8672),MONTH(C8672),1)</f>
        <v>46235</v>
      </c>
    </row>
    <row r="8673" customFormat="false" ht="15" hidden="false" customHeight="false" outlineLevel="0" collapsed="false">
      <c r="A8673" s="21" t="s">
        <v>4045</v>
      </c>
      <c r="B8673" s="21" t="s">
        <v>3790</v>
      </c>
      <c r="C8673" s="23" t="n">
        <v>46260</v>
      </c>
      <c r="D8673" s="21" t="s">
        <v>1863</v>
      </c>
      <c r="E8673" s="21" t="s">
        <v>1452</v>
      </c>
      <c r="F8673" s="12" t="n">
        <v>6</v>
      </c>
      <c r="G8673" s="19" t="n">
        <v>98.35</v>
      </c>
      <c r="H8673" s="19" t="n">
        <v>60.42</v>
      </c>
      <c r="I8673" s="19" t="n">
        <f aca="false">ROUND(F8673*G8673,2)</f>
        <v>590.1</v>
      </c>
      <c r="J8673" s="19" t="n">
        <f aca="false">ROUND(F8673*H8673,2)</f>
        <v>362.52</v>
      </c>
      <c r="K8673" s="19" t="n">
        <f aca="false">INDEX(Pricebook!$L$2:$L$1401,MATCH(D8673,Pricebook!$A$2:$A$1401,0))</f>
        <v>100.7</v>
      </c>
      <c r="L8673" s="19" t="n">
        <f aca="false">ROUND(F8673*K8673,2)</f>
        <v>604.2</v>
      </c>
      <c r="M8673" s="24" t="n">
        <f aca="false">DATE(YEAR(C8673),MONTH(C8673),1)</f>
        <v>46235</v>
      </c>
    </row>
    <row r="8674" customFormat="false" ht="15" hidden="false" customHeight="false" outlineLevel="0" collapsed="false">
      <c r="A8674" s="21" t="s">
        <v>4045</v>
      </c>
      <c r="B8674" s="21" t="s">
        <v>3790</v>
      </c>
      <c r="C8674" s="23" t="n">
        <v>46260</v>
      </c>
      <c r="D8674" s="21" t="s">
        <v>677</v>
      </c>
      <c r="E8674" s="21" t="s">
        <v>366</v>
      </c>
      <c r="F8674" s="12" t="n">
        <v>4</v>
      </c>
      <c r="G8674" s="19" t="n">
        <v>65.7</v>
      </c>
      <c r="H8674" s="19" t="n">
        <v>46.95</v>
      </c>
      <c r="I8674" s="19" t="n">
        <f aca="false">ROUND(F8674*G8674,2)</f>
        <v>262.8</v>
      </c>
      <c r="J8674" s="19" t="n">
        <f aca="false">ROUND(F8674*H8674,2)</f>
        <v>187.8</v>
      </c>
      <c r="K8674" s="19" t="n">
        <f aca="false">INDEX(Pricebook!$L$2:$L$1401,MATCH(D8674,Pricebook!$A$2:$A$1401,0))</f>
        <v>70.1</v>
      </c>
      <c r="L8674" s="19" t="n">
        <f aca="false">ROUND(F8674*K8674,2)</f>
        <v>280.4</v>
      </c>
      <c r="M8674" s="24" t="n">
        <f aca="false">DATE(YEAR(C8674),MONTH(C8674),1)</f>
        <v>46235</v>
      </c>
    </row>
    <row r="8675" customFormat="false" ht="15" hidden="false" customHeight="false" outlineLevel="0" collapsed="false">
      <c r="A8675" s="21" t="s">
        <v>4045</v>
      </c>
      <c r="B8675" s="21" t="s">
        <v>3790</v>
      </c>
      <c r="C8675" s="23" t="n">
        <v>46260</v>
      </c>
      <c r="D8675" s="21" t="s">
        <v>957</v>
      </c>
      <c r="E8675" s="21" t="s">
        <v>366</v>
      </c>
      <c r="F8675" s="12" t="n">
        <v>3</v>
      </c>
      <c r="G8675" s="19" t="n">
        <v>20.9</v>
      </c>
      <c r="H8675" s="19" t="n">
        <v>14.96</v>
      </c>
      <c r="I8675" s="19" t="n">
        <f aca="false">ROUND(F8675*G8675,2)</f>
        <v>62.7</v>
      </c>
      <c r="J8675" s="19" t="n">
        <f aca="false">ROUND(F8675*H8675,2)</f>
        <v>44.88</v>
      </c>
      <c r="K8675" s="19" t="n">
        <f aca="false">INDEX(Pricebook!$L$2:$L$1401,MATCH(D8675,Pricebook!$A$2:$A$1401,0))</f>
        <v>22.35</v>
      </c>
      <c r="L8675" s="19" t="n">
        <f aca="false">ROUND(F8675*K8675,2)</f>
        <v>67.05</v>
      </c>
      <c r="M8675" s="24" t="n">
        <f aca="false">DATE(YEAR(C8675),MONTH(C8675),1)</f>
        <v>46235</v>
      </c>
    </row>
    <row r="8676" customFormat="false" ht="15" hidden="false" customHeight="false" outlineLevel="0" collapsed="false">
      <c r="A8676" s="21" t="s">
        <v>4046</v>
      </c>
      <c r="B8676" s="21" t="s">
        <v>3646</v>
      </c>
      <c r="C8676" s="23" t="n">
        <v>46260</v>
      </c>
      <c r="D8676" s="21" t="s">
        <v>2749</v>
      </c>
      <c r="E8676" s="21" t="s">
        <v>2748</v>
      </c>
      <c r="F8676" s="12" t="n">
        <v>2</v>
      </c>
      <c r="G8676" s="19" t="n">
        <v>29.1</v>
      </c>
      <c r="H8676" s="19" t="n">
        <v>17.45</v>
      </c>
      <c r="I8676" s="19" t="n">
        <f aca="false">ROUND(F8676*G8676,2)</f>
        <v>58.2</v>
      </c>
      <c r="J8676" s="19" t="n">
        <f aca="false">ROUND(F8676*H8676,2)</f>
        <v>34.9</v>
      </c>
      <c r="K8676" s="19" t="n">
        <f aca="false">INDEX(Pricebook!$L$2:$L$1401,MATCH(D8676,Pricebook!$A$2:$A$1401,0))</f>
        <v>31.75</v>
      </c>
      <c r="L8676" s="19" t="n">
        <f aca="false">ROUND(F8676*K8676,2)</f>
        <v>63.5</v>
      </c>
      <c r="M8676" s="24" t="n">
        <f aca="false">DATE(YEAR(C8676),MONTH(C8676),1)</f>
        <v>46235</v>
      </c>
    </row>
    <row r="8677" customFormat="false" ht="15" hidden="false" customHeight="false" outlineLevel="0" collapsed="false">
      <c r="A8677" s="21" t="s">
        <v>4046</v>
      </c>
      <c r="B8677" s="21" t="s">
        <v>3646</v>
      </c>
      <c r="C8677" s="23" t="n">
        <v>46260</v>
      </c>
      <c r="D8677" s="21" t="s">
        <v>316</v>
      </c>
      <c r="E8677" s="21" t="s">
        <v>108</v>
      </c>
      <c r="F8677" s="12" t="n">
        <v>1</v>
      </c>
      <c r="G8677" s="19" t="n">
        <v>226.75</v>
      </c>
      <c r="H8677" s="19" t="n">
        <v>172.82</v>
      </c>
      <c r="I8677" s="19" t="n">
        <f aca="false">ROUND(F8677*G8677,2)</f>
        <v>226.75</v>
      </c>
      <c r="J8677" s="19" t="n">
        <f aca="false">ROUND(F8677*H8677,2)</f>
        <v>172.82</v>
      </c>
      <c r="K8677" s="19" t="n">
        <f aca="false">INDEX(Pricebook!$L$2:$L$1401,MATCH(D8677,Pricebook!$A$2:$A$1401,0))</f>
        <v>246.9</v>
      </c>
      <c r="L8677" s="19" t="n">
        <f aca="false">ROUND(F8677*K8677,2)</f>
        <v>246.9</v>
      </c>
      <c r="M8677" s="24" t="n">
        <f aca="false">DATE(YEAR(C8677),MONTH(C8677),1)</f>
        <v>46235</v>
      </c>
    </row>
    <row r="8678" customFormat="false" ht="15" hidden="false" customHeight="false" outlineLevel="0" collapsed="false">
      <c r="A8678" s="21" t="s">
        <v>4046</v>
      </c>
      <c r="B8678" s="21" t="s">
        <v>3646</v>
      </c>
      <c r="C8678" s="23" t="n">
        <v>46260</v>
      </c>
      <c r="D8678" s="21" t="s">
        <v>2832</v>
      </c>
      <c r="E8678" s="21" t="s">
        <v>2748</v>
      </c>
      <c r="F8678" s="12" t="n">
        <v>7</v>
      </c>
      <c r="G8678" s="19" t="n">
        <v>19.65</v>
      </c>
      <c r="H8678" s="19" t="n">
        <v>11.91</v>
      </c>
      <c r="I8678" s="19" t="n">
        <f aca="false">ROUND(F8678*G8678,2)</f>
        <v>137.55</v>
      </c>
      <c r="J8678" s="19" t="n">
        <f aca="false">ROUND(F8678*H8678,2)</f>
        <v>83.37</v>
      </c>
      <c r="K8678" s="19" t="n">
        <f aca="false">INDEX(Pricebook!$L$2:$L$1401,MATCH(D8678,Pricebook!$A$2:$A$1401,0))</f>
        <v>21.7</v>
      </c>
      <c r="L8678" s="19" t="n">
        <f aca="false">ROUND(F8678*K8678,2)</f>
        <v>151.9</v>
      </c>
      <c r="M8678" s="24" t="n">
        <f aca="false">DATE(YEAR(C8678),MONTH(C8678),1)</f>
        <v>46235</v>
      </c>
    </row>
    <row r="8679" customFormat="false" ht="15" hidden="false" customHeight="false" outlineLevel="0" collapsed="false">
      <c r="A8679" s="21" t="s">
        <v>4046</v>
      </c>
      <c r="B8679" s="21" t="s">
        <v>3646</v>
      </c>
      <c r="C8679" s="23" t="n">
        <v>46260</v>
      </c>
      <c r="D8679" s="21" t="s">
        <v>159</v>
      </c>
      <c r="E8679" s="21" t="s">
        <v>108</v>
      </c>
      <c r="F8679" s="12" t="n">
        <v>1</v>
      </c>
      <c r="G8679" s="19" t="n">
        <v>15.75</v>
      </c>
      <c r="H8679" s="19" t="n">
        <v>12.02</v>
      </c>
      <c r="I8679" s="19" t="n">
        <f aca="false">ROUND(F8679*G8679,2)</f>
        <v>15.75</v>
      </c>
      <c r="J8679" s="19" t="n">
        <f aca="false">ROUND(F8679*H8679,2)</f>
        <v>12.02</v>
      </c>
      <c r="K8679" s="19" t="n">
        <f aca="false">INDEX(Pricebook!$L$2:$L$1401,MATCH(D8679,Pricebook!$A$2:$A$1401,0))</f>
        <v>17.2</v>
      </c>
      <c r="L8679" s="19" t="n">
        <f aca="false">ROUND(F8679*K8679,2)</f>
        <v>17.2</v>
      </c>
      <c r="M8679" s="24" t="n">
        <f aca="false">DATE(YEAR(C8679),MONTH(C8679),1)</f>
        <v>46235</v>
      </c>
    </row>
    <row r="8680" customFormat="false" ht="15" hidden="false" customHeight="false" outlineLevel="0" collapsed="false">
      <c r="A8680" s="21" t="s">
        <v>4046</v>
      </c>
      <c r="B8680" s="21" t="s">
        <v>3646</v>
      </c>
      <c r="C8680" s="23" t="n">
        <v>46260</v>
      </c>
      <c r="D8680" s="21" t="s">
        <v>719</v>
      </c>
      <c r="E8680" s="21" t="s">
        <v>366</v>
      </c>
      <c r="F8680" s="12" t="n">
        <v>3</v>
      </c>
      <c r="G8680" s="19" t="n">
        <v>12.15</v>
      </c>
      <c r="H8680" s="19" t="n">
        <v>9.85</v>
      </c>
      <c r="I8680" s="19" t="n">
        <f aca="false">ROUND(F8680*G8680,2)</f>
        <v>36.45</v>
      </c>
      <c r="J8680" s="19" t="n">
        <f aca="false">ROUND(F8680*H8680,2)</f>
        <v>29.55</v>
      </c>
      <c r="K8680" s="19" t="n">
        <f aca="false">INDEX(Pricebook!$L$2:$L$1401,MATCH(D8680,Pricebook!$A$2:$A$1401,0))</f>
        <v>13</v>
      </c>
      <c r="L8680" s="19" t="n">
        <f aca="false">ROUND(F8680*K8680,2)</f>
        <v>39</v>
      </c>
      <c r="M8680" s="24" t="n">
        <f aca="false">DATE(YEAR(C8680),MONTH(C8680),1)</f>
        <v>46235</v>
      </c>
    </row>
    <row r="8681" customFormat="false" ht="15" hidden="false" customHeight="false" outlineLevel="0" collapsed="false">
      <c r="A8681" s="21" t="s">
        <v>4046</v>
      </c>
      <c r="B8681" s="21" t="s">
        <v>3646</v>
      </c>
      <c r="C8681" s="23" t="n">
        <v>46260</v>
      </c>
      <c r="D8681" s="21" t="s">
        <v>268</v>
      </c>
      <c r="E8681" s="21" t="s">
        <v>108</v>
      </c>
      <c r="F8681" s="12" t="n">
        <v>1</v>
      </c>
      <c r="G8681" s="19" t="n">
        <v>97.15</v>
      </c>
      <c r="H8681" s="19" t="n">
        <v>75.09</v>
      </c>
      <c r="I8681" s="19" t="n">
        <f aca="false">ROUND(F8681*G8681,2)</f>
        <v>97.15</v>
      </c>
      <c r="J8681" s="19" t="n">
        <f aca="false">ROUND(F8681*H8681,2)</f>
        <v>75.09</v>
      </c>
      <c r="K8681" s="19" t="n">
        <f aca="false">INDEX(Pricebook!$L$2:$L$1401,MATCH(D8681,Pricebook!$A$2:$A$1401,0))</f>
        <v>107.3</v>
      </c>
      <c r="L8681" s="19" t="n">
        <f aca="false">ROUND(F8681*K8681,2)</f>
        <v>107.3</v>
      </c>
      <c r="M8681" s="24" t="n">
        <f aca="false">DATE(YEAR(C8681),MONTH(C8681),1)</f>
        <v>46235</v>
      </c>
    </row>
    <row r="8682" customFormat="false" ht="15" hidden="false" customHeight="false" outlineLevel="0" collapsed="false">
      <c r="A8682" s="21" t="s">
        <v>4046</v>
      </c>
      <c r="B8682" s="21" t="s">
        <v>3646</v>
      </c>
      <c r="C8682" s="23" t="n">
        <v>46260</v>
      </c>
      <c r="D8682" s="21" t="s">
        <v>386</v>
      </c>
      <c r="E8682" s="21" t="s">
        <v>366</v>
      </c>
      <c r="F8682" s="12" t="n">
        <v>2</v>
      </c>
      <c r="G8682" s="19" t="n">
        <v>6.6</v>
      </c>
      <c r="H8682" s="19" t="n">
        <v>4.81</v>
      </c>
      <c r="I8682" s="19" t="n">
        <f aca="false">ROUND(F8682*G8682,2)</f>
        <v>13.2</v>
      </c>
      <c r="J8682" s="19" t="n">
        <f aca="false">ROUND(F8682*H8682,2)</f>
        <v>9.62</v>
      </c>
      <c r="K8682" s="19" t="n">
        <f aca="false">INDEX(Pricebook!$L$2:$L$1401,MATCH(D8682,Pricebook!$A$2:$A$1401,0))</f>
        <v>7.2</v>
      </c>
      <c r="L8682" s="19" t="n">
        <f aca="false">ROUND(F8682*K8682,2)</f>
        <v>14.4</v>
      </c>
      <c r="M8682" s="24" t="n">
        <f aca="false">DATE(YEAR(C8682),MONTH(C8682),1)</f>
        <v>46235</v>
      </c>
    </row>
    <row r="8683" customFormat="false" ht="15" hidden="false" customHeight="false" outlineLevel="0" collapsed="false">
      <c r="A8683" s="21" t="s">
        <v>4046</v>
      </c>
      <c r="B8683" s="21" t="s">
        <v>3646</v>
      </c>
      <c r="C8683" s="23" t="n">
        <v>46260</v>
      </c>
      <c r="D8683" s="21" t="s">
        <v>340</v>
      </c>
      <c r="E8683" s="21" t="s">
        <v>108</v>
      </c>
      <c r="F8683" s="12" t="n">
        <v>1</v>
      </c>
      <c r="G8683" s="19" t="n">
        <v>30</v>
      </c>
      <c r="H8683" s="19" t="n">
        <v>23.1</v>
      </c>
      <c r="I8683" s="19" t="n">
        <f aca="false">ROUND(F8683*G8683,2)</f>
        <v>30</v>
      </c>
      <c r="J8683" s="19" t="n">
        <f aca="false">ROUND(F8683*H8683,2)</f>
        <v>23.1</v>
      </c>
      <c r="K8683" s="19" t="n">
        <f aca="false">INDEX(Pricebook!$L$2:$L$1401,MATCH(D8683,Pricebook!$A$2:$A$1401,0))</f>
        <v>33</v>
      </c>
      <c r="L8683" s="19" t="n">
        <f aca="false">ROUND(F8683*K8683,2)</f>
        <v>33</v>
      </c>
      <c r="M8683" s="24" t="n">
        <f aca="false">DATE(YEAR(C8683),MONTH(C8683),1)</f>
        <v>46235</v>
      </c>
    </row>
    <row r="8684" customFormat="false" ht="15" hidden="false" customHeight="false" outlineLevel="0" collapsed="false">
      <c r="A8684" s="21" t="s">
        <v>4046</v>
      </c>
      <c r="B8684" s="21" t="s">
        <v>3646</v>
      </c>
      <c r="C8684" s="23" t="n">
        <v>46260</v>
      </c>
      <c r="D8684" s="21" t="s">
        <v>2920</v>
      </c>
      <c r="E8684" s="21" t="s">
        <v>2748</v>
      </c>
      <c r="F8684" s="12" t="n">
        <v>2</v>
      </c>
      <c r="G8684" s="19" t="n">
        <v>43.95</v>
      </c>
      <c r="H8684" s="19" t="n">
        <v>26.65</v>
      </c>
      <c r="I8684" s="19" t="n">
        <f aca="false">ROUND(F8684*G8684,2)</f>
        <v>87.9</v>
      </c>
      <c r="J8684" s="19" t="n">
        <f aca="false">ROUND(F8684*H8684,2)</f>
        <v>53.3</v>
      </c>
      <c r="K8684" s="19" t="n">
        <f aca="false">INDEX(Pricebook!$L$2:$L$1401,MATCH(D8684,Pricebook!$A$2:$A$1401,0))</f>
        <v>43.95</v>
      </c>
      <c r="L8684" s="19" t="n">
        <f aca="false">ROUND(F8684*K8684,2)</f>
        <v>87.9</v>
      </c>
      <c r="M8684" s="24" t="n">
        <f aca="false">DATE(YEAR(C8684),MONTH(C8684),1)</f>
        <v>46235</v>
      </c>
    </row>
    <row r="8685" customFormat="false" ht="15" hidden="false" customHeight="false" outlineLevel="0" collapsed="false">
      <c r="A8685" s="21" t="s">
        <v>4046</v>
      </c>
      <c r="B8685" s="21" t="s">
        <v>3646</v>
      </c>
      <c r="C8685" s="23" t="n">
        <v>46260</v>
      </c>
      <c r="D8685" s="21" t="s">
        <v>559</v>
      </c>
      <c r="E8685" s="21" t="s">
        <v>366</v>
      </c>
      <c r="F8685" s="12" t="n">
        <v>2</v>
      </c>
      <c r="G8685" s="19" t="n">
        <v>84.65</v>
      </c>
      <c r="H8685" s="19" t="n">
        <v>61.65</v>
      </c>
      <c r="I8685" s="19" t="n">
        <f aca="false">ROUND(F8685*G8685,2)</f>
        <v>169.3</v>
      </c>
      <c r="J8685" s="19" t="n">
        <f aca="false">ROUND(F8685*H8685,2)</f>
        <v>123.3</v>
      </c>
      <c r="K8685" s="19" t="n">
        <f aca="false">INDEX(Pricebook!$L$2:$L$1401,MATCH(D8685,Pricebook!$A$2:$A$1401,0))</f>
        <v>92.05</v>
      </c>
      <c r="L8685" s="19" t="n">
        <f aca="false">ROUND(F8685*K8685,2)</f>
        <v>184.1</v>
      </c>
      <c r="M8685" s="24" t="n">
        <f aca="false">DATE(YEAR(C8685),MONTH(C8685),1)</f>
        <v>46235</v>
      </c>
    </row>
    <row r="8686" customFormat="false" ht="15" hidden="false" customHeight="false" outlineLevel="0" collapsed="false">
      <c r="A8686" s="21" t="s">
        <v>4046</v>
      </c>
      <c r="B8686" s="21" t="s">
        <v>3646</v>
      </c>
      <c r="C8686" s="23" t="n">
        <v>46260</v>
      </c>
      <c r="D8686" s="21" t="s">
        <v>2776</v>
      </c>
      <c r="E8686" s="21" t="s">
        <v>2748</v>
      </c>
      <c r="F8686" s="12" t="n">
        <v>3</v>
      </c>
      <c r="G8686" s="19" t="n">
        <v>43.95</v>
      </c>
      <c r="H8686" s="19" t="n">
        <v>26.7</v>
      </c>
      <c r="I8686" s="19" t="n">
        <f aca="false">ROUND(F8686*G8686,2)</f>
        <v>131.85</v>
      </c>
      <c r="J8686" s="19" t="n">
        <f aca="false">ROUND(F8686*H8686,2)</f>
        <v>80.1</v>
      </c>
      <c r="K8686" s="19" t="n">
        <f aca="false">INDEX(Pricebook!$L$2:$L$1401,MATCH(D8686,Pricebook!$A$2:$A$1401,0))</f>
        <v>48.55</v>
      </c>
      <c r="L8686" s="19" t="n">
        <f aca="false">ROUND(F8686*K8686,2)</f>
        <v>145.65</v>
      </c>
      <c r="M8686" s="24" t="n">
        <f aca="false">DATE(YEAR(C8686),MONTH(C8686),1)</f>
        <v>46235</v>
      </c>
    </row>
    <row r="8687" customFormat="false" ht="15" hidden="false" customHeight="false" outlineLevel="0" collapsed="false">
      <c r="A8687" s="21" t="s">
        <v>4046</v>
      </c>
      <c r="B8687" s="21" t="s">
        <v>3646</v>
      </c>
      <c r="C8687" s="23" t="n">
        <v>46260</v>
      </c>
      <c r="D8687" s="21" t="s">
        <v>978</v>
      </c>
      <c r="E8687" s="21" t="s">
        <v>971</v>
      </c>
      <c r="F8687" s="12" t="n">
        <v>4</v>
      </c>
      <c r="G8687" s="19" t="n">
        <v>5.95</v>
      </c>
      <c r="H8687" s="19" t="n">
        <v>4.78</v>
      </c>
      <c r="I8687" s="19" t="n">
        <f aca="false">ROUND(F8687*G8687,2)</f>
        <v>23.8</v>
      </c>
      <c r="J8687" s="19" t="n">
        <f aca="false">ROUND(F8687*H8687,2)</f>
        <v>19.12</v>
      </c>
      <c r="K8687" s="19" t="n">
        <f aca="false">INDEX(Pricebook!$L$2:$L$1401,MATCH(D8687,Pricebook!$A$2:$A$1401,0))</f>
        <v>6.85</v>
      </c>
      <c r="L8687" s="19" t="n">
        <f aca="false">ROUND(F8687*K8687,2)</f>
        <v>27.4</v>
      </c>
      <c r="M8687" s="24" t="n">
        <f aca="false">DATE(YEAR(C8687),MONTH(C8687),1)</f>
        <v>46235</v>
      </c>
    </row>
    <row r="8688" customFormat="false" ht="15" hidden="false" customHeight="false" outlineLevel="0" collapsed="false">
      <c r="A8688" s="21" t="s">
        <v>4046</v>
      </c>
      <c r="B8688" s="21" t="s">
        <v>3646</v>
      </c>
      <c r="C8688" s="23" t="n">
        <v>46260</v>
      </c>
      <c r="D8688" s="21" t="s">
        <v>1404</v>
      </c>
      <c r="E8688" s="21" t="s">
        <v>971</v>
      </c>
      <c r="F8688" s="12" t="n">
        <v>4</v>
      </c>
      <c r="G8688" s="19" t="n">
        <v>144.9</v>
      </c>
      <c r="H8688" s="19" t="n">
        <v>117.71</v>
      </c>
      <c r="I8688" s="19" t="n">
        <f aca="false">ROUND(F8688*G8688,2)</f>
        <v>579.6</v>
      </c>
      <c r="J8688" s="19" t="n">
        <f aca="false">ROUND(F8688*H8688,2)</f>
        <v>470.84</v>
      </c>
      <c r="K8688" s="19" t="n">
        <f aca="false">INDEX(Pricebook!$L$2:$L$1401,MATCH(D8688,Pricebook!$A$2:$A$1401,0))</f>
        <v>168.2</v>
      </c>
      <c r="L8688" s="19" t="n">
        <f aca="false">ROUND(F8688*K8688,2)</f>
        <v>672.8</v>
      </c>
      <c r="M8688" s="24" t="n">
        <f aca="false">DATE(YEAR(C8688),MONTH(C8688),1)</f>
        <v>46235</v>
      </c>
    </row>
    <row r="8689" customFormat="false" ht="15" hidden="false" customHeight="false" outlineLevel="0" collapsed="false">
      <c r="A8689" s="21" t="s">
        <v>4046</v>
      </c>
      <c r="B8689" s="21" t="s">
        <v>3646</v>
      </c>
      <c r="C8689" s="23" t="n">
        <v>46260</v>
      </c>
      <c r="D8689" s="21" t="s">
        <v>216</v>
      </c>
      <c r="E8689" s="21" t="s">
        <v>108</v>
      </c>
      <c r="F8689" s="12" t="n">
        <v>1</v>
      </c>
      <c r="G8689" s="19" t="n">
        <v>92.35</v>
      </c>
      <c r="H8689" s="19" t="n">
        <v>78.68</v>
      </c>
      <c r="I8689" s="19" t="n">
        <f aca="false">ROUND(F8689*G8689,2)</f>
        <v>92.35</v>
      </c>
      <c r="J8689" s="19" t="n">
        <f aca="false">ROUND(F8689*H8689,2)</f>
        <v>78.68</v>
      </c>
      <c r="K8689" s="19" t="n">
        <f aca="false">INDEX(Pricebook!$L$2:$L$1401,MATCH(D8689,Pricebook!$A$2:$A$1401,0))</f>
        <v>100.9</v>
      </c>
      <c r="L8689" s="19" t="n">
        <f aca="false">ROUND(F8689*K8689,2)</f>
        <v>100.9</v>
      </c>
      <c r="M8689" s="24" t="n">
        <f aca="false">DATE(YEAR(C8689),MONTH(C8689),1)</f>
        <v>46235</v>
      </c>
    </row>
    <row r="8690" customFormat="false" ht="15" hidden="false" customHeight="false" outlineLevel="0" collapsed="false">
      <c r="A8690" s="21" t="s">
        <v>4047</v>
      </c>
      <c r="B8690" s="21" t="s">
        <v>3251</v>
      </c>
      <c r="C8690" s="23" t="n">
        <v>46260</v>
      </c>
      <c r="D8690" s="21" t="s">
        <v>2918</v>
      </c>
      <c r="E8690" s="21" t="s">
        <v>2748</v>
      </c>
      <c r="F8690" s="12" t="n">
        <v>2</v>
      </c>
      <c r="G8690" s="19" t="n">
        <v>68.75</v>
      </c>
      <c r="H8690" s="19" t="n">
        <v>41.31</v>
      </c>
      <c r="I8690" s="19" t="n">
        <f aca="false">ROUND(F8690*G8690,2)</f>
        <v>137.5</v>
      </c>
      <c r="J8690" s="19" t="n">
        <f aca="false">ROUND(F8690*H8690,2)</f>
        <v>82.62</v>
      </c>
      <c r="K8690" s="19" t="n">
        <f aca="false">INDEX(Pricebook!$L$2:$L$1401,MATCH(D8690,Pricebook!$A$2:$A$1401,0))</f>
        <v>75.15</v>
      </c>
      <c r="L8690" s="19" t="n">
        <f aca="false">ROUND(F8690*K8690,2)</f>
        <v>150.3</v>
      </c>
      <c r="M8690" s="24" t="n">
        <f aca="false">DATE(YEAR(C8690),MONTH(C8690),1)</f>
        <v>46235</v>
      </c>
    </row>
    <row r="8691" customFormat="false" ht="15" hidden="false" customHeight="false" outlineLevel="0" collapsed="false">
      <c r="A8691" s="21" t="s">
        <v>4047</v>
      </c>
      <c r="B8691" s="21" t="s">
        <v>3251</v>
      </c>
      <c r="C8691" s="23" t="n">
        <v>46260</v>
      </c>
      <c r="D8691" s="21" t="s">
        <v>577</v>
      </c>
      <c r="E8691" s="21" t="s">
        <v>366</v>
      </c>
      <c r="F8691" s="12" t="n">
        <v>2</v>
      </c>
      <c r="G8691" s="19" t="n">
        <v>42.4</v>
      </c>
      <c r="H8691" s="19" t="n">
        <v>34.92</v>
      </c>
      <c r="I8691" s="19" t="n">
        <f aca="false">ROUND(F8691*G8691,2)</f>
        <v>84.8</v>
      </c>
      <c r="J8691" s="19" t="n">
        <f aca="false">ROUND(F8691*H8691,2)</f>
        <v>69.84</v>
      </c>
      <c r="K8691" s="19" t="n">
        <f aca="false">INDEX(Pricebook!$L$2:$L$1401,MATCH(D8691,Pricebook!$A$2:$A$1401,0))</f>
        <v>45.95</v>
      </c>
      <c r="L8691" s="19" t="n">
        <f aca="false">ROUND(F8691*K8691,2)</f>
        <v>91.9</v>
      </c>
      <c r="M8691" s="24" t="n">
        <f aca="false">DATE(YEAR(C8691),MONTH(C8691),1)</f>
        <v>46235</v>
      </c>
    </row>
    <row r="8692" customFormat="false" ht="15" hidden="false" customHeight="false" outlineLevel="0" collapsed="false">
      <c r="A8692" s="21" t="s">
        <v>4047</v>
      </c>
      <c r="B8692" s="21" t="s">
        <v>3251</v>
      </c>
      <c r="C8692" s="23" t="n">
        <v>46260</v>
      </c>
      <c r="D8692" s="21" t="s">
        <v>939</v>
      </c>
      <c r="E8692" s="21" t="s">
        <v>366</v>
      </c>
      <c r="F8692" s="12" t="n">
        <v>2</v>
      </c>
      <c r="G8692" s="19" t="n">
        <v>40.3</v>
      </c>
      <c r="H8692" s="19" t="n">
        <v>32.74</v>
      </c>
      <c r="I8692" s="19" t="n">
        <f aca="false">ROUND(F8692*G8692,2)</f>
        <v>80.6</v>
      </c>
      <c r="J8692" s="19" t="n">
        <f aca="false">ROUND(F8692*H8692,2)</f>
        <v>65.48</v>
      </c>
      <c r="K8692" s="19" t="n">
        <f aca="false">INDEX(Pricebook!$L$2:$L$1401,MATCH(D8692,Pricebook!$A$2:$A$1401,0))</f>
        <v>43.1</v>
      </c>
      <c r="L8692" s="19" t="n">
        <f aca="false">ROUND(F8692*K8692,2)</f>
        <v>86.2</v>
      </c>
      <c r="M8692" s="24" t="n">
        <f aca="false">DATE(YEAR(C8692),MONTH(C8692),1)</f>
        <v>46235</v>
      </c>
    </row>
    <row r="8693" customFormat="false" ht="15" hidden="false" customHeight="false" outlineLevel="0" collapsed="false">
      <c r="A8693" s="21" t="s">
        <v>4047</v>
      </c>
      <c r="B8693" s="21" t="s">
        <v>3251</v>
      </c>
      <c r="C8693" s="23" t="n">
        <v>46260</v>
      </c>
      <c r="D8693" s="21" t="s">
        <v>2571</v>
      </c>
      <c r="E8693" s="21" t="s">
        <v>2466</v>
      </c>
      <c r="F8693" s="12" t="n">
        <v>5</v>
      </c>
      <c r="G8693" s="19" t="n">
        <v>31.5</v>
      </c>
      <c r="H8693" s="19" t="n">
        <v>19.88</v>
      </c>
      <c r="I8693" s="19" t="n">
        <f aca="false">ROUND(F8693*G8693,2)</f>
        <v>157.5</v>
      </c>
      <c r="J8693" s="19" t="n">
        <f aca="false">ROUND(F8693*H8693,2)</f>
        <v>99.4</v>
      </c>
      <c r="K8693" s="19" t="n">
        <f aca="false">INDEX(Pricebook!$L$2:$L$1401,MATCH(D8693,Pricebook!$A$2:$A$1401,0))</f>
        <v>33.15</v>
      </c>
      <c r="L8693" s="19" t="n">
        <f aca="false">ROUND(F8693*K8693,2)</f>
        <v>165.75</v>
      </c>
      <c r="M8693" s="24" t="n">
        <f aca="false">DATE(YEAR(C8693),MONTH(C8693),1)</f>
        <v>46235</v>
      </c>
    </row>
    <row r="8694" customFormat="false" ht="15" hidden="false" customHeight="false" outlineLevel="0" collapsed="false">
      <c r="A8694" s="21" t="s">
        <v>4047</v>
      </c>
      <c r="B8694" s="21" t="s">
        <v>3251</v>
      </c>
      <c r="C8694" s="23" t="n">
        <v>46260</v>
      </c>
      <c r="D8694" s="21" t="s">
        <v>2543</v>
      </c>
      <c r="E8694" s="21" t="s">
        <v>2466</v>
      </c>
      <c r="F8694" s="12" t="n">
        <v>1</v>
      </c>
      <c r="G8694" s="19" t="n">
        <v>26.85</v>
      </c>
      <c r="H8694" s="19" t="n">
        <v>16.56</v>
      </c>
      <c r="I8694" s="19" t="n">
        <f aca="false">ROUND(F8694*G8694,2)</f>
        <v>26.85</v>
      </c>
      <c r="J8694" s="19" t="n">
        <f aca="false">ROUND(F8694*H8694,2)</f>
        <v>16.56</v>
      </c>
      <c r="K8694" s="19" t="n">
        <f aca="false">INDEX(Pricebook!$L$2:$L$1401,MATCH(D8694,Pricebook!$A$2:$A$1401,0))</f>
        <v>27.6</v>
      </c>
      <c r="L8694" s="19" t="n">
        <f aca="false">ROUND(F8694*K8694,2)</f>
        <v>27.6</v>
      </c>
      <c r="M8694" s="24" t="n">
        <f aca="false">DATE(YEAR(C8694),MONTH(C8694),1)</f>
        <v>46235</v>
      </c>
    </row>
    <row r="8695" customFormat="false" ht="15" hidden="false" customHeight="false" outlineLevel="0" collapsed="false">
      <c r="A8695" s="21" t="s">
        <v>4047</v>
      </c>
      <c r="B8695" s="21" t="s">
        <v>3251</v>
      </c>
      <c r="C8695" s="23" t="n">
        <v>46260</v>
      </c>
      <c r="D8695" s="21" t="s">
        <v>919</v>
      </c>
      <c r="E8695" s="21" t="s">
        <v>366</v>
      </c>
      <c r="F8695" s="12" t="n">
        <v>1</v>
      </c>
      <c r="G8695" s="19" t="n">
        <v>99</v>
      </c>
      <c r="H8695" s="19" t="n">
        <v>71.8</v>
      </c>
      <c r="I8695" s="19" t="n">
        <f aca="false">ROUND(F8695*G8695,2)</f>
        <v>99</v>
      </c>
      <c r="J8695" s="19" t="n">
        <f aca="false">ROUND(F8695*H8695,2)</f>
        <v>71.8</v>
      </c>
      <c r="K8695" s="19" t="n">
        <f aca="false">INDEX(Pricebook!$L$2:$L$1401,MATCH(D8695,Pricebook!$A$2:$A$1401,0))</f>
        <v>107.2</v>
      </c>
      <c r="L8695" s="19" t="n">
        <f aca="false">ROUND(F8695*K8695,2)</f>
        <v>107.2</v>
      </c>
      <c r="M8695" s="24" t="n">
        <f aca="false">DATE(YEAR(C8695),MONTH(C8695),1)</f>
        <v>46235</v>
      </c>
    </row>
    <row r="8696" customFormat="false" ht="15" hidden="false" customHeight="false" outlineLevel="0" collapsed="false">
      <c r="A8696" s="21" t="s">
        <v>4047</v>
      </c>
      <c r="B8696" s="21" t="s">
        <v>3251</v>
      </c>
      <c r="C8696" s="23" t="n">
        <v>46260</v>
      </c>
      <c r="D8696" s="21" t="s">
        <v>805</v>
      </c>
      <c r="E8696" s="21" t="s">
        <v>366</v>
      </c>
      <c r="F8696" s="12" t="n">
        <v>1</v>
      </c>
      <c r="G8696" s="19" t="n">
        <v>30.9</v>
      </c>
      <c r="H8696" s="19" t="n">
        <v>22.14</v>
      </c>
      <c r="I8696" s="19" t="n">
        <f aca="false">ROUND(F8696*G8696,2)</f>
        <v>30.9</v>
      </c>
      <c r="J8696" s="19" t="n">
        <f aca="false">ROUND(F8696*H8696,2)</f>
        <v>22.14</v>
      </c>
      <c r="K8696" s="19" t="n">
        <f aca="false">INDEX(Pricebook!$L$2:$L$1401,MATCH(D8696,Pricebook!$A$2:$A$1401,0))</f>
        <v>33.05</v>
      </c>
      <c r="L8696" s="19" t="n">
        <f aca="false">ROUND(F8696*K8696,2)</f>
        <v>33.05</v>
      </c>
      <c r="M8696" s="24" t="n">
        <f aca="false">DATE(YEAR(C8696),MONTH(C8696),1)</f>
        <v>46235</v>
      </c>
    </row>
    <row r="8697" customFormat="false" ht="15" hidden="false" customHeight="false" outlineLevel="0" collapsed="false">
      <c r="A8697" s="21" t="s">
        <v>4047</v>
      </c>
      <c r="B8697" s="21" t="s">
        <v>3251</v>
      </c>
      <c r="C8697" s="23" t="n">
        <v>46260</v>
      </c>
      <c r="D8697" s="21" t="s">
        <v>2930</v>
      </c>
      <c r="E8697" s="21" t="s">
        <v>2748</v>
      </c>
      <c r="F8697" s="12" t="n">
        <v>5</v>
      </c>
      <c r="G8697" s="19" t="n">
        <v>15.7</v>
      </c>
      <c r="H8697" s="19" t="n">
        <v>9.33</v>
      </c>
      <c r="I8697" s="19" t="n">
        <f aca="false">ROUND(F8697*G8697,2)</f>
        <v>78.5</v>
      </c>
      <c r="J8697" s="19" t="n">
        <f aca="false">ROUND(F8697*H8697,2)</f>
        <v>46.65</v>
      </c>
      <c r="K8697" s="19" t="n">
        <f aca="false">INDEX(Pricebook!$L$2:$L$1401,MATCH(D8697,Pricebook!$A$2:$A$1401,0))</f>
        <v>17</v>
      </c>
      <c r="L8697" s="19" t="n">
        <f aca="false">ROUND(F8697*K8697,2)</f>
        <v>85</v>
      </c>
      <c r="M8697" s="24" t="n">
        <f aca="false">DATE(YEAR(C8697),MONTH(C8697),1)</f>
        <v>46235</v>
      </c>
    </row>
    <row r="8698" customFormat="false" ht="15" hidden="false" customHeight="false" outlineLevel="0" collapsed="false">
      <c r="A8698" s="21" t="s">
        <v>4047</v>
      </c>
      <c r="B8698" s="21" t="s">
        <v>3251</v>
      </c>
      <c r="C8698" s="23" t="n">
        <v>46260</v>
      </c>
      <c r="D8698" s="21" t="s">
        <v>2489</v>
      </c>
      <c r="E8698" s="21" t="s">
        <v>2466</v>
      </c>
      <c r="F8698" s="12" t="n">
        <v>2</v>
      </c>
      <c r="G8698" s="19" t="n">
        <v>101.75</v>
      </c>
      <c r="H8698" s="19" t="n">
        <v>73.78</v>
      </c>
      <c r="I8698" s="19" t="n">
        <f aca="false">ROUND(F8698*G8698,2)</f>
        <v>203.5</v>
      </c>
      <c r="J8698" s="19" t="n">
        <f aca="false">ROUND(F8698*H8698,2)</f>
        <v>147.56</v>
      </c>
      <c r="K8698" s="19" t="n">
        <f aca="false">INDEX(Pricebook!$L$2:$L$1401,MATCH(D8698,Pricebook!$A$2:$A$1401,0))</f>
        <v>106.95</v>
      </c>
      <c r="L8698" s="19" t="n">
        <f aca="false">ROUND(F8698*K8698,2)</f>
        <v>213.9</v>
      </c>
      <c r="M8698" s="24" t="n">
        <f aca="false">DATE(YEAR(C8698),MONTH(C8698),1)</f>
        <v>46235</v>
      </c>
    </row>
    <row r="8699" customFormat="false" ht="15" hidden="false" customHeight="false" outlineLevel="0" collapsed="false">
      <c r="A8699" s="21" t="s">
        <v>4047</v>
      </c>
      <c r="B8699" s="21" t="s">
        <v>3251</v>
      </c>
      <c r="C8699" s="23" t="n">
        <v>46260</v>
      </c>
      <c r="D8699" s="21" t="s">
        <v>2766</v>
      </c>
      <c r="E8699" s="21" t="s">
        <v>2748</v>
      </c>
      <c r="F8699" s="12" t="n">
        <v>7</v>
      </c>
      <c r="G8699" s="19" t="n">
        <v>4.45</v>
      </c>
      <c r="H8699" s="19" t="n">
        <v>2.63</v>
      </c>
      <c r="I8699" s="19" t="n">
        <f aca="false">ROUND(F8699*G8699,2)</f>
        <v>31.15</v>
      </c>
      <c r="J8699" s="19" t="n">
        <f aca="false">ROUND(F8699*H8699,2)</f>
        <v>18.41</v>
      </c>
      <c r="K8699" s="19" t="n">
        <f aca="false">INDEX(Pricebook!$L$2:$L$1401,MATCH(D8699,Pricebook!$A$2:$A$1401,0))</f>
        <v>4.8</v>
      </c>
      <c r="L8699" s="19" t="n">
        <f aca="false">ROUND(F8699*K8699,2)</f>
        <v>33.6</v>
      </c>
      <c r="M8699" s="24" t="n">
        <f aca="false">DATE(YEAR(C8699),MONTH(C8699),1)</f>
        <v>46235</v>
      </c>
    </row>
    <row r="8700" customFormat="false" ht="15" hidden="false" customHeight="false" outlineLevel="0" collapsed="false">
      <c r="A8700" s="21" t="s">
        <v>4047</v>
      </c>
      <c r="B8700" s="21" t="s">
        <v>3251</v>
      </c>
      <c r="C8700" s="23" t="n">
        <v>46260</v>
      </c>
      <c r="D8700" s="21" t="s">
        <v>2567</v>
      </c>
      <c r="E8700" s="21" t="s">
        <v>2466</v>
      </c>
      <c r="F8700" s="12" t="n">
        <v>4</v>
      </c>
      <c r="G8700" s="19" t="n">
        <v>92</v>
      </c>
      <c r="H8700" s="19" t="n">
        <v>58.01</v>
      </c>
      <c r="I8700" s="19" t="n">
        <f aca="false">ROUND(F8700*G8700,2)</f>
        <v>368</v>
      </c>
      <c r="J8700" s="19" t="n">
        <f aca="false">ROUND(F8700*H8700,2)</f>
        <v>232.04</v>
      </c>
      <c r="K8700" s="19" t="n">
        <f aca="false">INDEX(Pricebook!$L$2:$L$1401,MATCH(D8700,Pricebook!$A$2:$A$1401,0))</f>
        <v>96.7</v>
      </c>
      <c r="L8700" s="19" t="n">
        <f aca="false">ROUND(F8700*K8700,2)</f>
        <v>386.8</v>
      </c>
      <c r="M8700" s="24" t="n">
        <f aca="false">DATE(YEAR(C8700),MONTH(C8700),1)</f>
        <v>46235</v>
      </c>
    </row>
    <row r="8701" customFormat="false" ht="15" hidden="false" customHeight="false" outlineLevel="0" collapsed="false">
      <c r="A8701" s="21" t="s">
        <v>4047</v>
      </c>
      <c r="B8701" s="21" t="s">
        <v>3251</v>
      </c>
      <c r="C8701" s="23" t="n">
        <v>46260</v>
      </c>
      <c r="D8701" s="21" t="s">
        <v>899</v>
      </c>
      <c r="E8701" s="21" t="s">
        <v>366</v>
      </c>
      <c r="F8701" s="12" t="n">
        <v>3</v>
      </c>
      <c r="G8701" s="19" t="n">
        <v>12.2</v>
      </c>
      <c r="H8701" s="19" t="n">
        <v>8.82</v>
      </c>
      <c r="I8701" s="19" t="n">
        <f aca="false">ROUND(F8701*G8701,2)</f>
        <v>36.6</v>
      </c>
      <c r="J8701" s="19" t="n">
        <f aca="false">ROUND(F8701*H8701,2)</f>
        <v>26.46</v>
      </c>
      <c r="K8701" s="19" t="n">
        <f aca="false">INDEX(Pricebook!$L$2:$L$1401,MATCH(D8701,Pricebook!$A$2:$A$1401,0))</f>
        <v>13.2</v>
      </c>
      <c r="L8701" s="19" t="n">
        <f aca="false">ROUND(F8701*K8701,2)</f>
        <v>39.6</v>
      </c>
      <c r="M8701" s="24" t="n">
        <f aca="false">DATE(YEAR(C8701),MONTH(C8701),1)</f>
        <v>46235</v>
      </c>
    </row>
    <row r="8702" customFormat="false" ht="15" hidden="false" customHeight="false" outlineLevel="0" collapsed="false">
      <c r="A8702" s="21" t="s">
        <v>4047</v>
      </c>
      <c r="B8702" s="21" t="s">
        <v>3251</v>
      </c>
      <c r="C8702" s="23" t="n">
        <v>46260</v>
      </c>
      <c r="D8702" s="21" t="s">
        <v>2499</v>
      </c>
      <c r="E8702" s="21" t="s">
        <v>2466</v>
      </c>
      <c r="F8702" s="12" t="n">
        <v>4</v>
      </c>
      <c r="G8702" s="19" t="n">
        <v>49.5</v>
      </c>
      <c r="H8702" s="19" t="n">
        <v>30.69</v>
      </c>
      <c r="I8702" s="19" t="n">
        <f aca="false">ROUND(F8702*G8702,2)</f>
        <v>198</v>
      </c>
      <c r="J8702" s="19" t="n">
        <f aca="false">ROUND(F8702*H8702,2)</f>
        <v>122.76</v>
      </c>
      <c r="K8702" s="19" t="n">
        <f aca="false">INDEX(Pricebook!$L$2:$L$1401,MATCH(D8702,Pricebook!$A$2:$A$1401,0))</f>
        <v>51.15</v>
      </c>
      <c r="L8702" s="19" t="n">
        <f aca="false">ROUND(F8702*K8702,2)</f>
        <v>204.6</v>
      </c>
      <c r="M8702" s="24" t="n">
        <f aca="false">DATE(YEAR(C8702),MONTH(C8702),1)</f>
        <v>46235</v>
      </c>
    </row>
    <row r="8703" customFormat="false" ht="15" hidden="false" customHeight="false" outlineLevel="0" collapsed="false">
      <c r="A8703" s="21" t="s">
        <v>4047</v>
      </c>
      <c r="B8703" s="21" t="s">
        <v>3251</v>
      </c>
      <c r="C8703" s="23" t="n">
        <v>46260</v>
      </c>
      <c r="D8703" s="21" t="s">
        <v>2936</v>
      </c>
      <c r="E8703" s="21" t="s">
        <v>2748</v>
      </c>
      <c r="F8703" s="12" t="n">
        <v>1</v>
      </c>
      <c r="G8703" s="19" t="n">
        <v>7.75</v>
      </c>
      <c r="H8703" s="19" t="n">
        <v>4.68</v>
      </c>
      <c r="I8703" s="19" t="n">
        <f aca="false">ROUND(F8703*G8703,2)</f>
        <v>7.75</v>
      </c>
      <c r="J8703" s="19" t="n">
        <f aca="false">ROUND(F8703*H8703,2)</f>
        <v>4.68</v>
      </c>
      <c r="K8703" s="19" t="n">
        <f aca="false">INDEX(Pricebook!$L$2:$L$1401,MATCH(D8703,Pricebook!$A$2:$A$1401,0))</f>
        <v>8.55</v>
      </c>
      <c r="L8703" s="19" t="n">
        <f aca="false">ROUND(F8703*K8703,2)</f>
        <v>8.55</v>
      </c>
      <c r="M8703" s="24" t="n">
        <f aca="false">DATE(YEAR(C8703),MONTH(C8703),1)</f>
        <v>46235</v>
      </c>
    </row>
    <row r="8704" customFormat="false" ht="15" hidden="false" customHeight="false" outlineLevel="0" collapsed="false">
      <c r="A8704" s="21" t="s">
        <v>4047</v>
      </c>
      <c r="B8704" s="21" t="s">
        <v>3251</v>
      </c>
      <c r="C8704" s="23" t="n">
        <v>46260</v>
      </c>
      <c r="D8704" s="21" t="s">
        <v>623</v>
      </c>
      <c r="E8704" s="21" t="s">
        <v>366</v>
      </c>
      <c r="F8704" s="12" t="n">
        <v>2</v>
      </c>
      <c r="G8704" s="19" t="n">
        <v>15.25</v>
      </c>
      <c r="H8704" s="19" t="n">
        <v>10.98</v>
      </c>
      <c r="I8704" s="19" t="n">
        <f aca="false">ROUND(F8704*G8704,2)</f>
        <v>30.5</v>
      </c>
      <c r="J8704" s="19" t="n">
        <f aca="false">ROUND(F8704*H8704,2)</f>
        <v>21.96</v>
      </c>
      <c r="K8704" s="19" t="n">
        <f aca="false">INDEX(Pricebook!$L$2:$L$1401,MATCH(D8704,Pricebook!$A$2:$A$1401,0))</f>
        <v>16.4</v>
      </c>
      <c r="L8704" s="19" t="n">
        <f aca="false">ROUND(F8704*K8704,2)</f>
        <v>32.8</v>
      </c>
      <c r="M8704" s="24" t="n">
        <f aca="false">DATE(YEAR(C8704),MONTH(C8704),1)</f>
        <v>46235</v>
      </c>
    </row>
    <row r="8705" customFormat="false" ht="15" hidden="false" customHeight="false" outlineLevel="0" collapsed="false">
      <c r="A8705" s="21" t="s">
        <v>4048</v>
      </c>
      <c r="B8705" s="21" t="s">
        <v>3179</v>
      </c>
      <c r="C8705" s="23" t="n">
        <v>46260</v>
      </c>
      <c r="D8705" s="21" t="s">
        <v>2856</v>
      </c>
      <c r="E8705" s="21" t="s">
        <v>2748</v>
      </c>
      <c r="F8705" s="12" t="n">
        <v>5</v>
      </c>
      <c r="G8705" s="19" t="n">
        <v>34.55</v>
      </c>
      <c r="H8705" s="19" t="n">
        <v>20.76</v>
      </c>
      <c r="I8705" s="19" t="n">
        <f aca="false">ROUND(F8705*G8705,2)</f>
        <v>172.75</v>
      </c>
      <c r="J8705" s="19" t="n">
        <f aca="false">ROUND(F8705*H8705,2)</f>
        <v>103.8</v>
      </c>
      <c r="K8705" s="19" t="n">
        <f aca="false">INDEX(Pricebook!$L$2:$L$1401,MATCH(D8705,Pricebook!$A$2:$A$1401,0))</f>
        <v>37.75</v>
      </c>
      <c r="L8705" s="19" t="n">
        <f aca="false">ROUND(F8705*K8705,2)</f>
        <v>188.75</v>
      </c>
      <c r="M8705" s="24" t="n">
        <f aca="false">DATE(YEAR(C8705),MONTH(C8705),1)</f>
        <v>46235</v>
      </c>
    </row>
    <row r="8706" customFormat="false" ht="15" hidden="false" customHeight="false" outlineLevel="0" collapsed="false">
      <c r="A8706" s="21" t="s">
        <v>4048</v>
      </c>
      <c r="B8706" s="21" t="s">
        <v>3179</v>
      </c>
      <c r="C8706" s="23" t="n">
        <v>46260</v>
      </c>
      <c r="D8706" s="21" t="s">
        <v>2749</v>
      </c>
      <c r="E8706" s="21" t="s">
        <v>2748</v>
      </c>
      <c r="F8706" s="12" t="n">
        <v>2</v>
      </c>
      <c r="G8706" s="19" t="n">
        <v>29.1</v>
      </c>
      <c r="H8706" s="19" t="n">
        <v>17.45</v>
      </c>
      <c r="I8706" s="19" t="n">
        <f aca="false">ROUND(F8706*G8706,2)</f>
        <v>58.2</v>
      </c>
      <c r="J8706" s="19" t="n">
        <f aca="false">ROUND(F8706*H8706,2)</f>
        <v>34.9</v>
      </c>
      <c r="K8706" s="19" t="n">
        <f aca="false">INDEX(Pricebook!$L$2:$L$1401,MATCH(D8706,Pricebook!$A$2:$A$1401,0))</f>
        <v>31.75</v>
      </c>
      <c r="L8706" s="19" t="n">
        <f aca="false">ROUND(F8706*K8706,2)</f>
        <v>63.5</v>
      </c>
      <c r="M8706" s="24" t="n">
        <f aca="false">DATE(YEAR(C8706),MONTH(C8706),1)</f>
        <v>46235</v>
      </c>
    </row>
    <row r="8707" customFormat="false" ht="15" hidden="false" customHeight="false" outlineLevel="0" collapsed="false">
      <c r="A8707" s="21" t="s">
        <v>4048</v>
      </c>
      <c r="B8707" s="21" t="s">
        <v>3179</v>
      </c>
      <c r="C8707" s="23" t="n">
        <v>46260</v>
      </c>
      <c r="D8707" s="21" t="s">
        <v>2787</v>
      </c>
      <c r="E8707" s="21" t="s">
        <v>2748</v>
      </c>
      <c r="F8707" s="12" t="n">
        <v>4</v>
      </c>
      <c r="G8707" s="19" t="n">
        <v>18.55</v>
      </c>
      <c r="H8707" s="19" t="n">
        <v>11.04</v>
      </c>
      <c r="I8707" s="19" t="n">
        <f aca="false">ROUND(F8707*G8707,2)</f>
        <v>74.2</v>
      </c>
      <c r="J8707" s="19" t="n">
        <f aca="false">ROUND(F8707*H8707,2)</f>
        <v>44.16</v>
      </c>
      <c r="K8707" s="19" t="n">
        <f aca="false">INDEX(Pricebook!$L$2:$L$1401,MATCH(D8707,Pricebook!$A$2:$A$1401,0))</f>
        <v>20.1</v>
      </c>
      <c r="L8707" s="19" t="n">
        <f aca="false">ROUND(F8707*K8707,2)</f>
        <v>80.4</v>
      </c>
      <c r="M8707" s="24" t="n">
        <f aca="false">DATE(YEAR(C8707),MONTH(C8707),1)</f>
        <v>46235</v>
      </c>
    </row>
    <row r="8708" customFormat="false" ht="15" hidden="false" customHeight="false" outlineLevel="0" collapsed="false">
      <c r="A8708" s="21" t="s">
        <v>4048</v>
      </c>
      <c r="B8708" s="21" t="s">
        <v>3179</v>
      </c>
      <c r="C8708" s="23" t="n">
        <v>46260</v>
      </c>
      <c r="D8708" s="21" t="s">
        <v>685</v>
      </c>
      <c r="E8708" s="21" t="s">
        <v>366</v>
      </c>
      <c r="F8708" s="12" t="n">
        <v>1</v>
      </c>
      <c r="G8708" s="19" t="n">
        <v>53.3</v>
      </c>
      <c r="H8708" s="19" t="n">
        <v>38.63</v>
      </c>
      <c r="I8708" s="19" t="n">
        <f aca="false">ROUND(F8708*G8708,2)</f>
        <v>53.3</v>
      </c>
      <c r="J8708" s="19" t="n">
        <f aca="false">ROUND(F8708*H8708,2)</f>
        <v>38.63</v>
      </c>
      <c r="K8708" s="19" t="n">
        <f aca="false">INDEX(Pricebook!$L$2:$L$1401,MATCH(D8708,Pricebook!$A$2:$A$1401,0))</f>
        <v>57.7</v>
      </c>
      <c r="L8708" s="19" t="n">
        <f aca="false">ROUND(F8708*K8708,2)</f>
        <v>57.7</v>
      </c>
      <c r="M8708" s="24" t="n">
        <f aca="false">DATE(YEAR(C8708),MONTH(C8708),1)</f>
        <v>46235</v>
      </c>
    </row>
    <row r="8709" customFormat="false" ht="15" hidden="false" customHeight="false" outlineLevel="0" collapsed="false">
      <c r="A8709" s="21" t="s">
        <v>4048</v>
      </c>
      <c r="B8709" s="21" t="s">
        <v>3179</v>
      </c>
      <c r="C8709" s="23" t="n">
        <v>46260</v>
      </c>
      <c r="D8709" s="21" t="s">
        <v>2922</v>
      </c>
      <c r="E8709" s="21" t="s">
        <v>2748</v>
      </c>
      <c r="F8709" s="12" t="n">
        <v>6</v>
      </c>
      <c r="G8709" s="19" t="n">
        <v>2.55</v>
      </c>
      <c r="H8709" s="19" t="n">
        <v>1.51</v>
      </c>
      <c r="I8709" s="19" t="n">
        <f aca="false">ROUND(F8709*G8709,2)</f>
        <v>15.3</v>
      </c>
      <c r="J8709" s="19" t="n">
        <f aca="false">ROUND(F8709*H8709,2)</f>
        <v>9.06</v>
      </c>
      <c r="K8709" s="19" t="n">
        <f aca="false">INDEX(Pricebook!$L$2:$L$1401,MATCH(D8709,Pricebook!$A$2:$A$1401,0))</f>
        <v>2.75</v>
      </c>
      <c r="L8709" s="19" t="n">
        <f aca="false">ROUND(F8709*K8709,2)</f>
        <v>16.5</v>
      </c>
      <c r="M8709" s="24" t="n">
        <f aca="false">DATE(YEAR(C8709),MONTH(C8709),1)</f>
        <v>46235</v>
      </c>
    </row>
    <row r="8710" customFormat="false" ht="15" hidden="false" customHeight="false" outlineLevel="0" collapsed="false">
      <c r="A8710" s="21" t="s">
        <v>4048</v>
      </c>
      <c r="B8710" s="21" t="s">
        <v>3179</v>
      </c>
      <c r="C8710" s="23" t="n">
        <v>46260</v>
      </c>
      <c r="D8710" s="21" t="s">
        <v>2573</v>
      </c>
      <c r="E8710" s="21" t="s">
        <v>2466</v>
      </c>
      <c r="F8710" s="12" t="n">
        <v>1</v>
      </c>
      <c r="G8710" s="19" t="n">
        <v>32.4</v>
      </c>
      <c r="H8710" s="19" t="n">
        <v>22.76</v>
      </c>
      <c r="I8710" s="19" t="n">
        <f aca="false">ROUND(F8710*G8710,2)</f>
        <v>32.4</v>
      </c>
      <c r="J8710" s="19" t="n">
        <f aca="false">ROUND(F8710*H8710,2)</f>
        <v>22.76</v>
      </c>
      <c r="K8710" s="19" t="n">
        <f aca="false">INDEX(Pricebook!$L$2:$L$1401,MATCH(D8710,Pricebook!$A$2:$A$1401,0))</f>
        <v>33.5</v>
      </c>
      <c r="L8710" s="19" t="n">
        <f aca="false">ROUND(F8710*K8710,2)</f>
        <v>33.5</v>
      </c>
      <c r="M8710" s="24" t="n">
        <f aca="false">DATE(YEAR(C8710),MONTH(C8710),1)</f>
        <v>46235</v>
      </c>
    </row>
    <row r="8711" customFormat="false" ht="15" hidden="false" customHeight="false" outlineLevel="0" collapsed="false">
      <c r="A8711" s="21" t="s">
        <v>4048</v>
      </c>
      <c r="B8711" s="21" t="s">
        <v>3179</v>
      </c>
      <c r="C8711" s="23" t="n">
        <v>46260</v>
      </c>
      <c r="D8711" s="21" t="s">
        <v>2527</v>
      </c>
      <c r="E8711" s="21" t="s">
        <v>2466</v>
      </c>
      <c r="F8711" s="12" t="n">
        <v>1</v>
      </c>
      <c r="G8711" s="19" t="n">
        <v>111.2</v>
      </c>
      <c r="H8711" s="19" t="n">
        <v>69.89</v>
      </c>
      <c r="I8711" s="19" t="n">
        <f aca="false">ROUND(F8711*G8711,2)</f>
        <v>111.2</v>
      </c>
      <c r="J8711" s="19" t="n">
        <f aca="false">ROUND(F8711*H8711,2)</f>
        <v>69.89</v>
      </c>
      <c r="K8711" s="19" t="n">
        <f aca="false">INDEX(Pricebook!$L$2:$L$1401,MATCH(D8711,Pricebook!$A$2:$A$1401,0))</f>
        <v>116.5</v>
      </c>
      <c r="L8711" s="19" t="n">
        <f aca="false">ROUND(F8711*K8711,2)</f>
        <v>116.5</v>
      </c>
      <c r="M8711" s="24" t="n">
        <f aca="false">DATE(YEAR(C8711),MONTH(C8711),1)</f>
        <v>46235</v>
      </c>
    </row>
    <row r="8712" customFormat="false" ht="15" hidden="false" customHeight="false" outlineLevel="0" collapsed="false">
      <c r="A8712" s="21" t="s">
        <v>4048</v>
      </c>
      <c r="B8712" s="21" t="s">
        <v>3179</v>
      </c>
      <c r="C8712" s="23" t="n">
        <v>46260</v>
      </c>
      <c r="D8712" s="21" t="s">
        <v>949</v>
      </c>
      <c r="E8712" s="21" t="s">
        <v>366</v>
      </c>
      <c r="F8712" s="12" t="n">
        <v>3</v>
      </c>
      <c r="G8712" s="19" t="n">
        <v>17.75</v>
      </c>
      <c r="H8712" s="19" t="n">
        <v>12.65</v>
      </c>
      <c r="I8712" s="19" t="n">
        <f aca="false">ROUND(F8712*G8712,2)</f>
        <v>53.25</v>
      </c>
      <c r="J8712" s="19" t="n">
        <f aca="false">ROUND(F8712*H8712,2)</f>
        <v>37.95</v>
      </c>
      <c r="K8712" s="19" t="n">
        <f aca="false">INDEX(Pricebook!$L$2:$L$1401,MATCH(D8712,Pricebook!$A$2:$A$1401,0))</f>
        <v>18.9</v>
      </c>
      <c r="L8712" s="19" t="n">
        <f aca="false">ROUND(F8712*K8712,2)</f>
        <v>56.7</v>
      </c>
      <c r="M8712" s="24" t="n">
        <f aca="false">DATE(YEAR(C8712),MONTH(C8712),1)</f>
        <v>46235</v>
      </c>
    </row>
    <row r="8713" customFormat="false" ht="15" hidden="false" customHeight="false" outlineLevel="0" collapsed="false">
      <c r="A8713" s="21" t="s">
        <v>4048</v>
      </c>
      <c r="B8713" s="21" t="s">
        <v>3179</v>
      </c>
      <c r="C8713" s="23" t="n">
        <v>46260</v>
      </c>
      <c r="D8713" s="21" t="s">
        <v>2848</v>
      </c>
      <c r="E8713" s="21" t="s">
        <v>2748</v>
      </c>
      <c r="F8713" s="12" t="n">
        <v>1</v>
      </c>
      <c r="G8713" s="19" t="n">
        <v>7.15</v>
      </c>
      <c r="H8713" s="19" t="n">
        <v>4.26</v>
      </c>
      <c r="I8713" s="19" t="n">
        <f aca="false">ROUND(F8713*G8713,2)</f>
        <v>7.15</v>
      </c>
      <c r="J8713" s="19" t="n">
        <f aca="false">ROUND(F8713*H8713,2)</f>
        <v>4.26</v>
      </c>
      <c r="K8713" s="19" t="n">
        <f aca="false">INDEX(Pricebook!$L$2:$L$1401,MATCH(D8713,Pricebook!$A$2:$A$1401,0))</f>
        <v>7.75</v>
      </c>
      <c r="L8713" s="19" t="n">
        <f aca="false">ROUND(F8713*K8713,2)</f>
        <v>7.75</v>
      </c>
      <c r="M8713" s="24" t="n">
        <f aca="false">DATE(YEAR(C8713),MONTH(C8713),1)</f>
        <v>46235</v>
      </c>
    </row>
    <row r="8714" customFormat="false" ht="15" hidden="false" customHeight="false" outlineLevel="0" collapsed="false">
      <c r="A8714" s="21" t="s">
        <v>4048</v>
      </c>
      <c r="B8714" s="21" t="s">
        <v>3179</v>
      </c>
      <c r="C8714" s="23" t="n">
        <v>46260</v>
      </c>
      <c r="D8714" s="21" t="s">
        <v>2914</v>
      </c>
      <c r="E8714" s="21" t="s">
        <v>2748</v>
      </c>
      <c r="F8714" s="12" t="n">
        <v>1</v>
      </c>
      <c r="G8714" s="19" t="n">
        <v>21.85</v>
      </c>
      <c r="H8714" s="19" t="n">
        <v>13.07</v>
      </c>
      <c r="I8714" s="19" t="n">
        <f aca="false">ROUND(F8714*G8714,2)</f>
        <v>21.85</v>
      </c>
      <c r="J8714" s="19" t="n">
        <f aca="false">ROUND(F8714*H8714,2)</f>
        <v>13.07</v>
      </c>
      <c r="K8714" s="19" t="n">
        <f aca="false">INDEX(Pricebook!$L$2:$L$1401,MATCH(D8714,Pricebook!$A$2:$A$1401,0))</f>
        <v>23.8</v>
      </c>
      <c r="L8714" s="19" t="n">
        <f aca="false">ROUND(F8714*K8714,2)</f>
        <v>23.8</v>
      </c>
      <c r="M8714" s="24" t="n">
        <f aca="false">DATE(YEAR(C8714),MONTH(C8714),1)</f>
        <v>46235</v>
      </c>
    </row>
    <row r="8715" customFormat="false" ht="15" hidden="false" customHeight="false" outlineLevel="0" collapsed="false">
      <c r="A8715" s="21" t="s">
        <v>4048</v>
      </c>
      <c r="B8715" s="21" t="s">
        <v>3179</v>
      </c>
      <c r="C8715" s="23" t="n">
        <v>46260</v>
      </c>
      <c r="D8715" s="21" t="s">
        <v>2525</v>
      </c>
      <c r="E8715" s="21" t="s">
        <v>2466</v>
      </c>
      <c r="F8715" s="12" t="n">
        <v>1</v>
      </c>
      <c r="G8715" s="19" t="n">
        <v>19.85</v>
      </c>
      <c r="H8715" s="19" t="n">
        <v>12.38</v>
      </c>
      <c r="I8715" s="19" t="n">
        <f aca="false">ROUND(F8715*G8715,2)</f>
        <v>19.85</v>
      </c>
      <c r="J8715" s="19" t="n">
        <f aca="false">ROUND(F8715*H8715,2)</f>
        <v>12.38</v>
      </c>
      <c r="K8715" s="19" t="n">
        <f aca="false">INDEX(Pricebook!$L$2:$L$1401,MATCH(D8715,Pricebook!$A$2:$A$1401,0))</f>
        <v>20.65</v>
      </c>
      <c r="L8715" s="19" t="n">
        <f aca="false">ROUND(F8715*K8715,2)</f>
        <v>20.65</v>
      </c>
      <c r="M8715" s="24" t="n">
        <f aca="false">DATE(YEAR(C8715),MONTH(C8715),1)</f>
        <v>46235</v>
      </c>
    </row>
    <row r="8716" customFormat="false" ht="15" hidden="false" customHeight="false" outlineLevel="0" collapsed="false">
      <c r="A8716" s="21" t="s">
        <v>4048</v>
      </c>
      <c r="B8716" s="21" t="s">
        <v>3179</v>
      </c>
      <c r="C8716" s="23" t="n">
        <v>46260</v>
      </c>
      <c r="D8716" s="21" t="s">
        <v>903</v>
      </c>
      <c r="E8716" s="21" t="s">
        <v>366</v>
      </c>
      <c r="F8716" s="12" t="n">
        <v>3</v>
      </c>
      <c r="G8716" s="19" t="n">
        <v>12.2</v>
      </c>
      <c r="H8716" s="19" t="n">
        <v>8.79</v>
      </c>
      <c r="I8716" s="19" t="n">
        <f aca="false">ROUND(F8716*G8716,2)</f>
        <v>36.6</v>
      </c>
      <c r="J8716" s="19" t="n">
        <f aca="false">ROUND(F8716*H8716,2)</f>
        <v>26.37</v>
      </c>
      <c r="K8716" s="19" t="n">
        <f aca="false">INDEX(Pricebook!$L$2:$L$1401,MATCH(D8716,Pricebook!$A$2:$A$1401,0))</f>
        <v>13.15</v>
      </c>
      <c r="L8716" s="19" t="n">
        <f aca="false">ROUND(F8716*K8716,2)</f>
        <v>39.45</v>
      </c>
      <c r="M8716" s="24" t="n">
        <f aca="false">DATE(YEAR(C8716),MONTH(C8716),1)</f>
        <v>46235</v>
      </c>
    </row>
    <row r="8717" customFormat="false" ht="15" hidden="false" customHeight="false" outlineLevel="0" collapsed="false">
      <c r="A8717" s="21" t="s">
        <v>4048</v>
      </c>
      <c r="B8717" s="21" t="s">
        <v>3179</v>
      </c>
      <c r="C8717" s="23" t="n">
        <v>46260</v>
      </c>
      <c r="D8717" s="21" t="s">
        <v>2551</v>
      </c>
      <c r="E8717" s="21" t="s">
        <v>2466</v>
      </c>
      <c r="F8717" s="12" t="n">
        <v>2</v>
      </c>
      <c r="G8717" s="19" t="n">
        <v>133.35</v>
      </c>
      <c r="H8717" s="19" t="n">
        <v>84.03</v>
      </c>
      <c r="I8717" s="19" t="n">
        <f aca="false">ROUND(F8717*G8717,2)</f>
        <v>266.7</v>
      </c>
      <c r="J8717" s="19" t="n">
        <f aca="false">ROUND(F8717*H8717,2)</f>
        <v>168.06</v>
      </c>
      <c r="K8717" s="19" t="n">
        <f aca="false">INDEX(Pricebook!$L$2:$L$1401,MATCH(D8717,Pricebook!$A$2:$A$1401,0))</f>
        <v>140.05</v>
      </c>
      <c r="L8717" s="19" t="n">
        <f aca="false">ROUND(F8717*K8717,2)</f>
        <v>280.1</v>
      </c>
      <c r="M8717" s="24" t="n">
        <f aca="false">DATE(YEAR(C8717),MONTH(C8717),1)</f>
        <v>46235</v>
      </c>
    </row>
    <row r="8718" customFormat="false" ht="15" hidden="false" customHeight="false" outlineLevel="0" collapsed="false">
      <c r="A8718" s="21" t="s">
        <v>4049</v>
      </c>
      <c r="B8718" s="21" t="s">
        <v>3190</v>
      </c>
      <c r="C8718" s="23" t="n">
        <v>46260</v>
      </c>
      <c r="D8718" s="21" t="s">
        <v>2388</v>
      </c>
      <c r="E8718" s="21" t="s">
        <v>2202</v>
      </c>
      <c r="F8718" s="12" t="n">
        <v>15</v>
      </c>
      <c r="G8718" s="19" t="n">
        <v>4.7</v>
      </c>
      <c r="H8718" s="19" t="n">
        <v>2.9</v>
      </c>
      <c r="I8718" s="19" t="n">
        <f aca="false">ROUND(F8718*G8718,2)</f>
        <v>70.5</v>
      </c>
      <c r="J8718" s="19" t="n">
        <f aca="false">ROUND(F8718*H8718,2)</f>
        <v>43.5</v>
      </c>
      <c r="K8718" s="19" t="n">
        <f aca="false">INDEX(Pricebook!$L$2:$L$1401,MATCH(D8718,Pricebook!$A$2:$A$1401,0))</f>
        <v>5</v>
      </c>
      <c r="L8718" s="19" t="n">
        <f aca="false">ROUND(F8718*K8718,2)</f>
        <v>75</v>
      </c>
      <c r="M8718" s="24" t="n">
        <f aca="false">DATE(YEAR(C8718),MONTH(C8718),1)</f>
        <v>46235</v>
      </c>
    </row>
    <row r="8719" customFormat="false" ht="15" hidden="false" customHeight="false" outlineLevel="0" collapsed="false">
      <c r="A8719" s="21" t="s">
        <v>4049</v>
      </c>
      <c r="B8719" s="21" t="s">
        <v>3190</v>
      </c>
      <c r="C8719" s="23" t="n">
        <v>46260</v>
      </c>
      <c r="D8719" s="21" t="s">
        <v>2458</v>
      </c>
      <c r="E8719" s="21" t="s">
        <v>2202</v>
      </c>
      <c r="F8719" s="12" t="n">
        <v>12</v>
      </c>
      <c r="G8719" s="19" t="n">
        <v>5.75</v>
      </c>
      <c r="H8719" s="19" t="n">
        <v>3.81</v>
      </c>
      <c r="I8719" s="19" t="n">
        <f aca="false">ROUND(F8719*G8719,2)</f>
        <v>69</v>
      </c>
      <c r="J8719" s="19" t="n">
        <f aca="false">ROUND(F8719*H8719,2)</f>
        <v>45.72</v>
      </c>
      <c r="K8719" s="19" t="n">
        <f aca="false">INDEX(Pricebook!$L$2:$L$1401,MATCH(D8719,Pricebook!$A$2:$A$1401,0))</f>
        <v>6.05</v>
      </c>
      <c r="L8719" s="19" t="n">
        <f aca="false">ROUND(F8719*K8719,2)</f>
        <v>72.6</v>
      </c>
      <c r="M8719" s="24" t="n">
        <f aca="false">DATE(YEAR(C8719),MONTH(C8719),1)</f>
        <v>46235</v>
      </c>
    </row>
    <row r="8720" customFormat="false" ht="15" hidden="false" customHeight="false" outlineLevel="0" collapsed="false">
      <c r="A8720" s="21" t="s">
        <v>4049</v>
      </c>
      <c r="B8720" s="21" t="s">
        <v>3190</v>
      </c>
      <c r="C8720" s="23" t="n">
        <v>46260</v>
      </c>
      <c r="D8720" s="21" t="s">
        <v>2301</v>
      </c>
      <c r="E8720" s="21" t="s">
        <v>2202</v>
      </c>
      <c r="F8720" s="12" t="n">
        <v>1</v>
      </c>
      <c r="G8720" s="19" t="n">
        <v>38.15</v>
      </c>
      <c r="H8720" s="19" t="n">
        <v>23.37</v>
      </c>
      <c r="I8720" s="19" t="n">
        <f aca="false">ROUND(F8720*G8720,2)</f>
        <v>38.15</v>
      </c>
      <c r="J8720" s="19" t="n">
        <f aca="false">ROUND(F8720*H8720,2)</f>
        <v>23.37</v>
      </c>
      <c r="K8720" s="19" t="n">
        <f aca="false">INDEX(Pricebook!$L$2:$L$1401,MATCH(D8720,Pricebook!$A$2:$A$1401,0))</f>
        <v>40.3</v>
      </c>
      <c r="L8720" s="19" t="n">
        <f aca="false">ROUND(F8720*K8720,2)</f>
        <v>40.3</v>
      </c>
      <c r="M8720" s="24" t="n">
        <f aca="false">DATE(YEAR(C8720),MONTH(C8720),1)</f>
        <v>46235</v>
      </c>
    </row>
    <row r="8721" customFormat="false" ht="15" hidden="false" customHeight="false" outlineLevel="0" collapsed="false">
      <c r="A8721" s="21" t="s">
        <v>4049</v>
      </c>
      <c r="B8721" s="21" t="s">
        <v>3190</v>
      </c>
      <c r="C8721" s="23" t="n">
        <v>46260</v>
      </c>
      <c r="D8721" s="21" t="s">
        <v>805</v>
      </c>
      <c r="E8721" s="21" t="s">
        <v>366</v>
      </c>
      <c r="F8721" s="12" t="n">
        <v>3</v>
      </c>
      <c r="G8721" s="19" t="n">
        <v>30.9</v>
      </c>
      <c r="H8721" s="19" t="n">
        <v>22.14</v>
      </c>
      <c r="I8721" s="19" t="n">
        <f aca="false">ROUND(F8721*G8721,2)</f>
        <v>92.7</v>
      </c>
      <c r="J8721" s="19" t="n">
        <f aca="false">ROUND(F8721*H8721,2)</f>
        <v>66.42</v>
      </c>
      <c r="K8721" s="19" t="n">
        <f aca="false">INDEX(Pricebook!$L$2:$L$1401,MATCH(D8721,Pricebook!$A$2:$A$1401,0))</f>
        <v>33.05</v>
      </c>
      <c r="L8721" s="19" t="n">
        <f aca="false">ROUND(F8721*K8721,2)</f>
        <v>99.15</v>
      </c>
      <c r="M8721" s="24" t="n">
        <f aca="false">DATE(YEAR(C8721),MONTH(C8721),1)</f>
        <v>46235</v>
      </c>
    </row>
    <row r="8722" customFormat="false" ht="15" hidden="false" customHeight="false" outlineLevel="0" collapsed="false">
      <c r="A8722" s="21" t="s">
        <v>4049</v>
      </c>
      <c r="B8722" s="21" t="s">
        <v>3190</v>
      </c>
      <c r="C8722" s="23" t="n">
        <v>46260</v>
      </c>
      <c r="D8722" s="21" t="s">
        <v>559</v>
      </c>
      <c r="E8722" s="21" t="s">
        <v>366</v>
      </c>
      <c r="F8722" s="12" t="n">
        <v>1</v>
      </c>
      <c r="G8722" s="19" t="n">
        <v>84.65</v>
      </c>
      <c r="H8722" s="19" t="n">
        <v>61.65</v>
      </c>
      <c r="I8722" s="19" t="n">
        <f aca="false">ROUND(F8722*G8722,2)</f>
        <v>84.65</v>
      </c>
      <c r="J8722" s="19" t="n">
        <f aca="false">ROUND(F8722*H8722,2)</f>
        <v>61.65</v>
      </c>
      <c r="K8722" s="19" t="n">
        <f aca="false">INDEX(Pricebook!$L$2:$L$1401,MATCH(D8722,Pricebook!$A$2:$A$1401,0))</f>
        <v>92.05</v>
      </c>
      <c r="L8722" s="19" t="n">
        <f aca="false">ROUND(F8722*K8722,2)</f>
        <v>92.05</v>
      </c>
      <c r="M8722" s="24" t="n">
        <f aca="false">DATE(YEAR(C8722),MONTH(C8722),1)</f>
        <v>46235</v>
      </c>
    </row>
    <row r="8723" customFormat="false" ht="15" hidden="false" customHeight="false" outlineLevel="0" collapsed="false">
      <c r="A8723" s="21" t="s">
        <v>4049</v>
      </c>
      <c r="B8723" s="21" t="s">
        <v>3190</v>
      </c>
      <c r="C8723" s="23" t="n">
        <v>46260</v>
      </c>
      <c r="D8723" s="21" t="s">
        <v>1853</v>
      </c>
      <c r="E8723" s="21" t="s">
        <v>1452</v>
      </c>
      <c r="F8723" s="12" t="n">
        <v>1</v>
      </c>
      <c r="G8723" s="19" t="n">
        <v>21.6</v>
      </c>
      <c r="H8723" s="19" t="n">
        <v>14.16</v>
      </c>
      <c r="I8723" s="19" t="n">
        <f aca="false">ROUND(F8723*G8723,2)</f>
        <v>21.6</v>
      </c>
      <c r="J8723" s="19" t="n">
        <f aca="false">ROUND(F8723*H8723,2)</f>
        <v>14.16</v>
      </c>
      <c r="K8723" s="19" t="n">
        <f aca="false">INDEX(Pricebook!$L$2:$L$1401,MATCH(D8723,Pricebook!$A$2:$A$1401,0))</f>
        <v>22.5</v>
      </c>
      <c r="L8723" s="19" t="n">
        <f aca="false">ROUND(F8723*K8723,2)</f>
        <v>22.5</v>
      </c>
      <c r="M8723" s="24" t="n">
        <f aca="false">DATE(YEAR(C8723),MONTH(C8723),1)</f>
        <v>46235</v>
      </c>
    </row>
    <row r="8724" customFormat="false" ht="15" hidden="false" customHeight="false" outlineLevel="0" collapsed="false">
      <c r="A8724" s="21" t="s">
        <v>4050</v>
      </c>
      <c r="B8724" s="21" t="s">
        <v>3657</v>
      </c>
      <c r="C8724" s="23" t="n">
        <v>46260</v>
      </c>
      <c r="D8724" s="21" t="s">
        <v>978</v>
      </c>
      <c r="E8724" s="21" t="s">
        <v>971</v>
      </c>
      <c r="F8724" s="12" t="n">
        <v>9</v>
      </c>
      <c r="G8724" s="19" t="n">
        <v>5.95</v>
      </c>
      <c r="H8724" s="19" t="n">
        <v>4.78</v>
      </c>
      <c r="I8724" s="19" t="n">
        <f aca="false">ROUND(F8724*G8724,2)</f>
        <v>53.55</v>
      </c>
      <c r="J8724" s="19" t="n">
        <f aca="false">ROUND(F8724*H8724,2)</f>
        <v>43.02</v>
      </c>
      <c r="K8724" s="19" t="n">
        <f aca="false">INDEX(Pricebook!$L$2:$L$1401,MATCH(D8724,Pricebook!$A$2:$A$1401,0))</f>
        <v>6.85</v>
      </c>
      <c r="L8724" s="19" t="n">
        <f aca="false">ROUND(F8724*K8724,2)</f>
        <v>61.65</v>
      </c>
      <c r="M8724" s="24" t="n">
        <f aca="false">DATE(YEAR(C8724),MONTH(C8724),1)</f>
        <v>46235</v>
      </c>
    </row>
    <row r="8725" customFormat="false" ht="15" hidden="false" customHeight="false" outlineLevel="0" collapsed="false">
      <c r="A8725" s="21" t="s">
        <v>4050</v>
      </c>
      <c r="B8725" s="21" t="s">
        <v>3657</v>
      </c>
      <c r="C8725" s="23" t="n">
        <v>46260</v>
      </c>
      <c r="D8725" s="21" t="s">
        <v>2307</v>
      </c>
      <c r="E8725" s="21" t="s">
        <v>2202</v>
      </c>
      <c r="F8725" s="12" t="n">
        <v>9</v>
      </c>
      <c r="G8725" s="19" t="n">
        <v>7.45</v>
      </c>
      <c r="H8725" s="19" t="n">
        <v>4.64</v>
      </c>
      <c r="I8725" s="19" t="n">
        <f aca="false">ROUND(F8725*G8725,2)</f>
        <v>67.05</v>
      </c>
      <c r="J8725" s="19" t="n">
        <f aca="false">ROUND(F8725*H8725,2)</f>
        <v>41.76</v>
      </c>
      <c r="K8725" s="19" t="n">
        <f aca="false">INDEX(Pricebook!$L$2:$L$1401,MATCH(D8725,Pricebook!$A$2:$A$1401,0))</f>
        <v>8</v>
      </c>
      <c r="L8725" s="19" t="n">
        <f aca="false">ROUND(F8725*K8725,2)</f>
        <v>72</v>
      </c>
      <c r="M8725" s="24" t="n">
        <f aca="false">DATE(YEAR(C8725),MONTH(C8725),1)</f>
        <v>46235</v>
      </c>
    </row>
    <row r="8726" customFormat="false" ht="15" hidden="false" customHeight="false" outlineLevel="0" collapsed="false">
      <c r="A8726" s="21" t="s">
        <v>4050</v>
      </c>
      <c r="B8726" s="21" t="s">
        <v>3657</v>
      </c>
      <c r="C8726" s="23" t="n">
        <v>46260</v>
      </c>
      <c r="D8726" s="21" t="s">
        <v>2755</v>
      </c>
      <c r="E8726" s="21" t="s">
        <v>2748</v>
      </c>
      <c r="F8726" s="12" t="n">
        <v>5</v>
      </c>
      <c r="G8726" s="19" t="n">
        <v>2.8</v>
      </c>
      <c r="H8726" s="19" t="n">
        <v>1.67</v>
      </c>
      <c r="I8726" s="19" t="n">
        <f aca="false">ROUND(F8726*G8726,2)</f>
        <v>14</v>
      </c>
      <c r="J8726" s="19" t="n">
        <f aca="false">ROUND(F8726*H8726,2)</f>
        <v>8.35</v>
      </c>
      <c r="K8726" s="19" t="n">
        <f aca="false">INDEX(Pricebook!$L$2:$L$1401,MATCH(D8726,Pricebook!$A$2:$A$1401,0))</f>
        <v>3.05</v>
      </c>
      <c r="L8726" s="19" t="n">
        <f aca="false">ROUND(F8726*K8726,2)</f>
        <v>15.25</v>
      </c>
      <c r="M8726" s="24" t="n">
        <f aca="false">DATE(YEAR(C8726),MONTH(C8726),1)</f>
        <v>46235</v>
      </c>
    </row>
    <row r="8727" customFormat="false" ht="15" hidden="false" customHeight="false" outlineLevel="0" collapsed="false">
      <c r="A8727" s="21" t="s">
        <v>4050</v>
      </c>
      <c r="B8727" s="21" t="s">
        <v>3657</v>
      </c>
      <c r="C8727" s="23" t="n">
        <v>46260</v>
      </c>
      <c r="D8727" s="21" t="s">
        <v>775</v>
      </c>
      <c r="E8727" s="21" t="s">
        <v>366</v>
      </c>
      <c r="F8727" s="12" t="n">
        <v>1</v>
      </c>
      <c r="G8727" s="19" t="n">
        <v>221.65</v>
      </c>
      <c r="H8727" s="19" t="n">
        <v>160.08</v>
      </c>
      <c r="I8727" s="19" t="n">
        <f aca="false">ROUND(F8727*G8727,2)</f>
        <v>221.65</v>
      </c>
      <c r="J8727" s="19" t="n">
        <f aca="false">ROUND(F8727*H8727,2)</f>
        <v>160.08</v>
      </c>
      <c r="K8727" s="19" t="n">
        <f aca="false">INDEX(Pricebook!$L$2:$L$1401,MATCH(D8727,Pricebook!$A$2:$A$1401,0))</f>
        <v>238.95</v>
      </c>
      <c r="L8727" s="19" t="n">
        <f aca="false">ROUND(F8727*K8727,2)</f>
        <v>238.95</v>
      </c>
      <c r="M8727" s="24" t="n">
        <f aca="false">DATE(YEAR(C8727),MONTH(C8727),1)</f>
        <v>46235</v>
      </c>
    </row>
    <row r="8728" customFormat="false" ht="15" hidden="false" customHeight="false" outlineLevel="0" collapsed="false">
      <c r="A8728" s="21" t="s">
        <v>4050</v>
      </c>
      <c r="B8728" s="21" t="s">
        <v>3657</v>
      </c>
      <c r="C8728" s="23" t="n">
        <v>46260</v>
      </c>
      <c r="D8728" s="21" t="s">
        <v>2400</v>
      </c>
      <c r="E8728" s="21" t="s">
        <v>2202</v>
      </c>
      <c r="F8728" s="12" t="n">
        <v>11</v>
      </c>
      <c r="G8728" s="19" t="n">
        <v>5.85</v>
      </c>
      <c r="H8728" s="19" t="n">
        <v>3.85</v>
      </c>
      <c r="I8728" s="19" t="n">
        <f aca="false">ROUND(F8728*G8728,2)</f>
        <v>64.35</v>
      </c>
      <c r="J8728" s="19" t="n">
        <f aca="false">ROUND(F8728*H8728,2)</f>
        <v>42.35</v>
      </c>
      <c r="K8728" s="19" t="n">
        <f aca="false">INDEX(Pricebook!$L$2:$L$1401,MATCH(D8728,Pricebook!$A$2:$A$1401,0))</f>
        <v>6.25</v>
      </c>
      <c r="L8728" s="19" t="n">
        <f aca="false">ROUND(F8728*K8728,2)</f>
        <v>68.75</v>
      </c>
      <c r="M8728" s="24" t="n">
        <f aca="false">DATE(YEAR(C8728),MONTH(C8728),1)</f>
        <v>46235</v>
      </c>
    </row>
    <row r="8729" customFormat="false" ht="15" hidden="false" customHeight="false" outlineLevel="0" collapsed="false">
      <c r="A8729" s="21" t="s">
        <v>4050</v>
      </c>
      <c r="B8729" s="21" t="s">
        <v>3657</v>
      </c>
      <c r="C8729" s="23" t="n">
        <v>46260</v>
      </c>
      <c r="D8729" s="21" t="s">
        <v>769</v>
      </c>
      <c r="E8729" s="21" t="s">
        <v>366</v>
      </c>
      <c r="F8729" s="12" t="n">
        <v>1</v>
      </c>
      <c r="G8729" s="19" t="n">
        <v>48.4</v>
      </c>
      <c r="H8729" s="19" t="n">
        <v>35.02</v>
      </c>
      <c r="I8729" s="19" t="n">
        <f aca="false">ROUND(F8729*G8729,2)</f>
        <v>48.4</v>
      </c>
      <c r="J8729" s="19" t="n">
        <f aca="false">ROUND(F8729*H8729,2)</f>
        <v>35.02</v>
      </c>
      <c r="K8729" s="19" t="n">
        <f aca="false">INDEX(Pricebook!$L$2:$L$1401,MATCH(D8729,Pricebook!$A$2:$A$1401,0))</f>
        <v>52.3</v>
      </c>
      <c r="L8729" s="19" t="n">
        <f aca="false">ROUND(F8729*K8729,2)</f>
        <v>52.3</v>
      </c>
      <c r="M8729" s="24" t="n">
        <f aca="false">DATE(YEAR(C8729),MONTH(C8729),1)</f>
        <v>46235</v>
      </c>
    </row>
    <row r="8730" customFormat="false" ht="15" hidden="false" customHeight="false" outlineLevel="0" collapsed="false">
      <c r="A8730" s="21" t="s">
        <v>4051</v>
      </c>
      <c r="B8730" s="21" t="s">
        <v>3243</v>
      </c>
      <c r="C8730" s="23" t="n">
        <v>46260</v>
      </c>
      <c r="D8730" s="21" t="s">
        <v>298</v>
      </c>
      <c r="E8730" s="21" t="s">
        <v>108</v>
      </c>
      <c r="F8730" s="12" t="n">
        <v>1</v>
      </c>
      <c r="G8730" s="19" t="n">
        <v>82.5</v>
      </c>
      <c r="H8730" s="19" t="n">
        <v>71.86</v>
      </c>
      <c r="I8730" s="19" t="n">
        <f aca="false">ROUND(F8730*G8730,2)</f>
        <v>82.5</v>
      </c>
      <c r="J8730" s="19" t="n">
        <f aca="false">ROUND(F8730*H8730,2)</f>
        <v>71.86</v>
      </c>
      <c r="K8730" s="19" t="n">
        <f aca="false">INDEX(Pricebook!$L$2:$L$1401,MATCH(D8730,Pricebook!$A$2:$A$1401,0))</f>
        <v>89.85</v>
      </c>
      <c r="L8730" s="19" t="n">
        <f aca="false">ROUND(F8730*K8730,2)</f>
        <v>89.85</v>
      </c>
      <c r="M8730" s="24" t="n">
        <f aca="false">DATE(YEAR(C8730),MONTH(C8730),1)</f>
        <v>46235</v>
      </c>
    </row>
    <row r="8731" customFormat="false" ht="15" hidden="false" customHeight="false" outlineLevel="0" collapsed="false">
      <c r="A8731" s="21" t="s">
        <v>4051</v>
      </c>
      <c r="B8731" s="21" t="s">
        <v>3243</v>
      </c>
      <c r="C8731" s="23" t="n">
        <v>46260</v>
      </c>
      <c r="D8731" s="21" t="s">
        <v>219</v>
      </c>
      <c r="E8731" s="21" t="s">
        <v>108</v>
      </c>
      <c r="F8731" s="12" t="n">
        <v>1</v>
      </c>
      <c r="G8731" s="19" t="n">
        <v>92</v>
      </c>
      <c r="H8731" s="19" t="n">
        <v>70.17</v>
      </c>
      <c r="I8731" s="19" t="n">
        <f aca="false">ROUND(F8731*G8731,2)</f>
        <v>92</v>
      </c>
      <c r="J8731" s="19" t="n">
        <f aca="false">ROUND(F8731*H8731,2)</f>
        <v>70.17</v>
      </c>
      <c r="K8731" s="19" t="n">
        <f aca="false">INDEX(Pricebook!$L$2:$L$1401,MATCH(D8731,Pricebook!$A$2:$A$1401,0))</f>
        <v>100.25</v>
      </c>
      <c r="L8731" s="19" t="n">
        <f aca="false">ROUND(F8731*K8731,2)</f>
        <v>100.25</v>
      </c>
      <c r="M8731" s="24" t="n">
        <f aca="false">DATE(YEAR(C8731),MONTH(C8731),1)</f>
        <v>46235</v>
      </c>
    </row>
    <row r="8732" customFormat="false" ht="15" hidden="false" customHeight="false" outlineLevel="0" collapsed="false">
      <c r="A8732" s="21" t="s">
        <v>4051</v>
      </c>
      <c r="B8732" s="21" t="s">
        <v>3243</v>
      </c>
      <c r="C8732" s="23" t="n">
        <v>46260</v>
      </c>
      <c r="D8732" s="21" t="s">
        <v>1174</v>
      </c>
      <c r="E8732" s="21" t="s">
        <v>971</v>
      </c>
      <c r="F8732" s="12" t="n">
        <v>1</v>
      </c>
      <c r="G8732" s="19" t="n">
        <v>694.3</v>
      </c>
      <c r="H8732" s="19" t="n">
        <v>567.06</v>
      </c>
      <c r="I8732" s="19" t="n">
        <f aca="false">ROUND(F8732*G8732,2)</f>
        <v>694.3</v>
      </c>
      <c r="J8732" s="19" t="n">
        <f aca="false">ROUND(F8732*H8732,2)</f>
        <v>567.06</v>
      </c>
      <c r="K8732" s="19" t="n">
        <f aca="false">INDEX(Pricebook!$L$2:$L$1401,MATCH(D8732,Pricebook!$A$2:$A$1401,0))</f>
        <v>810.1</v>
      </c>
      <c r="L8732" s="19" t="n">
        <f aca="false">ROUND(F8732*K8732,2)</f>
        <v>810.1</v>
      </c>
      <c r="M8732" s="24" t="n">
        <f aca="false">DATE(YEAR(C8732),MONTH(C8732),1)</f>
        <v>46235</v>
      </c>
    </row>
    <row r="8733" customFormat="false" ht="15" hidden="false" customHeight="false" outlineLevel="0" collapsed="false">
      <c r="A8733" s="21" t="s">
        <v>4051</v>
      </c>
      <c r="B8733" s="21" t="s">
        <v>3243</v>
      </c>
      <c r="C8733" s="23" t="n">
        <v>46260</v>
      </c>
      <c r="D8733" s="21" t="s">
        <v>1094</v>
      </c>
      <c r="E8733" s="21" t="s">
        <v>971</v>
      </c>
      <c r="F8733" s="12" t="n">
        <v>1</v>
      </c>
      <c r="G8733" s="19" t="n">
        <v>164.3</v>
      </c>
      <c r="H8733" s="19" t="n">
        <v>132.3</v>
      </c>
      <c r="I8733" s="19" t="n">
        <f aca="false">ROUND(F8733*G8733,2)</f>
        <v>164.3</v>
      </c>
      <c r="J8733" s="19" t="n">
        <f aca="false">ROUND(F8733*H8733,2)</f>
        <v>132.3</v>
      </c>
      <c r="K8733" s="19" t="n">
        <f aca="false">INDEX(Pricebook!$L$2:$L$1401,MATCH(D8733,Pricebook!$A$2:$A$1401,0))</f>
        <v>180.75</v>
      </c>
      <c r="L8733" s="19" t="n">
        <f aca="false">ROUND(F8733*K8733,2)</f>
        <v>180.75</v>
      </c>
      <c r="M8733" s="24" t="n">
        <f aca="false">DATE(YEAR(C8733),MONTH(C8733),1)</f>
        <v>46235</v>
      </c>
    </row>
    <row r="8734" customFormat="false" ht="15" hidden="false" customHeight="false" outlineLevel="0" collapsed="false">
      <c r="A8734" s="21" t="s">
        <v>4051</v>
      </c>
      <c r="B8734" s="21" t="s">
        <v>3243</v>
      </c>
      <c r="C8734" s="23" t="n">
        <v>46260</v>
      </c>
      <c r="D8734" s="21" t="s">
        <v>231</v>
      </c>
      <c r="E8734" s="21" t="s">
        <v>108</v>
      </c>
      <c r="F8734" s="12" t="n">
        <v>1</v>
      </c>
      <c r="G8734" s="19" t="n">
        <v>40.8</v>
      </c>
      <c r="H8734" s="19" t="n">
        <v>33.25</v>
      </c>
      <c r="I8734" s="19" t="n">
        <f aca="false">ROUND(F8734*G8734,2)</f>
        <v>40.8</v>
      </c>
      <c r="J8734" s="19" t="n">
        <f aca="false">ROUND(F8734*H8734,2)</f>
        <v>33.25</v>
      </c>
      <c r="K8734" s="19" t="n">
        <f aca="false">INDEX(Pricebook!$L$2:$L$1401,MATCH(D8734,Pricebook!$A$2:$A$1401,0))</f>
        <v>44.35</v>
      </c>
      <c r="L8734" s="19" t="n">
        <f aca="false">ROUND(F8734*K8734,2)</f>
        <v>44.35</v>
      </c>
      <c r="M8734" s="24" t="n">
        <f aca="false">DATE(YEAR(C8734),MONTH(C8734),1)</f>
        <v>46235</v>
      </c>
    </row>
    <row r="8735" customFormat="false" ht="15" hidden="false" customHeight="false" outlineLevel="0" collapsed="false">
      <c r="A8735" s="21" t="s">
        <v>4051</v>
      </c>
      <c r="B8735" s="21" t="s">
        <v>3243</v>
      </c>
      <c r="C8735" s="23" t="n">
        <v>46260</v>
      </c>
      <c r="D8735" s="21" t="s">
        <v>799</v>
      </c>
      <c r="E8735" s="21" t="s">
        <v>366</v>
      </c>
      <c r="F8735" s="12" t="n">
        <v>3</v>
      </c>
      <c r="G8735" s="19" t="n">
        <v>64.5</v>
      </c>
      <c r="H8735" s="19" t="n">
        <v>46.23</v>
      </c>
      <c r="I8735" s="19" t="n">
        <f aca="false">ROUND(F8735*G8735,2)</f>
        <v>193.5</v>
      </c>
      <c r="J8735" s="19" t="n">
        <f aca="false">ROUND(F8735*H8735,2)</f>
        <v>138.69</v>
      </c>
      <c r="K8735" s="19" t="n">
        <f aca="false">INDEX(Pricebook!$L$2:$L$1401,MATCH(D8735,Pricebook!$A$2:$A$1401,0))</f>
        <v>69</v>
      </c>
      <c r="L8735" s="19" t="n">
        <f aca="false">ROUND(F8735*K8735,2)</f>
        <v>207</v>
      </c>
      <c r="M8735" s="24" t="n">
        <f aca="false">DATE(YEAR(C8735),MONTH(C8735),1)</f>
        <v>46235</v>
      </c>
    </row>
    <row r="8736" customFormat="false" ht="15" hidden="false" customHeight="false" outlineLevel="0" collapsed="false">
      <c r="A8736" s="21" t="s">
        <v>4051</v>
      </c>
      <c r="B8736" s="21" t="s">
        <v>3243</v>
      </c>
      <c r="C8736" s="23" t="n">
        <v>46260</v>
      </c>
      <c r="D8736" s="21" t="s">
        <v>1098</v>
      </c>
      <c r="E8736" s="21" t="s">
        <v>971</v>
      </c>
      <c r="F8736" s="12" t="n">
        <v>19</v>
      </c>
      <c r="G8736" s="19" t="n">
        <v>1</v>
      </c>
      <c r="H8736" s="19" t="n">
        <v>0.82</v>
      </c>
      <c r="I8736" s="19" t="n">
        <f aca="false">ROUND(F8736*G8736,2)</f>
        <v>19</v>
      </c>
      <c r="J8736" s="19" t="n">
        <f aca="false">ROUND(F8736*H8736,2)</f>
        <v>15.58</v>
      </c>
      <c r="K8736" s="19" t="n">
        <f aca="false">INDEX(Pricebook!$L$2:$L$1401,MATCH(D8736,Pricebook!$A$2:$A$1401,0))</f>
        <v>1.1</v>
      </c>
      <c r="L8736" s="19" t="n">
        <f aca="false">ROUND(F8736*K8736,2)</f>
        <v>20.9</v>
      </c>
      <c r="M8736" s="24" t="n">
        <f aca="false">DATE(YEAR(C8736),MONTH(C8736),1)</f>
        <v>46235</v>
      </c>
    </row>
    <row r="8737" customFormat="false" ht="15" hidden="false" customHeight="false" outlineLevel="0" collapsed="false">
      <c r="A8737" s="21" t="s">
        <v>4051</v>
      </c>
      <c r="B8737" s="21" t="s">
        <v>3243</v>
      </c>
      <c r="C8737" s="23" t="n">
        <v>46260</v>
      </c>
      <c r="D8737" s="21" t="s">
        <v>2908</v>
      </c>
      <c r="E8737" s="21" t="s">
        <v>2748</v>
      </c>
      <c r="F8737" s="12" t="n">
        <v>6</v>
      </c>
      <c r="G8737" s="19" t="n">
        <v>32.5</v>
      </c>
      <c r="H8737" s="19" t="n">
        <v>19.56</v>
      </c>
      <c r="I8737" s="19" t="n">
        <f aca="false">ROUND(F8737*G8737,2)</f>
        <v>195</v>
      </c>
      <c r="J8737" s="19" t="n">
        <f aca="false">ROUND(F8737*H8737,2)</f>
        <v>117.36</v>
      </c>
      <c r="K8737" s="19" t="n">
        <f aca="false">INDEX(Pricebook!$L$2:$L$1401,MATCH(D8737,Pricebook!$A$2:$A$1401,0))</f>
        <v>35.6</v>
      </c>
      <c r="L8737" s="19" t="n">
        <f aca="false">ROUND(F8737*K8737,2)</f>
        <v>213.6</v>
      </c>
      <c r="M8737" s="24" t="n">
        <f aca="false">DATE(YEAR(C8737),MONTH(C8737),1)</f>
        <v>46235</v>
      </c>
    </row>
    <row r="8738" customFormat="false" ht="15" hidden="false" customHeight="false" outlineLevel="0" collapsed="false">
      <c r="A8738" s="21" t="s">
        <v>4051</v>
      </c>
      <c r="B8738" s="21" t="s">
        <v>3243</v>
      </c>
      <c r="C8738" s="23" t="n">
        <v>46260</v>
      </c>
      <c r="D8738" s="21" t="s">
        <v>386</v>
      </c>
      <c r="E8738" s="21" t="s">
        <v>366</v>
      </c>
      <c r="F8738" s="12" t="n">
        <v>3</v>
      </c>
      <c r="G8738" s="19" t="n">
        <v>6.6</v>
      </c>
      <c r="H8738" s="19" t="n">
        <v>4.81</v>
      </c>
      <c r="I8738" s="19" t="n">
        <f aca="false">ROUND(F8738*G8738,2)</f>
        <v>19.8</v>
      </c>
      <c r="J8738" s="19" t="n">
        <f aca="false">ROUND(F8738*H8738,2)</f>
        <v>14.43</v>
      </c>
      <c r="K8738" s="19" t="n">
        <f aca="false">INDEX(Pricebook!$L$2:$L$1401,MATCH(D8738,Pricebook!$A$2:$A$1401,0))</f>
        <v>7.2</v>
      </c>
      <c r="L8738" s="19" t="n">
        <f aca="false">ROUND(F8738*K8738,2)</f>
        <v>21.6</v>
      </c>
      <c r="M8738" s="24" t="n">
        <f aca="false">DATE(YEAR(C8738),MONTH(C8738),1)</f>
        <v>46235</v>
      </c>
    </row>
    <row r="8739" customFormat="false" ht="15" hidden="false" customHeight="false" outlineLevel="0" collapsed="false">
      <c r="A8739" s="21" t="s">
        <v>4051</v>
      </c>
      <c r="B8739" s="21" t="s">
        <v>3243</v>
      </c>
      <c r="C8739" s="23" t="n">
        <v>46260</v>
      </c>
      <c r="D8739" s="21" t="s">
        <v>212</v>
      </c>
      <c r="E8739" s="21" t="s">
        <v>108</v>
      </c>
      <c r="F8739" s="12" t="n">
        <v>1</v>
      </c>
      <c r="G8739" s="19" t="n">
        <v>7.9</v>
      </c>
      <c r="H8739" s="19" t="n">
        <v>6.08</v>
      </c>
      <c r="I8739" s="19" t="n">
        <f aca="false">ROUND(F8739*G8739,2)</f>
        <v>7.9</v>
      </c>
      <c r="J8739" s="19" t="n">
        <f aca="false">ROUND(F8739*H8739,2)</f>
        <v>6.08</v>
      </c>
      <c r="K8739" s="19" t="n">
        <f aca="false">INDEX(Pricebook!$L$2:$L$1401,MATCH(D8739,Pricebook!$A$2:$A$1401,0))</f>
        <v>8.7</v>
      </c>
      <c r="L8739" s="19" t="n">
        <f aca="false">ROUND(F8739*K8739,2)</f>
        <v>8.7</v>
      </c>
      <c r="M8739" s="24" t="n">
        <f aca="false">DATE(YEAR(C8739),MONTH(C8739),1)</f>
        <v>46235</v>
      </c>
    </row>
    <row r="8740" customFormat="false" ht="15" hidden="false" customHeight="false" outlineLevel="0" collapsed="false">
      <c r="A8740" s="21" t="s">
        <v>4051</v>
      </c>
      <c r="B8740" s="21" t="s">
        <v>3243</v>
      </c>
      <c r="C8740" s="23" t="n">
        <v>46260</v>
      </c>
      <c r="D8740" s="21" t="s">
        <v>998</v>
      </c>
      <c r="E8740" s="21" t="s">
        <v>971</v>
      </c>
      <c r="F8740" s="12" t="n">
        <v>50</v>
      </c>
      <c r="G8740" s="19" t="n">
        <v>15.8</v>
      </c>
      <c r="H8740" s="19" t="n">
        <v>14.68</v>
      </c>
      <c r="I8740" s="19" t="n">
        <f aca="false">ROUND(F8740*G8740,2)</f>
        <v>790</v>
      </c>
      <c r="J8740" s="19" t="n">
        <f aca="false">ROUND(F8740*H8740,2)</f>
        <v>734</v>
      </c>
      <c r="K8740" s="19" t="n">
        <f aca="false">INDEX(Pricebook!$L$2:$L$1401,MATCH(D8740,Pricebook!$A$2:$A$1401,0))</f>
        <v>18.35</v>
      </c>
      <c r="L8740" s="19" t="n">
        <f aca="false">ROUND(F8740*K8740,2)</f>
        <v>917.5</v>
      </c>
      <c r="M8740" s="24" t="n">
        <f aca="false">DATE(YEAR(C8740),MONTH(C8740),1)</f>
        <v>46235</v>
      </c>
    </row>
    <row r="8741" customFormat="false" ht="15" hidden="false" customHeight="false" outlineLevel="0" collapsed="false">
      <c r="A8741" s="21" t="s">
        <v>4051</v>
      </c>
      <c r="B8741" s="21" t="s">
        <v>3243</v>
      </c>
      <c r="C8741" s="23" t="n">
        <v>46260</v>
      </c>
      <c r="D8741" s="21" t="s">
        <v>2844</v>
      </c>
      <c r="E8741" s="21" t="s">
        <v>2748</v>
      </c>
      <c r="F8741" s="12" t="n">
        <v>7</v>
      </c>
      <c r="G8741" s="19" t="n">
        <v>4.6</v>
      </c>
      <c r="H8741" s="19" t="n">
        <v>2.76</v>
      </c>
      <c r="I8741" s="19" t="n">
        <f aca="false">ROUND(F8741*G8741,2)</f>
        <v>32.2</v>
      </c>
      <c r="J8741" s="19" t="n">
        <f aca="false">ROUND(F8741*H8741,2)</f>
        <v>19.32</v>
      </c>
      <c r="K8741" s="19" t="n">
        <f aca="false">INDEX(Pricebook!$L$2:$L$1401,MATCH(D8741,Pricebook!$A$2:$A$1401,0))</f>
        <v>5.05</v>
      </c>
      <c r="L8741" s="19" t="n">
        <f aca="false">ROUND(F8741*K8741,2)</f>
        <v>35.35</v>
      </c>
      <c r="M8741" s="24" t="n">
        <f aca="false">DATE(YEAR(C8741),MONTH(C8741),1)</f>
        <v>46235</v>
      </c>
    </row>
    <row r="8742" customFormat="false" ht="15" hidden="false" customHeight="false" outlineLevel="0" collapsed="false">
      <c r="A8742" s="21" t="s">
        <v>4051</v>
      </c>
      <c r="B8742" s="21" t="s">
        <v>3243</v>
      </c>
      <c r="C8742" s="23" t="n">
        <v>46260</v>
      </c>
      <c r="D8742" s="21" t="s">
        <v>901</v>
      </c>
      <c r="E8742" s="21" t="s">
        <v>366</v>
      </c>
      <c r="F8742" s="12" t="n">
        <v>1</v>
      </c>
      <c r="G8742" s="19" t="n">
        <v>14.45</v>
      </c>
      <c r="H8742" s="19" t="n">
        <v>10.4</v>
      </c>
      <c r="I8742" s="19" t="n">
        <f aca="false">ROUND(F8742*G8742,2)</f>
        <v>14.45</v>
      </c>
      <c r="J8742" s="19" t="n">
        <f aca="false">ROUND(F8742*H8742,2)</f>
        <v>10.4</v>
      </c>
      <c r="K8742" s="19" t="n">
        <f aca="false">INDEX(Pricebook!$L$2:$L$1401,MATCH(D8742,Pricebook!$A$2:$A$1401,0))</f>
        <v>15.55</v>
      </c>
      <c r="L8742" s="19" t="n">
        <f aca="false">ROUND(F8742*K8742,2)</f>
        <v>15.55</v>
      </c>
      <c r="M8742" s="24" t="n">
        <f aca="false">DATE(YEAR(C8742),MONTH(C8742),1)</f>
        <v>46235</v>
      </c>
    </row>
    <row r="8743" customFormat="false" ht="15" hidden="false" customHeight="false" outlineLevel="0" collapsed="false">
      <c r="A8743" s="21" t="s">
        <v>4051</v>
      </c>
      <c r="B8743" s="21" t="s">
        <v>3243</v>
      </c>
      <c r="C8743" s="23" t="n">
        <v>46260</v>
      </c>
      <c r="D8743" s="21" t="s">
        <v>1416</v>
      </c>
      <c r="E8743" s="21" t="s">
        <v>971</v>
      </c>
      <c r="F8743" s="12" t="n">
        <v>1</v>
      </c>
      <c r="G8743" s="19" t="n">
        <v>1971.45</v>
      </c>
      <c r="H8743" s="19" t="n">
        <v>1596.87</v>
      </c>
      <c r="I8743" s="19" t="n">
        <f aca="false">ROUND(F8743*G8743,2)</f>
        <v>1971.45</v>
      </c>
      <c r="J8743" s="19" t="n">
        <f aca="false">ROUND(F8743*H8743,2)</f>
        <v>1596.87</v>
      </c>
      <c r="K8743" s="19" t="n">
        <f aca="false">INDEX(Pricebook!$L$2:$L$1401,MATCH(D8743,Pricebook!$A$2:$A$1401,0))</f>
        <v>2281.25</v>
      </c>
      <c r="L8743" s="19" t="n">
        <f aca="false">ROUND(F8743*K8743,2)</f>
        <v>2281.25</v>
      </c>
      <c r="M8743" s="24" t="n">
        <f aca="false">DATE(YEAR(C8743),MONTH(C8743),1)</f>
        <v>46235</v>
      </c>
    </row>
    <row r="8744" customFormat="false" ht="15" hidden="false" customHeight="false" outlineLevel="0" collapsed="false">
      <c r="A8744" s="21" t="s">
        <v>4051</v>
      </c>
      <c r="B8744" s="21" t="s">
        <v>3243</v>
      </c>
      <c r="C8744" s="23" t="n">
        <v>46260</v>
      </c>
      <c r="D8744" s="21" t="s">
        <v>1346</v>
      </c>
      <c r="E8744" s="21" t="s">
        <v>971</v>
      </c>
      <c r="F8744" s="12" t="n">
        <v>23</v>
      </c>
      <c r="G8744" s="19" t="n">
        <v>0.9</v>
      </c>
      <c r="H8744" s="19" t="n">
        <v>0.7</v>
      </c>
      <c r="I8744" s="19" t="n">
        <f aca="false">ROUND(F8744*G8744,2)</f>
        <v>20.7</v>
      </c>
      <c r="J8744" s="19" t="n">
        <f aca="false">ROUND(F8744*H8744,2)</f>
        <v>16.1</v>
      </c>
      <c r="K8744" s="19" t="n">
        <f aca="false">INDEX(Pricebook!$L$2:$L$1401,MATCH(D8744,Pricebook!$A$2:$A$1401,0))</f>
        <v>1</v>
      </c>
      <c r="L8744" s="19" t="n">
        <f aca="false">ROUND(F8744*K8744,2)</f>
        <v>23</v>
      </c>
      <c r="M8744" s="24" t="n">
        <f aca="false">DATE(YEAR(C8744),MONTH(C8744),1)</f>
        <v>46235</v>
      </c>
    </row>
    <row r="8745" customFormat="false" ht="15" hidden="false" customHeight="false" outlineLevel="0" collapsed="false">
      <c r="A8745" s="21" t="s">
        <v>4052</v>
      </c>
      <c r="B8745" s="21" t="s">
        <v>3731</v>
      </c>
      <c r="C8745" s="23" t="n">
        <v>46260</v>
      </c>
      <c r="D8745" s="21" t="s">
        <v>1278</v>
      </c>
      <c r="E8745" s="21" t="s">
        <v>971</v>
      </c>
      <c r="F8745" s="12" t="n">
        <v>2</v>
      </c>
      <c r="G8745" s="19" t="n">
        <v>128.15</v>
      </c>
      <c r="H8745" s="19" t="n">
        <v>103.62</v>
      </c>
      <c r="I8745" s="19" t="n">
        <f aca="false">ROUND(F8745*G8745,2)</f>
        <v>256.3</v>
      </c>
      <c r="J8745" s="19" t="n">
        <f aca="false">ROUND(F8745*H8745,2)</f>
        <v>207.24</v>
      </c>
      <c r="K8745" s="19" t="n">
        <f aca="false">INDEX(Pricebook!$L$2:$L$1401,MATCH(D8745,Pricebook!$A$2:$A$1401,0))</f>
        <v>148.05</v>
      </c>
      <c r="L8745" s="19" t="n">
        <f aca="false">ROUND(F8745*K8745,2)</f>
        <v>296.1</v>
      </c>
      <c r="M8745" s="24" t="n">
        <f aca="false">DATE(YEAR(C8745),MONTH(C8745),1)</f>
        <v>46235</v>
      </c>
    </row>
    <row r="8746" customFormat="false" ht="15" hidden="false" customHeight="false" outlineLevel="0" collapsed="false">
      <c r="A8746" s="21" t="s">
        <v>4052</v>
      </c>
      <c r="B8746" s="21" t="s">
        <v>3731</v>
      </c>
      <c r="C8746" s="23" t="n">
        <v>46260</v>
      </c>
      <c r="D8746" s="21" t="s">
        <v>865</v>
      </c>
      <c r="E8746" s="21" t="s">
        <v>366</v>
      </c>
      <c r="F8746" s="12" t="n">
        <v>2</v>
      </c>
      <c r="G8746" s="19" t="n">
        <v>66</v>
      </c>
      <c r="H8746" s="19" t="n">
        <v>48.05</v>
      </c>
      <c r="I8746" s="19" t="n">
        <f aca="false">ROUND(F8746*G8746,2)</f>
        <v>132</v>
      </c>
      <c r="J8746" s="19" t="n">
        <f aca="false">ROUND(F8746*H8746,2)</f>
        <v>96.1</v>
      </c>
      <c r="K8746" s="19" t="n">
        <f aca="false">INDEX(Pricebook!$L$2:$L$1401,MATCH(D8746,Pricebook!$A$2:$A$1401,0))</f>
        <v>71.75</v>
      </c>
      <c r="L8746" s="19" t="n">
        <f aca="false">ROUND(F8746*K8746,2)</f>
        <v>143.5</v>
      </c>
      <c r="M8746" s="24" t="n">
        <f aca="false">DATE(YEAR(C8746),MONTH(C8746),1)</f>
        <v>46235</v>
      </c>
    </row>
    <row r="8747" customFormat="false" ht="15" hidden="false" customHeight="false" outlineLevel="0" collapsed="false">
      <c r="A8747" s="21" t="s">
        <v>4052</v>
      </c>
      <c r="B8747" s="21" t="s">
        <v>3731</v>
      </c>
      <c r="C8747" s="23" t="n">
        <v>46260</v>
      </c>
      <c r="D8747" s="21" t="s">
        <v>216</v>
      </c>
      <c r="E8747" s="21" t="s">
        <v>108</v>
      </c>
      <c r="F8747" s="12" t="n">
        <v>1</v>
      </c>
      <c r="G8747" s="19" t="n">
        <v>92.35</v>
      </c>
      <c r="H8747" s="19" t="n">
        <v>78.68</v>
      </c>
      <c r="I8747" s="19" t="n">
        <f aca="false">ROUND(F8747*G8747,2)</f>
        <v>92.35</v>
      </c>
      <c r="J8747" s="19" t="n">
        <f aca="false">ROUND(F8747*H8747,2)</f>
        <v>78.68</v>
      </c>
      <c r="K8747" s="19" t="n">
        <f aca="false">INDEX(Pricebook!$L$2:$L$1401,MATCH(D8747,Pricebook!$A$2:$A$1401,0))</f>
        <v>100.9</v>
      </c>
      <c r="L8747" s="19" t="n">
        <f aca="false">ROUND(F8747*K8747,2)</f>
        <v>100.9</v>
      </c>
      <c r="M8747" s="24" t="n">
        <f aca="false">DATE(YEAR(C8747),MONTH(C8747),1)</f>
        <v>46235</v>
      </c>
    </row>
    <row r="8748" customFormat="false" ht="15" hidden="false" customHeight="false" outlineLevel="0" collapsed="false">
      <c r="A8748" s="21" t="s">
        <v>4052</v>
      </c>
      <c r="B8748" s="21" t="s">
        <v>3731</v>
      </c>
      <c r="C8748" s="23" t="n">
        <v>46260</v>
      </c>
      <c r="D8748" s="21" t="s">
        <v>1002</v>
      </c>
      <c r="E8748" s="21" t="s">
        <v>971</v>
      </c>
      <c r="F8748" s="12" t="n">
        <v>1</v>
      </c>
      <c r="G8748" s="19" t="n">
        <v>1442.9</v>
      </c>
      <c r="H8748" s="19" t="n">
        <v>1164.89</v>
      </c>
      <c r="I8748" s="19" t="n">
        <f aca="false">ROUND(F8748*G8748,2)</f>
        <v>1442.9</v>
      </c>
      <c r="J8748" s="19" t="n">
        <f aca="false">ROUND(F8748*H8748,2)</f>
        <v>1164.89</v>
      </c>
      <c r="K8748" s="19" t="n">
        <f aca="false">INDEX(Pricebook!$L$2:$L$1401,MATCH(D8748,Pricebook!$A$2:$A$1401,0))</f>
        <v>1664.15</v>
      </c>
      <c r="L8748" s="19" t="n">
        <f aca="false">ROUND(F8748*K8748,2)</f>
        <v>1664.15</v>
      </c>
      <c r="M8748" s="24" t="n">
        <f aca="false">DATE(YEAR(C8748),MONTH(C8748),1)</f>
        <v>46235</v>
      </c>
    </row>
    <row r="8749" customFormat="false" ht="15" hidden="false" customHeight="false" outlineLevel="0" collapsed="false">
      <c r="A8749" s="21" t="s">
        <v>4052</v>
      </c>
      <c r="B8749" s="21" t="s">
        <v>3731</v>
      </c>
      <c r="C8749" s="23" t="n">
        <v>46260</v>
      </c>
      <c r="D8749" s="21" t="s">
        <v>749</v>
      </c>
      <c r="E8749" s="21" t="s">
        <v>366</v>
      </c>
      <c r="F8749" s="12" t="n">
        <v>1</v>
      </c>
      <c r="G8749" s="19" t="n">
        <v>197.5</v>
      </c>
      <c r="H8749" s="19" t="n">
        <v>142.05</v>
      </c>
      <c r="I8749" s="19" t="n">
        <f aca="false">ROUND(F8749*G8749,2)</f>
        <v>197.5</v>
      </c>
      <c r="J8749" s="19" t="n">
        <f aca="false">ROUND(F8749*H8749,2)</f>
        <v>142.05</v>
      </c>
      <c r="K8749" s="19" t="n">
        <f aca="false">INDEX(Pricebook!$L$2:$L$1401,MATCH(D8749,Pricebook!$A$2:$A$1401,0))</f>
        <v>212.05</v>
      </c>
      <c r="L8749" s="19" t="n">
        <f aca="false">ROUND(F8749*K8749,2)</f>
        <v>212.05</v>
      </c>
      <c r="M8749" s="24" t="n">
        <f aca="false">DATE(YEAR(C8749),MONTH(C8749),1)</f>
        <v>46235</v>
      </c>
    </row>
    <row r="8750" customFormat="false" ht="15" hidden="false" customHeight="false" outlineLevel="0" collapsed="false">
      <c r="A8750" s="21" t="s">
        <v>4052</v>
      </c>
      <c r="B8750" s="21" t="s">
        <v>3731</v>
      </c>
      <c r="C8750" s="23" t="n">
        <v>46260</v>
      </c>
      <c r="D8750" s="21" t="s">
        <v>304</v>
      </c>
      <c r="E8750" s="21" t="s">
        <v>108</v>
      </c>
      <c r="F8750" s="12" t="n">
        <v>1</v>
      </c>
      <c r="G8750" s="19" t="n">
        <v>37.8</v>
      </c>
      <c r="H8750" s="19" t="n">
        <v>30.76</v>
      </c>
      <c r="I8750" s="19" t="n">
        <f aca="false">ROUND(F8750*G8750,2)</f>
        <v>37.8</v>
      </c>
      <c r="J8750" s="19" t="n">
        <f aca="false">ROUND(F8750*H8750,2)</f>
        <v>30.76</v>
      </c>
      <c r="K8750" s="19" t="n">
        <f aca="false">INDEX(Pricebook!$L$2:$L$1401,MATCH(D8750,Pricebook!$A$2:$A$1401,0))</f>
        <v>41.05</v>
      </c>
      <c r="L8750" s="19" t="n">
        <f aca="false">ROUND(F8750*K8750,2)</f>
        <v>41.05</v>
      </c>
      <c r="M8750" s="24" t="n">
        <f aca="false">DATE(YEAR(C8750),MONTH(C8750),1)</f>
        <v>46235</v>
      </c>
    </row>
    <row r="8751" customFormat="false" ht="15" hidden="false" customHeight="false" outlineLevel="0" collapsed="false">
      <c r="A8751" s="21" t="s">
        <v>4052</v>
      </c>
      <c r="B8751" s="21" t="s">
        <v>3731</v>
      </c>
      <c r="C8751" s="23" t="n">
        <v>46260</v>
      </c>
      <c r="D8751" s="21" t="s">
        <v>2567</v>
      </c>
      <c r="E8751" s="21" t="s">
        <v>2466</v>
      </c>
      <c r="F8751" s="12" t="n">
        <v>4</v>
      </c>
      <c r="G8751" s="19" t="n">
        <v>92</v>
      </c>
      <c r="H8751" s="19" t="n">
        <v>58.01</v>
      </c>
      <c r="I8751" s="19" t="n">
        <f aca="false">ROUND(F8751*G8751,2)</f>
        <v>368</v>
      </c>
      <c r="J8751" s="19" t="n">
        <f aca="false">ROUND(F8751*H8751,2)</f>
        <v>232.04</v>
      </c>
      <c r="K8751" s="19" t="n">
        <f aca="false">INDEX(Pricebook!$L$2:$L$1401,MATCH(D8751,Pricebook!$A$2:$A$1401,0))</f>
        <v>96.7</v>
      </c>
      <c r="L8751" s="19" t="n">
        <f aca="false">ROUND(F8751*K8751,2)</f>
        <v>386.8</v>
      </c>
      <c r="M8751" s="24" t="n">
        <f aca="false">DATE(YEAR(C8751),MONTH(C8751),1)</f>
        <v>46235</v>
      </c>
    </row>
    <row r="8752" customFormat="false" ht="15" hidden="false" customHeight="false" outlineLevel="0" collapsed="false">
      <c r="A8752" s="21" t="s">
        <v>4052</v>
      </c>
      <c r="B8752" s="21" t="s">
        <v>3731</v>
      </c>
      <c r="C8752" s="23" t="n">
        <v>46260</v>
      </c>
      <c r="D8752" s="21" t="s">
        <v>1088</v>
      </c>
      <c r="E8752" s="21" t="s">
        <v>971</v>
      </c>
      <c r="F8752" s="12" t="n">
        <v>1</v>
      </c>
      <c r="G8752" s="19" t="n">
        <v>72.65</v>
      </c>
      <c r="H8752" s="19" t="n">
        <v>59.54</v>
      </c>
      <c r="I8752" s="19" t="n">
        <f aca="false">ROUND(F8752*G8752,2)</f>
        <v>72.65</v>
      </c>
      <c r="J8752" s="19" t="n">
        <f aca="false">ROUND(F8752*H8752,2)</f>
        <v>59.54</v>
      </c>
      <c r="K8752" s="19" t="n">
        <f aca="false">INDEX(Pricebook!$L$2:$L$1401,MATCH(D8752,Pricebook!$A$2:$A$1401,0))</f>
        <v>79.95</v>
      </c>
      <c r="L8752" s="19" t="n">
        <f aca="false">ROUND(F8752*K8752,2)</f>
        <v>79.95</v>
      </c>
      <c r="M8752" s="24" t="n">
        <f aca="false">DATE(YEAR(C8752),MONTH(C8752),1)</f>
        <v>46235</v>
      </c>
    </row>
    <row r="8753" customFormat="false" ht="15" hidden="false" customHeight="false" outlineLevel="0" collapsed="false">
      <c r="A8753" s="21" t="s">
        <v>4052</v>
      </c>
      <c r="B8753" s="21" t="s">
        <v>3731</v>
      </c>
      <c r="C8753" s="23" t="n">
        <v>46260</v>
      </c>
      <c r="D8753" s="21" t="s">
        <v>2583</v>
      </c>
      <c r="E8753" s="21" t="s">
        <v>2466</v>
      </c>
      <c r="F8753" s="12" t="n">
        <v>3</v>
      </c>
      <c r="G8753" s="19" t="n">
        <v>124.3</v>
      </c>
      <c r="H8753" s="19" t="n">
        <v>81.42</v>
      </c>
      <c r="I8753" s="19" t="n">
        <f aca="false">ROUND(F8753*G8753,2)</f>
        <v>372.9</v>
      </c>
      <c r="J8753" s="19" t="n">
        <f aca="false">ROUND(F8753*H8753,2)</f>
        <v>244.26</v>
      </c>
      <c r="K8753" s="19" t="n">
        <f aca="false">INDEX(Pricebook!$L$2:$L$1401,MATCH(D8753,Pricebook!$A$2:$A$1401,0))</f>
        <v>129.25</v>
      </c>
      <c r="L8753" s="19" t="n">
        <f aca="false">ROUND(F8753*K8753,2)</f>
        <v>387.75</v>
      </c>
      <c r="M8753" s="24" t="n">
        <f aca="false">DATE(YEAR(C8753),MONTH(C8753),1)</f>
        <v>46235</v>
      </c>
    </row>
    <row r="8754" customFormat="false" ht="15" hidden="false" customHeight="false" outlineLevel="0" collapsed="false">
      <c r="A8754" s="21" t="s">
        <v>4052</v>
      </c>
      <c r="B8754" s="21" t="s">
        <v>3731</v>
      </c>
      <c r="C8754" s="23" t="n">
        <v>46260</v>
      </c>
      <c r="D8754" s="21" t="s">
        <v>352</v>
      </c>
      <c r="E8754" s="21" t="s">
        <v>108</v>
      </c>
      <c r="F8754" s="12" t="n">
        <v>3</v>
      </c>
      <c r="G8754" s="19" t="n">
        <v>10.65</v>
      </c>
      <c r="H8754" s="19" t="n">
        <v>8.2</v>
      </c>
      <c r="I8754" s="19" t="n">
        <f aca="false">ROUND(F8754*G8754,2)</f>
        <v>31.95</v>
      </c>
      <c r="J8754" s="19" t="n">
        <f aca="false">ROUND(F8754*H8754,2)</f>
        <v>24.6</v>
      </c>
      <c r="K8754" s="19" t="n">
        <f aca="false">INDEX(Pricebook!$L$2:$L$1401,MATCH(D8754,Pricebook!$A$2:$A$1401,0))</f>
        <v>11.75</v>
      </c>
      <c r="L8754" s="19" t="n">
        <f aca="false">ROUND(F8754*K8754,2)</f>
        <v>35.25</v>
      </c>
      <c r="M8754" s="24" t="n">
        <f aca="false">DATE(YEAR(C8754),MONTH(C8754),1)</f>
        <v>46235</v>
      </c>
    </row>
    <row r="8755" customFormat="false" ht="15" hidden="false" customHeight="false" outlineLevel="0" collapsed="false">
      <c r="A8755" s="21" t="s">
        <v>4052</v>
      </c>
      <c r="B8755" s="21" t="s">
        <v>3731</v>
      </c>
      <c r="C8755" s="23" t="n">
        <v>46260</v>
      </c>
      <c r="D8755" s="21" t="s">
        <v>2507</v>
      </c>
      <c r="E8755" s="21" t="s">
        <v>2466</v>
      </c>
      <c r="F8755" s="12" t="n">
        <v>2</v>
      </c>
      <c r="G8755" s="19" t="n">
        <v>26.85</v>
      </c>
      <c r="H8755" s="19" t="n">
        <v>16.94</v>
      </c>
      <c r="I8755" s="19" t="n">
        <f aca="false">ROUND(F8755*G8755,2)</f>
        <v>53.7</v>
      </c>
      <c r="J8755" s="19" t="n">
        <f aca="false">ROUND(F8755*H8755,2)</f>
        <v>33.88</v>
      </c>
      <c r="K8755" s="19" t="n">
        <f aca="false">INDEX(Pricebook!$L$2:$L$1401,MATCH(D8755,Pricebook!$A$2:$A$1401,0))</f>
        <v>28.25</v>
      </c>
      <c r="L8755" s="19" t="n">
        <f aca="false">ROUND(F8755*K8755,2)</f>
        <v>56.5</v>
      </c>
      <c r="M8755" s="24" t="n">
        <f aca="false">DATE(YEAR(C8755),MONTH(C8755),1)</f>
        <v>46235</v>
      </c>
    </row>
    <row r="8756" customFormat="false" ht="15" hidden="false" customHeight="false" outlineLevel="0" collapsed="false">
      <c r="A8756" s="21" t="s">
        <v>4052</v>
      </c>
      <c r="B8756" s="21" t="s">
        <v>3731</v>
      </c>
      <c r="C8756" s="23" t="n">
        <v>46260</v>
      </c>
      <c r="D8756" s="21" t="s">
        <v>623</v>
      </c>
      <c r="E8756" s="21" t="s">
        <v>366</v>
      </c>
      <c r="F8756" s="12" t="n">
        <v>1</v>
      </c>
      <c r="G8756" s="19" t="n">
        <v>15.25</v>
      </c>
      <c r="H8756" s="19" t="n">
        <v>10.98</v>
      </c>
      <c r="I8756" s="19" t="n">
        <f aca="false">ROUND(F8756*G8756,2)</f>
        <v>15.25</v>
      </c>
      <c r="J8756" s="19" t="n">
        <f aca="false">ROUND(F8756*H8756,2)</f>
        <v>10.98</v>
      </c>
      <c r="K8756" s="19" t="n">
        <f aca="false">INDEX(Pricebook!$L$2:$L$1401,MATCH(D8756,Pricebook!$A$2:$A$1401,0))</f>
        <v>16.4</v>
      </c>
      <c r="L8756" s="19" t="n">
        <f aca="false">ROUND(F8756*K8756,2)</f>
        <v>16.4</v>
      </c>
      <c r="M8756" s="24" t="n">
        <f aca="false">DATE(YEAR(C8756),MONTH(C8756),1)</f>
        <v>46235</v>
      </c>
    </row>
    <row r="8757" customFormat="false" ht="15" hidden="false" customHeight="false" outlineLevel="0" collapsed="false">
      <c r="A8757" s="21" t="s">
        <v>4052</v>
      </c>
      <c r="B8757" s="21" t="s">
        <v>3731</v>
      </c>
      <c r="C8757" s="23" t="n">
        <v>46260</v>
      </c>
      <c r="D8757" s="21" t="s">
        <v>949</v>
      </c>
      <c r="E8757" s="21" t="s">
        <v>366</v>
      </c>
      <c r="F8757" s="12" t="n">
        <v>3</v>
      </c>
      <c r="G8757" s="19" t="n">
        <v>17.75</v>
      </c>
      <c r="H8757" s="19" t="n">
        <v>12.65</v>
      </c>
      <c r="I8757" s="19" t="n">
        <f aca="false">ROUND(F8757*G8757,2)</f>
        <v>53.25</v>
      </c>
      <c r="J8757" s="19" t="n">
        <f aca="false">ROUND(F8757*H8757,2)</f>
        <v>37.95</v>
      </c>
      <c r="K8757" s="19" t="n">
        <f aca="false">INDEX(Pricebook!$L$2:$L$1401,MATCH(D8757,Pricebook!$A$2:$A$1401,0))</f>
        <v>18.9</v>
      </c>
      <c r="L8757" s="19" t="n">
        <f aca="false">ROUND(F8757*K8757,2)</f>
        <v>56.7</v>
      </c>
      <c r="M8757" s="24" t="n">
        <f aca="false">DATE(YEAR(C8757),MONTH(C8757),1)</f>
        <v>46235</v>
      </c>
    </row>
    <row r="8758" customFormat="false" ht="15" hidden="false" customHeight="false" outlineLevel="0" collapsed="false">
      <c r="A8758" s="21" t="s">
        <v>4052</v>
      </c>
      <c r="B8758" s="21" t="s">
        <v>3731</v>
      </c>
      <c r="C8758" s="23" t="n">
        <v>46260</v>
      </c>
      <c r="D8758" s="21" t="s">
        <v>745</v>
      </c>
      <c r="E8758" s="21" t="s">
        <v>366</v>
      </c>
      <c r="F8758" s="12" t="n">
        <v>2</v>
      </c>
      <c r="G8758" s="19" t="n">
        <v>146.3</v>
      </c>
      <c r="H8758" s="19" t="n">
        <v>104.27</v>
      </c>
      <c r="I8758" s="19" t="n">
        <f aca="false">ROUND(F8758*G8758,2)</f>
        <v>292.6</v>
      </c>
      <c r="J8758" s="19" t="n">
        <f aca="false">ROUND(F8758*H8758,2)</f>
        <v>208.54</v>
      </c>
      <c r="K8758" s="19" t="n">
        <f aca="false">INDEX(Pricebook!$L$2:$L$1401,MATCH(D8758,Pricebook!$A$2:$A$1401,0))</f>
        <v>155.65</v>
      </c>
      <c r="L8758" s="19" t="n">
        <f aca="false">ROUND(F8758*K8758,2)</f>
        <v>311.3</v>
      </c>
      <c r="M8758" s="24" t="n">
        <f aca="false">DATE(YEAR(C8758),MONTH(C8758),1)</f>
        <v>46235</v>
      </c>
    </row>
    <row r="8759" customFormat="false" ht="15" hidden="false" customHeight="false" outlineLevel="0" collapsed="false">
      <c r="A8759" s="21" t="s">
        <v>4053</v>
      </c>
      <c r="B8759" s="21" t="s">
        <v>3745</v>
      </c>
      <c r="C8759" s="23" t="n">
        <v>46261</v>
      </c>
      <c r="D8759" s="21" t="s">
        <v>1477</v>
      </c>
      <c r="E8759" s="21" t="s">
        <v>1452</v>
      </c>
      <c r="F8759" s="12" t="n">
        <v>4</v>
      </c>
      <c r="G8759" s="19" t="n">
        <v>40.5</v>
      </c>
      <c r="H8759" s="19" t="n">
        <v>25.04</v>
      </c>
      <c r="I8759" s="19" t="n">
        <f aca="false">ROUND(F8759*G8759,2)</f>
        <v>162</v>
      </c>
      <c r="J8759" s="19" t="n">
        <f aca="false">ROUND(F8759*H8759,2)</f>
        <v>100.16</v>
      </c>
      <c r="K8759" s="19" t="n">
        <f aca="false">INDEX(Pricebook!$L$2:$L$1401,MATCH(D8759,Pricebook!$A$2:$A$1401,0))</f>
        <v>41.75</v>
      </c>
      <c r="L8759" s="19" t="n">
        <f aca="false">ROUND(F8759*K8759,2)</f>
        <v>167</v>
      </c>
      <c r="M8759" s="24" t="n">
        <f aca="false">DATE(YEAR(C8759),MONTH(C8759),1)</f>
        <v>46235</v>
      </c>
    </row>
    <row r="8760" customFormat="false" ht="15" hidden="false" customHeight="false" outlineLevel="0" collapsed="false">
      <c r="A8760" s="21" t="s">
        <v>4053</v>
      </c>
      <c r="B8760" s="21" t="s">
        <v>3745</v>
      </c>
      <c r="C8760" s="23" t="n">
        <v>46261</v>
      </c>
      <c r="D8760" s="21" t="s">
        <v>2440</v>
      </c>
      <c r="E8760" s="21" t="s">
        <v>2202</v>
      </c>
      <c r="F8760" s="12" t="n">
        <v>12</v>
      </c>
      <c r="G8760" s="19" t="n">
        <v>10.7</v>
      </c>
      <c r="H8760" s="19" t="n">
        <v>6.55</v>
      </c>
      <c r="I8760" s="19" t="n">
        <f aca="false">ROUND(F8760*G8760,2)</f>
        <v>128.4</v>
      </c>
      <c r="J8760" s="19" t="n">
        <f aca="false">ROUND(F8760*H8760,2)</f>
        <v>78.6</v>
      </c>
      <c r="K8760" s="19" t="n">
        <f aca="false">INDEX(Pricebook!$L$2:$L$1401,MATCH(D8760,Pricebook!$A$2:$A$1401,0))</f>
        <v>11.3</v>
      </c>
      <c r="L8760" s="19" t="n">
        <f aca="false">ROUND(F8760*K8760,2)</f>
        <v>135.6</v>
      </c>
      <c r="M8760" s="24" t="n">
        <f aca="false">DATE(YEAR(C8760),MONTH(C8760),1)</f>
        <v>46235</v>
      </c>
    </row>
    <row r="8761" customFormat="false" ht="15" hidden="false" customHeight="false" outlineLevel="0" collapsed="false">
      <c r="A8761" s="21" t="s">
        <v>4053</v>
      </c>
      <c r="B8761" s="21" t="s">
        <v>3745</v>
      </c>
      <c r="C8761" s="23" t="n">
        <v>46261</v>
      </c>
      <c r="D8761" s="21" t="s">
        <v>611</v>
      </c>
      <c r="E8761" s="21" t="s">
        <v>366</v>
      </c>
      <c r="F8761" s="12" t="n">
        <v>1</v>
      </c>
      <c r="G8761" s="19" t="n">
        <v>124.35</v>
      </c>
      <c r="H8761" s="19" t="n">
        <v>88.93</v>
      </c>
      <c r="I8761" s="19" t="n">
        <f aca="false">ROUND(F8761*G8761,2)</f>
        <v>124.35</v>
      </c>
      <c r="J8761" s="19" t="n">
        <f aca="false">ROUND(F8761*H8761,2)</f>
        <v>88.93</v>
      </c>
      <c r="K8761" s="19" t="n">
        <f aca="false">INDEX(Pricebook!$L$2:$L$1401,MATCH(D8761,Pricebook!$A$2:$A$1401,0))</f>
        <v>132.75</v>
      </c>
      <c r="L8761" s="19" t="n">
        <f aca="false">ROUND(F8761*K8761,2)</f>
        <v>132.75</v>
      </c>
      <c r="M8761" s="24" t="n">
        <f aca="false">DATE(YEAR(C8761),MONTH(C8761),1)</f>
        <v>46235</v>
      </c>
    </row>
    <row r="8762" customFormat="false" ht="15" hidden="false" customHeight="false" outlineLevel="0" collapsed="false">
      <c r="A8762" s="21" t="s">
        <v>4053</v>
      </c>
      <c r="B8762" s="21" t="s">
        <v>3745</v>
      </c>
      <c r="C8762" s="23" t="n">
        <v>46261</v>
      </c>
      <c r="D8762" s="21" t="s">
        <v>459</v>
      </c>
      <c r="E8762" s="21" t="s">
        <v>366</v>
      </c>
      <c r="F8762" s="12" t="n">
        <v>3</v>
      </c>
      <c r="G8762" s="19" t="n">
        <v>35.85</v>
      </c>
      <c r="H8762" s="19" t="n">
        <v>26.13</v>
      </c>
      <c r="I8762" s="19" t="n">
        <f aca="false">ROUND(F8762*G8762,2)</f>
        <v>107.55</v>
      </c>
      <c r="J8762" s="19" t="n">
        <f aca="false">ROUND(F8762*H8762,2)</f>
        <v>78.39</v>
      </c>
      <c r="K8762" s="19" t="n">
        <f aca="false">INDEX(Pricebook!$L$2:$L$1401,MATCH(D8762,Pricebook!$A$2:$A$1401,0))</f>
        <v>39</v>
      </c>
      <c r="L8762" s="19" t="n">
        <f aca="false">ROUND(F8762*K8762,2)</f>
        <v>117</v>
      </c>
      <c r="M8762" s="24" t="n">
        <f aca="false">DATE(YEAR(C8762),MONTH(C8762),1)</f>
        <v>46235</v>
      </c>
    </row>
    <row r="8763" customFormat="false" ht="15" hidden="false" customHeight="false" outlineLevel="0" collapsed="false">
      <c r="A8763" s="21" t="s">
        <v>4053</v>
      </c>
      <c r="B8763" s="21" t="s">
        <v>3745</v>
      </c>
      <c r="C8763" s="23" t="n">
        <v>46261</v>
      </c>
      <c r="D8763" s="21" t="s">
        <v>2378</v>
      </c>
      <c r="E8763" s="21" t="s">
        <v>2202</v>
      </c>
      <c r="F8763" s="12" t="n">
        <v>1</v>
      </c>
      <c r="G8763" s="19" t="n">
        <v>18.85</v>
      </c>
      <c r="H8763" s="19" t="n">
        <v>11.74</v>
      </c>
      <c r="I8763" s="19" t="n">
        <f aca="false">ROUND(F8763*G8763,2)</f>
        <v>18.85</v>
      </c>
      <c r="J8763" s="19" t="n">
        <f aca="false">ROUND(F8763*H8763,2)</f>
        <v>11.74</v>
      </c>
      <c r="K8763" s="19" t="n">
        <f aca="false">INDEX(Pricebook!$L$2:$L$1401,MATCH(D8763,Pricebook!$A$2:$A$1401,0))</f>
        <v>20.25</v>
      </c>
      <c r="L8763" s="19" t="n">
        <f aca="false">ROUND(F8763*K8763,2)</f>
        <v>20.25</v>
      </c>
      <c r="M8763" s="24" t="n">
        <f aca="false">DATE(YEAR(C8763),MONTH(C8763),1)</f>
        <v>46235</v>
      </c>
    </row>
    <row r="8764" customFormat="false" ht="15" hidden="false" customHeight="false" outlineLevel="0" collapsed="false">
      <c r="A8764" s="21" t="s">
        <v>4053</v>
      </c>
      <c r="B8764" s="21" t="s">
        <v>3745</v>
      </c>
      <c r="C8764" s="23" t="n">
        <v>46261</v>
      </c>
      <c r="D8764" s="21" t="s">
        <v>533</v>
      </c>
      <c r="E8764" s="21" t="s">
        <v>366</v>
      </c>
      <c r="F8764" s="12" t="n">
        <v>1</v>
      </c>
      <c r="G8764" s="19" t="n">
        <v>15.55</v>
      </c>
      <c r="H8764" s="19" t="n">
        <v>11.12</v>
      </c>
      <c r="I8764" s="19" t="n">
        <f aca="false">ROUND(F8764*G8764,2)</f>
        <v>15.55</v>
      </c>
      <c r="J8764" s="19" t="n">
        <f aca="false">ROUND(F8764*H8764,2)</f>
        <v>11.12</v>
      </c>
      <c r="K8764" s="19" t="n">
        <f aca="false">INDEX(Pricebook!$L$2:$L$1401,MATCH(D8764,Pricebook!$A$2:$A$1401,0))</f>
        <v>16.6</v>
      </c>
      <c r="L8764" s="19" t="n">
        <f aca="false">ROUND(F8764*K8764,2)</f>
        <v>16.6</v>
      </c>
      <c r="M8764" s="24" t="n">
        <f aca="false">DATE(YEAR(C8764),MONTH(C8764),1)</f>
        <v>46235</v>
      </c>
    </row>
    <row r="8765" customFormat="false" ht="15" hidden="false" customHeight="false" outlineLevel="0" collapsed="false">
      <c r="A8765" s="21" t="s">
        <v>4053</v>
      </c>
      <c r="B8765" s="21" t="s">
        <v>3745</v>
      </c>
      <c r="C8765" s="23" t="n">
        <v>46261</v>
      </c>
      <c r="D8765" s="21" t="s">
        <v>2303</v>
      </c>
      <c r="E8765" s="21" t="s">
        <v>2202</v>
      </c>
      <c r="F8765" s="12" t="n">
        <v>4</v>
      </c>
      <c r="G8765" s="19" t="n">
        <v>38.15</v>
      </c>
      <c r="H8765" s="19" t="n">
        <v>23.33</v>
      </c>
      <c r="I8765" s="19" t="n">
        <f aca="false">ROUND(F8765*G8765,2)</f>
        <v>152.6</v>
      </c>
      <c r="J8765" s="19" t="n">
        <f aca="false">ROUND(F8765*H8765,2)</f>
        <v>93.32</v>
      </c>
      <c r="K8765" s="19" t="n">
        <f aca="false">INDEX(Pricebook!$L$2:$L$1401,MATCH(D8765,Pricebook!$A$2:$A$1401,0))</f>
        <v>40.25</v>
      </c>
      <c r="L8765" s="19" t="n">
        <f aca="false">ROUND(F8765*K8765,2)</f>
        <v>161</v>
      </c>
      <c r="M8765" s="24" t="n">
        <f aca="false">DATE(YEAR(C8765),MONTH(C8765),1)</f>
        <v>46235</v>
      </c>
    </row>
    <row r="8766" customFormat="false" ht="15" hidden="false" customHeight="false" outlineLevel="0" collapsed="false">
      <c r="A8766" s="21" t="s">
        <v>4053</v>
      </c>
      <c r="B8766" s="21" t="s">
        <v>3745</v>
      </c>
      <c r="C8766" s="23" t="n">
        <v>46261</v>
      </c>
      <c r="D8766" s="21" t="s">
        <v>2374</v>
      </c>
      <c r="E8766" s="21" t="s">
        <v>2202</v>
      </c>
      <c r="F8766" s="12" t="n">
        <v>2</v>
      </c>
      <c r="G8766" s="19" t="n">
        <v>25.65</v>
      </c>
      <c r="H8766" s="19" t="n">
        <v>15.8</v>
      </c>
      <c r="I8766" s="19" t="n">
        <f aca="false">ROUND(F8766*G8766,2)</f>
        <v>51.3</v>
      </c>
      <c r="J8766" s="19" t="n">
        <f aca="false">ROUND(F8766*H8766,2)</f>
        <v>31.6</v>
      </c>
      <c r="K8766" s="19" t="n">
        <f aca="false">INDEX(Pricebook!$L$2:$L$1401,MATCH(D8766,Pricebook!$A$2:$A$1401,0))</f>
        <v>27.25</v>
      </c>
      <c r="L8766" s="19" t="n">
        <f aca="false">ROUND(F8766*K8766,2)</f>
        <v>54.5</v>
      </c>
      <c r="M8766" s="24" t="n">
        <f aca="false">DATE(YEAR(C8766),MONTH(C8766),1)</f>
        <v>46235</v>
      </c>
    </row>
    <row r="8767" customFormat="false" ht="15" hidden="false" customHeight="false" outlineLevel="0" collapsed="false">
      <c r="A8767" s="21" t="s">
        <v>4053</v>
      </c>
      <c r="B8767" s="21" t="s">
        <v>3745</v>
      </c>
      <c r="C8767" s="23" t="n">
        <v>46261</v>
      </c>
      <c r="D8767" s="21" t="s">
        <v>1637</v>
      </c>
      <c r="E8767" s="21" t="s">
        <v>1452</v>
      </c>
      <c r="F8767" s="12" t="n">
        <v>2</v>
      </c>
      <c r="G8767" s="19" t="n">
        <v>45</v>
      </c>
      <c r="H8767" s="19" t="n">
        <v>30.25</v>
      </c>
      <c r="I8767" s="19" t="n">
        <f aca="false">ROUND(F8767*G8767,2)</f>
        <v>90</v>
      </c>
      <c r="J8767" s="19" t="n">
        <f aca="false">ROUND(F8767*H8767,2)</f>
        <v>60.5</v>
      </c>
      <c r="K8767" s="19" t="n">
        <f aca="false">INDEX(Pricebook!$L$2:$L$1401,MATCH(D8767,Pricebook!$A$2:$A$1401,0))</f>
        <v>45.85</v>
      </c>
      <c r="L8767" s="19" t="n">
        <f aca="false">ROUND(F8767*K8767,2)</f>
        <v>91.7</v>
      </c>
      <c r="M8767" s="24" t="n">
        <f aca="false">DATE(YEAR(C8767),MONTH(C8767),1)</f>
        <v>46235</v>
      </c>
    </row>
    <row r="8768" customFormat="false" ht="15" hidden="false" customHeight="false" outlineLevel="0" collapsed="false">
      <c r="A8768" s="21" t="s">
        <v>4053</v>
      </c>
      <c r="B8768" s="21" t="s">
        <v>3745</v>
      </c>
      <c r="C8768" s="23" t="n">
        <v>46261</v>
      </c>
      <c r="D8768" s="21" t="s">
        <v>1897</v>
      </c>
      <c r="E8768" s="21" t="s">
        <v>1452</v>
      </c>
      <c r="F8768" s="12" t="n">
        <v>3</v>
      </c>
      <c r="G8768" s="19" t="n">
        <v>31.45</v>
      </c>
      <c r="H8768" s="19" t="n">
        <v>22.45</v>
      </c>
      <c r="I8768" s="19" t="n">
        <f aca="false">ROUND(F8768*G8768,2)</f>
        <v>94.35</v>
      </c>
      <c r="J8768" s="19" t="n">
        <f aca="false">ROUND(F8768*H8768,2)</f>
        <v>67.35</v>
      </c>
      <c r="K8768" s="19" t="n">
        <f aca="false">INDEX(Pricebook!$L$2:$L$1401,MATCH(D8768,Pricebook!$A$2:$A$1401,0))</f>
        <v>32.1</v>
      </c>
      <c r="L8768" s="19" t="n">
        <f aca="false">ROUND(F8768*K8768,2)</f>
        <v>96.3</v>
      </c>
      <c r="M8768" s="24" t="n">
        <f aca="false">DATE(YEAR(C8768),MONTH(C8768),1)</f>
        <v>46235</v>
      </c>
    </row>
    <row r="8769" customFormat="false" ht="15" hidden="false" customHeight="false" outlineLevel="0" collapsed="false">
      <c r="A8769" s="21" t="s">
        <v>4053</v>
      </c>
      <c r="B8769" s="21" t="s">
        <v>3745</v>
      </c>
      <c r="C8769" s="23" t="n">
        <v>46261</v>
      </c>
      <c r="D8769" s="21" t="s">
        <v>2252</v>
      </c>
      <c r="E8769" s="21" t="s">
        <v>2202</v>
      </c>
      <c r="F8769" s="12" t="n">
        <v>1</v>
      </c>
      <c r="G8769" s="19" t="n">
        <v>32.25</v>
      </c>
      <c r="H8769" s="19" t="n">
        <v>20.17</v>
      </c>
      <c r="I8769" s="19" t="n">
        <f aca="false">ROUND(F8769*G8769,2)</f>
        <v>32.25</v>
      </c>
      <c r="J8769" s="19" t="n">
        <f aca="false">ROUND(F8769*H8769,2)</f>
        <v>20.17</v>
      </c>
      <c r="K8769" s="19" t="n">
        <f aca="false">INDEX(Pricebook!$L$2:$L$1401,MATCH(D8769,Pricebook!$A$2:$A$1401,0))</f>
        <v>34.8</v>
      </c>
      <c r="L8769" s="19" t="n">
        <f aca="false">ROUND(F8769*K8769,2)</f>
        <v>34.8</v>
      </c>
      <c r="M8769" s="24" t="n">
        <f aca="false">DATE(YEAR(C8769),MONTH(C8769),1)</f>
        <v>46235</v>
      </c>
    </row>
    <row r="8770" customFormat="false" ht="15" hidden="false" customHeight="false" outlineLevel="0" collapsed="false">
      <c r="A8770" s="21" t="s">
        <v>4053</v>
      </c>
      <c r="B8770" s="21" t="s">
        <v>3745</v>
      </c>
      <c r="C8770" s="23" t="n">
        <v>46261</v>
      </c>
      <c r="D8770" s="21" t="s">
        <v>2351</v>
      </c>
      <c r="E8770" s="21" t="s">
        <v>2202</v>
      </c>
      <c r="F8770" s="12" t="n">
        <v>11</v>
      </c>
      <c r="G8770" s="19" t="n">
        <v>12.3</v>
      </c>
      <c r="H8770" s="19" t="n">
        <v>7.53</v>
      </c>
      <c r="I8770" s="19" t="n">
        <f aca="false">ROUND(F8770*G8770,2)</f>
        <v>135.3</v>
      </c>
      <c r="J8770" s="19" t="n">
        <f aca="false">ROUND(F8770*H8770,2)</f>
        <v>82.83</v>
      </c>
      <c r="K8770" s="19" t="n">
        <f aca="false">INDEX(Pricebook!$L$2:$L$1401,MATCH(D8770,Pricebook!$A$2:$A$1401,0))</f>
        <v>13</v>
      </c>
      <c r="L8770" s="19" t="n">
        <f aca="false">ROUND(F8770*K8770,2)</f>
        <v>143</v>
      </c>
      <c r="M8770" s="24" t="n">
        <f aca="false">DATE(YEAR(C8770),MONTH(C8770),1)</f>
        <v>46235</v>
      </c>
    </row>
    <row r="8771" customFormat="false" ht="15" hidden="false" customHeight="false" outlineLevel="0" collapsed="false">
      <c r="A8771" s="21" t="s">
        <v>4053</v>
      </c>
      <c r="B8771" s="21" t="s">
        <v>3745</v>
      </c>
      <c r="C8771" s="23" t="n">
        <v>46261</v>
      </c>
      <c r="D8771" s="21" t="s">
        <v>2232</v>
      </c>
      <c r="E8771" s="21" t="s">
        <v>2202</v>
      </c>
      <c r="F8771" s="12" t="n">
        <v>7</v>
      </c>
      <c r="G8771" s="19" t="n">
        <v>7.65</v>
      </c>
      <c r="H8771" s="19" t="n">
        <v>4.67</v>
      </c>
      <c r="I8771" s="19" t="n">
        <f aca="false">ROUND(F8771*G8771,2)</f>
        <v>53.55</v>
      </c>
      <c r="J8771" s="19" t="n">
        <f aca="false">ROUND(F8771*H8771,2)</f>
        <v>32.69</v>
      </c>
      <c r="K8771" s="19" t="n">
        <f aca="false">INDEX(Pricebook!$L$2:$L$1401,MATCH(D8771,Pricebook!$A$2:$A$1401,0))</f>
        <v>8.1</v>
      </c>
      <c r="L8771" s="19" t="n">
        <f aca="false">ROUND(F8771*K8771,2)</f>
        <v>56.7</v>
      </c>
      <c r="M8771" s="24" t="n">
        <f aca="false">DATE(YEAR(C8771),MONTH(C8771),1)</f>
        <v>46235</v>
      </c>
    </row>
    <row r="8772" customFormat="false" ht="15" hidden="false" customHeight="false" outlineLevel="0" collapsed="false">
      <c r="A8772" s="21" t="s">
        <v>4053</v>
      </c>
      <c r="B8772" s="21" t="s">
        <v>3745</v>
      </c>
      <c r="C8772" s="23" t="n">
        <v>46261</v>
      </c>
      <c r="D8772" s="21" t="s">
        <v>1464</v>
      </c>
      <c r="E8772" s="21" t="s">
        <v>1452</v>
      </c>
      <c r="F8772" s="12" t="n">
        <v>4</v>
      </c>
      <c r="G8772" s="19" t="n">
        <v>24.3</v>
      </c>
      <c r="H8772" s="19" t="n">
        <v>16.9</v>
      </c>
      <c r="I8772" s="19" t="n">
        <f aca="false">ROUND(F8772*G8772,2)</f>
        <v>97.2</v>
      </c>
      <c r="J8772" s="19" t="n">
        <f aca="false">ROUND(F8772*H8772,2)</f>
        <v>67.6</v>
      </c>
      <c r="K8772" s="19" t="n">
        <f aca="false">INDEX(Pricebook!$L$2:$L$1401,MATCH(D8772,Pricebook!$A$2:$A$1401,0))</f>
        <v>24.9</v>
      </c>
      <c r="L8772" s="19" t="n">
        <f aca="false">ROUND(F8772*K8772,2)</f>
        <v>99.6</v>
      </c>
      <c r="M8772" s="24" t="n">
        <f aca="false">DATE(YEAR(C8772),MONTH(C8772),1)</f>
        <v>46235</v>
      </c>
    </row>
    <row r="8773" customFormat="false" ht="15" hidden="false" customHeight="false" outlineLevel="0" collapsed="false">
      <c r="A8773" s="21" t="s">
        <v>4053</v>
      </c>
      <c r="B8773" s="21" t="s">
        <v>3745</v>
      </c>
      <c r="C8773" s="23" t="n">
        <v>46261</v>
      </c>
      <c r="D8773" s="21" t="s">
        <v>2376</v>
      </c>
      <c r="E8773" s="21" t="s">
        <v>2202</v>
      </c>
      <c r="F8773" s="12" t="n">
        <v>8</v>
      </c>
      <c r="G8773" s="19" t="n">
        <v>6.25</v>
      </c>
      <c r="H8773" s="19" t="n">
        <v>3.82</v>
      </c>
      <c r="I8773" s="19" t="n">
        <f aca="false">ROUND(F8773*G8773,2)</f>
        <v>50</v>
      </c>
      <c r="J8773" s="19" t="n">
        <f aca="false">ROUND(F8773*H8773,2)</f>
        <v>30.56</v>
      </c>
      <c r="K8773" s="19" t="n">
        <f aca="false">INDEX(Pricebook!$L$2:$L$1401,MATCH(D8773,Pricebook!$A$2:$A$1401,0))</f>
        <v>6.6</v>
      </c>
      <c r="L8773" s="19" t="n">
        <f aca="false">ROUND(F8773*K8773,2)</f>
        <v>52.8</v>
      </c>
      <c r="M8773" s="24" t="n">
        <f aca="false">DATE(YEAR(C8773),MONTH(C8773),1)</f>
        <v>46235</v>
      </c>
    </row>
    <row r="8774" customFormat="false" ht="15" hidden="false" customHeight="false" outlineLevel="0" collapsed="false">
      <c r="A8774" s="21" t="s">
        <v>4054</v>
      </c>
      <c r="B8774" s="21" t="s">
        <v>3800</v>
      </c>
      <c r="C8774" s="23" t="n">
        <v>46261</v>
      </c>
      <c r="D8774" s="21" t="s">
        <v>831</v>
      </c>
      <c r="E8774" s="21" t="s">
        <v>366</v>
      </c>
      <c r="F8774" s="12" t="n">
        <v>2</v>
      </c>
      <c r="G8774" s="19" t="n">
        <v>68.55</v>
      </c>
      <c r="H8774" s="19" t="n">
        <v>49.81</v>
      </c>
      <c r="I8774" s="19" t="n">
        <f aca="false">ROUND(F8774*G8774,2)</f>
        <v>137.1</v>
      </c>
      <c r="J8774" s="19" t="n">
        <f aca="false">ROUND(F8774*H8774,2)</f>
        <v>99.62</v>
      </c>
      <c r="K8774" s="19" t="n">
        <f aca="false">INDEX(Pricebook!$L$2:$L$1401,MATCH(D8774,Pricebook!$A$2:$A$1401,0))</f>
        <v>74.35</v>
      </c>
      <c r="L8774" s="19" t="n">
        <f aca="false">ROUND(F8774*K8774,2)</f>
        <v>148.7</v>
      </c>
      <c r="M8774" s="24" t="n">
        <f aca="false">DATE(YEAR(C8774),MONTH(C8774),1)</f>
        <v>46235</v>
      </c>
    </row>
    <row r="8775" customFormat="false" ht="15" hidden="false" customHeight="false" outlineLevel="0" collapsed="false">
      <c r="A8775" s="21" t="s">
        <v>4054</v>
      </c>
      <c r="B8775" s="21" t="s">
        <v>3800</v>
      </c>
      <c r="C8775" s="23" t="n">
        <v>46261</v>
      </c>
      <c r="D8775" s="21" t="s">
        <v>2044</v>
      </c>
      <c r="E8775" s="21" t="s">
        <v>1941</v>
      </c>
      <c r="F8775" s="12" t="n">
        <v>2</v>
      </c>
      <c r="G8775" s="19" t="n">
        <v>52.1</v>
      </c>
      <c r="H8775" s="19" t="n">
        <v>33.65</v>
      </c>
      <c r="I8775" s="19" t="n">
        <f aca="false">ROUND(F8775*G8775,2)</f>
        <v>104.2</v>
      </c>
      <c r="J8775" s="19" t="n">
        <f aca="false">ROUND(F8775*H8775,2)</f>
        <v>67.3</v>
      </c>
      <c r="K8775" s="19" t="n">
        <f aca="false">INDEX(Pricebook!$L$2:$L$1401,MATCH(D8775,Pricebook!$A$2:$A$1401,0))</f>
        <v>54.3</v>
      </c>
      <c r="L8775" s="19" t="n">
        <f aca="false">ROUND(F8775*K8775,2)</f>
        <v>108.6</v>
      </c>
      <c r="M8775" s="24" t="n">
        <f aca="false">DATE(YEAR(C8775),MONTH(C8775),1)</f>
        <v>46235</v>
      </c>
    </row>
    <row r="8776" customFormat="false" ht="15" hidden="false" customHeight="false" outlineLevel="0" collapsed="false">
      <c r="A8776" s="21" t="s">
        <v>4054</v>
      </c>
      <c r="B8776" s="21" t="s">
        <v>3800</v>
      </c>
      <c r="C8776" s="23" t="n">
        <v>46261</v>
      </c>
      <c r="D8776" s="21" t="s">
        <v>1054</v>
      </c>
      <c r="E8776" s="21" t="s">
        <v>971</v>
      </c>
      <c r="F8776" s="12" t="n">
        <v>47</v>
      </c>
      <c r="G8776" s="19" t="n">
        <v>18.05</v>
      </c>
      <c r="H8776" s="19" t="n">
        <v>14.61</v>
      </c>
      <c r="I8776" s="19" t="n">
        <f aca="false">ROUND(F8776*G8776,2)</f>
        <v>848.35</v>
      </c>
      <c r="J8776" s="19" t="n">
        <f aca="false">ROUND(F8776*H8776,2)</f>
        <v>686.67</v>
      </c>
      <c r="K8776" s="19" t="n">
        <f aca="false">INDEX(Pricebook!$L$2:$L$1401,MATCH(D8776,Pricebook!$A$2:$A$1401,0))</f>
        <v>18.05</v>
      </c>
      <c r="L8776" s="19" t="n">
        <f aca="false">ROUND(F8776*K8776,2)</f>
        <v>848.35</v>
      </c>
      <c r="M8776" s="24" t="n">
        <f aca="false">DATE(YEAR(C8776),MONTH(C8776),1)</f>
        <v>46235</v>
      </c>
    </row>
    <row r="8777" customFormat="false" ht="15" hidden="false" customHeight="false" outlineLevel="0" collapsed="false">
      <c r="A8777" s="21" t="s">
        <v>4054</v>
      </c>
      <c r="B8777" s="21" t="s">
        <v>3800</v>
      </c>
      <c r="C8777" s="23" t="n">
        <v>46261</v>
      </c>
      <c r="D8777" s="21" t="s">
        <v>597</v>
      </c>
      <c r="E8777" s="21" t="s">
        <v>366</v>
      </c>
      <c r="F8777" s="12" t="n">
        <v>2</v>
      </c>
      <c r="G8777" s="19" t="n">
        <v>24</v>
      </c>
      <c r="H8777" s="19" t="n">
        <v>19.18</v>
      </c>
      <c r="I8777" s="19" t="n">
        <f aca="false">ROUND(F8777*G8777,2)</f>
        <v>48</v>
      </c>
      <c r="J8777" s="19" t="n">
        <f aca="false">ROUND(F8777*H8777,2)</f>
        <v>38.36</v>
      </c>
      <c r="K8777" s="19" t="n">
        <f aca="false">INDEX(Pricebook!$L$2:$L$1401,MATCH(D8777,Pricebook!$A$2:$A$1401,0))</f>
        <v>25.6</v>
      </c>
      <c r="L8777" s="19" t="n">
        <f aca="false">ROUND(F8777*K8777,2)</f>
        <v>51.2</v>
      </c>
      <c r="M8777" s="24" t="n">
        <f aca="false">DATE(YEAR(C8777),MONTH(C8777),1)</f>
        <v>46235</v>
      </c>
    </row>
    <row r="8778" customFormat="false" ht="15" hidden="false" customHeight="false" outlineLevel="0" collapsed="false">
      <c r="A8778" s="21" t="s">
        <v>4054</v>
      </c>
      <c r="B8778" s="21" t="s">
        <v>3800</v>
      </c>
      <c r="C8778" s="23" t="n">
        <v>46261</v>
      </c>
      <c r="D8778" s="21" t="s">
        <v>2064</v>
      </c>
      <c r="E8778" s="21" t="s">
        <v>1941</v>
      </c>
      <c r="F8778" s="12" t="n">
        <v>3</v>
      </c>
      <c r="G8778" s="19" t="n">
        <v>79.55</v>
      </c>
      <c r="H8778" s="19" t="n">
        <v>51.66</v>
      </c>
      <c r="I8778" s="19" t="n">
        <f aca="false">ROUND(F8778*G8778,2)</f>
        <v>238.65</v>
      </c>
      <c r="J8778" s="19" t="n">
        <f aca="false">ROUND(F8778*H8778,2)</f>
        <v>154.98</v>
      </c>
      <c r="K8778" s="19" t="n">
        <f aca="false">INDEX(Pricebook!$L$2:$L$1401,MATCH(D8778,Pricebook!$A$2:$A$1401,0))</f>
        <v>83.35</v>
      </c>
      <c r="L8778" s="19" t="n">
        <f aca="false">ROUND(F8778*K8778,2)</f>
        <v>250.05</v>
      </c>
      <c r="M8778" s="24" t="n">
        <f aca="false">DATE(YEAR(C8778),MONTH(C8778),1)</f>
        <v>46235</v>
      </c>
    </row>
    <row r="8779" customFormat="false" ht="15" hidden="false" customHeight="false" outlineLevel="0" collapsed="false">
      <c r="A8779" s="21" t="s">
        <v>4054</v>
      </c>
      <c r="B8779" s="21" t="s">
        <v>3800</v>
      </c>
      <c r="C8779" s="23" t="n">
        <v>46261</v>
      </c>
      <c r="D8779" s="21" t="s">
        <v>2772</v>
      </c>
      <c r="E8779" s="21" t="s">
        <v>2748</v>
      </c>
      <c r="F8779" s="12" t="n">
        <v>5</v>
      </c>
      <c r="G8779" s="19" t="n">
        <v>21.75</v>
      </c>
      <c r="H8779" s="19" t="n">
        <v>14.07</v>
      </c>
      <c r="I8779" s="19" t="n">
        <f aca="false">ROUND(F8779*G8779,2)</f>
        <v>108.75</v>
      </c>
      <c r="J8779" s="19" t="n">
        <f aca="false">ROUND(F8779*H8779,2)</f>
        <v>70.35</v>
      </c>
      <c r="K8779" s="19" t="n">
        <f aca="false">INDEX(Pricebook!$L$2:$L$1401,MATCH(D8779,Pricebook!$A$2:$A$1401,0))</f>
        <v>23.85</v>
      </c>
      <c r="L8779" s="19" t="n">
        <f aca="false">ROUND(F8779*K8779,2)</f>
        <v>119.25</v>
      </c>
      <c r="M8779" s="24" t="n">
        <f aca="false">DATE(YEAR(C8779),MONTH(C8779),1)</f>
        <v>46235</v>
      </c>
    </row>
    <row r="8780" customFormat="false" ht="15" hidden="false" customHeight="false" outlineLevel="0" collapsed="false">
      <c r="A8780" s="21" t="s">
        <v>4054</v>
      </c>
      <c r="B8780" s="21" t="s">
        <v>3800</v>
      </c>
      <c r="C8780" s="23" t="n">
        <v>46261</v>
      </c>
      <c r="D8780" s="21" t="s">
        <v>563</v>
      </c>
      <c r="E8780" s="21" t="s">
        <v>366</v>
      </c>
      <c r="F8780" s="12" t="n">
        <v>2</v>
      </c>
      <c r="G8780" s="19" t="n">
        <v>20.6</v>
      </c>
      <c r="H8780" s="19" t="n">
        <v>14.99</v>
      </c>
      <c r="I8780" s="19" t="n">
        <f aca="false">ROUND(F8780*G8780,2)</f>
        <v>41.2</v>
      </c>
      <c r="J8780" s="19" t="n">
        <f aca="false">ROUND(F8780*H8780,2)</f>
        <v>29.98</v>
      </c>
      <c r="K8780" s="19" t="n">
        <f aca="false">INDEX(Pricebook!$L$2:$L$1401,MATCH(D8780,Pricebook!$A$2:$A$1401,0))</f>
        <v>22.4</v>
      </c>
      <c r="L8780" s="19" t="n">
        <f aca="false">ROUND(F8780*K8780,2)</f>
        <v>44.8</v>
      </c>
      <c r="M8780" s="24" t="n">
        <f aca="false">DATE(YEAR(C8780),MONTH(C8780),1)</f>
        <v>46235</v>
      </c>
    </row>
    <row r="8781" customFormat="false" ht="15" hidden="false" customHeight="false" outlineLevel="0" collapsed="false">
      <c r="A8781" s="21" t="s">
        <v>4054</v>
      </c>
      <c r="B8781" s="21" t="s">
        <v>3800</v>
      </c>
      <c r="C8781" s="23" t="n">
        <v>46261</v>
      </c>
      <c r="D8781" s="21" t="s">
        <v>2846</v>
      </c>
      <c r="E8781" s="21" t="s">
        <v>2748</v>
      </c>
      <c r="F8781" s="12" t="n">
        <v>4</v>
      </c>
      <c r="G8781" s="19" t="n">
        <v>20</v>
      </c>
      <c r="H8781" s="19" t="n">
        <v>11.98</v>
      </c>
      <c r="I8781" s="19" t="n">
        <f aca="false">ROUND(F8781*G8781,2)</f>
        <v>80</v>
      </c>
      <c r="J8781" s="19" t="n">
        <f aca="false">ROUND(F8781*H8781,2)</f>
        <v>47.92</v>
      </c>
      <c r="K8781" s="19" t="n">
        <f aca="false">INDEX(Pricebook!$L$2:$L$1401,MATCH(D8781,Pricebook!$A$2:$A$1401,0))</f>
        <v>21.8</v>
      </c>
      <c r="L8781" s="19" t="n">
        <f aca="false">ROUND(F8781*K8781,2)</f>
        <v>87.2</v>
      </c>
      <c r="M8781" s="24" t="n">
        <f aca="false">DATE(YEAR(C8781),MONTH(C8781),1)</f>
        <v>46235</v>
      </c>
    </row>
    <row r="8782" customFormat="false" ht="15" hidden="false" customHeight="false" outlineLevel="0" collapsed="false">
      <c r="A8782" s="21" t="s">
        <v>4054</v>
      </c>
      <c r="B8782" s="21" t="s">
        <v>3800</v>
      </c>
      <c r="C8782" s="23" t="n">
        <v>46261</v>
      </c>
      <c r="D8782" s="21" t="s">
        <v>2044</v>
      </c>
      <c r="E8782" s="21" t="s">
        <v>1941</v>
      </c>
      <c r="F8782" s="12" t="n">
        <v>1</v>
      </c>
      <c r="G8782" s="19" t="n">
        <v>52.1</v>
      </c>
      <c r="H8782" s="19" t="n">
        <v>33.65</v>
      </c>
      <c r="I8782" s="19" t="n">
        <f aca="false">ROUND(F8782*G8782,2)</f>
        <v>52.1</v>
      </c>
      <c r="J8782" s="19" t="n">
        <f aca="false">ROUND(F8782*H8782,2)</f>
        <v>33.65</v>
      </c>
      <c r="K8782" s="19" t="n">
        <f aca="false">INDEX(Pricebook!$L$2:$L$1401,MATCH(D8782,Pricebook!$A$2:$A$1401,0))</f>
        <v>54.3</v>
      </c>
      <c r="L8782" s="19" t="n">
        <f aca="false">ROUND(F8782*K8782,2)</f>
        <v>54.3</v>
      </c>
      <c r="M8782" s="24" t="n">
        <f aca="false">DATE(YEAR(C8782),MONTH(C8782),1)</f>
        <v>46235</v>
      </c>
    </row>
    <row r="8783" customFormat="false" ht="15" hidden="false" customHeight="false" outlineLevel="0" collapsed="false">
      <c r="A8783" s="21" t="s">
        <v>4054</v>
      </c>
      <c r="B8783" s="21" t="s">
        <v>3800</v>
      </c>
      <c r="C8783" s="23" t="n">
        <v>46261</v>
      </c>
      <c r="D8783" s="21" t="s">
        <v>2058</v>
      </c>
      <c r="E8783" s="21" t="s">
        <v>1941</v>
      </c>
      <c r="F8783" s="12" t="n">
        <v>4</v>
      </c>
      <c r="G8783" s="19" t="n">
        <v>32.95</v>
      </c>
      <c r="H8783" s="19" t="n">
        <v>21.43</v>
      </c>
      <c r="I8783" s="19" t="n">
        <f aca="false">ROUND(F8783*G8783,2)</f>
        <v>131.8</v>
      </c>
      <c r="J8783" s="19" t="n">
        <f aca="false">ROUND(F8783*H8783,2)</f>
        <v>85.72</v>
      </c>
      <c r="K8783" s="19" t="n">
        <f aca="false">INDEX(Pricebook!$L$2:$L$1401,MATCH(D8783,Pricebook!$A$2:$A$1401,0))</f>
        <v>34.6</v>
      </c>
      <c r="L8783" s="19" t="n">
        <f aca="false">ROUND(F8783*K8783,2)</f>
        <v>138.4</v>
      </c>
      <c r="M8783" s="24" t="n">
        <f aca="false">DATE(YEAR(C8783),MONTH(C8783),1)</f>
        <v>46235</v>
      </c>
    </row>
    <row r="8784" customFormat="false" ht="15" hidden="false" customHeight="false" outlineLevel="0" collapsed="false">
      <c r="A8784" s="21" t="s">
        <v>4054</v>
      </c>
      <c r="B8784" s="21" t="s">
        <v>3800</v>
      </c>
      <c r="C8784" s="23" t="n">
        <v>46261</v>
      </c>
      <c r="D8784" s="21" t="s">
        <v>2158</v>
      </c>
      <c r="E8784" s="21" t="s">
        <v>1941</v>
      </c>
      <c r="F8784" s="12" t="n">
        <v>4</v>
      </c>
      <c r="G8784" s="19" t="n">
        <v>47.95</v>
      </c>
      <c r="H8784" s="19" t="n">
        <v>31.18</v>
      </c>
      <c r="I8784" s="19" t="n">
        <f aca="false">ROUND(F8784*G8784,2)</f>
        <v>191.8</v>
      </c>
      <c r="J8784" s="19" t="n">
        <f aca="false">ROUND(F8784*H8784,2)</f>
        <v>124.72</v>
      </c>
      <c r="K8784" s="19" t="n">
        <f aca="false">INDEX(Pricebook!$L$2:$L$1401,MATCH(D8784,Pricebook!$A$2:$A$1401,0))</f>
        <v>50.3</v>
      </c>
      <c r="L8784" s="19" t="n">
        <f aca="false">ROUND(F8784*K8784,2)</f>
        <v>201.2</v>
      </c>
      <c r="M8784" s="24" t="n">
        <f aca="false">DATE(YEAR(C8784),MONTH(C8784),1)</f>
        <v>46235</v>
      </c>
    </row>
    <row r="8785" customFormat="false" ht="15" hidden="false" customHeight="false" outlineLevel="0" collapsed="false">
      <c r="A8785" s="21" t="s">
        <v>4054</v>
      </c>
      <c r="B8785" s="21" t="s">
        <v>3800</v>
      </c>
      <c r="C8785" s="23" t="n">
        <v>46261</v>
      </c>
      <c r="D8785" s="21" t="s">
        <v>1950</v>
      </c>
      <c r="E8785" s="21" t="s">
        <v>1941</v>
      </c>
      <c r="F8785" s="12" t="n">
        <v>2</v>
      </c>
      <c r="G8785" s="19" t="n">
        <v>104.55</v>
      </c>
      <c r="H8785" s="19" t="n">
        <v>68.23</v>
      </c>
      <c r="I8785" s="19" t="n">
        <f aca="false">ROUND(F8785*G8785,2)</f>
        <v>209.1</v>
      </c>
      <c r="J8785" s="19" t="n">
        <f aca="false">ROUND(F8785*H8785,2)</f>
        <v>136.46</v>
      </c>
      <c r="K8785" s="19" t="n">
        <f aca="false">INDEX(Pricebook!$L$2:$L$1401,MATCH(D8785,Pricebook!$A$2:$A$1401,0))</f>
        <v>110.05</v>
      </c>
      <c r="L8785" s="19" t="n">
        <f aca="false">ROUND(F8785*K8785,2)</f>
        <v>220.1</v>
      </c>
      <c r="M8785" s="24" t="n">
        <f aca="false">DATE(YEAR(C8785),MONTH(C8785),1)</f>
        <v>46235</v>
      </c>
    </row>
    <row r="8786" customFormat="false" ht="15" hidden="false" customHeight="false" outlineLevel="0" collapsed="false">
      <c r="A8786" s="21" t="s">
        <v>4054</v>
      </c>
      <c r="B8786" s="21" t="s">
        <v>3800</v>
      </c>
      <c r="C8786" s="23" t="n">
        <v>46261</v>
      </c>
      <c r="D8786" s="21" t="s">
        <v>2928</v>
      </c>
      <c r="E8786" s="21" t="s">
        <v>2748</v>
      </c>
      <c r="F8786" s="12" t="n">
        <v>4</v>
      </c>
      <c r="G8786" s="19" t="n">
        <v>26</v>
      </c>
      <c r="H8786" s="19" t="n">
        <v>17.56</v>
      </c>
      <c r="I8786" s="19" t="n">
        <f aca="false">ROUND(F8786*G8786,2)</f>
        <v>104</v>
      </c>
      <c r="J8786" s="19" t="n">
        <f aca="false">ROUND(F8786*H8786,2)</f>
        <v>70.24</v>
      </c>
      <c r="K8786" s="19" t="n">
        <f aca="false">INDEX(Pricebook!$L$2:$L$1401,MATCH(D8786,Pricebook!$A$2:$A$1401,0))</f>
        <v>28.35</v>
      </c>
      <c r="L8786" s="19" t="n">
        <f aca="false">ROUND(F8786*K8786,2)</f>
        <v>113.4</v>
      </c>
      <c r="M8786" s="24" t="n">
        <f aca="false">DATE(YEAR(C8786),MONTH(C8786),1)</f>
        <v>46235</v>
      </c>
    </row>
    <row r="8787" customFormat="false" ht="15" hidden="false" customHeight="false" outlineLevel="0" collapsed="false">
      <c r="A8787" s="21" t="s">
        <v>4054</v>
      </c>
      <c r="B8787" s="21" t="s">
        <v>3800</v>
      </c>
      <c r="C8787" s="23" t="n">
        <v>46261</v>
      </c>
      <c r="D8787" s="21" t="s">
        <v>955</v>
      </c>
      <c r="E8787" s="21" t="s">
        <v>366</v>
      </c>
      <c r="F8787" s="12" t="n">
        <v>2</v>
      </c>
      <c r="G8787" s="19" t="n">
        <v>16.95</v>
      </c>
      <c r="H8787" s="19" t="n">
        <v>12.13</v>
      </c>
      <c r="I8787" s="19" t="n">
        <f aca="false">ROUND(F8787*G8787,2)</f>
        <v>33.9</v>
      </c>
      <c r="J8787" s="19" t="n">
        <f aca="false">ROUND(F8787*H8787,2)</f>
        <v>24.26</v>
      </c>
      <c r="K8787" s="19" t="n">
        <f aca="false">INDEX(Pricebook!$L$2:$L$1401,MATCH(D8787,Pricebook!$A$2:$A$1401,0))</f>
        <v>18.15</v>
      </c>
      <c r="L8787" s="19" t="n">
        <f aca="false">ROUND(F8787*K8787,2)</f>
        <v>36.3</v>
      </c>
      <c r="M8787" s="24" t="n">
        <f aca="false">DATE(YEAR(C8787),MONTH(C8787),1)</f>
        <v>46235</v>
      </c>
    </row>
    <row r="8788" customFormat="false" ht="15" hidden="false" customHeight="false" outlineLevel="0" collapsed="false">
      <c r="A8788" s="21" t="s">
        <v>4054</v>
      </c>
      <c r="B8788" s="21" t="s">
        <v>3800</v>
      </c>
      <c r="C8788" s="23" t="n">
        <v>46261</v>
      </c>
      <c r="D8788" s="21" t="s">
        <v>1278</v>
      </c>
      <c r="E8788" s="21" t="s">
        <v>971</v>
      </c>
      <c r="F8788" s="12" t="n">
        <v>6</v>
      </c>
      <c r="G8788" s="19" t="n">
        <v>128.15</v>
      </c>
      <c r="H8788" s="19" t="n">
        <v>103.62</v>
      </c>
      <c r="I8788" s="19" t="n">
        <f aca="false">ROUND(F8788*G8788,2)</f>
        <v>768.9</v>
      </c>
      <c r="J8788" s="19" t="n">
        <f aca="false">ROUND(F8788*H8788,2)</f>
        <v>621.72</v>
      </c>
      <c r="K8788" s="19" t="n">
        <f aca="false">INDEX(Pricebook!$L$2:$L$1401,MATCH(D8788,Pricebook!$A$2:$A$1401,0))</f>
        <v>148.05</v>
      </c>
      <c r="L8788" s="19" t="n">
        <f aca="false">ROUND(F8788*K8788,2)</f>
        <v>888.3</v>
      </c>
      <c r="M8788" s="24" t="n">
        <f aca="false">DATE(YEAR(C8788),MONTH(C8788),1)</f>
        <v>46235</v>
      </c>
    </row>
    <row r="8789" customFormat="false" ht="15" hidden="false" customHeight="false" outlineLevel="0" collapsed="false">
      <c r="A8789" s="21" t="s">
        <v>4054</v>
      </c>
      <c r="B8789" s="21" t="s">
        <v>3800</v>
      </c>
      <c r="C8789" s="23" t="n">
        <v>46261</v>
      </c>
      <c r="D8789" s="21" t="s">
        <v>2058</v>
      </c>
      <c r="E8789" s="21" t="s">
        <v>1941</v>
      </c>
      <c r="F8789" s="12" t="n">
        <v>3</v>
      </c>
      <c r="G8789" s="19" t="n">
        <v>32.95</v>
      </c>
      <c r="H8789" s="19" t="n">
        <v>21.43</v>
      </c>
      <c r="I8789" s="19" t="n">
        <f aca="false">ROUND(F8789*G8789,2)</f>
        <v>98.85</v>
      </c>
      <c r="J8789" s="19" t="n">
        <f aca="false">ROUND(F8789*H8789,2)</f>
        <v>64.29</v>
      </c>
      <c r="K8789" s="19" t="n">
        <f aca="false">INDEX(Pricebook!$L$2:$L$1401,MATCH(D8789,Pricebook!$A$2:$A$1401,0))</f>
        <v>34.6</v>
      </c>
      <c r="L8789" s="19" t="n">
        <f aca="false">ROUND(F8789*K8789,2)</f>
        <v>103.8</v>
      </c>
      <c r="M8789" s="24" t="n">
        <f aca="false">DATE(YEAR(C8789),MONTH(C8789),1)</f>
        <v>46235</v>
      </c>
    </row>
    <row r="8790" customFormat="false" ht="15" hidden="false" customHeight="false" outlineLevel="0" collapsed="false">
      <c r="A8790" s="21" t="s">
        <v>4055</v>
      </c>
      <c r="B8790" s="21" t="s">
        <v>3027</v>
      </c>
      <c r="C8790" s="23" t="n">
        <v>46261</v>
      </c>
      <c r="D8790" s="21" t="s">
        <v>2946</v>
      </c>
      <c r="E8790" s="21" t="s">
        <v>2748</v>
      </c>
      <c r="F8790" s="12" t="n">
        <v>3</v>
      </c>
      <c r="G8790" s="19" t="n">
        <v>9.3</v>
      </c>
      <c r="H8790" s="19" t="n">
        <v>5.53</v>
      </c>
      <c r="I8790" s="19" t="n">
        <f aca="false">ROUND(F8790*G8790,2)</f>
        <v>27.9</v>
      </c>
      <c r="J8790" s="19" t="n">
        <f aca="false">ROUND(F8790*H8790,2)</f>
        <v>16.59</v>
      </c>
      <c r="K8790" s="19" t="n">
        <f aca="false">INDEX(Pricebook!$L$2:$L$1401,MATCH(D8790,Pricebook!$A$2:$A$1401,0))</f>
        <v>10.1</v>
      </c>
      <c r="L8790" s="19" t="n">
        <f aca="false">ROUND(F8790*K8790,2)</f>
        <v>30.3</v>
      </c>
      <c r="M8790" s="24" t="n">
        <f aca="false">DATE(YEAR(C8790),MONTH(C8790),1)</f>
        <v>46235</v>
      </c>
    </row>
    <row r="8791" customFormat="false" ht="15" hidden="false" customHeight="false" outlineLevel="0" collapsed="false">
      <c r="A8791" s="21" t="s">
        <v>4055</v>
      </c>
      <c r="B8791" s="21" t="s">
        <v>3027</v>
      </c>
      <c r="C8791" s="23" t="n">
        <v>46261</v>
      </c>
      <c r="D8791" s="21" t="s">
        <v>2341</v>
      </c>
      <c r="E8791" s="21" t="s">
        <v>2202</v>
      </c>
      <c r="F8791" s="12" t="n">
        <v>10</v>
      </c>
      <c r="G8791" s="19" t="n">
        <v>7.15</v>
      </c>
      <c r="H8791" s="19" t="n">
        <v>4.38</v>
      </c>
      <c r="I8791" s="19" t="n">
        <f aca="false">ROUND(F8791*G8791,2)</f>
        <v>71.5</v>
      </c>
      <c r="J8791" s="19" t="n">
        <f aca="false">ROUND(F8791*H8791,2)</f>
        <v>43.8</v>
      </c>
      <c r="K8791" s="19" t="n">
        <f aca="false">INDEX(Pricebook!$L$2:$L$1401,MATCH(D8791,Pricebook!$A$2:$A$1401,0))</f>
        <v>7.6</v>
      </c>
      <c r="L8791" s="19" t="n">
        <f aca="false">ROUND(F8791*K8791,2)</f>
        <v>76</v>
      </c>
      <c r="M8791" s="24" t="n">
        <f aca="false">DATE(YEAR(C8791),MONTH(C8791),1)</f>
        <v>46235</v>
      </c>
    </row>
    <row r="8792" customFormat="false" ht="15" hidden="false" customHeight="false" outlineLevel="0" collapsed="false">
      <c r="A8792" s="21" t="s">
        <v>4055</v>
      </c>
      <c r="B8792" s="21" t="s">
        <v>3027</v>
      </c>
      <c r="C8792" s="23" t="n">
        <v>46261</v>
      </c>
      <c r="D8792" s="21" t="s">
        <v>2355</v>
      </c>
      <c r="E8792" s="21" t="s">
        <v>2202</v>
      </c>
      <c r="F8792" s="12" t="n">
        <v>4</v>
      </c>
      <c r="G8792" s="19" t="n">
        <v>60.55</v>
      </c>
      <c r="H8792" s="19" t="n">
        <v>37.83</v>
      </c>
      <c r="I8792" s="19" t="n">
        <f aca="false">ROUND(F8792*G8792,2)</f>
        <v>242.2</v>
      </c>
      <c r="J8792" s="19" t="n">
        <f aca="false">ROUND(F8792*H8792,2)</f>
        <v>151.32</v>
      </c>
      <c r="K8792" s="19" t="n">
        <f aca="false">INDEX(Pricebook!$L$2:$L$1401,MATCH(D8792,Pricebook!$A$2:$A$1401,0))</f>
        <v>65.25</v>
      </c>
      <c r="L8792" s="19" t="n">
        <f aca="false">ROUND(F8792*K8792,2)</f>
        <v>261</v>
      </c>
      <c r="M8792" s="24" t="n">
        <f aca="false">DATE(YEAR(C8792),MONTH(C8792),1)</f>
        <v>46235</v>
      </c>
    </row>
    <row r="8793" customFormat="false" ht="15" hidden="false" customHeight="false" outlineLevel="0" collapsed="false">
      <c r="A8793" s="21" t="s">
        <v>4055</v>
      </c>
      <c r="B8793" s="21" t="s">
        <v>3027</v>
      </c>
      <c r="C8793" s="23" t="n">
        <v>46261</v>
      </c>
      <c r="D8793" s="21" t="s">
        <v>114</v>
      </c>
      <c r="E8793" s="21" t="s">
        <v>108</v>
      </c>
      <c r="F8793" s="12" t="n">
        <v>1</v>
      </c>
      <c r="G8793" s="19" t="n">
        <v>567.9</v>
      </c>
      <c r="H8793" s="19" t="n">
        <v>429.38</v>
      </c>
      <c r="I8793" s="19" t="n">
        <f aca="false">ROUND(F8793*G8793,2)</f>
        <v>567.9</v>
      </c>
      <c r="J8793" s="19" t="n">
        <f aca="false">ROUND(F8793*H8793,2)</f>
        <v>429.38</v>
      </c>
      <c r="K8793" s="19" t="n">
        <f aca="false">INDEX(Pricebook!$L$2:$L$1401,MATCH(D8793,Pricebook!$A$2:$A$1401,0))</f>
        <v>613.4</v>
      </c>
      <c r="L8793" s="19" t="n">
        <f aca="false">ROUND(F8793*K8793,2)</f>
        <v>613.4</v>
      </c>
      <c r="M8793" s="24" t="n">
        <f aca="false">DATE(YEAR(C8793),MONTH(C8793),1)</f>
        <v>46235</v>
      </c>
    </row>
    <row r="8794" customFormat="false" ht="15" hidden="false" customHeight="false" outlineLevel="0" collapsed="false">
      <c r="A8794" s="21" t="s">
        <v>4055</v>
      </c>
      <c r="B8794" s="21" t="s">
        <v>3027</v>
      </c>
      <c r="C8794" s="23" t="n">
        <v>46261</v>
      </c>
      <c r="D8794" s="21" t="s">
        <v>420</v>
      </c>
      <c r="E8794" s="21" t="s">
        <v>366</v>
      </c>
      <c r="F8794" s="12" t="n">
        <v>6</v>
      </c>
      <c r="G8794" s="19" t="n">
        <v>8.75</v>
      </c>
      <c r="H8794" s="19" t="n">
        <v>6.9</v>
      </c>
      <c r="I8794" s="19" t="n">
        <f aca="false">ROUND(F8794*G8794,2)</f>
        <v>52.5</v>
      </c>
      <c r="J8794" s="19" t="n">
        <f aca="false">ROUND(F8794*H8794,2)</f>
        <v>41.4</v>
      </c>
      <c r="K8794" s="19" t="n">
        <f aca="false">INDEX(Pricebook!$L$2:$L$1401,MATCH(D8794,Pricebook!$A$2:$A$1401,0))</f>
        <v>9.35</v>
      </c>
      <c r="L8794" s="19" t="n">
        <f aca="false">ROUND(F8794*K8794,2)</f>
        <v>56.1</v>
      </c>
      <c r="M8794" s="24" t="n">
        <f aca="false">DATE(YEAR(C8794),MONTH(C8794),1)</f>
        <v>46235</v>
      </c>
    </row>
    <row r="8795" customFormat="false" ht="15" hidden="false" customHeight="false" outlineLevel="0" collapsed="false">
      <c r="A8795" s="21" t="s">
        <v>4055</v>
      </c>
      <c r="B8795" s="21" t="s">
        <v>3027</v>
      </c>
      <c r="C8795" s="23" t="n">
        <v>46261</v>
      </c>
      <c r="D8795" s="21" t="s">
        <v>2784</v>
      </c>
      <c r="E8795" s="21" t="s">
        <v>2748</v>
      </c>
      <c r="F8795" s="12" t="n">
        <v>5</v>
      </c>
      <c r="G8795" s="19" t="n">
        <v>10.35</v>
      </c>
      <c r="H8795" s="19" t="n">
        <v>6.59</v>
      </c>
      <c r="I8795" s="19" t="n">
        <f aca="false">ROUND(F8795*G8795,2)</f>
        <v>51.75</v>
      </c>
      <c r="J8795" s="19" t="n">
        <f aca="false">ROUND(F8795*H8795,2)</f>
        <v>32.95</v>
      </c>
      <c r="K8795" s="19" t="n">
        <f aca="false">INDEX(Pricebook!$L$2:$L$1401,MATCH(D8795,Pricebook!$A$2:$A$1401,0))</f>
        <v>11.4</v>
      </c>
      <c r="L8795" s="19" t="n">
        <f aca="false">ROUND(F8795*K8795,2)</f>
        <v>57</v>
      </c>
      <c r="M8795" s="24" t="n">
        <f aca="false">DATE(YEAR(C8795),MONTH(C8795),1)</f>
        <v>46235</v>
      </c>
    </row>
    <row r="8796" customFormat="false" ht="15" hidden="false" customHeight="false" outlineLevel="0" collapsed="false">
      <c r="A8796" s="21" t="s">
        <v>4055</v>
      </c>
      <c r="B8796" s="21" t="s">
        <v>3027</v>
      </c>
      <c r="C8796" s="23" t="n">
        <v>46261</v>
      </c>
      <c r="D8796" s="21" t="s">
        <v>2858</v>
      </c>
      <c r="E8796" s="21" t="s">
        <v>2748</v>
      </c>
      <c r="F8796" s="12" t="n">
        <v>8</v>
      </c>
      <c r="G8796" s="19" t="n">
        <v>3.45</v>
      </c>
      <c r="H8796" s="19" t="n">
        <v>2.43</v>
      </c>
      <c r="I8796" s="19" t="n">
        <f aca="false">ROUND(F8796*G8796,2)</f>
        <v>27.6</v>
      </c>
      <c r="J8796" s="19" t="n">
        <f aca="false">ROUND(F8796*H8796,2)</f>
        <v>19.44</v>
      </c>
      <c r="K8796" s="19" t="n">
        <f aca="false">INDEX(Pricebook!$L$2:$L$1401,MATCH(D8796,Pricebook!$A$2:$A$1401,0))</f>
        <v>3.8</v>
      </c>
      <c r="L8796" s="19" t="n">
        <f aca="false">ROUND(F8796*K8796,2)</f>
        <v>30.4</v>
      </c>
      <c r="M8796" s="24" t="n">
        <f aca="false">DATE(YEAR(C8796),MONTH(C8796),1)</f>
        <v>46235</v>
      </c>
    </row>
    <row r="8797" customFormat="false" ht="15" hidden="false" customHeight="false" outlineLevel="0" collapsed="false">
      <c r="A8797" s="21" t="s">
        <v>4055</v>
      </c>
      <c r="B8797" s="21" t="s">
        <v>3027</v>
      </c>
      <c r="C8797" s="23" t="n">
        <v>46261</v>
      </c>
      <c r="D8797" s="21" t="s">
        <v>547</v>
      </c>
      <c r="E8797" s="21" t="s">
        <v>366</v>
      </c>
      <c r="F8797" s="12" t="n">
        <v>1</v>
      </c>
      <c r="G8797" s="19" t="n">
        <v>98.55</v>
      </c>
      <c r="H8797" s="19" t="n">
        <v>71.58</v>
      </c>
      <c r="I8797" s="19" t="n">
        <f aca="false">ROUND(F8797*G8797,2)</f>
        <v>98.55</v>
      </c>
      <c r="J8797" s="19" t="n">
        <f aca="false">ROUND(F8797*H8797,2)</f>
        <v>71.58</v>
      </c>
      <c r="K8797" s="19" t="n">
        <f aca="false">INDEX(Pricebook!$L$2:$L$1401,MATCH(D8797,Pricebook!$A$2:$A$1401,0))</f>
        <v>106.85</v>
      </c>
      <c r="L8797" s="19" t="n">
        <f aca="false">ROUND(F8797*K8797,2)</f>
        <v>106.85</v>
      </c>
      <c r="M8797" s="24" t="n">
        <f aca="false">DATE(YEAR(C8797),MONTH(C8797),1)</f>
        <v>46235</v>
      </c>
    </row>
    <row r="8798" customFormat="false" ht="15" hidden="false" customHeight="false" outlineLevel="0" collapsed="false">
      <c r="A8798" s="21" t="s">
        <v>4055</v>
      </c>
      <c r="B8798" s="21" t="s">
        <v>3027</v>
      </c>
      <c r="C8798" s="23" t="n">
        <v>46261</v>
      </c>
      <c r="D8798" s="21" t="s">
        <v>729</v>
      </c>
      <c r="E8798" s="21" t="s">
        <v>366</v>
      </c>
      <c r="F8798" s="12" t="n">
        <v>3</v>
      </c>
      <c r="G8798" s="19" t="n">
        <v>11.95</v>
      </c>
      <c r="H8798" s="19" t="n">
        <v>8.69</v>
      </c>
      <c r="I8798" s="19" t="n">
        <f aca="false">ROUND(F8798*G8798,2)</f>
        <v>35.85</v>
      </c>
      <c r="J8798" s="19" t="n">
        <f aca="false">ROUND(F8798*H8798,2)</f>
        <v>26.07</v>
      </c>
      <c r="K8798" s="19" t="n">
        <f aca="false">INDEX(Pricebook!$L$2:$L$1401,MATCH(D8798,Pricebook!$A$2:$A$1401,0))</f>
        <v>13</v>
      </c>
      <c r="L8798" s="19" t="n">
        <f aca="false">ROUND(F8798*K8798,2)</f>
        <v>39</v>
      </c>
      <c r="M8798" s="24" t="n">
        <f aca="false">DATE(YEAR(C8798),MONTH(C8798),1)</f>
        <v>46235</v>
      </c>
    </row>
    <row r="8799" customFormat="false" ht="15" hidden="false" customHeight="false" outlineLevel="0" collapsed="false">
      <c r="A8799" s="21" t="s">
        <v>4055</v>
      </c>
      <c r="B8799" s="21" t="s">
        <v>3027</v>
      </c>
      <c r="C8799" s="23" t="n">
        <v>46261</v>
      </c>
      <c r="D8799" s="21" t="s">
        <v>1404</v>
      </c>
      <c r="E8799" s="21" t="s">
        <v>971</v>
      </c>
      <c r="F8799" s="12" t="n">
        <v>3</v>
      </c>
      <c r="G8799" s="19" t="n">
        <v>144.9</v>
      </c>
      <c r="H8799" s="19" t="n">
        <v>117.71</v>
      </c>
      <c r="I8799" s="19" t="n">
        <f aca="false">ROUND(F8799*G8799,2)</f>
        <v>434.7</v>
      </c>
      <c r="J8799" s="19" t="n">
        <f aca="false">ROUND(F8799*H8799,2)</f>
        <v>353.13</v>
      </c>
      <c r="K8799" s="19" t="n">
        <f aca="false">INDEX(Pricebook!$L$2:$L$1401,MATCH(D8799,Pricebook!$A$2:$A$1401,0))</f>
        <v>168.2</v>
      </c>
      <c r="L8799" s="19" t="n">
        <f aca="false">ROUND(F8799*K8799,2)</f>
        <v>504.6</v>
      </c>
      <c r="M8799" s="24" t="n">
        <f aca="false">DATE(YEAR(C8799),MONTH(C8799),1)</f>
        <v>46235</v>
      </c>
    </row>
    <row r="8800" customFormat="false" ht="15" hidden="false" customHeight="false" outlineLevel="0" collapsed="false">
      <c r="A8800" s="21" t="s">
        <v>4055</v>
      </c>
      <c r="B8800" s="21" t="s">
        <v>3027</v>
      </c>
      <c r="C8800" s="23" t="n">
        <v>46261</v>
      </c>
      <c r="D8800" s="21" t="s">
        <v>567</v>
      </c>
      <c r="E8800" s="21" t="s">
        <v>366</v>
      </c>
      <c r="F8800" s="12" t="n">
        <v>6</v>
      </c>
      <c r="G8800" s="19" t="n">
        <v>7.35</v>
      </c>
      <c r="H8800" s="19" t="n">
        <v>5.56</v>
      </c>
      <c r="I8800" s="19" t="n">
        <f aca="false">ROUND(F8800*G8800,2)</f>
        <v>44.1</v>
      </c>
      <c r="J8800" s="19" t="n">
        <f aca="false">ROUND(F8800*H8800,2)</f>
        <v>33.36</v>
      </c>
      <c r="K8800" s="19" t="n">
        <f aca="false">INDEX(Pricebook!$L$2:$L$1401,MATCH(D8800,Pricebook!$A$2:$A$1401,0))</f>
        <v>7.85</v>
      </c>
      <c r="L8800" s="19" t="n">
        <f aca="false">ROUND(F8800*K8800,2)</f>
        <v>47.1</v>
      </c>
      <c r="M8800" s="24" t="n">
        <f aca="false">DATE(YEAR(C8800),MONTH(C8800),1)</f>
        <v>46235</v>
      </c>
    </row>
    <row r="8801" customFormat="false" ht="15" hidden="false" customHeight="false" outlineLevel="0" collapsed="false">
      <c r="A8801" s="21" t="s">
        <v>4056</v>
      </c>
      <c r="B8801" s="21" t="s">
        <v>3329</v>
      </c>
      <c r="C8801" s="23" t="n">
        <v>46261</v>
      </c>
      <c r="D8801" s="21" t="s">
        <v>2755</v>
      </c>
      <c r="E8801" s="21" t="s">
        <v>2748</v>
      </c>
      <c r="F8801" s="12" t="n">
        <v>1</v>
      </c>
      <c r="G8801" s="19" t="n">
        <v>2.8</v>
      </c>
      <c r="H8801" s="19" t="n">
        <v>1.67</v>
      </c>
      <c r="I8801" s="19" t="n">
        <f aca="false">ROUND(F8801*G8801,2)</f>
        <v>2.8</v>
      </c>
      <c r="J8801" s="19" t="n">
        <f aca="false">ROUND(F8801*H8801,2)</f>
        <v>1.67</v>
      </c>
      <c r="K8801" s="19" t="n">
        <f aca="false">INDEX(Pricebook!$L$2:$L$1401,MATCH(D8801,Pricebook!$A$2:$A$1401,0))</f>
        <v>3.05</v>
      </c>
      <c r="L8801" s="19" t="n">
        <f aca="false">ROUND(F8801*K8801,2)</f>
        <v>3.05</v>
      </c>
      <c r="M8801" s="24" t="n">
        <f aca="false">DATE(YEAR(C8801),MONTH(C8801),1)</f>
        <v>46235</v>
      </c>
    </row>
    <row r="8802" customFormat="false" ht="15" hidden="false" customHeight="false" outlineLevel="0" collapsed="false">
      <c r="A8802" s="21" t="s">
        <v>4056</v>
      </c>
      <c r="B8802" s="21" t="s">
        <v>3329</v>
      </c>
      <c r="C8802" s="23" t="n">
        <v>46261</v>
      </c>
      <c r="D8802" s="21" t="s">
        <v>2384</v>
      </c>
      <c r="E8802" s="21" t="s">
        <v>2202</v>
      </c>
      <c r="F8802" s="12" t="n">
        <v>2</v>
      </c>
      <c r="G8802" s="19" t="n">
        <v>13.95</v>
      </c>
      <c r="H8802" s="19" t="n">
        <v>8.69</v>
      </c>
      <c r="I8802" s="19" t="n">
        <f aca="false">ROUND(F8802*G8802,2)</f>
        <v>27.9</v>
      </c>
      <c r="J8802" s="19" t="n">
        <f aca="false">ROUND(F8802*H8802,2)</f>
        <v>17.38</v>
      </c>
      <c r="K8802" s="19" t="n">
        <f aca="false">INDEX(Pricebook!$L$2:$L$1401,MATCH(D8802,Pricebook!$A$2:$A$1401,0))</f>
        <v>15</v>
      </c>
      <c r="L8802" s="19" t="n">
        <f aca="false">ROUND(F8802*K8802,2)</f>
        <v>30</v>
      </c>
      <c r="M8802" s="24" t="n">
        <f aca="false">DATE(YEAR(C8802),MONTH(C8802),1)</f>
        <v>46235</v>
      </c>
    </row>
    <row r="8803" customFormat="false" ht="15" hidden="false" customHeight="false" outlineLevel="0" collapsed="false">
      <c r="A8803" s="21" t="s">
        <v>4056</v>
      </c>
      <c r="B8803" s="21" t="s">
        <v>3329</v>
      </c>
      <c r="C8803" s="23" t="n">
        <v>46261</v>
      </c>
      <c r="D8803" s="21" t="s">
        <v>2369</v>
      </c>
      <c r="E8803" s="21" t="s">
        <v>2202</v>
      </c>
      <c r="F8803" s="12" t="n">
        <v>1</v>
      </c>
      <c r="G8803" s="19" t="n">
        <v>51.6</v>
      </c>
      <c r="H8803" s="19" t="n">
        <v>31.72</v>
      </c>
      <c r="I8803" s="19" t="n">
        <f aca="false">ROUND(F8803*G8803,2)</f>
        <v>51.6</v>
      </c>
      <c r="J8803" s="19" t="n">
        <f aca="false">ROUND(F8803*H8803,2)</f>
        <v>31.72</v>
      </c>
      <c r="K8803" s="19" t="n">
        <f aca="false">INDEX(Pricebook!$L$2:$L$1401,MATCH(D8803,Pricebook!$A$2:$A$1401,0))</f>
        <v>54.7</v>
      </c>
      <c r="L8803" s="19" t="n">
        <f aca="false">ROUND(F8803*K8803,2)</f>
        <v>54.7</v>
      </c>
      <c r="M8803" s="24" t="n">
        <f aca="false">DATE(YEAR(C8803),MONTH(C8803),1)</f>
        <v>46235</v>
      </c>
    </row>
    <row r="8804" customFormat="false" ht="15" hidden="false" customHeight="false" outlineLevel="0" collapsed="false">
      <c r="A8804" s="21" t="s">
        <v>4056</v>
      </c>
      <c r="B8804" s="21" t="s">
        <v>3329</v>
      </c>
      <c r="C8804" s="23" t="n">
        <v>46261</v>
      </c>
      <c r="D8804" s="21" t="s">
        <v>2311</v>
      </c>
      <c r="E8804" s="21" t="s">
        <v>2202</v>
      </c>
      <c r="F8804" s="12" t="n">
        <v>13</v>
      </c>
      <c r="G8804" s="19" t="n">
        <v>9</v>
      </c>
      <c r="H8804" s="19" t="n">
        <v>5.54</v>
      </c>
      <c r="I8804" s="19" t="n">
        <f aca="false">ROUND(F8804*G8804,2)</f>
        <v>117</v>
      </c>
      <c r="J8804" s="19" t="n">
        <f aca="false">ROUND(F8804*H8804,2)</f>
        <v>72.02</v>
      </c>
      <c r="K8804" s="19" t="n">
        <f aca="false">INDEX(Pricebook!$L$2:$L$1401,MATCH(D8804,Pricebook!$A$2:$A$1401,0))</f>
        <v>9.6</v>
      </c>
      <c r="L8804" s="19" t="n">
        <f aca="false">ROUND(F8804*K8804,2)</f>
        <v>124.8</v>
      </c>
      <c r="M8804" s="24" t="n">
        <f aca="false">DATE(YEAR(C8804),MONTH(C8804),1)</f>
        <v>46235</v>
      </c>
    </row>
    <row r="8805" customFormat="false" ht="15" hidden="false" customHeight="false" outlineLevel="0" collapsed="false">
      <c r="A8805" s="21" t="s">
        <v>4056</v>
      </c>
      <c r="B8805" s="21" t="s">
        <v>3329</v>
      </c>
      <c r="C8805" s="23" t="n">
        <v>46261</v>
      </c>
      <c r="D8805" s="21" t="s">
        <v>2854</v>
      </c>
      <c r="E8805" s="21" t="s">
        <v>2748</v>
      </c>
      <c r="F8805" s="12" t="n">
        <v>10</v>
      </c>
      <c r="G8805" s="19" t="n">
        <v>15.1</v>
      </c>
      <c r="H8805" s="19" t="n">
        <v>10</v>
      </c>
      <c r="I8805" s="19" t="n">
        <f aca="false">ROUND(F8805*G8805,2)</f>
        <v>151</v>
      </c>
      <c r="J8805" s="19" t="n">
        <f aca="false">ROUND(F8805*H8805,2)</f>
        <v>100</v>
      </c>
      <c r="K8805" s="19" t="n">
        <f aca="false">INDEX(Pricebook!$L$2:$L$1401,MATCH(D8805,Pricebook!$A$2:$A$1401,0))</f>
        <v>16.4</v>
      </c>
      <c r="L8805" s="19" t="n">
        <f aca="false">ROUND(F8805*K8805,2)</f>
        <v>164</v>
      </c>
      <c r="M8805" s="24" t="n">
        <f aca="false">DATE(YEAR(C8805),MONTH(C8805),1)</f>
        <v>46235</v>
      </c>
    </row>
    <row r="8806" customFormat="false" ht="15" hidden="false" customHeight="false" outlineLevel="0" collapsed="false">
      <c r="A8806" s="21" t="s">
        <v>4056</v>
      </c>
      <c r="B8806" s="21" t="s">
        <v>3329</v>
      </c>
      <c r="C8806" s="23" t="n">
        <v>46261</v>
      </c>
      <c r="D8806" s="21" t="s">
        <v>2755</v>
      </c>
      <c r="E8806" s="21" t="s">
        <v>2748</v>
      </c>
      <c r="F8806" s="12" t="n">
        <v>9</v>
      </c>
      <c r="G8806" s="19" t="n">
        <v>2.8</v>
      </c>
      <c r="H8806" s="19" t="n">
        <v>1.67</v>
      </c>
      <c r="I8806" s="19" t="n">
        <f aca="false">ROUND(F8806*G8806,2)</f>
        <v>25.2</v>
      </c>
      <c r="J8806" s="19" t="n">
        <f aca="false">ROUND(F8806*H8806,2)</f>
        <v>15.03</v>
      </c>
      <c r="K8806" s="19" t="n">
        <f aca="false">INDEX(Pricebook!$L$2:$L$1401,MATCH(D8806,Pricebook!$A$2:$A$1401,0))</f>
        <v>3.05</v>
      </c>
      <c r="L8806" s="19" t="n">
        <f aca="false">ROUND(F8806*K8806,2)</f>
        <v>27.45</v>
      </c>
      <c r="M8806" s="24" t="n">
        <f aca="false">DATE(YEAR(C8806),MONTH(C8806),1)</f>
        <v>46235</v>
      </c>
    </row>
    <row r="8807" customFormat="false" ht="15" hidden="false" customHeight="false" outlineLevel="0" collapsed="false">
      <c r="A8807" s="21" t="s">
        <v>4056</v>
      </c>
      <c r="B8807" s="21" t="s">
        <v>3329</v>
      </c>
      <c r="C8807" s="23" t="n">
        <v>46261</v>
      </c>
      <c r="D8807" s="21" t="s">
        <v>322</v>
      </c>
      <c r="E8807" s="21" t="s">
        <v>108</v>
      </c>
      <c r="F8807" s="12" t="n">
        <v>2</v>
      </c>
      <c r="G8807" s="19" t="n">
        <v>9.05</v>
      </c>
      <c r="H8807" s="19" t="n">
        <v>6.84</v>
      </c>
      <c r="I8807" s="19" t="n">
        <f aca="false">ROUND(F8807*G8807,2)</f>
        <v>18.1</v>
      </c>
      <c r="J8807" s="19" t="n">
        <f aca="false">ROUND(F8807*H8807,2)</f>
        <v>13.68</v>
      </c>
      <c r="K8807" s="19" t="n">
        <f aca="false">INDEX(Pricebook!$L$2:$L$1401,MATCH(D8807,Pricebook!$A$2:$A$1401,0))</f>
        <v>9.8</v>
      </c>
      <c r="L8807" s="19" t="n">
        <f aca="false">ROUND(F8807*K8807,2)</f>
        <v>19.6</v>
      </c>
      <c r="M8807" s="24" t="n">
        <f aca="false">DATE(YEAR(C8807),MONTH(C8807),1)</f>
        <v>46235</v>
      </c>
    </row>
    <row r="8808" customFormat="false" ht="15" hidden="false" customHeight="false" outlineLevel="0" collapsed="false">
      <c r="A8808" s="21" t="s">
        <v>4057</v>
      </c>
      <c r="B8808" s="21" t="s">
        <v>3731</v>
      </c>
      <c r="C8808" s="23" t="n">
        <v>46261</v>
      </c>
      <c r="D8808" s="21" t="s">
        <v>312</v>
      </c>
      <c r="E8808" s="21" t="s">
        <v>108</v>
      </c>
      <c r="F8808" s="12" t="n">
        <v>2</v>
      </c>
      <c r="G8808" s="19" t="n">
        <v>26.3</v>
      </c>
      <c r="H8808" s="19" t="n">
        <v>19.99</v>
      </c>
      <c r="I8808" s="19" t="n">
        <f aca="false">ROUND(F8808*G8808,2)</f>
        <v>52.6</v>
      </c>
      <c r="J8808" s="19" t="n">
        <f aca="false">ROUND(F8808*H8808,2)</f>
        <v>39.98</v>
      </c>
      <c r="K8808" s="19" t="n">
        <f aca="false">INDEX(Pricebook!$L$2:$L$1401,MATCH(D8808,Pricebook!$A$2:$A$1401,0))</f>
        <v>28.6</v>
      </c>
      <c r="L8808" s="19" t="n">
        <f aca="false">ROUND(F8808*K8808,2)</f>
        <v>57.2</v>
      </c>
      <c r="M8808" s="24" t="n">
        <f aca="false">DATE(YEAR(C8808),MONTH(C8808),1)</f>
        <v>46235</v>
      </c>
    </row>
    <row r="8809" customFormat="false" ht="15" hidden="false" customHeight="false" outlineLevel="0" collapsed="false">
      <c r="A8809" s="21" t="s">
        <v>4057</v>
      </c>
      <c r="B8809" s="21" t="s">
        <v>3731</v>
      </c>
      <c r="C8809" s="23" t="n">
        <v>46261</v>
      </c>
      <c r="D8809" s="21" t="s">
        <v>1170</v>
      </c>
      <c r="E8809" s="21" t="s">
        <v>971</v>
      </c>
      <c r="F8809" s="12" t="n">
        <v>1</v>
      </c>
      <c r="G8809" s="19" t="n">
        <v>1084.3</v>
      </c>
      <c r="H8809" s="19" t="n">
        <v>881.35</v>
      </c>
      <c r="I8809" s="19" t="n">
        <f aca="false">ROUND(F8809*G8809,2)</f>
        <v>1084.3</v>
      </c>
      <c r="J8809" s="19" t="n">
        <f aca="false">ROUND(F8809*H8809,2)</f>
        <v>881.35</v>
      </c>
      <c r="K8809" s="19" t="n">
        <f aca="false">INDEX(Pricebook!$L$2:$L$1401,MATCH(D8809,Pricebook!$A$2:$A$1401,0))</f>
        <v>1192.75</v>
      </c>
      <c r="L8809" s="19" t="n">
        <f aca="false">ROUND(F8809*K8809,2)</f>
        <v>1192.75</v>
      </c>
      <c r="M8809" s="24" t="n">
        <f aca="false">DATE(YEAR(C8809),MONTH(C8809),1)</f>
        <v>46235</v>
      </c>
    </row>
    <row r="8810" customFormat="false" ht="15" hidden="false" customHeight="false" outlineLevel="0" collapsed="false">
      <c r="A8810" s="21" t="s">
        <v>4057</v>
      </c>
      <c r="B8810" s="21" t="s">
        <v>3731</v>
      </c>
      <c r="C8810" s="23" t="n">
        <v>46261</v>
      </c>
      <c r="D8810" s="21" t="s">
        <v>386</v>
      </c>
      <c r="E8810" s="21" t="s">
        <v>366</v>
      </c>
      <c r="F8810" s="12" t="n">
        <v>6</v>
      </c>
      <c r="G8810" s="19" t="n">
        <v>6.6</v>
      </c>
      <c r="H8810" s="19" t="n">
        <v>4.81</v>
      </c>
      <c r="I8810" s="19" t="n">
        <f aca="false">ROUND(F8810*G8810,2)</f>
        <v>39.6</v>
      </c>
      <c r="J8810" s="19" t="n">
        <f aca="false">ROUND(F8810*H8810,2)</f>
        <v>28.86</v>
      </c>
      <c r="K8810" s="19" t="n">
        <f aca="false">INDEX(Pricebook!$L$2:$L$1401,MATCH(D8810,Pricebook!$A$2:$A$1401,0))</f>
        <v>7.2</v>
      </c>
      <c r="L8810" s="19" t="n">
        <f aca="false">ROUND(F8810*K8810,2)</f>
        <v>43.2</v>
      </c>
      <c r="M8810" s="24" t="n">
        <f aca="false">DATE(YEAR(C8810),MONTH(C8810),1)</f>
        <v>46235</v>
      </c>
    </row>
    <row r="8811" customFormat="false" ht="15" hidden="false" customHeight="false" outlineLevel="0" collapsed="false">
      <c r="A8811" s="21" t="s">
        <v>4057</v>
      </c>
      <c r="B8811" s="21" t="s">
        <v>3731</v>
      </c>
      <c r="C8811" s="23" t="n">
        <v>46261</v>
      </c>
      <c r="D8811" s="21" t="s">
        <v>2561</v>
      </c>
      <c r="E8811" s="21" t="s">
        <v>2466</v>
      </c>
      <c r="F8811" s="12" t="n">
        <v>6</v>
      </c>
      <c r="G8811" s="19" t="n">
        <v>60</v>
      </c>
      <c r="H8811" s="19" t="n">
        <v>37.13</v>
      </c>
      <c r="I8811" s="19" t="n">
        <f aca="false">ROUND(F8811*G8811,2)</f>
        <v>360</v>
      </c>
      <c r="J8811" s="19" t="n">
        <f aca="false">ROUND(F8811*H8811,2)</f>
        <v>222.78</v>
      </c>
      <c r="K8811" s="19" t="n">
        <f aca="false">INDEX(Pricebook!$L$2:$L$1401,MATCH(D8811,Pricebook!$A$2:$A$1401,0))</f>
        <v>61.9</v>
      </c>
      <c r="L8811" s="19" t="n">
        <f aca="false">ROUND(F8811*K8811,2)</f>
        <v>371.4</v>
      </c>
      <c r="M8811" s="24" t="n">
        <f aca="false">DATE(YEAR(C8811),MONTH(C8811),1)</f>
        <v>46235</v>
      </c>
    </row>
    <row r="8812" customFormat="false" ht="15" hidden="false" customHeight="false" outlineLevel="0" collapsed="false">
      <c r="A8812" s="21" t="s">
        <v>4057</v>
      </c>
      <c r="B8812" s="21" t="s">
        <v>3731</v>
      </c>
      <c r="C8812" s="23" t="n">
        <v>46261</v>
      </c>
      <c r="D8812" s="21" t="s">
        <v>465</v>
      </c>
      <c r="E8812" s="21" t="s">
        <v>366</v>
      </c>
      <c r="F8812" s="12" t="n">
        <v>2</v>
      </c>
      <c r="G8812" s="19" t="n">
        <v>99.6</v>
      </c>
      <c r="H8812" s="19" t="n">
        <v>72.58</v>
      </c>
      <c r="I8812" s="19" t="n">
        <f aca="false">ROUND(F8812*G8812,2)</f>
        <v>199.2</v>
      </c>
      <c r="J8812" s="19" t="n">
        <f aca="false">ROUND(F8812*H8812,2)</f>
        <v>145.16</v>
      </c>
      <c r="K8812" s="19" t="n">
        <f aca="false">INDEX(Pricebook!$L$2:$L$1401,MATCH(D8812,Pricebook!$A$2:$A$1401,0))</f>
        <v>108.35</v>
      </c>
      <c r="L8812" s="19" t="n">
        <f aca="false">ROUND(F8812*K8812,2)</f>
        <v>216.7</v>
      </c>
      <c r="M8812" s="24" t="n">
        <f aca="false">DATE(YEAR(C8812),MONTH(C8812),1)</f>
        <v>46235</v>
      </c>
    </row>
    <row r="8813" customFormat="false" ht="15" hidden="false" customHeight="false" outlineLevel="0" collapsed="false">
      <c r="A8813" s="21" t="s">
        <v>4057</v>
      </c>
      <c r="B8813" s="21" t="s">
        <v>3731</v>
      </c>
      <c r="C8813" s="23" t="n">
        <v>46261</v>
      </c>
      <c r="D8813" s="21" t="s">
        <v>1084</v>
      </c>
      <c r="E8813" s="21" t="s">
        <v>971</v>
      </c>
      <c r="F8813" s="12" t="n">
        <v>32</v>
      </c>
      <c r="G8813" s="19" t="n">
        <v>7.7</v>
      </c>
      <c r="H8813" s="19" t="n">
        <v>6.29</v>
      </c>
      <c r="I8813" s="19" t="n">
        <f aca="false">ROUND(F8813*G8813,2)</f>
        <v>246.4</v>
      </c>
      <c r="J8813" s="19" t="n">
        <f aca="false">ROUND(F8813*H8813,2)</f>
        <v>201.28</v>
      </c>
      <c r="K8813" s="19" t="n">
        <f aca="false">INDEX(Pricebook!$L$2:$L$1401,MATCH(D8813,Pricebook!$A$2:$A$1401,0))</f>
        <v>9</v>
      </c>
      <c r="L8813" s="19" t="n">
        <f aca="false">ROUND(F8813*K8813,2)</f>
        <v>288</v>
      </c>
      <c r="M8813" s="24" t="n">
        <f aca="false">DATE(YEAR(C8813),MONTH(C8813),1)</f>
        <v>46235</v>
      </c>
    </row>
    <row r="8814" customFormat="false" ht="15" hidden="false" customHeight="false" outlineLevel="0" collapsed="false">
      <c r="A8814" s="21" t="s">
        <v>4057</v>
      </c>
      <c r="B8814" s="21" t="s">
        <v>3731</v>
      </c>
      <c r="C8814" s="23" t="n">
        <v>46261</v>
      </c>
      <c r="D8814" s="21" t="s">
        <v>2581</v>
      </c>
      <c r="E8814" s="21" t="s">
        <v>2466</v>
      </c>
      <c r="F8814" s="12" t="n">
        <v>6</v>
      </c>
      <c r="G8814" s="19" t="n">
        <v>8.55</v>
      </c>
      <c r="H8814" s="19" t="n">
        <v>5.36</v>
      </c>
      <c r="I8814" s="19" t="n">
        <f aca="false">ROUND(F8814*G8814,2)</f>
        <v>51.3</v>
      </c>
      <c r="J8814" s="19" t="n">
        <f aca="false">ROUND(F8814*H8814,2)</f>
        <v>32.16</v>
      </c>
      <c r="K8814" s="19" t="n">
        <f aca="false">INDEX(Pricebook!$L$2:$L$1401,MATCH(D8814,Pricebook!$A$2:$A$1401,0))</f>
        <v>8.95</v>
      </c>
      <c r="L8814" s="19" t="n">
        <f aca="false">ROUND(F8814*K8814,2)</f>
        <v>53.7</v>
      </c>
      <c r="M8814" s="24" t="n">
        <f aca="false">DATE(YEAR(C8814),MONTH(C8814),1)</f>
        <v>46235</v>
      </c>
    </row>
    <row r="8815" customFormat="false" ht="15" hidden="false" customHeight="false" outlineLevel="0" collapsed="false">
      <c r="A8815" s="21" t="s">
        <v>4057</v>
      </c>
      <c r="B8815" s="21" t="s">
        <v>3731</v>
      </c>
      <c r="C8815" s="23" t="n">
        <v>46261</v>
      </c>
      <c r="D8815" s="21" t="s">
        <v>2567</v>
      </c>
      <c r="E8815" s="21" t="s">
        <v>2466</v>
      </c>
      <c r="F8815" s="12" t="n">
        <v>2</v>
      </c>
      <c r="G8815" s="19" t="n">
        <v>92</v>
      </c>
      <c r="H8815" s="19" t="n">
        <v>58.01</v>
      </c>
      <c r="I8815" s="19" t="n">
        <f aca="false">ROUND(F8815*G8815,2)</f>
        <v>184</v>
      </c>
      <c r="J8815" s="19" t="n">
        <f aca="false">ROUND(F8815*H8815,2)</f>
        <v>116.02</v>
      </c>
      <c r="K8815" s="19" t="n">
        <f aca="false">INDEX(Pricebook!$L$2:$L$1401,MATCH(D8815,Pricebook!$A$2:$A$1401,0))</f>
        <v>96.7</v>
      </c>
      <c r="L8815" s="19" t="n">
        <f aca="false">ROUND(F8815*K8815,2)</f>
        <v>193.4</v>
      </c>
      <c r="M8815" s="24" t="n">
        <f aca="false">DATE(YEAR(C8815),MONTH(C8815),1)</f>
        <v>46235</v>
      </c>
    </row>
    <row r="8816" customFormat="false" ht="15" hidden="false" customHeight="false" outlineLevel="0" collapsed="false">
      <c r="A8816" s="21" t="s">
        <v>4057</v>
      </c>
      <c r="B8816" s="21" t="s">
        <v>3731</v>
      </c>
      <c r="C8816" s="23" t="n">
        <v>46261</v>
      </c>
      <c r="D8816" s="21" t="s">
        <v>205</v>
      </c>
      <c r="E8816" s="21" t="s">
        <v>108</v>
      </c>
      <c r="F8816" s="12" t="n">
        <v>1</v>
      </c>
      <c r="G8816" s="19" t="n">
        <v>73.3</v>
      </c>
      <c r="H8816" s="19" t="n">
        <v>56.01</v>
      </c>
      <c r="I8816" s="19" t="n">
        <f aca="false">ROUND(F8816*G8816,2)</f>
        <v>73.3</v>
      </c>
      <c r="J8816" s="19" t="n">
        <f aca="false">ROUND(F8816*H8816,2)</f>
        <v>56.01</v>
      </c>
      <c r="K8816" s="19" t="n">
        <f aca="false">INDEX(Pricebook!$L$2:$L$1401,MATCH(D8816,Pricebook!$A$2:$A$1401,0))</f>
        <v>80.05</v>
      </c>
      <c r="L8816" s="19" t="n">
        <f aca="false">ROUND(F8816*K8816,2)</f>
        <v>80.05</v>
      </c>
      <c r="M8816" s="24" t="n">
        <f aca="false">DATE(YEAR(C8816),MONTH(C8816),1)</f>
        <v>46235</v>
      </c>
    </row>
    <row r="8817" customFormat="false" ht="15" hidden="false" customHeight="false" outlineLevel="0" collapsed="false">
      <c r="A8817" s="21" t="s">
        <v>4057</v>
      </c>
      <c r="B8817" s="21" t="s">
        <v>3731</v>
      </c>
      <c r="C8817" s="23" t="n">
        <v>46261</v>
      </c>
      <c r="D8817" s="21" t="s">
        <v>1432</v>
      </c>
      <c r="E8817" s="21" t="s">
        <v>971</v>
      </c>
      <c r="F8817" s="12" t="n">
        <v>1</v>
      </c>
      <c r="G8817" s="19" t="n">
        <v>1442.9</v>
      </c>
      <c r="H8817" s="19" t="n">
        <v>1180.78</v>
      </c>
      <c r="I8817" s="19" t="n">
        <f aca="false">ROUND(F8817*G8817,2)</f>
        <v>1442.9</v>
      </c>
      <c r="J8817" s="19" t="n">
        <f aca="false">ROUND(F8817*H8817,2)</f>
        <v>1180.78</v>
      </c>
      <c r="K8817" s="19" t="n">
        <f aca="false">INDEX(Pricebook!$L$2:$L$1401,MATCH(D8817,Pricebook!$A$2:$A$1401,0))</f>
        <v>1686.85</v>
      </c>
      <c r="L8817" s="19" t="n">
        <f aca="false">ROUND(F8817*K8817,2)</f>
        <v>1686.85</v>
      </c>
      <c r="M8817" s="24" t="n">
        <f aca="false">DATE(YEAR(C8817),MONTH(C8817),1)</f>
        <v>46235</v>
      </c>
    </row>
    <row r="8818" customFormat="false" ht="15" hidden="false" customHeight="false" outlineLevel="0" collapsed="false">
      <c r="A8818" s="21" t="s">
        <v>4057</v>
      </c>
      <c r="B8818" s="21" t="s">
        <v>3731</v>
      </c>
      <c r="C8818" s="23" t="n">
        <v>46261</v>
      </c>
      <c r="D8818" s="21" t="s">
        <v>1342</v>
      </c>
      <c r="E8818" s="21" t="s">
        <v>971</v>
      </c>
      <c r="F8818" s="12" t="n">
        <v>60</v>
      </c>
      <c r="G8818" s="19" t="n">
        <v>3</v>
      </c>
      <c r="H8818" s="19" t="n">
        <v>2.47</v>
      </c>
      <c r="I8818" s="19" t="n">
        <f aca="false">ROUND(F8818*G8818,2)</f>
        <v>180</v>
      </c>
      <c r="J8818" s="19" t="n">
        <f aca="false">ROUND(F8818*H8818,2)</f>
        <v>148.2</v>
      </c>
      <c r="K8818" s="19" t="n">
        <f aca="false">INDEX(Pricebook!$L$2:$L$1401,MATCH(D8818,Pricebook!$A$2:$A$1401,0))</f>
        <v>3.55</v>
      </c>
      <c r="L8818" s="19" t="n">
        <f aca="false">ROUND(F8818*K8818,2)</f>
        <v>213</v>
      </c>
      <c r="M8818" s="24" t="n">
        <f aca="false">DATE(YEAR(C8818),MONTH(C8818),1)</f>
        <v>46235</v>
      </c>
    </row>
    <row r="8819" customFormat="false" ht="15" hidden="false" customHeight="false" outlineLevel="0" collapsed="false">
      <c r="A8819" s="21" t="s">
        <v>4057</v>
      </c>
      <c r="B8819" s="21" t="s">
        <v>3731</v>
      </c>
      <c r="C8819" s="23" t="n">
        <v>46261</v>
      </c>
      <c r="D8819" s="21" t="s">
        <v>1160</v>
      </c>
      <c r="E8819" s="21" t="s">
        <v>971</v>
      </c>
      <c r="F8819" s="12" t="n">
        <v>7</v>
      </c>
      <c r="G8819" s="19" t="n">
        <v>9.75</v>
      </c>
      <c r="H8819" s="19" t="n">
        <v>7.97</v>
      </c>
      <c r="I8819" s="19" t="n">
        <f aca="false">ROUND(F8819*G8819,2)</f>
        <v>68.25</v>
      </c>
      <c r="J8819" s="19" t="n">
        <f aca="false">ROUND(F8819*H8819,2)</f>
        <v>55.79</v>
      </c>
      <c r="K8819" s="19" t="n">
        <f aca="false">INDEX(Pricebook!$L$2:$L$1401,MATCH(D8819,Pricebook!$A$2:$A$1401,0))</f>
        <v>11.4</v>
      </c>
      <c r="L8819" s="19" t="n">
        <f aca="false">ROUND(F8819*K8819,2)</f>
        <v>79.8</v>
      </c>
      <c r="M8819" s="24" t="n">
        <f aca="false">DATE(YEAR(C8819),MONTH(C8819),1)</f>
        <v>46235</v>
      </c>
    </row>
    <row r="8820" customFormat="false" ht="15" hidden="false" customHeight="false" outlineLevel="0" collapsed="false">
      <c r="A8820" s="21" t="s">
        <v>4057</v>
      </c>
      <c r="B8820" s="21" t="s">
        <v>3731</v>
      </c>
      <c r="C8820" s="23" t="n">
        <v>46261</v>
      </c>
      <c r="D8820" s="21" t="s">
        <v>2501</v>
      </c>
      <c r="E8820" s="21" t="s">
        <v>2466</v>
      </c>
      <c r="F8820" s="12" t="n">
        <v>3</v>
      </c>
      <c r="G8820" s="19" t="n">
        <v>73.35</v>
      </c>
      <c r="H8820" s="19" t="n">
        <v>45.24</v>
      </c>
      <c r="I8820" s="19" t="n">
        <f aca="false">ROUND(F8820*G8820,2)</f>
        <v>220.05</v>
      </c>
      <c r="J8820" s="19" t="n">
        <f aca="false">ROUND(F8820*H8820,2)</f>
        <v>135.72</v>
      </c>
      <c r="K8820" s="19" t="n">
        <f aca="false">INDEX(Pricebook!$L$2:$L$1401,MATCH(D8820,Pricebook!$A$2:$A$1401,0))</f>
        <v>75.4</v>
      </c>
      <c r="L8820" s="19" t="n">
        <f aca="false">ROUND(F8820*K8820,2)</f>
        <v>226.2</v>
      </c>
      <c r="M8820" s="24" t="n">
        <f aca="false">DATE(YEAR(C8820),MONTH(C8820),1)</f>
        <v>46235</v>
      </c>
    </row>
    <row r="8821" customFormat="false" ht="15" hidden="false" customHeight="false" outlineLevel="0" collapsed="false">
      <c r="A8821" s="21" t="s">
        <v>4057</v>
      </c>
      <c r="B8821" s="21" t="s">
        <v>3731</v>
      </c>
      <c r="C8821" s="23" t="n">
        <v>46261</v>
      </c>
      <c r="D8821" s="21" t="s">
        <v>412</v>
      </c>
      <c r="E8821" s="21" t="s">
        <v>366</v>
      </c>
      <c r="F8821" s="12" t="n">
        <v>1</v>
      </c>
      <c r="G8821" s="19" t="n">
        <v>360.45</v>
      </c>
      <c r="H8821" s="19" t="n">
        <v>260.79</v>
      </c>
      <c r="I8821" s="19" t="n">
        <f aca="false">ROUND(F8821*G8821,2)</f>
        <v>360.45</v>
      </c>
      <c r="J8821" s="19" t="n">
        <f aca="false">ROUND(F8821*H8821,2)</f>
        <v>260.79</v>
      </c>
      <c r="K8821" s="19" t="n">
        <f aca="false">INDEX(Pricebook!$L$2:$L$1401,MATCH(D8821,Pricebook!$A$2:$A$1401,0))</f>
        <v>389.25</v>
      </c>
      <c r="L8821" s="19" t="n">
        <f aca="false">ROUND(F8821*K8821,2)</f>
        <v>389.25</v>
      </c>
      <c r="M8821" s="24" t="n">
        <f aca="false">DATE(YEAR(C8821),MONTH(C8821),1)</f>
        <v>46235</v>
      </c>
    </row>
    <row r="8822" customFormat="false" ht="15" hidden="false" customHeight="false" outlineLevel="0" collapsed="false">
      <c r="A8822" s="21" t="s">
        <v>4057</v>
      </c>
      <c r="B8822" s="21" t="s">
        <v>3731</v>
      </c>
      <c r="C8822" s="23" t="n">
        <v>46261</v>
      </c>
      <c r="D8822" s="21" t="s">
        <v>711</v>
      </c>
      <c r="E8822" s="21" t="s">
        <v>366</v>
      </c>
      <c r="F8822" s="12" t="n">
        <v>1</v>
      </c>
      <c r="G8822" s="19" t="n">
        <v>35.85</v>
      </c>
      <c r="H8822" s="19" t="n">
        <v>26</v>
      </c>
      <c r="I8822" s="19" t="n">
        <f aca="false">ROUND(F8822*G8822,2)</f>
        <v>35.85</v>
      </c>
      <c r="J8822" s="19" t="n">
        <f aca="false">ROUND(F8822*H8822,2)</f>
        <v>26</v>
      </c>
      <c r="K8822" s="19" t="n">
        <f aca="false">INDEX(Pricebook!$L$2:$L$1401,MATCH(D8822,Pricebook!$A$2:$A$1401,0))</f>
        <v>38.85</v>
      </c>
      <c r="L8822" s="19" t="n">
        <f aca="false">ROUND(F8822*K8822,2)</f>
        <v>38.85</v>
      </c>
      <c r="M8822" s="24" t="n">
        <f aca="false">DATE(YEAR(C8822),MONTH(C8822),1)</f>
        <v>46235</v>
      </c>
    </row>
    <row r="8823" customFormat="false" ht="15" hidden="false" customHeight="false" outlineLevel="0" collapsed="false">
      <c r="A8823" s="21" t="s">
        <v>4057</v>
      </c>
      <c r="B8823" s="21" t="s">
        <v>3731</v>
      </c>
      <c r="C8823" s="23" t="n">
        <v>46261</v>
      </c>
      <c r="D8823" s="21" t="s">
        <v>501</v>
      </c>
      <c r="E8823" s="21" t="s">
        <v>366</v>
      </c>
      <c r="F8823" s="12" t="n">
        <v>2</v>
      </c>
      <c r="G8823" s="19" t="n">
        <v>66.65</v>
      </c>
      <c r="H8823" s="19" t="n">
        <v>55.14</v>
      </c>
      <c r="I8823" s="19" t="n">
        <f aca="false">ROUND(F8823*G8823,2)</f>
        <v>133.3</v>
      </c>
      <c r="J8823" s="19" t="n">
        <f aca="false">ROUND(F8823*H8823,2)</f>
        <v>110.28</v>
      </c>
      <c r="K8823" s="19" t="n">
        <f aca="false">INDEX(Pricebook!$L$2:$L$1401,MATCH(D8823,Pricebook!$A$2:$A$1401,0))</f>
        <v>71.65</v>
      </c>
      <c r="L8823" s="19" t="n">
        <f aca="false">ROUND(F8823*K8823,2)</f>
        <v>143.3</v>
      </c>
      <c r="M8823" s="24" t="n">
        <f aca="false">DATE(YEAR(C8823),MONTH(C8823),1)</f>
        <v>46235</v>
      </c>
    </row>
    <row r="8824" customFormat="false" ht="15" hidden="false" customHeight="false" outlineLevel="0" collapsed="false">
      <c r="A8824" s="21" t="s">
        <v>4058</v>
      </c>
      <c r="B8824" s="21" t="s">
        <v>3617</v>
      </c>
      <c r="C8824" s="23" t="n">
        <v>46261</v>
      </c>
      <c r="D8824" s="21" t="s">
        <v>384</v>
      </c>
      <c r="E8824" s="21" t="s">
        <v>366</v>
      </c>
      <c r="F8824" s="12" t="n">
        <v>2</v>
      </c>
      <c r="G8824" s="19" t="n">
        <v>99.6</v>
      </c>
      <c r="H8824" s="19" t="n">
        <v>71.82</v>
      </c>
      <c r="I8824" s="19" t="n">
        <f aca="false">ROUND(F8824*G8824,2)</f>
        <v>199.2</v>
      </c>
      <c r="J8824" s="19" t="n">
        <f aca="false">ROUND(F8824*H8824,2)</f>
        <v>143.64</v>
      </c>
      <c r="K8824" s="19" t="n">
        <f aca="false">INDEX(Pricebook!$L$2:$L$1401,MATCH(D8824,Pricebook!$A$2:$A$1401,0))</f>
        <v>107.2</v>
      </c>
      <c r="L8824" s="19" t="n">
        <f aca="false">ROUND(F8824*K8824,2)</f>
        <v>214.4</v>
      </c>
      <c r="M8824" s="24" t="n">
        <f aca="false">DATE(YEAR(C8824),MONTH(C8824),1)</f>
        <v>46235</v>
      </c>
    </row>
    <row r="8825" customFormat="false" ht="15" hidden="false" customHeight="false" outlineLevel="0" collapsed="false">
      <c r="A8825" s="21" t="s">
        <v>4058</v>
      </c>
      <c r="B8825" s="21" t="s">
        <v>3617</v>
      </c>
      <c r="C8825" s="23" t="n">
        <v>46261</v>
      </c>
      <c r="D8825" s="21" t="s">
        <v>1162</v>
      </c>
      <c r="E8825" s="21" t="s">
        <v>971</v>
      </c>
      <c r="F8825" s="12" t="n">
        <v>7</v>
      </c>
      <c r="G8825" s="19" t="n">
        <v>8.3</v>
      </c>
      <c r="H8825" s="19" t="n">
        <v>6.81</v>
      </c>
      <c r="I8825" s="19" t="n">
        <f aca="false">ROUND(F8825*G8825,2)</f>
        <v>58.1</v>
      </c>
      <c r="J8825" s="19" t="n">
        <f aca="false">ROUND(F8825*H8825,2)</f>
        <v>47.67</v>
      </c>
      <c r="K8825" s="19" t="n">
        <f aca="false">INDEX(Pricebook!$L$2:$L$1401,MATCH(D8825,Pricebook!$A$2:$A$1401,0))</f>
        <v>9.75</v>
      </c>
      <c r="L8825" s="19" t="n">
        <f aca="false">ROUND(F8825*K8825,2)</f>
        <v>68.25</v>
      </c>
      <c r="M8825" s="24" t="n">
        <f aca="false">DATE(YEAR(C8825),MONTH(C8825),1)</f>
        <v>46235</v>
      </c>
    </row>
    <row r="8826" customFormat="false" ht="15" hidden="false" customHeight="false" outlineLevel="0" collapsed="false">
      <c r="A8826" s="21" t="s">
        <v>4058</v>
      </c>
      <c r="B8826" s="21" t="s">
        <v>3617</v>
      </c>
      <c r="C8826" s="23" t="n">
        <v>46261</v>
      </c>
      <c r="D8826" s="21" t="s">
        <v>2918</v>
      </c>
      <c r="E8826" s="21" t="s">
        <v>2748</v>
      </c>
      <c r="F8826" s="12" t="n">
        <v>2</v>
      </c>
      <c r="G8826" s="19" t="n">
        <v>68.75</v>
      </c>
      <c r="H8826" s="19" t="n">
        <v>41.31</v>
      </c>
      <c r="I8826" s="19" t="n">
        <f aca="false">ROUND(F8826*G8826,2)</f>
        <v>137.5</v>
      </c>
      <c r="J8826" s="19" t="n">
        <f aca="false">ROUND(F8826*H8826,2)</f>
        <v>82.62</v>
      </c>
      <c r="K8826" s="19" t="n">
        <f aca="false">INDEX(Pricebook!$L$2:$L$1401,MATCH(D8826,Pricebook!$A$2:$A$1401,0))</f>
        <v>75.15</v>
      </c>
      <c r="L8826" s="19" t="n">
        <f aca="false">ROUND(F8826*K8826,2)</f>
        <v>150.3</v>
      </c>
      <c r="M8826" s="24" t="n">
        <f aca="false">DATE(YEAR(C8826),MONTH(C8826),1)</f>
        <v>46235</v>
      </c>
    </row>
    <row r="8827" customFormat="false" ht="15" hidden="false" customHeight="false" outlineLevel="0" collapsed="false">
      <c r="A8827" s="21" t="s">
        <v>4058</v>
      </c>
      <c r="B8827" s="21" t="s">
        <v>3617</v>
      </c>
      <c r="C8827" s="23" t="n">
        <v>46261</v>
      </c>
      <c r="D8827" s="21" t="s">
        <v>298</v>
      </c>
      <c r="E8827" s="21" t="s">
        <v>108</v>
      </c>
      <c r="F8827" s="12" t="n">
        <v>1</v>
      </c>
      <c r="G8827" s="19" t="n">
        <v>82.5</v>
      </c>
      <c r="H8827" s="19" t="n">
        <v>71.86</v>
      </c>
      <c r="I8827" s="19" t="n">
        <f aca="false">ROUND(F8827*G8827,2)</f>
        <v>82.5</v>
      </c>
      <c r="J8827" s="19" t="n">
        <f aca="false">ROUND(F8827*H8827,2)</f>
        <v>71.86</v>
      </c>
      <c r="K8827" s="19" t="n">
        <f aca="false">INDEX(Pricebook!$L$2:$L$1401,MATCH(D8827,Pricebook!$A$2:$A$1401,0))</f>
        <v>89.85</v>
      </c>
      <c r="L8827" s="19" t="n">
        <f aca="false">ROUND(F8827*K8827,2)</f>
        <v>89.85</v>
      </c>
      <c r="M8827" s="24" t="n">
        <f aca="false">DATE(YEAR(C8827),MONTH(C8827),1)</f>
        <v>46235</v>
      </c>
    </row>
    <row r="8828" customFormat="false" ht="15" hidden="false" customHeight="false" outlineLevel="0" collapsed="false">
      <c r="A8828" s="21" t="s">
        <v>4058</v>
      </c>
      <c r="B8828" s="21" t="s">
        <v>3617</v>
      </c>
      <c r="C8828" s="23" t="n">
        <v>46261</v>
      </c>
      <c r="D8828" s="21" t="s">
        <v>159</v>
      </c>
      <c r="E8828" s="21" t="s">
        <v>108</v>
      </c>
      <c r="F8828" s="12" t="n">
        <v>1</v>
      </c>
      <c r="G8828" s="19" t="n">
        <v>15.75</v>
      </c>
      <c r="H8828" s="19" t="n">
        <v>12.02</v>
      </c>
      <c r="I8828" s="19" t="n">
        <f aca="false">ROUND(F8828*G8828,2)</f>
        <v>15.75</v>
      </c>
      <c r="J8828" s="19" t="n">
        <f aca="false">ROUND(F8828*H8828,2)</f>
        <v>12.02</v>
      </c>
      <c r="K8828" s="19" t="n">
        <f aca="false">INDEX(Pricebook!$L$2:$L$1401,MATCH(D8828,Pricebook!$A$2:$A$1401,0))</f>
        <v>17.2</v>
      </c>
      <c r="L8828" s="19" t="n">
        <f aca="false">ROUND(F8828*K8828,2)</f>
        <v>17.2</v>
      </c>
      <c r="M8828" s="24" t="n">
        <f aca="false">DATE(YEAR(C8828),MONTH(C8828),1)</f>
        <v>46235</v>
      </c>
    </row>
    <row r="8829" customFormat="false" ht="15" hidden="false" customHeight="false" outlineLevel="0" collapsed="false">
      <c r="A8829" s="21" t="s">
        <v>4058</v>
      </c>
      <c r="B8829" s="21" t="s">
        <v>3617</v>
      </c>
      <c r="C8829" s="23" t="n">
        <v>46261</v>
      </c>
      <c r="D8829" s="21" t="s">
        <v>998</v>
      </c>
      <c r="E8829" s="21" t="s">
        <v>971</v>
      </c>
      <c r="F8829" s="12" t="n">
        <v>57</v>
      </c>
      <c r="G8829" s="19" t="n">
        <v>15.8</v>
      </c>
      <c r="H8829" s="19" t="n">
        <v>14.68</v>
      </c>
      <c r="I8829" s="19" t="n">
        <f aca="false">ROUND(F8829*G8829,2)</f>
        <v>900.6</v>
      </c>
      <c r="J8829" s="19" t="n">
        <f aca="false">ROUND(F8829*H8829,2)</f>
        <v>836.76</v>
      </c>
      <c r="K8829" s="19" t="n">
        <f aca="false">INDEX(Pricebook!$L$2:$L$1401,MATCH(D8829,Pricebook!$A$2:$A$1401,0))</f>
        <v>18.35</v>
      </c>
      <c r="L8829" s="19" t="n">
        <f aca="false">ROUND(F8829*K8829,2)</f>
        <v>1045.95</v>
      </c>
      <c r="M8829" s="24" t="n">
        <f aca="false">DATE(YEAR(C8829),MONTH(C8829),1)</f>
        <v>46235</v>
      </c>
    </row>
    <row r="8830" customFormat="false" ht="15" hidden="false" customHeight="false" outlineLevel="0" collapsed="false">
      <c r="A8830" s="21" t="s">
        <v>4058</v>
      </c>
      <c r="B8830" s="21" t="s">
        <v>3617</v>
      </c>
      <c r="C8830" s="23" t="n">
        <v>46261</v>
      </c>
      <c r="D8830" s="21" t="s">
        <v>2854</v>
      </c>
      <c r="E8830" s="21" t="s">
        <v>2748</v>
      </c>
      <c r="F8830" s="12" t="n">
        <v>10</v>
      </c>
      <c r="G8830" s="19" t="n">
        <v>15.1</v>
      </c>
      <c r="H8830" s="19" t="n">
        <v>10</v>
      </c>
      <c r="I8830" s="19" t="n">
        <f aca="false">ROUND(F8830*G8830,2)</f>
        <v>151</v>
      </c>
      <c r="J8830" s="19" t="n">
        <f aca="false">ROUND(F8830*H8830,2)</f>
        <v>100</v>
      </c>
      <c r="K8830" s="19" t="n">
        <f aca="false">INDEX(Pricebook!$L$2:$L$1401,MATCH(D8830,Pricebook!$A$2:$A$1401,0))</f>
        <v>16.4</v>
      </c>
      <c r="L8830" s="19" t="n">
        <f aca="false">ROUND(F8830*K8830,2)</f>
        <v>164</v>
      </c>
      <c r="M8830" s="24" t="n">
        <f aca="false">DATE(YEAR(C8830),MONTH(C8830),1)</f>
        <v>46235</v>
      </c>
    </row>
    <row r="8831" customFormat="false" ht="15" hidden="false" customHeight="false" outlineLevel="0" collapsed="false">
      <c r="A8831" s="21" t="s">
        <v>4058</v>
      </c>
      <c r="B8831" s="21" t="s">
        <v>3617</v>
      </c>
      <c r="C8831" s="23" t="n">
        <v>46261</v>
      </c>
      <c r="D8831" s="21" t="s">
        <v>378</v>
      </c>
      <c r="E8831" s="21" t="s">
        <v>366</v>
      </c>
      <c r="F8831" s="12" t="n">
        <v>4</v>
      </c>
      <c r="G8831" s="19" t="n">
        <v>10</v>
      </c>
      <c r="H8831" s="19" t="n">
        <v>7.12</v>
      </c>
      <c r="I8831" s="19" t="n">
        <f aca="false">ROUND(F8831*G8831,2)</f>
        <v>40</v>
      </c>
      <c r="J8831" s="19" t="n">
        <f aca="false">ROUND(F8831*H8831,2)</f>
        <v>28.48</v>
      </c>
      <c r="K8831" s="19" t="n">
        <f aca="false">INDEX(Pricebook!$L$2:$L$1401,MATCH(D8831,Pricebook!$A$2:$A$1401,0))</f>
        <v>10.65</v>
      </c>
      <c r="L8831" s="19" t="n">
        <f aca="false">ROUND(F8831*K8831,2)</f>
        <v>42.6</v>
      </c>
      <c r="M8831" s="24" t="n">
        <f aca="false">DATE(YEAR(C8831),MONTH(C8831),1)</f>
        <v>46235</v>
      </c>
    </row>
    <row r="8832" customFormat="false" ht="15" hidden="false" customHeight="false" outlineLevel="0" collapsed="false">
      <c r="A8832" s="21" t="s">
        <v>4058</v>
      </c>
      <c r="B8832" s="21" t="s">
        <v>3617</v>
      </c>
      <c r="C8832" s="23" t="n">
        <v>46261</v>
      </c>
      <c r="D8832" s="21" t="s">
        <v>248</v>
      </c>
      <c r="E8832" s="21" t="s">
        <v>108</v>
      </c>
      <c r="F8832" s="12" t="n">
        <v>1</v>
      </c>
      <c r="G8832" s="19" t="n">
        <v>291.45</v>
      </c>
      <c r="H8832" s="19" t="n">
        <v>221.44</v>
      </c>
      <c r="I8832" s="19" t="n">
        <f aca="false">ROUND(F8832*G8832,2)</f>
        <v>291.45</v>
      </c>
      <c r="J8832" s="19" t="n">
        <f aca="false">ROUND(F8832*H8832,2)</f>
        <v>221.44</v>
      </c>
      <c r="K8832" s="19" t="n">
        <f aca="false">INDEX(Pricebook!$L$2:$L$1401,MATCH(D8832,Pricebook!$A$2:$A$1401,0))</f>
        <v>316.35</v>
      </c>
      <c r="L8832" s="19" t="n">
        <f aca="false">ROUND(F8832*K8832,2)</f>
        <v>316.35</v>
      </c>
      <c r="M8832" s="24" t="n">
        <f aca="false">DATE(YEAR(C8832),MONTH(C8832),1)</f>
        <v>46235</v>
      </c>
    </row>
    <row r="8833" customFormat="false" ht="15" hidden="false" customHeight="false" outlineLevel="0" collapsed="false">
      <c r="A8833" s="21" t="s">
        <v>4059</v>
      </c>
      <c r="B8833" s="21" t="s">
        <v>3408</v>
      </c>
      <c r="C8833" s="23" t="n">
        <v>46261</v>
      </c>
      <c r="D8833" s="21" t="s">
        <v>2327</v>
      </c>
      <c r="E8833" s="21" t="s">
        <v>2202</v>
      </c>
      <c r="F8833" s="12" t="n">
        <v>2</v>
      </c>
      <c r="G8833" s="19" t="n">
        <v>10.75</v>
      </c>
      <c r="H8833" s="19" t="n">
        <v>6.67</v>
      </c>
      <c r="I8833" s="19" t="n">
        <f aca="false">ROUND(F8833*G8833,2)</f>
        <v>21.5</v>
      </c>
      <c r="J8833" s="19" t="n">
        <f aca="false">ROUND(F8833*H8833,2)</f>
        <v>13.34</v>
      </c>
      <c r="K8833" s="19" t="n">
        <f aca="false">INDEX(Pricebook!$L$2:$L$1401,MATCH(D8833,Pricebook!$A$2:$A$1401,0))</f>
        <v>11.5</v>
      </c>
      <c r="L8833" s="19" t="n">
        <f aca="false">ROUND(F8833*K8833,2)</f>
        <v>23</v>
      </c>
      <c r="M8833" s="24" t="n">
        <f aca="false">DATE(YEAR(C8833),MONTH(C8833),1)</f>
        <v>46235</v>
      </c>
    </row>
    <row r="8834" customFormat="false" ht="15" hidden="false" customHeight="false" outlineLevel="0" collapsed="false">
      <c r="A8834" s="21" t="s">
        <v>4059</v>
      </c>
      <c r="B8834" s="21" t="s">
        <v>3408</v>
      </c>
      <c r="C8834" s="23" t="n">
        <v>46261</v>
      </c>
      <c r="D8834" s="21" t="s">
        <v>1482</v>
      </c>
      <c r="E8834" s="21" t="s">
        <v>1452</v>
      </c>
      <c r="F8834" s="12" t="n">
        <v>6</v>
      </c>
      <c r="G8834" s="19" t="n">
        <v>81</v>
      </c>
      <c r="H8834" s="19" t="n">
        <v>59.11</v>
      </c>
      <c r="I8834" s="19" t="n">
        <f aca="false">ROUND(F8834*G8834,2)</f>
        <v>486</v>
      </c>
      <c r="J8834" s="19" t="n">
        <f aca="false">ROUND(F8834*H8834,2)</f>
        <v>354.66</v>
      </c>
      <c r="K8834" s="19" t="n">
        <f aca="false">INDEX(Pricebook!$L$2:$L$1401,MATCH(D8834,Pricebook!$A$2:$A$1401,0))</f>
        <v>84.45</v>
      </c>
      <c r="L8834" s="19" t="n">
        <f aca="false">ROUND(F8834*K8834,2)</f>
        <v>506.7</v>
      </c>
      <c r="M8834" s="24" t="n">
        <f aca="false">DATE(YEAR(C8834),MONTH(C8834),1)</f>
        <v>46235</v>
      </c>
    </row>
    <row r="8835" customFormat="false" ht="15" hidden="false" customHeight="false" outlineLevel="0" collapsed="false">
      <c r="A8835" s="21" t="s">
        <v>4059</v>
      </c>
      <c r="B8835" s="21" t="s">
        <v>3408</v>
      </c>
      <c r="C8835" s="23" t="n">
        <v>46261</v>
      </c>
      <c r="D8835" s="21" t="s">
        <v>945</v>
      </c>
      <c r="E8835" s="21" t="s">
        <v>366</v>
      </c>
      <c r="F8835" s="12" t="n">
        <v>2</v>
      </c>
      <c r="G8835" s="19" t="n">
        <v>122.4</v>
      </c>
      <c r="H8835" s="19" t="n">
        <v>87.55</v>
      </c>
      <c r="I8835" s="19" t="n">
        <f aca="false">ROUND(F8835*G8835,2)</f>
        <v>244.8</v>
      </c>
      <c r="J8835" s="19" t="n">
        <f aca="false">ROUND(F8835*H8835,2)</f>
        <v>175.1</v>
      </c>
      <c r="K8835" s="19" t="n">
        <f aca="false">INDEX(Pricebook!$L$2:$L$1401,MATCH(D8835,Pricebook!$A$2:$A$1401,0))</f>
        <v>130.7</v>
      </c>
      <c r="L8835" s="19" t="n">
        <f aca="false">ROUND(F8835*K8835,2)</f>
        <v>261.4</v>
      </c>
      <c r="M8835" s="24" t="n">
        <f aca="false">DATE(YEAR(C8835),MONTH(C8835),1)</f>
        <v>46235</v>
      </c>
    </row>
    <row r="8836" customFormat="false" ht="15" hidden="false" customHeight="false" outlineLevel="0" collapsed="false">
      <c r="A8836" s="21" t="s">
        <v>4059</v>
      </c>
      <c r="B8836" s="21" t="s">
        <v>3408</v>
      </c>
      <c r="C8836" s="23" t="n">
        <v>46261</v>
      </c>
      <c r="D8836" s="21" t="s">
        <v>2398</v>
      </c>
      <c r="E8836" s="21" t="s">
        <v>2202</v>
      </c>
      <c r="F8836" s="12" t="n">
        <v>3</v>
      </c>
      <c r="G8836" s="19" t="n">
        <v>20.55</v>
      </c>
      <c r="H8836" s="19" t="n">
        <v>12.56</v>
      </c>
      <c r="I8836" s="19" t="n">
        <f aca="false">ROUND(F8836*G8836,2)</f>
        <v>61.65</v>
      </c>
      <c r="J8836" s="19" t="n">
        <f aca="false">ROUND(F8836*H8836,2)</f>
        <v>37.68</v>
      </c>
      <c r="K8836" s="19" t="n">
        <f aca="false">INDEX(Pricebook!$L$2:$L$1401,MATCH(D8836,Pricebook!$A$2:$A$1401,0))</f>
        <v>21.7</v>
      </c>
      <c r="L8836" s="19" t="n">
        <f aca="false">ROUND(F8836*K8836,2)</f>
        <v>65.1</v>
      </c>
      <c r="M8836" s="24" t="n">
        <f aca="false">DATE(YEAR(C8836),MONTH(C8836),1)</f>
        <v>46235</v>
      </c>
    </row>
    <row r="8837" customFormat="false" ht="15" hidden="false" customHeight="false" outlineLevel="0" collapsed="false">
      <c r="A8837" s="21" t="s">
        <v>4059</v>
      </c>
      <c r="B8837" s="21" t="s">
        <v>3408</v>
      </c>
      <c r="C8837" s="23" t="n">
        <v>46261</v>
      </c>
      <c r="D8837" s="21" t="s">
        <v>785</v>
      </c>
      <c r="E8837" s="21" t="s">
        <v>366</v>
      </c>
      <c r="F8837" s="12" t="n">
        <v>2</v>
      </c>
      <c r="G8837" s="19" t="n">
        <v>8.95</v>
      </c>
      <c r="H8837" s="19" t="n">
        <v>6.37</v>
      </c>
      <c r="I8837" s="19" t="n">
        <f aca="false">ROUND(F8837*G8837,2)</f>
        <v>17.9</v>
      </c>
      <c r="J8837" s="19" t="n">
        <f aca="false">ROUND(F8837*H8837,2)</f>
        <v>12.74</v>
      </c>
      <c r="K8837" s="19" t="n">
        <f aca="false">INDEX(Pricebook!$L$2:$L$1401,MATCH(D8837,Pricebook!$A$2:$A$1401,0))</f>
        <v>9.55</v>
      </c>
      <c r="L8837" s="19" t="n">
        <f aca="false">ROUND(F8837*K8837,2)</f>
        <v>19.1</v>
      </c>
      <c r="M8837" s="24" t="n">
        <f aca="false">DATE(YEAR(C8837),MONTH(C8837),1)</f>
        <v>46235</v>
      </c>
    </row>
    <row r="8838" customFormat="false" ht="15" hidden="false" customHeight="false" outlineLevel="0" collapsed="false">
      <c r="A8838" s="21" t="s">
        <v>4059</v>
      </c>
      <c r="B8838" s="21" t="s">
        <v>3408</v>
      </c>
      <c r="C8838" s="23" t="n">
        <v>46261</v>
      </c>
      <c r="D8838" s="21" t="s">
        <v>2448</v>
      </c>
      <c r="E8838" s="21" t="s">
        <v>2202</v>
      </c>
      <c r="F8838" s="12" t="n">
        <v>3</v>
      </c>
      <c r="G8838" s="19" t="n">
        <v>10.75</v>
      </c>
      <c r="H8838" s="19" t="n">
        <v>6.56</v>
      </c>
      <c r="I8838" s="19" t="n">
        <f aca="false">ROUND(F8838*G8838,2)</f>
        <v>32.25</v>
      </c>
      <c r="J8838" s="19" t="n">
        <f aca="false">ROUND(F8838*H8838,2)</f>
        <v>19.68</v>
      </c>
      <c r="K8838" s="19" t="n">
        <f aca="false">INDEX(Pricebook!$L$2:$L$1401,MATCH(D8838,Pricebook!$A$2:$A$1401,0))</f>
        <v>11.35</v>
      </c>
      <c r="L8838" s="19" t="n">
        <f aca="false">ROUND(F8838*K8838,2)</f>
        <v>34.05</v>
      </c>
      <c r="M8838" s="24" t="n">
        <f aca="false">DATE(YEAR(C8838),MONTH(C8838),1)</f>
        <v>46235</v>
      </c>
    </row>
    <row r="8839" customFormat="false" ht="15" hidden="false" customHeight="false" outlineLevel="0" collapsed="false">
      <c r="A8839" s="21" t="s">
        <v>4059</v>
      </c>
      <c r="B8839" s="21" t="s">
        <v>3408</v>
      </c>
      <c r="C8839" s="23" t="n">
        <v>46261</v>
      </c>
      <c r="D8839" s="21" t="s">
        <v>2448</v>
      </c>
      <c r="E8839" s="21" t="s">
        <v>2202</v>
      </c>
      <c r="F8839" s="12" t="n">
        <v>7</v>
      </c>
      <c r="G8839" s="19" t="n">
        <v>10.75</v>
      </c>
      <c r="H8839" s="19" t="n">
        <v>6.56</v>
      </c>
      <c r="I8839" s="19" t="n">
        <f aca="false">ROUND(F8839*G8839,2)</f>
        <v>75.25</v>
      </c>
      <c r="J8839" s="19" t="n">
        <f aca="false">ROUND(F8839*H8839,2)</f>
        <v>45.92</v>
      </c>
      <c r="K8839" s="19" t="n">
        <f aca="false">INDEX(Pricebook!$L$2:$L$1401,MATCH(D8839,Pricebook!$A$2:$A$1401,0))</f>
        <v>11.35</v>
      </c>
      <c r="L8839" s="19" t="n">
        <f aca="false">ROUND(F8839*K8839,2)</f>
        <v>79.45</v>
      </c>
      <c r="M8839" s="24" t="n">
        <f aca="false">DATE(YEAR(C8839),MONTH(C8839),1)</f>
        <v>46235</v>
      </c>
    </row>
    <row r="8840" customFormat="false" ht="15" hidden="false" customHeight="false" outlineLevel="0" collapsed="false">
      <c r="A8840" s="21" t="s">
        <v>4059</v>
      </c>
      <c r="B8840" s="21" t="s">
        <v>3408</v>
      </c>
      <c r="C8840" s="23" t="n">
        <v>46261</v>
      </c>
      <c r="D8840" s="21" t="s">
        <v>653</v>
      </c>
      <c r="E8840" s="21" t="s">
        <v>366</v>
      </c>
      <c r="F8840" s="12" t="n">
        <v>1</v>
      </c>
      <c r="G8840" s="19" t="n">
        <v>13.75</v>
      </c>
      <c r="H8840" s="19" t="n">
        <v>10.02</v>
      </c>
      <c r="I8840" s="19" t="n">
        <f aca="false">ROUND(F8840*G8840,2)</f>
        <v>13.75</v>
      </c>
      <c r="J8840" s="19" t="n">
        <f aca="false">ROUND(F8840*H8840,2)</f>
        <v>10.02</v>
      </c>
      <c r="K8840" s="19" t="n">
        <f aca="false">INDEX(Pricebook!$L$2:$L$1401,MATCH(D8840,Pricebook!$A$2:$A$1401,0))</f>
        <v>15</v>
      </c>
      <c r="L8840" s="19" t="n">
        <f aca="false">ROUND(F8840*K8840,2)</f>
        <v>15</v>
      </c>
      <c r="M8840" s="24" t="n">
        <f aca="false">DATE(YEAR(C8840),MONTH(C8840),1)</f>
        <v>46235</v>
      </c>
    </row>
    <row r="8841" customFormat="false" ht="15" hidden="false" customHeight="false" outlineLevel="0" collapsed="false">
      <c r="A8841" s="21" t="s">
        <v>4059</v>
      </c>
      <c r="B8841" s="21" t="s">
        <v>3408</v>
      </c>
      <c r="C8841" s="23" t="n">
        <v>46261</v>
      </c>
      <c r="D8841" s="21" t="s">
        <v>525</v>
      </c>
      <c r="E8841" s="21" t="s">
        <v>366</v>
      </c>
      <c r="F8841" s="12" t="n">
        <v>4</v>
      </c>
      <c r="G8841" s="19" t="n">
        <v>16.5</v>
      </c>
      <c r="H8841" s="19" t="n">
        <v>11.93</v>
      </c>
      <c r="I8841" s="19" t="n">
        <f aca="false">ROUND(F8841*G8841,2)</f>
        <v>66</v>
      </c>
      <c r="J8841" s="19" t="n">
        <f aca="false">ROUND(F8841*H8841,2)</f>
        <v>47.72</v>
      </c>
      <c r="K8841" s="19" t="n">
        <f aca="false">INDEX(Pricebook!$L$2:$L$1401,MATCH(D8841,Pricebook!$A$2:$A$1401,0))</f>
        <v>17.85</v>
      </c>
      <c r="L8841" s="19" t="n">
        <f aca="false">ROUND(F8841*K8841,2)</f>
        <v>71.4</v>
      </c>
      <c r="M8841" s="24" t="n">
        <f aca="false">DATE(YEAR(C8841),MONTH(C8841),1)</f>
        <v>46235</v>
      </c>
    </row>
    <row r="8842" customFormat="false" ht="15" hidden="false" customHeight="false" outlineLevel="0" collapsed="false">
      <c r="A8842" s="21" t="s">
        <v>4059</v>
      </c>
      <c r="B8842" s="21" t="s">
        <v>3408</v>
      </c>
      <c r="C8842" s="23" t="n">
        <v>46261</v>
      </c>
      <c r="D8842" s="21" t="s">
        <v>2321</v>
      </c>
      <c r="E8842" s="21" t="s">
        <v>2202</v>
      </c>
      <c r="F8842" s="12" t="n">
        <v>7</v>
      </c>
      <c r="G8842" s="19" t="n">
        <v>9.7</v>
      </c>
      <c r="H8842" s="19" t="n">
        <v>6.67</v>
      </c>
      <c r="I8842" s="19" t="n">
        <f aca="false">ROUND(F8842*G8842,2)</f>
        <v>67.9</v>
      </c>
      <c r="J8842" s="19" t="n">
        <f aca="false">ROUND(F8842*H8842,2)</f>
        <v>46.69</v>
      </c>
      <c r="K8842" s="19" t="n">
        <f aca="false">INDEX(Pricebook!$L$2:$L$1401,MATCH(D8842,Pricebook!$A$2:$A$1401,0))</f>
        <v>10.45</v>
      </c>
      <c r="L8842" s="19" t="n">
        <f aca="false">ROUND(F8842*K8842,2)</f>
        <v>73.15</v>
      </c>
      <c r="M8842" s="24" t="n">
        <f aca="false">DATE(YEAR(C8842),MONTH(C8842),1)</f>
        <v>46235</v>
      </c>
    </row>
    <row r="8843" customFormat="false" ht="15" hidden="false" customHeight="false" outlineLevel="0" collapsed="false">
      <c r="A8843" s="21" t="s">
        <v>4059</v>
      </c>
      <c r="B8843" s="21" t="s">
        <v>3408</v>
      </c>
      <c r="C8843" s="23" t="n">
        <v>46261</v>
      </c>
      <c r="D8843" s="21" t="s">
        <v>2376</v>
      </c>
      <c r="E8843" s="21" t="s">
        <v>2202</v>
      </c>
      <c r="F8843" s="12" t="n">
        <v>8</v>
      </c>
      <c r="G8843" s="19" t="n">
        <v>6.25</v>
      </c>
      <c r="H8843" s="19" t="n">
        <v>3.82</v>
      </c>
      <c r="I8843" s="19" t="n">
        <f aca="false">ROUND(F8843*G8843,2)</f>
        <v>50</v>
      </c>
      <c r="J8843" s="19" t="n">
        <f aca="false">ROUND(F8843*H8843,2)</f>
        <v>30.56</v>
      </c>
      <c r="K8843" s="19" t="n">
        <f aca="false">INDEX(Pricebook!$L$2:$L$1401,MATCH(D8843,Pricebook!$A$2:$A$1401,0))</f>
        <v>6.6</v>
      </c>
      <c r="L8843" s="19" t="n">
        <f aca="false">ROUND(F8843*K8843,2)</f>
        <v>52.8</v>
      </c>
      <c r="M8843" s="24" t="n">
        <f aca="false">DATE(YEAR(C8843),MONTH(C8843),1)</f>
        <v>46235</v>
      </c>
    </row>
    <row r="8844" customFormat="false" ht="15" hidden="false" customHeight="false" outlineLevel="0" collapsed="false">
      <c r="A8844" s="21" t="s">
        <v>4059</v>
      </c>
      <c r="B8844" s="21" t="s">
        <v>3408</v>
      </c>
      <c r="C8844" s="23" t="n">
        <v>46261</v>
      </c>
      <c r="D8844" s="21" t="s">
        <v>721</v>
      </c>
      <c r="E8844" s="21" t="s">
        <v>366</v>
      </c>
      <c r="F8844" s="12" t="n">
        <v>3</v>
      </c>
      <c r="G8844" s="19" t="n">
        <v>30.45</v>
      </c>
      <c r="H8844" s="19" t="n">
        <v>22.04</v>
      </c>
      <c r="I8844" s="19" t="n">
        <f aca="false">ROUND(F8844*G8844,2)</f>
        <v>91.35</v>
      </c>
      <c r="J8844" s="19" t="n">
        <f aca="false">ROUND(F8844*H8844,2)</f>
        <v>66.12</v>
      </c>
      <c r="K8844" s="19" t="n">
        <f aca="false">INDEX(Pricebook!$L$2:$L$1401,MATCH(D8844,Pricebook!$A$2:$A$1401,0))</f>
        <v>32.9</v>
      </c>
      <c r="L8844" s="19" t="n">
        <f aca="false">ROUND(F8844*K8844,2)</f>
        <v>98.7</v>
      </c>
      <c r="M8844" s="24" t="n">
        <f aca="false">DATE(YEAR(C8844),MONTH(C8844),1)</f>
        <v>46235</v>
      </c>
    </row>
    <row r="8845" customFormat="false" ht="15" hidden="false" customHeight="false" outlineLevel="0" collapsed="false">
      <c r="A8845" s="21" t="s">
        <v>4060</v>
      </c>
      <c r="B8845" s="21" t="s">
        <v>3448</v>
      </c>
      <c r="C8845" s="23" t="n">
        <v>46261</v>
      </c>
      <c r="D8845" s="21" t="s">
        <v>2787</v>
      </c>
      <c r="E8845" s="21" t="s">
        <v>2748</v>
      </c>
      <c r="F8845" s="12" t="n">
        <v>8</v>
      </c>
      <c r="G8845" s="19" t="n">
        <v>18.55</v>
      </c>
      <c r="H8845" s="19" t="n">
        <v>11.04</v>
      </c>
      <c r="I8845" s="19" t="n">
        <f aca="false">ROUND(F8845*G8845,2)</f>
        <v>148.4</v>
      </c>
      <c r="J8845" s="19" t="n">
        <f aca="false">ROUND(F8845*H8845,2)</f>
        <v>88.32</v>
      </c>
      <c r="K8845" s="19" t="n">
        <f aca="false">INDEX(Pricebook!$L$2:$L$1401,MATCH(D8845,Pricebook!$A$2:$A$1401,0))</f>
        <v>20.1</v>
      </c>
      <c r="L8845" s="19" t="n">
        <f aca="false">ROUND(F8845*K8845,2)</f>
        <v>160.8</v>
      </c>
      <c r="M8845" s="24" t="n">
        <f aca="false">DATE(YEAR(C8845),MONTH(C8845),1)</f>
        <v>46235</v>
      </c>
    </row>
    <row r="8846" customFormat="false" ht="15" hidden="false" customHeight="false" outlineLevel="0" collapsed="false">
      <c r="A8846" s="21" t="s">
        <v>4060</v>
      </c>
      <c r="B8846" s="21" t="s">
        <v>3448</v>
      </c>
      <c r="C8846" s="23" t="n">
        <v>46261</v>
      </c>
      <c r="D8846" s="21" t="s">
        <v>380</v>
      </c>
      <c r="E8846" s="21" t="s">
        <v>366</v>
      </c>
      <c r="F8846" s="12" t="n">
        <v>2</v>
      </c>
      <c r="G8846" s="19" t="n">
        <v>17.8</v>
      </c>
      <c r="H8846" s="19" t="n">
        <v>12.96</v>
      </c>
      <c r="I8846" s="19" t="n">
        <f aca="false">ROUND(F8846*G8846,2)</f>
        <v>35.6</v>
      </c>
      <c r="J8846" s="19" t="n">
        <f aca="false">ROUND(F8846*H8846,2)</f>
        <v>25.92</v>
      </c>
      <c r="K8846" s="19" t="n">
        <f aca="false">INDEX(Pricebook!$L$2:$L$1401,MATCH(D8846,Pricebook!$A$2:$A$1401,0))</f>
        <v>19.35</v>
      </c>
      <c r="L8846" s="19" t="n">
        <f aca="false">ROUND(F8846*K8846,2)</f>
        <v>38.7</v>
      </c>
      <c r="M8846" s="24" t="n">
        <f aca="false">DATE(YEAR(C8846),MONTH(C8846),1)</f>
        <v>46235</v>
      </c>
    </row>
    <row r="8847" customFormat="false" ht="15" hidden="false" customHeight="false" outlineLevel="0" collapsed="false">
      <c r="A8847" s="21" t="s">
        <v>4060</v>
      </c>
      <c r="B8847" s="21" t="s">
        <v>3448</v>
      </c>
      <c r="C8847" s="23" t="n">
        <v>46261</v>
      </c>
      <c r="D8847" s="21" t="s">
        <v>951</v>
      </c>
      <c r="E8847" s="21" t="s">
        <v>366</v>
      </c>
      <c r="F8847" s="12" t="n">
        <v>2</v>
      </c>
      <c r="G8847" s="19" t="n">
        <v>35.55</v>
      </c>
      <c r="H8847" s="19" t="n">
        <v>25.93</v>
      </c>
      <c r="I8847" s="19" t="n">
        <f aca="false">ROUND(F8847*G8847,2)</f>
        <v>71.1</v>
      </c>
      <c r="J8847" s="19" t="n">
        <f aca="false">ROUND(F8847*H8847,2)</f>
        <v>51.86</v>
      </c>
      <c r="K8847" s="19" t="n">
        <f aca="false">INDEX(Pricebook!$L$2:$L$1401,MATCH(D8847,Pricebook!$A$2:$A$1401,0))</f>
        <v>38.75</v>
      </c>
      <c r="L8847" s="19" t="n">
        <f aca="false">ROUND(F8847*K8847,2)</f>
        <v>77.5</v>
      </c>
      <c r="M8847" s="24" t="n">
        <f aca="false">DATE(YEAR(C8847),MONTH(C8847),1)</f>
        <v>46235</v>
      </c>
    </row>
    <row r="8848" customFormat="false" ht="15" hidden="false" customHeight="false" outlineLevel="0" collapsed="false">
      <c r="A8848" s="21" t="s">
        <v>4060</v>
      </c>
      <c r="B8848" s="21" t="s">
        <v>3448</v>
      </c>
      <c r="C8848" s="23" t="n">
        <v>46261</v>
      </c>
      <c r="D8848" s="21" t="s">
        <v>1144</v>
      </c>
      <c r="E8848" s="21" t="s">
        <v>971</v>
      </c>
      <c r="F8848" s="12" t="n">
        <v>11</v>
      </c>
      <c r="G8848" s="19" t="n">
        <v>3.5</v>
      </c>
      <c r="H8848" s="19" t="n">
        <v>2.82</v>
      </c>
      <c r="I8848" s="19" t="n">
        <f aca="false">ROUND(F8848*G8848,2)</f>
        <v>38.5</v>
      </c>
      <c r="J8848" s="19" t="n">
        <f aca="false">ROUND(F8848*H8848,2)</f>
        <v>31.02</v>
      </c>
      <c r="K8848" s="19" t="n">
        <f aca="false">INDEX(Pricebook!$L$2:$L$1401,MATCH(D8848,Pricebook!$A$2:$A$1401,0))</f>
        <v>3.85</v>
      </c>
      <c r="L8848" s="19" t="n">
        <f aca="false">ROUND(F8848*K8848,2)</f>
        <v>42.35</v>
      </c>
      <c r="M8848" s="24" t="n">
        <f aca="false">DATE(YEAR(C8848),MONTH(C8848),1)</f>
        <v>46235</v>
      </c>
    </row>
    <row r="8849" customFormat="false" ht="15" hidden="false" customHeight="false" outlineLevel="0" collapsed="false">
      <c r="A8849" s="21" t="s">
        <v>4060</v>
      </c>
      <c r="B8849" s="21" t="s">
        <v>3448</v>
      </c>
      <c r="C8849" s="23" t="n">
        <v>46261</v>
      </c>
      <c r="D8849" s="21" t="s">
        <v>2916</v>
      </c>
      <c r="E8849" s="21" t="s">
        <v>2748</v>
      </c>
      <c r="F8849" s="12" t="n">
        <v>6</v>
      </c>
      <c r="G8849" s="19" t="n">
        <v>5.1</v>
      </c>
      <c r="H8849" s="19" t="n">
        <v>3.07</v>
      </c>
      <c r="I8849" s="19" t="n">
        <f aca="false">ROUND(F8849*G8849,2)</f>
        <v>30.6</v>
      </c>
      <c r="J8849" s="19" t="n">
        <f aca="false">ROUND(F8849*H8849,2)</f>
        <v>18.42</v>
      </c>
      <c r="K8849" s="19" t="n">
        <f aca="false">INDEX(Pricebook!$L$2:$L$1401,MATCH(D8849,Pricebook!$A$2:$A$1401,0))</f>
        <v>5.6</v>
      </c>
      <c r="L8849" s="19" t="n">
        <f aca="false">ROUND(F8849*K8849,2)</f>
        <v>33.6</v>
      </c>
      <c r="M8849" s="24" t="n">
        <f aca="false">DATE(YEAR(C8849),MONTH(C8849),1)</f>
        <v>46235</v>
      </c>
    </row>
    <row r="8850" customFormat="false" ht="15" hidden="false" customHeight="false" outlineLevel="0" collapsed="false">
      <c r="A8850" s="21" t="s">
        <v>4060</v>
      </c>
      <c r="B8850" s="21" t="s">
        <v>3448</v>
      </c>
      <c r="C8850" s="23" t="n">
        <v>46261</v>
      </c>
      <c r="D8850" s="21" t="s">
        <v>287</v>
      </c>
      <c r="E8850" s="21" t="s">
        <v>108</v>
      </c>
      <c r="F8850" s="12" t="n">
        <v>1</v>
      </c>
      <c r="G8850" s="19" t="n">
        <v>17.4</v>
      </c>
      <c r="H8850" s="19" t="n">
        <v>13.42</v>
      </c>
      <c r="I8850" s="19" t="n">
        <f aca="false">ROUND(F8850*G8850,2)</f>
        <v>17.4</v>
      </c>
      <c r="J8850" s="19" t="n">
        <f aca="false">ROUND(F8850*H8850,2)</f>
        <v>13.42</v>
      </c>
      <c r="K8850" s="19" t="n">
        <f aca="false">INDEX(Pricebook!$L$2:$L$1401,MATCH(D8850,Pricebook!$A$2:$A$1401,0))</f>
        <v>19.15</v>
      </c>
      <c r="L8850" s="19" t="n">
        <f aca="false">ROUND(F8850*K8850,2)</f>
        <v>19.15</v>
      </c>
      <c r="M8850" s="24" t="n">
        <f aca="false">DATE(YEAR(C8850),MONTH(C8850),1)</f>
        <v>46235</v>
      </c>
    </row>
    <row r="8851" customFormat="false" ht="15" hidden="false" customHeight="false" outlineLevel="0" collapsed="false">
      <c r="A8851" s="21" t="s">
        <v>4060</v>
      </c>
      <c r="B8851" s="21" t="s">
        <v>3448</v>
      </c>
      <c r="C8851" s="23" t="n">
        <v>46261</v>
      </c>
      <c r="D8851" s="21" t="s">
        <v>223</v>
      </c>
      <c r="E8851" s="21" t="s">
        <v>108</v>
      </c>
      <c r="F8851" s="12" t="n">
        <v>1</v>
      </c>
      <c r="G8851" s="19" t="n">
        <v>98.6</v>
      </c>
      <c r="H8851" s="19" t="n">
        <v>74.58</v>
      </c>
      <c r="I8851" s="19" t="n">
        <f aca="false">ROUND(F8851*G8851,2)</f>
        <v>98.6</v>
      </c>
      <c r="J8851" s="19" t="n">
        <f aca="false">ROUND(F8851*H8851,2)</f>
        <v>74.58</v>
      </c>
      <c r="K8851" s="19" t="n">
        <f aca="false">INDEX(Pricebook!$L$2:$L$1401,MATCH(D8851,Pricebook!$A$2:$A$1401,0))</f>
        <v>106.55</v>
      </c>
      <c r="L8851" s="19" t="n">
        <f aca="false">ROUND(F8851*K8851,2)</f>
        <v>106.55</v>
      </c>
      <c r="M8851" s="24" t="n">
        <f aca="false">DATE(YEAR(C8851),MONTH(C8851),1)</f>
        <v>46235</v>
      </c>
    </row>
    <row r="8852" customFormat="false" ht="15" hidden="false" customHeight="false" outlineLevel="0" collapsed="false">
      <c r="A8852" s="21" t="s">
        <v>4060</v>
      </c>
      <c r="B8852" s="21" t="s">
        <v>3448</v>
      </c>
      <c r="C8852" s="23" t="n">
        <v>46261</v>
      </c>
      <c r="D8852" s="21" t="s">
        <v>1258</v>
      </c>
      <c r="E8852" s="21" t="s">
        <v>971</v>
      </c>
      <c r="F8852" s="12" t="n">
        <v>18</v>
      </c>
      <c r="G8852" s="19" t="n">
        <v>25.5</v>
      </c>
      <c r="H8852" s="19" t="n">
        <v>20.72</v>
      </c>
      <c r="I8852" s="19" t="n">
        <f aca="false">ROUND(F8852*G8852,2)</f>
        <v>459</v>
      </c>
      <c r="J8852" s="19" t="n">
        <f aca="false">ROUND(F8852*H8852,2)</f>
        <v>372.96</v>
      </c>
      <c r="K8852" s="19" t="n">
        <f aca="false">INDEX(Pricebook!$L$2:$L$1401,MATCH(D8852,Pricebook!$A$2:$A$1401,0))</f>
        <v>29.6</v>
      </c>
      <c r="L8852" s="19" t="n">
        <f aca="false">ROUND(F8852*K8852,2)</f>
        <v>532.8</v>
      </c>
      <c r="M8852" s="24" t="n">
        <f aca="false">DATE(YEAR(C8852),MONTH(C8852),1)</f>
        <v>46235</v>
      </c>
    </row>
    <row r="8853" customFormat="false" ht="15" hidden="false" customHeight="false" outlineLevel="0" collapsed="false">
      <c r="A8853" s="21" t="s">
        <v>4060</v>
      </c>
      <c r="B8853" s="21" t="s">
        <v>3448</v>
      </c>
      <c r="C8853" s="23" t="n">
        <v>46261</v>
      </c>
      <c r="D8853" s="21" t="s">
        <v>1424</v>
      </c>
      <c r="E8853" s="21" t="s">
        <v>971</v>
      </c>
      <c r="F8853" s="12" t="n">
        <v>11</v>
      </c>
      <c r="G8853" s="19" t="n">
        <v>12.3</v>
      </c>
      <c r="H8853" s="19" t="n">
        <v>9.89</v>
      </c>
      <c r="I8853" s="19" t="n">
        <f aca="false">ROUND(F8853*G8853,2)</f>
        <v>135.3</v>
      </c>
      <c r="J8853" s="19" t="n">
        <f aca="false">ROUND(F8853*H8853,2)</f>
        <v>108.79</v>
      </c>
      <c r="K8853" s="19" t="n">
        <f aca="false">INDEX(Pricebook!$L$2:$L$1401,MATCH(D8853,Pricebook!$A$2:$A$1401,0))</f>
        <v>14.15</v>
      </c>
      <c r="L8853" s="19" t="n">
        <f aca="false">ROUND(F8853*K8853,2)</f>
        <v>155.65</v>
      </c>
      <c r="M8853" s="24" t="n">
        <f aca="false">DATE(YEAR(C8853),MONTH(C8853),1)</f>
        <v>46235</v>
      </c>
    </row>
    <row r="8854" customFormat="false" ht="15" hidden="false" customHeight="false" outlineLevel="0" collapsed="false">
      <c r="A8854" s="21" t="s">
        <v>4060</v>
      </c>
      <c r="B8854" s="21" t="s">
        <v>3448</v>
      </c>
      <c r="C8854" s="23" t="n">
        <v>46261</v>
      </c>
      <c r="D8854" s="21" t="s">
        <v>611</v>
      </c>
      <c r="E8854" s="21" t="s">
        <v>366</v>
      </c>
      <c r="F8854" s="12" t="n">
        <v>1</v>
      </c>
      <c r="G8854" s="19" t="n">
        <v>124.35</v>
      </c>
      <c r="H8854" s="19" t="n">
        <v>88.93</v>
      </c>
      <c r="I8854" s="19" t="n">
        <f aca="false">ROUND(F8854*G8854,2)</f>
        <v>124.35</v>
      </c>
      <c r="J8854" s="19" t="n">
        <f aca="false">ROUND(F8854*H8854,2)</f>
        <v>88.93</v>
      </c>
      <c r="K8854" s="19" t="n">
        <f aca="false">INDEX(Pricebook!$L$2:$L$1401,MATCH(D8854,Pricebook!$A$2:$A$1401,0))</f>
        <v>132.75</v>
      </c>
      <c r="L8854" s="19" t="n">
        <f aca="false">ROUND(F8854*K8854,2)</f>
        <v>132.75</v>
      </c>
      <c r="M8854" s="24" t="n">
        <f aca="false">DATE(YEAR(C8854),MONTH(C8854),1)</f>
        <v>46235</v>
      </c>
    </row>
    <row r="8855" customFormat="false" ht="15" hidden="false" customHeight="false" outlineLevel="0" collapsed="false">
      <c r="A8855" s="21" t="s">
        <v>4060</v>
      </c>
      <c r="B8855" s="21" t="s">
        <v>3448</v>
      </c>
      <c r="C8855" s="23" t="n">
        <v>46261</v>
      </c>
      <c r="D8855" s="21" t="s">
        <v>159</v>
      </c>
      <c r="E8855" s="21" t="s">
        <v>108</v>
      </c>
      <c r="F8855" s="12" t="n">
        <v>2</v>
      </c>
      <c r="G8855" s="19" t="n">
        <v>15.75</v>
      </c>
      <c r="H8855" s="19" t="n">
        <v>12.02</v>
      </c>
      <c r="I8855" s="19" t="n">
        <f aca="false">ROUND(F8855*G8855,2)</f>
        <v>31.5</v>
      </c>
      <c r="J8855" s="19" t="n">
        <f aca="false">ROUND(F8855*H8855,2)</f>
        <v>24.04</v>
      </c>
      <c r="K8855" s="19" t="n">
        <f aca="false">INDEX(Pricebook!$L$2:$L$1401,MATCH(D8855,Pricebook!$A$2:$A$1401,0))</f>
        <v>17.2</v>
      </c>
      <c r="L8855" s="19" t="n">
        <f aca="false">ROUND(F8855*K8855,2)</f>
        <v>34.4</v>
      </c>
      <c r="M8855" s="24" t="n">
        <f aca="false">DATE(YEAR(C8855),MONTH(C8855),1)</f>
        <v>46235</v>
      </c>
    </row>
    <row r="8856" customFormat="false" ht="15" hidden="false" customHeight="false" outlineLevel="0" collapsed="false">
      <c r="A8856" s="21" t="s">
        <v>4060</v>
      </c>
      <c r="B8856" s="21" t="s">
        <v>3448</v>
      </c>
      <c r="C8856" s="23" t="n">
        <v>46261</v>
      </c>
      <c r="D8856" s="21" t="s">
        <v>187</v>
      </c>
      <c r="E8856" s="21" t="s">
        <v>108</v>
      </c>
      <c r="F8856" s="12" t="n">
        <v>1</v>
      </c>
      <c r="G8856" s="19" t="n">
        <v>185.15</v>
      </c>
      <c r="H8856" s="19" t="n">
        <v>140.09</v>
      </c>
      <c r="I8856" s="19" t="n">
        <f aca="false">ROUND(F8856*G8856,2)</f>
        <v>185.15</v>
      </c>
      <c r="J8856" s="19" t="n">
        <f aca="false">ROUND(F8856*H8856,2)</f>
        <v>140.09</v>
      </c>
      <c r="K8856" s="19" t="n">
        <f aca="false">INDEX(Pricebook!$L$2:$L$1401,MATCH(D8856,Pricebook!$A$2:$A$1401,0))</f>
        <v>200.15</v>
      </c>
      <c r="L8856" s="19" t="n">
        <f aca="false">ROUND(F8856*K8856,2)</f>
        <v>200.15</v>
      </c>
      <c r="M8856" s="24" t="n">
        <f aca="false">DATE(YEAR(C8856),MONTH(C8856),1)</f>
        <v>46235</v>
      </c>
    </row>
    <row r="8857" customFormat="false" ht="15" hidden="false" customHeight="false" outlineLevel="0" collapsed="false">
      <c r="A8857" s="21" t="s">
        <v>4060</v>
      </c>
      <c r="B8857" s="21" t="s">
        <v>3448</v>
      </c>
      <c r="C8857" s="23" t="n">
        <v>46261</v>
      </c>
      <c r="D8857" s="21" t="s">
        <v>2789</v>
      </c>
      <c r="E8857" s="21" t="s">
        <v>2748</v>
      </c>
      <c r="F8857" s="12" t="n">
        <v>4</v>
      </c>
      <c r="G8857" s="19" t="n">
        <v>4</v>
      </c>
      <c r="H8857" s="19" t="n">
        <v>2.38</v>
      </c>
      <c r="I8857" s="19" t="n">
        <f aca="false">ROUND(F8857*G8857,2)</f>
        <v>16</v>
      </c>
      <c r="J8857" s="19" t="n">
        <f aca="false">ROUND(F8857*H8857,2)</f>
        <v>9.52</v>
      </c>
      <c r="K8857" s="19" t="n">
        <f aca="false">INDEX(Pricebook!$L$2:$L$1401,MATCH(D8857,Pricebook!$A$2:$A$1401,0))</f>
        <v>4.35</v>
      </c>
      <c r="L8857" s="19" t="n">
        <f aca="false">ROUND(F8857*K8857,2)</f>
        <v>17.4</v>
      </c>
      <c r="M8857" s="24" t="n">
        <f aca="false">DATE(YEAR(C8857),MONTH(C8857),1)</f>
        <v>46235</v>
      </c>
    </row>
    <row r="8858" customFormat="false" ht="15" hidden="false" customHeight="false" outlineLevel="0" collapsed="false">
      <c r="A8858" s="21" t="s">
        <v>4060</v>
      </c>
      <c r="B8858" s="21" t="s">
        <v>3448</v>
      </c>
      <c r="C8858" s="23" t="n">
        <v>46261</v>
      </c>
      <c r="D8858" s="21" t="s">
        <v>2305</v>
      </c>
      <c r="E8858" s="21" t="s">
        <v>2202</v>
      </c>
      <c r="F8858" s="12" t="n">
        <v>1</v>
      </c>
      <c r="G8858" s="19" t="n">
        <v>47.6</v>
      </c>
      <c r="H8858" s="19" t="n">
        <v>29.08</v>
      </c>
      <c r="I8858" s="19" t="n">
        <f aca="false">ROUND(F8858*G8858,2)</f>
        <v>47.6</v>
      </c>
      <c r="J8858" s="19" t="n">
        <f aca="false">ROUND(F8858*H8858,2)</f>
        <v>29.08</v>
      </c>
      <c r="K8858" s="19" t="n">
        <f aca="false">INDEX(Pricebook!$L$2:$L$1401,MATCH(D8858,Pricebook!$A$2:$A$1401,0))</f>
        <v>50.15</v>
      </c>
      <c r="L8858" s="19" t="n">
        <f aca="false">ROUND(F8858*K8858,2)</f>
        <v>50.15</v>
      </c>
      <c r="M8858" s="24" t="n">
        <f aca="false">DATE(YEAR(C8858),MONTH(C8858),1)</f>
        <v>46235</v>
      </c>
    </row>
    <row r="8859" customFormat="false" ht="15" hidden="false" customHeight="false" outlineLevel="0" collapsed="false">
      <c r="A8859" s="21" t="s">
        <v>4061</v>
      </c>
      <c r="B8859" s="21" t="s">
        <v>3612</v>
      </c>
      <c r="C8859" s="23" t="n">
        <v>46261</v>
      </c>
      <c r="D8859" s="21" t="s">
        <v>2487</v>
      </c>
      <c r="E8859" s="21" t="s">
        <v>2466</v>
      </c>
      <c r="F8859" s="12" t="n">
        <v>3</v>
      </c>
      <c r="G8859" s="19" t="n">
        <v>67.5</v>
      </c>
      <c r="H8859" s="19" t="n">
        <v>42.64</v>
      </c>
      <c r="I8859" s="19" t="n">
        <f aca="false">ROUND(F8859*G8859,2)</f>
        <v>202.5</v>
      </c>
      <c r="J8859" s="19" t="n">
        <f aca="false">ROUND(F8859*H8859,2)</f>
        <v>127.92</v>
      </c>
      <c r="K8859" s="19" t="n">
        <f aca="false">INDEX(Pricebook!$L$2:$L$1401,MATCH(D8859,Pricebook!$A$2:$A$1401,0))</f>
        <v>71.1</v>
      </c>
      <c r="L8859" s="19" t="n">
        <f aca="false">ROUND(F8859*K8859,2)</f>
        <v>213.3</v>
      </c>
      <c r="M8859" s="24" t="n">
        <f aca="false">DATE(YEAR(C8859),MONTH(C8859),1)</f>
        <v>46235</v>
      </c>
    </row>
    <row r="8860" customFormat="false" ht="15" hidden="false" customHeight="false" outlineLevel="0" collapsed="false">
      <c r="A8860" s="21" t="s">
        <v>4061</v>
      </c>
      <c r="B8860" s="21" t="s">
        <v>3612</v>
      </c>
      <c r="C8860" s="23" t="n">
        <v>46261</v>
      </c>
      <c r="D8860" s="21" t="s">
        <v>2549</v>
      </c>
      <c r="E8860" s="21" t="s">
        <v>2466</v>
      </c>
      <c r="F8860" s="12" t="n">
        <v>4</v>
      </c>
      <c r="G8860" s="19" t="n">
        <v>18.9</v>
      </c>
      <c r="H8860" s="19" t="n">
        <v>12.4</v>
      </c>
      <c r="I8860" s="19" t="n">
        <f aca="false">ROUND(F8860*G8860,2)</f>
        <v>75.6</v>
      </c>
      <c r="J8860" s="19" t="n">
        <f aca="false">ROUND(F8860*H8860,2)</f>
        <v>49.6</v>
      </c>
      <c r="K8860" s="19" t="n">
        <f aca="false">INDEX(Pricebook!$L$2:$L$1401,MATCH(D8860,Pricebook!$A$2:$A$1401,0))</f>
        <v>19.7</v>
      </c>
      <c r="L8860" s="19" t="n">
        <f aca="false">ROUND(F8860*K8860,2)</f>
        <v>78.8</v>
      </c>
      <c r="M8860" s="24" t="n">
        <f aca="false">DATE(YEAR(C8860),MONTH(C8860),1)</f>
        <v>46235</v>
      </c>
    </row>
    <row r="8861" customFormat="false" ht="15" hidden="false" customHeight="false" outlineLevel="0" collapsed="false">
      <c r="A8861" s="21" t="s">
        <v>4061</v>
      </c>
      <c r="B8861" s="21" t="s">
        <v>3612</v>
      </c>
      <c r="C8861" s="23" t="n">
        <v>46261</v>
      </c>
      <c r="D8861" s="21" t="s">
        <v>195</v>
      </c>
      <c r="E8861" s="21" t="s">
        <v>108</v>
      </c>
      <c r="F8861" s="12" t="n">
        <v>1</v>
      </c>
      <c r="G8861" s="19" t="n">
        <v>46.75</v>
      </c>
      <c r="H8861" s="19" t="n">
        <v>41.3</v>
      </c>
      <c r="I8861" s="19" t="n">
        <f aca="false">ROUND(F8861*G8861,2)</f>
        <v>46.75</v>
      </c>
      <c r="J8861" s="19" t="n">
        <f aca="false">ROUND(F8861*H8861,2)</f>
        <v>41.3</v>
      </c>
      <c r="K8861" s="19" t="n">
        <f aca="false">INDEX(Pricebook!$L$2:$L$1401,MATCH(D8861,Pricebook!$A$2:$A$1401,0))</f>
        <v>51.65</v>
      </c>
      <c r="L8861" s="19" t="n">
        <f aca="false">ROUND(F8861*K8861,2)</f>
        <v>51.65</v>
      </c>
      <c r="M8861" s="24" t="n">
        <f aca="false">DATE(YEAR(C8861),MONTH(C8861),1)</f>
        <v>46235</v>
      </c>
    </row>
    <row r="8862" customFormat="false" ht="15" hidden="false" customHeight="false" outlineLevel="0" collapsed="false">
      <c r="A8862" s="21" t="s">
        <v>4061</v>
      </c>
      <c r="B8862" s="21" t="s">
        <v>3612</v>
      </c>
      <c r="C8862" s="23" t="n">
        <v>46261</v>
      </c>
      <c r="D8862" s="21" t="s">
        <v>279</v>
      </c>
      <c r="E8862" s="21" t="s">
        <v>108</v>
      </c>
      <c r="F8862" s="12" t="n">
        <v>1</v>
      </c>
      <c r="G8862" s="19" t="n">
        <v>213.75</v>
      </c>
      <c r="H8862" s="19" t="n">
        <v>162.77</v>
      </c>
      <c r="I8862" s="19" t="n">
        <f aca="false">ROUND(F8862*G8862,2)</f>
        <v>213.75</v>
      </c>
      <c r="J8862" s="19" t="n">
        <f aca="false">ROUND(F8862*H8862,2)</f>
        <v>162.77</v>
      </c>
      <c r="K8862" s="19" t="n">
        <f aca="false">INDEX(Pricebook!$L$2:$L$1401,MATCH(D8862,Pricebook!$A$2:$A$1401,0))</f>
        <v>232.55</v>
      </c>
      <c r="L8862" s="19" t="n">
        <f aca="false">ROUND(F8862*K8862,2)</f>
        <v>232.55</v>
      </c>
      <c r="M8862" s="24" t="n">
        <f aca="false">DATE(YEAR(C8862),MONTH(C8862),1)</f>
        <v>46235</v>
      </c>
    </row>
    <row r="8863" customFormat="false" ht="15" hidden="false" customHeight="false" outlineLevel="0" collapsed="false">
      <c r="A8863" s="21" t="s">
        <v>4061</v>
      </c>
      <c r="B8863" s="21" t="s">
        <v>3612</v>
      </c>
      <c r="C8863" s="23" t="n">
        <v>46261</v>
      </c>
      <c r="D8863" s="21" t="s">
        <v>129</v>
      </c>
      <c r="E8863" s="21" t="s">
        <v>108</v>
      </c>
      <c r="F8863" s="12" t="n">
        <v>1</v>
      </c>
      <c r="G8863" s="19" t="n">
        <v>49.3</v>
      </c>
      <c r="H8863" s="19" t="n">
        <v>37.48</v>
      </c>
      <c r="I8863" s="19" t="n">
        <f aca="false">ROUND(F8863*G8863,2)</f>
        <v>49.3</v>
      </c>
      <c r="J8863" s="19" t="n">
        <f aca="false">ROUND(F8863*H8863,2)</f>
        <v>37.48</v>
      </c>
      <c r="K8863" s="19" t="n">
        <f aca="false">INDEX(Pricebook!$L$2:$L$1401,MATCH(D8863,Pricebook!$A$2:$A$1401,0))</f>
        <v>53.55</v>
      </c>
      <c r="L8863" s="19" t="n">
        <f aca="false">ROUND(F8863*K8863,2)</f>
        <v>53.55</v>
      </c>
      <c r="M8863" s="24" t="n">
        <f aca="false">DATE(YEAR(C8863),MONTH(C8863),1)</f>
        <v>46235</v>
      </c>
    </row>
    <row r="8864" customFormat="false" ht="15" hidden="false" customHeight="false" outlineLevel="0" collapsed="false">
      <c r="A8864" s="21" t="s">
        <v>4062</v>
      </c>
      <c r="B8864" s="21" t="s">
        <v>3410</v>
      </c>
      <c r="C8864" s="23" t="n">
        <v>46261</v>
      </c>
      <c r="D8864" s="21" t="s">
        <v>2938</v>
      </c>
      <c r="E8864" s="21" t="s">
        <v>2748</v>
      </c>
      <c r="F8864" s="12" t="n">
        <v>5</v>
      </c>
      <c r="G8864" s="19" t="n">
        <v>5.9</v>
      </c>
      <c r="H8864" s="19" t="n">
        <v>3.52</v>
      </c>
      <c r="I8864" s="19" t="n">
        <f aca="false">ROUND(F8864*G8864,2)</f>
        <v>29.5</v>
      </c>
      <c r="J8864" s="19" t="n">
        <f aca="false">ROUND(F8864*H8864,2)</f>
        <v>17.6</v>
      </c>
      <c r="K8864" s="19" t="n">
        <f aca="false">INDEX(Pricebook!$L$2:$L$1401,MATCH(D8864,Pricebook!$A$2:$A$1401,0))</f>
        <v>6.4</v>
      </c>
      <c r="L8864" s="19" t="n">
        <f aca="false">ROUND(F8864*K8864,2)</f>
        <v>32</v>
      </c>
      <c r="M8864" s="24" t="n">
        <f aca="false">DATE(YEAR(C8864),MONTH(C8864),1)</f>
        <v>46235</v>
      </c>
    </row>
    <row r="8865" customFormat="false" ht="15" hidden="false" customHeight="false" outlineLevel="0" collapsed="false">
      <c r="A8865" s="21" t="s">
        <v>4062</v>
      </c>
      <c r="B8865" s="21" t="s">
        <v>3410</v>
      </c>
      <c r="C8865" s="23" t="n">
        <v>46261</v>
      </c>
      <c r="D8865" s="21" t="s">
        <v>1262</v>
      </c>
      <c r="E8865" s="21" t="s">
        <v>971</v>
      </c>
      <c r="F8865" s="12" t="n">
        <v>2</v>
      </c>
      <c r="G8865" s="19" t="n">
        <v>514.3</v>
      </c>
      <c r="H8865" s="19" t="n">
        <v>417.36</v>
      </c>
      <c r="I8865" s="19" t="n">
        <f aca="false">ROUND(F8865*G8865,2)</f>
        <v>1028.6</v>
      </c>
      <c r="J8865" s="19" t="n">
        <f aca="false">ROUND(F8865*H8865,2)</f>
        <v>834.72</v>
      </c>
      <c r="K8865" s="19" t="n">
        <f aca="false">INDEX(Pricebook!$L$2:$L$1401,MATCH(D8865,Pricebook!$A$2:$A$1401,0))</f>
        <v>596.25</v>
      </c>
      <c r="L8865" s="19" t="n">
        <f aca="false">ROUND(F8865*K8865,2)</f>
        <v>1192.5</v>
      </c>
      <c r="M8865" s="24" t="n">
        <f aca="false">DATE(YEAR(C8865),MONTH(C8865),1)</f>
        <v>46235</v>
      </c>
    </row>
    <row r="8866" customFormat="false" ht="15" hidden="false" customHeight="false" outlineLevel="0" collapsed="false">
      <c r="A8866" s="21" t="s">
        <v>4062</v>
      </c>
      <c r="B8866" s="21" t="s">
        <v>3410</v>
      </c>
      <c r="C8866" s="23" t="n">
        <v>46261</v>
      </c>
      <c r="D8866" s="21" t="s">
        <v>1976</v>
      </c>
      <c r="E8866" s="21" t="s">
        <v>1941</v>
      </c>
      <c r="F8866" s="12" t="n">
        <v>3</v>
      </c>
      <c r="G8866" s="19" t="n">
        <v>99</v>
      </c>
      <c r="H8866" s="19" t="n">
        <v>69.38</v>
      </c>
      <c r="I8866" s="19" t="n">
        <f aca="false">ROUND(F8866*G8866,2)</f>
        <v>297</v>
      </c>
      <c r="J8866" s="19" t="n">
        <f aca="false">ROUND(F8866*H8866,2)</f>
        <v>208.14</v>
      </c>
      <c r="K8866" s="19" t="n">
        <f aca="false">INDEX(Pricebook!$L$2:$L$1401,MATCH(D8866,Pricebook!$A$2:$A$1401,0))</f>
        <v>103.6</v>
      </c>
      <c r="L8866" s="19" t="n">
        <f aca="false">ROUND(F8866*K8866,2)</f>
        <v>310.8</v>
      </c>
      <c r="M8866" s="24" t="n">
        <f aca="false">DATE(YEAR(C8866),MONTH(C8866),1)</f>
        <v>46235</v>
      </c>
    </row>
    <row r="8867" customFormat="false" ht="15" hidden="false" customHeight="false" outlineLevel="0" collapsed="false">
      <c r="A8867" s="21" t="s">
        <v>4062</v>
      </c>
      <c r="B8867" s="21" t="s">
        <v>3410</v>
      </c>
      <c r="C8867" s="23" t="n">
        <v>46261</v>
      </c>
      <c r="D8867" s="21" t="s">
        <v>1992</v>
      </c>
      <c r="E8867" s="21" t="s">
        <v>1941</v>
      </c>
      <c r="F8867" s="12" t="n">
        <v>1</v>
      </c>
      <c r="G8867" s="19" t="n">
        <v>212.3</v>
      </c>
      <c r="H8867" s="19" t="n">
        <v>137.65</v>
      </c>
      <c r="I8867" s="19" t="n">
        <f aca="false">ROUND(F8867*G8867,2)</f>
        <v>212.3</v>
      </c>
      <c r="J8867" s="19" t="n">
        <f aca="false">ROUND(F8867*H8867,2)</f>
        <v>137.65</v>
      </c>
      <c r="K8867" s="19" t="n">
        <f aca="false">INDEX(Pricebook!$L$2:$L$1401,MATCH(D8867,Pricebook!$A$2:$A$1401,0))</f>
        <v>222.05</v>
      </c>
      <c r="L8867" s="19" t="n">
        <f aca="false">ROUND(F8867*K8867,2)</f>
        <v>222.05</v>
      </c>
      <c r="M8867" s="24" t="n">
        <f aca="false">DATE(YEAR(C8867),MONTH(C8867),1)</f>
        <v>46235</v>
      </c>
    </row>
    <row r="8868" customFormat="false" ht="15" hidden="false" customHeight="false" outlineLevel="0" collapsed="false">
      <c r="A8868" s="21" t="s">
        <v>4062</v>
      </c>
      <c r="B8868" s="21" t="s">
        <v>3410</v>
      </c>
      <c r="C8868" s="23" t="n">
        <v>46261</v>
      </c>
      <c r="D8868" s="21" t="s">
        <v>757</v>
      </c>
      <c r="E8868" s="21" t="s">
        <v>366</v>
      </c>
      <c r="F8868" s="12" t="n">
        <v>1</v>
      </c>
      <c r="G8868" s="19" t="n">
        <v>11.7</v>
      </c>
      <c r="H8868" s="19" t="n">
        <v>8.45</v>
      </c>
      <c r="I8868" s="19" t="n">
        <f aca="false">ROUND(F8868*G8868,2)</f>
        <v>11.7</v>
      </c>
      <c r="J8868" s="19" t="n">
        <f aca="false">ROUND(F8868*H8868,2)</f>
        <v>8.45</v>
      </c>
      <c r="K8868" s="19" t="n">
        <f aca="false">INDEX(Pricebook!$L$2:$L$1401,MATCH(D8868,Pricebook!$A$2:$A$1401,0))</f>
        <v>12.65</v>
      </c>
      <c r="L8868" s="19" t="n">
        <f aca="false">ROUND(F8868*K8868,2)</f>
        <v>12.65</v>
      </c>
      <c r="M8868" s="24" t="n">
        <f aca="false">DATE(YEAR(C8868),MONTH(C8868),1)</f>
        <v>46235</v>
      </c>
    </row>
    <row r="8869" customFormat="false" ht="15" hidden="false" customHeight="false" outlineLevel="0" collapsed="false">
      <c r="A8869" s="21" t="s">
        <v>4062</v>
      </c>
      <c r="B8869" s="21" t="s">
        <v>3410</v>
      </c>
      <c r="C8869" s="23" t="n">
        <v>46261</v>
      </c>
      <c r="D8869" s="21" t="s">
        <v>1054</v>
      </c>
      <c r="E8869" s="21" t="s">
        <v>971</v>
      </c>
      <c r="F8869" s="12" t="n">
        <v>13</v>
      </c>
      <c r="G8869" s="19" t="n">
        <v>18.05</v>
      </c>
      <c r="H8869" s="19" t="n">
        <v>14.61</v>
      </c>
      <c r="I8869" s="19" t="n">
        <f aca="false">ROUND(F8869*G8869,2)</f>
        <v>234.65</v>
      </c>
      <c r="J8869" s="19" t="n">
        <f aca="false">ROUND(F8869*H8869,2)</f>
        <v>189.93</v>
      </c>
      <c r="K8869" s="19" t="n">
        <f aca="false">INDEX(Pricebook!$L$2:$L$1401,MATCH(D8869,Pricebook!$A$2:$A$1401,0))</f>
        <v>18.05</v>
      </c>
      <c r="L8869" s="19" t="n">
        <f aca="false">ROUND(F8869*K8869,2)</f>
        <v>234.65</v>
      </c>
      <c r="M8869" s="24" t="n">
        <f aca="false">DATE(YEAR(C8869),MONTH(C8869),1)</f>
        <v>46235</v>
      </c>
    </row>
    <row r="8870" customFormat="false" ht="15" hidden="false" customHeight="false" outlineLevel="0" collapsed="false">
      <c r="A8870" s="21" t="s">
        <v>4062</v>
      </c>
      <c r="B8870" s="21" t="s">
        <v>3410</v>
      </c>
      <c r="C8870" s="23" t="n">
        <v>46261</v>
      </c>
      <c r="D8870" s="21" t="s">
        <v>1958</v>
      </c>
      <c r="E8870" s="21" t="s">
        <v>1941</v>
      </c>
      <c r="F8870" s="12" t="n">
        <v>2</v>
      </c>
      <c r="G8870" s="19" t="n">
        <v>85.35</v>
      </c>
      <c r="H8870" s="19" t="n">
        <v>54.86</v>
      </c>
      <c r="I8870" s="19" t="n">
        <f aca="false">ROUND(F8870*G8870,2)</f>
        <v>170.7</v>
      </c>
      <c r="J8870" s="19" t="n">
        <f aca="false">ROUND(F8870*H8870,2)</f>
        <v>109.72</v>
      </c>
      <c r="K8870" s="19" t="n">
        <f aca="false">INDEX(Pricebook!$L$2:$L$1401,MATCH(D8870,Pricebook!$A$2:$A$1401,0))</f>
        <v>88.5</v>
      </c>
      <c r="L8870" s="19" t="n">
        <f aca="false">ROUND(F8870*K8870,2)</f>
        <v>177</v>
      </c>
      <c r="M8870" s="24" t="n">
        <f aca="false">DATE(YEAR(C8870),MONTH(C8870),1)</f>
        <v>46235</v>
      </c>
    </row>
    <row r="8871" customFormat="false" ht="15" hidden="false" customHeight="false" outlineLevel="0" collapsed="false">
      <c r="A8871" s="21" t="s">
        <v>4062</v>
      </c>
      <c r="B8871" s="21" t="s">
        <v>3410</v>
      </c>
      <c r="C8871" s="23" t="n">
        <v>46261</v>
      </c>
      <c r="D8871" s="21" t="s">
        <v>2142</v>
      </c>
      <c r="E8871" s="21" t="s">
        <v>1941</v>
      </c>
      <c r="F8871" s="12" t="n">
        <v>4</v>
      </c>
      <c r="G8871" s="19" t="n">
        <v>61.3</v>
      </c>
      <c r="H8871" s="19" t="n">
        <v>39.38</v>
      </c>
      <c r="I8871" s="19" t="n">
        <f aca="false">ROUND(F8871*G8871,2)</f>
        <v>245.2</v>
      </c>
      <c r="J8871" s="19" t="n">
        <f aca="false">ROUND(F8871*H8871,2)</f>
        <v>157.52</v>
      </c>
      <c r="K8871" s="19" t="n">
        <f aca="false">INDEX(Pricebook!$L$2:$L$1401,MATCH(D8871,Pricebook!$A$2:$A$1401,0))</f>
        <v>63.55</v>
      </c>
      <c r="L8871" s="19" t="n">
        <f aca="false">ROUND(F8871*K8871,2)</f>
        <v>254.2</v>
      </c>
      <c r="M8871" s="24" t="n">
        <f aca="false">DATE(YEAR(C8871),MONTH(C8871),1)</f>
        <v>46235</v>
      </c>
    </row>
    <row r="8872" customFormat="false" ht="15" hidden="false" customHeight="false" outlineLevel="0" collapsed="false">
      <c r="A8872" s="21" t="s">
        <v>4062</v>
      </c>
      <c r="B8872" s="21" t="s">
        <v>3410</v>
      </c>
      <c r="C8872" s="23" t="n">
        <v>46261</v>
      </c>
      <c r="D8872" s="21" t="s">
        <v>1418</v>
      </c>
      <c r="E8872" s="21" t="s">
        <v>971</v>
      </c>
      <c r="F8872" s="12" t="n">
        <v>3</v>
      </c>
      <c r="G8872" s="19" t="n">
        <v>94.75</v>
      </c>
      <c r="H8872" s="19" t="n">
        <v>77.79</v>
      </c>
      <c r="I8872" s="19" t="n">
        <f aca="false">ROUND(F8872*G8872,2)</f>
        <v>284.25</v>
      </c>
      <c r="J8872" s="19" t="n">
        <f aca="false">ROUND(F8872*H8872,2)</f>
        <v>233.37</v>
      </c>
      <c r="K8872" s="19" t="n">
        <f aca="false">INDEX(Pricebook!$L$2:$L$1401,MATCH(D8872,Pricebook!$A$2:$A$1401,0))</f>
        <v>111.15</v>
      </c>
      <c r="L8872" s="19" t="n">
        <f aca="false">ROUND(F8872*K8872,2)</f>
        <v>333.45</v>
      </c>
      <c r="M8872" s="24" t="n">
        <f aca="false">DATE(YEAR(C8872),MONTH(C8872),1)</f>
        <v>46235</v>
      </c>
    </row>
    <row r="8873" customFormat="false" ht="15" hidden="false" customHeight="false" outlineLevel="0" collapsed="false">
      <c r="A8873" s="21" t="s">
        <v>4062</v>
      </c>
      <c r="B8873" s="21" t="s">
        <v>3410</v>
      </c>
      <c r="C8873" s="23" t="n">
        <v>46261</v>
      </c>
      <c r="D8873" s="21" t="s">
        <v>943</v>
      </c>
      <c r="E8873" s="21" t="s">
        <v>366</v>
      </c>
      <c r="F8873" s="12" t="n">
        <v>1</v>
      </c>
      <c r="G8873" s="19" t="n">
        <v>6.5</v>
      </c>
      <c r="H8873" s="19" t="n">
        <v>5</v>
      </c>
      <c r="I8873" s="19" t="n">
        <f aca="false">ROUND(F8873*G8873,2)</f>
        <v>6.5</v>
      </c>
      <c r="J8873" s="19" t="n">
        <f aca="false">ROUND(F8873*H8873,2)</f>
        <v>5</v>
      </c>
      <c r="K8873" s="19" t="n">
        <f aca="false">INDEX(Pricebook!$L$2:$L$1401,MATCH(D8873,Pricebook!$A$2:$A$1401,0))</f>
        <v>7.05</v>
      </c>
      <c r="L8873" s="19" t="n">
        <f aca="false">ROUND(F8873*K8873,2)</f>
        <v>7.05</v>
      </c>
      <c r="M8873" s="24" t="n">
        <f aca="false">DATE(YEAR(C8873),MONTH(C8873),1)</f>
        <v>46235</v>
      </c>
    </row>
    <row r="8874" customFormat="false" ht="15" hidden="false" customHeight="false" outlineLevel="0" collapsed="false">
      <c r="A8874" s="21" t="s">
        <v>4062</v>
      </c>
      <c r="B8874" s="21" t="s">
        <v>3410</v>
      </c>
      <c r="C8874" s="23" t="n">
        <v>46261</v>
      </c>
      <c r="D8874" s="21" t="s">
        <v>1980</v>
      </c>
      <c r="E8874" s="21" t="s">
        <v>1941</v>
      </c>
      <c r="F8874" s="12" t="n">
        <v>3</v>
      </c>
      <c r="G8874" s="19" t="n">
        <v>51.45</v>
      </c>
      <c r="H8874" s="19" t="n">
        <v>32.89</v>
      </c>
      <c r="I8874" s="19" t="n">
        <f aca="false">ROUND(F8874*G8874,2)</f>
        <v>154.35</v>
      </c>
      <c r="J8874" s="19" t="n">
        <f aca="false">ROUND(F8874*H8874,2)</f>
        <v>98.67</v>
      </c>
      <c r="K8874" s="19" t="n">
        <f aca="false">INDEX(Pricebook!$L$2:$L$1401,MATCH(D8874,Pricebook!$A$2:$A$1401,0))</f>
        <v>53.05</v>
      </c>
      <c r="L8874" s="19" t="n">
        <f aca="false">ROUND(F8874*K8874,2)</f>
        <v>159.15</v>
      </c>
      <c r="M8874" s="24" t="n">
        <f aca="false">DATE(YEAR(C8874),MONTH(C8874),1)</f>
        <v>46235</v>
      </c>
    </row>
    <row r="8875" customFormat="false" ht="15" hidden="false" customHeight="false" outlineLevel="0" collapsed="false">
      <c r="A8875" s="21" t="s">
        <v>4062</v>
      </c>
      <c r="B8875" s="21" t="s">
        <v>3410</v>
      </c>
      <c r="C8875" s="23" t="n">
        <v>46261</v>
      </c>
      <c r="D8875" s="21" t="s">
        <v>1984</v>
      </c>
      <c r="E8875" s="21" t="s">
        <v>1941</v>
      </c>
      <c r="F8875" s="12" t="n">
        <v>4</v>
      </c>
      <c r="G8875" s="19" t="n">
        <v>44.55</v>
      </c>
      <c r="H8875" s="19" t="n">
        <v>28.58</v>
      </c>
      <c r="I8875" s="19" t="n">
        <f aca="false">ROUND(F8875*G8875,2)</f>
        <v>178.2</v>
      </c>
      <c r="J8875" s="19" t="n">
        <f aca="false">ROUND(F8875*H8875,2)</f>
        <v>114.32</v>
      </c>
      <c r="K8875" s="19" t="n">
        <f aca="false">INDEX(Pricebook!$L$2:$L$1401,MATCH(D8875,Pricebook!$A$2:$A$1401,0))</f>
        <v>46.1</v>
      </c>
      <c r="L8875" s="19" t="n">
        <f aca="false">ROUND(F8875*K8875,2)</f>
        <v>184.4</v>
      </c>
      <c r="M8875" s="24" t="n">
        <f aca="false">DATE(YEAR(C8875),MONTH(C8875),1)</f>
        <v>46235</v>
      </c>
    </row>
    <row r="8876" customFormat="false" ht="15" hidden="false" customHeight="false" outlineLevel="0" collapsed="false">
      <c r="A8876" s="21" t="s">
        <v>4062</v>
      </c>
      <c r="B8876" s="21" t="s">
        <v>3410</v>
      </c>
      <c r="C8876" s="23" t="n">
        <v>46261</v>
      </c>
      <c r="D8876" s="21" t="s">
        <v>982</v>
      </c>
      <c r="E8876" s="21" t="s">
        <v>971</v>
      </c>
      <c r="F8876" s="12" t="n">
        <v>2</v>
      </c>
      <c r="G8876" s="19" t="n">
        <v>40.1</v>
      </c>
      <c r="H8876" s="19" t="n">
        <v>32.56</v>
      </c>
      <c r="I8876" s="19" t="n">
        <f aca="false">ROUND(F8876*G8876,2)</f>
        <v>80.2</v>
      </c>
      <c r="J8876" s="19" t="n">
        <f aca="false">ROUND(F8876*H8876,2)</f>
        <v>65.12</v>
      </c>
      <c r="K8876" s="19" t="n">
        <f aca="false">INDEX(Pricebook!$L$2:$L$1401,MATCH(D8876,Pricebook!$A$2:$A$1401,0))</f>
        <v>46.55</v>
      </c>
      <c r="L8876" s="19" t="n">
        <f aca="false">ROUND(F8876*K8876,2)</f>
        <v>93.1</v>
      </c>
      <c r="M8876" s="24" t="n">
        <f aca="false">DATE(YEAR(C8876),MONTH(C8876),1)</f>
        <v>46235</v>
      </c>
    </row>
    <row r="8877" customFormat="false" ht="15" hidden="false" customHeight="false" outlineLevel="0" collapsed="false">
      <c r="A8877" s="21" t="s">
        <v>4062</v>
      </c>
      <c r="B8877" s="21" t="s">
        <v>3410</v>
      </c>
      <c r="C8877" s="23" t="n">
        <v>46261</v>
      </c>
      <c r="D8877" s="21" t="s">
        <v>446</v>
      </c>
      <c r="E8877" s="21" t="s">
        <v>366</v>
      </c>
      <c r="F8877" s="12" t="n">
        <v>2</v>
      </c>
      <c r="G8877" s="19" t="n">
        <v>72.1</v>
      </c>
      <c r="H8877" s="19" t="n">
        <v>51.79</v>
      </c>
      <c r="I8877" s="19" t="n">
        <f aca="false">ROUND(F8877*G8877,2)</f>
        <v>144.2</v>
      </c>
      <c r="J8877" s="19" t="n">
        <f aca="false">ROUND(F8877*H8877,2)</f>
        <v>103.58</v>
      </c>
      <c r="K8877" s="19" t="n">
        <f aca="false">INDEX(Pricebook!$L$2:$L$1401,MATCH(D8877,Pricebook!$A$2:$A$1401,0))</f>
        <v>77.3</v>
      </c>
      <c r="L8877" s="19" t="n">
        <f aca="false">ROUND(F8877*K8877,2)</f>
        <v>154.6</v>
      </c>
      <c r="M8877" s="24" t="n">
        <f aca="false">DATE(YEAR(C8877),MONTH(C8877),1)</f>
        <v>46235</v>
      </c>
    </row>
    <row r="8878" customFormat="false" ht="15" hidden="false" customHeight="false" outlineLevel="0" collapsed="false">
      <c r="A8878" s="21" t="s">
        <v>4063</v>
      </c>
      <c r="B8878" s="21" t="s">
        <v>3126</v>
      </c>
      <c r="C8878" s="23" t="n">
        <v>46262</v>
      </c>
      <c r="D8878" s="21" t="s">
        <v>2946</v>
      </c>
      <c r="E8878" s="21" t="s">
        <v>2748</v>
      </c>
      <c r="F8878" s="12" t="n">
        <v>4</v>
      </c>
      <c r="G8878" s="19" t="n">
        <v>9.3</v>
      </c>
      <c r="H8878" s="19" t="n">
        <v>5.53</v>
      </c>
      <c r="I8878" s="19" t="n">
        <f aca="false">ROUND(F8878*G8878,2)</f>
        <v>37.2</v>
      </c>
      <c r="J8878" s="19" t="n">
        <f aca="false">ROUND(F8878*H8878,2)</f>
        <v>22.12</v>
      </c>
      <c r="K8878" s="19" t="n">
        <f aca="false">INDEX(Pricebook!$L$2:$L$1401,MATCH(D8878,Pricebook!$A$2:$A$1401,0))</f>
        <v>10.1</v>
      </c>
      <c r="L8878" s="19" t="n">
        <f aca="false">ROUND(F8878*K8878,2)</f>
        <v>40.4</v>
      </c>
      <c r="M8878" s="24" t="n">
        <f aca="false">DATE(YEAR(C8878),MONTH(C8878),1)</f>
        <v>46235</v>
      </c>
    </row>
    <row r="8879" customFormat="false" ht="15" hidden="false" customHeight="false" outlineLevel="0" collapsed="false">
      <c r="A8879" s="21" t="s">
        <v>4063</v>
      </c>
      <c r="B8879" s="21" t="s">
        <v>3126</v>
      </c>
      <c r="C8879" s="23" t="n">
        <v>46262</v>
      </c>
      <c r="D8879" s="21" t="s">
        <v>2832</v>
      </c>
      <c r="E8879" s="21" t="s">
        <v>2748</v>
      </c>
      <c r="F8879" s="12" t="n">
        <v>2</v>
      </c>
      <c r="G8879" s="19" t="n">
        <v>19.65</v>
      </c>
      <c r="H8879" s="19" t="n">
        <v>11.91</v>
      </c>
      <c r="I8879" s="19" t="n">
        <f aca="false">ROUND(F8879*G8879,2)</f>
        <v>39.3</v>
      </c>
      <c r="J8879" s="19" t="n">
        <f aca="false">ROUND(F8879*H8879,2)</f>
        <v>23.82</v>
      </c>
      <c r="K8879" s="19" t="n">
        <f aca="false">INDEX(Pricebook!$L$2:$L$1401,MATCH(D8879,Pricebook!$A$2:$A$1401,0))</f>
        <v>21.7</v>
      </c>
      <c r="L8879" s="19" t="n">
        <f aca="false">ROUND(F8879*K8879,2)</f>
        <v>43.4</v>
      </c>
      <c r="M8879" s="24" t="n">
        <f aca="false">DATE(YEAR(C8879),MONTH(C8879),1)</f>
        <v>46235</v>
      </c>
    </row>
    <row r="8880" customFormat="false" ht="15" hidden="false" customHeight="false" outlineLevel="0" collapsed="false">
      <c r="A8880" s="21" t="s">
        <v>4063</v>
      </c>
      <c r="B8880" s="21" t="s">
        <v>3126</v>
      </c>
      <c r="C8880" s="23" t="n">
        <v>46262</v>
      </c>
      <c r="D8880" s="21" t="s">
        <v>2567</v>
      </c>
      <c r="E8880" s="21" t="s">
        <v>2466</v>
      </c>
      <c r="F8880" s="12" t="n">
        <v>3</v>
      </c>
      <c r="G8880" s="19" t="n">
        <v>92</v>
      </c>
      <c r="H8880" s="19" t="n">
        <v>58.01</v>
      </c>
      <c r="I8880" s="19" t="n">
        <f aca="false">ROUND(F8880*G8880,2)</f>
        <v>276</v>
      </c>
      <c r="J8880" s="19" t="n">
        <f aca="false">ROUND(F8880*H8880,2)</f>
        <v>174.03</v>
      </c>
      <c r="K8880" s="19" t="n">
        <f aca="false">INDEX(Pricebook!$L$2:$L$1401,MATCH(D8880,Pricebook!$A$2:$A$1401,0))</f>
        <v>96.7</v>
      </c>
      <c r="L8880" s="19" t="n">
        <f aca="false">ROUND(F8880*K8880,2)</f>
        <v>290.1</v>
      </c>
      <c r="M8880" s="24" t="n">
        <f aca="false">DATE(YEAR(C8880),MONTH(C8880),1)</f>
        <v>46235</v>
      </c>
    </row>
    <row r="8881" customFormat="false" ht="15" hidden="false" customHeight="false" outlineLevel="0" collapsed="false">
      <c r="A8881" s="21" t="s">
        <v>4063</v>
      </c>
      <c r="B8881" s="21" t="s">
        <v>3126</v>
      </c>
      <c r="C8881" s="23" t="n">
        <v>46262</v>
      </c>
      <c r="D8881" s="21" t="s">
        <v>2509</v>
      </c>
      <c r="E8881" s="21" t="s">
        <v>2466</v>
      </c>
      <c r="F8881" s="12" t="n">
        <v>3</v>
      </c>
      <c r="G8881" s="19" t="n">
        <v>7.3</v>
      </c>
      <c r="H8881" s="19" t="n">
        <v>4.58</v>
      </c>
      <c r="I8881" s="19" t="n">
        <f aca="false">ROUND(F8881*G8881,2)</f>
        <v>21.9</v>
      </c>
      <c r="J8881" s="19" t="n">
        <f aca="false">ROUND(F8881*H8881,2)</f>
        <v>13.74</v>
      </c>
      <c r="K8881" s="19" t="n">
        <f aca="false">INDEX(Pricebook!$L$2:$L$1401,MATCH(D8881,Pricebook!$A$2:$A$1401,0))</f>
        <v>7.65</v>
      </c>
      <c r="L8881" s="19" t="n">
        <f aca="false">ROUND(F8881*K8881,2)</f>
        <v>22.95</v>
      </c>
      <c r="M8881" s="24" t="n">
        <f aca="false">DATE(YEAR(C8881),MONTH(C8881),1)</f>
        <v>46235</v>
      </c>
    </row>
    <row r="8882" customFormat="false" ht="15" hidden="false" customHeight="false" outlineLevel="0" collapsed="false">
      <c r="A8882" s="21" t="s">
        <v>4063</v>
      </c>
      <c r="B8882" s="21" t="s">
        <v>3126</v>
      </c>
      <c r="C8882" s="23" t="n">
        <v>46262</v>
      </c>
      <c r="D8882" s="21" t="s">
        <v>430</v>
      </c>
      <c r="E8882" s="21" t="s">
        <v>366</v>
      </c>
      <c r="F8882" s="12" t="n">
        <v>2</v>
      </c>
      <c r="G8882" s="19" t="n">
        <v>121.8</v>
      </c>
      <c r="H8882" s="19" t="n">
        <v>88.11</v>
      </c>
      <c r="I8882" s="19" t="n">
        <f aca="false">ROUND(F8882*G8882,2)</f>
        <v>243.6</v>
      </c>
      <c r="J8882" s="19" t="n">
        <f aca="false">ROUND(F8882*H8882,2)</f>
        <v>176.22</v>
      </c>
      <c r="K8882" s="19" t="n">
        <f aca="false">INDEX(Pricebook!$L$2:$L$1401,MATCH(D8882,Pricebook!$A$2:$A$1401,0))</f>
        <v>131.55</v>
      </c>
      <c r="L8882" s="19" t="n">
        <f aca="false">ROUND(F8882*K8882,2)</f>
        <v>263.1</v>
      </c>
      <c r="M8882" s="24" t="n">
        <f aca="false">DATE(YEAR(C8882),MONTH(C8882),1)</f>
        <v>46235</v>
      </c>
    </row>
    <row r="8883" customFormat="false" ht="15" hidden="false" customHeight="false" outlineLevel="0" collapsed="false">
      <c r="A8883" s="21" t="s">
        <v>4063</v>
      </c>
      <c r="B8883" s="21" t="s">
        <v>3126</v>
      </c>
      <c r="C8883" s="23" t="n">
        <v>46262</v>
      </c>
      <c r="D8883" s="21" t="s">
        <v>2840</v>
      </c>
      <c r="E8883" s="21" t="s">
        <v>2748</v>
      </c>
      <c r="F8883" s="12" t="n">
        <v>4</v>
      </c>
      <c r="G8883" s="19" t="n">
        <v>4.35</v>
      </c>
      <c r="H8883" s="19" t="n">
        <v>2.58</v>
      </c>
      <c r="I8883" s="19" t="n">
        <f aca="false">ROUND(F8883*G8883,2)</f>
        <v>17.4</v>
      </c>
      <c r="J8883" s="19" t="n">
        <f aca="false">ROUND(F8883*H8883,2)</f>
        <v>10.32</v>
      </c>
      <c r="K8883" s="19" t="n">
        <f aca="false">INDEX(Pricebook!$L$2:$L$1401,MATCH(D8883,Pricebook!$A$2:$A$1401,0))</f>
        <v>4.7</v>
      </c>
      <c r="L8883" s="19" t="n">
        <f aca="false">ROUND(F8883*K8883,2)</f>
        <v>18.8</v>
      </c>
      <c r="M8883" s="24" t="n">
        <f aca="false">DATE(YEAR(C8883),MONTH(C8883),1)</f>
        <v>46235</v>
      </c>
    </row>
    <row r="8884" customFormat="false" ht="15" hidden="false" customHeight="false" outlineLevel="0" collapsed="false">
      <c r="A8884" s="21" t="s">
        <v>4063</v>
      </c>
      <c r="B8884" s="21" t="s">
        <v>3126</v>
      </c>
      <c r="C8884" s="23" t="n">
        <v>46262</v>
      </c>
      <c r="D8884" s="21" t="s">
        <v>408</v>
      </c>
      <c r="E8884" s="21" t="s">
        <v>366</v>
      </c>
      <c r="F8884" s="12" t="n">
        <v>1</v>
      </c>
      <c r="G8884" s="19" t="n">
        <v>14.35</v>
      </c>
      <c r="H8884" s="19" t="n">
        <v>10.35</v>
      </c>
      <c r="I8884" s="19" t="n">
        <f aca="false">ROUND(F8884*G8884,2)</f>
        <v>14.35</v>
      </c>
      <c r="J8884" s="19" t="n">
        <f aca="false">ROUND(F8884*H8884,2)</f>
        <v>10.35</v>
      </c>
      <c r="K8884" s="19" t="n">
        <f aca="false">INDEX(Pricebook!$L$2:$L$1401,MATCH(D8884,Pricebook!$A$2:$A$1401,0))</f>
        <v>15.45</v>
      </c>
      <c r="L8884" s="19" t="n">
        <f aca="false">ROUND(F8884*K8884,2)</f>
        <v>15.45</v>
      </c>
      <c r="M8884" s="24" t="n">
        <f aca="false">DATE(YEAR(C8884),MONTH(C8884),1)</f>
        <v>46235</v>
      </c>
    </row>
    <row r="8885" customFormat="false" ht="15" hidden="false" customHeight="false" outlineLevel="0" collapsed="false">
      <c r="A8885" s="21" t="s">
        <v>4063</v>
      </c>
      <c r="B8885" s="21" t="s">
        <v>3126</v>
      </c>
      <c r="C8885" s="23" t="n">
        <v>46262</v>
      </c>
      <c r="D8885" s="21" t="s">
        <v>2471</v>
      </c>
      <c r="E8885" s="21" t="s">
        <v>2466</v>
      </c>
      <c r="F8885" s="12" t="n">
        <v>6</v>
      </c>
      <c r="G8885" s="19" t="n">
        <v>81</v>
      </c>
      <c r="H8885" s="19" t="n">
        <v>50.19</v>
      </c>
      <c r="I8885" s="19" t="n">
        <f aca="false">ROUND(F8885*G8885,2)</f>
        <v>486</v>
      </c>
      <c r="J8885" s="19" t="n">
        <f aca="false">ROUND(F8885*H8885,2)</f>
        <v>301.14</v>
      </c>
      <c r="K8885" s="19" t="n">
        <f aca="false">INDEX(Pricebook!$L$2:$L$1401,MATCH(D8885,Pricebook!$A$2:$A$1401,0))</f>
        <v>83.65</v>
      </c>
      <c r="L8885" s="19" t="n">
        <f aca="false">ROUND(F8885*K8885,2)</f>
        <v>501.9</v>
      </c>
      <c r="M8885" s="24" t="n">
        <f aca="false">DATE(YEAR(C8885),MONTH(C8885),1)</f>
        <v>46235</v>
      </c>
    </row>
    <row r="8886" customFormat="false" ht="15" hidden="false" customHeight="false" outlineLevel="0" collapsed="false">
      <c r="A8886" s="21" t="s">
        <v>4063</v>
      </c>
      <c r="B8886" s="21" t="s">
        <v>3126</v>
      </c>
      <c r="C8886" s="23" t="n">
        <v>46262</v>
      </c>
      <c r="D8886" s="21" t="s">
        <v>2780</v>
      </c>
      <c r="E8886" s="21" t="s">
        <v>2748</v>
      </c>
      <c r="F8886" s="12" t="n">
        <v>7</v>
      </c>
      <c r="G8886" s="19" t="n">
        <v>4.05</v>
      </c>
      <c r="H8886" s="19" t="n">
        <v>2.4</v>
      </c>
      <c r="I8886" s="19" t="n">
        <f aca="false">ROUND(F8886*G8886,2)</f>
        <v>28.35</v>
      </c>
      <c r="J8886" s="19" t="n">
        <f aca="false">ROUND(F8886*H8886,2)</f>
        <v>16.8</v>
      </c>
      <c r="K8886" s="19" t="n">
        <f aca="false">INDEX(Pricebook!$L$2:$L$1401,MATCH(D8886,Pricebook!$A$2:$A$1401,0))</f>
        <v>4.4</v>
      </c>
      <c r="L8886" s="19" t="n">
        <f aca="false">ROUND(F8886*K8886,2)</f>
        <v>30.8</v>
      </c>
      <c r="M8886" s="24" t="n">
        <f aca="false">DATE(YEAR(C8886),MONTH(C8886),1)</f>
        <v>46235</v>
      </c>
    </row>
    <row r="8887" customFormat="false" ht="15" hidden="false" customHeight="false" outlineLevel="0" collapsed="false">
      <c r="A8887" s="21" t="s">
        <v>4064</v>
      </c>
      <c r="B8887" s="21" t="s">
        <v>3408</v>
      </c>
      <c r="C8887" s="23" t="n">
        <v>46262</v>
      </c>
      <c r="D8887" s="21" t="s">
        <v>2248</v>
      </c>
      <c r="E8887" s="21" t="s">
        <v>2202</v>
      </c>
      <c r="F8887" s="12" t="n">
        <v>9</v>
      </c>
      <c r="G8887" s="19" t="n">
        <v>10.75</v>
      </c>
      <c r="H8887" s="19" t="n">
        <v>6.55</v>
      </c>
      <c r="I8887" s="19" t="n">
        <f aca="false">ROUND(F8887*G8887,2)</f>
        <v>96.75</v>
      </c>
      <c r="J8887" s="19" t="n">
        <f aca="false">ROUND(F8887*H8887,2)</f>
        <v>58.95</v>
      </c>
      <c r="K8887" s="19" t="n">
        <f aca="false">INDEX(Pricebook!$L$2:$L$1401,MATCH(D8887,Pricebook!$A$2:$A$1401,0))</f>
        <v>11.3</v>
      </c>
      <c r="L8887" s="19" t="n">
        <f aca="false">ROUND(F8887*K8887,2)</f>
        <v>101.7</v>
      </c>
      <c r="M8887" s="24" t="n">
        <f aca="false">DATE(YEAR(C8887),MONTH(C8887),1)</f>
        <v>46235</v>
      </c>
    </row>
    <row r="8888" customFormat="false" ht="15" hidden="false" customHeight="false" outlineLevel="0" collapsed="false">
      <c r="A8888" s="21" t="s">
        <v>4064</v>
      </c>
      <c r="B8888" s="21" t="s">
        <v>3408</v>
      </c>
      <c r="C8888" s="23" t="n">
        <v>46262</v>
      </c>
      <c r="D8888" s="21" t="s">
        <v>1450</v>
      </c>
      <c r="E8888" s="21" t="s">
        <v>1452</v>
      </c>
      <c r="F8888" s="12" t="n">
        <v>1</v>
      </c>
      <c r="G8888" s="19" t="n">
        <v>100</v>
      </c>
      <c r="H8888" s="19" t="n">
        <v>61.62</v>
      </c>
      <c r="I8888" s="19" t="n">
        <f aca="false">ROUND(F8888*G8888,2)</f>
        <v>100</v>
      </c>
      <c r="J8888" s="19" t="n">
        <f aca="false">ROUND(F8888*H8888,2)</f>
        <v>61.62</v>
      </c>
      <c r="K8888" s="19" t="n">
        <f aca="false">INDEX(Pricebook!$L$2:$L$1401,MATCH(D8888,Pricebook!$A$2:$A$1401,0))</f>
        <v>102.7</v>
      </c>
      <c r="L8888" s="19" t="n">
        <f aca="false">ROUND(F8888*K8888,2)</f>
        <v>102.7</v>
      </c>
      <c r="M8888" s="24" t="n">
        <f aca="false">DATE(YEAR(C8888),MONTH(C8888),1)</f>
        <v>46235</v>
      </c>
    </row>
    <row r="8889" customFormat="false" ht="15" hidden="false" customHeight="false" outlineLevel="0" collapsed="false">
      <c r="A8889" s="21" t="s">
        <v>4064</v>
      </c>
      <c r="B8889" s="21" t="s">
        <v>3408</v>
      </c>
      <c r="C8889" s="23" t="n">
        <v>46262</v>
      </c>
      <c r="D8889" s="21" t="s">
        <v>665</v>
      </c>
      <c r="E8889" s="21" t="s">
        <v>366</v>
      </c>
      <c r="F8889" s="12" t="n">
        <v>1</v>
      </c>
      <c r="G8889" s="19" t="n">
        <v>28.25</v>
      </c>
      <c r="H8889" s="19" t="n">
        <v>20.57</v>
      </c>
      <c r="I8889" s="19" t="n">
        <f aca="false">ROUND(F8889*G8889,2)</f>
        <v>28.25</v>
      </c>
      <c r="J8889" s="19" t="n">
        <f aca="false">ROUND(F8889*H8889,2)</f>
        <v>20.57</v>
      </c>
      <c r="K8889" s="19" t="n">
        <f aca="false">INDEX(Pricebook!$L$2:$L$1401,MATCH(D8889,Pricebook!$A$2:$A$1401,0))</f>
        <v>30.75</v>
      </c>
      <c r="L8889" s="19" t="n">
        <f aca="false">ROUND(F8889*K8889,2)</f>
        <v>30.75</v>
      </c>
      <c r="M8889" s="24" t="n">
        <f aca="false">DATE(YEAR(C8889),MONTH(C8889),1)</f>
        <v>46235</v>
      </c>
    </row>
    <row r="8890" customFormat="false" ht="15" hidden="false" customHeight="false" outlineLevel="0" collapsed="false">
      <c r="A8890" s="21" t="s">
        <v>4064</v>
      </c>
      <c r="B8890" s="21" t="s">
        <v>3408</v>
      </c>
      <c r="C8890" s="23" t="n">
        <v>46262</v>
      </c>
      <c r="D8890" s="21" t="s">
        <v>1524</v>
      </c>
      <c r="E8890" s="21" t="s">
        <v>1452</v>
      </c>
      <c r="F8890" s="12" t="n">
        <v>3</v>
      </c>
      <c r="G8890" s="19" t="n">
        <v>48.1</v>
      </c>
      <c r="H8890" s="19" t="n">
        <v>33.11</v>
      </c>
      <c r="I8890" s="19" t="n">
        <f aca="false">ROUND(F8890*G8890,2)</f>
        <v>144.3</v>
      </c>
      <c r="J8890" s="19" t="n">
        <f aca="false">ROUND(F8890*H8890,2)</f>
        <v>99.33</v>
      </c>
      <c r="K8890" s="19" t="n">
        <f aca="false">INDEX(Pricebook!$L$2:$L$1401,MATCH(D8890,Pricebook!$A$2:$A$1401,0))</f>
        <v>49.45</v>
      </c>
      <c r="L8890" s="19" t="n">
        <f aca="false">ROUND(F8890*K8890,2)</f>
        <v>148.35</v>
      </c>
      <c r="M8890" s="24" t="n">
        <f aca="false">DATE(YEAR(C8890),MONTH(C8890),1)</f>
        <v>46235</v>
      </c>
    </row>
    <row r="8891" customFormat="false" ht="15" hidden="false" customHeight="false" outlineLevel="0" collapsed="false">
      <c r="A8891" s="21" t="s">
        <v>4064</v>
      </c>
      <c r="B8891" s="21" t="s">
        <v>3408</v>
      </c>
      <c r="C8891" s="23" t="n">
        <v>46262</v>
      </c>
      <c r="D8891" s="21" t="s">
        <v>1450</v>
      </c>
      <c r="E8891" s="21" t="s">
        <v>1452</v>
      </c>
      <c r="F8891" s="12" t="n">
        <v>3</v>
      </c>
      <c r="G8891" s="19" t="n">
        <v>100</v>
      </c>
      <c r="H8891" s="19" t="n">
        <v>61.62</v>
      </c>
      <c r="I8891" s="19" t="n">
        <f aca="false">ROUND(F8891*G8891,2)</f>
        <v>300</v>
      </c>
      <c r="J8891" s="19" t="n">
        <f aca="false">ROUND(F8891*H8891,2)</f>
        <v>184.86</v>
      </c>
      <c r="K8891" s="19" t="n">
        <f aca="false">INDEX(Pricebook!$L$2:$L$1401,MATCH(D8891,Pricebook!$A$2:$A$1401,0))</f>
        <v>102.7</v>
      </c>
      <c r="L8891" s="19" t="n">
        <f aca="false">ROUND(F8891*K8891,2)</f>
        <v>308.1</v>
      </c>
      <c r="M8891" s="24" t="n">
        <f aca="false">DATE(YEAR(C8891),MONTH(C8891),1)</f>
        <v>46235</v>
      </c>
    </row>
    <row r="8892" customFormat="false" ht="15" hidden="false" customHeight="false" outlineLevel="0" collapsed="false">
      <c r="A8892" s="21" t="s">
        <v>4064</v>
      </c>
      <c r="B8892" s="21" t="s">
        <v>3408</v>
      </c>
      <c r="C8892" s="23" t="n">
        <v>46262</v>
      </c>
      <c r="D8892" s="21" t="s">
        <v>2236</v>
      </c>
      <c r="E8892" s="21" t="s">
        <v>2202</v>
      </c>
      <c r="F8892" s="12" t="n">
        <v>12</v>
      </c>
      <c r="G8892" s="19" t="n">
        <v>5.55</v>
      </c>
      <c r="H8892" s="19" t="n">
        <v>3.41</v>
      </c>
      <c r="I8892" s="19" t="n">
        <f aca="false">ROUND(F8892*G8892,2)</f>
        <v>66.6</v>
      </c>
      <c r="J8892" s="19" t="n">
        <f aca="false">ROUND(F8892*H8892,2)</f>
        <v>40.92</v>
      </c>
      <c r="K8892" s="19" t="n">
        <f aca="false">INDEX(Pricebook!$L$2:$L$1401,MATCH(D8892,Pricebook!$A$2:$A$1401,0))</f>
        <v>5.9</v>
      </c>
      <c r="L8892" s="19" t="n">
        <f aca="false">ROUND(F8892*K8892,2)</f>
        <v>70.8</v>
      </c>
      <c r="M8892" s="24" t="n">
        <f aca="false">DATE(YEAR(C8892),MONTH(C8892),1)</f>
        <v>46235</v>
      </c>
    </row>
    <row r="8893" customFormat="false" ht="15" hidden="false" customHeight="false" outlineLevel="0" collapsed="false">
      <c r="A8893" s="21" t="s">
        <v>4064</v>
      </c>
      <c r="B8893" s="21" t="s">
        <v>3408</v>
      </c>
      <c r="C8893" s="23" t="n">
        <v>46262</v>
      </c>
      <c r="D8893" s="21" t="s">
        <v>1903</v>
      </c>
      <c r="E8893" s="21" t="s">
        <v>1452</v>
      </c>
      <c r="F8893" s="12" t="n">
        <v>2</v>
      </c>
      <c r="G8893" s="19" t="n">
        <v>46.75</v>
      </c>
      <c r="H8893" s="19" t="n">
        <v>31.12</v>
      </c>
      <c r="I8893" s="19" t="n">
        <f aca="false">ROUND(F8893*G8893,2)</f>
        <v>93.5</v>
      </c>
      <c r="J8893" s="19" t="n">
        <f aca="false">ROUND(F8893*H8893,2)</f>
        <v>62.24</v>
      </c>
      <c r="K8893" s="19" t="n">
        <f aca="false">INDEX(Pricebook!$L$2:$L$1401,MATCH(D8893,Pricebook!$A$2:$A$1401,0))</f>
        <v>48.65</v>
      </c>
      <c r="L8893" s="19" t="n">
        <f aca="false">ROUND(F8893*K8893,2)</f>
        <v>97.3</v>
      </c>
      <c r="M8893" s="24" t="n">
        <f aca="false">DATE(YEAR(C8893),MONTH(C8893),1)</f>
        <v>46235</v>
      </c>
    </row>
    <row r="8894" customFormat="false" ht="15" hidden="false" customHeight="false" outlineLevel="0" collapsed="false">
      <c r="A8894" s="21" t="s">
        <v>4064</v>
      </c>
      <c r="B8894" s="21" t="s">
        <v>3408</v>
      </c>
      <c r="C8894" s="23" t="n">
        <v>46262</v>
      </c>
      <c r="D8894" s="21" t="s">
        <v>1501</v>
      </c>
      <c r="E8894" s="21" t="s">
        <v>1452</v>
      </c>
      <c r="F8894" s="12" t="n">
        <v>6</v>
      </c>
      <c r="G8894" s="19" t="n">
        <v>61.4</v>
      </c>
      <c r="H8894" s="19" t="n">
        <v>41.91</v>
      </c>
      <c r="I8894" s="19" t="n">
        <f aca="false">ROUND(F8894*G8894,2)</f>
        <v>368.4</v>
      </c>
      <c r="J8894" s="19" t="n">
        <f aca="false">ROUND(F8894*H8894,2)</f>
        <v>251.46</v>
      </c>
      <c r="K8894" s="19" t="n">
        <f aca="false">INDEX(Pricebook!$L$2:$L$1401,MATCH(D8894,Pricebook!$A$2:$A$1401,0))</f>
        <v>63.5</v>
      </c>
      <c r="L8894" s="19" t="n">
        <f aca="false">ROUND(F8894*K8894,2)</f>
        <v>381</v>
      </c>
      <c r="M8894" s="24" t="n">
        <f aca="false">DATE(YEAR(C8894),MONTH(C8894),1)</f>
        <v>46235</v>
      </c>
    </row>
    <row r="8895" customFormat="false" ht="15" hidden="false" customHeight="false" outlineLevel="0" collapsed="false">
      <c r="A8895" s="21" t="s">
        <v>4064</v>
      </c>
      <c r="B8895" s="21" t="s">
        <v>3408</v>
      </c>
      <c r="C8895" s="23" t="n">
        <v>46262</v>
      </c>
      <c r="D8895" s="21" t="s">
        <v>2458</v>
      </c>
      <c r="E8895" s="21" t="s">
        <v>2202</v>
      </c>
      <c r="F8895" s="12" t="n">
        <v>10</v>
      </c>
      <c r="G8895" s="19" t="n">
        <v>5.75</v>
      </c>
      <c r="H8895" s="19" t="n">
        <v>3.81</v>
      </c>
      <c r="I8895" s="19" t="n">
        <f aca="false">ROUND(F8895*G8895,2)</f>
        <v>57.5</v>
      </c>
      <c r="J8895" s="19" t="n">
        <f aca="false">ROUND(F8895*H8895,2)</f>
        <v>38.1</v>
      </c>
      <c r="K8895" s="19" t="n">
        <f aca="false">INDEX(Pricebook!$L$2:$L$1401,MATCH(D8895,Pricebook!$A$2:$A$1401,0))</f>
        <v>6.05</v>
      </c>
      <c r="L8895" s="19" t="n">
        <f aca="false">ROUND(F8895*K8895,2)</f>
        <v>60.5</v>
      </c>
      <c r="M8895" s="24" t="n">
        <f aca="false">DATE(YEAR(C8895),MONTH(C8895),1)</f>
        <v>46235</v>
      </c>
    </row>
    <row r="8896" customFormat="false" ht="15" hidden="false" customHeight="false" outlineLevel="0" collapsed="false">
      <c r="A8896" s="21" t="s">
        <v>4064</v>
      </c>
      <c r="B8896" s="21" t="s">
        <v>3408</v>
      </c>
      <c r="C8896" s="23" t="n">
        <v>46262</v>
      </c>
      <c r="D8896" s="21" t="s">
        <v>1693</v>
      </c>
      <c r="E8896" s="21" t="s">
        <v>1452</v>
      </c>
      <c r="F8896" s="12" t="n">
        <v>3</v>
      </c>
      <c r="G8896" s="19" t="n">
        <v>23.35</v>
      </c>
      <c r="H8896" s="19" t="n">
        <v>14.55</v>
      </c>
      <c r="I8896" s="19" t="n">
        <f aca="false">ROUND(F8896*G8896,2)</f>
        <v>70.05</v>
      </c>
      <c r="J8896" s="19" t="n">
        <f aca="false">ROUND(F8896*H8896,2)</f>
        <v>43.65</v>
      </c>
      <c r="K8896" s="19" t="n">
        <f aca="false">INDEX(Pricebook!$L$2:$L$1401,MATCH(D8896,Pricebook!$A$2:$A$1401,0))</f>
        <v>24.25</v>
      </c>
      <c r="L8896" s="19" t="n">
        <f aca="false">ROUND(F8896*K8896,2)</f>
        <v>72.75</v>
      </c>
      <c r="M8896" s="24" t="n">
        <f aca="false">DATE(YEAR(C8896),MONTH(C8896),1)</f>
        <v>46235</v>
      </c>
    </row>
    <row r="8897" customFormat="false" ht="15" hidden="false" customHeight="false" outlineLevel="0" collapsed="false">
      <c r="A8897" s="21" t="s">
        <v>4065</v>
      </c>
      <c r="B8897" s="21" t="s">
        <v>3217</v>
      </c>
      <c r="C8897" s="23" t="n">
        <v>46262</v>
      </c>
      <c r="D8897" s="21" t="s">
        <v>523</v>
      </c>
      <c r="E8897" s="21" t="s">
        <v>366</v>
      </c>
      <c r="F8897" s="12" t="n">
        <v>4</v>
      </c>
      <c r="G8897" s="19" t="n">
        <v>16.3</v>
      </c>
      <c r="H8897" s="19" t="n">
        <v>11.67</v>
      </c>
      <c r="I8897" s="19" t="n">
        <f aca="false">ROUND(F8897*G8897,2)</f>
        <v>65.2</v>
      </c>
      <c r="J8897" s="19" t="n">
        <f aca="false">ROUND(F8897*H8897,2)</f>
        <v>46.68</v>
      </c>
      <c r="K8897" s="19" t="n">
        <f aca="false">INDEX(Pricebook!$L$2:$L$1401,MATCH(D8897,Pricebook!$A$2:$A$1401,0))</f>
        <v>17.45</v>
      </c>
      <c r="L8897" s="19" t="n">
        <f aca="false">ROUND(F8897*K8897,2)</f>
        <v>69.8</v>
      </c>
      <c r="M8897" s="24" t="n">
        <f aca="false">DATE(YEAR(C8897),MONTH(C8897),1)</f>
        <v>46235</v>
      </c>
    </row>
    <row r="8898" customFormat="false" ht="15" hidden="false" customHeight="false" outlineLevel="0" collapsed="false">
      <c r="A8898" s="21" t="s">
        <v>4065</v>
      </c>
      <c r="B8898" s="21" t="s">
        <v>3217</v>
      </c>
      <c r="C8898" s="23" t="n">
        <v>46262</v>
      </c>
      <c r="D8898" s="21" t="s">
        <v>2774</v>
      </c>
      <c r="E8898" s="21" t="s">
        <v>2748</v>
      </c>
      <c r="F8898" s="12" t="n">
        <v>6</v>
      </c>
      <c r="G8898" s="19" t="n">
        <v>5.4</v>
      </c>
      <c r="H8898" s="19" t="n">
        <v>3.24</v>
      </c>
      <c r="I8898" s="19" t="n">
        <f aca="false">ROUND(F8898*G8898,2)</f>
        <v>32.4</v>
      </c>
      <c r="J8898" s="19" t="n">
        <f aca="false">ROUND(F8898*H8898,2)</f>
        <v>19.44</v>
      </c>
      <c r="K8898" s="19" t="n">
        <f aca="false">INDEX(Pricebook!$L$2:$L$1401,MATCH(D8898,Pricebook!$A$2:$A$1401,0))</f>
        <v>5.9</v>
      </c>
      <c r="L8898" s="19" t="n">
        <f aca="false">ROUND(F8898*K8898,2)</f>
        <v>35.4</v>
      </c>
      <c r="M8898" s="24" t="n">
        <f aca="false">DATE(YEAR(C8898),MONTH(C8898),1)</f>
        <v>46235</v>
      </c>
    </row>
    <row r="8899" customFormat="false" ht="15" hidden="false" customHeight="false" outlineLevel="0" collapsed="false">
      <c r="A8899" s="21" t="s">
        <v>4065</v>
      </c>
      <c r="B8899" s="21" t="s">
        <v>3217</v>
      </c>
      <c r="C8899" s="23" t="n">
        <v>46262</v>
      </c>
      <c r="D8899" s="21" t="s">
        <v>847</v>
      </c>
      <c r="E8899" s="21" t="s">
        <v>366</v>
      </c>
      <c r="F8899" s="12" t="n">
        <v>3</v>
      </c>
      <c r="G8899" s="19" t="n">
        <v>55.85</v>
      </c>
      <c r="H8899" s="19" t="n">
        <v>39.94</v>
      </c>
      <c r="I8899" s="19" t="n">
        <f aca="false">ROUND(F8899*G8899,2)</f>
        <v>167.55</v>
      </c>
      <c r="J8899" s="19" t="n">
        <f aca="false">ROUND(F8899*H8899,2)</f>
        <v>119.82</v>
      </c>
      <c r="K8899" s="19" t="n">
        <f aca="false">INDEX(Pricebook!$L$2:$L$1401,MATCH(D8899,Pricebook!$A$2:$A$1401,0))</f>
        <v>59.65</v>
      </c>
      <c r="L8899" s="19" t="n">
        <f aca="false">ROUND(F8899*K8899,2)</f>
        <v>178.95</v>
      </c>
      <c r="M8899" s="24" t="n">
        <f aca="false">DATE(YEAR(C8899),MONTH(C8899),1)</f>
        <v>46235</v>
      </c>
    </row>
    <row r="8900" customFormat="false" ht="15" hidden="false" customHeight="false" outlineLevel="0" collapsed="false">
      <c r="A8900" s="21" t="s">
        <v>4065</v>
      </c>
      <c r="B8900" s="21" t="s">
        <v>3217</v>
      </c>
      <c r="C8900" s="23" t="n">
        <v>46262</v>
      </c>
      <c r="D8900" s="21" t="s">
        <v>2032</v>
      </c>
      <c r="E8900" s="21" t="s">
        <v>1941</v>
      </c>
      <c r="F8900" s="12" t="n">
        <v>2</v>
      </c>
      <c r="G8900" s="19" t="n">
        <v>107.6</v>
      </c>
      <c r="H8900" s="19" t="n">
        <v>69.84</v>
      </c>
      <c r="I8900" s="19" t="n">
        <f aca="false">ROUND(F8900*G8900,2)</f>
        <v>215.2</v>
      </c>
      <c r="J8900" s="19" t="n">
        <f aca="false">ROUND(F8900*H8900,2)</f>
        <v>139.68</v>
      </c>
      <c r="K8900" s="19" t="n">
        <f aca="false">INDEX(Pricebook!$L$2:$L$1401,MATCH(D8900,Pricebook!$A$2:$A$1401,0))</f>
        <v>112.65</v>
      </c>
      <c r="L8900" s="19" t="n">
        <f aca="false">ROUND(F8900*K8900,2)</f>
        <v>225.3</v>
      </c>
      <c r="M8900" s="24" t="n">
        <f aca="false">DATE(YEAR(C8900),MONTH(C8900),1)</f>
        <v>46235</v>
      </c>
    </row>
    <row r="8901" customFormat="false" ht="15" hidden="false" customHeight="false" outlineLevel="0" collapsed="false">
      <c r="A8901" s="21" t="s">
        <v>4065</v>
      </c>
      <c r="B8901" s="21" t="s">
        <v>3217</v>
      </c>
      <c r="C8901" s="23" t="n">
        <v>46262</v>
      </c>
      <c r="D8901" s="21" t="s">
        <v>2038</v>
      </c>
      <c r="E8901" s="21" t="s">
        <v>1941</v>
      </c>
      <c r="F8901" s="12" t="n">
        <v>4</v>
      </c>
      <c r="G8901" s="19" t="n">
        <v>93.15</v>
      </c>
      <c r="H8901" s="19" t="n">
        <v>69.52</v>
      </c>
      <c r="I8901" s="19" t="n">
        <f aca="false">ROUND(F8901*G8901,2)</f>
        <v>372.6</v>
      </c>
      <c r="J8901" s="19" t="n">
        <f aca="false">ROUND(F8901*H8901,2)</f>
        <v>278.08</v>
      </c>
      <c r="K8901" s="19" t="n">
        <f aca="false">INDEX(Pricebook!$L$2:$L$1401,MATCH(D8901,Pricebook!$A$2:$A$1401,0))</f>
        <v>97.95</v>
      </c>
      <c r="L8901" s="19" t="n">
        <f aca="false">ROUND(F8901*K8901,2)</f>
        <v>391.8</v>
      </c>
      <c r="M8901" s="24" t="n">
        <f aca="false">DATE(YEAR(C8901),MONTH(C8901),1)</f>
        <v>46235</v>
      </c>
    </row>
    <row r="8902" customFormat="false" ht="15" hidden="false" customHeight="false" outlineLevel="0" collapsed="false">
      <c r="A8902" s="21" t="s">
        <v>4066</v>
      </c>
      <c r="B8902" s="21" t="s">
        <v>3025</v>
      </c>
      <c r="C8902" s="23" t="n">
        <v>46262</v>
      </c>
      <c r="D8902" s="21" t="s">
        <v>2138</v>
      </c>
      <c r="E8902" s="21" t="s">
        <v>1941</v>
      </c>
      <c r="F8902" s="12" t="n">
        <v>1</v>
      </c>
      <c r="G8902" s="19" t="n">
        <v>102.65</v>
      </c>
      <c r="H8902" s="19" t="n">
        <v>66.31</v>
      </c>
      <c r="I8902" s="19" t="n">
        <f aca="false">ROUND(F8902*G8902,2)</f>
        <v>102.65</v>
      </c>
      <c r="J8902" s="19" t="n">
        <f aca="false">ROUND(F8902*H8902,2)</f>
        <v>66.31</v>
      </c>
      <c r="K8902" s="19" t="n">
        <f aca="false">INDEX(Pricebook!$L$2:$L$1401,MATCH(D8902,Pricebook!$A$2:$A$1401,0))</f>
        <v>107</v>
      </c>
      <c r="L8902" s="19" t="n">
        <f aca="false">ROUND(F8902*K8902,2)</f>
        <v>107</v>
      </c>
      <c r="M8902" s="24" t="n">
        <f aca="false">DATE(YEAR(C8902),MONTH(C8902),1)</f>
        <v>46235</v>
      </c>
    </row>
    <row r="8903" customFormat="false" ht="15" hidden="false" customHeight="false" outlineLevel="0" collapsed="false">
      <c r="A8903" s="21" t="s">
        <v>4066</v>
      </c>
      <c r="B8903" s="21" t="s">
        <v>3025</v>
      </c>
      <c r="C8903" s="23" t="n">
        <v>46262</v>
      </c>
      <c r="D8903" s="21" t="s">
        <v>2052</v>
      </c>
      <c r="E8903" s="21" t="s">
        <v>1941</v>
      </c>
      <c r="F8903" s="12" t="n">
        <v>1</v>
      </c>
      <c r="G8903" s="19" t="n">
        <v>83.9</v>
      </c>
      <c r="H8903" s="19" t="n">
        <v>54.43</v>
      </c>
      <c r="I8903" s="19" t="n">
        <f aca="false">ROUND(F8903*G8903,2)</f>
        <v>83.9</v>
      </c>
      <c r="J8903" s="19" t="n">
        <f aca="false">ROUND(F8903*H8903,2)</f>
        <v>54.43</v>
      </c>
      <c r="K8903" s="19" t="n">
        <f aca="false">INDEX(Pricebook!$L$2:$L$1401,MATCH(D8903,Pricebook!$A$2:$A$1401,0))</f>
        <v>87.8</v>
      </c>
      <c r="L8903" s="19" t="n">
        <f aca="false">ROUND(F8903*K8903,2)</f>
        <v>87.8</v>
      </c>
      <c r="M8903" s="24" t="n">
        <f aca="false">DATE(YEAR(C8903),MONTH(C8903),1)</f>
        <v>46235</v>
      </c>
    </row>
    <row r="8904" customFormat="false" ht="15" hidden="false" customHeight="false" outlineLevel="0" collapsed="false">
      <c r="A8904" s="21" t="s">
        <v>4066</v>
      </c>
      <c r="B8904" s="21" t="s">
        <v>3025</v>
      </c>
      <c r="C8904" s="23" t="n">
        <v>46262</v>
      </c>
      <c r="D8904" s="21" t="s">
        <v>687</v>
      </c>
      <c r="E8904" s="21" t="s">
        <v>366</v>
      </c>
      <c r="F8904" s="12" t="n">
        <v>4</v>
      </c>
      <c r="G8904" s="19" t="n">
        <v>19.35</v>
      </c>
      <c r="H8904" s="19" t="n">
        <v>13.9</v>
      </c>
      <c r="I8904" s="19" t="n">
        <f aca="false">ROUND(F8904*G8904,2)</f>
        <v>77.4</v>
      </c>
      <c r="J8904" s="19" t="n">
        <f aca="false">ROUND(F8904*H8904,2)</f>
        <v>55.6</v>
      </c>
      <c r="K8904" s="19" t="n">
        <f aca="false">INDEX(Pricebook!$L$2:$L$1401,MATCH(D8904,Pricebook!$A$2:$A$1401,0))</f>
        <v>20.75</v>
      </c>
      <c r="L8904" s="19" t="n">
        <f aca="false">ROUND(F8904*K8904,2)</f>
        <v>83</v>
      </c>
      <c r="M8904" s="24" t="n">
        <f aca="false">DATE(YEAR(C8904),MONTH(C8904),1)</f>
        <v>46235</v>
      </c>
    </row>
    <row r="8905" customFormat="false" ht="15" hidden="false" customHeight="false" outlineLevel="0" collapsed="false">
      <c r="A8905" s="21" t="s">
        <v>4066</v>
      </c>
      <c r="B8905" s="21" t="s">
        <v>3025</v>
      </c>
      <c r="C8905" s="23" t="n">
        <v>46262</v>
      </c>
      <c r="D8905" s="21" t="s">
        <v>2018</v>
      </c>
      <c r="E8905" s="21" t="s">
        <v>1941</v>
      </c>
      <c r="F8905" s="12" t="n">
        <v>4</v>
      </c>
      <c r="G8905" s="19" t="n">
        <v>100</v>
      </c>
      <c r="H8905" s="19" t="n">
        <v>64.88</v>
      </c>
      <c r="I8905" s="19" t="n">
        <f aca="false">ROUND(F8905*G8905,2)</f>
        <v>400</v>
      </c>
      <c r="J8905" s="19" t="n">
        <f aca="false">ROUND(F8905*H8905,2)</f>
        <v>259.52</v>
      </c>
      <c r="K8905" s="19" t="n">
        <f aca="false">INDEX(Pricebook!$L$2:$L$1401,MATCH(D8905,Pricebook!$A$2:$A$1401,0))</f>
        <v>104.65</v>
      </c>
      <c r="L8905" s="19" t="n">
        <f aca="false">ROUND(F8905*K8905,2)</f>
        <v>418.6</v>
      </c>
      <c r="M8905" s="24" t="n">
        <f aca="false">DATE(YEAR(C8905),MONTH(C8905),1)</f>
        <v>46235</v>
      </c>
    </row>
    <row r="8906" customFormat="false" ht="15" hidden="false" customHeight="false" outlineLevel="0" collapsed="false">
      <c r="A8906" s="21" t="s">
        <v>4066</v>
      </c>
      <c r="B8906" s="21" t="s">
        <v>3025</v>
      </c>
      <c r="C8906" s="23" t="n">
        <v>46262</v>
      </c>
      <c r="D8906" s="21" t="s">
        <v>829</v>
      </c>
      <c r="E8906" s="21" t="s">
        <v>366</v>
      </c>
      <c r="F8906" s="12" t="n">
        <v>3</v>
      </c>
      <c r="G8906" s="19" t="n">
        <v>18.55</v>
      </c>
      <c r="H8906" s="19" t="n">
        <v>13.38</v>
      </c>
      <c r="I8906" s="19" t="n">
        <f aca="false">ROUND(F8906*G8906,2)</f>
        <v>55.65</v>
      </c>
      <c r="J8906" s="19" t="n">
        <f aca="false">ROUND(F8906*H8906,2)</f>
        <v>40.14</v>
      </c>
      <c r="K8906" s="19" t="n">
        <f aca="false">INDEX(Pricebook!$L$2:$L$1401,MATCH(D8906,Pricebook!$A$2:$A$1401,0))</f>
        <v>20</v>
      </c>
      <c r="L8906" s="19" t="n">
        <f aca="false">ROUND(F8906*K8906,2)</f>
        <v>60</v>
      </c>
      <c r="M8906" s="24" t="n">
        <f aca="false">DATE(YEAR(C8906),MONTH(C8906),1)</f>
        <v>46235</v>
      </c>
    </row>
    <row r="8907" customFormat="false" ht="15" hidden="false" customHeight="false" outlineLevel="0" collapsed="false">
      <c r="A8907" s="21" t="s">
        <v>4066</v>
      </c>
      <c r="B8907" s="21" t="s">
        <v>3025</v>
      </c>
      <c r="C8907" s="23" t="n">
        <v>46262</v>
      </c>
      <c r="D8907" s="21" t="s">
        <v>1264</v>
      </c>
      <c r="E8907" s="21" t="s">
        <v>971</v>
      </c>
      <c r="F8907" s="12" t="n">
        <v>10</v>
      </c>
      <c r="G8907" s="19" t="n">
        <v>2.35</v>
      </c>
      <c r="H8907" s="19" t="n">
        <v>2.09</v>
      </c>
      <c r="I8907" s="19" t="n">
        <f aca="false">ROUND(F8907*G8907,2)</f>
        <v>23.5</v>
      </c>
      <c r="J8907" s="19" t="n">
        <f aca="false">ROUND(F8907*H8907,2)</f>
        <v>20.9</v>
      </c>
      <c r="K8907" s="19" t="n">
        <f aca="false">INDEX(Pricebook!$L$2:$L$1401,MATCH(D8907,Pricebook!$A$2:$A$1401,0))</f>
        <v>2.75</v>
      </c>
      <c r="L8907" s="19" t="n">
        <f aca="false">ROUND(F8907*K8907,2)</f>
        <v>27.5</v>
      </c>
      <c r="M8907" s="24" t="n">
        <f aca="false">DATE(YEAR(C8907),MONTH(C8907),1)</f>
        <v>46235</v>
      </c>
    </row>
    <row r="8908" customFormat="false" ht="15" hidden="false" customHeight="false" outlineLevel="0" collapsed="false">
      <c r="A8908" s="21" t="s">
        <v>4066</v>
      </c>
      <c r="B8908" s="21" t="s">
        <v>3025</v>
      </c>
      <c r="C8908" s="23" t="n">
        <v>46262</v>
      </c>
      <c r="D8908" s="21" t="s">
        <v>2146</v>
      </c>
      <c r="E8908" s="21" t="s">
        <v>1941</v>
      </c>
      <c r="F8908" s="12" t="n">
        <v>1</v>
      </c>
      <c r="G8908" s="19" t="n">
        <v>76.8</v>
      </c>
      <c r="H8908" s="19" t="n">
        <v>49.54</v>
      </c>
      <c r="I8908" s="19" t="n">
        <f aca="false">ROUND(F8908*G8908,2)</f>
        <v>76.8</v>
      </c>
      <c r="J8908" s="19" t="n">
        <f aca="false">ROUND(F8908*H8908,2)</f>
        <v>49.54</v>
      </c>
      <c r="K8908" s="19" t="n">
        <f aca="false">INDEX(Pricebook!$L$2:$L$1401,MATCH(D8908,Pricebook!$A$2:$A$1401,0))</f>
        <v>79.95</v>
      </c>
      <c r="L8908" s="19" t="n">
        <f aca="false">ROUND(F8908*K8908,2)</f>
        <v>79.95</v>
      </c>
      <c r="M8908" s="24" t="n">
        <f aca="false">DATE(YEAR(C8908),MONTH(C8908),1)</f>
        <v>46235</v>
      </c>
    </row>
    <row r="8909" customFormat="false" ht="15" hidden="false" customHeight="false" outlineLevel="0" collapsed="false">
      <c r="A8909" s="21" t="s">
        <v>4066</v>
      </c>
      <c r="B8909" s="21" t="s">
        <v>3025</v>
      </c>
      <c r="C8909" s="23" t="n">
        <v>46262</v>
      </c>
      <c r="D8909" s="21" t="s">
        <v>2086</v>
      </c>
      <c r="E8909" s="21" t="s">
        <v>1941</v>
      </c>
      <c r="F8909" s="12" t="n">
        <v>1</v>
      </c>
      <c r="G8909" s="19" t="n">
        <v>60.5</v>
      </c>
      <c r="H8909" s="19" t="n">
        <v>39.01</v>
      </c>
      <c r="I8909" s="19" t="n">
        <f aca="false">ROUND(F8909*G8909,2)</f>
        <v>60.5</v>
      </c>
      <c r="J8909" s="19" t="n">
        <f aca="false">ROUND(F8909*H8909,2)</f>
        <v>39.01</v>
      </c>
      <c r="K8909" s="19" t="n">
        <f aca="false">INDEX(Pricebook!$L$2:$L$1401,MATCH(D8909,Pricebook!$A$2:$A$1401,0))</f>
        <v>62.95</v>
      </c>
      <c r="L8909" s="19" t="n">
        <f aca="false">ROUND(F8909*K8909,2)</f>
        <v>62.95</v>
      </c>
      <c r="M8909" s="24" t="n">
        <f aca="false">DATE(YEAR(C8909),MONTH(C8909),1)</f>
        <v>46235</v>
      </c>
    </row>
    <row r="8910" customFormat="false" ht="15" hidden="false" customHeight="false" outlineLevel="0" collapsed="false">
      <c r="A8910" s="21" t="s">
        <v>4066</v>
      </c>
      <c r="B8910" s="21" t="s">
        <v>3025</v>
      </c>
      <c r="C8910" s="23" t="n">
        <v>46262</v>
      </c>
      <c r="D8910" s="21" t="s">
        <v>739</v>
      </c>
      <c r="E8910" s="21" t="s">
        <v>366</v>
      </c>
      <c r="F8910" s="12" t="n">
        <v>1</v>
      </c>
      <c r="G8910" s="19" t="n">
        <v>106.45</v>
      </c>
      <c r="H8910" s="19" t="n">
        <v>76.53</v>
      </c>
      <c r="I8910" s="19" t="n">
        <f aca="false">ROUND(F8910*G8910,2)</f>
        <v>106.45</v>
      </c>
      <c r="J8910" s="19" t="n">
        <f aca="false">ROUND(F8910*H8910,2)</f>
        <v>76.53</v>
      </c>
      <c r="K8910" s="19" t="n">
        <f aca="false">INDEX(Pricebook!$L$2:$L$1401,MATCH(D8910,Pricebook!$A$2:$A$1401,0))</f>
        <v>114.25</v>
      </c>
      <c r="L8910" s="19" t="n">
        <f aca="false">ROUND(F8910*K8910,2)</f>
        <v>114.25</v>
      </c>
      <c r="M8910" s="24" t="n">
        <f aca="false">DATE(YEAR(C8910),MONTH(C8910),1)</f>
        <v>46235</v>
      </c>
    </row>
    <row r="8911" customFormat="false" ht="15" hidden="false" customHeight="false" outlineLevel="0" collapsed="false">
      <c r="A8911" s="21" t="s">
        <v>4066</v>
      </c>
      <c r="B8911" s="21" t="s">
        <v>3025</v>
      </c>
      <c r="C8911" s="23" t="n">
        <v>46262</v>
      </c>
      <c r="D8911" s="21" t="s">
        <v>1978</v>
      </c>
      <c r="E8911" s="21" t="s">
        <v>1941</v>
      </c>
      <c r="F8911" s="12" t="n">
        <v>1</v>
      </c>
      <c r="G8911" s="19" t="n">
        <v>156.8</v>
      </c>
      <c r="H8911" s="19" t="n">
        <v>102.07</v>
      </c>
      <c r="I8911" s="19" t="n">
        <f aca="false">ROUND(F8911*G8911,2)</f>
        <v>156.8</v>
      </c>
      <c r="J8911" s="19" t="n">
        <f aca="false">ROUND(F8911*H8911,2)</f>
        <v>102.07</v>
      </c>
      <c r="K8911" s="19" t="n">
        <f aca="false">INDEX(Pricebook!$L$2:$L$1401,MATCH(D8911,Pricebook!$A$2:$A$1401,0))</f>
        <v>164.65</v>
      </c>
      <c r="L8911" s="19" t="n">
        <f aca="false">ROUND(F8911*K8911,2)</f>
        <v>164.65</v>
      </c>
      <c r="M8911" s="24" t="n">
        <f aca="false">DATE(YEAR(C8911),MONTH(C8911),1)</f>
        <v>46235</v>
      </c>
    </row>
    <row r="8912" customFormat="false" ht="15" hidden="false" customHeight="false" outlineLevel="0" collapsed="false">
      <c r="A8912" s="21" t="s">
        <v>4066</v>
      </c>
      <c r="B8912" s="21" t="s">
        <v>3025</v>
      </c>
      <c r="C8912" s="23" t="n">
        <v>46262</v>
      </c>
      <c r="D8912" s="21" t="s">
        <v>2830</v>
      </c>
      <c r="E8912" s="21" t="s">
        <v>2748</v>
      </c>
      <c r="F8912" s="12" t="n">
        <v>2</v>
      </c>
      <c r="G8912" s="19" t="n">
        <v>21.85</v>
      </c>
      <c r="H8912" s="19" t="n">
        <v>13.18</v>
      </c>
      <c r="I8912" s="19" t="n">
        <f aca="false">ROUND(F8912*G8912,2)</f>
        <v>43.7</v>
      </c>
      <c r="J8912" s="19" t="n">
        <f aca="false">ROUND(F8912*H8912,2)</f>
        <v>26.36</v>
      </c>
      <c r="K8912" s="19" t="n">
        <f aca="false">INDEX(Pricebook!$L$2:$L$1401,MATCH(D8912,Pricebook!$A$2:$A$1401,0))</f>
        <v>24</v>
      </c>
      <c r="L8912" s="19" t="n">
        <f aca="false">ROUND(F8912*K8912,2)</f>
        <v>48</v>
      </c>
      <c r="M8912" s="24" t="n">
        <f aca="false">DATE(YEAR(C8912),MONTH(C8912),1)</f>
        <v>46235</v>
      </c>
    </row>
    <row r="8913" customFormat="false" ht="15" hidden="false" customHeight="false" outlineLevel="0" collapsed="false">
      <c r="A8913" s="21" t="s">
        <v>4066</v>
      </c>
      <c r="B8913" s="21" t="s">
        <v>3025</v>
      </c>
      <c r="C8913" s="23" t="n">
        <v>46262</v>
      </c>
      <c r="D8913" s="21" t="s">
        <v>1434</v>
      </c>
      <c r="E8913" s="21" t="s">
        <v>971</v>
      </c>
      <c r="F8913" s="12" t="n">
        <v>1</v>
      </c>
      <c r="G8913" s="19" t="n">
        <v>985.75</v>
      </c>
      <c r="H8913" s="19" t="n">
        <v>809.51</v>
      </c>
      <c r="I8913" s="19" t="n">
        <f aca="false">ROUND(F8913*G8913,2)</f>
        <v>985.75</v>
      </c>
      <c r="J8913" s="19" t="n">
        <f aca="false">ROUND(F8913*H8913,2)</f>
        <v>809.51</v>
      </c>
      <c r="K8913" s="19" t="n">
        <f aca="false">INDEX(Pricebook!$L$2:$L$1401,MATCH(D8913,Pricebook!$A$2:$A$1401,0))</f>
        <v>1156.45</v>
      </c>
      <c r="L8913" s="19" t="n">
        <f aca="false">ROUND(F8913*K8913,2)</f>
        <v>1156.45</v>
      </c>
      <c r="M8913" s="24" t="n">
        <f aca="false">DATE(YEAR(C8913),MONTH(C8913),1)</f>
        <v>46235</v>
      </c>
    </row>
    <row r="8914" customFormat="false" ht="15" hidden="false" customHeight="false" outlineLevel="0" collapsed="false">
      <c r="A8914" s="21" t="s">
        <v>4066</v>
      </c>
      <c r="B8914" s="21" t="s">
        <v>3025</v>
      </c>
      <c r="C8914" s="23" t="n">
        <v>46262</v>
      </c>
      <c r="D8914" s="21" t="s">
        <v>1264</v>
      </c>
      <c r="E8914" s="21" t="s">
        <v>971</v>
      </c>
      <c r="F8914" s="12" t="n">
        <v>4</v>
      </c>
      <c r="G8914" s="19" t="n">
        <v>2.35</v>
      </c>
      <c r="H8914" s="19" t="n">
        <v>2.09</v>
      </c>
      <c r="I8914" s="19" t="n">
        <f aca="false">ROUND(F8914*G8914,2)</f>
        <v>9.4</v>
      </c>
      <c r="J8914" s="19" t="n">
        <f aca="false">ROUND(F8914*H8914,2)</f>
        <v>8.36</v>
      </c>
      <c r="K8914" s="19" t="n">
        <f aca="false">INDEX(Pricebook!$L$2:$L$1401,MATCH(D8914,Pricebook!$A$2:$A$1401,0))</f>
        <v>2.75</v>
      </c>
      <c r="L8914" s="19" t="n">
        <f aca="false">ROUND(F8914*K8914,2)</f>
        <v>11</v>
      </c>
      <c r="M8914" s="24" t="n">
        <f aca="false">DATE(YEAR(C8914),MONTH(C8914),1)</f>
        <v>46235</v>
      </c>
    </row>
    <row r="8915" customFormat="false" ht="15" hidden="false" customHeight="false" outlineLevel="0" collapsed="false">
      <c r="A8915" s="21" t="s">
        <v>4066</v>
      </c>
      <c r="B8915" s="21" t="s">
        <v>3025</v>
      </c>
      <c r="C8915" s="23" t="n">
        <v>46262</v>
      </c>
      <c r="D8915" s="21" t="s">
        <v>1046</v>
      </c>
      <c r="E8915" s="21" t="s">
        <v>971</v>
      </c>
      <c r="F8915" s="12" t="n">
        <v>3</v>
      </c>
      <c r="G8915" s="19" t="n">
        <v>5.15</v>
      </c>
      <c r="H8915" s="19" t="n">
        <v>4.18</v>
      </c>
      <c r="I8915" s="19" t="n">
        <f aca="false">ROUND(F8915*G8915,2)</f>
        <v>15.45</v>
      </c>
      <c r="J8915" s="19" t="n">
        <f aca="false">ROUND(F8915*H8915,2)</f>
        <v>12.54</v>
      </c>
      <c r="K8915" s="19" t="n">
        <f aca="false">INDEX(Pricebook!$L$2:$L$1401,MATCH(D8915,Pricebook!$A$2:$A$1401,0))</f>
        <v>5.7</v>
      </c>
      <c r="L8915" s="19" t="n">
        <f aca="false">ROUND(F8915*K8915,2)</f>
        <v>17.1</v>
      </c>
      <c r="M8915" s="24" t="n">
        <f aca="false">DATE(YEAR(C8915),MONTH(C8915),1)</f>
        <v>46235</v>
      </c>
    </row>
    <row r="8916" customFormat="false" ht="15" hidden="false" customHeight="false" outlineLevel="0" collapsed="false">
      <c r="A8916" s="21" t="s">
        <v>4067</v>
      </c>
      <c r="B8916" s="21" t="s">
        <v>3388</v>
      </c>
      <c r="C8916" s="23" t="n">
        <v>46262</v>
      </c>
      <c r="D8916" s="21" t="s">
        <v>2416</v>
      </c>
      <c r="E8916" s="21" t="s">
        <v>2202</v>
      </c>
      <c r="F8916" s="12" t="n">
        <v>3</v>
      </c>
      <c r="G8916" s="19" t="n">
        <v>39.55</v>
      </c>
      <c r="H8916" s="19" t="n">
        <v>26.81</v>
      </c>
      <c r="I8916" s="19" t="n">
        <f aca="false">ROUND(F8916*G8916,2)</f>
        <v>118.65</v>
      </c>
      <c r="J8916" s="19" t="n">
        <f aca="false">ROUND(F8916*H8916,2)</f>
        <v>80.43</v>
      </c>
      <c r="K8916" s="19" t="n">
        <f aca="false">INDEX(Pricebook!$L$2:$L$1401,MATCH(D8916,Pricebook!$A$2:$A$1401,0))</f>
        <v>41.9</v>
      </c>
      <c r="L8916" s="19" t="n">
        <f aca="false">ROUND(F8916*K8916,2)</f>
        <v>125.7</v>
      </c>
      <c r="M8916" s="24" t="n">
        <f aca="false">DATE(YEAR(C8916),MONTH(C8916),1)</f>
        <v>46235</v>
      </c>
    </row>
    <row r="8917" customFormat="false" ht="15" hidden="false" customHeight="false" outlineLevel="0" collapsed="false">
      <c r="A8917" s="21" t="s">
        <v>4067</v>
      </c>
      <c r="B8917" s="21" t="s">
        <v>3388</v>
      </c>
      <c r="C8917" s="23" t="n">
        <v>46262</v>
      </c>
      <c r="D8917" s="21" t="s">
        <v>2357</v>
      </c>
      <c r="E8917" s="21" t="s">
        <v>2202</v>
      </c>
      <c r="F8917" s="12" t="n">
        <v>4</v>
      </c>
      <c r="G8917" s="19" t="n">
        <v>7.9</v>
      </c>
      <c r="H8917" s="19" t="n">
        <v>5.68</v>
      </c>
      <c r="I8917" s="19" t="n">
        <f aca="false">ROUND(F8917*G8917,2)</f>
        <v>31.6</v>
      </c>
      <c r="J8917" s="19" t="n">
        <f aca="false">ROUND(F8917*H8917,2)</f>
        <v>22.72</v>
      </c>
      <c r="K8917" s="19" t="n">
        <f aca="false">INDEX(Pricebook!$L$2:$L$1401,MATCH(D8917,Pricebook!$A$2:$A$1401,0))</f>
        <v>8.5</v>
      </c>
      <c r="L8917" s="19" t="n">
        <f aca="false">ROUND(F8917*K8917,2)</f>
        <v>34</v>
      </c>
      <c r="M8917" s="24" t="n">
        <f aca="false">DATE(YEAR(C8917),MONTH(C8917),1)</f>
        <v>46235</v>
      </c>
    </row>
    <row r="8918" customFormat="false" ht="15" hidden="false" customHeight="false" outlineLevel="0" collapsed="false">
      <c r="A8918" s="21" t="s">
        <v>4067</v>
      </c>
      <c r="B8918" s="21" t="s">
        <v>3388</v>
      </c>
      <c r="C8918" s="23" t="n">
        <v>46262</v>
      </c>
      <c r="D8918" s="21" t="s">
        <v>721</v>
      </c>
      <c r="E8918" s="21" t="s">
        <v>366</v>
      </c>
      <c r="F8918" s="12" t="n">
        <v>3</v>
      </c>
      <c r="G8918" s="19" t="n">
        <v>30.45</v>
      </c>
      <c r="H8918" s="19" t="n">
        <v>22.04</v>
      </c>
      <c r="I8918" s="19" t="n">
        <f aca="false">ROUND(F8918*G8918,2)</f>
        <v>91.35</v>
      </c>
      <c r="J8918" s="19" t="n">
        <f aca="false">ROUND(F8918*H8918,2)</f>
        <v>66.12</v>
      </c>
      <c r="K8918" s="19" t="n">
        <f aca="false">INDEX(Pricebook!$L$2:$L$1401,MATCH(D8918,Pricebook!$A$2:$A$1401,0))</f>
        <v>32.9</v>
      </c>
      <c r="L8918" s="19" t="n">
        <f aca="false">ROUND(F8918*K8918,2)</f>
        <v>98.7</v>
      </c>
      <c r="M8918" s="24" t="n">
        <f aca="false">DATE(YEAR(C8918),MONTH(C8918),1)</f>
        <v>46235</v>
      </c>
    </row>
    <row r="8919" customFormat="false" ht="15" hidden="false" customHeight="false" outlineLevel="0" collapsed="false">
      <c r="A8919" s="21" t="s">
        <v>4067</v>
      </c>
      <c r="B8919" s="21" t="s">
        <v>3388</v>
      </c>
      <c r="C8919" s="23" t="n">
        <v>46262</v>
      </c>
      <c r="D8919" s="21" t="s">
        <v>2234</v>
      </c>
      <c r="E8919" s="21" t="s">
        <v>2202</v>
      </c>
      <c r="F8919" s="12" t="n">
        <v>1</v>
      </c>
      <c r="G8919" s="19" t="n">
        <v>38.6</v>
      </c>
      <c r="H8919" s="19" t="n">
        <v>26.06</v>
      </c>
      <c r="I8919" s="19" t="n">
        <f aca="false">ROUND(F8919*G8919,2)</f>
        <v>38.6</v>
      </c>
      <c r="J8919" s="19" t="n">
        <f aca="false">ROUND(F8919*H8919,2)</f>
        <v>26.06</v>
      </c>
      <c r="K8919" s="19" t="n">
        <f aca="false">INDEX(Pricebook!$L$2:$L$1401,MATCH(D8919,Pricebook!$A$2:$A$1401,0))</f>
        <v>41.4</v>
      </c>
      <c r="L8919" s="19" t="n">
        <f aca="false">ROUND(F8919*K8919,2)</f>
        <v>41.4</v>
      </c>
      <c r="M8919" s="24" t="n">
        <f aca="false">DATE(YEAR(C8919),MONTH(C8919),1)</f>
        <v>46235</v>
      </c>
    </row>
    <row r="8920" customFormat="false" ht="15" hidden="false" customHeight="false" outlineLevel="0" collapsed="false">
      <c r="A8920" s="21" t="s">
        <v>4067</v>
      </c>
      <c r="B8920" s="21" t="s">
        <v>3388</v>
      </c>
      <c r="C8920" s="23" t="n">
        <v>46262</v>
      </c>
      <c r="D8920" s="21" t="s">
        <v>982</v>
      </c>
      <c r="E8920" s="21" t="s">
        <v>971</v>
      </c>
      <c r="F8920" s="12" t="n">
        <v>2</v>
      </c>
      <c r="G8920" s="19" t="n">
        <v>40.1</v>
      </c>
      <c r="H8920" s="19" t="n">
        <v>32.56</v>
      </c>
      <c r="I8920" s="19" t="n">
        <f aca="false">ROUND(F8920*G8920,2)</f>
        <v>80.2</v>
      </c>
      <c r="J8920" s="19" t="n">
        <f aca="false">ROUND(F8920*H8920,2)</f>
        <v>65.12</v>
      </c>
      <c r="K8920" s="19" t="n">
        <f aca="false">INDEX(Pricebook!$L$2:$L$1401,MATCH(D8920,Pricebook!$A$2:$A$1401,0))</f>
        <v>46.55</v>
      </c>
      <c r="L8920" s="19" t="n">
        <f aca="false">ROUND(F8920*K8920,2)</f>
        <v>93.1</v>
      </c>
      <c r="M8920" s="24" t="n">
        <f aca="false">DATE(YEAR(C8920),MONTH(C8920),1)</f>
        <v>46235</v>
      </c>
    </row>
    <row r="8921" customFormat="false" ht="15" hidden="false" customHeight="false" outlineLevel="0" collapsed="false">
      <c r="A8921" s="21" t="s">
        <v>4068</v>
      </c>
      <c r="B8921" s="21" t="s">
        <v>3104</v>
      </c>
      <c r="C8921" s="23" t="n">
        <v>46262</v>
      </c>
      <c r="D8921" s="21" t="s">
        <v>1376</v>
      </c>
      <c r="E8921" s="21" t="s">
        <v>971</v>
      </c>
      <c r="F8921" s="12" t="n">
        <v>1</v>
      </c>
      <c r="G8921" s="19" t="n">
        <v>1971.45</v>
      </c>
      <c r="H8921" s="19" t="n">
        <v>1613.49</v>
      </c>
      <c r="I8921" s="19" t="n">
        <f aca="false">ROUND(F8921*G8921,2)</f>
        <v>1971.45</v>
      </c>
      <c r="J8921" s="19" t="n">
        <f aca="false">ROUND(F8921*H8921,2)</f>
        <v>1613.49</v>
      </c>
      <c r="K8921" s="19" t="n">
        <f aca="false">INDEX(Pricebook!$L$2:$L$1401,MATCH(D8921,Pricebook!$A$2:$A$1401,0))</f>
        <v>2168.6</v>
      </c>
      <c r="L8921" s="19" t="n">
        <f aca="false">ROUND(F8921*K8921,2)</f>
        <v>2168.6</v>
      </c>
      <c r="M8921" s="24" t="n">
        <f aca="false">DATE(YEAR(C8921),MONTH(C8921),1)</f>
        <v>46235</v>
      </c>
    </row>
    <row r="8922" customFormat="false" ht="15" hidden="false" customHeight="false" outlineLevel="0" collapsed="false">
      <c r="A8922" s="21" t="s">
        <v>4068</v>
      </c>
      <c r="B8922" s="21" t="s">
        <v>3104</v>
      </c>
      <c r="C8922" s="23" t="n">
        <v>46262</v>
      </c>
      <c r="D8922" s="21" t="s">
        <v>1174</v>
      </c>
      <c r="E8922" s="21" t="s">
        <v>971</v>
      </c>
      <c r="F8922" s="12" t="n">
        <v>1</v>
      </c>
      <c r="G8922" s="19" t="n">
        <v>694.3</v>
      </c>
      <c r="H8922" s="19" t="n">
        <v>567.06</v>
      </c>
      <c r="I8922" s="19" t="n">
        <f aca="false">ROUND(F8922*G8922,2)</f>
        <v>694.3</v>
      </c>
      <c r="J8922" s="19" t="n">
        <f aca="false">ROUND(F8922*H8922,2)</f>
        <v>567.06</v>
      </c>
      <c r="K8922" s="19" t="n">
        <f aca="false">INDEX(Pricebook!$L$2:$L$1401,MATCH(D8922,Pricebook!$A$2:$A$1401,0))</f>
        <v>810.1</v>
      </c>
      <c r="L8922" s="19" t="n">
        <f aca="false">ROUND(F8922*K8922,2)</f>
        <v>810.1</v>
      </c>
      <c r="M8922" s="24" t="n">
        <f aca="false">DATE(YEAR(C8922),MONTH(C8922),1)</f>
        <v>46235</v>
      </c>
    </row>
    <row r="8923" customFormat="false" ht="15" hidden="false" customHeight="false" outlineLevel="0" collapsed="false">
      <c r="A8923" s="21" t="s">
        <v>4068</v>
      </c>
      <c r="B8923" s="21" t="s">
        <v>3104</v>
      </c>
      <c r="C8923" s="23" t="n">
        <v>46262</v>
      </c>
      <c r="D8923" s="21" t="s">
        <v>2844</v>
      </c>
      <c r="E8923" s="21" t="s">
        <v>2748</v>
      </c>
      <c r="F8923" s="12" t="n">
        <v>3</v>
      </c>
      <c r="G8923" s="19" t="n">
        <v>4.6</v>
      </c>
      <c r="H8923" s="19" t="n">
        <v>2.76</v>
      </c>
      <c r="I8923" s="19" t="n">
        <f aca="false">ROUND(F8923*G8923,2)</f>
        <v>13.8</v>
      </c>
      <c r="J8923" s="19" t="n">
        <f aca="false">ROUND(F8923*H8923,2)</f>
        <v>8.28</v>
      </c>
      <c r="K8923" s="19" t="n">
        <f aca="false">INDEX(Pricebook!$L$2:$L$1401,MATCH(D8923,Pricebook!$A$2:$A$1401,0))</f>
        <v>5.05</v>
      </c>
      <c r="L8923" s="19" t="n">
        <f aca="false">ROUND(F8923*K8923,2)</f>
        <v>15.15</v>
      </c>
      <c r="M8923" s="24" t="n">
        <f aca="false">DATE(YEAR(C8923),MONTH(C8923),1)</f>
        <v>46235</v>
      </c>
    </row>
    <row r="8924" customFormat="false" ht="15" hidden="false" customHeight="false" outlineLevel="0" collapsed="false">
      <c r="A8924" s="21" t="s">
        <v>4068</v>
      </c>
      <c r="B8924" s="21" t="s">
        <v>3104</v>
      </c>
      <c r="C8924" s="23" t="n">
        <v>46262</v>
      </c>
      <c r="D8924" s="21" t="s">
        <v>159</v>
      </c>
      <c r="E8924" s="21" t="s">
        <v>108</v>
      </c>
      <c r="F8924" s="12" t="n">
        <v>1</v>
      </c>
      <c r="G8924" s="19" t="n">
        <v>15.75</v>
      </c>
      <c r="H8924" s="19" t="n">
        <v>12.02</v>
      </c>
      <c r="I8924" s="19" t="n">
        <f aca="false">ROUND(F8924*G8924,2)</f>
        <v>15.75</v>
      </c>
      <c r="J8924" s="19" t="n">
        <f aca="false">ROUND(F8924*H8924,2)</f>
        <v>12.02</v>
      </c>
      <c r="K8924" s="19" t="n">
        <f aca="false">INDEX(Pricebook!$L$2:$L$1401,MATCH(D8924,Pricebook!$A$2:$A$1401,0))</f>
        <v>17.2</v>
      </c>
      <c r="L8924" s="19" t="n">
        <f aca="false">ROUND(F8924*K8924,2)</f>
        <v>17.2</v>
      </c>
      <c r="M8924" s="24" t="n">
        <f aca="false">DATE(YEAR(C8924),MONTH(C8924),1)</f>
        <v>46235</v>
      </c>
    </row>
    <row r="8925" customFormat="false" ht="15" hidden="false" customHeight="false" outlineLevel="0" collapsed="false">
      <c r="A8925" s="21" t="s">
        <v>4068</v>
      </c>
      <c r="B8925" s="21" t="s">
        <v>3104</v>
      </c>
      <c r="C8925" s="23" t="n">
        <v>46262</v>
      </c>
      <c r="D8925" s="21" t="s">
        <v>1104</v>
      </c>
      <c r="E8925" s="21" t="s">
        <v>971</v>
      </c>
      <c r="F8925" s="12" t="n">
        <v>3</v>
      </c>
      <c r="G8925" s="19" t="n">
        <v>63.65</v>
      </c>
      <c r="H8925" s="19" t="n">
        <v>52.43</v>
      </c>
      <c r="I8925" s="19" t="n">
        <f aca="false">ROUND(F8925*G8925,2)</f>
        <v>190.95</v>
      </c>
      <c r="J8925" s="19" t="n">
        <f aca="false">ROUND(F8925*H8925,2)</f>
        <v>157.29</v>
      </c>
      <c r="K8925" s="19" t="n">
        <f aca="false">INDEX(Pricebook!$L$2:$L$1401,MATCH(D8925,Pricebook!$A$2:$A$1401,0))</f>
        <v>74.9</v>
      </c>
      <c r="L8925" s="19" t="n">
        <f aca="false">ROUND(F8925*K8925,2)</f>
        <v>224.7</v>
      </c>
      <c r="M8925" s="24" t="n">
        <f aca="false">DATE(YEAR(C8925),MONTH(C8925),1)</f>
        <v>46235</v>
      </c>
    </row>
    <row r="8926" customFormat="false" ht="15" hidden="false" customHeight="false" outlineLevel="0" collapsed="false">
      <c r="A8926" s="21" t="s">
        <v>4068</v>
      </c>
      <c r="B8926" s="21" t="s">
        <v>3104</v>
      </c>
      <c r="C8926" s="23" t="n">
        <v>46262</v>
      </c>
      <c r="D8926" s="21" t="s">
        <v>2856</v>
      </c>
      <c r="E8926" s="21" t="s">
        <v>2748</v>
      </c>
      <c r="F8926" s="12" t="n">
        <v>1</v>
      </c>
      <c r="G8926" s="19" t="n">
        <v>34.55</v>
      </c>
      <c r="H8926" s="19" t="n">
        <v>20.76</v>
      </c>
      <c r="I8926" s="19" t="n">
        <f aca="false">ROUND(F8926*G8926,2)</f>
        <v>34.55</v>
      </c>
      <c r="J8926" s="19" t="n">
        <f aca="false">ROUND(F8926*H8926,2)</f>
        <v>20.76</v>
      </c>
      <c r="K8926" s="19" t="n">
        <f aca="false">INDEX(Pricebook!$L$2:$L$1401,MATCH(D8926,Pricebook!$A$2:$A$1401,0))</f>
        <v>37.75</v>
      </c>
      <c r="L8926" s="19" t="n">
        <f aca="false">ROUND(F8926*K8926,2)</f>
        <v>37.75</v>
      </c>
      <c r="M8926" s="24" t="n">
        <f aca="false">DATE(YEAR(C8926),MONTH(C8926),1)</f>
        <v>46235</v>
      </c>
    </row>
    <row r="8927" customFormat="false" ht="15" hidden="false" customHeight="false" outlineLevel="0" collapsed="false">
      <c r="A8927" s="21" t="s">
        <v>4068</v>
      </c>
      <c r="B8927" s="21" t="s">
        <v>3104</v>
      </c>
      <c r="C8927" s="23" t="n">
        <v>46262</v>
      </c>
      <c r="D8927" s="21" t="s">
        <v>1002</v>
      </c>
      <c r="E8927" s="21" t="s">
        <v>971</v>
      </c>
      <c r="F8927" s="12" t="n">
        <v>1</v>
      </c>
      <c r="G8927" s="19" t="n">
        <v>1442.9</v>
      </c>
      <c r="H8927" s="19" t="n">
        <v>1164.89</v>
      </c>
      <c r="I8927" s="19" t="n">
        <f aca="false">ROUND(F8927*G8927,2)</f>
        <v>1442.9</v>
      </c>
      <c r="J8927" s="19" t="n">
        <f aca="false">ROUND(F8927*H8927,2)</f>
        <v>1164.89</v>
      </c>
      <c r="K8927" s="19" t="n">
        <f aca="false">INDEX(Pricebook!$L$2:$L$1401,MATCH(D8927,Pricebook!$A$2:$A$1401,0))</f>
        <v>1664.15</v>
      </c>
      <c r="L8927" s="19" t="n">
        <f aca="false">ROUND(F8927*K8927,2)</f>
        <v>1664.15</v>
      </c>
      <c r="M8927" s="24" t="n">
        <f aca="false">DATE(YEAR(C8927),MONTH(C8927),1)</f>
        <v>46235</v>
      </c>
    </row>
    <row r="8928" customFormat="false" ht="15" hidden="false" customHeight="false" outlineLevel="0" collapsed="false">
      <c r="A8928" s="21" t="s">
        <v>4068</v>
      </c>
      <c r="B8928" s="21" t="s">
        <v>3104</v>
      </c>
      <c r="C8928" s="23" t="n">
        <v>46262</v>
      </c>
      <c r="D8928" s="21" t="s">
        <v>2357</v>
      </c>
      <c r="E8928" s="21" t="s">
        <v>2202</v>
      </c>
      <c r="F8928" s="12" t="n">
        <v>13</v>
      </c>
      <c r="G8928" s="19" t="n">
        <v>7.9</v>
      </c>
      <c r="H8928" s="19" t="n">
        <v>5.68</v>
      </c>
      <c r="I8928" s="19" t="n">
        <f aca="false">ROUND(F8928*G8928,2)</f>
        <v>102.7</v>
      </c>
      <c r="J8928" s="19" t="n">
        <f aca="false">ROUND(F8928*H8928,2)</f>
        <v>73.84</v>
      </c>
      <c r="K8928" s="19" t="n">
        <f aca="false">INDEX(Pricebook!$L$2:$L$1401,MATCH(D8928,Pricebook!$A$2:$A$1401,0))</f>
        <v>8.5</v>
      </c>
      <c r="L8928" s="19" t="n">
        <f aca="false">ROUND(F8928*K8928,2)</f>
        <v>110.5</v>
      </c>
      <c r="M8928" s="24" t="n">
        <f aca="false">DATE(YEAR(C8928),MONTH(C8928),1)</f>
        <v>46235</v>
      </c>
    </row>
    <row r="8929" customFormat="false" ht="15" hidden="false" customHeight="false" outlineLevel="0" collapsed="false">
      <c r="A8929" s="21" t="s">
        <v>4068</v>
      </c>
      <c r="B8929" s="21" t="s">
        <v>3104</v>
      </c>
      <c r="C8929" s="23" t="n">
        <v>46262</v>
      </c>
      <c r="D8929" s="21" t="s">
        <v>757</v>
      </c>
      <c r="E8929" s="21" t="s">
        <v>366</v>
      </c>
      <c r="F8929" s="12" t="n">
        <v>2</v>
      </c>
      <c r="G8929" s="19" t="n">
        <v>11.7</v>
      </c>
      <c r="H8929" s="19" t="n">
        <v>8.45</v>
      </c>
      <c r="I8929" s="19" t="n">
        <f aca="false">ROUND(F8929*G8929,2)</f>
        <v>23.4</v>
      </c>
      <c r="J8929" s="19" t="n">
        <f aca="false">ROUND(F8929*H8929,2)</f>
        <v>16.9</v>
      </c>
      <c r="K8929" s="19" t="n">
        <f aca="false">INDEX(Pricebook!$L$2:$L$1401,MATCH(D8929,Pricebook!$A$2:$A$1401,0))</f>
        <v>12.65</v>
      </c>
      <c r="L8929" s="19" t="n">
        <f aca="false">ROUND(F8929*K8929,2)</f>
        <v>25.3</v>
      </c>
      <c r="M8929" s="24" t="n">
        <f aca="false">DATE(YEAR(C8929),MONTH(C8929),1)</f>
        <v>46235</v>
      </c>
    </row>
    <row r="8930" customFormat="false" ht="15" hidden="false" customHeight="false" outlineLevel="0" collapsed="false">
      <c r="A8930" s="21" t="s">
        <v>4068</v>
      </c>
      <c r="B8930" s="21" t="s">
        <v>3104</v>
      </c>
      <c r="C8930" s="23" t="n">
        <v>46262</v>
      </c>
      <c r="D8930" s="21" t="s">
        <v>140</v>
      </c>
      <c r="E8930" s="21" t="s">
        <v>108</v>
      </c>
      <c r="F8930" s="12" t="n">
        <v>1</v>
      </c>
      <c r="G8930" s="19" t="n">
        <v>394.3</v>
      </c>
      <c r="H8930" s="19" t="n">
        <v>304.1</v>
      </c>
      <c r="I8930" s="19" t="n">
        <f aca="false">ROUND(F8930*G8930,2)</f>
        <v>394.3</v>
      </c>
      <c r="J8930" s="19" t="n">
        <f aca="false">ROUND(F8930*H8930,2)</f>
        <v>304.1</v>
      </c>
      <c r="K8930" s="19" t="n">
        <f aca="false">INDEX(Pricebook!$L$2:$L$1401,MATCH(D8930,Pricebook!$A$2:$A$1401,0))</f>
        <v>434.45</v>
      </c>
      <c r="L8930" s="19" t="n">
        <f aca="false">ROUND(F8930*K8930,2)</f>
        <v>434.45</v>
      </c>
      <c r="M8930" s="24" t="n">
        <f aca="false">DATE(YEAR(C8930),MONTH(C8930),1)</f>
        <v>46235</v>
      </c>
    </row>
    <row r="8931" customFormat="false" ht="15" hidden="false" customHeight="false" outlineLevel="0" collapsed="false">
      <c r="A8931" s="21" t="s">
        <v>4068</v>
      </c>
      <c r="B8931" s="21" t="s">
        <v>3104</v>
      </c>
      <c r="C8931" s="23" t="n">
        <v>46262</v>
      </c>
      <c r="D8931" s="21" t="s">
        <v>2442</v>
      </c>
      <c r="E8931" s="21" t="s">
        <v>2202</v>
      </c>
      <c r="F8931" s="12" t="n">
        <v>2</v>
      </c>
      <c r="G8931" s="19" t="n">
        <v>44.85</v>
      </c>
      <c r="H8931" s="19" t="n">
        <v>27.86</v>
      </c>
      <c r="I8931" s="19" t="n">
        <f aca="false">ROUND(F8931*G8931,2)</f>
        <v>89.7</v>
      </c>
      <c r="J8931" s="19" t="n">
        <f aca="false">ROUND(F8931*H8931,2)</f>
        <v>55.72</v>
      </c>
      <c r="K8931" s="19" t="n">
        <f aca="false">INDEX(Pricebook!$L$2:$L$1401,MATCH(D8931,Pricebook!$A$2:$A$1401,0))</f>
        <v>48.05</v>
      </c>
      <c r="L8931" s="19" t="n">
        <f aca="false">ROUND(F8931*K8931,2)</f>
        <v>96.1</v>
      </c>
      <c r="M8931" s="24" t="n">
        <f aca="false">DATE(YEAR(C8931),MONTH(C8931),1)</f>
        <v>46235</v>
      </c>
    </row>
    <row r="8932" customFormat="false" ht="15" hidden="false" customHeight="false" outlineLevel="0" collapsed="false">
      <c r="A8932" s="21" t="s">
        <v>4068</v>
      </c>
      <c r="B8932" s="21" t="s">
        <v>3104</v>
      </c>
      <c r="C8932" s="23" t="n">
        <v>46262</v>
      </c>
      <c r="D8932" s="21" t="s">
        <v>623</v>
      </c>
      <c r="E8932" s="21" t="s">
        <v>366</v>
      </c>
      <c r="F8932" s="12" t="n">
        <v>2</v>
      </c>
      <c r="G8932" s="19" t="n">
        <v>15.25</v>
      </c>
      <c r="H8932" s="19" t="n">
        <v>10.98</v>
      </c>
      <c r="I8932" s="19" t="n">
        <f aca="false">ROUND(F8932*G8932,2)</f>
        <v>30.5</v>
      </c>
      <c r="J8932" s="19" t="n">
        <f aca="false">ROUND(F8932*H8932,2)</f>
        <v>21.96</v>
      </c>
      <c r="K8932" s="19" t="n">
        <f aca="false">INDEX(Pricebook!$L$2:$L$1401,MATCH(D8932,Pricebook!$A$2:$A$1401,0))</f>
        <v>16.4</v>
      </c>
      <c r="L8932" s="19" t="n">
        <f aca="false">ROUND(F8932*K8932,2)</f>
        <v>32.8</v>
      </c>
      <c r="M8932" s="24" t="n">
        <f aca="false">DATE(YEAR(C8932),MONTH(C8932),1)</f>
        <v>46235</v>
      </c>
    </row>
    <row r="8933" customFormat="false" ht="15" hidden="false" customHeight="false" outlineLevel="0" collapsed="false">
      <c r="A8933" s="21" t="s">
        <v>4068</v>
      </c>
      <c r="B8933" s="21" t="s">
        <v>3104</v>
      </c>
      <c r="C8933" s="23" t="n">
        <v>46262</v>
      </c>
      <c r="D8933" s="21" t="s">
        <v>416</v>
      </c>
      <c r="E8933" s="21" t="s">
        <v>366</v>
      </c>
      <c r="F8933" s="12" t="n">
        <v>2</v>
      </c>
      <c r="G8933" s="19" t="n">
        <v>338.55</v>
      </c>
      <c r="H8933" s="19" t="n">
        <v>246.46</v>
      </c>
      <c r="I8933" s="19" t="n">
        <f aca="false">ROUND(F8933*G8933,2)</f>
        <v>677.1</v>
      </c>
      <c r="J8933" s="19" t="n">
        <f aca="false">ROUND(F8933*H8933,2)</f>
        <v>492.92</v>
      </c>
      <c r="K8933" s="19" t="n">
        <f aca="false">INDEX(Pricebook!$L$2:$L$1401,MATCH(D8933,Pricebook!$A$2:$A$1401,0))</f>
        <v>367.9</v>
      </c>
      <c r="L8933" s="19" t="n">
        <f aca="false">ROUND(F8933*K8933,2)</f>
        <v>735.8</v>
      </c>
      <c r="M8933" s="24" t="n">
        <f aca="false">DATE(YEAR(C8933),MONTH(C8933),1)</f>
        <v>46235</v>
      </c>
    </row>
    <row r="8934" customFormat="false" ht="15" hidden="false" customHeight="false" outlineLevel="0" collapsed="false">
      <c r="A8934" s="21" t="s">
        <v>4068</v>
      </c>
      <c r="B8934" s="21" t="s">
        <v>3104</v>
      </c>
      <c r="C8934" s="23" t="n">
        <v>46262</v>
      </c>
      <c r="D8934" s="21" t="s">
        <v>982</v>
      </c>
      <c r="E8934" s="21" t="s">
        <v>971</v>
      </c>
      <c r="F8934" s="12" t="n">
        <v>2</v>
      </c>
      <c r="G8934" s="19" t="n">
        <v>40.1</v>
      </c>
      <c r="H8934" s="19" t="n">
        <v>32.56</v>
      </c>
      <c r="I8934" s="19" t="n">
        <f aca="false">ROUND(F8934*G8934,2)</f>
        <v>80.2</v>
      </c>
      <c r="J8934" s="19" t="n">
        <f aca="false">ROUND(F8934*H8934,2)</f>
        <v>65.12</v>
      </c>
      <c r="K8934" s="19" t="n">
        <f aca="false">INDEX(Pricebook!$L$2:$L$1401,MATCH(D8934,Pricebook!$A$2:$A$1401,0))</f>
        <v>46.55</v>
      </c>
      <c r="L8934" s="19" t="n">
        <f aca="false">ROUND(F8934*K8934,2)</f>
        <v>93.1</v>
      </c>
      <c r="M8934" s="24" t="n">
        <f aca="false">DATE(YEAR(C8934),MONTH(C8934),1)</f>
        <v>46235</v>
      </c>
    </row>
    <row r="8935" customFormat="false" ht="15" hidden="false" customHeight="false" outlineLevel="0" collapsed="false">
      <c r="A8935" s="21" t="s">
        <v>4068</v>
      </c>
      <c r="B8935" s="21" t="s">
        <v>3104</v>
      </c>
      <c r="C8935" s="23" t="n">
        <v>46262</v>
      </c>
      <c r="D8935" s="21" t="s">
        <v>901</v>
      </c>
      <c r="E8935" s="21" t="s">
        <v>366</v>
      </c>
      <c r="F8935" s="12" t="n">
        <v>3</v>
      </c>
      <c r="G8935" s="19" t="n">
        <v>14.45</v>
      </c>
      <c r="H8935" s="19" t="n">
        <v>10.4</v>
      </c>
      <c r="I8935" s="19" t="n">
        <f aca="false">ROUND(F8935*G8935,2)</f>
        <v>43.35</v>
      </c>
      <c r="J8935" s="19" t="n">
        <f aca="false">ROUND(F8935*H8935,2)</f>
        <v>31.2</v>
      </c>
      <c r="K8935" s="19" t="n">
        <f aca="false">INDEX(Pricebook!$L$2:$L$1401,MATCH(D8935,Pricebook!$A$2:$A$1401,0))</f>
        <v>15.55</v>
      </c>
      <c r="L8935" s="19" t="n">
        <f aca="false">ROUND(F8935*K8935,2)</f>
        <v>46.65</v>
      </c>
      <c r="M8935" s="24" t="n">
        <f aca="false">DATE(YEAR(C8935),MONTH(C8935),1)</f>
        <v>46235</v>
      </c>
    </row>
    <row r="8936" customFormat="false" ht="15" hidden="false" customHeight="false" outlineLevel="0" collapsed="false">
      <c r="A8936" s="21" t="s">
        <v>4069</v>
      </c>
      <c r="B8936" s="21" t="s">
        <v>3186</v>
      </c>
      <c r="C8936" s="23" t="n">
        <v>46262</v>
      </c>
      <c r="D8936" s="21" t="s">
        <v>1152</v>
      </c>
      <c r="E8936" s="21" t="s">
        <v>971</v>
      </c>
      <c r="F8936" s="12" t="n">
        <v>1</v>
      </c>
      <c r="G8936" s="19" t="n">
        <v>76.15</v>
      </c>
      <c r="H8936" s="19" t="n">
        <v>65.87</v>
      </c>
      <c r="I8936" s="19" t="n">
        <f aca="false">ROUND(F8936*G8936,2)</f>
        <v>76.15</v>
      </c>
      <c r="J8936" s="19" t="n">
        <f aca="false">ROUND(F8936*H8936,2)</f>
        <v>65.87</v>
      </c>
      <c r="K8936" s="19" t="n">
        <f aca="false">INDEX(Pricebook!$L$2:$L$1401,MATCH(D8936,Pricebook!$A$2:$A$1401,0))</f>
        <v>89.05</v>
      </c>
      <c r="L8936" s="19" t="n">
        <f aca="false">ROUND(F8936*K8936,2)</f>
        <v>89.05</v>
      </c>
      <c r="M8936" s="24" t="n">
        <f aca="false">DATE(YEAR(C8936),MONTH(C8936),1)</f>
        <v>46235</v>
      </c>
    </row>
    <row r="8937" customFormat="false" ht="15" hidden="false" customHeight="false" outlineLevel="0" collapsed="false">
      <c r="A8937" s="21" t="s">
        <v>4069</v>
      </c>
      <c r="B8937" s="21" t="s">
        <v>3186</v>
      </c>
      <c r="C8937" s="23" t="n">
        <v>46262</v>
      </c>
      <c r="D8937" s="21" t="s">
        <v>2880</v>
      </c>
      <c r="E8937" s="21" t="s">
        <v>2748</v>
      </c>
      <c r="F8937" s="12" t="n">
        <v>2</v>
      </c>
      <c r="G8937" s="19" t="n">
        <v>18.4</v>
      </c>
      <c r="H8937" s="19" t="n">
        <v>10.98</v>
      </c>
      <c r="I8937" s="19" t="n">
        <f aca="false">ROUND(F8937*G8937,2)</f>
        <v>36.8</v>
      </c>
      <c r="J8937" s="19" t="n">
        <f aca="false">ROUND(F8937*H8937,2)</f>
        <v>21.96</v>
      </c>
      <c r="K8937" s="19" t="n">
        <f aca="false">INDEX(Pricebook!$L$2:$L$1401,MATCH(D8937,Pricebook!$A$2:$A$1401,0))</f>
        <v>20</v>
      </c>
      <c r="L8937" s="19" t="n">
        <f aca="false">ROUND(F8937*K8937,2)</f>
        <v>40</v>
      </c>
      <c r="M8937" s="24" t="n">
        <f aca="false">DATE(YEAR(C8937),MONTH(C8937),1)</f>
        <v>46235</v>
      </c>
    </row>
    <row r="8938" customFormat="false" ht="15" hidden="false" customHeight="false" outlineLevel="0" collapsed="false">
      <c r="A8938" s="21" t="s">
        <v>4069</v>
      </c>
      <c r="B8938" s="21" t="s">
        <v>3186</v>
      </c>
      <c r="C8938" s="23" t="n">
        <v>46262</v>
      </c>
      <c r="D8938" s="21" t="s">
        <v>2428</v>
      </c>
      <c r="E8938" s="21" t="s">
        <v>2202</v>
      </c>
      <c r="F8938" s="12" t="n">
        <v>13</v>
      </c>
      <c r="G8938" s="19" t="n">
        <v>14.45</v>
      </c>
      <c r="H8938" s="19" t="n">
        <v>8.91</v>
      </c>
      <c r="I8938" s="19" t="n">
        <f aca="false">ROUND(F8938*G8938,2)</f>
        <v>187.85</v>
      </c>
      <c r="J8938" s="19" t="n">
        <f aca="false">ROUND(F8938*H8938,2)</f>
        <v>115.83</v>
      </c>
      <c r="K8938" s="19" t="n">
        <f aca="false">INDEX(Pricebook!$L$2:$L$1401,MATCH(D8938,Pricebook!$A$2:$A$1401,0))</f>
        <v>15.4</v>
      </c>
      <c r="L8938" s="19" t="n">
        <f aca="false">ROUND(F8938*K8938,2)</f>
        <v>200.2</v>
      </c>
      <c r="M8938" s="24" t="n">
        <f aca="false">DATE(YEAR(C8938),MONTH(C8938),1)</f>
        <v>46235</v>
      </c>
    </row>
    <row r="8939" customFormat="false" ht="15" hidden="false" customHeight="false" outlineLevel="0" collapsed="false">
      <c r="A8939" s="21" t="s">
        <v>4069</v>
      </c>
      <c r="B8939" s="21" t="s">
        <v>3186</v>
      </c>
      <c r="C8939" s="23" t="n">
        <v>46262</v>
      </c>
      <c r="D8939" s="21" t="s">
        <v>1442</v>
      </c>
      <c r="E8939" s="21" t="s">
        <v>971</v>
      </c>
      <c r="F8939" s="12" t="n">
        <v>15</v>
      </c>
      <c r="G8939" s="19" t="n">
        <v>1.4</v>
      </c>
      <c r="H8939" s="19" t="n">
        <v>1.12</v>
      </c>
      <c r="I8939" s="19" t="n">
        <f aca="false">ROUND(F8939*G8939,2)</f>
        <v>21</v>
      </c>
      <c r="J8939" s="19" t="n">
        <f aca="false">ROUND(F8939*H8939,2)</f>
        <v>16.8</v>
      </c>
      <c r="K8939" s="19" t="n">
        <f aca="false">INDEX(Pricebook!$L$2:$L$1401,MATCH(D8939,Pricebook!$A$2:$A$1401,0))</f>
        <v>1.6</v>
      </c>
      <c r="L8939" s="19" t="n">
        <f aca="false">ROUND(F8939*K8939,2)</f>
        <v>24</v>
      </c>
      <c r="M8939" s="24" t="n">
        <f aca="false">DATE(YEAR(C8939),MONTH(C8939),1)</f>
        <v>46235</v>
      </c>
    </row>
    <row r="8940" customFormat="false" ht="15" hidden="false" customHeight="false" outlineLevel="0" collapsed="false">
      <c r="A8940" s="21" t="s">
        <v>4069</v>
      </c>
      <c r="B8940" s="21" t="s">
        <v>3186</v>
      </c>
      <c r="C8940" s="23" t="n">
        <v>46262</v>
      </c>
      <c r="D8940" s="21" t="s">
        <v>304</v>
      </c>
      <c r="E8940" s="21" t="s">
        <v>108</v>
      </c>
      <c r="F8940" s="12" t="n">
        <v>1</v>
      </c>
      <c r="G8940" s="19" t="n">
        <v>37.8</v>
      </c>
      <c r="H8940" s="19" t="n">
        <v>30.76</v>
      </c>
      <c r="I8940" s="19" t="n">
        <f aca="false">ROUND(F8940*G8940,2)</f>
        <v>37.8</v>
      </c>
      <c r="J8940" s="19" t="n">
        <f aca="false">ROUND(F8940*H8940,2)</f>
        <v>30.76</v>
      </c>
      <c r="K8940" s="19" t="n">
        <f aca="false">INDEX(Pricebook!$L$2:$L$1401,MATCH(D8940,Pricebook!$A$2:$A$1401,0))</f>
        <v>41.05</v>
      </c>
      <c r="L8940" s="19" t="n">
        <f aca="false">ROUND(F8940*K8940,2)</f>
        <v>41.05</v>
      </c>
      <c r="M8940" s="24" t="n">
        <f aca="false">DATE(YEAR(C8940),MONTH(C8940),1)</f>
        <v>46235</v>
      </c>
    </row>
    <row r="8941" customFormat="false" ht="15" hidden="false" customHeight="false" outlineLevel="0" collapsed="false">
      <c r="A8941" s="21" t="s">
        <v>4069</v>
      </c>
      <c r="B8941" s="21" t="s">
        <v>3186</v>
      </c>
      <c r="C8941" s="23" t="n">
        <v>46262</v>
      </c>
      <c r="D8941" s="21" t="s">
        <v>593</v>
      </c>
      <c r="E8941" s="21" t="s">
        <v>366</v>
      </c>
      <c r="F8941" s="12" t="n">
        <v>2</v>
      </c>
      <c r="G8941" s="19" t="n">
        <v>140.75</v>
      </c>
      <c r="H8941" s="19" t="n">
        <v>101.46</v>
      </c>
      <c r="I8941" s="19" t="n">
        <f aca="false">ROUND(F8941*G8941,2)</f>
        <v>281.5</v>
      </c>
      <c r="J8941" s="19" t="n">
        <f aca="false">ROUND(F8941*H8941,2)</f>
        <v>202.92</v>
      </c>
      <c r="K8941" s="19" t="n">
        <f aca="false">INDEX(Pricebook!$L$2:$L$1401,MATCH(D8941,Pricebook!$A$2:$A$1401,0))</f>
        <v>151.45</v>
      </c>
      <c r="L8941" s="19" t="n">
        <f aca="false">ROUND(F8941*K8941,2)</f>
        <v>302.9</v>
      </c>
      <c r="M8941" s="24" t="n">
        <f aca="false">DATE(YEAR(C8941),MONTH(C8941),1)</f>
        <v>46235</v>
      </c>
    </row>
    <row r="8942" customFormat="false" ht="15" hidden="false" customHeight="false" outlineLevel="0" collapsed="false">
      <c r="A8942" s="21" t="s">
        <v>4069</v>
      </c>
      <c r="B8942" s="21" t="s">
        <v>3186</v>
      </c>
      <c r="C8942" s="23" t="n">
        <v>46262</v>
      </c>
      <c r="D8942" s="21" t="s">
        <v>499</v>
      </c>
      <c r="E8942" s="21" t="s">
        <v>366</v>
      </c>
      <c r="F8942" s="12" t="n">
        <v>3</v>
      </c>
      <c r="G8942" s="19" t="n">
        <v>35.85</v>
      </c>
      <c r="H8942" s="19" t="n">
        <v>26.14</v>
      </c>
      <c r="I8942" s="19" t="n">
        <f aca="false">ROUND(F8942*G8942,2)</f>
        <v>107.55</v>
      </c>
      <c r="J8942" s="19" t="n">
        <f aca="false">ROUND(F8942*H8942,2)</f>
        <v>78.42</v>
      </c>
      <c r="K8942" s="19" t="n">
        <f aca="false">INDEX(Pricebook!$L$2:$L$1401,MATCH(D8942,Pricebook!$A$2:$A$1401,0))</f>
        <v>39.05</v>
      </c>
      <c r="L8942" s="19" t="n">
        <f aca="false">ROUND(F8942*K8942,2)</f>
        <v>117.15</v>
      </c>
      <c r="M8942" s="24" t="n">
        <f aca="false">DATE(YEAR(C8942),MONTH(C8942),1)</f>
        <v>46235</v>
      </c>
    </row>
    <row r="8943" customFormat="false" ht="15" hidden="false" customHeight="false" outlineLevel="0" collapsed="false">
      <c r="A8943" s="21" t="s">
        <v>4070</v>
      </c>
      <c r="B8943" s="21" t="s">
        <v>3089</v>
      </c>
      <c r="C8943" s="23" t="n">
        <v>46262</v>
      </c>
      <c r="D8943" s="21" t="s">
        <v>287</v>
      </c>
      <c r="E8943" s="21" t="s">
        <v>108</v>
      </c>
      <c r="F8943" s="12" t="n">
        <v>3</v>
      </c>
      <c r="G8943" s="19" t="n">
        <v>17.4</v>
      </c>
      <c r="H8943" s="19" t="n">
        <v>13.42</v>
      </c>
      <c r="I8943" s="19" t="n">
        <f aca="false">ROUND(F8943*G8943,2)</f>
        <v>52.2</v>
      </c>
      <c r="J8943" s="19" t="n">
        <f aca="false">ROUND(F8943*H8943,2)</f>
        <v>40.26</v>
      </c>
      <c r="K8943" s="19" t="n">
        <f aca="false">INDEX(Pricebook!$L$2:$L$1401,MATCH(D8943,Pricebook!$A$2:$A$1401,0))</f>
        <v>19.15</v>
      </c>
      <c r="L8943" s="19" t="n">
        <f aca="false">ROUND(F8943*K8943,2)</f>
        <v>57.45</v>
      </c>
      <c r="M8943" s="24" t="n">
        <f aca="false">DATE(YEAR(C8943),MONTH(C8943),1)</f>
        <v>46235</v>
      </c>
    </row>
    <row r="8944" customFormat="false" ht="15" hidden="false" customHeight="false" outlineLevel="0" collapsed="false">
      <c r="A8944" s="21" t="s">
        <v>4070</v>
      </c>
      <c r="B8944" s="21" t="s">
        <v>3089</v>
      </c>
      <c r="C8944" s="23" t="n">
        <v>46262</v>
      </c>
      <c r="D8944" s="21" t="s">
        <v>611</v>
      </c>
      <c r="E8944" s="21" t="s">
        <v>366</v>
      </c>
      <c r="F8944" s="12" t="n">
        <v>1</v>
      </c>
      <c r="G8944" s="19" t="n">
        <v>124.35</v>
      </c>
      <c r="H8944" s="19" t="n">
        <v>88.93</v>
      </c>
      <c r="I8944" s="19" t="n">
        <f aca="false">ROUND(F8944*G8944,2)</f>
        <v>124.35</v>
      </c>
      <c r="J8944" s="19" t="n">
        <f aca="false">ROUND(F8944*H8944,2)</f>
        <v>88.93</v>
      </c>
      <c r="K8944" s="19" t="n">
        <f aca="false">INDEX(Pricebook!$L$2:$L$1401,MATCH(D8944,Pricebook!$A$2:$A$1401,0))</f>
        <v>132.75</v>
      </c>
      <c r="L8944" s="19" t="n">
        <f aca="false">ROUND(F8944*K8944,2)</f>
        <v>132.75</v>
      </c>
      <c r="M8944" s="24" t="n">
        <f aca="false">DATE(YEAR(C8944),MONTH(C8944),1)</f>
        <v>46235</v>
      </c>
    </row>
    <row r="8945" customFormat="false" ht="15" hidden="false" customHeight="false" outlineLevel="0" collapsed="false">
      <c r="A8945" s="21" t="s">
        <v>4070</v>
      </c>
      <c r="B8945" s="21" t="s">
        <v>3089</v>
      </c>
      <c r="C8945" s="23" t="n">
        <v>46262</v>
      </c>
      <c r="D8945" s="21" t="s">
        <v>147</v>
      </c>
      <c r="E8945" s="21" t="s">
        <v>108</v>
      </c>
      <c r="F8945" s="12" t="n">
        <v>1</v>
      </c>
      <c r="G8945" s="19" t="n">
        <v>82.6</v>
      </c>
      <c r="H8945" s="19" t="n">
        <v>62.94</v>
      </c>
      <c r="I8945" s="19" t="n">
        <f aca="false">ROUND(F8945*G8945,2)</f>
        <v>82.6</v>
      </c>
      <c r="J8945" s="19" t="n">
        <f aca="false">ROUND(F8945*H8945,2)</f>
        <v>62.94</v>
      </c>
      <c r="K8945" s="19" t="n">
        <f aca="false">INDEX(Pricebook!$L$2:$L$1401,MATCH(D8945,Pricebook!$A$2:$A$1401,0))</f>
        <v>89.95</v>
      </c>
      <c r="L8945" s="19" t="n">
        <f aca="false">ROUND(F8945*K8945,2)</f>
        <v>89.95</v>
      </c>
      <c r="M8945" s="24" t="n">
        <f aca="false">DATE(YEAR(C8945),MONTH(C8945),1)</f>
        <v>46235</v>
      </c>
    </row>
    <row r="8946" customFormat="false" ht="15" hidden="false" customHeight="false" outlineLevel="0" collapsed="false">
      <c r="A8946" s="21" t="s">
        <v>4070</v>
      </c>
      <c r="B8946" s="21" t="s">
        <v>3089</v>
      </c>
      <c r="C8946" s="23" t="n">
        <v>46262</v>
      </c>
      <c r="D8946" s="21" t="s">
        <v>581</v>
      </c>
      <c r="E8946" s="21" t="s">
        <v>366</v>
      </c>
      <c r="F8946" s="12" t="n">
        <v>3</v>
      </c>
      <c r="G8946" s="19" t="n">
        <v>56.75</v>
      </c>
      <c r="H8946" s="19" t="n">
        <v>40.85</v>
      </c>
      <c r="I8946" s="19" t="n">
        <f aca="false">ROUND(F8946*G8946,2)</f>
        <v>170.25</v>
      </c>
      <c r="J8946" s="19" t="n">
        <f aca="false">ROUND(F8946*H8946,2)</f>
        <v>122.55</v>
      </c>
      <c r="K8946" s="19" t="n">
        <f aca="false">INDEX(Pricebook!$L$2:$L$1401,MATCH(D8946,Pricebook!$A$2:$A$1401,0))</f>
        <v>61</v>
      </c>
      <c r="L8946" s="19" t="n">
        <f aca="false">ROUND(F8946*K8946,2)</f>
        <v>183</v>
      </c>
      <c r="M8946" s="24" t="n">
        <f aca="false">DATE(YEAR(C8946),MONTH(C8946),1)</f>
        <v>46235</v>
      </c>
    </row>
    <row r="8947" customFormat="false" ht="15" hidden="false" customHeight="false" outlineLevel="0" collapsed="false">
      <c r="A8947" s="21" t="s">
        <v>4070</v>
      </c>
      <c r="B8947" s="21" t="s">
        <v>3089</v>
      </c>
      <c r="C8947" s="23" t="n">
        <v>46262</v>
      </c>
      <c r="D8947" s="21" t="s">
        <v>336</v>
      </c>
      <c r="E8947" s="21" t="s">
        <v>108</v>
      </c>
      <c r="F8947" s="12" t="n">
        <v>1</v>
      </c>
      <c r="G8947" s="19" t="n">
        <v>251.45</v>
      </c>
      <c r="H8947" s="19" t="n">
        <v>192.95</v>
      </c>
      <c r="I8947" s="19" t="n">
        <f aca="false">ROUND(F8947*G8947,2)</f>
        <v>251.45</v>
      </c>
      <c r="J8947" s="19" t="n">
        <f aca="false">ROUND(F8947*H8947,2)</f>
        <v>192.95</v>
      </c>
      <c r="K8947" s="19" t="n">
        <f aca="false">INDEX(Pricebook!$L$2:$L$1401,MATCH(D8947,Pricebook!$A$2:$A$1401,0))</f>
        <v>275.65</v>
      </c>
      <c r="L8947" s="19" t="n">
        <f aca="false">ROUND(F8947*K8947,2)</f>
        <v>275.65</v>
      </c>
      <c r="M8947" s="24" t="n">
        <f aca="false">DATE(YEAR(C8947),MONTH(C8947),1)</f>
        <v>46235</v>
      </c>
    </row>
    <row r="8948" customFormat="false" ht="15" hidden="false" customHeight="false" outlineLevel="0" collapsed="false">
      <c r="A8948" s="21" t="s">
        <v>4070</v>
      </c>
      <c r="B8948" s="21" t="s">
        <v>3089</v>
      </c>
      <c r="C8948" s="23" t="n">
        <v>46262</v>
      </c>
      <c r="D8948" s="21" t="s">
        <v>252</v>
      </c>
      <c r="E8948" s="21" t="s">
        <v>108</v>
      </c>
      <c r="F8948" s="12" t="n">
        <v>1</v>
      </c>
      <c r="G8948" s="19" t="n">
        <v>68.6</v>
      </c>
      <c r="H8948" s="19" t="n">
        <v>52.52</v>
      </c>
      <c r="I8948" s="19" t="n">
        <f aca="false">ROUND(F8948*G8948,2)</f>
        <v>68.6</v>
      </c>
      <c r="J8948" s="19" t="n">
        <f aca="false">ROUND(F8948*H8948,2)</f>
        <v>52.52</v>
      </c>
      <c r="K8948" s="19" t="n">
        <f aca="false">INDEX(Pricebook!$L$2:$L$1401,MATCH(D8948,Pricebook!$A$2:$A$1401,0))</f>
        <v>75.05</v>
      </c>
      <c r="L8948" s="19" t="n">
        <f aca="false">ROUND(F8948*K8948,2)</f>
        <v>75.05</v>
      </c>
      <c r="M8948" s="24" t="n">
        <f aca="false">DATE(YEAR(C8948),MONTH(C8948),1)</f>
        <v>46235</v>
      </c>
    </row>
    <row r="8949" customFormat="false" ht="15" hidden="false" customHeight="false" outlineLevel="0" collapsed="false">
      <c r="A8949" s="21" t="s">
        <v>4071</v>
      </c>
      <c r="B8949" s="21" t="s">
        <v>3166</v>
      </c>
      <c r="C8949" s="23" t="n">
        <v>46263</v>
      </c>
      <c r="D8949" s="21" t="s">
        <v>2787</v>
      </c>
      <c r="E8949" s="21" t="s">
        <v>2748</v>
      </c>
      <c r="F8949" s="12" t="n">
        <v>7</v>
      </c>
      <c r="G8949" s="19" t="n">
        <v>18.55</v>
      </c>
      <c r="H8949" s="19" t="n">
        <v>11.04</v>
      </c>
      <c r="I8949" s="19" t="n">
        <f aca="false">ROUND(F8949*G8949,2)</f>
        <v>129.85</v>
      </c>
      <c r="J8949" s="19" t="n">
        <f aca="false">ROUND(F8949*H8949,2)</f>
        <v>77.28</v>
      </c>
      <c r="K8949" s="19" t="n">
        <f aca="false">INDEX(Pricebook!$L$2:$L$1401,MATCH(D8949,Pricebook!$A$2:$A$1401,0))</f>
        <v>20.1</v>
      </c>
      <c r="L8949" s="19" t="n">
        <f aca="false">ROUND(F8949*K8949,2)</f>
        <v>140.7</v>
      </c>
      <c r="M8949" s="24" t="n">
        <f aca="false">DATE(YEAR(C8949),MONTH(C8949),1)</f>
        <v>46235</v>
      </c>
    </row>
    <row r="8950" customFormat="false" ht="15" hidden="false" customHeight="false" outlineLevel="0" collapsed="false">
      <c r="A8950" s="21" t="s">
        <v>4071</v>
      </c>
      <c r="B8950" s="21" t="s">
        <v>3166</v>
      </c>
      <c r="C8950" s="23" t="n">
        <v>46263</v>
      </c>
      <c r="D8950" s="21" t="s">
        <v>817</v>
      </c>
      <c r="E8950" s="21" t="s">
        <v>366</v>
      </c>
      <c r="F8950" s="12" t="n">
        <v>3</v>
      </c>
      <c r="G8950" s="19" t="n">
        <v>11.25</v>
      </c>
      <c r="H8950" s="19" t="n">
        <v>9.33</v>
      </c>
      <c r="I8950" s="19" t="n">
        <f aca="false">ROUND(F8950*G8950,2)</f>
        <v>33.75</v>
      </c>
      <c r="J8950" s="19" t="n">
        <f aca="false">ROUND(F8950*H8950,2)</f>
        <v>27.99</v>
      </c>
      <c r="K8950" s="19" t="n">
        <f aca="false">INDEX(Pricebook!$L$2:$L$1401,MATCH(D8950,Pricebook!$A$2:$A$1401,0))</f>
        <v>12.15</v>
      </c>
      <c r="L8950" s="19" t="n">
        <f aca="false">ROUND(F8950*K8950,2)</f>
        <v>36.45</v>
      </c>
      <c r="M8950" s="24" t="n">
        <f aca="false">DATE(YEAR(C8950),MONTH(C8950),1)</f>
        <v>46235</v>
      </c>
    </row>
    <row r="8951" customFormat="false" ht="15" hidden="false" customHeight="false" outlineLevel="0" collapsed="false">
      <c r="A8951" s="21" t="s">
        <v>4071</v>
      </c>
      <c r="B8951" s="21" t="s">
        <v>3166</v>
      </c>
      <c r="C8951" s="23" t="n">
        <v>46263</v>
      </c>
      <c r="D8951" s="21" t="s">
        <v>2884</v>
      </c>
      <c r="E8951" s="21" t="s">
        <v>2748</v>
      </c>
      <c r="F8951" s="12" t="n">
        <v>4</v>
      </c>
      <c r="G8951" s="19" t="n">
        <v>19.2</v>
      </c>
      <c r="H8951" s="19" t="n">
        <v>12.63</v>
      </c>
      <c r="I8951" s="19" t="n">
        <f aca="false">ROUND(F8951*G8951,2)</f>
        <v>76.8</v>
      </c>
      <c r="J8951" s="19" t="n">
        <f aca="false">ROUND(F8951*H8951,2)</f>
        <v>50.52</v>
      </c>
      <c r="K8951" s="19" t="n">
        <f aca="false">INDEX(Pricebook!$L$2:$L$1401,MATCH(D8951,Pricebook!$A$2:$A$1401,0))</f>
        <v>21.05</v>
      </c>
      <c r="L8951" s="19" t="n">
        <f aca="false">ROUND(F8951*K8951,2)</f>
        <v>84.2</v>
      </c>
      <c r="M8951" s="24" t="n">
        <f aca="false">DATE(YEAR(C8951),MONTH(C8951),1)</f>
        <v>46235</v>
      </c>
    </row>
    <row r="8952" customFormat="false" ht="15" hidden="false" customHeight="false" outlineLevel="0" collapsed="false">
      <c r="A8952" s="21" t="s">
        <v>4071</v>
      </c>
      <c r="B8952" s="21" t="s">
        <v>3166</v>
      </c>
      <c r="C8952" s="23" t="n">
        <v>46263</v>
      </c>
      <c r="D8952" s="21" t="s">
        <v>563</v>
      </c>
      <c r="E8952" s="21" t="s">
        <v>366</v>
      </c>
      <c r="F8952" s="12" t="n">
        <v>6</v>
      </c>
      <c r="G8952" s="19" t="n">
        <v>20.6</v>
      </c>
      <c r="H8952" s="19" t="n">
        <v>14.99</v>
      </c>
      <c r="I8952" s="19" t="n">
        <f aca="false">ROUND(F8952*G8952,2)</f>
        <v>123.6</v>
      </c>
      <c r="J8952" s="19" t="n">
        <f aca="false">ROUND(F8952*H8952,2)</f>
        <v>89.94</v>
      </c>
      <c r="K8952" s="19" t="n">
        <f aca="false">INDEX(Pricebook!$L$2:$L$1401,MATCH(D8952,Pricebook!$A$2:$A$1401,0))</f>
        <v>22.4</v>
      </c>
      <c r="L8952" s="19" t="n">
        <f aca="false">ROUND(F8952*K8952,2)</f>
        <v>134.4</v>
      </c>
      <c r="M8952" s="24" t="n">
        <f aca="false">DATE(YEAR(C8952),MONTH(C8952),1)</f>
        <v>46235</v>
      </c>
    </row>
    <row r="8953" customFormat="false" ht="15" hidden="false" customHeight="false" outlineLevel="0" collapsed="false">
      <c r="A8953" s="21" t="s">
        <v>4071</v>
      </c>
      <c r="B8953" s="21" t="s">
        <v>3166</v>
      </c>
      <c r="C8953" s="23" t="n">
        <v>46263</v>
      </c>
      <c r="D8953" s="21" t="s">
        <v>1268</v>
      </c>
      <c r="E8953" s="21" t="s">
        <v>971</v>
      </c>
      <c r="F8953" s="12" t="n">
        <v>43</v>
      </c>
      <c r="G8953" s="19" t="n">
        <v>12.35</v>
      </c>
      <c r="H8953" s="19" t="n">
        <v>10</v>
      </c>
      <c r="I8953" s="19" t="n">
        <f aca="false">ROUND(F8953*G8953,2)</f>
        <v>531.05</v>
      </c>
      <c r="J8953" s="19" t="n">
        <f aca="false">ROUND(F8953*H8953,2)</f>
        <v>430</v>
      </c>
      <c r="K8953" s="19" t="n">
        <f aca="false">INDEX(Pricebook!$L$2:$L$1401,MATCH(D8953,Pricebook!$A$2:$A$1401,0))</f>
        <v>14.3</v>
      </c>
      <c r="L8953" s="19" t="n">
        <f aca="false">ROUND(F8953*K8953,2)</f>
        <v>614.9</v>
      </c>
      <c r="M8953" s="24" t="n">
        <f aca="false">DATE(YEAR(C8953),MONTH(C8953),1)</f>
        <v>46235</v>
      </c>
    </row>
    <row r="8954" customFormat="false" ht="15" hidden="false" customHeight="false" outlineLevel="0" collapsed="false">
      <c r="A8954" s="21" t="s">
        <v>4071</v>
      </c>
      <c r="B8954" s="21" t="s">
        <v>3166</v>
      </c>
      <c r="C8954" s="23" t="n">
        <v>46263</v>
      </c>
      <c r="D8954" s="21" t="s">
        <v>847</v>
      </c>
      <c r="E8954" s="21" t="s">
        <v>366</v>
      </c>
      <c r="F8954" s="12" t="n">
        <v>3</v>
      </c>
      <c r="G8954" s="19" t="n">
        <v>55.85</v>
      </c>
      <c r="H8954" s="19" t="n">
        <v>39.94</v>
      </c>
      <c r="I8954" s="19" t="n">
        <f aca="false">ROUND(F8954*G8954,2)</f>
        <v>167.55</v>
      </c>
      <c r="J8954" s="19" t="n">
        <f aca="false">ROUND(F8954*H8954,2)</f>
        <v>119.82</v>
      </c>
      <c r="K8954" s="19" t="n">
        <f aca="false">INDEX(Pricebook!$L$2:$L$1401,MATCH(D8954,Pricebook!$A$2:$A$1401,0))</f>
        <v>59.65</v>
      </c>
      <c r="L8954" s="19" t="n">
        <f aca="false">ROUND(F8954*K8954,2)</f>
        <v>178.95</v>
      </c>
      <c r="M8954" s="24" t="n">
        <f aca="false">DATE(YEAR(C8954),MONTH(C8954),1)</f>
        <v>46235</v>
      </c>
    </row>
    <row r="8955" customFormat="false" ht="15" hidden="false" customHeight="false" outlineLevel="0" collapsed="false">
      <c r="A8955" s="21" t="s">
        <v>4071</v>
      </c>
      <c r="B8955" s="21" t="s">
        <v>3166</v>
      </c>
      <c r="C8955" s="23" t="n">
        <v>46263</v>
      </c>
      <c r="D8955" s="21" t="s">
        <v>2876</v>
      </c>
      <c r="E8955" s="21" t="s">
        <v>2748</v>
      </c>
      <c r="F8955" s="12" t="n">
        <v>2</v>
      </c>
      <c r="G8955" s="19" t="n">
        <v>3.4</v>
      </c>
      <c r="H8955" s="19" t="n">
        <v>2.03</v>
      </c>
      <c r="I8955" s="19" t="n">
        <f aca="false">ROUND(F8955*G8955,2)</f>
        <v>6.8</v>
      </c>
      <c r="J8955" s="19" t="n">
        <f aca="false">ROUND(F8955*H8955,2)</f>
        <v>4.06</v>
      </c>
      <c r="K8955" s="19" t="n">
        <f aca="false">INDEX(Pricebook!$L$2:$L$1401,MATCH(D8955,Pricebook!$A$2:$A$1401,0))</f>
        <v>3.7</v>
      </c>
      <c r="L8955" s="19" t="n">
        <f aca="false">ROUND(F8955*K8955,2)</f>
        <v>7.4</v>
      </c>
      <c r="M8955" s="24" t="n">
        <f aca="false">DATE(YEAR(C8955),MONTH(C8955),1)</f>
        <v>46235</v>
      </c>
    </row>
    <row r="8956" customFormat="false" ht="15" hidden="false" customHeight="false" outlineLevel="0" collapsed="false">
      <c r="A8956" s="21" t="s">
        <v>4071</v>
      </c>
      <c r="B8956" s="21" t="s">
        <v>3166</v>
      </c>
      <c r="C8956" s="23" t="n">
        <v>46263</v>
      </c>
      <c r="D8956" s="21" t="s">
        <v>949</v>
      </c>
      <c r="E8956" s="21" t="s">
        <v>366</v>
      </c>
      <c r="F8956" s="12" t="n">
        <v>4</v>
      </c>
      <c r="G8956" s="19" t="n">
        <v>17.75</v>
      </c>
      <c r="H8956" s="19" t="n">
        <v>12.65</v>
      </c>
      <c r="I8956" s="19" t="n">
        <f aca="false">ROUND(F8956*G8956,2)</f>
        <v>71</v>
      </c>
      <c r="J8956" s="19" t="n">
        <f aca="false">ROUND(F8956*H8956,2)</f>
        <v>50.6</v>
      </c>
      <c r="K8956" s="19" t="n">
        <f aca="false">INDEX(Pricebook!$L$2:$L$1401,MATCH(D8956,Pricebook!$A$2:$A$1401,0))</f>
        <v>18.9</v>
      </c>
      <c r="L8956" s="19" t="n">
        <f aca="false">ROUND(F8956*K8956,2)</f>
        <v>75.6</v>
      </c>
      <c r="M8956" s="24" t="n">
        <f aca="false">DATE(YEAR(C8956),MONTH(C8956),1)</f>
        <v>46235</v>
      </c>
    </row>
    <row r="8957" customFormat="false" ht="15" hidden="false" customHeight="false" outlineLevel="0" collapsed="false">
      <c r="A8957" s="21" t="s">
        <v>4071</v>
      </c>
      <c r="B8957" s="21" t="s">
        <v>3166</v>
      </c>
      <c r="C8957" s="23" t="n">
        <v>46263</v>
      </c>
      <c r="D8957" s="21" t="s">
        <v>901</v>
      </c>
      <c r="E8957" s="21" t="s">
        <v>366</v>
      </c>
      <c r="F8957" s="12" t="n">
        <v>3</v>
      </c>
      <c r="G8957" s="19" t="n">
        <v>14.45</v>
      </c>
      <c r="H8957" s="19" t="n">
        <v>10.4</v>
      </c>
      <c r="I8957" s="19" t="n">
        <f aca="false">ROUND(F8957*G8957,2)</f>
        <v>43.35</v>
      </c>
      <c r="J8957" s="19" t="n">
        <f aca="false">ROUND(F8957*H8957,2)</f>
        <v>31.2</v>
      </c>
      <c r="K8957" s="19" t="n">
        <f aca="false">INDEX(Pricebook!$L$2:$L$1401,MATCH(D8957,Pricebook!$A$2:$A$1401,0))</f>
        <v>15.55</v>
      </c>
      <c r="L8957" s="19" t="n">
        <f aca="false">ROUND(F8957*K8957,2)</f>
        <v>46.65</v>
      </c>
      <c r="M8957" s="24" t="n">
        <f aca="false">DATE(YEAR(C8957),MONTH(C8957),1)</f>
        <v>46235</v>
      </c>
    </row>
    <row r="8958" customFormat="false" ht="15" hidden="false" customHeight="false" outlineLevel="0" collapsed="false">
      <c r="A8958" s="21" t="s">
        <v>4072</v>
      </c>
      <c r="B8958" s="21" t="s">
        <v>3416</v>
      </c>
      <c r="C8958" s="23" t="n">
        <v>46263</v>
      </c>
      <c r="D8958" s="21" t="s">
        <v>2509</v>
      </c>
      <c r="E8958" s="21" t="s">
        <v>2466</v>
      </c>
      <c r="F8958" s="12" t="n">
        <v>4</v>
      </c>
      <c r="G8958" s="19" t="n">
        <v>7.3</v>
      </c>
      <c r="H8958" s="19" t="n">
        <v>4.58</v>
      </c>
      <c r="I8958" s="19" t="n">
        <f aca="false">ROUND(F8958*G8958,2)</f>
        <v>29.2</v>
      </c>
      <c r="J8958" s="19" t="n">
        <f aca="false">ROUND(F8958*H8958,2)</f>
        <v>18.32</v>
      </c>
      <c r="K8958" s="19" t="n">
        <f aca="false">INDEX(Pricebook!$L$2:$L$1401,MATCH(D8958,Pricebook!$A$2:$A$1401,0))</f>
        <v>7.65</v>
      </c>
      <c r="L8958" s="19" t="n">
        <f aca="false">ROUND(F8958*K8958,2)</f>
        <v>30.6</v>
      </c>
      <c r="M8958" s="24" t="n">
        <f aca="false">DATE(YEAR(C8958),MONTH(C8958),1)</f>
        <v>46235</v>
      </c>
    </row>
    <row r="8959" customFormat="false" ht="15" hidden="false" customHeight="false" outlineLevel="0" collapsed="false">
      <c r="A8959" s="21" t="s">
        <v>4072</v>
      </c>
      <c r="B8959" s="21" t="s">
        <v>3416</v>
      </c>
      <c r="C8959" s="23" t="n">
        <v>46263</v>
      </c>
      <c r="D8959" s="21" t="s">
        <v>2529</v>
      </c>
      <c r="E8959" s="21" t="s">
        <v>2466</v>
      </c>
      <c r="F8959" s="12" t="n">
        <v>4</v>
      </c>
      <c r="G8959" s="19" t="n">
        <v>99.7</v>
      </c>
      <c r="H8959" s="19" t="n">
        <v>62.29</v>
      </c>
      <c r="I8959" s="19" t="n">
        <f aca="false">ROUND(F8959*G8959,2)</f>
        <v>398.8</v>
      </c>
      <c r="J8959" s="19" t="n">
        <f aca="false">ROUND(F8959*H8959,2)</f>
        <v>249.16</v>
      </c>
      <c r="K8959" s="19" t="n">
        <f aca="false">INDEX(Pricebook!$L$2:$L$1401,MATCH(D8959,Pricebook!$A$2:$A$1401,0))</f>
        <v>103.85</v>
      </c>
      <c r="L8959" s="19" t="n">
        <f aca="false">ROUND(F8959*K8959,2)</f>
        <v>415.4</v>
      </c>
      <c r="M8959" s="24" t="n">
        <f aca="false">DATE(YEAR(C8959),MONTH(C8959),1)</f>
        <v>46235</v>
      </c>
    </row>
    <row r="8960" customFormat="false" ht="15" hidden="false" customHeight="false" outlineLevel="0" collapsed="false">
      <c r="A8960" s="21" t="s">
        <v>4072</v>
      </c>
      <c r="B8960" s="21" t="s">
        <v>3416</v>
      </c>
      <c r="C8960" s="23" t="n">
        <v>46263</v>
      </c>
      <c r="D8960" s="21" t="s">
        <v>2493</v>
      </c>
      <c r="E8960" s="21" t="s">
        <v>2466</v>
      </c>
      <c r="F8960" s="12" t="n">
        <v>3</v>
      </c>
      <c r="G8960" s="19" t="n">
        <v>180</v>
      </c>
      <c r="H8960" s="19" t="n">
        <v>111.5</v>
      </c>
      <c r="I8960" s="19" t="n">
        <f aca="false">ROUND(F8960*G8960,2)</f>
        <v>540</v>
      </c>
      <c r="J8960" s="19" t="n">
        <f aca="false">ROUND(F8960*H8960,2)</f>
        <v>334.5</v>
      </c>
      <c r="K8960" s="19" t="n">
        <f aca="false">INDEX(Pricebook!$L$2:$L$1401,MATCH(D8960,Pricebook!$A$2:$A$1401,0))</f>
        <v>185.85</v>
      </c>
      <c r="L8960" s="19" t="n">
        <f aca="false">ROUND(F8960*K8960,2)</f>
        <v>557.55</v>
      </c>
      <c r="M8960" s="24" t="n">
        <f aca="false">DATE(YEAR(C8960),MONTH(C8960),1)</f>
        <v>46235</v>
      </c>
    </row>
    <row r="8961" customFormat="false" ht="15" hidden="false" customHeight="false" outlineLevel="0" collapsed="false">
      <c r="A8961" s="21" t="s">
        <v>4072</v>
      </c>
      <c r="B8961" s="21" t="s">
        <v>3416</v>
      </c>
      <c r="C8961" s="23" t="n">
        <v>46263</v>
      </c>
      <c r="D8961" s="21" t="s">
        <v>2876</v>
      </c>
      <c r="E8961" s="21" t="s">
        <v>2748</v>
      </c>
      <c r="F8961" s="12" t="n">
        <v>6</v>
      </c>
      <c r="G8961" s="19" t="n">
        <v>3.4</v>
      </c>
      <c r="H8961" s="19" t="n">
        <v>2.03</v>
      </c>
      <c r="I8961" s="19" t="n">
        <f aca="false">ROUND(F8961*G8961,2)</f>
        <v>20.4</v>
      </c>
      <c r="J8961" s="19" t="n">
        <f aca="false">ROUND(F8961*H8961,2)</f>
        <v>12.18</v>
      </c>
      <c r="K8961" s="19" t="n">
        <f aca="false">INDEX(Pricebook!$L$2:$L$1401,MATCH(D8961,Pricebook!$A$2:$A$1401,0))</f>
        <v>3.7</v>
      </c>
      <c r="L8961" s="19" t="n">
        <f aca="false">ROUND(F8961*K8961,2)</f>
        <v>22.2</v>
      </c>
      <c r="M8961" s="24" t="n">
        <f aca="false">DATE(YEAR(C8961),MONTH(C8961),1)</f>
        <v>46235</v>
      </c>
    </row>
    <row r="8962" customFormat="false" ht="15" hidden="false" customHeight="false" outlineLevel="0" collapsed="false">
      <c r="A8962" s="21" t="s">
        <v>4072</v>
      </c>
      <c r="B8962" s="21" t="s">
        <v>3416</v>
      </c>
      <c r="C8962" s="23" t="n">
        <v>46263</v>
      </c>
      <c r="D8962" s="21" t="s">
        <v>2880</v>
      </c>
      <c r="E8962" s="21" t="s">
        <v>2748</v>
      </c>
      <c r="F8962" s="12" t="n">
        <v>1</v>
      </c>
      <c r="G8962" s="19" t="n">
        <v>18.4</v>
      </c>
      <c r="H8962" s="19" t="n">
        <v>10.98</v>
      </c>
      <c r="I8962" s="19" t="n">
        <f aca="false">ROUND(F8962*G8962,2)</f>
        <v>18.4</v>
      </c>
      <c r="J8962" s="19" t="n">
        <f aca="false">ROUND(F8962*H8962,2)</f>
        <v>10.98</v>
      </c>
      <c r="K8962" s="19" t="n">
        <f aca="false">INDEX(Pricebook!$L$2:$L$1401,MATCH(D8962,Pricebook!$A$2:$A$1401,0))</f>
        <v>20</v>
      </c>
      <c r="L8962" s="19" t="n">
        <f aca="false">ROUND(F8962*K8962,2)</f>
        <v>20</v>
      </c>
      <c r="M8962" s="24" t="n">
        <f aca="false">DATE(YEAR(C8962),MONTH(C8962),1)</f>
        <v>46235</v>
      </c>
    </row>
    <row r="8963" customFormat="false" ht="15" hidden="false" customHeight="false" outlineLevel="0" collapsed="false">
      <c r="A8963" s="21" t="s">
        <v>4073</v>
      </c>
      <c r="B8963" s="21" t="s">
        <v>4074</v>
      </c>
      <c r="C8963" s="23" t="n">
        <v>46263</v>
      </c>
      <c r="D8963" s="21" t="s">
        <v>1390</v>
      </c>
      <c r="E8963" s="21" t="s">
        <v>971</v>
      </c>
      <c r="F8963" s="12" t="n">
        <v>3</v>
      </c>
      <c r="G8963" s="19" t="n">
        <v>40.5</v>
      </c>
      <c r="H8963" s="19" t="n">
        <v>32.81</v>
      </c>
      <c r="I8963" s="19" t="n">
        <f aca="false">ROUND(F8963*G8963,2)</f>
        <v>121.5</v>
      </c>
      <c r="J8963" s="19" t="n">
        <f aca="false">ROUND(F8963*H8963,2)</f>
        <v>98.43</v>
      </c>
      <c r="K8963" s="19" t="n">
        <f aca="false">INDEX(Pricebook!$L$2:$L$1401,MATCH(D8963,Pricebook!$A$2:$A$1401,0))</f>
        <v>46.9</v>
      </c>
      <c r="L8963" s="19" t="n">
        <f aca="false">ROUND(F8963*K8963,2)</f>
        <v>140.7</v>
      </c>
      <c r="M8963" s="24" t="n">
        <f aca="false">DATE(YEAR(C8963),MONTH(C8963),1)</f>
        <v>46235</v>
      </c>
    </row>
    <row r="8964" customFormat="false" ht="15" hidden="false" customHeight="false" outlineLevel="0" collapsed="false">
      <c r="A8964" s="21" t="s">
        <v>4073</v>
      </c>
      <c r="B8964" s="21" t="s">
        <v>4074</v>
      </c>
      <c r="C8964" s="23" t="n">
        <v>46263</v>
      </c>
      <c r="D8964" s="21" t="s">
        <v>2906</v>
      </c>
      <c r="E8964" s="21" t="s">
        <v>2748</v>
      </c>
      <c r="F8964" s="12" t="n">
        <v>9</v>
      </c>
      <c r="G8964" s="19" t="n">
        <v>2.95</v>
      </c>
      <c r="H8964" s="19" t="n">
        <v>1.77</v>
      </c>
      <c r="I8964" s="19" t="n">
        <f aca="false">ROUND(F8964*G8964,2)</f>
        <v>26.55</v>
      </c>
      <c r="J8964" s="19" t="n">
        <f aca="false">ROUND(F8964*H8964,2)</f>
        <v>15.93</v>
      </c>
      <c r="K8964" s="19" t="n">
        <f aca="false">INDEX(Pricebook!$L$2:$L$1401,MATCH(D8964,Pricebook!$A$2:$A$1401,0))</f>
        <v>3.25</v>
      </c>
      <c r="L8964" s="19" t="n">
        <f aca="false">ROUND(F8964*K8964,2)</f>
        <v>29.25</v>
      </c>
      <c r="M8964" s="24" t="n">
        <f aca="false">DATE(YEAR(C8964),MONTH(C8964),1)</f>
        <v>46235</v>
      </c>
    </row>
    <row r="8965" customFormat="false" ht="15" hidden="false" customHeight="false" outlineLevel="0" collapsed="false">
      <c r="A8965" s="21" t="s">
        <v>4073</v>
      </c>
      <c r="B8965" s="21" t="s">
        <v>4074</v>
      </c>
      <c r="C8965" s="23" t="n">
        <v>46263</v>
      </c>
      <c r="D8965" s="21" t="s">
        <v>1336</v>
      </c>
      <c r="E8965" s="21" t="s">
        <v>971</v>
      </c>
      <c r="F8965" s="12" t="n">
        <v>1</v>
      </c>
      <c r="G8965" s="19" t="n">
        <v>1971.45</v>
      </c>
      <c r="H8965" s="19" t="n">
        <v>1602.03</v>
      </c>
      <c r="I8965" s="19" t="n">
        <f aca="false">ROUND(F8965*G8965,2)</f>
        <v>1971.45</v>
      </c>
      <c r="J8965" s="19" t="n">
        <f aca="false">ROUND(F8965*H8965,2)</f>
        <v>1602.03</v>
      </c>
      <c r="K8965" s="19" t="n">
        <f aca="false">INDEX(Pricebook!$L$2:$L$1401,MATCH(D8965,Pricebook!$A$2:$A$1401,0))</f>
        <v>2288.65</v>
      </c>
      <c r="L8965" s="19" t="n">
        <f aca="false">ROUND(F8965*K8965,2)</f>
        <v>2288.65</v>
      </c>
      <c r="M8965" s="24" t="n">
        <f aca="false">DATE(YEAR(C8965),MONTH(C8965),1)</f>
        <v>46235</v>
      </c>
    </row>
    <row r="8966" customFormat="false" ht="15" hidden="false" customHeight="false" outlineLevel="0" collapsed="false">
      <c r="A8966" s="21" t="s">
        <v>4073</v>
      </c>
      <c r="B8966" s="21" t="s">
        <v>4074</v>
      </c>
      <c r="C8966" s="23" t="n">
        <v>46263</v>
      </c>
      <c r="D8966" s="21" t="s">
        <v>2946</v>
      </c>
      <c r="E8966" s="21" t="s">
        <v>2748</v>
      </c>
      <c r="F8966" s="12" t="n">
        <v>1</v>
      </c>
      <c r="G8966" s="19" t="n">
        <v>9.3</v>
      </c>
      <c r="H8966" s="19" t="n">
        <v>5.53</v>
      </c>
      <c r="I8966" s="19" t="n">
        <f aca="false">ROUND(F8966*G8966,2)</f>
        <v>9.3</v>
      </c>
      <c r="J8966" s="19" t="n">
        <f aca="false">ROUND(F8966*H8966,2)</f>
        <v>5.53</v>
      </c>
      <c r="K8966" s="19" t="n">
        <f aca="false">INDEX(Pricebook!$L$2:$L$1401,MATCH(D8966,Pricebook!$A$2:$A$1401,0))</f>
        <v>10.1</v>
      </c>
      <c r="L8966" s="19" t="n">
        <f aca="false">ROUND(F8966*K8966,2)</f>
        <v>10.1</v>
      </c>
      <c r="M8966" s="24" t="n">
        <f aca="false">DATE(YEAR(C8966),MONTH(C8966),1)</f>
        <v>46235</v>
      </c>
    </row>
    <row r="8967" customFormat="false" ht="15" hidden="false" customHeight="false" outlineLevel="0" collapsed="false">
      <c r="A8967" s="21" t="s">
        <v>4073</v>
      </c>
      <c r="B8967" s="21" t="s">
        <v>4074</v>
      </c>
      <c r="C8967" s="23" t="n">
        <v>46263</v>
      </c>
      <c r="D8967" s="21" t="s">
        <v>1292</v>
      </c>
      <c r="E8967" s="21" t="s">
        <v>971</v>
      </c>
      <c r="F8967" s="12" t="n">
        <v>11</v>
      </c>
      <c r="G8967" s="19" t="n">
        <v>2.8</v>
      </c>
      <c r="H8967" s="19" t="n">
        <v>2.29</v>
      </c>
      <c r="I8967" s="19" t="n">
        <f aca="false">ROUND(F8967*G8967,2)</f>
        <v>30.8</v>
      </c>
      <c r="J8967" s="19" t="n">
        <f aca="false">ROUND(F8967*H8967,2)</f>
        <v>25.19</v>
      </c>
      <c r="K8967" s="19" t="n">
        <f aca="false">INDEX(Pricebook!$L$2:$L$1401,MATCH(D8967,Pricebook!$A$2:$A$1401,0))</f>
        <v>3.3</v>
      </c>
      <c r="L8967" s="19" t="n">
        <f aca="false">ROUND(F8967*K8967,2)</f>
        <v>36.3</v>
      </c>
      <c r="M8967" s="24" t="n">
        <f aca="false">DATE(YEAR(C8967),MONTH(C8967),1)</f>
        <v>46235</v>
      </c>
    </row>
    <row r="8968" customFormat="false" ht="15" hidden="false" customHeight="false" outlineLevel="0" collapsed="false">
      <c r="A8968" s="21" t="s">
        <v>4073</v>
      </c>
      <c r="B8968" s="21" t="s">
        <v>4074</v>
      </c>
      <c r="C8968" s="23" t="n">
        <v>46263</v>
      </c>
      <c r="D8968" s="21" t="s">
        <v>412</v>
      </c>
      <c r="E8968" s="21" t="s">
        <v>366</v>
      </c>
      <c r="F8968" s="12" t="n">
        <v>1</v>
      </c>
      <c r="G8968" s="19" t="n">
        <v>360.45</v>
      </c>
      <c r="H8968" s="19" t="n">
        <v>260.79</v>
      </c>
      <c r="I8968" s="19" t="n">
        <f aca="false">ROUND(F8968*G8968,2)</f>
        <v>360.45</v>
      </c>
      <c r="J8968" s="19" t="n">
        <f aca="false">ROUND(F8968*H8968,2)</f>
        <v>260.79</v>
      </c>
      <c r="K8968" s="19" t="n">
        <f aca="false">INDEX(Pricebook!$L$2:$L$1401,MATCH(D8968,Pricebook!$A$2:$A$1401,0))</f>
        <v>389.25</v>
      </c>
      <c r="L8968" s="19" t="n">
        <f aca="false">ROUND(F8968*K8968,2)</f>
        <v>389.25</v>
      </c>
      <c r="M8968" s="24" t="n">
        <f aca="false">DATE(YEAR(C8968),MONTH(C8968),1)</f>
        <v>46235</v>
      </c>
    </row>
    <row r="8969" customFormat="false" ht="15" hidden="false" customHeight="false" outlineLevel="0" collapsed="false">
      <c r="A8969" s="21" t="s">
        <v>4073</v>
      </c>
      <c r="B8969" s="21" t="s">
        <v>4074</v>
      </c>
      <c r="C8969" s="23" t="n">
        <v>46263</v>
      </c>
      <c r="D8969" s="21" t="s">
        <v>635</v>
      </c>
      <c r="E8969" s="21" t="s">
        <v>366</v>
      </c>
      <c r="F8969" s="12" t="n">
        <v>4</v>
      </c>
      <c r="G8969" s="19" t="n">
        <v>6.9</v>
      </c>
      <c r="H8969" s="19" t="n">
        <v>4.89</v>
      </c>
      <c r="I8969" s="19" t="n">
        <f aca="false">ROUND(F8969*G8969,2)</f>
        <v>27.6</v>
      </c>
      <c r="J8969" s="19" t="n">
        <f aca="false">ROUND(F8969*H8969,2)</f>
        <v>19.56</v>
      </c>
      <c r="K8969" s="19" t="n">
        <f aca="false">INDEX(Pricebook!$L$2:$L$1401,MATCH(D8969,Pricebook!$A$2:$A$1401,0))</f>
        <v>7.3</v>
      </c>
      <c r="L8969" s="19" t="n">
        <f aca="false">ROUND(F8969*K8969,2)</f>
        <v>29.2</v>
      </c>
      <c r="M8969" s="24" t="n">
        <f aca="false">DATE(YEAR(C8969),MONTH(C8969),1)</f>
        <v>46235</v>
      </c>
    </row>
    <row r="8970" customFormat="false" ht="15" hidden="false" customHeight="false" outlineLevel="0" collapsed="false">
      <c r="A8970" s="21" t="s">
        <v>4073</v>
      </c>
      <c r="B8970" s="21" t="s">
        <v>4074</v>
      </c>
      <c r="C8970" s="23" t="n">
        <v>46263</v>
      </c>
      <c r="D8970" s="21" t="s">
        <v>270</v>
      </c>
      <c r="E8970" s="21" t="s">
        <v>108</v>
      </c>
      <c r="F8970" s="12" t="n">
        <v>1</v>
      </c>
      <c r="G8970" s="19" t="n">
        <v>131.15</v>
      </c>
      <c r="H8970" s="19" t="n">
        <v>100.81</v>
      </c>
      <c r="I8970" s="19" t="n">
        <f aca="false">ROUND(F8970*G8970,2)</f>
        <v>131.15</v>
      </c>
      <c r="J8970" s="19" t="n">
        <f aca="false">ROUND(F8970*H8970,2)</f>
        <v>100.81</v>
      </c>
      <c r="K8970" s="19" t="n">
        <f aca="false">INDEX(Pricebook!$L$2:$L$1401,MATCH(D8970,Pricebook!$A$2:$A$1401,0))</f>
        <v>144.05</v>
      </c>
      <c r="L8970" s="19" t="n">
        <f aca="false">ROUND(F8970*K8970,2)</f>
        <v>144.05</v>
      </c>
      <c r="M8970" s="24" t="n">
        <f aca="false">DATE(YEAR(C8970),MONTH(C8970),1)</f>
        <v>46235</v>
      </c>
    </row>
    <row r="8971" customFormat="false" ht="15" hidden="false" customHeight="false" outlineLevel="0" collapsed="false">
      <c r="A8971" s="21" t="s">
        <v>4073</v>
      </c>
      <c r="B8971" s="21" t="s">
        <v>4074</v>
      </c>
      <c r="C8971" s="23" t="n">
        <v>46263</v>
      </c>
      <c r="D8971" s="21" t="s">
        <v>444</v>
      </c>
      <c r="E8971" s="21" t="s">
        <v>366</v>
      </c>
      <c r="F8971" s="12" t="n">
        <v>1</v>
      </c>
      <c r="G8971" s="19" t="n">
        <v>7.45</v>
      </c>
      <c r="H8971" s="19" t="n">
        <v>5.56</v>
      </c>
      <c r="I8971" s="19" t="n">
        <f aca="false">ROUND(F8971*G8971,2)</f>
        <v>7.45</v>
      </c>
      <c r="J8971" s="19" t="n">
        <f aca="false">ROUND(F8971*H8971,2)</f>
        <v>5.56</v>
      </c>
      <c r="K8971" s="19" t="n">
        <f aca="false">INDEX(Pricebook!$L$2:$L$1401,MATCH(D8971,Pricebook!$A$2:$A$1401,0))</f>
        <v>7.95</v>
      </c>
      <c r="L8971" s="19" t="n">
        <f aca="false">ROUND(F8971*K8971,2)</f>
        <v>7.95</v>
      </c>
      <c r="M8971" s="24" t="n">
        <f aca="false">DATE(YEAR(C8971),MONTH(C8971),1)</f>
        <v>46235</v>
      </c>
    </row>
    <row r="8972" customFormat="false" ht="15" hidden="false" customHeight="false" outlineLevel="0" collapsed="false">
      <c r="A8972" s="21" t="s">
        <v>4073</v>
      </c>
      <c r="B8972" s="21" t="s">
        <v>4074</v>
      </c>
      <c r="C8972" s="23" t="n">
        <v>46263</v>
      </c>
      <c r="D8972" s="21" t="s">
        <v>1320</v>
      </c>
      <c r="E8972" s="21" t="s">
        <v>971</v>
      </c>
      <c r="F8972" s="12" t="n">
        <v>18</v>
      </c>
      <c r="G8972" s="19" t="n">
        <v>7.05</v>
      </c>
      <c r="H8972" s="19" t="n">
        <v>5.7</v>
      </c>
      <c r="I8972" s="19" t="n">
        <f aca="false">ROUND(F8972*G8972,2)</f>
        <v>126.9</v>
      </c>
      <c r="J8972" s="19" t="n">
        <f aca="false">ROUND(F8972*H8972,2)</f>
        <v>102.6</v>
      </c>
      <c r="K8972" s="19" t="n">
        <f aca="false">INDEX(Pricebook!$L$2:$L$1401,MATCH(D8972,Pricebook!$A$2:$A$1401,0))</f>
        <v>7.8</v>
      </c>
      <c r="L8972" s="19" t="n">
        <f aca="false">ROUND(F8972*K8972,2)</f>
        <v>140.4</v>
      </c>
      <c r="M8972" s="24" t="n">
        <f aca="false">DATE(YEAR(C8972),MONTH(C8972),1)</f>
        <v>46235</v>
      </c>
    </row>
    <row r="8973" customFormat="false" ht="15" hidden="false" customHeight="false" outlineLevel="0" collapsed="false">
      <c r="A8973" s="21" t="s">
        <v>4073</v>
      </c>
      <c r="B8973" s="21" t="s">
        <v>4074</v>
      </c>
      <c r="C8973" s="23" t="n">
        <v>46263</v>
      </c>
      <c r="D8973" s="21" t="s">
        <v>219</v>
      </c>
      <c r="E8973" s="21" t="s">
        <v>108</v>
      </c>
      <c r="F8973" s="12" t="n">
        <v>1</v>
      </c>
      <c r="G8973" s="19" t="n">
        <v>92</v>
      </c>
      <c r="H8973" s="19" t="n">
        <v>70.17</v>
      </c>
      <c r="I8973" s="19" t="n">
        <f aca="false">ROUND(F8973*G8973,2)</f>
        <v>92</v>
      </c>
      <c r="J8973" s="19" t="n">
        <f aca="false">ROUND(F8973*H8973,2)</f>
        <v>70.17</v>
      </c>
      <c r="K8973" s="19" t="n">
        <f aca="false">INDEX(Pricebook!$L$2:$L$1401,MATCH(D8973,Pricebook!$A$2:$A$1401,0))</f>
        <v>100.25</v>
      </c>
      <c r="L8973" s="19" t="n">
        <f aca="false">ROUND(F8973*K8973,2)</f>
        <v>100.25</v>
      </c>
      <c r="M8973" s="24" t="n">
        <f aca="false">DATE(YEAR(C8973),MONTH(C8973),1)</f>
        <v>46235</v>
      </c>
    </row>
    <row r="8974" customFormat="false" ht="15" hidden="false" customHeight="false" outlineLevel="0" collapsed="false">
      <c r="A8974" s="21" t="s">
        <v>4073</v>
      </c>
      <c r="B8974" s="21" t="s">
        <v>4074</v>
      </c>
      <c r="C8974" s="23" t="n">
        <v>46263</v>
      </c>
      <c r="D8974" s="21" t="s">
        <v>2878</v>
      </c>
      <c r="E8974" s="21" t="s">
        <v>2748</v>
      </c>
      <c r="F8974" s="12" t="n">
        <v>1</v>
      </c>
      <c r="G8974" s="19" t="n">
        <v>25.1</v>
      </c>
      <c r="H8974" s="19" t="n">
        <v>15.19</v>
      </c>
      <c r="I8974" s="19" t="n">
        <f aca="false">ROUND(F8974*G8974,2)</f>
        <v>25.1</v>
      </c>
      <c r="J8974" s="19" t="n">
        <f aca="false">ROUND(F8974*H8974,2)</f>
        <v>15.19</v>
      </c>
      <c r="K8974" s="19" t="n">
        <f aca="false">INDEX(Pricebook!$L$2:$L$1401,MATCH(D8974,Pricebook!$A$2:$A$1401,0))</f>
        <v>27.65</v>
      </c>
      <c r="L8974" s="19" t="n">
        <f aca="false">ROUND(F8974*K8974,2)</f>
        <v>27.65</v>
      </c>
      <c r="M8974" s="24" t="n">
        <f aca="false">DATE(YEAR(C8974),MONTH(C8974),1)</f>
        <v>46235</v>
      </c>
    </row>
    <row r="8975" customFormat="false" ht="15" hidden="false" customHeight="false" outlineLevel="0" collapsed="false">
      <c r="A8975" s="21" t="s">
        <v>4073</v>
      </c>
      <c r="B8975" s="21" t="s">
        <v>4074</v>
      </c>
      <c r="C8975" s="23" t="n">
        <v>46263</v>
      </c>
      <c r="D8975" s="21" t="s">
        <v>225</v>
      </c>
      <c r="E8975" s="21" t="s">
        <v>108</v>
      </c>
      <c r="F8975" s="12" t="n">
        <v>3</v>
      </c>
      <c r="G8975" s="19" t="n">
        <v>8.6</v>
      </c>
      <c r="H8975" s="19" t="n">
        <v>6.55</v>
      </c>
      <c r="I8975" s="19" t="n">
        <f aca="false">ROUND(F8975*G8975,2)</f>
        <v>25.8</v>
      </c>
      <c r="J8975" s="19" t="n">
        <f aca="false">ROUND(F8975*H8975,2)</f>
        <v>19.65</v>
      </c>
      <c r="K8975" s="19" t="n">
        <f aca="false">INDEX(Pricebook!$L$2:$L$1401,MATCH(D8975,Pricebook!$A$2:$A$1401,0))</f>
        <v>9.4</v>
      </c>
      <c r="L8975" s="19" t="n">
        <f aca="false">ROUND(F8975*K8975,2)</f>
        <v>28.2</v>
      </c>
      <c r="M8975" s="24" t="n">
        <f aca="false">DATE(YEAR(C8975),MONTH(C8975),1)</f>
        <v>46235</v>
      </c>
    </row>
    <row r="8976" customFormat="false" ht="15" hidden="false" customHeight="false" outlineLevel="0" collapsed="false">
      <c r="A8976" s="21" t="s">
        <v>4073</v>
      </c>
      <c r="B8976" s="21" t="s">
        <v>4074</v>
      </c>
      <c r="C8976" s="23" t="n">
        <v>46263</v>
      </c>
      <c r="D8976" s="21" t="s">
        <v>422</v>
      </c>
      <c r="E8976" s="21" t="s">
        <v>366</v>
      </c>
      <c r="F8976" s="12" t="n">
        <v>1</v>
      </c>
      <c r="G8976" s="19" t="n">
        <v>16.1</v>
      </c>
      <c r="H8976" s="19" t="n">
        <v>12.68</v>
      </c>
      <c r="I8976" s="19" t="n">
        <f aca="false">ROUND(F8976*G8976,2)</f>
        <v>16.1</v>
      </c>
      <c r="J8976" s="19" t="n">
        <f aca="false">ROUND(F8976*H8976,2)</f>
        <v>12.68</v>
      </c>
      <c r="K8976" s="19" t="n">
        <f aca="false">INDEX(Pricebook!$L$2:$L$1401,MATCH(D8976,Pricebook!$A$2:$A$1401,0))</f>
        <v>17.15</v>
      </c>
      <c r="L8976" s="19" t="n">
        <f aca="false">ROUND(F8976*K8976,2)</f>
        <v>17.15</v>
      </c>
      <c r="M8976" s="24" t="n">
        <f aca="false">DATE(YEAR(C8976),MONTH(C8976),1)</f>
        <v>46235</v>
      </c>
    </row>
    <row r="8977" customFormat="false" ht="15" hidden="false" customHeight="false" outlineLevel="0" collapsed="false">
      <c r="A8977" s="21" t="s">
        <v>4075</v>
      </c>
      <c r="B8977" s="21" t="s">
        <v>3149</v>
      </c>
      <c r="C8977" s="23" t="n">
        <v>46263</v>
      </c>
      <c r="D8977" s="21" t="s">
        <v>2477</v>
      </c>
      <c r="E8977" s="21" t="s">
        <v>2466</v>
      </c>
      <c r="F8977" s="12" t="n">
        <v>1</v>
      </c>
      <c r="G8977" s="19" t="n">
        <v>187.85</v>
      </c>
      <c r="H8977" s="19" t="n">
        <v>117.05</v>
      </c>
      <c r="I8977" s="19" t="n">
        <f aca="false">ROUND(F8977*G8977,2)</f>
        <v>187.85</v>
      </c>
      <c r="J8977" s="19" t="n">
        <f aca="false">ROUND(F8977*H8977,2)</f>
        <v>117.05</v>
      </c>
      <c r="K8977" s="19" t="n">
        <f aca="false">INDEX(Pricebook!$L$2:$L$1401,MATCH(D8977,Pricebook!$A$2:$A$1401,0))</f>
        <v>195.1</v>
      </c>
      <c r="L8977" s="19" t="n">
        <f aca="false">ROUND(F8977*K8977,2)</f>
        <v>195.1</v>
      </c>
      <c r="M8977" s="24" t="n">
        <f aca="false">DATE(YEAR(C8977),MONTH(C8977),1)</f>
        <v>46235</v>
      </c>
    </row>
    <row r="8978" customFormat="false" ht="15" hidden="false" customHeight="false" outlineLevel="0" collapsed="false">
      <c r="A8978" s="21" t="s">
        <v>4075</v>
      </c>
      <c r="B8978" s="21" t="s">
        <v>3149</v>
      </c>
      <c r="C8978" s="23" t="n">
        <v>46263</v>
      </c>
      <c r="D8978" s="21" t="s">
        <v>308</v>
      </c>
      <c r="E8978" s="21" t="s">
        <v>108</v>
      </c>
      <c r="F8978" s="12" t="n">
        <v>4</v>
      </c>
      <c r="G8978" s="19" t="n">
        <v>12.9</v>
      </c>
      <c r="H8978" s="19" t="n">
        <v>9.79</v>
      </c>
      <c r="I8978" s="19" t="n">
        <f aca="false">ROUND(F8978*G8978,2)</f>
        <v>51.6</v>
      </c>
      <c r="J8978" s="19" t="n">
        <f aca="false">ROUND(F8978*H8978,2)</f>
        <v>39.16</v>
      </c>
      <c r="K8978" s="19" t="n">
        <f aca="false">INDEX(Pricebook!$L$2:$L$1401,MATCH(D8978,Pricebook!$A$2:$A$1401,0))</f>
        <v>14</v>
      </c>
      <c r="L8978" s="19" t="n">
        <f aca="false">ROUND(F8978*K8978,2)</f>
        <v>56</v>
      </c>
      <c r="M8978" s="24" t="n">
        <f aca="false">DATE(YEAR(C8978),MONTH(C8978),1)</f>
        <v>46235</v>
      </c>
    </row>
    <row r="8979" customFormat="false" ht="15" hidden="false" customHeight="false" outlineLevel="0" collapsed="false">
      <c r="A8979" s="21" t="s">
        <v>4075</v>
      </c>
      <c r="B8979" s="21" t="s">
        <v>3149</v>
      </c>
      <c r="C8979" s="23" t="n">
        <v>46263</v>
      </c>
      <c r="D8979" s="21" t="s">
        <v>2485</v>
      </c>
      <c r="E8979" s="21" t="s">
        <v>2466</v>
      </c>
      <c r="F8979" s="12" t="n">
        <v>2</v>
      </c>
      <c r="G8979" s="19" t="n">
        <v>99.7</v>
      </c>
      <c r="H8979" s="19" t="n">
        <v>66.76</v>
      </c>
      <c r="I8979" s="19" t="n">
        <f aca="false">ROUND(F8979*G8979,2)</f>
        <v>199.4</v>
      </c>
      <c r="J8979" s="19" t="n">
        <f aca="false">ROUND(F8979*H8979,2)</f>
        <v>133.52</v>
      </c>
      <c r="K8979" s="19" t="n">
        <f aca="false">INDEX(Pricebook!$L$2:$L$1401,MATCH(D8979,Pricebook!$A$2:$A$1401,0))</f>
        <v>102.75</v>
      </c>
      <c r="L8979" s="19" t="n">
        <f aca="false">ROUND(F8979*K8979,2)</f>
        <v>205.5</v>
      </c>
      <c r="M8979" s="24" t="n">
        <f aca="false">DATE(YEAR(C8979),MONTH(C8979),1)</f>
        <v>46235</v>
      </c>
    </row>
    <row r="8980" customFormat="false" ht="15" hidden="false" customHeight="false" outlineLevel="0" collapsed="false">
      <c r="A8980" s="21" t="s">
        <v>4075</v>
      </c>
      <c r="B8980" s="21" t="s">
        <v>3149</v>
      </c>
      <c r="C8980" s="23" t="n">
        <v>46263</v>
      </c>
      <c r="D8980" s="21" t="s">
        <v>2581</v>
      </c>
      <c r="E8980" s="21" t="s">
        <v>2466</v>
      </c>
      <c r="F8980" s="12" t="n">
        <v>4</v>
      </c>
      <c r="G8980" s="19" t="n">
        <v>8.55</v>
      </c>
      <c r="H8980" s="19" t="n">
        <v>5.36</v>
      </c>
      <c r="I8980" s="19" t="n">
        <f aca="false">ROUND(F8980*G8980,2)</f>
        <v>34.2</v>
      </c>
      <c r="J8980" s="19" t="n">
        <f aca="false">ROUND(F8980*H8980,2)</f>
        <v>21.44</v>
      </c>
      <c r="K8980" s="19" t="n">
        <f aca="false">INDEX(Pricebook!$L$2:$L$1401,MATCH(D8980,Pricebook!$A$2:$A$1401,0))</f>
        <v>8.95</v>
      </c>
      <c r="L8980" s="19" t="n">
        <f aca="false">ROUND(F8980*K8980,2)</f>
        <v>35.8</v>
      </c>
      <c r="M8980" s="24" t="n">
        <f aca="false">DATE(YEAR(C8980),MONTH(C8980),1)</f>
        <v>46235</v>
      </c>
    </row>
    <row r="8981" customFormat="false" ht="15" hidden="false" customHeight="false" outlineLevel="0" collapsed="false">
      <c r="A8981" s="21" t="s">
        <v>4075</v>
      </c>
      <c r="B8981" s="21" t="s">
        <v>3149</v>
      </c>
      <c r="C8981" s="23" t="n">
        <v>46263</v>
      </c>
      <c r="D8981" s="21" t="s">
        <v>1056</v>
      </c>
      <c r="E8981" s="21" t="s">
        <v>971</v>
      </c>
      <c r="F8981" s="12" t="n">
        <v>1</v>
      </c>
      <c r="G8981" s="19" t="n">
        <v>29.15</v>
      </c>
      <c r="H8981" s="19" t="n">
        <v>23.6</v>
      </c>
      <c r="I8981" s="19" t="n">
        <f aca="false">ROUND(F8981*G8981,2)</f>
        <v>29.15</v>
      </c>
      <c r="J8981" s="19" t="n">
        <f aca="false">ROUND(F8981*H8981,2)</f>
        <v>23.6</v>
      </c>
      <c r="K8981" s="19" t="n">
        <f aca="false">INDEX(Pricebook!$L$2:$L$1401,MATCH(D8981,Pricebook!$A$2:$A$1401,0))</f>
        <v>33.75</v>
      </c>
      <c r="L8981" s="19" t="n">
        <f aca="false">ROUND(F8981*K8981,2)</f>
        <v>33.75</v>
      </c>
      <c r="M8981" s="24" t="n">
        <f aca="false">DATE(YEAR(C8981),MONTH(C8981),1)</f>
        <v>46235</v>
      </c>
    </row>
    <row r="8982" customFormat="false" ht="15" hidden="false" customHeight="false" outlineLevel="0" collapsed="false">
      <c r="A8982" s="21" t="s">
        <v>4075</v>
      </c>
      <c r="B8982" s="21" t="s">
        <v>3149</v>
      </c>
      <c r="C8982" s="23" t="n">
        <v>46263</v>
      </c>
      <c r="D8982" s="21" t="s">
        <v>135</v>
      </c>
      <c r="E8982" s="21" t="s">
        <v>108</v>
      </c>
      <c r="F8982" s="12" t="n">
        <v>1</v>
      </c>
      <c r="G8982" s="19" t="n">
        <v>304</v>
      </c>
      <c r="H8982" s="19" t="n">
        <v>234.7</v>
      </c>
      <c r="I8982" s="19" t="n">
        <f aca="false">ROUND(F8982*G8982,2)</f>
        <v>304</v>
      </c>
      <c r="J8982" s="19" t="n">
        <f aca="false">ROUND(F8982*H8982,2)</f>
        <v>234.7</v>
      </c>
      <c r="K8982" s="19" t="n">
        <f aca="false">INDEX(Pricebook!$L$2:$L$1401,MATCH(D8982,Pricebook!$A$2:$A$1401,0))</f>
        <v>335.3</v>
      </c>
      <c r="L8982" s="19" t="n">
        <f aca="false">ROUND(F8982*K8982,2)</f>
        <v>335.3</v>
      </c>
      <c r="M8982" s="24" t="n">
        <f aca="false">DATE(YEAR(C8982),MONTH(C8982),1)</f>
        <v>46235</v>
      </c>
    </row>
    <row r="8983" customFormat="false" ht="15" hidden="false" customHeight="false" outlineLevel="0" collapsed="false">
      <c r="A8983" s="21" t="s">
        <v>4075</v>
      </c>
      <c r="B8983" s="21" t="s">
        <v>3149</v>
      </c>
      <c r="C8983" s="23" t="n">
        <v>46263</v>
      </c>
      <c r="D8983" s="21" t="s">
        <v>587</v>
      </c>
      <c r="E8983" s="21" t="s">
        <v>366</v>
      </c>
      <c r="F8983" s="12" t="n">
        <v>1</v>
      </c>
      <c r="G8983" s="19" t="n">
        <v>126.35</v>
      </c>
      <c r="H8983" s="19" t="n">
        <v>96.45</v>
      </c>
      <c r="I8983" s="19" t="n">
        <f aca="false">ROUND(F8983*G8983,2)</f>
        <v>126.35</v>
      </c>
      <c r="J8983" s="19" t="n">
        <f aca="false">ROUND(F8983*H8983,2)</f>
        <v>96.45</v>
      </c>
      <c r="K8983" s="19" t="n">
        <f aca="false">INDEX(Pricebook!$L$2:$L$1401,MATCH(D8983,Pricebook!$A$2:$A$1401,0))</f>
        <v>135.85</v>
      </c>
      <c r="L8983" s="19" t="n">
        <f aca="false">ROUND(F8983*K8983,2)</f>
        <v>135.85</v>
      </c>
      <c r="M8983" s="24" t="n">
        <f aca="false">DATE(YEAR(C8983),MONTH(C8983),1)</f>
        <v>46235</v>
      </c>
    </row>
    <row r="8984" customFormat="false" ht="15" hidden="false" customHeight="false" outlineLevel="0" collapsed="false">
      <c r="A8984" s="21" t="s">
        <v>4076</v>
      </c>
      <c r="B8984" s="21" t="s">
        <v>4077</v>
      </c>
      <c r="C8984" s="23" t="n">
        <v>46264</v>
      </c>
      <c r="D8984" s="21" t="s">
        <v>2301</v>
      </c>
      <c r="E8984" s="21" t="s">
        <v>2202</v>
      </c>
      <c r="F8984" s="12" t="n">
        <v>4</v>
      </c>
      <c r="G8984" s="19" t="n">
        <v>38.15</v>
      </c>
      <c r="H8984" s="19" t="n">
        <v>23.37</v>
      </c>
      <c r="I8984" s="19" t="n">
        <f aca="false">ROUND(F8984*G8984,2)</f>
        <v>152.6</v>
      </c>
      <c r="J8984" s="19" t="n">
        <f aca="false">ROUND(F8984*H8984,2)</f>
        <v>93.48</v>
      </c>
      <c r="K8984" s="19" t="n">
        <f aca="false">INDEX(Pricebook!$L$2:$L$1401,MATCH(D8984,Pricebook!$A$2:$A$1401,0))</f>
        <v>40.3</v>
      </c>
      <c r="L8984" s="19" t="n">
        <f aca="false">ROUND(F8984*K8984,2)</f>
        <v>161.2</v>
      </c>
      <c r="M8984" s="24" t="n">
        <f aca="false">DATE(YEAR(C8984),MONTH(C8984),1)</f>
        <v>46235</v>
      </c>
    </row>
    <row r="8985" customFormat="false" ht="15" hidden="false" customHeight="false" outlineLevel="0" collapsed="false">
      <c r="A8985" s="21" t="s">
        <v>4076</v>
      </c>
      <c r="B8985" s="21" t="s">
        <v>4077</v>
      </c>
      <c r="C8985" s="23" t="n">
        <v>46264</v>
      </c>
      <c r="D8985" s="21" t="s">
        <v>2218</v>
      </c>
      <c r="E8985" s="21" t="s">
        <v>2202</v>
      </c>
      <c r="F8985" s="12" t="n">
        <v>12</v>
      </c>
      <c r="G8985" s="19" t="n">
        <v>6.05</v>
      </c>
      <c r="H8985" s="19" t="n">
        <v>4.16</v>
      </c>
      <c r="I8985" s="19" t="n">
        <f aca="false">ROUND(F8985*G8985,2)</f>
        <v>72.6</v>
      </c>
      <c r="J8985" s="19" t="n">
        <f aca="false">ROUND(F8985*H8985,2)</f>
        <v>49.92</v>
      </c>
      <c r="K8985" s="19" t="n">
        <f aca="false">INDEX(Pricebook!$L$2:$L$1401,MATCH(D8985,Pricebook!$A$2:$A$1401,0))</f>
        <v>6.4</v>
      </c>
      <c r="L8985" s="19" t="n">
        <f aca="false">ROUND(F8985*K8985,2)</f>
        <v>76.8</v>
      </c>
      <c r="M8985" s="24" t="n">
        <f aca="false">DATE(YEAR(C8985),MONTH(C8985),1)</f>
        <v>46235</v>
      </c>
    </row>
    <row r="8986" customFormat="false" ht="15" hidden="false" customHeight="false" outlineLevel="0" collapsed="false">
      <c r="A8986" s="21" t="s">
        <v>4076</v>
      </c>
      <c r="B8986" s="21" t="s">
        <v>4077</v>
      </c>
      <c r="C8986" s="23" t="n">
        <v>46264</v>
      </c>
      <c r="D8986" s="21" t="s">
        <v>2424</v>
      </c>
      <c r="E8986" s="21" t="s">
        <v>2202</v>
      </c>
      <c r="F8986" s="12" t="n">
        <v>2</v>
      </c>
      <c r="G8986" s="19" t="n">
        <v>51.6</v>
      </c>
      <c r="H8986" s="19" t="n">
        <v>31.66</v>
      </c>
      <c r="I8986" s="19" t="n">
        <f aca="false">ROUND(F8986*G8986,2)</f>
        <v>103.2</v>
      </c>
      <c r="J8986" s="19" t="n">
        <f aca="false">ROUND(F8986*H8986,2)</f>
        <v>63.32</v>
      </c>
      <c r="K8986" s="19" t="n">
        <f aca="false">INDEX(Pricebook!$L$2:$L$1401,MATCH(D8986,Pricebook!$A$2:$A$1401,0))</f>
        <v>54.6</v>
      </c>
      <c r="L8986" s="19" t="n">
        <f aca="false">ROUND(F8986*K8986,2)</f>
        <v>109.2</v>
      </c>
      <c r="M8986" s="24" t="n">
        <f aca="false">DATE(YEAR(C8986),MONTH(C8986),1)</f>
        <v>46235</v>
      </c>
    </row>
    <row r="8987" customFormat="false" ht="15" hidden="false" customHeight="false" outlineLevel="0" collapsed="false">
      <c r="A8987" s="21" t="s">
        <v>4076</v>
      </c>
      <c r="B8987" s="21" t="s">
        <v>4077</v>
      </c>
      <c r="C8987" s="23" t="n">
        <v>46264</v>
      </c>
      <c r="D8987" s="21" t="s">
        <v>2291</v>
      </c>
      <c r="E8987" s="21" t="s">
        <v>2202</v>
      </c>
      <c r="F8987" s="12" t="n">
        <v>1</v>
      </c>
      <c r="G8987" s="19" t="n">
        <v>71.4</v>
      </c>
      <c r="H8987" s="19" t="n">
        <v>44.27</v>
      </c>
      <c r="I8987" s="19" t="n">
        <f aca="false">ROUND(F8987*G8987,2)</f>
        <v>71.4</v>
      </c>
      <c r="J8987" s="19" t="n">
        <f aca="false">ROUND(F8987*H8987,2)</f>
        <v>44.27</v>
      </c>
      <c r="K8987" s="19" t="n">
        <f aca="false">INDEX(Pricebook!$L$2:$L$1401,MATCH(D8987,Pricebook!$A$2:$A$1401,0))</f>
        <v>76.35</v>
      </c>
      <c r="L8987" s="19" t="n">
        <f aca="false">ROUND(F8987*K8987,2)</f>
        <v>76.35</v>
      </c>
      <c r="M8987" s="24" t="n">
        <f aca="false">DATE(YEAR(C8987),MONTH(C8987),1)</f>
        <v>46235</v>
      </c>
    </row>
    <row r="8988" customFormat="false" ht="15" hidden="false" customHeight="false" outlineLevel="0" collapsed="false">
      <c r="A8988" s="21" t="s">
        <v>4076</v>
      </c>
      <c r="B8988" s="21" t="s">
        <v>4077</v>
      </c>
      <c r="C8988" s="23" t="n">
        <v>46264</v>
      </c>
      <c r="D8988" s="21" t="s">
        <v>2267</v>
      </c>
      <c r="E8988" s="21" t="s">
        <v>2202</v>
      </c>
      <c r="F8988" s="12" t="n">
        <v>6</v>
      </c>
      <c r="G8988" s="19" t="n">
        <v>76.25</v>
      </c>
      <c r="H8988" s="19" t="n">
        <v>47.49</v>
      </c>
      <c r="I8988" s="19" t="n">
        <f aca="false">ROUND(F8988*G8988,2)</f>
        <v>457.5</v>
      </c>
      <c r="J8988" s="19" t="n">
        <f aca="false">ROUND(F8988*H8988,2)</f>
        <v>284.94</v>
      </c>
      <c r="K8988" s="19" t="n">
        <f aca="false">INDEX(Pricebook!$L$2:$L$1401,MATCH(D8988,Pricebook!$A$2:$A$1401,0))</f>
        <v>81.9</v>
      </c>
      <c r="L8988" s="19" t="n">
        <f aca="false">ROUND(F8988*K8988,2)</f>
        <v>491.4</v>
      </c>
      <c r="M8988" s="24" t="n">
        <f aca="false">DATE(YEAR(C8988),MONTH(C8988),1)</f>
        <v>46235</v>
      </c>
    </row>
    <row r="8989" customFormat="false" ht="15" hidden="false" customHeight="false" outlineLevel="0" collapsed="false">
      <c r="A8989" s="21" t="s">
        <v>4076</v>
      </c>
      <c r="B8989" s="21" t="s">
        <v>4077</v>
      </c>
      <c r="C8989" s="23" t="n">
        <v>46264</v>
      </c>
      <c r="D8989" s="21" t="s">
        <v>2674</v>
      </c>
      <c r="E8989" s="21" t="s">
        <v>2587</v>
      </c>
      <c r="F8989" s="12" t="n">
        <v>1</v>
      </c>
      <c r="G8989" s="19" t="n">
        <v>511.7</v>
      </c>
      <c r="H8989" s="19" t="n">
        <v>342.73</v>
      </c>
      <c r="I8989" s="19" t="n">
        <f aca="false">ROUND(F8989*G8989,2)</f>
        <v>511.7</v>
      </c>
      <c r="J8989" s="19" t="n">
        <f aca="false">ROUND(F8989*H8989,2)</f>
        <v>342.73</v>
      </c>
      <c r="K8989" s="19" t="n">
        <f aca="false">INDEX(Pricebook!$L$2:$L$1401,MATCH(D8989,Pricebook!$A$2:$A$1401,0))</f>
        <v>552.8</v>
      </c>
      <c r="L8989" s="19" t="n">
        <f aca="false">ROUND(F8989*K8989,2)</f>
        <v>552.8</v>
      </c>
      <c r="M8989" s="24" t="n">
        <f aca="false">DATE(YEAR(C8989),MONTH(C8989),1)</f>
        <v>46235</v>
      </c>
    </row>
    <row r="8990" customFormat="false" ht="15" hidden="false" customHeight="false" outlineLevel="0" collapsed="false">
      <c r="A8990" s="21" t="s">
        <v>4076</v>
      </c>
      <c r="B8990" s="21" t="s">
        <v>4077</v>
      </c>
      <c r="C8990" s="23" t="n">
        <v>46264</v>
      </c>
      <c r="D8990" s="21" t="s">
        <v>1829</v>
      </c>
      <c r="E8990" s="21" t="s">
        <v>1452</v>
      </c>
      <c r="F8990" s="12" t="n">
        <v>5</v>
      </c>
      <c r="G8990" s="19" t="n">
        <v>80</v>
      </c>
      <c r="H8990" s="19" t="n">
        <v>49.83</v>
      </c>
      <c r="I8990" s="19" t="n">
        <f aca="false">ROUND(F8990*G8990,2)</f>
        <v>400</v>
      </c>
      <c r="J8990" s="19" t="n">
        <f aca="false">ROUND(F8990*H8990,2)</f>
        <v>249.15</v>
      </c>
      <c r="K8990" s="19" t="n">
        <f aca="false">INDEX(Pricebook!$L$2:$L$1401,MATCH(D8990,Pricebook!$A$2:$A$1401,0))</f>
        <v>83.05</v>
      </c>
      <c r="L8990" s="19" t="n">
        <f aca="false">ROUND(F8990*K8990,2)</f>
        <v>415.25</v>
      </c>
      <c r="M8990" s="24" t="n">
        <f aca="false">DATE(YEAR(C8990),MONTH(C8990),1)</f>
        <v>46235</v>
      </c>
    </row>
    <row r="8991" customFormat="false" ht="15" hidden="false" customHeight="false" outlineLevel="0" collapsed="false">
      <c r="A8991" s="21" t="s">
        <v>4076</v>
      </c>
      <c r="B8991" s="21" t="s">
        <v>4077</v>
      </c>
      <c r="C8991" s="23" t="n">
        <v>46264</v>
      </c>
      <c r="D8991" s="21" t="s">
        <v>2446</v>
      </c>
      <c r="E8991" s="21" t="s">
        <v>2202</v>
      </c>
      <c r="F8991" s="12" t="n">
        <v>2</v>
      </c>
      <c r="G8991" s="19" t="n">
        <v>19</v>
      </c>
      <c r="H8991" s="19" t="n">
        <v>11.77</v>
      </c>
      <c r="I8991" s="19" t="n">
        <f aca="false">ROUND(F8991*G8991,2)</f>
        <v>38</v>
      </c>
      <c r="J8991" s="19" t="n">
        <f aca="false">ROUND(F8991*H8991,2)</f>
        <v>23.54</v>
      </c>
      <c r="K8991" s="19" t="n">
        <f aca="false">INDEX(Pricebook!$L$2:$L$1401,MATCH(D8991,Pricebook!$A$2:$A$1401,0))</f>
        <v>20.3</v>
      </c>
      <c r="L8991" s="19" t="n">
        <f aca="false">ROUND(F8991*K8991,2)</f>
        <v>40.6</v>
      </c>
      <c r="M8991" s="24" t="n">
        <f aca="false">DATE(YEAR(C8991),MONTH(C8991),1)</f>
        <v>46235</v>
      </c>
    </row>
    <row r="8992" customFormat="false" ht="15" hidden="false" customHeight="false" outlineLevel="0" collapsed="false">
      <c r="A8992" s="21" t="s">
        <v>4076</v>
      </c>
      <c r="B8992" s="21" t="s">
        <v>4077</v>
      </c>
      <c r="C8992" s="23" t="n">
        <v>46264</v>
      </c>
      <c r="D8992" s="21" t="s">
        <v>589</v>
      </c>
      <c r="E8992" s="21" t="s">
        <v>366</v>
      </c>
      <c r="F8992" s="12" t="n">
        <v>1</v>
      </c>
      <c r="G8992" s="19" t="n">
        <v>24.05</v>
      </c>
      <c r="H8992" s="19" t="n">
        <v>17.4</v>
      </c>
      <c r="I8992" s="19" t="n">
        <f aca="false">ROUND(F8992*G8992,2)</f>
        <v>24.05</v>
      </c>
      <c r="J8992" s="19" t="n">
        <f aca="false">ROUND(F8992*H8992,2)</f>
        <v>17.4</v>
      </c>
      <c r="K8992" s="19" t="n">
        <f aca="false">INDEX(Pricebook!$L$2:$L$1401,MATCH(D8992,Pricebook!$A$2:$A$1401,0))</f>
        <v>26</v>
      </c>
      <c r="L8992" s="19" t="n">
        <f aca="false">ROUND(F8992*K8992,2)</f>
        <v>26</v>
      </c>
      <c r="M8992" s="24" t="n">
        <f aca="false">DATE(YEAR(C8992),MONTH(C8992),1)</f>
        <v>46235</v>
      </c>
    </row>
    <row r="8993" customFormat="false" ht="15" hidden="false" customHeight="false" outlineLevel="0" collapsed="false">
      <c r="A8993" s="21" t="s">
        <v>4076</v>
      </c>
      <c r="B8993" s="21" t="s">
        <v>4077</v>
      </c>
      <c r="C8993" s="23" t="n">
        <v>46264</v>
      </c>
      <c r="D8993" s="21" t="s">
        <v>2404</v>
      </c>
      <c r="E8993" s="21" t="s">
        <v>2202</v>
      </c>
      <c r="F8993" s="12" t="n">
        <v>12</v>
      </c>
      <c r="G8993" s="19" t="n">
        <v>7.45</v>
      </c>
      <c r="H8993" s="19" t="n">
        <v>4.64</v>
      </c>
      <c r="I8993" s="19" t="n">
        <f aca="false">ROUND(F8993*G8993,2)</f>
        <v>89.4</v>
      </c>
      <c r="J8993" s="19" t="n">
        <f aca="false">ROUND(F8993*H8993,2)</f>
        <v>55.68</v>
      </c>
      <c r="K8993" s="19" t="n">
        <f aca="false">INDEX(Pricebook!$L$2:$L$1401,MATCH(D8993,Pricebook!$A$2:$A$1401,0))</f>
        <v>8</v>
      </c>
      <c r="L8993" s="19" t="n">
        <f aca="false">ROUND(F8993*K8993,2)</f>
        <v>96</v>
      </c>
      <c r="M8993" s="24" t="n">
        <f aca="false">DATE(YEAR(C8993),MONTH(C8993),1)</f>
        <v>46235</v>
      </c>
    </row>
    <row r="8994" customFormat="false" ht="15" hidden="false" customHeight="false" outlineLevel="0" collapsed="false">
      <c r="A8994" s="21" t="s">
        <v>4076</v>
      </c>
      <c r="B8994" s="21" t="s">
        <v>4077</v>
      </c>
      <c r="C8994" s="23" t="n">
        <v>46264</v>
      </c>
      <c r="D8994" s="21" t="s">
        <v>1674</v>
      </c>
      <c r="E8994" s="21" t="s">
        <v>1452</v>
      </c>
      <c r="F8994" s="12" t="n">
        <v>4</v>
      </c>
      <c r="G8994" s="19" t="n">
        <v>111.2</v>
      </c>
      <c r="H8994" s="19" t="n">
        <v>69.08</v>
      </c>
      <c r="I8994" s="19" t="n">
        <f aca="false">ROUND(F8994*G8994,2)</f>
        <v>444.8</v>
      </c>
      <c r="J8994" s="19" t="n">
        <f aca="false">ROUND(F8994*H8994,2)</f>
        <v>276.32</v>
      </c>
      <c r="K8994" s="19" t="n">
        <f aca="false">INDEX(Pricebook!$L$2:$L$1401,MATCH(D8994,Pricebook!$A$2:$A$1401,0))</f>
        <v>115.15</v>
      </c>
      <c r="L8994" s="19" t="n">
        <f aca="false">ROUND(F8994*K8994,2)</f>
        <v>460.6</v>
      </c>
      <c r="M8994" s="24" t="n">
        <f aca="false">DATE(YEAR(C8994),MONTH(C8994),1)</f>
        <v>46235</v>
      </c>
    </row>
    <row r="8995" customFormat="false" ht="15" hidden="false" customHeight="false" outlineLevel="0" collapsed="false">
      <c r="A8995" s="21" t="s">
        <v>4076</v>
      </c>
      <c r="B8995" s="21" t="s">
        <v>4077</v>
      </c>
      <c r="C8995" s="23" t="n">
        <v>46264</v>
      </c>
      <c r="D8995" s="21" t="s">
        <v>2321</v>
      </c>
      <c r="E8995" s="21" t="s">
        <v>2202</v>
      </c>
      <c r="F8995" s="12" t="n">
        <v>7</v>
      </c>
      <c r="G8995" s="19" t="n">
        <v>9.7</v>
      </c>
      <c r="H8995" s="19" t="n">
        <v>6.67</v>
      </c>
      <c r="I8995" s="19" t="n">
        <f aca="false">ROUND(F8995*G8995,2)</f>
        <v>67.9</v>
      </c>
      <c r="J8995" s="19" t="n">
        <f aca="false">ROUND(F8995*H8995,2)</f>
        <v>46.69</v>
      </c>
      <c r="K8995" s="19" t="n">
        <f aca="false">INDEX(Pricebook!$L$2:$L$1401,MATCH(D8995,Pricebook!$A$2:$A$1401,0))</f>
        <v>10.45</v>
      </c>
      <c r="L8995" s="19" t="n">
        <f aca="false">ROUND(F8995*K8995,2)</f>
        <v>73.15</v>
      </c>
      <c r="M8995" s="24" t="n">
        <f aca="false">DATE(YEAR(C8995),MONTH(C8995),1)</f>
        <v>46235</v>
      </c>
    </row>
    <row r="8996" customFormat="false" ht="15" hidden="false" customHeight="false" outlineLevel="0" collapsed="false">
      <c r="A8996" s="21" t="s">
        <v>4076</v>
      </c>
      <c r="B8996" s="21" t="s">
        <v>4077</v>
      </c>
      <c r="C8996" s="23" t="n">
        <v>46264</v>
      </c>
      <c r="D8996" s="21" t="s">
        <v>1837</v>
      </c>
      <c r="E8996" s="21" t="s">
        <v>1452</v>
      </c>
      <c r="F8996" s="12" t="n">
        <v>2</v>
      </c>
      <c r="G8996" s="19" t="n">
        <v>158.7</v>
      </c>
      <c r="H8996" s="19" t="n">
        <v>98.12</v>
      </c>
      <c r="I8996" s="19" t="n">
        <f aca="false">ROUND(F8996*G8996,2)</f>
        <v>317.4</v>
      </c>
      <c r="J8996" s="19" t="n">
        <f aca="false">ROUND(F8996*H8996,2)</f>
        <v>196.24</v>
      </c>
      <c r="K8996" s="19" t="n">
        <f aca="false">INDEX(Pricebook!$L$2:$L$1401,MATCH(D8996,Pricebook!$A$2:$A$1401,0))</f>
        <v>163.55</v>
      </c>
      <c r="L8996" s="19" t="n">
        <f aca="false">ROUND(F8996*K8996,2)</f>
        <v>327.1</v>
      </c>
      <c r="M8996" s="24" t="n">
        <f aca="false">DATE(YEAR(C8996),MONTH(C8996),1)</f>
        <v>46235</v>
      </c>
    </row>
    <row r="8997" customFormat="false" ht="15" hidden="false" customHeight="false" outlineLevel="0" collapsed="false">
      <c r="A8997" s="21" t="s">
        <v>4076</v>
      </c>
      <c r="B8997" s="21" t="s">
        <v>4077</v>
      </c>
      <c r="C8997" s="23" t="n">
        <v>46264</v>
      </c>
      <c r="D8997" s="21" t="s">
        <v>853</v>
      </c>
      <c r="E8997" s="21" t="s">
        <v>366</v>
      </c>
      <c r="F8997" s="12" t="n">
        <v>1</v>
      </c>
      <c r="G8997" s="19" t="n">
        <v>89.6</v>
      </c>
      <c r="H8997" s="19" t="n">
        <v>64.26</v>
      </c>
      <c r="I8997" s="19" t="n">
        <f aca="false">ROUND(F8997*G8997,2)</f>
        <v>89.6</v>
      </c>
      <c r="J8997" s="19" t="n">
        <f aca="false">ROUND(F8997*H8997,2)</f>
        <v>64.26</v>
      </c>
      <c r="K8997" s="19" t="n">
        <f aca="false">INDEX(Pricebook!$L$2:$L$1401,MATCH(D8997,Pricebook!$A$2:$A$1401,0))</f>
        <v>95.95</v>
      </c>
      <c r="L8997" s="19" t="n">
        <f aca="false">ROUND(F8997*K8997,2)</f>
        <v>95.95</v>
      </c>
      <c r="M8997" s="24" t="n">
        <f aca="false">DATE(YEAR(C8997),MONTH(C8997),1)</f>
        <v>46235</v>
      </c>
    </row>
    <row r="8998" customFormat="false" ht="15" hidden="false" customHeight="false" outlineLevel="0" collapsed="false">
      <c r="A8998" s="21" t="s">
        <v>4076</v>
      </c>
      <c r="B8998" s="21" t="s">
        <v>4077</v>
      </c>
      <c r="C8998" s="23" t="n">
        <v>46264</v>
      </c>
      <c r="D8998" s="21" t="s">
        <v>1705</v>
      </c>
      <c r="E8998" s="21" t="s">
        <v>1452</v>
      </c>
      <c r="F8998" s="12" t="n">
        <v>4</v>
      </c>
      <c r="G8998" s="19" t="n">
        <v>94.5</v>
      </c>
      <c r="H8998" s="19" t="n">
        <v>58</v>
      </c>
      <c r="I8998" s="19" t="n">
        <f aca="false">ROUND(F8998*G8998,2)</f>
        <v>378</v>
      </c>
      <c r="J8998" s="19" t="n">
        <f aca="false">ROUND(F8998*H8998,2)</f>
        <v>232</v>
      </c>
      <c r="K8998" s="19" t="n">
        <f aca="false">INDEX(Pricebook!$L$2:$L$1401,MATCH(D8998,Pricebook!$A$2:$A$1401,0))</f>
        <v>96.7</v>
      </c>
      <c r="L8998" s="19" t="n">
        <f aca="false">ROUND(F8998*K8998,2)</f>
        <v>386.8</v>
      </c>
      <c r="M8998" s="24" t="n">
        <f aca="false">DATE(YEAR(C8998),MONTH(C8998),1)</f>
        <v>46235</v>
      </c>
    </row>
    <row r="8999" customFormat="false" ht="15" hidden="false" customHeight="false" outlineLevel="0" collapsed="false">
      <c r="A8999" s="21" t="s">
        <v>4076</v>
      </c>
      <c r="B8999" s="21" t="s">
        <v>4077</v>
      </c>
      <c r="C8999" s="23" t="n">
        <v>46264</v>
      </c>
      <c r="D8999" s="21" t="s">
        <v>2704</v>
      </c>
      <c r="E8999" s="21" t="s">
        <v>2587</v>
      </c>
      <c r="F8999" s="12" t="n">
        <v>4</v>
      </c>
      <c r="G8999" s="19" t="n">
        <v>7.3</v>
      </c>
      <c r="H8999" s="19" t="n">
        <v>5.51</v>
      </c>
      <c r="I8999" s="19" t="n">
        <f aca="false">ROUND(F8999*G8999,2)</f>
        <v>29.2</v>
      </c>
      <c r="J8999" s="19" t="n">
        <f aca="false">ROUND(F8999*H8999,2)</f>
        <v>22.04</v>
      </c>
      <c r="K8999" s="19" t="n">
        <f aca="false">INDEX(Pricebook!$L$2:$L$1401,MATCH(D8999,Pricebook!$A$2:$A$1401,0))</f>
        <v>7.8</v>
      </c>
      <c r="L8999" s="19" t="n">
        <f aca="false">ROUND(F8999*K8999,2)</f>
        <v>31.2</v>
      </c>
      <c r="M8999" s="24" t="n">
        <f aca="false">DATE(YEAR(C8999),MONTH(C8999),1)</f>
        <v>46235</v>
      </c>
    </row>
    <row r="9000" customFormat="false" ht="15" hidden="false" customHeight="false" outlineLevel="0" collapsed="false">
      <c r="A9000" s="21" t="s">
        <v>4076</v>
      </c>
      <c r="B9000" s="21" t="s">
        <v>4077</v>
      </c>
      <c r="C9000" s="23" t="n">
        <v>46264</v>
      </c>
      <c r="D9000" s="21" t="s">
        <v>2642</v>
      </c>
      <c r="E9000" s="21" t="s">
        <v>2587</v>
      </c>
      <c r="F9000" s="12" t="n">
        <v>11</v>
      </c>
      <c r="G9000" s="19" t="n">
        <v>4.2</v>
      </c>
      <c r="H9000" s="19" t="n">
        <v>2.8</v>
      </c>
      <c r="I9000" s="19" t="n">
        <f aca="false">ROUND(F9000*G9000,2)</f>
        <v>46.2</v>
      </c>
      <c r="J9000" s="19" t="n">
        <f aca="false">ROUND(F9000*H9000,2)</f>
        <v>30.8</v>
      </c>
      <c r="K9000" s="19" t="n">
        <f aca="false">INDEX(Pricebook!$L$2:$L$1401,MATCH(D9000,Pricebook!$A$2:$A$1401,0))</f>
        <v>4.55</v>
      </c>
      <c r="L9000" s="19" t="n">
        <f aca="false">ROUND(F9000*K9000,2)</f>
        <v>50.05</v>
      </c>
      <c r="M9000" s="24" t="n">
        <f aca="false">DATE(YEAR(C9000),MONTH(C9000),1)</f>
        <v>46235</v>
      </c>
    </row>
    <row r="9001" customFormat="false" ht="15" hidden="false" customHeight="false" outlineLevel="0" collapsed="false">
      <c r="A9001" s="21" t="s">
        <v>4078</v>
      </c>
      <c r="B9001" s="21" t="s">
        <v>3625</v>
      </c>
      <c r="C9001" s="23" t="n">
        <v>46264</v>
      </c>
      <c r="D9001" s="21" t="s">
        <v>699</v>
      </c>
      <c r="E9001" s="21" t="s">
        <v>366</v>
      </c>
      <c r="F9001" s="12" t="n">
        <v>2</v>
      </c>
      <c r="G9001" s="19" t="n">
        <v>236.65</v>
      </c>
      <c r="H9001" s="19" t="n">
        <v>182.74</v>
      </c>
      <c r="I9001" s="19" t="n">
        <f aca="false">ROUND(F9001*G9001,2)</f>
        <v>473.3</v>
      </c>
      <c r="J9001" s="19" t="n">
        <f aca="false">ROUND(F9001*H9001,2)</f>
        <v>365.48</v>
      </c>
      <c r="K9001" s="19" t="n">
        <f aca="false">INDEX(Pricebook!$L$2:$L$1401,MATCH(D9001,Pricebook!$A$2:$A$1401,0))</f>
        <v>257.4</v>
      </c>
      <c r="L9001" s="19" t="n">
        <f aca="false">ROUND(F9001*K9001,2)</f>
        <v>514.8</v>
      </c>
      <c r="M9001" s="24" t="n">
        <f aca="false">DATE(YEAR(C9001),MONTH(C9001),1)</f>
        <v>46235</v>
      </c>
    </row>
    <row r="9002" customFormat="false" ht="15" hidden="false" customHeight="false" outlineLevel="0" collapsed="false">
      <c r="A9002" s="21" t="s">
        <v>4078</v>
      </c>
      <c r="B9002" s="21" t="s">
        <v>3625</v>
      </c>
      <c r="C9002" s="23" t="n">
        <v>46264</v>
      </c>
      <c r="D9002" s="21" t="s">
        <v>1501</v>
      </c>
      <c r="E9002" s="21" t="s">
        <v>1452</v>
      </c>
      <c r="F9002" s="12" t="n">
        <v>5</v>
      </c>
      <c r="G9002" s="19" t="n">
        <v>61.4</v>
      </c>
      <c r="H9002" s="19" t="n">
        <v>41.91</v>
      </c>
      <c r="I9002" s="19" t="n">
        <f aca="false">ROUND(F9002*G9002,2)</f>
        <v>307</v>
      </c>
      <c r="J9002" s="19" t="n">
        <f aca="false">ROUND(F9002*H9002,2)</f>
        <v>209.55</v>
      </c>
      <c r="K9002" s="19" t="n">
        <f aca="false">INDEX(Pricebook!$L$2:$L$1401,MATCH(D9002,Pricebook!$A$2:$A$1401,0))</f>
        <v>63.5</v>
      </c>
      <c r="L9002" s="19" t="n">
        <f aca="false">ROUND(F9002*K9002,2)</f>
        <v>317.5</v>
      </c>
      <c r="M9002" s="24" t="n">
        <f aca="false">DATE(YEAR(C9002),MONTH(C9002),1)</f>
        <v>46235</v>
      </c>
    </row>
    <row r="9003" customFormat="false" ht="15" hidden="false" customHeight="false" outlineLevel="0" collapsed="false">
      <c r="A9003" s="21" t="s">
        <v>4078</v>
      </c>
      <c r="B9003" s="21" t="s">
        <v>3625</v>
      </c>
      <c r="C9003" s="23" t="n">
        <v>46264</v>
      </c>
      <c r="D9003" s="21" t="s">
        <v>615</v>
      </c>
      <c r="E9003" s="21" t="s">
        <v>366</v>
      </c>
      <c r="F9003" s="12" t="n">
        <v>2</v>
      </c>
      <c r="G9003" s="19" t="n">
        <v>72.55</v>
      </c>
      <c r="H9003" s="19" t="n">
        <v>52.66</v>
      </c>
      <c r="I9003" s="19" t="n">
        <f aca="false">ROUND(F9003*G9003,2)</f>
        <v>145.1</v>
      </c>
      <c r="J9003" s="19" t="n">
        <f aca="false">ROUND(F9003*H9003,2)</f>
        <v>105.32</v>
      </c>
      <c r="K9003" s="19" t="n">
        <f aca="false">INDEX(Pricebook!$L$2:$L$1401,MATCH(D9003,Pricebook!$A$2:$A$1401,0))</f>
        <v>78.6</v>
      </c>
      <c r="L9003" s="19" t="n">
        <f aca="false">ROUND(F9003*K9003,2)</f>
        <v>157.2</v>
      </c>
      <c r="M9003" s="24" t="n">
        <f aca="false">DATE(YEAR(C9003),MONTH(C9003),1)</f>
        <v>46235</v>
      </c>
    </row>
    <row r="9004" customFormat="false" ht="15" hidden="false" customHeight="false" outlineLevel="0" collapsed="false">
      <c r="A9004" s="21" t="s">
        <v>4078</v>
      </c>
      <c r="B9004" s="21" t="s">
        <v>3625</v>
      </c>
      <c r="C9004" s="23" t="n">
        <v>46264</v>
      </c>
      <c r="D9004" s="21" t="s">
        <v>2250</v>
      </c>
      <c r="E9004" s="21" t="s">
        <v>2202</v>
      </c>
      <c r="F9004" s="12" t="n">
        <v>1</v>
      </c>
      <c r="G9004" s="19" t="n">
        <v>27.8</v>
      </c>
      <c r="H9004" s="19" t="n">
        <v>17.09</v>
      </c>
      <c r="I9004" s="19" t="n">
        <f aca="false">ROUND(F9004*G9004,2)</f>
        <v>27.8</v>
      </c>
      <c r="J9004" s="19" t="n">
        <f aca="false">ROUND(F9004*H9004,2)</f>
        <v>17.09</v>
      </c>
      <c r="K9004" s="19" t="n">
        <f aca="false">INDEX(Pricebook!$L$2:$L$1401,MATCH(D9004,Pricebook!$A$2:$A$1401,0))</f>
        <v>29.5</v>
      </c>
      <c r="L9004" s="19" t="n">
        <f aca="false">ROUND(F9004*K9004,2)</f>
        <v>29.5</v>
      </c>
      <c r="M9004" s="24" t="n">
        <f aca="false">DATE(YEAR(C9004),MONTH(C9004),1)</f>
        <v>46235</v>
      </c>
    </row>
    <row r="9005" customFormat="false" ht="15" hidden="false" customHeight="false" outlineLevel="0" collapsed="false">
      <c r="A9005" s="21" t="s">
        <v>4078</v>
      </c>
      <c r="B9005" s="21" t="s">
        <v>3625</v>
      </c>
      <c r="C9005" s="23" t="n">
        <v>46264</v>
      </c>
      <c r="D9005" s="21" t="s">
        <v>1550</v>
      </c>
      <c r="E9005" s="21" t="s">
        <v>1452</v>
      </c>
      <c r="F9005" s="12" t="n">
        <v>4</v>
      </c>
      <c r="G9005" s="19" t="n">
        <v>53.7</v>
      </c>
      <c r="H9005" s="19" t="n">
        <v>33.22</v>
      </c>
      <c r="I9005" s="19" t="n">
        <f aca="false">ROUND(F9005*G9005,2)</f>
        <v>214.8</v>
      </c>
      <c r="J9005" s="19" t="n">
        <f aca="false">ROUND(F9005*H9005,2)</f>
        <v>132.88</v>
      </c>
      <c r="K9005" s="19" t="n">
        <f aca="false">INDEX(Pricebook!$L$2:$L$1401,MATCH(D9005,Pricebook!$A$2:$A$1401,0))</f>
        <v>55.4</v>
      </c>
      <c r="L9005" s="19" t="n">
        <f aca="false">ROUND(F9005*K9005,2)</f>
        <v>221.6</v>
      </c>
      <c r="M9005" s="24" t="n">
        <f aca="false">DATE(YEAR(C9005),MONTH(C9005),1)</f>
        <v>46235</v>
      </c>
    </row>
    <row r="9006" customFormat="false" ht="15" hidden="false" customHeight="false" outlineLevel="0" collapsed="false">
      <c r="A9006" s="21" t="s">
        <v>4078</v>
      </c>
      <c r="B9006" s="21" t="s">
        <v>3625</v>
      </c>
      <c r="C9006" s="23" t="n">
        <v>46264</v>
      </c>
      <c r="D9006" s="21" t="s">
        <v>2404</v>
      </c>
      <c r="E9006" s="21" t="s">
        <v>2202</v>
      </c>
      <c r="F9006" s="12" t="n">
        <v>12</v>
      </c>
      <c r="G9006" s="19" t="n">
        <v>7.45</v>
      </c>
      <c r="H9006" s="19" t="n">
        <v>4.64</v>
      </c>
      <c r="I9006" s="19" t="n">
        <f aca="false">ROUND(F9006*G9006,2)</f>
        <v>89.4</v>
      </c>
      <c r="J9006" s="19" t="n">
        <f aca="false">ROUND(F9006*H9006,2)</f>
        <v>55.68</v>
      </c>
      <c r="K9006" s="19" t="n">
        <f aca="false">INDEX(Pricebook!$L$2:$L$1401,MATCH(D9006,Pricebook!$A$2:$A$1401,0))</f>
        <v>8</v>
      </c>
      <c r="L9006" s="19" t="n">
        <f aca="false">ROUND(F9006*K9006,2)</f>
        <v>96</v>
      </c>
      <c r="M9006" s="24" t="n">
        <f aca="false">DATE(YEAR(C9006),MONTH(C9006),1)</f>
        <v>46235</v>
      </c>
    </row>
    <row r="9007" customFormat="false" ht="15" hidden="false" customHeight="false" outlineLevel="0" collapsed="false">
      <c r="A9007" s="21" t="s">
        <v>4079</v>
      </c>
      <c r="B9007" s="21" t="s">
        <v>3454</v>
      </c>
      <c r="C9007" s="23" t="n">
        <v>46264</v>
      </c>
      <c r="D9007" s="21" t="s">
        <v>1168</v>
      </c>
      <c r="E9007" s="21" t="s">
        <v>971</v>
      </c>
      <c r="F9007" s="12" t="n">
        <v>58</v>
      </c>
      <c r="G9007" s="19" t="n">
        <v>24.65</v>
      </c>
      <c r="H9007" s="19" t="n">
        <v>19.85</v>
      </c>
      <c r="I9007" s="19" t="n">
        <f aca="false">ROUND(F9007*G9007,2)</f>
        <v>1429.7</v>
      </c>
      <c r="J9007" s="19" t="n">
        <f aca="false">ROUND(F9007*H9007,2)</f>
        <v>1151.3</v>
      </c>
      <c r="K9007" s="19" t="n">
        <f aca="false">INDEX(Pricebook!$L$2:$L$1401,MATCH(D9007,Pricebook!$A$2:$A$1401,0))</f>
        <v>28.4</v>
      </c>
      <c r="L9007" s="19" t="n">
        <f aca="false">ROUND(F9007*K9007,2)</f>
        <v>1647.2</v>
      </c>
      <c r="M9007" s="24" t="n">
        <f aca="false">DATE(YEAR(C9007),MONTH(C9007),1)</f>
        <v>46235</v>
      </c>
    </row>
    <row r="9008" customFormat="false" ht="15" hidden="false" customHeight="false" outlineLevel="0" collapsed="false">
      <c r="A9008" s="21" t="s">
        <v>4079</v>
      </c>
      <c r="B9008" s="21" t="s">
        <v>3454</v>
      </c>
      <c r="C9008" s="23" t="n">
        <v>46264</v>
      </c>
      <c r="D9008" s="21" t="s">
        <v>1100</v>
      </c>
      <c r="E9008" s="21" t="s">
        <v>971</v>
      </c>
      <c r="F9008" s="12" t="n">
        <v>10</v>
      </c>
      <c r="G9008" s="19" t="n">
        <v>3.85</v>
      </c>
      <c r="H9008" s="19" t="n">
        <v>3.08</v>
      </c>
      <c r="I9008" s="19" t="n">
        <f aca="false">ROUND(F9008*G9008,2)</f>
        <v>38.5</v>
      </c>
      <c r="J9008" s="19" t="n">
        <f aca="false">ROUND(F9008*H9008,2)</f>
        <v>30.8</v>
      </c>
      <c r="K9008" s="19" t="n">
        <f aca="false">INDEX(Pricebook!$L$2:$L$1401,MATCH(D9008,Pricebook!$A$2:$A$1401,0))</f>
        <v>4.4</v>
      </c>
      <c r="L9008" s="19" t="n">
        <f aca="false">ROUND(F9008*K9008,2)</f>
        <v>44</v>
      </c>
      <c r="M9008" s="24" t="n">
        <f aca="false">DATE(YEAR(C9008),MONTH(C9008),1)</f>
        <v>46235</v>
      </c>
    </row>
    <row r="9009" customFormat="false" ht="15" hidden="false" customHeight="false" outlineLevel="0" collapsed="false">
      <c r="A9009" s="21" t="s">
        <v>4079</v>
      </c>
      <c r="B9009" s="21" t="s">
        <v>3454</v>
      </c>
      <c r="C9009" s="23" t="n">
        <v>46264</v>
      </c>
      <c r="D9009" s="21" t="s">
        <v>723</v>
      </c>
      <c r="E9009" s="21" t="s">
        <v>366</v>
      </c>
      <c r="F9009" s="12" t="n">
        <v>1</v>
      </c>
      <c r="G9009" s="19" t="n">
        <v>257.5</v>
      </c>
      <c r="H9009" s="19" t="n">
        <v>186.47</v>
      </c>
      <c r="I9009" s="19" t="n">
        <f aca="false">ROUND(F9009*G9009,2)</f>
        <v>257.5</v>
      </c>
      <c r="J9009" s="19" t="n">
        <f aca="false">ROUND(F9009*H9009,2)</f>
        <v>186.47</v>
      </c>
      <c r="K9009" s="19" t="n">
        <f aca="false">INDEX(Pricebook!$L$2:$L$1401,MATCH(D9009,Pricebook!$A$2:$A$1401,0))</f>
        <v>278.35</v>
      </c>
      <c r="L9009" s="19" t="n">
        <f aca="false">ROUND(F9009*K9009,2)</f>
        <v>278.35</v>
      </c>
      <c r="M9009" s="24" t="n">
        <f aca="false">DATE(YEAR(C9009),MONTH(C9009),1)</f>
        <v>46235</v>
      </c>
    </row>
    <row r="9010" customFormat="false" ht="15" hidden="false" customHeight="false" outlineLevel="0" collapsed="false">
      <c r="A9010" s="21" t="s">
        <v>4079</v>
      </c>
      <c r="B9010" s="21" t="s">
        <v>3454</v>
      </c>
      <c r="C9010" s="23" t="n">
        <v>46264</v>
      </c>
      <c r="D9010" s="21" t="s">
        <v>2406</v>
      </c>
      <c r="E9010" s="21" t="s">
        <v>2202</v>
      </c>
      <c r="F9010" s="12" t="n">
        <v>8</v>
      </c>
      <c r="G9010" s="19" t="n">
        <v>9.1</v>
      </c>
      <c r="H9010" s="19" t="n">
        <v>5.68</v>
      </c>
      <c r="I9010" s="19" t="n">
        <f aca="false">ROUND(F9010*G9010,2)</f>
        <v>72.8</v>
      </c>
      <c r="J9010" s="19" t="n">
        <f aca="false">ROUND(F9010*H9010,2)</f>
        <v>45.44</v>
      </c>
      <c r="K9010" s="19" t="n">
        <f aca="false">INDEX(Pricebook!$L$2:$L$1401,MATCH(D9010,Pricebook!$A$2:$A$1401,0))</f>
        <v>9.8</v>
      </c>
      <c r="L9010" s="19" t="n">
        <f aca="false">ROUND(F9010*K9010,2)</f>
        <v>78.4</v>
      </c>
      <c r="M9010" s="24" t="n">
        <f aca="false">DATE(YEAR(C9010),MONTH(C9010),1)</f>
        <v>46235</v>
      </c>
    </row>
    <row r="9011" customFormat="false" ht="15" hidden="false" customHeight="false" outlineLevel="0" collapsed="false">
      <c r="A9011" s="21" t="s">
        <v>4079</v>
      </c>
      <c r="B9011" s="21" t="s">
        <v>3454</v>
      </c>
      <c r="C9011" s="23" t="n">
        <v>46264</v>
      </c>
      <c r="D9011" s="21" t="s">
        <v>2840</v>
      </c>
      <c r="E9011" s="21" t="s">
        <v>2748</v>
      </c>
      <c r="F9011" s="12" t="n">
        <v>1</v>
      </c>
      <c r="G9011" s="19" t="n">
        <v>4.35</v>
      </c>
      <c r="H9011" s="19" t="n">
        <v>2.58</v>
      </c>
      <c r="I9011" s="19" t="n">
        <f aca="false">ROUND(F9011*G9011,2)</f>
        <v>4.35</v>
      </c>
      <c r="J9011" s="19" t="n">
        <f aca="false">ROUND(F9011*H9011,2)</f>
        <v>2.58</v>
      </c>
      <c r="K9011" s="19" t="n">
        <f aca="false">INDEX(Pricebook!$L$2:$L$1401,MATCH(D9011,Pricebook!$A$2:$A$1401,0))</f>
        <v>4.7</v>
      </c>
      <c r="L9011" s="19" t="n">
        <f aca="false">ROUND(F9011*K9011,2)</f>
        <v>4.7</v>
      </c>
      <c r="M9011" s="24" t="n">
        <f aca="false">DATE(YEAR(C9011),MONTH(C9011),1)</f>
        <v>46235</v>
      </c>
    </row>
    <row r="9012" customFormat="false" ht="15" hidden="false" customHeight="false" outlineLevel="0" collapsed="false">
      <c r="A9012" s="21" t="s">
        <v>4079</v>
      </c>
      <c r="B9012" s="21" t="s">
        <v>3454</v>
      </c>
      <c r="C9012" s="23" t="n">
        <v>46264</v>
      </c>
      <c r="D9012" s="21" t="s">
        <v>2416</v>
      </c>
      <c r="E9012" s="21" t="s">
        <v>2202</v>
      </c>
      <c r="F9012" s="12" t="n">
        <v>6</v>
      </c>
      <c r="G9012" s="19" t="n">
        <v>39.55</v>
      </c>
      <c r="H9012" s="19" t="n">
        <v>26.81</v>
      </c>
      <c r="I9012" s="19" t="n">
        <f aca="false">ROUND(F9012*G9012,2)</f>
        <v>237.3</v>
      </c>
      <c r="J9012" s="19" t="n">
        <f aca="false">ROUND(F9012*H9012,2)</f>
        <v>160.86</v>
      </c>
      <c r="K9012" s="19" t="n">
        <f aca="false">INDEX(Pricebook!$L$2:$L$1401,MATCH(D9012,Pricebook!$A$2:$A$1401,0))</f>
        <v>41.9</v>
      </c>
      <c r="L9012" s="19" t="n">
        <f aca="false">ROUND(F9012*K9012,2)</f>
        <v>251.4</v>
      </c>
      <c r="M9012" s="24" t="n">
        <f aca="false">DATE(YEAR(C9012),MONTH(C9012),1)</f>
        <v>46235</v>
      </c>
    </row>
    <row r="9013" customFormat="false" ht="15" hidden="false" customHeight="false" outlineLevel="0" collapsed="false">
      <c r="A9013" s="21" t="s">
        <v>4079</v>
      </c>
      <c r="B9013" s="21" t="s">
        <v>3454</v>
      </c>
      <c r="C9013" s="23" t="n">
        <v>46264</v>
      </c>
      <c r="D9013" s="21" t="s">
        <v>2269</v>
      </c>
      <c r="E9013" s="21" t="s">
        <v>2202</v>
      </c>
      <c r="F9013" s="12" t="n">
        <v>4</v>
      </c>
      <c r="G9013" s="19" t="n">
        <v>31.05</v>
      </c>
      <c r="H9013" s="19" t="n">
        <v>19.4</v>
      </c>
      <c r="I9013" s="19" t="n">
        <f aca="false">ROUND(F9013*G9013,2)</f>
        <v>124.2</v>
      </c>
      <c r="J9013" s="19" t="n">
        <f aca="false">ROUND(F9013*H9013,2)</f>
        <v>77.6</v>
      </c>
      <c r="K9013" s="19" t="n">
        <f aca="false">INDEX(Pricebook!$L$2:$L$1401,MATCH(D9013,Pricebook!$A$2:$A$1401,0))</f>
        <v>33.45</v>
      </c>
      <c r="L9013" s="19" t="n">
        <f aca="false">ROUND(F9013*K9013,2)</f>
        <v>133.8</v>
      </c>
      <c r="M9013" s="24" t="n">
        <f aca="false">DATE(YEAR(C9013),MONTH(C9013),1)</f>
        <v>46235</v>
      </c>
    </row>
    <row r="9014" customFormat="false" ht="15" hidden="false" customHeight="false" outlineLevel="0" collapsed="false">
      <c r="A9014" s="21" t="s">
        <v>4079</v>
      </c>
      <c r="B9014" s="21" t="s">
        <v>3454</v>
      </c>
      <c r="C9014" s="23" t="n">
        <v>46264</v>
      </c>
      <c r="D9014" s="21" t="s">
        <v>185</v>
      </c>
      <c r="E9014" s="21" t="s">
        <v>108</v>
      </c>
      <c r="F9014" s="12" t="n">
        <v>1</v>
      </c>
      <c r="G9014" s="19" t="n">
        <v>7.9</v>
      </c>
      <c r="H9014" s="19" t="n">
        <v>6.01</v>
      </c>
      <c r="I9014" s="19" t="n">
        <f aca="false">ROUND(F9014*G9014,2)</f>
        <v>7.9</v>
      </c>
      <c r="J9014" s="19" t="n">
        <f aca="false">ROUND(F9014*H9014,2)</f>
        <v>6.01</v>
      </c>
      <c r="K9014" s="19" t="n">
        <f aca="false">INDEX(Pricebook!$L$2:$L$1401,MATCH(D9014,Pricebook!$A$2:$A$1401,0))</f>
        <v>8.6</v>
      </c>
      <c r="L9014" s="19" t="n">
        <f aca="false">ROUND(F9014*K9014,2)</f>
        <v>8.6</v>
      </c>
      <c r="M9014" s="24" t="n">
        <f aca="false">DATE(YEAR(C9014),MONTH(C9014),1)</f>
        <v>46235</v>
      </c>
    </row>
    <row r="9015" customFormat="false" ht="15" hidden="false" customHeight="false" outlineLevel="0" collapsed="false">
      <c r="A9015" s="21" t="s">
        <v>4079</v>
      </c>
      <c r="B9015" s="21" t="s">
        <v>3454</v>
      </c>
      <c r="C9015" s="23" t="n">
        <v>46264</v>
      </c>
      <c r="D9015" s="21" t="s">
        <v>2832</v>
      </c>
      <c r="E9015" s="21" t="s">
        <v>2748</v>
      </c>
      <c r="F9015" s="12" t="n">
        <v>6</v>
      </c>
      <c r="G9015" s="19" t="n">
        <v>19.65</v>
      </c>
      <c r="H9015" s="19" t="n">
        <v>11.91</v>
      </c>
      <c r="I9015" s="19" t="n">
        <f aca="false">ROUND(F9015*G9015,2)</f>
        <v>117.9</v>
      </c>
      <c r="J9015" s="19" t="n">
        <f aca="false">ROUND(F9015*H9015,2)</f>
        <v>71.46</v>
      </c>
      <c r="K9015" s="19" t="n">
        <f aca="false">INDEX(Pricebook!$L$2:$L$1401,MATCH(D9015,Pricebook!$A$2:$A$1401,0))</f>
        <v>21.7</v>
      </c>
      <c r="L9015" s="19" t="n">
        <f aca="false">ROUND(F9015*K9015,2)</f>
        <v>130.2</v>
      </c>
      <c r="M9015" s="24" t="n">
        <f aca="false">DATE(YEAR(C9015),MONTH(C9015),1)</f>
        <v>46235</v>
      </c>
    </row>
    <row r="9016" customFormat="false" ht="15" hidden="false" customHeight="false" outlineLevel="0" collapsed="false">
      <c r="A9016" s="21" t="s">
        <v>4079</v>
      </c>
      <c r="B9016" s="21" t="s">
        <v>3454</v>
      </c>
      <c r="C9016" s="23" t="n">
        <v>46264</v>
      </c>
      <c r="D9016" s="21" t="s">
        <v>2938</v>
      </c>
      <c r="E9016" s="21" t="s">
        <v>2748</v>
      </c>
      <c r="F9016" s="12" t="n">
        <v>8</v>
      </c>
      <c r="G9016" s="19" t="n">
        <v>5.9</v>
      </c>
      <c r="H9016" s="19" t="n">
        <v>3.52</v>
      </c>
      <c r="I9016" s="19" t="n">
        <f aca="false">ROUND(F9016*G9016,2)</f>
        <v>47.2</v>
      </c>
      <c r="J9016" s="19" t="n">
        <f aca="false">ROUND(F9016*H9016,2)</f>
        <v>28.16</v>
      </c>
      <c r="K9016" s="19" t="n">
        <f aca="false">INDEX(Pricebook!$L$2:$L$1401,MATCH(D9016,Pricebook!$A$2:$A$1401,0))</f>
        <v>6.4</v>
      </c>
      <c r="L9016" s="19" t="n">
        <f aca="false">ROUND(F9016*K9016,2)</f>
        <v>51.2</v>
      </c>
      <c r="M9016" s="24" t="n">
        <f aca="false">DATE(YEAR(C9016),MONTH(C9016),1)</f>
        <v>46235</v>
      </c>
    </row>
    <row r="9017" customFormat="false" ht="15" hidden="false" customHeight="false" outlineLevel="0" collapsed="false">
      <c r="A9017" s="21" t="s">
        <v>4079</v>
      </c>
      <c r="B9017" s="21" t="s">
        <v>3454</v>
      </c>
      <c r="C9017" s="23" t="n">
        <v>46264</v>
      </c>
      <c r="D9017" s="21" t="s">
        <v>1260</v>
      </c>
      <c r="E9017" s="21" t="s">
        <v>971</v>
      </c>
      <c r="F9017" s="12" t="n">
        <v>21</v>
      </c>
      <c r="G9017" s="19" t="n">
        <v>12.35</v>
      </c>
      <c r="H9017" s="19" t="n">
        <v>10.08</v>
      </c>
      <c r="I9017" s="19" t="n">
        <f aca="false">ROUND(F9017*G9017,2)</f>
        <v>259.35</v>
      </c>
      <c r="J9017" s="19" t="n">
        <f aca="false">ROUND(F9017*H9017,2)</f>
        <v>211.68</v>
      </c>
      <c r="K9017" s="19" t="n">
        <f aca="false">INDEX(Pricebook!$L$2:$L$1401,MATCH(D9017,Pricebook!$A$2:$A$1401,0))</f>
        <v>14.4</v>
      </c>
      <c r="L9017" s="19" t="n">
        <f aca="false">ROUND(F9017*K9017,2)</f>
        <v>302.4</v>
      </c>
      <c r="M9017" s="24" t="n">
        <f aca="false">DATE(YEAR(C9017),MONTH(C9017),1)</f>
        <v>46235</v>
      </c>
    </row>
    <row r="9018" customFormat="false" ht="15" hidden="false" customHeight="false" outlineLevel="0" collapsed="false">
      <c r="A9018" s="21" t="s">
        <v>4079</v>
      </c>
      <c r="B9018" s="21" t="s">
        <v>3454</v>
      </c>
      <c r="C9018" s="23" t="n">
        <v>46264</v>
      </c>
      <c r="D9018" s="21" t="s">
        <v>2222</v>
      </c>
      <c r="E9018" s="21" t="s">
        <v>2202</v>
      </c>
      <c r="F9018" s="12" t="n">
        <v>5</v>
      </c>
      <c r="G9018" s="19" t="n">
        <v>60.55</v>
      </c>
      <c r="H9018" s="19" t="n">
        <v>37.22</v>
      </c>
      <c r="I9018" s="19" t="n">
        <f aca="false">ROUND(F9018*G9018,2)</f>
        <v>302.75</v>
      </c>
      <c r="J9018" s="19" t="n">
        <f aca="false">ROUND(F9018*H9018,2)</f>
        <v>186.1</v>
      </c>
      <c r="K9018" s="19" t="n">
        <f aca="false">INDEX(Pricebook!$L$2:$L$1401,MATCH(D9018,Pricebook!$A$2:$A$1401,0))</f>
        <v>64.2</v>
      </c>
      <c r="L9018" s="19" t="n">
        <f aca="false">ROUND(F9018*K9018,2)</f>
        <v>321</v>
      </c>
      <c r="M9018" s="24" t="n">
        <f aca="false">DATE(YEAR(C9018),MONTH(C9018),1)</f>
        <v>46235</v>
      </c>
    </row>
    <row r="9019" customFormat="false" ht="15" hidden="false" customHeight="false" outlineLevel="0" collapsed="false">
      <c r="A9019" s="21" t="s">
        <v>4079</v>
      </c>
      <c r="B9019" s="21" t="s">
        <v>3454</v>
      </c>
      <c r="C9019" s="23" t="n">
        <v>46264</v>
      </c>
      <c r="D9019" s="21" t="s">
        <v>1240</v>
      </c>
      <c r="E9019" s="21" t="s">
        <v>971</v>
      </c>
      <c r="F9019" s="12" t="n">
        <v>1</v>
      </c>
      <c r="G9019" s="19" t="n">
        <v>614.3</v>
      </c>
      <c r="H9019" s="19" t="n">
        <v>497.75</v>
      </c>
      <c r="I9019" s="19" t="n">
        <f aca="false">ROUND(F9019*G9019,2)</f>
        <v>614.3</v>
      </c>
      <c r="J9019" s="19" t="n">
        <f aca="false">ROUND(F9019*H9019,2)</f>
        <v>497.75</v>
      </c>
      <c r="K9019" s="19" t="n">
        <f aca="false">INDEX(Pricebook!$L$2:$L$1401,MATCH(D9019,Pricebook!$A$2:$A$1401,0))</f>
        <v>711.1</v>
      </c>
      <c r="L9019" s="19" t="n">
        <f aca="false">ROUND(F9019*K9019,2)</f>
        <v>711.1</v>
      </c>
      <c r="M9019" s="24" t="n">
        <f aca="false">DATE(YEAR(C9019),MONTH(C9019),1)</f>
        <v>46235</v>
      </c>
    </row>
    <row r="9020" customFormat="false" ht="15" hidden="false" customHeight="false" outlineLevel="0" collapsed="false">
      <c r="A9020" s="21" t="s">
        <v>4079</v>
      </c>
      <c r="B9020" s="21" t="s">
        <v>3454</v>
      </c>
      <c r="C9020" s="23" t="n">
        <v>46264</v>
      </c>
      <c r="D9020" s="21" t="s">
        <v>2252</v>
      </c>
      <c r="E9020" s="21" t="s">
        <v>2202</v>
      </c>
      <c r="F9020" s="12" t="n">
        <v>4</v>
      </c>
      <c r="G9020" s="19" t="n">
        <v>32.25</v>
      </c>
      <c r="H9020" s="19" t="n">
        <v>20.17</v>
      </c>
      <c r="I9020" s="19" t="n">
        <f aca="false">ROUND(F9020*G9020,2)</f>
        <v>129</v>
      </c>
      <c r="J9020" s="19" t="n">
        <f aca="false">ROUND(F9020*H9020,2)</f>
        <v>80.68</v>
      </c>
      <c r="K9020" s="19" t="n">
        <f aca="false">INDEX(Pricebook!$L$2:$L$1401,MATCH(D9020,Pricebook!$A$2:$A$1401,0))</f>
        <v>34.8</v>
      </c>
      <c r="L9020" s="19" t="n">
        <f aca="false">ROUND(F9020*K9020,2)</f>
        <v>139.2</v>
      </c>
      <c r="M9020" s="24" t="n">
        <f aca="false">DATE(YEAR(C9020),MONTH(C9020),1)</f>
        <v>46235</v>
      </c>
    </row>
    <row r="9021" customFormat="false" ht="15" hidden="false" customHeight="false" outlineLevel="0" collapsed="false">
      <c r="A9021" s="21" t="s">
        <v>4079</v>
      </c>
      <c r="B9021" s="21" t="s">
        <v>3454</v>
      </c>
      <c r="C9021" s="23" t="n">
        <v>46264</v>
      </c>
      <c r="D9021" s="21" t="s">
        <v>2768</v>
      </c>
      <c r="E9021" s="21" t="s">
        <v>2748</v>
      </c>
      <c r="F9021" s="12" t="n">
        <v>3</v>
      </c>
      <c r="G9021" s="19" t="n">
        <v>15.5</v>
      </c>
      <c r="H9021" s="19" t="n">
        <v>9.27</v>
      </c>
      <c r="I9021" s="19" t="n">
        <f aca="false">ROUND(F9021*G9021,2)</f>
        <v>46.5</v>
      </c>
      <c r="J9021" s="19" t="n">
        <f aca="false">ROUND(F9021*H9021,2)</f>
        <v>27.81</v>
      </c>
      <c r="K9021" s="19" t="n">
        <f aca="false">INDEX(Pricebook!$L$2:$L$1401,MATCH(D9021,Pricebook!$A$2:$A$1401,0))</f>
        <v>16.9</v>
      </c>
      <c r="L9021" s="19" t="n">
        <f aca="false">ROUND(F9021*K9021,2)</f>
        <v>50.7</v>
      </c>
      <c r="M9021" s="24" t="n">
        <f aca="false">DATE(YEAR(C9021),MONTH(C9021),1)</f>
        <v>46235</v>
      </c>
    </row>
    <row r="9022" customFormat="false" ht="15" hidden="false" customHeight="false" outlineLevel="0" collapsed="false">
      <c r="A9022" s="21" t="s">
        <v>4080</v>
      </c>
      <c r="B9022" s="21" t="s">
        <v>3429</v>
      </c>
      <c r="C9022" s="23" t="n">
        <v>46264</v>
      </c>
      <c r="D9022" s="21" t="s">
        <v>755</v>
      </c>
      <c r="E9022" s="21" t="s">
        <v>366</v>
      </c>
      <c r="F9022" s="12" t="n">
        <v>1</v>
      </c>
      <c r="G9022" s="19" t="n">
        <v>13.75</v>
      </c>
      <c r="H9022" s="19" t="n">
        <v>9.85</v>
      </c>
      <c r="I9022" s="19" t="n">
        <f aca="false">ROUND(F9022*G9022,2)</f>
        <v>13.75</v>
      </c>
      <c r="J9022" s="19" t="n">
        <f aca="false">ROUND(F9022*H9022,2)</f>
        <v>9.85</v>
      </c>
      <c r="K9022" s="19" t="n">
        <f aca="false">INDEX(Pricebook!$L$2:$L$1401,MATCH(D9022,Pricebook!$A$2:$A$1401,0))</f>
        <v>14.75</v>
      </c>
      <c r="L9022" s="19" t="n">
        <f aca="false">ROUND(F9022*K9022,2)</f>
        <v>14.75</v>
      </c>
      <c r="M9022" s="24" t="n">
        <f aca="false">DATE(YEAR(C9022),MONTH(C9022),1)</f>
        <v>46235</v>
      </c>
    </row>
    <row r="9023" customFormat="false" ht="15" hidden="false" customHeight="false" outlineLevel="0" collapsed="false">
      <c r="A9023" s="21" t="s">
        <v>4080</v>
      </c>
      <c r="B9023" s="21" t="s">
        <v>3429</v>
      </c>
      <c r="C9023" s="23" t="n">
        <v>46264</v>
      </c>
      <c r="D9023" s="21" t="s">
        <v>1849</v>
      </c>
      <c r="E9023" s="21" t="s">
        <v>1452</v>
      </c>
      <c r="F9023" s="12" t="n">
        <v>13</v>
      </c>
      <c r="G9023" s="19" t="n">
        <v>19</v>
      </c>
      <c r="H9023" s="19" t="n">
        <v>11.65</v>
      </c>
      <c r="I9023" s="19" t="n">
        <f aca="false">ROUND(F9023*G9023,2)</f>
        <v>247</v>
      </c>
      <c r="J9023" s="19" t="n">
        <f aca="false">ROUND(F9023*H9023,2)</f>
        <v>151.45</v>
      </c>
      <c r="K9023" s="19" t="n">
        <f aca="false">INDEX(Pricebook!$L$2:$L$1401,MATCH(D9023,Pricebook!$A$2:$A$1401,0))</f>
        <v>19.45</v>
      </c>
      <c r="L9023" s="19" t="n">
        <f aca="false">ROUND(F9023*K9023,2)</f>
        <v>252.85</v>
      </c>
      <c r="M9023" s="24" t="n">
        <f aca="false">DATE(YEAR(C9023),MONTH(C9023),1)</f>
        <v>46235</v>
      </c>
    </row>
    <row r="9024" customFormat="false" ht="15" hidden="false" customHeight="false" outlineLevel="0" collapsed="false">
      <c r="A9024" s="21" t="s">
        <v>4080</v>
      </c>
      <c r="B9024" s="21" t="s">
        <v>3429</v>
      </c>
      <c r="C9024" s="23" t="n">
        <v>46264</v>
      </c>
      <c r="D9024" s="21" t="s">
        <v>455</v>
      </c>
      <c r="E9024" s="21" t="s">
        <v>366</v>
      </c>
      <c r="F9024" s="12" t="n">
        <v>1</v>
      </c>
      <c r="G9024" s="19" t="n">
        <v>8.95</v>
      </c>
      <c r="H9024" s="19" t="n">
        <v>6.47</v>
      </c>
      <c r="I9024" s="19" t="n">
        <f aca="false">ROUND(F9024*G9024,2)</f>
        <v>8.95</v>
      </c>
      <c r="J9024" s="19" t="n">
        <f aca="false">ROUND(F9024*H9024,2)</f>
        <v>6.47</v>
      </c>
      <c r="K9024" s="19" t="n">
        <f aca="false">INDEX(Pricebook!$L$2:$L$1401,MATCH(D9024,Pricebook!$A$2:$A$1401,0))</f>
        <v>9.7</v>
      </c>
      <c r="L9024" s="19" t="n">
        <f aca="false">ROUND(F9024*K9024,2)</f>
        <v>9.7</v>
      </c>
      <c r="M9024" s="24" t="n">
        <f aca="false">DATE(YEAR(C9024),MONTH(C9024),1)</f>
        <v>46235</v>
      </c>
    </row>
    <row r="9025" customFormat="false" ht="15" hidden="false" customHeight="false" outlineLevel="0" collapsed="false">
      <c r="A9025" s="21" t="s">
        <v>4080</v>
      </c>
      <c r="B9025" s="21" t="s">
        <v>3429</v>
      </c>
      <c r="C9025" s="23" t="n">
        <v>46264</v>
      </c>
      <c r="D9025" s="21" t="s">
        <v>1823</v>
      </c>
      <c r="E9025" s="21" t="s">
        <v>1452</v>
      </c>
      <c r="F9025" s="12" t="n">
        <v>2</v>
      </c>
      <c r="G9025" s="19" t="n">
        <v>94.5</v>
      </c>
      <c r="H9025" s="19" t="n">
        <v>57.83</v>
      </c>
      <c r="I9025" s="19" t="n">
        <f aca="false">ROUND(F9025*G9025,2)</f>
        <v>189</v>
      </c>
      <c r="J9025" s="19" t="n">
        <f aca="false">ROUND(F9025*H9025,2)</f>
        <v>115.66</v>
      </c>
      <c r="K9025" s="19" t="n">
        <f aca="false">INDEX(Pricebook!$L$2:$L$1401,MATCH(D9025,Pricebook!$A$2:$A$1401,0))</f>
        <v>96.4</v>
      </c>
      <c r="L9025" s="19" t="n">
        <f aca="false">ROUND(F9025*K9025,2)</f>
        <v>192.8</v>
      </c>
      <c r="M9025" s="24" t="n">
        <f aca="false">DATE(YEAR(C9025),MONTH(C9025),1)</f>
        <v>46235</v>
      </c>
    </row>
    <row r="9026" customFormat="false" ht="15" hidden="false" customHeight="false" outlineLevel="0" collapsed="false">
      <c r="A9026" s="21" t="s">
        <v>4080</v>
      </c>
      <c r="B9026" s="21" t="s">
        <v>3429</v>
      </c>
      <c r="C9026" s="23" t="n">
        <v>46264</v>
      </c>
      <c r="D9026" s="21" t="s">
        <v>2214</v>
      </c>
      <c r="E9026" s="21" t="s">
        <v>2202</v>
      </c>
      <c r="F9026" s="12" t="n">
        <v>1</v>
      </c>
      <c r="G9026" s="19" t="n">
        <v>60.55</v>
      </c>
      <c r="H9026" s="19" t="n">
        <v>37.33</v>
      </c>
      <c r="I9026" s="19" t="n">
        <f aca="false">ROUND(F9026*G9026,2)</f>
        <v>60.55</v>
      </c>
      <c r="J9026" s="19" t="n">
        <f aca="false">ROUND(F9026*H9026,2)</f>
        <v>37.33</v>
      </c>
      <c r="K9026" s="19" t="n">
        <f aca="false">INDEX(Pricebook!$L$2:$L$1401,MATCH(D9026,Pricebook!$A$2:$A$1401,0))</f>
        <v>64.4</v>
      </c>
      <c r="L9026" s="19" t="n">
        <f aca="false">ROUND(F9026*K9026,2)</f>
        <v>64.4</v>
      </c>
      <c r="M9026" s="24" t="n">
        <f aca="false">DATE(YEAR(C9026),MONTH(C9026),1)</f>
        <v>46235</v>
      </c>
    </row>
    <row r="9027" customFormat="false" ht="15" hidden="false" customHeight="false" outlineLevel="0" collapsed="false">
      <c r="A9027" s="21" t="s">
        <v>4080</v>
      </c>
      <c r="B9027" s="21" t="s">
        <v>3429</v>
      </c>
      <c r="C9027" s="23" t="n">
        <v>46264</v>
      </c>
      <c r="D9027" s="21" t="s">
        <v>1608</v>
      </c>
      <c r="E9027" s="21" t="s">
        <v>1452</v>
      </c>
      <c r="F9027" s="12" t="n">
        <v>2</v>
      </c>
      <c r="G9027" s="19" t="n">
        <v>63</v>
      </c>
      <c r="H9027" s="19" t="n">
        <v>38.58</v>
      </c>
      <c r="I9027" s="19" t="n">
        <f aca="false">ROUND(F9027*G9027,2)</f>
        <v>126</v>
      </c>
      <c r="J9027" s="19" t="n">
        <f aca="false">ROUND(F9027*H9027,2)</f>
        <v>77.16</v>
      </c>
      <c r="K9027" s="19" t="n">
        <f aca="false">INDEX(Pricebook!$L$2:$L$1401,MATCH(D9027,Pricebook!$A$2:$A$1401,0))</f>
        <v>64.3</v>
      </c>
      <c r="L9027" s="19" t="n">
        <f aca="false">ROUND(F9027*K9027,2)</f>
        <v>128.6</v>
      </c>
      <c r="M9027" s="24" t="n">
        <f aca="false">DATE(YEAR(C9027),MONTH(C9027),1)</f>
        <v>46235</v>
      </c>
    </row>
    <row r="9028" customFormat="false" ht="15" hidden="false" customHeight="false" outlineLevel="0" collapsed="false">
      <c r="A9028" s="21" t="s">
        <v>4080</v>
      </c>
      <c r="B9028" s="21" t="s">
        <v>3429</v>
      </c>
      <c r="C9028" s="23" t="n">
        <v>46264</v>
      </c>
      <c r="D9028" s="21" t="s">
        <v>559</v>
      </c>
      <c r="E9028" s="21" t="s">
        <v>366</v>
      </c>
      <c r="F9028" s="12" t="n">
        <v>1</v>
      </c>
      <c r="G9028" s="19" t="n">
        <v>84.65</v>
      </c>
      <c r="H9028" s="19" t="n">
        <v>61.65</v>
      </c>
      <c r="I9028" s="19" t="n">
        <f aca="false">ROUND(F9028*G9028,2)</f>
        <v>84.65</v>
      </c>
      <c r="J9028" s="19" t="n">
        <f aca="false">ROUND(F9028*H9028,2)</f>
        <v>61.65</v>
      </c>
      <c r="K9028" s="19" t="n">
        <f aca="false">INDEX(Pricebook!$L$2:$L$1401,MATCH(D9028,Pricebook!$A$2:$A$1401,0))</f>
        <v>92.05</v>
      </c>
      <c r="L9028" s="19" t="n">
        <f aca="false">ROUND(F9028*K9028,2)</f>
        <v>92.05</v>
      </c>
      <c r="M9028" s="24" t="n">
        <f aca="false">DATE(YEAR(C9028),MONTH(C9028),1)</f>
        <v>46235</v>
      </c>
    </row>
    <row r="9029" customFormat="false" ht="15" hidden="false" customHeight="false" outlineLevel="0" collapsed="false">
      <c r="A9029" s="21" t="s">
        <v>4080</v>
      </c>
      <c r="B9029" s="21" t="s">
        <v>3429</v>
      </c>
      <c r="C9029" s="23" t="n">
        <v>46264</v>
      </c>
      <c r="D9029" s="21" t="s">
        <v>729</v>
      </c>
      <c r="E9029" s="21" t="s">
        <v>366</v>
      </c>
      <c r="F9029" s="12" t="n">
        <v>1</v>
      </c>
      <c r="G9029" s="19" t="n">
        <v>11.95</v>
      </c>
      <c r="H9029" s="19" t="n">
        <v>8.69</v>
      </c>
      <c r="I9029" s="19" t="n">
        <f aca="false">ROUND(F9029*G9029,2)</f>
        <v>11.95</v>
      </c>
      <c r="J9029" s="19" t="n">
        <f aca="false">ROUND(F9029*H9029,2)</f>
        <v>8.69</v>
      </c>
      <c r="K9029" s="19" t="n">
        <f aca="false">INDEX(Pricebook!$L$2:$L$1401,MATCH(D9029,Pricebook!$A$2:$A$1401,0))</f>
        <v>13</v>
      </c>
      <c r="L9029" s="19" t="n">
        <f aca="false">ROUND(F9029*K9029,2)</f>
        <v>13</v>
      </c>
      <c r="M9029" s="24" t="n">
        <f aca="false">DATE(YEAR(C9029),MONTH(C9029),1)</f>
        <v>46235</v>
      </c>
    </row>
    <row r="9030" customFormat="false" ht="15" hidden="false" customHeight="false" outlineLevel="0" collapsed="false">
      <c r="A9030" s="21" t="s">
        <v>4081</v>
      </c>
      <c r="B9030" s="21" t="s">
        <v>3001</v>
      </c>
      <c r="C9030" s="23" t="n">
        <v>46264</v>
      </c>
      <c r="D9030" s="21" t="s">
        <v>191</v>
      </c>
      <c r="E9030" s="21" t="s">
        <v>108</v>
      </c>
      <c r="F9030" s="12" t="n">
        <v>1</v>
      </c>
      <c r="G9030" s="19" t="n">
        <v>182.9</v>
      </c>
      <c r="H9030" s="19" t="n">
        <v>138.2</v>
      </c>
      <c r="I9030" s="19" t="n">
        <f aca="false">ROUND(F9030*G9030,2)</f>
        <v>182.9</v>
      </c>
      <c r="J9030" s="19" t="n">
        <f aca="false">ROUND(F9030*H9030,2)</f>
        <v>138.2</v>
      </c>
      <c r="K9030" s="19" t="n">
        <f aca="false">INDEX(Pricebook!$L$2:$L$1401,MATCH(D9030,Pricebook!$A$2:$A$1401,0))</f>
        <v>197.45</v>
      </c>
      <c r="L9030" s="19" t="n">
        <f aca="false">ROUND(F9030*K9030,2)</f>
        <v>197.45</v>
      </c>
      <c r="M9030" s="24" t="n">
        <f aca="false">DATE(YEAR(C9030),MONTH(C9030),1)</f>
        <v>46235</v>
      </c>
    </row>
    <row r="9031" customFormat="false" ht="15" hidden="false" customHeight="false" outlineLevel="0" collapsed="false">
      <c r="A9031" s="21" t="s">
        <v>4081</v>
      </c>
      <c r="B9031" s="21" t="s">
        <v>3001</v>
      </c>
      <c r="C9031" s="23" t="n">
        <v>46264</v>
      </c>
      <c r="D9031" s="21" t="s">
        <v>191</v>
      </c>
      <c r="E9031" s="21" t="s">
        <v>108</v>
      </c>
      <c r="F9031" s="12" t="n">
        <v>1</v>
      </c>
      <c r="G9031" s="19" t="n">
        <v>182.9</v>
      </c>
      <c r="H9031" s="19" t="n">
        <v>138.2</v>
      </c>
      <c r="I9031" s="19" t="n">
        <f aca="false">ROUND(F9031*G9031,2)</f>
        <v>182.9</v>
      </c>
      <c r="J9031" s="19" t="n">
        <f aca="false">ROUND(F9031*H9031,2)</f>
        <v>138.2</v>
      </c>
      <c r="K9031" s="19" t="n">
        <f aca="false">INDEX(Pricebook!$L$2:$L$1401,MATCH(D9031,Pricebook!$A$2:$A$1401,0))</f>
        <v>197.45</v>
      </c>
      <c r="L9031" s="19" t="n">
        <f aca="false">ROUND(F9031*K9031,2)</f>
        <v>197.45</v>
      </c>
      <c r="M9031" s="24" t="n">
        <f aca="false">DATE(YEAR(C9031),MONTH(C9031),1)</f>
        <v>46235</v>
      </c>
    </row>
    <row r="9032" customFormat="false" ht="15" hidden="false" customHeight="false" outlineLevel="0" collapsed="false">
      <c r="A9032" s="21" t="s">
        <v>4081</v>
      </c>
      <c r="B9032" s="21" t="s">
        <v>3001</v>
      </c>
      <c r="C9032" s="23" t="n">
        <v>46264</v>
      </c>
      <c r="D9032" s="21" t="s">
        <v>2920</v>
      </c>
      <c r="E9032" s="21" t="s">
        <v>2748</v>
      </c>
      <c r="F9032" s="12" t="n">
        <v>4</v>
      </c>
      <c r="G9032" s="19" t="n">
        <v>43.95</v>
      </c>
      <c r="H9032" s="19" t="n">
        <v>26.65</v>
      </c>
      <c r="I9032" s="19" t="n">
        <f aca="false">ROUND(F9032*G9032,2)</f>
        <v>175.8</v>
      </c>
      <c r="J9032" s="19" t="n">
        <f aca="false">ROUND(F9032*H9032,2)</f>
        <v>106.6</v>
      </c>
      <c r="K9032" s="19" t="n">
        <f aca="false">INDEX(Pricebook!$L$2:$L$1401,MATCH(D9032,Pricebook!$A$2:$A$1401,0))</f>
        <v>43.95</v>
      </c>
      <c r="L9032" s="19" t="n">
        <f aca="false">ROUND(F9032*K9032,2)</f>
        <v>175.8</v>
      </c>
      <c r="M9032" s="24" t="n">
        <f aca="false">DATE(YEAR(C9032),MONTH(C9032),1)</f>
        <v>46235</v>
      </c>
    </row>
    <row r="9033" customFormat="false" ht="15" hidden="false" customHeight="false" outlineLevel="0" collapsed="false">
      <c r="A9033" s="21" t="s">
        <v>4081</v>
      </c>
      <c r="B9033" s="21" t="s">
        <v>3001</v>
      </c>
      <c r="C9033" s="23" t="n">
        <v>46264</v>
      </c>
      <c r="D9033" s="21" t="s">
        <v>1268</v>
      </c>
      <c r="E9033" s="21" t="s">
        <v>971</v>
      </c>
      <c r="F9033" s="12" t="n">
        <v>15</v>
      </c>
      <c r="G9033" s="19" t="n">
        <v>12.35</v>
      </c>
      <c r="H9033" s="19" t="n">
        <v>10</v>
      </c>
      <c r="I9033" s="19" t="n">
        <f aca="false">ROUND(F9033*G9033,2)</f>
        <v>185.25</v>
      </c>
      <c r="J9033" s="19" t="n">
        <f aca="false">ROUND(F9033*H9033,2)</f>
        <v>150</v>
      </c>
      <c r="K9033" s="19" t="n">
        <f aca="false">INDEX(Pricebook!$L$2:$L$1401,MATCH(D9033,Pricebook!$A$2:$A$1401,0))</f>
        <v>14.3</v>
      </c>
      <c r="L9033" s="19" t="n">
        <f aca="false">ROUND(F9033*K9033,2)</f>
        <v>214.5</v>
      </c>
      <c r="M9033" s="24" t="n">
        <f aca="false">DATE(YEAR(C9033),MONTH(C9033),1)</f>
        <v>46235</v>
      </c>
    </row>
    <row r="9034" customFormat="false" ht="15" hidden="false" customHeight="false" outlineLevel="0" collapsed="false">
      <c r="A9034" s="21" t="s">
        <v>4081</v>
      </c>
      <c r="B9034" s="21" t="s">
        <v>3001</v>
      </c>
      <c r="C9034" s="23" t="n">
        <v>46264</v>
      </c>
      <c r="D9034" s="21" t="s">
        <v>2918</v>
      </c>
      <c r="E9034" s="21" t="s">
        <v>2748</v>
      </c>
      <c r="F9034" s="12" t="n">
        <v>1</v>
      </c>
      <c r="G9034" s="19" t="n">
        <v>68.75</v>
      </c>
      <c r="H9034" s="19" t="n">
        <v>41.31</v>
      </c>
      <c r="I9034" s="19" t="n">
        <f aca="false">ROUND(F9034*G9034,2)</f>
        <v>68.75</v>
      </c>
      <c r="J9034" s="19" t="n">
        <f aca="false">ROUND(F9034*H9034,2)</f>
        <v>41.31</v>
      </c>
      <c r="K9034" s="19" t="n">
        <f aca="false">INDEX(Pricebook!$L$2:$L$1401,MATCH(D9034,Pricebook!$A$2:$A$1401,0))</f>
        <v>75.15</v>
      </c>
      <c r="L9034" s="19" t="n">
        <f aca="false">ROUND(F9034*K9034,2)</f>
        <v>75.15</v>
      </c>
      <c r="M9034" s="24" t="n">
        <f aca="false">DATE(YEAR(C9034),MONTH(C9034),1)</f>
        <v>46235</v>
      </c>
    </row>
    <row r="9035" customFormat="false" ht="15" hidden="false" customHeight="false" outlineLevel="0" collapsed="false">
      <c r="A9035" s="21" t="s">
        <v>4081</v>
      </c>
      <c r="B9035" s="21" t="s">
        <v>3001</v>
      </c>
      <c r="C9035" s="23" t="n">
        <v>46264</v>
      </c>
      <c r="D9035" s="21" t="s">
        <v>727</v>
      </c>
      <c r="E9035" s="21" t="s">
        <v>366</v>
      </c>
      <c r="F9035" s="12" t="n">
        <v>1</v>
      </c>
      <c r="G9035" s="19" t="n">
        <v>40.6</v>
      </c>
      <c r="H9035" s="19" t="n">
        <v>29.48</v>
      </c>
      <c r="I9035" s="19" t="n">
        <f aca="false">ROUND(F9035*G9035,2)</f>
        <v>40.6</v>
      </c>
      <c r="J9035" s="19" t="n">
        <f aca="false">ROUND(F9035*H9035,2)</f>
        <v>29.48</v>
      </c>
      <c r="K9035" s="19" t="n">
        <f aca="false">INDEX(Pricebook!$L$2:$L$1401,MATCH(D9035,Pricebook!$A$2:$A$1401,0))</f>
        <v>44</v>
      </c>
      <c r="L9035" s="19" t="n">
        <f aca="false">ROUND(F9035*K9035,2)</f>
        <v>44</v>
      </c>
      <c r="M9035" s="24" t="n">
        <f aca="false">DATE(YEAR(C9035),MONTH(C9035),1)</f>
        <v>46235</v>
      </c>
    </row>
    <row r="9036" customFormat="false" ht="15" hidden="false" customHeight="false" outlineLevel="0" collapsed="false">
      <c r="A9036" s="21" t="s">
        <v>4081</v>
      </c>
      <c r="B9036" s="21" t="s">
        <v>3001</v>
      </c>
      <c r="C9036" s="23" t="n">
        <v>46264</v>
      </c>
      <c r="D9036" s="21" t="s">
        <v>599</v>
      </c>
      <c r="E9036" s="21" t="s">
        <v>366</v>
      </c>
      <c r="F9036" s="12" t="n">
        <v>6</v>
      </c>
      <c r="G9036" s="19" t="n">
        <v>14.2</v>
      </c>
      <c r="H9036" s="19" t="n">
        <v>10.32</v>
      </c>
      <c r="I9036" s="19" t="n">
        <f aca="false">ROUND(F9036*G9036,2)</f>
        <v>85.2</v>
      </c>
      <c r="J9036" s="19" t="n">
        <f aca="false">ROUND(F9036*H9036,2)</f>
        <v>61.92</v>
      </c>
      <c r="K9036" s="19" t="n">
        <f aca="false">INDEX(Pricebook!$L$2:$L$1401,MATCH(D9036,Pricebook!$A$2:$A$1401,0))</f>
        <v>15.45</v>
      </c>
      <c r="L9036" s="19" t="n">
        <f aca="false">ROUND(F9036*K9036,2)</f>
        <v>92.7</v>
      </c>
      <c r="M9036" s="24" t="n">
        <f aca="false">DATE(YEAR(C9036),MONTH(C9036),1)</f>
        <v>46235</v>
      </c>
    </row>
    <row r="9037" customFormat="false" ht="15" hidden="false" customHeight="false" outlineLevel="0" collapsed="false">
      <c r="A9037" s="21" t="s">
        <v>4081</v>
      </c>
      <c r="B9037" s="21" t="s">
        <v>3001</v>
      </c>
      <c r="C9037" s="23" t="n">
        <v>46264</v>
      </c>
      <c r="D9037" s="21" t="s">
        <v>1164</v>
      </c>
      <c r="E9037" s="21" t="s">
        <v>971</v>
      </c>
      <c r="F9037" s="12" t="n">
        <v>1</v>
      </c>
      <c r="G9037" s="19" t="n">
        <v>151.35</v>
      </c>
      <c r="H9037" s="19" t="n">
        <v>132.77</v>
      </c>
      <c r="I9037" s="19" t="n">
        <f aca="false">ROUND(F9037*G9037,2)</f>
        <v>151.35</v>
      </c>
      <c r="J9037" s="19" t="n">
        <f aca="false">ROUND(F9037*H9037,2)</f>
        <v>132.77</v>
      </c>
      <c r="K9037" s="19" t="n">
        <f aca="false">INDEX(Pricebook!$L$2:$L$1401,MATCH(D9037,Pricebook!$A$2:$A$1401,0))</f>
        <v>174.7</v>
      </c>
      <c r="L9037" s="19" t="n">
        <f aca="false">ROUND(F9037*K9037,2)</f>
        <v>174.7</v>
      </c>
      <c r="M9037" s="24" t="n">
        <f aca="false">DATE(YEAR(C9037),MONTH(C9037),1)</f>
        <v>46235</v>
      </c>
    </row>
    <row r="9038" customFormat="false" ht="15" hidden="false" customHeight="false" outlineLevel="0" collapsed="false">
      <c r="A9038" s="21" t="s">
        <v>4081</v>
      </c>
      <c r="B9038" s="21" t="s">
        <v>3001</v>
      </c>
      <c r="C9038" s="23" t="n">
        <v>46264</v>
      </c>
      <c r="D9038" s="21" t="s">
        <v>258</v>
      </c>
      <c r="E9038" s="21" t="s">
        <v>108</v>
      </c>
      <c r="F9038" s="12" t="n">
        <v>2</v>
      </c>
      <c r="G9038" s="19" t="n">
        <v>36.45</v>
      </c>
      <c r="H9038" s="19" t="n">
        <v>27.9</v>
      </c>
      <c r="I9038" s="19" t="n">
        <f aca="false">ROUND(F9038*G9038,2)</f>
        <v>72.9</v>
      </c>
      <c r="J9038" s="19" t="n">
        <f aca="false">ROUND(F9038*H9038,2)</f>
        <v>55.8</v>
      </c>
      <c r="K9038" s="19" t="n">
        <f aca="false">INDEX(Pricebook!$L$2:$L$1401,MATCH(D9038,Pricebook!$A$2:$A$1401,0))</f>
        <v>39.9</v>
      </c>
      <c r="L9038" s="19" t="n">
        <f aca="false">ROUND(F9038*K9038,2)</f>
        <v>79.8</v>
      </c>
      <c r="M9038" s="24" t="n">
        <f aca="false">DATE(YEAR(C9038),MONTH(C9038),1)</f>
        <v>46235</v>
      </c>
    </row>
    <row r="9039" customFormat="false" ht="15" hidden="false" customHeight="false" outlineLevel="0" collapsed="false">
      <c r="A9039" s="21" t="s">
        <v>4081</v>
      </c>
      <c r="B9039" s="21" t="s">
        <v>3001</v>
      </c>
      <c r="C9039" s="23" t="n">
        <v>46264</v>
      </c>
      <c r="D9039" s="21" t="s">
        <v>203</v>
      </c>
      <c r="E9039" s="21" t="s">
        <v>108</v>
      </c>
      <c r="F9039" s="12" t="n">
        <v>2</v>
      </c>
      <c r="G9039" s="19" t="n">
        <v>276</v>
      </c>
      <c r="H9039" s="19" t="n">
        <v>213.44</v>
      </c>
      <c r="I9039" s="19" t="n">
        <f aca="false">ROUND(F9039*G9039,2)</f>
        <v>552</v>
      </c>
      <c r="J9039" s="19" t="n">
        <f aca="false">ROUND(F9039*H9039,2)</f>
        <v>426.88</v>
      </c>
      <c r="K9039" s="19" t="n">
        <f aca="false">INDEX(Pricebook!$L$2:$L$1401,MATCH(D9039,Pricebook!$A$2:$A$1401,0))</f>
        <v>304.95</v>
      </c>
      <c r="L9039" s="19" t="n">
        <f aca="false">ROUND(F9039*K9039,2)</f>
        <v>609.9</v>
      </c>
      <c r="M9039" s="24" t="n">
        <f aca="false">DATE(YEAR(C9039),MONTH(C9039),1)</f>
        <v>46235</v>
      </c>
    </row>
    <row r="9040" customFormat="false" ht="15" hidden="false" customHeight="false" outlineLevel="0" collapsed="false">
      <c r="A9040" s="21" t="s">
        <v>4081</v>
      </c>
      <c r="B9040" s="21" t="s">
        <v>3001</v>
      </c>
      <c r="C9040" s="23" t="n">
        <v>46264</v>
      </c>
      <c r="D9040" s="21" t="s">
        <v>978</v>
      </c>
      <c r="E9040" s="21" t="s">
        <v>971</v>
      </c>
      <c r="F9040" s="12" t="n">
        <v>6</v>
      </c>
      <c r="G9040" s="19" t="n">
        <v>5.95</v>
      </c>
      <c r="H9040" s="19" t="n">
        <v>4.78</v>
      </c>
      <c r="I9040" s="19" t="n">
        <f aca="false">ROUND(F9040*G9040,2)</f>
        <v>35.7</v>
      </c>
      <c r="J9040" s="19" t="n">
        <f aca="false">ROUND(F9040*H9040,2)</f>
        <v>28.68</v>
      </c>
      <c r="K9040" s="19" t="n">
        <f aca="false">INDEX(Pricebook!$L$2:$L$1401,MATCH(D9040,Pricebook!$A$2:$A$1401,0))</f>
        <v>6.85</v>
      </c>
      <c r="L9040" s="19" t="n">
        <f aca="false">ROUND(F9040*K9040,2)</f>
        <v>41.1</v>
      </c>
      <c r="M9040" s="24" t="n">
        <f aca="false">DATE(YEAR(C9040),MONTH(C9040),1)</f>
        <v>46235</v>
      </c>
    </row>
    <row r="9041" customFormat="false" ht="15" hidden="false" customHeight="false" outlineLevel="0" collapsed="false">
      <c r="A9041" s="21" t="s">
        <v>4081</v>
      </c>
      <c r="B9041" s="21" t="s">
        <v>3001</v>
      </c>
      <c r="C9041" s="23" t="n">
        <v>46264</v>
      </c>
      <c r="D9041" s="21" t="s">
        <v>729</v>
      </c>
      <c r="E9041" s="21" t="s">
        <v>366</v>
      </c>
      <c r="F9041" s="12" t="n">
        <v>4</v>
      </c>
      <c r="G9041" s="19" t="n">
        <v>11.95</v>
      </c>
      <c r="H9041" s="19" t="n">
        <v>8.69</v>
      </c>
      <c r="I9041" s="19" t="n">
        <f aca="false">ROUND(F9041*G9041,2)</f>
        <v>47.8</v>
      </c>
      <c r="J9041" s="19" t="n">
        <f aca="false">ROUND(F9041*H9041,2)</f>
        <v>34.76</v>
      </c>
      <c r="K9041" s="19" t="n">
        <f aca="false">INDEX(Pricebook!$L$2:$L$1401,MATCH(D9041,Pricebook!$A$2:$A$1401,0))</f>
        <v>13</v>
      </c>
      <c r="L9041" s="19" t="n">
        <f aca="false">ROUND(F9041*K9041,2)</f>
        <v>52</v>
      </c>
      <c r="M9041" s="24" t="n">
        <f aca="false">DATE(YEAR(C9041),MONTH(C9041),1)</f>
        <v>46235</v>
      </c>
    </row>
    <row r="9042" customFormat="false" ht="15" hidden="false" customHeight="false" outlineLevel="0" collapsed="false">
      <c r="A9042" s="21" t="s">
        <v>4081</v>
      </c>
      <c r="B9042" s="21" t="s">
        <v>3001</v>
      </c>
      <c r="C9042" s="23" t="n">
        <v>46264</v>
      </c>
      <c r="D9042" s="21" t="s">
        <v>1188</v>
      </c>
      <c r="E9042" s="21" t="s">
        <v>971</v>
      </c>
      <c r="F9042" s="12" t="n">
        <v>44</v>
      </c>
      <c r="G9042" s="19" t="n">
        <v>0.9</v>
      </c>
      <c r="H9042" s="19" t="n">
        <v>0.7</v>
      </c>
      <c r="I9042" s="19" t="n">
        <f aca="false">ROUND(F9042*G9042,2)</f>
        <v>39.6</v>
      </c>
      <c r="J9042" s="19" t="n">
        <f aca="false">ROUND(F9042*H9042,2)</f>
        <v>30.8</v>
      </c>
      <c r="K9042" s="19" t="n">
        <f aca="false">INDEX(Pricebook!$L$2:$L$1401,MATCH(D9042,Pricebook!$A$2:$A$1401,0))</f>
        <v>1</v>
      </c>
      <c r="L9042" s="19" t="n">
        <f aca="false">ROUND(F9042*K9042,2)</f>
        <v>44</v>
      </c>
      <c r="M9042" s="24" t="n">
        <f aca="false">DATE(YEAR(C9042),MONTH(C9042),1)</f>
        <v>46235</v>
      </c>
    </row>
    <row r="9043" customFormat="false" ht="15" hidden="false" customHeight="false" outlineLevel="0" collapsed="false">
      <c r="A9043" s="21" t="s">
        <v>4082</v>
      </c>
      <c r="B9043" s="21" t="s">
        <v>3657</v>
      </c>
      <c r="C9043" s="23" t="n">
        <v>46264</v>
      </c>
      <c r="D9043" s="21" t="s">
        <v>2946</v>
      </c>
      <c r="E9043" s="21" t="s">
        <v>2748</v>
      </c>
      <c r="F9043" s="12" t="n">
        <v>1</v>
      </c>
      <c r="G9043" s="19" t="n">
        <v>9.3</v>
      </c>
      <c r="H9043" s="19" t="n">
        <v>5.53</v>
      </c>
      <c r="I9043" s="19" t="n">
        <f aca="false">ROUND(F9043*G9043,2)</f>
        <v>9.3</v>
      </c>
      <c r="J9043" s="19" t="n">
        <f aca="false">ROUND(F9043*H9043,2)</f>
        <v>5.53</v>
      </c>
      <c r="K9043" s="19" t="n">
        <f aca="false">INDEX(Pricebook!$L$2:$L$1401,MATCH(D9043,Pricebook!$A$2:$A$1401,0))</f>
        <v>10.1</v>
      </c>
      <c r="L9043" s="19" t="n">
        <f aca="false">ROUND(F9043*K9043,2)</f>
        <v>10.1</v>
      </c>
      <c r="M9043" s="24" t="n">
        <f aca="false">DATE(YEAR(C9043),MONTH(C9043),1)</f>
        <v>46235</v>
      </c>
    </row>
    <row r="9044" customFormat="false" ht="15" hidden="false" customHeight="false" outlineLevel="0" collapsed="false">
      <c r="A9044" s="21" t="s">
        <v>4082</v>
      </c>
      <c r="B9044" s="21" t="s">
        <v>3657</v>
      </c>
      <c r="C9044" s="23" t="n">
        <v>46264</v>
      </c>
      <c r="D9044" s="21" t="s">
        <v>2416</v>
      </c>
      <c r="E9044" s="21" t="s">
        <v>2202</v>
      </c>
      <c r="F9044" s="12" t="n">
        <v>6</v>
      </c>
      <c r="G9044" s="19" t="n">
        <v>39.55</v>
      </c>
      <c r="H9044" s="19" t="n">
        <v>26.81</v>
      </c>
      <c r="I9044" s="19" t="n">
        <f aca="false">ROUND(F9044*G9044,2)</f>
        <v>237.3</v>
      </c>
      <c r="J9044" s="19" t="n">
        <f aca="false">ROUND(F9044*H9044,2)</f>
        <v>160.86</v>
      </c>
      <c r="K9044" s="19" t="n">
        <f aca="false">INDEX(Pricebook!$L$2:$L$1401,MATCH(D9044,Pricebook!$A$2:$A$1401,0))</f>
        <v>41.9</v>
      </c>
      <c r="L9044" s="19" t="n">
        <f aca="false">ROUND(F9044*K9044,2)</f>
        <v>251.4</v>
      </c>
      <c r="M9044" s="24" t="n">
        <f aca="false">DATE(YEAR(C9044),MONTH(C9044),1)</f>
        <v>46235</v>
      </c>
    </row>
    <row r="9045" customFormat="false" ht="15" hidden="false" customHeight="false" outlineLevel="0" collapsed="false">
      <c r="A9045" s="21" t="s">
        <v>4082</v>
      </c>
      <c r="B9045" s="21" t="s">
        <v>3657</v>
      </c>
      <c r="C9045" s="23" t="n">
        <v>46264</v>
      </c>
      <c r="D9045" s="21" t="s">
        <v>223</v>
      </c>
      <c r="E9045" s="21" t="s">
        <v>108</v>
      </c>
      <c r="F9045" s="12" t="n">
        <v>1</v>
      </c>
      <c r="G9045" s="19" t="n">
        <v>98.6</v>
      </c>
      <c r="H9045" s="19" t="n">
        <v>74.58</v>
      </c>
      <c r="I9045" s="19" t="n">
        <f aca="false">ROUND(F9045*G9045,2)</f>
        <v>98.6</v>
      </c>
      <c r="J9045" s="19" t="n">
        <f aca="false">ROUND(F9045*H9045,2)</f>
        <v>74.58</v>
      </c>
      <c r="K9045" s="19" t="n">
        <f aca="false">INDEX(Pricebook!$L$2:$L$1401,MATCH(D9045,Pricebook!$A$2:$A$1401,0))</f>
        <v>106.55</v>
      </c>
      <c r="L9045" s="19" t="n">
        <f aca="false">ROUND(F9045*K9045,2)</f>
        <v>106.55</v>
      </c>
      <c r="M9045" s="24" t="n">
        <f aca="false">DATE(YEAR(C9045),MONTH(C9045),1)</f>
        <v>46235</v>
      </c>
    </row>
    <row r="9046" customFormat="false" ht="15" hidden="false" customHeight="false" outlineLevel="0" collapsed="false">
      <c r="A9046" s="21" t="s">
        <v>4082</v>
      </c>
      <c r="B9046" s="21" t="s">
        <v>3657</v>
      </c>
      <c r="C9046" s="23" t="n">
        <v>46264</v>
      </c>
      <c r="D9046" s="21" t="s">
        <v>2361</v>
      </c>
      <c r="E9046" s="21" t="s">
        <v>2202</v>
      </c>
      <c r="F9046" s="12" t="n">
        <v>1</v>
      </c>
      <c r="G9046" s="19" t="n">
        <v>48.7</v>
      </c>
      <c r="H9046" s="19" t="n">
        <v>31.47</v>
      </c>
      <c r="I9046" s="19" t="n">
        <f aca="false">ROUND(F9046*G9046,2)</f>
        <v>48.7</v>
      </c>
      <c r="J9046" s="19" t="n">
        <f aca="false">ROUND(F9046*H9046,2)</f>
        <v>31.47</v>
      </c>
      <c r="K9046" s="19" t="n">
        <f aca="false">INDEX(Pricebook!$L$2:$L$1401,MATCH(D9046,Pricebook!$A$2:$A$1401,0))</f>
        <v>51.6</v>
      </c>
      <c r="L9046" s="19" t="n">
        <f aca="false">ROUND(F9046*K9046,2)</f>
        <v>51.6</v>
      </c>
      <c r="M9046" s="24" t="n">
        <f aca="false">DATE(YEAR(C9046),MONTH(C9046),1)</f>
        <v>46235</v>
      </c>
    </row>
    <row r="9047" customFormat="false" ht="15" hidden="false" customHeight="false" outlineLevel="0" collapsed="false">
      <c r="A9047" s="21" t="s">
        <v>4082</v>
      </c>
      <c r="B9047" s="21" t="s">
        <v>3657</v>
      </c>
      <c r="C9047" s="23" t="n">
        <v>46264</v>
      </c>
      <c r="D9047" s="21" t="s">
        <v>260</v>
      </c>
      <c r="E9047" s="21" t="s">
        <v>108</v>
      </c>
      <c r="F9047" s="12" t="n">
        <v>1</v>
      </c>
      <c r="G9047" s="19" t="n">
        <v>63.95</v>
      </c>
      <c r="H9047" s="19" t="n">
        <v>53.46</v>
      </c>
      <c r="I9047" s="19" t="n">
        <f aca="false">ROUND(F9047*G9047,2)</f>
        <v>63.95</v>
      </c>
      <c r="J9047" s="19" t="n">
        <f aca="false">ROUND(F9047*H9047,2)</f>
        <v>53.46</v>
      </c>
      <c r="K9047" s="19" t="n">
        <f aca="false">INDEX(Pricebook!$L$2:$L$1401,MATCH(D9047,Pricebook!$A$2:$A$1401,0))</f>
        <v>70.35</v>
      </c>
      <c r="L9047" s="19" t="n">
        <f aca="false">ROUND(F9047*K9047,2)</f>
        <v>70.35</v>
      </c>
      <c r="M9047" s="24" t="n">
        <f aca="false">DATE(YEAR(C9047),MONTH(C9047),1)</f>
        <v>46235</v>
      </c>
    </row>
    <row r="9048" customFormat="false" ht="15" hidden="false" customHeight="false" outlineLevel="0" collapsed="false">
      <c r="A9048" s="21" t="s">
        <v>4083</v>
      </c>
      <c r="B9048" s="21" t="s">
        <v>3591</v>
      </c>
      <c r="C9048" s="23" t="n">
        <v>46265</v>
      </c>
      <c r="D9048" s="21" t="s">
        <v>2489</v>
      </c>
      <c r="E9048" s="21" t="s">
        <v>2466</v>
      </c>
      <c r="F9048" s="12" t="n">
        <v>4</v>
      </c>
      <c r="G9048" s="19" t="n">
        <v>101.75</v>
      </c>
      <c r="H9048" s="19" t="n">
        <v>73.78</v>
      </c>
      <c r="I9048" s="19" t="n">
        <f aca="false">ROUND(F9048*G9048,2)</f>
        <v>407</v>
      </c>
      <c r="J9048" s="19" t="n">
        <f aca="false">ROUND(F9048*H9048,2)</f>
        <v>295.12</v>
      </c>
      <c r="K9048" s="19" t="n">
        <f aca="false">INDEX(Pricebook!$L$2:$L$1401,MATCH(D9048,Pricebook!$A$2:$A$1401,0))</f>
        <v>106.95</v>
      </c>
      <c r="L9048" s="19" t="n">
        <f aca="false">ROUND(F9048*K9048,2)</f>
        <v>427.8</v>
      </c>
      <c r="M9048" s="24" t="n">
        <f aca="false">DATE(YEAR(C9048),MONTH(C9048),1)</f>
        <v>46235</v>
      </c>
    </row>
    <row r="9049" customFormat="false" ht="15" hidden="false" customHeight="false" outlineLevel="0" collapsed="false">
      <c r="A9049" s="21" t="s">
        <v>4083</v>
      </c>
      <c r="B9049" s="21" t="s">
        <v>3591</v>
      </c>
      <c r="C9049" s="23" t="n">
        <v>46265</v>
      </c>
      <c r="D9049" s="21" t="s">
        <v>2946</v>
      </c>
      <c r="E9049" s="21" t="s">
        <v>2748</v>
      </c>
      <c r="F9049" s="12" t="n">
        <v>4</v>
      </c>
      <c r="G9049" s="19" t="n">
        <v>9.3</v>
      </c>
      <c r="H9049" s="19" t="n">
        <v>5.53</v>
      </c>
      <c r="I9049" s="19" t="n">
        <f aca="false">ROUND(F9049*G9049,2)</f>
        <v>37.2</v>
      </c>
      <c r="J9049" s="19" t="n">
        <f aca="false">ROUND(F9049*H9049,2)</f>
        <v>22.12</v>
      </c>
      <c r="K9049" s="19" t="n">
        <f aca="false">INDEX(Pricebook!$L$2:$L$1401,MATCH(D9049,Pricebook!$A$2:$A$1401,0))</f>
        <v>10.1</v>
      </c>
      <c r="L9049" s="19" t="n">
        <f aca="false">ROUND(F9049*K9049,2)</f>
        <v>40.4</v>
      </c>
      <c r="M9049" s="24" t="n">
        <f aca="false">DATE(YEAR(C9049),MONTH(C9049),1)</f>
        <v>46235</v>
      </c>
    </row>
    <row r="9050" customFormat="false" ht="15" hidden="false" customHeight="false" outlineLevel="0" collapsed="false">
      <c r="A9050" s="21" t="s">
        <v>4083</v>
      </c>
      <c r="B9050" s="21" t="s">
        <v>3591</v>
      </c>
      <c r="C9050" s="23" t="n">
        <v>46265</v>
      </c>
      <c r="D9050" s="21" t="s">
        <v>897</v>
      </c>
      <c r="E9050" s="21" t="s">
        <v>366</v>
      </c>
      <c r="F9050" s="12" t="n">
        <v>1</v>
      </c>
      <c r="G9050" s="19" t="n">
        <v>107.5</v>
      </c>
      <c r="H9050" s="19" t="n">
        <v>76.91</v>
      </c>
      <c r="I9050" s="19" t="n">
        <f aca="false">ROUND(F9050*G9050,2)</f>
        <v>107.5</v>
      </c>
      <c r="J9050" s="19" t="n">
        <f aca="false">ROUND(F9050*H9050,2)</f>
        <v>76.91</v>
      </c>
      <c r="K9050" s="19" t="n">
        <f aca="false">INDEX(Pricebook!$L$2:$L$1401,MATCH(D9050,Pricebook!$A$2:$A$1401,0))</f>
        <v>114.8</v>
      </c>
      <c r="L9050" s="19" t="n">
        <f aca="false">ROUND(F9050*K9050,2)</f>
        <v>114.8</v>
      </c>
      <c r="M9050" s="24" t="n">
        <f aca="false">DATE(YEAR(C9050),MONTH(C9050),1)</f>
        <v>46235</v>
      </c>
    </row>
    <row r="9051" customFormat="false" ht="15" hidden="false" customHeight="false" outlineLevel="0" collapsed="false">
      <c r="A9051" s="21" t="s">
        <v>4083</v>
      </c>
      <c r="B9051" s="21" t="s">
        <v>3591</v>
      </c>
      <c r="C9051" s="23" t="n">
        <v>46265</v>
      </c>
      <c r="D9051" s="21" t="s">
        <v>729</v>
      </c>
      <c r="E9051" s="21" t="s">
        <v>366</v>
      </c>
      <c r="F9051" s="12" t="n">
        <v>2</v>
      </c>
      <c r="G9051" s="19" t="n">
        <v>11.95</v>
      </c>
      <c r="H9051" s="19" t="n">
        <v>8.69</v>
      </c>
      <c r="I9051" s="19" t="n">
        <f aca="false">ROUND(F9051*G9051,2)</f>
        <v>23.9</v>
      </c>
      <c r="J9051" s="19" t="n">
        <f aca="false">ROUND(F9051*H9051,2)</f>
        <v>17.38</v>
      </c>
      <c r="K9051" s="19" t="n">
        <f aca="false">INDEX(Pricebook!$L$2:$L$1401,MATCH(D9051,Pricebook!$A$2:$A$1401,0))</f>
        <v>13</v>
      </c>
      <c r="L9051" s="19" t="n">
        <f aca="false">ROUND(F9051*K9051,2)</f>
        <v>26</v>
      </c>
      <c r="M9051" s="24" t="n">
        <f aca="false">DATE(YEAR(C9051),MONTH(C9051),1)</f>
        <v>46235</v>
      </c>
    </row>
    <row r="9052" customFormat="false" ht="15" hidden="false" customHeight="false" outlineLevel="0" collapsed="false">
      <c r="A9052" s="21" t="s">
        <v>4083</v>
      </c>
      <c r="B9052" s="21" t="s">
        <v>3591</v>
      </c>
      <c r="C9052" s="23" t="n">
        <v>46265</v>
      </c>
      <c r="D9052" s="21" t="s">
        <v>2746</v>
      </c>
      <c r="E9052" s="21" t="s">
        <v>2748</v>
      </c>
      <c r="F9052" s="12" t="n">
        <v>5</v>
      </c>
      <c r="G9052" s="19" t="n">
        <v>29.5</v>
      </c>
      <c r="H9052" s="19" t="n">
        <v>17.81</v>
      </c>
      <c r="I9052" s="19" t="n">
        <f aca="false">ROUND(F9052*G9052,2)</f>
        <v>147.5</v>
      </c>
      <c r="J9052" s="19" t="n">
        <f aca="false">ROUND(F9052*H9052,2)</f>
        <v>89.05</v>
      </c>
      <c r="K9052" s="19" t="n">
        <f aca="false">INDEX(Pricebook!$L$2:$L$1401,MATCH(D9052,Pricebook!$A$2:$A$1401,0))</f>
        <v>32.4</v>
      </c>
      <c r="L9052" s="19" t="n">
        <f aca="false">ROUND(F9052*K9052,2)</f>
        <v>162</v>
      </c>
      <c r="M9052" s="24" t="n">
        <f aca="false">DATE(YEAR(C9052),MONTH(C9052),1)</f>
        <v>46235</v>
      </c>
    </row>
    <row r="9053" customFormat="false" ht="15" hidden="false" customHeight="false" outlineLevel="0" collapsed="false">
      <c r="A9053" s="21" t="s">
        <v>4083</v>
      </c>
      <c r="B9053" s="21" t="s">
        <v>3591</v>
      </c>
      <c r="C9053" s="23" t="n">
        <v>46265</v>
      </c>
      <c r="D9053" s="21" t="s">
        <v>853</v>
      </c>
      <c r="E9053" s="21" t="s">
        <v>366</v>
      </c>
      <c r="F9053" s="12" t="n">
        <v>3</v>
      </c>
      <c r="G9053" s="19" t="n">
        <v>89.6</v>
      </c>
      <c r="H9053" s="19" t="n">
        <v>64.26</v>
      </c>
      <c r="I9053" s="19" t="n">
        <f aca="false">ROUND(F9053*G9053,2)</f>
        <v>268.8</v>
      </c>
      <c r="J9053" s="19" t="n">
        <f aca="false">ROUND(F9053*H9053,2)</f>
        <v>192.78</v>
      </c>
      <c r="K9053" s="19" t="n">
        <f aca="false">INDEX(Pricebook!$L$2:$L$1401,MATCH(D9053,Pricebook!$A$2:$A$1401,0))</f>
        <v>95.95</v>
      </c>
      <c r="L9053" s="19" t="n">
        <f aca="false">ROUND(F9053*K9053,2)</f>
        <v>287.85</v>
      </c>
      <c r="M9053" s="24" t="n">
        <f aca="false">DATE(YEAR(C9053),MONTH(C9053),1)</f>
        <v>46235</v>
      </c>
    </row>
    <row r="9054" customFormat="false" ht="15" hidden="false" customHeight="false" outlineLevel="0" collapsed="false">
      <c r="A9054" s="21" t="s">
        <v>4083</v>
      </c>
      <c r="B9054" s="21" t="s">
        <v>3591</v>
      </c>
      <c r="C9054" s="23" t="n">
        <v>46265</v>
      </c>
      <c r="D9054" s="21" t="s">
        <v>2848</v>
      </c>
      <c r="E9054" s="21" t="s">
        <v>2748</v>
      </c>
      <c r="F9054" s="12" t="n">
        <v>5</v>
      </c>
      <c r="G9054" s="19" t="n">
        <v>7.15</v>
      </c>
      <c r="H9054" s="19" t="n">
        <v>4.26</v>
      </c>
      <c r="I9054" s="19" t="n">
        <f aca="false">ROUND(F9054*G9054,2)</f>
        <v>35.75</v>
      </c>
      <c r="J9054" s="19" t="n">
        <f aca="false">ROUND(F9054*H9054,2)</f>
        <v>21.3</v>
      </c>
      <c r="K9054" s="19" t="n">
        <f aca="false">INDEX(Pricebook!$L$2:$L$1401,MATCH(D9054,Pricebook!$A$2:$A$1401,0))</f>
        <v>7.75</v>
      </c>
      <c r="L9054" s="19" t="n">
        <f aca="false">ROUND(F9054*K9054,2)</f>
        <v>38.75</v>
      </c>
      <c r="M9054" s="24" t="n">
        <f aca="false">DATE(YEAR(C9054),MONTH(C9054),1)</f>
        <v>46235</v>
      </c>
    </row>
    <row r="9055" customFormat="false" ht="15" hidden="false" customHeight="false" outlineLevel="0" collapsed="false">
      <c r="A9055" s="21" t="s">
        <v>4083</v>
      </c>
      <c r="B9055" s="21" t="s">
        <v>3591</v>
      </c>
      <c r="C9055" s="23" t="n">
        <v>46265</v>
      </c>
      <c r="D9055" s="21" t="s">
        <v>2581</v>
      </c>
      <c r="E9055" s="21" t="s">
        <v>2466</v>
      </c>
      <c r="F9055" s="12" t="n">
        <v>5</v>
      </c>
      <c r="G9055" s="19" t="n">
        <v>8.55</v>
      </c>
      <c r="H9055" s="19" t="n">
        <v>5.36</v>
      </c>
      <c r="I9055" s="19" t="n">
        <f aca="false">ROUND(F9055*G9055,2)</f>
        <v>42.75</v>
      </c>
      <c r="J9055" s="19" t="n">
        <f aca="false">ROUND(F9055*H9055,2)</f>
        <v>26.8</v>
      </c>
      <c r="K9055" s="19" t="n">
        <f aca="false">INDEX(Pricebook!$L$2:$L$1401,MATCH(D9055,Pricebook!$A$2:$A$1401,0))</f>
        <v>8.95</v>
      </c>
      <c r="L9055" s="19" t="n">
        <f aca="false">ROUND(F9055*K9055,2)</f>
        <v>44.75</v>
      </c>
      <c r="M9055" s="24" t="n">
        <f aca="false">DATE(YEAR(C9055),MONTH(C9055),1)</f>
        <v>46235</v>
      </c>
    </row>
    <row r="9056" customFormat="false" ht="15" hidden="false" customHeight="false" outlineLevel="0" collapsed="false">
      <c r="A9056" s="21" t="s">
        <v>4083</v>
      </c>
      <c r="B9056" s="21" t="s">
        <v>3591</v>
      </c>
      <c r="C9056" s="23" t="n">
        <v>46265</v>
      </c>
      <c r="D9056" s="21" t="s">
        <v>719</v>
      </c>
      <c r="E9056" s="21" t="s">
        <v>366</v>
      </c>
      <c r="F9056" s="12" t="n">
        <v>4</v>
      </c>
      <c r="G9056" s="19" t="n">
        <v>12.15</v>
      </c>
      <c r="H9056" s="19" t="n">
        <v>9.85</v>
      </c>
      <c r="I9056" s="19" t="n">
        <f aca="false">ROUND(F9056*G9056,2)</f>
        <v>48.6</v>
      </c>
      <c r="J9056" s="19" t="n">
        <f aca="false">ROUND(F9056*H9056,2)</f>
        <v>39.4</v>
      </c>
      <c r="K9056" s="19" t="n">
        <f aca="false">INDEX(Pricebook!$L$2:$L$1401,MATCH(D9056,Pricebook!$A$2:$A$1401,0))</f>
        <v>13</v>
      </c>
      <c r="L9056" s="19" t="n">
        <f aca="false">ROUND(F9056*K9056,2)</f>
        <v>52</v>
      </c>
      <c r="M9056" s="24" t="n">
        <f aca="false">DATE(YEAR(C9056),MONTH(C9056),1)</f>
        <v>46235</v>
      </c>
    </row>
    <row r="9057" customFormat="false" ht="15" hidden="false" customHeight="false" outlineLevel="0" collapsed="false">
      <c r="A9057" s="21" t="s">
        <v>4083</v>
      </c>
      <c r="B9057" s="21" t="s">
        <v>3591</v>
      </c>
      <c r="C9057" s="23" t="n">
        <v>46265</v>
      </c>
      <c r="D9057" s="21" t="s">
        <v>2569</v>
      </c>
      <c r="E9057" s="21" t="s">
        <v>2466</v>
      </c>
      <c r="F9057" s="12" t="n">
        <v>1</v>
      </c>
      <c r="G9057" s="19" t="n">
        <v>308.35</v>
      </c>
      <c r="H9057" s="19" t="n">
        <v>194</v>
      </c>
      <c r="I9057" s="19" t="n">
        <f aca="false">ROUND(F9057*G9057,2)</f>
        <v>308.35</v>
      </c>
      <c r="J9057" s="19" t="n">
        <f aca="false">ROUND(F9057*H9057,2)</f>
        <v>194</v>
      </c>
      <c r="K9057" s="19" t="n">
        <f aca="false">INDEX(Pricebook!$L$2:$L$1401,MATCH(D9057,Pricebook!$A$2:$A$1401,0))</f>
        <v>323.35</v>
      </c>
      <c r="L9057" s="19" t="n">
        <f aca="false">ROUND(F9057*K9057,2)</f>
        <v>323.35</v>
      </c>
      <c r="M9057" s="24" t="n">
        <f aca="false">DATE(YEAR(C9057),MONTH(C9057),1)</f>
        <v>46235</v>
      </c>
    </row>
    <row r="9058" customFormat="false" ht="15" hidden="false" customHeight="false" outlineLevel="0" collapsed="false">
      <c r="A9058" s="21" t="s">
        <v>4083</v>
      </c>
      <c r="B9058" s="21" t="s">
        <v>3591</v>
      </c>
      <c r="C9058" s="23" t="n">
        <v>46265</v>
      </c>
      <c r="D9058" s="21" t="s">
        <v>497</v>
      </c>
      <c r="E9058" s="21" t="s">
        <v>366</v>
      </c>
      <c r="F9058" s="12" t="n">
        <v>2</v>
      </c>
      <c r="G9058" s="19" t="n">
        <v>20.9</v>
      </c>
      <c r="H9058" s="19" t="n">
        <v>15.25</v>
      </c>
      <c r="I9058" s="19" t="n">
        <f aca="false">ROUND(F9058*G9058,2)</f>
        <v>41.8</v>
      </c>
      <c r="J9058" s="19" t="n">
        <f aca="false">ROUND(F9058*H9058,2)</f>
        <v>30.5</v>
      </c>
      <c r="K9058" s="19" t="n">
        <f aca="false">INDEX(Pricebook!$L$2:$L$1401,MATCH(D9058,Pricebook!$A$2:$A$1401,0))</f>
        <v>22.8</v>
      </c>
      <c r="L9058" s="19" t="n">
        <f aca="false">ROUND(F9058*K9058,2)</f>
        <v>45.6</v>
      </c>
      <c r="M9058" s="24" t="n">
        <f aca="false">DATE(YEAR(C9058),MONTH(C9058),1)</f>
        <v>46235</v>
      </c>
    </row>
    <row r="9059" customFormat="false" ht="15" hidden="false" customHeight="false" outlineLevel="0" collapsed="false">
      <c r="A9059" s="21" t="s">
        <v>4083</v>
      </c>
      <c r="B9059" s="21" t="s">
        <v>3591</v>
      </c>
      <c r="C9059" s="23" t="n">
        <v>46265</v>
      </c>
      <c r="D9059" s="21" t="s">
        <v>2495</v>
      </c>
      <c r="E9059" s="21" t="s">
        <v>2466</v>
      </c>
      <c r="F9059" s="12" t="n">
        <v>1</v>
      </c>
      <c r="G9059" s="19" t="n">
        <v>5.4</v>
      </c>
      <c r="H9059" s="19" t="n">
        <v>3.37</v>
      </c>
      <c r="I9059" s="19" t="n">
        <f aca="false">ROUND(F9059*G9059,2)</f>
        <v>5.4</v>
      </c>
      <c r="J9059" s="19" t="n">
        <f aca="false">ROUND(F9059*H9059,2)</f>
        <v>3.37</v>
      </c>
      <c r="K9059" s="19" t="n">
        <f aca="false">INDEX(Pricebook!$L$2:$L$1401,MATCH(D9059,Pricebook!$A$2:$A$1401,0))</f>
        <v>5.65</v>
      </c>
      <c r="L9059" s="19" t="n">
        <f aca="false">ROUND(F9059*K9059,2)</f>
        <v>5.65</v>
      </c>
      <c r="M9059" s="24" t="n">
        <f aca="false">DATE(YEAR(C9059),MONTH(C9059),1)</f>
        <v>46235</v>
      </c>
    </row>
    <row r="9060" customFormat="false" ht="15" hidden="false" customHeight="false" outlineLevel="0" collapsed="false">
      <c r="A9060" s="21" t="s">
        <v>4083</v>
      </c>
      <c r="B9060" s="21" t="s">
        <v>3591</v>
      </c>
      <c r="C9060" s="23" t="n">
        <v>46265</v>
      </c>
      <c r="D9060" s="21" t="s">
        <v>2541</v>
      </c>
      <c r="E9060" s="21" t="s">
        <v>2466</v>
      </c>
      <c r="F9060" s="12" t="n">
        <v>1</v>
      </c>
      <c r="G9060" s="19" t="n">
        <v>113.35</v>
      </c>
      <c r="H9060" s="19" t="n">
        <v>70.38</v>
      </c>
      <c r="I9060" s="19" t="n">
        <f aca="false">ROUND(F9060*G9060,2)</f>
        <v>113.35</v>
      </c>
      <c r="J9060" s="19" t="n">
        <f aca="false">ROUND(F9060*H9060,2)</f>
        <v>70.38</v>
      </c>
      <c r="K9060" s="19" t="n">
        <f aca="false">INDEX(Pricebook!$L$2:$L$1401,MATCH(D9060,Pricebook!$A$2:$A$1401,0))</f>
        <v>117.3</v>
      </c>
      <c r="L9060" s="19" t="n">
        <f aca="false">ROUND(F9060*K9060,2)</f>
        <v>117.3</v>
      </c>
      <c r="M9060" s="24" t="n">
        <f aca="false">DATE(YEAR(C9060),MONTH(C9060),1)</f>
        <v>46235</v>
      </c>
    </row>
    <row r="9061" customFormat="false" ht="15" hidden="false" customHeight="false" outlineLevel="0" collapsed="false">
      <c r="A9061" s="21" t="s">
        <v>4083</v>
      </c>
      <c r="B9061" s="21" t="s">
        <v>3591</v>
      </c>
      <c r="C9061" s="23" t="n">
        <v>46265</v>
      </c>
      <c r="D9061" s="21" t="s">
        <v>2553</v>
      </c>
      <c r="E9061" s="21" t="s">
        <v>2466</v>
      </c>
      <c r="F9061" s="12" t="n">
        <v>1</v>
      </c>
      <c r="G9061" s="19" t="n">
        <v>85.3</v>
      </c>
      <c r="H9061" s="19" t="n">
        <v>60.98</v>
      </c>
      <c r="I9061" s="19" t="n">
        <f aca="false">ROUND(F9061*G9061,2)</f>
        <v>85.3</v>
      </c>
      <c r="J9061" s="19" t="n">
        <f aca="false">ROUND(F9061*H9061,2)</f>
        <v>60.98</v>
      </c>
      <c r="K9061" s="19" t="n">
        <f aca="false">INDEX(Pricebook!$L$2:$L$1401,MATCH(D9061,Pricebook!$A$2:$A$1401,0))</f>
        <v>89.7</v>
      </c>
      <c r="L9061" s="19" t="n">
        <f aca="false">ROUND(F9061*K9061,2)</f>
        <v>89.7</v>
      </c>
      <c r="M9061" s="24" t="n">
        <f aca="false">DATE(YEAR(C9061),MONTH(C9061),1)</f>
        <v>46235</v>
      </c>
    </row>
    <row r="9062" customFormat="false" ht="15" hidden="false" customHeight="false" outlineLevel="0" collapsed="false">
      <c r="A9062" s="21" t="s">
        <v>4083</v>
      </c>
      <c r="B9062" s="21" t="s">
        <v>3591</v>
      </c>
      <c r="C9062" s="23" t="n">
        <v>46265</v>
      </c>
      <c r="D9062" s="21" t="s">
        <v>2798</v>
      </c>
      <c r="E9062" s="21" t="s">
        <v>2748</v>
      </c>
      <c r="F9062" s="12" t="n">
        <v>1</v>
      </c>
      <c r="G9062" s="19" t="n">
        <v>4.95</v>
      </c>
      <c r="H9062" s="19" t="n">
        <v>3.29</v>
      </c>
      <c r="I9062" s="19" t="n">
        <f aca="false">ROUND(F9062*G9062,2)</f>
        <v>4.95</v>
      </c>
      <c r="J9062" s="19" t="n">
        <f aca="false">ROUND(F9062*H9062,2)</f>
        <v>3.29</v>
      </c>
      <c r="K9062" s="19" t="n">
        <f aca="false">INDEX(Pricebook!$L$2:$L$1401,MATCH(D9062,Pricebook!$A$2:$A$1401,0))</f>
        <v>5.4</v>
      </c>
      <c r="L9062" s="19" t="n">
        <f aca="false">ROUND(F9062*K9062,2)</f>
        <v>5.4</v>
      </c>
      <c r="M9062" s="24" t="n">
        <f aca="false">DATE(YEAR(C9062),MONTH(C9062),1)</f>
        <v>46235</v>
      </c>
    </row>
    <row r="9063" customFormat="false" ht="15" hidden="false" customHeight="false" outlineLevel="0" collapsed="false">
      <c r="A9063" s="21" t="s">
        <v>4083</v>
      </c>
      <c r="B9063" s="21" t="s">
        <v>3591</v>
      </c>
      <c r="C9063" s="23" t="n">
        <v>46265</v>
      </c>
      <c r="D9063" s="21" t="s">
        <v>2495</v>
      </c>
      <c r="E9063" s="21" t="s">
        <v>2466</v>
      </c>
      <c r="F9063" s="12" t="n">
        <v>3</v>
      </c>
      <c r="G9063" s="19" t="n">
        <v>5.4</v>
      </c>
      <c r="H9063" s="19" t="n">
        <v>3.37</v>
      </c>
      <c r="I9063" s="19" t="n">
        <f aca="false">ROUND(F9063*G9063,2)</f>
        <v>16.2</v>
      </c>
      <c r="J9063" s="19" t="n">
        <f aca="false">ROUND(F9063*H9063,2)</f>
        <v>10.11</v>
      </c>
      <c r="K9063" s="19" t="n">
        <f aca="false">INDEX(Pricebook!$L$2:$L$1401,MATCH(D9063,Pricebook!$A$2:$A$1401,0))</f>
        <v>5.65</v>
      </c>
      <c r="L9063" s="19" t="n">
        <f aca="false">ROUND(F9063*K9063,2)</f>
        <v>16.95</v>
      </c>
      <c r="M9063" s="24" t="n">
        <f aca="false">DATE(YEAR(C9063),MONTH(C9063),1)</f>
        <v>46235</v>
      </c>
    </row>
    <row r="9064" customFormat="false" ht="15" hidden="false" customHeight="false" outlineLevel="0" collapsed="false">
      <c r="A9064" s="21" t="s">
        <v>4083</v>
      </c>
      <c r="B9064" s="21" t="s">
        <v>3591</v>
      </c>
      <c r="C9064" s="23" t="n">
        <v>46265</v>
      </c>
      <c r="D9064" s="21" t="s">
        <v>903</v>
      </c>
      <c r="E9064" s="21" t="s">
        <v>366</v>
      </c>
      <c r="F9064" s="12" t="n">
        <v>2</v>
      </c>
      <c r="G9064" s="19" t="n">
        <v>12.2</v>
      </c>
      <c r="H9064" s="19" t="n">
        <v>8.79</v>
      </c>
      <c r="I9064" s="19" t="n">
        <f aca="false">ROUND(F9064*G9064,2)</f>
        <v>24.4</v>
      </c>
      <c r="J9064" s="19" t="n">
        <f aca="false">ROUND(F9064*H9064,2)</f>
        <v>17.58</v>
      </c>
      <c r="K9064" s="19" t="n">
        <f aca="false">INDEX(Pricebook!$L$2:$L$1401,MATCH(D9064,Pricebook!$A$2:$A$1401,0))</f>
        <v>13.15</v>
      </c>
      <c r="L9064" s="19" t="n">
        <f aca="false">ROUND(F9064*K9064,2)</f>
        <v>26.3</v>
      </c>
      <c r="M9064" s="24" t="n">
        <f aca="false">DATE(YEAR(C9064),MONTH(C9064),1)</f>
        <v>46235</v>
      </c>
    </row>
    <row r="9065" customFormat="false" ht="15" hidden="false" customHeight="false" outlineLevel="0" collapsed="false">
      <c r="A9065" s="21" t="s">
        <v>4084</v>
      </c>
      <c r="B9065" s="21" t="s">
        <v>3071</v>
      </c>
      <c r="C9065" s="23" t="n">
        <v>46265</v>
      </c>
      <c r="D9065" s="21" t="s">
        <v>225</v>
      </c>
      <c r="E9065" s="21" t="s">
        <v>108</v>
      </c>
      <c r="F9065" s="12" t="n">
        <v>1</v>
      </c>
      <c r="G9065" s="19" t="n">
        <v>8.6</v>
      </c>
      <c r="H9065" s="19" t="n">
        <v>6.55</v>
      </c>
      <c r="I9065" s="19" t="n">
        <f aca="false">ROUND(F9065*G9065,2)</f>
        <v>8.6</v>
      </c>
      <c r="J9065" s="19" t="n">
        <f aca="false">ROUND(F9065*H9065,2)</f>
        <v>6.55</v>
      </c>
      <c r="K9065" s="19" t="n">
        <f aca="false">INDEX(Pricebook!$L$2:$L$1401,MATCH(D9065,Pricebook!$A$2:$A$1401,0))</f>
        <v>9.4</v>
      </c>
      <c r="L9065" s="19" t="n">
        <f aca="false">ROUND(F9065*K9065,2)</f>
        <v>9.4</v>
      </c>
      <c r="M9065" s="24" t="n">
        <f aca="false">DATE(YEAR(C9065),MONTH(C9065),1)</f>
        <v>46235</v>
      </c>
    </row>
    <row r="9066" customFormat="false" ht="15" hidden="false" customHeight="false" outlineLevel="0" collapsed="false">
      <c r="A9066" s="21" t="s">
        <v>4084</v>
      </c>
      <c r="B9066" s="21" t="s">
        <v>3071</v>
      </c>
      <c r="C9066" s="23" t="n">
        <v>46265</v>
      </c>
      <c r="D9066" s="21" t="s">
        <v>623</v>
      </c>
      <c r="E9066" s="21" t="s">
        <v>366</v>
      </c>
      <c r="F9066" s="12" t="n">
        <v>2</v>
      </c>
      <c r="G9066" s="19" t="n">
        <v>15.25</v>
      </c>
      <c r="H9066" s="19" t="n">
        <v>10.98</v>
      </c>
      <c r="I9066" s="19" t="n">
        <f aca="false">ROUND(F9066*G9066,2)</f>
        <v>30.5</v>
      </c>
      <c r="J9066" s="19" t="n">
        <f aca="false">ROUND(F9066*H9066,2)</f>
        <v>21.96</v>
      </c>
      <c r="K9066" s="19" t="n">
        <f aca="false">INDEX(Pricebook!$L$2:$L$1401,MATCH(D9066,Pricebook!$A$2:$A$1401,0))</f>
        <v>16.4</v>
      </c>
      <c r="L9066" s="19" t="n">
        <f aca="false">ROUND(F9066*K9066,2)</f>
        <v>32.8</v>
      </c>
      <c r="M9066" s="24" t="n">
        <f aca="false">DATE(YEAR(C9066),MONTH(C9066),1)</f>
        <v>46235</v>
      </c>
    </row>
    <row r="9067" customFormat="false" ht="15" hidden="false" customHeight="false" outlineLevel="0" collapsed="false">
      <c r="A9067" s="21" t="s">
        <v>4084</v>
      </c>
      <c r="B9067" s="21" t="s">
        <v>3071</v>
      </c>
      <c r="C9067" s="23" t="n">
        <v>46265</v>
      </c>
      <c r="D9067" s="21" t="s">
        <v>1156</v>
      </c>
      <c r="E9067" s="21" t="s">
        <v>971</v>
      </c>
      <c r="F9067" s="12" t="n">
        <v>42</v>
      </c>
      <c r="G9067" s="19" t="n">
        <v>24.65</v>
      </c>
      <c r="H9067" s="19" t="n">
        <v>19.96</v>
      </c>
      <c r="I9067" s="19" t="n">
        <f aca="false">ROUND(F9067*G9067,2)</f>
        <v>1035.3</v>
      </c>
      <c r="J9067" s="19" t="n">
        <f aca="false">ROUND(F9067*H9067,2)</f>
        <v>838.32</v>
      </c>
      <c r="K9067" s="19" t="n">
        <f aca="false">INDEX(Pricebook!$L$2:$L$1401,MATCH(D9067,Pricebook!$A$2:$A$1401,0))</f>
        <v>24.65</v>
      </c>
      <c r="L9067" s="19" t="n">
        <f aca="false">ROUND(F9067*K9067,2)</f>
        <v>1035.3</v>
      </c>
      <c r="M9067" s="24" t="n">
        <f aca="false">DATE(YEAR(C9067),MONTH(C9067),1)</f>
        <v>46235</v>
      </c>
    </row>
    <row r="9068" customFormat="false" ht="15" hidden="false" customHeight="false" outlineLevel="0" collapsed="false">
      <c r="A9068" s="21" t="s">
        <v>4084</v>
      </c>
      <c r="B9068" s="21" t="s">
        <v>3071</v>
      </c>
      <c r="C9068" s="23" t="n">
        <v>46265</v>
      </c>
      <c r="D9068" s="21" t="s">
        <v>2521</v>
      </c>
      <c r="E9068" s="21" t="s">
        <v>2466</v>
      </c>
      <c r="F9068" s="12" t="n">
        <v>1</v>
      </c>
      <c r="G9068" s="19" t="n">
        <v>70</v>
      </c>
      <c r="H9068" s="19" t="n">
        <v>43.19</v>
      </c>
      <c r="I9068" s="19" t="n">
        <f aca="false">ROUND(F9068*G9068,2)</f>
        <v>70</v>
      </c>
      <c r="J9068" s="19" t="n">
        <f aca="false">ROUND(F9068*H9068,2)</f>
        <v>43.19</v>
      </c>
      <c r="K9068" s="19" t="n">
        <f aca="false">INDEX(Pricebook!$L$2:$L$1401,MATCH(D9068,Pricebook!$A$2:$A$1401,0))</f>
        <v>72</v>
      </c>
      <c r="L9068" s="19" t="n">
        <f aca="false">ROUND(F9068*K9068,2)</f>
        <v>72</v>
      </c>
      <c r="M9068" s="24" t="n">
        <f aca="false">DATE(YEAR(C9068),MONTH(C9068),1)</f>
        <v>46235</v>
      </c>
    </row>
    <row r="9069" customFormat="false" ht="15" hidden="false" customHeight="false" outlineLevel="0" collapsed="false">
      <c r="A9069" s="21" t="s">
        <v>4084</v>
      </c>
      <c r="B9069" s="21" t="s">
        <v>3071</v>
      </c>
      <c r="C9069" s="23" t="n">
        <v>46265</v>
      </c>
      <c r="D9069" s="21" t="s">
        <v>713</v>
      </c>
      <c r="E9069" s="21" t="s">
        <v>366</v>
      </c>
      <c r="F9069" s="12" t="n">
        <v>3</v>
      </c>
      <c r="G9069" s="19" t="n">
        <v>22.4</v>
      </c>
      <c r="H9069" s="19" t="n">
        <v>16.09</v>
      </c>
      <c r="I9069" s="19" t="n">
        <f aca="false">ROUND(F9069*G9069,2)</f>
        <v>67.2</v>
      </c>
      <c r="J9069" s="19" t="n">
        <f aca="false">ROUND(F9069*H9069,2)</f>
        <v>48.27</v>
      </c>
      <c r="K9069" s="19" t="n">
        <f aca="false">INDEX(Pricebook!$L$2:$L$1401,MATCH(D9069,Pricebook!$A$2:$A$1401,0))</f>
        <v>24.05</v>
      </c>
      <c r="L9069" s="19" t="n">
        <f aca="false">ROUND(F9069*K9069,2)</f>
        <v>72.15</v>
      </c>
      <c r="M9069" s="24" t="n">
        <f aca="false">DATE(YEAR(C9069),MONTH(C9069),1)</f>
        <v>46235</v>
      </c>
    </row>
    <row r="9070" customFormat="false" ht="15" hidden="false" customHeight="false" outlineLevel="0" collapsed="false">
      <c r="A9070" s="21" t="s">
        <v>4084</v>
      </c>
      <c r="B9070" s="21" t="s">
        <v>3071</v>
      </c>
      <c r="C9070" s="23" t="n">
        <v>46265</v>
      </c>
      <c r="D9070" s="21" t="s">
        <v>1088</v>
      </c>
      <c r="E9070" s="21" t="s">
        <v>971</v>
      </c>
      <c r="F9070" s="12" t="n">
        <v>2</v>
      </c>
      <c r="G9070" s="19" t="n">
        <v>72.65</v>
      </c>
      <c r="H9070" s="19" t="n">
        <v>59.54</v>
      </c>
      <c r="I9070" s="19" t="n">
        <f aca="false">ROUND(F9070*G9070,2)</f>
        <v>145.3</v>
      </c>
      <c r="J9070" s="19" t="n">
        <f aca="false">ROUND(F9070*H9070,2)</f>
        <v>119.08</v>
      </c>
      <c r="K9070" s="19" t="n">
        <f aca="false">INDEX(Pricebook!$L$2:$L$1401,MATCH(D9070,Pricebook!$A$2:$A$1401,0))</f>
        <v>79.95</v>
      </c>
      <c r="L9070" s="19" t="n">
        <f aca="false">ROUND(F9070*K9070,2)</f>
        <v>159.9</v>
      </c>
      <c r="M9070" s="24" t="n">
        <f aca="false">DATE(YEAR(C9070),MONTH(C9070),1)</f>
        <v>46235</v>
      </c>
    </row>
    <row r="9071" customFormat="false" ht="15" hidden="false" customHeight="false" outlineLevel="0" collapsed="false">
      <c r="A9071" s="21" t="s">
        <v>4084</v>
      </c>
      <c r="B9071" s="21" t="s">
        <v>3071</v>
      </c>
      <c r="C9071" s="23" t="n">
        <v>46265</v>
      </c>
      <c r="D9071" s="21" t="s">
        <v>665</v>
      </c>
      <c r="E9071" s="21" t="s">
        <v>366</v>
      </c>
      <c r="F9071" s="12" t="n">
        <v>2</v>
      </c>
      <c r="G9071" s="19" t="n">
        <v>28.25</v>
      </c>
      <c r="H9071" s="19" t="n">
        <v>20.57</v>
      </c>
      <c r="I9071" s="19" t="n">
        <f aca="false">ROUND(F9071*G9071,2)</f>
        <v>56.5</v>
      </c>
      <c r="J9071" s="19" t="n">
        <f aca="false">ROUND(F9071*H9071,2)</f>
        <v>41.14</v>
      </c>
      <c r="K9071" s="19" t="n">
        <f aca="false">INDEX(Pricebook!$L$2:$L$1401,MATCH(D9071,Pricebook!$A$2:$A$1401,0))</f>
        <v>30.75</v>
      </c>
      <c r="L9071" s="19" t="n">
        <f aca="false">ROUND(F9071*K9071,2)</f>
        <v>61.5</v>
      </c>
      <c r="M9071" s="24" t="n">
        <f aca="false">DATE(YEAR(C9071),MONTH(C9071),1)</f>
        <v>46235</v>
      </c>
    </row>
    <row r="9072" customFormat="false" ht="15" hidden="false" customHeight="false" outlineLevel="0" collapsed="false">
      <c r="A9072" s="21" t="s">
        <v>4084</v>
      </c>
      <c r="B9072" s="21" t="s">
        <v>3071</v>
      </c>
      <c r="C9072" s="23" t="n">
        <v>46265</v>
      </c>
      <c r="D9072" s="21" t="s">
        <v>268</v>
      </c>
      <c r="E9072" s="21" t="s">
        <v>108</v>
      </c>
      <c r="F9072" s="12" t="n">
        <v>1</v>
      </c>
      <c r="G9072" s="19" t="n">
        <v>97.15</v>
      </c>
      <c r="H9072" s="19" t="n">
        <v>75.09</v>
      </c>
      <c r="I9072" s="19" t="n">
        <f aca="false">ROUND(F9072*G9072,2)</f>
        <v>97.15</v>
      </c>
      <c r="J9072" s="19" t="n">
        <f aca="false">ROUND(F9072*H9072,2)</f>
        <v>75.09</v>
      </c>
      <c r="K9072" s="19" t="n">
        <f aca="false">INDEX(Pricebook!$L$2:$L$1401,MATCH(D9072,Pricebook!$A$2:$A$1401,0))</f>
        <v>107.3</v>
      </c>
      <c r="L9072" s="19" t="n">
        <f aca="false">ROUND(F9072*K9072,2)</f>
        <v>107.3</v>
      </c>
      <c r="M9072" s="24" t="n">
        <f aca="false">DATE(YEAR(C9072),MONTH(C9072),1)</f>
        <v>46235</v>
      </c>
    </row>
    <row r="9073" customFormat="false" ht="15" hidden="false" customHeight="false" outlineLevel="0" collapsed="false">
      <c r="A9073" s="21" t="s">
        <v>4084</v>
      </c>
      <c r="B9073" s="21" t="s">
        <v>3071</v>
      </c>
      <c r="C9073" s="23" t="n">
        <v>46265</v>
      </c>
      <c r="D9073" s="21" t="s">
        <v>751</v>
      </c>
      <c r="E9073" s="21" t="s">
        <v>366</v>
      </c>
      <c r="F9073" s="12" t="n">
        <v>4</v>
      </c>
      <c r="G9073" s="19" t="n">
        <v>20.6</v>
      </c>
      <c r="H9073" s="19" t="n">
        <v>14.84</v>
      </c>
      <c r="I9073" s="19" t="n">
        <f aca="false">ROUND(F9073*G9073,2)</f>
        <v>82.4</v>
      </c>
      <c r="J9073" s="19" t="n">
        <f aca="false">ROUND(F9073*H9073,2)</f>
        <v>59.36</v>
      </c>
      <c r="K9073" s="19" t="n">
        <f aca="false">INDEX(Pricebook!$L$2:$L$1401,MATCH(D9073,Pricebook!$A$2:$A$1401,0))</f>
        <v>22.15</v>
      </c>
      <c r="L9073" s="19" t="n">
        <f aca="false">ROUND(F9073*K9073,2)</f>
        <v>88.6</v>
      </c>
      <c r="M9073" s="24" t="n">
        <f aca="false">DATE(YEAR(C9073),MONTH(C9073),1)</f>
        <v>46235</v>
      </c>
    </row>
    <row r="9074" customFormat="false" ht="15" hidden="false" customHeight="false" outlineLevel="0" collapsed="false">
      <c r="A9074" s="21" t="s">
        <v>4084</v>
      </c>
      <c r="B9074" s="21" t="s">
        <v>3071</v>
      </c>
      <c r="C9074" s="23" t="n">
        <v>46265</v>
      </c>
      <c r="D9074" s="21" t="s">
        <v>1060</v>
      </c>
      <c r="E9074" s="21" t="s">
        <v>971</v>
      </c>
      <c r="F9074" s="12" t="n">
        <v>24</v>
      </c>
      <c r="G9074" s="19" t="n">
        <v>12.9</v>
      </c>
      <c r="H9074" s="19" t="n">
        <v>10.59</v>
      </c>
      <c r="I9074" s="19" t="n">
        <f aca="false">ROUND(F9074*G9074,2)</f>
        <v>309.6</v>
      </c>
      <c r="J9074" s="19" t="n">
        <f aca="false">ROUND(F9074*H9074,2)</f>
        <v>254.16</v>
      </c>
      <c r="K9074" s="19" t="n">
        <f aca="false">INDEX(Pricebook!$L$2:$L$1401,MATCH(D9074,Pricebook!$A$2:$A$1401,0))</f>
        <v>15.15</v>
      </c>
      <c r="L9074" s="19" t="n">
        <f aca="false">ROUND(F9074*K9074,2)</f>
        <v>363.6</v>
      </c>
      <c r="M9074" s="24" t="n">
        <f aca="false">DATE(YEAR(C9074),MONTH(C9074),1)</f>
        <v>46235</v>
      </c>
    </row>
    <row r="9075" customFormat="false" ht="15" hidden="false" customHeight="false" outlineLevel="0" collapsed="false">
      <c r="A9075" s="21" t="s">
        <v>4084</v>
      </c>
      <c r="B9075" s="21" t="s">
        <v>3071</v>
      </c>
      <c r="C9075" s="23" t="n">
        <v>46265</v>
      </c>
      <c r="D9075" s="21" t="s">
        <v>2491</v>
      </c>
      <c r="E9075" s="21" t="s">
        <v>2466</v>
      </c>
      <c r="F9075" s="12" t="n">
        <v>1</v>
      </c>
      <c r="G9075" s="19" t="n">
        <v>108.35</v>
      </c>
      <c r="H9075" s="19" t="n">
        <v>67.29</v>
      </c>
      <c r="I9075" s="19" t="n">
        <f aca="false">ROUND(F9075*G9075,2)</f>
        <v>108.35</v>
      </c>
      <c r="J9075" s="19" t="n">
        <f aca="false">ROUND(F9075*H9075,2)</f>
        <v>67.29</v>
      </c>
      <c r="K9075" s="19" t="n">
        <f aca="false">INDEX(Pricebook!$L$2:$L$1401,MATCH(D9075,Pricebook!$A$2:$A$1401,0))</f>
        <v>112.15</v>
      </c>
      <c r="L9075" s="19" t="n">
        <f aca="false">ROUND(F9075*K9075,2)</f>
        <v>112.15</v>
      </c>
      <c r="M9075" s="24" t="n">
        <f aca="false">DATE(YEAR(C9075),MONTH(C9075),1)</f>
        <v>46235</v>
      </c>
    </row>
    <row r="9076" customFormat="false" ht="15" hidden="false" customHeight="false" outlineLevel="0" collapsed="false">
      <c r="A9076" s="21" t="s">
        <v>4084</v>
      </c>
      <c r="B9076" s="21" t="s">
        <v>3071</v>
      </c>
      <c r="C9076" s="23" t="n">
        <v>46265</v>
      </c>
      <c r="D9076" s="21" t="s">
        <v>1130</v>
      </c>
      <c r="E9076" s="21" t="s">
        <v>971</v>
      </c>
      <c r="F9076" s="12" t="n">
        <v>12</v>
      </c>
      <c r="G9076" s="19" t="n">
        <v>1.7</v>
      </c>
      <c r="H9076" s="19" t="n">
        <v>1.39</v>
      </c>
      <c r="I9076" s="19" t="n">
        <f aca="false">ROUND(F9076*G9076,2)</f>
        <v>20.4</v>
      </c>
      <c r="J9076" s="19" t="n">
        <f aca="false">ROUND(F9076*H9076,2)</f>
        <v>16.68</v>
      </c>
      <c r="K9076" s="19" t="n">
        <f aca="false">INDEX(Pricebook!$L$2:$L$1401,MATCH(D9076,Pricebook!$A$2:$A$1401,0))</f>
        <v>2</v>
      </c>
      <c r="L9076" s="19" t="n">
        <f aca="false">ROUND(F9076*K9076,2)</f>
        <v>24</v>
      </c>
      <c r="M9076" s="24" t="n">
        <f aca="false">DATE(YEAR(C9076),MONTH(C9076),1)</f>
        <v>46235</v>
      </c>
    </row>
    <row r="9077" customFormat="false" ht="15" hidden="false" customHeight="false" outlineLevel="0" collapsed="false">
      <c r="A9077" s="21" t="s">
        <v>4085</v>
      </c>
      <c r="B9077" s="21" t="s">
        <v>3727</v>
      </c>
      <c r="C9077" s="23" t="n">
        <v>46265</v>
      </c>
      <c r="D9077" s="21" t="s">
        <v>2317</v>
      </c>
      <c r="E9077" s="21" t="s">
        <v>2202</v>
      </c>
      <c r="F9077" s="12" t="n">
        <v>14</v>
      </c>
      <c r="G9077" s="19" t="n">
        <v>7.45</v>
      </c>
      <c r="H9077" s="19" t="n">
        <v>4.62</v>
      </c>
      <c r="I9077" s="19" t="n">
        <f aca="false">ROUND(F9077*G9077,2)</f>
        <v>104.3</v>
      </c>
      <c r="J9077" s="19" t="n">
        <f aca="false">ROUND(F9077*H9077,2)</f>
        <v>64.68</v>
      </c>
      <c r="K9077" s="19" t="n">
        <f aca="false">INDEX(Pricebook!$L$2:$L$1401,MATCH(D9077,Pricebook!$A$2:$A$1401,0))</f>
        <v>8</v>
      </c>
      <c r="L9077" s="19" t="n">
        <f aca="false">ROUND(F9077*K9077,2)</f>
        <v>112</v>
      </c>
      <c r="M9077" s="24" t="n">
        <f aca="false">DATE(YEAR(C9077),MONTH(C9077),1)</f>
        <v>46235</v>
      </c>
    </row>
    <row r="9078" customFormat="false" ht="15" hidden="false" customHeight="false" outlineLevel="0" collapsed="false">
      <c r="A9078" s="21" t="s">
        <v>4085</v>
      </c>
      <c r="B9078" s="21" t="s">
        <v>3727</v>
      </c>
      <c r="C9078" s="23" t="n">
        <v>46265</v>
      </c>
      <c r="D9078" s="21" t="s">
        <v>2220</v>
      </c>
      <c r="E9078" s="21" t="s">
        <v>2202</v>
      </c>
      <c r="F9078" s="12" t="n">
        <v>3</v>
      </c>
      <c r="G9078" s="19" t="n">
        <v>8.15</v>
      </c>
      <c r="H9078" s="19" t="n">
        <v>5.56</v>
      </c>
      <c r="I9078" s="19" t="n">
        <f aca="false">ROUND(F9078*G9078,2)</f>
        <v>24.45</v>
      </c>
      <c r="J9078" s="19" t="n">
        <f aca="false">ROUND(F9078*H9078,2)</f>
        <v>16.68</v>
      </c>
      <c r="K9078" s="19" t="n">
        <f aca="false">INDEX(Pricebook!$L$2:$L$1401,MATCH(D9078,Pricebook!$A$2:$A$1401,0))</f>
        <v>8.6</v>
      </c>
      <c r="L9078" s="19" t="n">
        <f aca="false">ROUND(F9078*K9078,2)</f>
        <v>25.8</v>
      </c>
      <c r="M9078" s="24" t="n">
        <f aca="false">DATE(YEAR(C9078),MONTH(C9078),1)</f>
        <v>46235</v>
      </c>
    </row>
    <row r="9079" customFormat="false" ht="15" hidden="false" customHeight="false" outlineLevel="0" collapsed="false">
      <c r="A9079" s="21" t="s">
        <v>4085</v>
      </c>
      <c r="B9079" s="21" t="s">
        <v>3727</v>
      </c>
      <c r="C9079" s="23" t="n">
        <v>46265</v>
      </c>
      <c r="D9079" s="21" t="s">
        <v>553</v>
      </c>
      <c r="E9079" s="21" t="s">
        <v>366</v>
      </c>
      <c r="F9079" s="12" t="n">
        <v>3</v>
      </c>
      <c r="G9079" s="19" t="n">
        <v>44.25</v>
      </c>
      <c r="H9079" s="19" t="n">
        <v>34.9</v>
      </c>
      <c r="I9079" s="19" t="n">
        <f aca="false">ROUND(F9079*G9079,2)</f>
        <v>132.75</v>
      </c>
      <c r="J9079" s="19" t="n">
        <f aca="false">ROUND(F9079*H9079,2)</f>
        <v>104.7</v>
      </c>
      <c r="K9079" s="19" t="n">
        <f aca="false">INDEX(Pricebook!$L$2:$L$1401,MATCH(D9079,Pricebook!$A$2:$A$1401,0))</f>
        <v>47.85</v>
      </c>
      <c r="L9079" s="19" t="n">
        <f aca="false">ROUND(F9079*K9079,2)</f>
        <v>143.55</v>
      </c>
      <c r="M9079" s="24" t="n">
        <f aca="false">DATE(YEAR(C9079),MONTH(C9079),1)</f>
        <v>46235</v>
      </c>
    </row>
    <row r="9080" customFormat="false" ht="15" hidden="false" customHeight="false" outlineLevel="0" collapsed="false">
      <c r="A9080" s="21" t="s">
        <v>4085</v>
      </c>
      <c r="B9080" s="21" t="s">
        <v>3727</v>
      </c>
      <c r="C9080" s="23" t="n">
        <v>46265</v>
      </c>
      <c r="D9080" s="21" t="s">
        <v>2900</v>
      </c>
      <c r="E9080" s="21" t="s">
        <v>2748</v>
      </c>
      <c r="F9080" s="12" t="n">
        <v>1</v>
      </c>
      <c r="G9080" s="19" t="n">
        <v>58.75</v>
      </c>
      <c r="H9080" s="19" t="n">
        <v>35.2</v>
      </c>
      <c r="I9080" s="19" t="n">
        <f aca="false">ROUND(F9080*G9080,2)</f>
        <v>58.75</v>
      </c>
      <c r="J9080" s="19" t="n">
        <f aca="false">ROUND(F9080*H9080,2)</f>
        <v>35.2</v>
      </c>
      <c r="K9080" s="19" t="n">
        <f aca="false">INDEX(Pricebook!$L$2:$L$1401,MATCH(D9080,Pricebook!$A$2:$A$1401,0))</f>
        <v>64</v>
      </c>
      <c r="L9080" s="19" t="n">
        <f aca="false">ROUND(F9080*K9080,2)</f>
        <v>64</v>
      </c>
      <c r="M9080" s="24" t="n">
        <f aca="false">DATE(YEAR(C9080),MONTH(C9080),1)</f>
        <v>46235</v>
      </c>
    </row>
    <row r="9081" customFormat="false" ht="15" hidden="false" customHeight="false" outlineLevel="0" collapsed="false">
      <c r="A9081" s="21" t="s">
        <v>4085</v>
      </c>
      <c r="B9081" s="21" t="s">
        <v>3727</v>
      </c>
      <c r="C9081" s="23" t="n">
        <v>46265</v>
      </c>
      <c r="D9081" s="21" t="s">
        <v>2880</v>
      </c>
      <c r="E9081" s="21" t="s">
        <v>2748</v>
      </c>
      <c r="F9081" s="12" t="n">
        <v>5</v>
      </c>
      <c r="G9081" s="19" t="n">
        <v>18.4</v>
      </c>
      <c r="H9081" s="19" t="n">
        <v>10.98</v>
      </c>
      <c r="I9081" s="19" t="n">
        <f aca="false">ROUND(F9081*G9081,2)</f>
        <v>92</v>
      </c>
      <c r="J9081" s="19" t="n">
        <f aca="false">ROUND(F9081*H9081,2)</f>
        <v>54.9</v>
      </c>
      <c r="K9081" s="19" t="n">
        <f aca="false">INDEX(Pricebook!$L$2:$L$1401,MATCH(D9081,Pricebook!$A$2:$A$1401,0))</f>
        <v>20</v>
      </c>
      <c r="L9081" s="19" t="n">
        <f aca="false">ROUND(F9081*K9081,2)</f>
        <v>100</v>
      </c>
      <c r="M9081" s="24" t="n">
        <f aca="false">DATE(YEAR(C9081),MONTH(C9081),1)</f>
        <v>46235</v>
      </c>
    </row>
    <row r="9082" customFormat="false" ht="15" hidden="false" customHeight="false" outlineLevel="0" collapsed="false">
      <c r="A9082" s="21" t="s">
        <v>4085</v>
      </c>
      <c r="B9082" s="21" t="s">
        <v>3727</v>
      </c>
      <c r="C9082" s="23" t="n">
        <v>46265</v>
      </c>
      <c r="D9082" s="21" t="s">
        <v>2936</v>
      </c>
      <c r="E9082" s="21" t="s">
        <v>2748</v>
      </c>
      <c r="F9082" s="12" t="n">
        <v>3</v>
      </c>
      <c r="G9082" s="19" t="n">
        <v>7.75</v>
      </c>
      <c r="H9082" s="19" t="n">
        <v>4.68</v>
      </c>
      <c r="I9082" s="19" t="n">
        <f aca="false">ROUND(F9082*G9082,2)</f>
        <v>23.25</v>
      </c>
      <c r="J9082" s="19" t="n">
        <f aca="false">ROUND(F9082*H9082,2)</f>
        <v>14.04</v>
      </c>
      <c r="K9082" s="19" t="n">
        <f aca="false">INDEX(Pricebook!$L$2:$L$1401,MATCH(D9082,Pricebook!$A$2:$A$1401,0))</f>
        <v>8.55</v>
      </c>
      <c r="L9082" s="19" t="n">
        <f aca="false">ROUND(F9082*K9082,2)</f>
        <v>25.65</v>
      </c>
      <c r="M9082" s="24" t="n">
        <f aca="false">DATE(YEAR(C9082),MONTH(C9082),1)</f>
        <v>46235</v>
      </c>
    </row>
    <row r="9083" customFormat="false" ht="15" hidden="false" customHeight="false" outlineLevel="0" collapsed="false">
      <c r="A9083" s="21" t="s">
        <v>4085</v>
      </c>
      <c r="B9083" s="21" t="s">
        <v>3727</v>
      </c>
      <c r="C9083" s="23" t="n">
        <v>46265</v>
      </c>
      <c r="D9083" s="21" t="s">
        <v>1302</v>
      </c>
      <c r="E9083" s="21" t="s">
        <v>971</v>
      </c>
      <c r="F9083" s="12" t="n">
        <v>9</v>
      </c>
      <c r="G9083" s="19" t="n">
        <v>6.15</v>
      </c>
      <c r="H9083" s="19" t="n">
        <v>4.99</v>
      </c>
      <c r="I9083" s="19" t="n">
        <f aca="false">ROUND(F9083*G9083,2)</f>
        <v>55.35</v>
      </c>
      <c r="J9083" s="19" t="n">
        <f aca="false">ROUND(F9083*H9083,2)</f>
        <v>44.91</v>
      </c>
      <c r="K9083" s="19" t="n">
        <f aca="false">INDEX(Pricebook!$L$2:$L$1401,MATCH(D9083,Pricebook!$A$2:$A$1401,0))</f>
        <v>7.15</v>
      </c>
      <c r="L9083" s="19" t="n">
        <f aca="false">ROUND(F9083*K9083,2)</f>
        <v>64.35</v>
      </c>
      <c r="M9083" s="24" t="n">
        <f aca="false">DATE(YEAR(C9083),MONTH(C9083),1)</f>
        <v>46235</v>
      </c>
    </row>
    <row r="9084" customFormat="false" ht="15" hidden="false" customHeight="false" outlineLevel="0" collapsed="false">
      <c r="A9084" s="21" t="s">
        <v>4085</v>
      </c>
      <c r="B9084" s="21" t="s">
        <v>3727</v>
      </c>
      <c r="C9084" s="23" t="n">
        <v>46265</v>
      </c>
      <c r="D9084" s="21" t="s">
        <v>2333</v>
      </c>
      <c r="E9084" s="21" t="s">
        <v>2202</v>
      </c>
      <c r="F9084" s="12" t="n">
        <v>3</v>
      </c>
      <c r="G9084" s="19" t="n">
        <v>41.9</v>
      </c>
      <c r="H9084" s="19" t="n">
        <v>25.71</v>
      </c>
      <c r="I9084" s="19" t="n">
        <f aca="false">ROUND(F9084*G9084,2)</f>
        <v>125.7</v>
      </c>
      <c r="J9084" s="19" t="n">
        <f aca="false">ROUND(F9084*H9084,2)</f>
        <v>77.13</v>
      </c>
      <c r="K9084" s="19" t="n">
        <f aca="false">INDEX(Pricebook!$L$2:$L$1401,MATCH(D9084,Pricebook!$A$2:$A$1401,0))</f>
        <v>44.35</v>
      </c>
      <c r="L9084" s="19" t="n">
        <f aca="false">ROUND(F9084*K9084,2)</f>
        <v>133.05</v>
      </c>
      <c r="M9084" s="24" t="n">
        <f aca="false">DATE(YEAR(C9084),MONTH(C9084),1)</f>
        <v>46235</v>
      </c>
    </row>
    <row r="9085" customFormat="false" ht="15" hidden="false" customHeight="false" outlineLevel="0" collapsed="false">
      <c r="A9085" s="21" t="s">
        <v>4085</v>
      </c>
      <c r="B9085" s="21" t="s">
        <v>3727</v>
      </c>
      <c r="C9085" s="23" t="n">
        <v>46265</v>
      </c>
      <c r="D9085" s="21" t="s">
        <v>260</v>
      </c>
      <c r="E9085" s="21" t="s">
        <v>108</v>
      </c>
      <c r="F9085" s="12" t="n">
        <v>1</v>
      </c>
      <c r="G9085" s="19" t="n">
        <v>63.95</v>
      </c>
      <c r="H9085" s="19" t="n">
        <v>53.46</v>
      </c>
      <c r="I9085" s="19" t="n">
        <f aca="false">ROUND(F9085*G9085,2)</f>
        <v>63.95</v>
      </c>
      <c r="J9085" s="19" t="n">
        <f aca="false">ROUND(F9085*H9085,2)</f>
        <v>53.46</v>
      </c>
      <c r="K9085" s="19" t="n">
        <f aca="false">INDEX(Pricebook!$L$2:$L$1401,MATCH(D9085,Pricebook!$A$2:$A$1401,0))</f>
        <v>70.35</v>
      </c>
      <c r="L9085" s="19" t="n">
        <f aca="false">ROUND(F9085*K9085,2)</f>
        <v>70.35</v>
      </c>
      <c r="M9085" s="24" t="n">
        <f aca="false">DATE(YEAR(C9085),MONTH(C9085),1)</f>
        <v>46235</v>
      </c>
    </row>
    <row r="9086" customFormat="false" ht="15" hidden="false" customHeight="false" outlineLevel="0" collapsed="false">
      <c r="A9086" s="21" t="s">
        <v>4085</v>
      </c>
      <c r="B9086" s="21" t="s">
        <v>3727</v>
      </c>
      <c r="C9086" s="23" t="n">
        <v>46265</v>
      </c>
      <c r="D9086" s="21" t="s">
        <v>523</v>
      </c>
      <c r="E9086" s="21" t="s">
        <v>366</v>
      </c>
      <c r="F9086" s="12" t="n">
        <v>5</v>
      </c>
      <c r="G9086" s="19" t="n">
        <v>16.3</v>
      </c>
      <c r="H9086" s="19" t="n">
        <v>11.67</v>
      </c>
      <c r="I9086" s="19" t="n">
        <f aca="false">ROUND(F9086*G9086,2)</f>
        <v>81.5</v>
      </c>
      <c r="J9086" s="19" t="n">
        <f aca="false">ROUND(F9086*H9086,2)</f>
        <v>58.35</v>
      </c>
      <c r="K9086" s="19" t="n">
        <f aca="false">INDEX(Pricebook!$L$2:$L$1401,MATCH(D9086,Pricebook!$A$2:$A$1401,0))</f>
        <v>17.45</v>
      </c>
      <c r="L9086" s="19" t="n">
        <f aca="false">ROUND(F9086*K9086,2)</f>
        <v>87.25</v>
      </c>
      <c r="M9086" s="24" t="n">
        <f aca="false">DATE(YEAR(C9086),MONTH(C9086),1)</f>
        <v>46235</v>
      </c>
    </row>
    <row r="9087" customFormat="false" ht="15" hidden="false" customHeight="false" outlineLevel="0" collapsed="false">
      <c r="A9087" s="21" t="s">
        <v>4085</v>
      </c>
      <c r="B9087" s="21" t="s">
        <v>3727</v>
      </c>
      <c r="C9087" s="23" t="n">
        <v>46265</v>
      </c>
      <c r="D9087" s="21" t="s">
        <v>1012</v>
      </c>
      <c r="E9087" s="21" t="s">
        <v>971</v>
      </c>
      <c r="F9087" s="12" t="n">
        <v>41</v>
      </c>
      <c r="G9087" s="19" t="n">
        <v>2.45</v>
      </c>
      <c r="H9087" s="19" t="n">
        <v>1.99</v>
      </c>
      <c r="I9087" s="19" t="n">
        <f aca="false">ROUND(F9087*G9087,2)</f>
        <v>100.45</v>
      </c>
      <c r="J9087" s="19" t="n">
        <f aca="false">ROUND(F9087*H9087,2)</f>
        <v>81.59</v>
      </c>
      <c r="K9087" s="19" t="n">
        <f aca="false">INDEX(Pricebook!$L$2:$L$1401,MATCH(D9087,Pricebook!$A$2:$A$1401,0))</f>
        <v>2.85</v>
      </c>
      <c r="L9087" s="19" t="n">
        <f aca="false">ROUND(F9087*K9087,2)</f>
        <v>116.85</v>
      </c>
      <c r="M9087" s="24" t="n">
        <f aca="false">DATE(YEAR(C9087),MONTH(C9087),1)</f>
        <v>46235</v>
      </c>
    </row>
    <row r="9088" customFormat="false" ht="15" hidden="false" customHeight="false" outlineLevel="0" collapsed="false">
      <c r="A9088" s="21" t="s">
        <v>4085</v>
      </c>
      <c r="B9088" s="21" t="s">
        <v>3727</v>
      </c>
      <c r="C9088" s="23" t="n">
        <v>46265</v>
      </c>
      <c r="D9088" s="21" t="s">
        <v>2267</v>
      </c>
      <c r="E9088" s="21" t="s">
        <v>2202</v>
      </c>
      <c r="F9088" s="12" t="n">
        <v>2</v>
      </c>
      <c r="G9088" s="19" t="n">
        <v>76.25</v>
      </c>
      <c r="H9088" s="19" t="n">
        <v>47.49</v>
      </c>
      <c r="I9088" s="19" t="n">
        <f aca="false">ROUND(F9088*G9088,2)</f>
        <v>152.5</v>
      </c>
      <c r="J9088" s="19" t="n">
        <f aca="false">ROUND(F9088*H9088,2)</f>
        <v>94.98</v>
      </c>
      <c r="K9088" s="19" t="n">
        <f aca="false">INDEX(Pricebook!$L$2:$L$1401,MATCH(D9088,Pricebook!$A$2:$A$1401,0))</f>
        <v>81.9</v>
      </c>
      <c r="L9088" s="19" t="n">
        <f aca="false">ROUND(F9088*K9088,2)</f>
        <v>163.8</v>
      </c>
      <c r="M9088" s="24" t="n">
        <f aca="false">DATE(YEAR(C9088),MONTH(C9088),1)</f>
        <v>46235</v>
      </c>
    </row>
    <row r="9089" customFormat="false" ht="15" hidden="false" customHeight="false" outlineLevel="0" collapsed="false">
      <c r="A9089" s="21" t="s">
        <v>4085</v>
      </c>
      <c r="B9089" s="21" t="s">
        <v>3727</v>
      </c>
      <c r="C9089" s="23" t="n">
        <v>46265</v>
      </c>
      <c r="D9089" s="21" t="s">
        <v>2862</v>
      </c>
      <c r="E9089" s="21" t="s">
        <v>2748</v>
      </c>
      <c r="F9089" s="12" t="n">
        <v>4</v>
      </c>
      <c r="G9089" s="19" t="n">
        <v>16.2</v>
      </c>
      <c r="H9089" s="19" t="n">
        <v>11.05</v>
      </c>
      <c r="I9089" s="19" t="n">
        <f aca="false">ROUND(F9089*G9089,2)</f>
        <v>64.8</v>
      </c>
      <c r="J9089" s="19" t="n">
        <f aca="false">ROUND(F9089*H9089,2)</f>
        <v>44.2</v>
      </c>
      <c r="K9089" s="19" t="n">
        <f aca="false">INDEX(Pricebook!$L$2:$L$1401,MATCH(D9089,Pricebook!$A$2:$A$1401,0))</f>
        <v>17.55</v>
      </c>
      <c r="L9089" s="19" t="n">
        <f aca="false">ROUND(F9089*K9089,2)</f>
        <v>70.2</v>
      </c>
      <c r="M9089" s="24" t="n">
        <f aca="false">DATE(YEAR(C9089),MONTH(C9089),1)</f>
        <v>46235</v>
      </c>
    </row>
    <row r="9090" customFormat="false" ht="15" hidden="false" customHeight="false" outlineLevel="0" collapsed="false">
      <c r="A9090" s="21" t="s">
        <v>4085</v>
      </c>
      <c r="B9090" s="21" t="s">
        <v>3727</v>
      </c>
      <c r="C9090" s="23" t="n">
        <v>46265</v>
      </c>
      <c r="D9090" s="21" t="s">
        <v>493</v>
      </c>
      <c r="E9090" s="21" t="s">
        <v>366</v>
      </c>
      <c r="F9090" s="12" t="n">
        <v>4</v>
      </c>
      <c r="G9090" s="19" t="n">
        <v>13.7</v>
      </c>
      <c r="H9090" s="19" t="n">
        <v>10.79</v>
      </c>
      <c r="I9090" s="19" t="n">
        <f aca="false">ROUND(F9090*G9090,2)</f>
        <v>54.8</v>
      </c>
      <c r="J9090" s="19" t="n">
        <f aca="false">ROUND(F9090*H9090,2)</f>
        <v>43.16</v>
      </c>
      <c r="K9090" s="19" t="n">
        <f aca="false">INDEX(Pricebook!$L$2:$L$1401,MATCH(D9090,Pricebook!$A$2:$A$1401,0))</f>
        <v>14.6</v>
      </c>
      <c r="L9090" s="19" t="n">
        <f aca="false">ROUND(F9090*K9090,2)</f>
        <v>58.4</v>
      </c>
      <c r="M9090" s="24" t="n">
        <f aca="false">DATE(YEAR(C9090),MONTH(C9090),1)</f>
        <v>46235</v>
      </c>
    </row>
    <row r="9091" customFormat="false" ht="15" hidden="false" customHeight="false" outlineLevel="0" collapsed="false">
      <c r="A9091" s="21" t="s">
        <v>4085</v>
      </c>
      <c r="B9091" s="21" t="s">
        <v>3727</v>
      </c>
      <c r="C9091" s="23" t="n">
        <v>46265</v>
      </c>
      <c r="D9091" s="21" t="s">
        <v>322</v>
      </c>
      <c r="E9091" s="21" t="s">
        <v>108</v>
      </c>
      <c r="F9091" s="12" t="n">
        <v>1</v>
      </c>
      <c r="G9091" s="19" t="n">
        <v>9.05</v>
      </c>
      <c r="H9091" s="19" t="n">
        <v>6.84</v>
      </c>
      <c r="I9091" s="19" t="n">
        <f aca="false">ROUND(F9091*G9091,2)</f>
        <v>9.05</v>
      </c>
      <c r="J9091" s="19" t="n">
        <f aca="false">ROUND(F9091*H9091,2)</f>
        <v>6.84</v>
      </c>
      <c r="K9091" s="19" t="n">
        <f aca="false">INDEX(Pricebook!$L$2:$L$1401,MATCH(D9091,Pricebook!$A$2:$A$1401,0))</f>
        <v>9.8</v>
      </c>
      <c r="L9091" s="19" t="n">
        <f aca="false">ROUND(F9091*K9091,2)</f>
        <v>9.8</v>
      </c>
      <c r="M9091" s="24" t="n">
        <f aca="false">DATE(YEAR(C9091),MONTH(C9091),1)</f>
        <v>46235</v>
      </c>
    </row>
    <row r="9092" customFormat="false" ht="15" hidden="false" customHeight="false" outlineLevel="0" collapsed="false">
      <c r="A9092" s="21" t="s">
        <v>4085</v>
      </c>
      <c r="B9092" s="21" t="s">
        <v>3727</v>
      </c>
      <c r="C9092" s="23" t="n">
        <v>46265</v>
      </c>
      <c r="D9092" s="21" t="s">
        <v>2780</v>
      </c>
      <c r="E9092" s="21" t="s">
        <v>2748</v>
      </c>
      <c r="F9092" s="12" t="n">
        <v>6</v>
      </c>
      <c r="G9092" s="19" t="n">
        <v>4.05</v>
      </c>
      <c r="H9092" s="19" t="n">
        <v>2.4</v>
      </c>
      <c r="I9092" s="19" t="n">
        <f aca="false">ROUND(F9092*G9092,2)</f>
        <v>24.3</v>
      </c>
      <c r="J9092" s="19" t="n">
        <f aca="false">ROUND(F9092*H9092,2)</f>
        <v>14.4</v>
      </c>
      <c r="K9092" s="19" t="n">
        <f aca="false">INDEX(Pricebook!$L$2:$L$1401,MATCH(D9092,Pricebook!$A$2:$A$1401,0))</f>
        <v>4.4</v>
      </c>
      <c r="L9092" s="19" t="n">
        <f aca="false">ROUND(F9092*K9092,2)</f>
        <v>26.4</v>
      </c>
      <c r="M9092" s="24" t="n">
        <f aca="false">DATE(YEAR(C9092),MONTH(C9092),1)</f>
        <v>46235</v>
      </c>
    </row>
    <row r="9093" customFormat="false" ht="15" hidden="false" customHeight="false" outlineLevel="0" collapsed="false">
      <c r="A9093" s="21" t="s">
        <v>4086</v>
      </c>
      <c r="B9093" s="21" t="s">
        <v>3507</v>
      </c>
      <c r="C9093" s="23" t="n">
        <v>46265</v>
      </c>
      <c r="D9093" s="21" t="s">
        <v>2208</v>
      </c>
      <c r="E9093" s="21" t="s">
        <v>2202</v>
      </c>
      <c r="F9093" s="12" t="n">
        <v>2</v>
      </c>
      <c r="G9093" s="19" t="n">
        <v>35.2</v>
      </c>
      <c r="H9093" s="19" t="n">
        <v>21.74</v>
      </c>
      <c r="I9093" s="19" t="n">
        <f aca="false">ROUND(F9093*G9093,2)</f>
        <v>70.4</v>
      </c>
      <c r="J9093" s="19" t="n">
        <f aca="false">ROUND(F9093*H9093,2)</f>
        <v>43.48</v>
      </c>
      <c r="K9093" s="19" t="n">
        <f aca="false">INDEX(Pricebook!$L$2:$L$1401,MATCH(D9093,Pricebook!$A$2:$A$1401,0))</f>
        <v>37.5</v>
      </c>
      <c r="L9093" s="19" t="n">
        <f aca="false">ROUND(F9093*K9093,2)</f>
        <v>75</v>
      </c>
      <c r="M9093" s="24" t="n">
        <f aca="false">DATE(YEAR(C9093),MONTH(C9093),1)</f>
        <v>46235</v>
      </c>
    </row>
    <row r="9094" customFormat="false" ht="15" hidden="false" customHeight="false" outlineLevel="0" collapsed="false">
      <c r="A9094" s="21" t="s">
        <v>4086</v>
      </c>
      <c r="B9094" s="21" t="s">
        <v>3507</v>
      </c>
      <c r="C9094" s="23" t="n">
        <v>46265</v>
      </c>
      <c r="D9094" s="21" t="s">
        <v>773</v>
      </c>
      <c r="E9094" s="21" t="s">
        <v>366</v>
      </c>
      <c r="F9094" s="12" t="n">
        <v>2</v>
      </c>
      <c r="G9094" s="19" t="n">
        <v>78.4</v>
      </c>
      <c r="H9094" s="19" t="n">
        <v>62.8</v>
      </c>
      <c r="I9094" s="19" t="n">
        <f aca="false">ROUND(F9094*G9094,2)</f>
        <v>156.8</v>
      </c>
      <c r="J9094" s="19" t="n">
        <f aca="false">ROUND(F9094*H9094,2)</f>
        <v>125.6</v>
      </c>
      <c r="K9094" s="19" t="n">
        <f aca="false">INDEX(Pricebook!$L$2:$L$1401,MATCH(D9094,Pricebook!$A$2:$A$1401,0))</f>
        <v>84.9</v>
      </c>
      <c r="L9094" s="19" t="n">
        <f aca="false">ROUND(F9094*K9094,2)</f>
        <v>169.8</v>
      </c>
      <c r="M9094" s="24" t="n">
        <f aca="false">DATE(YEAR(C9094),MONTH(C9094),1)</f>
        <v>46235</v>
      </c>
    </row>
    <row r="9095" customFormat="false" ht="15" hidden="false" customHeight="false" outlineLevel="0" collapsed="false">
      <c r="A9095" s="21" t="s">
        <v>4086</v>
      </c>
      <c r="B9095" s="21" t="s">
        <v>3507</v>
      </c>
      <c r="C9095" s="23" t="n">
        <v>46265</v>
      </c>
      <c r="D9095" s="21" t="s">
        <v>2428</v>
      </c>
      <c r="E9095" s="21" t="s">
        <v>2202</v>
      </c>
      <c r="F9095" s="12" t="n">
        <v>10</v>
      </c>
      <c r="G9095" s="19" t="n">
        <v>14.45</v>
      </c>
      <c r="H9095" s="19" t="n">
        <v>8.91</v>
      </c>
      <c r="I9095" s="19" t="n">
        <f aca="false">ROUND(F9095*G9095,2)</f>
        <v>144.5</v>
      </c>
      <c r="J9095" s="19" t="n">
        <f aca="false">ROUND(F9095*H9095,2)</f>
        <v>89.1</v>
      </c>
      <c r="K9095" s="19" t="n">
        <f aca="false">INDEX(Pricebook!$L$2:$L$1401,MATCH(D9095,Pricebook!$A$2:$A$1401,0))</f>
        <v>15.4</v>
      </c>
      <c r="L9095" s="19" t="n">
        <f aca="false">ROUND(F9095*K9095,2)</f>
        <v>154</v>
      </c>
      <c r="M9095" s="24" t="n">
        <f aca="false">DATE(YEAR(C9095),MONTH(C9095),1)</f>
        <v>46235</v>
      </c>
    </row>
    <row r="9096" customFormat="false" ht="15" hidden="false" customHeight="false" outlineLevel="0" collapsed="false">
      <c r="A9096" s="21" t="s">
        <v>4086</v>
      </c>
      <c r="B9096" s="21" t="s">
        <v>3507</v>
      </c>
      <c r="C9096" s="23" t="n">
        <v>46265</v>
      </c>
      <c r="D9096" s="21" t="s">
        <v>829</v>
      </c>
      <c r="E9096" s="21" t="s">
        <v>366</v>
      </c>
      <c r="F9096" s="12" t="n">
        <v>2</v>
      </c>
      <c r="G9096" s="19" t="n">
        <v>18.55</v>
      </c>
      <c r="H9096" s="19" t="n">
        <v>13.38</v>
      </c>
      <c r="I9096" s="19" t="n">
        <f aca="false">ROUND(F9096*G9096,2)</f>
        <v>37.1</v>
      </c>
      <c r="J9096" s="19" t="n">
        <f aca="false">ROUND(F9096*H9096,2)</f>
        <v>26.76</v>
      </c>
      <c r="K9096" s="19" t="n">
        <f aca="false">INDEX(Pricebook!$L$2:$L$1401,MATCH(D9096,Pricebook!$A$2:$A$1401,0))</f>
        <v>20</v>
      </c>
      <c r="L9096" s="19" t="n">
        <f aca="false">ROUND(F9096*K9096,2)</f>
        <v>40</v>
      </c>
      <c r="M9096" s="24" t="n">
        <f aca="false">DATE(YEAR(C9096),MONTH(C9096),1)</f>
        <v>46235</v>
      </c>
    </row>
    <row r="9097" customFormat="false" ht="15" hidden="false" customHeight="false" outlineLevel="0" collapsed="false">
      <c r="A9097" s="21" t="s">
        <v>4086</v>
      </c>
      <c r="B9097" s="21" t="s">
        <v>3507</v>
      </c>
      <c r="C9097" s="23" t="n">
        <v>46265</v>
      </c>
      <c r="D9097" s="21" t="s">
        <v>1933</v>
      </c>
      <c r="E9097" s="21" t="s">
        <v>1452</v>
      </c>
      <c r="F9097" s="12" t="n">
        <v>16</v>
      </c>
      <c r="G9097" s="19" t="n">
        <v>23.95</v>
      </c>
      <c r="H9097" s="19" t="n">
        <v>15.92</v>
      </c>
      <c r="I9097" s="19" t="n">
        <f aca="false">ROUND(F9097*G9097,2)</f>
        <v>383.2</v>
      </c>
      <c r="J9097" s="19" t="n">
        <f aca="false">ROUND(F9097*H9097,2)</f>
        <v>254.72</v>
      </c>
      <c r="K9097" s="19" t="n">
        <f aca="false">INDEX(Pricebook!$L$2:$L$1401,MATCH(D9097,Pricebook!$A$2:$A$1401,0))</f>
        <v>24.5</v>
      </c>
      <c r="L9097" s="19" t="n">
        <f aca="false">ROUND(F9097*K9097,2)</f>
        <v>392</v>
      </c>
      <c r="M9097" s="24" t="n">
        <f aca="false">DATE(YEAR(C9097),MONTH(C9097),1)</f>
        <v>46235</v>
      </c>
    </row>
    <row r="9098" customFormat="false" ht="15" hidden="false" customHeight="false" outlineLevel="0" collapsed="false">
      <c r="A9098" s="21" t="s">
        <v>4086</v>
      </c>
      <c r="B9098" s="21" t="s">
        <v>3507</v>
      </c>
      <c r="C9098" s="23" t="n">
        <v>46265</v>
      </c>
      <c r="D9098" s="21" t="s">
        <v>1666</v>
      </c>
      <c r="E9098" s="21" t="s">
        <v>1452</v>
      </c>
      <c r="F9098" s="12" t="n">
        <v>8</v>
      </c>
      <c r="G9098" s="19" t="n">
        <v>184.5</v>
      </c>
      <c r="H9098" s="19" t="n">
        <v>113.88</v>
      </c>
      <c r="I9098" s="19" t="n">
        <f aca="false">ROUND(F9098*G9098,2)</f>
        <v>1476</v>
      </c>
      <c r="J9098" s="19" t="n">
        <f aca="false">ROUND(F9098*H9098,2)</f>
        <v>911.04</v>
      </c>
      <c r="K9098" s="19" t="n">
        <f aca="false">INDEX(Pricebook!$L$2:$L$1401,MATCH(D9098,Pricebook!$A$2:$A$1401,0))</f>
        <v>189.8</v>
      </c>
      <c r="L9098" s="19" t="n">
        <f aca="false">ROUND(F9098*K9098,2)</f>
        <v>1518.4</v>
      </c>
      <c r="M9098" s="24" t="n">
        <f aca="false">DATE(YEAR(C9098),MONTH(C9098),1)</f>
        <v>46235</v>
      </c>
    </row>
    <row r="9099" customFormat="false" ht="15" hidden="false" customHeight="false" outlineLevel="0" collapsed="false">
      <c r="A9099" s="21" t="s">
        <v>4086</v>
      </c>
      <c r="B9099" s="21" t="s">
        <v>3507</v>
      </c>
      <c r="C9099" s="23" t="n">
        <v>46265</v>
      </c>
      <c r="D9099" s="21" t="s">
        <v>753</v>
      </c>
      <c r="E9099" s="21" t="s">
        <v>366</v>
      </c>
      <c r="F9099" s="12" t="n">
        <v>4</v>
      </c>
      <c r="G9099" s="19" t="n">
        <v>88.7</v>
      </c>
      <c r="H9099" s="19" t="n">
        <v>64.17</v>
      </c>
      <c r="I9099" s="19" t="n">
        <f aca="false">ROUND(F9099*G9099,2)</f>
        <v>354.8</v>
      </c>
      <c r="J9099" s="19" t="n">
        <f aca="false">ROUND(F9099*H9099,2)</f>
        <v>256.68</v>
      </c>
      <c r="K9099" s="19" t="n">
        <f aca="false">INDEX(Pricebook!$L$2:$L$1401,MATCH(D9099,Pricebook!$A$2:$A$1401,0))</f>
        <v>95.8</v>
      </c>
      <c r="L9099" s="19" t="n">
        <f aca="false">ROUND(F9099*K9099,2)</f>
        <v>383.2</v>
      </c>
      <c r="M9099" s="24" t="n">
        <f aca="false">DATE(YEAR(C9099),MONTH(C9099),1)</f>
        <v>46235</v>
      </c>
    </row>
    <row r="9100" customFormat="false" ht="15" hidden="false" customHeight="false" outlineLevel="0" collapsed="false">
      <c r="A9100" s="21" t="s">
        <v>4086</v>
      </c>
      <c r="B9100" s="21" t="s">
        <v>3507</v>
      </c>
      <c r="C9100" s="23" t="n">
        <v>46265</v>
      </c>
      <c r="D9100" s="21" t="s">
        <v>2218</v>
      </c>
      <c r="E9100" s="21" t="s">
        <v>2202</v>
      </c>
      <c r="F9100" s="12" t="n">
        <v>6</v>
      </c>
      <c r="G9100" s="19" t="n">
        <v>6.05</v>
      </c>
      <c r="H9100" s="19" t="n">
        <v>4.16</v>
      </c>
      <c r="I9100" s="19" t="n">
        <f aca="false">ROUND(F9100*G9100,2)</f>
        <v>36.3</v>
      </c>
      <c r="J9100" s="19" t="n">
        <f aca="false">ROUND(F9100*H9100,2)</f>
        <v>24.96</v>
      </c>
      <c r="K9100" s="19" t="n">
        <f aca="false">INDEX(Pricebook!$L$2:$L$1401,MATCH(D9100,Pricebook!$A$2:$A$1401,0))</f>
        <v>6.4</v>
      </c>
      <c r="L9100" s="19" t="n">
        <f aca="false">ROUND(F9100*K9100,2)</f>
        <v>38.4</v>
      </c>
      <c r="M9100" s="24" t="n">
        <f aca="false">DATE(YEAR(C9100),MONTH(C9100),1)</f>
        <v>46235</v>
      </c>
    </row>
    <row r="9101" customFormat="false" ht="15" hidden="false" customHeight="false" outlineLevel="0" collapsed="false">
      <c r="A9101" s="21" t="s">
        <v>4086</v>
      </c>
      <c r="B9101" s="21" t="s">
        <v>3507</v>
      </c>
      <c r="C9101" s="23" t="n">
        <v>46265</v>
      </c>
      <c r="D9101" s="21" t="s">
        <v>1558</v>
      </c>
      <c r="E9101" s="21" t="s">
        <v>1452</v>
      </c>
      <c r="F9101" s="12" t="n">
        <v>3</v>
      </c>
      <c r="G9101" s="19" t="n">
        <v>230</v>
      </c>
      <c r="H9101" s="19" t="n">
        <v>140.64</v>
      </c>
      <c r="I9101" s="19" t="n">
        <f aca="false">ROUND(F9101*G9101,2)</f>
        <v>690</v>
      </c>
      <c r="J9101" s="19" t="n">
        <f aca="false">ROUND(F9101*H9101,2)</f>
        <v>421.92</v>
      </c>
      <c r="K9101" s="19" t="n">
        <f aca="false">INDEX(Pricebook!$L$2:$L$1401,MATCH(D9101,Pricebook!$A$2:$A$1401,0))</f>
        <v>234.4</v>
      </c>
      <c r="L9101" s="19" t="n">
        <f aca="false">ROUND(F9101*K9101,2)</f>
        <v>703.2</v>
      </c>
      <c r="M9101" s="24" t="n">
        <f aca="false">DATE(YEAR(C9101),MONTH(C9101),1)</f>
        <v>46235</v>
      </c>
    </row>
    <row r="9102" customFormat="false" ht="15" hidden="false" customHeight="false" outlineLevel="0" collapsed="false">
      <c r="A9102" s="21" t="s">
        <v>4086</v>
      </c>
      <c r="B9102" s="21" t="s">
        <v>3507</v>
      </c>
      <c r="C9102" s="23" t="n">
        <v>46265</v>
      </c>
      <c r="D9102" s="21" t="s">
        <v>1937</v>
      </c>
      <c r="E9102" s="21" t="s">
        <v>1452</v>
      </c>
      <c r="F9102" s="12" t="n">
        <v>14</v>
      </c>
      <c r="G9102" s="19" t="n">
        <v>45.45</v>
      </c>
      <c r="H9102" s="19" t="n">
        <v>28.01</v>
      </c>
      <c r="I9102" s="19" t="n">
        <f aca="false">ROUND(F9102*G9102,2)</f>
        <v>636.3</v>
      </c>
      <c r="J9102" s="19" t="n">
        <f aca="false">ROUND(F9102*H9102,2)</f>
        <v>392.14</v>
      </c>
      <c r="K9102" s="19" t="n">
        <f aca="false">INDEX(Pricebook!$L$2:$L$1401,MATCH(D9102,Pricebook!$A$2:$A$1401,0))</f>
        <v>46.7</v>
      </c>
      <c r="L9102" s="19" t="n">
        <f aca="false">ROUND(F9102*K9102,2)</f>
        <v>653.8</v>
      </c>
      <c r="M9102" s="24" t="n">
        <f aca="false">DATE(YEAR(C9102),MONTH(C9102),1)</f>
        <v>46235</v>
      </c>
    </row>
    <row r="9103" customFormat="false" ht="15" hidden="false" customHeight="false" outlineLevel="0" collapsed="false">
      <c r="A9103" s="21" t="s">
        <v>4087</v>
      </c>
      <c r="B9103" s="21" t="s">
        <v>3800</v>
      </c>
      <c r="C9103" s="23" t="n">
        <v>46265</v>
      </c>
      <c r="D9103" s="21" t="s">
        <v>1939</v>
      </c>
      <c r="E9103" s="21" t="s">
        <v>1941</v>
      </c>
      <c r="F9103" s="12" t="n">
        <v>2</v>
      </c>
      <c r="G9103" s="19" t="n">
        <v>48.4</v>
      </c>
      <c r="H9103" s="19" t="n">
        <v>31.25</v>
      </c>
      <c r="I9103" s="19" t="n">
        <f aca="false">ROUND(F9103*G9103,2)</f>
        <v>96.8</v>
      </c>
      <c r="J9103" s="19" t="n">
        <f aca="false">ROUND(F9103*H9103,2)</f>
        <v>62.5</v>
      </c>
      <c r="K9103" s="19" t="n">
        <f aca="false">INDEX(Pricebook!$L$2:$L$1401,MATCH(D9103,Pricebook!$A$2:$A$1401,0))</f>
        <v>50.45</v>
      </c>
      <c r="L9103" s="19" t="n">
        <f aca="false">ROUND(F9103*K9103,2)</f>
        <v>100.9</v>
      </c>
      <c r="M9103" s="24" t="n">
        <f aca="false">DATE(YEAR(C9103),MONTH(C9103),1)</f>
        <v>46235</v>
      </c>
    </row>
    <row r="9104" customFormat="false" ht="15" hidden="false" customHeight="false" outlineLevel="0" collapsed="false">
      <c r="A9104" s="21" t="s">
        <v>4087</v>
      </c>
      <c r="B9104" s="21" t="s">
        <v>3800</v>
      </c>
      <c r="C9104" s="23" t="n">
        <v>46265</v>
      </c>
      <c r="D9104" s="21" t="s">
        <v>1958</v>
      </c>
      <c r="E9104" s="21" t="s">
        <v>1941</v>
      </c>
      <c r="F9104" s="12" t="n">
        <v>2</v>
      </c>
      <c r="G9104" s="19" t="n">
        <v>85.35</v>
      </c>
      <c r="H9104" s="19" t="n">
        <v>54.86</v>
      </c>
      <c r="I9104" s="19" t="n">
        <f aca="false">ROUND(F9104*G9104,2)</f>
        <v>170.7</v>
      </c>
      <c r="J9104" s="19" t="n">
        <f aca="false">ROUND(F9104*H9104,2)</f>
        <v>109.72</v>
      </c>
      <c r="K9104" s="19" t="n">
        <f aca="false">INDEX(Pricebook!$L$2:$L$1401,MATCH(D9104,Pricebook!$A$2:$A$1401,0))</f>
        <v>88.5</v>
      </c>
      <c r="L9104" s="19" t="n">
        <f aca="false">ROUND(F9104*K9104,2)</f>
        <v>177</v>
      </c>
      <c r="M9104" s="24" t="n">
        <f aca="false">DATE(YEAR(C9104),MONTH(C9104),1)</f>
        <v>46235</v>
      </c>
    </row>
    <row r="9105" customFormat="false" ht="15" hidden="false" customHeight="false" outlineLevel="0" collapsed="false">
      <c r="A9105" s="21" t="s">
        <v>4087</v>
      </c>
      <c r="B9105" s="21" t="s">
        <v>3800</v>
      </c>
      <c r="C9105" s="23" t="n">
        <v>46265</v>
      </c>
      <c r="D9105" s="21" t="s">
        <v>1246</v>
      </c>
      <c r="E9105" s="21" t="s">
        <v>971</v>
      </c>
      <c r="F9105" s="12" t="n">
        <v>1</v>
      </c>
      <c r="G9105" s="19" t="n">
        <v>392.9</v>
      </c>
      <c r="H9105" s="19" t="n">
        <v>320.59</v>
      </c>
      <c r="I9105" s="19" t="n">
        <f aca="false">ROUND(F9105*G9105,2)</f>
        <v>392.9</v>
      </c>
      <c r="J9105" s="19" t="n">
        <f aca="false">ROUND(F9105*H9105,2)</f>
        <v>320.59</v>
      </c>
      <c r="K9105" s="19" t="n">
        <f aca="false">INDEX(Pricebook!$L$2:$L$1401,MATCH(D9105,Pricebook!$A$2:$A$1401,0))</f>
        <v>432.2</v>
      </c>
      <c r="L9105" s="19" t="n">
        <f aca="false">ROUND(F9105*K9105,2)</f>
        <v>432.2</v>
      </c>
      <c r="M9105" s="24" t="n">
        <f aca="false">DATE(YEAR(C9105),MONTH(C9105),1)</f>
        <v>46235</v>
      </c>
    </row>
    <row r="9106" customFormat="false" ht="15" hidden="false" customHeight="false" outlineLevel="0" collapsed="false">
      <c r="A9106" s="21" t="s">
        <v>4087</v>
      </c>
      <c r="B9106" s="21" t="s">
        <v>3800</v>
      </c>
      <c r="C9106" s="23" t="n">
        <v>46265</v>
      </c>
      <c r="D9106" s="21" t="s">
        <v>369</v>
      </c>
      <c r="E9106" s="21" t="s">
        <v>366</v>
      </c>
      <c r="F9106" s="12" t="n">
        <v>2</v>
      </c>
      <c r="G9106" s="19" t="n">
        <v>16.3</v>
      </c>
      <c r="H9106" s="19" t="n">
        <v>11.7</v>
      </c>
      <c r="I9106" s="19" t="n">
        <f aca="false">ROUND(F9106*G9106,2)</f>
        <v>32.6</v>
      </c>
      <c r="J9106" s="19" t="n">
        <f aca="false">ROUND(F9106*H9106,2)</f>
        <v>23.4</v>
      </c>
      <c r="K9106" s="19" t="n">
        <f aca="false">INDEX(Pricebook!$L$2:$L$1401,MATCH(D9106,Pricebook!$A$2:$A$1401,0))</f>
        <v>17.5</v>
      </c>
      <c r="L9106" s="19" t="n">
        <f aca="false">ROUND(F9106*K9106,2)</f>
        <v>35</v>
      </c>
      <c r="M9106" s="24" t="n">
        <f aca="false">DATE(YEAR(C9106),MONTH(C9106),1)</f>
        <v>46235</v>
      </c>
    </row>
    <row r="9107" customFormat="false" ht="15" hidden="false" customHeight="false" outlineLevel="0" collapsed="false">
      <c r="A9107" s="21" t="s">
        <v>4087</v>
      </c>
      <c r="B9107" s="21" t="s">
        <v>3800</v>
      </c>
      <c r="C9107" s="23" t="n">
        <v>46265</v>
      </c>
      <c r="D9107" s="21" t="s">
        <v>384</v>
      </c>
      <c r="E9107" s="21" t="s">
        <v>366</v>
      </c>
      <c r="F9107" s="12" t="n">
        <v>1</v>
      </c>
      <c r="G9107" s="19" t="n">
        <v>99.6</v>
      </c>
      <c r="H9107" s="19" t="n">
        <v>71.82</v>
      </c>
      <c r="I9107" s="19" t="n">
        <f aca="false">ROUND(F9107*G9107,2)</f>
        <v>99.6</v>
      </c>
      <c r="J9107" s="19" t="n">
        <f aca="false">ROUND(F9107*H9107,2)</f>
        <v>71.82</v>
      </c>
      <c r="K9107" s="19" t="n">
        <f aca="false">INDEX(Pricebook!$L$2:$L$1401,MATCH(D9107,Pricebook!$A$2:$A$1401,0))</f>
        <v>107.2</v>
      </c>
      <c r="L9107" s="19" t="n">
        <f aca="false">ROUND(F9107*K9107,2)</f>
        <v>107.2</v>
      </c>
      <c r="M9107" s="24" t="n">
        <f aca="false">DATE(YEAR(C9107),MONTH(C9107),1)</f>
        <v>46235</v>
      </c>
    </row>
    <row r="9108" customFormat="false" ht="15" hidden="false" customHeight="false" outlineLevel="0" collapsed="false">
      <c r="A9108" s="21" t="s">
        <v>4088</v>
      </c>
      <c r="B9108" s="21" t="s">
        <v>3878</v>
      </c>
      <c r="C9108" s="23" t="n">
        <v>46265</v>
      </c>
      <c r="D9108" s="21" t="s">
        <v>2906</v>
      </c>
      <c r="E9108" s="21" t="s">
        <v>2748</v>
      </c>
      <c r="F9108" s="12" t="n">
        <v>8</v>
      </c>
      <c r="G9108" s="19" t="n">
        <v>2.95</v>
      </c>
      <c r="H9108" s="19" t="n">
        <v>1.77</v>
      </c>
      <c r="I9108" s="19" t="n">
        <f aca="false">ROUND(F9108*G9108,2)</f>
        <v>23.6</v>
      </c>
      <c r="J9108" s="19" t="n">
        <f aca="false">ROUND(F9108*H9108,2)</f>
        <v>14.16</v>
      </c>
      <c r="K9108" s="19" t="n">
        <f aca="false">INDEX(Pricebook!$L$2:$L$1401,MATCH(D9108,Pricebook!$A$2:$A$1401,0))</f>
        <v>3.25</v>
      </c>
      <c r="L9108" s="19" t="n">
        <f aca="false">ROUND(F9108*K9108,2)</f>
        <v>26</v>
      </c>
      <c r="M9108" s="24" t="n">
        <f aca="false">DATE(YEAR(C9108),MONTH(C9108),1)</f>
        <v>46235</v>
      </c>
    </row>
    <row r="9109" customFormat="false" ht="15" hidden="false" customHeight="false" outlineLevel="0" collapsed="false">
      <c r="A9109" s="21" t="s">
        <v>4088</v>
      </c>
      <c r="B9109" s="21" t="s">
        <v>3878</v>
      </c>
      <c r="C9109" s="23" t="n">
        <v>46265</v>
      </c>
      <c r="D9109" s="21" t="s">
        <v>619</v>
      </c>
      <c r="E9109" s="21" t="s">
        <v>366</v>
      </c>
      <c r="F9109" s="12" t="n">
        <v>3</v>
      </c>
      <c r="G9109" s="19" t="n">
        <v>7.4</v>
      </c>
      <c r="H9109" s="19" t="n">
        <v>5.25</v>
      </c>
      <c r="I9109" s="19" t="n">
        <f aca="false">ROUND(F9109*G9109,2)</f>
        <v>22.2</v>
      </c>
      <c r="J9109" s="19" t="n">
        <f aca="false">ROUND(F9109*H9109,2)</f>
        <v>15.75</v>
      </c>
      <c r="K9109" s="19" t="n">
        <f aca="false">INDEX(Pricebook!$L$2:$L$1401,MATCH(D9109,Pricebook!$A$2:$A$1401,0))</f>
        <v>7.85</v>
      </c>
      <c r="L9109" s="19" t="n">
        <f aca="false">ROUND(F9109*K9109,2)</f>
        <v>23.55</v>
      </c>
      <c r="M9109" s="24" t="n">
        <f aca="false">DATE(YEAR(C9109),MONTH(C9109),1)</f>
        <v>46235</v>
      </c>
    </row>
    <row r="9110" customFormat="false" ht="15" hidden="false" customHeight="false" outlineLevel="0" collapsed="false">
      <c r="A9110" s="21" t="s">
        <v>4088</v>
      </c>
      <c r="B9110" s="21" t="s">
        <v>3878</v>
      </c>
      <c r="C9110" s="23" t="n">
        <v>46265</v>
      </c>
      <c r="D9110" s="21" t="s">
        <v>923</v>
      </c>
      <c r="E9110" s="21" t="s">
        <v>366</v>
      </c>
      <c r="F9110" s="12" t="n">
        <v>2</v>
      </c>
      <c r="G9110" s="19" t="n">
        <v>278.1</v>
      </c>
      <c r="H9110" s="19" t="n">
        <v>202.83</v>
      </c>
      <c r="I9110" s="19" t="n">
        <f aca="false">ROUND(F9110*G9110,2)</f>
        <v>556.2</v>
      </c>
      <c r="J9110" s="19" t="n">
        <f aca="false">ROUND(F9110*H9110,2)</f>
        <v>405.66</v>
      </c>
      <c r="K9110" s="19" t="n">
        <f aca="false">INDEX(Pricebook!$L$2:$L$1401,MATCH(D9110,Pricebook!$A$2:$A$1401,0))</f>
        <v>302.75</v>
      </c>
      <c r="L9110" s="19" t="n">
        <f aca="false">ROUND(F9110*K9110,2)</f>
        <v>605.5</v>
      </c>
      <c r="M9110" s="24" t="n">
        <f aca="false">DATE(YEAR(C9110),MONTH(C9110),1)</f>
        <v>46235</v>
      </c>
    </row>
    <row r="9111" customFormat="false" ht="15" hidden="false" customHeight="false" outlineLevel="0" collapsed="false">
      <c r="A9111" s="21" t="s">
        <v>4088</v>
      </c>
      <c r="B9111" s="21" t="s">
        <v>3878</v>
      </c>
      <c r="C9111" s="23" t="n">
        <v>46265</v>
      </c>
      <c r="D9111" s="21" t="s">
        <v>1092</v>
      </c>
      <c r="E9111" s="21" t="s">
        <v>971</v>
      </c>
      <c r="F9111" s="12" t="n">
        <v>2</v>
      </c>
      <c r="G9111" s="19" t="n">
        <v>318.25</v>
      </c>
      <c r="H9111" s="19" t="n">
        <v>260.7</v>
      </c>
      <c r="I9111" s="19" t="n">
        <f aca="false">ROUND(F9111*G9111,2)</f>
        <v>636.5</v>
      </c>
      <c r="J9111" s="19" t="n">
        <f aca="false">ROUND(F9111*H9111,2)</f>
        <v>521.4</v>
      </c>
      <c r="K9111" s="19" t="n">
        <f aca="false">INDEX(Pricebook!$L$2:$L$1401,MATCH(D9111,Pricebook!$A$2:$A$1401,0))</f>
        <v>318.25</v>
      </c>
      <c r="L9111" s="19" t="n">
        <f aca="false">ROUND(F9111*K9111,2)</f>
        <v>636.5</v>
      </c>
      <c r="M9111" s="24" t="n">
        <f aca="false">DATE(YEAR(C9111),MONTH(C9111),1)</f>
        <v>46235</v>
      </c>
    </row>
    <row r="9112" customFormat="false" ht="15" hidden="false" customHeight="false" outlineLevel="0" collapsed="false">
      <c r="A9112" s="21" t="s">
        <v>4088</v>
      </c>
      <c r="B9112" s="21" t="s">
        <v>3878</v>
      </c>
      <c r="C9112" s="23" t="n">
        <v>46265</v>
      </c>
      <c r="D9112" s="21" t="s">
        <v>2936</v>
      </c>
      <c r="E9112" s="21" t="s">
        <v>2748</v>
      </c>
      <c r="F9112" s="12" t="n">
        <v>3</v>
      </c>
      <c r="G9112" s="19" t="n">
        <v>7.75</v>
      </c>
      <c r="H9112" s="19" t="n">
        <v>4.68</v>
      </c>
      <c r="I9112" s="19" t="n">
        <f aca="false">ROUND(F9112*G9112,2)</f>
        <v>23.25</v>
      </c>
      <c r="J9112" s="19" t="n">
        <f aca="false">ROUND(F9112*H9112,2)</f>
        <v>14.04</v>
      </c>
      <c r="K9112" s="19" t="n">
        <f aca="false">INDEX(Pricebook!$L$2:$L$1401,MATCH(D9112,Pricebook!$A$2:$A$1401,0))</f>
        <v>8.55</v>
      </c>
      <c r="L9112" s="19" t="n">
        <f aca="false">ROUND(F9112*K9112,2)</f>
        <v>25.65</v>
      </c>
      <c r="M9112" s="24" t="n">
        <f aca="false">DATE(YEAR(C9112),MONTH(C9112),1)</f>
        <v>46235</v>
      </c>
    </row>
    <row r="9113" customFormat="false" ht="15" hidden="false" customHeight="false" outlineLevel="0" collapsed="false">
      <c r="A9113" s="21" t="s">
        <v>4088</v>
      </c>
      <c r="B9113" s="21" t="s">
        <v>3878</v>
      </c>
      <c r="C9113" s="23" t="n">
        <v>46265</v>
      </c>
      <c r="D9113" s="21" t="s">
        <v>1196</v>
      </c>
      <c r="E9113" s="21" t="s">
        <v>971</v>
      </c>
      <c r="F9113" s="12" t="n">
        <v>1</v>
      </c>
      <c r="G9113" s="19" t="n">
        <v>985.75</v>
      </c>
      <c r="H9113" s="19" t="n">
        <v>804.48</v>
      </c>
      <c r="I9113" s="19" t="n">
        <f aca="false">ROUND(F9113*G9113,2)</f>
        <v>985.75</v>
      </c>
      <c r="J9113" s="19" t="n">
        <f aca="false">ROUND(F9113*H9113,2)</f>
        <v>804.48</v>
      </c>
      <c r="K9113" s="19" t="n">
        <f aca="false">INDEX(Pricebook!$L$2:$L$1401,MATCH(D9113,Pricebook!$A$2:$A$1401,0))</f>
        <v>1084.35</v>
      </c>
      <c r="L9113" s="19" t="n">
        <f aca="false">ROUND(F9113*K9113,2)</f>
        <v>1084.35</v>
      </c>
      <c r="M9113" s="24" t="n">
        <f aca="false">DATE(YEAR(C9113),MONTH(C9113),1)</f>
        <v>46235</v>
      </c>
    </row>
    <row r="9114" customFormat="false" ht="15" hidden="false" customHeight="false" outlineLevel="0" collapsed="false">
      <c r="A9114" s="21" t="s">
        <v>4088</v>
      </c>
      <c r="B9114" s="21" t="s">
        <v>3878</v>
      </c>
      <c r="C9114" s="23" t="n">
        <v>46265</v>
      </c>
      <c r="D9114" s="21" t="s">
        <v>1278</v>
      </c>
      <c r="E9114" s="21" t="s">
        <v>971</v>
      </c>
      <c r="F9114" s="12" t="n">
        <v>4</v>
      </c>
      <c r="G9114" s="19" t="n">
        <v>128.15</v>
      </c>
      <c r="H9114" s="19" t="n">
        <v>103.62</v>
      </c>
      <c r="I9114" s="19" t="n">
        <f aca="false">ROUND(F9114*G9114,2)</f>
        <v>512.6</v>
      </c>
      <c r="J9114" s="19" t="n">
        <f aca="false">ROUND(F9114*H9114,2)</f>
        <v>414.48</v>
      </c>
      <c r="K9114" s="19" t="n">
        <f aca="false">INDEX(Pricebook!$L$2:$L$1401,MATCH(D9114,Pricebook!$A$2:$A$1401,0))</f>
        <v>148.05</v>
      </c>
      <c r="L9114" s="19" t="n">
        <f aca="false">ROUND(F9114*K9114,2)</f>
        <v>592.2</v>
      </c>
      <c r="M9114" s="24" t="n">
        <f aca="false">DATE(YEAR(C9114),MONTH(C9114),1)</f>
        <v>46235</v>
      </c>
    </row>
    <row r="9115" customFormat="false" ht="15" hidden="false" customHeight="false" outlineLevel="0" collapsed="false">
      <c r="A9115" s="21" t="s">
        <v>4088</v>
      </c>
      <c r="B9115" s="21" t="s">
        <v>3878</v>
      </c>
      <c r="C9115" s="23" t="n">
        <v>46265</v>
      </c>
      <c r="D9115" s="21" t="s">
        <v>2136</v>
      </c>
      <c r="E9115" s="21" t="s">
        <v>1941</v>
      </c>
      <c r="F9115" s="12" t="n">
        <v>3</v>
      </c>
      <c r="G9115" s="19" t="n">
        <v>59.9</v>
      </c>
      <c r="H9115" s="19" t="n">
        <v>39.06</v>
      </c>
      <c r="I9115" s="19" t="n">
        <f aca="false">ROUND(F9115*G9115,2)</f>
        <v>179.7</v>
      </c>
      <c r="J9115" s="19" t="n">
        <f aca="false">ROUND(F9115*H9115,2)</f>
        <v>117.18</v>
      </c>
      <c r="K9115" s="19" t="n">
        <f aca="false">INDEX(Pricebook!$L$2:$L$1401,MATCH(D9115,Pricebook!$A$2:$A$1401,0))</f>
        <v>63</v>
      </c>
      <c r="L9115" s="19" t="n">
        <f aca="false">ROUND(F9115*K9115,2)</f>
        <v>189</v>
      </c>
      <c r="M9115" s="24" t="n">
        <f aca="false">DATE(YEAR(C9115),MONTH(C9115),1)</f>
        <v>46235</v>
      </c>
    </row>
    <row r="9116" customFormat="false" ht="15" hidden="false" customHeight="false" outlineLevel="0" collapsed="false">
      <c r="A9116" s="21" t="s">
        <v>4088</v>
      </c>
      <c r="B9116" s="21" t="s">
        <v>3878</v>
      </c>
      <c r="C9116" s="23" t="n">
        <v>46265</v>
      </c>
      <c r="D9116" s="21" t="s">
        <v>1432</v>
      </c>
      <c r="E9116" s="21" t="s">
        <v>971</v>
      </c>
      <c r="F9116" s="12" t="n">
        <v>1</v>
      </c>
      <c r="G9116" s="19" t="n">
        <v>1442.9</v>
      </c>
      <c r="H9116" s="19" t="n">
        <v>1180.78</v>
      </c>
      <c r="I9116" s="19" t="n">
        <f aca="false">ROUND(F9116*G9116,2)</f>
        <v>1442.9</v>
      </c>
      <c r="J9116" s="19" t="n">
        <f aca="false">ROUND(F9116*H9116,2)</f>
        <v>1180.78</v>
      </c>
      <c r="K9116" s="19" t="n">
        <f aca="false">INDEX(Pricebook!$L$2:$L$1401,MATCH(D9116,Pricebook!$A$2:$A$1401,0))</f>
        <v>1686.85</v>
      </c>
      <c r="L9116" s="19" t="n">
        <f aca="false">ROUND(F9116*K9116,2)</f>
        <v>1686.85</v>
      </c>
      <c r="M9116" s="24" t="n">
        <f aca="false">DATE(YEAR(C9116),MONTH(C9116),1)</f>
        <v>46235</v>
      </c>
    </row>
    <row r="9117" customFormat="false" ht="15" hidden="false" customHeight="false" outlineLevel="0" collapsed="false">
      <c r="A9117" s="21" t="s">
        <v>4088</v>
      </c>
      <c r="B9117" s="21" t="s">
        <v>3878</v>
      </c>
      <c r="C9117" s="23" t="n">
        <v>46265</v>
      </c>
      <c r="D9117" s="21" t="s">
        <v>737</v>
      </c>
      <c r="E9117" s="21" t="s">
        <v>366</v>
      </c>
      <c r="F9117" s="12" t="n">
        <v>2</v>
      </c>
      <c r="G9117" s="19" t="n">
        <v>11.45</v>
      </c>
      <c r="H9117" s="19" t="n">
        <v>8.23</v>
      </c>
      <c r="I9117" s="19" t="n">
        <f aca="false">ROUND(F9117*G9117,2)</f>
        <v>22.9</v>
      </c>
      <c r="J9117" s="19" t="n">
        <f aca="false">ROUND(F9117*H9117,2)</f>
        <v>16.46</v>
      </c>
      <c r="K9117" s="19" t="n">
        <f aca="false">INDEX(Pricebook!$L$2:$L$1401,MATCH(D9117,Pricebook!$A$2:$A$1401,0))</f>
        <v>12.3</v>
      </c>
      <c r="L9117" s="19" t="n">
        <f aca="false">ROUND(F9117*K9117,2)</f>
        <v>24.6</v>
      </c>
      <c r="M9117" s="24" t="n">
        <f aca="false">DATE(YEAR(C9117),MONTH(C9117),1)</f>
        <v>46235</v>
      </c>
    </row>
    <row r="9118" customFormat="false" ht="15" hidden="false" customHeight="false" outlineLevel="0" collapsed="false">
      <c r="A9118" s="21" t="s">
        <v>4088</v>
      </c>
      <c r="B9118" s="21" t="s">
        <v>3878</v>
      </c>
      <c r="C9118" s="23" t="n">
        <v>46265</v>
      </c>
      <c r="D9118" s="21" t="s">
        <v>2130</v>
      </c>
      <c r="E9118" s="21" t="s">
        <v>1941</v>
      </c>
      <c r="F9118" s="12" t="n">
        <v>3</v>
      </c>
      <c r="G9118" s="19" t="n">
        <v>55.65</v>
      </c>
      <c r="H9118" s="19" t="n">
        <v>35.95</v>
      </c>
      <c r="I9118" s="19" t="n">
        <f aca="false">ROUND(F9118*G9118,2)</f>
        <v>166.95</v>
      </c>
      <c r="J9118" s="19" t="n">
        <f aca="false">ROUND(F9118*H9118,2)</f>
        <v>107.85</v>
      </c>
      <c r="K9118" s="19" t="n">
        <f aca="false">INDEX(Pricebook!$L$2:$L$1401,MATCH(D9118,Pricebook!$A$2:$A$1401,0))</f>
        <v>58</v>
      </c>
      <c r="L9118" s="19" t="n">
        <f aca="false">ROUND(F9118*K9118,2)</f>
        <v>174</v>
      </c>
      <c r="M9118" s="24" t="n">
        <f aca="false">DATE(YEAR(C9118),MONTH(C9118),1)</f>
        <v>46235</v>
      </c>
    </row>
    <row r="9119" customFormat="false" ht="15" hidden="false" customHeight="false" outlineLevel="0" collapsed="false">
      <c r="A9119" s="21" t="s">
        <v>4088</v>
      </c>
      <c r="B9119" s="21" t="s">
        <v>3878</v>
      </c>
      <c r="C9119" s="23" t="n">
        <v>46265</v>
      </c>
      <c r="D9119" s="21" t="s">
        <v>2024</v>
      </c>
      <c r="E9119" s="21" t="s">
        <v>1941</v>
      </c>
      <c r="F9119" s="12" t="n">
        <v>3</v>
      </c>
      <c r="G9119" s="19" t="n">
        <v>77.45</v>
      </c>
      <c r="H9119" s="19" t="n">
        <v>49.53</v>
      </c>
      <c r="I9119" s="19" t="n">
        <f aca="false">ROUND(F9119*G9119,2)</f>
        <v>232.35</v>
      </c>
      <c r="J9119" s="19" t="n">
        <f aca="false">ROUND(F9119*H9119,2)</f>
        <v>148.59</v>
      </c>
      <c r="K9119" s="19" t="n">
        <f aca="false">INDEX(Pricebook!$L$2:$L$1401,MATCH(D9119,Pricebook!$A$2:$A$1401,0))</f>
        <v>79.9</v>
      </c>
      <c r="L9119" s="19" t="n">
        <f aca="false">ROUND(F9119*K9119,2)</f>
        <v>239.7</v>
      </c>
      <c r="M9119" s="24" t="n">
        <f aca="false">DATE(YEAR(C9119),MONTH(C9119),1)</f>
        <v>46235</v>
      </c>
    </row>
    <row r="9120" customFormat="false" ht="15" hidden="false" customHeight="false" outlineLevel="0" collapsed="false">
      <c r="A9120" s="21" t="s">
        <v>4088</v>
      </c>
      <c r="B9120" s="21" t="s">
        <v>3878</v>
      </c>
      <c r="C9120" s="23" t="n">
        <v>46265</v>
      </c>
      <c r="D9120" s="21" t="s">
        <v>655</v>
      </c>
      <c r="E9120" s="21" t="s">
        <v>366</v>
      </c>
      <c r="F9120" s="12" t="n">
        <v>3</v>
      </c>
      <c r="G9120" s="19" t="n">
        <v>12.15</v>
      </c>
      <c r="H9120" s="19" t="n">
        <v>9.44</v>
      </c>
      <c r="I9120" s="19" t="n">
        <f aca="false">ROUND(F9120*G9120,2)</f>
        <v>36.45</v>
      </c>
      <c r="J9120" s="19" t="n">
        <f aca="false">ROUND(F9120*H9120,2)</f>
        <v>28.32</v>
      </c>
      <c r="K9120" s="19" t="n">
        <f aca="false">INDEX(Pricebook!$L$2:$L$1401,MATCH(D9120,Pricebook!$A$2:$A$1401,0))</f>
        <v>12.95</v>
      </c>
      <c r="L9120" s="19" t="n">
        <f aca="false">ROUND(F9120*K9120,2)</f>
        <v>38.85</v>
      </c>
      <c r="M9120" s="24" t="n">
        <f aca="false">DATE(YEAR(C9120),MONTH(C9120),1)</f>
        <v>46235</v>
      </c>
    </row>
    <row r="9121" customFormat="false" ht="15" hidden="false" customHeight="false" outlineLevel="0" collapsed="false">
      <c r="A9121" s="21" t="s">
        <v>4088</v>
      </c>
      <c r="B9121" s="21" t="s">
        <v>3878</v>
      </c>
      <c r="C9121" s="23" t="n">
        <v>46265</v>
      </c>
      <c r="D9121" s="21" t="s">
        <v>430</v>
      </c>
      <c r="E9121" s="21" t="s">
        <v>366</v>
      </c>
      <c r="F9121" s="12" t="n">
        <v>1</v>
      </c>
      <c r="G9121" s="19" t="n">
        <v>121.8</v>
      </c>
      <c r="H9121" s="19" t="n">
        <v>88.11</v>
      </c>
      <c r="I9121" s="19" t="n">
        <f aca="false">ROUND(F9121*G9121,2)</f>
        <v>121.8</v>
      </c>
      <c r="J9121" s="19" t="n">
        <f aca="false">ROUND(F9121*H9121,2)</f>
        <v>88.11</v>
      </c>
      <c r="K9121" s="19" t="n">
        <f aca="false">INDEX(Pricebook!$L$2:$L$1401,MATCH(D9121,Pricebook!$A$2:$A$1401,0))</f>
        <v>131.55</v>
      </c>
      <c r="L9121" s="19" t="n">
        <f aca="false">ROUND(F9121*K9121,2)</f>
        <v>131.55</v>
      </c>
      <c r="M9121" s="24" t="n">
        <f aca="false">DATE(YEAR(C9121),MONTH(C9121),1)</f>
        <v>46235</v>
      </c>
    </row>
    <row r="9122" customFormat="false" ht="15" hidden="false" customHeight="false" outlineLevel="0" collapsed="false">
      <c r="A9122" s="21" t="s">
        <v>4088</v>
      </c>
      <c r="B9122" s="21" t="s">
        <v>3878</v>
      </c>
      <c r="C9122" s="23" t="n">
        <v>46265</v>
      </c>
      <c r="D9122" s="21" t="s">
        <v>873</v>
      </c>
      <c r="E9122" s="21" t="s">
        <v>366</v>
      </c>
      <c r="F9122" s="12" t="n">
        <v>1</v>
      </c>
      <c r="G9122" s="19" t="n">
        <v>266.45</v>
      </c>
      <c r="H9122" s="19" t="n">
        <v>189.94</v>
      </c>
      <c r="I9122" s="19" t="n">
        <f aca="false">ROUND(F9122*G9122,2)</f>
        <v>266.45</v>
      </c>
      <c r="J9122" s="19" t="n">
        <f aca="false">ROUND(F9122*H9122,2)</f>
        <v>189.94</v>
      </c>
      <c r="K9122" s="19" t="n">
        <f aca="false">INDEX(Pricebook!$L$2:$L$1401,MATCH(D9122,Pricebook!$A$2:$A$1401,0))</f>
        <v>283.5</v>
      </c>
      <c r="L9122" s="19" t="n">
        <f aca="false">ROUND(F9122*K9122,2)</f>
        <v>283.5</v>
      </c>
      <c r="M9122" s="24" t="n">
        <f aca="false">DATE(YEAR(C9122),MONTH(C9122),1)</f>
        <v>46235</v>
      </c>
    </row>
    <row r="9123" customFormat="false" ht="15" hidden="false" customHeight="false" outlineLevel="0" collapsed="false">
      <c r="A9123" s="21" t="s">
        <v>4088</v>
      </c>
      <c r="B9123" s="21" t="s">
        <v>3878</v>
      </c>
      <c r="C9123" s="23" t="n">
        <v>46265</v>
      </c>
      <c r="D9123" s="21" t="s">
        <v>2024</v>
      </c>
      <c r="E9123" s="21" t="s">
        <v>1941</v>
      </c>
      <c r="F9123" s="12" t="n">
        <v>4</v>
      </c>
      <c r="G9123" s="19" t="n">
        <v>77.45</v>
      </c>
      <c r="H9123" s="19" t="n">
        <v>49.53</v>
      </c>
      <c r="I9123" s="19" t="n">
        <f aca="false">ROUND(F9123*G9123,2)</f>
        <v>309.8</v>
      </c>
      <c r="J9123" s="19" t="n">
        <f aca="false">ROUND(F9123*H9123,2)</f>
        <v>198.12</v>
      </c>
      <c r="K9123" s="19" t="n">
        <f aca="false">INDEX(Pricebook!$L$2:$L$1401,MATCH(D9123,Pricebook!$A$2:$A$1401,0))</f>
        <v>79.9</v>
      </c>
      <c r="L9123" s="19" t="n">
        <f aca="false">ROUND(F9123*K9123,2)</f>
        <v>319.6</v>
      </c>
      <c r="M9123" s="24" t="n">
        <f aca="false">DATE(YEAR(C9123),MONTH(C9123),1)</f>
        <v>46235</v>
      </c>
    </row>
    <row r="9124" customFormat="false" ht="15" hidden="false" customHeight="false" outlineLevel="0" collapsed="false">
      <c r="A9124" s="21" t="s">
        <v>4088</v>
      </c>
      <c r="B9124" s="21" t="s">
        <v>3878</v>
      </c>
      <c r="C9124" s="23" t="n">
        <v>46265</v>
      </c>
      <c r="D9124" s="21" t="s">
        <v>986</v>
      </c>
      <c r="E9124" s="21" t="s">
        <v>971</v>
      </c>
      <c r="F9124" s="12" t="n">
        <v>10</v>
      </c>
      <c r="G9124" s="19" t="n">
        <v>3.35</v>
      </c>
      <c r="H9124" s="19" t="n">
        <v>3.1</v>
      </c>
      <c r="I9124" s="19" t="n">
        <f aca="false">ROUND(F9124*G9124,2)</f>
        <v>33.5</v>
      </c>
      <c r="J9124" s="19" t="n">
        <f aca="false">ROUND(F9124*H9124,2)</f>
        <v>31</v>
      </c>
      <c r="K9124" s="19" t="n">
        <f aca="false">INDEX(Pricebook!$L$2:$L$1401,MATCH(D9124,Pricebook!$A$2:$A$1401,0))</f>
        <v>3.9</v>
      </c>
      <c r="L9124" s="19" t="n">
        <f aca="false">ROUND(F9124*K9124,2)</f>
        <v>39</v>
      </c>
      <c r="M9124" s="24" t="n">
        <f aca="false">DATE(YEAR(C9124),MONTH(C9124),1)</f>
        <v>46235</v>
      </c>
    </row>
    <row r="9125" customFormat="false" ht="15" hidden="false" customHeight="false" outlineLevel="0" collapsed="false">
      <c r="A9125" s="21" t="s">
        <v>4089</v>
      </c>
      <c r="B9125" s="21" t="s">
        <v>3177</v>
      </c>
      <c r="C9125" s="23" t="n">
        <v>46265</v>
      </c>
      <c r="D9125" s="21" t="s">
        <v>386</v>
      </c>
      <c r="E9125" s="21" t="s">
        <v>366</v>
      </c>
      <c r="F9125" s="12" t="n">
        <v>1</v>
      </c>
      <c r="G9125" s="19" t="n">
        <v>6.6</v>
      </c>
      <c r="H9125" s="19" t="n">
        <v>4.81</v>
      </c>
      <c r="I9125" s="19" t="n">
        <f aca="false">ROUND(F9125*G9125,2)</f>
        <v>6.6</v>
      </c>
      <c r="J9125" s="19" t="n">
        <f aca="false">ROUND(F9125*H9125,2)</f>
        <v>4.81</v>
      </c>
      <c r="K9125" s="19" t="n">
        <f aca="false">INDEX(Pricebook!$L$2:$L$1401,MATCH(D9125,Pricebook!$A$2:$A$1401,0))</f>
        <v>7.2</v>
      </c>
      <c r="L9125" s="19" t="n">
        <f aca="false">ROUND(F9125*K9125,2)</f>
        <v>7.2</v>
      </c>
      <c r="M9125" s="24" t="n">
        <f aca="false">DATE(YEAR(C9125),MONTH(C9125),1)</f>
        <v>46235</v>
      </c>
    </row>
    <row r="9126" customFormat="false" ht="15" hidden="false" customHeight="false" outlineLevel="0" collapsed="false">
      <c r="A9126" s="21" t="s">
        <v>4089</v>
      </c>
      <c r="B9126" s="21" t="s">
        <v>3177</v>
      </c>
      <c r="C9126" s="23" t="n">
        <v>46265</v>
      </c>
      <c r="D9126" s="21" t="s">
        <v>845</v>
      </c>
      <c r="E9126" s="21" t="s">
        <v>366</v>
      </c>
      <c r="F9126" s="12" t="n">
        <v>1</v>
      </c>
      <c r="G9126" s="19" t="n">
        <v>48.25</v>
      </c>
      <c r="H9126" s="19" t="n">
        <v>34.67</v>
      </c>
      <c r="I9126" s="19" t="n">
        <f aca="false">ROUND(F9126*G9126,2)</f>
        <v>48.25</v>
      </c>
      <c r="J9126" s="19" t="n">
        <f aca="false">ROUND(F9126*H9126,2)</f>
        <v>34.67</v>
      </c>
      <c r="K9126" s="19" t="n">
        <f aca="false">INDEX(Pricebook!$L$2:$L$1401,MATCH(D9126,Pricebook!$A$2:$A$1401,0))</f>
        <v>51.75</v>
      </c>
      <c r="L9126" s="19" t="n">
        <f aca="false">ROUND(F9126*K9126,2)</f>
        <v>51.75</v>
      </c>
      <c r="M9126" s="24" t="n">
        <f aca="false">DATE(YEAR(C9126),MONTH(C9126),1)</f>
        <v>46235</v>
      </c>
    </row>
    <row r="9127" customFormat="false" ht="15" hidden="false" customHeight="false" outlineLevel="0" collapsed="false">
      <c r="A9127" s="21" t="s">
        <v>4089</v>
      </c>
      <c r="B9127" s="21" t="s">
        <v>3177</v>
      </c>
      <c r="C9127" s="23" t="n">
        <v>46265</v>
      </c>
      <c r="D9127" s="21" t="s">
        <v>2766</v>
      </c>
      <c r="E9127" s="21" t="s">
        <v>2748</v>
      </c>
      <c r="F9127" s="12" t="n">
        <v>9</v>
      </c>
      <c r="G9127" s="19" t="n">
        <v>4.45</v>
      </c>
      <c r="H9127" s="19" t="n">
        <v>2.63</v>
      </c>
      <c r="I9127" s="19" t="n">
        <f aca="false">ROUND(F9127*G9127,2)</f>
        <v>40.05</v>
      </c>
      <c r="J9127" s="19" t="n">
        <f aca="false">ROUND(F9127*H9127,2)</f>
        <v>23.67</v>
      </c>
      <c r="K9127" s="19" t="n">
        <f aca="false">INDEX(Pricebook!$L$2:$L$1401,MATCH(D9127,Pricebook!$A$2:$A$1401,0))</f>
        <v>4.8</v>
      </c>
      <c r="L9127" s="19" t="n">
        <f aca="false">ROUND(F9127*K9127,2)</f>
        <v>43.2</v>
      </c>
      <c r="M9127" s="24" t="n">
        <f aca="false">DATE(YEAR(C9127),MONTH(C9127),1)</f>
        <v>46235</v>
      </c>
    </row>
    <row r="9128" customFormat="false" ht="15" hidden="false" customHeight="false" outlineLevel="0" collapsed="false">
      <c r="A9128" s="21" t="s">
        <v>4089</v>
      </c>
      <c r="B9128" s="21" t="s">
        <v>3177</v>
      </c>
      <c r="C9128" s="23" t="n">
        <v>46265</v>
      </c>
      <c r="D9128" s="21" t="s">
        <v>1324</v>
      </c>
      <c r="E9128" s="21" t="s">
        <v>971</v>
      </c>
      <c r="F9128" s="12" t="n">
        <v>57</v>
      </c>
      <c r="G9128" s="19" t="n">
        <v>6</v>
      </c>
      <c r="H9128" s="19" t="n">
        <v>4.83</v>
      </c>
      <c r="I9128" s="19" t="n">
        <f aca="false">ROUND(F9128*G9128,2)</f>
        <v>342</v>
      </c>
      <c r="J9128" s="19" t="n">
        <f aca="false">ROUND(F9128*H9128,2)</f>
        <v>275.31</v>
      </c>
      <c r="K9128" s="19" t="n">
        <f aca="false">INDEX(Pricebook!$L$2:$L$1401,MATCH(D9128,Pricebook!$A$2:$A$1401,0))</f>
        <v>6.9</v>
      </c>
      <c r="L9128" s="19" t="n">
        <f aca="false">ROUND(F9128*K9128,2)</f>
        <v>393.3</v>
      </c>
      <c r="M9128" s="24" t="n">
        <f aca="false">DATE(YEAR(C9128),MONTH(C9128),1)</f>
        <v>46235</v>
      </c>
    </row>
    <row r="9129" customFormat="false" ht="15" hidden="false" customHeight="false" outlineLevel="0" collapsed="false">
      <c r="A9129" s="21" t="s">
        <v>4089</v>
      </c>
      <c r="B9129" s="21" t="s">
        <v>3177</v>
      </c>
      <c r="C9129" s="23" t="n">
        <v>46265</v>
      </c>
      <c r="D9129" s="21" t="s">
        <v>2084</v>
      </c>
      <c r="E9129" s="21" t="s">
        <v>1941</v>
      </c>
      <c r="F9129" s="12" t="n">
        <v>3</v>
      </c>
      <c r="G9129" s="19" t="n">
        <v>89.05</v>
      </c>
      <c r="H9129" s="19" t="n">
        <v>56.95</v>
      </c>
      <c r="I9129" s="19" t="n">
        <f aca="false">ROUND(F9129*G9129,2)</f>
        <v>267.15</v>
      </c>
      <c r="J9129" s="19" t="n">
        <f aca="false">ROUND(F9129*H9129,2)</f>
        <v>170.85</v>
      </c>
      <c r="K9129" s="19" t="n">
        <f aca="false">INDEX(Pricebook!$L$2:$L$1401,MATCH(D9129,Pricebook!$A$2:$A$1401,0))</f>
        <v>91.9</v>
      </c>
      <c r="L9129" s="19" t="n">
        <f aca="false">ROUND(F9129*K9129,2)</f>
        <v>275.7</v>
      </c>
      <c r="M9129" s="24" t="n">
        <f aca="false">DATE(YEAR(C9129),MONTH(C9129),1)</f>
        <v>46235</v>
      </c>
    </row>
    <row r="9130" customFormat="false" ht="15" hidden="false" customHeight="false" outlineLevel="0" collapsed="false">
      <c r="A9130" s="21" t="s">
        <v>4089</v>
      </c>
      <c r="B9130" s="21" t="s">
        <v>3177</v>
      </c>
      <c r="C9130" s="23" t="n">
        <v>46265</v>
      </c>
      <c r="D9130" s="21" t="s">
        <v>2146</v>
      </c>
      <c r="E9130" s="21" t="s">
        <v>1941</v>
      </c>
      <c r="F9130" s="12" t="n">
        <v>2</v>
      </c>
      <c r="G9130" s="19" t="n">
        <v>76.8</v>
      </c>
      <c r="H9130" s="19" t="n">
        <v>49.54</v>
      </c>
      <c r="I9130" s="19" t="n">
        <f aca="false">ROUND(F9130*G9130,2)</f>
        <v>153.6</v>
      </c>
      <c r="J9130" s="19" t="n">
        <f aca="false">ROUND(F9130*H9130,2)</f>
        <v>99.08</v>
      </c>
      <c r="K9130" s="19" t="n">
        <f aca="false">INDEX(Pricebook!$L$2:$L$1401,MATCH(D9130,Pricebook!$A$2:$A$1401,0))</f>
        <v>79.95</v>
      </c>
      <c r="L9130" s="19" t="n">
        <f aca="false">ROUND(F9130*K9130,2)</f>
        <v>159.9</v>
      </c>
      <c r="M9130" s="24" t="n">
        <f aca="false">DATE(YEAR(C9130),MONTH(C9130),1)</f>
        <v>46235</v>
      </c>
    </row>
    <row r="9131" customFormat="false" ht="15" hidden="false" customHeight="false" outlineLevel="0" collapsed="false">
      <c r="A9131" s="21" t="s">
        <v>4089</v>
      </c>
      <c r="B9131" s="21" t="s">
        <v>3177</v>
      </c>
      <c r="C9131" s="23" t="n">
        <v>46265</v>
      </c>
      <c r="D9131" s="21" t="s">
        <v>785</v>
      </c>
      <c r="E9131" s="21" t="s">
        <v>366</v>
      </c>
      <c r="F9131" s="12" t="n">
        <v>4</v>
      </c>
      <c r="G9131" s="19" t="n">
        <v>8.95</v>
      </c>
      <c r="H9131" s="19" t="n">
        <v>6.37</v>
      </c>
      <c r="I9131" s="19" t="n">
        <f aca="false">ROUND(F9131*G9131,2)</f>
        <v>35.8</v>
      </c>
      <c r="J9131" s="19" t="n">
        <f aca="false">ROUND(F9131*H9131,2)</f>
        <v>25.48</v>
      </c>
      <c r="K9131" s="19" t="n">
        <f aca="false">INDEX(Pricebook!$L$2:$L$1401,MATCH(D9131,Pricebook!$A$2:$A$1401,0))</f>
        <v>9.55</v>
      </c>
      <c r="L9131" s="19" t="n">
        <f aca="false">ROUND(F9131*K9131,2)</f>
        <v>38.2</v>
      </c>
      <c r="M9131" s="24" t="n">
        <f aca="false">DATE(YEAR(C9131),MONTH(C9131),1)</f>
        <v>46235</v>
      </c>
    </row>
    <row r="9132" customFormat="false" ht="15" hidden="false" customHeight="false" outlineLevel="0" collapsed="false">
      <c r="A9132" s="21" t="s">
        <v>4089</v>
      </c>
      <c r="B9132" s="21" t="s">
        <v>3177</v>
      </c>
      <c r="C9132" s="23" t="n">
        <v>46265</v>
      </c>
      <c r="D9132" s="21" t="s">
        <v>759</v>
      </c>
      <c r="E9132" s="21" t="s">
        <v>366</v>
      </c>
      <c r="F9132" s="12" t="n">
        <v>1</v>
      </c>
      <c r="G9132" s="19" t="n">
        <v>41.2</v>
      </c>
      <c r="H9132" s="19" t="n">
        <v>29.68</v>
      </c>
      <c r="I9132" s="19" t="n">
        <f aca="false">ROUND(F9132*G9132,2)</f>
        <v>41.2</v>
      </c>
      <c r="J9132" s="19" t="n">
        <f aca="false">ROUND(F9132*H9132,2)</f>
        <v>29.68</v>
      </c>
      <c r="K9132" s="19" t="n">
        <f aca="false">INDEX(Pricebook!$L$2:$L$1401,MATCH(D9132,Pricebook!$A$2:$A$1401,0))</f>
        <v>44.3</v>
      </c>
      <c r="L9132" s="19" t="n">
        <f aca="false">ROUND(F9132*K9132,2)</f>
        <v>44.3</v>
      </c>
      <c r="M9132" s="24" t="n">
        <f aca="false">DATE(YEAR(C9132),MONTH(C9132),1)</f>
        <v>46235</v>
      </c>
    </row>
    <row r="9133" customFormat="false" ht="15" hidden="false" customHeight="false" outlineLevel="0" collapsed="false">
      <c r="A9133" s="21" t="s">
        <v>4089</v>
      </c>
      <c r="B9133" s="21" t="s">
        <v>3177</v>
      </c>
      <c r="C9133" s="23" t="n">
        <v>46265</v>
      </c>
      <c r="D9133" s="21" t="s">
        <v>1946</v>
      </c>
      <c r="E9133" s="21" t="s">
        <v>1941</v>
      </c>
      <c r="F9133" s="12" t="n">
        <v>3</v>
      </c>
      <c r="G9133" s="19" t="n">
        <v>89.3</v>
      </c>
      <c r="H9133" s="19" t="n">
        <v>57.66</v>
      </c>
      <c r="I9133" s="19" t="n">
        <f aca="false">ROUND(F9133*G9133,2)</f>
        <v>267.9</v>
      </c>
      <c r="J9133" s="19" t="n">
        <f aca="false">ROUND(F9133*H9133,2)</f>
        <v>172.98</v>
      </c>
      <c r="K9133" s="19" t="n">
        <f aca="false">INDEX(Pricebook!$L$2:$L$1401,MATCH(D9133,Pricebook!$A$2:$A$1401,0))</f>
        <v>93</v>
      </c>
      <c r="L9133" s="19" t="n">
        <f aca="false">ROUND(F9133*K9133,2)</f>
        <v>279</v>
      </c>
      <c r="M9133" s="24" t="n">
        <f aca="false">DATE(YEAR(C9133),MONTH(C9133),1)</f>
        <v>46235</v>
      </c>
    </row>
    <row r="9134" customFormat="false" ht="15" hidden="false" customHeight="false" outlineLevel="0" collapsed="false">
      <c r="A9134" s="21" t="s">
        <v>4089</v>
      </c>
      <c r="B9134" s="21" t="s">
        <v>3177</v>
      </c>
      <c r="C9134" s="23" t="n">
        <v>46265</v>
      </c>
      <c r="D9134" s="21" t="s">
        <v>2768</v>
      </c>
      <c r="E9134" s="21" t="s">
        <v>2748</v>
      </c>
      <c r="F9134" s="12" t="n">
        <v>3</v>
      </c>
      <c r="G9134" s="19" t="n">
        <v>15.5</v>
      </c>
      <c r="H9134" s="19" t="n">
        <v>9.27</v>
      </c>
      <c r="I9134" s="19" t="n">
        <f aca="false">ROUND(F9134*G9134,2)</f>
        <v>46.5</v>
      </c>
      <c r="J9134" s="19" t="n">
        <f aca="false">ROUND(F9134*H9134,2)</f>
        <v>27.81</v>
      </c>
      <c r="K9134" s="19" t="n">
        <f aca="false">INDEX(Pricebook!$L$2:$L$1401,MATCH(D9134,Pricebook!$A$2:$A$1401,0))</f>
        <v>16.9</v>
      </c>
      <c r="L9134" s="19" t="n">
        <f aca="false">ROUND(F9134*K9134,2)</f>
        <v>50.7</v>
      </c>
      <c r="M9134" s="24" t="n">
        <f aca="false">DATE(YEAR(C9134),MONTH(C9134),1)</f>
        <v>46235</v>
      </c>
    </row>
    <row r="9135" customFormat="false" ht="15" hidden="false" customHeight="false" outlineLevel="0" collapsed="false">
      <c r="A9135" s="21" t="s">
        <v>4089</v>
      </c>
      <c r="B9135" s="21" t="s">
        <v>3177</v>
      </c>
      <c r="C9135" s="23" t="n">
        <v>46265</v>
      </c>
      <c r="D9135" s="21" t="s">
        <v>1392</v>
      </c>
      <c r="E9135" s="21" t="s">
        <v>971</v>
      </c>
      <c r="F9135" s="12" t="n">
        <v>1</v>
      </c>
      <c r="G9135" s="19" t="n">
        <v>835.75</v>
      </c>
      <c r="H9135" s="19" t="n">
        <v>677.56</v>
      </c>
      <c r="I9135" s="19" t="n">
        <f aca="false">ROUND(F9135*G9135,2)</f>
        <v>835.75</v>
      </c>
      <c r="J9135" s="19" t="n">
        <f aca="false">ROUND(F9135*H9135,2)</f>
        <v>677.56</v>
      </c>
      <c r="K9135" s="19" t="n">
        <f aca="false">INDEX(Pricebook!$L$2:$L$1401,MATCH(D9135,Pricebook!$A$2:$A$1401,0))</f>
        <v>967.95</v>
      </c>
      <c r="L9135" s="19" t="n">
        <f aca="false">ROUND(F9135*K9135,2)</f>
        <v>967.95</v>
      </c>
      <c r="M9135" s="24" t="n">
        <f aca="false">DATE(YEAR(C9135),MONTH(C9135),1)</f>
        <v>46235</v>
      </c>
    </row>
    <row r="9136" customFormat="false" ht="15" hidden="false" customHeight="false" outlineLevel="0" collapsed="false">
      <c r="A9136" s="21" t="s">
        <v>4089</v>
      </c>
      <c r="B9136" s="21" t="s">
        <v>3177</v>
      </c>
      <c r="C9136" s="23" t="n">
        <v>46265</v>
      </c>
      <c r="D9136" s="21" t="s">
        <v>2102</v>
      </c>
      <c r="E9136" s="21" t="s">
        <v>1941</v>
      </c>
      <c r="F9136" s="12" t="n">
        <v>2</v>
      </c>
      <c r="G9136" s="19" t="n">
        <v>133.7</v>
      </c>
      <c r="H9136" s="19" t="n">
        <v>85.46</v>
      </c>
      <c r="I9136" s="19" t="n">
        <f aca="false">ROUND(F9136*G9136,2)</f>
        <v>267.4</v>
      </c>
      <c r="J9136" s="19" t="n">
        <f aca="false">ROUND(F9136*H9136,2)</f>
        <v>170.92</v>
      </c>
      <c r="K9136" s="19" t="n">
        <f aca="false">INDEX(Pricebook!$L$2:$L$1401,MATCH(D9136,Pricebook!$A$2:$A$1401,0))</f>
        <v>137.85</v>
      </c>
      <c r="L9136" s="19" t="n">
        <f aca="false">ROUND(F9136*K9136,2)</f>
        <v>275.7</v>
      </c>
      <c r="M9136" s="24" t="n">
        <f aca="false">DATE(YEAR(C9136),MONTH(C9136),1)</f>
        <v>46235</v>
      </c>
    </row>
    <row r="9137" customFormat="false" ht="15" hidden="false" customHeight="false" outlineLevel="0" collapsed="false">
      <c r="A9137" s="21" t="s">
        <v>4090</v>
      </c>
      <c r="B9137" s="21" t="s">
        <v>3023</v>
      </c>
      <c r="C9137" s="23" t="n">
        <v>46265</v>
      </c>
      <c r="D9137" s="21" t="s">
        <v>279</v>
      </c>
      <c r="E9137" s="21" t="s">
        <v>108</v>
      </c>
      <c r="F9137" s="12" t="n">
        <v>1</v>
      </c>
      <c r="G9137" s="19" t="n">
        <v>213.75</v>
      </c>
      <c r="H9137" s="19" t="n">
        <v>162.77</v>
      </c>
      <c r="I9137" s="19" t="n">
        <f aca="false">ROUND(F9137*G9137,2)</f>
        <v>213.75</v>
      </c>
      <c r="J9137" s="19" t="n">
        <f aca="false">ROUND(F9137*H9137,2)</f>
        <v>162.77</v>
      </c>
      <c r="K9137" s="19" t="n">
        <f aca="false">INDEX(Pricebook!$L$2:$L$1401,MATCH(D9137,Pricebook!$A$2:$A$1401,0))</f>
        <v>232.55</v>
      </c>
      <c r="L9137" s="19" t="n">
        <f aca="false">ROUND(F9137*K9137,2)</f>
        <v>232.55</v>
      </c>
      <c r="M9137" s="24" t="n">
        <f aca="false">DATE(YEAR(C9137),MONTH(C9137),1)</f>
        <v>46235</v>
      </c>
    </row>
    <row r="9138" customFormat="false" ht="15" hidden="false" customHeight="false" outlineLevel="0" collapsed="false">
      <c r="A9138" s="21" t="s">
        <v>4090</v>
      </c>
      <c r="B9138" s="21" t="s">
        <v>3023</v>
      </c>
      <c r="C9138" s="23" t="n">
        <v>46265</v>
      </c>
      <c r="D9138" s="21" t="s">
        <v>322</v>
      </c>
      <c r="E9138" s="21" t="s">
        <v>108</v>
      </c>
      <c r="F9138" s="12" t="n">
        <v>1</v>
      </c>
      <c r="G9138" s="19" t="n">
        <v>9.05</v>
      </c>
      <c r="H9138" s="19" t="n">
        <v>6.84</v>
      </c>
      <c r="I9138" s="19" t="n">
        <f aca="false">ROUND(F9138*G9138,2)</f>
        <v>9.05</v>
      </c>
      <c r="J9138" s="19" t="n">
        <f aca="false">ROUND(F9138*H9138,2)</f>
        <v>6.84</v>
      </c>
      <c r="K9138" s="19" t="n">
        <f aca="false">INDEX(Pricebook!$L$2:$L$1401,MATCH(D9138,Pricebook!$A$2:$A$1401,0))</f>
        <v>9.8</v>
      </c>
      <c r="L9138" s="19" t="n">
        <f aca="false">ROUND(F9138*K9138,2)</f>
        <v>9.8</v>
      </c>
      <c r="M9138" s="24" t="n">
        <f aca="false">DATE(YEAR(C9138),MONTH(C9138),1)</f>
        <v>46235</v>
      </c>
    </row>
    <row r="9139" customFormat="false" ht="15" hidden="false" customHeight="false" outlineLevel="0" collapsed="false">
      <c r="A9139" s="21" t="s">
        <v>4090</v>
      </c>
      <c r="B9139" s="21" t="s">
        <v>3023</v>
      </c>
      <c r="C9139" s="23" t="n">
        <v>46265</v>
      </c>
      <c r="D9139" s="21" t="s">
        <v>2840</v>
      </c>
      <c r="E9139" s="21" t="s">
        <v>2748</v>
      </c>
      <c r="F9139" s="12" t="n">
        <v>4</v>
      </c>
      <c r="G9139" s="19" t="n">
        <v>4.35</v>
      </c>
      <c r="H9139" s="19" t="n">
        <v>2.58</v>
      </c>
      <c r="I9139" s="19" t="n">
        <f aca="false">ROUND(F9139*G9139,2)</f>
        <v>17.4</v>
      </c>
      <c r="J9139" s="19" t="n">
        <f aca="false">ROUND(F9139*H9139,2)</f>
        <v>10.32</v>
      </c>
      <c r="K9139" s="19" t="n">
        <f aca="false">INDEX(Pricebook!$L$2:$L$1401,MATCH(D9139,Pricebook!$A$2:$A$1401,0))</f>
        <v>4.7</v>
      </c>
      <c r="L9139" s="19" t="n">
        <f aca="false">ROUND(F9139*K9139,2)</f>
        <v>18.8</v>
      </c>
      <c r="M9139" s="24" t="n">
        <f aca="false">DATE(YEAR(C9139),MONTH(C9139),1)</f>
        <v>46235</v>
      </c>
    </row>
    <row r="9140" customFormat="false" ht="15" hidden="false" customHeight="false" outlineLevel="0" collapsed="false">
      <c r="A9140" s="21" t="s">
        <v>4090</v>
      </c>
      <c r="B9140" s="21" t="s">
        <v>3023</v>
      </c>
      <c r="C9140" s="23" t="n">
        <v>46265</v>
      </c>
      <c r="D9140" s="21" t="s">
        <v>1174</v>
      </c>
      <c r="E9140" s="21" t="s">
        <v>971</v>
      </c>
      <c r="F9140" s="12" t="n">
        <v>1</v>
      </c>
      <c r="G9140" s="19" t="n">
        <v>694.3</v>
      </c>
      <c r="H9140" s="19" t="n">
        <v>567.06</v>
      </c>
      <c r="I9140" s="19" t="n">
        <f aca="false">ROUND(F9140*G9140,2)</f>
        <v>694.3</v>
      </c>
      <c r="J9140" s="19" t="n">
        <f aca="false">ROUND(F9140*H9140,2)</f>
        <v>567.06</v>
      </c>
      <c r="K9140" s="19" t="n">
        <f aca="false">INDEX(Pricebook!$L$2:$L$1401,MATCH(D9140,Pricebook!$A$2:$A$1401,0))</f>
        <v>810.1</v>
      </c>
      <c r="L9140" s="19" t="n">
        <f aca="false">ROUND(F9140*K9140,2)</f>
        <v>810.1</v>
      </c>
      <c r="M9140" s="24" t="n">
        <f aca="false">DATE(YEAR(C9140),MONTH(C9140),1)</f>
        <v>46235</v>
      </c>
    </row>
    <row r="9141" customFormat="false" ht="15" hidden="false" customHeight="false" outlineLevel="0" collapsed="false">
      <c r="A9141" s="21" t="s">
        <v>4090</v>
      </c>
      <c r="B9141" s="21" t="s">
        <v>3023</v>
      </c>
      <c r="C9141" s="23" t="n">
        <v>46265</v>
      </c>
      <c r="D9141" s="21" t="s">
        <v>1208</v>
      </c>
      <c r="E9141" s="21" t="s">
        <v>971</v>
      </c>
      <c r="F9141" s="12" t="n">
        <v>54</v>
      </c>
      <c r="G9141" s="19" t="n">
        <v>24.65</v>
      </c>
      <c r="H9141" s="19" t="n">
        <v>19.93</v>
      </c>
      <c r="I9141" s="19" t="n">
        <f aca="false">ROUND(F9141*G9141,2)</f>
        <v>1331.1</v>
      </c>
      <c r="J9141" s="19" t="n">
        <f aca="false">ROUND(F9141*H9141,2)</f>
        <v>1076.22</v>
      </c>
      <c r="K9141" s="19" t="n">
        <f aca="false">INDEX(Pricebook!$L$2:$L$1401,MATCH(D9141,Pricebook!$A$2:$A$1401,0))</f>
        <v>28.5</v>
      </c>
      <c r="L9141" s="19" t="n">
        <f aca="false">ROUND(F9141*K9141,2)</f>
        <v>1539</v>
      </c>
      <c r="M9141" s="24" t="n">
        <f aca="false">DATE(YEAR(C9141),MONTH(C9141),1)</f>
        <v>46235</v>
      </c>
    </row>
    <row r="9142" customFormat="false" ht="15" hidden="false" customHeight="false" outlineLevel="0" collapsed="false">
      <c r="A9142" s="21" t="s">
        <v>4090</v>
      </c>
      <c r="B9142" s="21" t="s">
        <v>3023</v>
      </c>
      <c r="C9142" s="23" t="n">
        <v>46265</v>
      </c>
      <c r="D9142" s="21" t="s">
        <v>2812</v>
      </c>
      <c r="E9142" s="21" t="s">
        <v>2748</v>
      </c>
      <c r="F9142" s="12" t="n">
        <v>4</v>
      </c>
      <c r="G9142" s="19" t="n">
        <v>5.4</v>
      </c>
      <c r="H9142" s="19" t="n">
        <v>3.28</v>
      </c>
      <c r="I9142" s="19" t="n">
        <f aca="false">ROUND(F9142*G9142,2)</f>
        <v>21.6</v>
      </c>
      <c r="J9142" s="19" t="n">
        <f aca="false">ROUND(F9142*H9142,2)</f>
        <v>13.12</v>
      </c>
      <c r="K9142" s="19" t="n">
        <f aca="false">INDEX(Pricebook!$L$2:$L$1401,MATCH(D9142,Pricebook!$A$2:$A$1401,0))</f>
        <v>5.4</v>
      </c>
      <c r="L9142" s="19" t="n">
        <f aca="false">ROUND(F9142*K9142,2)</f>
        <v>21.6</v>
      </c>
      <c r="M9142" s="24" t="n">
        <f aca="false">DATE(YEAR(C9142),MONTH(C9142),1)</f>
        <v>46235</v>
      </c>
    </row>
    <row r="9143" customFormat="false" ht="15" hidden="false" customHeight="false" outlineLevel="0" collapsed="false">
      <c r="A9143" s="21" t="s">
        <v>4090</v>
      </c>
      <c r="B9143" s="21" t="s">
        <v>3023</v>
      </c>
      <c r="C9143" s="23" t="n">
        <v>46265</v>
      </c>
      <c r="D9143" s="21" t="s">
        <v>358</v>
      </c>
      <c r="E9143" s="21" t="s">
        <v>108</v>
      </c>
      <c r="F9143" s="12" t="n">
        <v>2</v>
      </c>
      <c r="G9143" s="19" t="n">
        <v>80</v>
      </c>
      <c r="H9143" s="19" t="n">
        <v>61.8</v>
      </c>
      <c r="I9143" s="19" t="n">
        <f aca="false">ROUND(F9143*G9143,2)</f>
        <v>160</v>
      </c>
      <c r="J9143" s="19" t="n">
        <f aca="false">ROUND(F9143*H9143,2)</f>
        <v>123.6</v>
      </c>
      <c r="K9143" s="19" t="n">
        <f aca="false">INDEX(Pricebook!$L$2:$L$1401,MATCH(D9143,Pricebook!$A$2:$A$1401,0))</f>
        <v>88</v>
      </c>
      <c r="L9143" s="19" t="n">
        <f aca="false">ROUND(F9143*K9143,2)</f>
        <v>176</v>
      </c>
      <c r="M9143" s="24" t="n">
        <f aca="false">DATE(YEAR(C9143),MONTH(C9143),1)</f>
        <v>46235</v>
      </c>
    </row>
    <row r="9144" customFormat="false" ht="15" hidden="false" customHeight="false" outlineLevel="0" collapsed="false">
      <c r="A9144" s="21" t="s">
        <v>4090</v>
      </c>
      <c r="B9144" s="21" t="s">
        <v>3023</v>
      </c>
      <c r="C9144" s="23" t="n">
        <v>46265</v>
      </c>
      <c r="D9144" s="21" t="s">
        <v>1112</v>
      </c>
      <c r="E9144" s="21" t="s">
        <v>971</v>
      </c>
      <c r="F9144" s="12" t="n">
        <v>56</v>
      </c>
      <c r="G9144" s="19" t="n">
        <v>3</v>
      </c>
      <c r="H9144" s="19" t="n">
        <v>2.42</v>
      </c>
      <c r="I9144" s="19" t="n">
        <f aca="false">ROUND(F9144*G9144,2)</f>
        <v>168</v>
      </c>
      <c r="J9144" s="19" t="n">
        <f aca="false">ROUND(F9144*H9144,2)</f>
        <v>135.52</v>
      </c>
      <c r="K9144" s="19" t="n">
        <f aca="false">INDEX(Pricebook!$L$2:$L$1401,MATCH(D9144,Pricebook!$A$2:$A$1401,0))</f>
        <v>3</v>
      </c>
      <c r="L9144" s="19" t="n">
        <f aca="false">ROUND(F9144*K9144,2)</f>
        <v>168</v>
      </c>
      <c r="M9144" s="24" t="n">
        <f aca="false">DATE(YEAR(C9144),MONTH(C9144),1)</f>
        <v>46235</v>
      </c>
    </row>
    <row r="9145" customFormat="false" ht="15" hidden="false" customHeight="false" outlineLevel="0" collapsed="false">
      <c r="A9145" s="21" t="s">
        <v>4091</v>
      </c>
      <c r="B9145" s="21" t="s">
        <v>3392</v>
      </c>
      <c r="C9145" s="23" t="n">
        <v>46265</v>
      </c>
      <c r="D9145" s="21" t="s">
        <v>2200</v>
      </c>
      <c r="E9145" s="21" t="s">
        <v>2202</v>
      </c>
      <c r="F9145" s="12" t="n">
        <v>9</v>
      </c>
      <c r="G9145" s="19" t="n">
        <v>12.3</v>
      </c>
      <c r="H9145" s="19" t="n">
        <v>7.54</v>
      </c>
      <c r="I9145" s="19" t="n">
        <f aca="false">ROUND(F9145*G9145,2)</f>
        <v>110.7</v>
      </c>
      <c r="J9145" s="19" t="n">
        <f aca="false">ROUND(F9145*H9145,2)</f>
        <v>67.86</v>
      </c>
      <c r="K9145" s="19" t="n">
        <f aca="false">INDEX(Pricebook!$L$2:$L$1401,MATCH(D9145,Pricebook!$A$2:$A$1401,0))</f>
        <v>13</v>
      </c>
      <c r="L9145" s="19" t="n">
        <f aca="false">ROUND(F9145*K9145,2)</f>
        <v>117</v>
      </c>
      <c r="M9145" s="24" t="n">
        <f aca="false">DATE(YEAR(C9145),MONTH(C9145),1)</f>
        <v>46235</v>
      </c>
    </row>
    <row r="9146" customFormat="false" ht="15" hidden="false" customHeight="false" outlineLevel="0" collapsed="false">
      <c r="A9146" s="21" t="s">
        <v>4091</v>
      </c>
      <c r="B9146" s="21" t="s">
        <v>3392</v>
      </c>
      <c r="C9146" s="23" t="n">
        <v>46265</v>
      </c>
      <c r="D9146" s="21" t="s">
        <v>2688</v>
      </c>
      <c r="E9146" s="21" t="s">
        <v>2587</v>
      </c>
      <c r="F9146" s="12" t="n">
        <v>5</v>
      </c>
      <c r="G9146" s="19" t="n">
        <v>8.8</v>
      </c>
      <c r="H9146" s="19" t="n">
        <v>5.85</v>
      </c>
      <c r="I9146" s="19" t="n">
        <f aca="false">ROUND(F9146*G9146,2)</f>
        <v>44</v>
      </c>
      <c r="J9146" s="19" t="n">
        <f aca="false">ROUND(F9146*H9146,2)</f>
        <v>29.25</v>
      </c>
      <c r="K9146" s="19" t="n">
        <f aca="false">INDEX(Pricebook!$L$2:$L$1401,MATCH(D9146,Pricebook!$A$2:$A$1401,0))</f>
        <v>9.45</v>
      </c>
      <c r="L9146" s="19" t="n">
        <f aca="false">ROUND(F9146*K9146,2)</f>
        <v>47.25</v>
      </c>
      <c r="M9146" s="24" t="n">
        <f aca="false">DATE(YEAR(C9146),MONTH(C9146),1)</f>
        <v>46235</v>
      </c>
    </row>
    <row r="9147" customFormat="false" ht="15" hidden="false" customHeight="false" outlineLevel="0" collapsed="false">
      <c r="A9147" s="21" t="s">
        <v>4091</v>
      </c>
      <c r="B9147" s="21" t="s">
        <v>3392</v>
      </c>
      <c r="C9147" s="23" t="n">
        <v>46265</v>
      </c>
      <c r="D9147" s="21" t="s">
        <v>2652</v>
      </c>
      <c r="E9147" s="21" t="s">
        <v>2587</v>
      </c>
      <c r="F9147" s="12" t="n">
        <v>2</v>
      </c>
      <c r="G9147" s="19" t="n">
        <v>7.3</v>
      </c>
      <c r="H9147" s="19" t="n">
        <v>4.81</v>
      </c>
      <c r="I9147" s="19" t="n">
        <f aca="false">ROUND(F9147*G9147,2)</f>
        <v>14.6</v>
      </c>
      <c r="J9147" s="19" t="n">
        <f aca="false">ROUND(F9147*H9147,2)</f>
        <v>9.62</v>
      </c>
      <c r="K9147" s="19" t="n">
        <f aca="false">INDEX(Pricebook!$L$2:$L$1401,MATCH(D9147,Pricebook!$A$2:$A$1401,0))</f>
        <v>7.8</v>
      </c>
      <c r="L9147" s="19" t="n">
        <f aca="false">ROUND(F9147*K9147,2)</f>
        <v>15.6</v>
      </c>
      <c r="M9147" s="24" t="n">
        <f aca="false">DATE(YEAR(C9147),MONTH(C9147),1)</f>
        <v>46235</v>
      </c>
    </row>
    <row r="9148" customFormat="false" ht="15" hidden="false" customHeight="false" outlineLevel="0" collapsed="false">
      <c r="A9148" s="21" t="s">
        <v>4091</v>
      </c>
      <c r="B9148" s="21" t="s">
        <v>3392</v>
      </c>
      <c r="C9148" s="23" t="n">
        <v>46265</v>
      </c>
      <c r="D9148" s="21" t="s">
        <v>521</v>
      </c>
      <c r="E9148" s="21" t="s">
        <v>366</v>
      </c>
      <c r="F9148" s="12" t="n">
        <v>3</v>
      </c>
      <c r="G9148" s="19" t="n">
        <v>12.55</v>
      </c>
      <c r="H9148" s="19" t="n">
        <v>9.14</v>
      </c>
      <c r="I9148" s="19" t="n">
        <f aca="false">ROUND(F9148*G9148,2)</f>
        <v>37.65</v>
      </c>
      <c r="J9148" s="19" t="n">
        <f aca="false">ROUND(F9148*H9148,2)</f>
        <v>27.42</v>
      </c>
      <c r="K9148" s="19" t="n">
        <f aca="false">INDEX(Pricebook!$L$2:$L$1401,MATCH(D9148,Pricebook!$A$2:$A$1401,0))</f>
        <v>13.65</v>
      </c>
      <c r="L9148" s="19" t="n">
        <f aca="false">ROUND(F9148*K9148,2)</f>
        <v>40.95</v>
      </c>
      <c r="M9148" s="24" t="n">
        <f aca="false">DATE(YEAR(C9148),MONTH(C9148),1)</f>
        <v>46235</v>
      </c>
    </row>
    <row r="9149" customFormat="false" ht="15" hidden="false" customHeight="false" outlineLevel="0" collapsed="false">
      <c r="A9149" s="21" t="s">
        <v>4091</v>
      </c>
      <c r="B9149" s="21" t="s">
        <v>3392</v>
      </c>
      <c r="C9149" s="23" t="n">
        <v>46265</v>
      </c>
      <c r="D9149" s="21" t="s">
        <v>1526</v>
      </c>
      <c r="E9149" s="21" t="s">
        <v>1452</v>
      </c>
      <c r="F9149" s="12" t="n">
        <v>3</v>
      </c>
      <c r="G9149" s="19" t="n">
        <v>230</v>
      </c>
      <c r="H9149" s="19" t="n">
        <v>142.63</v>
      </c>
      <c r="I9149" s="19" t="n">
        <f aca="false">ROUND(F9149*G9149,2)</f>
        <v>690</v>
      </c>
      <c r="J9149" s="19" t="n">
        <f aca="false">ROUND(F9149*H9149,2)</f>
        <v>427.89</v>
      </c>
      <c r="K9149" s="19" t="n">
        <f aca="false">INDEX(Pricebook!$L$2:$L$1401,MATCH(D9149,Pricebook!$A$2:$A$1401,0))</f>
        <v>237.75</v>
      </c>
      <c r="L9149" s="19" t="n">
        <f aca="false">ROUND(F9149*K9149,2)</f>
        <v>713.25</v>
      </c>
      <c r="M9149" s="24" t="n">
        <f aca="false">DATE(YEAR(C9149),MONTH(C9149),1)</f>
        <v>46235</v>
      </c>
    </row>
    <row r="9150" customFormat="false" ht="15" hidden="false" customHeight="false" outlineLevel="0" collapsed="false">
      <c r="A9150" s="21" t="s">
        <v>4091</v>
      </c>
      <c r="B9150" s="21" t="s">
        <v>3392</v>
      </c>
      <c r="C9150" s="23" t="n">
        <v>46265</v>
      </c>
      <c r="D9150" s="21" t="s">
        <v>653</v>
      </c>
      <c r="E9150" s="21" t="s">
        <v>366</v>
      </c>
      <c r="F9150" s="12" t="n">
        <v>3</v>
      </c>
      <c r="G9150" s="19" t="n">
        <v>13.75</v>
      </c>
      <c r="H9150" s="19" t="n">
        <v>10.02</v>
      </c>
      <c r="I9150" s="19" t="n">
        <f aca="false">ROUND(F9150*G9150,2)</f>
        <v>41.25</v>
      </c>
      <c r="J9150" s="19" t="n">
        <f aca="false">ROUND(F9150*H9150,2)</f>
        <v>30.06</v>
      </c>
      <c r="K9150" s="19" t="n">
        <f aca="false">INDEX(Pricebook!$L$2:$L$1401,MATCH(D9150,Pricebook!$A$2:$A$1401,0))</f>
        <v>15</v>
      </c>
      <c r="L9150" s="19" t="n">
        <f aca="false">ROUND(F9150*K9150,2)</f>
        <v>45</v>
      </c>
      <c r="M9150" s="24" t="n">
        <f aca="false">DATE(YEAR(C9150),MONTH(C9150),1)</f>
        <v>46235</v>
      </c>
    </row>
    <row r="9151" customFormat="false" ht="15" hidden="false" customHeight="false" outlineLevel="0" collapsed="false">
      <c r="A9151" s="21" t="s">
        <v>4091</v>
      </c>
      <c r="B9151" s="21" t="s">
        <v>3392</v>
      </c>
      <c r="C9151" s="23" t="n">
        <v>46265</v>
      </c>
      <c r="D9151" s="21" t="s">
        <v>1863</v>
      </c>
      <c r="E9151" s="21" t="s">
        <v>1452</v>
      </c>
      <c r="F9151" s="12" t="n">
        <v>5</v>
      </c>
      <c r="G9151" s="19" t="n">
        <v>98.35</v>
      </c>
      <c r="H9151" s="19" t="n">
        <v>60.42</v>
      </c>
      <c r="I9151" s="19" t="n">
        <f aca="false">ROUND(F9151*G9151,2)</f>
        <v>491.75</v>
      </c>
      <c r="J9151" s="19" t="n">
        <f aca="false">ROUND(F9151*H9151,2)</f>
        <v>302.1</v>
      </c>
      <c r="K9151" s="19" t="n">
        <f aca="false">INDEX(Pricebook!$L$2:$L$1401,MATCH(D9151,Pricebook!$A$2:$A$1401,0))</f>
        <v>100.7</v>
      </c>
      <c r="L9151" s="19" t="n">
        <f aca="false">ROUND(F9151*K9151,2)</f>
        <v>503.5</v>
      </c>
      <c r="M9151" s="24" t="n">
        <f aca="false">DATE(YEAR(C9151),MONTH(C9151),1)</f>
        <v>46235</v>
      </c>
    </row>
    <row r="9152" customFormat="false" ht="15" hidden="false" customHeight="false" outlineLevel="0" collapsed="false">
      <c r="A9152" s="21" t="s">
        <v>4091</v>
      </c>
      <c r="B9152" s="21" t="s">
        <v>3392</v>
      </c>
      <c r="C9152" s="23" t="n">
        <v>46265</v>
      </c>
      <c r="D9152" s="21" t="s">
        <v>2333</v>
      </c>
      <c r="E9152" s="21" t="s">
        <v>2202</v>
      </c>
      <c r="F9152" s="12" t="n">
        <v>3</v>
      </c>
      <c r="G9152" s="19" t="n">
        <v>41.9</v>
      </c>
      <c r="H9152" s="19" t="n">
        <v>25.71</v>
      </c>
      <c r="I9152" s="19" t="n">
        <f aca="false">ROUND(F9152*G9152,2)</f>
        <v>125.7</v>
      </c>
      <c r="J9152" s="19" t="n">
        <f aca="false">ROUND(F9152*H9152,2)</f>
        <v>77.13</v>
      </c>
      <c r="K9152" s="19" t="n">
        <f aca="false">INDEX(Pricebook!$L$2:$L$1401,MATCH(D9152,Pricebook!$A$2:$A$1401,0))</f>
        <v>44.35</v>
      </c>
      <c r="L9152" s="19" t="n">
        <f aca="false">ROUND(F9152*K9152,2)</f>
        <v>133.05</v>
      </c>
      <c r="M9152" s="24" t="n">
        <f aca="false">DATE(YEAR(C9152),MONTH(C9152),1)</f>
        <v>46235</v>
      </c>
    </row>
    <row r="9153" customFormat="false" ht="15" hidden="false" customHeight="false" outlineLevel="0" collapsed="false">
      <c r="A9153" s="21" t="s">
        <v>4091</v>
      </c>
      <c r="B9153" s="21" t="s">
        <v>3392</v>
      </c>
      <c r="C9153" s="23" t="n">
        <v>46265</v>
      </c>
      <c r="D9153" s="21" t="s">
        <v>1493</v>
      </c>
      <c r="E9153" s="21" t="s">
        <v>1452</v>
      </c>
      <c r="F9153" s="12" t="n">
        <v>3</v>
      </c>
      <c r="G9153" s="19" t="n">
        <v>49.5</v>
      </c>
      <c r="H9153" s="19" t="n">
        <v>30.86</v>
      </c>
      <c r="I9153" s="19" t="n">
        <f aca="false">ROUND(F9153*G9153,2)</f>
        <v>148.5</v>
      </c>
      <c r="J9153" s="19" t="n">
        <f aca="false">ROUND(F9153*H9153,2)</f>
        <v>92.58</v>
      </c>
      <c r="K9153" s="19" t="n">
        <f aca="false">INDEX(Pricebook!$L$2:$L$1401,MATCH(D9153,Pricebook!$A$2:$A$1401,0))</f>
        <v>51.45</v>
      </c>
      <c r="L9153" s="19" t="n">
        <f aca="false">ROUND(F9153*K9153,2)</f>
        <v>154.35</v>
      </c>
      <c r="M9153" s="24" t="n">
        <f aca="false">DATE(YEAR(C9153),MONTH(C9153),1)</f>
        <v>46235</v>
      </c>
    </row>
    <row r="9154" customFormat="false" ht="15" hidden="false" customHeight="false" outlineLevel="0" collapsed="false">
      <c r="A9154" s="21" t="s">
        <v>4091</v>
      </c>
      <c r="B9154" s="21" t="s">
        <v>3392</v>
      </c>
      <c r="C9154" s="23" t="n">
        <v>46265</v>
      </c>
      <c r="D9154" s="21" t="s">
        <v>2450</v>
      </c>
      <c r="E9154" s="21" t="s">
        <v>2202</v>
      </c>
      <c r="F9154" s="12" t="n">
        <v>2</v>
      </c>
      <c r="G9154" s="19" t="n">
        <v>26.4</v>
      </c>
      <c r="H9154" s="19" t="n">
        <v>16.42</v>
      </c>
      <c r="I9154" s="19" t="n">
        <f aca="false">ROUND(F9154*G9154,2)</f>
        <v>52.8</v>
      </c>
      <c r="J9154" s="19" t="n">
        <f aca="false">ROUND(F9154*H9154,2)</f>
        <v>32.84</v>
      </c>
      <c r="K9154" s="19" t="n">
        <f aca="false">INDEX(Pricebook!$L$2:$L$1401,MATCH(D9154,Pricebook!$A$2:$A$1401,0))</f>
        <v>28.35</v>
      </c>
      <c r="L9154" s="19" t="n">
        <f aca="false">ROUND(F9154*K9154,2)</f>
        <v>56.7</v>
      </c>
      <c r="M9154" s="24" t="n">
        <f aca="false">DATE(YEAR(C9154),MONTH(C9154),1)</f>
        <v>46235</v>
      </c>
    </row>
    <row r="9155" customFormat="false" ht="15" hidden="false" customHeight="false" outlineLevel="0" collapsed="false">
      <c r="A9155" s="21" t="s">
        <v>4091</v>
      </c>
      <c r="B9155" s="21" t="s">
        <v>3392</v>
      </c>
      <c r="C9155" s="23" t="n">
        <v>46265</v>
      </c>
      <c r="D9155" s="21" t="s">
        <v>739</v>
      </c>
      <c r="E9155" s="21" t="s">
        <v>366</v>
      </c>
      <c r="F9155" s="12" t="n">
        <v>1</v>
      </c>
      <c r="G9155" s="19" t="n">
        <v>106.45</v>
      </c>
      <c r="H9155" s="19" t="n">
        <v>76.53</v>
      </c>
      <c r="I9155" s="19" t="n">
        <f aca="false">ROUND(F9155*G9155,2)</f>
        <v>106.45</v>
      </c>
      <c r="J9155" s="19" t="n">
        <f aca="false">ROUND(F9155*H9155,2)</f>
        <v>76.53</v>
      </c>
      <c r="K9155" s="19" t="n">
        <f aca="false">INDEX(Pricebook!$L$2:$L$1401,MATCH(D9155,Pricebook!$A$2:$A$1401,0))</f>
        <v>114.25</v>
      </c>
      <c r="L9155" s="19" t="n">
        <f aca="false">ROUND(F9155*K9155,2)</f>
        <v>114.25</v>
      </c>
      <c r="M9155" s="24" t="n">
        <f aca="false">DATE(YEAR(C9155),MONTH(C9155),1)</f>
        <v>46235</v>
      </c>
    </row>
    <row r="9156" customFormat="false" ht="15" hidden="false" customHeight="false" outlineLevel="0" collapsed="false">
      <c r="A9156" s="21" t="s">
        <v>4091</v>
      </c>
      <c r="B9156" s="21" t="s">
        <v>3392</v>
      </c>
      <c r="C9156" s="23" t="n">
        <v>46265</v>
      </c>
      <c r="D9156" s="21" t="s">
        <v>653</v>
      </c>
      <c r="E9156" s="21" t="s">
        <v>366</v>
      </c>
      <c r="F9156" s="12" t="n">
        <v>3</v>
      </c>
      <c r="G9156" s="19" t="n">
        <v>13.75</v>
      </c>
      <c r="H9156" s="19" t="n">
        <v>10.02</v>
      </c>
      <c r="I9156" s="19" t="n">
        <f aca="false">ROUND(F9156*G9156,2)</f>
        <v>41.25</v>
      </c>
      <c r="J9156" s="19" t="n">
        <f aca="false">ROUND(F9156*H9156,2)</f>
        <v>30.06</v>
      </c>
      <c r="K9156" s="19" t="n">
        <f aca="false">INDEX(Pricebook!$L$2:$L$1401,MATCH(D9156,Pricebook!$A$2:$A$1401,0))</f>
        <v>15</v>
      </c>
      <c r="L9156" s="19" t="n">
        <f aca="false">ROUND(F9156*K9156,2)</f>
        <v>45</v>
      </c>
      <c r="M9156" s="24" t="n">
        <f aca="false">DATE(YEAR(C9156),MONTH(C9156),1)</f>
        <v>46235</v>
      </c>
    </row>
    <row r="9157" customFormat="false" ht="15" hidden="false" customHeight="false" outlineLevel="0" collapsed="false">
      <c r="A9157" s="21" t="s">
        <v>4091</v>
      </c>
      <c r="B9157" s="21" t="s">
        <v>3392</v>
      </c>
      <c r="C9157" s="23" t="n">
        <v>46265</v>
      </c>
      <c r="D9157" s="21" t="s">
        <v>412</v>
      </c>
      <c r="E9157" s="21" t="s">
        <v>366</v>
      </c>
      <c r="F9157" s="12" t="n">
        <v>1</v>
      </c>
      <c r="G9157" s="19" t="n">
        <v>360.45</v>
      </c>
      <c r="H9157" s="19" t="n">
        <v>260.79</v>
      </c>
      <c r="I9157" s="19" t="n">
        <f aca="false">ROUND(F9157*G9157,2)</f>
        <v>360.45</v>
      </c>
      <c r="J9157" s="19" t="n">
        <f aca="false">ROUND(F9157*H9157,2)</f>
        <v>260.79</v>
      </c>
      <c r="K9157" s="19" t="n">
        <f aca="false">INDEX(Pricebook!$L$2:$L$1401,MATCH(D9157,Pricebook!$A$2:$A$1401,0))</f>
        <v>389.25</v>
      </c>
      <c r="L9157" s="19" t="n">
        <f aca="false">ROUND(F9157*K9157,2)</f>
        <v>389.25</v>
      </c>
      <c r="M9157" s="24" t="n">
        <f aca="false">DATE(YEAR(C9157),MONTH(C9157),1)</f>
        <v>46235</v>
      </c>
    </row>
    <row r="9158" customFormat="false" ht="15" hidden="false" customHeight="false" outlineLevel="0" collapsed="false">
      <c r="A9158" s="21" t="s">
        <v>4092</v>
      </c>
      <c r="B9158" s="21" t="s">
        <v>3027</v>
      </c>
      <c r="C9158" s="23" t="n">
        <v>46265</v>
      </c>
      <c r="D9158" s="21" t="s">
        <v>322</v>
      </c>
      <c r="E9158" s="21" t="s">
        <v>108</v>
      </c>
      <c r="F9158" s="12" t="n">
        <v>3</v>
      </c>
      <c r="G9158" s="19" t="n">
        <v>9.05</v>
      </c>
      <c r="H9158" s="19" t="n">
        <v>6.84</v>
      </c>
      <c r="I9158" s="19" t="n">
        <f aca="false">ROUND(F9158*G9158,2)</f>
        <v>27.15</v>
      </c>
      <c r="J9158" s="19" t="n">
        <f aca="false">ROUND(F9158*H9158,2)</f>
        <v>20.52</v>
      </c>
      <c r="K9158" s="19" t="n">
        <f aca="false">INDEX(Pricebook!$L$2:$L$1401,MATCH(D9158,Pricebook!$A$2:$A$1401,0))</f>
        <v>9.8</v>
      </c>
      <c r="L9158" s="19" t="n">
        <f aca="false">ROUND(F9158*K9158,2)</f>
        <v>29.4</v>
      </c>
      <c r="M9158" s="24" t="n">
        <f aca="false">DATE(YEAR(C9158),MONTH(C9158),1)</f>
        <v>46235</v>
      </c>
    </row>
    <row r="9159" customFormat="false" ht="15" hidden="false" customHeight="false" outlineLevel="0" collapsed="false">
      <c r="A9159" s="21" t="s">
        <v>4092</v>
      </c>
      <c r="B9159" s="21" t="s">
        <v>3027</v>
      </c>
      <c r="C9159" s="23" t="n">
        <v>46265</v>
      </c>
      <c r="D9159" s="21" t="s">
        <v>2420</v>
      </c>
      <c r="E9159" s="21" t="s">
        <v>2202</v>
      </c>
      <c r="F9159" s="12" t="n">
        <v>4</v>
      </c>
      <c r="G9159" s="19" t="n">
        <v>38.15</v>
      </c>
      <c r="H9159" s="19" t="n">
        <v>23.54</v>
      </c>
      <c r="I9159" s="19" t="n">
        <f aca="false">ROUND(F9159*G9159,2)</f>
        <v>152.6</v>
      </c>
      <c r="J9159" s="19" t="n">
        <f aca="false">ROUND(F9159*H9159,2)</f>
        <v>94.16</v>
      </c>
      <c r="K9159" s="19" t="n">
        <f aca="false">INDEX(Pricebook!$L$2:$L$1401,MATCH(D9159,Pricebook!$A$2:$A$1401,0))</f>
        <v>40.6</v>
      </c>
      <c r="L9159" s="19" t="n">
        <f aca="false">ROUND(F9159*K9159,2)</f>
        <v>162.4</v>
      </c>
      <c r="M9159" s="24" t="n">
        <f aca="false">DATE(YEAR(C9159),MONTH(C9159),1)</f>
        <v>46235</v>
      </c>
    </row>
    <row r="9160" customFormat="false" ht="15" hidden="false" customHeight="false" outlineLevel="0" collapsed="false">
      <c r="A9160" s="21" t="s">
        <v>4092</v>
      </c>
      <c r="B9160" s="21" t="s">
        <v>3027</v>
      </c>
      <c r="C9160" s="23" t="n">
        <v>46265</v>
      </c>
      <c r="D9160" s="21" t="s">
        <v>2301</v>
      </c>
      <c r="E9160" s="21" t="s">
        <v>2202</v>
      </c>
      <c r="F9160" s="12" t="n">
        <v>3</v>
      </c>
      <c r="G9160" s="19" t="n">
        <v>38.15</v>
      </c>
      <c r="H9160" s="19" t="n">
        <v>23.37</v>
      </c>
      <c r="I9160" s="19" t="n">
        <f aca="false">ROUND(F9160*G9160,2)</f>
        <v>114.45</v>
      </c>
      <c r="J9160" s="19" t="n">
        <f aca="false">ROUND(F9160*H9160,2)</f>
        <v>70.11</v>
      </c>
      <c r="K9160" s="19" t="n">
        <f aca="false">INDEX(Pricebook!$L$2:$L$1401,MATCH(D9160,Pricebook!$A$2:$A$1401,0))</f>
        <v>40.3</v>
      </c>
      <c r="L9160" s="19" t="n">
        <f aca="false">ROUND(F9160*K9160,2)</f>
        <v>120.9</v>
      </c>
      <c r="M9160" s="24" t="n">
        <f aca="false">DATE(YEAR(C9160),MONTH(C9160),1)</f>
        <v>46235</v>
      </c>
    </row>
    <row r="9161" customFormat="false" ht="15" hidden="false" customHeight="false" outlineLevel="0" collapsed="false">
      <c r="A9161" s="21" t="s">
        <v>4092</v>
      </c>
      <c r="B9161" s="21" t="s">
        <v>3027</v>
      </c>
      <c r="C9161" s="23" t="n">
        <v>46265</v>
      </c>
      <c r="D9161" s="21" t="s">
        <v>2832</v>
      </c>
      <c r="E9161" s="21" t="s">
        <v>2748</v>
      </c>
      <c r="F9161" s="12" t="n">
        <v>6</v>
      </c>
      <c r="G9161" s="19" t="n">
        <v>19.65</v>
      </c>
      <c r="H9161" s="19" t="n">
        <v>11.91</v>
      </c>
      <c r="I9161" s="19" t="n">
        <f aca="false">ROUND(F9161*G9161,2)</f>
        <v>117.9</v>
      </c>
      <c r="J9161" s="19" t="n">
        <f aca="false">ROUND(F9161*H9161,2)</f>
        <v>71.46</v>
      </c>
      <c r="K9161" s="19" t="n">
        <f aca="false">INDEX(Pricebook!$L$2:$L$1401,MATCH(D9161,Pricebook!$A$2:$A$1401,0))</f>
        <v>21.7</v>
      </c>
      <c r="L9161" s="19" t="n">
        <f aca="false">ROUND(F9161*K9161,2)</f>
        <v>130.2</v>
      </c>
      <c r="M9161" s="24" t="n">
        <f aca="false">DATE(YEAR(C9161),MONTH(C9161),1)</f>
        <v>46235</v>
      </c>
    </row>
    <row r="9162" customFormat="false" ht="15" hidden="false" customHeight="false" outlineLevel="0" collapsed="false">
      <c r="A9162" s="21" t="s">
        <v>4092</v>
      </c>
      <c r="B9162" s="21" t="s">
        <v>3027</v>
      </c>
      <c r="C9162" s="23" t="n">
        <v>46265</v>
      </c>
      <c r="D9162" s="21" t="s">
        <v>2388</v>
      </c>
      <c r="E9162" s="21" t="s">
        <v>2202</v>
      </c>
      <c r="F9162" s="12" t="n">
        <v>12</v>
      </c>
      <c r="G9162" s="19" t="n">
        <v>4.7</v>
      </c>
      <c r="H9162" s="19" t="n">
        <v>2.9</v>
      </c>
      <c r="I9162" s="19" t="n">
        <f aca="false">ROUND(F9162*G9162,2)</f>
        <v>56.4</v>
      </c>
      <c r="J9162" s="19" t="n">
        <f aca="false">ROUND(F9162*H9162,2)</f>
        <v>34.8</v>
      </c>
      <c r="K9162" s="19" t="n">
        <f aca="false">INDEX(Pricebook!$L$2:$L$1401,MATCH(D9162,Pricebook!$A$2:$A$1401,0))</f>
        <v>5</v>
      </c>
      <c r="L9162" s="19" t="n">
        <f aca="false">ROUND(F9162*K9162,2)</f>
        <v>60</v>
      </c>
      <c r="M9162" s="24" t="n">
        <f aca="false">DATE(YEAR(C9162),MONTH(C9162),1)</f>
        <v>46235</v>
      </c>
    </row>
    <row r="9163" customFormat="false" ht="15" hidden="false" customHeight="false" outlineLevel="0" collapsed="false">
      <c r="A9163" s="21" t="s">
        <v>4092</v>
      </c>
      <c r="B9163" s="21" t="s">
        <v>3027</v>
      </c>
      <c r="C9163" s="23" t="n">
        <v>46265</v>
      </c>
      <c r="D9163" s="21" t="s">
        <v>829</v>
      </c>
      <c r="E9163" s="21" t="s">
        <v>366</v>
      </c>
      <c r="F9163" s="12" t="n">
        <v>3</v>
      </c>
      <c r="G9163" s="19" t="n">
        <v>18.55</v>
      </c>
      <c r="H9163" s="19" t="n">
        <v>13.38</v>
      </c>
      <c r="I9163" s="19" t="n">
        <f aca="false">ROUND(F9163*G9163,2)</f>
        <v>55.65</v>
      </c>
      <c r="J9163" s="19" t="n">
        <f aca="false">ROUND(F9163*H9163,2)</f>
        <v>40.14</v>
      </c>
      <c r="K9163" s="19" t="n">
        <f aca="false">INDEX(Pricebook!$L$2:$L$1401,MATCH(D9163,Pricebook!$A$2:$A$1401,0))</f>
        <v>20</v>
      </c>
      <c r="L9163" s="19" t="n">
        <f aca="false">ROUND(F9163*K9163,2)</f>
        <v>60</v>
      </c>
      <c r="M9163" s="24" t="n">
        <f aca="false">DATE(YEAR(C9163),MONTH(C9163),1)</f>
        <v>46235</v>
      </c>
    </row>
    <row r="9164" customFormat="false" ht="15" hidden="false" customHeight="false" outlineLevel="0" collapsed="false">
      <c r="A9164" s="21" t="s">
        <v>4092</v>
      </c>
      <c r="B9164" s="21" t="s">
        <v>3027</v>
      </c>
      <c r="C9164" s="23" t="n">
        <v>46265</v>
      </c>
      <c r="D9164" s="21" t="s">
        <v>1118</v>
      </c>
      <c r="E9164" s="21" t="s">
        <v>971</v>
      </c>
      <c r="F9164" s="12" t="n">
        <v>23</v>
      </c>
      <c r="G9164" s="19" t="n">
        <v>2.1</v>
      </c>
      <c r="H9164" s="19" t="n">
        <v>1.69</v>
      </c>
      <c r="I9164" s="19" t="n">
        <f aca="false">ROUND(F9164*G9164,2)</f>
        <v>48.3</v>
      </c>
      <c r="J9164" s="19" t="n">
        <f aca="false">ROUND(F9164*H9164,2)</f>
        <v>38.87</v>
      </c>
      <c r="K9164" s="19" t="n">
        <f aca="false">INDEX(Pricebook!$L$2:$L$1401,MATCH(D9164,Pricebook!$A$2:$A$1401,0))</f>
        <v>2.1</v>
      </c>
      <c r="L9164" s="19" t="n">
        <f aca="false">ROUND(F9164*K9164,2)</f>
        <v>48.3</v>
      </c>
      <c r="M9164" s="24" t="n">
        <f aca="false">DATE(YEAR(C9164),MONTH(C9164),1)</f>
        <v>46235</v>
      </c>
    </row>
    <row r="9165" customFormat="false" ht="15" hidden="false" customHeight="false" outlineLevel="0" collapsed="false">
      <c r="A9165" s="21" t="s">
        <v>4092</v>
      </c>
      <c r="B9165" s="21" t="s">
        <v>3027</v>
      </c>
      <c r="C9165" s="23" t="n">
        <v>46265</v>
      </c>
      <c r="D9165" s="21" t="s">
        <v>581</v>
      </c>
      <c r="E9165" s="21" t="s">
        <v>366</v>
      </c>
      <c r="F9165" s="12" t="n">
        <v>1</v>
      </c>
      <c r="G9165" s="19" t="n">
        <v>56.75</v>
      </c>
      <c r="H9165" s="19" t="n">
        <v>40.85</v>
      </c>
      <c r="I9165" s="19" t="n">
        <f aca="false">ROUND(F9165*G9165,2)</f>
        <v>56.75</v>
      </c>
      <c r="J9165" s="19" t="n">
        <f aca="false">ROUND(F9165*H9165,2)</f>
        <v>40.85</v>
      </c>
      <c r="K9165" s="19" t="n">
        <f aca="false">INDEX(Pricebook!$L$2:$L$1401,MATCH(D9165,Pricebook!$A$2:$A$1401,0))</f>
        <v>61</v>
      </c>
      <c r="L9165" s="19" t="n">
        <f aca="false">ROUND(F9165*K9165,2)</f>
        <v>61</v>
      </c>
      <c r="M9165" s="24" t="n">
        <f aca="false">DATE(YEAR(C9165),MONTH(C9165),1)</f>
        <v>46235</v>
      </c>
    </row>
    <row r="9166" customFormat="false" ht="15" hidden="false" customHeight="false" outlineLevel="0" collapsed="false">
      <c r="A9166" s="21" t="s">
        <v>4092</v>
      </c>
      <c r="B9166" s="21" t="s">
        <v>3027</v>
      </c>
      <c r="C9166" s="23" t="n">
        <v>46265</v>
      </c>
      <c r="D9166" s="21" t="s">
        <v>2806</v>
      </c>
      <c r="E9166" s="21" t="s">
        <v>2748</v>
      </c>
      <c r="F9166" s="12" t="n">
        <v>3</v>
      </c>
      <c r="G9166" s="19" t="n">
        <v>46.65</v>
      </c>
      <c r="H9166" s="19" t="n">
        <v>27.82</v>
      </c>
      <c r="I9166" s="19" t="n">
        <f aca="false">ROUND(F9166*G9166,2)</f>
        <v>139.95</v>
      </c>
      <c r="J9166" s="19" t="n">
        <f aca="false">ROUND(F9166*H9166,2)</f>
        <v>83.46</v>
      </c>
      <c r="K9166" s="19" t="n">
        <f aca="false">INDEX(Pricebook!$L$2:$L$1401,MATCH(D9166,Pricebook!$A$2:$A$1401,0))</f>
        <v>50.6</v>
      </c>
      <c r="L9166" s="19" t="n">
        <f aca="false">ROUND(F9166*K9166,2)</f>
        <v>151.8</v>
      </c>
      <c r="M9166" s="24" t="n">
        <f aca="false">DATE(YEAR(C9166),MONTH(C9166),1)</f>
        <v>46235</v>
      </c>
    </row>
    <row r="9167" customFormat="false" ht="15" hidden="false" customHeight="false" outlineLevel="0" collapsed="false">
      <c r="A9167" s="21" t="s">
        <v>4092</v>
      </c>
      <c r="B9167" s="21" t="s">
        <v>3027</v>
      </c>
      <c r="C9167" s="23" t="n">
        <v>46265</v>
      </c>
      <c r="D9167" s="21" t="s">
        <v>414</v>
      </c>
      <c r="E9167" s="21" t="s">
        <v>366</v>
      </c>
      <c r="F9167" s="12" t="n">
        <v>3</v>
      </c>
      <c r="G9167" s="19" t="n">
        <v>10.7</v>
      </c>
      <c r="H9167" s="19" t="n">
        <v>7.73</v>
      </c>
      <c r="I9167" s="19" t="n">
        <f aca="false">ROUND(F9167*G9167,2)</f>
        <v>32.1</v>
      </c>
      <c r="J9167" s="19" t="n">
        <f aca="false">ROUND(F9167*H9167,2)</f>
        <v>23.19</v>
      </c>
      <c r="K9167" s="19" t="n">
        <f aca="false">INDEX(Pricebook!$L$2:$L$1401,MATCH(D9167,Pricebook!$A$2:$A$1401,0))</f>
        <v>11.55</v>
      </c>
      <c r="L9167" s="19" t="n">
        <f aca="false">ROUND(F9167*K9167,2)</f>
        <v>34.65</v>
      </c>
      <c r="M9167" s="24" t="n">
        <f aca="false">DATE(YEAR(C9167),MONTH(C9167),1)</f>
        <v>46235</v>
      </c>
    </row>
    <row r="9168" customFormat="false" ht="15" hidden="false" customHeight="false" outlineLevel="0" collapsed="false">
      <c r="A9168" s="21" t="s">
        <v>4092</v>
      </c>
      <c r="B9168" s="21" t="s">
        <v>3027</v>
      </c>
      <c r="C9168" s="23" t="n">
        <v>46265</v>
      </c>
      <c r="D9168" s="21" t="s">
        <v>2214</v>
      </c>
      <c r="E9168" s="21" t="s">
        <v>2202</v>
      </c>
      <c r="F9168" s="12" t="n">
        <v>2</v>
      </c>
      <c r="G9168" s="19" t="n">
        <v>60.55</v>
      </c>
      <c r="H9168" s="19" t="n">
        <v>37.33</v>
      </c>
      <c r="I9168" s="19" t="n">
        <f aca="false">ROUND(F9168*G9168,2)</f>
        <v>121.1</v>
      </c>
      <c r="J9168" s="19" t="n">
        <f aca="false">ROUND(F9168*H9168,2)</f>
        <v>74.66</v>
      </c>
      <c r="K9168" s="19" t="n">
        <f aca="false">INDEX(Pricebook!$L$2:$L$1401,MATCH(D9168,Pricebook!$A$2:$A$1401,0))</f>
        <v>64.4</v>
      </c>
      <c r="L9168" s="19" t="n">
        <f aca="false">ROUND(F9168*K9168,2)</f>
        <v>128.8</v>
      </c>
      <c r="M9168" s="24" t="n">
        <f aca="false">DATE(YEAR(C9168),MONTH(C9168),1)</f>
        <v>46235</v>
      </c>
    </row>
    <row r="9169" customFormat="false" ht="15" hidden="false" customHeight="false" outlineLevel="0" collapsed="false">
      <c r="A9169" s="21" t="s">
        <v>4092</v>
      </c>
      <c r="B9169" s="21" t="s">
        <v>3027</v>
      </c>
      <c r="C9169" s="23" t="n">
        <v>46265</v>
      </c>
      <c r="D9169" s="21" t="s">
        <v>2458</v>
      </c>
      <c r="E9169" s="21" t="s">
        <v>2202</v>
      </c>
      <c r="F9169" s="12" t="n">
        <v>8</v>
      </c>
      <c r="G9169" s="19" t="n">
        <v>5.75</v>
      </c>
      <c r="H9169" s="19" t="n">
        <v>3.81</v>
      </c>
      <c r="I9169" s="19" t="n">
        <f aca="false">ROUND(F9169*G9169,2)</f>
        <v>46</v>
      </c>
      <c r="J9169" s="19" t="n">
        <f aca="false">ROUND(F9169*H9169,2)</f>
        <v>30.48</v>
      </c>
      <c r="K9169" s="19" t="n">
        <f aca="false">INDEX(Pricebook!$L$2:$L$1401,MATCH(D9169,Pricebook!$A$2:$A$1401,0))</f>
        <v>6.05</v>
      </c>
      <c r="L9169" s="19" t="n">
        <f aca="false">ROUND(F9169*K9169,2)</f>
        <v>48.4</v>
      </c>
      <c r="M9169" s="24" t="n">
        <f aca="false">DATE(YEAR(C9169),MONTH(C9169),1)</f>
        <v>46235</v>
      </c>
    </row>
    <row r="9170" customFormat="false" ht="15" hidden="false" customHeight="false" outlineLevel="0" collapsed="false">
      <c r="A9170" s="21" t="s">
        <v>4092</v>
      </c>
      <c r="B9170" s="21" t="s">
        <v>3027</v>
      </c>
      <c r="C9170" s="23" t="n">
        <v>46265</v>
      </c>
      <c r="D9170" s="21" t="s">
        <v>2287</v>
      </c>
      <c r="E9170" s="21" t="s">
        <v>2202</v>
      </c>
      <c r="F9170" s="12" t="n">
        <v>3</v>
      </c>
      <c r="G9170" s="19" t="n">
        <v>51.6</v>
      </c>
      <c r="H9170" s="19" t="n">
        <v>31.75</v>
      </c>
      <c r="I9170" s="19" t="n">
        <f aca="false">ROUND(F9170*G9170,2)</f>
        <v>154.8</v>
      </c>
      <c r="J9170" s="19" t="n">
        <f aca="false">ROUND(F9170*H9170,2)</f>
        <v>95.25</v>
      </c>
      <c r="K9170" s="19" t="n">
        <f aca="false">INDEX(Pricebook!$L$2:$L$1401,MATCH(D9170,Pricebook!$A$2:$A$1401,0))</f>
        <v>54.75</v>
      </c>
      <c r="L9170" s="19" t="n">
        <f aca="false">ROUND(F9170*K9170,2)</f>
        <v>164.25</v>
      </c>
      <c r="M9170" s="24" t="n">
        <f aca="false">DATE(YEAR(C9170),MONTH(C9170),1)</f>
        <v>46235</v>
      </c>
    </row>
    <row r="9171" customFormat="false" ht="15" hidden="false" customHeight="false" outlineLevel="0" collapsed="false">
      <c r="A9171" s="21" t="s">
        <v>4092</v>
      </c>
      <c r="B9171" s="21" t="s">
        <v>3027</v>
      </c>
      <c r="C9171" s="23" t="n">
        <v>46265</v>
      </c>
      <c r="D9171" s="21" t="s">
        <v>623</v>
      </c>
      <c r="E9171" s="21" t="s">
        <v>366</v>
      </c>
      <c r="F9171" s="12" t="n">
        <v>2</v>
      </c>
      <c r="G9171" s="19" t="n">
        <v>15.25</v>
      </c>
      <c r="H9171" s="19" t="n">
        <v>10.98</v>
      </c>
      <c r="I9171" s="19" t="n">
        <f aca="false">ROUND(F9171*G9171,2)</f>
        <v>30.5</v>
      </c>
      <c r="J9171" s="19" t="n">
        <f aca="false">ROUND(F9171*H9171,2)</f>
        <v>21.96</v>
      </c>
      <c r="K9171" s="19" t="n">
        <f aca="false">INDEX(Pricebook!$L$2:$L$1401,MATCH(D9171,Pricebook!$A$2:$A$1401,0))</f>
        <v>16.4</v>
      </c>
      <c r="L9171" s="19" t="n">
        <f aca="false">ROUND(F9171*K9171,2)</f>
        <v>32.8</v>
      </c>
      <c r="M9171" s="24" t="n">
        <f aca="false">DATE(YEAR(C9171),MONTH(C9171),1)</f>
        <v>46235</v>
      </c>
    </row>
    <row r="9172" customFormat="false" ht="15" hidden="false" customHeight="false" outlineLevel="0" collapsed="false">
      <c r="A9172" s="21" t="s">
        <v>4092</v>
      </c>
      <c r="B9172" s="21" t="s">
        <v>3027</v>
      </c>
      <c r="C9172" s="23" t="n">
        <v>46265</v>
      </c>
      <c r="D9172" s="21" t="s">
        <v>2942</v>
      </c>
      <c r="E9172" s="21" t="s">
        <v>2748</v>
      </c>
      <c r="F9172" s="12" t="n">
        <v>3</v>
      </c>
      <c r="G9172" s="19" t="n">
        <v>8.1</v>
      </c>
      <c r="H9172" s="19" t="n">
        <v>5.51</v>
      </c>
      <c r="I9172" s="19" t="n">
        <f aca="false">ROUND(F9172*G9172,2)</f>
        <v>24.3</v>
      </c>
      <c r="J9172" s="19" t="n">
        <f aca="false">ROUND(F9172*H9172,2)</f>
        <v>16.53</v>
      </c>
      <c r="K9172" s="19" t="n">
        <f aca="false">INDEX(Pricebook!$L$2:$L$1401,MATCH(D9172,Pricebook!$A$2:$A$1401,0))</f>
        <v>8.9</v>
      </c>
      <c r="L9172" s="19" t="n">
        <f aca="false">ROUND(F9172*K9172,2)</f>
        <v>26.7</v>
      </c>
      <c r="M9172" s="24" t="n">
        <f aca="false">DATE(YEAR(C9172),MONTH(C9172),1)</f>
        <v>46235</v>
      </c>
    </row>
    <row r="9173" customFormat="false" ht="15" hidden="false" customHeight="false" outlineLevel="0" collapsed="false">
      <c r="A9173" s="21" t="s">
        <v>4093</v>
      </c>
      <c r="B9173" s="21" t="s">
        <v>3229</v>
      </c>
      <c r="C9173" s="23" t="n">
        <v>46266</v>
      </c>
      <c r="D9173" s="21" t="s">
        <v>2406</v>
      </c>
      <c r="E9173" s="21" t="s">
        <v>2202</v>
      </c>
      <c r="F9173" s="12" t="n">
        <v>6</v>
      </c>
      <c r="G9173" s="19" t="n">
        <v>9.1</v>
      </c>
      <c r="H9173" s="19" t="n">
        <v>5.68</v>
      </c>
      <c r="I9173" s="19" t="n">
        <f aca="false">ROUND(F9173*G9173,2)</f>
        <v>54.6</v>
      </c>
      <c r="J9173" s="19" t="n">
        <f aca="false">ROUND(F9173*H9173,2)</f>
        <v>34.08</v>
      </c>
      <c r="K9173" s="19" t="n">
        <f aca="false">INDEX(Pricebook!$L$2:$L$1401,MATCH(D9173,Pricebook!$A$2:$A$1401,0))</f>
        <v>9.8</v>
      </c>
      <c r="L9173" s="19" t="n">
        <f aca="false">ROUND(F9173*K9173,2)</f>
        <v>58.8</v>
      </c>
      <c r="M9173" s="24" t="n">
        <f aca="false">DATE(YEAR(C9173),MONTH(C9173),1)</f>
        <v>46266</v>
      </c>
    </row>
    <row r="9174" customFormat="false" ht="15" hidden="false" customHeight="false" outlineLevel="0" collapsed="false">
      <c r="A9174" s="21" t="s">
        <v>4093</v>
      </c>
      <c r="B9174" s="21" t="s">
        <v>3229</v>
      </c>
      <c r="C9174" s="23" t="n">
        <v>46266</v>
      </c>
      <c r="D9174" s="21" t="s">
        <v>513</v>
      </c>
      <c r="E9174" s="21" t="s">
        <v>366</v>
      </c>
      <c r="F9174" s="12" t="n">
        <v>1</v>
      </c>
      <c r="G9174" s="19" t="n">
        <v>20.9</v>
      </c>
      <c r="H9174" s="19" t="n">
        <v>15.17</v>
      </c>
      <c r="I9174" s="19" t="n">
        <f aca="false">ROUND(F9174*G9174,2)</f>
        <v>20.9</v>
      </c>
      <c r="J9174" s="19" t="n">
        <f aca="false">ROUND(F9174*H9174,2)</f>
        <v>15.17</v>
      </c>
      <c r="K9174" s="19" t="n">
        <f aca="false">INDEX(Pricebook!$L$2:$L$1401,MATCH(D9174,Pricebook!$A$2:$A$1401,0))</f>
        <v>22.65</v>
      </c>
      <c r="L9174" s="19" t="n">
        <f aca="false">ROUND(F9174*K9174,2)</f>
        <v>22.65</v>
      </c>
      <c r="M9174" s="24" t="n">
        <f aca="false">DATE(YEAR(C9174),MONTH(C9174),1)</f>
        <v>46266</v>
      </c>
    </row>
    <row r="9175" customFormat="false" ht="15" hidden="false" customHeight="false" outlineLevel="0" collapsed="false">
      <c r="A9175" s="21" t="s">
        <v>4093</v>
      </c>
      <c r="B9175" s="21" t="s">
        <v>3229</v>
      </c>
      <c r="C9175" s="23" t="n">
        <v>46266</v>
      </c>
      <c r="D9175" s="21" t="s">
        <v>2359</v>
      </c>
      <c r="E9175" s="21" t="s">
        <v>2202</v>
      </c>
      <c r="F9175" s="12" t="n">
        <v>9</v>
      </c>
      <c r="G9175" s="19" t="n">
        <v>6.35</v>
      </c>
      <c r="H9175" s="19" t="n">
        <v>3.88</v>
      </c>
      <c r="I9175" s="19" t="n">
        <f aca="false">ROUND(F9175*G9175,2)</f>
        <v>57.15</v>
      </c>
      <c r="J9175" s="19" t="n">
        <f aca="false">ROUND(F9175*H9175,2)</f>
        <v>34.92</v>
      </c>
      <c r="K9175" s="19" t="n">
        <f aca="false">INDEX(Pricebook!$L$2:$L$1401,MATCH(D9175,Pricebook!$A$2:$A$1401,0))</f>
        <v>6.7</v>
      </c>
      <c r="L9175" s="19" t="n">
        <f aca="false">ROUND(F9175*K9175,2)</f>
        <v>60.3</v>
      </c>
      <c r="M9175" s="24" t="n">
        <f aca="false">DATE(YEAR(C9175),MONTH(C9175),1)</f>
        <v>46266</v>
      </c>
    </row>
    <row r="9176" customFormat="false" ht="15" hidden="false" customHeight="false" outlineLevel="0" collapsed="false">
      <c r="A9176" s="21" t="s">
        <v>4093</v>
      </c>
      <c r="B9176" s="21" t="s">
        <v>3229</v>
      </c>
      <c r="C9176" s="23" t="n">
        <v>46266</v>
      </c>
      <c r="D9176" s="21" t="s">
        <v>795</v>
      </c>
      <c r="E9176" s="21" t="s">
        <v>366</v>
      </c>
      <c r="F9176" s="12" t="n">
        <v>2</v>
      </c>
      <c r="G9176" s="19" t="n">
        <v>47.8</v>
      </c>
      <c r="H9176" s="19" t="n">
        <v>34.14</v>
      </c>
      <c r="I9176" s="19" t="n">
        <f aca="false">ROUND(F9176*G9176,2)</f>
        <v>95.6</v>
      </c>
      <c r="J9176" s="19" t="n">
        <f aca="false">ROUND(F9176*H9176,2)</f>
        <v>68.28</v>
      </c>
      <c r="K9176" s="19" t="n">
        <f aca="false">INDEX(Pricebook!$L$2:$L$1401,MATCH(D9176,Pricebook!$A$2:$A$1401,0))</f>
        <v>51</v>
      </c>
      <c r="L9176" s="19" t="n">
        <f aca="false">ROUND(F9176*K9176,2)</f>
        <v>102</v>
      </c>
      <c r="M9176" s="24" t="n">
        <f aca="false">DATE(YEAR(C9176),MONTH(C9176),1)</f>
        <v>46266</v>
      </c>
    </row>
    <row r="9177" customFormat="false" ht="15" hidden="false" customHeight="false" outlineLevel="0" collapsed="false">
      <c r="A9177" s="21" t="s">
        <v>4093</v>
      </c>
      <c r="B9177" s="21" t="s">
        <v>3229</v>
      </c>
      <c r="C9177" s="23" t="n">
        <v>46266</v>
      </c>
      <c r="D9177" s="21" t="s">
        <v>1504</v>
      </c>
      <c r="E9177" s="21" t="s">
        <v>1452</v>
      </c>
      <c r="F9177" s="12" t="n">
        <v>2</v>
      </c>
      <c r="G9177" s="19" t="n">
        <v>18.05</v>
      </c>
      <c r="H9177" s="19" t="n">
        <v>12.25</v>
      </c>
      <c r="I9177" s="19" t="n">
        <f aca="false">ROUND(F9177*G9177,2)</f>
        <v>36.1</v>
      </c>
      <c r="J9177" s="19" t="n">
        <f aca="false">ROUND(F9177*H9177,2)</f>
        <v>24.5</v>
      </c>
      <c r="K9177" s="19" t="n">
        <f aca="false">INDEX(Pricebook!$L$2:$L$1401,MATCH(D9177,Pricebook!$A$2:$A$1401,0))</f>
        <v>18.6</v>
      </c>
      <c r="L9177" s="19" t="n">
        <f aca="false">ROUND(F9177*K9177,2)</f>
        <v>37.2</v>
      </c>
      <c r="M9177" s="24" t="n">
        <f aca="false">DATE(YEAR(C9177),MONTH(C9177),1)</f>
        <v>46266</v>
      </c>
    </row>
    <row r="9178" customFormat="false" ht="15" hidden="false" customHeight="false" outlineLevel="0" collapsed="false">
      <c r="A9178" s="21" t="s">
        <v>4093</v>
      </c>
      <c r="B9178" s="21" t="s">
        <v>3229</v>
      </c>
      <c r="C9178" s="23" t="n">
        <v>46266</v>
      </c>
      <c r="D9178" s="21" t="s">
        <v>1821</v>
      </c>
      <c r="E9178" s="21" t="s">
        <v>1452</v>
      </c>
      <c r="F9178" s="12" t="n">
        <v>4</v>
      </c>
      <c r="G9178" s="19" t="n">
        <v>25.2</v>
      </c>
      <c r="H9178" s="19" t="n">
        <v>16.64</v>
      </c>
      <c r="I9178" s="19" t="n">
        <f aca="false">ROUND(F9178*G9178,2)</f>
        <v>100.8</v>
      </c>
      <c r="J9178" s="19" t="n">
        <f aca="false">ROUND(F9178*H9178,2)</f>
        <v>66.56</v>
      </c>
      <c r="K9178" s="19" t="n">
        <f aca="false">INDEX(Pricebook!$L$2:$L$1401,MATCH(D9178,Pricebook!$A$2:$A$1401,0))</f>
        <v>26</v>
      </c>
      <c r="L9178" s="19" t="n">
        <f aca="false">ROUND(F9178*K9178,2)</f>
        <v>104</v>
      </c>
      <c r="M9178" s="24" t="n">
        <f aca="false">DATE(YEAR(C9178),MONTH(C9178),1)</f>
        <v>46266</v>
      </c>
    </row>
    <row r="9179" customFormat="false" ht="15" hidden="false" customHeight="false" outlineLevel="0" collapsed="false">
      <c r="A9179" s="21" t="s">
        <v>4093</v>
      </c>
      <c r="B9179" s="21" t="s">
        <v>3229</v>
      </c>
      <c r="C9179" s="23" t="n">
        <v>46266</v>
      </c>
      <c r="D9179" s="21" t="s">
        <v>587</v>
      </c>
      <c r="E9179" s="21" t="s">
        <v>366</v>
      </c>
      <c r="F9179" s="12" t="n">
        <v>1</v>
      </c>
      <c r="G9179" s="19" t="n">
        <v>126.35</v>
      </c>
      <c r="H9179" s="19" t="n">
        <v>96.45</v>
      </c>
      <c r="I9179" s="19" t="n">
        <f aca="false">ROUND(F9179*G9179,2)</f>
        <v>126.35</v>
      </c>
      <c r="J9179" s="19" t="n">
        <f aca="false">ROUND(F9179*H9179,2)</f>
        <v>96.45</v>
      </c>
      <c r="K9179" s="19" t="n">
        <f aca="false">INDEX(Pricebook!$L$2:$L$1401,MATCH(D9179,Pricebook!$A$2:$A$1401,0))</f>
        <v>135.85</v>
      </c>
      <c r="L9179" s="19" t="n">
        <f aca="false">ROUND(F9179*K9179,2)</f>
        <v>135.85</v>
      </c>
      <c r="M9179" s="24" t="n">
        <f aca="false">DATE(YEAR(C9179),MONTH(C9179),1)</f>
        <v>46266</v>
      </c>
    </row>
    <row r="9180" customFormat="false" ht="15" hidden="false" customHeight="false" outlineLevel="0" collapsed="false">
      <c r="A9180" s="21" t="s">
        <v>4093</v>
      </c>
      <c r="B9180" s="21" t="s">
        <v>3229</v>
      </c>
      <c r="C9180" s="23" t="n">
        <v>46266</v>
      </c>
      <c r="D9180" s="21" t="s">
        <v>581</v>
      </c>
      <c r="E9180" s="21" t="s">
        <v>366</v>
      </c>
      <c r="F9180" s="12" t="n">
        <v>3</v>
      </c>
      <c r="G9180" s="19" t="n">
        <v>56.75</v>
      </c>
      <c r="H9180" s="19" t="n">
        <v>40.85</v>
      </c>
      <c r="I9180" s="19" t="n">
        <f aca="false">ROUND(F9180*G9180,2)</f>
        <v>170.25</v>
      </c>
      <c r="J9180" s="19" t="n">
        <f aca="false">ROUND(F9180*H9180,2)</f>
        <v>122.55</v>
      </c>
      <c r="K9180" s="19" t="n">
        <f aca="false">INDEX(Pricebook!$L$2:$L$1401,MATCH(D9180,Pricebook!$A$2:$A$1401,0))</f>
        <v>61</v>
      </c>
      <c r="L9180" s="19" t="n">
        <f aca="false">ROUND(F9180*K9180,2)</f>
        <v>183</v>
      </c>
      <c r="M9180" s="24" t="n">
        <f aca="false">DATE(YEAR(C9180),MONTH(C9180),1)</f>
        <v>46266</v>
      </c>
    </row>
    <row r="9181" customFormat="false" ht="15" hidden="false" customHeight="false" outlineLevel="0" collapsed="false">
      <c r="A9181" s="21" t="s">
        <v>4093</v>
      </c>
      <c r="B9181" s="21" t="s">
        <v>3229</v>
      </c>
      <c r="C9181" s="23" t="n">
        <v>46266</v>
      </c>
      <c r="D9181" s="21" t="s">
        <v>2418</v>
      </c>
      <c r="E9181" s="21" t="s">
        <v>2202</v>
      </c>
      <c r="F9181" s="12" t="n">
        <v>3</v>
      </c>
      <c r="G9181" s="19" t="n">
        <v>52.8</v>
      </c>
      <c r="H9181" s="19" t="n">
        <v>32.58</v>
      </c>
      <c r="I9181" s="19" t="n">
        <f aca="false">ROUND(F9181*G9181,2)</f>
        <v>158.4</v>
      </c>
      <c r="J9181" s="19" t="n">
        <f aca="false">ROUND(F9181*H9181,2)</f>
        <v>97.74</v>
      </c>
      <c r="K9181" s="19" t="n">
        <f aca="false">INDEX(Pricebook!$L$2:$L$1401,MATCH(D9181,Pricebook!$A$2:$A$1401,0))</f>
        <v>56.2</v>
      </c>
      <c r="L9181" s="19" t="n">
        <f aca="false">ROUND(F9181*K9181,2)</f>
        <v>168.6</v>
      </c>
      <c r="M9181" s="24" t="n">
        <f aca="false">DATE(YEAR(C9181),MONTH(C9181),1)</f>
        <v>46266</v>
      </c>
    </row>
    <row r="9182" customFormat="false" ht="15" hidden="false" customHeight="false" outlineLevel="0" collapsed="false">
      <c r="A9182" s="21" t="s">
        <v>4094</v>
      </c>
      <c r="B9182" s="21" t="s">
        <v>3115</v>
      </c>
      <c r="C9182" s="23" t="n">
        <v>46266</v>
      </c>
      <c r="D9182" s="21" t="s">
        <v>340</v>
      </c>
      <c r="E9182" s="21" t="s">
        <v>108</v>
      </c>
      <c r="F9182" s="12" t="n">
        <v>1</v>
      </c>
      <c r="G9182" s="19" t="n">
        <v>30</v>
      </c>
      <c r="H9182" s="19" t="n">
        <v>23.1</v>
      </c>
      <c r="I9182" s="19" t="n">
        <f aca="false">ROUND(F9182*G9182,2)</f>
        <v>30</v>
      </c>
      <c r="J9182" s="19" t="n">
        <f aca="false">ROUND(F9182*H9182,2)</f>
        <v>23.1</v>
      </c>
      <c r="K9182" s="19" t="n">
        <f aca="false">INDEX(Pricebook!$L$2:$L$1401,MATCH(D9182,Pricebook!$A$2:$A$1401,0))</f>
        <v>33</v>
      </c>
      <c r="L9182" s="19" t="n">
        <f aca="false">ROUND(F9182*K9182,2)</f>
        <v>33</v>
      </c>
      <c r="M9182" s="24" t="n">
        <f aca="false">DATE(YEAR(C9182),MONTH(C9182),1)</f>
        <v>46266</v>
      </c>
    </row>
    <row r="9183" customFormat="false" ht="15" hidden="false" customHeight="false" outlineLevel="0" collapsed="false">
      <c r="A9183" s="21" t="s">
        <v>4094</v>
      </c>
      <c r="B9183" s="21" t="s">
        <v>3115</v>
      </c>
      <c r="C9183" s="23" t="n">
        <v>46266</v>
      </c>
      <c r="D9183" s="21" t="s">
        <v>364</v>
      </c>
      <c r="E9183" s="21" t="s">
        <v>366</v>
      </c>
      <c r="F9183" s="12" t="n">
        <v>1</v>
      </c>
      <c r="G9183" s="19" t="n">
        <v>65.25</v>
      </c>
      <c r="H9183" s="19" t="n">
        <v>46.79</v>
      </c>
      <c r="I9183" s="19" t="n">
        <f aca="false">ROUND(F9183*G9183,2)</f>
        <v>65.25</v>
      </c>
      <c r="J9183" s="19" t="n">
        <f aca="false">ROUND(F9183*H9183,2)</f>
        <v>46.79</v>
      </c>
      <c r="K9183" s="19" t="n">
        <f aca="false">INDEX(Pricebook!$L$2:$L$1401,MATCH(D9183,Pricebook!$A$2:$A$1401,0))</f>
        <v>69.85</v>
      </c>
      <c r="L9183" s="19" t="n">
        <f aca="false">ROUND(F9183*K9183,2)</f>
        <v>69.85</v>
      </c>
      <c r="M9183" s="24" t="n">
        <f aca="false">DATE(YEAR(C9183),MONTH(C9183),1)</f>
        <v>46266</v>
      </c>
    </row>
    <row r="9184" customFormat="false" ht="15" hidden="false" customHeight="false" outlineLevel="0" collapsed="false">
      <c r="A9184" s="21" t="s">
        <v>4094</v>
      </c>
      <c r="B9184" s="21" t="s">
        <v>3115</v>
      </c>
      <c r="C9184" s="23" t="n">
        <v>46266</v>
      </c>
      <c r="D9184" s="21" t="s">
        <v>2918</v>
      </c>
      <c r="E9184" s="21" t="s">
        <v>2748</v>
      </c>
      <c r="F9184" s="12" t="n">
        <v>1</v>
      </c>
      <c r="G9184" s="19" t="n">
        <v>68.75</v>
      </c>
      <c r="H9184" s="19" t="n">
        <v>41.31</v>
      </c>
      <c r="I9184" s="19" t="n">
        <f aca="false">ROUND(F9184*G9184,2)</f>
        <v>68.75</v>
      </c>
      <c r="J9184" s="19" t="n">
        <f aca="false">ROUND(F9184*H9184,2)</f>
        <v>41.31</v>
      </c>
      <c r="K9184" s="19" t="n">
        <f aca="false">INDEX(Pricebook!$L$2:$L$1401,MATCH(D9184,Pricebook!$A$2:$A$1401,0))</f>
        <v>75.15</v>
      </c>
      <c r="L9184" s="19" t="n">
        <f aca="false">ROUND(F9184*K9184,2)</f>
        <v>75.15</v>
      </c>
      <c r="M9184" s="24" t="n">
        <f aca="false">DATE(YEAR(C9184),MONTH(C9184),1)</f>
        <v>46266</v>
      </c>
    </row>
    <row r="9185" customFormat="false" ht="15" hidden="false" customHeight="false" outlineLevel="0" collapsed="false">
      <c r="A9185" s="21" t="s">
        <v>4094</v>
      </c>
      <c r="B9185" s="21" t="s">
        <v>3115</v>
      </c>
      <c r="C9185" s="23" t="n">
        <v>46266</v>
      </c>
      <c r="D9185" s="21" t="s">
        <v>159</v>
      </c>
      <c r="E9185" s="21" t="s">
        <v>108</v>
      </c>
      <c r="F9185" s="12" t="n">
        <v>1</v>
      </c>
      <c r="G9185" s="19" t="n">
        <v>15.75</v>
      </c>
      <c r="H9185" s="19" t="n">
        <v>12.02</v>
      </c>
      <c r="I9185" s="19" t="n">
        <f aca="false">ROUND(F9185*G9185,2)</f>
        <v>15.75</v>
      </c>
      <c r="J9185" s="19" t="n">
        <f aca="false">ROUND(F9185*H9185,2)</f>
        <v>12.02</v>
      </c>
      <c r="K9185" s="19" t="n">
        <f aca="false">INDEX(Pricebook!$L$2:$L$1401,MATCH(D9185,Pricebook!$A$2:$A$1401,0))</f>
        <v>17.2</v>
      </c>
      <c r="L9185" s="19" t="n">
        <f aca="false">ROUND(F9185*K9185,2)</f>
        <v>17.2</v>
      </c>
      <c r="M9185" s="24" t="n">
        <f aca="false">DATE(YEAR(C9185),MONTH(C9185),1)</f>
        <v>46266</v>
      </c>
    </row>
    <row r="9186" customFormat="false" ht="15" hidden="false" customHeight="false" outlineLevel="0" collapsed="false">
      <c r="A9186" s="21" t="s">
        <v>4094</v>
      </c>
      <c r="B9186" s="21" t="s">
        <v>3115</v>
      </c>
      <c r="C9186" s="23" t="n">
        <v>46266</v>
      </c>
      <c r="D9186" s="21" t="s">
        <v>733</v>
      </c>
      <c r="E9186" s="21" t="s">
        <v>366</v>
      </c>
      <c r="F9186" s="12" t="n">
        <v>4</v>
      </c>
      <c r="G9186" s="19" t="n">
        <v>9.15</v>
      </c>
      <c r="H9186" s="19" t="n">
        <v>6.85</v>
      </c>
      <c r="I9186" s="19" t="n">
        <f aca="false">ROUND(F9186*G9186,2)</f>
        <v>36.6</v>
      </c>
      <c r="J9186" s="19" t="n">
        <f aca="false">ROUND(F9186*H9186,2)</f>
        <v>27.4</v>
      </c>
      <c r="K9186" s="19" t="n">
        <f aca="false">INDEX(Pricebook!$L$2:$L$1401,MATCH(D9186,Pricebook!$A$2:$A$1401,0))</f>
        <v>9.8</v>
      </c>
      <c r="L9186" s="19" t="n">
        <f aca="false">ROUND(F9186*K9186,2)</f>
        <v>39.2</v>
      </c>
      <c r="M9186" s="24" t="n">
        <f aca="false">DATE(YEAR(C9186),MONTH(C9186),1)</f>
        <v>46266</v>
      </c>
    </row>
    <row r="9187" customFormat="false" ht="15" hidden="false" customHeight="false" outlineLevel="0" collapsed="false">
      <c r="A9187" s="21" t="s">
        <v>4094</v>
      </c>
      <c r="B9187" s="21" t="s">
        <v>3115</v>
      </c>
      <c r="C9187" s="23" t="n">
        <v>46266</v>
      </c>
      <c r="D9187" s="21" t="s">
        <v>239</v>
      </c>
      <c r="E9187" s="21" t="s">
        <v>108</v>
      </c>
      <c r="F9187" s="12" t="n">
        <v>1</v>
      </c>
      <c r="G9187" s="19" t="n">
        <v>204.8</v>
      </c>
      <c r="H9187" s="19" t="n">
        <v>155.43</v>
      </c>
      <c r="I9187" s="19" t="n">
        <f aca="false">ROUND(F9187*G9187,2)</f>
        <v>204.8</v>
      </c>
      <c r="J9187" s="19" t="n">
        <f aca="false">ROUND(F9187*H9187,2)</f>
        <v>155.43</v>
      </c>
      <c r="K9187" s="19" t="n">
        <f aca="false">INDEX(Pricebook!$L$2:$L$1401,MATCH(D9187,Pricebook!$A$2:$A$1401,0))</f>
        <v>222.05</v>
      </c>
      <c r="L9187" s="19" t="n">
        <f aca="false">ROUND(F9187*K9187,2)</f>
        <v>222.05</v>
      </c>
      <c r="M9187" s="24" t="n">
        <f aca="false">DATE(YEAR(C9187),MONTH(C9187),1)</f>
        <v>46266</v>
      </c>
    </row>
    <row r="9188" customFormat="false" ht="15" hidden="false" customHeight="false" outlineLevel="0" collapsed="false">
      <c r="A9188" s="21" t="s">
        <v>4094</v>
      </c>
      <c r="B9188" s="21" t="s">
        <v>3115</v>
      </c>
      <c r="C9188" s="23" t="n">
        <v>46266</v>
      </c>
      <c r="D9188" s="21" t="s">
        <v>2854</v>
      </c>
      <c r="E9188" s="21" t="s">
        <v>2748</v>
      </c>
      <c r="F9188" s="12" t="n">
        <v>3</v>
      </c>
      <c r="G9188" s="19" t="n">
        <v>15.1</v>
      </c>
      <c r="H9188" s="19" t="n">
        <v>10</v>
      </c>
      <c r="I9188" s="19" t="n">
        <f aca="false">ROUND(F9188*G9188,2)</f>
        <v>45.3</v>
      </c>
      <c r="J9188" s="19" t="n">
        <f aca="false">ROUND(F9188*H9188,2)</f>
        <v>30</v>
      </c>
      <c r="K9188" s="19" t="n">
        <f aca="false">INDEX(Pricebook!$L$2:$L$1401,MATCH(D9188,Pricebook!$A$2:$A$1401,0))</f>
        <v>16.4</v>
      </c>
      <c r="L9188" s="19" t="n">
        <f aca="false">ROUND(F9188*K9188,2)</f>
        <v>49.2</v>
      </c>
      <c r="M9188" s="24" t="n">
        <f aca="false">DATE(YEAR(C9188),MONTH(C9188),1)</f>
        <v>46266</v>
      </c>
    </row>
    <row r="9189" customFormat="false" ht="15" hidden="false" customHeight="false" outlineLevel="0" collapsed="false">
      <c r="A9189" s="21" t="s">
        <v>4094</v>
      </c>
      <c r="B9189" s="21" t="s">
        <v>3115</v>
      </c>
      <c r="C9189" s="23" t="n">
        <v>46266</v>
      </c>
      <c r="D9189" s="21" t="s">
        <v>1174</v>
      </c>
      <c r="E9189" s="21" t="s">
        <v>971</v>
      </c>
      <c r="F9189" s="12" t="n">
        <v>1</v>
      </c>
      <c r="G9189" s="19" t="n">
        <v>694.3</v>
      </c>
      <c r="H9189" s="19" t="n">
        <v>567.06</v>
      </c>
      <c r="I9189" s="19" t="n">
        <f aca="false">ROUND(F9189*G9189,2)</f>
        <v>694.3</v>
      </c>
      <c r="J9189" s="19" t="n">
        <f aca="false">ROUND(F9189*H9189,2)</f>
        <v>567.06</v>
      </c>
      <c r="K9189" s="19" t="n">
        <f aca="false">INDEX(Pricebook!$L$2:$L$1401,MATCH(D9189,Pricebook!$A$2:$A$1401,0))</f>
        <v>810.1</v>
      </c>
      <c r="L9189" s="19" t="n">
        <f aca="false">ROUND(F9189*K9189,2)</f>
        <v>810.1</v>
      </c>
      <c r="M9189" s="24" t="n">
        <f aca="false">DATE(YEAR(C9189),MONTH(C9189),1)</f>
        <v>46266</v>
      </c>
    </row>
    <row r="9190" customFormat="false" ht="15" hidden="false" customHeight="false" outlineLevel="0" collapsed="false">
      <c r="A9190" s="21" t="s">
        <v>4094</v>
      </c>
      <c r="B9190" s="21" t="s">
        <v>3115</v>
      </c>
      <c r="C9190" s="23" t="n">
        <v>46266</v>
      </c>
      <c r="D9190" s="21" t="s">
        <v>171</v>
      </c>
      <c r="E9190" s="21" t="s">
        <v>108</v>
      </c>
      <c r="F9190" s="12" t="n">
        <v>1</v>
      </c>
      <c r="G9190" s="19" t="n">
        <v>80</v>
      </c>
      <c r="H9190" s="19" t="n">
        <v>60.75</v>
      </c>
      <c r="I9190" s="19" t="n">
        <f aca="false">ROUND(F9190*G9190,2)</f>
        <v>80</v>
      </c>
      <c r="J9190" s="19" t="n">
        <f aca="false">ROUND(F9190*H9190,2)</f>
        <v>60.75</v>
      </c>
      <c r="K9190" s="19" t="n">
        <f aca="false">INDEX(Pricebook!$L$2:$L$1401,MATCH(D9190,Pricebook!$A$2:$A$1401,0))</f>
        <v>86.8</v>
      </c>
      <c r="L9190" s="19" t="n">
        <f aca="false">ROUND(F9190*K9190,2)</f>
        <v>86.8</v>
      </c>
      <c r="M9190" s="24" t="n">
        <f aca="false">DATE(YEAR(C9190),MONTH(C9190),1)</f>
        <v>46266</v>
      </c>
    </row>
    <row r="9191" customFormat="false" ht="15" hidden="false" customHeight="false" outlineLevel="0" collapsed="false">
      <c r="A9191" s="21" t="s">
        <v>4094</v>
      </c>
      <c r="B9191" s="21" t="s">
        <v>3115</v>
      </c>
      <c r="C9191" s="23" t="n">
        <v>46266</v>
      </c>
      <c r="D9191" s="21" t="s">
        <v>2759</v>
      </c>
      <c r="E9191" s="21" t="s">
        <v>2748</v>
      </c>
      <c r="F9191" s="12" t="n">
        <v>5</v>
      </c>
      <c r="G9191" s="19" t="n">
        <v>14.7</v>
      </c>
      <c r="H9191" s="19" t="n">
        <v>8.78</v>
      </c>
      <c r="I9191" s="19" t="n">
        <f aca="false">ROUND(F9191*G9191,2)</f>
        <v>73.5</v>
      </c>
      <c r="J9191" s="19" t="n">
        <f aca="false">ROUND(F9191*H9191,2)</f>
        <v>43.9</v>
      </c>
      <c r="K9191" s="19" t="n">
        <f aca="false">INDEX(Pricebook!$L$2:$L$1401,MATCH(D9191,Pricebook!$A$2:$A$1401,0))</f>
        <v>16</v>
      </c>
      <c r="L9191" s="19" t="n">
        <f aca="false">ROUND(F9191*K9191,2)</f>
        <v>80</v>
      </c>
      <c r="M9191" s="24" t="n">
        <f aca="false">DATE(YEAR(C9191),MONTH(C9191),1)</f>
        <v>46266</v>
      </c>
    </row>
    <row r="9192" customFormat="false" ht="15" hidden="false" customHeight="false" outlineLevel="0" collapsed="false">
      <c r="A9192" s="21" t="s">
        <v>4094</v>
      </c>
      <c r="B9192" s="21" t="s">
        <v>3115</v>
      </c>
      <c r="C9192" s="23" t="n">
        <v>46266</v>
      </c>
      <c r="D9192" s="21" t="s">
        <v>585</v>
      </c>
      <c r="E9192" s="21" t="s">
        <v>366</v>
      </c>
      <c r="F9192" s="12" t="n">
        <v>2</v>
      </c>
      <c r="G9192" s="19" t="n">
        <v>15.8</v>
      </c>
      <c r="H9192" s="19" t="n">
        <v>11.52</v>
      </c>
      <c r="I9192" s="19" t="n">
        <f aca="false">ROUND(F9192*G9192,2)</f>
        <v>31.6</v>
      </c>
      <c r="J9192" s="19" t="n">
        <f aca="false">ROUND(F9192*H9192,2)</f>
        <v>23.04</v>
      </c>
      <c r="K9192" s="19" t="n">
        <f aca="false">INDEX(Pricebook!$L$2:$L$1401,MATCH(D9192,Pricebook!$A$2:$A$1401,0))</f>
        <v>17.2</v>
      </c>
      <c r="L9192" s="19" t="n">
        <f aca="false">ROUND(F9192*K9192,2)</f>
        <v>34.4</v>
      </c>
      <c r="M9192" s="24" t="n">
        <f aca="false">DATE(YEAR(C9192),MONTH(C9192),1)</f>
        <v>46266</v>
      </c>
    </row>
    <row r="9193" customFormat="false" ht="15" hidden="false" customHeight="false" outlineLevel="0" collapsed="false">
      <c r="A9193" s="21" t="s">
        <v>4095</v>
      </c>
      <c r="B9193" s="21" t="s">
        <v>3349</v>
      </c>
      <c r="C9193" s="23" t="n">
        <v>46266</v>
      </c>
      <c r="D9193" s="21" t="s">
        <v>2816</v>
      </c>
      <c r="E9193" s="21" t="s">
        <v>2748</v>
      </c>
      <c r="F9193" s="12" t="n">
        <v>4</v>
      </c>
      <c r="G9193" s="19" t="n">
        <v>39.75</v>
      </c>
      <c r="H9193" s="19" t="n">
        <v>24.1</v>
      </c>
      <c r="I9193" s="19" t="n">
        <f aca="false">ROUND(F9193*G9193,2)</f>
        <v>159</v>
      </c>
      <c r="J9193" s="19" t="n">
        <f aca="false">ROUND(F9193*H9193,2)</f>
        <v>96.4</v>
      </c>
      <c r="K9193" s="19" t="n">
        <f aca="false">INDEX(Pricebook!$L$2:$L$1401,MATCH(D9193,Pricebook!$A$2:$A$1401,0))</f>
        <v>43.75</v>
      </c>
      <c r="L9193" s="19" t="n">
        <f aca="false">ROUND(F9193*K9193,2)</f>
        <v>175</v>
      </c>
      <c r="M9193" s="24" t="n">
        <f aca="false">DATE(YEAR(C9193),MONTH(C9193),1)</f>
        <v>46266</v>
      </c>
    </row>
    <row r="9194" customFormat="false" ht="15" hidden="false" customHeight="false" outlineLevel="0" collapsed="false">
      <c r="A9194" s="21" t="s">
        <v>4095</v>
      </c>
      <c r="B9194" s="21" t="s">
        <v>3349</v>
      </c>
      <c r="C9194" s="23" t="n">
        <v>46266</v>
      </c>
      <c r="D9194" s="21" t="s">
        <v>1342</v>
      </c>
      <c r="E9194" s="21" t="s">
        <v>971</v>
      </c>
      <c r="F9194" s="12" t="n">
        <v>57</v>
      </c>
      <c r="G9194" s="19" t="n">
        <v>3</v>
      </c>
      <c r="H9194" s="19" t="n">
        <v>2.47</v>
      </c>
      <c r="I9194" s="19" t="n">
        <f aca="false">ROUND(F9194*G9194,2)</f>
        <v>171</v>
      </c>
      <c r="J9194" s="19" t="n">
        <f aca="false">ROUND(F9194*H9194,2)</f>
        <v>140.79</v>
      </c>
      <c r="K9194" s="19" t="n">
        <f aca="false">INDEX(Pricebook!$L$2:$L$1401,MATCH(D9194,Pricebook!$A$2:$A$1401,0))</f>
        <v>3.55</v>
      </c>
      <c r="L9194" s="19" t="n">
        <f aca="false">ROUND(F9194*K9194,2)</f>
        <v>202.35</v>
      </c>
      <c r="M9194" s="24" t="n">
        <f aca="false">DATE(YEAR(C9194),MONTH(C9194),1)</f>
        <v>46266</v>
      </c>
    </row>
    <row r="9195" customFormat="false" ht="15" hidden="false" customHeight="false" outlineLevel="0" collapsed="false">
      <c r="A9195" s="21" t="s">
        <v>4095</v>
      </c>
      <c r="B9195" s="21" t="s">
        <v>3349</v>
      </c>
      <c r="C9195" s="23" t="n">
        <v>46266</v>
      </c>
      <c r="D9195" s="21" t="s">
        <v>601</v>
      </c>
      <c r="E9195" s="21" t="s">
        <v>366</v>
      </c>
      <c r="F9195" s="12" t="n">
        <v>5</v>
      </c>
      <c r="G9195" s="19" t="n">
        <v>8.15</v>
      </c>
      <c r="H9195" s="19" t="n">
        <v>5.86</v>
      </c>
      <c r="I9195" s="19" t="n">
        <f aca="false">ROUND(F9195*G9195,2)</f>
        <v>40.75</v>
      </c>
      <c r="J9195" s="19" t="n">
        <f aca="false">ROUND(F9195*H9195,2)</f>
        <v>29.3</v>
      </c>
      <c r="K9195" s="19" t="n">
        <f aca="false">INDEX(Pricebook!$L$2:$L$1401,MATCH(D9195,Pricebook!$A$2:$A$1401,0))</f>
        <v>8.75</v>
      </c>
      <c r="L9195" s="19" t="n">
        <f aca="false">ROUND(F9195*K9195,2)</f>
        <v>43.75</v>
      </c>
      <c r="M9195" s="24" t="n">
        <f aca="false">DATE(YEAR(C9195),MONTH(C9195),1)</f>
        <v>46266</v>
      </c>
    </row>
    <row r="9196" customFormat="false" ht="15" hidden="false" customHeight="false" outlineLevel="0" collapsed="false">
      <c r="A9196" s="21" t="s">
        <v>4095</v>
      </c>
      <c r="B9196" s="21" t="s">
        <v>3349</v>
      </c>
      <c r="C9196" s="23" t="n">
        <v>46266</v>
      </c>
      <c r="D9196" s="21" t="s">
        <v>1950</v>
      </c>
      <c r="E9196" s="21" t="s">
        <v>1941</v>
      </c>
      <c r="F9196" s="12" t="n">
        <v>1</v>
      </c>
      <c r="G9196" s="19" t="n">
        <v>104.55</v>
      </c>
      <c r="H9196" s="19" t="n">
        <v>68.23</v>
      </c>
      <c r="I9196" s="19" t="n">
        <f aca="false">ROUND(F9196*G9196,2)</f>
        <v>104.55</v>
      </c>
      <c r="J9196" s="19" t="n">
        <f aca="false">ROUND(F9196*H9196,2)</f>
        <v>68.23</v>
      </c>
      <c r="K9196" s="19" t="n">
        <f aca="false">INDEX(Pricebook!$L$2:$L$1401,MATCH(D9196,Pricebook!$A$2:$A$1401,0))</f>
        <v>110.05</v>
      </c>
      <c r="L9196" s="19" t="n">
        <f aca="false">ROUND(F9196*K9196,2)</f>
        <v>110.05</v>
      </c>
      <c r="M9196" s="24" t="n">
        <f aca="false">DATE(YEAR(C9196),MONTH(C9196),1)</f>
        <v>46266</v>
      </c>
    </row>
    <row r="9197" customFormat="false" ht="15" hidden="false" customHeight="false" outlineLevel="0" collapsed="false">
      <c r="A9197" s="21" t="s">
        <v>4095</v>
      </c>
      <c r="B9197" s="21" t="s">
        <v>3349</v>
      </c>
      <c r="C9197" s="23" t="n">
        <v>46266</v>
      </c>
      <c r="D9197" s="21" t="s">
        <v>2774</v>
      </c>
      <c r="E9197" s="21" t="s">
        <v>2748</v>
      </c>
      <c r="F9197" s="12" t="n">
        <v>5</v>
      </c>
      <c r="G9197" s="19" t="n">
        <v>5.4</v>
      </c>
      <c r="H9197" s="19" t="n">
        <v>3.24</v>
      </c>
      <c r="I9197" s="19" t="n">
        <f aca="false">ROUND(F9197*G9197,2)</f>
        <v>27</v>
      </c>
      <c r="J9197" s="19" t="n">
        <f aca="false">ROUND(F9197*H9197,2)</f>
        <v>16.2</v>
      </c>
      <c r="K9197" s="19" t="n">
        <f aca="false">INDEX(Pricebook!$L$2:$L$1401,MATCH(D9197,Pricebook!$A$2:$A$1401,0))</f>
        <v>5.9</v>
      </c>
      <c r="L9197" s="19" t="n">
        <f aca="false">ROUND(F9197*K9197,2)</f>
        <v>29.5</v>
      </c>
      <c r="M9197" s="24" t="n">
        <f aca="false">DATE(YEAR(C9197),MONTH(C9197),1)</f>
        <v>46266</v>
      </c>
    </row>
    <row r="9198" customFormat="false" ht="15" hidden="false" customHeight="false" outlineLevel="0" collapsed="false">
      <c r="A9198" s="21" t="s">
        <v>4095</v>
      </c>
      <c r="B9198" s="21" t="s">
        <v>3349</v>
      </c>
      <c r="C9198" s="23" t="n">
        <v>46266</v>
      </c>
      <c r="D9198" s="21" t="s">
        <v>2808</v>
      </c>
      <c r="E9198" s="21" t="s">
        <v>2748</v>
      </c>
      <c r="F9198" s="12" t="n">
        <v>3</v>
      </c>
      <c r="G9198" s="19" t="n">
        <v>25.5</v>
      </c>
      <c r="H9198" s="19" t="n">
        <v>15.34</v>
      </c>
      <c r="I9198" s="19" t="n">
        <f aca="false">ROUND(F9198*G9198,2)</f>
        <v>76.5</v>
      </c>
      <c r="J9198" s="19" t="n">
        <f aca="false">ROUND(F9198*H9198,2)</f>
        <v>46.02</v>
      </c>
      <c r="K9198" s="19" t="n">
        <f aca="false">INDEX(Pricebook!$L$2:$L$1401,MATCH(D9198,Pricebook!$A$2:$A$1401,0))</f>
        <v>27.9</v>
      </c>
      <c r="L9198" s="19" t="n">
        <f aca="false">ROUND(F9198*K9198,2)</f>
        <v>83.7</v>
      </c>
      <c r="M9198" s="24" t="n">
        <f aca="false">DATE(YEAR(C9198),MONTH(C9198),1)</f>
        <v>46266</v>
      </c>
    </row>
    <row r="9199" customFormat="false" ht="15" hidden="false" customHeight="false" outlineLevel="0" collapsed="false">
      <c r="A9199" s="21" t="s">
        <v>4095</v>
      </c>
      <c r="B9199" s="21" t="s">
        <v>3349</v>
      </c>
      <c r="C9199" s="23" t="n">
        <v>46266</v>
      </c>
      <c r="D9199" s="21" t="s">
        <v>2064</v>
      </c>
      <c r="E9199" s="21" t="s">
        <v>1941</v>
      </c>
      <c r="F9199" s="12" t="n">
        <v>3</v>
      </c>
      <c r="G9199" s="19" t="n">
        <v>79.55</v>
      </c>
      <c r="H9199" s="19" t="n">
        <v>51.66</v>
      </c>
      <c r="I9199" s="19" t="n">
        <f aca="false">ROUND(F9199*G9199,2)</f>
        <v>238.65</v>
      </c>
      <c r="J9199" s="19" t="n">
        <f aca="false">ROUND(F9199*H9199,2)</f>
        <v>154.98</v>
      </c>
      <c r="K9199" s="19" t="n">
        <f aca="false">INDEX(Pricebook!$L$2:$L$1401,MATCH(D9199,Pricebook!$A$2:$A$1401,0))</f>
        <v>83.35</v>
      </c>
      <c r="L9199" s="19" t="n">
        <f aca="false">ROUND(F9199*K9199,2)</f>
        <v>250.05</v>
      </c>
      <c r="M9199" s="24" t="n">
        <f aca="false">DATE(YEAR(C9199),MONTH(C9199),1)</f>
        <v>46266</v>
      </c>
    </row>
    <row r="9200" customFormat="false" ht="15" hidden="false" customHeight="false" outlineLevel="0" collapsed="false">
      <c r="A9200" s="21" t="s">
        <v>4095</v>
      </c>
      <c r="B9200" s="21" t="s">
        <v>3349</v>
      </c>
      <c r="C9200" s="23" t="n">
        <v>46266</v>
      </c>
      <c r="D9200" s="21" t="s">
        <v>2078</v>
      </c>
      <c r="E9200" s="21" t="s">
        <v>1941</v>
      </c>
      <c r="F9200" s="12" t="n">
        <v>2</v>
      </c>
      <c r="G9200" s="19" t="n">
        <v>58.35</v>
      </c>
      <c r="H9200" s="19" t="n">
        <v>43.75</v>
      </c>
      <c r="I9200" s="19" t="n">
        <f aca="false">ROUND(F9200*G9200,2)</f>
        <v>116.7</v>
      </c>
      <c r="J9200" s="19" t="n">
        <f aca="false">ROUND(F9200*H9200,2)</f>
        <v>87.5</v>
      </c>
      <c r="K9200" s="19" t="n">
        <f aca="false">INDEX(Pricebook!$L$2:$L$1401,MATCH(D9200,Pricebook!$A$2:$A$1401,0))</f>
        <v>60.8</v>
      </c>
      <c r="L9200" s="19" t="n">
        <f aca="false">ROUND(F9200*K9200,2)</f>
        <v>121.6</v>
      </c>
      <c r="M9200" s="24" t="n">
        <f aca="false">DATE(YEAR(C9200),MONTH(C9200),1)</f>
        <v>46266</v>
      </c>
    </row>
    <row r="9201" customFormat="false" ht="15" hidden="false" customHeight="false" outlineLevel="0" collapsed="false">
      <c r="A9201" s="21" t="s">
        <v>4096</v>
      </c>
      <c r="B9201" s="21" t="s">
        <v>3679</v>
      </c>
      <c r="C9201" s="23" t="n">
        <v>46266</v>
      </c>
      <c r="D9201" s="21" t="s">
        <v>2066</v>
      </c>
      <c r="E9201" s="21" t="s">
        <v>1941</v>
      </c>
      <c r="F9201" s="12" t="n">
        <v>1</v>
      </c>
      <c r="G9201" s="19" t="n">
        <v>52.3</v>
      </c>
      <c r="H9201" s="19" t="n">
        <v>33.35</v>
      </c>
      <c r="I9201" s="19" t="n">
        <f aca="false">ROUND(F9201*G9201,2)</f>
        <v>52.3</v>
      </c>
      <c r="J9201" s="19" t="n">
        <f aca="false">ROUND(F9201*H9201,2)</f>
        <v>33.35</v>
      </c>
      <c r="K9201" s="19" t="n">
        <f aca="false">INDEX(Pricebook!$L$2:$L$1401,MATCH(D9201,Pricebook!$A$2:$A$1401,0))</f>
        <v>53.8</v>
      </c>
      <c r="L9201" s="19" t="n">
        <f aca="false">ROUND(F9201*K9201,2)</f>
        <v>53.8</v>
      </c>
      <c r="M9201" s="24" t="n">
        <f aca="false">DATE(YEAR(C9201),MONTH(C9201),1)</f>
        <v>46266</v>
      </c>
    </row>
    <row r="9202" customFormat="false" ht="15" hidden="false" customHeight="false" outlineLevel="0" collapsed="false">
      <c r="A9202" s="21" t="s">
        <v>4096</v>
      </c>
      <c r="B9202" s="21" t="s">
        <v>3679</v>
      </c>
      <c r="C9202" s="23" t="n">
        <v>46266</v>
      </c>
      <c r="D9202" s="21" t="s">
        <v>1208</v>
      </c>
      <c r="E9202" s="21" t="s">
        <v>971</v>
      </c>
      <c r="F9202" s="12" t="n">
        <v>15</v>
      </c>
      <c r="G9202" s="19" t="n">
        <v>24.65</v>
      </c>
      <c r="H9202" s="19" t="n">
        <v>19.93</v>
      </c>
      <c r="I9202" s="19" t="n">
        <f aca="false">ROUND(F9202*G9202,2)</f>
        <v>369.75</v>
      </c>
      <c r="J9202" s="19" t="n">
        <f aca="false">ROUND(F9202*H9202,2)</f>
        <v>298.95</v>
      </c>
      <c r="K9202" s="19" t="n">
        <f aca="false">INDEX(Pricebook!$L$2:$L$1401,MATCH(D9202,Pricebook!$A$2:$A$1401,0))</f>
        <v>28.5</v>
      </c>
      <c r="L9202" s="19" t="n">
        <f aca="false">ROUND(F9202*K9202,2)</f>
        <v>427.5</v>
      </c>
      <c r="M9202" s="24" t="n">
        <f aca="false">DATE(YEAR(C9202),MONTH(C9202),1)</f>
        <v>46266</v>
      </c>
    </row>
    <row r="9203" customFormat="false" ht="15" hidden="false" customHeight="false" outlineLevel="0" collapsed="false">
      <c r="A9203" s="21" t="s">
        <v>4096</v>
      </c>
      <c r="B9203" s="21" t="s">
        <v>3679</v>
      </c>
      <c r="C9203" s="23" t="n">
        <v>46266</v>
      </c>
      <c r="D9203" s="21" t="s">
        <v>1286</v>
      </c>
      <c r="E9203" s="21" t="s">
        <v>971</v>
      </c>
      <c r="F9203" s="12" t="n">
        <v>35</v>
      </c>
      <c r="G9203" s="19" t="n">
        <v>3.15</v>
      </c>
      <c r="H9203" s="19" t="n">
        <v>2.58</v>
      </c>
      <c r="I9203" s="19" t="n">
        <f aca="false">ROUND(F9203*G9203,2)</f>
        <v>110.25</v>
      </c>
      <c r="J9203" s="19" t="n">
        <f aca="false">ROUND(F9203*H9203,2)</f>
        <v>90.3</v>
      </c>
      <c r="K9203" s="19" t="n">
        <f aca="false">INDEX(Pricebook!$L$2:$L$1401,MATCH(D9203,Pricebook!$A$2:$A$1401,0))</f>
        <v>3.7</v>
      </c>
      <c r="L9203" s="19" t="n">
        <f aca="false">ROUND(F9203*K9203,2)</f>
        <v>129.5</v>
      </c>
      <c r="M9203" s="24" t="n">
        <f aca="false">DATE(YEAR(C9203),MONTH(C9203),1)</f>
        <v>46266</v>
      </c>
    </row>
    <row r="9204" customFormat="false" ht="15" hidden="false" customHeight="false" outlineLevel="0" collapsed="false">
      <c r="A9204" s="21" t="s">
        <v>4096</v>
      </c>
      <c r="B9204" s="21" t="s">
        <v>3679</v>
      </c>
      <c r="C9204" s="23" t="n">
        <v>46266</v>
      </c>
      <c r="D9204" s="21" t="s">
        <v>805</v>
      </c>
      <c r="E9204" s="21" t="s">
        <v>366</v>
      </c>
      <c r="F9204" s="12" t="n">
        <v>1</v>
      </c>
      <c r="G9204" s="19" t="n">
        <v>30.9</v>
      </c>
      <c r="H9204" s="19" t="n">
        <v>22.14</v>
      </c>
      <c r="I9204" s="19" t="n">
        <f aca="false">ROUND(F9204*G9204,2)</f>
        <v>30.9</v>
      </c>
      <c r="J9204" s="19" t="n">
        <f aca="false">ROUND(F9204*H9204,2)</f>
        <v>22.14</v>
      </c>
      <c r="K9204" s="19" t="n">
        <f aca="false">INDEX(Pricebook!$L$2:$L$1401,MATCH(D9204,Pricebook!$A$2:$A$1401,0))</f>
        <v>33.05</v>
      </c>
      <c r="L9204" s="19" t="n">
        <f aca="false">ROUND(F9204*K9204,2)</f>
        <v>33.05</v>
      </c>
      <c r="M9204" s="24" t="n">
        <f aca="false">DATE(YEAR(C9204),MONTH(C9204),1)</f>
        <v>46266</v>
      </c>
    </row>
    <row r="9205" customFormat="false" ht="15" hidden="false" customHeight="false" outlineLevel="0" collapsed="false">
      <c r="A9205" s="21" t="s">
        <v>4096</v>
      </c>
      <c r="B9205" s="21" t="s">
        <v>3679</v>
      </c>
      <c r="C9205" s="23" t="n">
        <v>46266</v>
      </c>
      <c r="D9205" s="21" t="s">
        <v>2852</v>
      </c>
      <c r="E9205" s="21" t="s">
        <v>2748</v>
      </c>
      <c r="F9205" s="12" t="n">
        <v>5</v>
      </c>
      <c r="G9205" s="19" t="n">
        <v>50.95</v>
      </c>
      <c r="H9205" s="19" t="n">
        <v>30.57</v>
      </c>
      <c r="I9205" s="19" t="n">
        <f aca="false">ROUND(F9205*G9205,2)</f>
        <v>254.75</v>
      </c>
      <c r="J9205" s="19" t="n">
        <f aca="false">ROUND(F9205*H9205,2)</f>
        <v>152.85</v>
      </c>
      <c r="K9205" s="19" t="n">
        <f aca="false">INDEX(Pricebook!$L$2:$L$1401,MATCH(D9205,Pricebook!$A$2:$A$1401,0))</f>
        <v>55.6</v>
      </c>
      <c r="L9205" s="19" t="n">
        <f aca="false">ROUND(F9205*K9205,2)</f>
        <v>278</v>
      </c>
      <c r="M9205" s="24" t="n">
        <f aca="false">DATE(YEAR(C9205),MONTH(C9205),1)</f>
        <v>46266</v>
      </c>
    </row>
    <row r="9206" customFormat="false" ht="15" hidden="false" customHeight="false" outlineLevel="0" collapsed="false">
      <c r="A9206" s="21" t="s">
        <v>4096</v>
      </c>
      <c r="B9206" s="21" t="s">
        <v>3679</v>
      </c>
      <c r="C9206" s="23" t="n">
        <v>46266</v>
      </c>
      <c r="D9206" s="21" t="s">
        <v>2156</v>
      </c>
      <c r="E9206" s="21" t="s">
        <v>1941</v>
      </c>
      <c r="F9206" s="12" t="n">
        <v>4</v>
      </c>
      <c r="G9206" s="19" t="n">
        <v>132.25</v>
      </c>
      <c r="H9206" s="19" t="n">
        <v>85.26</v>
      </c>
      <c r="I9206" s="19" t="n">
        <f aca="false">ROUND(F9206*G9206,2)</f>
        <v>529</v>
      </c>
      <c r="J9206" s="19" t="n">
        <f aca="false">ROUND(F9206*H9206,2)</f>
        <v>341.04</v>
      </c>
      <c r="K9206" s="19" t="n">
        <f aca="false">INDEX(Pricebook!$L$2:$L$1401,MATCH(D9206,Pricebook!$A$2:$A$1401,0))</f>
        <v>137.55</v>
      </c>
      <c r="L9206" s="19" t="n">
        <f aca="false">ROUND(F9206*K9206,2)</f>
        <v>550.2</v>
      </c>
      <c r="M9206" s="24" t="n">
        <f aca="false">DATE(YEAR(C9206),MONTH(C9206),1)</f>
        <v>46266</v>
      </c>
    </row>
    <row r="9207" customFormat="false" ht="15" hidden="false" customHeight="false" outlineLevel="0" collapsed="false">
      <c r="A9207" s="21" t="s">
        <v>4096</v>
      </c>
      <c r="B9207" s="21" t="s">
        <v>3679</v>
      </c>
      <c r="C9207" s="23" t="n">
        <v>46266</v>
      </c>
      <c r="D9207" s="21" t="s">
        <v>2942</v>
      </c>
      <c r="E9207" s="21" t="s">
        <v>2748</v>
      </c>
      <c r="F9207" s="12" t="n">
        <v>3</v>
      </c>
      <c r="G9207" s="19" t="n">
        <v>8.1</v>
      </c>
      <c r="H9207" s="19" t="n">
        <v>5.51</v>
      </c>
      <c r="I9207" s="19" t="n">
        <f aca="false">ROUND(F9207*G9207,2)</f>
        <v>24.3</v>
      </c>
      <c r="J9207" s="19" t="n">
        <f aca="false">ROUND(F9207*H9207,2)</f>
        <v>16.53</v>
      </c>
      <c r="K9207" s="19" t="n">
        <f aca="false">INDEX(Pricebook!$L$2:$L$1401,MATCH(D9207,Pricebook!$A$2:$A$1401,0))</f>
        <v>8.9</v>
      </c>
      <c r="L9207" s="19" t="n">
        <f aca="false">ROUND(F9207*K9207,2)</f>
        <v>26.7</v>
      </c>
      <c r="M9207" s="24" t="n">
        <f aca="false">DATE(YEAR(C9207),MONTH(C9207),1)</f>
        <v>46266</v>
      </c>
    </row>
    <row r="9208" customFormat="false" ht="15" hidden="false" customHeight="false" outlineLevel="0" collapsed="false">
      <c r="A9208" s="21" t="s">
        <v>4096</v>
      </c>
      <c r="B9208" s="21" t="s">
        <v>3679</v>
      </c>
      <c r="C9208" s="23" t="n">
        <v>46266</v>
      </c>
      <c r="D9208" s="21" t="s">
        <v>829</v>
      </c>
      <c r="E9208" s="21" t="s">
        <v>366</v>
      </c>
      <c r="F9208" s="12" t="n">
        <v>3</v>
      </c>
      <c r="G9208" s="19" t="n">
        <v>18.55</v>
      </c>
      <c r="H9208" s="19" t="n">
        <v>13.38</v>
      </c>
      <c r="I9208" s="19" t="n">
        <f aca="false">ROUND(F9208*G9208,2)</f>
        <v>55.65</v>
      </c>
      <c r="J9208" s="19" t="n">
        <f aca="false">ROUND(F9208*H9208,2)</f>
        <v>40.14</v>
      </c>
      <c r="K9208" s="19" t="n">
        <f aca="false">INDEX(Pricebook!$L$2:$L$1401,MATCH(D9208,Pricebook!$A$2:$A$1401,0))</f>
        <v>20</v>
      </c>
      <c r="L9208" s="19" t="n">
        <f aca="false">ROUND(F9208*K9208,2)</f>
        <v>60</v>
      </c>
      <c r="M9208" s="24" t="n">
        <f aca="false">DATE(YEAR(C9208),MONTH(C9208),1)</f>
        <v>46266</v>
      </c>
    </row>
    <row r="9209" customFormat="false" ht="15" hidden="false" customHeight="false" outlineLevel="0" collapsed="false">
      <c r="A9209" s="21" t="s">
        <v>4096</v>
      </c>
      <c r="B9209" s="21" t="s">
        <v>3679</v>
      </c>
      <c r="C9209" s="23" t="n">
        <v>46266</v>
      </c>
      <c r="D9209" s="21" t="s">
        <v>2910</v>
      </c>
      <c r="E9209" s="21" t="s">
        <v>2748</v>
      </c>
      <c r="F9209" s="12" t="n">
        <v>1</v>
      </c>
      <c r="G9209" s="19" t="n">
        <v>24.55</v>
      </c>
      <c r="H9209" s="19" t="n">
        <v>14.92</v>
      </c>
      <c r="I9209" s="19" t="n">
        <f aca="false">ROUND(F9209*G9209,2)</f>
        <v>24.55</v>
      </c>
      <c r="J9209" s="19" t="n">
        <f aca="false">ROUND(F9209*H9209,2)</f>
        <v>14.92</v>
      </c>
      <c r="K9209" s="19" t="n">
        <f aca="false">INDEX(Pricebook!$L$2:$L$1401,MATCH(D9209,Pricebook!$A$2:$A$1401,0))</f>
        <v>27.05</v>
      </c>
      <c r="L9209" s="19" t="n">
        <f aca="false">ROUND(F9209*K9209,2)</f>
        <v>27.05</v>
      </c>
      <c r="M9209" s="24" t="n">
        <f aca="false">DATE(YEAR(C9209),MONTH(C9209),1)</f>
        <v>46266</v>
      </c>
    </row>
    <row r="9210" customFormat="false" ht="15" hidden="false" customHeight="false" outlineLevel="0" collapsed="false">
      <c r="A9210" s="21" t="s">
        <v>4096</v>
      </c>
      <c r="B9210" s="21" t="s">
        <v>3679</v>
      </c>
      <c r="C9210" s="23" t="n">
        <v>46266</v>
      </c>
      <c r="D9210" s="21" t="s">
        <v>795</v>
      </c>
      <c r="E9210" s="21" t="s">
        <v>366</v>
      </c>
      <c r="F9210" s="12" t="n">
        <v>1</v>
      </c>
      <c r="G9210" s="19" t="n">
        <v>47.8</v>
      </c>
      <c r="H9210" s="19" t="n">
        <v>34.14</v>
      </c>
      <c r="I9210" s="19" t="n">
        <f aca="false">ROUND(F9210*G9210,2)</f>
        <v>47.8</v>
      </c>
      <c r="J9210" s="19" t="n">
        <f aca="false">ROUND(F9210*H9210,2)</f>
        <v>34.14</v>
      </c>
      <c r="K9210" s="19" t="n">
        <f aca="false">INDEX(Pricebook!$L$2:$L$1401,MATCH(D9210,Pricebook!$A$2:$A$1401,0))</f>
        <v>51</v>
      </c>
      <c r="L9210" s="19" t="n">
        <f aca="false">ROUND(F9210*K9210,2)</f>
        <v>51</v>
      </c>
      <c r="M9210" s="24" t="n">
        <f aca="false">DATE(YEAR(C9210),MONTH(C9210),1)</f>
        <v>46266</v>
      </c>
    </row>
    <row r="9211" customFormat="false" ht="15" hidden="false" customHeight="false" outlineLevel="0" collapsed="false">
      <c r="A9211" s="21" t="s">
        <v>4096</v>
      </c>
      <c r="B9211" s="21" t="s">
        <v>3679</v>
      </c>
      <c r="C9211" s="23" t="n">
        <v>46266</v>
      </c>
      <c r="D9211" s="21" t="s">
        <v>799</v>
      </c>
      <c r="E9211" s="21" t="s">
        <v>366</v>
      </c>
      <c r="F9211" s="12" t="n">
        <v>1</v>
      </c>
      <c r="G9211" s="19" t="n">
        <v>64.5</v>
      </c>
      <c r="H9211" s="19" t="n">
        <v>46.23</v>
      </c>
      <c r="I9211" s="19" t="n">
        <f aca="false">ROUND(F9211*G9211,2)</f>
        <v>64.5</v>
      </c>
      <c r="J9211" s="19" t="n">
        <f aca="false">ROUND(F9211*H9211,2)</f>
        <v>46.23</v>
      </c>
      <c r="K9211" s="19" t="n">
        <f aca="false">INDEX(Pricebook!$L$2:$L$1401,MATCH(D9211,Pricebook!$A$2:$A$1401,0))</f>
        <v>69</v>
      </c>
      <c r="L9211" s="19" t="n">
        <f aca="false">ROUND(F9211*K9211,2)</f>
        <v>69</v>
      </c>
      <c r="M9211" s="24" t="n">
        <f aca="false">DATE(YEAR(C9211),MONTH(C9211),1)</f>
        <v>46266</v>
      </c>
    </row>
    <row r="9212" customFormat="false" ht="15" hidden="false" customHeight="false" outlineLevel="0" collapsed="false">
      <c r="A9212" s="21" t="s">
        <v>4096</v>
      </c>
      <c r="B9212" s="21" t="s">
        <v>3679</v>
      </c>
      <c r="C9212" s="23" t="n">
        <v>46266</v>
      </c>
      <c r="D9212" s="21" t="s">
        <v>2816</v>
      </c>
      <c r="E9212" s="21" t="s">
        <v>2748</v>
      </c>
      <c r="F9212" s="12" t="n">
        <v>1</v>
      </c>
      <c r="G9212" s="19" t="n">
        <v>39.75</v>
      </c>
      <c r="H9212" s="19" t="n">
        <v>24.1</v>
      </c>
      <c r="I9212" s="19" t="n">
        <f aca="false">ROUND(F9212*G9212,2)</f>
        <v>39.75</v>
      </c>
      <c r="J9212" s="19" t="n">
        <f aca="false">ROUND(F9212*H9212,2)</f>
        <v>24.1</v>
      </c>
      <c r="K9212" s="19" t="n">
        <f aca="false">INDEX(Pricebook!$L$2:$L$1401,MATCH(D9212,Pricebook!$A$2:$A$1401,0))</f>
        <v>43.75</v>
      </c>
      <c r="L9212" s="19" t="n">
        <f aca="false">ROUND(F9212*K9212,2)</f>
        <v>43.75</v>
      </c>
      <c r="M9212" s="24" t="n">
        <f aca="false">DATE(YEAR(C9212),MONTH(C9212),1)</f>
        <v>46266</v>
      </c>
    </row>
    <row r="9213" customFormat="false" ht="15" hidden="false" customHeight="false" outlineLevel="0" collapsed="false">
      <c r="A9213" s="21" t="s">
        <v>4096</v>
      </c>
      <c r="B9213" s="21" t="s">
        <v>3679</v>
      </c>
      <c r="C9213" s="23" t="n">
        <v>46266</v>
      </c>
      <c r="D9213" s="21" t="s">
        <v>2118</v>
      </c>
      <c r="E9213" s="21" t="s">
        <v>1941</v>
      </c>
      <c r="F9213" s="12" t="n">
        <v>3</v>
      </c>
      <c r="G9213" s="19" t="n">
        <v>231.9</v>
      </c>
      <c r="H9213" s="19" t="n">
        <v>149.49</v>
      </c>
      <c r="I9213" s="19" t="n">
        <f aca="false">ROUND(F9213*G9213,2)</f>
        <v>695.7</v>
      </c>
      <c r="J9213" s="19" t="n">
        <f aca="false">ROUND(F9213*H9213,2)</f>
        <v>448.47</v>
      </c>
      <c r="K9213" s="19" t="n">
        <f aca="false">INDEX(Pricebook!$L$2:$L$1401,MATCH(D9213,Pricebook!$A$2:$A$1401,0))</f>
        <v>241.15</v>
      </c>
      <c r="L9213" s="19" t="n">
        <f aca="false">ROUND(F9213*K9213,2)</f>
        <v>723.45</v>
      </c>
      <c r="M9213" s="24" t="n">
        <f aca="false">DATE(YEAR(C9213),MONTH(C9213),1)</f>
        <v>46266</v>
      </c>
    </row>
    <row r="9214" customFormat="false" ht="15" hidden="false" customHeight="false" outlineLevel="0" collapsed="false">
      <c r="A9214" s="21" t="s">
        <v>4097</v>
      </c>
      <c r="B9214" s="21" t="s">
        <v>3158</v>
      </c>
      <c r="C9214" s="23" t="n">
        <v>46266</v>
      </c>
      <c r="D9214" s="21" t="s">
        <v>1310</v>
      </c>
      <c r="E9214" s="21" t="s">
        <v>971</v>
      </c>
      <c r="F9214" s="12" t="n">
        <v>3</v>
      </c>
      <c r="G9214" s="19" t="n">
        <v>59.5</v>
      </c>
      <c r="H9214" s="19" t="n">
        <v>48.35</v>
      </c>
      <c r="I9214" s="19" t="n">
        <f aca="false">ROUND(F9214*G9214,2)</f>
        <v>178.5</v>
      </c>
      <c r="J9214" s="19" t="n">
        <f aca="false">ROUND(F9214*H9214,2)</f>
        <v>145.05</v>
      </c>
      <c r="K9214" s="19" t="n">
        <f aca="false">INDEX(Pricebook!$L$2:$L$1401,MATCH(D9214,Pricebook!$A$2:$A$1401,0))</f>
        <v>69.1</v>
      </c>
      <c r="L9214" s="19" t="n">
        <f aca="false">ROUND(F9214*K9214,2)</f>
        <v>207.3</v>
      </c>
      <c r="M9214" s="24" t="n">
        <f aca="false">DATE(YEAR(C9214),MONTH(C9214),1)</f>
        <v>46266</v>
      </c>
    </row>
    <row r="9215" customFormat="false" ht="15" hidden="false" customHeight="false" outlineLevel="0" collapsed="false">
      <c r="A9215" s="21" t="s">
        <v>4097</v>
      </c>
      <c r="B9215" s="21" t="s">
        <v>3158</v>
      </c>
      <c r="C9215" s="23" t="n">
        <v>46266</v>
      </c>
      <c r="D9215" s="21" t="s">
        <v>1308</v>
      </c>
      <c r="E9215" s="21" t="s">
        <v>971</v>
      </c>
      <c r="F9215" s="12" t="n">
        <v>2</v>
      </c>
      <c r="G9215" s="19" t="n">
        <v>166.6</v>
      </c>
      <c r="H9215" s="19" t="n">
        <v>134.65</v>
      </c>
      <c r="I9215" s="19" t="n">
        <f aca="false">ROUND(F9215*G9215,2)</f>
        <v>333.2</v>
      </c>
      <c r="J9215" s="19" t="n">
        <f aca="false">ROUND(F9215*H9215,2)</f>
        <v>269.3</v>
      </c>
      <c r="K9215" s="19" t="n">
        <f aca="false">INDEX(Pricebook!$L$2:$L$1401,MATCH(D9215,Pricebook!$A$2:$A$1401,0))</f>
        <v>183.3</v>
      </c>
      <c r="L9215" s="19" t="n">
        <f aca="false">ROUND(F9215*K9215,2)</f>
        <v>366.6</v>
      </c>
      <c r="M9215" s="24" t="n">
        <f aca="false">DATE(YEAR(C9215),MONTH(C9215),1)</f>
        <v>46266</v>
      </c>
    </row>
    <row r="9216" customFormat="false" ht="15" hidden="false" customHeight="false" outlineLevel="0" collapsed="false">
      <c r="A9216" s="21" t="s">
        <v>4097</v>
      </c>
      <c r="B9216" s="21" t="s">
        <v>3158</v>
      </c>
      <c r="C9216" s="23" t="n">
        <v>46266</v>
      </c>
      <c r="D9216" s="21" t="s">
        <v>675</v>
      </c>
      <c r="E9216" s="21" t="s">
        <v>366</v>
      </c>
      <c r="F9216" s="12" t="n">
        <v>1</v>
      </c>
      <c r="G9216" s="19" t="n">
        <v>120.15</v>
      </c>
      <c r="H9216" s="19" t="n">
        <v>87.22</v>
      </c>
      <c r="I9216" s="19" t="n">
        <f aca="false">ROUND(F9216*G9216,2)</f>
        <v>120.15</v>
      </c>
      <c r="J9216" s="19" t="n">
        <f aca="false">ROUND(F9216*H9216,2)</f>
        <v>87.22</v>
      </c>
      <c r="K9216" s="19" t="n">
        <f aca="false">INDEX(Pricebook!$L$2:$L$1401,MATCH(D9216,Pricebook!$A$2:$A$1401,0))</f>
        <v>130.2</v>
      </c>
      <c r="L9216" s="19" t="n">
        <f aca="false">ROUND(F9216*K9216,2)</f>
        <v>130.2</v>
      </c>
      <c r="M9216" s="24" t="n">
        <f aca="false">DATE(YEAR(C9216),MONTH(C9216),1)</f>
        <v>46266</v>
      </c>
    </row>
    <row r="9217" customFormat="false" ht="15" hidden="false" customHeight="false" outlineLevel="0" collapsed="false">
      <c r="A9217" s="21" t="s">
        <v>4097</v>
      </c>
      <c r="B9217" s="21" t="s">
        <v>3158</v>
      </c>
      <c r="C9217" s="23" t="n">
        <v>46266</v>
      </c>
      <c r="D9217" s="21" t="s">
        <v>1004</v>
      </c>
      <c r="E9217" s="21" t="s">
        <v>971</v>
      </c>
      <c r="F9217" s="12" t="n">
        <v>3</v>
      </c>
      <c r="G9217" s="19" t="n">
        <v>111.45</v>
      </c>
      <c r="H9217" s="19" t="n">
        <v>91.65</v>
      </c>
      <c r="I9217" s="19" t="n">
        <f aca="false">ROUND(F9217*G9217,2)</f>
        <v>334.35</v>
      </c>
      <c r="J9217" s="19" t="n">
        <f aca="false">ROUND(F9217*H9217,2)</f>
        <v>274.95</v>
      </c>
      <c r="K9217" s="19" t="n">
        <f aca="false">INDEX(Pricebook!$L$2:$L$1401,MATCH(D9217,Pricebook!$A$2:$A$1401,0))</f>
        <v>130.95</v>
      </c>
      <c r="L9217" s="19" t="n">
        <f aca="false">ROUND(F9217*K9217,2)</f>
        <v>392.85</v>
      </c>
      <c r="M9217" s="24" t="n">
        <f aca="false">DATE(YEAR(C9217),MONTH(C9217),1)</f>
        <v>46266</v>
      </c>
    </row>
    <row r="9218" customFormat="false" ht="15" hidden="false" customHeight="false" outlineLevel="0" collapsed="false">
      <c r="A9218" s="21" t="s">
        <v>4097</v>
      </c>
      <c r="B9218" s="21" t="s">
        <v>3158</v>
      </c>
      <c r="C9218" s="23" t="n">
        <v>46266</v>
      </c>
      <c r="D9218" s="21" t="s">
        <v>2948</v>
      </c>
      <c r="E9218" s="21" t="s">
        <v>2748</v>
      </c>
      <c r="F9218" s="12" t="n">
        <v>6</v>
      </c>
      <c r="G9218" s="19" t="n">
        <v>21.85</v>
      </c>
      <c r="H9218" s="19" t="n">
        <v>13.08</v>
      </c>
      <c r="I9218" s="19" t="n">
        <f aca="false">ROUND(F9218*G9218,2)</f>
        <v>131.1</v>
      </c>
      <c r="J9218" s="19" t="n">
        <f aca="false">ROUND(F9218*H9218,2)</f>
        <v>78.48</v>
      </c>
      <c r="K9218" s="19" t="n">
        <f aca="false">INDEX(Pricebook!$L$2:$L$1401,MATCH(D9218,Pricebook!$A$2:$A$1401,0))</f>
        <v>23.8</v>
      </c>
      <c r="L9218" s="19" t="n">
        <f aca="false">ROUND(F9218*K9218,2)</f>
        <v>142.8</v>
      </c>
      <c r="M9218" s="24" t="n">
        <f aca="false">DATE(YEAR(C9218),MONTH(C9218),1)</f>
        <v>46266</v>
      </c>
    </row>
    <row r="9219" customFormat="false" ht="15" hidden="false" customHeight="false" outlineLevel="0" collapsed="false">
      <c r="A9219" s="21" t="s">
        <v>4097</v>
      </c>
      <c r="B9219" s="21" t="s">
        <v>3158</v>
      </c>
      <c r="C9219" s="23" t="n">
        <v>46266</v>
      </c>
      <c r="D9219" s="21" t="s">
        <v>845</v>
      </c>
      <c r="E9219" s="21" t="s">
        <v>366</v>
      </c>
      <c r="F9219" s="12" t="n">
        <v>1</v>
      </c>
      <c r="G9219" s="19" t="n">
        <v>48.25</v>
      </c>
      <c r="H9219" s="19" t="n">
        <v>34.67</v>
      </c>
      <c r="I9219" s="19" t="n">
        <f aca="false">ROUND(F9219*G9219,2)</f>
        <v>48.25</v>
      </c>
      <c r="J9219" s="19" t="n">
        <f aca="false">ROUND(F9219*H9219,2)</f>
        <v>34.67</v>
      </c>
      <c r="K9219" s="19" t="n">
        <f aca="false">INDEX(Pricebook!$L$2:$L$1401,MATCH(D9219,Pricebook!$A$2:$A$1401,0))</f>
        <v>51.75</v>
      </c>
      <c r="L9219" s="19" t="n">
        <f aca="false">ROUND(F9219*K9219,2)</f>
        <v>51.75</v>
      </c>
      <c r="M9219" s="24" t="n">
        <f aca="false">DATE(YEAR(C9219),MONTH(C9219),1)</f>
        <v>46266</v>
      </c>
    </row>
    <row r="9220" customFormat="false" ht="15" hidden="false" customHeight="false" outlineLevel="0" collapsed="false">
      <c r="A9220" s="21" t="s">
        <v>4097</v>
      </c>
      <c r="B9220" s="21" t="s">
        <v>3158</v>
      </c>
      <c r="C9220" s="23" t="n">
        <v>46266</v>
      </c>
      <c r="D9220" s="21" t="s">
        <v>1086</v>
      </c>
      <c r="E9220" s="21" t="s">
        <v>971</v>
      </c>
      <c r="F9220" s="12" t="n">
        <v>3</v>
      </c>
      <c r="G9220" s="19" t="n">
        <v>39.45</v>
      </c>
      <c r="H9220" s="19" t="n">
        <v>32.27</v>
      </c>
      <c r="I9220" s="19" t="n">
        <f aca="false">ROUND(F9220*G9220,2)</f>
        <v>118.35</v>
      </c>
      <c r="J9220" s="19" t="n">
        <f aca="false">ROUND(F9220*H9220,2)</f>
        <v>96.81</v>
      </c>
      <c r="K9220" s="19" t="n">
        <f aca="false">INDEX(Pricebook!$L$2:$L$1401,MATCH(D9220,Pricebook!$A$2:$A$1401,0))</f>
        <v>46.1</v>
      </c>
      <c r="L9220" s="19" t="n">
        <f aca="false">ROUND(F9220*K9220,2)</f>
        <v>138.3</v>
      </c>
      <c r="M9220" s="24" t="n">
        <f aca="false">DATE(YEAR(C9220),MONTH(C9220),1)</f>
        <v>46266</v>
      </c>
    </row>
    <row r="9221" customFormat="false" ht="15" hidden="false" customHeight="false" outlineLevel="0" collapsed="false">
      <c r="A9221" s="21" t="s">
        <v>4097</v>
      </c>
      <c r="B9221" s="21" t="s">
        <v>3158</v>
      </c>
      <c r="C9221" s="23" t="n">
        <v>46266</v>
      </c>
      <c r="D9221" s="21" t="s">
        <v>2868</v>
      </c>
      <c r="E9221" s="21" t="s">
        <v>2748</v>
      </c>
      <c r="F9221" s="12" t="n">
        <v>1</v>
      </c>
      <c r="G9221" s="19" t="n">
        <v>48.1</v>
      </c>
      <c r="H9221" s="19" t="n">
        <v>30.95</v>
      </c>
      <c r="I9221" s="19" t="n">
        <f aca="false">ROUND(F9221*G9221,2)</f>
        <v>48.1</v>
      </c>
      <c r="J9221" s="19" t="n">
        <f aca="false">ROUND(F9221*H9221,2)</f>
        <v>30.95</v>
      </c>
      <c r="K9221" s="19" t="n">
        <f aca="false">INDEX(Pricebook!$L$2:$L$1401,MATCH(D9221,Pricebook!$A$2:$A$1401,0))</f>
        <v>52.5</v>
      </c>
      <c r="L9221" s="19" t="n">
        <f aca="false">ROUND(F9221*K9221,2)</f>
        <v>52.5</v>
      </c>
      <c r="M9221" s="24" t="n">
        <f aca="false">DATE(YEAR(C9221),MONTH(C9221),1)</f>
        <v>46266</v>
      </c>
    </row>
    <row r="9222" customFormat="false" ht="15" hidden="false" customHeight="false" outlineLevel="0" collapsed="false">
      <c r="A9222" s="21" t="s">
        <v>4097</v>
      </c>
      <c r="B9222" s="21" t="s">
        <v>3158</v>
      </c>
      <c r="C9222" s="23" t="n">
        <v>46266</v>
      </c>
      <c r="D9222" s="21" t="s">
        <v>1146</v>
      </c>
      <c r="E9222" s="21" t="s">
        <v>971</v>
      </c>
      <c r="F9222" s="12" t="n">
        <v>2</v>
      </c>
      <c r="G9222" s="19" t="n">
        <v>8.3</v>
      </c>
      <c r="H9222" s="19" t="n">
        <v>6.77</v>
      </c>
      <c r="I9222" s="19" t="n">
        <f aca="false">ROUND(F9222*G9222,2)</f>
        <v>16.6</v>
      </c>
      <c r="J9222" s="19" t="n">
        <f aca="false">ROUND(F9222*H9222,2)</f>
        <v>13.54</v>
      </c>
      <c r="K9222" s="19" t="n">
        <f aca="false">INDEX(Pricebook!$L$2:$L$1401,MATCH(D9222,Pricebook!$A$2:$A$1401,0))</f>
        <v>9.7</v>
      </c>
      <c r="L9222" s="19" t="n">
        <f aca="false">ROUND(F9222*K9222,2)</f>
        <v>19.4</v>
      </c>
      <c r="M9222" s="24" t="n">
        <f aca="false">DATE(YEAR(C9222),MONTH(C9222),1)</f>
        <v>46266</v>
      </c>
    </row>
    <row r="9223" customFormat="false" ht="15" hidden="false" customHeight="false" outlineLevel="0" collapsed="false">
      <c r="A9223" s="21" t="s">
        <v>4097</v>
      </c>
      <c r="B9223" s="21" t="s">
        <v>3158</v>
      </c>
      <c r="C9223" s="23" t="n">
        <v>46266</v>
      </c>
      <c r="D9223" s="21" t="s">
        <v>1442</v>
      </c>
      <c r="E9223" s="21" t="s">
        <v>971</v>
      </c>
      <c r="F9223" s="12" t="n">
        <v>24</v>
      </c>
      <c r="G9223" s="19" t="n">
        <v>1.4</v>
      </c>
      <c r="H9223" s="19" t="n">
        <v>1.12</v>
      </c>
      <c r="I9223" s="19" t="n">
        <f aca="false">ROUND(F9223*G9223,2)</f>
        <v>33.6</v>
      </c>
      <c r="J9223" s="19" t="n">
        <f aca="false">ROUND(F9223*H9223,2)</f>
        <v>26.88</v>
      </c>
      <c r="K9223" s="19" t="n">
        <f aca="false">INDEX(Pricebook!$L$2:$L$1401,MATCH(D9223,Pricebook!$A$2:$A$1401,0))</f>
        <v>1.6</v>
      </c>
      <c r="L9223" s="19" t="n">
        <f aca="false">ROUND(F9223*K9223,2)</f>
        <v>38.4</v>
      </c>
      <c r="M9223" s="24" t="n">
        <f aca="false">DATE(YEAR(C9223),MONTH(C9223),1)</f>
        <v>46266</v>
      </c>
    </row>
    <row r="9224" customFormat="false" ht="15" hidden="false" customHeight="false" outlineLevel="0" collapsed="false">
      <c r="A9224" s="21" t="s">
        <v>4097</v>
      </c>
      <c r="B9224" s="21" t="s">
        <v>3158</v>
      </c>
      <c r="C9224" s="23" t="n">
        <v>46266</v>
      </c>
      <c r="D9224" s="21" t="s">
        <v>949</v>
      </c>
      <c r="E9224" s="21" t="s">
        <v>366</v>
      </c>
      <c r="F9224" s="12" t="n">
        <v>3</v>
      </c>
      <c r="G9224" s="19" t="n">
        <v>17.75</v>
      </c>
      <c r="H9224" s="19" t="n">
        <v>12.65</v>
      </c>
      <c r="I9224" s="19" t="n">
        <f aca="false">ROUND(F9224*G9224,2)</f>
        <v>53.25</v>
      </c>
      <c r="J9224" s="19" t="n">
        <f aca="false">ROUND(F9224*H9224,2)</f>
        <v>37.95</v>
      </c>
      <c r="K9224" s="19" t="n">
        <f aca="false">INDEX(Pricebook!$L$2:$L$1401,MATCH(D9224,Pricebook!$A$2:$A$1401,0))</f>
        <v>18.9</v>
      </c>
      <c r="L9224" s="19" t="n">
        <f aca="false">ROUND(F9224*K9224,2)</f>
        <v>56.7</v>
      </c>
      <c r="M9224" s="24" t="n">
        <f aca="false">DATE(YEAR(C9224),MONTH(C9224),1)</f>
        <v>46266</v>
      </c>
    </row>
    <row r="9225" customFormat="false" ht="15" hidden="false" customHeight="false" outlineLevel="0" collapsed="false">
      <c r="A9225" s="21" t="s">
        <v>4098</v>
      </c>
      <c r="B9225" s="21" t="s">
        <v>3151</v>
      </c>
      <c r="C9225" s="23" t="n">
        <v>46266</v>
      </c>
      <c r="D9225" s="21" t="s">
        <v>627</v>
      </c>
      <c r="E9225" s="21" t="s">
        <v>366</v>
      </c>
      <c r="F9225" s="12" t="n">
        <v>1</v>
      </c>
      <c r="G9225" s="19" t="n">
        <v>78.7</v>
      </c>
      <c r="H9225" s="19" t="n">
        <v>56.65</v>
      </c>
      <c r="I9225" s="19" t="n">
        <f aca="false">ROUND(F9225*G9225,2)</f>
        <v>78.7</v>
      </c>
      <c r="J9225" s="19" t="n">
        <f aca="false">ROUND(F9225*H9225,2)</f>
        <v>56.65</v>
      </c>
      <c r="K9225" s="19" t="n">
        <f aca="false">INDEX(Pricebook!$L$2:$L$1401,MATCH(D9225,Pricebook!$A$2:$A$1401,0))</f>
        <v>84.6</v>
      </c>
      <c r="L9225" s="19" t="n">
        <f aca="false">ROUND(F9225*K9225,2)</f>
        <v>84.6</v>
      </c>
      <c r="M9225" s="24" t="n">
        <f aca="false">DATE(YEAR(C9225),MONTH(C9225),1)</f>
        <v>46266</v>
      </c>
    </row>
    <row r="9226" customFormat="false" ht="15" hidden="false" customHeight="false" outlineLevel="0" collapsed="false">
      <c r="A9226" s="21" t="s">
        <v>4098</v>
      </c>
      <c r="B9226" s="21" t="s">
        <v>3151</v>
      </c>
      <c r="C9226" s="23" t="n">
        <v>46266</v>
      </c>
      <c r="D9226" s="21" t="s">
        <v>1610</v>
      </c>
      <c r="E9226" s="21" t="s">
        <v>1452</v>
      </c>
      <c r="F9226" s="12" t="n">
        <v>10</v>
      </c>
      <c r="G9226" s="19" t="n">
        <v>92</v>
      </c>
      <c r="H9226" s="19" t="n">
        <v>56.3</v>
      </c>
      <c r="I9226" s="19" t="n">
        <f aca="false">ROUND(F9226*G9226,2)</f>
        <v>920</v>
      </c>
      <c r="J9226" s="19" t="n">
        <f aca="false">ROUND(F9226*H9226,2)</f>
        <v>563</v>
      </c>
      <c r="K9226" s="19" t="n">
        <f aca="false">INDEX(Pricebook!$L$2:$L$1401,MATCH(D9226,Pricebook!$A$2:$A$1401,0))</f>
        <v>93.85</v>
      </c>
      <c r="L9226" s="19" t="n">
        <f aca="false">ROUND(F9226*K9226,2)</f>
        <v>938.5</v>
      </c>
      <c r="M9226" s="24" t="n">
        <f aca="false">DATE(YEAR(C9226),MONTH(C9226),1)</f>
        <v>46266</v>
      </c>
    </row>
    <row r="9227" customFormat="false" ht="15" hidden="false" customHeight="false" outlineLevel="0" collapsed="false">
      <c r="A9227" s="21" t="s">
        <v>4098</v>
      </c>
      <c r="B9227" s="21" t="s">
        <v>3151</v>
      </c>
      <c r="C9227" s="23" t="n">
        <v>46266</v>
      </c>
      <c r="D9227" s="21" t="s">
        <v>2738</v>
      </c>
      <c r="E9227" s="21" t="s">
        <v>2587</v>
      </c>
      <c r="F9227" s="12" t="n">
        <v>11</v>
      </c>
      <c r="G9227" s="19" t="n">
        <v>13.95</v>
      </c>
      <c r="H9227" s="19" t="n">
        <v>9.34</v>
      </c>
      <c r="I9227" s="19" t="n">
        <f aca="false">ROUND(F9227*G9227,2)</f>
        <v>153.45</v>
      </c>
      <c r="J9227" s="19" t="n">
        <f aca="false">ROUND(F9227*H9227,2)</f>
        <v>102.74</v>
      </c>
      <c r="K9227" s="19" t="n">
        <f aca="false">INDEX(Pricebook!$L$2:$L$1401,MATCH(D9227,Pricebook!$A$2:$A$1401,0))</f>
        <v>15.1</v>
      </c>
      <c r="L9227" s="19" t="n">
        <f aca="false">ROUND(F9227*K9227,2)</f>
        <v>166.1</v>
      </c>
      <c r="M9227" s="24" t="n">
        <f aca="false">DATE(YEAR(C9227),MONTH(C9227),1)</f>
        <v>46266</v>
      </c>
    </row>
    <row r="9228" customFormat="false" ht="15" hidden="false" customHeight="false" outlineLevel="0" collapsed="false">
      <c r="A9228" s="21" t="s">
        <v>4098</v>
      </c>
      <c r="B9228" s="21" t="s">
        <v>3151</v>
      </c>
      <c r="C9228" s="23" t="n">
        <v>46266</v>
      </c>
      <c r="D9228" s="21" t="s">
        <v>2448</v>
      </c>
      <c r="E9228" s="21" t="s">
        <v>2202</v>
      </c>
      <c r="F9228" s="12" t="n">
        <v>13</v>
      </c>
      <c r="G9228" s="19" t="n">
        <v>10.75</v>
      </c>
      <c r="H9228" s="19" t="n">
        <v>6.56</v>
      </c>
      <c r="I9228" s="19" t="n">
        <f aca="false">ROUND(F9228*G9228,2)</f>
        <v>139.75</v>
      </c>
      <c r="J9228" s="19" t="n">
        <f aca="false">ROUND(F9228*H9228,2)</f>
        <v>85.28</v>
      </c>
      <c r="K9228" s="19" t="n">
        <f aca="false">INDEX(Pricebook!$L$2:$L$1401,MATCH(D9228,Pricebook!$A$2:$A$1401,0))</f>
        <v>11.35</v>
      </c>
      <c r="L9228" s="19" t="n">
        <f aca="false">ROUND(F9228*K9228,2)</f>
        <v>147.55</v>
      </c>
      <c r="M9228" s="24" t="n">
        <f aca="false">DATE(YEAR(C9228),MONTH(C9228),1)</f>
        <v>46266</v>
      </c>
    </row>
    <row r="9229" customFormat="false" ht="15" hidden="false" customHeight="false" outlineLevel="0" collapsed="false">
      <c r="A9229" s="21" t="s">
        <v>4098</v>
      </c>
      <c r="B9229" s="21" t="s">
        <v>3151</v>
      </c>
      <c r="C9229" s="23" t="n">
        <v>46266</v>
      </c>
      <c r="D9229" s="21" t="s">
        <v>2730</v>
      </c>
      <c r="E9229" s="21" t="s">
        <v>2587</v>
      </c>
      <c r="F9229" s="12" t="n">
        <v>2</v>
      </c>
      <c r="G9229" s="19" t="n">
        <v>4.7</v>
      </c>
      <c r="H9229" s="19" t="n">
        <v>3.09</v>
      </c>
      <c r="I9229" s="19" t="n">
        <f aca="false">ROUND(F9229*G9229,2)</f>
        <v>9.4</v>
      </c>
      <c r="J9229" s="19" t="n">
        <f aca="false">ROUND(F9229*H9229,2)</f>
        <v>6.18</v>
      </c>
      <c r="K9229" s="19" t="n">
        <f aca="false">INDEX(Pricebook!$L$2:$L$1401,MATCH(D9229,Pricebook!$A$2:$A$1401,0))</f>
        <v>5</v>
      </c>
      <c r="L9229" s="19" t="n">
        <f aca="false">ROUND(F9229*K9229,2)</f>
        <v>10</v>
      </c>
      <c r="M9229" s="24" t="n">
        <f aca="false">DATE(YEAR(C9229),MONTH(C9229),1)</f>
        <v>46266</v>
      </c>
    </row>
    <row r="9230" customFormat="false" ht="15" hidden="false" customHeight="false" outlineLevel="0" collapsed="false">
      <c r="A9230" s="21" t="s">
        <v>4098</v>
      </c>
      <c r="B9230" s="21" t="s">
        <v>3151</v>
      </c>
      <c r="C9230" s="23" t="n">
        <v>46266</v>
      </c>
      <c r="D9230" s="21" t="s">
        <v>477</v>
      </c>
      <c r="E9230" s="21" t="s">
        <v>366</v>
      </c>
      <c r="F9230" s="12" t="n">
        <v>2</v>
      </c>
      <c r="G9230" s="19" t="n">
        <v>15.95</v>
      </c>
      <c r="H9230" s="19" t="n">
        <v>12.74</v>
      </c>
      <c r="I9230" s="19" t="n">
        <f aca="false">ROUND(F9230*G9230,2)</f>
        <v>31.9</v>
      </c>
      <c r="J9230" s="19" t="n">
        <f aca="false">ROUND(F9230*H9230,2)</f>
        <v>25.48</v>
      </c>
      <c r="K9230" s="19" t="n">
        <f aca="false">INDEX(Pricebook!$L$2:$L$1401,MATCH(D9230,Pricebook!$A$2:$A$1401,0))</f>
        <v>17</v>
      </c>
      <c r="L9230" s="19" t="n">
        <f aca="false">ROUND(F9230*K9230,2)</f>
        <v>34</v>
      </c>
      <c r="M9230" s="24" t="n">
        <f aca="false">DATE(YEAR(C9230),MONTH(C9230),1)</f>
        <v>46266</v>
      </c>
    </row>
    <row r="9231" customFormat="false" ht="15" hidden="false" customHeight="false" outlineLevel="0" collapsed="false">
      <c r="A9231" s="21" t="s">
        <v>4098</v>
      </c>
      <c r="B9231" s="21" t="s">
        <v>3151</v>
      </c>
      <c r="C9231" s="23" t="n">
        <v>46266</v>
      </c>
      <c r="D9231" s="21" t="s">
        <v>2365</v>
      </c>
      <c r="E9231" s="21" t="s">
        <v>2202</v>
      </c>
      <c r="F9231" s="12" t="n">
        <v>6</v>
      </c>
      <c r="G9231" s="19" t="n">
        <v>103.15</v>
      </c>
      <c r="H9231" s="19" t="n">
        <v>64.27</v>
      </c>
      <c r="I9231" s="19" t="n">
        <f aca="false">ROUND(F9231*G9231,2)</f>
        <v>618.9</v>
      </c>
      <c r="J9231" s="19" t="n">
        <f aca="false">ROUND(F9231*H9231,2)</f>
        <v>385.62</v>
      </c>
      <c r="K9231" s="19" t="n">
        <f aca="false">INDEX(Pricebook!$L$2:$L$1401,MATCH(D9231,Pricebook!$A$2:$A$1401,0))</f>
        <v>110.85</v>
      </c>
      <c r="L9231" s="19" t="n">
        <f aca="false">ROUND(F9231*K9231,2)</f>
        <v>665.1</v>
      </c>
      <c r="M9231" s="24" t="n">
        <f aca="false">DATE(YEAR(C9231),MONTH(C9231),1)</f>
        <v>46266</v>
      </c>
    </row>
    <row r="9232" customFormat="false" ht="15" hidden="false" customHeight="false" outlineLevel="0" collapsed="false">
      <c r="A9232" s="21" t="s">
        <v>4098</v>
      </c>
      <c r="B9232" s="21" t="s">
        <v>3151</v>
      </c>
      <c r="C9232" s="23" t="n">
        <v>46266</v>
      </c>
      <c r="D9232" s="21" t="s">
        <v>475</v>
      </c>
      <c r="E9232" s="21" t="s">
        <v>366</v>
      </c>
      <c r="F9232" s="12" t="n">
        <v>3</v>
      </c>
      <c r="G9232" s="19" t="n">
        <v>72.1</v>
      </c>
      <c r="H9232" s="19" t="n">
        <v>52.34</v>
      </c>
      <c r="I9232" s="19" t="n">
        <f aca="false">ROUND(F9232*G9232,2)</f>
        <v>216.3</v>
      </c>
      <c r="J9232" s="19" t="n">
        <f aca="false">ROUND(F9232*H9232,2)</f>
        <v>157.02</v>
      </c>
      <c r="K9232" s="19" t="n">
        <f aca="false">INDEX(Pricebook!$L$2:$L$1401,MATCH(D9232,Pricebook!$A$2:$A$1401,0))</f>
        <v>78.15</v>
      </c>
      <c r="L9232" s="19" t="n">
        <f aca="false">ROUND(F9232*K9232,2)</f>
        <v>234.45</v>
      </c>
      <c r="M9232" s="24" t="n">
        <f aca="false">DATE(YEAR(C9232),MONTH(C9232),1)</f>
        <v>46266</v>
      </c>
    </row>
    <row r="9233" customFormat="false" ht="15" hidden="false" customHeight="false" outlineLevel="0" collapsed="false">
      <c r="A9233" s="21" t="s">
        <v>4099</v>
      </c>
      <c r="B9233" s="21" t="s">
        <v>3617</v>
      </c>
      <c r="C9233" s="23" t="n">
        <v>46266</v>
      </c>
      <c r="D9233" s="21" t="s">
        <v>277</v>
      </c>
      <c r="E9233" s="21" t="s">
        <v>108</v>
      </c>
      <c r="F9233" s="12" t="n">
        <v>1</v>
      </c>
      <c r="G9233" s="19" t="n">
        <v>274.3</v>
      </c>
      <c r="H9233" s="19" t="n">
        <v>209.99</v>
      </c>
      <c r="I9233" s="19" t="n">
        <f aca="false">ROUND(F9233*G9233,2)</f>
        <v>274.3</v>
      </c>
      <c r="J9233" s="19" t="n">
        <f aca="false">ROUND(F9233*H9233,2)</f>
        <v>209.99</v>
      </c>
      <c r="K9233" s="19" t="n">
        <f aca="false">INDEX(Pricebook!$L$2:$L$1401,MATCH(D9233,Pricebook!$A$2:$A$1401,0))</f>
        <v>300</v>
      </c>
      <c r="L9233" s="19" t="n">
        <f aca="false">ROUND(F9233*K9233,2)</f>
        <v>300</v>
      </c>
      <c r="M9233" s="24" t="n">
        <f aca="false">DATE(YEAR(C9233),MONTH(C9233),1)</f>
        <v>46266</v>
      </c>
    </row>
    <row r="9234" customFormat="false" ht="15" hidden="false" customHeight="false" outlineLevel="0" collapsed="false">
      <c r="A9234" s="21" t="s">
        <v>4099</v>
      </c>
      <c r="B9234" s="21" t="s">
        <v>3617</v>
      </c>
      <c r="C9234" s="23" t="n">
        <v>46266</v>
      </c>
      <c r="D9234" s="21" t="s">
        <v>2938</v>
      </c>
      <c r="E9234" s="21" t="s">
        <v>2748</v>
      </c>
      <c r="F9234" s="12" t="n">
        <v>2</v>
      </c>
      <c r="G9234" s="19" t="n">
        <v>5.9</v>
      </c>
      <c r="H9234" s="19" t="n">
        <v>3.52</v>
      </c>
      <c r="I9234" s="19" t="n">
        <f aca="false">ROUND(F9234*G9234,2)</f>
        <v>11.8</v>
      </c>
      <c r="J9234" s="19" t="n">
        <f aca="false">ROUND(F9234*H9234,2)</f>
        <v>7.04</v>
      </c>
      <c r="K9234" s="19" t="n">
        <f aca="false">INDEX(Pricebook!$L$2:$L$1401,MATCH(D9234,Pricebook!$A$2:$A$1401,0))</f>
        <v>6.4</v>
      </c>
      <c r="L9234" s="19" t="n">
        <f aca="false">ROUND(F9234*K9234,2)</f>
        <v>12.8</v>
      </c>
      <c r="M9234" s="24" t="n">
        <f aca="false">DATE(YEAR(C9234),MONTH(C9234),1)</f>
        <v>46266</v>
      </c>
    </row>
    <row r="9235" customFormat="false" ht="15" hidden="false" customHeight="false" outlineLevel="0" collapsed="false">
      <c r="A9235" s="21" t="s">
        <v>4099</v>
      </c>
      <c r="B9235" s="21" t="s">
        <v>3617</v>
      </c>
      <c r="C9235" s="23" t="n">
        <v>46266</v>
      </c>
      <c r="D9235" s="21" t="s">
        <v>340</v>
      </c>
      <c r="E9235" s="21" t="s">
        <v>108</v>
      </c>
      <c r="F9235" s="12" t="n">
        <v>1</v>
      </c>
      <c r="G9235" s="19" t="n">
        <v>30</v>
      </c>
      <c r="H9235" s="19" t="n">
        <v>23.1</v>
      </c>
      <c r="I9235" s="19" t="n">
        <f aca="false">ROUND(F9235*G9235,2)</f>
        <v>30</v>
      </c>
      <c r="J9235" s="19" t="n">
        <f aca="false">ROUND(F9235*H9235,2)</f>
        <v>23.1</v>
      </c>
      <c r="K9235" s="19" t="n">
        <f aca="false">INDEX(Pricebook!$L$2:$L$1401,MATCH(D9235,Pricebook!$A$2:$A$1401,0))</f>
        <v>33</v>
      </c>
      <c r="L9235" s="19" t="n">
        <f aca="false">ROUND(F9235*K9235,2)</f>
        <v>33</v>
      </c>
      <c r="M9235" s="24" t="n">
        <f aca="false">DATE(YEAR(C9235),MONTH(C9235),1)</f>
        <v>46266</v>
      </c>
    </row>
    <row r="9236" customFormat="false" ht="15" hidden="false" customHeight="false" outlineLevel="0" collapsed="false">
      <c r="A9236" s="21" t="s">
        <v>4099</v>
      </c>
      <c r="B9236" s="21" t="s">
        <v>3617</v>
      </c>
      <c r="C9236" s="23" t="n">
        <v>46266</v>
      </c>
      <c r="D9236" s="21" t="s">
        <v>223</v>
      </c>
      <c r="E9236" s="21" t="s">
        <v>108</v>
      </c>
      <c r="F9236" s="12" t="n">
        <v>1</v>
      </c>
      <c r="G9236" s="19" t="n">
        <v>98.6</v>
      </c>
      <c r="H9236" s="19" t="n">
        <v>74.58</v>
      </c>
      <c r="I9236" s="19" t="n">
        <f aca="false">ROUND(F9236*G9236,2)</f>
        <v>98.6</v>
      </c>
      <c r="J9236" s="19" t="n">
        <f aca="false">ROUND(F9236*H9236,2)</f>
        <v>74.58</v>
      </c>
      <c r="K9236" s="19" t="n">
        <f aca="false">INDEX(Pricebook!$L$2:$L$1401,MATCH(D9236,Pricebook!$A$2:$A$1401,0))</f>
        <v>106.55</v>
      </c>
      <c r="L9236" s="19" t="n">
        <f aca="false">ROUND(F9236*K9236,2)</f>
        <v>106.55</v>
      </c>
      <c r="M9236" s="24" t="n">
        <f aca="false">DATE(YEAR(C9236),MONTH(C9236),1)</f>
        <v>46266</v>
      </c>
    </row>
    <row r="9237" customFormat="false" ht="15" hidden="false" customHeight="false" outlineLevel="0" collapsed="false">
      <c r="A9237" s="21" t="s">
        <v>4099</v>
      </c>
      <c r="B9237" s="21" t="s">
        <v>3617</v>
      </c>
      <c r="C9237" s="23" t="n">
        <v>46266</v>
      </c>
      <c r="D9237" s="21" t="s">
        <v>330</v>
      </c>
      <c r="E9237" s="21" t="s">
        <v>108</v>
      </c>
      <c r="F9237" s="12" t="n">
        <v>1</v>
      </c>
      <c r="G9237" s="19" t="n">
        <v>23</v>
      </c>
      <c r="H9237" s="19" t="n">
        <v>17.46</v>
      </c>
      <c r="I9237" s="19" t="n">
        <f aca="false">ROUND(F9237*G9237,2)</f>
        <v>23</v>
      </c>
      <c r="J9237" s="19" t="n">
        <f aca="false">ROUND(F9237*H9237,2)</f>
        <v>17.46</v>
      </c>
      <c r="K9237" s="19" t="n">
        <f aca="false">INDEX(Pricebook!$L$2:$L$1401,MATCH(D9237,Pricebook!$A$2:$A$1401,0))</f>
        <v>24.95</v>
      </c>
      <c r="L9237" s="19" t="n">
        <f aca="false">ROUND(F9237*K9237,2)</f>
        <v>24.95</v>
      </c>
      <c r="M9237" s="24" t="n">
        <f aca="false">DATE(YEAR(C9237),MONTH(C9237),1)</f>
        <v>46266</v>
      </c>
    </row>
    <row r="9238" customFormat="false" ht="15" hidden="false" customHeight="false" outlineLevel="0" collapsed="false">
      <c r="A9238" s="21" t="s">
        <v>4099</v>
      </c>
      <c r="B9238" s="21" t="s">
        <v>3617</v>
      </c>
      <c r="C9238" s="23" t="n">
        <v>46266</v>
      </c>
      <c r="D9238" s="21" t="s">
        <v>2838</v>
      </c>
      <c r="E9238" s="21" t="s">
        <v>2748</v>
      </c>
      <c r="F9238" s="12" t="n">
        <v>8</v>
      </c>
      <c r="G9238" s="19" t="n">
        <v>11.1</v>
      </c>
      <c r="H9238" s="19" t="n">
        <v>6.62</v>
      </c>
      <c r="I9238" s="19" t="n">
        <f aca="false">ROUND(F9238*G9238,2)</f>
        <v>88.8</v>
      </c>
      <c r="J9238" s="19" t="n">
        <f aca="false">ROUND(F9238*H9238,2)</f>
        <v>52.96</v>
      </c>
      <c r="K9238" s="19" t="n">
        <f aca="false">INDEX(Pricebook!$L$2:$L$1401,MATCH(D9238,Pricebook!$A$2:$A$1401,0))</f>
        <v>12.05</v>
      </c>
      <c r="L9238" s="19" t="n">
        <f aca="false">ROUND(F9238*K9238,2)</f>
        <v>96.4</v>
      </c>
      <c r="M9238" s="24" t="n">
        <f aca="false">DATE(YEAR(C9238),MONTH(C9238),1)</f>
        <v>46266</v>
      </c>
    </row>
    <row r="9239" customFormat="false" ht="15" hidden="false" customHeight="false" outlineLevel="0" collapsed="false">
      <c r="A9239" s="21" t="s">
        <v>4099</v>
      </c>
      <c r="B9239" s="21" t="s">
        <v>3617</v>
      </c>
      <c r="C9239" s="23" t="n">
        <v>46266</v>
      </c>
      <c r="D9239" s="21" t="s">
        <v>986</v>
      </c>
      <c r="E9239" s="21" t="s">
        <v>971</v>
      </c>
      <c r="F9239" s="12" t="n">
        <v>6</v>
      </c>
      <c r="G9239" s="19" t="n">
        <v>3.35</v>
      </c>
      <c r="H9239" s="19" t="n">
        <v>3.1</v>
      </c>
      <c r="I9239" s="19" t="n">
        <f aca="false">ROUND(F9239*G9239,2)</f>
        <v>20.1</v>
      </c>
      <c r="J9239" s="19" t="n">
        <f aca="false">ROUND(F9239*H9239,2)</f>
        <v>18.6</v>
      </c>
      <c r="K9239" s="19" t="n">
        <f aca="false">INDEX(Pricebook!$L$2:$L$1401,MATCH(D9239,Pricebook!$A$2:$A$1401,0))</f>
        <v>3.9</v>
      </c>
      <c r="L9239" s="19" t="n">
        <f aca="false">ROUND(F9239*K9239,2)</f>
        <v>23.4</v>
      </c>
      <c r="M9239" s="24" t="n">
        <f aca="false">DATE(YEAR(C9239),MONTH(C9239),1)</f>
        <v>46266</v>
      </c>
    </row>
    <row r="9240" customFormat="false" ht="15" hidden="false" customHeight="false" outlineLevel="0" collapsed="false">
      <c r="A9240" s="21" t="s">
        <v>4099</v>
      </c>
      <c r="B9240" s="21" t="s">
        <v>3617</v>
      </c>
      <c r="C9240" s="23" t="n">
        <v>46266</v>
      </c>
      <c r="D9240" s="21" t="s">
        <v>683</v>
      </c>
      <c r="E9240" s="21" t="s">
        <v>366</v>
      </c>
      <c r="F9240" s="12" t="n">
        <v>4</v>
      </c>
      <c r="G9240" s="19" t="n">
        <v>11</v>
      </c>
      <c r="H9240" s="19" t="n">
        <v>7.87</v>
      </c>
      <c r="I9240" s="19" t="n">
        <f aca="false">ROUND(F9240*G9240,2)</f>
        <v>44</v>
      </c>
      <c r="J9240" s="19" t="n">
        <f aca="false">ROUND(F9240*H9240,2)</f>
        <v>31.48</v>
      </c>
      <c r="K9240" s="19" t="n">
        <f aca="false">INDEX(Pricebook!$L$2:$L$1401,MATCH(D9240,Pricebook!$A$2:$A$1401,0))</f>
        <v>11.75</v>
      </c>
      <c r="L9240" s="19" t="n">
        <f aca="false">ROUND(F9240*K9240,2)</f>
        <v>47</v>
      </c>
      <c r="M9240" s="24" t="n">
        <f aca="false">DATE(YEAR(C9240),MONTH(C9240),1)</f>
        <v>46266</v>
      </c>
    </row>
    <row r="9241" customFormat="false" ht="15" hidden="false" customHeight="false" outlineLevel="0" collapsed="false">
      <c r="A9241" s="21" t="s">
        <v>4099</v>
      </c>
      <c r="B9241" s="21" t="s">
        <v>3617</v>
      </c>
      <c r="C9241" s="23" t="n">
        <v>46266</v>
      </c>
      <c r="D9241" s="21" t="s">
        <v>248</v>
      </c>
      <c r="E9241" s="21" t="s">
        <v>108</v>
      </c>
      <c r="F9241" s="12" t="n">
        <v>1</v>
      </c>
      <c r="G9241" s="19" t="n">
        <v>291.45</v>
      </c>
      <c r="H9241" s="19" t="n">
        <v>221.44</v>
      </c>
      <c r="I9241" s="19" t="n">
        <f aca="false">ROUND(F9241*G9241,2)</f>
        <v>291.45</v>
      </c>
      <c r="J9241" s="19" t="n">
        <f aca="false">ROUND(F9241*H9241,2)</f>
        <v>221.44</v>
      </c>
      <c r="K9241" s="19" t="n">
        <f aca="false">INDEX(Pricebook!$L$2:$L$1401,MATCH(D9241,Pricebook!$A$2:$A$1401,0))</f>
        <v>316.35</v>
      </c>
      <c r="L9241" s="19" t="n">
        <f aca="false">ROUND(F9241*K9241,2)</f>
        <v>316.35</v>
      </c>
      <c r="M9241" s="24" t="n">
        <f aca="false">DATE(YEAR(C9241),MONTH(C9241),1)</f>
        <v>46266</v>
      </c>
    </row>
    <row r="9242" customFormat="false" ht="15" hidden="false" customHeight="false" outlineLevel="0" collapsed="false">
      <c r="A9242" s="21" t="s">
        <v>4099</v>
      </c>
      <c r="B9242" s="21" t="s">
        <v>3617</v>
      </c>
      <c r="C9242" s="23" t="n">
        <v>46266</v>
      </c>
      <c r="D9242" s="21" t="s">
        <v>937</v>
      </c>
      <c r="E9242" s="21" t="s">
        <v>366</v>
      </c>
      <c r="F9242" s="12" t="n">
        <v>3</v>
      </c>
      <c r="G9242" s="19" t="n">
        <v>6.6</v>
      </c>
      <c r="H9242" s="19" t="n">
        <v>4.76</v>
      </c>
      <c r="I9242" s="19" t="n">
        <f aca="false">ROUND(F9242*G9242,2)</f>
        <v>19.8</v>
      </c>
      <c r="J9242" s="19" t="n">
        <f aca="false">ROUND(F9242*H9242,2)</f>
        <v>14.28</v>
      </c>
      <c r="K9242" s="19" t="n">
        <f aca="false">INDEX(Pricebook!$L$2:$L$1401,MATCH(D9242,Pricebook!$A$2:$A$1401,0))</f>
        <v>7.15</v>
      </c>
      <c r="L9242" s="19" t="n">
        <f aca="false">ROUND(F9242*K9242,2)</f>
        <v>21.45</v>
      </c>
      <c r="M9242" s="24" t="n">
        <f aca="false">DATE(YEAR(C9242),MONTH(C9242),1)</f>
        <v>46266</v>
      </c>
    </row>
    <row r="9243" customFormat="false" ht="15" hidden="false" customHeight="false" outlineLevel="0" collapsed="false">
      <c r="A9243" s="21" t="s">
        <v>4099</v>
      </c>
      <c r="B9243" s="21" t="s">
        <v>3617</v>
      </c>
      <c r="C9243" s="23" t="n">
        <v>46266</v>
      </c>
      <c r="D9243" s="21" t="s">
        <v>2759</v>
      </c>
      <c r="E9243" s="21" t="s">
        <v>2748</v>
      </c>
      <c r="F9243" s="12" t="n">
        <v>5</v>
      </c>
      <c r="G9243" s="19" t="n">
        <v>14.7</v>
      </c>
      <c r="H9243" s="19" t="n">
        <v>8.78</v>
      </c>
      <c r="I9243" s="19" t="n">
        <f aca="false">ROUND(F9243*G9243,2)</f>
        <v>73.5</v>
      </c>
      <c r="J9243" s="19" t="n">
        <f aca="false">ROUND(F9243*H9243,2)</f>
        <v>43.9</v>
      </c>
      <c r="K9243" s="19" t="n">
        <f aca="false">INDEX(Pricebook!$L$2:$L$1401,MATCH(D9243,Pricebook!$A$2:$A$1401,0))</f>
        <v>16</v>
      </c>
      <c r="L9243" s="19" t="n">
        <f aca="false">ROUND(F9243*K9243,2)</f>
        <v>80</v>
      </c>
      <c r="M9243" s="24" t="n">
        <f aca="false">DATE(YEAR(C9243),MONTH(C9243),1)</f>
        <v>46266</v>
      </c>
    </row>
    <row r="9244" customFormat="false" ht="15" hidden="false" customHeight="false" outlineLevel="0" collapsed="false">
      <c r="A9244" s="21" t="s">
        <v>4099</v>
      </c>
      <c r="B9244" s="21" t="s">
        <v>3617</v>
      </c>
      <c r="C9244" s="23" t="n">
        <v>46266</v>
      </c>
      <c r="D9244" s="21" t="s">
        <v>235</v>
      </c>
      <c r="E9244" s="21" t="s">
        <v>108</v>
      </c>
      <c r="F9244" s="12" t="n">
        <v>1</v>
      </c>
      <c r="G9244" s="19" t="n">
        <v>111.75</v>
      </c>
      <c r="H9244" s="19" t="n">
        <v>85.84</v>
      </c>
      <c r="I9244" s="19" t="n">
        <f aca="false">ROUND(F9244*G9244,2)</f>
        <v>111.75</v>
      </c>
      <c r="J9244" s="19" t="n">
        <f aca="false">ROUND(F9244*H9244,2)</f>
        <v>85.84</v>
      </c>
      <c r="K9244" s="19" t="n">
        <f aca="false">INDEX(Pricebook!$L$2:$L$1401,MATCH(D9244,Pricebook!$A$2:$A$1401,0))</f>
        <v>122.65</v>
      </c>
      <c r="L9244" s="19" t="n">
        <f aca="false">ROUND(F9244*K9244,2)</f>
        <v>122.65</v>
      </c>
      <c r="M9244" s="24" t="n">
        <f aca="false">DATE(YEAR(C9244),MONTH(C9244),1)</f>
        <v>46266</v>
      </c>
    </row>
    <row r="9245" customFormat="false" ht="15" hidden="false" customHeight="false" outlineLevel="0" collapsed="false">
      <c r="A9245" s="21" t="s">
        <v>4099</v>
      </c>
      <c r="B9245" s="21" t="s">
        <v>3617</v>
      </c>
      <c r="C9245" s="23" t="n">
        <v>46266</v>
      </c>
      <c r="D9245" s="21" t="s">
        <v>140</v>
      </c>
      <c r="E9245" s="21" t="s">
        <v>108</v>
      </c>
      <c r="F9245" s="12" t="n">
        <v>1</v>
      </c>
      <c r="G9245" s="19" t="n">
        <v>394.3</v>
      </c>
      <c r="H9245" s="19" t="n">
        <v>304.1</v>
      </c>
      <c r="I9245" s="19" t="n">
        <f aca="false">ROUND(F9245*G9245,2)</f>
        <v>394.3</v>
      </c>
      <c r="J9245" s="19" t="n">
        <f aca="false">ROUND(F9245*H9245,2)</f>
        <v>304.1</v>
      </c>
      <c r="K9245" s="19" t="n">
        <f aca="false">INDEX(Pricebook!$L$2:$L$1401,MATCH(D9245,Pricebook!$A$2:$A$1401,0))</f>
        <v>434.45</v>
      </c>
      <c r="L9245" s="19" t="n">
        <f aca="false">ROUND(F9245*K9245,2)</f>
        <v>434.45</v>
      </c>
      <c r="M9245" s="24" t="n">
        <f aca="false">DATE(YEAR(C9245),MONTH(C9245),1)</f>
        <v>46266</v>
      </c>
    </row>
    <row r="9246" customFormat="false" ht="15" hidden="false" customHeight="false" outlineLevel="0" collapsed="false">
      <c r="A9246" s="21" t="s">
        <v>4099</v>
      </c>
      <c r="B9246" s="21" t="s">
        <v>3617</v>
      </c>
      <c r="C9246" s="23" t="n">
        <v>46266</v>
      </c>
      <c r="D9246" s="21" t="s">
        <v>1000</v>
      </c>
      <c r="E9246" s="21" t="s">
        <v>971</v>
      </c>
      <c r="F9246" s="12" t="n">
        <v>61</v>
      </c>
      <c r="G9246" s="19" t="n">
        <v>2.55</v>
      </c>
      <c r="H9246" s="19" t="n">
        <v>2.28</v>
      </c>
      <c r="I9246" s="19" t="n">
        <f aca="false">ROUND(F9246*G9246,2)</f>
        <v>155.55</v>
      </c>
      <c r="J9246" s="19" t="n">
        <f aca="false">ROUND(F9246*H9246,2)</f>
        <v>139.08</v>
      </c>
      <c r="K9246" s="19" t="n">
        <f aca="false">INDEX(Pricebook!$L$2:$L$1401,MATCH(D9246,Pricebook!$A$2:$A$1401,0))</f>
        <v>2.85</v>
      </c>
      <c r="L9246" s="19" t="n">
        <f aca="false">ROUND(F9246*K9246,2)</f>
        <v>173.85</v>
      </c>
      <c r="M9246" s="24" t="n">
        <f aca="false">DATE(YEAR(C9246),MONTH(C9246),1)</f>
        <v>46266</v>
      </c>
    </row>
    <row r="9247" customFormat="false" ht="15" hidden="false" customHeight="false" outlineLevel="0" collapsed="false">
      <c r="A9247" s="21" t="s">
        <v>4100</v>
      </c>
      <c r="B9247" s="21" t="s">
        <v>3612</v>
      </c>
      <c r="C9247" s="23" t="n">
        <v>46267</v>
      </c>
      <c r="D9247" s="21" t="s">
        <v>298</v>
      </c>
      <c r="E9247" s="21" t="s">
        <v>108</v>
      </c>
      <c r="F9247" s="12" t="n">
        <v>1</v>
      </c>
      <c r="G9247" s="19" t="n">
        <v>82.5</v>
      </c>
      <c r="H9247" s="19" t="n">
        <v>71.86</v>
      </c>
      <c r="I9247" s="19" t="n">
        <f aca="false">ROUND(F9247*G9247,2)</f>
        <v>82.5</v>
      </c>
      <c r="J9247" s="19" t="n">
        <f aca="false">ROUND(F9247*H9247,2)</f>
        <v>71.86</v>
      </c>
      <c r="K9247" s="19" t="n">
        <f aca="false">INDEX(Pricebook!$L$2:$L$1401,MATCH(D9247,Pricebook!$A$2:$A$1401,0))</f>
        <v>89.85</v>
      </c>
      <c r="L9247" s="19" t="n">
        <f aca="false">ROUND(F9247*K9247,2)</f>
        <v>89.85</v>
      </c>
      <c r="M9247" s="24" t="n">
        <f aca="false">DATE(YEAR(C9247),MONTH(C9247),1)</f>
        <v>46266</v>
      </c>
    </row>
    <row r="9248" customFormat="false" ht="15" hidden="false" customHeight="false" outlineLevel="0" collapsed="false">
      <c r="A9248" s="21" t="s">
        <v>4100</v>
      </c>
      <c r="B9248" s="21" t="s">
        <v>3612</v>
      </c>
      <c r="C9248" s="23" t="n">
        <v>46267</v>
      </c>
      <c r="D9248" s="21" t="s">
        <v>328</v>
      </c>
      <c r="E9248" s="21" t="s">
        <v>108</v>
      </c>
      <c r="F9248" s="12" t="n">
        <v>1</v>
      </c>
      <c r="G9248" s="19" t="n">
        <v>105.6</v>
      </c>
      <c r="H9248" s="19" t="n">
        <v>80.82</v>
      </c>
      <c r="I9248" s="19" t="n">
        <f aca="false">ROUND(F9248*G9248,2)</f>
        <v>105.6</v>
      </c>
      <c r="J9248" s="19" t="n">
        <f aca="false">ROUND(F9248*H9248,2)</f>
        <v>80.82</v>
      </c>
      <c r="K9248" s="19" t="n">
        <f aca="false">INDEX(Pricebook!$L$2:$L$1401,MATCH(D9248,Pricebook!$A$2:$A$1401,0))</f>
        <v>115.5</v>
      </c>
      <c r="L9248" s="19" t="n">
        <f aca="false">ROUND(F9248*K9248,2)</f>
        <v>115.5</v>
      </c>
      <c r="M9248" s="24" t="n">
        <f aca="false">DATE(YEAR(C9248),MONTH(C9248),1)</f>
        <v>46266</v>
      </c>
    </row>
    <row r="9249" customFormat="false" ht="15" hidden="false" customHeight="false" outlineLevel="0" collapsed="false">
      <c r="A9249" s="21" t="s">
        <v>4100</v>
      </c>
      <c r="B9249" s="21" t="s">
        <v>3612</v>
      </c>
      <c r="C9249" s="23" t="n">
        <v>46267</v>
      </c>
      <c r="D9249" s="21" t="s">
        <v>1114</v>
      </c>
      <c r="E9249" s="21" t="s">
        <v>971</v>
      </c>
      <c r="F9249" s="12" t="n">
        <v>12</v>
      </c>
      <c r="G9249" s="19" t="n">
        <v>1.2</v>
      </c>
      <c r="H9249" s="19" t="n">
        <v>0.96</v>
      </c>
      <c r="I9249" s="19" t="n">
        <f aca="false">ROUND(F9249*G9249,2)</f>
        <v>14.4</v>
      </c>
      <c r="J9249" s="19" t="n">
        <f aca="false">ROUND(F9249*H9249,2)</f>
        <v>11.52</v>
      </c>
      <c r="K9249" s="19" t="n">
        <f aca="false">INDEX(Pricebook!$L$2:$L$1401,MATCH(D9249,Pricebook!$A$2:$A$1401,0))</f>
        <v>1.4</v>
      </c>
      <c r="L9249" s="19" t="n">
        <f aca="false">ROUND(F9249*K9249,2)</f>
        <v>16.8</v>
      </c>
      <c r="M9249" s="24" t="n">
        <f aca="false">DATE(YEAR(C9249),MONTH(C9249),1)</f>
        <v>46266</v>
      </c>
    </row>
    <row r="9250" customFormat="false" ht="15" hidden="false" customHeight="false" outlineLevel="0" collapsed="false">
      <c r="A9250" s="21" t="s">
        <v>4100</v>
      </c>
      <c r="B9250" s="21" t="s">
        <v>3612</v>
      </c>
      <c r="C9250" s="23" t="n">
        <v>46267</v>
      </c>
      <c r="D9250" s="21" t="s">
        <v>829</v>
      </c>
      <c r="E9250" s="21" t="s">
        <v>366</v>
      </c>
      <c r="F9250" s="12" t="n">
        <v>1</v>
      </c>
      <c r="G9250" s="19" t="n">
        <v>18.55</v>
      </c>
      <c r="H9250" s="19" t="n">
        <v>13.38</v>
      </c>
      <c r="I9250" s="19" t="n">
        <f aca="false">ROUND(F9250*G9250,2)</f>
        <v>18.55</v>
      </c>
      <c r="J9250" s="19" t="n">
        <f aca="false">ROUND(F9250*H9250,2)</f>
        <v>13.38</v>
      </c>
      <c r="K9250" s="19" t="n">
        <f aca="false">INDEX(Pricebook!$L$2:$L$1401,MATCH(D9250,Pricebook!$A$2:$A$1401,0))</f>
        <v>20</v>
      </c>
      <c r="L9250" s="19" t="n">
        <f aca="false">ROUND(F9250*K9250,2)</f>
        <v>20</v>
      </c>
      <c r="M9250" s="24" t="n">
        <f aca="false">DATE(YEAR(C9250),MONTH(C9250),1)</f>
        <v>46266</v>
      </c>
    </row>
    <row r="9251" customFormat="false" ht="15" hidden="false" customHeight="false" outlineLevel="0" collapsed="false">
      <c r="A9251" s="21" t="s">
        <v>4100</v>
      </c>
      <c r="B9251" s="21" t="s">
        <v>3612</v>
      </c>
      <c r="C9251" s="23" t="n">
        <v>46267</v>
      </c>
      <c r="D9251" s="21" t="s">
        <v>254</v>
      </c>
      <c r="E9251" s="21" t="s">
        <v>108</v>
      </c>
      <c r="F9251" s="12" t="n">
        <v>4</v>
      </c>
      <c r="G9251" s="19" t="n">
        <v>10.1</v>
      </c>
      <c r="H9251" s="19" t="n">
        <v>8.46</v>
      </c>
      <c r="I9251" s="19" t="n">
        <f aca="false">ROUND(F9251*G9251,2)</f>
        <v>40.4</v>
      </c>
      <c r="J9251" s="19" t="n">
        <f aca="false">ROUND(F9251*H9251,2)</f>
        <v>33.84</v>
      </c>
      <c r="K9251" s="19" t="n">
        <f aca="false">INDEX(Pricebook!$L$2:$L$1401,MATCH(D9251,Pricebook!$A$2:$A$1401,0))</f>
        <v>11.15</v>
      </c>
      <c r="L9251" s="19" t="n">
        <f aca="false">ROUND(F9251*K9251,2)</f>
        <v>44.6</v>
      </c>
      <c r="M9251" s="24" t="n">
        <f aca="false">DATE(YEAR(C9251),MONTH(C9251),1)</f>
        <v>46266</v>
      </c>
    </row>
    <row r="9252" customFormat="false" ht="15" hidden="false" customHeight="false" outlineLevel="0" collapsed="false">
      <c r="A9252" s="21" t="s">
        <v>4100</v>
      </c>
      <c r="B9252" s="21" t="s">
        <v>3612</v>
      </c>
      <c r="C9252" s="23" t="n">
        <v>46267</v>
      </c>
      <c r="D9252" s="21" t="s">
        <v>2475</v>
      </c>
      <c r="E9252" s="21" t="s">
        <v>2466</v>
      </c>
      <c r="F9252" s="12" t="n">
        <v>2</v>
      </c>
      <c r="G9252" s="19" t="n">
        <v>23.35</v>
      </c>
      <c r="H9252" s="19" t="n">
        <v>14.55</v>
      </c>
      <c r="I9252" s="19" t="n">
        <f aca="false">ROUND(F9252*G9252,2)</f>
        <v>46.7</v>
      </c>
      <c r="J9252" s="19" t="n">
        <f aca="false">ROUND(F9252*H9252,2)</f>
        <v>29.1</v>
      </c>
      <c r="K9252" s="19" t="n">
        <f aca="false">INDEX(Pricebook!$L$2:$L$1401,MATCH(D9252,Pricebook!$A$2:$A$1401,0))</f>
        <v>24.25</v>
      </c>
      <c r="L9252" s="19" t="n">
        <f aca="false">ROUND(F9252*K9252,2)</f>
        <v>48.5</v>
      </c>
      <c r="M9252" s="24" t="n">
        <f aca="false">DATE(YEAR(C9252),MONTH(C9252),1)</f>
        <v>46266</v>
      </c>
    </row>
    <row r="9253" customFormat="false" ht="15" hidden="false" customHeight="false" outlineLevel="0" collapsed="false">
      <c r="A9253" s="21" t="s">
        <v>4100</v>
      </c>
      <c r="B9253" s="21" t="s">
        <v>3612</v>
      </c>
      <c r="C9253" s="23" t="n">
        <v>46267</v>
      </c>
      <c r="D9253" s="21" t="s">
        <v>135</v>
      </c>
      <c r="E9253" s="21" t="s">
        <v>108</v>
      </c>
      <c r="F9253" s="12" t="n">
        <v>1</v>
      </c>
      <c r="G9253" s="19" t="n">
        <v>304</v>
      </c>
      <c r="H9253" s="19" t="n">
        <v>234.7</v>
      </c>
      <c r="I9253" s="19" t="n">
        <f aca="false">ROUND(F9253*G9253,2)</f>
        <v>304</v>
      </c>
      <c r="J9253" s="19" t="n">
        <f aca="false">ROUND(F9253*H9253,2)</f>
        <v>234.7</v>
      </c>
      <c r="K9253" s="19" t="n">
        <f aca="false">INDEX(Pricebook!$L$2:$L$1401,MATCH(D9253,Pricebook!$A$2:$A$1401,0))</f>
        <v>335.3</v>
      </c>
      <c r="L9253" s="19" t="n">
        <f aca="false">ROUND(F9253*K9253,2)</f>
        <v>335.3</v>
      </c>
      <c r="M9253" s="24" t="n">
        <f aca="false">DATE(YEAR(C9253),MONTH(C9253),1)</f>
        <v>46266</v>
      </c>
    </row>
    <row r="9254" customFormat="false" ht="15" hidden="false" customHeight="false" outlineLevel="0" collapsed="false">
      <c r="A9254" s="21" t="s">
        <v>4100</v>
      </c>
      <c r="B9254" s="21" t="s">
        <v>3612</v>
      </c>
      <c r="C9254" s="23" t="n">
        <v>46267</v>
      </c>
      <c r="D9254" s="21" t="s">
        <v>1400</v>
      </c>
      <c r="E9254" s="21" t="s">
        <v>971</v>
      </c>
      <c r="F9254" s="12" t="n">
        <v>4</v>
      </c>
      <c r="G9254" s="19" t="n">
        <v>4.4</v>
      </c>
      <c r="H9254" s="19" t="n">
        <v>3.93</v>
      </c>
      <c r="I9254" s="19" t="n">
        <f aca="false">ROUND(F9254*G9254,2)</f>
        <v>17.6</v>
      </c>
      <c r="J9254" s="19" t="n">
        <f aca="false">ROUND(F9254*H9254,2)</f>
        <v>15.72</v>
      </c>
      <c r="K9254" s="19" t="n">
        <f aca="false">INDEX(Pricebook!$L$2:$L$1401,MATCH(D9254,Pricebook!$A$2:$A$1401,0))</f>
        <v>5.15</v>
      </c>
      <c r="L9254" s="19" t="n">
        <f aca="false">ROUND(F9254*K9254,2)</f>
        <v>20.6</v>
      </c>
      <c r="M9254" s="24" t="n">
        <f aca="false">DATE(YEAR(C9254),MONTH(C9254),1)</f>
        <v>46266</v>
      </c>
    </row>
    <row r="9255" customFormat="false" ht="15" hidden="false" customHeight="false" outlineLevel="0" collapsed="false">
      <c r="A9255" s="21" t="s">
        <v>4100</v>
      </c>
      <c r="B9255" s="21" t="s">
        <v>3612</v>
      </c>
      <c r="C9255" s="23" t="n">
        <v>46267</v>
      </c>
      <c r="D9255" s="21" t="s">
        <v>733</v>
      </c>
      <c r="E9255" s="21" t="s">
        <v>366</v>
      </c>
      <c r="F9255" s="12" t="n">
        <v>1</v>
      </c>
      <c r="G9255" s="19" t="n">
        <v>9.15</v>
      </c>
      <c r="H9255" s="19" t="n">
        <v>6.85</v>
      </c>
      <c r="I9255" s="19" t="n">
        <f aca="false">ROUND(F9255*G9255,2)</f>
        <v>9.15</v>
      </c>
      <c r="J9255" s="19" t="n">
        <f aca="false">ROUND(F9255*H9255,2)</f>
        <v>6.85</v>
      </c>
      <c r="K9255" s="19" t="n">
        <f aca="false">INDEX(Pricebook!$L$2:$L$1401,MATCH(D9255,Pricebook!$A$2:$A$1401,0))</f>
        <v>9.8</v>
      </c>
      <c r="L9255" s="19" t="n">
        <f aca="false">ROUND(F9255*K9255,2)</f>
        <v>9.8</v>
      </c>
      <c r="M9255" s="24" t="n">
        <f aca="false">DATE(YEAR(C9255),MONTH(C9255),1)</f>
        <v>46266</v>
      </c>
    </row>
    <row r="9256" customFormat="false" ht="15" hidden="false" customHeight="false" outlineLevel="0" collapsed="false">
      <c r="A9256" s="21" t="s">
        <v>4100</v>
      </c>
      <c r="B9256" s="21" t="s">
        <v>3612</v>
      </c>
      <c r="C9256" s="23" t="n">
        <v>46267</v>
      </c>
      <c r="D9256" s="21" t="s">
        <v>2497</v>
      </c>
      <c r="E9256" s="21" t="s">
        <v>2466</v>
      </c>
      <c r="F9256" s="12" t="n">
        <v>1</v>
      </c>
      <c r="G9256" s="19" t="n">
        <v>42.2</v>
      </c>
      <c r="H9256" s="19" t="n">
        <v>26.61</v>
      </c>
      <c r="I9256" s="19" t="n">
        <f aca="false">ROUND(F9256*G9256,2)</f>
        <v>42.2</v>
      </c>
      <c r="J9256" s="19" t="n">
        <f aca="false">ROUND(F9256*H9256,2)</f>
        <v>26.61</v>
      </c>
      <c r="K9256" s="19" t="n">
        <f aca="false">INDEX(Pricebook!$L$2:$L$1401,MATCH(D9256,Pricebook!$A$2:$A$1401,0))</f>
        <v>44.35</v>
      </c>
      <c r="L9256" s="19" t="n">
        <f aca="false">ROUND(F9256*K9256,2)</f>
        <v>44.35</v>
      </c>
      <c r="M9256" s="24" t="n">
        <f aca="false">DATE(YEAR(C9256),MONTH(C9256),1)</f>
        <v>46266</v>
      </c>
    </row>
    <row r="9257" customFormat="false" ht="15" hidden="false" customHeight="false" outlineLevel="0" collapsed="false">
      <c r="A9257" s="21" t="s">
        <v>4101</v>
      </c>
      <c r="B9257" s="21" t="s">
        <v>3023</v>
      </c>
      <c r="C9257" s="23" t="n">
        <v>46267</v>
      </c>
      <c r="D9257" s="21" t="s">
        <v>2770</v>
      </c>
      <c r="E9257" s="21" t="s">
        <v>2748</v>
      </c>
      <c r="F9257" s="12" t="n">
        <v>5</v>
      </c>
      <c r="G9257" s="19" t="n">
        <v>3.4</v>
      </c>
      <c r="H9257" s="19" t="n">
        <v>2.38</v>
      </c>
      <c r="I9257" s="19" t="n">
        <f aca="false">ROUND(F9257*G9257,2)</f>
        <v>17</v>
      </c>
      <c r="J9257" s="19" t="n">
        <f aca="false">ROUND(F9257*H9257,2)</f>
        <v>11.9</v>
      </c>
      <c r="K9257" s="19" t="n">
        <f aca="false">INDEX(Pricebook!$L$2:$L$1401,MATCH(D9257,Pricebook!$A$2:$A$1401,0))</f>
        <v>3.7</v>
      </c>
      <c r="L9257" s="19" t="n">
        <f aca="false">ROUND(F9257*K9257,2)</f>
        <v>18.5</v>
      </c>
      <c r="M9257" s="24" t="n">
        <f aca="false">DATE(YEAR(C9257),MONTH(C9257),1)</f>
        <v>46266</v>
      </c>
    </row>
    <row r="9258" customFormat="false" ht="15" hidden="false" customHeight="false" outlineLevel="0" collapsed="false">
      <c r="A9258" s="21" t="s">
        <v>4101</v>
      </c>
      <c r="B9258" s="21" t="s">
        <v>3023</v>
      </c>
      <c r="C9258" s="23" t="n">
        <v>46267</v>
      </c>
      <c r="D9258" s="21" t="s">
        <v>187</v>
      </c>
      <c r="E9258" s="21" t="s">
        <v>108</v>
      </c>
      <c r="F9258" s="12" t="n">
        <v>1</v>
      </c>
      <c r="G9258" s="19" t="n">
        <v>185.15</v>
      </c>
      <c r="H9258" s="19" t="n">
        <v>140.09</v>
      </c>
      <c r="I9258" s="19" t="n">
        <f aca="false">ROUND(F9258*G9258,2)</f>
        <v>185.15</v>
      </c>
      <c r="J9258" s="19" t="n">
        <f aca="false">ROUND(F9258*H9258,2)</f>
        <v>140.09</v>
      </c>
      <c r="K9258" s="19" t="n">
        <f aca="false">INDEX(Pricebook!$L$2:$L$1401,MATCH(D9258,Pricebook!$A$2:$A$1401,0))</f>
        <v>200.15</v>
      </c>
      <c r="L9258" s="19" t="n">
        <f aca="false">ROUND(F9258*K9258,2)</f>
        <v>200.15</v>
      </c>
      <c r="M9258" s="24" t="n">
        <f aca="false">DATE(YEAR(C9258),MONTH(C9258),1)</f>
        <v>46266</v>
      </c>
    </row>
    <row r="9259" customFormat="false" ht="15" hidden="false" customHeight="false" outlineLevel="0" collapsed="false">
      <c r="A9259" s="21" t="s">
        <v>4101</v>
      </c>
      <c r="B9259" s="21" t="s">
        <v>3023</v>
      </c>
      <c r="C9259" s="23" t="n">
        <v>46267</v>
      </c>
      <c r="D9259" s="21" t="s">
        <v>287</v>
      </c>
      <c r="E9259" s="21" t="s">
        <v>108</v>
      </c>
      <c r="F9259" s="12" t="n">
        <v>2</v>
      </c>
      <c r="G9259" s="19" t="n">
        <v>17.4</v>
      </c>
      <c r="H9259" s="19" t="n">
        <v>13.42</v>
      </c>
      <c r="I9259" s="19" t="n">
        <f aca="false">ROUND(F9259*G9259,2)</f>
        <v>34.8</v>
      </c>
      <c r="J9259" s="19" t="n">
        <f aca="false">ROUND(F9259*H9259,2)</f>
        <v>26.84</v>
      </c>
      <c r="K9259" s="19" t="n">
        <f aca="false">INDEX(Pricebook!$L$2:$L$1401,MATCH(D9259,Pricebook!$A$2:$A$1401,0))</f>
        <v>19.15</v>
      </c>
      <c r="L9259" s="19" t="n">
        <f aca="false">ROUND(F9259*K9259,2)</f>
        <v>38.3</v>
      </c>
      <c r="M9259" s="24" t="n">
        <f aca="false">DATE(YEAR(C9259),MONTH(C9259),1)</f>
        <v>46266</v>
      </c>
    </row>
    <row r="9260" customFormat="false" ht="15" hidden="false" customHeight="false" outlineLevel="0" collapsed="false">
      <c r="A9260" s="21" t="s">
        <v>4101</v>
      </c>
      <c r="B9260" s="21" t="s">
        <v>3023</v>
      </c>
      <c r="C9260" s="23" t="n">
        <v>46267</v>
      </c>
      <c r="D9260" s="21" t="s">
        <v>2932</v>
      </c>
      <c r="E9260" s="21" t="s">
        <v>2748</v>
      </c>
      <c r="F9260" s="12" t="n">
        <v>4</v>
      </c>
      <c r="G9260" s="19" t="n">
        <v>101.4</v>
      </c>
      <c r="H9260" s="19" t="n">
        <v>64.85</v>
      </c>
      <c r="I9260" s="19" t="n">
        <f aca="false">ROUND(F9260*G9260,2)</f>
        <v>405.6</v>
      </c>
      <c r="J9260" s="19" t="n">
        <f aca="false">ROUND(F9260*H9260,2)</f>
        <v>259.4</v>
      </c>
      <c r="K9260" s="19" t="n">
        <f aca="false">INDEX(Pricebook!$L$2:$L$1401,MATCH(D9260,Pricebook!$A$2:$A$1401,0))</f>
        <v>109.95</v>
      </c>
      <c r="L9260" s="19" t="n">
        <f aca="false">ROUND(F9260*K9260,2)</f>
        <v>439.8</v>
      </c>
      <c r="M9260" s="24" t="n">
        <f aca="false">DATE(YEAR(C9260),MONTH(C9260),1)</f>
        <v>46266</v>
      </c>
    </row>
    <row r="9261" customFormat="false" ht="15" hidden="false" customHeight="false" outlineLevel="0" collapsed="false">
      <c r="A9261" s="21" t="s">
        <v>4101</v>
      </c>
      <c r="B9261" s="21" t="s">
        <v>3023</v>
      </c>
      <c r="C9261" s="23" t="n">
        <v>46267</v>
      </c>
      <c r="D9261" s="21" t="s">
        <v>1432</v>
      </c>
      <c r="E9261" s="21" t="s">
        <v>971</v>
      </c>
      <c r="F9261" s="12" t="n">
        <v>1</v>
      </c>
      <c r="G9261" s="19" t="n">
        <v>1442.9</v>
      </c>
      <c r="H9261" s="19" t="n">
        <v>1180.78</v>
      </c>
      <c r="I9261" s="19" t="n">
        <f aca="false">ROUND(F9261*G9261,2)</f>
        <v>1442.9</v>
      </c>
      <c r="J9261" s="19" t="n">
        <f aca="false">ROUND(F9261*H9261,2)</f>
        <v>1180.78</v>
      </c>
      <c r="K9261" s="19" t="n">
        <f aca="false">INDEX(Pricebook!$L$2:$L$1401,MATCH(D9261,Pricebook!$A$2:$A$1401,0))</f>
        <v>1686.85</v>
      </c>
      <c r="L9261" s="19" t="n">
        <f aca="false">ROUND(F9261*K9261,2)</f>
        <v>1686.85</v>
      </c>
      <c r="M9261" s="24" t="n">
        <f aca="false">DATE(YEAR(C9261),MONTH(C9261),1)</f>
        <v>46266</v>
      </c>
    </row>
    <row r="9262" customFormat="false" ht="15" hidden="false" customHeight="false" outlineLevel="0" collapsed="false">
      <c r="A9262" s="21" t="s">
        <v>4101</v>
      </c>
      <c r="B9262" s="21" t="s">
        <v>3023</v>
      </c>
      <c r="C9262" s="23" t="n">
        <v>46267</v>
      </c>
      <c r="D9262" s="21" t="s">
        <v>380</v>
      </c>
      <c r="E9262" s="21" t="s">
        <v>366</v>
      </c>
      <c r="F9262" s="12" t="n">
        <v>3</v>
      </c>
      <c r="G9262" s="19" t="n">
        <v>17.8</v>
      </c>
      <c r="H9262" s="19" t="n">
        <v>12.96</v>
      </c>
      <c r="I9262" s="19" t="n">
        <f aca="false">ROUND(F9262*G9262,2)</f>
        <v>53.4</v>
      </c>
      <c r="J9262" s="19" t="n">
        <f aca="false">ROUND(F9262*H9262,2)</f>
        <v>38.88</v>
      </c>
      <c r="K9262" s="19" t="n">
        <f aca="false">INDEX(Pricebook!$L$2:$L$1401,MATCH(D9262,Pricebook!$A$2:$A$1401,0))</f>
        <v>19.35</v>
      </c>
      <c r="L9262" s="19" t="n">
        <f aca="false">ROUND(F9262*K9262,2)</f>
        <v>58.05</v>
      </c>
      <c r="M9262" s="24" t="n">
        <f aca="false">DATE(YEAR(C9262),MONTH(C9262),1)</f>
        <v>46266</v>
      </c>
    </row>
    <row r="9263" customFormat="false" ht="15" hidden="false" customHeight="false" outlineLevel="0" collapsed="false">
      <c r="A9263" s="21" t="s">
        <v>4102</v>
      </c>
      <c r="B9263" s="21" t="s">
        <v>3254</v>
      </c>
      <c r="C9263" s="23" t="n">
        <v>46267</v>
      </c>
      <c r="D9263" s="21" t="s">
        <v>495</v>
      </c>
      <c r="E9263" s="21" t="s">
        <v>366</v>
      </c>
      <c r="F9263" s="12" t="n">
        <v>1</v>
      </c>
      <c r="G9263" s="19" t="n">
        <v>213.15</v>
      </c>
      <c r="H9263" s="19" t="n">
        <v>152.7</v>
      </c>
      <c r="I9263" s="19" t="n">
        <f aca="false">ROUND(F9263*G9263,2)</f>
        <v>213.15</v>
      </c>
      <c r="J9263" s="19" t="n">
        <f aca="false">ROUND(F9263*H9263,2)</f>
        <v>152.7</v>
      </c>
      <c r="K9263" s="19" t="n">
        <f aca="false">INDEX(Pricebook!$L$2:$L$1401,MATCH(D9263,Pricebook!$A$2:$A$1401,0))</f>
        <v>227.95</v>
      </c>
      <c r="L9263" s="19" t="n">
        <f aca="false">ROUND(F9263*K9263,2)</f>
        <v>227.95</v>
      </c>
      <c r="M9263" s="24" t="n">
        <f aca="false">DATE(YEAR(C9263),MONTH(C9263),1)</f>
        <v>46266</v>
      </c>
    </row>
    <row r="9264" customFormat="false" ht="15" hidden="false" customHeight="false" outlineLevel="0" collapsed="false">
      <c r="A9264" s="21" t="s">
        <v>4102</v>
      </c>
      <c r="B9264" s="21" t="s">
        <v>3254</v>
      </c>
      <c r="C9264" s="23" t="n">
        <v>46267</v>
      </c>
      <c r="D9264" s="21" t="s">
        <v>2884</v>
      </c>
      <c r="E9264" s="21" t="s">
        <v>2748</v>
      </c>
      <c r="F9264" s="12" t="n">
        <v>5</v>
      </c>
      <c r="G9264" s="19" t="n">
        <v>19.2</v>
      </c>
      <c r="H9264" s="19" t="n">
        <v>12.63</v>
      </c>
      <c r="I9264" s="19" t="n">
        <f aca="false">ROUND(F9264*G9264,2)</f>
        <v>96</v>
      </c>
      <c r="J9264" s="19" t="n">
        <f aca="false">ROUND(F9264*H9264,2)</f>
        <v>63.15</v>
      </c>
      <c r="K9264" s="19" t="n">
        <f aca="false">INDEX(Pricebook!$L$2:$L$1401,MATCH(D9264,Pricebook!$A$2:$A$1401,0))</f>
        <v>21.05</v>
      </c>
      <c r="L9264" s="19" t="n">
        <f aca="false">ROUND(F9264*K9264,2)</f>
        <v>105.25</v>
      </c>
      <c r="M9264" s="24" t="n">
        <f aca="false">DATE(YEAR(C9264),MONTH(C9264),1)</f>
        <v>46266</v>
      </c>
    </row>
    <row r="9265" customFormat="false" ht="15" hidden="false" customHeight="false" outlineLevel="0" collapsed="false">
      <c r="A9265" s="21" t="s">
        <v>4102</v>
      </c>
      <c r="B9265" s="21" t="s">
        <v>3254</v>
      </c>
      <c r="C9265" s="23" t="n">
        <v>46267</v>
      </c>
      <c r="D9265" s="21" t="s">
        <v>1130</v>
      </c>
      <c r="E9265" s="21" t="s">
        <v>971</v>
      </c>
      <c r="F9265" s="12" t="n">
        <v>5</v>
      </c>
      <c r="G9265" s="19" t="n">
        <v>1.7</v>
      </c>
      <c r="H9265" s="19" t="n">
        <v>1.39</v>
      </c>
      <c r="I9265" s="19" t="n">
        <f aca="false">ROUND(F9265*G9265,2)</f>
        <v>8.5</v>
      </c>
      <c r="J9265" s="19" t="n">
        <f aca="false">ROUND(F9265*H9265,2)</f>
        <v>6.95</v>
      </c>
      <c r="K9265" s="19" t="n">
        <f aca="false">INDEX(Pricebook!$L$2:$L$1401,MATCH(D9265,Pricebook!$A$2:$A$1401,0))</f>
        <v>2</v>
      </c>
      <c r="L9265" s="19" t="n">
        <f aca="false">ROUND(F9265*K9265,2)</f>
        <v>10</v>
      </c>
      <c r="M9265" s="24" t="n">
        <f aca="false">DATE(YEAR(C9265),MONTH(C9265),1)</f>
        <v>46266</v>
      </c>
    </row>
    <row r="9266" customFormat="false" ht="15" hidden="false" customHeight="false" outlineLevel="0" collapsed="false">
      <c r="A9266" s="21" t="s">
        <v>4102</v>
      </c>
      <c r="B9266" s="21" t="s">
        <v>3254</v>
      </c>
      <c r="C9266" s="23" t="n">
        <v>46267</v>
      </c>
      <c r="D9266" s="21" t="s">
        <v>2944</v>
      </c>
      <c r="E9266" s="21" t="s">
        <v>2748</v>
      </c>
      <c r="F9266" s="12" t="n">
        <v>6</v>
      </c>
      <c r="G9266" s="19" t="n">
        <v>43.3</v>
      </c>
      <c r="H9266" s="19" t="n">
        <v>25.96</v>
      </c>
      <c r="I9266" s="19" t="n">
        <f aca="false">ROUND(F9266*G9266,2)</f>
        <v>259.8</v>
      </c>
      <c r="J9266" s="19" t="n">
        <f aca="false">ROUND(F9266*H9266,2)</f>
        <v>155.76</v>
      </c>
      <c r="K9266" s="19" t="n">
        <f aca="false">INDEX(Pricebook!$L$2:$L$1401,MATCH(D9266,Pricebook!$A$2:$A$1401,0))</f>
        <v>47.2</v>
      </c>
      <c r="L9266" s="19" t="n">
        <f aca="false">ROUND(F9266*K9266,2)</f>
        <v>283.2</v>
      </c>
      <c r="M9266" s="24" t="n">
        <f aca="false">DATE(YEAR(C9266),MONTH(C9266),1)</f>
        <v>46266</v>
      </c>
    </row>
    <row r="9267" customFormat="false" ht="15" hidden="false" customHeight="false" outlineLevel="0" collapsed="false">
      <c r="A9267" s="21" t="s">
        <v>4102</v>
      </c>
      <c r="B9267" s="21" t="s">
        <v>3254</v>
      </c>
      <c r="C9267" s="23" t="n">
        <v>46267</v>
      </c>
      <c r="D9267" s="21" t="s">
        <v>2050</v>
      </c>
      <c r="E9267" s="21" t="s">
        <v>1941</v>
      </c>
      <c r="F9267" s="12" t="n">
        <v>2</v>
      </c>
      <c r="G9267" s="19" t="n">
        <v>124.8</v>
      </c>
      <c r="H9267" s="19" t="n">
        <v>90.44</v>
      </c>
      <c r="I9267" s="19" t="n">
        <f aca="false">ROUND(F9267*G9267,2)</f>
        <v>249.6</v>
      </c>
      <c r="J9267" s="19" t="n">
        <f aca="false">ROUND(F9267*H9267,2)</f>
        <v>180.88</v>
      </c>
      <c r="K9267" s="19" t="n">
        <f aca="false">INDEX(Pricebook!$L$2:$L$1401,MATCH(D9267,Pricebook!$A$2:$A$1401,0))</f>
        <v>131.1</v>
      </c>
      <c r="L9267" s="19" t="n">
        <f aca="false">ROUND(F9267*K9267,2)</f>
        <v>262.2</v>
      </c>
      <c r="M9267" s="24" t="n">
        <f aca="false">DATE(YEAR(C9267),MONTH(C9267),1)</f>
        <v>46266</v>
      </c>
    </row>
    <row r="9268" customFormat="false" ht="15" hidden="false" customHeight="false" outlineLevel="0" collapsed="false">
      <c r="A9268" s="21" t="s">
        <v>4103</v>
      </c>
      <c r="B9268" s="21" t="s">
        <v>3058</v>
      </c>
      <c r="C9268" s="23" t="n">
        <v>46267</v>
      </c>
      <c r="D9268" s="21" t="s">
        <v>525</v>
      </c>
      <c r="E9268" s="21" t="s">
        <v>366</v>
      </c>
      <c r="F9268" s="12" t="n">
        <v>3</v>
      </c>
      <c r="G9268" s="19" t="n">
        <v>16.5</v>
      </c>
      <c r="H9268" s="19" t="n">
        <v>11.93</v>
      </c>
      <c r="I9268" s="19" t="n">
        <f aca="false">ROUND(F9268*G9268,2)</f>
        <v>49.5</v>
      </c>
      <c r="J9268" s="19" t="n">
        <f aca="false">ROUND(F9268*H9268,2)</f>
        <v>35.79</v>
      </c>
      <c r="K9268" s="19" t="n">
        <f aca="false">INDEX(Pricebook!$L$2:$L$1401,MATCH(D9268,Pricebook!$A$2:$A$1401,0))</f>
        <v>17.85</v>
      </c>
      <c r="L9268" s="19" t="n">
        <f aca="false">ROUND(F9268*K9268,2)</f>
        <v>53.55</v>
      </c>
      <c r="M9268" s="24" t="n">
        <f aca="false">DATE(YEAR(C9268),MONTH(C9268),1)</f>
        <v>46266</v>
      </c>
    </row>
    <row r="9269" customFormat="false" ht="15" hidden="false" customHeight="false" outlineLevel="0" collapsed="false">
      <c r="A9269" s="21" t="s">
        <v>4103</v>
      </c>
      <c r="B9269" s="21" t="s">
        <v>3058</v>
      </c>
      <c r="C9269" s="23" t="n">
        <v>46267</v>
      </c>
      <c r="D9269" s="21" t="s">
        <v>2916</v>
      </c>
      <c r="E9269" s="21" t="s">
        <v>2748</v>
      </c>
      <c r="F9269" s="12" t="n">
        <v>1</v>
      </c>
      <c r="G9269" s="19" t="n">
        <v>5.1</v>
      </c>
      <c r="H9269" s="19" t="n">
        <v>3.07</v>
      </c>
      <c r="I9269" s="19" t="n">
        <f aca="false">ROUND(F9269*G9269,2)</f>
        <v>5.1</v>
      </c>
      <c r="J9269" s="19" t="n">
        <f aca="false">ROUND(F9269*H9269,2)</f>
        <v>3.07</v>
      </c>
      <c r="K9269" s="19" t="n">
        <f aca="false">INDEX(Pricebook!$L$2:$L$1401,MATCH(D9269,Pricebook!$A$2:$A$1401,0))</f>
        <v>5.6</v>
      </c>
      <c r="L9269" s="19" t="n">
        <f aca="false">ROUND(F9269*K9269,2)</f>
        <v>5.6</v>
      </c>
      <c r="M9269" s="24" t="n">
        <f aca="false">DATE(YEAR(C9269),MONTH(C9269),1)</f>
        <v>46266</v>
      </c>
    </row>
    <row r="9270" customFormat="false" ht="15" hidden="false" customHeight="false" outlineLevel="0" collapsed="false">
      <c r="A9270" s="21" t="s">
        <v>4103</v>
      </c>
      <c r="B9270" s="21" t="s">
        <v>3058</v>
      </c>
      <c r="C9270" s="23" t="n">
        <v>46267</v>
      </c>
      <c r="D9270" s="21" t="s">
        <v>2519</v>
      </c>
      <c r="E9270" s="21" t="s">
        <v>2466</v>
      </c>
      <c r="F9270" s="12" t="n">
        <v>1</v>
      </c>
      <c r="G9270" s="19" t="n">
        <v>36.7</v>
      </c>
      <c r="H9270" s="19" t="n">
        <v>22.75</v>
      </c>
      <c r="I9270" s="19" t="n">
        <f aca="false">ROUND(F9270*G9270,2)</f>
        <v>36.7</v>
      </c>
      <c r="J9270" s="19" t="n">
        <f aca="false">ROUND(F9270*H9270,2)</f>
        <v>22.75</v>
      </c>
      <c r="K9270" s="19" t="n">
        <f aca="false">INDEX(Pricebook!$L$2:$L$1401,MATCH(D9270,Pricebook!$A$2:$A$1401,0))</f>
        <v>37.95</v>
      </c>
      <c r="L9270" s="19" t="n">
        <f aca="false">ROUND(F9270*K9270,2)</f>
        <v>37.95</v>
      </c>
      <c r="M9270" s="24" t="n">
        <f aca="false">DATE(YEAR(C9270),MONTH(C9270),1)</f>
        <v>46266</v>
      </c>
    </row>
    <row r="9271" customFormat="false" ht="15" hidden="false" customHeight="false" outlineLevel="0" collapsed="false">
      <c r="A9271" s="21" t="s">
        <v>4103</v>
      </c>
      <c r="B9271" s="21" t="s">
        <v>3058</v>
      </c>
      <c r="C9271" s="23" t="n">
        <v>46267</v>
      </c>
      <c r="D9271" s="21" t="s">
        <v>2808</v>
      </c>
      <c r="E9271" s="21" t="s">
        <v>2748</v>
      </c>
      <c r="F9271" s="12" t="n">
        <v>4</v>
      </c>
      <c r="G9271" s="19" t="n">
        <v>25.5</v>
      </c>
      <c r="H9271" s="19" t="n">
        <v>15.34</v>
      </c>
      <c r="I9271" s="19" t="n">
        <f aca="false">ROUND(F9271*G9271,2)</f>
        <v>102</v>
      </c>
      <c r="J9271" s="19" t="n">
        <f aca="false">ROUND(F9271*H9271,2)</f>
        <v>61.36</v>
      </c>
      <c r="K9271" s="19" t="n">
        <f aca="false">INDEX(Pricebook!$L$2:$L$1401,MATCH(D9271,Pricebook!$A$2:$A$1401,0))</f>
        <v>27.9</v>
      </c>
      <c r="L9271" s="19" t="n">
        <f aca="false">ROUND(F9271*K9271,2)</f>
        <v>111.6</v>
      </c>
      <c r="M9271" s="24" t="n">
        <f aca="false">DATE(YEAR(C9271),MONTH(C9271),1)</f>
        <v>46266</v>
      </c>
    </row>
    <row r="9272" customFormat="false" ht="15" hidden="false" customHeight="false" outlineLevel="0" collapsed="false">
      <c r="A9272" s="21" t="s">
        <v>4103</v>
      </c>
      <c r="B9272" s="21" t="s">
        <v>3058</v>
      </c>
      <c r="C9272" s="23" t="n">
        <v>46267</v>
      </c>
      <c r="D9272" s="21" t="s">
        <v>2832</v>
      </c>
      <c r="E9272" s="21" t="s">
        <v>2748</v>
      </c>
      <c r="F9272" s="12" t="n">
        <v>3</v>
      </c>
      <c r="G9272" s="19" t="n">
        <v>19.65</v>
      </c>
      <c r="H9272" s="19" t="n">
        <v>11.91</v>
      </c>
      <c r="I9272" s="19" t="n">
        <f aca="false">ROUND(F9272*G9272,2)</f>
        <v>58.95</v>
      </c>
      <c r="J9272" s="19" t="n">
        <f aca="false">ROUND(F9272*H9272,2)</f>
        <v>35.73</v>
      </c>
      <c r="K9272" s="19" t="n">
        <f aca="false">INDEX(Pricebook!$L$2:$L$1401,MATCH(D9272,Pricebook!$A$2:$A$1401,0))</f>
        <v>21.7</v>
      </c>
      <c r="L9272" s="19" t="n">
        <f aca="false">ROUND(F9272*K9272,2)</f>
        <v>65.1</v>
      </c>
      <c r="M9272" s="24" t="n">
        <f aca="false">DATE(YEAR(C9272),MONTH(C9272),1)</f>
        <v>46266</v>
      </c>
    </row>
    <row r="9273" customFormat="false" ht="15" hidden="false" customHeight="false" outlineLevel="0" collapsed="false">
      <c r="A9273" s="21" t="s">
        <v>4103</v>
      </c>
      <c r="B9273" s="21" t="s">
        <v>3058</v>
      </c>
      <c r="C9273" s="23" t="n">
        <v>46267</v>
      </c>
      <c r="D9273" s="21" t="s">
        <v>2918</v>
      </c>
      <c r="E9273" s="21" t="s">
        <v>2748</v>
      </c>
      <c r="F9273" s="12" t="n">
        <v>3</v>
      </c>
      <c r="G9273" s="19" t="n">
        <v>68.75</v>
      </c>
      <c r="H9273" s="19" t="n">
        <v>41.31</v>
      </c>
      <c r="I9273" s="19" t="n">
        <f aca="false">ROUND(F9273*G9273,2)</f>
        <v>206.25</v>
      </c>
      <c r="J9273" s="19" t="n">
        <f aca="false">ROUND(F9273*H9273,2)</f>
        <v>123.93</v>
      </c>
      <c r="K9273" s="19" t="n">
        <f aca="false">INDEX(Pricebook!$L$2:$L$1401,MATCH(D9273,Pricebook!$A$2:$A$1401,0))</f>
        <v>75.15</v>
      </c>
      <c r="L9273" s="19" t="n">
        <f aca="false">ROUND(F9273*K9273,2)</f>
        <v>225.45</v>
      </c>
      <c r="M9273" s="24" t="n">
        <f aca="false">DATE(YEAR(C9273),MONTH(C9273),1)</f>
        <v>46266</v>
      </c>
    </row>
    <row r="9274" customFormat="false" ht="15" hidden="false" customHeight="false" outlineLevel="0" collapsed="false">
      <c r="A9274" s="21" t="s">
        <v>4104</v>
      </c>
      <c r="B9274" s="21" t="s">
        <v>3374</v>
      </c>
      <c r="C9274" s="23" t="n">
        <v>46267</v>
      </c>
      <c r="D9274" s="21" t="s">
        <v>2577</v>
      </c>
      <c r="E9274" s="21" t="s">
        <v>2466</v>
      </c>
      <c r="F9274" s="12" t="n">
        <v>2</v>
      </c>
      <c r="G9274" s="19" t="n">
        <v>153.35</v>
      </c>
      <c r="H9274" s="19" t="n">
        <v>94.77</v>
      </c>
      <c r="I9274" s="19" t="n">
        <f aca="false">ROUND(F9274*G9274,2)</f>
        <v>306.7</v>
      </c>
      <c r="J9274" s="19" t="n">
        <f aca="false">ROUND(F9274*H9274,2)</f>
        <v>189.54</v>
      </c>
      <c r="K9274" s="19" t="n">
        <f aca="false">INDEX(Pricebook!$L$2:$L$1401,MATCH(D9274,Pricebook!$A$2:$A$1401,0))</f>
        <v>157.95</v>
      </c>
      <c r="L9274" s="19" t="n">
        <f aca="false">ROUND(F9274*K9274,2)</f>
        <v>315.9</v>
      </c>
      <c r="M9274" s="24" t="n">
        <f aca="false">DATE(YEAR(C9274),MONTH(C9274),1)</f>
        <v>46266</v>
      </c>
    </row>
    <row r="9275" customFormat="false" ht="15" hidden="false" customHeight="false" outlineLevel="0" collapsed="false">
      <c r="A9275" s="21" t="s">
        <v>4104</v>
      </c>
      <c r="B9275" s="21" t="s">
        <v>3374</v>
      </c>
      <c r="C9275" s="23" t="n">
        <v>46267</v>
      </c>
      <c r="D9275" s="21" t="s">
        <v>1278</v>
      </c>
      <c r="E9275" s="21" t="s">
        <v>971</v>
      </c>
      <c r="F9275" s="12" t="n">
        <v>4</v>
      </c>
      <c r="G9275" s="19" t="n">
        <v>128.15</v>
      </c>
      <c r="H9275" s="19" t="n">
        <v>103.62</v>
      </c>
      <c r="I9275" s="19" t="n">
        <f aca="false">ROUND(F9275*G9275,2)</f>
        <v>512.6</v>
      </c>
      <c r="J9275" s="19" t="n">
        <f aca="false">ROUND(F9275*H9275,2)</f>
        <v>414.48</v>
      </c>
      <c r="K9275" s="19" t="n">
        <f aca="false">INDEX(Pricebook!$L$2:$L$1401,MATCH(D9275,Pricebook!$A$2:$A$1401,0))</f>
        <v>148.05</v>
      </c>
      <c r="L9275" s="19" t="n">
        <f aca="false">ROUND(F9275*K9275,2)</f>
        <v>592.2</v>
      </c>
      <c r="M9275" s="24" t="n">
        <f aca="false">DATE(YEAR(C9275),MONTH(C9275),1)</f>
        <v>46266</v>
      </c>
    </row>
    <row r="9276" customFormat="false" ht="15" hidden="false" customHeight="false" outlineLevel="0" collapsed="false">
      <c r="A9276" s="21" t="s">
        <v>4104</v>
      </c>
      <c r="B9276" s="21" t="s">
        <v>3374</v>
      </c>
      <c r="C9276" s="23" t="n">
        <v>46267</v>
      </c>
      <c r="D9276" s="21" t="s">
        <v>789</v>
      </c>
      <c r="E9276" s="21" t="s">
        <v>366</v>
      </c>
      <c r="F9276" s="12" t="n">
        <v>1</v>
      </c>
      <c r="G9276" s="19" t="n">
        <v>7.15</v>
      </c>
      <c r="H9276" s="19" t="n">
        <v>5.09</v>
      </c>
      <c r="I9276" s="19" t="n">
        <f aca="false">ROUND(F9276*G9276,2)</f>
        <v>7.15</v>
      </c>
      <c r="J9276" s="19" t="n">
        <f aca="false">ROUND(F9276*H9276,2)</f>
        <v>5.09</v>
      </c>
      <c r="K9276" s="19" t="n">
        <f aca="false">INDEX(Pricebook!$L$2:$L$1401,MATCH(D9276,Pricebook!$A$2:$A$1401,0))</f>
        <v>7.6</v>
      </c>
      <c r="L9276" s="19" t="n">
        <f aca="false">ROUND(F9276*K9276,2)</f>
        <v>7.6</v>
      </c>
      <c r="M9276" s="24" t="n">
        <f aca="false">DATE(YEAR(C9276),MONTH(C9276),1)</f>
        <v>46266</v>
      </c>
    </row>
    <row r="9277" customFormat="false" ht="15" hidden="false" customHeight="false" outlineLevel="0" collapsed="false">
      <c r="A9277" s="21" t="s">
        <v>4104</v>
      </c>
      <c r="B9277" s="21" t="s">
        <v>3374</v>
      </c>
      <c r="C9277" s="23" t="n">
        <v>46267</v>
      </c>
      <c r="D9277" s="21" t="s">
        <v>364</v>
      </c>
      <c r="E9277" s="21" t="s">
        <v>366</v>
      </c>
      <c r="F9277" s="12" t="n">
        <v>2</v>
      </c>
      <c r="G9277" s="19" t="n">
        <v>65.25</v>
      </c>
      <c r="H9277" s="19" t="n">
        <v>46.79</v>
      </c>
      <c r="I9277" s="19" t="n">
        <f aca="false">ROUND(F9277*G9277,2)</f>
        <v>130.5</v>
      </c>
      <c r="J9277" s="19" t="n">
        <f aca="false">ROUND(F9277*H9277,2)</f>
        <v>93.58</v>
      </c>
      <c r="K9277" s="19" t="n">
        <f aca="false">INDEX(Pricebook!$L$2:$L$1401,MATCH(D9277,Pricebook!$A$2:$A$1401,0))</f>
        <v>69.85</v>
      </c>
      <c r="L9277" s="19" t="n">
        <f aca="false">ROUND(F9277*K9277,2)</f>
        <v>139.7</v>
      </c>
      <c r="M9277" s="24" t="n">
        <f aca="false">DATE(YEAR(C9277),MONTH(C9277),1)</f>
        <v>46266</v>
      </c>
    </row>
    <row r="9278" customFormat="false" ht="15" hidden="false" customHeight="false" outlineLevel="0" collapsed="false">
      <c r="A9278" s="21" t="s">
        <v>4104</v>
      </c>
      <c r="B9278" s="21" t="s">
        <v>3374</v>
      </c>
      <c r="C9278" s="23" t="n">
        <v>46267</v>
      </c>
      <c r="D9278" s="21" t="s">
        <v>2519</v>
      </c>
      <c r="E9278" s="21" t="s">
        <v>2466</v>
      </c>
      <c r="F9278" s="12" t="n">
        <v>4</v>
      </c>
      <c r="G9278" s="19" t="n">
        <v>36.7</v>
      </c>
      <c r="H9278" s="19" t="n">
        <v>22.75</v>
      </c>
      <c r="I9278" s="19" t="n">
        <f aca="false">ROUND(F9278*G9278,2)</f>
        <v>146.8</v>
      </c>
      <c r="J9278" s="19" t="n">
        <f aca="false">ROUND(F9278*H9278,2)</f>
        <v>91</v>
      </c>
      <c r="K9278" s="19" t="n">
        <f aca="false">INDEX(Pricebook!$L$2:$L$1401,MATCH(D9278,Pricebook!$A$2:$A$1401,0))</f>
        <v>37.95</v>
      </c>
      <c r="L9278" s="19" t="n">
        <f aca="false">ROUND(F9278*K9278,2)</f>
        <v>151.8</v>
      </c>
      <c r="M9278" s="24" t="n">
        <f aca="false">DATE(YEAR(C9278),MONTH(C9278),1)</f>
        <v>46266</v>
      </c>
    </row>
    <row r="9279" customFormat="false" ht="15" hidden="false" customHeight="false" outlineLevel="0" collapsed="false">
      <c r="A9279" s="21" t="s">
        <v>4104</v>
      </c>
      <c r="B9279" s="21" t="s">
        <v>3374</v>
      </c>
      <c r="C9279" s="23" t="n">
        <v>46267</v>
      </c>
      <c r="D9279" s="21" t="s">
        <v>342</v>
      </c>
      <c r="E9279" s="21" t="s">
        <v>108</v>
      </c>
      <c r="F9279" s="12" t="n">
        <v>1</v>
      </c>
      <c r="G9279" s="19" t="n">
        <v>30.9</v>
      </c>
      <c r="H9279" s="19" t="n">
        <v>23.56</v>
      </c>
      <c r="I9279" s="19" t="n">
        <f aca="false">ROUND(F9279*G9279,2)</f>
        <v>30.9</v>
      </c>
      <c r="J9279" s="19" t="n">
        <f aca="false">ROUND(F9279*H9279,2)</f>
        <v>23.56</v>
      </c>
      <c r="K9279" s="19" t="n">
        <f aca="false">INDEX(Pricebook!$L$2:$L$1401,MATCH(D9279,Pricebook!$A$2:$A$1401,0))</f>
        <v>33.7</v>
      </c>
      <c r="L9279" s="19" t="n">
        <f aca="false">ROUND(F9279*K9279,2)</f>
        <v>33.7</v>
      </c>
      <c r="M9279" s="24" t="n">
        <f aca="false">DATE(YEAR(C9279),MONTH(C9279),1)</f>
        <v>46266</v>
      </c>
    </row>
    <row r="9280" customFormat="false" ht="15" hidden="false" customHeight="false" outlineLevel="0" collapsed="false">
      <c r="A9280" s="21" t="s">
        <v>4104</v>
      </c>
      <c r="B9280" s="21" t="s">
        <v>3374</v>
      </c>
      <c r="C9280" s="23" t="n">
        <v>46267</v>
      </c>
      <c r="D9280" s="21" t="s">
        <v>2511</v>
      </c>
      <c r="E9280" s="21" t="s">
        <v>2466</v>
      </c>
      <c r="F9280" s="12" t="n">
        <v>4</v>
      </c>
      <c r="G9280" s="19" t="n">
        <v>77.85</v>
      </c>
      <c r="H9280" s="19" t="n">
        <v>53.11</v>
      </c>
      <c r="I9280" s="19" t="n">
        <f aca="false">ROUND(F9280*G9280,2)</f>
        <v>311.4</v>
      </c>
      <c r="J9280" s="19" t="n">
        <f aca="false">ROUND(F9280*H9280,2)</f>
        <v>212.44</v>
      </c>
      <c r="K9280" s="19" t="n">
        <f aca="false">INDEX(Pricebook!$L$2:$L$1401,MATCH(D9280,Pricebook!$A$2:$A$1401,0))</f>
        <v>81.75</v>
      </c>
      <c r="L9280" s="19" t="n">
        <f aca="false">ROUND(F9280*K9280,2)</f>
        <v>327</v>
      </c>
      <c r="M9280" s="24" t="n">
        <f aca="false">DATE(YEAR(C9280),MONTH(C9280),1)</f>
        <v>46266</v>
      </c>
    </row>
    <row r="9281" customFormat="false" ht="15" hidden="false" customHeight="false" outlineLevel="0" collapsed="false">
      <c r="A9281" s="21" t="s">
        <v>4104</v>
      </c>
      <c r="B9281" s="21" t="s">
        <v>3374</v>
      </c>
      <c r="C9281" s="23" t="n">
        <v>46267</v>
      </c>
      <c r="D9281" s="21" t="s">
        <v>2473</v>
      </c>
      <c r="E9281" s="21" t="s">
        <v>2466</v>
      </c>
      <c r="F9281" s="12" t="n">
        <v>1</v>
      </c>
      <c r="G9281" s="19" t="n">
        <v>146.25</v>
      </c>
      <c r="H9281" s="19" t="n">
        <v>90.46</v>
      </c>
      <c r="I9281" s="19" t="n">
        <f aca="false">ROUND(F9281*G9281,2)</f>
        <v>146.25</v>
      </c>
      <c r="J9281" s="19" t="n">
        <f aca="false">ROUND(F9281*H9281,2)</f>
        <v>90.46</v>
      </c>
      <c r="K9281" s="19" t="n">
        <f aca="false">INDEX(Pricebook!$L$2:$L$1401,MATCH(D9281,Pricebook!$A$2:$A$1401,0))</f>
        <v>150.8</v>
      </c>
      <c r="L9281" s="19" t="n">
        <f aca="false">ROUND(F9281*K9281,2)</f>
        <v>150.8</v>
      </c>
      <c r="M9281" s="24" t="n">
        <f aca="false">DATE(YEAR(C9281),MONTH(C9281),1)</f>
        <v>46266</v>
      </c>
    </row>
    <row r="9282" customFormat="false" ht="15" hidden="false" customHeight="false" outlineLevel="0" collapsed="false">
      <c r="A9282" s="21" t="s">
        <v>4104</v>
      </c>
      <c r="B9282" s="21" t="s">
        <v>3374</v>
      </c>
      <c r="C9282" s="23" t="n">
        <v>46267</v>
      </c>
      <c r="D9282" s="21" t="s">
        <v>2513</v>
      </c>
      <c r="E9282" s="21" t="s">
        <v>2466</v>
      </c>
      <c r="F9282" s="12" t="n">
        <v>3</v>
      </c>
      <c r="G9282" s="19" t="n">
        <v>6.35</v>
      </c>
      <c r="H9282" s="19" t="n">
        <v>3.98</v>
      </c>
      <c r="I9282" s="19" t="n">
        <f aca="false">ROUND(F9282*G9282,2)</f>
        <v>19.05</v>
      </c>
      <c r="J9282" s="19" t="n">
        <f aca="false">ROUND(F9282*H9282,2)</f>
        <v>11.94</v>
      </c>
      <c r="K9282" s="19" t="n">
        <f aca="false">INDEX(Pricebook!$L$2:$L$1401,MATCH(D9282,Pricebook!$A$2:$A$1401,0))</f>
        <v>6.65</v>
      </c>
      <c r="L9282" s="19" t="n">
        <f aca="false">ROUND(F9282*K9282,2)</f>
        <v>19.95</v>
      </c>
      <c r="M9282" s="24" t="n">
        <f aca="false">DATE(YEAR(C9282),MONTH(C9282),1)</f>
        <v>46266</v>
      </c>
    </row>
    <row r="9283" customFormat="false" ht="15" hidden="false" customHeight="false" outlineLevel="0" collapsed="false">
      <c r="A9283" s="21" t="s">
        <v>4104</v>
      </c>
      <c r="B9283" s="21" t="s">
        <v>3374</v>
      </c>
      <c r="C9283" s="23" t="n">
        <v>46267</v>
      </c>
      <c r="D9283" s="21" t="s">
        <v>1092</v>
      </c>
      <c r="E9283" s="21" t="s">
        <v>971</v>
      </c>
      <c r="F9283" s="12" t="n">
        <v>1</v>
      </c>
      <c r="G9283" s="19" t="n">
        <v>318.25</v>
      </c>
      <c r="H9283" s="19" t="n">
        <v>260.7</v>
      </c>
      <c r="I9283" s="19" t="n">
        <f aca="false">ROUND(F9283*G9283,2)</f>
        <v>318.25</v>
      </c>
      <c r="J9283" s="19" t="n">
        <f aca="false">ROUND(F9283*H9283,2)</f>
        <v>260.7</v>
      </c>
      <c r="K9283" s="19" t="n">
        <f aca="false">INDEX(Pricebook!$L$2:$L$1401,MATCH(D9283,Pricebook!$A$2:$A$1401,0))</f>
        <v>318.25</v>
      </c>
      <c r="L9283" s="19" t="n">
        <f aca="false">ROUND(F9283*K9283,2)</f>
        <v>318.25</v>
      </c>
      <c r="M9283" s="24" t="n">
        <f aca="false">DATE(YEAR(C9283),MONTH(C9283),1)</f>
        <v>46266</v>
      </c>
    </row>
    <row r="9284" customFormat="false" ht="15" hidden="false" customHeight="false" outlineLevel="0" collapsed="false">
      <c r="A9284" s="21" t="s">
        <v>4104</v>
      </c>
      <c r="B9284" s="21" t="s">
        <v>3374</v>
      </c>
      <c r="C9284" s="23" t="n">
        <v>46267</v>
      </c>
      <c r="D9284" s="21" t="s">
        <v>214</v>
      </c>
      <c r="E9284" s="21" t="s">
        <v>108</v>
      </c>
      <c r="F9284" s="12" t="n">
        <v>2</v>
      </c>
      <c r="G9284" s="19" t="n">
        <v>111.75</v>
      </c>
      <c r="H9284" s="19" t="n">
        <v>85.57</v>
      </c>
      <c r="I9284" s="19" t="n">
        <f aca="false">ROUND(F9284*G9284,2)</f>
        <v>223.5</v>
      </c>
      <c r="J9284" s="19" t="n">
        <f aca="false">ROUND(F9284*H9284,2)</f>
        <v>171.14</v>
      </c>
      <c r="K9284" s="19" t="n">
        <f aca="false">INDEX(Pricebook!$L$2:$L$1401,MATCH(D9284,Pricebook!$A$2:$A$1401,0))</f>
        <v>122.25</v>
      </c>
      <c r="L9284" s="19" t="n">
        <f aca="false">ROUND(F9284*K9284,2)</f>
        <v>244.5</v>
      </c>
      <c r="M9284" s="24" t="n">
        <f aca="false">DATE(YEAR(C9284),MONTH(C9284),1)</f>
        <v>46266</v>
      </c>
    </row>
    <row r="9285" customFormat="false" ht="15" hidden="false" customHeight="false" outlineLevel="0" collapsed="false">
      <c r="A9285" s="21" t="s">
        <v>4105</v>
      </c>
      <c r="B9285" s="21" t="s">
        <v>3133</v>
      </c>
      <c r="C9285" s="23" t="n">
        <v>46268</v>
      </c>
      <c r="D9285" s="21" t="s">
        <v>749</v>
      </c>
      <c r="E9285" s="21" t="s">
        <v>366</v>
      </c>
      <c r="F9285" s="12" t="n">
        <v>1</v>
      </c>
      <c r="G9285" s="19" t="n">
        <v>197.5</v>
      </c>
      <c r="H9285" s="19" t="n">
        <v>142.05</v>
      </c>
      <c r="I9285" s="19" t="n">
        <f aca="false">ROUND(F9285*G9285,2)</f>
        <v>197.5</v>
      </c>
      <c r="J9285" s="19" t="n">
        <f aca="false">ROUND(F9285*H9285,2)</f>
        <v>142.05</v>
      </c>
      <c r="K9285" s="19" t="n">
        <f aca="false">INDEX(Pricebook!$L$2:$L$1401,MATCH(D9285,Pricebook!$A$2:$A$1401,0))</f>
        <v>212.05</v>
      </c>
      <c r="L9285" s="19" t="n">
        <f aca="false">ROUND(F9285*K9285,2)</f>
        <v>212.05</v>
      </c>
      <c r="M9285" s="24" t="n">
        <f aca="false">DATE(YEAR(C9285),MONTH(C9285),1)</f>
        <v>46266</v>
      </c>
    </row>
    <row r="9286" customFormat="false" ht="15" hidden="false" customHeight="false" outlineLevel="0" collapsed="false">
      <c r="A9286" s="21" t="s">
        <v>4105</v>
      </c>
      <c r="B9286" s="21" t="s">
        <v>3133</v>
      </c>
      <c r="C9286" s="23" t="n">
        <v>46268</v>
      </c>
      <c r="D9286" s="21" t="s">
        <v>2240</v>
      </c>
      <c r="E9286" s="21" t="s">
        <v>2202</v>
      </c>
      <c r="F9286" s="12" t="n">
        <v>2</v>
      </c>
      <c r="G9286" s="19" t="n">
        <v>55.9</v>
      </c>
      <c r="H9286" s="19" t="n">
        <v>34.39</v>
      </c>
      <c r="I9286" s="19" t="n">
        <f aca="false">ROUND(F9286*G9286,2)</f>
        <v>111.8</v>
      </c>
      <c r="J9286" s="19" t="n">
        <f aca="false">ROUND(F9286*H9286,2)</f>
        <v>68.78</v>
      </c>
      <c r="K9286" s="19" t="n">
        <f aca="false">INDEX(Pricebook!$L$2:$L$1401,MATCH(D9286,Pricebook!$A$2:$A$1401,0))</f>
        <v>59.3</v>
      </c>
      <c r="L9286" s="19" t="n">
        <f aca="false">ROUND(F9286*K9286,2)</f>
        <v>118.6</v>
      </c>
      <c r="M9286" s="24" t="n">
        <f aca="false">DATE(YEAR(C9286),MONTH(C9286),1)</f>
        <v>46266</v>
      </c>
    </row>
    <row r="9287" customFormat="false" ht="15" hidden="false" customHeight="false" outlineLevel="0" collapsed="false">
      <c r="A9287" s="21" t="s">
        <v>4105</v>
      </c>
      <c r="B9287" s="21" t="s">
        <v>3133</v>
      </c>
      <c r="C9287" s="23" t="n">
        <v>46268</v>
      </c>
      <c r="D9287" s="21" t="s">
        <v>1477</v>
      </c>
      <c r="E9287" s="21" t="s">
        <v>1452</v>
      </c>
      <c r="F9287" s="12" t="n">
        <v>5</v>
      </c>
      <c r="G9287" s="19" t="n">
        <v>40.5</v>
      </c>
      <c r="H9287" s="19" t="n">
        <v>25.04</v>
      </c>
      <c r="I9287" s="19" t="n">
        <f aca="false">ROUND(F9287*G9287,2)</f>
        <v>202.5</v>
      </c>
      <c r="J9287" s="19" t="n">
        <f aca="false">ROUND(F9287*H9287,2)</f>
        <v>125.2</v>
      </c>
      <c r="K9287" s="19" t="n">
        <f aca="false">INDEX(Pricebook!$L$2:$L$1401,MATCH(D9287,Pricebook!$A$2:$A$1401,0))</f>
        <v>41.75</v>
      </c>
      <c r="L9287" s="19" t="n">
        <f aca="false">ROUND(F9287*K9287,2)</f>
        <v>208.75</v>
      </c>
      <c r="M9287" s="24" t="n">
        <f aca="false">DATE(YEAR(C9287),MONTH(C9287),1)</f>
        <v>46266</v>
      </c>
    </row>
    <row r="9288" customFormat="false" ht="15" hidden="false" customHeight="false" outlineLevel="0" collapsed="false">
      <c r="A9288" s="21" t="s">
        <v>4105</v>
      </c>
      <c r="B9288" s="21" t="s">
        <v>3133</v>
      </c>
      <c r="C9288" s="23" t="n">
        <v>46268</v>
      </c>
      <c r="D9288" s="21" t="s">
        <v>2456</v>
      </c>
      <c r="E9288" s="21" t="s">
        <v>2202</v>
      </c>
      <c r="F9288" s="12" t="n">
        <v>4</v>
      </c>
      <c r="G9288" s="19" t="n">
        <v>44.85</v>
      </c>
      <c r="H9288" s="19" t="n">
        <v>27.54</v>
      </c>
      <c r="I9288" s="19" t="n">
        <f aca="false">ROUND(F9288*G9288,2)</f>
        <v>179.4</v>
      </c>
      <c r="J9288" s="19" t="n">
        <f aca="false">ROUND(F9288*H9288,2)</f>
        <v>110.16</v>
      </c>
      <c r="K9288" s="19" t="n">
        <f aca="false">INDEX(Pricebook!$L$2:$L$1401,MATCH(D9288,Pricebook!$A$2:$A$1401,0))</f>
        <v>47.5</v>
      </c>
      <c r="L9288" s="19" t="n">
        <f aca="false">ROUND(F9288*K9288,2)</f>
        <v>190</v>
      </c>
      <c r="M9288" s="24" t="n">
        <f aca="false">DATE(YEAR(C9288),MONTH(C9288),1)</f>
        <v>46266</v>
      </c>
    </row>
    <row r="9289" customFormat="false" ht="15" hidden="false" customHeight="false" outlineLevel="0" collapsed="false">
      <c r="A9289" s="21" t="s">
        <v>4105</v>
      </c>
      <c r="B9289" s="21" t="s">
        <v>3133</v>
      </c>
      <c r="C9289" s="23" t="n">
        <v>46268</v>
      </c>
      <c r="D9289" s="21" t="s">
        <v>1859</v>
      </c>
      <c r="E9289" s="21" t="s">
        <v>1452</v>
      </c>
      <c r="F9289" s="12" t="n">
        <v>2</v>
      </c>
      <c r="G9289" s="19" t="n">
        <v>135</v>
      </c>
      <c r="H9289" s="19" t="n">
        <v>84.31</v>
      </c>
      <c r="I9289" s="19" t="n">
        <f aca="false">ROUND(F9289*G9289,2)</f>
        <v>270</v>
      </c>
      <c r="J9289" s="19" t="n">
        <f aca="false">ROUND(F9289*H9289,2)</f>
        <v>168.62</v>
      </c>
      <c r="K9289" s="19" t="n">
        <f aca="false">INDEX(Pricebook!$L$2:$L$1401,MATCH(D9289,Pricebook!$A$2:$A$1401,0))</f>
        <v>140.55</v>
      </c>
      <c r="L9289" s="19" t="n">
        <f aca="false">ROUND(F9289*K9289,2)</f>
        <v>281.1</v>
      </c>
      <c r="M9289" s="24" t="n">
        <f aca="false">DATE(YEAR(C9289),MONTH(C9289),1)</f>
        <v>46266</v>
      </c>
    </row>
    <row r="9290" customFormat="false" ht="15" hidden="false" customHeight="false" outlineLevel="0" collapsed="false">
      <c r="A9290" s="21" t="s">
        <v>4105</v>
      </c>
      <c r="B9290" s="21" t="s">
        <v>3133</v>
      </c>
      <c r="C9290" s="23" t="n">
        <v>46268</v>
      </c>
      <c r="D9290" s="21" t="s">
        <v>1865</v>
      </c>
      <c r="E9290" s="21" t="s">
        <v>1452</v>
      </c>
      <c r="F9290" s="12" t="n">
        <v>5</v>
      </c>
      <c r="G9290" s="19" t="n">
        <v>63</v>
      </c>
      <c r="H9290" s="19" t="n">
        <v>38.76</v>
      </c>
      <c r="I9290" s="19" t="n">
        <f aca="false">ROUND(F9290*G9290,2)</f>
        <v>315</v>
      </c>
      <c r="J9290" s="19" t="n">
        <f aca="false">ROUND(F9290*H9290,2)</f>
        <v>193.8</v>
      </c>
      <c r="K9290" s="19" t="n">
        <f aca="false">INDEX(Pricebook!$L$2:$L$1401,MATCH(D9290,Pricebook!$A$2:$A$1401,0))</f>
        <v>64.6</v>
      </c>
      <c r="L9290" s="19" t="n">
        <f aca="false">ROUND(F9290*K9290,2)</f>
        <v>323</v>
      </c>
      <c r="M9290" s="24" t="n">
        <f aca="false">DATE(YEAR(C9290),MONTH(C9290),1)</f>
        <v>46266</v>
      </c>
    </row>
    <row r="9291" customFormat="false" ht="15" hidden="false" customHeight="false" outlineLevel="0" collapsed="false">
      <c r="A9291" s="21" t="s">
        <v>4105</v>
      </c>
      <c r="B9291" s="21" t="s">
        <v>3133</v>
      </c>
      <c r="C9291" s="23" t="n">
        <v>46268</v>
      </c>
      <c r="D9291" s="21" t="s">
        <v>1633</v>
      </c>
      <c r="E9291" s="21" t="s">
        <v>1452</v>
      </c>
      <c r="F9291" s="12" t="n">
        <v>4</v>
      </c>
      <c r="G9291" s="19" t="n">
        <v>88.2</v>
      </c>
      <c r="H9291" s="19" t="n">
        <v>54.81</v>
      </c>
      <c r="I9291" s="19" t="n">
        <f aca="false">ROUND(F9291*G9291,2)</f>
        <v>352.8</v>
      </c>
      <c r="J9291" s="19" t="n">
        <f aca="false">ROUND(F9291*H9291,2)</f>
        <v>219.24</v>
      </c>
      <c r="K9291" s="19" t="n">
        <f aca="false">INDEX(Pricebook!$L$2:$L$1401,MATCH(D9291,Pricebook!$A$2:$A$1401,0))</f>
        <v>91.35</v>
      </c>
      <c r="L9291" s="19" t="n">
        <f aca="false">ROUND(F9291*K9291,2)</f>
        <v>365.4</v>
      </c>
      <c r="M9291" s="24" t="n">
        <f aca="false">DATE(YEAR(C9291),MONTH(C9291),1)</f>
        <v>46266</v>
      </c>
    </row>
    <row r="9292" customFormat="false" ht="15" hidden="false" customHeight="false" outlineLevel="0" collapsed="false">
      <c r="A9292" s="21" t="s">
        <v>4105</v>
      </c>
      <c r="B9292" s="21" t="s">
        <v>3133</v>
      </c>
      <c r="C9292" s="23" t="n">
        <v>46268</v>
      </c>
      <c r="D9292" s="21" t="s">
        <v>871</v>
      </c>
      <c r="E9292" s="21" t="s">
        <v>366</v>
      </c>
      <c r="F9292" s="12" t="n">
        <v>1</v>
      </c>
      <c r="G9292" s="19" t="n">
        <v>28.55</v>
      </c>
      <c r="H9292" s="19" t="n">
        <v>21.9</v>
      </c>
      <c r="I9292" s="19" t="n">
        <f aca="false">ROUND(F9292*G9292,2)</f>
        <v>28.55</v>
      </c>
      <c r="J9292" s="19" t="n">
        <f aca="false">ROUND(F9292*H9292,2)</f>
        <v>21.9</v>
      </c>
      <c r="K9292" s="19" t="n">
        <f aca="false">INDEX(Pricebook!$L$2:$L$1401,MATCH(D9292,Pricebook!$A$2:$A$1401,0))</f>
        <v>30.85</v>
      </c>
      <c r="L9292" s="19" t="n">
        <f aca="false">ROUND(F9292*K9292,2)</f>
        <v>30.85</v>
      </c>
      <c r="M9292" s="24" t="n">
        <f aca="false">DATE(YEAR(C9292),MONTH(C9292),1)</f>
        <v>46266</v>
      </c>
    </row>
    <row r="9293" customFormat="false" ht="15" hidden="false" customHeight="false" outlineLevel="0" collapsed="false">
      <c r="A9293" s="21" t="s">
        <v>4105</v>
      </c>
      <c r="B9293" s="21" t="s">
        <v>3133</v>
      </c>
      <c r="C9293" s="23" t="n">
        <v>46268</v>
      </c>
      <c r="D9293" s="21" t="s">
        <v>2400</v>
      </c>
      <c r="E9293" s="21" t="s">
        <v>2202</v>
      </c>
      <c r="F9293" s="12" t="n">
        <v>10</v>
      </c>
      <c r="G9293" s="19" t="n">
        <v>5.85</v>
      </c>
      <c r="H9293" s="19" t="n">
        <v>3.85</v>
      </c>
      <c r="I9293" s="19" t="n">
        <f aca="false">ROUND(F9293*G9293,2)</f>
        <v>58.5</v>
      </c>
      <c r="J9293" s="19" t="n">
        <f aca="false">ROUND(F9293*H9293,2)</f>
        <v>38.5</v>
      </c>
      <c r="K9293" s="19" t="n">
        <f aca="false">INDEX(Pricebook!$L$2:$L$1401,MATCH(D9293,Pricebook!$A$2:$A$1401,0))</f>
        <v>6.25</v>
      </c>
      <c r="L9293" s="19" t="n">
        <f aca="false">ROUND(F9293*K9293,2)</f>
        <v>62.5</v>
      </c>
      <c r="M9293" s="24" t="n">
        <f aca="false">DATE(YEAR(C9293),MONTH(C9293),1)</f>
        <v>46266</v>
      </c>
    </row>
    <row r="9294" customFormat="false" ht="15" hidden="false" customHeight="false" outlineLevel="0" collapsed="false">
      <c r="A9294" s="21" t="s">
        <v>4106</v>
      </c>
      <c r="B9294" s="21" t="s">
        <v>3147</v>
      </c>
      <c r="C9294" s="23" t="n">
        <v>46268</v>
      </c>
      <c r="D9294" s="21" t="s">
        <v>364</v>
      </c>
      <c r="E9294" s="21" t="s">
        <v>366</v>
      </c>
      <c r="F9294" s="12" t="n">
        <v>2</v>
      </c>
      <c r="G9294" s="19" t="n">
        <v>65.25</v>
      </c>
      <c r="H9294" s="19" t="n">
        <v>46.79</v>
      </c>
      <c r="I9294" s="19" t="n">
        <f aca="false">ROUND(F9294*G9294,2)</f>
        <v>130.5</v>
      </c>
      <c r="J9294" s="19" t="n">
        <f aca="false">ROUND(F9294*H9294,2)</f>
        <v>93.58</v>
      </c>
      <c r="K9294" s="19" t="n">
        <f aca="false">INDEX(Pricebook!$L$2:$L$1401,MATCH(D9294,Pricebook!$A$2:$A$1401,0))</f>
        <v>69.85</v>
      </c>
      <c r="L9294" s="19" t="n">
        <f aca="false">ROUND(F9294*K9294,2)</f>
        <v>139.7</v>
      </c>
      <c r="M9294" s="24" t="n">
        <f aca="false">DATE(YEAR(C9294),MONTH(C9294),1)</f>
        <v>46266</v>
      </c>
    </row>
    <row r="9295" customFormat="false" ht="15" hidden="false" customHeight="false" outlineLevel="0" collapsed="false">
      <c r="A9295" s="21" t="s">
        <v>4106</v>
      </c>
      <c r="B9295" s="21" t="s">
        <v>3147</v>
      </c>
      <c r="C9295" s="23" t="n">
        <v>46268</v>
      </c>
      <c r="D9295" s="21" t="s">
        <v>1707</v>
      </c>
      <c r="E9295" s="21" t="s">
        <v>1452</v>
      </c>
      <c r="F9295" s="12" t="n">
        <v>4</v>
      </c>
      <c r="G9295" s="19" t="n">
        <v>63</v>
      </c>
      <c r="H9295" s="19" t="n">
        <v>39.32</v>
      </c>
      <c r="I9295" s="19" t="n">
        <f aca="false">ROUND(F9295*G9295,2)</f>
        <v>252</v>
      </c>
      <c r="J9295" s="19" t="n">
        <f aca="false">ROUND(F9295*H9295,2)</f>
        <v>157.28</v>
      </c>
      <c r="K9295" s="19" t="n">
        <f aca="false">INDEX(Pricebook!$L$2:$L$1401,MATCH(D9295,Pricebook!$A$2:$A$1401,0))</f>
        <v>65.55</v>
      </c>
      <c r="L9295" s="19" t="n">
        <f aca="false">ROUND(F9295*K9295,2)</f>
        <v>262.2</v>
      </c>
      <c r="M9295" s="24" t="n">
        <f aca="false">DATE(YEAR(C9295),MONTH(C9295),1)</f>
        <v>46266</v>
      </c>
    </row>
    <row r="9296" customFormat="false" ht="15" hidden="false" customHeight="false" outlineLevel="0" collapsed="false">
      <c r="A9296" s="21" t="s">
        <v>4106</v>
      </c>
      <c r="B9296" s="21" t="s">
        <v>3147</v>
      </c>
      <c r="C9296" s="23" t="n">
        <v>46268</v>
      </c>
      <c r="D9296" s="21" t="s">
        <v>1534</v>
      </c>
      <c r="E9296" s="21" t="s">
        <v>1452</v>
      </c>
      <c r="F9296" s="12" t="n">
        <v>2</v>
      </c>
      <c r="G9296" s="19" t="n">
        <v>87.5</v>
      </c>
      <c r="H9296" s="19" t="n">
        <v>53.81</v>
      </c>
      <c r="I9296" s="19" t="n">
        <f aca="false">ROUND(F9296*G9296,2)</f>
        <v>175</v>
      </c>
      <c r="J9296" s="19" t="n">
        <f aca="false">ROUND(F9296*H9296,2)</f>
        <v>107.62</v>
      </c>
      <c r="K9296" s="19" t="n">
        <f aca="false">INDEX(Pricebook!$L$2:$L$1401,MATCH(D9296,Pricebook!$A$2:$A$1401,0))</f>
        <v>89.7</v>
      </c>
      <c r="L9296" s="19" t="n">
        <f aca="false">ROUND(F9296*K9296,2)</f>
        <v>179.4</v>
      </c>
      <c r="M9296" s="24" t="n">
        <f aca="false">DATE(YEAR(C9296),MONTH(C9296),1)</f>
        <v>46266</v>
      </c>
    </row>
    <row r="9297" customFormat="false" ht="15" hidden="false" customHeight="false" outlineLevel="0" collapsed="false">
      <c r="A9297" s="21" t="s">
        <v>4106</v>
      </c>
      <c r="B9297" s="21" t="s">
        <v>3147</v>
      </c>
      <c r="C9297" s="23" t="n">
        <v>46268</v>
      </c>
      <c r="D9297" s="21" t="s">
        <v>1765</v>
      </c>
      <c r="E9297" s="21" t="s">
        <v>1452</v>
      </c>
      <c r="F9297" s="12" t="n">
        <v>6</v>
      </c>
      <c r="G9297" s="19" t="n">
        <v>46.7</v>
      </c>
      <c r="H9297" s="19" t="n">
        <v>28.64</v>
      </c>
      <c r="I9297" s="19" t="n">
        <f aca="false">ROUND(F9297*G9297,2)</f>
        <v>280.2</v>
      </c>
      <c r="J9297" s="19" t="n">
        <f aca="false">ROUND(F9297*H9297,2)</f>
        <v>171.84</v>
      </c>
      <c r="K9297" s="19" t="n">
        <f aca="false">INDEX(Pricebook!$L$2:$L$1401,MATCH(D9297,Pricebook!$A$2:$A$1401,0))</f>
        <v>47.75</v>
      </c>
      <c r="L9297" s="19" t="n">
        <f aca="false">ROUND(F9297*K9297,2)</f>
        <v>286.5</v>
      </c>
      <c r="M9297" s="24" t="n">
        <f aca="false">DATE(YEAR(C9297),MONTH(C9297),1)</f>
        <v>46266</v>
      </c>
    </row>
    <row r="9298" customFormat="false" ht="15" hidden="false" customHeight="false" outlineLevel="0" collapsed="false">
      <c r="A9298" s="21" t="s">
        <v>4106</v>
      </c>
      <c r="B9298" s="21" t="s">
        <v>3147</v>
      </c>
      <c r="C9298" s="23" t="n">
        <v>46268</v>
      </c>
      <c r="D9298" s="21" t="s">
        <v>2378</v>
      </c>
      <c r="E9298" s="21" t="s">
        <v>2202</v>
      </c>
      <c r="F9298" s="12" t="n">
        <v>4</v>
      </c>
      <c r="G9298" s="19" t="n">
        <v>18.85</v>
      </c>
      <c r="H9298" s="19" t="n">
        <v>11.74</v>
      </c>
      <c r="I9298" s="19" t="n">
        <f aca="false">ROUND(F9298*G9298,2)</f>
        <v>75.4</v>
      </c>
      <c r="J9298" s="19" t="n">
        <f aca="false">ROUND(F9298*H9298,2)</f>
        <v>46.96</v>
      </c>
      <c r="K9298" s="19" t="n">
        <f aca="false">INDEX(Pricebook!$L$2:$L$1401,MATCH(D9298,Pricebook!$A$2:$A$1401,0))</f>
        <v>20.25</v>
      </c>
      <c r="L9298" s="19" t="n">
        <f aca="false">ROUND(F9298*K9298,2)</f>
        <v>81</v>
      </c>
      <c r="M9298" s="24" t="n">
        <f aca="false">DATE(YEAR(C9298),MONTH(C9298),1)</f>
        <v>46266</v>
      </c>
    </row>
    <row r="9299" customFormat="false" ht="15" hidden="false" customHeight="false" outlineLevel="0" collapsed="false">
      <c r="A9299" s="21" t="s">
        <v>4106</v>
      </c>
      <c r="B9299" s="21" t="s">
        <v>3147</v>
      </c>
      <c r="C9299" s="23" t="n">
        <v>46268</v>
      </c>
      <c r="D9299" s="21" t="s">
        <v>1755</v>
      </c>
      <c r="E9299" s="21" t="s">
        <v>1452</v>
      </c>
      <c r="F9299" s="12" t="n">
        <v>2</v>
      </c>
      <c r="G9299" s="19" t="n">
        <v>72</v>
      </c>
      <c r="H9299" s="19" t="n">
        <v>44.3</v>
      </c>
      <c r="I9299" s="19" t="n">
        <f aca="false">ROUND(F9299*G9299,2)</f>
        <v>144</v>
      </c>
      <c r="J9299" s="19" t="n">
        <f aca="false">ROUND(F9299*H9299,2)</f>
        <v>88.6</v>
      </c>
      <c r="K9299" s="19" t="n">
        <f aca="false">INDEX(Pricebook!$L$2:$L$1401,MATCH(D9299,Pricebook!$A$2:$A$1401,0))</f>
        <v>73.85</v>
      </c>
      <c r="L9299" s="19" t="n">
        <f aca="false">ROUND(F9299*K9299,2)</f>
        <v>147.7</v>
      </c>
      <c r="M9299" s="24" t="n">
        <f aca="false">DATE(YEAR(C9299),MONTH(C9299),1)</f>
        <v>46266</v>
      </c>
    </row>
    <row r="9300" customFormat="false" ht="15" hidden="false" customHeight="false" outlineLevel="0" collapsed="false">
      <c r="A9300" s="21" t="s">
        <v>4107</v>
      </c>
      <c r="B9300" s="21" t="s">
        <v>3087</v>
      </c>
      <c r="C9300" s="23" t="n">
        <v>46269</v>
      </c>
      <c r="D9300" s="21" t="s">
        <v>986</v>
      </c>
      <c r="E9300" s="21" t="s">
        <v>971</v>
      </c>
      <c r="F9300" s="12" t="n">
        <v>11</v>
      </c>
      <c r="G9300" s="19" t="n">
        <v>3.35</v>
      </c>
      <c r="H9300" s="19" t="n">
        <v>3.1</v>
      </c>
      <c r="I9300" s="19" t="n">
        <f aca="false">ROUND(F9300*G9300,2)</f>
        <v>36.85</v>
      </c>
      <c r="J9300" s="19" t="n">
        <f aca="false">ROUND(F9300*H9300,2)</f>
        <v>34.1</v>
      </c>
      <c r="K9300" s="19" t="n">
        <f aca="false">INDEX(Pricebook!$L$2:$L$1401,MATCH(D9300,Pricebook!$A$2:$A$1401,0))</f>
        <v>3.9</v>
      </c>
      <c r="L9300" s="19" t="n">
        <f aca="false">ROUND(F9300*K9300,2)</f>
        <v>42.9</v>
      </c>
      <c r="M9300" s="24" t="n">
        <f aca="false">DATE(YEAR(C9300),MONTH(C9300),1)</f>
        <v>46266</v>
      </c>
    </row>
    <row r="9301" customFormat="false" ht="15" hidden="false" customHeight="false" outlineLevel="0" collapsed="false">
      <c r="A9301" s="21" t="s">
        <v>4107</v>
      </c>
      <c r="B9301" s="21" t="s">
        <v>3087</v>
      </c>
      <c r="C9301" s="23" t="n">
        <v>46269</v>
      </c>
      <c r="D9301" s="21" t="s">
        <v>2464</v>
      </c>
      <c r="E9301" s="21" t="s">
        <v>2466</v>
      </c>
      <c r="F9301" s="12" t="n">
        <v>5</v>
      </c>
      <c r="G9301" s="19" t="n">
        <v>31.2</v>
      </c>
      <c r="H9301" s="19" t="n">
        <v>19.48</v>
      </c>
      <c r="I9301" s="19" t="n">
        <f aca="false">ROUND(F9301*G9301,2)</f>
        <v>156</v>
      </c>
      <c r="J9301" s="19" t="n">
        <f aca="false">ROUND(F9301*H9301,2)</f>
        <v>97.4</v>
      </c>
      <c r="K9301" s="19" t="n">
        <f aca="false">INDEX(Pricebook!$L$2:$L$1401,MATCH(D9301,Pricebook!$A$2:$A$1401,0))</f>
        <v>32.5</v>
      </c>
      <c r="L9301" s="19" t="n">
        <f aca="false">ROUND(F9301*K9301,2)</f>
        <v>162.5</v>
      </c>
      <c r="M9301" s="24" t="n">
        <f aca="false">DATE(YEAR(C9301),MONTH(C9301),1)</f>
        <v>46266</v>
      </c>
    </row>
    <row r="9302" customFormat="false" ht="15" hidden="false" customHeight="false" outlineLevel="0" collapsed="false">
      <c r="A9302" s="21" t="s">
        <v>4107</v>
      </c>
      <c r="B9302" s="21" t="s">
        <v>3087</v>
      </c>
      <c r="C9302" s="23" t="n">
        <v>46269</v>
      </c>
      <c r="D9302" s="21" t="s">
        <v>990</v>
      </c>
      <c r="E9302" s="21" t="s">
        <v>971</v>
      </c>
      <c r="F9302" s="12" t="n">
        <v>7</v>
      </c>
      <c r="G9302" s="19" t="n">
        <v>10.45</v>
      </c>
      <c r="H9302" s="19" t="n">
        <v>8.58</v>
      </c>
      <c r="I9302" s="19" t="n">
        <f aca="false">ROUND(F9302*G9302,2)</f>
        <v>73.15</v>
      </c>
      <c r="J9302" s="19" t="n">
        <f aca="false">ROUND(F9302*H9302,2)</f>
        <v>60.06</v>
      </c>
      <c r="K9302" s="19" t="n">
        <f aca="false">INDEX(Pricebook!$L$2:$L$1401,MATCH(D9302,Pricebook!$A$2:$A$1401,0))</f>
        <v>12.3</v>
      </c>
      <c r="L9302" s="19" t="n">
        <f aca="false">ROUND(F9302*K9302,2)</f>
        <v>86.1</v>
      </c>
      <c r="M9302" s="24" t="n">
        <f aca="false">DATE(YEAR(C9302),MONTH(C9302),1)</f>
        <v>46266</v>
      </c>
    </row>
    <row r="9303" customFormat="false" ht="15" hidden="false" customHeight="false" outlineLevel="0" collapsed="false">
      <c r="A9303" s="21" t="s">
        <v>4107</v>
      </c>
      <c r="B9303" s="21" t="s">
        <v>3087</v>
      </c>
      <c r="C9303" s="23" t="n">
        <v>46269</v>
      </c>
      <c r="D9303" s="21" t="s">
        <v>653</v>
      </c>
      <c r="E9303" s="21" t="s">
        <v>366</v>
      </c>
      <c r="F9303" s="12" t="n">
        <v>1</v>
      </c>
      <c r="G9303" s="19" t="n">
        <v>13.75</v>
      </c>
      <c r="H9303" s="19" t="n">
        <v>10.02</v>
      </c>
      <c r="I9303" s="19" t="n">
        <f aca="false">ROUND(F9303*G9303,2)</f>
        <v>13.75</v>
      </c>
      <c r="J9303" s="19" t="n">
        <f aca="false">ROUND(F9303*H9303,2)</f>
        <v>10.02</v>
      </c>
      <c r="K9303" s="19" t="n">
        <f aca="false">INDEX(Pricebook!$L$2:$L$1401,MATCH(D9303,Pricebook!$A$2:$A$1401,0))</f>
        <v>15</v>
      </c>
      <c r="L9303" s="19" t="n">
        <f aca="false">ROUND(F9303*K9303,2)</f>
        <v>15</v>
      </c>
      <c r="M9303" s="24" t="n">
        <f aca="false">DATE(YEAR(C9303),MONTH(C9303),1)</f>
        <v>46266</v>
      </c>
    </row>
    <row r="9304" customFormat="false" ht="15" hidden="false" customHeight="false" outlineLevel="0" collapsed="false">
      <c r="A9304" s="21" t="s">
        <v>4107</v>
      </c>
      <c r="B9304" s="21" t="s">
        <v>3087</v>
      </c>
      <c r="C9304" s="23" t="n">
        <v>46269</v>
      </c>
      <c r="D9304" s="21" t="s">
        <v>1430</v>
      </c>
      <c r="E9304" s="21" t="s">
        <v>971</v>
      </c>
      <c r="F9304" s="12" t="n">
        <v>2</v>
      </c>
      <c r="G9304" s="19" t="n">
        <v>29.15</v>
      </c>
      <c r="H9304" s="19" t="n">
        <v>23.55</v>
      </c>
      <c r="I9304" s="19" t="n">
        <f aca="false">ROUND(F9304*G9304,2)</f>
        <v>58.3</v>
      </c>
      <c r="J9304" s="19" t="n">
        <f aca="false">ROUND(F9304*H9304,2)</f>
        <v>47.1</v>
      </c>
      <c r="K9304" s="19" t="n">
        <f aca="false">INDEX(Pricebook!$L$2:$L$1401,MATCH(D9304,Pricebook!$A$2:$A$1401,0))</f>
        <v>33.65</v>
      </c>
      <c r="L9304" s="19" t="n">
        <f aca="false">ROUND(F9304*K9304,2)</f>
        <v>67.3</v>
      </c>
      <c r="M9304" s="24" t="n">
        <f aca="false">DATE(YEAR(C9304),MONTH(C9304),1)</f>
        <v>46266</v>
      </c>
    </row>
    <row r="9305" customFormat="false" ht="15" hidden="false" customHeight="false" outlineLevel="0" collapsed="false">
      <c r="A9305" s="21" t="s">
        <v>4107</v>
      </c>
      <c r="B9305" s="21" t="s">
        <v>3087</v>
      </c>
      <c r="C9305" s="23" t="n">
        <v>46269</v>
      </c>
      <c r="D9305" s="21" t="s">
        <v>1278</v>
      </c>
      <c r="E9305" s="21" t="s">
        <v>971</v>
      </c>
      <c r="F9305" s="12" t="n">
        <v>6</v>
      </c>
      <c r="G9305" s="19" t="n">
        <v>128.15</v>
      </c>
      <c r="H9305" s="19" t="n">
        <v>103.62</v>
      </c>
      <c r="I9305" s="19" t="n">
        <f aca="false">ROUND(F9305*G9305,2)</f>
        <v>768.9</v>
      </c>
      <c r="J9305" s="19" t="n">
        <f aca="false">ROUND(F9305*H9305,2)</f>
        <v>621.72</v>
      </c>
      <c r="K9305" s="19" t="n">
        <f aca="false">INDEX(Pricebook!$L$2:$L$1401,MATCH(D9305,Pricebook!$A$2:$A$1401,0))</f>
        <v>148.05</v>
      </c>
      <c r="L9305" s="19" t="n">
        <f aca="false">ROUND(F9305*K9305,2)</f>
        <v>888.3</v>
      </c>
      <c r="M9305" s="24" t="n">
        <f aca="false">DATE(YEAR(C9305),MONTH(C9305),1)</f>
        <v>46266</v>
      </c>
    </row>
    <row r="9306" customFormat="false" ht="15" hidden="false" customHeight="false" outlineLevel="0" collapsed="false">
      <c r="A9306" s="21" t="s">
        <v>4107</v>
      </c>
      <c r="B9306" s="21" t="s">
        <v>3087</v>
      </c>
      <c r="C9306" s="23" t="n">
        <v>46269</v>
      </c>
      <c r="D9306" s="21" t="s">
        <v>285</v>
      </c>
      <c r="E9306" s="21" t="s">
        <v>108</v>
      </c>
      <c r="F9306" s="12" t="n">
        <v>1</v>
      </c>
      <c r="G9306" s="19" t="n">
        <v>84.9</v>
      </c>
      <c r="H9306" s="19" t="n">
        <v>65.63</v>
      </c>
      <c r="I9306" s="19" t="n">
        <f aca="false">ROUND(F9306*G9306,2)</f>
        <v>84.9</v>
      </c>
      <c r="J9306" s="19" t="n">
        <f aca="false">ROUND(F9306*H9306,2)</f>
        <v>65.63</v>
      </c>
      <c r="K9306" s="19" t="n">
        <f aca="false">INDEX(Pricebook!$L$2:$L$1401,MATCH(D9306,Pricebook!$A$2:$A$1401,0))</f>
        <v>93.8</v>
      </c>
      <c r="L9306" s="19" t="n">
        <f aca="false">ROUND(F9306*K9306,2)</f>
        <v>93.8</v>
      </c>
      <c r="M9306" s="24" t="n">
        <f aca="false">DATE(YEAR(C9306),MONTH(C9306),1)</f>
        <v>46266</v>
      </c>
    </row>
    <row r="9307" customFormat="false" ht="15" hidden="false" customHeight="false" outlineLevel="0" collapsed="false">
      <c r="A9307" s="21" t="s">
        <v>4107</v>
      </c>
      <c r="B9307" s="21" t="s">
        <v>3087</v>
      </c>
      <c r="C9307" s="23" t="n">
        <v>46269</v>
      </c>
      <c r="D9307" s="21" t="s">
        <v>2503</v>
      </c>
      <c r="E9307" s="21" t="s">
        <v>2466</v>
      </c>
      <c r="F9307" s="12" t="n">
        <v>2</v>
      </c>
      <c r="G9307" s="19" t="n">
        <v>163.35</v>
      </c>
      <c r="H9307" s="19" t="n">
        <v>102.07</v>
      </c>
      <c r="I9307" s="19" t="n">
        <f aca="false">ROUND(F9307*G9307,2)</f>
        <v>326.7</v>
      </c>
      <c r="J9307" s="19" t="n">
        <f aca="false">ROUND(F9307*H9307,2)</f>
        <v>204.14</v>
      </c>
      <c r="K9307" s="19" t="n">
        <f aca="false">INDEX(Pricebook!$L$2:$L$1401,MATCH(D9307,Pricebook!$A$2:$A$1401,0))</f>
        <v>170.15</v>
      </c>
      <c r="L9307" s="19" t="n">
        <f aca="false">ROUND(F9307*K9307,2)</f>
        <v>340.3</v>
      </c>
      <c r="M9307" s="24" t="n">
        <f aca="false">DATE(YEAR(C9307),MONTH(C9307),1)</f>
        <v>46266</v>
      </c>
    </row>
    <row r="9308" customFormat="false" ht="15" hidden="false" customHeight="false" outlineLevel="0" collapsed="false">
      <c r="A9308" s="21" t="s">
        <v>4107</v>
      </c>
      <c r="B9308" s="21" t="s">
        <v>3087</v>
      </c>
      <c r="C9308" s="23" t="n">
        <v>46269</v>
      </c>
      <c r="D9308" s="21" t="s">
        <v>573</v>
      </c>
      <c r="E9308" s="21" t="s">
        <v>366</v>
      </c>
      <c r="F9308" s="12" t="n">
        <v>1</v>
      </c>
      <c r="G9308" s="19" t="n">
        <v>74.65</v>
      </c>
      <c r="H9308" s="19" t="n">
        <v>53.76</v>
      </c>
      <c r="I9308" s="19" t="n">
        <f aca="false">ROUND(F9308*G9308,2)</f>
        <v>74.65</v>
      </c>
      <c r="J9308" s="19" t="n">
        <f aca="false">ROUND(F9308*H9308,2)</f>
        <v>53.76</v>
      </c>
      <c r="K9308" s="19" t="n">
        <f aca="false">INDEX(Pricebook!$L$2:$L$1401,MATCH(D9308,Pricebook!$A$2:$A$1401,0))</f>
        <v>80.25</v>
      </c>
      <c r="L9308" s="19" t="n">
        <f aca="false">ROUND(F9308*K9308,2)</f>
        <v>80.25</v>
      </c>
      <c r="M9308" s="24" t="n">
        <f aca="false">DATE(YEAR(C9308),MONTH(C9308),1)</f>
        <v>46266</v>
      </c>
    </row>
    <row r="9309" customFormat="false" ht="15" hidden="false" customHeight="false" outlineLevel="0" collapsed="false">
      <c r="A9309" s="21" t="s">
        <v>4107</v>
      </c>
      <c r="B9309" s="21" t="s">
        <v>3087</v>
      </c>
      <c r="C9309" s="23" t="n">
        <v>46269</v>
      </c>
      <c r="D9309" s="21" t="s">
        <v>893</v>
      </c>
      <c r="E9309" s="21" t="s">
        <v>366</v>
      </c>
      <c r="F9309" s="12" t="n">
        <v>1</v>
      </c>
      <c r="G9309" s="19" t="n">
        <v>44.35</v>
      </c>
      <c r="H9309" s="19" t="n">
        <v>32.23</v>
      </c>
      <c r="I9309" s="19" t="n">
        <f aca="false">ROUND(F9309*G9309,2)</f>
        <v>44.35</v>
      </c>
      <c r="J9309" s="19" t="n">
        <f aca="false">ROUND(F9309*H9309,2)</f>
        <v>32.23</v>
      </c>
      <c r="K9309" s="19" t="n">
        <f aca="false">INDEX(Pricebook!$L$2:$L$1401,MATCH(D9309,Pricebook!$A$2:$A$1401,0))</f>
        <v>48.15</v>
      </c>
      <c r="L9309" s="19" t="n">
        <f aca="false">ROUND(F9309*K9309,2)</f>
        <v>48.15</v>
      </c>
      <c r="M9309" s="24" t="n">
        <f aca="false">DATE(YEAR(C9309),MONTH(C9309),1)</f>
        <v>46266</v>
      </c>
    </row>
    <row r="9310" customFormat="false" ht="15" hidden="false" customHeight="false" outlineLevel="0" collapsed="false">
      <c r="A9310" s="21" t="s">
        <v>4107</v>
      </c>
      <c r="B9310" s="21" t="s">
        <v>3087</v>
      </c>
      <c r="C9310" s="23" t="n">
        <v>46269</v>
      </c>
      <c r="D9310" s="21" t="s">
        <v>169</v>
      </c>
      <c r="E9310" s="21" t="s">
        <v>108</v>
      </c>
      <c r="F9310" s="12" t="n">
        <v>1</v>
      </c>
      <c r="G9310" s="19" t="n">
        <v>68</v>
      </c>
      <c r="H9310" s="19" t="n">
        <v>51.68</v>
      </c>
      <c r="I9310" s="19" t="n">
        <f aca="false">ROUND(F9310*G9310,2)</f>
        <v>68</v>
      </c>
      <c r="J9310" s="19" t="n">
        <f aca="false">ROUND(F9310*H9310,2)</f>
        <v>51.68</v>
      </c>
      <c r="K9310" s="19" t="n">
        <f aca="false">INDEX(Pricebook!$L$2:$L$1401,MATCH(D9310,Pricebook!$A$2:$A$1401,0))</f>
        <v>73.85</v>
      </c>
      <c r="L9310" s="19" t="n">
        <f aca="false">ROUND(F9310*K9310,2)</f>
        <v>73.85</v>
      </c>
      <c r="M9310" s="24" t="n">
        <f aca="false">DATE(YEAR(C9310),MONTH(C9310),1)</f>
        <v>46266</v>
      </c>
    </row>
    <row r="9311" customFormat="false" ht="15" hidden="false" customHeight="false" outlineLevel="0" collapsed="false">
      <c r="A9311" s="21" t="s">
        <v>4107</v>
      </c>
      <c r="B9311" s="21" t="s">
        <v>3087</v>
      </c>
      <c r="C9311" s="23" t="n">
        <v>46269</v>
      </c>
      <c r="D9311" s="21" t="s">
        <v>1204</v>
      </c>
      <c r="E9311" s="21" t="s">
        <v>971</v>
      </c>
      <c r="F9311" s="12" t="n">
        <v>2</v>
      </c>
      <c r="G9311" s="19" t="n">
        <v>16.6</v>
      </c>
      <c r="H9311" s="19" t="n">
        <v>13.47</v>
      </c>
      <c r="I9311" s="19" t="n">
        <f aca="false">ROUND(F9311*G9311,2)</f>
        <v>33.2</v>
      </c>
      <c r="J9311" s="19" t="n">
        <f aca="false">ROUND(F9311*H9311,2)</f>
        <v>26.94</v>
      </c>
      <c r="K9311" s="19" t="n">
        <f aca="false">INDEX(Pricebook!$L$2:$L$1401,MATCH(D9311,Pricebook!$A$2:$A$1401,0))</f>
        <v>19.25</v>
      </c>
      <c r="L9311" s="19" t="n">
        <f aca="false">ROUND(F9311*K9311,2)</f>
        <v>38.5</v>
      </c>
      <c r="M9311" s="24" t="n">
        <f aca="false">DATE(YEAR(C9311),MONTH(C9311),1)</f>
        <v>46266</v>
      </c>
    </row>
    <row r="9312" customFormat="false" ht="15" hidden="false" customHeight="false" outlineLevel="0" collapsed="false">
      <c r="A9312" s="21" t="s">
        <v>4107</v>
      </c>
      <c r="B9312" s="21" t="s">
        <v>3087</v>
      </c>
      <c r="C9312" s="23" t="n">
        <v>46269</v>
      </c>
      <c r="D9312" s="21" t="s">
        <v>352</v>
      </c>
      <c r="E9312" s="21" t="s">
        <v>108</v>
      </c>
      <c r="F9312" s="12" t="n">
        <v>3</v>
      </c>
      <c r="G9312" s="19" t="n">
        <v>10.65</v>
      </c>
      <c r="H9312" s="19" t="n">
        <v>8.2</v>
      </c>
      <c r="I9312" s="19" t="n">
        <f aca="false">ROUND(F9312*G9312,2)</f>
        <v>31.95</v>
      </c>
      <c r="J9312" s="19" t="n">
        <f aca="false">ROUND(F9312*H9312,2)</f>
        <v>24.6</v>
      </c>
      <c r="K9312" s="19" t="n">
        <f aca="false">INDEX(Pricebook!$L$2:$L$1401,MATCH(D9312,Pricebook!$A$2:$A$1401,0))</f>
        <v>11.75</v>
      </c>
      <c r="L9312" s="19" t="n">
        <f aca="false">ROUND(F9312*K9312,2)</f>
        <v>35.25</v>
      </c>
      <c r="M9312" s="24" t="n">
        <f aca="false">DATE(YEAR(C9312),MONTH(C9312),1)</f>
        <v>46266</v>
      </c>
    </row>
    <row r="9313" customFormat="false" ht="15" hidden="false" customHeight="false" outlineLevel="0" collapsed="false">
      <c r="A9313" s="21" t="s">
        <v>4107</v>
      </c>
      <c r="B9313" s="21" t="s">
        <v>3087</v>
      </c>
      <c r="C9313" s="23" t="n">
        <v>46269</v>
      </c>
      <c r="D9313" s="21" t="s">
        <v>813</v>
      </c>
      <c r="E9313" s="21" t="s">
        <v>366</v>
      </c>
      <c r="F9313" s="12" t="n">
        <v>1</v>
      </c>
      <c r="G9313" s="19" t="n">
        <v>17.95</v>
      </c>
      <c r="H9313" s="19" t="n">
        <v>12.87</v>
      </c>
      <c r="I9313" s="19" t="n">
        <f aca="false">ROUND(F9313*G9313,2)</f>
        <v>17.95</v>
      </c>
      <c r="J9313" s="19" t="n">
        <f aca="false">ROUND(F9313*H9313,2)</f>
        <v>12.87</v>
      </c>
      <c r="K9313" s="19" t="n">
        <f aca="false">INDEX(Pricebook!$L$2:$L$1401,MATCH(D9313,Pricebook!$A$2:$A$1401,0))</f>
        <v>19.25</v>
      </c>
      <c r="L9313" s="19" t="n">
        <f aca="false">ROUND(F9313*K9313,2)</f>
        <v>19.25</v>
      </c>
      <c r="M9313" s="24" t="n">
        <f aca="false">DATE(YEAR(C9313),MONTH(C9313),1)</f>
        <v>46266</v>
      </c>
    </row>
    <row r="9314" customFormat="false" ht="15" hidden="false" customHeight="false" outlineLevel="0" collapsed="false">
      <c r="A9314" s="21" t="s">
        <v>4108</v>
      </c>
      <c r="B9314" s="21" t="s">
        <v>3796</v>
      </c>
      <c r="C9314" s="23" t="n">
        <v>46269</v>
      </c>
      <c r="D9314" s="21" t="s">
        <v>2787</v>
      </c>
      <c r="E9314" s="21" t="s">
        <v>2748</v>
      </c>
      <c r="F9314" s="12" t="n">
        <v>5</v>
      </c>
      <c r="G9314" s="19" t="n">
        <v>18.55</v>
      </c>
      <c r="H9314" s="19" t="n">
        <v>11.04</v>
      </c>
      <c r="I9314" s="19" t="n">
        <f aca="false">ROUND(F9314*G9314,2)</f>
        <v>92.75</v>
      </c>
      <c r="J9314" s="19" t="n">
        <f aca="false">ROUND(F9314*H9314,2)</f>
        <v>55.2</v>
      </c>
      <c r="K9314" s="19" t="n">
        <f aca="false">INDEX(Pricebook!$L$2:$L$1401,MATCH(D9314,Pricebook!$A$2:$A$1401,0))</f>
        <v>20.1</v>
      </c>
      <c r="L9314" s="19" t="n">
        <f aca="false">ROUND(F9314*K9314,2)</f>
        <v>100.5</v>
      </c>
      <c r="M9314" s="24" t="n">
        <f aca="false">DATE(YEAR(C9314),MONTH(C9314),1)</f>
        <v>46266</v>
      </c>
    </row>
    <row r="9315" customFormat="false" ht="15" hidden="false" customHeight="false" outlineLevel="0" collapsed="false">
      <c r="A9315" s="21" t="s">
        <v>4108</v>
      </c>
      <c r="B9315" s="21" t="s">
        <v>3796</v>
      </c>
      <c r="C9315" s="23" t="n">
        <v>46269</v>
      </c>
      <c r="D9315" s="21" t="s">
        <v>2174</v>
      </c>
      <c r="E9315" s="21" t="s">
        <v>1941</v>
      </c>
      <c r="F9315" s="12" t="n">
        <v>4</v>
      </c>
      <c r="G9315" s="19" t="n">
        <v>52.3</v>
      </c>
      <c r="H9315" s="19" t="n">
        <v>33.51</v>
      </c>
      <c r="I9315" s="19" t="n">
        <f aca="false">ROUND(F9315*G9315,2)</f>
        <v>209.2</v>
      </c>
      <c r="J9315" s="19" t="n">
        <f aca="false">ROUND(F9315*H9315,2)</f>
        <v>134.04</v>
      </c>
      <c r="K9315" s="19" t="n">
        <f aca="false">INDEX(Pricebook!$L$2:$L$1401,MATCH(D9315,Pricebook!$A$2:$A$1401,0))</f>
        <v>54.05</v>
      </c>
      <c r="L9315" s="19" t="n">
        <f aca="false">ROUND(F9315*K9315,2)</f>
        <v>216.2</v>
      </c>
      <c r="M9315" s="24" t="n">
        <f aca="false">DATE(YEAR(C9315),MONTH(C9315),1)</f>
        <v>46266</v>
      </c>
    </row>
    <row r="9316" customFormat="false" ht="15" hidden="false" customHeight="false" outlineLevel="0" collapsed="false">
      <c r="A9316" s="21" t="s">
        <v>4108</v>
      </c>
      <c r="B9316" s="21" t="s">
        <v>3796</v>
      </c>
      <c r="C9316" s="23" t="n">
        <v>46269</v>
      </c>
      <c r="D9316" s="21" t="s">
        <v>2920</v>
      </c>
      <c r="E9316" s="21" t="s">
        <v>2748</v>
      </c>
      <c r="F9316" s="12" t="n">
        <v>3</v>
      </c>
      <c r="G9316" s="19" t="n">
        <v>43.95</v>
      </c>
      <c r="H9316" s="19" t="n">
        <v>26.65</v>
      </c>
      <c r="I9316" s="19" t="n">
        <f aca="false">ROUND(F9316*G9316,2)</f>
        <v>131.85</v>
      </c>
      <c r="J9316" s="19" t="n">
        <f aca="false">ROUND(F9316*H9316,2)</f>
        <v>79.95</v>
      </c>
      <c r="K9316" s="19" t="n">
        <f aca="false">INDEX(Pricebook!$L$2:$L$1401,MATCH(D9316,Pricebook!$A$2:$A$1401,0))</f>
        <v>43.95</v>
      </c>
      <c r="L9316" s="19" t="n">
        <f aca="false">ROUND(F9316*K9316,2)</f>
        <v>131.85</v>
      </c>
      <c r="M9316" s="24" t="n">
        <f aca="false">DATE(YEAR(C9316),MONTH(C9316),1)</f>
        <v>46266</v>
      </c>
    </row>
    <row r="9317" customFormat="false" ht="15" hidden="false" customHeight="false" outlineLevel="0" collapsed="false">
      <c r="A9317" s="21" t="s">
        <v>4108</v>
      </c>
      <c r="B9317" s="21" t="s">
        <v>3796</v>
      </c>
      <c r="C9317" s="23" t="n">
        <v>46269</v>
      </c>
      <c r="D9317" s="21" t="s">
        <v>911</v>
      </c>
      <c r="E9317" s="21" t="s">
        <v>366</v>
      </c>
      <c r="F9317" s="12" t="n">
        <v>1</v>
      </c>
      <c r="G9317" s="19" t="n">
        <v>143.3</v>
      </c>
      <c r="H9317" s="19" t="n">
        <v>104.47</v>
      </c>
      <c r="I9317" s="19" t="n">
        <f aca="false">ROUND(F9317*G9317,2)</f>
        <v>143.3</v>
      </c>
      <c r="J9317" s="19" t="n">
        <f aca="false">ROUND(F9317*H9317,2)</f>
        <v>104.47</v>
      </c>
      <c r="K9317" s="19" t="n">
        <f aca="false">INDEX(Pricebook!$L$2:$L$1401,MATCH(D9317,Pricebook!$A$2:$A$1401,0))</f>
        <v>155.95</v>
      </c>
      <c r="L9317" s="19" t="n">
        <f aca="false">ROUND(F9317*K9317,2)</f>
        <v>155.95</v>
      </c>
      <c r="M9317" s="24" t="n">
        <f aca="false">DATE(YEAR(C9317),MONTH(C9317),1)</f>
        <v>46266</v>
      </c>
    </row>
    <row r="9318" customFormat="false" ht="15" hidden="false" customHeight="false" outlineLevel="0" collapsed="false">
      <c r="A9318" s="21" t="s">
        <v>4108</v>
      </c>
      <c r="B9318" s="21" t="s">
        <v>3796</v>
      </c>
      <c r="C9318" s="23" t="n">
        <v>46269</v>
      </c>
      <c r="D9318" s="21" t="s">
        <v>523</v>
      </c>
      <c r="E9318" s="21" t="s">
        <v>366</v>
      </c>
      <c r="F9318" s="12" t="n">
        <v>5</v>
      </c>
      <c r="G9318" s="19" t="n">
        <v>16.3</v>
      </c>
      <c r="H9318" s="19" t="n">
        <v>11.67</v>
      </c>
      <c r="I9318" s="19" t="n">
        <f aca="false">ROUND(F9318*G9318,2)</f>
        <v>81.5</v>
      </c>
      <c r="J9318" s="19" t="n">
        <f aca="false">ROUND(F9318*H9318,2)</f>
        <v>58.35</v>
      </c>
      <c r="K9318" s="19" t="n">
        <f aca="false">INDEX(Pricebook!$L$2:$L$1401,MATCH(D9318,Pricebook!$A$2:$A$1401,0))</f>
        <v>17.45</v>
      </c>
      <c r="L9318" s="19" t="n">
        <f aca="false">ROUND(F9318*K9318,2)</f>
        <v>87.25</v>
      </c>
      <c r="M9318" s="24" t="n">
        <f aca="false">DATE(YEAR(C9318),MONTH(C9318),1)</f>
        <v>46266</v>
      </c>
    </row>
    <row r="9319" customFormat="false" ht="15" hidden="false" customHeight="false" outlineLevel="0" collapsed="false">
      <c r="A9319" s="21" t="s">
        <v>4108</v>
      </c>
      <c r="B9319" s="21" t="s">
        <v>3796</v>
      </c>
      <c r="C9319" s="23" t="n">
        <v>46269</v>
      </c>
      <c r="D9319" s="21" t="s">
        <v>2110</v>
      </c>
      <c r="E9319" s="21" t="s">
        <v>1941</v>
      </c>
      <c r="F9319" s="12" t="n">
        <v>3</v>
      </c>
      <c r="G9319" s="19" t="n">
        <v>100</v>
      </c>
      <c r="H9319" s="19" t="n">
        <v>64.19</v>
      </c>
      <c r="I9319" s="19" t="n">
        <f aca="false">ROUND(F9319*G9319,2)</f>
        <v>300</v>
      </c>
      <c r="J9319" s="19" t="n">
        <f aca="false">ROUND(F9319*H9319,2)</f>
        <v>192.57</v>
      </c>
      <c r="K9319" s="19" t="n">
        <f aca="false">INDEX(Pricebook!$L$2:$L$1401,MATCH(D9319,Pricebook!$A$2:$A$1401,0))</f>
        <v>103.55</v>
      </c>
      <c r="L9319" s="19" t="n">
        <f aca="false">ROUND(F9319*K9319,2)</f>
        <v>310.65</v>
      </c>
      <c r="M9319" s="24" t="n">
        <f aca="false">DATE(YEAR(C9319),MONTH(C9319),1)</f>
        <v>46266</v>
      </c>
    </row>
    <row r="9320" customFormat="false" ht="15" hidden="false" customHeight="false" outlineLevel="0" collapsed="false">
      <c r="A9320" s="21" t="s">
        <v>4108</v>
      </c>
      <c r="B9320" s="21" t="s">
        <v>3796</v>
      </c>
      <c r="C9320" s="23" t="n">
        <v>46269</v>
      </c>
      <c r="D9320" s="21" t="s">
        <v>767</v>
      </c>
      <c r="E9320" s="21" t="s">
        <v>366</v>
      </c>
      <c r="F9320" s="12" t="n">
        <v>1</v>
      </c>
      <c r="G9320" s="19" t="n">
        <v>43.15</v>
      </c>
      <c r="H9320" s="19" t="n">
        <v>30.8</v>
      </c>
      <c r="I9320" s="19" t="n">
        <f aca="false">ROUND(F9320*G9320,2)</f>
        <v>43.15</v>
      </c>
      <c r="J9320" s="19" t="n">
        <f aca="false">ROUND(F9320*H9320,2)</f>
        <v>30.8</v>
      </c>
      <c r="K9320" s="19" t="n">
        <f aca="false">INDEX(Pricebook!$L$2:$L$1401,MATCH(D9320,Pricebook!$A$2:$A$1401,0))</f>
        <v>46</v>
      </c>
      <c r="L9320" s="19" t="n">
        <f aca="false">ROUND(F9320*K9320,2)</f>
        <v>46</v>
      </c>
      <c r="M9320" s="24" t="n">
        <f aca="false">DATE(YEAR(C9320),MONTH(C9320),1)</f>
        <v>46266</v>
      </c>
    </row>
    <row r="9321" customFormat="false" ht="15" hidden="false" customHeight="false" outlineLevel="0" collapsed="false">
      <c r="A9321" s="21" t="s">
        <v>4108</v>
      </c>
      <c r="B9321" s="21" t="s">
        <v>3796</v>
      </c>
      <c r="C9321" s="23" t="n">
        <v>46269</v>
      </c>
      <c r="D9321" s="21" t="s">
        <v>1984</v>
      </c>
      <c r="E9321" s="21" t="s">
        <v>1941</v>
      </c>
      <c r="F9321" s="12" t="n">
        <v>2</v>
      </c>
      <c r="G9321" s="19" t="n">
        <v>44.55</v>
      </c>
      <c r="H9321" s="19" t="n">
        <v>28.58</v>
      </c>
      <c r="I9321" s="19" t="n">
        <f aca="false">ROUND(F9321*G9321,2)</f>
        <v>89.1</v>
      </c>
      <c r="J9321" s="19" t="n">
        <f aca="false">ROUND(F9321*H9321,2)</f>
        <v>57.16</v>
      </c>
      <c r="K9321" s="19" t="n">
        <f aca="false">INDEX(Pricebook!$L$2:$L$1401,MATCH(D9321,Pricebook!$A$2:$A$1401,0))</f>
        <v>46.1</v>
      </c>
      <c r="L9321" s="19" t="n">
        <f aca="false">ROUND(F9321*K9321,2)</f>
        <v>92.2</v>
      </c>
      <c r="M9321" s="24" t="n">
        <f aca="false">DATE(YEAR(C9321),MONTH(C9321),1)</f>
        <v>46266</v>
      </c>
    </row>
    <row r="9322" customFormat="false" ht="15" hidden="false" customHeight="false" outlineLevel="0" collapsed="false">
      <c r="A9322" s="21" t="s">
        <v>4108</v>
      </c>
      <c r="B9322" s="21" t="s">
        <v>3796</v>
      </c>
      <c r="C9322" s="23" t="n">
        <v>46269</v>
      </c>
      <c r="D9322" s="21" t="s">
        <v>2922</v>
      </c>
      <c r="E9322" s="21" t="s">
        <v>2748</v>
      </c>
      <c r="F9322" s="12" t="n">
        <v>6</v>
      </c>
      <c r="G9322" s="19" t="n">
        <v>2.55</v>
      </c>
      <c r="H9322" s="19" t="n">
        <v>1.51</v>
      </c>
      <c r="I9322" s="19" t="n">
        <f aca="false">ROUND(F9322*G9322,2)</f>
        <v>15.3</v>
      </c>
      <c r="J9322" s="19" t="n">
        <f aca="false">ROUND(F9322*H9322,2)</f>
        <v>9.06</v>
      </c>
      <c r="K9322" s="19" t="n">
        <f aca="false">INDEX(Pricebook!$L$2:$L$1401,MATCH(D9322,Pricebook!$A$2:$A$1401,0))</f>
        <v>2.75</v>
      </c>
      <c r="L9322" s="19" t="n">
        <f aca="false">ROUND(F9322*K9322,2)</f>
        <v>16.5</v>
      </c>
      <c r="M9322" s="24" t="n">
        <f aca="false">DATE(YEAR(C9322),MONTH(C9322),1)</f>
        <v>46266</v>
      </c>
    </row>
    <row r="9323" customFormat="false" ht="15" hidden="false" customHeight="false" outlineLevel="0" collapsed="false">
      <c r="A9323" s="21" t="s">
        <v>4108</v>
      </c>
      <c r="B9323" s="21" t="s">
        <v>3796</v>
      </c>
      <c r="C9323" s="23" t="n">
        <v>46269</v>
      </c>
      <c r="D9323" s="21" t="s">
        <v>2004</v>
      </c>
      <c r="E9323" s="21" t="s">
        <v>1941</v>
      </c>
      <c r="F9323" s="12" t="n">
        <v>4</v>
      </c>
      <c r="G9323" s="19" t="n">
        <v>35.3</v>
      </c>
      <c r="H9323" s="19" t="n">
        <v>24.81</v>
      </c>
      <c r="I9323" s="19" t="n">
        <f aca="false">ROUND(F9323*G9323,2)</f>
        <v>141.2</v>
      </c>
      <c r="J9323" s="19" t="n">
        <f aca="false">ROUND(F9323*H9323,2)</f>
        <v>99.24</v>
      </c>
      <c r="K9323" s="19" t="n">
        <f aca="false">INDEX(Pricebook!$L$2:$L$1401,MATCH(D9323,Pricebook!$A$2:$A$1401,0))</f>
        <v>36.5</v>
      </c>
      <c r="L9323" s="19" t="n">
        <f aca="false">ROUND(F9323*K9323,2)</f>
        <v>146</v>
      </c>
      <c r="M9323" s="24" t="n">
        <f aca="false">DATE(YEAR(C9323),MONTH(C9323),1)</f>
        <v>46266</v>
      </c>
    </row>
    <row r="9324" customFormat="false" ht="15" hidden="false" customHeight="false" outlineLevel="0" collapsed="false">
      <c r="A9324" s="21" t="s">
        <v>4108</v>
      </c>
      <c r="B9324" s="21" t="s">
        <v>3796</v>
      </c>
      <c r="C9324" s="23" t="n">
        <v>46269</v>
      </c>
      <c r="D9324" s="21" t="s">
        <v>631</v>
      </c>
      <c r="E9324" s="21" t="s">
        <v>366</v>
      </c>
      <c r="F9324" s="12" t="n">
        <v>1</v>
      </c>
      <c r="G9324" s="19" t="n">
        <v>53.3</v>
      </c>
      <c r="H9324" s="19" t="n">
        <v>38.66</v>
      </c>
      <c r="I9324" s="19" t="n">
        <f aca="false">ROUND(F9324*G9324,2)</f>
        <v>53.3</v>
      </c>
      <c r="J9324" s="19" t="n">
        <f aca="false">ROUND(F9324*H9324,2)</f>
        <v>38.66</v>
      </c>
      <c r="K9324" s="19" t="n">
        <f aca="false">INDEX(Pricebook!$L$2:$L$1401,MATCH(D9324,Pricebook!$A$2:$A$1401,0))</f>
        <v>57.75</v>
      </c>
      <c r="L9324" s="19" t="n">
        <f aca="false">ROUND(F9324*K9324,2)</f>
        <v>57.75</v>
      </c>
      <c r="M9324" s="24" t="n">
        <f aca="false">DATE(YEAR(C9324),MONTH(C9324),1)</f>
        <v>46266</v>
      </c>
    </row>
    <row r="9325" customFormat="false" ht="15" hidden="false" customHeight="false" outlineLevel="0" collapsed="false">
      <c r="A9325" s="21" t="s">
        <v>4108</v>
      </c>
      <c r="B9325" s="21" t="s">
        <v>3796</v>
      </c>
      <c r="C9325" s="23" t="n">
        <v>46269</v>
      </c>
      <c r="D9325" s="21" t="s">
        <v>1292</v>
      </c>
      <c r="E9325" s="21" t="s">
        <v>971</v>
      </c>
      <c r="F9325" s="12" t="n">
        <v>8</v>
      </c>
      <c r="G9325" s="19" t="n">
        <v>2.8</v>
      </c>
      <c r="H9325" s="19" t="n">
        <v>2.29</v>
      </c>
      <c r="I9325" s="19" t="n">
        <f aca="false">ROUND(F9325*G9325,2)</f>
        <v>22.4</v>
      </c>
      <c r="J9325" s="19" t="n">
        <f aca="false">ROUND(F9325*H9325,2)</f>
        <v>18.32</v>
      </c>
      <c r="K9325" s="19" t="n">
        <f aca="false">INDEX(Pricebook!$L$2:$L$1401,MATCH(D9325,Pricebook!$A$2:$A$1401,0))</f>
        <v>3.3</v>
      </c>
      <c r="L9325" s="19" t="n">
        <f aca="false">ROUND(F9325*K9325,2)</f>
        <v>26.4</v>
      </c>
      <c r="M9325" s="24" t="n">
        <f aca="false">DATE(YEAR(C9325),MONTH(C9325),1)</f>
        <v>46266</v>
      </c>
    </row>
    <row r="9326" customFormat="false" ht="15" hidden="false" customHeight="false" outlineLevel="0" collapsed="false">
      <c r="A9326" s="21" t="s">
        <v>4109</v>
      </c>
      <c r="B9326" s="21" t="s">
        <v>3437</v>
      </c>
      <c r="C9326" s="23" t="n">
        <v>46269</v>
      </c>
      <c r="D9326" s="21" t="s">
        <v>2916</v>
      </c>
      <c r="E9326" s="21" t="s">
        <v>2748</v>
      </c>
      <c r="F9326" s="12" t="n">
        <v>6</v>
      </c>
      <c r="G9326" s="19" t="n">
        <v>5.1</v>
      </c>
      <c r="H9326" s="19" t="n">
        <v>3.07</v>
      </c>
      <c r="I9326" s="19" t="n">
        <f aca="false">ROUND(F9326*G9326,2)</f>
        <v>30.6</v>
      </c>
      <c r="J9326" s="19" t="n">
        <f aca="false">ROUND(F9326*H9326,2)</f>
        <v>18.42</v>
      </c>
      <c r="K9326" s="19" t="n">
        <f aca="false">INDEX(Pricebook!$L$2:$L$1401,MATCH(D9326,Pricebook!$A$2:$A$1401,0))</f>
        <v>5.6</v>
      </c>
      <c r="L9326" s="19" t="n">
        <f aca="false">ROUND(F9326*K9326,2)</f>
        <v>33.6</v>
      </c>
      <c r="M9326" s="24" t="n">
        <f aca="false">DATE(YEAR(C9326),MONTH(C9326),1)</f>
        <v>46266</v>
      </c>
    </row>
    <row r="9327" customFormat="false" ht="15" hidden="false" customHeight="false" outlineLevel="0" collapsed="false">
      <c r="A9327" s="21" t="s">
        <v>4109</v>
      </c>
      <c r="B9327" s="21" t="s">
        <v>3437</v>
      </c>
      <c r="C9327" s="23" t="n">
        <v>46269</v>
      </c>
      <c r="D9327" s="21" t="s">
        <v>2804</v>
      </c>
      <c r="E9327" s="21" t="s">
        <v>2748</v>
      </c>
      <c r="F9327" s="12" t="n">
        <v>5</v>
      </c>
      <c r="G9327" s="19" t="n">
        <v>12.4</v>
      </c>
      <c r="H9327" s="19" t="n">
        <v>7.43</v>
      </c>
      <c r="I9327" s="19" t="n">
        <f aca="false">ROUND(F9327*G9327,2)</f>
        <v>62</v>
      </c>
      <c r="J9327" s="19" t="n">
        <f aca="false">ROUND(F9327*H9327,2)</f>
        <v>37.15</v>
      </c>
      <c r="K9327" s="19" t="n">
        <f aca="false">INDEX(Pricebook!$L$2:$L$1401,MATCH(D9327,Pricebook!$A$2:$A$1401,0))</f>
        <v>13.55</v>
      </c>
      <c r="L9327" s="19" t="n">
        <f aca="false">ROUND(F9327*K9327,2)</f>
        <v>67.75</v>
      </c>
      <c r="M9327" s="24" t="n">
        <f aca="false">DATE(YEAR(C9327),MONTH(C9327),1)</f>
        <v>46266</v>
      </c>
    </row>
    <row r="9328" customFormat="false" ht="15" hidden="false" customHeight="false" outlineLevel="0" collapsed="false">
      <c r="A9328" s="21" t="s">
        <v>4109</v>
      </c>
      <c r="B9328" s="21" t="s">
        <v>3437</v>
      </c>
      <c r="C9328" s="23" t="n">
        <v>46269</v>
      </c>
      <c r="D9328" s="21" t="s">
        <v>2471</v>
      </c>
      <c r="E9328" s="21" t="s">
        <v>2466</v>
      </c>
      <c r="F9328" s="12" t="n">
        <v>5</v>
      </c>
      <c r="G9328" s="19" t="n">
        <v>81</v>
      </c>
      <c r="H9328" s="19" t="n">
        <v>50.19</v>
      </c>
      <c r="I9328" s="19" t="n">
        <f aca="false">ROUND(F9328*G9328,2)</f>
        <v>405</v>
      </c>
      <c r="J9328" s="19" t="n">
        <f aca="false">ROUND(F9328*H9328,2)</f>
        <v>250.95</v>
      </c>
      <c r="K9328" s="19" t="n">
        <f aca="false">INDEX(Pricebook!$L$2:$L$1401,MATCH(D9328,Pricebook!$A$2:$A$1401,0))</f>
        <v>83.65</v>
      </c>
      <c r="L9328" s="19" t="n">
        <f aca="false">ROUND(F9328*K9328,2)</f>
        <v>418.25</v>
      </c>
      <c r="M9328" s="24" t="n">
        <f aca="false">DATE(YEAR(C9328),MONTH(C9328),1)</f>
        <v>46266</v>
      </c>
    </row>
    <row r="9329" customFormat="false" ht="15" hidden="false" customHeight="false" outlineLevel="0" collapsed="false">
      <c r="A9329" s="21" t="s">
        <v>4109</v>
      </c>
      <c r="B9329" s="21" t="s">
        <v>3437</v>
      </c>
      <c r="C9329" s="23" t="n">
        <v>46269</v>
      </c>
      <c r="D9329" s="21" t="s">
        <v>2497</v>
      </c>
      <c r="E9329" s="21" t="s">
        <v>2466</v>
      </c>
      <c r="F9329" s="12" t="n">
        <v>1</v>
      </c>
      <c r="G9329" s="19" t="n">
        <v>42.2</v>
      </c>
      <c r="H9329" s="19" t="n">
        <v>26.61</v>
      </c>
      <c r="I9329" s="19" t="n">
        <f aca="false">ROUND(F9329*G9329,2)</f>
        <v>42.2</v>
      </c>
      <c r="J9329" s="19" t="n">
        <f aca="false">ROUND(F9329*H9329,2)</f>
        <v>26.61</v>
      </c>
      <c r="K9329" s="19" t="n">
        <f aca="false">INDEX(Pricebook!$L$2:$L$1401,MATCH(D9329,Pricebook!$A$2:$A$1401,0))</f>
        <v>44.35</v>
      </c>
      <c r="L9329" s="19" t="n">
        <f aca="false">ROUND(F9329*K9329,2)</f>
        <v>44.35</v>
      </c>
      <c r="M9329" s="24" t="n">
        <f aca="false">DATE(YEAR(C9329),MONTH(C9329),1)</f>
        <v>46266</v>
      </c>
    </row>
    <row r="9330" customFormat="false" ht="15" hidden="false" customHeight="false" outlineLevel="0" collapsed="false">
      <c r="A9330" s="21" t="s">
        <v>4109</v>
      </c>
      <c r="B9330" s="21" t="s">
        <v>3437</v>
      </c>
      <c r="C9330" s="23" t="n">
        <v>46269</v>
      </c>
      <c r="D9330" s="21" t="s">
        <v>631</v>
      </c>
      <c r="E9330" s="21" t="s">
        <v>366</v>
      </c>
      <c r="F9330" s="12" t="n">
        <v>2</v>
      </c>
      <c r="G9330" s="19" t="n">
        <v>53.3</v>
      </c>
      <c r="H9330" s="19" t="n">
        <v>38.66</v>
      </c>
      <c r="I9330" s="19" t="n">
        <f aca="false">ROUND(F9330*G9330,2)</f>
        <v>106.6</v>
      </c>
      <c r="J9330" s="19" t="n">
        <f aca="false">ROUND(F9330*H9330,2)</f>
        <v>77.32</v>
      </c>
      <c r="K9330" s="19" t="n">
        <f aca="false">INDEX(Pricebook!$L$2:$L$1401,MATCH(D9330,Pricebook!$A$2:$A$1401,0))</f>
        <v>57.75</v>
      </c>
      <c r="L9330" s="19" t="n">
        <f aca="false">ROUND(F9330*K9330,2)</f>
        <v>115.5</v>
      </c>
      <c r="M9330" s="24" t="n">
        <f aca="false">DATE(YEAR(C9330),MONTH(C9330),1)</f>
        <v>46266</v>
      </c>
    </row>
    <row r="9331" customFormat="false" ht="15" hidden="false" customHeight="false" outlineLevel="0" collapsed="false">
      <c r="A9331" s="21" t="s">
        <v>4109</v>
      </c>
      <c r="B9331" s="21" t="s">
        <v>3437</v>
      </c>
      <c r="C9331" s="23" t="n">
        <v>46269</v>
      </c>
      <c r="D9331" s="21" t="s">
        <v>2473</v>
      </c>
      <c r="E9331" s="21" t="s">
        <v>2466</v>
      </c>
      <c r="F9331" s="12" t="n">
        <v>1</v>
      </c>
      <c r="G9331" s="19" t="n">
        <v>146.25</v>
      </c>
      <c r="H9331" s="19" t="n">
        <v>90.46</v>
      </c>
      <c r="I9331" s="19" t="n">
        <f aca="false">ROUND(F9331*G9331,2)</f>
        <v>146.25</v>
      </c>
      <c r="J9331" s="19" t="n">
        <f aca="false">ROUND(F9331*H9331,2)</f>
        <v>90.46</v>
      </c>
      <c r="K9331" s="19" t="n">
        <f aca="false">INDEX(Pricebook!$L$2:$L$1401,MATCH(D9331,Pricebook!$A$2:$A$1401,0))</f>
        <v>150.8</v>
      </c>
      <c r="L9331" s="19" t="n">
        <f aca="false">ROUND(F9331*K9331,2)</f>
        <v>150.8</v>
      </c>
      <c r="M9331" s="24" t="n">
        <f aca="false">DATE(YEAR(C9331),MONTH(C9331),1)</f>
        <v>46266</v>
      </c>
    </row>
    <row r="9332" customFormat="false" ht="15" hidden="false" customHeight="false" outlineLevel="0" collapsed="false">
      <c r="A9332" s="21" t="s">
        <v>4109</v>
      </c>
      <c r="B9332" s="21" t="s">
        <v>3437</v>
      </c>
      <c r="C9332" s="23" t="n">
        <v>46269</v>
      </c>
      <c r="D9332" s="21" t="s">
        <v>2806</v>
      </c>
      <c r="E9332" s="21" t="s">
        <v>2748</v>
      </c>
      <c r="F9332" s="12" t="n">
        <v>5</v>
      </c>
      <c r="G9332" s="19" t="n">
        <v>46.65</v>
      </c>
      <c r="H9332" s="19" t="n">
        <v>27.82</v>
      </c>
      <c r="I9332" s="19" t="n">
        <f aca="false">ROUND(F9332*G9332,2)</f>
        <v>233.25</v>
      </c>
      <c r="J9332" s="19" t="n">
        <f aca="false">ROUND(F9332*H9332,2)</f>
        <v>139.1</v>
      </c>
      <c r="K9332" s="19" t="n">
        <f aca="false">INDEX(Pricebook!$L$2:$L$1401,MATCH(D9332,Pricebook!$A$2:$A$1401,0))</f>
        <v>50.6</v>
      </c>
      <c r="L9332" s="19" t="n">
        <f aca="false">ROUND(F9332*K9332,2)</f>
        <v>253</v>
      </c>
      <c r="M9332" s="24" t="n">
        <f aca="false">DATE(YEAR(C9332),MONTH(C9332),1)</f>
        <v>46266</v>
      </c>
    </row>
    <row r="9333" customFormat="false" ht="15" hidden="false" customHeight="false" outlineLevel="0" collapsed="false">
      <c r="A9333" s="21" t="s">
        <v>4110</v>
      </c>
      <c r="B9333" s="21" t="s">
        <v>3679</v>
      </c>
      <c r="C9333" s="23" t="n">
        <v>46269</v>
      </c>
      <c r="D9333" s="21" t="s">
        <v>469</v>
      </c>
      <c r="E9333" s="21" t="s">
        <v>366</v>
      </c>
      <c r="F9333" s="12" t="n">
        <v>4</v>
      </c>
      <c r="G9333" s="19" t="n">
        <v>9.3</v>
      </c>
      <c r="H9333" s="19" t="n">
        <v>6.63</v>
      </c>
      <c r="I9333" s="19" t="n">
        <f aca="false">ROUND(F9333*G9333,2)</f>
        <v>37.2</v>
      </c>
      <c r="J9333" s="19" t="n">
        <f aca="false">ROUND(F9333*H9333,2)</f>
        <v>26.52</v>
      </c>
      <c r="K9333" s="19" t="n">
        <f aca="false">INDEX(Pricebook!$L$2:$L$1401,MATCH(D9333,Pricebook!$A$2:$A$1401,0))</f>
        <v>9.9</v>
      </c>
      <c r="L9333" s="19" t="n">
        <f aca="false">ROUND(F9333*K9333,2)</f>
        <v>39.6</v>
      </c>
      <c r="M9333" s="24" t="n">
        <f aca="false">DATE(YEAR(C9333),MONTH(C9333),1)</f>
        <v>46266</v>
      </c>
    </row>
    <row r="9334" customFormat="false" ht="15" hidden="false" customHeight="false" outlineLevel="0" collapsed="false">
      <c r="A9334" s="21" t="s">
        <v>4110</v>
      </c>
      <c r="B9334" s="21" t="s">
        <v>3679</v>
      </c>
      <c r="C9334" s="23" t="n">
        <v>46269</v>
      </c>
      <c r="D9334" s="21" t="s">
        <v>1046</v>
      </c>
      <c r="E9334" s="21" t="s">
        <v>971</v>
      </c>
      <c r="F9334" s="12" t="n">
        <v>5</v>
      </c>
      <c r="G9334" s="19" t="n">
        <v>5.15</v>
      </c>
      <c r="H9334" s="19" t="n">
        <v>4.18</v>
      </c>
      <c r="I9334" s="19" t="n">
        <f aca="false">ROUND(F9334*G9334,2)</f>
        <v>25.75</v>
      </c>
      <c r="J9334" s="19" t="n">
        <f aca="false">ROUND(F9334*H9334,2)</f>
        <v>20.9</v>
      </c>
      <c r="K9334" s="19" t="n">
        <f aca="false">INDEX(Pricebook!$L$2:$L$1401,MATCH(D9334,Pricebook!$A$2:$A$1401,0))</f>
        <v>5.7</v>
      </c>
      <c r="L9334" s="19" t="n">
        <f aca="false">ROUND(F9334*K9334,2)</f>
        <v>28.5</v>
      </c>
      <c r="M9334" s="24" t="n">
        <f aca="false">DATE(YEAR(C9334),MONTH(C9334),1)</f>
        <v>46266</v>
      </c>
    </row>
    <row r="9335" customFormat="false" ht="15" hidden="false" customHeight="false" outlineLevel="0" collapsed="false">
      <c r="A9335" s="21" t="s">
        <v>4110</v>
      </c>
      <c r="B9335" s="21" t="s">
        <v>3679</v>
      </c>
      <c r="C9335" s="23" t="n">
        <v>46269</v>
      </c>
      <c r="D9335" s="21" t="s">
        <v>2092</v>
      </c>
      <c r="E9335" s="21" t="s">
        <v>1941</v>
      </c>
      <c r="F9335" s="12" t="n">
        <v>1</v>
      </c>
      <c r="G9335" s="19" t="n">
        <v>181.8</v>
      </c>
      <c r="H9335" s="19" t="n">
        <v>116.47</v>
      </c>
      <c r="I9335" s="19" t="n">
        <f aca="false">ROUND(F9335*G9335,2)</f>
        <v>181.8</v>
      </c>
      <c r="J9335" s="19" t="n">
        <f aca="false">ROUND(F9335*H9335,2)</f>
        <v>116.47</v>
      </c>
      <c r="K9335" s="19" t="n">
        <f aca="false">INDEX(Pricebook!$L$2:$L$1401,MATCH(D9335,Pricebook!$A$2:$A$1401,0))</f>
        <v>187.9</v>
      </c>
      <c r="L9335" s="19" t="n">
        <f aca="false">ROUND(F9335*K9335,2)</f>
        <v>187.9</v>
      </c>
      <c r="M9335" s="24" t="n">
        <f aca="false">DATE(YEAR(C9335),MONTH(C9335),1)</f>
        <v>46266</v>
      </c>
    </row>
    <row r="9336" customFormat="false" ht="15" hidden="false" customHeight="false" outlineLevel="0" collapsed="false">
      <c r="A9336" s="21" t="s">
        <v>4110</v>
      </c>
      <c r="B9336" s="21" t="s">
        <v>3679</v>
      </c>
      <c r="C9336" s="23" t="n">
        <v>46269</v>
      </c>
      <c r="D9336" s="21" t="s">
        <v>2892</v>
      </c>
      <c r="E9336" s="21" t="s">
        <v>2748</v>
      </c>
      <c r="F9336" s="12" t="n">
        <v>10</v>
      </c>
      <c r="G9336" s="19" t="n">
        <v>14.55</v>
      </c>
      <c r="H9336" s="19" t="n">
        <v>8.65</v>
      </c>
      <c r="I9336" s="19" t="n">
        <f aca="false">ROUND(F9336*G9336,2)</f>
        <v>145.5</v>
      </c>
      <c r="J9336" s="19" t="n">
        <f aca="false">ROUND(F9336*H9336,2)</f>
        <v>86.5</v>
      </c>
      <c r="K9336" s="19" t="n">
        <f aca="false">INDEX(Pricebook!$L$2:$L$1401,MATCH(D9336,Pricebook!$A$2:$A$1401,0))</f>
        <v>15.75</v>
      </c>
      <c r="L9336" s="19" t="n">
        <f aca="false">ROUND(F9336*K9336,2)</f>
        <v>157.5</v>
      </c>
      <c r="M9336" s="24" t="n">
        <f aca="false">DATE(YEAR(C9336),MONTH(C9336),1)</f>
        <v>46266</v>
      </c>
    </row>
    <row r="9337" customFormat="false" ht="15" hidden="false" customHeight="false" outlineLevel="0" collapsed="false">
      <c r="A9337" s="21" t="s">
        <v>4110</v>
      </c>
      <c r="B9337" s="21" t="s">
        <v>3679</v>
      </c>
      <c r="C9337" s="23" t="n">
        <v>46269</v>
      </c>
      <c r="D9337" s="21" t="s">
        <v>745</v>
      </c>
      <c r="E9337" s="21" t="s">
        <v>366</v>
      </c>
      <c r="F9337" s="12" t="n">
        <v>2</v>
      </c>
      <c r="G9337" s="19" t="n">
        <v>146.3</v>
      </c>
      <c r="H9337" s="19" t="n">
        <v>104.27</v>
      </c>
      <c r="I9337" s="19" t="n">
        <f aca="false">ROUND(F9337*G9337,2)</f>
        <v>292.6</v>
      </c>
      <c r="J9337" s="19" t="n">
        <f aca="false">ROUND(F9337*H9337,2)</f>
        <v>208.54</v>
      </c>
      <c r="K9337" s="19" t="n">
        <f aca="false">INDEX(Pricebook!$L$2:$L$1401,MATCH(D9337,Pricebook!$A$2:$A$1401,0))</f>
        <v>155.65</v>
      </c>
      <c r="L9337" s="19" t="n">
        <f aca="false">ROUND(F9337*K9337,2)</f>
        <v>311.3</v>
      </c>
      <c r="M9337" s="24" t="n">
        <f aca="false">DATE(YEAR(C9337),MONTH(C9337),1)</f>
        <v>46266</v>
      </c>
    </row>
    <row r="9338" customFormat="false" ht="15" hidden="false" customHeight="false" outlineLevel="0" collapsed="false">
      <c r="A9338" s="21" t="s">
        <v>4110</v>
      </c>
      <c r="B9338" s="21" t="s">
        <v>3679</v>
      </c>
      <c r="C9338" s="23" t="n">
        <v>46269</v>
      </c>
      <c r="D9338" s="21" t="s">
        <v>2104</v>
      </c>
      <c r="E9338" s="21" t="s">
        <v>1941</v>
      </c>
      <c r="F9338" s="12" t="n">
        <v>6</v>
      </c>
      <c r="G9338" s="19" t="n">
        <v>103.9</v>
      </c>
      <c r="H9338" s="19" t="n">
        <v>66.45</v>
      </c>
      <c r="I9338" s="19" t="n">
        <f aca="false">ROUND(F9338*G9338,2)</f>
        <v>623.4</v>
      </c>
      <c r="J9338" s="19" t="n">
        <f aca="false">ROUND(F9338*H9338,2)</f>
        <v>398.7</v>
      </c>
      <c r="K9338" s="19" t="n">
        <f aca="false">INDEX(Pricebook!$L$2:$L$1401,MATCH(D9338,Pricebook!$A$2:$A$1401,0))</f>
        <v>107.2</v>
      </c>
      <c r="L9338" s="19" t="n">
        <f aca="false">ROUND(F9338*K9338,2)</f>
        <v>643.2</v>
      </c>
      <c r="M9338" s="24" t="n">
        <f aca="false">DATE(YEAR(C9338),MONTH(C9338),1)</f>
        <v>46266</v>
      </c>
    </row>
    <row r="9339" customFormat="false" ht="15" hidden="false" customHeight="false" outlineLevel="0" collapsed="false">
      <c r="A9339" s="21" t="s">
        <v>4110</v>
      </c>
      <c r="B9339" s="21" t="s">
        <v>3679</v>
      </c>
      <c r="C9339" s="23" t="n">
        <v>46269</v>
      </c>
      <c r="D9339" s="21" t="s">
        <v>2086</v>
      </c>
      <c r="E9339" s="21" t="s">
        <v>1941</v>
      </c>
      <c r="F9339" s="12" t="n">
        <v>2</v>
      </c>
      <c r="G9339" s="19" t="n">
        <v>60.5</v>
      </c>
      <c r="H9339" s="19" t="n">
        <v>39.01</v>
      </c>
      <c r="I9339" s="19" t="n">
        <f aca="false">ROUND(F9339*G9339,2)</f>
        <v>121</v>
      </c>
      <c r="J9339" s="19" t="n">
        <f aca="false">ROUND(F9339*H9339,2)</f>
        <v>78.02</v>
      </c>
      <c r="K9339" s="19" t="n">
        <f aca="false">INDEX(Pricebook!$L$2:$L$1401,MATCH(D9339,Pricebook!$A$2:$A$1401,0))</f>
        <v>62.95</v>
      </c>
      <c r="L9339" s="19" t="n">
        <f aca="false">ROUND(F9339*K9339,2)</f>
        <v>125.9</v>
      </c>
      <c r="M9339" s="24" t="n">
        <f aca="false">DATE(YEAR(C9339),MONTH(C9339),1)</f>
        <v>46266</v>
      </c>
    </row>
    <row r="9340" customFormat="false" ht="15" hidden="false" customHeight="false" outlineLevel="0" collapsed="false">
      <c r="A9340" s="21" t="s">
        <v>4110</v>
      </c>
      <c r="B9340" s="21" t="s">
        <v>3679</v>
      </c>
      <c r="C9340" s="23" t="n">
        <v>46269</v>
      </c>
      <c r="D9340" s="21" t="s">
        <v>2124</v>
      </c>
      <c r="E9340" s="21" t="s">
        <v>1941</v>
      </c>
      <c r="F9340" s="12" t="n">
        <v>2</v>
      </c>
      <c r="G9340" s="19" t="n">
        <v>101.75</v>
      </c>
      <c r="H9340" s="19" t="n">
        <v>73.85</v>
      </c>
      <c r="I9340" s="19" t="n">
        <f aca="false">ROUND(F9340*G9340,2)</f>
        <v>203.5</v>
      </c>
      <c r="J9340" s="19" t="n">
        <f aca="false">ROUND(F9340*H9340,2)</f>
        <v>147.7</v>
      </c>
      <c r="K9340" s="19" t="n">
        <f aca="false">INDEX(Pricebook!$L$2:$L$1401,MATCH(D9340,Pricebook!$A$2:$A$1401,0))</f>
        <v>107.05</v>
      </c>
      <c r="L9340" s="19" t="n">
        <f aca="false">ROUND(F9340*K9340,2)</f>
        <v>214.1</v>
      </c>
      <c r="M9340" s="24" t="n">
        <f aca="false">DATE(YEAR(C9340),MONTH(C9340),1)</f>
        <v>46266</v>
      </c>
    </row>
    <row r="9341" customFormat="false" ht="15" hidden="false" customHeight="false" outlineLevel="0" collapsed="false">
      <c r="A9341" s="21" t="s">
        <v>4110</v>
      </c>
      <c r="B9341" s="21" t="s">
        <v>3679</v>
      </c>
      <c r="C9341" s="23" t="n">
        <v>46269</v>
      </c>
      <c r="D9341" s="21" t="s">
        <v>523</v>
      </c>
      <c r="E9341" s="21" t="s">
        <v>366</v>
      </c>
      <c r="F9341" s="12" t="n">
        <v>4</v>
      </c>
      <c r="G9341" s="19" t="n">
        <v>16.3</v>
      </c>
      <c r="H9341" s="19" t="n">
        <v>11.67</v>
      </c>
      <c r="I9341" s="19" t="n">
        <f aca="false">ROUND(F9341*G9341,2)</f>
        <v>65.2</v>
      </c>
      <c r="J9341" s="19" t="n">
        <f aca="false">ROUND(F9341*H9341,2)</f>
        <v>46.68</v>
      </c>
      <c r="K9341" s="19" t="n">
        <f aca="false">INDEX(Pricebook!$L$2:$L$1401,MATCH(D9341,Pricebook!$A$2:$A$1401,0))</f>
        <v>17.45</v>
      </c>
      <c r="L9341" s="19" t="n">
        <f aca="false">ROUND(F9341*K9341,2)</f>
        <v>69.8</v>
      </c>
      <c r="M9341" s="24" t="n">
        <f aca="false">DATE(YEAR(C9341),MONTH(C9341),1)</f>
        <v>46266</v>
      </c>
    </row>
    <row r="9342" customFormat="false" ht="15" hidden="false" customHeight="false" outlineLevel="0" collapsed="false">
      <c r="A9342" s="21" t="s">
        <v>4110</v>
      </c>
      <c r="B9342" s="21" t="s">
        <v>3679</v>
      </c>
      <c r="C9342" s="23" t="n">
        <v>46269</v>
      </c>
      <c r="D9342" s="21" t="s">
        <v>2154</v>
      </c>
      <c r="E9342" s="21" t="s">
        <v>1941</v>
      </c>
      <c r="F9342" s="12" t="n">
        <v>3</v>
      </c>
      <c r="G9342" s="19" t="n">
        <v>44.4</v>
      </c>
      <c r="H9342" s="19" t="n">
        <v>28.45</v>
      </c>
      <c r="I9342" s="19" t="n">
        <f aca="false">ROUND(F9342*G9342,2)</f>
        <v>133.2</v>
      </c>
      <c r="J9342" s="19" t="n">
        <f aca="false">ROUND(F9342*H9342,2)</f>
        <v>85.35</v>
      </c>
      <c r="K9342" s="19" t="n">
        <f aca="false">INDEX(Pricebook!$L$2:$L$1401,MATCH(D9342,Pricebook!$A$2:$A$1401,0))</f>
        <v>45.9</v>
      </c>
      <c r="L9342" s="19" t="n">
        <f aca="false">ROUND(F9342*K9342,2)</f>
        <v>137.7</v>
      </c>
      <c r="M9342" s="24" t="n">
        <f aca="false">DATE(YEAR(C9342),MONTH(C9342),1)</f>
        <v>46266</v>
      </c>
    </row>
    <row r="9343" customFormat="false" ht="15" hidden="false" customHeight="false" outlineLevel="0" collapsed="false">
      <c r="A9343" s="21" t="s">
        <v>4110</v>
      </c>
      <c r="B9343" s="21" t="s">
        <v>3679</v>
      </c>
      <c r="C9343" s="23" t="n">
        <v>46269</v>
      </c>
      <c r="D9343" s="21" t="s">
        <v>2880</v>
      </c>
      <c r="E9343" s="21" t="s">
        <v>2748</v>
      </c>
      <c r="F9343" s="12" t="n">
        <v>1</v>
      </c>
      <c r="G9343" s="19" t="n">
        <v>18.4</v>
      </c>
      <c r="H9343" s="19" t="n">
        <v>10.98</v>
      </c>
      <c r="I9343" s="19" t="n">
        <f aca="false">ROUND(F9343*G9343,2)</f>
        <v>18.4</v>
      </c>
      <c r="J9343" s="19" t="n">
        <f aca="false">ROUND(F9343*H9343,2)</f>
        <v>10.98</v>
      </c>
      <c r="K9343" s="19" t="n">
        <f aca="false">INDEX(Pricebook!$L$2:$L$1401,MATCH(D9343,Pricebook!$A$2:$A$1401,0))</f>
        <v>20</v>
      </c>
      <c r="L9343" s="19" t="n">
        <f aca="false">ROUND(F9343*K9343,2)</f>
        <v>20</v>
      </c>
      <c r="M9343" s="24" t="n">
        <f aca="false">DATE(YEAR(C9343),MONTH(C9343),1)</f>
        <v>46266</v>
      </c>
    </row>
    <row r="9344" customFormat="false" ht="15" hidden="false" customHeight="false" outlineLevel="0" collapsed="false">
      <c r="A9344" s="21" t="s">
        <v>4110</v>
      </c>
      <c r="B9344" s="21" t="s">
        <v>3679</v>
      </c>
      <c r="C9344" s="23" t="n">
        <v>46269</v>
      </c>
      <c r="D9344" s="21" t="s">
        <v>1292</v>
      </c>
      <c r="E9344" s="21" t="s">
        <v>971</v>
      </c>
      <c r="F9344" s="12" t="n">
        <v>11</v>
      </c>
      <c r="G9344" s="19" t="n">
        <v>2.8</v>
      </c>
      <c r="H9344" s="19" t="n">
        <v>2.29</v>
      </c>
      <c r="I9344" s="19" t="n">
        <f aca="false">ROUND(F9344*G9344,2)</f>
        <v>30.8</v>
      </c>
      <c r="J9344" s="19" t="n">
        <f aca="false">ROUND(F9344*H9344,2)</f>
        <v>25.19</v>
      </c>
      <c r="K9344" s="19" t="n">
        <f aca="false">INDEX(Pricebook!$L$2:$L$1401,MATCH(D9344,Pricebook!$A$2:$A$1401,0))</f>
        <v>3.3</v>
      </c>
      <c r="L9344" s="19" t="n">
        <f aca="false">ROUND(F9344*K9344,2)</f>
        <v>36.3</v>
      </c>
      <c r="M9344" s="24" t="n">
        <f aca="false">DATE(YEAR(C9344),MONTH(C9344),1)</f>
        <v>46266</v>
      </c>
    </row>
    <row r="9345" customFormat="false" ht="15" hidden="false" customHeight="false" outlineLevel="0" collapsed="false">
      <c r="A9345" s="21" t="s">
        <v>4110</v>
      </c>
      <c r="B9345" s="21" t="s">
        <v>3679</v>
      </c>
      <c r="C9345" s="23" t="n">
        <v>46269</v>
      </c>
      <c r="D9345" s="21" t="s">
        <v>1174</v>
      </c>
      <c r="E9345" s="21" t="s">
        <v>971</v>
      </c>
      <c r="F9345" s="12" t="n">
        <v>1</v>
      </c>
      <c r="G9345" s="19" t="n">
        <v>694.3</v>
      </c>
      <c r="H9345" s="19" t="n">
        <v>567.06</v>
      </c>
      <c r="I9345" s="19" t="n">
        <f aca="false">ROUND(F9345*G9345,2)</f>
        <v>694.3</v>
      </c>
      <c r="J9345" s="19" t="n">
        <f aca="false">ROUND(F9345*H9345,2)</f>
        <v>567.06</v>
      </c>
      <c r="K9345" s="19" t="n">
        <f aca="false">INDEX(Pricebook!$L$2:$L$1401,MATCH(D9345,Pricebook!$A$2:$A$1401,0))</f>
        <v>810.1</v>
      </c>
      <c r="L9345" s="19" t="n">
        <f aca="false">ROUND(F9345*K9345,2)</f>
        <v>810.1</v>
      </c>
      <c r="M9345" s="24" t="n">
        <f aca="false">DATE(YEAR(C9345),MONTH(C9345),1)</f>
        <v>46266</v>
      </c>
    </row>
    <row r="9346" customFormat="false" ht="15" hidden="false" customHeight="false" outlineLevel="0" collapsed="false">
      <c r="A9346" s="21" t="s">
        <v>4110</v>
      </c>
      <c r="B9346" s="21" t="s">
        <v>3679</v>
      </c>
      <c r="C9346" s="23" t="n">
        <v>46269</v>
      </c>
      <c r="D9346" s="21" t="s">
        <v>2766</v>
      </c>
      <c r="E9346" s="21" t="s">
        <v>2748</v>
      </c>
      <c r="F9346" s="12" t="n">
        <v>5</v>
      </c>
      <c r="G9346" s="19" t="n">
        <v>4.45</v>
      </c>
      <c r="H9346" s="19" t="n">
        <v>2.63</v>
      </c>
      <c r="I9346" s="19" t="n">
        <f aca="false">ROUND(F9346*G9346,2)</f>
        <v>22.25</v>
      </c>
      <c r="J9346" s="19" t="n">
        <f aca="false">ROUND(F9346*H9346,2)</f>
        <v>13.15</v>
      </c>
      <c r="K9346" s="19" t="n">
        <f aca="false">INDEX(Pricebook!$L$2:$L$1401,MATCH(D9346,Pricebook!$A$2:$A$1401,0))</f>
        <v>4.8</v>
      </c>
      <c r="L9346" s="19" t="n">
        <f aca="false">ROUND(F9346*K9346,2)</f>
        <v>24</v>
      </c>
      <c r="M9346" s="24" t="n">
        <f aca="false">DATE(YEAR(C9346),MONTH(C9346),1)</f>
        <v>46266</v>
      </c>
    </row>
    <row r="9347" customFormat="false" ht="15" hidden="false" customHeight="false" outlineLevel="0" collapsed="false">
      <c r="A9347" s="21" t="s">
        <v>4110</v>
      </c>
      <c r="B9347" s="21" t="s">
        <v>3679</v>
      </c>
      <c r="C9347" s="23" t="n">
        <v>46269</v>
      </c>
      <c r="D9347" s="21" t="s">
        <v>1426</v>
      </c>
      <c r="E9347" s="21" t="s">
        <v>971</v>
      </c>
      <c r="F9347" s="12" t="n">
        <v>27</v>
      </c>
      <c r="G9347" s="19" t="n">
        <v>1</v>
      </c>
      <c r="H9347" s="19" t="n">
        <v>0.82</v>
      </c>
      <c r="I9347" s="19" t="n">
        <f aca="false">ROUND(F9347*G9347,2)</f>
        <v>27</v>
      </c>
      <c r="J9347" s="19" t="n">
        <f aca="false">ROUND(F9347*H9347,2)</f>
        <v>22.14</v>
      </c>
      <c r="K9347" s="19" t="n">
        <f aca="false">INDEX(Pricebook!$L$2:$L$1401,MATCH(D9347,Pricebook!$A$2:$A$1401,0))</f>
        <v>1.2</v>
      </c>
      <c r="L9347" s="19" t="n">
        <f aca="false">ROUND(F9347*K9347,2)</f>
        <v>32.4</v>
      </c>
      <c r="M9347" s="24" t="n">
        <f aca="false">DATE(YEAR(C9347),MONTH(C9347),1)</f>
        <v>46266</v>
      </c>
    </row>
    <row r="9348" customFormat="false" ht="15" hidden="false" customHeight="false" outlineLevel="0" collapsed="false">
      <c r="A9348" s="21" t="s">
        <v>4110</v>
      </c>
      <c r="B9348" s="21" t="s">
        <v>3679</v>
      </c>
      <c r="C9348" s="23" t="n">
        <v>46269</v>
      </c>
      <c r="D9348" s="21" t="s">
        <v>2186</v>
      </c>
      <c r="E9348" s="21" t="s">
        <v>1941</v>
      </c>
      <c r="F9348" s="12" t="n">
        <v>4</v>
      </c>
      <c r="G9348" s="19" t="n">
        <v>47.5</v>
      </c>
      <c r="H9348" s="19" t="n">
        <v>33.36</v>
      </c>
      <c r="I9348" s="19" t="n">
        <f aca="false">ROUND(F9348*G9348,2)</f>
        <v>190</v>
      </c>
      <c r="J9348" s="19" t="n">
        <f aca="false">ROUND(F9348*H9348,2)</f>
        <v>133.44</v>
      </c>
      <c r="K9348" s="19" t="n">
        <f aca="false">INDEX(Pricebook!$L$2:$L$1401,MATCH(D9348,Pricebook!$A$2:$A$1401,0))</f>
        <v>49.1</v>
      </c>
      <c r="L9348" s="19" t="n">
        <f aca="false">ROUND(F9348*K9348,2)</f>
        <v>196.4</v>
      </c>
      <c r="M9348" s="24" t="n">
        <f aca="false">DATE(YEAR(C9348),MONTH(C9348),1)</f>
        <v>46266</v>
      </c>
    </row>
    <row r="9349" customFormat="false" ht="15" hidden="false" customHeight="false" outlineLevel="0" collapsed="false">
      <c r="A9349" s="21" t="s">
        <v>4110</v>
      </c>
      <c r="B9349" s="21" t="s">
        <v>3679</v>
      </c>
      <c r="C9349" s="23" t="n">
        <v>46269</v>
      </c>
      <c r="D9349" s="21" t="s">
        <v>2126</v>
      </c>
      <c r="E9349" s="21" t="s">
        <v>1941</v>
      </c>
      <c r="F9349" s="12" t="n">
        <v>3</v>
      </c>
      <c r="G9349" s="19" t="n">
        <v>134.4</v>
      </c>
      <c r="H9349" s="19" t="n">
        <v>86.93</v>
      </c>
      <c r="I9349" s="19" t="n">
        <f aca="false">ROUND(F9349*G9349,2)</f>
        <v>403.2</v>
      </c>
      <c r="J9349" s="19" t="n">
        <f aca="false">ROUND(F9349*H9349,2)</f>
        <v>260.79</v>
      </c>
      <c r="K9349" s="19" t="n">
        <f aca="false">INDEX(Pricebook!$L$2:$L$1401,MATCH(D9349,Pricebook!$A$2:$A$1401,0))</f>
        <v>140.25</v>
      </c>
      <c r="L9349" s="19" t="n">
        <f aca="false">ROUND(F9349*K9349,2)</f>
        <v>420.75</v>
      </c>
      <c r="M9349" s="24" t="n">
        <f aca="false">DATE(YEAR(C9349),MONTH(C9349),1)</f>
        <v>46266</v>
      </c>
    </row>
    <row r="9350" customFormat="false" ht="15" hidden="false" customHeight="false" outlineLevel="0" collapsed="false">
      <c r="A9350" s="21" t="s">
        <v>4110</v>
      </c>
      <c r="B9350" s="21" t="s">
        <v>3679</v>
      </c>
      <c r="C9350" s="23" t="n">
        <v>46269</v>
      </c>
      <c r="D9350" s="21" t="s">
        <v>2114</v>
      </c>
      <c r="E9350" s="21" t="s">
        <v>1941</v>
      </c>
      <c r="F9350" s="12" t="n">
        <v>4</v>
      </c>
      <c r="G9350" s="19" t="n">
        <v>141.8</v>
      </c>
      <c r="H9350" s="19" t="n">
        <v>91.92</v>
      </c>
      <c r="I9350" s="19" t="n">
        <f aca="false">ROUND(F9350*G9350,2)</f>
        <v>567.2</v>
      </c>
      <c r="J9350" s="19" t="n">
        <f aca="false">ROUND(F9350*H9350,2)</f>
        <v>367.68</v>
      </c>
      <c r="K9350" s="19" t="n">
        <f aca="false">INDEX(Pricebook!$L$2:$L$1401,MATCH(D9350,Pricebook!$A$2:$A$1401,0))</f>
        <v>148.3</v>
      </c>
      <c r="L9350" s="19" t="n">
        <f aca="false">ROUND(F9350*K9350,2)</f>
        <v>593.2</v>
      </c>
      <c r="M9350" s="24" t="n">
        <f aca="false">DATE(YEAR(C9350),MONTH(C9350),1)</f>
        <v>46266</v>
      </c>
    </row>
    <row r="9351" customFormat="false" ht="15" hidden="false" customHeight="false" outlineLevel="0" collapsed="false">
      <c r="A9351" s="21" t="s">
        <v>4111</v>
      </c>
      <c r="B9351" s="21" t="s">
        <v>3697</v>
      </c>
      <c r="C9351" s="23" t="n">
        <v>46269</v>
      </c>
      <c r="D9351" s="21" t="s">
        <v>2872</v>
      </c>
      <c r="E9351" s="21" t="s">
        <v>2748</v>
      </c>
      <c r="F9351" s="12" t="n">
        <v>6</v>
      </c>
      <c r="G9351" s="19" t="n">
        <v>4.75</v>
      </c>
      <c r="H9351" s="19" t="n">
        <v>2.82</v>
      </c>
      <c r="I9351" s="19" t="n">
        <f aca="false">ROUND(F9351*G9351,2)</f>
        <v>28.5</v>
      </c>
      <c r="J9351" s="19" t="n">
        <f aca="false">ROUND(F9351*H9351,2)</f>
        <v>16.92</v>
      </c>
      <c r="K9351" s="19" t="n">
        <f aca="false">INDEX(Pricebook!$L$2:$L$1401,MATCH(D9351,Pricebook!$A$2:$A$1401,0))</f>
        <v>5.15</v>
      </c>
      <c r="L9351" s="19" t="n">
        <f aca="false">ROUND(F9351*K9351,2)</f>
        <v>30.9</v>
      </c>
      <c r="M9351" s="24" t="n">
        <f aca="false">DATE(YEAR(C9351),MONTH(C9351),1)</f>
        <v>46266</v>
      </c>
    </row>
    <row r="9352" customFormat="false" ht="15" hidden="false" customHeight="false" outlineLevel="0" collapsed="false">
      <c r="A9352" s="21" t="s">
        <v>4111</v>
      </c>
      <c r="B9352" s="21" t="s">
        <v>3697</v>
      </c>
      <c r="C9352" s="23" t="n">
        <v>46269</v>
      </c>
      <c r="D9352" s="21" t="s">
        <v>982</v>
      </c>
      <c r="E9352" s="21" t="s">
        <v>971</v>
      </c>
      <c r="F9352" s="12" t="n">
        <v>3</v>
      </c>
      <c r="G9352" s="19" t="n">
        <v>40.1</v>
      </c>
      <c r="H9352" s="19" t="n">
        <v>32.56</v>
      </c>
      <c r="I9352" s="19" t="n">
        <f aca="false">ROUND(F9352*G9352,2)</f>
        <v>120.3</v>
      </c>
      <c r="J9352" s="19" t="n">
        <f aca="false">ROUND(F9352*H9352,2)</f>
        <v>97.68</v>
      </c>
      <c r="K9352" s="19" t="n">
        <f aca="false">INDEX(Pricebook!$L$2:$L$1401,MATCH(D9352,Pricebook!$A$2:$A$1401,0))</f>
        <v>46.55</v>
      </c>
      <c r="L9352" s="19" t="n">
        <f aca="false">ROUND(F9352*K9352,2)</f>
        <v>139.65</v>
      </c>
      <c r="M9352" s="24" t="n">
        <f aca="false">DATE(YEAR(C9352),MONTH(C9352),1)</f>
        <v>46266</v>
      </c>
    </row>
    <row r="9353" customFormat="false" ht="15" hidden="false" customHeight="false" outlineLevel="0" collapsed="false">
      <c r="A9353" s="21" t="s">
        <v>4111</v>
      </c>
      <c r="B9353" s="21" t="s">
        <v>3697</v>
      </c>
      <c r="C9353" s="23" t="n">
        <v>46269</v>
      </c>
      <c r="D9353" s="21" t="s">
        <v>2880</v>
      </c>
      <c r="E9353" s="21" t="s">
        <v>2748</v>
      </c>
      <c r="F9353" s="12" t="n">
        <v>1</v>
      </c>
      <c r="G9353" s="19" t="n">
        <v>18.4</v>
      </c>
      <c r="H9353" s="19" t="n">
        <v>10.98</v>
      </c>
      <c r="I9353" s="19" t="n">
        <f aca="false">ROUND(F9353*G9353,2)</f>
        <v>18.4</v>
      </c>
      <c r="J9353" s="19" t="n">
        <f aca="false">ROUND(F9353*H9353,2)</f>
        <v>10.98</v>
      </c>
      <c r="K9353" s="19" t="n">
        <f aca="false">INDEX(Pricebook!$L$2:$L$1401,MATCH(D9353,Pricebook!$A$2:$A$1401,0))</f>
        <v>20</v>
      </c>
      <c r="L9353" s="19" t="n">
        <f aca="false">ROUND(F9353*K9353,2)</f>
        <v>20</v>
      </c>
      <c r="M9353" s="24" t="n">
        <f aca="false">DATE(YEAR(C9353),MONTH(C9353),1)</f>
        <v>46266</v>
      </c>
    </row>
    <row r="9354" customFormat="false" ht="15" hidden="false" customHeight="false" outlineLevel="0" collapsed="false">
      <c r="A9354" s="21" t="s">
        <v>4111</v>
      </c>
      <c r="B9354" s="21" t="s">
        <v>3697</v>
      </c>
      <c r="C9354" s="23" t="n">
        <v>46269</v>
      </c>
      <c r="D9354" s="21" t="s">
        <v>2749</v>
      </c>
      <c r="E9354" s="21" t="s">
        <v>2748</v>
      </c>
      <c r="F9354" s="12" t="n">
        <v>4</v>
      </c>
      <c r="G9354" s="19" t="n">
        <v>29.1</v>
      </c>
      <c r="H9354" s="19" t="n">
        <v>17.45</v>
      </c>
      <c r="I9354" s="19" t="n">
        <f aca="false">ROUND(F9354*G9354,2)</f>
        <v>116.4</v>
      </c>
      <c r="J9354" s="19" t="n">
        <f aca="false">ROUND(F9354*H9354,2)</f>
        <v>69.8</v>
      </c>
      <c r="K9354" s="19" t="n">
        <f aca="false">INDEX(Pricebook!$L$2:$L$1401,MATCH(D9354,Pricebook!$A$2:$A$1401,0))</f>
        <v>31.75</v>
      </c>
      <c r="L9354" s="19" t="n">
        <f aca="false">ROUND(F9354*K9354,2)</f>
        <v>127</v>
      </c>
      <c r="M9354" s="24" t="n">
        <f aca="false">DATE(YEAR(C9354),MONTH(C9354),1)</f>
        <v>46266</v>
      </c>
    </row>
    <row r="9355" customFormat="false" ht="15" hidden="false" customHeight="false" outlineLevel="0" collapsed="false">
      <c r="A9355" s="21" t="s">
        <v>4111</v>
      </c>
      <c r="B9355" s="21" t="s">
        <v>3697</v>
      </c>
      <c r="C9355" s="23" t="n">
        <v>46269</v>
      </c>
      <c r="D9355" s="21" t="s">
        <v>322</v>
      </c>
      <c r="E9355" s="21" t="s">
        <v>108</v>
      </c>
      <c r="F9355" s="12" t="n">
        <v>1</v>
      </c>
      <c r="G9355" s="19" t="n">
        <v>9.05</v>
      </c>
      <c r="H9355" s="19" t="n">
        <v>6.84</v>
      </c>
      <c r="I9355" s="19" t="n">
        <f aca="false">ROUND(F9355*G9355,2)</f>
        <v>9.05</v>
      </c>
      <c r="J9355" s="19" t="n">
        <f aca="false">ROUND(F9355*H9355,2)</f>
        <v>6.84</v>
      </c>
      <c r="K9355" s="19" t="n">
        <f aca="false">INDEX(Pricebook!$L$2:$L$1401,MATCH(D9355,Pricebook!$A$2:$A$1401,0))</f>
        <v>9.8</v>
      </c>
      <c r="L9355" s="19" t="n">
        <f aca="false">ROUND(F9355*K9355,2)</f>
        <v>9.8</v>
      </c>
      <c r="M9355" s="24" t="n">
        <f aca="false">DATE(YEAR(C9355),MONTH(C9355),1)</f>
        <v>46266</v>
      </c>
    </row>
    <row r="9356" customFormat="false" ht="15" hidden="false" customHeight="false" outlineLevel="0" collapsed="false">
      <c r="A9356" s="21" t="s">
        <v>4111</v>
      </c>
      <c r="B9356" s="21" t="s">
        <v>3697</v>
      </c>
      <c r="C9356" s="23" t="n">
        <v>46269</v>
      </c>
      <c r="D9356" s="21" t="s">
        <v>1262</v>
      </c>
      <c r="E9356" s="21" t="s">
        <v>971</v>
      </c>
      <c r="F9356" s="12" t="n">
        <v>1</v>
      </c>
      <c r="G9356" s="19" t="n">
        <v>514.3</v>
      </c>
      <c r="H9356" s="19" t="n">
        <v>417.36</v>
      </c>
      <c r="I9356" s="19" t="n">
        <f aca="false">ROUND(F9356*G9356,2)</f>
        <v>514.3</v>
      </c>
      <c r="J9356" s="19" t="n">
        <f aca="false">ROUND(F9356*H9356,2)</f>
        <v>417.36</v>
      </c>
      <c r="K9356" s="19" t="n">
        <f aca="false">INDEX(Pricebook!$L$2:$L$1401,MATCH(D9356,Pricebook!$A$2:$A$1401,0))</f>
        <v>596.25</v>
      </c>
      <c r="L9356" s="19" t="n">
        <f aca="false">ROUND(F9356*K9356,2)</f>
        <v>596.25</v>
      </c>
      <c r="M9356" s="24" t="n">
        <f aca="false">DATE(YEAR(C9356),MONTH(C9356),1)</f>
        <v>46266</v>
      </c>
    </row>
    <row r="9357" customFormat="false" ht="15" hidden="false" customHeight="false" outlineLevel="0" collapsed="false">
      <c r="A9357" s="21" t="s">
        <v>4112</v>
      </c>
      <c r="B9357" s="21" t="s">
        <v>3109</v>
      </c>
      <c r="C9357" s="23" t="n">
        <v>46269</v>
      </c>
      <c r="D9357" s="21" t="s">
        <v>759</v>
      </c>
      <c r="E9357" s="21" t="s">
        <v>366</v>
      </c>
      <c r="F9357" s="12" t="n">
        <v>3</v>
      </c>
      <c r="G9357" s="19" t="n">
        <v>41.2</v>
      </c>
      <c r="H9357" s="19" t="n">
        <v>29.68</v>
      </c>
      <c r="I9357" s="19" t="n">
        <f aca="false">ROUND(F9357*G9357,2)</f>
        <v>123.6</v>
      </c>
      <c r="J9357" s="19" t="n">
        <f aca="false">ROUND(F9357*H9357,2)</f>
        <v>89.04</v>
      </c>
      <c r="K9357" s="19" t="n">
        <f aca="false">INDEX(Pricebook!$L$2:$L$1401,MATCH(D9357,Pricebook!$A$2:$A$1401,0))</f>
        <v>44.3</v>
      </c>
      <c r="L9357" s="19" t="n">
        <f aca="false">ROUND(F9357*K9357,2)</f>
        <v>132.9</v>
      </c>
      <c r="M9357" s="24" t="n">
        <f aca="false">DATE(YEAR(C9357),MONTH(C9357),1)</f>
        <v>46266</v>
      </c>
    </row>
    <row r="9358" customFormat="false" ht="15" hidden="false" customHeight="false" outlineLevel="0" collapsed="false">
      <c r="A9358" s="21" t="s">
        <v>4112</v>
      </c>
      <c r="B9358" s="21" t="s">
        <v>3109</v>
      </c>
      <c r="C9358" s="23" t="n">
        <v>46269</v>
      </c>
      <c r="D9358" s="21" t="s">
        <v>2030</v>
      </c>
      <c r="E9358" s="21" t="s">
        <v>1941</v>
      </c>
      <c r="F9358" s="12" t="n">
        <v>1</v>
      </c>
      <c r="G9358" s="19" t="n">
        <v>120.75</v>
      </c>
      <c r="H9358" s="19" t="n">
        <v>77.78</v>
      </c>
      <c r="I9358" s="19" t="n">
        <f aca="false">ROUND(F9358*G9358,2)</f>
        <v>120.75</v>
      </c>
      <c r="J9358" s="19" t="n">
        <f aca="false">ROUND(F9358*H9358,2)</f>
        <v>77.78</v>
      </c>
      <c r="K9358" s="19" t="n">
        <f aca="false">INDEX(Pricebook!$L$2:$L$1401,MATCH(D9358,Pricebook!$A$2:$A$1401,0))</f>
        <v>125.5</v>
      </c>
      <c r="L9358" s="19" t="n">
        <f aca="false">ROUND(F9358*K9358,2)</f>
        <v>125.5</v>
      </c>
      <c r="M9358" s="24" t="n">
        <f aca="false">DATE(YEAR(C9358),MONTH(C9358),1)</f>
        <v>46266</v>
      </c>
    </row>
    <row r="9359" customFormat="false" ht="15" hidden="false" customHeight="false" outlineLevel="0" collapsed="false">
      <c r="A9359" s="21" t="s">
        <v>4112</v>
      </c>
      <c r="B9359" s="21" t="s">
        <v>3109</v>
      </c>
      <c r="C9359" s="23" t="n">
        <v>46269</v>
      </c>
      <c r="D9359" s="21" t="s">
        <v>685</v>
      </c>
      <c r="E9359" s="21" t="s">
        <v>366</v>
      </c>
      <c r="F9359" s="12" t="n">
        <v>2</v>
      </c>
      <c r="G9359" s="19" t="n">
        <v>53.3</v>
      </c>
      <c r="H9359" s="19" t="n">
        <v>38.63</v>
      </c>
      <c r="I9359" s="19" t="n">
        <f aca="false">ROUND(F9359*G9359,2)</f>
        <v>106.6</v>
      </c>
      <c r="J9359" s="19" t="n">
        <f aca="false">ROUND(F9359*H9359,2)</f>
        <v>77.26</v>
      </c>
      <c r="K9359" s="19" t="n">
        <f aca="false">INDEX(Pricebook!$L$2:$L$1401,MATCH(D9359,Pricebook!$A$2:$A$1401,0))</f>
        <v>57.7</v>
      </c>
      <c r="L9359" s="19" t="n">
        <f aca="false">ROUND(F9359*K9359,2)</f>
        <v>115.4</v>
      </c>
      <c r="M9359" s="24" t="n">
        <f aca="false">DATE(YEAR(C9359),MONTH(C9359),1)</f>
        <v>46266</v>
      </c>
    </row>
    <row r="9360" customFormat="false" ht="15" hidden="false" customHeight="false" outlineLevel="0" collapsed="false">
      <c r="A9360" s="21" t="s">
        <v>4112</v>
      </c>
      <c r="B9360" s="21" t="s">
        <v>3109</v>
      </c>
      <c r="C9360" s="23" t="n">
        <v>46269</v>
      </c>
      <c r="D9360" s="21" t="s">
        <v>386</v>
      </c>
      <c r="E9360" s="21" t="s">
        <v>366</v>
      </c>
      <c r="F9360" s="12" t="n">
        <v>3</v>
      </c>
      <c r="G9360" s="19" t="n">
        <v>6.6</v>
      </c>
      <c r="H9360" s="19" t="n">
        <v>4.81</v>
      </c>
      <c r="I9360" s="19" t="n">
        <f aca="false">ROUND(F9360*G9360,2)</f>
        <v>19.8</v>
      </c>
      <c r="J9360" s="19" t="n">
        <f aca="false">ROUND(F9360*H9360,2)</f>
        <v>14.43</v>
      </c>
      <c r="K9360" s="19" t="n">
        <f aca="false">INDEX(Pricebook!$L$2:$L$1401,MATCH(D9360,Pricebook!$A$2:$A$1401,0))</f>
        <v>7.2</v>
      </c>
      <c r="L9360" s="19" t="n">
        <f aca="false">ROUND(F9360*K9360,2)</f>
        <v>21.6</v>
      </c>
      <c r="M9360" s="24" t="n">
        <f aca="false">DATE(YEAR(C9360),MONTH(C9360),1)</f>
        <v>46266</v>
      </c>
    </row>
    <row r="9361" customFormat="false" ht="15" hidden="false" customHeight="false" outlineLevel="0" collapsed="false">
      <c r="A9361" s="21" t="s">
        <v>4112</v>
      </c>
      <c r="B9361" s="21" t="s">
        <v>3109</v>
      </c>
      <c r="C9361" s="23" t="n">
        <v>46269</v>
      </c>
      <c r="D9361" s="21" t="s">
        <v>1056</v>
      </c>
      <c r="E9361" s="21" t="s">
        <v>971</v>
      </c>
      <c r="F9361" s="12" t="n">
        <v>2</v>
      </c>
      <c r="G9361" s="19" t="n">
        <v>29.15</v>
      </c>
      <c r="H9361" s="19" t="n">
        <v>23.6</v>
      </c>
      <c r="I9361" s="19" t="n">
        <f aca="false">ROUND(F9361*G9361,2)</f>
        <v>58.3</v>
      </c>
      <c r="J9361" s="19" t="n">
        <f aca="false">ROUND(F9361*H9361,2)</f>
        <v>47.2</v>
      </c>
      <c r="K9361" s="19" t="n">
        <f aca="false">INDEX(Pricebook!$L$2:$L$1401,MATCH(D9361,Pricebook!$A$2:$A$1401,0))</f>
        <v>33.75</v>
      </c>
      <c r="L9361" s="19" t="n">
        <f aca="false">ROUND(F9361*K9361,2)</f>
        <v>67.5</v>
      </c>
      <c r="M9361" s="24" t="n">
        <f aca="false">DATE(YEAR(C9361),MONTH(C9361),1)</f>
        <v>46266</v>
      </c>
    </row>
    <row r="9362" customFormat="false" ht="15" hidden="false" customHeight="false" outlineLevel="0" collapsed="false">
      <c r="A9362" s="21" t="s">
        <v>4112</v>
      </c>
      <c r="B9362" s="21" t="s">
        <v>3109</v>
      </c>
      <c r="C9362" s="23" t="n">
        <v>46269</v>
      </c>
      <c r="D9362" s="21" t="s">
        <v>537</v>
      </c>
      <c r="E9362" s="21" t="s">
        <v>366</v>
      </c>
      <c r="F9362" s="12" t="n">
        <v>3</v>
      </c>
      <c r="G9362" s="19" t="n">
        <v>15.15</v>
      </c>
      <c r="H9362" s="19" t="n">
        <v>10.91</v>
      </c>
      <c r="I9362" s="19" t="n">
        <f aca="false">ROUND(F9362*G9362,2)</f>
        <v>45.45</v>
      </c>
      <c r="J9362" s="19" t="n">
        <f aca="false">ROUND(F9362*H9362,2)</f>
        <v>32.73</v>
      </c>
      <c r="K9362" s="19" t="n">
        <f aca="false">INDEX(Pricebook!$L$2:$L$1401,MATCH(D9362,Pricebook!$A$2:$A$1401,0))</f>
        <v>16.3</v>
      </c>
      <c r="L9362" s="19" t="n">
        <f aca="false">ROUND(F9362*K9362,2)</f>
        <v>48.9</v>
      </c>
      <c r="M9362" s="24" t="n">
        <f aca="false">DATE(YEAR(C9362),MONTH(C9362),1)</f>
        <v>46266</v>
      </c>
    </row>
    <row r="9363" customFormat="false" ht="15" hidden="false" customHeight="false" outlineLevel="0" collapsed="false">
      <c r="A9363" s="21" t="s">
        <v>4112</v>
      </c>
      <c r="B9363" s="21" t="s">
        <v>3109</v>
      </c>
      <c r="C9363" s="23" t="n">
        <v>46269</v>
      </c>
      <c r="D9363" s="21" t="s">
        <v>2152</v>
      </c>
      <c r="E9363" s="21" t="s">
        <v>1941</v>
      </c>
      <c r="F9363" s="12" t="n">
        <v>3</v>
      </c>
      <c r="G9363" s="19" t="n">
        <v>90.35</v>
      </c>
      <c r="H9363" s="19" t="n">
        <v>58.29</v>
      </c>
      <c r="I9363" s="19" t="n">
        <f aca="false">ROUND(F9363*G9363,2)</f>
        <v>271.05</v>
      </c>
      <c r="J9363" s="19" t="n">
        <f aca="false">ROUND(F9363*H9363,2)</f>
        <v>174.87</v>
      </c>
      <c r="K9363" s="19" t="n">
        <f aca="false">INDEX(Pricebook!$L$2:$L$1401,MATCH(D9363,Pricebook!$A$2:$A$1401,0))</f>
        <v>94.05</v>
      </c>
      <c r="L9363" s="19" t="n">
        <f aca="false">ROUND(F9363*K9363,2)</f>
        <v>282.15</v>
      </c>
      <c r="M9363" s="24" t="n">
        <f aca="false">DATE(YEAR(C9363),MONTH(C9363),1)</f>
        <v>46266</v>
      </c>
    </row>
    <row r="9364" customFormat="false" ht="15" hidden="false" customHeight="false" outlineLevel="0" collapsed="false">
      <c r="A9364" s="21" t="s">
        <v>4112</v>
      </c>
      <c r="B9364" s="21" t="s">
        <v>3109</v>
      </c>
      <c r="C9364" s="23" t="n">
        <v>46269</v>
      </c>
      <c r="D9364" s="21" t="s">
        <v>2054</v>
      </c>
      <c r="E9364" s="21" t="s">
        <v>1941</v>
      </c>
      <c r="F9364" s="12" t="n">
        <v>4</v>
      </c>
      <c r="G9364" s="19" t="n">
        <v>65.35</v>
      </c>
      <c r="H9364" s="19" t="n">
        <v>42.15</v>
      </c>
      <c r="I9364" s="19" t="n">
        <f aca="false">ROUND(F9364*G9364,2)</f>
        <v>261.4</v>
      </c>
      <c r="J9364" s="19" t="n">
        <f aca="false">ROUND(F9364*H9364,2)</f>
        <v>168.6</v>
      </c>
      <c r="K9364" s="19" t="n">
        <f aca="false">INDEX(Pricebook!$L$2:$L$1401,MATCH(D9364,Pricebook!$A$2:$A$1401,0))</f>
        <v>68</v>
      </c>
      <c r="L9364" s="19" t="n">
        <f aca="false">ROUND(F9364*K9364,2)</f>
        <v>272</v>
      </c>
      <c r="M9364" s="24" t="n">
        <f aca="false">DATE(YEAR(C9364),MONTH(C9364),1)</f>
        <v>46266</v>
      </c>
    </row>
    <row r="9365" customFormat="false" ht="15" hidden="false" customHeight="false" outlineLevel="0" collapsed="false">
      <c r="A9365" s="21" t="s">
        <v>4113</v>
      </c>
      <c r="B9365" s="21" t="s">
        <v>3593</v>
      </c>
      <c r="C9365" s="23" t="n">
        <v>46269</v>
      </c>
      <c r="D9365" s="21" t="s">
        <v>941</v>
      </c>
      <c r="E9365" s="21" t="s">
        <v>366</v>
      </c>
      <c r="F9365" s="12" t="n">
        <v>1</v>
      </c>
      <c r="G9365" s="19" t="n">
        <v>113.45</v>
      </c>
      <c r="H9365" s="19" t="n">
        <v>81.78</v>
      </c>
      <c r="I9365" s="19" t="n">
        <f aca="false">ROUND(F9365*G9365,2)</f>
        <v>113.45</v>
      </c>
      <c r="J9365" s="19" t="n">
        <f aca="false">ROUND(F9365*H9365,2)</f>
        <v>81.78</v>
      </c>
      <c r="K9365" s="19" t="n">
        <f aca="false">INDEX(Pricebook!$L$2:$L$1401,MATCH(D9365,Pricebook!$A$2:$A$1401,0))</f>
        <v>122.1</v>
      </c>
      <c r="L9365" s="19" t="n">
        <f aca="false">ROUND(F9365*K9365,2)</f>
        <v>122.1</v>
      </c>
      <c r="M9365" s="24" t="n">
        <f aca="false">DATE(YEAR(C9365),MONTH(C9365),1)</f>
        <v>46266</v>
      </c>
    </row>
    <row r="9366" customFormat="false" ht="15" hidden="false" customHeight="false" outlineLevel="0" collapsed="false">
      <c r="A9366" s="21" t="s">
        <v>4113</v>
      </c>
      <c r="B9366" s="21" t="s">
        <v>3593</v>
      </c>
      <c r="C9366" s="23" t="n">
        <v>46269</v>
      </c>
      <c r="D9366" s="21" t="s">
        <v>2390</v>
      </c>
      <c r="E9366" s="21" t="s">
        <v>2202</v>
      </c>
      <c r="F9366" s="12" t="n">
        <v>1</v>
      </c>
      <c r="G9366" s="19" t="n">
        <v>62.1</v>
      </c>
      <c r="H9366" s="19" t="n">
        <v>38.28</v>
      </c>
      <c r="I9366" s="19" t="n">
        <f aca="false">ROUND(F9366*G9366,2)</f>
        <v>62.1</v>
      </c>
      <c r="J9366" s="19" t="n">
        <f aca="false">ROUND(F9366*H9366,2)</f>
        <v>38.28</v>
      </c>
      <c r="K9366" s="19" t="n">
        <f aca="false">INDEX(Pricebook!$L$2:$L$1401,MATCH(D9366,Pricebook!$A$2:$A$1401,0))</f>
        <v>66</v>
      </c>
      <c r="L9366" s="19" t="n">
        <f aca="false">ROUND(F9366*K9366,2)</f>
        <v>66</v>
      </c>
      <c r="M9366" s="24" t="n">
        <f aca="false">DATE(YEAR(C9366),MONTH(C9366),1)</f>
        <v>46266</v>
      </c>
    </row>
    <row r="9367" customFormat="false" ht="15" hidden="false" customHeight="false" outlineLevel="0" collapsed="false">
      <c r="A9367" s="21" t="s">
        <v>4113</v>
      </c>
      <c r="B9367" s="21" t="s">
        <v>3593</v>
      </c>
      <c r="C9367" s="23" t="n">
        <v>46269</v>
      </c>
      <c r="D9367" s="21" t="s">
        <v>306</v>
      </c>
      <c r="E9367" s="21" t="s">
        <v>108</v>
      </c>
      <c r="F9367" s="12" t="n">
        <v>3</v>
      </c>
      <c r="G9367" s="19" t="n">
        <v>21.6</v>
      </c>
      <c r="H9367" s="19" t="n">
        <v>19.08</v>
      </c>
      <c r="I9367" s="19" t="n">
        <f aca="false">ROUND(F9367*G9367,2)</f>
        <v>64.8</v>
      </c>
      <c r="J9367" s="19" t="n">
        <f aca="false">ROUND(F9367*H9367,2)</f>
        <v>57.24</v>
      </c>
      <c r="K9367" s="19" t="n">
        <f aca="false">INDEX(Pricebook!$L$2:$L$1401,MATCH(D9367,Pricebook!$A$2:$A$1401,0))</f>
        <v>23.85</v>
      </c>
      <c r="L9367" s="19" t="n">
        <f aca="false">ROUND(F9367*K9367,2)</f>
        <v>71.55</v>
      </c>
      <c r="M9367" s="24" t="n">
        <f aca="false">DATE(YEAR(C9367),MONTH(C9367),1)</f>
        <v>46266</v>
      </c>
    </row>
    <row r="9368" customFormat="false" ht="15" hidden="false" customHeight="false" outlineLevel="0" collapsed="false">
      <c r="A9368" s="21" t="s">
        <v>4113</v>
      </c>
      <c r="B9368" s="21" t="s">
        <v>3593</v>
      </c>
      <c r="C9368" s="23" t="n">
        <v>46269</v>
      </c>
      <c r="D9368" s="21" t="s">
        <v>195</v>
      </c>
      <c r="E9368" s="21" t="s">
        <v>108</v>
      </c>
      <c r="F9368" s="12" t="n">
        <v>1</v>
      </c>
      <c r="G9368" s="19" t="n">
        <v>46.75</v>
      </c>
      <c r="H9368" s="19" t="n">
        <v>41.3</v>
      </c>
      <c r="I9368" s="19" t="n">
        <f aca="false">ROUND(F9368*G9368,2)</f>
        <v>46.75</v>
      </c>
      <c r="J9368" s="19" t="n">
        <f aca="false">ROUND(F9368*H9368,2)</f>
        <v>41.3</v>
      </c>
      <c r="K9368" s="19" t="n">
        <f aca="false">INDEX(Pricebook!$L$2:$L$1401,MATCH(D9368,Pricebook!$A$2:$A$1401,0))</f>
        <v>51.65</v>
      </c>
      <c r="L9368" s="19" t="n">
        <f aca="false">ROUND(F9368*K9368,2)</f>
        <v>51.65</v>
      </c>
      <c r="M9368" s="24" t="n">
        <f aca="false">DATE(YEAR(C9368),MONTH(C9368),1)</f>
        <v>46266</v>
      </c>
    </row>
    <row r="9369" customFormat="false" ht="15" hidden="false" customHeight="false" outlineLevel="0" collapsed="false">
      <c r="A9369" s="21" t="s">
        <v>4113</v>
      </c>
      <c r="B9369" s="21" t="s">
        <v>3593</v>
      </c>
      <c r="C9369" s="23" t="n">
        <v>46269</v>
      </c>
      <c r="D9369" s="21" t="s">
        <v>2789</v>
      </c>
      <c r="E9369" s="21" t="s">
        <v>2748</v>
      </c>
      <c r="F9369" s="12" t="n">
        <v>2</v>
      </c>
      <c r="G9369" s="19" t="n">
        <v>4</v>
      </c>
      <c r="H9369" s="19" t="n">
        <v>2.38</v>
      </c>
      <c r="I9369" s="19" t="n">
        <f aca="false">ROUND(F9369*G9369,2)</f>
        <v>8</v>
      </c>
      <c r="J9369" s="19" t="n">
        <f aca="false">ROUND(F9369*H9369,2)</f>
        <v>4.76</v>
      </c>
      <c r="K9369" s="19" t="n">
        <f aca="false">INDEX(Pricebook!$L$2:$L$1401,MATCH(D9369,Pricebook!$A$2:$A$1401,0))</f>
        <v>4.35</v>
      </c>
      <c r="L9369" s="19" t="n">
        <f aca="false">ROUND(F9369*K9369,2)</f>
        <v>8.7</v>
      </c>
      <c r="M9369" s="24" t="n">
        <f aca="false">DATE(YEAR(C9369),MONTH(C9369),1)</f>
        <v>46266</v>
      </c>
    </row>
    <row r="9370" customFormat="false" ht="15" hidden="false" customHeight="false" outlineLevel="0" collapsed="false">
      <c r="A9370" s="21" t="s">
        <v>4113</v>
      </c>
      <c r="B9370" s="21" t="s">
        <v>3593</v>
      </c>
      <c r="C9370" s="23" t="n">
        <v>46269</v>
      </c>
      <c r="D9370" s="21" t="s">
        <v>338</v>
      </c>
      <c r="E9370" s="21" t="s">
        <v>108</v>
      </c>
      <c r="F9370" s="12" t="n">
        <v>2</v>
      </c>
      <c r="G9370" s="19" t="n">
        <v>17.4</v>
      </c>
      <c r="H9370" s="19" t="n">
        <v>13.17</v>
      </c>
      <c r="I9370" s="19" t="n">
        <f aca="false">ROUND(F9370*G9370,2)</f>
        <v>34.8</v>
      </c>
      <c r="J9370" s="19" t="n">
        <f aca="false">ROUND(F9370*H9370,2)</f>
        <v>26.34</v>
      </c>
      <c r="K9370" s="19" t="n">
        <f aca="false">INDEX(Pricebook!$L$2:$L$1401,MATCH(D9370,Pricebook!$A$2:$A$1401,0))</f>
        <v>18.85</v>
      </c>
      <c r="L9370" s="19" t="n">
        <f aca="false">ROUND(F9370*K9370,2)</f>
        <v>37.7</v>
      </c>
      <c r="M9370" s="24" t="n">
        <f aca="false">DATE(YEAR(C9370),MONTH(C9370),1)</f>
        <v>46266</v>
      </c>
    </row>
    <row r="9371" customFormat="false" ht="15" hidden="false" customHeight="false" outlineLevel="0" collapsed="false">
      <c r="A9371" s="21" t="s">
        <v>4113</v>
      </c>
      <c r="B9371" s="21" t="s">
        <v>3593</v>
      </c>
      <c r="C9371" s="23" t="n">
        <v>46269</v>
      </c>
      <c r="D9371" s="21" t="s">
        <v>2789</v>
      </c>
      <c r="E9371" s="21" t="s">
        <v>2748</v>
      </c>
      <c r="F9371" s="12" t="n">
        <v>5</v>
      </c>
      <c r="G9371" s="19" t="n">
        <v>4</v>
      </c>
      <c r="H9371" s="19" t="n">
        <v>2.38</v>
      </c>
      <c r="I9371" s="19" t="n">
        <f aca="false">ROUND(F9371*G9371,2)</f>
        <v>20</v>
      </c>
      <c r="J9371" s="19" t="n">
        <f aca="false">ROUND(F9371*H9371,2)</f>
        <v>11.9</v>
      </c>
      <c r="K9371" s="19" t="n">
        <f aca="false">INDEX(Pricebook!$L$2:$L$1401,MATCH(D9371,Pricebook!$A$2:$A$1401,0))</f>
        <v>4.35</v>
      </c>
      <c r="L9371" s="19" t="n">
        <f aca="false">ROUND(F9371*K9371,2)</f>
        <v>21.75</v>
      </c>
      <c r="M9371" s="24" t="n">
        <f aca="false">DATE(YEAR(C9371),MONTH(C9371),1)</f>
        <v>46266</v>
      </c>
    </row>
    <row r="9372" customFormat="false" ht="15" hidden="false" customHeight="false" outlineLevel="0" collapsed="false">
      <c r="A9372" s="21" t="s">
        <v>4113</v>
      </c>
      <c r="B9372" s="21" t="s">
        <v>3593</v>
      </c>
      <c r="C9372" s="23" t="n">
        <v>46269</v>
      </c>
      <c r="D9372" s="21" t="s">
        <v>324</v>
      </c>
      <c r="E9372" s="21" t="s">
        <v>108</v>
      </c>
      <c r="F9372" s="12" t="n">
        <v>1</v>
      </c>
      <c r="G9372" s="19" t="n">
        <v>95.3</v>
      </c>
      <c r="H9372" s="19" t="n">
        <v>73.33</v>
      </c>
      <c r="I9372" s="19" t="n">
        <f aca="false">ROUND(F9372*G9372,2)</f>
        <v>95.3</v>
      </c>
      <c r="J9372" s="19" t="n">
        <f aca="false">ROUND(F9372*H9372,2)</f>
        <v>73.33</v>
      </c>
      <c r="K9372" s="19" t="n">
        <f aca="false">INDEX(Pricebook!$L$2:$L$1401,MATCH(D9372,Pricebook!$A$2:$A$1401,0))</f>
        <v>104.8</v>
      </c>
      <c r="L9372" s="19" t="n">
        <f aca="false">ROUND(F9372*K9372,2)</f>
        <v>104.8</v>
      </c>
      <c r="M9372" s="24" t="n">
        <f aca="false">DATE(YEAR(C9372),MONTH(C9372),1)</f>
        <v>46266</v>
      </c>
    </row>
    <row r="9373" customFormat="false" ht="15" hidden="false" customHeight="false" outlineLevel="0" collapsed="false">
      <c r="A9373" s="21" t="s">
        <v>4113</v>
      </c>
      <c r="B9373" s="21" t="s">
        <v>3593</v>
      </c>
      <c r="C9373" s="23" t="n">
        <v>46269</v>
      </c>
      <c r="D9373" s="21" t="s">
        <v>262</v>
      </c>
      <c r="E9373" s="21" t="s">
        <v>108</v>
      </c>
      <c r="F9373" s="12" t="n">
        <v>1</v>
      </c>
      <c r="G9373" s="19" t="n">
        <v>147.2</v>
      </c>
      <c r="H9373" s="19" t="n">
        <v>111.59</v>
      </c>
      <c r="I9373" s="19" t="n">
        <f aca="false">ROUND(F9373*G9373,2)</f>
        <v>147.2</v>
      </c>
      <c r="J9373" s="19" t="n">
        <f aca="false">ROUND(F9373*H9373,2)</f>
        <v>111.59</v>
      </c>
      <c r="K9373" s="19" t="n">
        <f aca="false">INDEX(Pricebook!$L$2:$L$1401,MATCH(D9373,Pricebook!$A$2:$A$1401,0))</f>
        <v>159.45</v>
      </c>
      <c r="L9373" s="19" t="n">
        <f aca="false">ROUND(F9373*K9373,2)</f>
        <v>159.45</v>
      </c>
      <c r="M9373" s="24" t="n">
        <f aca="false">DATE(YEAR(C9373),MONTH(C9373),1)</f>
        <v>46266</v>
      </c>
    </row>
    <row r="9374" customFormat="false" ht="15" hidden="false" customHeight="false" outlineLevel="0" collapsed="false">
      <c r="A9374" s="21" t="s">
        <v>4114</v>
      </c>
      <c r="B9374" s="21" t="s">
        <v>3345</v>
      </c>
      <c r="C9374" s="23" t="n">
        <v>46269</v>
      </c>
      <c r="D9374" s="21" t="s">
        <v>835</v>
      </c>
      <c r="E9374" s="21" t="s">
        <v>366</v>
      </c>
      <c r="F9374" s="12" t="n">
        <v>3</v>
      </c>
      <c r="G9374" s="19" t="n">
        <v>8.1</v>
      </c>
      <c r="H9374" s="19" t="n">
        <v>5.88</v>
      </c>
      <c r="I9374" s="19" t="n">
        <f aca="false">ROUND(F9374*G9374,2)</f>
        <v>24.3</v>
      </c>
      <c r="J9374" s="19" t="n">
        <f aca="false">ROUND(F9374*H9374,2)</f>
        <v>17.64</v>
      </c>
      <c r="K9374" s="19" t="n">
        <f aca="false">INDEX(Pricebook!$L$2:$L$1401,MATCH(D9374,Pricebook!$A$2:$A$1401,0))</f>
        <v>8.8</v>
      </c>
      <c r="L9374" s="19" t="n">
        <f aca="false">ROUND(F9374*K9374,2)</f>
        <v>26.4</v>
      </c>
      <c r="M9374" s="24" t="n">
        <f aca="false">DATE(YEAR(C9374),MONTH(C9374),1)</f>
        <v>46266</v>
      </c>
    </row>
    <row r="9375" customFormat="false" ht="15" hidden="false" customHeight="false" outlineLevel="0" collapsed="false">
      <c r="A9375" s="21" t="s">
        <v>4114</v>
      </c>
      <c r="B9375" s="21" t="s">
        <v>3345</v>
      </c>
      <c r="C9375" s="23" t="n">
        <v>46269</v>
      </c>
      <c r="D9375" s="21" t="s">
        <v>883</v>
      </c>
      <c r="E9375" s="21" t="s">
        <v>366</v>
      </c>
      <c r="F9375" s="12" t="n">
        <v>1</v>
      </c>
      <c r="G9375" s="19" t="n">
        <v>372.8</v>
      </c>
      <c r="H9375" s="19" t="n">
        <v>267.77</v>
      </c>
      <c r="I9375" s="19" t="n">
        <f aca="false">ROUND(F9375*G9375,2)</f>
        <v>372.8</v>
      </c>
      <c r="J9375" s="19" t="n">
        <f aca="false">ROUND(F9375*H9375,2)</f>
        <v>267.77</v>
      </c>
      <c r="K9375" s="19" t="n">
        <f aca="false">INDEX(Pricebook!$L$2:$L$1401,MATCH(D9375,Pricebook!$A$2:$A$1401,0))</f>
        <v>399.7</v>
      </c>
      <c r="L9375" s="19" t="n">
        <f aca="false">ROUND(F9375*K9375,2)</f>
        <v>399.7</v>
      </c>
      <c r="M9375" s="24" t="n">
        <f aca="false">DATE(YEAR(C9375),MONTH(C9375),1)</f>
        <v>46266</v>
      </c>
    </row>
    <row r="9376" customFormat="false" ht="15" hidden="false" customHeight="false" outlineLevel="0" collapsed="false">
      <c r="A9376" s="21" t="s">
        <v>4114</v>
      </c>
      <c r="B9376" s="21" t="s">
        <v>3345</v>
      </c>
      <c r="C9376" s="23" t="n">
        <v>46269</v>
      </c>
      <c r="D9376" s="21" t="s">
        <v>1707</v>
      </c>
      <c r="E9376" s="21" t="s">
        <v>1452</v>
      </c>
      <c r="F9376" s="12" t="n">
        <v>1</v>
      </c>
      <c r="G9376" s="19" t="n">
        <v>63</v>
      </c>
      <c r="H9376" s="19" t="n">
        <v>39.32</v>
      </c>
      <c r="I9376" s="19" t="n">
        <f aca="false">ROUND(F9376*G9376,2)</f>
        <v>63</v>
      </c>
      <c r="J9376" s="19" t="n">
        <f aca="false">ROUND(F9376*H9376,2)</f>
        <v>39.32</v>
      </c>
      <c r="K9376" s="19" t="n">
        <f aca="false">INDEX(Pricebook!$L$2:$L$1401,MATCH(D9376,Pricebook!$A$2:$A$1401,0))</f>
        <v>65.55</v>
      </c>
      <c r="L9376" s="19" t="n">
        <f aca="false">ROUND(F9376*K9376,2)</f>
        <v>65.55</v>
      </c>
      <c r="M9376" s="24" t="n">
        <f aca="false">DATE(YEAR(C9376),MONTH(C9376),1)</f>
        <v>46266</v>
      </c>
    </row>
    <row r="9377" customFormat="false" ht="15" hidden="false" customHeight="false" outlineLevel="0" collapsed="false">
      <c r="A9377" s="21" t="s">
        <v>4114</v>
      </c>
      <c r="B9377" s="21" t="s">
        <v>3345</v>
      </c>
      <c r="C9377" s="23" t="n">
        <v>46269</v>
      </c>
      <c r="D9377" s="21" t="s">
        <v>2367</v>
      </c>
      <c r="E9377" s="21" t="s">
        <v>2202</v>
      </c>
      <c r="F9377" s="12" t="n">
        <v>20</v>
      </c>
      <c r="G9377" s="19" t="n">
        <v>10.65</v>
      </c>
      <c r="H9377" s="19" t="n">
        <v>7.46</v>
      </c>
      <c r="I9377" s="19" t="n">
        <f aca="false">ROUND(F9377*G9377,2)</f>
        <v>213</v>
      </c>
      <c r="J9377" s="19" t="n">
        <f aca="false">ROUND(F9377*H9377,2)</f>
        <v>149.2</v>
      </c>
      <c r="K9377" s="19" t="n">
        <f aca="false">INDEX(Pricebook!$L$2:$L$1401,MATCH(D9377,Pricebook!$A$2:$A$1401,0))</f>
        <v>11.35</v>
      </c>
      <c r="L9377" s="19" t="n">
        <f aca="false">ROUND(F9377*K9377,2)</f>
        <v>227</v>
      </c>
      <c r="M9377" s="24" t="n">
        <f aca="false">DATE(YEAR(C9377),MONTH(C9377),1)</f>
        <v>46266</v>
      </c>
    </row>
    <row r="9378" customFormat="false" ht="15" hidden="false" customHeight="false" outlineLevel="0" collapsed="false">
      <c r="A9378" s="21" t="s">
        <v>4114</v>
      </c>
      <c r="B9378" s="21" t="s">
        <v>3345</v>
      </c>
      <c r="C9378" s="23" t="n">
        <v>46269</v>
      </c>
      <c r="D9378" s="21" t="s">
        <v>1803</v>
      </c>
      <c r="E9378" s="21" t="s">
        <v>1452</v>
      </c>
      <c r="F9378" s="12" t="n">
        <v>4</v>
      </c>
      <c r="G9378" s="19" t="n">
        <v>35.1</v>
      </c>
      <c r="H9378" s="19" t="n">
        <v>21.54</v>
      </c>
      <c r="I9378" s="19" t="n">
        <f aca="false">ROUND(F9378*G9378,2)</f>
        <v>140.4</v>
      </c>
      <c r="J9378" s="19" t="n">
        <f aca="false">ROUND(F9378*H9378,2)</f>
        <v>86.16</v>
      </c>
      <c r="K9378" s="19" t="n">
        <f aca="false">INDEX(Pricebook!$L$2:$L$1401,MATCH(D9378,Pricebook!$A$2:$A$1401,0))</f>
        <v>35.9</v>
      </c>
      <c r="L9378" s="19" t="n">
        <f aca="false">ROUND(F9378*K9378,2)</f>
        <v>143.6</v>
      </c>
      <c r="M9378" s="24" t="n">
        <f aca="false">DATE(YEAR(C9378),MONTH(C9378),1)</f>
        <v>46266</v>
      </c>
    </row>
    <row r="9379" customFormat="false" ht="15" hidden="false" customHeight="false" outlineLevel="0" collapsed="false">
      <c r="A9379" s="21" t="s">
        <v>4114</v>
      </c>
      <c r="B9379" s="21" t="s">
        <v>3345</v>
      </c>
      <c r="C9379" s="23" t="n">
        <v>46269</v>
      </c>
      <c r="D9379" s="21" t="s">
        <v>2384</v>
      </c>
      <c r="E9379" s="21" t="s">
        <v>2202</v>
      </c>
      <c r="F9379" s="12" t="n">
        <v>2</v>
      </c>
      <c r="G9379" s="19" t="n">
        <v>13.95</v>
      </c>
      <c r="H9379" s="19" t="n">
        <v>8.69</v>
      </c>
      <c r="I9379" s="19" t="n">
        <f aca="false">ROUND(F9379*G9379,2)</f>
        <v>27.9</v>
      </c>
      <c r="J9379" s="19" t="n">
        <f aca="false">ROUND(F9379*H9379,2)</f>
        <v>17.38</v>
      </c>
      <c r="K9379" s="19" t="n">
        <f aca="false">INDEX(Pricebook!$L$2:$L$1401,MATCH(D9379,Pricebook!$A$2:$A$1401,0))</f>
        <v>15</v>
      </c>
      <c r="L9379" s="19" t="n">
        <f aca="false">ROUND(F9379*K9379,2)</f>
        <v>30</v>
      </c>
      <c r="M9379" s="24" t="n">
        <f aca="false">DATE(YEAR(C9379),MONTH(C9379),1)</f>
        <v>46266</v>
      </c>
    </row>
    <row r="9380" customFormat="false" ht="15" hidden="false" customHeight="false" outlineLevel="0" collapsed="false">
      <c r="A9380" s="21" t="s">
        <v>4114</v>
      </c>
      <c r="B9380" s="21" t="s">
        <v>3345</v>
      </c>
      <c r="C9380" s="23" t="n">
        <v>46269</v>
      </c>
      <c r="D9380" s="21" t="s">
        <v>583</v>
      </c>
      <c r="E9380" s="21" t="s">
        <v>366</v>
      </c>
      <c r="F9380" s="12" t="n">
        <v>4</v>
      </c>
      <c r="G9380" s="19" t="n">
        <v>57.45</v>
      </c>
      <c r="H9380" s="19" t="n">
        <v>45.81</v>
      </c>
      <c r="I9380" s="19" t="n">
        <f aca="false">ROUND(F9380*G9380,2)</f>
        <v>229.8</v>
      </c>
      <c r="J9380" s="19" t="n">
        <f aca="false">ROUND(F9380*H9380,2)</f>
        <v>183.24</v>
      </c>
      <c r="K9380" s="19" t="n">
        <f aca="false">INDEX(Pricebook!$L$2:$L$1401,MATCH(D9380,Pricebook!$A$2:$A$1401,0))</f>
        <v>61.95</v>
      </c>
      <c r="L9380" s="19" t="n">
        <f aca="false">ROUND(F9380*K9380,2)</f>
        <v>247.8</v>
      </c>
      <c r="M9380" s="24" t="n">
        <f aca="false">DATE(YEAR(C9380),MONTH(C9380),1)</f>
        <v>46266</v>
      </c>
    </row>
    <row r="9381" customFormat="false" ht="15" hidden="false" customHeight="false" outlineLevel="0" collapsed="false">
      <c r="A9381" s="21" t="s">
        <v>4114</v>
      </c>
      <c r="B9381" s="21" t="s">
        <v>3345</v>
      </c>
      <c r="C9381" s="23" t="n">
        <v>46269</v>
      </c>
      <c r="D9381" s="21" t="s">
        <v>1514</v>
      </c>
      <c r="E9381" s="21" t="s">
        <v>1452</v>
      </c>
      <c r="F9381" s="12" t="n">
        <v>1</v>
      </c>
      <c r="G9381" s="19" t="n">
        <v>41.8</v>
      </c>
      <c r="H9381" s="19" t="n">
        <v>29.17</v>
      </c>
      <c r="I9381" s="19" t="n">
        <f aca="false">ROUND(F9381*G9381,2)</f>
        <v>41.8</v>
      </c>
      <c r="J9381" s="19" t="n">
        <f aca="false">ROUND(F9381*H9381,2)</f>
        <v>29.17</v>
      </c>
      <c r="K9381" s="19" t="n">
        <f aca="false">INDEX(Pricebook!$L$2:$L$1401,MATCH(D9381,Pricebook!$A$2:$A$1401,0))</f>
        <v>43.55</v>
      </c>
      <c r="L9381" s="19" t="n">
        <f aca="false">ROUND(F9381*K9381,2)</f>
        <v>43.55</v>
      </c>
      <c r="M9381" s="24" t="n">
        <f aca="false">DATE(YEAR(C9381),MONTH(C9381),1)</f>
        <v>46266</v>
      </c>
    </row>
    <row r="9382" customFormat="false" ht="15" hidden="false" customHeight="false" outlineLevel="0" collapsed="false">
      <c r="A9382" s="21" t="s">
        <v>4114</v>
      </c>
      <c r="B9382" s="21" t="s">
        <v>3345</v>
      </c>
      <c r="C9382" s="23" t="n">
        <v>46269</v>
      </c>
      <c r="D9382" s="21" t="s">
        <v>1637</v>
      </c>
      <c r="E9382" s="21" t="s">
        <v>1452</v>
      </c>
      <c r="F9382" s="12" t="n">
        <v>3</v>
      </c>
      <c r="G9382" s="19" t="n">
        <v>45</v>
      </c>
      <c r="H9382" s="19" t="n">
        <v>30.25</v>
      </c>
      <c r="I9382" s="19" t="n">
        <f aca="false">ROUND(F9382*G9382,2)</f>
        <v>135</v>
      </c>
      <c r="J9382" s="19" t="n">
        <f aca="false">ROUND(F9382*H9382,2)</f>
        <v>90.75</v>
      </c>
      <c r="K9382" s="19" t="n">
        <f aca="false">INDEX(Pricebook!$L$2:$L$1401,MATCH(D9382,Pricebook!$A$2:$A$1401,0))</f>
        <v>45.85</v>
      </c>
      <c r="L9382" s="19" t="n">
        <f aca="false">ROUND(F9382*K9382,2)</f>
        <v>137.55</v>
      </c>
      <c r="M9382" s="24" t="n">
        <f aca="false">DATE(YEAR(C9382),MONTH(C9382),1)</f>
        <v>46266</v>
      </c>
    </row>
    <row r="9383" customFormat="false" ht="15" hidden="false" customHeight="false" outlineLevel="0" collapsed="false">
      <c r="A9383" s="21" t="s">
        <v>4115</v>
      </c>
      <c r="B9383" s="21" t="s">
        <v>3655</v>
      </c>
      <c r="C9383" s="23" t="n">
        <v>46269</v>
      </c>
      <c r="D9383" s="21" t="s">
        <v>963</v>
      </c>
      <c r="E9383" s="21" t="s">
        <v>366</v>
      </c>
      <c r="F9383" s="12" t="n">
        <v>3</v>
      </c>
      <c r="G9383" s="19" t="n">
        <v>44.2</v>
      </c>
      <c r="H9383" s="19" t="n">
        <v>36.64</v>
      </c>
      <c r="I9383" s="19" t="n">
        <f aca="false">ROUND(F9383*G9383,2)</f>
        <v>132.6</v>
      </c>
      <c r="J9383" s="19" t="n">
        <f aca="false">ROUND(F9383*H9383,2)</f>
        <v>109.92</v>
      </c>
      <c r="K9383" s="19" t="n">
        <f aca="false">INDEX(Pricebook!$L$2:$L$1401,MATCH(D9383,Pricebook!$A$2:$A$1401,0))</f>
        <v>47.6</v>
      </c>
      <c r="L9383" s="19" t="n">
        <f aca="false">ROUND(F9383*K9383,2)</f>
        <v>142.8</v>
      </c>
      <c r="M9383" s="24" t="n">
        <f aca="false">DATE(YEAR(C9383),MONTH(C9383),1)</f>
        <v>46266</v>
      </c>
    </row>
    <row r="9384" customFormat="false" ht="15" hidden="false" customHeight="false" outlineLevel="0" collapsed="false">
      <c r="A9384" s="21" t="s">
        <v>4115</v>
      </c>
      <c r="B9384" s="21" t="s">
        <v>3655</v>
      </c>
      <c r="C9384" s="23" t="n">
        <v>46269</v>
      </c>
      <c r="D9384" s="21" t="s">
        <v>2856</v>
      </c>
      <c r="E9384" s="21" t="s">
        <v>2748</v>
      </c>
      <c r="F9384" s="12" t="n">
        <v>3</v>
      </c>
      <c r="G9384" s="19" t="n">
        <v>34.55</v>
      </c>
      <c r="H9384" s="19" t="n">
        <v>20.76</v>
      </c>
      <c r="I9384" s="19" t="n">
        <f aca="false">ROUND(F9384*G9384,2)</f>
        <v>103.65</v>
      </c>
      <c r="J9384" s="19" t="n">
        <f aca="false">ROUND(F9384*H9384,2)</f>
        <v>62.28</v>
      </c>
      <c r="K9384" s="19" t="n">
        <f aca="false">INDEX(Pricebook!$L$2:$L$1401,MATCH(D9384,Pricebook!$A$2:$A$1401,0))</f>
        <v>37.75</v>
      </c>
      <c r="L9384" s="19" t="n">
        <f aca="false">ROUND(F9384*K9384,2)</f>
        <v>113.25</v>
      </c>
      <c r="M9384" s="24" t="n">
        <f aca="false">DATE(YEAR(C9384),MONTH(C9384),1)</f>
        <v>46266</v>
      </c>
    </row>
    <row r="9385" customFormat="false" ht="15" hidden="false" customHeight="false" outlineLevel="0" collapsed="false">
      <c r="A9385" s="21" t="s">
        <v>4115</v>
      </c>
      <c r="B9385" s="21" t="s">
        <v>3655</v>
      </c>
      <c r="C9385" s="23" t="n">
        <v>46269</v>
      </c>
      <c r="D9385" s="21" t="s">
        <v>2878</v>
      </c>
      <c r="E9385" s="21" t="s">
        <v>2748</v>
      </c>
      <c r="F9385" s="12" t="n">
        <v>1</v>
      </c>
      <c r="G9385" s="19" t="n">
        <v>25.1</v>
      </c>
      <c r="H9385" s="19" t="n">
        <v>15.19</v>
      </c>
      <c r="I9385" s="19" t="n">
        <f aca="false">ROUND(F9385*G9385,2)</f>
        <v>25.1</v>
      </c>
      <c r="J9385" s="19" t="n">
        <f aca="false">ROUND(F9385*H9385,2)</f>
        <v>15.19</v>
      </c>
      <c r="K9385" s="19" t="n">
        <f aca="false">INDEX(Pricebook!$L$2:$L$1401,MATCH(D9385,Pricebook!$A$2:$A$1401,0))</f>
        <v>27.65</v>
      </c>
      <c r="L9385" s="19" t="n">
        <f aca="false">ROUND(F9385*K9385,2)</f>
        <v>27.65</v>
      </c>
      <c r="M9385" s="24" t="n">
        <f aca="false">DATE(YEAR(C9385),MONTH(C9385),1)</f>
        <v>46266</v>
      </c>
    </row>
    <row r="9386" customFormat="false" ht="15" hidden="false" customHeight="false" outlineLevel="0" collapsed="false">
      <c r="A9386" s="21" t="s">
        <v>4115</v>
      </c>
      <c r="B9386" s="21" t="s">
        <v>3655</v>
      </c>
      <c r="C9386" s="23" t="n">
        <v>46269</v>
      </c>
      <c r="D9386" s="21" t="s">
        <v>565</v>
      </c>
      <c r="E9386" s="21" t="s">
        <v>366</v>
      </c>
      <c r="F9386" s="12" t="n">
        <v>3</v>
      </c>
      <c r="G9386" s="19" t="n">
        <v>43.2</v>
      </c>
      <c r="H9386" s="19" t="n">
        <v>35.03</v>
      </c>
      <c r="I9386" s="19" t="n">
        <f aca="false">ROUND(F9386*G9386,2)</f>
        <v>129.6</v>
      </c>
      <c r="J9386" s="19" t="n">
        <f aca="false">ROUND(F9386*H9386,2)</f>
        <v>105.09</v>
      </c>
      <c r="K9386" s="19" t="n">
        <f aca="false">INDEX(Pricebook!$L$2:$L$1401,MATCH(D9386,Pricebook!$A$2:$A$1401,0))</f>
        <v>46.75</v>
      </c>
      <c r="L9386" s="19" t="n">
        <f aca="false">ROUND(F9386*K9386,2)</f>
        <v>140.25</v>
      </c>
      <c r="M9386" s="24" t="n">
        <f aca="false">DATE(YEAR(C9386),MONTH(C9386),1)</f>
        <v>46266</v>
      </c>
    </row>
    <row r="9387" customFormat="false" ht="15" hidden="false" customHeight="false" outlineLevel="0" collapsed="false">
      <c r="A9387" s="21" t="s">
        <v>4115</v>
      </c>
      <c r="B9387" s="21" t="s">
        <v>3655</v>
      </c>
      <c r="C9387" s="23" t="n">
        <v>46269</v>
      </c>
      <c r="D9387" s="21" t="s">
        <v>2832</v>
      </c>
      <c r="E9387" s="21" t="s">
        <v>2748</v>
      </c>
      <c r="F9387" s="12" t="n">
        <v>1</v>
      </c>
      <c r="G9387" s="19" t="n">
        <v>19.65</v>
      </c>
      <c r="H9387" s="19" t="n">
        <v>11.91</v>
      </c>
      <c r="I9387" s="19" t="n">
        <f aca="false">ROUND(F9387*G9387,2)</f>
        <v>19.65</v>
      </c>
      <c r="J9387" s="19" t="n">
        <f aca="false">ROUND(F9387*H9387,2)</f>
        <v>11.91</v>
      </c>
      <c r="K9387" s="19" t="n">
        <f aca="false">INDEX(Pricebook!$L$2:$L$1401,MATCH(D9387,Pricebook!$A$2:$A$1401,0))</f>
        <v>21.7</v>
      </c>
      <c r="L9387" s="19" t="n">
        <f aca="false">ROUND(F9387*K9387,2)</f>
        <v>21.7</v>
      </c>
      <c r="M9387" s="24" t="n">
        <f aca="false">DATE(YEAR(C9387),MONTH(C9387),1)</f>
        <v>46266</v>
      </c>
    </row>
    <row r="9388" customFormat="false" ht="15" hidden="false" customHeight="false" outlineLevel="0" collapsed="false">
      <c r="A9388" s="21" t="s">
        <v>4115</v>
      </c>
      <c r="B9388" s="21" t="s">
        <v>3655</v>
      </c>
      <c r="C9388" s="23" t="n">
        <v>46269</v>
      </c>
      <c r="D9388" s="21" t="s">
        <v>2898</v>
      </c>
      <c r="E9388" s="21" t="s">
        <v>2748</v>
      </c>
      <c r="F9388" s="12" t="n">
        <v>10</v>
      </c>
      <c r="G9388" s="19" t="n">
        <v>11.1</v>
      </c>
      <c r="H9388" s="19" t="n">
        <v>6.63</v>
      </c>
      <c r="I9388" s="19" t="n">
        <f aca="false">ROUND(F9388*G9388,2)</f>
        <v>111</v>
      </c>
      <c r="J9388" s="19" t="n">
        <f aca="false">ROUND(F9388*H9388,2)</f>
        <v>66.3</v>
      </c>
      <c r="K9388" s="19" t="n">
        <f aca="false">INDEX(Pricebook!$L$2:$L$1401,MATCH(D9388,Pricebook!$A$2:$A$1401,0))</f>
        <v>12.1</v>
      </c>
      <c r="L9388" s="19" t="n">
        <f aca="false">ROUND(F9388*K9388,2)</f>
        <v>121</v>
      </c>
      <c r="M9388" s="24" t="n">
        <f aca="false">DATE(YEAR(C9388),MONTH(C9388),1)</f>
        <v>46266</v>
      </c>
    </row>
    <row r="9389" customFormat="false" ht="15" hidden="false" customHeight="false" outlineLevel="0" collapsed="false">
      <c r="A9389" s="21" t="s">
        <v>4115</v>
      </c>
      <c r="B9389" s="21" t="s">
        <v>3655</v>
      </c>
      <c r="C9389" s="23" t="n">
        <v>46269</v>
      </c>
      <c r="D9389" s="21" t="s">
        <v>685</v>
      </c>
      <c r="E9389" s="21" t="s">
        <v>366</v>
      </c>
      <c r="F9389" s="12" t="n">
        <v>2</v>
      </c>
      <c r="G9389" s="19" t="n">
        <v>53.3</v>
      </c>
      <c r="H9389" s="19" t="n">
        <v>38.63</v>
      </c>
      <c r="I9389" s="19" t="n">
        <f aca="false">ROUND(F9389*G9389,2)</f>
        <v>106.6</v>
      </c>
      <c r="J9389" s="19" t="n">
        <f aca="false">ROUND(F9389*H9389,2)</f>
        <v>77.26</v>
      </c>
      <c r="K9389" s="19" t="n">
        <f aca="false">INDEX(Pricebook!$L$2:$L$1401,MATCH(D9389,Pricebook!$A$2:$A$1401,0))</f>
        <v>57.7</v>
      </c>
      <c r="L9389" s="19" t="n">
        <f aca="false">ROUND(F9389*K9389,2)</f>
        <v>115.4</v>
      </c>
      <c r="M9389" s="24" t="n">
        <f aca="false">DATE(YEAR(C9389),MONTH(C9389),1)</f>
        <v>46266</v>
      </c>
    </row>
    <row r="9390" customFormat="false" ht="15" hidden="false" customHeight="false" outlineLevel="0" collapsed="false">
      <c r="A9390" s="21" t="s">
        <v>4115</v>
      </c>
      <c r="B9390" s="21" t="s">
        <v>3655</v>
      </c>
      <c r="C9390" s="23" t="n">
        <v>46269</v>
      </c>
      <c r="D9390" s="21" t="s">
        <v>723</v>
      </c>
      <c r="E9390" s="21" t="s">
        <v>366</v>
      </c>
      <c r="F9390" s="12" t="n">
        <v>1</v>
      </c>
      <c r="G9390" s="19" t="n">
        <v>257.5</v>
      </c>
      <c r="H9390" s="19" t="n">
        <v>186.47</v>
      </c>
      <c r="I9390" s="19" t="n">
        <f aca="false">ROUND(F9390*G9390,2)</f>
        <v>257.5</v>
      </c>
      <c r="J9390" s="19" t="n">
        <f aca="false">ROUND(F9390*H9390,2)</f>
        <v>186.47</v>
      </c>
      <c r="K9390" s="19" t="n">
        <f aca="false">INDEX(Pricebook!$L$2:$L$1401,MATCH(D9390,Pricebook!$A$2:$A$1401,0))</f>
        <v>278.35</v>
      </c>
      <c r="L9390" s="19" t="n">
        <f aca="false">ROUND(F9390*K9390,2)</f>
        <v>278.35</v>
      </c>
      <c r="M9390" s="24" t="n">
        <f aca="false">DATE(YEAR(C9390),MONTH(C9390),1)</f>
        <v>46266</v>
      </c>
    </row>
    <row r="9391" customFormat="false" ht="15" hidden="false" customHeight="false" outlineLevel="0" collapsed="false">
      <c r="A9391" s="21" t="s">
        <v>4115</v>
      </c>
      <c r="B9391" s="21" t="s">
        <v>3655</v>
      </c>
      <c r="C9391" s="23" t="n">
        <v>46269</v>
      </c>
      <c r="D9391" s="21" t="s">
        <v>1298</v>
      </c>
      <c r="E9391" s="21" t="s">
        <v>971</v>
      </c>
      <c r="F9391" s="12" t="n">
        <v>34</v>
      </c>
      <c r="G9391" s="19" t="n">
        <v>1.35</v>
      </c>
      <c r="H9391" s="19" t="n">
        <v>1.09</v>
      </c>
      <c r="I9391" s="19" t="n">
        <f aca="false">ROUND(F9391*G9391,2)</f>
        <v>45.9</v>
      </c>
      <c r="J9391" s="19" t="n">
        <f aca="false">ROUND(F9391*H9391,2)</f>
        <v>37.06</v>
      </c>
      <c r="K9391" s="19" t="n">
        <f aca="false">INDEX(Pricebook!$L$2:$L$1401,MATCH(D9391,Pricebook!$A$2:$A$1401,0))</f>
        <v>1.6</v>
      </c>
      <c r="L9391" s="19" t="n">
        <f aca="false">ROUND(F9391*K9391,2)</f>
        <v>54.4</v>
      </c>
      <c r="M9391" s="24" t="n">
        <f aca="false">DATE(YEAR(C9391),MONTH(C9391),1)</f>
        <v>46266</v>
      </c>
    </row>
    <row r="9392" customFormat="false" ht="15" hidden="false" customHeight="false" outlineLevel="0" collapsed="false">
      <c r="A9392" s="21" t="s">
        <v>4115</v>
      </c>
      <c r="B9392" s="21" t="s">
        <v>3655</v>
      </c>
      <c r="C9392" s="23" t="n">
        <v>46269</v>
      </c>
      <c r="D9392" s="21" t="s">
        <v>2168</v>
      </c>
      <c r="E9392" s="21" t="s">
        <v>1941</v>
      </c>
      <c r="F9392" s="12" t="n">
        <v>2</v>
      </c>
      <c r="G9392" s="19" t="n">
        <v>85</v>
      </c>
      <c r="H9392" s="19" t="n">
        <v>55</v>
      </c>
      <c r="I9392" s="19" t="n">
        <f aca="false">ROUND(F9392*G9392,2)</f>
        <v>170</v>
      </c>
      <c r="J9392" s="19" t="n">
        <f aca="false">ROUND(F9392*H9392,2)</f>
        <v>110</v>
      </c>
      <c r="K9392" s="19" t="n">
        <f aca="false">INDEX(Pricebook!$L$2:$L$1401,MATCH(D9392,Pricebook!$A$2:$A$1401,0))</f>
        <v>88.75</v>
      </c>
      <c r="L9392" s="19" t="n">
        <f aca="false">ROUND(F9392*K9392,2)</f>
        <v>177.5</v>
      </c>
      <c r="M9392" s="24" t="n">
        <f aca="false">DATE(YEAR(C9392),MONTH(C9392),1)</f>
        <v>46266</v>
      </c>
    </row>
    <row r="9393" customFormat="false" ht="15" hidden="false" customHeight="false" outlineLevel="0" collapsed="false">
      <c r="A9393" s="21" t="s">
        <v>4115</v>
      </c>
      <c r="B9393" s="21" t="s">
        <v>3655</v>
      </c>
      <c r="C9393" s="23" t="n">
        <v>46269</v>
      </c>
      <c r="D9393" s="21" t="s">
        <v>2098</v>
      </c>
      <c r="E9393" s="21" t="s">
        <v>1941</v>
      </c>
      <c r="F9393" s="12" t="n">
        <v>4</v>
      </c>
      <c r="G9393" s="19" t="n">
        <v>115.7</v>
      </c>
      <c r="H9393" s="19" t="n">
        <v>86.63</v>
      </c>
      <c r="I9393" s="19" t="n">
        <f aca="false">ROUND(F9393*G9393,2)</f>
        <v>462.8</v>
      </c>
      <c r="J9393" s="19" t="n">
        <f aca="false">ROUND(F9393*H9393,2)</f>
        <v>346.52</v>
      </c>
      <c r="K9393" s="19" t="n">
        <f aca="false">INDEX(Pricebook!$L$2:$L$1401,MATCH(D9393,Pricebook!$A$2:$A$1401,0))</f>
        <v>120.35</v>
      </c>
      <c r="L9393" s="19" t="n">
        <f aca="false">ROUND(F9393*K9393,2)</f>
        <v>481.4</v>
      </c>
      <c r="M9393" s="24" t="n">
        <f aca="false">DATE(YEAR(C9393),MONTH(C9393),1)</f>
        <v>46266</v>
      </c>
    </row>
    <row r="9394" customFormat="false" ht="15" hidden="false" customHeight="false" outlineLevel="0" collapsed="false">
      <c r="A9394" s="21" t="s">
        <v>4115</v>
      </c>
      <c r="B9394" s="21" t="s">
        <v>3655</v>
      </c>
      <c r="C9394" s="23" t="n">
        <v>46269</v>
      </c>
      <c r="D9394" s="21" t="s">
        <v>2064</v>
      </c>
      <c r="E9394" s="21" t="s">
        <v>1941</v>
      </c>
      <c r="F9394" s="12" t="n">
        <v>3</v>
      </c>
      <c r="G9394" s="19" t="n">
        <v>79.55</v>
      </c>
      <c r="H9394" s="19" t="n">
        <v>51.66</v>
      </c>
      <c r="I9394" s="19" t="n">
        <f aca="false">ROUND(F9394*G9394,2)</f>
        <v>238.65</v>
      </c>
      <c r="J9394" s="19" t="n">
        <f aca="false">ROUND(F9394*H9394,2)</f>
        <v>154.98</v>
      </c>
      <c r="K9394" s="19" t="n">
        <f aca="false">INDEX(Pricebook!$L$2:$L$1401,MATCH(D9394,Pricebook!$A$2:$A$1401,0))</f>
        <v>83.35</v>
      </c>
      <c r="L9394" s="19" t="n">
        <f aca="false">ROUND(F9394*K9394,2)</f>
        <v>250.05</v>
      </c>
      <c r="M9394" s="24" t="n">
        <f aca="false">DATE(YEAR(C9394),MONTH(C9394),1)</f>
        <v>46266</v>
      </c>
    </row>
    <row r="9395" customFormat="false" ht="15" hidden="false" customHeight="false" outlineLevel="0" collapsed="false">
      <c r="A9395" s="21" t="s">
        <v>4115</v>
      </c>
      <c r="B9395" s="21" t="s">
        <v>3655</v>
      </c>
      <c r="C9395" s="23" t="n">
        <v>46269</v>
      </c>
      <c r="D9395" s="21" t="s">
        <v>2174</v>
      </c>
      <c r="E9395" s="21" t="s">
        <v>1941</v>
      </c>
      <c r="F9395" s="12" t="n">
        <v>1</v>
      </c>
      <c r="G9395" s="19" t="n">
        <v>52.3</v>
      </c>
      <c r="H9395" s="19" t="n">
        <v>33.51</v>
      </c>
      <c r="I9395" s="19" t="n">
        <f aca="false">ROUND(F9395*G9395,2)</f>
        <v>52.3</v>
      </c>
      <c r="J9395" s="19" t="n">
        <f aca="false">ROUND(F9395*H9395,2)</f>
        <v>33.51</v>
      </c>
      <c r="K9395" s="19" t="n">
        <f aca="false">INDEX(Pricebook!$L$2:$L$1401,MATCH(D9395,Pricebook!$A$2:$A$1401,0))</f>
        <v>54.05</v>
      </c>
      <c r="L9395" s="19" t="n">
        <f aca="false">ROUND(F9395*K9395,2)</f>
        <v>54.05</v>
      </c>
      <c r="M9395" s="24" t="n">
        <f aca="false">DATE(YEAR(C9395),MONTH(C9395),1)</f>
        <v>46266</v>
      </c>
    </row>
    <row r="9396" customFormat="false" ht="15" hidden="false" customHeight="false" outlineLevel="0" collapsed="false">
      <c r="A9396" s="21" t="s">
        <v>4115</v>
      </c>
      <c r="B9396" s="21" t="s">
        <v>3655</v>
      </c>
      <c r="C9396" s="23" t="n">
        <v>46269</v>
      </c>
      <c r="D9396" s="21" t="s">
        <v>749</v>
      </c>
      <c r="E9396" s="21" t="s">
        <v>366</v>
      </c>
      <c r="F9396" s="12" t="n">
        <v>1</v>
      </c>
      <c r="G9396" s="19" t="n">
        <v>197.5</v>
      </c>
      <c r="H9396" s="19" t="n">
        <v>142.05</v>
      </c>
      <c r="I9396" s="19" t="n">
        <f aca="false">ROUND(F9396*G9396,2)</f>
        <v>197.5</v>
      </c>
      <c r="J9396" s="19" t="n">
        <f aca="false">ROUND(F9396*H9396,2)</f>
        <v>142.05</v>
      </c>
      <c r="K9396" s="19" t="n">
        <f aca="false">INDEX(Pricebook!$L$2:$L$1401,MATCH(D9396,Pricebook!$A$2:$A$1401,0))</f>
        <v>212.05</v>
      </c>
      <c r="L9396" s="19" t="n">
        <f aca="false">ROUND(F9396*K9396,2)</f>
        <v>212.05</v>
      </c>
      <c r="M9396" s="24" t="n">
        <f aca="false">DATE(YEAR(C9396),MONTH(C9396),1)</f>
        <v>46266</v>
      </c>
    </row>
    <row r="9397" customFormat="false" ht="15" hidden="false" customHeight="false" outlineLevel="0" collapsed="false">
      <c r="A9397" s="21" t="s">
        <v>4115</v>
      </c>
      <c r="B9397" s="21" t="s">
        <v>3655</v>
      </c>
      <c r="C9397" s="23" t="n">
        <v>46269</v>
      </c>
      <c r="D9397" s="21" t="s">
        <v>378</v>
      </c>
      <c r="E9397" s="21" t="s">
        <v>366</v>
      </c>
      <c r="F9397" s="12" t="n">
        <v>2</v>
      </c>
      <c r="G9397" s="19" t="n">
        <v>10</v>
      </c>
      <c r="H9397" s="19" t="n">
        <v>7.12</v>
      </c>
      <c r="I9397" s="19" t="n">
        <f aca="false">ROUND(F9397*G9397,2)</f>
        <v>20</v>
      </c>
      <c r="J9397" s="19" t="n">
        <f aca="false">ROUND(F9397*H9397,2)</f>
        <v>14.24</v>
      </c>
      <c r="K9397" s="19" t="n">
        <f aca="false">INDEX(Pricebook!$L$2:$L$1401,MATCH(D9397,Pricebook!$A$2:$A$1401,0))</f>
        <v>10.65</v>
      </c>
      <c r="L9397" s="19" t="n">
        <f aca="false">ROUND(F9397*K9397,2)</f>
        <v>21.3</v>
      </c>
      <c r="M9397" s="24" t="n">
        <f aca="false">DATE(YEAR(C9397),MONTH(C9397),1)</f>
        <v>46266</v>
      </c>
    </row>
    <row r="9398" customFormat="false" ht="15" hidden="false" customHeight="false" outlineLevel="0" collapsed="false">
      <c r="A9398" s="21" t="s">
        <v>4115</v>
      </c>
      <c r="B9398" s="21" t="s">
        <v>3655</v>
      </c>
      <c r="C9398" s="23" t="n">
        <v>46269</v>
      </c>
      <c r="D9398" s="21" t="s">
        <v>685</v>
      </c>
      <c r="E9398" s="21" t="s">
        <v>366</v>
      </c>
      <c r="F9398" s="12" t="n">
        <v>2</v>
      </c>
      <c r="G9398" s="19" t="n">
        <v>53.3</v>
      </c>
      <c r="H9398" s="19" t="n">
        <v>38.63</v>
      </c>
      <c r="I9398" s="19" t="n">
        <f aca="false">ROUND(F9398*G9398,2)</f>
        <v>106.6</v>
      </c>
      <c r="J9398" s="19" t="n">
        <f aca="false">ROUND(F9398*H9398,2)</f>
        <v>77.26</v>
      </c>
      <c r="K9398" s="19" t="n">
        <f aca="false">INDEX(Pricebook!$L$2:$L$1401,MATCH(D9398,Pricebook!$A$2:$A$1401,0))</f>
        <v>57.7</v>
      </c>
      <c r="L9398" s="19" t="n">
        <f aca="false">ROUND(F9398*K9398,2)</f>
        <v>115.4</v>
      </c>
      <c r="M9398" s="24" t="n">
        <f aca="false">DATE(YEAR(C9398),MONTH(C9398),1)</f>
        <v>46266</v>
      </c>
    </row>
    <row r="9399" customFormat="false" ht="15" hidden="false" customHeight="false" outlineLevel="0" collapsed="false">
      <c r="A9399" s="21" t="s">
        <v>4115</v>
      </c>
      <c r="B9399" s="21" t="s">
        <v>3655</v>
      </c>
      <c r="C9399" s="23" t="n">
        <v>46269</v>
      </c>
      <c r="D9399" s="21" t="s">
        <v>2766</v>
      </c>
      <c r="E9399" s="21" t="s">
        <v>2748</v>
      </c>
      <c r="F9399" s="12" t="n">
        <v>3</v>
      </c>
      <c r="G9399" s="19" t="n">
        <v>4.45</v>
      </c>
      <c r="H9399" s="19" t="n">
        <v>2.63</v>
      </c>
      <c r="I9399" s="19" t="n">
        <f aca="false">ROUND(F9399*G9399,2)</f>
        <v>13.35</v>
      </c>
      <c r="J9399" s="19" t="n">
        <f aca="false">ROUND(F9399*H9399,2)</f>
        <v>7.89</v>
      </c>
      <c r="K9399" s="19" t="n">
        <f aca="false">INDEX(Pricebook!$L$2:$L$1401,MATCH(D9399,Pricebook!$A$2:$A$1401,0))</f>
        <v>4.8</v>
      </c>
      <c r="L9399" s="19" t="n">
        <f aca="false">ROUND(F9399*K9399,2)</f>
        <v>14.4</v>
      </c>
      <c r="M9399" s="24" t="n">
        <f aca="false">DATE(YEAR(C9399),MONTH(C9399),1)</f>
        <v>46266</v>
      </c>
    </row>
    <row r="9400" customFormat="false" ht="15" hidden="false" customHeight="false" outlineLevel="0" collapsed="false">
      <c r="A9400" s="21" t="s">
        <v>4116</v>
      </c>
      <c r="B9400" s="21" t="s">
        <v>3509</v>
      </c>
      <c r="C9400" s="23" t="n">
        <v>46269</v>
      </c>
      <c r="D9400" s="21" t="s">
        <v>2228</v>
      </c>
      <c r="E9400" s="21" t="s">
        <v>2202</v>
      </c>
      <c r="F9400" s="12" t="n">
        <v>2</v>
      </c>
      <c r="G9400" s="19" t="n">
        <v>31.05</v>
      </c>
      <c r="H9400" s="19" t="n">
        <v>19.06</v>
      </c>
      <c r="I9400" s="19" t="n">
        <f aca="false">ROUND(F9400*G9400,2)</f>
        <v>62.1</v>
      </c>
      <c r="J9400" s="19" t="n">
        <f aca="false">ROUND(F9400*H9400,2)</f>
        <v>38.12</v>
      </c>
      <c r="K9400" s="19" t="n">
        <f aca="false">INDEX(Pricebook!$L$2:$L$1401,MATCH(D9400,Pricebook!$A$2:$A$1401,0))</f>
        <v>32.9</v>
      </c>
      <c r="L9400" s="19" t="n">
        <f aca="false">ROUND(F9400*K9400,2)</f>
        <v>65.8</v>
      </c>
      <c r="M9400" s="24" t="n">
        <f aca="false">DATE(YEAR(C9400),MONTH(C9400),1)</f>
        <v>46266</v>
      </c>
    </row>
    <row r="9401" customFormat="false" ht="15" hidden="false" customHeight="false" outlineLevel="0" collapsed="false">
      <c r="A9401" s="21" t="s">
        <v>4116</v>
      </c>
      <c r="B9401" s="21" t="s">
        <v>3509</v>
      </c>
      <c r="C9401" s="23" t="n">
        <v>46269</v>
      </c>
      <c r="D9401" s="21" t="s">
        <v>713</v>
      </c>
      <c r="E9401" s="21" t="s">
        <v>366</v>
      </c>
      <c r="F9401" s="12" t="n">
        <v>1</v>
      </c>
      <c r="G9401" s="19" t="n">
        <v>22.4</v>
      </c>
      <c r="H9401" s="19" t="n">
        <v>16.09</v>
      </c>
      <c r="I9401" s="19" t="n">
        <f aca="false">ROUND(F9401*G9401,2)</f>
        <v>22.4</v>
      </c>
      <c r="J9401" s="19" t="n">
        <f aca="false">ROUND(F9401*H9401,2)</f>
        <v>16.09</v>
      </c>
      <c r="K9401" s="19" t="n">
        <f aca="false">INDEX(Pricebook!$L$2:$L$1401,MATCH(D9401,Pricebook!$A$2:$A$1401,0))</f>
        <v>24.05</v>
      </c>
      <c r="L9401" s="19" t="n">
        <f aca="false">ROUND(F9401*K9401,2)</f>
        <v>24.05</v>
      </c>
      <c r="M9401" s="24" t="n">
        <f aca="false">DATE(YEAR(C9401),MONTH(C9401),1)</f>
        <v>46266</v>
      </c>
    </row>
    <row r="9402" customFormat="false" ht="15" hidden="false" customHeight="false" outlineLevel="0" collapsed="false">
      <c r="A9402" s="21" t="s">
        <v>4116</v>
      </c>
      <c r="B9402" s="21" t="s">
        <v>3509</v>
      </c>
      <c r="C9402" s="23" t="n">
        <v>46269</v>
      </c>
      <c r="D9402" s="21" t="s">
        <v>923</v>
      </c>
      <c r="E9402" s="21" t="s">
        <v>366</v>
      </c>
      <c r="F9402" s="12" t="n">
        <v>1</v>
      </c>
      <c r="G9402" s="19" t="n">
        <v>278.1</v>
      </c>
      <c r="H9402" s="19" t="n">
        <v>202.83</v>
      </c>
      <c r="I9402" s="19" t="n">
        <f aca="false">ROUND(F9402*G9402,2)</f>
        <v>278.1</v>
      </c>
      <c r="J9402" s="19" t="n">
        <f aca="false">ROUND(F9402*H9402,2)</f>
        <v>202.83</v>
      </c>
      <c r="K9402" s="19" t="n">
        <f aca="false">INDEX(Pricebook!$L$2:$L$1401,MATCH(D9402,Pricebook!$A$2:$A$1401,0))</f>
        <v>302.75</v>
      </c>
      <c r="L9402" s="19" t="n">
        <f aca="false">ROUND(F9402*K9402,2)</f>
        <v>302.75</v>
      </c>
      <c r="M9402" s="24" t="n">
        <f aca="false">DATE(YEAR(C9402),MONTH(C9402),1)</f>
        <v>46266</v>
      </c>
    </row>
    <row r="9403" customFormat="false" ht="15" hidden="false" customHeight="false" outlineLevel="0" collapsed="false">
      <c r="A9403" s="21" t="s">
        <v>4116</v>
      </c>
      <c r="B9403" s="21" t="s">
        <v>3509</v>
      </c>
      <c r="C9403" s="23" t="n">
        <v>46269</v>
      </c>
      <c r="D9403" s="21" t="s">
        <v>1837</v>
      </c>
      <c r="E9403" s="21" t="s">
        <v>1452</v>
      </c>
      <c r="F9403" s="12" t="n">
        <v>5</v>
      </c>
      <c r="G9403" s="19" t="n">
        <v>158.7</v>
      </c>
      <c r="H9403" s="19" t="n">
        <v>98.12</v>
      </c>
      <c r="I9403" s="19" t="n">
        <f aca="false">ROUND(F9403*G9403,2)</f>
        <v>793.5</v>
      </c>
      <c r="J9403" s="19" t="n">
        <f aca="false">ROUND(F9403*H9403,2)</f>
        <v>490.6</v>
      </c>
      <c r="K9403" s="19" t="n">
        <f aca="false">INDEX(Pricebook!$L$2:$L$1401,MATCH(D9403,Pricebook!$A$2:$A$1401,0))</f>
        <v>163.55</v>
      </c>
      <c r="L9403" s="19" t="n">
        <f aca="false">ROUND(F9403*K9403,2)</f>
        <v>817.75</v>
      </c>
      <c r="M9403" s="24" t="n">
        <f aca="false">DATE(YEAR(C9403),MONTH(C9403),1)</f>
        <v>46266</v>
      </c>
    </row>
    <row r="9404" customFormat="false" ht="15" hidden="false" customHeight="false" outlineLevel="0" collapsed="false">
      <c r="A9404" s="21" t="s">
        <v>4116</v>
      </c>
      <c r="B9404" s="21" t="s">
        <v>3509</v>
      </c>
      <c r="C9404" s="23" t="n">
        <v>46269</v>
      </c>
      <c r="D9404" s="21" t="s">
        <v>1911</v>
      </c>
      <c r="E9404" s="21" t="s">
        <v>1452</v>
      </c>
      <c r="F9404" s="12" t="n">
        <v>12</v>
      </c>
      <c r="G9404" s="19" t="n">
        <v>41.2</v>
      </c>
      <c r="H9404" s="19" t="n">
        <v>25.51</v>
      </c>
      <c r="I9404" s="19" t="n">
        <f aca="false">ROUND(F9404*G9404,2)</f>
        <v>494.4</v>
      </c>
      <c r="J9404" s="19" t="n">
        <f aca="false">ROUND(F9404*H9404,2)</f>
        <v>306.12</v>
      </c>
      <c r="K9404" s="19" t="n">
        <f aca="false">INDEX(Pricebook!$L$2:$L$1401,MATCH(D9404,Pricebook!$A$2:$A$1401,0))</f>
        <v>42.55</v>
      </c>
      <c r="L9404" s="19" t="n">
        <f aca="false">ROUND(F9404*K9404,2)</f>
        <v>510.6</v>
      </c>
      <c r="M9404" s="24" t="n">
        <f aca="false">DATE(YEAR(C9404),MONTH(C9404),1)</f>
        <v>46266</v>
      </c>
    </row>
    <row r="9405" customFormat="false" ht="15" hidden="false" customHeight="false" outlineLevel="0" collapsed="false">
      <c r="A9405" s="21" t="s">
        <v>4116</v>
      </c>
      <c r="B9405" s="21" t="s">
        <v>3509</v>
      </c>
      <c r="C9405" s="23" t="n">
        <v>46269</v>
      </c>
      <c r="D9405" s="21" t="s">
        <v>1897</v>
      </c>
      <c r="E9405" s="21" t="s">
        <v>1452</v>
      </c>
      <c r="F9405" s="12" t="n">
        <v>2</v>
      </c>
      <c r="G9405" s="19" t="n">
        <v>31.45</v>
      </c>
      <c r="H9405" s="19" t="n">
        <v>22.45</v>
      </c>
      <c r="I9405" s="19" t="n">
        <f aca="false">ROUND(F9405*G9405,2)</f>
        <v>62.9</v>
      </c>
      <c r="J9405" s="19" t="n">
        <f aca="false">ROUND(F9405*H9405,2)</f>
        <v>44.9</v>
      </c>
      <c r="K9405" s="19" t="n">
        <f aca="false">INDEX(Pricebook!$L$2:$L$1401,MATCH(D9405,Pricebook!$A$2:$A$1401,0))</f>
        <v>32.1</v>
      </c>
      <c r="L9405" s="19" t="n">
        <f aca="false">ROUND(F9405*K9405,2)</f>
        <v>64.2</v>
      </c>
      <c r="M9405" s="24" t="n">
        <f aca="false">DATE(YEAR(C9405),MONTH(C9405),1)</f>
        <v>46266</v>
      </c>
    </row>
    <row r="9406" customFormat="false" ht="15" hidden="false" customHeight="false" outlineLevel="0" collapsed="false">
      <c r="A9406" s="21" t="s">
        <v>4117</v>
      </c>
      <c r="B9406" s="21" t="s">
        <v>3319</v>
      </c>
      <c r="C9406" s="23" t="n">
        <v>46270</v>
      </c>
      <c r="D9406" s="21" t="s">
        <v>1088</v>
      </c>
      <c r="E9406" s="21" t="s">
        <v>971</v>
      </c>
      <c r="F9406" s="12" t="n">
        <v>2</v>
      </c>
      <c r="G9406" s="19" t="n">
        <v>72.65</v>
      </c>
      <c r="H9406" s="19" t="n">
        <v>59.54</v>
      </c>
      <c r="I9406" s="19" t="n">
        <f aca="false">ROUND(F9406*G9406,2)</f>
        <v>145.3</v>
      </c>
      <c r="J9406" s="19" t="n">
        <f aca="false">ROUND(F9406*H9406,2)</f>
        <v>119.08</v>
      </c>
      <c r="K9406" s="19" t="n">
        <f aca="false">INDEX(Pricebook!$L$2:$L$1401,MATCH(D9406,Pricebook!$A$2:$A$1401,0))</f>
        <v>79.95</v>
      </c>
      <c r="L9406" s="19" t="n">
        <f aca="false">ROUND(F9406*K9406,2)</f>
        <v>159.9</v>
      </c>
      <c r="M9406" s="24" t="n">
        <f aca="false">DATE(YEAR(C9406),MONTH(C9406),1)</f>
        <v>46266</v>
      </c>
    </row>
    <row r="9407" customFormat="false" ht="15" hidden="false" customHeight="false" outlineLevel="0" collapsed="false">
      <c r="A9407" s="21" t="s">
        <v>4117</v>
      </c>
      <c r="B9407" s="21" t="s">
        <v>3319</v>
      </c>
      <c r="C9407" s="23" t="n">
        <v>46270</v>
      </c>
      <c r="D9407" s="21" t="s">
        <v>775</v>
      </c>
      <c r="E9407" s="21" t="s">
        <v>366</v>
      </c>
      <c r="F9407" s="12" t="n">
        <v>1</v>
      </c>
      <c r="G9407" s="19" t="n">
        <v>221.65</v>
      </c>
      <c r="H9407" s="19" t="n">
        <v>160.08</v>
      </c>
      <c r="I9407" s="19" t="n">
        <f aca="false">ROUND(F9407*G9407,2)</f>
        <v>221.65</v>
      </c>
      <c r="J9407" s="19" t="n">
        <f aca="false">ROUND(F9407*H9407,2)</f>
        <v>160.08</v>
      </c>
      <c r="K9407" s="19" t="n">
        <f aca="false">INDEX(Pricebook!$L$2:$L$1401,MATCH(D9407,Pricebook!$A$2:$A$1401,0))</f>
        <v>238.95</v>
      </c>
      <c r="L9407" s="19" t="n">
        <f aca="false">ROUND(F9407*K9407,2)</f>
        <v>238.95</v>
      </c>
      <c r="M9407" s="24" t="n">
        <f aca="false">DATE(YEAR(C9407),MONTH(C9407),1)</f>
        <v>46266</v>
      </c>
    </row>
    <row r="9408" customFormat="false" ht="15" hidden="false" customHeight="false" outlineLevel="0" collapsed="false">
      <c r="A9408" s="21" t="s">
        <v>4117</v>
      </c>
      <c r="B9408" s="21" t="s">
        <v>3319</v>
      </c>
      <c r="C9408" s="23" t="n">
        <v>46270</v>
      </c>
      <c r="D9408" s="21" t="s">
        <v>455</v>
      </c>
      <c r="E9408" s="21" t="s">
        <v>366</v>
      </c>
      <c r="F9408" s="12" t="n">
        <v>1</v>
      </c>
      <c r="G9408" s="19" t="n">
        <v>8.95</v>
      </c>
      <c r="H9408" s="19" t="n">
        <v>6.47</v>
      </c>
      <c r="I9408" s="19" t="n">
        <f aca="false">ROUND(F9408*G9408,2)</f>
        <v>8.95</v>
      </c>
      <c r="J9408" s="19" t="n">
        <f aca="false">ROUND(F9408*H9408,2)</f>
        <v>6.47</v>
      </c>
      <c r="K9408" s="19" t="n">
        <f aca="false">INDEX(Pricebook!$L$2:$L$1401,MATCH(D9408,Pricebook!$A$2:$A$1401,0))</f>
        <v>9.7</v>
      </c>
      <c r="L9408" s="19" t="n">
        <f aca="false">ROUND(F9408*K9408,2)</f>
        <v>9.7</v>
      </c>
      <c r="M9408" s="24" t="n">
        <f aca="false">DATE(YEAR(C9408),MONTH(C9408),1)</f>
        <v>46266</v>
      </c>
    </row>
    <row r="9409" customFormat="false" ht="15" hidden="false" customHeight="false" outlineLevel="0" collapsed="false">
      <c r="A9409" s="21" t="s">
        <v>4117</v>
      </c>
      <c r="B9409" s="21" t="s">
        <v>3319</v>
      </c>
      <c r="C9409" s="23" t="n">
        <v>46270</v>
      </c>
      <c r="D9409" s="21" t="s">
        <v>2418</v>
      </c>
      <c r="E9409" s="21" t="s">
        <v>2202</v>
      </c>
      <c r="F9409" s="12" t="n">
        <v>4</v>
      </c>
      <c r="G9409" s="19" t="n">
        <v>52.8</v>
      </c>
      <c r="H9409" s="19" t="n">
        <v>32.58</v>
      </c>
      <c r="I9409" s="19" t="n">
        <f aca="false">ROUND(F9409*G9409,2)</f>
        <v>211.2</v>
      </c>
      <c r="J9409" s="19" t="n">
        <f aca="false">ROUND(F9409*H9409,2)</f>
        <v>130.32</v>
      </c>
      <c r="K9409" s="19" t="n">
        <f aca="false">INDEX(Pricebook!$L$2:$L$1401,MATCH(D9409,Pricebook!$A$2:$A$1401,0))</f>
        <v>56.2</v>
      </c>
      <c r="L9409" s="19" t="n">
        <f aca="false">ROUND(F9409*K9409,2)</f>
        <v>224.8</v>
      </c>
      <c r="M9409" s="24" t="n">
        <f aca="false">DATE(YEAR(C9409),MONTH(C9409),1)</f>
        <v>46266</v>
      </c>
    </row>
    <row r="9410" customFormat="false" ht="15" hidden="false" customHeight="false" outlineLevel="0" collapsed="false">
      <c r="A9410" s="21" t="s">
        <v>4117</v>
      </c>
      <c r="B9410" s="21" t="s">
        <v>3319</v>
      </c>
      <c r="C9410" s="23" t="n">
        <v>46270</v>
      </c>
      <c r="D9410" s="21" t="s">
        <v>587</v>
      </c>
      <c r="E9410" s="21" t="s">
        <v>366</v>
      </c>
      <c r="F9410" s="12" t="n">
        <v>2</v>
      </c>
      <c r="G9410" s="19" t="n">
        <v>126.35</v>
      </c>
      <c r="H9410" s="19" t="n">
        <v>96.45</v>
      </c>
      <c r="I9410" s="19" t="n">
        <f aca="false">ROUND(F9410*G9410,2)</f>
        <v>252.7</v>
      </c>
      <c r="J9410" s="19" t="n">
        <f aca="false">ROUND(F9410*H9410,2)</f>
        <v>192.9</v>
      </c>
      <c r="K9410" s="19" t="n">
        <f aca="false">INDEX(Pricebook!$L$2:$L$1401,MATCH(D9410,Pricebook!$A$2:$A$1401,0))</f>
        <v>135.85</v>
      </c>
      <c r="L9410" s="19" t="n">
        <f aca="false">ROUND(F9410*K9410,2)</f>
        <v>271.7</v>
      </c>
      <c r="M9410" s="24" t="n">
        <f aca="false">DATE(YEAR(C9410),MONTH(C9410),1)</f>
        <v>46266</v>
      </c>
    </row>
    <row r="9411" customFormat="false" ht="15" hidden="false" customHeight="false" outlineLevel="0" collapsed="false">
      <c r="A9411" s="21" t="s">
        <v>4117</v>
      </c>
      <c r="B9411" s="21" t="s">
        <v>3319</v>
      </c>
      <c r="C9411" s="23" t="n">
        <v>46270</v>
      </c>
      <c r="D9411" s="21" t="s">
        <v>2768</v>
      </c>
      <c r="E9411" s="21" t="s">
        <v>2748</v>
      </c>
      <c r="F9411" s="12" t="n">
        <v>5</v>
      </c>
      <c r="G9411" s="19" t="n">
        <v>15.5</v>
      </c>
      <c r="H9411" s="19" t="n">
        <v>9.27</v>
      </c>
      <c r="I9411" s="19" t="n">
        <f aca="false">ROUND(F9411*G9411,2)</f>
        <v>77.5</v>
      </c>
      <c r="J9411" s="19" t="n">
        <f aca="false">ROUND(F9411*H9411,2)</f>
        <v>46.35</v>
      </c>
      <c r="K9411" s="19" t="n">
        <f aca="false">INDEX(Pricebook!$L$2:$L$1401,MATCH(D9411,Pricebook!$A$2:$A$1401,0))</f>
        <v>16.9</v>
      </c>
      <c r="L9411" s="19" t="n">
        <f aca="false">ROUND(F9411*K9411,2)</f>
        <v>84.5</v>
      </c>
      <c r="M9411" s="24" t="n">
        <f aca="false">DATE(YEAR(C9411),MONTH(C9411),1)</f>
        <v>46266</v>
      </c>
    </row>
    <row r="9412" customFormat="false" ht="15" hidden="false" customHeight="false" outlineLevel="0" collapsed="false">
      <c r="A9412" s="21" t="s">
        <v>4117</v>
      </c>
      <c r="B9412" s="21" t="s">
        <v>3319</v>
      </c>
      <c r="C9412" s="23" t="n">
        <v>46270</v>
      </c>
      <c r="D9412" s="21" t="s">
        <v>829</v>
      </c>
      <c r="E9412" s="21" t="s">
        <v>366</v>
      </c>
      <c r="F9412" s="12" t="n">
        <v>1</v>
      </c>
      <c r="G9412" s="19" t="n">
        <v>18.55</v>
      </c>
      <c r="H9412" s="19" t="n">
        <v>13.38</v>
      </c>
      <c r="I9412" s="19" t="n">
        <f aca="false">ROUND(F9412*G9412,2)</f>
        <v>18.55</v>
      </c>
      <c r="J9412" s="19" t="n">
        <f aca="false">ROUND(F9412*H9412,2)</f>
        <v>13.38</v>
      </c>
      <c r="K9412" s="19" t="n">
        <f aca="false">INDEX(Pricebook!$L$2:$L$1401,MATCH(D9412,Pricebook!$A$2:$A$1401,0))</f>
        <v>20</v>
      </c>
      <c r="L9412" s="19" t="n">
        <f aca="false">ROUND(F9412*K9412,2)</f>
        <v>20</v>
      </c>
      <c r="M9412" s="24" t="n">
        <f aca="false">DATE(YEAR(C9412),MONTH(C9412),1)</f>
        <v>46266</v>
      </c>
    </row>
    <row r="9413" customFormat="false" ht="15" hidden="false" customHeight="false" outlineLevel="0" collapsed="false">
      <c r="A9413" s="21" t="s">
        <v>4117</v>
      </c>
      <c r="B9413" s="21" t="s">
        <v>3319</v>
      </c>
      <c r="C9413" s="23" t="n">
        <v>46270</v>
      </c>
      <c r="D9413" s="21" t="s">
        <v>843</v>
      </c>
      <c r="E9413" s="21" t="s">
        <v>366</v>
      </c>
      <c r="F9413" s="12" t="n">
        <v>1</v>
      </c>
      <c r="G9413" s="19" t="n">
        <v>299.65</v>
      </c>
      <c r="H9413" s="19" t="n">
        <v>228.92</v>
      </c>
      <c r="I9413" s="19" t="n">
        <f aca="false">ROUND(F9413*G9413,2)</f>
        <v>299.65</v>
      </c>
      <c r="J9413" s="19" t="n">
        <f aca="false">ROUND(F9413*H9413,2)</f>
        <v>228.92</v>
      </c>
      <c r="K9413" s="19" t="n">
        <f aca="false">INDEX(Pricebook!$L$2:$L$1401,MATCH(D9413,Pricebook!$A$2:$A$1401,0))</f>
        <v>322.45</v>
      </c>
      <c r="L9413" s="19" t="n">
        <f aca="false">ROUND(F9413*K9413,2)</f>
        <v>322.45</v>
      </c>
      <c r="M9413" s="24" t="n">
        <f aca="false">DATE(YEAR(C9413),MONTH(C9413),1)</f>
        <v>46266</v>
      </c>
    </row>
    <row r="9414" customFormat="false" ht="15" hidden="false" customHeight="false" outlineLevel="0" collapsed="false">
      <c r="A9414" s="21" t="s">
        <v>4117</v>
      </c>
      <c r="B9414" s="21" t="s">
        <v>3319</v>
      </c>
      <c r="C9414" s="23" t="n">
        <v>46270</v>
      </c>
      <c r="D9414" s="21" t="s">
        <v>1374</v>
      </c>
      <c r="E9414" s="21" t="s">
        <v>971</v>
      </c>
      <c r="F9414" s="12" t="n">
        <v>41</v>
      </c>
      <c r="G9414" s="19" t="n">
        <v>1.9</v>
      </c>
      <c r="H9414" s="19" t="n">
        <v>1.67</v>
      </c>
      <c r="I9414" s="19" t="n">
        <f aca="false">ROUND(F9414*G9414,2)</f>
        <v>77.9</v>
      </c>
      <c r="J9414" s="19" t="n">
        <f aca="false">ROUND(F9414*H9414,2)</f>
        <v>68.47</v>
      </c>
      <c r="K9414" s="19" t="n">
        <f aca="false">INDEX(Pricebook!$L$2:$L$1401,MATCH(D9414,Pricebook!$A$2:$A$1401,0))</f>
        <v>2.2</v>
      </c>
      <c r="L9414" s="19" t="n">
        <f aca="false">ROUND(F9414*K9414,2)</f>
        <v>90.2</v>
      </c>
      <c r="M9414" s="24" t="n">
        <f aca="false">DATE(YEAR(C9414),MONTH(C9414),1)</f>
        <v>46266</v>
      </c>
    </row>
    <row r="9415" customFormat="false" ht="15" hidden="false" customHeight="false" outlineLevel="0" collapsed="false">
      <c r="A9415" s="21" t="s">
        <v>4117</v>
      </c>
      <c r="B9415" s="21" t="s">
        <v>3319</v>
      </c>
      <c r="C9415" s="23" t="n">
        <v>46270</v>
      </c>
      <c r="D9415" s="21" t="s">
        <v>2378</v>
      </c>
      <c r="E9415" s="21" t="s">
        <v>2202</v>
      </c>
      <c r="F9415" s="12" t="n">
        <v>2</v>
      </c>
      <c r="G9415" s="19" t="n">
        <v>18.85</v>
      </c>
      <c r="H9415" s="19" t="n">
        <v>11.74</v>
      </c>
      <c r="I9415" s="19" t="n">
        <f aca="false">ROUND(F9415*G9415,2)</f>
        <v>37.7</v>
      </c>
      <c r="J9415" s="19" t="n">
        <f aca="false">ROUND(F9415*H9415,2)</f>
        <v>23.48</v>
      </c>
      <c r="K9415" s="19" t="n">
        <f aca="false">INDEX(Pricebook!$L$2:$L$1401,MATCH(D9415,Pricebook!$A$2:$A$1401,0))</f>
        <v>20.25</v>
      </c>
      <c r="L9415" s="19" t="n">
        <f aca="false">ROUND(F9415*K9415,2)</f>
        <v>40.5</v>
      </c>
      <c r="M9415" s="24" t="n">
        <f aca="false">DATE(YEAR(C9415),MONTH(C9415),1)</f>
        <v>46266</v>
      </c>
    </row>
    <row r="9416" customFormat="false" ht="15" hidden="false" customHeight="false" outlineLevel="0" collapsed="false">
      <c r="A9416" s="21" t="s">
        <v>4117</v>
      </c>
      <c r="B9416" s="21" t="s">
        <v>3319</v>
      </c>
      <c r="C9416" s="23" t="n">
        <v>46270</v>
      </c>
      <c r="D9416" s="21" t="s">
        <v>871</v>
      </c>
      <c r="E9416" s="21" t="s">
        <v>366</v>
      </c>
      <c r="F9416" s="12" t="n">
        <v>1</v>
      </c>
      <c r="G9416" s="19" t="n">
        <v>28.55</v>
      </c>
      <c r="H9416" s="19" t="n">
        <v>21.9</v>
      </c>
      <c r="I9416" s="19" t="n">
        <f aca="false">ROUND(F9416*G9416,2)</f>
        <v>28.55</v>
      </c>
      <c r="J9416" s="19" t="n">
        <f aca="false">ROUND(F9416*H9416,2)</f>
        <v>21.9</v>
      </c>
      <c r="K9416" s="19" t="n">
        <f aca="false">INDEX(Pricebook!$L$2:$L$1401,MATCH(D9416,Pricebook!$A$2:$A$1401,0))</f>
        <v>30.85</v>
      </c>
      <c r="L9416" s="19" t="n">
        <f aca="false">ROUND(F9416*K9416,2)</f>
        <v>30.85</v>
      </c>
      <c r="M9416" s="24" t="n">
        <f aca="false">DATE(YEAR(C9416),MONTH(C9416),1)</f>
        <v>46266</v>
      </c>
    </row>
    <row r="9417" customFormat="false" ht="15" hidden="false" customHeight="false" outlineLevel="0" collapsed="false">
      <c r="A9417" s="21" t="s">
        <v>4117</v>
      </c>
      <c r="B9417" s="21" t="s">
        <v>3319</v>
      </c>
      <c r="C9417" s="23" t="n">
        <v>46270</v>
      </c>
      <c r="D9417" s="21" t="s">
        <v>1140</v>
      </c>
      <c r="E9417" s="21" t="s">
        <v>971</v>
      </c>
      <c r="F9417" s="12" t="n">
        <v>12</v>
      </c>
      <c r="G9417" s="19" t="n">
        <v>4.4</v>
      </c>
      <c r="H9417" s="19" t="n">
        <v>3.6</v>
      </c>
      <c r="I9417" s="19" t="n">
        <f aca="false">ROUND(F9417*G9417,2)</f>
        <v>52.8</v>
      </c>
      <c r="J9417" s="19" t="n">
        <f aca="false">ROUND(F9417*H9417,2)</f>
        <v>43.2</v>
      </c>
      <c r="K9417" s="19" t="n">
        <f aca="false">INDEX(Pricebook!$L$2:$L$1401,MATCH(D9417,Pricebook!$A$2:$A$1401,0))</f>
        <v>5.15</v>
      </c>
      <c r="L9417" s="19" t="n">
        <f aca="false">ROUND(F9417*K9417,2)</f>
        <v>61.8</v>
      </c>
      <c r="M9417" s="24" t="n">
        <f aca="false">DATE(YEAR(C9417),MONTH(C9417),1)</f>
        <v>46266</v>
      </c>
    </row>
    <row r="9418" customFormat="false" ht="15" hidden="false" customHeight="false" outlineLevel="0" collapsed="false">
      <c r="A9418" s="21" t="s">
        <v>4117</v>
      </c>
      <c r="B9418" s="21" t="s">
        <v>3319</v>
      </c>
      <c r="C9418" s="23" t="n">
        <v>46270</v>
      </c>
      <c r="D9418" s="21" t="s">
        <v>2341</v>
      </c>
      <c r="E9418" s="21" t="s">
        <v>2202</v>
      </c>
      <c r="F9418" s="12" t="n">
        <v>9</v>
      </c>
      <c r="G9418" s="19" t="n">
        <v>7.15</v>
      </c>
      <c r="H9418" s="19" t="n">
        <v>4.38</v>
      </c>
      <c r="I9418" s="19" t="n">
        <f aca="false">ROUND(F9418*G9418,2)</f>
        <v>64.35</v>
      </c>
      <c r="J9418" s="19" t="n">
        <f aca="false">ROUND(F9418*H9418,2)</f>
        <v>39.42</v>
      </c>
      <c r="K9418" s="19" t="n">
        <f aca="false">INDEX(Pricebook!$L$2:$L$1401,MATCH(D9418,Pricebook!$A$2:$A$1401,0))</f>
        <v>7.6</v>
      </c>
      <c r="L9418" s="19" t="n">
        <f aca="false">ROUND(F9418*K9418,2)</f>
        <v>68.4</v>
      </c>
      <c r="M9418" s="24" t="n">
        <f aca="false">DATE(YEAR(C9418),MONTH(C9418),1)</f>
        <v>46266</v>
      </c>
    </row>
    <row r="9419" customFormat="false" ht="15" hidden="false" customHeight="false" outlineLevel="0" collapsed="false">
      <c r="A9419" s="21" t="s">
        <v>4117</v>
      </c>
      <c r="B9419" s="21" t="s">
        <v>3319</v>
      </c>
      <c r="C9419" s="23" t="n">
        <v>46270</v>
      </c>
      <c r="D9419" s="21" t="s">
        <v>137</v>
      </c>
      <c r="E9419" s="21" t="s">
        <v>108</v>
      </c>
      <c r="F9419" s="12" t="n">
        <v>1</v>
      </c>
      <c r="G9419" s="19" t="n">
        <v>24.55</v>
      </c>
      <c r="H9419" s="19" t="n">
        <v>20.42</v>
      </c>
      <c r="I9419" s="19" t="n">
        <f aca="false">ROUND(F9419*G9419,2)</f>
        <v>24.55</v>
      </c>
      <c r="J9419" s="19" t="n">
        <f aca="false">ROUND(F9419*H9419,2)</f>
        <v>20.42</v>
      </c>
      <c r="K9419" s="19" t="n">
        <f aca="false">INDEX(Pricebook!$L$2:$L$1401,MATCH(D9419,Pricebook!$A$2:$A$1401,0))</f>
        <v>26.55</v>
      </c>
      <c r="L9419" s="19" t="n">
        <f aca="false">ROUND(F9419*K9419,2)</f>
        <v>26.55</v>
      </c>
      <c r="M9419" s="24" t="n">
        <f aca="false">DATE(YEAR(C9419),MONTH(C9419),1)</f>
        <v>46266</v>
      </c>
    </row>
    <row r="9420" customFormat="false" ht="15" hidden="false" customHeight="false" outlineLevel="0" collapsed="false">
      <c r="A9420" s="21" t="s">
        <v>4117</v>
      </c>
      <c r="B9420" s="21" t="s">
        <v>3319</v>
      </c>
      <c r="C9420" s="23" t="n">
        <v>46270</v>
      </c>
      <c r="D9420" s="21" t="s">
        <v>2768</v>
      </c>
      <c r="E9420" s="21" t="s">
        <v>2748</v>
      </c>
      <c r="F9420" s="12" t="n">
        <v>6</v>
      </c>
      <c r="G9420" s="19" t="n">
        <v>15.5</v>
      </c>
      <c r="H9420" s="19" t="n">
        <v>9.27</v>
      </c>
      <c r="I9420" s="19" t="n">
        <f aca="false">ROUND(F9420*G9420,2)</f>
        <v>93</v>
      </c>
      <c r="J9420" s="19" t="n">
        <f aca="false">ROUND(F9420*H9420,2)</f>
        <v>55.62</v>
      </c>
      <c r="K9420" s="19" t="n">
        <f aca="false">INDEX(Pricebook!$L$2:$L$1401,MATCH(D9420,Pricebook!$A$2:$A$1401,0))</f>
        <v>16.9</v>
      </c>
      <c r="L9420" s="19" t="n">
        <f aca="false">ROUND(F9420*K9420,2)</f>
        <v>101.4</v>
      </c>
      <c r="M9420" s="24" t="n">
        <f aca="false">DATE(YEAR(C9420),MONTH(C9420),1)</f>
        <v>46266</v>
      </c>
    </row>
    <row r="9421" customFormat="false" ht="15" hidden="false" customHeight="false" outlineLevel="0" collapsed="false">
      <c r="A9421" s="21" t="s">
        <v>4117</v>
      </c>
      <c r="B9421" s="21" t="s">
        <v>3319</v>
      </c>
      <c r="C9421" s="23" t="n">
        <v>46270</v>
      </c>
      <c r="D9421" s="21" t="s">
        <v>2452</v>
      </c>
      <c r="E9421" s="21" t="s">
        <v>2202</v>
      </c>
      <c r="F9421" s="12" t="n">
        <v>5</v>
      </c>
      <c r="G9421" s="19" t="n">
        <v>12.15</v>
      </c>
      <c r="H9421" s="19" t="n">
        <v>7.42</v>
      </c>
      <c r="I9421" s="19" t="n">
        <f aca="false">ROUND(F9421*G9421,2)</f>
        <v>60.75</v>
      </c>
      <c r="J9421" s="19" t="n">
        <f aca="false">ROUND(F9421*H9421,2)</f>
        <v>37.1</v>
      </c>
      <c r="K9421" s="19" t="n">
        <f aca="false">INDEX(Pricebook!$L$2:$L$1401,MATCH(D9421,Pricebook!$A$2:$A$1401,0))</f>
        <v>12.8</v>
      </c>
      <c r="L9421" s="19" t="n">
        <f aca="false">ROUND(F9421*K9421,2)</f>
        <v>64</v>
      </c>
      <c r="M9421" s="24" t="n">
        <f aca="false">DATE(YEAR(C9421),MONTH(C9421),1)</f>
        <v>46266</v>
      </c>
    </row>
    <row r="9422" customFormat="false" ht="15" hidden="false" customHeight="false" outlineLevel="0" collapsed="false">
      <c r="A9422" s="21" t="s">
        <v>4117</v>
      </c>
      <c r="B9422" s="21" t="s">
        <v>3319</v>
      </c>
      <c r="C9422" s="23" t="n">
        <v>46270</v>
      </c>
      <c r="D9422" s="21" t="s">
        <v>2868</v>
      </c>
      <c r="E9422" s="21" t="s">
        <v>2748</v>
      </c>
      <c r="F9422" s="12" t="n">
        <v>3</v>
      </c>
      <c r="G9422" s="19" t="n">
        <v>48.1</v>
      </c>
      <c r="H9422" s="19" t="n">
        <v>30.95</v>
      </c>
      <c r="I9422" s="19" t="n">
        <f aca="false">ROUND(F9422*G9422,2)</f>
        <v>144.3</v>
      </c>
      <c r="J9422" s="19" t="n">
        <f aca="false">ROUND(F9422*H9422,2)</f>
        <v>92.85</v>
      </c>
      <c r="K9422" s="19" t="n">
        <f aca="false">INDEX(Pricebook!$L$2:$L$1401,MATCH(D9422,Pricebook!$A$2:$A$1401,0))</f>
        <v>52.5</v>
      </c>
      <c r="L9422" s="19" t="n">
        <f aca="false">ROUND(F9422*K9422,2)</f>
        <v>157.5</v>
      </c>
      <c r="M9422" s="24" t="n">
        <f aca="false">DATE(YEAR(C9422),MONTH(C9422),1)</f>
        <v>46266</v>
      </c>
    </row>
    <row r="9423" customFormat="false" ht="15" hidden="false" customHeight="false" outlineLevel="0" collapsed="false">
      <c r="A9423" s="21" t="s">
        <v>4118</v>
      </c>
      <c r="B9423" s="21" t="s">
        <v>3172</v>
      </c>
      <c r="C9423" s="23" t="n">
        <v>46270</v>
      </c>
      <c r="D9423" s="21" t="s">
        <v>2830</v>
      </c>
      <c r="E9423" s="21" t="s">
        <v>2748</v>
      </c>
      <c r="F9423" s="12" t="n">
        <v>6</v>
      </c>
      <c r="G9423" s="19" t="n">
        <v>21.85</v>
      </c>
      <c r="H9423" s="19" t="n">
        <v>13.18</v>
      </c>
      <c r="I9423" s="19" t="n">
        <f aca="false">ROUND(F9423*G9423,2)</f>
        <v>131.1</v>
      </c>
      <c r="J9423" s="19" t="n">
        <f aca="false">ROUND(F9423*H9423,2)</f>
        <v>79.08</v>
      </c>
      <c r="K9423" s="19" t="n">
        <f aca="false">INDEX(Pricebook!$L$2:$L$1401,MATCH(D9423,Pricebook!$A$2:$A$1401,0))</f>
        <v>24</v>
      </c>
      <c r="L9423" s="19" t="n">
        <f aca="false">ROUND(F9423*K9423,2)</f>
        <v>144</v>
      </c>
      <c r="M9423" s="24" t="n">
        <f aca="false">DATE(YEAR(C9423),MONTH(C9423),1)</f>
        <v>46266</v>
      </c>
    </row>
    <row r="9424" customFormat="false" ht="15" hidden="false" customHeight="false" outlineLevel="0" collapsed="false">
      <c r="A9424" s="21" t="s">
        <v>4118</v>
      </c>
      <c r="B9424" s="21" t="s">
        <v>3172</v>
      </c>
      <c r="C9424" s="23" t="n">
        <v>46270</v>
      </c>
      <c r="D9424" s="21" t="s">
        <v>1066</v>
      </c>
      <c r="E9424" s="21" t="s">
        <v>971</v>
      </c>
      <c r="F9424" s="12" t="n">
        <v>1</v>
      </c>
      <c r="G9424" s="19" t="n">
        <v>392.9</v>
      </c>
      <c r="H9424" s="19" t="n">
        <v>317.96</v>
      </c>
      <c r="I9424" s="19" t="n">
        <f aca="false">ROUND(F9424*G9424,2)</f>
        <v>392.9</v>
      </c>
      <c r="J9424" s="19" t="n">
        <f aca="false">ROUND(F9424*H9424,2)</f>
        <v>317.96</v>
      </c>
      <c r="K9424" s="19" t="n">
        <f aca="false">INDEX(Pricebook!$L$2:$L$1401,MATCH(D9424,Pricebook!$A$2:$A$1401,0))</f>
        <v>454.25</v>
      </c>
      <c r="L9424" s="19" t="n">
        <f aca="false">ROUND(F9424*K9424,2)</f>
        <v>454.25</v>
      </c>
      <c r="M9424" s="24" t="n">
        <f aca="false">DATE(YEAR(C9424),MONTH(C9424),1)</f>
        <v>46266</v>
      </c>
    </row>
    <row r="9425" customFormat="false" ht="15" hidden="false" customHeight="false" outlineLevel="0" collapsed="false">
      <c r="A9425" s="21" t="s">
        <v>4118</v>
      </c>
      <c r="B9425" s="21" t="s">
        <v>3172</v>
      </c>
      <c r="C9425" s="23" t="n">
        <v>46270</v>
      </c>
      <c r="D9425" s="21" t="s">
        <v>837</v>
      </c>
      <c r="E9425" s="21" t="s">
        <v>366</v>
      </c>
      <c r="F9425" s="12" t="n">
        <v>1</v>
      </c>
      <c r="G9425" s="19" t="n">
        <v>116.45</v>
      </c>
      <c r="H9425" s="19" t="n">
        <v>84.69</v>
      </c>
      <c r="I9425" s="19" t="n">
        <f aca="false">ROUND(F9425*G9425,2)</f>
        <v>116.45</v>
      </c>
      <c r="J9425" s="19" t="n">
        <f aca="false">ROUND(F9425*H9425,2)</f>
        <v>84.69</v>
      </c>
      <c r="K9425" s="19" t="n">
        <f aca="false">INDEX(Pricebook!$L$2:$L$1401,MATCH(D9425,Pricebook!$A$2:$A$1401,0))</f>
        <v>126.45</v>
      </c>
      <c r="L9425" s="19" t="n">
        <f aca="false">ROUND(F9425*K9425,2)</f>
        <v>126.45</v>
      </c>
      <c r="M9425" s="24" t="n">
        <f aca="false">DATE(YEAR(C9425),MONTH(C9425),1)</f>
        <v>46266</v>
      </c>
    </row>
    <row r="9426" customFormat="false" ht="15" hidden="false" customHeight="false" outlineLevel="0" collapsed="false">
      <c r="A9426" s="21" t="s">
        <v>4118</v>
      </c>
      <c r="B9426" s="21" t="s">
        <v>3172</v>
      </c>
      <c r="C9426" s="23" t="n">
        <v>46270</v>
      </c>
      <c r="D9426" s="21" t="s">
        <v>294</v>
      </c>
      <c r="E9426" s="21" t="s">
        <v>108</v>
      </c>
      <c r="F9426" s="12" t="n">
        <v>2</v>
      </c>
      <c r="G9426" s="19" t="n">
        <v>26</v>
      </c>
      <c r="H9426" s="19" t="n">
        <v>22.16</v>
      </c>
      <c r="I9426" s="19" t="n">
        <f aca="false">ROUND(F9426*G9426,2)</f>
        <v>52</v>
      </c>
      <c r="J9426" s="19" t="n">
        <f aca="false">ROUND(F9426*H9426,2)</f>
        <v>44.32</v>
      </c>
      <c r="K9426" s="19" t="n">
        <f aca="false">INDEX(Pricebook!$L$2:$L$1401,MATCH(D9426,Pricebook!$A$2:$A$1401,0))</f>
        <v>28.45</v>
      </c>
      <c r="L9426" s="19" t="n">
        <f aca="false">ROUND(F9426*K9426,2)</f>
        <v>56.9</v>
      </c>
      <c r="M9426" s="24" t="n">
        <f aca="false">DATE(YEAR(C9426),MONTH(C9426),1)</f>
        <v>46266</v>
      </c>
    </row>
    <row r="9427" customFormat="false" ht="15" hidden="false" customHeight="false" outlineLevel="0" collapsed="false">
      <c r="A9427" s="21" t="s">
        <v>4118</v>
      </c>
      <c r="B9427" s="21" t="s">
        <v>3172</v>
      </c>
      <c r="C9427" s="23" t="n">
        <v>46270</v>
      </c>
      <c r="D9427" s="21" t="s">
        <v>2404</v>
      </c>
      <c r="E9427" s="21" t="s">
        <v>2202</v>
      </c>
      <c r="F9427" s="12" t="n">
        <v>6</v>
      </c>
      <c r="G9427" s="19" t="n">
        <v>7.45</v>
      </c>
      <c r="H9427" s="19" t="n">
        <v>4.64</v>
      </c>
      <c r="I9427" s="19" t="n">
        <f aca="false">ROUND(F9427*G9427,2)</f>
        <v>44.7</v>
      </c>
      <c r="J9427" s="19" t="n">
        <f aca="false">ROUND(F9427*H9427,2)</f>
        <v>27.84</v>
      </c>
      <c r="K9427" s="19" t="n">
        <f aca="false">INDEX(Pricebook!$L$2:$L$1401,MATCH(D9427,Pricebook!$A$2:$A$1401,0))</f>
        <v>8</v>
      </c>
      <c r="L9427" s="19" t="n">
        <f aca="false">ROUND(F9427*K9427,2)</f>
        <v>48</v>
      </c>
      <c r="M9427" s="24" t="n">
        <f aca="false">DATE(YEAR(C9427),MONTH(C9427),1)</f>
        <v>46266</v>
      </c>
    </row>
    <row r="9428" customFormat="false" ht="15" hidden="false" customHeight="false" outlineLevel="0" collapsed="false">
      <c r="A9428" s="21" t="s">
        <v>4119</v>
      </c>
      <c r="B9428" s="21" t="s">
        <v>3625</v>
      </c>
      <c r="C9428" s="23" t="n">
        <v>46271</v>
      </c>
      <c r="D9428" s="21" t="s">
        <v>1681</v>
      </c>
      <c r="E9428" s="21" t="s">
        <v>1452</v>
      </c>
      <c r="F9428" s="12" t="n">
        <v>12</v>
      </c>
      <c r="G9428" s="19" t="n">
        <v>34.5</v>
      </c>
      <c r="H9428" s="19" t="n">
        <v>21.46</v>
      </c>
      <c r="I9428" s="19" t="n">
        <f aca="false">ROUND(F9428*G9428,2)</f>
        <v>414</v>
      </c>
      <c r="J9428" s="19" t="n">
        <f aca="false">ROUND(F9428*H9428,2)</f>
        <v>257.52</v>
      </c>
      <c r="K9428" s="19" t="n">
        <f aca="false">INDEX(Pricebook!$L$2:$L$1401,MATCH(D9428,Pricebook!$A$2:$A$1401,0))</f>
        <v>35.8</v>
      </c>
      <c r="L9428" s="19" t="n">
        <f aca="false">ROUND(F9428*K9428,2)</f>
        <v>429.6</v>
      </c>
      <c r="M9428" s="24" t="n">
        <f aca="false">DATE(YEAR(C9428),MONTH(C9428),1)</f>
        <v>46266</v>
      </c>
    </row>
    <row r="9429" customFormat="false" ht="15" hidden="false" customHeight="false" outlineLevel="0" collapsed="false">
      <c r="A9429" s="21" t="s">
        <v>4119</v>
      </c>
      <c r="B9429" s="21" t="s">
        <v>3625</v>
      </c>
      <c r="C9429" s="23" t="n">
        <v>46271</v>
      </c>
      <c r="D9429" s="21" t="s">
        <v>1931</v>
      </c>
      <c r="E9429" s="21" t="s">
        <v>1452</v>
      </c>
      <c r="F9429" s="12" t="n">
        <v>3</v>
      </c>
      <c r="G9429" s="19" t="n">
        <v>157.2</v>
      </c>
      <c r="H9429" s="19" t="n">
        <v>97.23</v>
      </c>
      <c r="I9429" s="19" t="n">
        <f aca="false">ROUND(F9429*G9429,2)</f>
        <v>471.6</v>
      </c>
      <c r="J9429" s="19" t="n">
        <f aca="false">ROUND(F9429*H9429,2)</f>
        <v>291.69</v>
      </c>
      <c r="K9429" s="19" t="n">
        <f aca="false">INDEX(Pricebook!$L$2:$L$1401,MATCH(D9429,Pricebook!$A$2:$A$1401,0))</f>
        <v>162.05</v>
      </c>
      <c r="L9429" s="19" t="n">
        <f aca="false">ROUND(F9429*K9429,2)</f>
        <v>486.15</v>
      </c>
      <c r="M9429" s="24" t="n">
        <f aca="false">DATE(YEAR(C9429),MONTH(C9429),1)</f>
        <v>46266</v>
      </c>
    </row>
    <row r="9430" customFormat="false" ht="15" hidden="false" customHeight="false" outlineLevel="0" collapsed="false">
      <c r="A9430" s="21" t="s">
        <v>4119</v>
      </c>
      <c r="B9430" s="21" t="s">
        <v>3625</v>
      </c>
      <c r="C9430" s="23" t="n">
        <v>46271</v>
      </c>
      <c r="D9430" s="21" t="s">
        <v>757</v>
      </c>
      <c r="E9430" s="21" t="s">
        <v>366</v>
      </c>
      <c r="F9430" s="12" t="n">
        <v>2</v>
      </c>
      <c r="G9430" s="19" t="n">
        <v>11.7</v>
      </c>
      <c r="H9430" s="19" t="n">
        <v>8.45</v>
      </c>
      <c r="I9430" s="19" t="n">
        <f aca="false">ROUND(F9430*G9430,2)</f>
        <v>23.4</v>
      </c>
      <c r="J9430" s="19" t="n">
        <f aca="false">ROUND(F9430*H9430,2)</f>
        <v>16.9</v>
      </c>
      <c r="K9430" s="19" t="n">
        <f aca="false">INDEX(Pricebook!$L$2:$L$1401,MATCH(D9430,Pricebook!$A$2:$A$1401,0))</f>
        <v>12.65</v>
      </c>
      <c r="L9430" s="19" t="n">
        <f aca="false">ROUND(F9430*K9430,2)</f>
        <v>25.3</v>
      </c>
      <c r="M9430" s="24" t="n">
        <f aca="false">DATE(YEAR(C9430),MONTH(C9430),1)</f>
        <v>46266</v>
      </c>
    </row>
    <row r="9431" customFormat="false" ht="15" hidden="false" customHeight="false" outlineLevel="0" collapsed="false">
      <c r="A9431" s="21" t="s">
        <v>4119</v>
      </c>
      <c r="B9431" s="21" t="s">
        <v>3625</v>
      </c>
      <c r="C9431" s="23" t="n">
        <v>46271</v>
      </c>
      <c r="D9431" s="21" t="s">
        <v>1548</v>
      </c>
      <c r="E9431" s="21" t="s">
        <v>1452</v>
      </c>
      <c r="F9431" s="12" t="n">
        <v>12</v>
      </c>
      <c r="G9431" s="19" t="n">
        <v>26.35</v>
      </c>
      <c r="H9431" s="19" t="n">
        <v>16.18</v>
      </c>
      <c r="I9431" s="19" t="n">
        <f aca="false">ROUND(F9431*G9431,2)</f>
        <v>316.2</v>
      </c>
      <c r="J9431" s="19" t="n">
        <f aca="false">ROUND(F9431*H9431,2)</f>
        <v>194.16</v>
      </c>
      <c r="K9431" s="19" t="n">
        <f aca="false">INDEX(Pricebook!$L$2:$L$1401,MATCH(D9431,Pricebook!$A$2:$A$1401,0))</f>
        <v>27</v>
      </c>
      <c r="L9431" s="19" t="n">
        <f aca="false">ROUND(F9431*K9431,2)</f>
        <v>324</v>
      </c>
      <c r="M9431" s="24" t="n">
        <f aca="false">DATE(YEAR(C9431),MONTH(C9431),1)</f>
        <v>46266</v>
      </c>
    </row>
    <row r="9432" customFormat="false" ht="15" hidden="false" customHeight="false" outlineLevel="0" collapsed="false">
      <c r="A9432" s="21" t="s">
        <v>4119</v>
      </c>
      <c r="B9432" s="21" t="s">
        <v>3625</v>
      </c>
      <c r="C9432" s="23" t="n">
        <v>46271</v>
      </c>
      <c r="D9432" s="21" t="s">
        <v>1578</v>
      </c>
      <c r="E9432" s="21" t="s">
        <v>1452</v>
      </c>
      <c r="F9432" s="12" t="n">
        <v>13</v>
      </c>
      <c r="G9432" s="19" t="n">
        <v>47.25</v>
      </c>
      <c r="H9432" s="19" t="n">
        <v>28.99</v>
      </c>
      <c r="I9432" s="19" t="n">
        <f aca="false">ROUND(F9432*G9432,2)</f>
        <v>614.25</v>
      </c>
      <c r="J9432" s="19" t="n">
        <f aca="false">ROUND(F9432*H9432,2)</f>
        <v>376.87</v>
      </c>
      <c r="K9432" s="19" t="n">
        <f aca="false">INDEX(Pricebook!$L$2:$L$1401,MATCH(D9432,Pricebook!$A$2:$A$1401,0))</f>
        <v>48.35</v>
      </c>
      <c r="L9432" s="19" t="n">
        <f aca="false">ROUND(F9432*K9432,2)</f>
        <v>628.55</v>
      </c>
      <c r="M9432" s="24" t="n">
        <f aca="false">DATE(YEAR(C9432),MONTH(C9432),1)</f>
        <v>46266</v>
      </c>
    </row>
    <row r="9433" customFormat="false" ht="15" hidden="false" customHeight="false" outlineLevel="0" collapsed="false">
      <c r="A9433" s="21" t="s">
        <v>4119</v>
      </c>
      <c r="B9433" s="21" t="s">
        <v>3625</v>
      </c>
      <c r="C9433" s="23" t="n">
        <v>46271</v>
      </c>
      <c r="D9433" s="21" t="s">
        <v>561</v>
      </c>
      <c r="E9433" s="21" t="s">
        <v>366</v>
      </c>
      <c r="F9433" s="12" t="n">
        <v>3</v>
      </c>
      <c r="G9433" s="19" t="n">
        <v>48.4</v>
      </c>
      <c r="H9433" s="19" t="n">
        <v>34.62</v>
      </c>
      <c r="I9433" s="19" t="n">
        <f aca="false">ROUND(F9433*G9433,2)</f>
        <v>145.2</v>
      </c>
      <c r="J9433" s="19" t="n">
        <f aca="false">ROUND(F9433*H9433,2)</f>
        <v>103.86</v>
      </c>
      <c r="K9433" s="19" t="n">
        <f aca="false">INDEX(Pricebook!$L$2:$L$1401,MATCH(D9433,Pricebook!$A$2:$A$1401,0))</f>
        <v>51.7</v>
      </c>
      <c r="L9433" s="19" t="n">
        <f aca="false">ROUND(F9433*K9433,2)</f>
        <v>155.1</v>
      </c>
      <c r="M9433" s="24" t="n">
        <f aca="false">DATE(YEAR(C9433),MONTH(C9433),1)</f>
        <v>46266</v>
      </c>
    </row>
    <row r="9434" customFormat="false" ht="15" hidden="false" customHeight="false" outlineLevel="0" collapsed="false">
      <c r="A9434" s="21" t="s">
        <v>4119</v>
      </c>
      <c r="B9434" s="21" t="s">
        <v>3625</v>
      </c>
      <c r="C9434" s="23" t="n">
        <v>46271</v>
      </c>
      <c r="D9434" s="21" t="s">
        <v>2236</v>
      </c>
      <c r="E9434" s="21" t="s">
        <v>2202</v>
      </c>
      <c r="F9434" s="12" t="n">
        <v>3</v>
      </c>
      <c r="G9434" s="19" t="n">
        <v>5.55</v>
      </c>
      <c r="H9434" s="19" t="n">
        <v>3.41</v>
      </c>
      <c r="I9434" s="19" t="n">
        <f aca="false">ROUND(F9434*G9434,2)</f>
        <v>16.65</v>
      </c>
      <c r="J9434" s="19" t="n">
        <f aca="false">ROUND(F9434*H9434,2)</f>
        <v>10.23</v>
      </c>
      <c r="K9434" s="19" t="n">
        <f aca="false">INDEX(Pricebook!$L$2:$L$1401,MATCH(D9434,Pricebook!$A$2:$A$1401,0))</f>
        <v>5.9</v>
      </c>
      <c r="L9434" s="19" t="n">
        <f aca="false">ROUND(F9434*K9434,2)</f>
        <v>17.7</v>
      </c>
      <c r="M9434" s="24" t="n">
        <f aca="false">DATE(YEAR(C9434),MONTH(C9434),1)</f>
        <v>46266</v>
      </c>
    </row>
    <row r="9435" customFormat="false" ht="15" hidden="false" customHeight="false" outlineLevel="0" collapsed="false">
      <c r="A9435" s="21" t="s">
        <v>4119</v>
      </c>
      <c r="B9435" s="21" t="s">
        <v>3625</v>
      </c>
      <c r="C9435" s="23" t="n">
        <v>46271</v>
      </c>
      <c r="D9435" s="21" t="s">
        <v>2291</v>
      </c>
      <c r="E9435" s="21" t="s">
        <v>2202</v>
      </c>
      <c r="F9435" s="12" t="n">
        <v>6</v>
      </c>
      <c r="G9435" s="19" t="n">
        <v>71.4</v>
      </c>
      <c r="H9435" s="19" t="n">
        <v>44.27</v>
      </c>
      <c r="I9435" s="19" t="n">
        <f aca="false">ROUND(F9435*G9435,2)</f>
        <v>428.4</v>
      </c>
      <c r="J9435" s="19" t="n">
        <f aca="false">ROUND(F9435*H9435,2)</f>
        <v>265.62</v>
      </c>
      <c r="K9435" s="19" t="n">
        <f aca="false">INDEX(Pricebook!$L$2:$L$1401,MATCH(D9435,Pricebook!$A$2:$A$1401,0))</f>
        <v>76.35</v>
      </c>
      <c r="L9435" s="19" t="n">
        <f aca="false">ROUND(F9435*K9435,2)</f>
        <v>458.1</v>
      </c>
      <c r="M9435" s="24" t="n">
        <f aca="false">DATE(YEAR(C9435),MONTH(C9435),1)</f>
        <v>46266</v>
      </c>
    </row>
    <row r="9436" customFormat="false" ht="15" hidden="false" customHeight="false" outlineLevel="0" collapsed="false">
      <c r="A9436" s="21" t="s">
        <v>4119</v>
      </c>
      <c r="B9436" s="21" t="s">
        <v>3625</v>
      </c>
      <c r="C9436" s="23" t="n">
        <v>46271</v>
      </c>
      <c r="D9436" s="21" t="s">
        <v>2222</v>
      </c>
      <c r="E9436" s="21" t="s">
        <v>2202</v>
      </c>
      <c r="F9436" s="12" t="n">
        <v>5</v>
      </c>
      <c r="G9436" s="19" t="n">
        <v>60.55</v>
      </c>
      <c r="H9436" s="19" t="n">
        <v>37.22</v>
      </c>
      <c r="I9436" s="19" t="n">
        <f aca="false">ROUND(F9436*G9436,2)</f>
        <v>302.75</v>
      </c>
      <c r="J9436" s="19" t="n">
        <f aca="false">ROUND(F9436*H9436,2)</f>
        <v>186.1</v>
      </c>
      <c r="K9436" s="19" t="n">
        <f aca="false">INDEX(Pricebook!$L$2:$L$1401,MATCH(D9436,Pricebook!$A$2:$A$1401,0))</f>
        <v>64.2</v>
      </c>
      <c r="L9436" s="19" t="n">
        <f aca="false">ROUND(F9436*K9436,2)</f>
        <v>321</v>
      </c>
      <c r="M9436" s="24" t="n">
        <f aca="false">DATE(YEAR(C9436),MONTH(C9436),1)</f>
        <v>46266</v>
      </c>
    </row>
    <row r="9437" customFormat="false" ht="15" hidden="false" customHeight="false" outlineLevel="0" collapsed="false">
      <c r="A9437" s="21" t="s">
        <v>4119</v>
      </c>
      <c r="B9437" s="21" t="s">
        <v>3625</v>
      </c>
      <c r="C9437" s="23" t="n">
        <v>46271</v>
      </c>
      <c r="D9437" s="21" t="s">
        <v>2359</v>
      </c>
      <c r="E9437" s="21" t="s">
        <v>2202</v>
      </c>
      <c r="F9437" s="12" t="n">
        <v>12</v>
      </c>
      <c r="G9437" s="19" t="n">
        <v>6.35</v>
      </c>
      <c r="H9437" s="19" t="n">
        <v>3.88</v>
      </c>
      <c r="I9437" s="19" t="n">
        <f aca="false">ROUND(F9437*G9437,2)</f>
        <v>76.2</v>
      </c>
      <c r="J9437" s="19" t="n">
        <f aca="false">ROUND(F9437*H9437,2)</f>
        <v>46.56</v>
      </c>
      <c r="K9437" s="19" t="n">
        <f aca="false">INDEX(Pricebook!$L$2:$L$1401,MATCH(D9437,Pricebook!$A$2:$A$1401,0))</f>
        <v>6.7</v>
      </c>
      <c r="L9437" s="19" t="n">
        <f aca="false">ROUND(F9437*K9437,2)</f>
        <v>80.4</v>
      </c>
      <c r="M9437" s="24" t="n">
        <f aca="false">DATE(YEAR(C9437),MONTH(C9437),1)</f>
        <v>46266</v>
      </c>
    </row>
    <row r="9438" customFormat="false" ht="15" hidden="false" customHeight="false" outlineLevel="0" collapsed="false">
      <c r="A9438" s="21" t="s">
        <v>4119</v>
      </c>
      <c r="B9438" s="21" t="s">
        <v>3625</v>
      </c>
      <c r="C9438" s="23" t="n">
        <v>46271</v>
      </c>
      <c r="D9438" s="21" t="s">
        <v>605</v>
      </c>
      <c r="E9438" s="21" t="s">
        <v>366</v>
      </c>
      <c r="F9438" s="12" t="n">
        <v>1</v>
      </c>
      <c r="G9438" s="19" t="n">
        <v>55.3</v>
      </c>
      <c r="H9438" s="19" t="n">
        <v>45.13</v>
      </c>
      <c r="I9438" s="19" t="n">
        <f aca="false">ROUND(F9438*G9438,2)</f>
        <v>55.3</v>
      </c>
      <c r="J9438" s="19" t="n">
        <f aca="false">ROUND(F9438*H9438,2)</f>
        <v>45.13</v>
      </c>
      <c r="K9438" s="19" t="n">
        <f aca="false">INDEX(Pricebook!$L$2:$L$1401,MATCH(D9438,Pricebook!$A$2:$A$1401,0))</f>
        <v>59.4</v>
      </c>
      <c r="L9438" s="19" t="n">
        <f aca="false">ROUND(F9438*K9438,2)</f>
        <v>59.4</v>
      </c>
      <c r="M9438" s="24" t="n">
        <f aca="false">DATE(YEAR(C9438),MONTH(C9438),1)</f>
        <v>46266</v>
      </c>
    </row>
    <row r="9439" customFormat="false" ht="15" hidden="false" customHeight="false" outlineLevel="0" collapsed="false">
      <c r="A9439" s="21" t="s">
        <v>4119</v>
      </c>
      <c r="B9439" s="21" t="s">
        <v>3625</v>
      </c>
      <c r="C9439" s="23" t="n">
        <v>46271</v>
      </c>
      <c r="D9439" s="21" t="s">
        <v>713</v>
      </c>
      <c r="E9439" s="21" t="s">
        <v>366</v>
      </c>
      <c r="F9439" s="12" t="n">
        <v>2</v>
      </c>
      <c r="G9439" s="19" t="n">
        <v>22.4</v>
      </c>
      <c r="H9439" s="19" t="n">
        <v>16.09</v>
      </c>
      <c r="I9439" s="19" t="n">
        <f aca="false">ROUND(F9439*G9439,2)</f>
        <v>44.8</v>
      </c>
      <c r="J9439" s="19" t="n">
        <f aca="false">ROUND(F9439*H9439,2)</f>
        <v>32.18</v>
      </c>
      <c r="K9439" s="19" t="n">
        <f aca="false">INDEX(Pricebook!$L$2:$L$1401,MATCH(D9439,Pricebook!$A$2:$A$1401,0))</f>
        <v>24.05</v>
      </c>
      <c r="L9439" s="19" t="n">
        <f aca="false">ROUND(F9439*K9439,2)</f>
        <v>48.1</v>
      </c>
      <c r="M9439" s="24" t="n">
        <f aca="false">DATE(YEAR(C9439),MONTH(C9439),1)</f>
        <v>46266</v>
      </c>
    </row>
    <row r="9440" customFormat="false" ht="15" hidden="false" customHeight="false" outlineLevel="0" collapsed="false">
      <c r="A9440" s="21" t="s">
        <v>4120</v>
      </c>
      <c r="B9440" s="21" t="s">
        <v>3258</v>
      </c>
      <c r="C9440" s="23" t="n">
        <v>46271</v>
      </c>
      <c r="D9440" s="21" t="s">
        <v>287</v>
      </c>
      <c r="E9440" s="21" t="s">
        <v>108</v>
      </c>
      <c r="F9440" s="12" t="n">
        <v>1</v>
      </c>
      <c r="G9440" s="19" t="n">
        <v>17.4</v>
      </c>
      <c r="H9440" s="19" t="n">
        <v>13.42</v>
      </c>
      <c r="I9440" s="19" t="n">
        <f aca="false">ROUND(F9440*G9440,2)</f>
        <v>17.4</v>
      </c>
      <c r="J9440" s="19" t="n">
        <f aca="false">ROUND(F9440*H9440,2)</f>
        <v>13.42</v>
      </c>
      <c r="K9440" s="19" t="n">
        <f aca="false">INDEX(Pricebook!$L$2:$L$1401,MATCH(D9440,Pricebook!$A$2:$A$1401,0))</f>
        <v>19.15</v>
      </c>
      <c r="L9440" s="19" t="n">
        <f aca="false">ROUND(F9440*K9440,2)</f>
        <v>19.15</v>
      </c>
      <c r="M9440" s="24" t="n">
        <f aca="false">DATE(YEAR(C9440),MONTH(C9440),1)</f>
        <v>46266</v>
      </c>
    </row>
    <row r="9441" customFormat="false" ht="15" hidden="false" customHeight="false" outlineLevel="0" collapsed="false">
      <c r="A9441" s="21" t="s">
        <v>4120</v>
      </c>
      <c r="B9441" s="21" t="s">
        <v>3258</v>
      </c>
      <c r="C9441" s="23" t="n">
        <v>46271</v>
      </c>
      <c r="D9441" s="21" t="s">
        <v>1152</v>
      </c>
      <c r="E9441" s="21" t="s">
        <v>971</v>
      </c>
      <c r="F9441" s="12" t="n">
        <v>3</v>
      </c>
      <c r="G9441" s="19" t="n">
        <v>76.15</v>
      </c>
      <c r="H9441" s="19" t="n">
        <v>65.87</v>
      </c>
      <c r="I9441" s="19" t="n">
        <f aca="false">ROUND(F9441*G9441,2)</f>
        <v>228.45</v>
      </c>
      <c r="J9441" s="19" t="n">
        <f aca="false">ROUND(F9441*H9441,2)</f>
        <v>197.61</v>
      </c>
      <c r="K9441" s="19" t="n">
        <f aca="false">INDEX(Pricebook!$L$2:$L$1401,MATCH(D9441,Pricebook!$A$2:$A$1401,0))</f>
        <v>89.05</v>
      </c>
      <c r="L9441" s="19" t="n">
        <f aca="false">ROUND(F9441*K9441,2)</f>
        <v>267.15</v>
      </c>
      <c r="M9441" s="24" t="n">
        <f aca="false">DATE(YEAR(C9441),MONTH(C9441),1)</f>
        <v>46266</v>
      </c>
    </row>
    <row r="9442" customFormat="false" ht="15" hidden="false" customHeight="false" outlineLevel="0" collapsed="false">
      <c r="A9442" s="21" t="s">
        <v>4120</v>
      </c>
      <c r="B9442" s="21" t="s">
        <v>3258</v>
      </c>
      <c r="C9442" s="23" t="n">
        <v>46271</v>
      </c>
      <c r="D9442" s="21" t="s">
        <v>2774</v>
      </c>
      <c r="E9442" s="21" t="s">
        <v>2748</v>
      </c>
      <c r="F9442" s="12" t="n">
        <v>10</v>
      </c>
      <c r="G9442" s="19" t="n">
        <v>5.4</v>
      </c>
      <c r="H9442" s="19" t="n">
        <v>3.24</v>
      </c>
      <c r="I9442" s="19" t="n">
        <f aca="false">ROUND(F9442*G9442,2)</f>
        <v>54</v>
      </c>
      <c r="J9442" s="19" t="n">
        <f aca="false">ROUND(F9442*H9442,2)</f>
        <v>32.4</v>
      </c>
      <c r="K9442" s="19" t="n">
        <f aca="false">INDEX(Pricebook!$L$2:$L$1401,MATCH(D9442,Pricebook!$A$2:$A$1401,0))</f>
        <v>5.9</v>
      </c>
      <c r="L9442" s="19" t="n">
        <f aca="false">ROUND(F9442*K9442,2)</f>
        <v>59</v>
      </c>
      <c r="M9442" s="24" t="n">
        <f aca="false">DATE(YEAR(C9442),MONTH(C9442),1)</f>
        <v>46266</v>
      </c>
    </row>
    <row r="9443" customFormat="false" ht="15" hidden="false" customHeight="false" outlineLevel="0" collapsed="false">
      <c r="A9443" s="21" t="s">
        <v>4120</v>
      </c>
      <c r="B9443" s="21" t="s">
        <v>3258</v>
      </c>
      <c r="C9443" s="23" t="n">
        <v>46271</v>
      </c>
      <c r="D9443" s="21" t="s">
        <v>116</v>
      </c>
      <c r="E9443" s="21" t="s">
        <v>108</v>
      </c>
      <c r="F9443" s="12" t="n">
        <v>1</v>
      </c>
      <c r="G9443" s="19" t="n">
        <v>424</v>
      </c>
      <c r="H9443" s="19" t="n">
        <v>324.08</v>
      </c>
      <c r="I9443" s="19" t="n">
        <f aca="false">ROUND(F9443*G9443,2)</f>
        <v>424</v>
      </c>
      <c r="J9443" s="19" t="n">
        <f aca="false">ROUND(F9443*H9443,2)</f>
        <v>324.08</v>
      </c>
      <c r="K9443" s="19" t="n">
        <f aca="false">INDEX(Pricebook!$L$2:$L$1401,MATCH(D9443,Pricebook!$A$2:$A$1401,0))</f>
        <v>463</v>
      </c>
      <c r="L9443" s="19" t="n">
        <f aca="false">ROUND(F9443*K9443,2)</f>
        <v>463</v>
      </c>
      <c r="M9443" s="24" t="n">
        <f aca="false">DATE(YEAR(C9443),MONTH(C9443),1)</f>
        <v>46266</v>
      </c>
    </row>
    <row r="9444" customFormat="false" ht="15" hidden="false" customHeight="false" outlineLevel="0" collapsed="false">
      <c r="A9444" s="21" t="s">
        <v>4120</v>
      </c>
      <c r="B9444" s="21" t="s">
        <v>3258</v>
      </c>
      <c r="C9444" s="23" t="n">
        <v>46271</v>
      </c>
      <c r="D9444" s="21" t="s">
        <v>713</v>
      </c>
      <c r="E9444" s="21" t="s">
        <v>366</v>
      </c>
      <c r="F9444" s="12" t="n">
        <v>3</v>
      </c>
      <c r="G9444" s="19" t="n">
        <v>22.4</v>
      </c>
      <c r="H9444" s="19" t="n">
        <v>16.09</v>
      </c>
      <c r="I9444" s="19" t="n">
        <f aca="false">ROUND(F9444*G9444,2)</f>
        <v>67.2</v>
      </c>
      <c r="J9444" s="19" t="n">
        <f aca="false">ROUND(F9444*H9444,2)</f>
        <v>48.27</v>
      </c>
      <c r="K9444" s="19" t="n">
        <f aca="false">INDEX(Pricebook!$L$2:$L$1401,MATCH(D9444,Pricebook!$A$2:$A$1401,0))</f>
        <v>24.05</v>
      </c>
      <c r="L9444" s="19" t="n">
        <f aca="false">ROUND(F9444*K9444,2)</f>
        <v>72.15</v>
      </c>
      <c r="M9444" s="24" t="n">
        <f aca="false">DATE(YEAR(C9444),MONTH(C9444),1)</f>
        <v>46266</v>
      </c>
    </row>
    <row r="9445" customFormat="false" ht="15" hidden="false" customHeight="false" outlineLevel="0" collapsed="false">
      <c r="A9445" s="21" t="s">
        <v>4120</v>
      </c>
      <c r="B9445" s="21" t="s">
        <v>3258</v>
      </c>
      <c r="C9445" s="23" t="n">
        <v>46271</v>
      </c>
      <c r="D9445" s="21" t="s">
        <v>283</v>
      </c>
      <c r="E9445" s="21" t="s">
        <v>108</v>
      </c>
      <c r="F9445" s="12" t="n">
        <v>1</v>
      </c>
      <c r="G9445" s="19" t="n">
        <v>204</v>
      </c>
      <c r="H9445" s="19" t="n">
        <v>154.43</v>
      </c>
      <c r="I9445" s="19" t="n">
        <f aca="false">ROUND(F9445*G9445,2)</f>
        <v>204</v>
      </c>
      <c r="J9445" s="19" t="n">
        <f aca="false">ROUND(F9445*H9445,2)</f>
        <v>154.43</v>
      </c>
      <c r="K9445" s="19" t="n">
        <f aca="false">INDEX(Pricebook!$L$2:$L$1401,MATCH(D9445,Pricebook!$A$2:$A$1401,0))</f>
        <v>220.65</v>
      </c>
      <c r="L9445" s="19" t="n">
        <f aca="false">ROUND(F9445*K9445,2)</f>
        <v>220.65</v>
      </c>
      <c r="M9445" s="24" t="n">
        <f aca="false">DATE(YEAR(C9445),MONTH(C9445),1)</f>
        <v>46266</v>
      </c>
    </row>
    <row r="9446" customFormat="false" ht="15" hidden="false" customHeight="false" outlineLevel="0" collapsed="false">
      <c r="A9446" s="21" t="s">
        <v>4120</v>
      </c>
      <c r="B9446" s="21" t="s">
        <v>3258</v>
      </c>
      <c r="C9446" s="23" t="n">
        <v>46271</v>
      </c>
      <c r="D9446" s="21" t="s">
        <v>2880</v>
      </c>
      <c r="E9446" s="21" t="s">
        <v>2748</v>
      </c>
      <c r="F9446" s="12" t="n">
        <v>3</v>
      </c>
      <c r="G9446" s="19" t="n">
        <v>18.4</v>
      </c>
      <c r="H9446" s="19" t="n">
        <v>10.98</v>
      </c>
      <c r="I9446" s="19" t="n">
        <f aca="false">ROUND(F9446*G9446,2)</f>
        <v>55.2</v>
      </c>
      <c r="J9446" s="19" t="n">
        <f aca="false">ROUND(F9446*H9446,2)</f>
        <v>32.94</v>
      </c>
      <c r="K9446" s="19" t="n">
        <f aca="false">INDEX(Pricebook!$L$2:$L$1401,MATCH(D9446,Pricebook!$A$2:$A$1401,0))</f>
        <v>20</v>
      </c>
      <c r="L9446" s="19" t="n">
        <f aca="false">ROUND(F9446*K9446,2)</f>
        <v>60</v>
      </c>
      <c r="M9446" s="24" t="n">
        <f aca="false">DATE(YEAR(C9446),MONTH(C9446),1)</f>
        <v>46266</v>
      </c>
    </row>
    <row r="9447" customFormat="false" ht="15" hidden="false" customHeight="false" outlineLevel="0" collapsed="false">
      <c r="A9447" s="21" t="s">
        <v>4120</v>
      </c>
      <c r="B9447" s="21" t="s">
        <v>3258</v>
      </c>
      <c r="C9447" s="23" t="n">
        <v>46271</v>
      </c>
      <c r="D9447" s="21" t="s">
        <v>1278</v>
      </c>
      <c r="E9447" s="21" t="s">
        <v>971</v>
      </c>
      <c r="F9447" s="12" t="n">
        <v>4</v>
      </c>
      <c r="G9447" s="19" t="n">
        <v>128.15</v>
      </c>
      <c r="H9447" s="19" t="n">
        <v>103.62</v>
      </c>
      <c r="I9447" s="19" t="n">
        <f aca="false">ROUND(F9447*G9447,2)</f>
        <v>512.6</v>
      </c>
      <c r="J9447" s="19" t="n">
        <f aca="false">ROUND(F9447*H9447,2)</f>
        <v>414.48</v>
      </c>
      <c r="K9447" s="19" t="n">
        <f aca="false">INDEX(Pricebook!$L$2:$L$1401,MATCH(D9447,Pricebook!$A$2:$A$1401,0))</f>
        <v>148.05</v>
      </c>
      <c r="L9447" s="19" t="n">
        <f aca="false">ROUND(F9447*K9447,2)</f>
        <v>592.2</v>
      </c>
      <c r="M9447" s="24" t="n">
        <f aca="false">DATE(YEAR(C9447),MONTH(C9447),1)</f>
        <v>46266</v>
      </c>
    </row>
    <row r="9448" customFormat="false" ht="15" hidden="false" customHeight="false" outlineLevel="0" collapsed="false">
      <c r="A9448" s="21" t="s">
        <v>4120</v>
      </c>
      <c r="B9448" s="21" t="s">
        <v>3258</v>
      </c>
      <c r="C9448" s="23" t="n">
        <v>46271</v>
      </c>
      <c r="D9448" s="21" t="s">
        <v>1436</v>
      </c>
      <c r="E9448" s="21" t="s">
        <v>971</v>
      </c>
      <c r="F9448" s="12" t="n">
        <v>38</v>
      </c>
      <c r="G9448" s="19" t="n">
        <v>2.1</v>
      </c>
      <c r="H9448" s="19" t="n">
        <v>1.69</v>
      </c>
      <c r="I9448" s="19" t="n">
        <f aca="false">ROUND(F9448*G9448,2)</f>
        <v>79.8</v>
      </c>
      <c r="J9448" s="19" t="n">
        <f aca="false">ROUND(F9448*H9448,2)</f>
        <v>64.22</v>
      </c>
      <c r="K9448" s="19" t="n">
        <f aca="false">INDEX(Pricebook!$L$2:$L$1401,MATCH(D9448,Pricebook!$A$2:$A$1401,0))</f>
        <v>2.45</v>
      </c>
      <c r="L9448" s="19" t="n">
        <f aca="false">ROUND(F9448*K9448,2)</f>
        <v>93.1</v>
      </c>
      <c r="M9448" s="24" t="n">
        <f aca="false">DATE(YEAR(C9448),MONTH(C9448),1)</f>
        <v>46266</v>
      </c>
    </row>
    <row r="9449" customFormat="false" ht="15" hidden="false" customHeight="false" outlineLevel="0" collapsed="false">
      <c r="A9449" s="21" t="s">
        <v>4120</v>
      </c>
      <c r="B9449" s="21" t="s">
        <v>3258</v>
      </c>
      <c r="C9449" s="23" t="n">
        <v>46271</v>
      </c>
      <c r="D9449" s="21" t="s">
        <v>2862</v>
      </c>
      <c r="E9449" s="21" t="s">
        <v>2748</v>
      </c>
      <c r="F9449" s="12" t="n">
        <v>2</v>
      </c>
      <c r="G9449" s="19" t="n">
        <v>16.2</v>
      </c>
      <c r="H9449" s="19" t="n">
        <v>11.05</v>
      </c>
      <c r="I9449" s="19" t="n">
        <f aca="false">ROUND(F9449*G9449,2)</f>
        <v>32.4</v>
      </c>
      <c r="J9449" s="19" t="n">
        <f aca="false">ROUND(F9449*H9449,2)</f>
        <v>22.1</v>
      </c>
      <c r="K9449" s="19" t="n">
        <f aca="false">INDEX(Pricebook!$L$2:$L$1401,MATCH(D9449,Pricebook!$A$2:$A$1401,0))</f>
        <v>17.55</v>
      </c>
      <c r="L9449" s="19" t="n">
        <f aca="false">ROUND(F9449*K9449,2)</f>
        <v>35.1</v>
      </c>
      <c r="M9449" s="24" t="n">
        <f aca="false">DATE(YEAR(C9449),MONTH(C9449),1)</f>
        <v>46266</v>
      </c>
    </row>
    <row r="9450" customFormat="false" ht="15" hidden="false" customHeight="false" outlineLevel="0" collapsed="false">
      <c r="A9450" s="21" t="s">
        <v>4120</v>
      </c>
      <c r="B9450" s="21" t="s">
        <v>3258</v>
      </c>
      <c r="C9450" s="23" t="n">
        <v>46271</v>
      </c>
      <c r="D9450" s="21" t="s">
        <v>254</v>
      </c>
      <c r="E9450" s="21" t="s">
        <v>108</v>
      </c>
      <c r="F9450" s="12" t="n">
        <v>3</v>
      </c>
      <c r="G9450" s="19" t="n">
        <v>10.1</v>
      </c>
      <c r="H9450" s="19" t="n">
        <v>8.46</v>
      </c>
      <c r="I9450" s="19" t="n">
        <f aca="false">ROUND(F9450*G9450,2)</f>
        <v>30.3</v>
      </c>
      <c r="J9450" s="19" t="n">
        <f aca="false">ROUND(F9450*H9450,2)</f>
        <v>25.38</v>
      </c>
      <c r="K9450" s="19" t="n">
        <f aca="false">INDEX(Pricebook!$L$2:$L$1401,MATCH(D9450,Pricebook!$A$2:$A$1401,0))</f>
        <v>11.15</v>
      </c>
      <c r="L9450" s="19" t="n">
        <f aca="false">ROUND(F9450*K9450,2)</f>
        <v>33.45</v>
      </c>
      <c r="M9450" s="24" t="n">
        <f aca="false">DATE(YEAR(C9450),MONTH(C9450),1)</f>
        <v>46266</v>
      </c>
    </row>
    <row r="9451" customFormat="false" ht="15" hidden="false" customHeight="false" outlineLevel="0" collapsed="false">
      <c r="A9451" s="21" t="s">
        <v>4120</v>
      </c>
      <c r="B9451" s="21" t="s">
        <v>3258</v>
      </c>
      <c r="C9451" s="23" t="n">
        <v>46271</v>
      </c>
      <c r="D9451" s="21" t="s">
        <v>1424</v>
      </c>
      <c r="E9451" s="21" t="s">
        <v>971</v>
      </c>
      <c r="F9451" s="12" t="n">
        <v>19</v>
      </c>
      <c r="G9451" s="19" t="n">
        <v>12.3</v>
      </c>
      <c r="H9451" s="19" t="n">
        <v>9.89</v>
      </c>
      <c r="I9451" s="19" t="n">
        <f aca="false">ROUND(F9451*G9451,2)</f>
        <v>233.7</v>
      </c>
      <c r="J9451" s="19" t="n">
        <f aca="false">ROUND(F9451*H9451,2)</f>
        <v>187.91</v>
      </c>
      <c r="K9451" s="19" t="n">
        <f aca="false">INDEX(Pricebook!$L$2:$L$1401,MATCH(D9451,Pricebook!$A$2:$A$1401,0))</f>
        <v>14.15</v>
      </c>
      <c r="L9451" s="19" t="n">
        <f aca="false">ROUND(F9451*K9451,2)</f>
        <v>268.85</v>
      </c>
      <c r="M9451" s="24" t="n">
        <f aca="false">DATE(YEAR(C9451),MONTH(C9451),1)</f>
        <v>46266</v>
      </c>
    </row>
    <row r="9452" customFormat="false" ht="15" hidden="false" customHeight="false" outlineLevel="0" collapsed="false">
      <c r="A9452" s="21" t="s">
        <v>4120</v>
      </c>
      <c r="B9452" s="21" t="s">
        <v>3258</v>
      </c>
      <c r="C9452" s="23" t="n">
        <v>46271</v>
      </c>
      <c r="D9452" s="21" t="s">
        <v>2818</v>
      </c>
      <c r="E9452" s="21" t="s">
        <v>2748</v>
      </c>
      <c r="F9452" s="12" t="n">
        <v>5</v>
      </c>
      <c r="G9452" s="19" t="n">
        <v>18.4</v>
      </c>
      <c r="H9452" s="19" t="n">
        <v>11.04</v>
      </c>
      <c r="I9452" s="19" t="n">
        <f aca="false">ROUND(F9452*G9452,2)</f>
        <v>92</v>
      </c>
      <c r="J9452" s="19" t="n">
        <f aca="false">ROUND(F9452*H9452,2)</f>
        <v>55.2</v>
      </c>
      <c r="K9452" s="19" t="n">
        <f aca="false">INDEX(Pricebook!$L$2:$L$1401,MATCH(D9452,Pricebook!$A$2:$A$1401,0))</f>
        <v>20.1</v>
      </c>
      <c r="L9452" s="19" t="n">
        <f aca="false">ROUND(F9452*K9452,2)</f>
        <v>100.5</v>
      </c>
      <c r="M9452" s="24" t="n">
        <f aca="false">DATE(YEAR(C9452),MONTH(C9452),1)</f>
        <v>46266</v>
      </c>
    </row>
    <row r="9453" customFormat="false" ht="15" hidden="false" customHeight="false" outlineLevel="0" collapsed="false">
      <c r="A9453" s="21" t="s">
        <v>4120</v>
      </c>
      <c r="B9453" s="21" t="s">
        <v>3258</v>
      </c>
      <c r="C9453" s="23" t="n">
        <v>46271</v>
      </c>
      <c r="D9453" s="21" t="s">
        <v>340</v>
      </c>
      <c r="E9453" s="21" t="s">
        <v>108</v>
      </c>
      <c r="F9453" s="12" t="n">
        <v>2</v>
      </c>
      <c r="G9453" s="19" t="n">
        <v>30</v>
      </c>
      <c r="H9453" s="19" t="n">
        <v>23.1</v>
      </c>
      <c r="I9453" s="19" t="n">
        <f aca="false">ROUND(F9453*G9453,2)</f>
        <v>60</v>
      </c>
      <c r="J9453" s="19" t="n">
        <f aca="false">ROUND(F9453*H9453,2)</f>
        <v>46.2</v>
      </c>
      <c r="K9453" s="19" t="n">
        <f aca="false">INDEX(Pricebook!$L$2:$L$1401,MATCH(D9453,Pricebook!$A$2:$A$1401,0))</f>
        <v>33</v>
      </c>
      <c r="L9453" s="19" t="n">
        <f aca="false">ROUND(F9453*K9453,2)</f>
        <v>66</v>
      </c>
      <c r="M9453" s="24" t="n">
        <f aca="false">DATE(YEAR(C9453),MONTH(C9453),1)</f>
        <v>46266</v>
      </c>
    </row>
    <row r="9454" customFormat="false" ht="15" hidden="false" customHeight="false" outlineLevel="0" collapsed="false">
      <c r="A9454" s="21" t="s">
        <v>4120</v>
      </c>
      <c r="B9454" s="21" t="s">
        <v>3258</v>
      </c>
      <c r="C9454" s="23" t="n">
        <v>46271</v>
      </c>
      <c r="D9454" s="21" t="s">
        <v>619</v>
      </c>
      <c r="E9454" s="21" t="s">
        <v>366</v>
      </c>
      <c r="F9454" s="12" t="n">
        <v>3</v>
      </c>
      <c r="G9454" s="19" t="n">
        <v>7.4</v>
      </c>
      <c r="H9454" s="19" t="n">
        <v>5.25</v>
      </c>
      <c r="I9454" s="19" t="n">
        <f aca="false">ROUND(F9454*G9454,2)</f>
        <v>22.2</v>
      </c>
      <c r="J9454" s="19" t="n">
        <f aca="false">ROUND(F9454*H9454,2)</f>
        <v>15.75</v>
      </c>
      <c r="K9454" s="19" t="n">
        <f aca="false">INDEX(Pricebook!$L$2:$L$1401,MATCH(D9454,Pricebook!$A$2:$A$1401,0))</f>
        <v>7.85</v>
      </c>
      <c r="L9454" s="19" t="n">
        <f aca="false">ROUND(F9454*K9454,2)</f>
        <v>23.55</v>
      </c>
      <c r="M9454" s="24" t="n">
        <f aca="false">DATE(YEAR(C9454),MONTH(C9454),1)</f>
        <v>46266</v>
      </c>
    </row>
    <row r="9455" customFormat="false" ht="15" hidden="false" customHeight="false" outlineLevel="0" collapsed="false">
      <c r="A9455" s="21" t="s">
        <v>4121</v>
      </c>
      <c r="B9455" s="21" t="s">
        <v>4077</v>
      </c>
      <c r="C9455" s="23" t="n">
        <v>46271</v>
      </c>
      <c r="D9455" s="21" t="s">
        <v>2596</v>
      </c>
      <c r="E9455" s="21" t="s">
        <v>2587</v>
      </c>
      <c r="F9455" s="12" t="n">
        <v>1</v>
      </c>
      <c r="G9455" s="19" t="n">
        <v>74.05</v>
      </c>
      <c r="H9455" s="19" t="n">
        <v>49.15</v>
      </c>
      <c r="I9455" s="19" t="n">
        <f aca="false">ROUND(F9455*G9455,2)</f>
        <v>74.05</v>
      </c>
      <c r="J9455" s="19" t="n">
        <f aca="false">ROUND(F9455*H9455,2)</f>
        <v>49.15</v>
      </c>
      <c r="K9455" s="19" t="n">
        <f aca="false">INDEX(Pricebook!$L$2:$L$1401,MATCH(D9455,Pricebook!$A$2:$A$1401,0))</f>
        <v>74.05</v>
      </c>
      <c r="L9455" s="19" t="n">
        <f aca="false">ROUND(F9455*K9455,2)</f>
        <v>74.05</v>
      </c>
      <c r="M9455" s="24" t="n">
        <f aca="false">DATE(YEAR(C9455),MONTH(C9455),1)</f>
        <v>46266</v>
      </c>
    </row>
    <row r="9456" customFormat="false" ht="15" hidden="false" customHeight="false" outlineLevel="0" collapsed="false">
      <c r="A9456" s="21" t="s">
        <v>4121</v>
      </c>
      <c r="B9456" s="21" t="s">
        <v>4077</v>
      </c>
      <c r="C9456" s="23" t="n">
        <v>46271</v>
      </c>
      <c r="D9456" s="21" t="s">
        <v>2256</v>
      </c>
      <c r="E9456" s="21" t="s">
        <v>2202</v>
      </c>
      <c r="F9456" s="12" t="n">
        <v>6</v>
      </c>
      <c r="G9456" s="19" t="n">
        <v>7.15</v>
      </c>
      <c r="H9456" s="19" t="n">
        <v>5.16</v>
      </c>
      <c r="I9456" s="19" t="n">
        <f aca="false">ROUND(F9456*G9456,2)</f>
        <v>42.9</v>
      </c>
      <c r="J9456" s="19" t="n">
        <f aca="false">ROUND(F9456*H9456,2)</f>
        <v>30.96</v>
      </c>
      <c r="K9456" s="19" t="n">
        <f aca="false">INDEX(Pricebook!$L$2:$L$1401,MATCH(D9456,Pricebook!$A$2:$A$1401,0))</f>
        <v>7.6</v>
      </c>
      <c r="L9456" s="19" t="n">
        <f aca="false">ROUND(F9456*K9456,2)</f>
        <v>45.6</v>
      </c>
      <c r="M9456" s="24" t="n">
        <f aca="false">DATE(YEAR(C9456),MONTH(C9456),1)</f>
        <v>46266</v>
      </c>
    </row>
    <row r="9457" customFormat="false" ht="15" hidden="false" customHeight="false" outlineLevel="0" collapsed="false">
      <c r="A9457" s="21" t="s">
        <v>4121</v>
      </c>
      <c r="B9457" s="21" t="s">
        <v>4077</v>
      </c>
      <c r="C9457" s="23" t="n">
        <v>46271</v>
      </c>
      <c r="D9457" s="21" t="s">
        <v>2654</v>
      </c>
      <c r="E9457" s="21" t="s">
        <v>2587</v>
      </c>
      <c r="F9457" s="12" t="n">
        <v>5</v>
      </c>
      <c r="G9457" s="19" t="n">
        <v>4.85</v>
      </c>
      <c r="H9457" s="19" t="n">
        <v>3.24</v>
      </c>
      <c r="I9457" s="19" t="n">
        <f aca="false">ROUND(F9457*G9457,2)</f>
        <v>24.25</v>
      </c>
      <c r="J9457" s="19" t="n">
        <f aca="false">ROUND(F9457*H9457,2)</f>
        <v>16.2</v>
      </c>
      <c r="K9457" s="19" t="n">
        <f aca="false">INDEX(Pricebook!$L$2:$L$1401,MATCH(D9457,Pricebook!$A$2:$A$1401,0))</f>
        <v>5.25</v>
      </c>
      <c r="L9457" s="19" t="n">
        <f aca="false">ROUND(F9457*K9457,2)</f>
        <v>26.25</v>
      </c>
      <c r="M9457" s="24" t="n">
        <f aca="false">DATE(YEAR(C9457),MONTH(C9457),1)</f>
        <v>46266</v>
      </c>
    </row>
    <row r="9458" customFormat="false" ht="15" hidden="false" customHeight="false" outlineLevel="0" collapsed="false">
      <c r="A9458" s="21" t="s">
        <v>4121</v>
      </c>
      <c r="B9458" s="21" t="s">
        <v>4077</v>
      </c>
      <c r="C9458" s="23" t="n">
        <v>46271</v>
      </c>
      <c r="D9458" s="21" t="s">
        <v>2730</v>
      </c>
      <c r="E9458" s="21" t="s">
        <v>2587</v>
      </c>
      <c r="F9458" s="12" t="n">
        <v>2</v>
      </c>
      <c r="G9458" s="19" t="n">
        <v>4.7</v>
      </c>
      <c r="H9458" s="19" t="n">
        <v>3.09</v>
      </c>
      <c r="I9458" s="19" t="n">
        <f aca="false">ROUND(F9458*G9458,2)</f>
        <v>9.4</v>
      </c>
      <c r="J9458" s="19" t="n">
        <f aca="false">ROUND(F9458*H9458,2)</f>
        <v>6.18</v>
      </c>
      <c r="K9458" s="19" t="n">
        <f aca="false">INDEX(Pricebook!$L$2:$L$1401,MATCH(D9458,Pricebook!$A$2:$A$1401,0))</f>
        <v>5</v>
      </c>
      <c r="L9458" s="19" t="n">
        <f aca="false">ROUND(F9458*K9458,2)</f>
        <v>10</v>
      </c>
      <c r="M9458" s="24" t="n">
        <f aca="false">DATE(YEAR(C9458),MONTH(C9458),1)</f>
        <v>46266</v>
      </c>
    </row>
    <row r="9459" customFormat="false" ht="15" hidden="false" customHeight="false" outlineLevel="0" collapsed="false">
      <c r="A9459" s="21" t="s">
        <v>4121</v>
      </c>
      <c r="B9459" s="21" t="s">
        <v>4077</v>
      </c>
      <c r="C9459" s="23" t="n">
        <v>46271</v>
      </c>
      <c r="D9459" s="21" t="s">
        <v>2702</v>
      </c>
      <c r="E9459" s="21" t="s">
        <v>2587</v>
      </c>
      <c r="F9459" s="12" t="n">
        <v>6</v>
      </c>
      <c r="G9459" s="19" t="n">
        <v>5.7</v>
      </c>
      <c r="H9459" s="19" t="n">
        <v>3.74</v>
      </c>
      <c r="I9459" s="19" t="n">
        <f aca="false">ROUND(F9459*G9459,2)</f>
        <v>34.2</v>
      </c>
      <c r="J9459" s="19" t="n">
        <f aca="false">ROUND(F9459*H9459,2)</f>
        <v>22.44</v>
      </c>
      <c r="K9459" s="19" t="n">
        <f aca="false">INDEX(Pricebook!$L$2:$L$1401,MATCH(D9459,Pricebook!$A$2:$A$1401,0))</f>
        <v>6.05</v>
      </c>
      <c r="L9459" s="19" t="n">
        <f aca="false">ROUND(F9459*K9459,2)</f>
        <v>36.3</v>
      </c>
      <c r="M9459" s="24" t="n">
        <f aca="false">DATE(YEAR(C9459),MONTH(C9459),1)</f>
        <v>46266</v>
      </c>
    </row>
    <row r="9460" customFormat="false" ht="15" hidden="false" customHeight="false" outlineLevel="0" collapsed="false">
      <c r="A9460" s="21" t="s">
        <v>4121</v>
      </c>
      <c r="B9460" s="21" t="s">
        <v>4077</v>
      </c>
      <c r="C9460" s="23" t="n">
        <v>46271</v>
      </c>
      <c r="D9460" s="21" t="s">
        <v>2248</v>
      </c>
      <c r="E9460" s="21" t="s">
        <v>2202</v>
      </c>
      <c r="F9460" s="12" t="n">
        <v>9</v>
      </c>
      <c r="G9460" s="19" t="n">
        <v>10.75</v>
      </c>
      <c r="H9460" s="19" t="n">
        <v>6.55</v>
      </c>
      <c r="I9460" s="19" t="n">
        <f aca="false">ROUND(F9460*G9460,2)</f>
        <v>96.75</v>
      </c>
      <c r="J9460" s="19" t="n">
        <f aca="false">ROUND(F9460*H9460,2)</f>
        <v>58.95</v>
      </c>
      <c r="K9460" s="19" t="n">
        <f aca="false">INDEX(Pricebook!$L$2:$L$1401,MATCH(D9460,Pricebook!$A$2:$A$1401,0))</f>
        <v>11.3</v>
      </c>
      <c r="L9460" s="19" t="n">
        <f aca="false">ROUND(F9460*K9460,2)</f>
        <v>101.7</v>
      </c>
      <c r="M9460" s="24" t="n">
        <f aca="false">DATE(YEAR(C9460),MONTH(C9460),1)</f>
        <v>46266</v>
      </c>
    </row>
    <row r="9461" customFormat="false" ht="15" hidden="false" customHeight="false" outlineLevel="0" collapsed="false">
      <c r="A9461" s="21" t="s">
        <v>4121</v>
      </c>
      <c r="B9461" s="21" t="s">
        <v>4077</v>
      </c>
      <c r="C9461" s="23" t="n">
        <v>46271</v>
      </c>
      <c r="D9461" s="21" t="s">
        <v>2644</v>
      </c>
      <c r="E9461" s="21" t="s">
        <v>2587</v>
      </c>
      <c r="F9461" s="12" t="n">
        <v>2</v>
      </c>
      <c r="G9461" s="19" t="n">
        <v>17.65</v>
      </c>
      <c r="H9461" s="19" t="n">
        <v>11.73</v>
      </c>
      <c r="I9461" s="19" t="n">
        <f aca="false">ROUND(F9461*G9461,2)</f>
        <v>35.3</v>
      </c>
      <c r="J9461" s="19" t="n">
        <f aca="false">ROUND(F9461*H9461,2)</f>
        <v>23.46</v>
      </c>
      <c r="K9461" s="19" t="n">
        <f aca="false">INDEX(Pricebook!$L$2:$L$1401,MATCH(D9461,Pricebook!$A$2:$A$1401,0))</f>
        <v>18.95</v>
      </c>
      <c r="L9461" s="19" t="n">
        <f aca="false">ROUND(F9461*K9461,2)</f>
        <v>37.9</v>
      </c>
      <c r="M9461" s="24" t="n">
        <f aca="false">DATE(YEAR(C9461),MONTH(C9461),1)</f>
        <v>46266</v>
      </c>
    </row>
    <row r="9462" customFormat="false" ht="15" hidden="false" customHeight="false" outlineLevel="0" collapsed="false">
      <c r="A9462" s="21" t="s">
        <v>4121</v>
      </c>
      <c r="B9462" s="21" t="s">
        <v>4077</v>
      </c>
      <c r="C9462" s="23" t="n">
        <v>46271</v>
      </c>
      <c r="D9462" s="21" t="s">
        <v>2682</v>
      </c>
      <c r="E9462" s="21" t="s">
        <v>2587</v>
      </c>
      <c r="F9462" s="12" t="n">
        <v>8</v>
      </c>
      <c r="G9462" s="19" t="n">
        <v>8.95</v>
      </c>
      <c r="H9462" s="19" t="n">
        <v>5.88</v>
      </c>
      <c r="I9462" s="19" t="n">
        <f aca="false">ROUND(F9462*G9462,2)</f>
        <v>71.6</v>
      </c>
      <c r="J9462" s="19" t="n">
        <f aca="false">ROUND(F9462*H9462,2)</f>
        <v>47.04</v>
      </c>
      <c r="K9462" s="19" t="n">
        <f aca="false">INDEX(Pricebook!$L$2:$L$1401,MATCH(D9462,Pricebook!$A$2:$A$1401,0))</f>
        <v>9.5</v>
      </c>
      <c r="L9462" s="19" t="n">
        <f aca="false">ROUND(F9462*K9462,2)</f>
        <v>76</v>
      </c>
      <c r="M9462" s="24" t="n">
        <f aca="false">DATE(YEAR(C9462),MONTH(C9462),1)</f>
        <v>46266</v>
      </c>
    </row>
    <row r="9463" customFormat="false" ht="15" hidden="false" customHeight="false" outlineLevel="0" collapsed="false">
      <c r="A9463" s="21" t="s">
        <v>4121</v>
      </c>
      <c r="B9463" s="21" t="s">
        <v>4077</v>
      </c>
      <c r="C9463" s="23" t="n">
        <v>46271</v>
      </c>
      <c r="D9463" s="21" t="s">
        <v>2660</v>
      </c>
      <c r="E9463" s="21" t="s">
        <v>2587</v>
      </c>
      <c r="F9463" s="12" t="n">
        <v>1</v>
      </c>
      <c r="G9463" s="19" t="n">
        <v>217.75</v>
      </c>
      <c r="H9463" s="19" t="n">
        <v>146.1</v>
      </c>
      <c r="I9463" s="19" t="n">
        <f aca="false">ROUND(F9463*G9463,2)</f>
        <v>217.75</v>
      </c>
      <c r="J9463" s="19" t="n">
        <f aca="false">ROUND(F9463*H9463,2)</f>
        <v>146.1</v>
      </c>
      <c r="K9463" s="19" t="n">
        <f aca="false">INDEX(Pricebook!$L$2:$L$1401,MATCH(D9463,Pricebook!$A$2:$A$1401,0))</f>
        <v>235.65</v>
      </c>
      <c r="L9463" s="19" t="n">
        <f aca="false">ROUND(F9463*K9463,2)</f>
        <v>235.65</v>
      </c>
      <c r="M9463" s="24" t="n">
        <f aca="false">DATE(YEAR(C9463),MONTH(C9463),1)</f>
        <v>46266</v>
      </c>
    </row>
    <row r="9464" customFormat="false" ht="15" hidden="false" customHeight="false" outlineLevel="0" collapsed="false">
      <c r="A9464" s="21" t="s">
        <v>4121</v>
      </c>
      <c r="B9464" s="21" t="s">
        <v>4077</v>
      </c>
      <c r="C9464" s="23" t="n">
        <v>46271</v>
      </c>
      <c r="D9464" s="21" t="s">
        <v>2236</v>
      </c>
      <c r="E9464" s="21" t="s">
        <v>2202</v>
      </c>
      <c r="F9464" s="12" t="n">
        <v>10</v>
      </c>
      <c r="G9464" s="19" t="n">
        <v>5.55</v>
      </c>
      <c r="H9464" s="19" t="n">
        <v>3.41</v>
      </c>
      <c r="I9464" s="19" t="n">
        <f aca="false">ROUND(F9464*G9464,2)</f>
        <v>55.5</v>
      </c>
      <c r="J9464" s="19" t="n">
        <f aca="false">ROUND(F9464*H9464,2)</f>
        <v>34.1</v>
      </c>
      <c r="K9464" s="19" t="n">
        <f aca="false">INDEX(Pricebook!$L$2:$L$1401,MATCH(D9464,Pricebook!$A$2:$A$1401,0))</f>
        <v>5.9</v>
      </c>
      <c r="L9464" s="19" t="n">
        <f aca="false">ROUND(F9464*K9464,2)</f>
        <v>59</v>
      </c>
      <c r="M9464" s="24" t="n">
        <f aca="false">DATE(YEAR(C9464),MONTH(C9464),1)</f>
        <v>46266</v>
      </c>
    </row>
    <row r="9465" customFormat="false" ht="15" hidden="false" customHeight="false" outlineLevel="0" collapsed="false">
      <c r="A9465" s="21" t="s">
        <v>4121</v>
      </c>
      <c r="B9465" s="21" t="s">
        <v>4077</v>
      </c>
      <c r="C9465" s="23" t="n">
        <v>46271</v>
      </c>
      <c r="D9465" s="21" t="s">
        <v>2424</v>
      </c>
      <c r="E9465" s="21" t="s">
        <v>2202</v>
      </c>
      <c r="F9465" s="12" t="n">
        <v>2</v>
      </c>
      <c r="G9465" s="19" t="n">
        <v>51.6</v>
      </c>
      <c r="H9465" s="19" t="n">
        <v>31.66</v>
      </c>
      <c r="I9465" s="19" t="n">
        <f aca="false">ROUND(F9465*G9465,2)</f>
        <v>103.2</v>
      </c>
      <c r="J9465" s="19" t="n">
        <f aca="false">ROUND(F9465*H9465,2)</f>
        <v>63.32</v>
      </c>
      <c r="K9465" s="19" t="n">
        <f aca="false">INDEX(Pricebook!$L$2:$L$1401,MATCH(D9465,Pricebook!$A$2:$A$1401,0))</f>
        <v>54.6</v>
      </c>
      <c r="L9465" s="19" t="n">
        <f aca="false">ROUND(F9465*K9465,2)</f>
        <v>109.2</v>
      </c>
      <c r="M9465" s="24" t="n">
        <f aca="false">DATE(YEAR(C9465),MONTH(C9465),1)</f>
        <v>46266</v>
      </c>
    </row>
    <row r="9466" customFormat="false" ht="15" hidden="false" customHeight="false" outlineLevel="0" collapsed="false">
      <c r="A9466" s="21" t="s">
        <v>4121</v>
      </c>
      <c r="B9466" s="21" t="s">
        <v>4077</v>
      </c>
      <c r="C9466" s="23" t="n">
        <v>46271</v>
      </c>
      <c r="D9466" s="21" t="s">
        <v>591</v>
      </c>
      <c r="E9466" s="21" t="s">
        <v>366</v>
      </c>
      <c r="F9466" s="12" t="n">
        <v>2</v>
      </c>
      <c r="G9466" s="19" t="n">
        <v>10.15</v>
      </c>
      <c r="H9466" s="19" t="n">
        <v>7.24</v>
      </c>
      <c r="I9466" s="19" t="n">
        <f aca="false">ROUND(F9466*G9466,2)</f>
        <v>20.3</v>
      </c>
      <c r="J9466" s="19" t="n">
        <f aca="false">ROUND(F9466*H9466,2)</f>
        <v>14.48</v>
      </c>
      <c r="K9466" s="19" t="n">
        <f aca="false">INDEX(Pricebook!$L$2:$L$1401,MATCH(D9466,Pricebook!$A$2:$A$1401,0))</f>
        <v>10.85</v>
      </c>
      <c r="L9466" s="19" t="n">
        <f aca="false">ROUND(F9466*K9466,2)</f>
        <v>21.7</v>
      </c>
      <c r="M9466" s="24" t="n">
        <f aca="false">DATE(YEAR(C9466),MONTH(C9466),1)</f>
        <v>46266</v>
      </c>
    </row>
    <row r="9467" customFormat="false" ht="15" hidden="false" customHeight="false" outlineLevel="0" collapsed="false">
      <c r="A9467" s="21" t="s">
        <v>4121</v>
      </c>
      <c r="B9467" s="21" t="s">
        <v>4077</v>
      </c>
      <c r="C9467" s="23" t="n">
        <v>46271</v>
      </c>
      <c r="D9467" s="21" t="s">
        <v>1885</v>
      </c>
      <c r="E9467" s="21" t="s">
        <v>1452</v>
      </c>
      <c r="F9467" s="12" t="n">
        <v>11</v>
      </c>
      <c r="G9467" s="19" t="n">
        <v>35</v>
      </c>
      <c r="H9467" s="19" t="n">
        <v>21.6</v>
      </c>
      <c r="I9467" s="19" t="n">
        <f aca="false">ROUND(F9467*G9467,2)</f>
        <v>385</v>
      </c>
      <c r="J9467" s="19" t="n">
        <f aca="false">ROUND(F9467*H9467,2)</f>
        <v>237.6</v>
      </c>
      <c r="K9467" s="19" t="n">
        <f aca="false">INDEX(Pricebook!$L$2:$L$1401,MATCH(D9467,Pricebook!$A$2:$A$1401,0))</f>
        <v>36</v>
      </c>
      <c r="L9467" s="19" t="n">
        <f aca="false">ROUND(F9467*K9467,2)</f>
        <v>396</v>
      </c>
      <c r="M9467" s="24" t="n">
        <f aca="false">DATE(YEAR(C9467),MONTH(C9467),1)</f>
        <v>46266</v>
      </c>
    </row>
    <row r="9468" customFormat="false" ht="15" hidden="false" customHeight="false" outlineLevel="0" collapsed="false">
      <c r="A9468" s="21" t="s">
        <v>4121</v>
      </c>
      <c r="B9468" s="21" t="s">
        <v>4077</v>
      </c>
      <c r="C9468" s="23" t="n">
        <v>46271</v>
      </c>
      <c r="D9468" s="21" t="s">
        <v>757</v>
      </c>
      <c r="E9468" s="21" t="s">
        <v>366</v>
      </c>
      <c r="F9468" s="12" t="n">
        <v>6</v>
      </c>
      <c r="G9468" s="19" t="n">
        <v>11.7</v>
      </c>
      <c r="H9468" s="19" t="n">
        <v>8.45</v>
      </c>
      <c r="I9468" s="19" t="n">
        <f aca="false">ROUND(F9468*G9468,2)</f>
        <v>70.2</v>
      </c>
      <c r="J9468" s="19" t="n">
        <f aca="false">ROUND(F9468*H9468,2)</f>
        <v>50.7</v>
      </c>
      <c r="K9468" s="19" t="n">
        <f aca="false">INDEX(Pricebook!$L$2:$L$1401,MATCH(D9468,Pricebook!$A$2:$A$1401,0))</f>
        <v>12.65</v>
      </c>
      <c r="L9468" s="19" t="n">
        <f aca="false">ROUND(F9468*K9468,2)</f>
        <v>75.9</v>
      </c>
      <c r="M9468" s="24" t="n">
        <f aca="false">DATE(YEAR(C9468),MONTH(C9468),1)</f>
        <v>46266</v>
      </c>
    </row>
    <row r="9469" customFormat="false" ht="15" hidden="false" customHeight="false" outlineLevel="0" collapsed="false">
      <c r="A9469" s="21" t="s">
        <v>4121</v>
      </c>
      <c r="B9469" s="21" t="s">
        <v>4077</v>
      </c>
      <c r="C9469" s="23" t="n">
        <v>46271</v>
      </c>
      <c r="D9469" s="21" t="s">
        <v>1479</v>
      </c>
      <c r="E9469" s="21" t="s">
        <v>1452</v>
      </c>
      <c r="F9469" s="12" t="n">
        <v>4</v>
      </c>
      <c r="G9469" s="19" t="n">
        <v>23.9</v>
      </c>
      <c r="H9469" s="19" t="n">
        <v>16.36</v>
      </c>
      <c r="I9469" s="19" t="n">
        <f aca="false">ROUND(F9469*G9469,2)</f>
        <v>95.6</v>
      </c>
      <c r="J9469" s="19" t="n">
        <f aca="false">ROUND(F9469*H9469,2)</f>
        <v>65.44</v>
      </c>
      <c r="K9469" s="19" t="n">
        <f aca="false">INDEX(Pricebook!$L$2:$L$1401,MATCH(D9469,Pricebook!$A$2:$A$1401,0))</f>
        <v>24.45</v>
      </c>
      <c r="L9469" s="19" t="n">
        <f aca="false">ROUND(F9469*K9469,2)</f>
        <v>97.8</v>
      </c>
      <c r="M9469" s="24" t="n">
        <f aca="false">DATE(YEAR(C9469),MONTH(C9469),1)</f>
        <v>46266</v>
      </c>
    </row>
    <row r="9470" customFormat="false" ht="15" hidden="false" customHeight="false" outlineLevel="0" collapsed="false">
      <c r="A9470" s="21" t="s">
        <v>4121</v>
      </c>
      <c r="B9470" s="21" t="s">
        <v>4077</v>
      </c>
      <c r="C9470" s="23" t="n">
        <v>46271</v>
      </c>
      <c r="D9470" s="21" t="s">
        <v>1506</v>
      </c>
      <c r="E9470" s="21" t="s">
        <v>1452</v>
      </c>
      <c r="F9470" s="12" t="n">
        <v>6</v>
      </c>
      <c r="G9470" s="19" t="n">
        <v>70</v>
      </c>
      <c r="H9470" s="19" t="n">
        <v>43.56</v>
      </c>
      <c r="I9470" s="19" t="n">
        <f aca="false">ROUND(F9470*G9470,2)</f>
        <v>420</v>
      </c>
      <c r="J9470" s="19" t="n">
        <f aca="false">ROUND(F9470*H9470,2)</f>
        <v>261.36</v>
      </c>
      <c r="K9470" s="19" t="n">
        <f aca="false">INDEX(Pricebook!$L$2:$L$1401,MATCH(D9470,Pricebook!$A$2:$A$1401,0))</f>
        <v>72.6</v>
      </c>
      <c r="L9470" s="19" t="n">
        <f aca="false">ROUND(F9470*K9470,2)</f>
        <v>435.6</v>
      </c>
      <c r="M9470" s="24" t="n">
        <f aca="false">DATE(YEAR(C9470),MONTH(C9470),1)</f>
        <v>46266</v>
      </c>
    </row>
    <row r="9471" customFormat="false" ht="15" hidden="false" customHeight="false" outlineLevel="0" collapsed="false">
      <c r="A9471" s="21" t="s">
        <v>4122</v>
      </c>
      <c r="B9471" s="21" t="s">
        <v>3076</v>
      </c>
      <c r="C9471" s="23" t="n">
        <v>46271</v>
      </c>
      <c r="D9471" s="21" t="s">
        <v>2808</v>
      </c>
      <c r="E9471" s="21" t="s">
        <v>2748</v>
      </c>
      <c r="F9471" s="12" t="n">
        <v>2</v>
      </c>
      <c r="G9471" s="19" t="n">
        <v>25.5</v>
      </c>
      <c r="H9471" s="19" t="n">
        <v>15.34</v>
      </c>
      <c r="I9471" s="19" t="n">
        <f aca="false">ROUND(F9471*G9471,2)</f>
        <v>51</v>
      </c>
      <c r="J9471" s="19" t="n">
        <f aca="false">ROUND(F9471*H9471,2)</f>
        <v>30.68</v>
      </c>
      <c r="K9471" s="19" t="n">
        <f aca="false">INDEX(Pricebook!$L$2:$L$1401,MATCH(D9471,Pricebook!$A$2:$A$1401,0))</f>
        <v>27.9</v>
      </c>
      <c r="L9471" s="19" t="n">
        <f aca="false">ROUND(F9471*K9471,2)</f>
        <v>55.8</v>
      </c>
      <c r="M9471" s="24" t="n">
        <f aca="false">DATE(YEAR(C9471),MONTH(C9471),1)</f>
        <v>46266</v>
      </c>
    </row>
    <row r="9472" customFormat="false" ht="15" hidden="false" customHeight="false" outlineLevel="0" collapsed="false">
      <c r="A9472" s="21" t="s">
        <v>4122</v>
      </c>
      <c r="B9472" s="21" t="s">
        <v>3076</v>
      </c>
      <c r="C9472" s="23" t="n">
        <v>46271</v>
      </c>
      <c r="D9472" s="21" t="s">
        <v>2746</v>
      </c>
      <c r="E9472" s="21" t="s">
        <v>2748</v>
      </c>
      <c r="F9472" s="12" t="n">
        <v>1</v>
      </c>
      <c r="G9472" s="19" t="n">
        <v>29.5</v>
      </c>
      <c r="H9472" s="19" t="n">
        <v>17.81</v>
      </c>
      <c r="I9472" s="19" t="n">
        <f aca="false">ROUND(F9472*G9472,2)</f>
        <v>29.5</v>
      </c>
      <c r="J9472" s="19" t="n">
        <f aca="false">ROUND(F9472*H9472,2)</f>
        <v>17.81</v>
      </c>
      <c r="K9472" s="19" t="n">
        <f aca="false">INDEX(Pricebook!$L$2:$L$1401,MATCH(D9472,Pricebook!$A$2:$A$1401,0))</f>
        <v>32.4</v>
      </c>
      <c r="L9472" s="19" t="n">
        <f aca="false">ROUND(F9472*K9472,2)</f>
        <v>32.4</v>
      </c>
      <c r="M9472" s="24" t="n">
        <f aca="false">DATE(YEAR(C9472),MONTH(C9472),1)</f>
        <v>46266</v>
      </c>
    </row>
    <row r="9473" customFormat="false" ht="15" hidden="false" customHeight="false" outlineLevel="0" collapsed="false">
      <c r="A9473" s="21" t="s">
        <v>4122</v>
      </c>
      <c r="B9473" s="21" t="s">
        <v>3076</v>
      </c>
      <c r="C9473" s="23" t="n">
        <v>46271</v>
      </c>
      <c r="D9473" s="21" t="s">
        <v>2948</v>
      </c>
      <c r="E9473" s="21" t="s">
        <v>2748</v>
      </c>
      <c r="F9473" s="12" t="n">
        <v>1</v>
      </c>
      <c r="G9473" s="19" t="n">
        <v>21.85</v>
      </c>
      <c r="H9473" s="19" t="n">
        <v>13.08</v>
      </c>
      <c r="I9473" s="19" t="n">
        <f aca="false">ROUND(F9473*G9473,2)</f>
        <v>21.85</v>
      </c>
      <c r="J9473" s="19" t="n">
        <f aca="false">ROUND(F9473*H9473,2)</f>
        <v>13.08</v>
      </c>
      <c r="K9473" s="19" t="n">
        <f aca="false">INDEX(Pricebook!$L$2:$L$1401,MATCH(D9473,Pricebook!$A$2:$A$1401,0))</f>
        <v>23.8</v>
      </c>
      <c r="L9473" s="19" t="n">
        <f aca="false">ROUND(F9473*K9473,2)</f>
        <v>23.8</v>
      </c>
      <c r="M9473" s="24" t="n">
        <f aca="false">DATE(YEAR(C9473),MONTH(C9473),1)</f>
        <v>46266</v>
      </c>
    </row>
    <row r="9474" customFormat="false" ht="15" hidden="false" customHeight="false" outlineLevel="0" collapsed="false">
      <c r="A9474" s="21" t="s">
        <v>4122</v>
      </c>
      <c r="B9474" s="21" t="s">
        <v>3076</v>
      </c>
      <c r="C9474" s="23" t="n">
        <v>46271</v>
      </c>
      <c r="D9474" s="21" t="s">
        <v>823</v>
      </c>
      <c r="E9474" s="21" t="s">
        <v>366</v>
      </c>
      <c r="F9474" s="12" t="n">
        <v>5</v>
      </c>
      <c r="G9474" s="19" t="n">
        <v>8.95</v>
      </c>
      <c r="H9474" s="19" t="n">
        <v>6.5</v>
      </c>
      <c r="I9474" s="19" t="n">
        <f aca="false">ROUND(F9474*G9474,2)</f>
        <v>44.75</v>
      </c>
      <c r="J9474" s="19" t="n">
        <f aca="false">ROUND(F9474*H9474,2)</f>
        <v>32.5</v>
      </c>
      <c r="K9474" s="19" t="n">
        <f aca="false">INDEX(Pricebook!$L$2:$L$1401,MATCH(D9474,Pricebook!$A$2:$A$1401,0))</f>
        <v>9.75</v>
      </c>
      <c r="L9474" s="19" t="n">
        <f aca="false">ROUND(F9474*K9474,2)</f>
        <v>48.75</v>
      </c>
      <c r="M9474" s="24" t="n">
        <f aca="false">DATE(YEAR(C9474),MONTH(C9474),1)</f>
        <v>46266</v>
      </c>
    </row>
    <row r="9475" customFormat="false" ht="15" hidden="false" customHeight="false" outlineLevel="0" collapsed="false">
      <c r="A9475" s="21" t="s">
        <v>4122</v>
      </c>
      <c r="B9475" s="21" t="s">
        <v>3076</v>
      </c>
      <c r="C9475" s="23" t="n">
        <v>46271</v>
      </c>
      <c r="D9475" s="21" t="s">
        <v>2483</v>
      </c>
      <c r="E9475" s="21" t="s">
        <v>2466</v>
      </c>
      <c r="F9475" s="12" t="n">
        <v>1</v>
      </c>
      <c r="G9475" s="19" t="n">
        <v>220.5</v>
      </c>
      <c r="H9475" s="19" t="n">
        <v>136.52</v>
      </c>
      <c r="I9475" s="19" t="n">
        <f aca="false">ROUND(F9475*G9475,2)</f>
        <v>220.5</v>
      </c>
      <c r="J9475" s="19" t="n">
        <f aca="false">ROUND(F9475*H9475,2)</f>
        <v>136.52</v>
      </c>
      <c r="K9475" s="19" t="n">
        <f aca="false">INDEX(Pricebook!$L$2:$L$1401,MATCH(D9475,Pricebook!$A$2:$A$1401,0))</f>
        <v>227.55</v>
      </c>
      <c r="L9475" s="19" t="n">
        <f aca="false">ROUND(F9475*K9475,2)</f>
        <v>227.55</v>
      </c>
      <c r="M9475" s="24" t="n">
        <f aca="false">DATE(YEAR(C9475),MONTH(C9475),1)</f>
        <v>46266</v>
      </c>
    </row>
    <row r="9476" customFormat="false" ht="15" hidden="false" customHeight="false" outlineLevel="0" collapsed="false">
      <c r="A9476" s="21" t="s">
        <v>4122</v>
      </c>
      <c r="B9476" s="21" t="s">
        <v>3076</v>
      </c>
      <c r="C9476" s="23" t="n">
        <v>46271</v>
      </c>
      <c r="D9476" s="21" t="s">
        <v>2918</v>
      </c>
      <c r="E9476" s="21" t="s">
        <v>2748</v>
      </c>
      <c r="F9476" s="12" t="n">
        <v>3</v>
      </c>
      <c r="G9476" s="19" t="n">
        <v>68.75</v>
      </c>
      <c r="H9476" s="19" t="n">
        <v>41.31</v>
      </c>
      <c r="I9476" s="19" t="n">
        <f aca="false">ROUND(F9476*G9476,2)</f>
        <v>206.25</v>
      </c>
      <c r="J9476" s="19" t="n">
        <f aca="false">ROUND(F9476*H9476,2)</f>
        <v>123.93</v>
      </c>
      <c r="K9476" s="19" t="n">
        <f aca="false">INDEX(Pricebook!$L$2:$L$1401,MATCH(D9476,Pricebook!$A$2:$A$1401,0))</f>
        <v>75.15</v>
      </c>
      <c r="L9476" s="19" t="n">
        <f aca="false">ROUND(F9476*K9476,2)</f>
        <v>225.45</v>
      </c>
      <c r="M9476" s="24" t="n">
        <f aca="false">DATE(YEAR(C9476),MONTH(C9476),1)</f>
        <v>46266</v>
      </c>
    </row>
    <row r="9477" customFormat="false" ht="15" hidden="false" customHeight="false" outlineLevel="0" collapsed="false">
      <c r="A9477" s="21" t="s">
        <v>4122</v>
      </c>
      <c r="B9477" s="21" t="s">
        <v>3076</v>
      </c>
      <c r="C9477" s="23" t="n">
        <v>46271</v>
      </c>
      <c r="D9477" s="21" t="s">
        <v>665</v>
      </c>
      <c r="E9477" s="21" t="s">
        <v>366</v>
      </c>
      <c r="F9477" s="12" t="n">
        <v>1</v>
      </c>
      <c r="G9477" s="19" t="n">
        <v>28.25</v>
      </c>
      <c r="H9477" s="19" t="n">
        <v>20.57</v>
      </c>
      <c r="I9477" s="19" t="n">
        <f aca="false">ROUND(F9477*G9477,2)</f>
        <v>28.25</v>
      </c>
      <c r="J9477" s="19" t="n">
        <f aca="false">ROUND(F9477*H9477,2)</f>
        <v>20.57</v>
      </c>
      <c r="K9477" s="19" t="n">
        <f aca="false">INDEX(Pricebook!$L$2:$L$1401,MATCH(D9477,Pricebook!$A$2:$A$1401,0))</f>
        <v>30.75</v>
      </c>
      <c r="L9477" s="19" t="n">
        <f aca="false">ROUND(F9477*K9477,2)</f>
        <v>30.75</v>
      </c>
      <c r="M9477" s="24" t="n">
        <f aca="false">DATE(YEAR(C9477),MONTH(C9477),1)</f>
        <v>46266</v>
      </c>
    </row>
    <row r="9478" customFormat="false" ht="15" hidden="false" customHeight="false" outlineLevel="0" collapsed="false">
      <c r="A9478" s="21" t="s">
        <v>4122</v>
      </c>
      <c r="B9478" s="21" t="s">
        <v>3076</v>
      </c>
      <c r="C9478" s="23" t="n">
        <v>46271</v>
      </c>
      <c r="D9478" s="21" t="s">
        <v>551</v>
      </c>
      <c r="E9478" s="21" t="s">
        <v>366</v>
      </c>
      <c r="F9478" s="12" t="n">
        <v>1</v>
      </c>
      <c r="G9478" s="19" t="n">
        <v>138.65</v>
      </c>
      <c r="H9478" s="19" t="n">
        <v>111.49</v>
      </c>
      <c r="I9478" s="19" t="n">
        <f aca="false">ROUND(F9478*G9478,2)</f>
        <v>138.65</v>
      </c>
      <c r="J9478" s="19" t="n">
        <f aca="false">ROUND(F9478*H9478,2)</f>
        <v>111.49</v>
      </c>
      <c r="K9478" s="19" t="n">
        <f aca="false">INDEX(Pricebook!$L$2:$L$1401,MATCH(D9478,Pricebook!$A$2:$A$1401,0))</f>
        <v>150.7</v>
      </c>
      <c r="L9478" s="19" t="n">
        <f aca="false">ROUND(F9478*K9478,2)</f>
        <v>150.7</v>
      </c>
      <c r="M9478" s="24" t="n">
        <f aca="false">DATE(YEAR(C9478),MONTH(C9478),1)</f>
        <v>46266</v>
      </c>
    </row>
    <row r="9479" customFormat="false" ht="15" hidden="false" customHeight="false" outlineLevel="0" collapsed="false">
      <c r="A9479" s="21" t="s">
        <v>4123</v>
      </c>
      <c r="B9479" s="21" t="s">
        <v>3133</v>
      </c>
      <c r="C9479" s="23" t="n">
        <v>46271</v>
      </c>
      <c r="D9479" s="21" t="s">
        <v>2301</v>
      </c>
      <c r="E9479" s="21" t="s">
        <v>2202</v>
      </c>
      <c r="F9479" s="12" t="n">
        <v>2</v>
      </c>
      <c r="G9479" s="19" t="n">
        <v>38.15</v>
      </c>
      <c r="H9479" s="19" t="n">
        <v>23.37</v>
      </c>
      <c r="I9479" s="19" t="n">
        <f aca="false">ROUND(F9479*G9479,2)</f>
        <v>76.3</v>
      </c>
      <c r="J9479" s="19" t="n">
        <f aca="false">ROUND(F9479*H9479,2)</f>
        <v>46.74</v>
      </c>
      <c r="K9479" s="19" t="n">
        <f aca="false">INDEX(Pricebook!$L$2:$L$1401,MATCH(D9479,Pricebook!$A$2:$A$1401,0))</f>
        <v>40.3</v>
      </c>
      <c r="L9479" s="19" t="n">
        <f aca="false">ROUND(F9479*K9479,2)</f>
        <v>80.6</v>
      </c>
      <c r="M9479" s="24" t="n">
        <f aca="false">DATE(YEAR(C9479),MONTH(C9479),1)</f>
        <v>46266</v>
      </c>
    </row>
    <row r="9480" customFormat="false" ht="15" hidden="false" customHeight="false" outlineLevel="0" collapsed="false">
      <c r="A9480" s="21" t="s">
        <v>4123</v>
      </c>
      <c r="B9480" s="21" t="s">
        <v>3133</v>
      </c>
      <c r="C9480" s="23" t="n">
        <v>46271</v>
      </c>
      <c r="D9480" s="21" t="s">
        <v>1568</v>
      </c>
      <c r="E9480" s="21" t="s">
        <v>1452</v>
      </c>
      <c r="F9480" s="12" t="n">
        <v>5</v>
      </c>
      <c r="G9480" s="19" t="n">
        <v>57.5</v>
      </c>
      <c r="H9480" s="19" t="n">
        <v>35.73</v>
      </c>
      <c r="I9480" s="19" t="n">
        <f aca="false">ROUND(F9480*G9480,2)</f>
        <v>287.5</v>
      </c>
      <c r="J9480" s="19" t="n">
        <f aca="false">ROUND(F9480*H9480,2)</f>
        <v>178.65</v>
      </c>
      <c r="K9480" s="19" t="n">
        <f aca="false">INDEX(Pricebook!$L$2:$L$1401,MATCH(D9480,Pricebook!$A$2:$A$1401,0))</f>
        <v>59.55</v>
      </c>
      <c r="L9480" s="19" t="n">
        <f aca="false">ROUND(F9480*K9480,2)</f>
        <v>297.75</v>
      </c>
      <c r="M9480" s="24" t="n">
        <f aca="false">DATE(YEAR(C9480),MONTH(C9480),1)</f>
        <v>46266</v>
      </c>
    </row>
    <row r="9481" customFormat="false" ht="15" hidden="false" customHeight="false" outlineLevel="0" collapsed="false">
      <c r="A9481" s="21" t="s">
        <v>4123</v>
      </c>
      <c r="B9481" s="21" t="s">
        <v>3133</v>
      </c>
      <c r="C9481" s="23" t="n">
        <v>46271</v>
      </c>
      <c r="D9481" s="21" t="s">
        <v>2444</v>
      </c>
      <c r="E9481" s="21" t="s">
        <v>2202</v>
      </c>
      <c r="F9481" s="12" t="n">
        <v>16</v>
      </c>
      <c r="G9481" s="19" t="n">
        <v>9</v>
      </c>
      <c r="H9481" s="19" t="n">
        <v>5.58</v>
      </c>
      <c r="I9481" s="19" t="n">
        <f aca="false">ROUND(F9481*G9481,2)</f>
        <v>144</v>
      </c>
      <c r="J9481" s="19" t="n">
        <f aca="false">ROUND(F9481*H9481,2)</f>
        <v>89.28</v>
      </c>
      <c r="K9481" s="19" t="n">
        <f aca="false">INDEX(Pricebook!$L$2:$L$1401,MATCH(D9481,Pricebook!$A$2:$A$1401,0))</f>
        <v>9.65</v>
      </c>
      <c r="L9481" s="19" t="n">
        <f aca="false">ROUND(F9481*K9481,2)</f>
        <v>154.4</v>
      </c>
      <c r="M9481" s="24" t="n">
        <f aca="false">DATE(YEAR(C9481),MONTH(C9481),1)</f>
        <v>46266</v>
      </c>
    </row>
    <row r="9482" customFormat="false" ht="15" hidden="false" customHeight="false" outlineLevel="0" collapsed="false">
      <c r="A9482" s="21" t="s">
        <v>4123</v>
      </c>
      <c r="B9482" s="21" t="s">
        <v>3133</v>
      </c>
      <c r="C9482" s="23" t="n">
        <v>46271</v>
      </c>
      <c r="D9482" s="21" t="s">
        <v>809</v>
      </c>
      <c r="E9482" s="21" t="s">
        <v>366</v>
      </c>
      <c r="F9482" s="12" t="n">
        <v>2</v>
      </c>
      <c r="G9482" s="19" t="n">
        <v>120.55</v>
      </c>
      <c r="H9482" s="19" t="n">
        <v>86.81</v>
      </c>
      <c r="I9482" s="19" t="n">
        <f aca="false">ROUND(F9482*G9482,2)</f>
        <v>241.1</v>
      </c>
      <c r="J9482" s="19" t="n">
        <f aca="false">ROUND(F9482*H9482,2)</f>
        <v>173.62</v>
      </c>
      <c r="K9482" s="19" t="n">
        <f aca="false">INDEX(Pricebook!$L$2:$L$1401,MATCH(D9482,Pricebook!$A$2:$A$1401,0))</f>
        <v>129.6</v>
      </c>
      <c r="L9482" s="19" t="n">
        <f aca="false">ROUND(F9482*K9482,2)</f>
        <v>259.2</v>
      </c>
      <c r="M9482" s="24" t="n">
        <f aca="false">DATE(YEAR(C9482),MONTH(C9482),1)</f>
        <v>46266</v>
      </c>
    </row>
    <row r="9483" customFormat="false" ht="15" hidden="false" customHeight="false" outlineLevel="0" collapsed="false">
      <c r="A9483" s="21" t="s">
        <v>4123</v>
      </c>
      <c r="B9483" s="21" t="s">
        <v>3133</v>
      </c>
      <c r="C9483" s="23" t="n">
        <v>46271</v>
      </c>
      <c r="D9483" s="21" t="s">
        <v>1805</v>
      </c>
      <c r="E9483" s="21" t="s">
        <v>1452</v>
      </c>
      <c r="F9483" s="12" t="n">
        <v>4</v>
      </c>
      <c r="G9483" s="19" t="n">
        <v>80.5</v>
      </c>
      <c r="H9483" s="19" t="n">
        <v>49.19</v>
      </c>
      <c r="I9483" s="19" t="n">
        <f aca="false">ROUND(F9483*G9483,2)</f>
        <v>322</v>
      </c>
      <c r="J9483" s="19" t="n">
        <f aca="false">ROUND(F9483*H9483,2)</f>
        <v>196.76</v>
      </c>
      <c r="K9483" s="19" t="n">
        <f aca="false">INDEX(Pricebook!$L$2:$L$1401,MATCH(D9483,Pricebook!$A$2:$A$1401,0))</f>
        <v>82</v>
      </c>
      <c r="L9483" s="19" t="n">
        <f aca="false">ROUND(F9483*K9483,2)</f>
        <v>328</v>
      </c>
      <c r="M9483" s="24" t="n">
        <f aca="false">DATE(YEAR(C9483),MONTH(C9483),1)</f>
        <v>46266</v>
      </c>
    </row>
    <row r="9484" customFormat="false" ht="15" hidden="false" customHeight="false" outlineLevel="0" collapsed="false">
      <c r="A9484" s="21" t="s">
        <v>4123</v>
      </c>
      <c r="B9484" s="21" t="s">
        <v>3133</v>
      </c>
      <c r="C9484" s="23" t="n">
        <v>46271</v>
      </c>
      <c r="D9484" s="21" t="s">
        <v>1849</v>
      </c>
      <c r="E9484" s="21" t="s">
        <v>1452</v>
      </c>
      <c r="F9484" s="12" t="n">
        <v>7</v>
      </c>
      <c r="G9484" s="19" t="n">
        <v>19</v>
      </c>
      <c r="H9484" s="19" t="n">
        <v>11.65</v>
      </c>
      <c r="I9484" s="19" t="n">
        <f aca="false">ROUND(F9484*G9484,2)</f>
        <v>133</v>
      </c>
      <c r="J9484" s="19" t="n">
        <f aca="false">ROUND(F9484*H9484,2)</f>
        <v>81.55</v>
      </c>
      <c r="K9484" s="19" t="n">
        <f aca="false">INDEX(Pricebook!$L$2:$L$1401,MATCH(D9484,Pricebook!$A$2:$A$1401,0))</f>
        <v>19.45</v>
      </c>
      <c r="L9484" s="19" t="n">
        <f aca="false">ROUND(F9484*K9484,2)</f>
        <v>136.15</v>
      </c>
      <c r="M9484" s="24" t="n">
        <f aca="false">DATE(YEAR(C9484),MONTH(C9484),1)</f>
        <v>46266</v>
      </c>
    </row>
    <row r="9485" customFormat="false" ht="15" hidden="false" customHeight="false" outlineLevel="0" collapsed="false">
      <c r="A9485" s="21" t="s">
        <v>4124</v>
      </c>
      <c r="B9485" s="21" t="s">
        <v>3584</v>
      </c>
      <c r="C9485" s="23" t="n">
        <v>46271</v>
      </c>
      <c r="D9485" s="21" t="s">
        <v>1262</v>
      </c>
      <c r="E9485" s="21" t="s">
        <v>971</v>
      </c>
      <c r="F9485" s="12" t="n">
        <v>1</v>
      </c>
      <c r="G9485" s="19" t="n">
        <v>514.3</v>
      </c>
      <c r="H9485" s="19" t="n">
        <v>417.36</v>
      </c>
      <c r="I9485" s="19" t="n">
        <f aca="false">ROUND(F9485*G9485,2)</f>
        <v>514.3</v>
      </c>
      <c r="J9485" s="19" t="n">
        <f aca="false">ROUND(F9485*H9485,2)</f>
        <v>417.36</v>
      </c>
      <c r="K9485" s="19" t="n">
        <f aca="false">INDEX(Pricebook!$L$2:$L$1401,MATCH(D9485,Pricebook!$A$2:$A$1401,0))</f>
        <v>596.25</v>
      </c>
      <c r="L9485" s="19" t="n">
        <f aca="false">ROUND(F9485*K9485,2)</f>
        <v>596.25</v>
      </c>
      <c r="M9485" s="24" t="n">
        <f aca="false">DATE(YEAR(C9485),MONTH(C9485),1)</f>
        <v>46266</v>
      </c>
    </row>
    <row r="9486" customFormat="false" ht="15" hidden="false" customHeight="false" outlineLevel="0" collapsed="false">
      <c r="A9486" s="21" t="s">
        <v>4124</v>
      </c>
      <c r="B9486" s="21" t="s">
        <v>3584</v>
      </c>
      <c r="C9486" s="23" t="n">
        <v>46271</v>
      </c>
      <c r="D9486" s="21" t="s">
        <v>967</v>
      </c>
      <c r="E9486" s="21" t="s">
        <v>366</v>
      </c>
      <c r="F9486" s="12" t="n">
        <v>1</v>
      </c>
      <c r="G9486" s="19" t="n">
        <v>14.45</v>
      </c>
      <c r="H9486" s="19" t="n">
        <v>10.38</v>
      </c>
      <c r="I9486" s="19" t="n">
        <f aca="false">ROUND(F9486*G9486,2)</f>
        <v>14.45</v>
      </c>
      <c r="J9486" s="19" t="n">
        <f aca="false">ROUND(F9486*H9486,2)</f>
        <v>10.38</v>
      </c>
      <c r="K9486" s="19" t="n">
        <f aca="false">INDEX(Pricebook!$L$2:$L$1401,MATCH(D9486,Pricebook!$A$2:$A$1401,0))</f>
        <v>15.5</v>
      </c>
      <c r="L9486" s="19" t="n">
        <f aca="false">ROUND(F9486*K9486,2)</f>
        <v>15.5</v>
      </c>
      <c r="M9486" s="24" t="n">
        <f aca="false">DATE(YEAR(C9486),MONTH(C9486),1)</f>
        <v>46266</v>
      </c>
    </row>
    <row r="9487" customFormat="false" ht="15" hidden="false" customHeight="false" outlineLevel="0" collapsed="false">
      <c r="A9487" s="21" t="s">
        <v>4124</v>
      </c>
      <c r="B9487" s="21" t="s">
        <v>3584</v>
      </c>
      <c r="C9487" s="23" t="n">
        <v>46271</v>
      </c>
      <c r="D9487" s="21" t="s">
        <v>637</v>
      </c>
      <c r="E9487" s="21" t="s">
        <v>366</v>
      </c>
      <c r="F9487" s="12" t="n">
        <v>2</v>
      </c>
      <c r="G9487" s="19" t="n">
        <v>16.5</v>
      </c>
      <c r="H9487" s="19" t="n">
        <v>11.99</v>
      </c>
      <c r="I9487" s="19" t="n">
        <f aca="false">ROUND(F9487*G9487,2)</f>
        <v>33</v>
      </c>
      <c r="J9487" s="19" t="n">
        <f aca="false">ROUND(F9487*H9487,2)</f>
        <v>23.98</v>
      </c>
      <c r="K9487" s="19" t="n">
        <f aca="false">INDEX(Pricebook!$L$2:$L$1401,MATCH(D9487,Pricebook!$A$2:$A$1401,0))</f>
        <v>17.9</v>
      </c>
      <c r="L9487" s="19" t="n">
        <f aca="false">ROUND(F9487*K9487,2)</f>
        <v>35.8</v>
      </c>
      <c r="M9487" s="24" t="n">
        <f aca="false">DATE(YEAR(C9487),MONTH(C9487),1)</f>
        <v>46266</v>
      </c>
    </row>
    <row r="9488" customFormat="false" ht="15" hidden="false" customHeight="false" outlineLevel="0" collapsed="false">
      <c r="A9488" s="21" t="s">
        <v>4124</v>
      </c>
      <c r="B9488" s="21" t="s">
        <v>3584</v>
      </c>
      <c r="C9488" s="23" t="n">
        <v>46271</v>
      </c>
      <c r="D9488" s="21" t="s">
        <v>2900</v>
      </c>
      <c r="E9488" s="21" t="s">
        <v>2748</v>
      </c>
      <c r="F9488" s="12" t="n">
        <v>2</v>
      </c>
      <c r="G9488" s="19" t="n">
        <v>58.75</v>
      </c>
      <c r="H9488" s="19" t="n">
        <v>35.2</v>
      </c>
      <c r="I9488" s="19" t="n">
        <f aca="false">ROUND(F9488*G9488,2)</f>
        <v>117.5</v>
      </c>
      <c r="J9488" s="19" t="n">
        <f aca="false">ROUND(F9488*H9488,2)</f>
        <v>70.4</v>
      </c>
      <c r="K9488" s="19" t="n">
        <f aca="false">INDEX(Pricebook!$L$2:$L$1401,MATCH(D9488,Pricebook!$A$2:$A$1401,0))</f>
        <v>64</v>
      </c>
      <c r="L9488" s="19" t="n">
        <f aca="false">ROUND(F9488*K9488,2)</f>
        <v>128</v>
      </c>
      <c r="M9488" s="24" t="n">
        <f aca="false">DATE(YEAR(C9488),MONTH(C9488),1)</f>
        <v>46266</v>
      </c>
    </row>
    <row r="9489" customFormat="false" ht="15" hidden="false" customHeight="false" outlineLevel="0" collapsed="false">
      <c r="A9489" s="21" t="s">
        <v>4124</v>
      </c>
      <c r="B9489" s="21" t="s">
        <v>3584</v>
      </c>
      <c r="C9489" s="23" t="n">
        <v>46271</v>
      </c>
      <c r="D9489" s="21" t="s">
        <v>949</v>
      </c>
      <c r="E9489" s="21" t="s">
        <v>366</v>
      </c>
      <c r="F9489" s="12" t="n">
        <v>4</v>
      </c>
      <c r="G9489" s="19" t="n">
        <v>17.75</v>
      </c>
      <c r="H9489" s="19" t="n">
        <v>12.65</v>
      </c>
      <c r="I9489" s="19" t="n">
        <f aca="false">ROUND(F9489*G9489,2)</f>
        <v>71</v>
      </c>
      <c r="J9489" s="19" t="n">
        <f aca="false">ROUND(F9489*H9489,2)</f>
        <v>50.6</v>
      </c>
      <c r="K9489" s="19" t="n">
        <f aca="false">INDEX(Pricebook!$L$2:$L$1401,MATCH(D9489,Pricebook!$A$2:$A$1401,0))</f>
        <v>18.9</v>
      </c>
      <c r="L9489" s="19" t="n">
        <f aca="false">ROUND(F9489*K9489,2)</f>
        <v>75.6</v>
      </c>
      <c r="M9489" s="24" t="n">
        <f aca="false">DATE(YEAR(C9489),MONTH(C9489),1)</f>
        <v>46266</v>
      </c>
    </row>
    <row r="9490" customFormat="false" ht="15" hidden="false" customHeight="false" outlineLevel="0" collapsed="false">
      <c r="A9490" s="21" t="s">
        <v>4124</v>
      </c>
      <c r="B9490" s="21" t="s">
        <v>3584</v>
      </c>
      <c r="C9490" s="23" t="n">
        <v>46271</v>
      </c>
      <c r="D9490" s="21" t="s">
        <v>1004</v>
      </c>
      <c r="E9490" s="21" t="s">
        <v>971</v>
      </c>
      <c r="F9490" s="12" t="n">
        <v>6</v>
      </c>
      <c r="G9490" s="19" t="n">
        <v>111.45</v>
      </c>
      <c r="H9490" s="19" t="n">
        <v>91.65</v>
      </c>
      <c r="I9490" s="19" t="n">
        <f aca="false">ROUND(F9490*G9490,2)</f>
        <v>668.7</v>
      </c>
      <c r="J9490" s="19" t="n">
        <f aca="false">ROUND(F9490*H9490,2)</f>
        <v>549.9</v>
      </c>
      <c r="K9490" s="19" t="n">
        <f aca="false">INDEX(Pricebook!$L$2:$L$1401,MATCH(D9490,Pricebook!$A$2:$A$1401,0))</f>
        <v>130.95</v>
      </c>
      <c r="L9490" s="19" t="n">
        <f aca="false">ROUND(F9490*K9490,2)</f>
        <v>785.7</v>
      </c>
      <c r="M9490" s="24" t="n">
        <f aca="false">DATE(YEAR(C9490),MONTH(C9490),1)</f>
        <v>46266</v>
      </c>
    </row>
    <row r="9491" customFormat="false" ht="15" hidden="false" customHeight="false" outlineLevel="0" collapsed="false">
      <c r="A9491" s="21" t="s">
        <v>4125</v>
      </c>
      <c r="B9491" s="21" t="s">
        <v>3066</v>
      </c>
      <c r="C9491" s="23" t="n">
        <v>46272</v>
      </c>
      <c r="D9491" s="21" t="s">
        <v>2374</v>
      </c>
      <c r="E9491" s="21" t="s">
        <v>2202</v>
      </c>
      <c r="F9491" s="12" t="n">
        <v>1</v>
      </c>
      <c r="G9491" s="19" t="n">
        <v>25.65</v>
      </c>
      <c r="H9491" s="19" t="n">
        <v>15.8</v>
      </c>
      <c r="I9491" s="19" t="n">
        <f aca="false">ROUND(F9491*G9491,2)</f>
        <v>25.65</v>
      </c>
      <c r="J9491" s="19" t="n">
        <f aca="false">ROUND(F9491*H9491,2)</f>
        <v>15.8</v>
      </c>
      <c r="K9491" s="19" t="n">
        <f aca="false">INDEX(Pricebook!$L$2:$L$1401,MATCH(D9491,Pricebook!$A$2:$A$1401,0))</f>
        <v>27.25</v>
      </c>
      <c r="L9491" s="19" t="n">
        <f aca="false">ROUND(F9491*K9491,2)</f>
        <v>27.25</v>
      </c>
      <c r="M9491" s="24" t="n">
        <f aca="false">DATE(YEAR(C9491),MONTH(C9491),1)</f>
        <v>46266</v>
      </c>
    </row>
    <row r="9492" customFormat="false" ht="15" hidden="false" customHeight="false" outlineLevel="0" collapsed="false">
      <c r="A9492" s="21" t="s">
        <v>4125</v>
      </c>
      <c r="B9492" s="21" t="s">
        <v>3066</v>
      </c>
      <c r="C9492" s="23" t="n">
        <v>46272</v>
      </c>
      <c r="D9492" s="21" t="s">
        <v>1676</v>
      </c>
      <c r="E9492" s="21" t="s">
        <v>1452</v>
      </c>
      <c r="F9492" s="12" t="n">
        <v>9</v>
      </c>
      <c r="G9492" s="19" t="n">
        <v>58.5</v>
      </c>
      <c r="H9492" s="19" t="n">
        <v>36.29</v>
      </c>
      <c r="I9492" s="19" t="n">
        <f aca="false">ROUND(F9492*G9492,2)</f>
        <v>526.5</v>
      </c>
      <c r="J9492" s="19" t="n">
        <f aca="false">ROUND(F9492*H9492,2)</f>
        <v>326.61</v>
      </c>
      <c r="K9492" s="19" t="n">
        <f aca="false">INDEX(Pricebook!$L$2:$L$1401,MATCH(D9492,Pricebook!$A$2:$A$1401,0))</f>
        <v>60.5</v>
      </c>
      <c r="L9492" s="19" t="n">
        <f aca="false">ROUND(F9492*K9492,2)</f>
        <v>544.5</v>
      </c>
      <c r="M9492" s="24" t="n">
        <f aca="false">DATE(YEAR(C9492),MONTH(C9492),1)</f>
        <v>46266</v>
      </c>
    </row>
    <row r="9493" customFormat="false" ht="15" hidden="false" customHeight="false" outlineLevel="0" collapsed="false">
      <c r="A9493" s="21" t="s">
        <v>4125</v>
      </c>
      <c r="B9493" s="21" t="s">
        <v>3066</v>
      </c>
      <c r="C9493" s="23" t="n">
        <v>46272</v>
      </c>
      <c r="D9493" s="21" t="s">
        <v>811</v>
      </c>
      <c r="E9493" s="21" t="s">
        <v>366</v>
      </c>
      <c r="F9493" s="12" t="n">
        <v>1</v>
      </c>
      <c r="G9493" s="19" t="n">
        <v>54.95</v>
      </c>
      <c r="H9493" s="19" t="n">
        <v>39.51</v>
      </c>
      <c r="I9493" s="19" t="n">
        <f aca="false">ROUND(F9493*G9493,2)</f>
        <v>54.95</v>
      </c>
      <c r="J9493" s="19" t="n">
        <f aca="false">ROUND(F9493*H9493,2)</f>
        <v>39.51</v>
      </c>
      <c r="K9493" s="19" t="n">
        <f aca="false">INDEX(Pricebook!$L$2:$L$1401,MATCH(D9493,Pricebook!$A$2:$A$1401,0))</f>
        <v>59</v>
      </c>
      <c r="L9493" s="19" t="n">
        <f aca="false">ROUND(F9493*K9493,2)</f>
        <v>59</v>
      </c>
      <c r="M9493" s="24" t="n">
        <f aca="false">DATE(YEAR(C9493),MONTH(C9493),1)</f>
        <v>46266</v>
      </c>
    </row>
    <row r="9494" customFormat="false" ht="15" hidden="false" customHeight="false" outlineLevel="0" collapsed="false">
      <c r="A9494" s="21" t="s">
        <v>4125</v>
      </c>
      <c r="B9494" s="21" t="s">
        <v>3066</v>
      </c>
      <c r="C9494" s="23" t="n">
        <v>46272</v>
      </c>
      <c r="D9494" s="21" t="s">
        <v>631</v>
      </c>
      <c r="E9494" s="21" t="s">
        <v>366</v>
      </c>
      <c r="F9494" s="12" t="n">
        <v>3</v>
      </c>
      <c r="G9494" s="19" t="n">
        <v>53.3</v>
      </c>
      <c r="H9494" s="19" t="n">
        <v>38.66</v>
      </c>
      <c r="I9494" s="19" t="n">
        <f aca="false">ROUND(F9494*G9494,2)</f>
        <v>159.9</v>
      </c>
      <c r="J9494" s="19" t="n">
        <f aca="false">ROUND(F9494*H9494,2)</f>
        <v>115.98</v>
      </c>
      <c r="K9494" s="19" t="n">
        <f aca="false">INDEX(Pricebook!$L$2:$L$1401,MATCH(D9494,Pricebook!$A$2:$A$1401,0))</f>
        <v>57.75</v>
      </c>
      <c r="L9494" s="19" t="n">
        <f aca="false">ROUND(F9494*K9494,2)</f>
        <v>173.25</v>
      </c>
      <c r="M9494" s="24" t="n">
        <f aca="false">DATE(YEAR(C9494),MONTH(C9494),1)</f>
        <v>46266</v>
      </c>
    </row>
    <row r="9495" customFormat="false" ht="15" hidden="false" customHeight="false" outlineLevel="0" collapsed="false">
      <c r="A9495" s="21" t="s">
        <v>4125</v>
      </c>
      <c r="B9495" s="21" t="s">
        <v>3066</v>
      </c>
      <c r="C9495" s="23" t="n">
        <v>46272</v>
      </c>
      <c r="D9495" s="21" t="s">
        <v>1608</v>
      </c>
      <c r="E9495" s="21" t="s">
        <v>1452</v>
      </c>
      <c r="F9495" s="12" t="n">
        <v>1</v>
      </c>
      <c r="G9495" s="19" t="n">
        <v>63</v>
      </c>
      <c r="H9495" s="19" t="n">
        <v>38.58</v>
      </c>
      <c r="I9495" s="19" t="n">
        <f aca="false">ROUND(F9495*G9495,2)</f>
        <v>63</v>
      </c>
      <c r="J9495" s="19" t="n">
        <f aca="false">ROUND(F9495*H9495,2)</f>
        <v>38.58</v>
      </c>
      <c r="K9495" s="19" t="n">
        <f aca="false">INDEX(Pricebook!$L$2:$L$1401,MATCH(D9495,Pricebook!$A$2:$A$1401,0))</f>
        <v>64.3</v>
      </c>
      <c r="L9495" s="19" t="n">
        <f aca="false">ROUND(F9495*K9495,2)</f>
        <v>64.3</v>
      </c>
      <c r="M9495" s="24" t="n">
        <f aca="false">DATE(YEAR(C9495),MONTH(C9495),1)</f>
        <v>46266</v>
      </c>
    </row>
    <row r="9496" customFormat="false" ht="15" hidden="false" customHeight="false" outlineLevel="0" collapsed="false">
      <c r="A9496" s="21" t="s">
        <v>4125</v>
      </c>
      <c r="B9496" s="21" t="s">
        <v>3066</v>
      </c>
      <c r="C9496" s="23" t="n">
        <v>46272</v>
      </c>
      <c r="D9496" s="21" t="s">
        <v>2345</v>
      </c>
      <c r="E9496" s="21" t="s">
        <v>2202</v>
      </c>
      <c r="F9496" s="12" t="n">
        <v>5</v>
      </c>
      <c r="G9496" s="19" t="n">
        <v>83.8</v>
      </c>
      <c r="H9496" s="19" t="n">
        <v>52.17</v>
      </c>
      <c r="I9496" s="19" t="n">
        <f aca="false">ROUND(F9496*G9496,2)</f>
        <v>419</v>
      </c>
      <c r="J9496" s="19" t="n">
        <f aca="false">ROUND(F9496*H9496,2)</f>
        <v>260.85</v>
      </c>
      <c r="K9496" s="19" t="n">
        <f aca="false">INDEX(Pricebook!$L$2:$L$1401,MATCH(D9496,Pricebook!$A$2:$A$1401,0))</f>
        <v>89.95</v>
      </c>
      <c r="L9496" s="19" t="n">
        <f aca="false">ROUND(F9496*K9496,2)</f>
        <v>449.75</v>
      </c>
      <c r="M9496" s="24" t="n">
        <f aca="false">DATE(YEAR(C9496),MONTH(C9496),1)</f>
        <v>46266</v>
      </c>
    </row>
    <row r="9497" customFormat="false" ht="15" hidden="false" customHeight="false" outlineLevel="0" collapsed="false">
      <c r="A9497" s="21" t="s">
        <v>4125</v>
      </c>
      <c r="B9497" s="21" t="s">
        <v>3066</v>
      </c>
      <c r="C9497" s="23" t="n">
        <v>46272</v>
      </c>
      <c r="D9497" s="21" t="s">
        <v>1637</v>
      </c>
      <c r="E9497" s="21" t="s">
        <v>1452</v>
      </c>
      <c r="F9497" s="12" t="n">
        <v>6</v>
      </c>
      <c r="G9497" s="19" t="n">
        <v>45</v>
      </c>
      <c r="H9497" s="19" t="n">
        <v>30.25</v>
      </c>
      <c r="I9497" s="19" t="n">
        <f aca="false">ROUND(F9497*G9497,2)</f>
        <v>270</v>
      </c>
      <c r="J9497" s="19" t="n">
        <f aca="false">ROUND(F9497*H9497,2)</f>
        <v>181.5</v>
      </c>
      <c r="K9497" s="19" t="n">
        <f aca="false">INDEX(Pricebook!$L$2:$L$1401,MATCH(D9497,Pricebook!$A$2:$A$1401,0))</f>
        <v>45.85</v>
      </c>
      <c r="L9497" s="19" t="n">
        <f aca="false">ROUND(F9497*K9497,2)</f>
        <v>275.1</v>
      </c>
      <c r="M9497" s="24" t="n">
        <f aca="false">DATE(YEAR(C9497),MONTH(C9497),1)</f>
        <v>46266</v>
      </c>
    </row>
    <row r="9498" customFormat="false" ht="15" hidden="false" customHeight="false" outlineLevel="0" collapsed="false">
      <c r="A9498" s="21" t="s">
        <v>4125</v>
      </c>
      <c r="B9498" s="21" t="s">
        <v>3066</v>
      </c>
      <c r="C9498" s="23" t="n">
        <v>46272</v>
      </c>
      <c r="D9498" s="21" t="s">
        <v>2454</v>
      </c>
      <c r="E9498" s="21" t="s">
        <v>2202</v>
      </c>
      <c r="F9498" s="12" t="n">
        <v>12</v>
      </c>
      <c r="G9498" s="19" t="n">
        <v>7.95</v>
      </c>
      <c r="H9498" s="19" t="n">
        <v>4.92</v>
      </c>
      <c r="I9498" s="19" t="n">
        <f aca="false">ROUND(F9498*G9498,2)</f>
        <v>95.4</v>
      </c>
      <c r="J9498" s="19" t="n">
        <f aca="false">ROUND(F9498*H9498,2)</f>
        <v>59.04</v>
      </c>
      <c r="K9498" s="19" t="n">
        <f aca="false">INDEX(Pricebook!$L$2:$L$1401,MATCH(D9498,Pricebook!$A$2:$A$1401,0))</f>
        <v>8.5</v>
      </c>
      <c r="L9498" s="19" t="n">
        <f aca="false">ROUND(F9498*K9498,2)</f>
        <v>102</v>
      </c>
      <c r="M9498" s="24" t="n">
        <f aca="false">DATE(YEAR(C9498),MONTH(C9498),1)</f>
        <v>46266</v>
      </c>
    </row>
    <row r="9499" customFormat="false" ht="15" hidden="false" customHeight="false" outlineLevel="0" collapsed="false">
      <c r="A9499" s="21" t="s">
        <v>4125</v>
      </c>
      <c r="B9499" s="21" t="s">
        <v>3066</v>
      </c>
      <c r="C9499" s="23" t="n">
        <v>46272</v>
      </c>
      <c r="D9499" s="21" t="s">
        <v>1925</v>
      </c>
      <c r="E9499" s="21" t="s">
        <v>1452</v>
      </c>
      <c r="F9499" s="12" t="n">
        <v>3</v>
      </c>
      <c r="G9499" s="19" t="n">
        <v>42.5</v>
      </c>
      <c r="H9499" s="19" t="n">
        <v>26.28</v>
      </c>
      <c r="I9499" s="19" t="n">
        <f aca="false">ROUND(F9499*G9499,2)</f>
        <v>127.5</v>
      </c>
      <c r="J9499" s="19" t="n">
        <f aca="false">ROUND(F9499*H9499,2)</f>
        <v>78.84</v>
      </c>
      <c r="K9499" s="19" t="n">
        <f aca="false">INDEX(Pricebook!$L$2:$L$1401,MATCH(D9499,Pricebook!$A$2:$A$1401,0))</f>
        <v>43.8</v>
      </c>
      <c r="L9499" s="19" t="n">
        <f aca="false">ROUND(F9499*K9499,2)</f>
        <v>131.4</v>
      </c>
      <c r="M9499" s="24" t="n">
        <f aca="false">DATE(YEAR(C9499),MONTH(C9499),1)</f>
        <v>46266</v>
      </c>
    </row>
    <row r="9500" customFormat="false" ht="15" hidden="false" customHeight="false" outlineLevel="0" collapsed="false">
      <c r="A9500" s="21" t="s">
        <v>4126</v>
      </c>
      <c r="B9500" s="21" t="s">
        <v>3565</v>
      </c>
      <c r="C9500" s="23" t="n">
        <v>46272</v>
      </c>
      <c r="D9500" s="21" t="s">
        <v>2749</v>
      </c>
      <c r="E9500" s="21" t="s">
        <v>2748</v>
      </c>
      <c r="F9500" s="12" t="n">
        <v>1</v>
      </c>
      <c r="G9500" s="19" t="n">
        <v>29.1</v>
      </c>
      <c r="H9500" s="19" t="n">
        <v>17.45</v>
      </c>
      <c r="I9500" s="19" t="n">
        <f aca="false">ROUND(F9500*G9500,2)</f>
        <v>29.1</v>
      </c>
      <c r="J9500" s="19" t="n">
        <f aca="false">ROUND(F9500*H9500,2)</f>
        <v>17.45</v>
      </c>
      <c r="K9500" s="19" t="n">
        <f aca="false">INDEX(Pricebook!$L$2:$L$1401,MATCH(D9500,Pricebook!$A$2:$A$1401,0))</f>
        <v>31.75</v>
      </c>
      <c r="L9500" s="19" t="n">
        <f aca="false">ROUND(F9500*K9500,2)</f>
        <v>31.75</v>
      </c>
      <c r="M9500" s="24" t="n">
        <f aca="false">DATE(YEAR(C9500),MONTH(C9500),1)</f>
        <v>46266</v>
      </c>
    </row>
    <row r="9501" customFormat="false" ht="15" hidden="false" customHeight="false" outlineLevel="0" collapsed="false">
      <c r="A9501" s="21" t="s">
        <v>4126</v>
      </c>
      <c r="B9501" s="21" t="s">
        <v>3565</v>
      </c>
      <c r="C9501" s="23" t="n">
        <v>46272</v>
      </c>
      <c r="D9501" s="21" t="s">
        <v>2789</v>
      </c>
      <c r="E9501" s="21" t="s">
        <v>2748</v>
      </c>
      <c r="F9501" s="12" t="n">
        <v>3</v>
      </c>
      <c r="G9501" s="19" t="n">
        <v>4</v>
      </c>
      <c r="H9501" s="19" t="n">
        <v>2.38</v>
      </c>
      <c r="I9501" s="19" t="n">
        <f aca="false">ROUND(F9501*G9501,2)</f>
        <v>12</v>
      </c>
      <c r="J9501" s="19" t="n">
        <f aca="false">ROUND(F9501*H9501,2)</f>
        <v>7.14</v>
      </c>
      <c r="K9501" s="19" t="n">
        <f aca="false">INDEX(Pricebook!$L$2:$L$1401,MATCH(D9501,Pricebook!$A$2:$A$1401,0))</f>
        <v>4.35</v>
      </c>
      <c r="L9501" s="19" t="n">
        <f aca="false">ROUND(F9501*K9501,2)</f>
        <v>13.05</v>
      </c>
      <c r="M9501" s="24" t="n">
        <f aca="false">DATE(YEAR(C9501),MONTH(C9501),1)</f>
        <v>46266</v>
      </c>
    </row>
    <row r="9502" customFormat="false" ht="15" hidden="false" customHeight="false" outlineLevel="0" collapsed="false">
      <c r="A9502" s="21" t="s">
        <v>4126</v>
      </c>
      <c r="B9502" s="21" t="s">
        <v>3565</v>
      </c>
      <c r="C9502" s="23" t="n">
        <v>46272</v>
      </c>
      <c r="D9502" s="21" t="s">
        <v>2946</v>
      </c>
      <c r="E9502" s="21" t="s">
        <v>2748</v>
      </c>
      <c r="F9502" s="12" t="n">
        <v>5</v>
      </c>
      <c r="G9502" s="19" t="n">
        <v>9.3</v>
      </c>
      <c r="H9502" s="19" t="n">
        <v>5.53</v>
      </c>
      <c r="I9502" s="19" t="n">
        <f aca="false">ROUND(F9502*G9502,2)</f>
        <v>46.5</v>
      </c>
      <c r="J9502" s="19" t="n">
        <f aca="false">ROUND(F9502*H9502,2)</f>
        <v>27.65</v>
      </c>
      <c r="K9502" s="19" t="n">
        <f aca="false">INDEX(Pricebook!$L$2:$L$1401,MATCH(D9502,Pricebook!$A$2:$A$1401,0))</f>
        <v>10.1</v>
      </c>
      <c r="L9502" s="19" t="n">
        <f aca="false">ROUND(F9502*K9502,2)</f>
        <v>50.5</v>
      </c>
      <c r="M9502" s="24" t="n">
        <f aca="false">DATE(YEAR(C9502),MONTH(C9502),1)</f>
        <v>46266</v>
      </c>
    </row>
    <row r="9503" customFormat="false" ht="15" hidden="false" customHeight="false" outlineLevel="0" collapsed="false">
      <c r="A9503" s="21" t="s">
        <v>4126</v>
      </c>
      <c r="B9503" s="21" t="s">
        <v>3565</v>
      </c>
      <c r="C9503" s="23" t="n">
        <v>46272</v>
      </c>
      <c r="D9503" s="21" t="s">
        <v>2335</v>
      </c>
      <c r="E9503" s="21" t="s">
        <v>2202</v>
      </c>
      <c r="F9503" s="12" t="n">
        <v>4</v>
      </c>
      <c r="G9503" s="19" t="n">
        <v>103.15</v>
      </c>
      <c r="H9503" s="19" t="n">
        <v>64.18</v>
      </c>
      <c r="I9503" s="19" t="n">
        <f aca="false">ROUND(F9503*G9503,2)</f>
        <v>412.6</v>
      </c>
      <c r="J9503" s="19" t="n">
        <f aca="false">ROUND(F9503*H9503,2)</f>
        <v>256.72</v>
      </c>
      <c r="K9503" s="19" t="n">
        <f aca="false">INDEX(Pricebook!$L$2:$L$1401,MATCH(D9503,Pricebook!$A$2:$A$1401,0))</f>
        <v>110.7</v>
      </c>
      <c r="L9503" s="19" t="n">
        <f aca="false">ROUND(F9503*K9503,2)</f>
        <v>442.8</v>
      </c>
      <c r="M9503" s="24" t="n">
        <f aca="false">DATE(YEAR(C9503),MONTH(C9503),1)</f>
        <v>46266</v>
      </c>
    </row>
    <row r="9504" customFormat="false" ht="15" hidden="false" customHeight="false" outlineLevel="0" collapsed="false">
      <c r="A9504" s="21" t="s">
        <v>4126</v>
      </c>
      <c r="B9504" s="21" t="s">
        <v>3565</v>
      </c>
      <c r="C9504" s="23" t="n">
        <v>46272</v>
      </c>
      <c r="D9504" s="21" t="s">
        <v>264</v>
      </c>
      <c r="E9504" s="21" t="s">
        <v>108</v>
      </c>
      <c r="F9504" s="12" t="n">
        <v>1</v>
      </c>
      <c r="G9504" s="19" t="n">
        <v>184</v>
      </c>
      <c r="H9504" s="19" t="n">
        <v>151.67</v>
      </c>
      <c r="I9504" s="19" t="n">
        <f aca="false">ROUND(F9504*G9504,2)</f>
        <v>184</v>
      </c>
      <c r="J9504" s="19" t="n">
        <f aca="false">ROUND(F9504*H9504,2)</f>
        <v>151.67</v>
      </c>
      <c r="K9504" s="19" t="n">
        <f aca="false">INDEX(Pricebook!$L$2:$L$1401,MATCH(D9504,Pricebook!$A$2:$A$1401,0))</f>
        <v>202.25</v>
      </c>
      <c r="L9504" s="19" t="n">
        <f aca="false">ROUND(F9504*K9504,2)</f>
        <v>202.25</v>
      </c>
      <c r="M9504" s="24" t="n">
        <f aca="false">DATE(YEAR(C9504),MONTH(C9504),1)</f>
        <v>46266</v>
      </c>
    </row>
    <row r="9505" customFormat="false" ht="15" hidden="false" customHeight="false" outlineLevel="0" collapsed="false">
      <c r="A9505" s="21" t="s">
        <v>4126</v>
      </c>
      <c r="B9505" s="21" t="s">
        <v>3565</v>
      </c>
      <c r="C9505" s="23" t="n">
        <v>46272</v>
      </c>
      <c r="D9505" s="21" t="s">
        <v>312</v>
      </c>
      <c r="E9505" s="21" t="s">
        <v>108</v>
      </c>
      <c r="F9505" s="12" t="n">
        <v>3</v>
      </c>
      <c r="G9505" s="19" t="n">
        <v>26.3</v>
      </c>
      <c r="H9505" s="19" t="n">
        <v>19.99</v>
      </c>
      <c r="I9505" s="19" t="n">
        <f aca="false">ROUND(F9505*G9505,2)</f>
        <v>78.9</v>
      </c>
      <c r="J9505" s="19" t="n">
        <f aca="false">ROUND(F9505*H9505,2)</f>
        <v>59.97</v>
      </c>
      <c r="K9505" s="19" t="n">
        <f aca="false">INDEX(Pricebook!$L$2:$L$1401,MATCH(D9505,Pricebook!$A$2:$A$1401,0))</f>
        <v>28.6</v>
      </c>
      <c r="L9505" s="19" t="n">
        <f aca="false">ROUND(F9505*K9505,2)</f>
        <v>85.8</v>
      </c>
      <c r="M9505" s="24" t="n">
        <f aca="false">DATE(YEAR(C9505),MONTH(C9505),1)</f>
        <v>46266</v>
      </c>
    </row>
    <row r="9506" customFormat="false" ht="15" hidden="false" customHeight="false" outlineLevel="0" collapsed="false">
      <c r="A9506" s="21" t="s">
        <v>4126</v>
      </c>
      <c r="B9506" s="21" t="s">
        <v>3565</v>
      </c>
      <c r="C9506" s="23" t="n">
        <v>46272</v>
      </c>
      <c r="D9506" s="21" t="s">
        <v>2456</v>
      </c>
      <c r="E9506" s="21" t="s">
        <v>2202</v>
      </c>
      <c r="F9506" s="12" t="n">
        <v>3</v>
      </c>
      <c r="G9506" s="19" t="n">
        <v>44.85</v>
      </c>
      <c r="H9506" s="19" t="n">
        <v>27.54</v>
      </c>
      <c r="I9506" s="19" t="n">
        <f aca="false">ROUND(F9506*G9506,2)</f>
        <v>134.55</v>
      </c>
      <c r="J9506" s="19" t="n">
        <f aca="false">ROUND(F9506*H9506,2)</f>
        <v>82.62</v>
      </c>
      <c r="K9506" s="19" t="n">
        <f aca="false">INDEX(Pricebook!$L$2:$L$1401,MATCH(D9506,Pricebook!$A$2:$A$1401,0))</f>
        <v>47.5</v>
      </c>
      <c r="L9506" s="19" t="n">
        <f aca="false">ROUND(F9506*K9506,2)</f>
        <v>142.5</v>
      </c>
      <c r="M9506" s="24" t="n">
        <f aca="false">DATE(YEAR(C9506),MONTH(C9506),1)</f>
        <v>46266</v>
      </c>
    </row>
    <row r="9507" customFormat="false" ht="15" hidden="false" customHeight="false" outlineLevel="0" collapsed="false">
      <c r="A9507" s="21" t="s">
        <v>4126</v>
      </c>
      <c r="B9507" s="21" t="s">
        <v>3565</v>
      </c>
      <c r="C9507" s="23" t="n">
        <v>46272</v>
      </c>
      <c r="D9507" s="21" t="s">
        <v>783</v>
      </c>
      <c r="E9507" s="21" t="s">
        <v>366</v>
      </c>
      <c r="F9507" s="12" t="n">
        <v>3</v>
      </c>
      <c r="G9507" s="19" t="n">
        <v>80</v>
      </c>
      <c r="H9507" s="19" t="n">
        <v>60.55</v>
      </c>
      <c r="I9507" s="19" t="n">
        <f aca="false">ROUND(F9507*G9507,2)</f>
        <v>240</v>
      </c>
      <c r="J9507" s="19" t="n">
        <f aca="false">ROUND(F9507*H9507,2)</f>
        <v>181.65</v>
      </c>
      <c r="K9507" s="19" t="n">
        <f aca="false">INDEX(Pricebook!$L$2:$L$1401,MATCH(D9507,Pricebook!$A$2:$A$1401,0))</f>
        <v>86.5</v>
      </c>
      <c r="L9507" s="19" t="n">
        <f aca="false">ROUND(F9507*K9507,2)</f>
        <v>259.5</v>
      </c>
      <c r="M9507" s="24" t="n">
        <f aca="false">DATE(YEAR(C9507),MONTH(C9507),1)</f>
        <v>46266</v>
      </c>
    </row>
    <row r="9508" customFormat="false" ht="15" hidden="false" customHeight="false" outlineLevel="0" collapsed="false">
      <c r="A9508" s="21" t="s">
        <v>4126</v>
      </c>
      <c r="B9508" s="21" t="s">
        <v>3565</v>
      </c>
      <c r="C9508" s="23" t="n">
        <v>46272</v>
      </c>
      <c r="D9508" s="21" t="s">
        <v>2281</v>
      </c>
      <c r="E9508" s="21" t="s">
        <v>2202</v>
      </c>
      <c r="F9508" s="12" t="n">
        <v>5</v>
      </c>
      <c r="G9508" s="19" t="n">
        <v>89.7</v>
      </c>
      <c r="H9508" s="19" t="n">
        <v>55.82</v>
      </c>
      <c r="I9508" s="19" t="n">
        <f aca="false">ROUND(F9508*G9508,2)</f>
        <v>448.5</v>
      </c>
      <c r="J9508" s="19" t="n">
        <f aca="false">ROUND(F9508*H9508,2)</f>
        <v>279.1</v>
      </c>
      <c r="K9508" s="19" t="n">
        <f aca="false">INDEX(Pricebook!$L$2:$L$1401,MATCH(D9508,Pricebook!$A$2:$A$1401,0))</f>
        <v>96.25</v>
      </c>
      <c r="L9508" s="19" t="n">
        <f aca="false">ROUND(F9508*K9508,2)</f>
        <v>481.25</v>
      </c>
      <c r="M9508" s="24" t="n">
        <f aca="false">DATE(YEAR(C9508),MONTH(C9508),1)</f>
        <v>46266</v>
      </c>
    </row>
    <row r="9509" customFormat="false" ht="15" hidden="false" customHeight="false" outlineLevel="0" collapsed="false">
      <c r="A9509" s="21" t="s">
        <v>4126</v>
      </c>
      <c r="B9509" s="21" t="s">
        <v>3565</v>
      </c>
      <c r="C9509" s="23" t="n">
        <v>46272</v>
      </c>
      <c r="D9509" s="21" t="s">
        <v>737</v>
      </c>
      <c r="E9509" s="21" t="s">
        <v>366</v>
      </c>
      <c r="F9509" s="12" t="n">
        <v>1</v>
      </c>
      <c r="G9509" s="19" t="n">
        <v>11.45</v>
      </c>
      <c r="H9509" s="19" t="n">
        <v>8.23</v>
      </c>
      <c r="I9509" s="19" t="n">
        <f aca="false">ROUND(F9509*G9509,2)</f>
        <v>11.45</v>
      </c>
      <c r="J9509" s="19" t="n">
        <f aca="false">ROUND(F9509*H9509,2)</f>
        <v>8.23</v>
      </c>
      <c r="K9509" s="19" t="n">
        <f aca="false">INDEX(Pricebook!$L$2:$L$1401,MATCH(D9509,Pricebook!$A$2:$A$1401,0))</f>
        <v>12.3</v>
      </c>
      <c r="L9509" s="19" t="n">
        <f aca="false">ROUND(F9509*K9509,2)</f>
        <v>12.3</v>
      </c>
      <c r="M9509" s="24" t="n">
        <f aca="false">DATE(YEAR(C9509),MONTH(C9509),1)</f>
        <v>46266</v>
      </c>
    </row>
    <row r="9510" customFormat="false" ht="15" hidden="false" customHeight="false" outlineLevel="0" collapsed="false">
      <c r="A9510" s="21" t="s">
        <v>4126</v>
      </c>
      <c r="B9510" s="21" t="s">
        <v>3565</v>
      </c>
      <c r="C9510" s="23" t="n">
        <v>46272</v>
      </c>
      <c r="D9510" s="21" t="s">
        <v>203</v>
      </c>
      <c r="E9510" s="21" t="s">
        <v>108</v>
      </c>
      <c r="F9510" s="12" t="n">
        <v>2</v>
      </c>
      <c r="G9510" s="19" t="n">
        <v>276</v>
      </c>
      <c r="H9510" s="19" t="n">
        <v>213.44</v>
      </c>
      <c r="I9510" s="19" t="n">
        <f aca="false">ROUND(F9510*G9510,2)</f>
        <v>552</v>
      </c>
      <c r="J9510" s="19" t="n">
        <f aca="false">ROUND(F9510*H9510,2)</f>
        <v>426.88</v>
      </c>
      <c r="K9510" s="19" t="n">
        <f aca="false">INDEX(Pricebook!$L$2:$L$1401,MATCH(D9510,Pricebook!$A$2:$A$1401,0))</f>
        <v>304.95</v>
      </c>
      <c r="L9510" s="19" t="n">
        <f aca="false">ROUND(F9510*K9510,2)</f>
        <v>609.9</v>
      </c>
      <c r="M9510" s="24" t="n">
        <f aca="false">DATE(YEAR(C9510),MONTH(C9510),1)</f>
        <v>46266</v>
      </c>
    </row>
    <row r="9511" customFormat="false" ht="15" hidden="false" customHeight="false" outlineLevel="0" collapsed="false">
      <c r="A9511" s="21" t="s">
        <v>4127</v>
      </c>
      <c r="B9511" s="21" t="s">
        <v>3448</v>
      </c>
      <c r="C9511" s="23" t="n">
        <v>46272</v>
      </c>
      <c r="D9511" s="21" t="s">
        <v>521</v>
      </c>
      <c r="E9511" s="21" t="s">
        <v>366</v>
      </c>
      <c r="F9511" s="12" t="n">
        <v>2</v>
      </c>
      <c r="G9511" s="19" t="n">
        <v>12.55</v>
      </c>
      <c r="H9511" s="19" t="n">
        <v>9.14</v>
      </c>
      <c r="I9511" s="19" t="n">
        <f aca="false">ROUND(F9511*G9511,2)</f>
        <v>25.1</v>
      </c>
      <c r="J9511" s="19" t="n">
        <f aca="false">ROUND(F9511*H9511,2)</f>
        <v>18.28</v>
      </c>
      <c r="K9511" s="19" t="n">
        <f aca="false">INDEX(Pricebook!$L$2:$L$1401,MATCH(D9511,Pricebook!$A$2:$A$1401,0))</f>
        <v>13.65</v>
      </c>
      <c r="L9511" s="19" t="n">
        <f aca="false">ROUND(F9511*K9511,2)</f>
        <v>27.3</v>
      </c>
      <c r="M9511" s="24" t="n">
        <f aca="false">DATE(YEAR(C9511),MONTH(C9511),1)</f>
        <v>46266</v>
      </c>
    </row>
    <row r="9512" customFormat="false" ht="15" hidden="false" customHeight="false" outlineLevel="0" collapsed="false">
      <c r="A9512" s="21" t="s">
        <v>4127</v>
      </c>
      <c r="B9512" s="21" t="s">
        <v>3448</v>
      </c>
      <c r="C9512" s="23" t="n">
        <v>46272</v>
      </c>
      <c r="D9512" s="21" t="s">
        <v>2388</v>
      </c>
      <c r="E9512" s="21" t="s">
        <v>2202</v>
      </c>
      <c r="F9512" s="12" t="n">
        <v>10</v>
      </c>
      <c r="G9512" s="19" t="n">
        <v>4.7</v>
      </c>
      <c r="H9512" s="19" t="n">
        <v>2.9</v>
      </c>
      <c r="I9512" s="19" t="n">
        <f aca="false">ROUND(F9512*G9512,2)</f>
        <v>47</v>
      </c>
      <c r="J9512" s="19" t="n">
        <f aca="false">ROUND(F9512*H9512,2)</f>
        <v>29</v>
      </c>
      <c r="K9512" s="19" t="n">
        <f aca="false">INDEX(Pricebook!$L$2:$L$1401,MATCH(D9512,Pricebook!$A$2:$A$1401,0))</f>
        <v>5</v>
      </c>
      <c r="L9512" s="19" t="n">
        <f aca="false">ROUND(F9512*K9512,2)</f>
        <v>50</v>
      </c>
      <c r="M9512" s="24" t="n">
        <f aca="false">DATE(YEAR(C9512),MONTH(C9512),1)</f>
        <v>46266</v>
      </c>
    </row>
    <row r="9513" customFormat="false" ht="15" hidden="false" customHeight="false" outlineLevel="0" collapsed="false">
      <c r="A9513" s="21" t="s">
        <v>4127</v>
      </c>
      <c r="B9513" s="21" t="s">
        <v>3448</v>
      </c>
      <c r="C9513" s="23" t="n">
        <v>46272</v>
      </c>
      <c r="D9513" s="21" t="s">
        <v>759</v>
      </c>
      <c r="E9513" s="21" t="s">
        <v>366</v>
      </c>
      <c r="F9513" s="12" t="n">
        <v>1</v>
      </c>
      <c r="G9513" s="19" t="n">
        <v>41.2</v>
      </c>
      <c r="H9513" s="19" t="n">
        <v>29.68</v>
      </c>
      <c r="I9513" s="19" t="n">
        <f aca="false">ROUND(F9513*G9513,2)</f>
        <v>41.2</v>
      </c>
      <c r="J9513" s="19" t="n">
        <f aca="false">ROUND(F9513*H9513,2)</f>
        <v>29.68</v>
      </c>
      <c r="K9513" s="19" t="n">
        <f aca="false">INDEX(Pricebook!$L$2:$L$1401,MATCH(D9513,Pricebook!$A$2:$A$1401,0))</f>
        <v>44.3</v>
      </c>
      <c r="L9513" s="19" t="n">
        <f aca="false">ROUND(F9513*K9513,2)</f>
        <v>44.3</v>
      </c>
      <c r="M9513" s="24" t="n">
        <f aca="false">DATE(YEAR(C9513),MONTH(C9513),1)</f>
        <v>46266</v>
      </c>
    </row>
    <row r="9514" customFormat="false" ht="15" hidden="false" customHeight="false" outlineLevel="0" collapsed="false">
      <c r="A9514" s="21" t="s">
        <v>4127</v>
      </c>
      <c r="B9514" s="21" t="s">
        <v>3448</v>
      </c>
      <c r="C9514" s="23" t="n">
        <v>46272</v>
      </c>
      <c r="D9514" s="21" t="s">
        <v>1096</v>
      </c>
      <c r="E9514" s="21" t="s">
        <v>971</v>
      </c>
      <c r="F9514" s="12" t="n">
        <v>1</v>
      </c>
      <c r="G9514" s="19" t="n">
        <v>164.3</v>
      </c>
      <c r="H9514" s="19" t="n">
        <v>134.78</v>
      </c>
      <c r="I9514" s="19" t="n">
        <f aca="false">ROUND(F9514*G9514,2)</f>
        <v>164.3</v>
      </c>
      <c r="J9514" s="19" t="n">
        <f aca="false">ROUND(F9514*H9514,2)</f>
        <v>134.78</v>
      </c>
      <c r="K9514" s="19" t="n">
        <f aca="false">INDEX(Pricebook!$L$2:$L$1401,MATCH(D9514,Pricebook!$A$2:$A$1401,0))</f>
        <v>192.55</v>
      </c>
      <c r="L9514" s="19" t="n">
        <f aca="false">ROUND(F9514*K9514,2)</f>
        <v>192.55</v>
      </c>
      <c r="M9514" s="24" t="n">
        <f aca="false">DATE(YEAR(C9514),MONTH(C9514),1)</f>
        <v>46266</v>
      </c>
    </row>
    <row r="9515" customFormat="false" ht="15" hidden="false" customHeight="false" outlineLevel="0" collapsed="false">
      <c r="A9515" s="21" t="s">
        <v>4127</v>
      </c>
      <c r="B9515" s="21" t="s">
        <v>3448</v>
      </c>
      <c r="C9515" s="23" t="n">
        <v>46272</v>
      </c>
      <c r="D9515" s="21" t="s">
        <v>374</v>
      </c>
      <c r="E9515" s="21" t="s">
        <v>366</v>
      </c>
      <c r="F9515" s="12" t="n">
        <v>2</v>
      </c>
      <c r="G9515" s="19" t="n">
        <v>30.45</v>
      </c>
      <c r="H9515" s="19" t="n">
        <v>21.84</v>
      </c>
      <c r="I9515" s="19" t="n">
        <f aca="false">ROUND(F9515*G9515,2)</f>
        <v>60.9</v>
      </c>
      <c r="J9515" s="19" t="n">
        <f aca="false">ROUND(F9515*H9515,2)</f>
        <v>43.68</v>
      </c>
      <c r="K9515" s="19" t="n">
        <f aca="false">INDEX(Pricebook!$L$2:$L$1401,MATCH(D9515,Pricebook!$A$2:$A$1401,0))</f>
        <v>32.6</v>
      </c>
      <c r="L9515" s="19" t="n">
        <f aca="false">ROUND(F9515*K9515,2)</f>
        <v>65.2</v>
      </c>
      <c r="M9515" s="24" t="n">
        <f aca="false">DATE(YEAR(C9515),MONTH(C9515),1)</f>
        <v>46266</v>
      </c>
    </row>
    <row r="9516" customFormat="false" ht="15" hidden="false" customHeight="false" outlineLevel="0" collapsed="false">
      <c r="A9516" s="21" t="s">
        <v>4127</v>
      </c>
      <c r="B9516" s="21" t="s">
        <v>3448</v>
      </c>
      <c r="C9516" s="23" t="n">
        <v>46272</v>
      </c>
      <c r="D9516" s="21" t="s">
        <v>1142</v>
      </c>
      <c r="E9516" s="21" t="s">
        <v>971</v>
      </c>
      <c r="F9516" s="12" t="n">
        <v>2</v>
      </c>
      <c r="G9516" s="19" t="n">
        <v>3</v>
      </c>
      <c r="H9516" s="19" t="n">
        <v>2.42</v>
      </c>
      <c r="I9516" s="19" t="n">
        <f aca="false">ROUND(F9516*G9516,2)</f>
        <v>6</v>
      </c>
      <c r="J9516" s="19" t="n">
        <f aca="false">ROUND(F9516*H9516,2)</f>
        <v>4.84</v>
      </c>
      <c r="K9516" s="19" t="n">
        <f aca="false">INDEX(Pricebook!$L$2:$L$1401,MATCH(D9516,Pricebook!$A$2:$A$1401,0))</f>
        <v>3.5</v>
      </c>
      <c r="L9516" s="19" t="n">
        <f aca="false">ROUND(F9516*K9516,2)</f>
        <v>7</v>
      </c>
      <c r="M9516" s="24" t="n">
        <f aca="false">DATE(YEAR(C9516),MONTH(C9516),1)</f>
        <v>46266</v>
      </c>
    </row>
    <row r="9517" customFormat="false" ht="15" hidden="false" customHeight="false" outlineLevel="0" collapsed="false">
      <c r="A9517" s="21" t="s">
        <v>4127</v>
      </c>
      <c r="B9517" s="21" t="s">
        <v>3448</v>
      </c>
      <c r="C9517" s="23" t="n">
        <v>46272</v>
      </c>
      <c r="D9517" s="21" t="s">
        <v>787</v>
      </c>
      <c r="E9517" s="21" t="s">
        <v>366</v>
      </c>
      <c r="F9517" s="12" t="n">
        <v>3</v>
      </c>
      <c r="G9517" s="19" t="n">
        <v>11.95</v>
      </c>
      <c r="H9517" s="19" t="n">
        <v>8.65</v>
      </c>
      <c r="I9517" s="19" t="n">
        <f aca="false">ROUND(F9517*G9517,2)</f>
        <v>35.85</v>
      </c>
      <c r="J9517" s="19" t="n">
        <f aca="false">ROUND(F9517*H9517,2)</f>
        <v>25.95</v>
      </c>
      <c r="K9517" s="19" t="n">
        <f aca="false">INDEX(Pricebook!$L$2:$L$1401,MATCH(D9517,Pricebook!$A$2:$A$1401,0))</f>
        <v>12.95</v>
      </c>
      <c r="L9517" s="19" t="n">
        <f aca="false">ROUND(F9517*K9517,2)</f>
        <v>38.85</v>
      </c>
      <c r="M9517" s="24" t="n">
        <f aca="false">DATE(YEAR(C9517),MONTH(C9517),1)</f>
        <v>46266</v>
      </c>
    </row>
    <row r="9518" customFormat="false" ht="15" hidden="false" customHeight="false" outlineLevel="0" collapsed="false">
      <c r="A9518" s="21" t="s">
        <v>4127</v>
      </c>
      <c r="B9518" s="21" t="s">
        <v>3448</v>
      </c>
      <c r="C9518" s="23" t="n">
        <v>46272</v>
      </c>
      <c r="D9518" s="21" t="s">
        <v>2301</v>
      </c>
      <c r="E9518" s="21" t="s">
        <v>2202</v>
      </c>
      <c r="F9518" s="12" t="n">
        <v>1</v>
      </c>
      <c r="G9518" s="19" t="n">
        <v>38.15</v>
      </c>
      <c r="H9518" s="19" t="n">
        <v>23.37</v>
      </c>
      <c r="I9518" s="19" t="n">
        <f aca="false">ROUND(F9518*G9518,2)</f>
        <v>38.15</v>
      </c>
      <c r="J9518" s="19" t="n">
        <f aca="false">ROUND(F9518*H9518,2)</f>
        <v>23.37</v>
      </c>
      <c r="K9518" s="19" t="n">
        <f aca="false">INDEX(Pricebook!$L$2:$L$1401,MATCH(D9518,Pricebook!$A$2:$A$1401,0))</f>
        <v>40.3</v>
      </c>
      <c r="L9518" s="19" t="n">
        <f aca="false">ROUND(F9518*K9518,2)</f>
        <v>40.3</v>
      </c>
      <c r="M9518" s="24" t="n">
        <f aca="false">DATE(YEAR(C9518),MONTH(C9518),1)</f>
        <v>46266</v>
      </c>
    </row>
    <row r="9519" customFormat="false" ht="15" hidden="false" customHeight="false" outlineLevel="0" collapsed="false">
      <c r="A9519" s="21" t="s">
        <v>4127</v>
      </c>
      <c r="B9519" s="21" t="s">
        <v>3448</v>
      </c>
      <c r="C9519" s="23" t="n">
        <v>46272</v>
      </c>
      <c r="D9519" s="21" t="s">
        <v>2804</v>
      </c>
      <c r="E9519" s="21" t="s">
        <v>2748</v>
      </c>
      <c r="F9519" s="12" t="n">
        <v>1</v>
      </c>
      <c r="G9519" s="19" t="n">
        <v>12.4</v>
      </c>
      <c r="H9519" s="19" t="n">
        <v>7.43</v>
      </c>
      <c r="I9519" s="19" t="n">
        <f aca="false">ROUND(F9519*G9519,2)</f>
        <v>12.4</v>
      </c>
      <c r="J9519" s="19" t="n">
        <f aca="false">ROUND(F9519*H9519,2)</f>
        <v>7.43</v>
      </c>
      <c r="K9519" s="19" t="n">
        <f aca="false">INDEX(Pricebook!$L$2:$L$1401,MATCH(D9519,Pricebook!$A$2:$A$1401,0))</f>
        <v>13.55</v>
      </c>
      <c r="L9519" s="19" t="n">
        <f aca="false">ROUND(F9519*K9519,2)</f>
        <v>13.55</v>
      </c>
      <c r="M9519" s="24" t="n">
        <f aca="false">DATE(YEAR(C9519),MONTH(C9519),1)</f>
        <v>46266</v>
      </c>
    </row>
    <row r="9520" customFormat="false" ht="15" hidden="false" customHeight="false" outlineLevel="0" collapsed="false">
      <c r="A9520" s="21" t="s">
        <v>4127</v>
      </c>
      <c r="B9520" s="21" t="s">
        <v>3448</v>
      </c>
      <c r="C9520" s="23" t="n">
        <v>46272</v>
      </c>
      <c r="D9520" s="21" t="s">
        <v>177</v>
      </c>
      <c r="E9520" s="21" t="s">
        <v>108</v>
      </c>
      <c r="F9520" s="12" t="n">
        <v>1</v>
      </c>
      <c r="G9520" s="19" t="n">
        <v>55.9</v>
      </c>
      <c r="H9520" s="19" t="n">
        <v>43.04</v>
      </c>
      <c r="I9520" s="19" t="n">
        <f aca="false">ROUND(F9520*G9520,2)</f>
        <v>55.9</v>
      </c>
      <c r="J9520" s="19" t="n">
        <f aca="false">ROUND(F9520*H9520,2)</f>
        <v>43.04</v>
      </c>
      <c r="K9520" s="19" t="n">
        <f aca="false">INDEX(Pricebook!$L$2:$L$1401,MATCH(D9520,Pricebook!$A$2:$A$1401,0))</f>
        <v>61.5</v>
      </c>
      <c r="L9520" s="19" t="n">
        <f aca="false">ROUND(F9520*K9520,2)</f>
        <v>61.5</v>
      </c>
      <c r="M9520" s="24" t="n">
        <f aca="false">DATE(YEAR(C9520),MONTH(C9520),1)</f>
        <v>46266</v>
      </c>
    </row>
    <row r="9521" customFormat="false" ht="15" hidden="false" customHeight="false" outlineLevel="0" collapsed="false">
      <c r="A9521" s="21" t="s">
        <v>4127</v>
      </c>
      <c r="B9521" s="21" t="s">
        <v>3448</v>
      </c>
      <c r="C9521" s="23" t="n">
        <v>46272</v>
      </c>
      <c r="D9521" s="21" t="s">
        <v>2396</v>
      </c>
      <c r="E9521" s="21" t="s">
        <v>2202</v>
      </c>
      <c r="F9521" s="12" t="n">
        <v>4</v>
      </c>
      <c r="G9521" s="19" t="n">
        <v>10.65</v>
      </c>
      <c r="H9521" s="19" t="n">
        <v>7.6</v>
      </c>
      <c r="I9521" s="19" t="n">
        <f aca="false">ROUND(F9521*G9521,2)</f>
        <v>42.6</v>
      </c>
      <c r="J9521" s="19" t="n">
        <f aca="false">ROUND(F9521*H9521,2)</f>
        <v>30.4</v>
      </c>
      <c r="K9521" s="19" t="n">
        <f aca="false">INDEX(Pricebook!$L$2:$L$1401,MATCH(D9521,Pricebook!$A$2:$A$1401,0))</f>
        <v>11.35</v>
      </c>
      <c r="L9521" s="19" t="n">
        <f aca="false">ROUND(F9521*K9521,2)</f>
        <v>45.4</v>
      </c>
      <c r="M9521" s="24" t="n">
        <f aca="false">DATE(YEAR(C9521),MONTH(C9521),1)</f>
        <v>46266</v>
      </c>
    </row>
    <row r="9522" customFormat="false" ht="15" hidden="false" customHeight="false" outlineLevel="0" collapsed="false">
      <c r="A9522" s="21" t="s">
        <v>4127</v>
      </c>
      <c r="B9522" s="21" t="s">
        <v>3448</v>
      </c>
      <c r="C9522" s="23" t="n">
        <v>46272</v>
      </c>
      <c r="D9522" s="21" t="s">
        <v>2224</v>
      </c>
      <c r="E9522" s="21" t="s">
        <v>2202</v>
      </c>
      <c r="F9522" s="12" t="n">
        <v>6</v>
      </c>
      <c r="G9522" s="19" t="n">
        <v>6.1</v>
      </c>
      <c r="H9522" s="19" t="n">
        <v>4.43</v>
      </c>
      <c r="I9522" s="19" t="n">
        <f aca="false">ROUND(F9522*G9522,2)</f>
        <v>36.6</v>
      </c>
      <c r="J9522" s="19" t="n">
        <f aca="false">ROUND(F9522*H9522,2)</f>
        <v>26.58</v>
      </c>
      <c r="K9522" s="19" t="n">
        <f aca="false">INDEX(Pricebook!$L$2:$L$1401,MATCH(D9522,Pricebook!$A$2:$A$1401,0))</f>
        <v>6.55</v>
      </c>
      <c r="L9522" s="19" t="n">
        <f aca="false">ROUND(F9522*K9522,2)</f>
        <v>39.3</v>
      </c>
      <c r="M9522" s="24" t="n">
        <f aca="false">DATE(YEAR(C9522),MONTH(C9522),1)</f>
        <v>46266</v>
      </c>
    </row>
    <row r="9523" customFormat="false" ht="15" hidden="false" customHeight="false" outlineLevel="0" collapsed="false">
      <c r="A9523" s="21" t="s">
        <v>4127</v>
      </c>
      <c r="B9523" s="21" t="s">
        <v>3448</v>
      </c>
      <c r="C9523" s="23" t="n">
        <v>46272</v>
      </c>
      <c r="D9523" s="21" t="s">
        <v>2226</v>
      </c>
      <c r="E9523" s="21" t="s">
        <v>2202</v>
      </c>
      <c r="F9523" s="12" t="n">
        <v>2</v>
      </c>
      <c r="G9523" s="19" t="n">
        <v>51.6</v>
      </c>
      <c r="H9523" s="19" t="n">
        <v>31.69</v>
      </c>
      <c r="I9523" s="19" t="n">
        <f aca="false">ROUND(F9523*G9523,2)</f>
        <v>103.2</v>
      </c>
      <c r="J9523" s="19" t="n">
        <f aca="false">ROUND(F9523*H9523,2)</f>
        <v>63.38</v>
      </c>
      <c r="K9523" s="19" t="n">
        <f aca="false">INDEX(Pricebook!$L$2:$L$1401,MATCH(D9523,Pricebook!$A$2:$A$1401,0))</f>
        <v>54.65</v>
      </c>
      <c r="L9523" s="19" t="n">
        <f aca="false">ROUND(F9523*K9523,2)</f>
        <v>109.3</v>
      </c>
      <c r="M9523" s="24" t="n">
        <f aca="false">DATE(YEAR(C9523),MONTH(C9523),1)</f>
        <v>46266</v>
      </c>
    </row>
    <row r="9524" customFormat="false" ht="15" hidden="false" customHeight="false" outlineLevel="0" collapsed="false">
      <c r="A9524" s="21" t="s">
        <v>4127</v>
      </c>
      <c r="B9524" s="21" t="s">
        <v>3448</v>
      </c>
      <c r="C9524" s="23" t="n">
        <v>46272</v>
      </c>
      <c r="D9524" s="21" t="s">
        <v>290</v>
      </c>
      <c r="E9524" s="21" t="s">
        <v>108</v>
      </c>
      <c r="F9524" s="12" t="n">
        <v>2</v>
      </c>
      <c r="G9524" s="19" t="n">
        <v>21.45</v>
      </c>
      <c r="H9524" s="19" t="n">
        <v>16.28</v>
      </c>
      <c r="I9524" s="19" t="n">
        <f aca="false">ROUND(F9524*G9524,2)</f>
        <v>42.9</v>
      </c>
      <c r="J9524" s="19" t="n">
        <f aca="false">ROUND(F9524*H9524,2)</f>
        <v>32.56</v>
      </c>
      <c r="K9524" s="19" t="n">
        <f aca="false">INDEX(Pricebook!$L$2:$L$1401,MATCH(D9524,Pricebook!$A$2:$A$1401,0))</f>
        <v>23.3</v>
      </c>
      <c r="L9524" s="19" t="n">
        <f aca="false">ROUND(F9524*K9524,2)</f>
        <v>46.6</v>
      </c>
      <c r="M9524" s="24" t="n">
        <f aca="false">DATE(YEAR(C9524),MONTH(C9524),1)</f>
        <v>46266</v>
      </c>
    </row>
    <row r="9525" customFormat="false" ht="15" hidden="false" customHeight="false" outlineLevel="0" collapsed="false">
      <c r="A9525" s="21" t="s">
        <v>4128</v>
      </c>
      <c r="B9525" s="21" t="s">
        <v>3530</v>
      </c>
      <c r="C9525" s="23" t="n">
        <v>46272</v>
      </c>
      <c r="D9525" s="21" t="s">
        <v>1877</v>
      </c>
      <c r="E9525" s="21" t="s">
        <v>1452</v>
      </c>
      <c r="F9525" s="12" t="n">
        <v>9</v>
      </c>
      <c r="G9525" s="19" t="n">
        <v>43.35</v>
      </c>
      <c r="H9525" s="19" t="n">
        <v>26.85</v>
      </c>
      <c r="I9525" s="19" t="n">
        <f aca="false">ROUND(F9525*G9525,2)</f>
        <v>390.15</v>
      </c>
      <c r="J9525" s="19" t="n">
        <f aca="false">ROUND(F9525*H9525,2)</f>
        <v>241.65</v>
      </c>
      <c r="K9525" s="19" t="n">
        <f aca="false">INDEX(Pricebook!$L$2:$L$1401,MATCH(D9525,Pricebook!$A$2:$A$1401,0))</f>
        <v>44.75</v>
      </c>
      <c r="L9525" s="19" t="n">
        <f aca="false">ROUND(F9525*K9525,2)</f>
        <v>402.75</v>
      </c>
      <c r="M9525" s="24" t="n">
        <f aca="false">DATE(YEAR(C9525),MONTH(C9525),1)</f>
        <v>46266</v>
      </c>
    </row>
    <row r="9526" customFormat="false" ht="15" hidden="false" customHeight="false" outlineLevel="0" collapsed="false">
      <c r="A9526" s="21" t="s">
        <v>4128</v>
      </c>
      <c r="B9526" s="21" t="s">
        <v>3530</v>
      </c>
      <c r="C9526" s="23" t="n">
        <v>46272</v>
      </c>
      <c r="D9526" s="21" t="s">
        <v>2321</v>
      </c>
      <c r="E9526" s="21" t="s">
        <v>2202</v>
      </c>
      <c r="F9526" s="12" t="n">
        <v>14</v>
      </c>
      <c r="G9526" s="19" t="n">
        <v>9.7</v>
      </c>
      <c r="H9526" s="19" t="n">
        <v>6.67</v>
      </c>
      <c r="I9526" s="19" t="n">
        <f aca="false">ROUND(F9526*G9526,2)</f>
        <v>135.8</v>
      </c>
      <c r="J9526" s="19" t="n">
        <f aca="false">ROUND(F9526*H9526,2)</f>
        <v>93.38</v>
      </c>
      <c r="K9526" s="19" t="n">
        <f aca="false">INDEX(Pricebook!$L$2:$L$1401,MATCH(D9526,Pricebook!$A$2:$A$1401,0))</f>
        <v>10.45</v>
      </c>
      <c r="L9526" s="19" t="n">
        <f aca="false">ROUND(F9526*K9526,2)</f>
        <v>146.3</v>
      </c>
      <c r="M9526" s="24" t="n">
        <f aca="false">DATE(YEAR(C9526),MONTH(C9526),1)</f>
        <v>46266</v>
      </c>
    </row>
    <row r="9527" customFormat="false" ht="15" hidden="false" customHeight="false" outlineLevel="0" collapsed="false">
      <c r="A9527" s="21" t="s">
        <v>4128</v>
      </c>
      <c r="B9527" s="21" t="s">
        <v>3530</v>
      </c>
      <c r="C9527" s="23" t="n">
        <v>46272</v>
      </c>
      <c r="D9527" s="21" t="s">
        <v>2230</v>
      </c>
      <c r="E9527" s="21" t="s">
        <v>2202</v>
      </c>
      <c r="F9527" s="12" t="n">
        <v>13</v>
      </c>
      <c r="G9527" s="19" t="n">
        <v>4.25</v>
      </c>
      <c r="H9527" s="19" t="n">
        <v>2.93</v>
      </c>
      <c r="I9527" s="19" t="n">
        <f aca="false">ROUND(F9527*G9527,2)</f>
        <v>55.25</v>
      </c>
      <c r="J9527" s="19" t="n">
        <f aca="false">ROUND(F9527*H9527,2)</f>
        <v>38.09</v>
      </c>
      <c r="K9527" s="19" t="n">
        <f aca="false">INDEX(Pricebook!$L$2:$L$1401,MATCH(D9527,Pricebook!$A$2:$A$1401,0))</f>
        <v>4.6</v>
      </c>
      <c r="L9527" s="19" t="n">
        <f aca="false">ROUND(F9527*K9527,2)</f>
        <v>59.8</v>
      </c>
      <c r="M9527" s="24" t="n">
        <f aca="false">DATE(YEAR(C9527),MONTH(C9527),1)</f>
        <v>46266</v>
      </c>
    </row>
    <row r="9528" customFormat="false" ht="15" hidden="false" customHeight="false" outlineLevel="0" collapsed="false">
      <c r="A9528" s="21" t="s">
        <v>4128</v>
      </c>
      <c r="B9528" s="21" t="s">
        <v>3530</v>
      </c>
      <c r="C9528" s="23" t="n">
        <v>46272</v>
      </c>
      <c r="D9528" s="21" t="s">
        <v>1849</v>
      </c>
      <c r="E9528" s="21" t="s">
        <v>1452</v>
      </c>
      <c r="F9528" s="12" t="n">
        <v>14</v>
      </c>
      <c r="G9528" s="19" t="n">
        <v>19</v>
      </c>
      <c r="H9528" s="19" t="n">
        <v>11.65</v>
      </c>
      <c r="I9528" s="19" t="n">
        <f aca="false">ROUND(F9528*G9528,2)</f>
        <v>266</v>
      </c>
      <c r="J9528" s="19" t="n">
        <f aca="false">ROUND(F9528*H9528,2)</f>
        <v>163.1</v>
      </c>
      <c r="K9528" s="19" t="n">
        <f aca="false">INDEX(Pricebook!$L$2:$L$1401,MATCH(D9528,Pricebook!$A$2:$A$1401,0))</f>
        <v>19.45</v>
      </c>
      <c r="L9528" s="19" t="n">
        <f aca="false">ROUND(F9528*K9528,2)</f>
        <v>272.3</v>
      </c>
      <c r="M9528" s="24" t="n">
        <f aca="false">DATE(YEAR(C9528),MONTH(C9528),1)</f>
        <v>46266</v>
      </c>
    </row>
    <row r="9529" customFormat="false" ht="15" hidden="false" customHeight="false" outlineLevel="0" collapsed="false">
      <c r="A9529" s="21" t="s">
        <v>4128</v>
      </c>
      <c r="B9529" s="21" t="s">
        <v>3530</v>
      </c>
      <c r="C9529" s="23" t="n">
        <v>46272</v>
      </c>
      <c r="D9529" s="21" t="s">
        <v>408</v>
      </c>
      <c r="E9529" s="21" t="s">
        <v>366</v>
      </c>
      <c r="F9529" s="12" t="n">
        <v>3</v>
      </c>
      <c r="G9529" s="19" t="n">
        <v>14.35</v>
      </c>
      <c r="H9529" s="19" t="n">
        <v>10.35</v>
      </c>
      <c r="I9529" s="19" t="n">
        <f aca="false">ROUND(F9529*G9529,2)</f>
        <v>43.05</v>
      </c>
      <c r="J9529" s="19" t="n">
        <f aca="false">ROUND(F9529*H9529,2)</f>
        <v>31.05</v>
      </c>
      <c r="K9529" s="19" t="n">
        <f aca="false">INDEX(Pricebook!$L$2:$L$1401,MATCH(D9529,Pricebook!$A$2:$A$1401,0))</f>
        <v>15.45</v>
      </c>
      <c r="L9529" s="19" t="n">
        <f aca="false">ROUND(F9529*K9529,2)</f>
        <v>46.35</v>
      </c>
      <c r="M9529" s="24" t="n">
        <f aca="false">DATE(YEAR(C9529),MONTH(C9529),1)</f>
        <v>46266</v>
      </c>
    </row>
    <row r="9530" customFormat="false" ht="15" hidden="false" customHeight="false" outlineLevel="0" collapsed="false">
      <c r="A9530" s="21" t="s">
        <v>4128</v>
      </c>
      <c r="B9530" s="21" t="s">
        <v>3530</v>
      </c>
      <c r="C9530" s="23" t="n">
        <v>46272</v>
      </c>
      <c r="D9530" s="21" t="s">
        <v>1484</v>
      </c>
      <c r="E9530" s="21" t="s">
        <v>1452</v>
      </c>
      <c r="F9530" s="12" t="n">
        <v>9</v>
      </c>
      <c r="G9530" s="19" t="n">
        <v>30.15</v>
      </c>
      <c r="H9530" s="19" t="n">
        <v>18.63</v>
      </c>
      <c r="I9530" s="19" t="n">
        <f aca="false">ROUND(F9530*G9530,2)</f>
        <v>271.35</v>
      </c>
      <c r="J9530" s="19" t="n">
        <f aca="false">ROUND(F9530*H9530,2)</f>
        <v>167.67</v>
      </c>
      <c r="K9530" s="19" t="n">
        <f aca="false">INDEX(Pricebook!$L$2:$L$1401,MATCH(D9530,Pricebook!$A$2:$A$1401,0))</f>
        <v>31.05</v>
      </c>
      <c r="L9530" s="19" t="n">
        <f aca="false">ROUND(F9530*K9530,2)</f>
        <v>279.45</v>
      </c>
      <c r="M9530" s="24" t="n">
        <f aca="false">DATE(YEAR(C9530),MONTH(C9530),1)</f>
        <v>46266</v>
      </c>
    </row>
    <row r="9531" customFormat="false" ht="15" hidden="false" customHeight="false" outlineLevel="0" collapsed="false">
      <c r="A9531" s="21" t="s">
        <v>4128</v>
      </c>
      <c r="B9531" s="21" t="s">
        <v>3530</v>
      </c>
      <c r="C9531" s="23" t="n">
        <v>46272</v>
      </c>
      <c r="D9531" s="21" t="s">
        <v>416</v>
      </c>
      <c r="E9531" s="21" t="s">
        <v>366</v>
      </c>
      <c r="F9531" s="12" t="n">
        <v>1</v>
      </c>
      <c r="G9531" s="19" t="n">
        <v>338.55</v>
      </c>
      <c r="H9531" s="19" t="n">
        <v>246.46</v>
      </c>
      <c r="I9531" s="19" t="n">
        <f aca="false">ROUND(F9531*G9531,2)</f>
        <v>338.55</v>
      </c>
      <c r="J9531" s="19" t="n">
        <f aca="false">ROUND(F9531*H9531,2)</f>
        <v>246.46</v>
      </c>
      <c r="K9531" s="19" t="n">
        <f aca="false">INDEX(Pricebook!$L$2:$L$1401,MATCH(D9531,Pricebook!$A$2:$A$1401,0))</f>
        <v>367.9</v>
      </c>
      <c r="L9531" s="19" t="n">
        <f aca="false">ROUND(F9531*K9531,2)</f>
        <v>367.9</v>
      </c>
      <c r="M9531" s="24" t="n">
        <f aca="false">DATE(YEAR(C9531),MONTH(C9531),1)</f>
        <v>46266</v>
      </c>
    </row>
    <row r="9532" customFormat="false" ht="15" hidden="false" customHeight="false" outlineLevel="0" collapsed="false">
      <c r="A9532" s="21" t="s">
        <v>4128</v>
      </c>
      <c r="B9532" s="21" t="s">
        <v>3530</v>
      </c>
      <c r="C9532" s="23" t="n">
        <v>46272</v>
      </c>
      <c r="D9532" s="21" t="s">
        <v>801</v>
      </c>
      <c r="E9532" s="21" t="s">
        <v>366</v>
      </c>
      <c r="F9532" s="12" t="n">
        <v>2</v>
      </c>
      <c r="G9532" s="19" t="n">
        <v>10.9</v>
      </c>
      <c r="H9532" s="19" t="n">
        <v>7.83</v>
      </c>
      <c r="I9532" s="19" t="n">
        <f aca="false">ROUND(F9532*G9532,2)</f>
        <v>21.8</v>
      </c>
      <c r="J9532" s="19" t="n">
        <f aca="false">ROUND(F9532*H9532,2)</f>
        <v>15.66</v>
      </c>
      <c r="K9532" s="19" t="n">
        <f aca="false">INDEX(Pricebook!$L$2:$L$1401,MATCH(D9532,Pricebook!$A$2:$A$1401,0))</f>
        <v>11.7</v>
      </c>
      <c r="L9532" s="19" t="n">
        <f aca="false">ROUND(F9532*K9532,2)</f>
        <v>23.4</v>
      </c>
      <c r="M9532" s="24" t="n">
        <f aca="false">DATE(YEAR(C9532),MONTH(C9532),1)</f>
        <v>46266</v>
      </c>
    </row>
    <row r="9533" customFormat="false" ht="15" hidden="false" customHeight="false" outlineLevel="0" collapsed="false">
      <c r="A9533" s="21" t="s">
        <v>4128</v>
      </c>
      <c r="B9533" s="21" t="s">
        <v>3530</v>
      </c>
      <c r="C9533" s="23" t="n">
        <v>46272</v>
      </c>
      <c r="D9533" s="21" t="s">
        <v>567</v>
      </c>
      <c r="E9533" s="21" t="s">
        <v>366</v>
      </c>
      <c r="F9533" s="12" t="n">
        <v>1</v>
      </c>
      <c r="G9533" s="19" t="n">
        <v>7.35</v>
      </c>
      <c r="H9533" s="19" t="n">
        <v>5.56</v>
      </c>
      <c r="I9533" s="19" t="n">
        <f aca="false">ROUND(F9533*G9533,2)</f>
        <v>7.35</v>
      </c>
      <c r="J9533" s="19" t="n">
        <f aca="false">ROUND(F9533*H9533,2)</f>
        <v>5.56</v>
      </c>
      <c r="K9533" s="19" t="n">
        <f aca="false">INDEX(Pricebook!$L$2:$L$1401,MATCH(D9533,Pricebook!$A$2:$A$1401,0))</f>
        <v>7.85</v>
      </c>
      <c r="L9533" s="19" t="n">
        <f aca="false">ROUND(F9533*K9533,2)</f>
        <v>7.85</v>
      </c>
      <c r="M9533" s="24" t="n">
        <f aca="false">DATE(YEAR(C9533),MONTH(C9533),1)</f>
        <v>46266</v>
      </c>
    </row>
    <row r="9534" customFormat="false" ht="15" hidden="false" customHeight="false" outlineLevel="0" collapsed="false">
      <c r="A9534" s="21" t="s">
        <v>4128</v>
      </c>
      <c r="B9534" s="21" t="s">
        <v>3530</v>
      </c>
      <c r="C9534" s="23" t="n">
        <v>46272</v>
      </c>
      <c r="D9534" s="21" t="s">
        <v>819</v>
      </c>
      <c r="E9534" s="21" t="s">
        <v>366</v>
      </c>
      <c r="F9534" s="12" t="n">
        <v>2</v>
      </c>
      <c r="G9534" s="19" t="n">
        <v>16</v>
      </c>
      <c r="H9534" s="19" t="n">
        <v>12.16</v>
      </c>
      <c r="I9534" s="19" t="n">
        <f aca="false">ROUND(F9534*G9534,2)</f>
        <v>32</v>
      </c>
      <c r="J9534" s="19" t="n">
        <f aca="false">ROUND(F9534*H9534,2)</f>
        <v>24.32</v>
      </c>
      <c r="K9534" s="19" t="n">
        <f aca="false">INDEX(Pricebook!$L$2:$L$1401,MATCH(D9534,Pricebook!$A$2:$A$1401,0))</f>
        <v>17.15</v>
      </c>
      <c r="L9534" s="19" t="n">
        <f aca="false">ROUND(F9534*K9534,2)</f>
        <v>34.3</v>
      </c>
      <c r="M9534" s="24" t="n">
        <f aca="false">DATE(YEAR(C9534),MONTH(C9534),1)</f>
        <v>46266</v>
      </c>
    </row>
    <row r="9535" customFormat="false" ht="15" hidden="false" customHeight="false" outlineLevel="0" collapsed="false">
      <c r="A9535" s="21" t="s">
        <v>4128</v>
      </c>
      <c r="B9535" s="21" t="s">
        <v>3530</v>
      </c>
      <c r="C9535" s="23" t="n">
        <v>46272</v>
      </c>
      <c r="D9535" s="21" t="s">
        <v>1532</v>
      </c>
      <c r="E9535" s="21" t="s">
        <v>1452</v>
      </c>
      <c r="F9535" s="12" t="n">
        <v>4</v>
      </c>
      <c r="G9535" s="19" t="n">
        <v>25.5</v>
      </c>
      <c r="H9535" s="19" t="n">
        <v>15.77</v>
      </c>
      <c r="I9535" s="19" t="n">
        <f aca="false">ROUND(F9535*G9535,2)</f>
        <v>102</v>
      </c>
      <c r="J9535" s="19" t="n">
        <f aca="false">ROUND(F9535*H9535,2)</f>
        <v>63.08</v>
      </c>
      <c r="K9535" s="19" t="n">
        <f aca="false">INDEX(Pricebook!$L$2:$L$1401,MATCH(D9535,Pricebook!$A$2:$A$1401,0))</f>
        <v>26.3</v>
      </c>
      <c r="L9535" s="19" t="n">
        <f aca="false">ROUND(F9535*K9535,2)</f>
        <v>105.2</v>
      </c>
      <c r="M9535" s="24" t="n">
        <f aca="false">DATE(YEAR(C9535),MONTH(C9535),1)</f>
        <v>46266</v>
      </c>
    </row>
    <row r="9536" customFormat="false" ht="15" hidden="false" customHeight="false" outlineLevel="0" collapsed="false">
      <c r="A9536" s="21" t="s">
        <v>4128</v>
      </c>
      <c r="B9536" s="21" t="s">
        <v>3530</v>
      </c>
      <c r="C9536" s="23" t="n">
        <v>46272</v>
      </c>
      <c r="D9536" s="21" t="s">
        <v>465</v>
      </c>
      <c r="E9536" s="21" t="s">
        <v>366</v>
      </c>
      <c r="F9536" s="12" t="n">
        <v>2</v>
      </c>
      <c r="G9536" s="19" t="n">
        <v>99.6</v>
      </c>
      <c r="H9536" s="19" t="n">
        <v>72.58</v>
      </c>
      <c r="I9536" s="19" t="n">
        <f aca="false">ROUND(F9536*G9536,2)</f>
        <v>199.2</v>
      </c>
      <c r="J9536" s="19" t="n">
        <f aca="false">ROUND(F9536*H9536,2)</f>
        <v>145.16</v>
      </c>
      <c r="K9536" s="19" t="n">
        <f aca="false">INDEX(Pricebook!$L$2:$L$1401,MATCH(D9536,Pricebook!$A$2:$A$1401,0))</f>
        <v>108.35</v>
      </c>
      <c r="L9536" s="19" t="n">
        <f aca="false">ROUND(F9536*K9536,2)</f>
        <v>216.7</v>
      </c>
      <c r="M9536" s="24" t="n">
        <f aca="false">DATE(YEAR(C9536),MONTH(C9536),1)</f>
        <v>46266</v>
      </c>
    </row>
    <row r="9537" customFormat="false" ht="15" hidden="false" customHeight="false" outlineLevel="0" collapsed="false">
      <c r="A9537" s="21" t="s">
        <v>4128</v>
      </c>
      <c r="B9537" s="21" t="s">
        <v>3530</v>
      </c>
      <c r="C9537" s="23" t="n">
        <v>46272</v>
      </c>
      <c r="D9537" s="21" t="s">
        <v>1516</v>
      </c>
      <c r="E9537" s="21" t="s">
        <v>1452</v>
      </c>
      <c r="F9537" s="12" t="n">
        <v>10</v>
      </c>
      <c r="G9537" s="19" t="n">
        <v>26.85</v>
      </c>
      <c r="H9537" s="19" t="n">
        <v>16.41</v>
      </c>
      <c r="I9537" s="19" t="n">
        <f aca="false">ROUND(F9537*G9537,2)</f>
        <v>268.5</v>
      </c>
      <c r="J9537" s="19" t="n">
        <f aca="false">ROUND(F9537*H9537,2)</f>
        <v>164.1</v>
      </c>
      <c r="K9537" s="19" t="n">
        <f aca="false">INDEX(Pricebook!$L$2:$L$1401,MATCH(D9537,Pricebook!$A$2:$A$1401,0))</f>
        <v>27.35</v>
      </c>
      <c r="L9537" s="19" t="n">
        <f aca="false">ROUND(F9537*K9537,2)</f>
        <v>273.5</v>
      </c>
      <c r="M9537" s="24" t="n">
        <f aca="false">DATE(YEAR(C9537),MONTH(C9537),1)</f>
        <v>46266</v>
      </c>
    </row>
    <row r="9538" customFormat="false" ht="15" hidden="false" customHeight="false" outlineLevel="0" collapsed="false">
      <c r="A9538" s="21" t="s">
        <v>4129</v>
      </c>
      <c r="B9538" s="21" t="s">
        <v>3071</v>
      </c>
      <c r="C9538" s="23" t="n">
        <v>46272</v>
      </c>
      <c r="D9538" s="21" t="s">
        <v>2579</v>
      </c>
      <c r="E9538" s="21" t="s">
        <v>2466</v>
      </c>
      <c r="F9538" s="12" t="n">
        <v>1</v>
      </c>
      <c r="G9538" s="19" t="n">
        <v>99</v>
      </c>
      <c r="H9538" s="19" t="n">
        <v>62.06</v>
      </c>
      <c r="I9538" s="19" t="n">
        <f aca="false">ROUND(F9538*G9538,2)</f>
        <v>99</v>
      </c>
      <c r="J9538" s="19" t="n">
        <f aca="false">ROUND(F9538*H9538,2)</f>
        <v>62.06</v>
      </c>
      <c r="K9538" s="19" t="n">
        <f aca="false">INDEX(Pricebook!$L$2:$L$1401,MATCH(D9538,Pricebook!$A$2:$A$1401,0))</f>
        <v>103.45</v>
      </c>
      <c r="L9538" s="19" t="n">
        <f aca="false">ROUND(F9538*K9538,2)</f>
        <v>103.45</v>
      </c>
      <c r="M9538" s="24" t="n">
        <f aca="false">DATE(YEAR(C9538),MONTH(C9538),1)</f>
        <v>46266</v>
      </c>
    </row>
    <row r="9539" customFormat="false" ht="15" hidden="false" customHeight="false" outlineLevel="0" collapsed="false">
      <c r="A9539" s="21" t="s">
        <v>4129</v>
      </c>
      <c r="B9539" s="21" t="s">
        <v>3071</v>
      </c>
      <c r="C9539" s="23" t="n">
        <v>46272</v>
      </c>
      <c r="D9539" s="21" t="s">
        <v>262</v>
      </c>
      <c r="E9539" s="21" t="s">
        <v>108</v>
      </c>
      <c r="F9539" s="12" t="n">
        <v>1</v>
      </c>
      <c r="G9539" s="19" t="n">
        <v>147.2</v>
      </c>
      <c r="H9539" s="19" t="n">
        <v>111.59</v>
      </c>
      <c r="I9539" s="19" t="n">
        <f aca="false">ROUND(F9539*G9539,2)</f>
        <v>147.2</v>
      </c>
      <c r="J9539" s="19" t="n">
        <f aca="false">ROUND(F9539*H9539,2)</f>
        <v>111.59</v>
      </c>
      <c r="K9539" s="19" t="n">
        <f aca="false">INDEX(Pricebook!$L$2:$L$1401,MATCH(D9539,Pricebook!$A$2:$A$1401,0))</f>
        <v>159.45</v>
      </c>
      <c r="L9539" s="19" t="n">
        <f aca="false">ROUND(F9539*K9539,2)</f>
        <v>159.45</v>
      </c>
      <c r="M9539" s="24" t="n">
        <f aca="false">DATE(YEAR(C9539),MONTH(C9539),1)</f>
        <v>46266</v>
      </c>
    </row>
    <row r="9540" customFormat="false" ht="15" hidden="false" customHeight="false" outlineLevel="0" collapsed="false">
      <c r="A9540" s="21" t="s">
        <v>4129</v>
      </c>
      <c r="B9540" s="21" t="s">
        <v>3071</v>
      </c>
      <c r="C9540" s="23" t="n">
        <v>46272</v>
      </c>
      <c r="D9540" s="21" t="s">
        <v>298</v>
      </c>
      <c r="E9540" s="21" t="s">
        <v>108</v>
      </c>
      <c r="F9540" s="12" t="n">
        <v>1</v>
      </c>
      <c r="G9540" s="19" t="n">
        <v>82.5</v>
      </c>
      <c r="H9540" s="19" t="n">
        <v>71.86</v>
      </c>
      <c r="I9540" s="19" t="n">
        <f aca="false">ROUND(F9540*G9540,2)</f>
        <v>82.5</v>
      </c>
      <c r="J9540" s="19" t="n">
        <f aca="false">ROUND(F9540*H9540,2)</f>
        <v>71.86</v>
      </c>
      <c r="K9540" s="19" t="n">
        <f aca="false">INDEX(Pricebook!$L$2:$L$1401,MATCH(D9540,Pricebook!$A$2:$A$1401,0))</f>
        <v>89.85</v>
      </c>
      <c r="L9540" s="19" t="n">
        <f aca="false">ROUND(F9540*K9540,2)</f>
        <v>89.85</v>
      </c>
      <c r="M9540" s="24" t="n">
        <f aca="false">DATE(YEAR(C9540),MONTH(C9540),1)</f>
        <v>46266</v>
      </c>
    </row>
    <row r="9541" customFormat="false" ht="15" hidden="false" customHeight="false" outlineLevel="0" collapsed="false">
      <c r="A9541" s="21" t="s">
        <v>4129</v>
      </c>
      <c r="B9541" s="21" t="s">
        <v>3071</v>
      </c>
      <c r="C9541" s="23" t="n">
        <v>46272</v>
      </c>
      <c r="D9541" s="21" t="s">
        <v>112</v>
      </c>
      <c r="E9541" s="21" t="s">
        <v>108</v>
      </c>
      <c r="F9541" s="12" t="n">
        <v>1</v>
      </c>
      <c r="G9541" s="19" t="n">
        <v>13.4</v>
      </c>
      <c r="H9541" s="19" t="n">
        <v>10.16</v>
      </c>
      <c r="I9541" s="19" t="n">
        <f aca="false">ROUND(F9541*G9541,2)</f>
        <v>13.4</v>
      </c>
      <c r="J9541" s="19" t="n">
        <f aca="false">ROUND(F9541*H9541,2)</f>
        <v>10.16</v>
      </c>
      <c r="K9541" s="19" t="n">
        <f aca="false">INDEX(Pricebook!$L$2:$L$1401,MATCH(D9541,Pricebook!$A$2:$A$1401,0))</f>
        <v>14.55</v>
      </c>
      <c r="L9541" s="19" t="n">
        <f aca="false">ROUND(F9541*K9541,2)</f>
        <v>14.55</v>
      </c>
      <c r="M9541" s="24" t="n">
        <f aca="false">DATE(YEAR(C9541),MONTH(C9541),1)</f>
        <v>46266</v>
      </c>
    </row>
    <row r="9542" customFormat="false" ht="15" hidden="false" customHeight="false" outlineLevel="0" collapsed="false">
      <c r="A9542" s="21" t="s">
        <v>4129</v>
      </c>
      <c r="B9542" s="21" t="s">
        <v>3071</v>
      </c>
      <c r="C9542" s="23" t="n">
        <v>46272</v>
      </c>
      <c r="D9542" s="21" t="s">
        <v>1352</v>
      </c>
      <c r="E9542" s="21" t="s">
        <v>971</v>
      </c>
      <c r="F9542" s="12" t="n">
        <v>3</v>
      </c>
      <c r="G9542" s="19" t="n">
        <v>75.55</v>
      </c>
      <c r="H9542" s="19" t="n">
        <v>69.35</v>
      </c>
      <c r="I9542" s="19" t="n">
        <f aca="false">ROUND(F9542*G9542,2)</f>
        <v>226.65</v>
      </c>
      <c r="J9542" s="19" t="n">
        <f aca="false">ROUND(F9542*H9542,2)</f>
        <v>208.05</v>
      </c>
      <c r="K9542" s="19" t="n">
        <f aca="false">INDEX(Pricebook!$L$2:$L$1401,MATCH(D9542,Pricebook!$A$2:$A$1401,0))</f>
        <v>87.8</v>
      </c>
      <c r="L9542" s="19" t="n">
        <f aca="false">ROUND(F9542*K9542,2)</f>
        <v>263.4</v>
      </c>
      <c r="M9542" s="24" t="n">
        <f aca="false">DATE(YEAR(C9542),MONTH(C9542),1)</f>
        <v>46266</v>
      </c>
    </row>
    <row r="9543" customFormat="false" ht="15" hidden="false" customHeight="false" outlineLevel="0" collapsed="false">
      <c r="A9543" s="21" t="s">
        <v>4129</v>
      </c>
      <c r="B9543" s="21" t="s">
        <v>3071</v>
      </c>
      <c r="C9543" s="23" t="n">
        <v>46272</v>
      </c>
      <c r="D9543" s="21" t="s">
        <v>1164</v>
      </c>
      <c r="E9543" s="21" t="s">
        <v>971</v>
      </c>
      <c r="F9543" s="12" t="n">
        <v>1</v>
      </c>
      <c r="G9543" s="19" t="n">
        <v>151.35</v>
      </c>
      <c r="H9543" s="19" t="n">
        <v>132.77</v>
      </c>
      <c r="I9543" s="19" t="n">
        <f aca="false">ROUND(F9543*G9543,2)</f>
        <v>151.35</v>
      </c>
      <c r="J9543" s="19" t="n">
        <f aca="false">ROUND(F9543*H9543,2)</f>
        <v>132.77</v>
      </c>
      <c r="K9543" s="19" t="n">
        <f aca="false">INDEX(Pricebook!$L$2:$L$1401,MATCH(D9543,Pricebook!$A$2:$A$1401,0))</f>
        <v>174.7</v>
      </c>
      <c r="L9543" s="19" t="n">
        <f aca="false">ROUND(F9543*K9543,2)</f>
        <v>174.7</v>
      </c>
      <c r="M9543" s="24" t="n">
        <f aca="false">DATE(YEAR(C9543),MONTH(C9543),1)</f>
        <v>46266</v>
      </c>
    </row>
    <row r="9544" customFormat="false" ht="15" hidden="false" customHeight="false" outlineLevel="0" collapsed="false">
      <c r="A9544" s="21" t="s">
        <v>4129</v>
      </c>
      <c r="B9544" s="21" t="s">
        <v>3071</v>
      </c>
      <c r="C9544" s="23" t="n">
        <v>46272</v>
      </c>
      <c r="D9544" s="21" t="s">
        <v>2577</v>
      </c>
      <c r="E9544" s="21" t="s">
        <v>2466</v>
      </c>
      <c r="F9544" s="12" t="n">
        <v>2</v>
      </c>
      <c r="G9544" s="19" t="n">
        <v>153.35</v>
      </c>
      <c r="H9544" s="19" t="n">
        <v>94.77</v>
      </c>
      <c r="I9544" s="19" t="n">
        <f aca="false">ROUND(F9544*G9544,2)</f>
        <v>306.7</v>
      </c>
      <c r="J9544" s="19" t="n">
        <f aca="false">ROUND(F9544*H9544,2)</f>
        <v>189.54</v>
      </c>
      <c r="K9544" s="19" t="n">
        <f aca="false">INDEX(Pricebook!$L$2:$L$1401,MATCH(D9544,Pricebook!$A$2:$A$1401,0))</f>
        <v>157.95</v>
      </c>
      <c r="L9544" s="19" t="n">
        <f aca="false">ROUND(F9544*K9544,2)</f>
        <v>315.9</v>
      </c>
      <c r="M9544" s="24" t="n">
        <f aca="false">DATE(YEAR(C9544),MONTH(C9544),1)</f>
        <v>46266</v>
      </c>
    </row>
    <row r="9545" customFormat="false" ht="15" hidden="false" customHeight="false" outlineLevel="0" collapsed="false">
      <c r="A9545" s="21" t="s">
        <v>4129</v>
      </c>
      <c r="B9545" s="21" t="s">
        <v>3071</v>
      </c>
      <c r="C9545" s="23" t="n">
        <v>46272</v>
      </c>
      <c r="D9545" s="21" t="s">
        <v>2481</v>
      </c>
      <c r="E9545" s="21" t="s">
        <v>2466</v>
      </c>
      <c r="F9545" s="12" t="n">
        <v>1</v>
      </c>
      <c r="G9545" s="19" t="n">
        <v>69.6</v>
      </c>
      <c r="H9545" s="19" t="n">
        <v>50.35</v>
      </c>
      <c r="I9545" s="19" t="n">
        <f aca="false">ROUND(F9545*G9545,2)</f>
        <v>69.6</v>
      </c>
      <c r="J9545" s="19" t="n">
        <f aca="false">ROUND(F9545*H9545,2)</f>
        <v>50.35</v>
      </c>
      <c r="K9545" s="19" t="n">
        <f aca="false">INDEX(Pricebook!$L$2:$L$1401,MATCH(D9545,Pricebook!$A$2:$A$1401,0))</f>
        <v>73</v>
      </c>
      <c r="L9545" s="19" t="n">
        <f aca="false">ROUND(F9545*K9545,2)</f>
        <v>73</v>
      </c>
      <c r="M9545" s="24" t="n">
        <f aca="false">DATE(YEAR(C9545),MONTH(C9545),1)</f>
        <v>46266</v>
      </c>
    </row>
    <row r="9546" customFormat="false" ht="15" hidden="false" customHeight="false" outlineLevel="0" collapsed="false">
      <c r="A9546" s="21" t="s">
        <v>4129</v>
      </c>
      <c r="B9546" s="21" t="s">
        <v>3071</v>
      </c>
      <c r="C9546" s="23" t="n">
        <v>46272</v>
      </c>
      <c r="D9546" s="21" t="s">
        <v>943</v>
      </c>
      <c r="E9546" s="21" t="s">
        <v>366</v>
      </c>
      <c r="F9546" s="12" t="n">
        <v>1</v>
      </c>
      <c r="G9546" s="19" t="n">
        <v>6.5</v>
      </c>
      <c r="H9546" s="19" t="n">
        <v>5</v>
      </c>
      <c r="I9546" s="19" t="n">
        <f aca="false">ROUND(F9546*G9546,2)</f>
        <v>6.5</v>
      </c>
      <c r="J9546" s="19" t="n">
        <f aca="false">ROUND(F9546*H9546,2)</f>
        <v>5</v>
      </c>
      <c r="K9546" s="19" t="n">
        <f aca="false">INDEX(Pricebook!$L$2:$L$1401,MATCH(D9546,Pricebook!$A$2:$A$1401,0))</f>
        <v>7.05</v>
      </c>
      <c r="L9546" s="19" t="n">
        <f aca="false">ROUND(F9546*K9546,2)</f>
        <v>7.05</v>
      </c>
      <c r="M9546" s="24" t="n">
        <f aca="false">DATE(YEAR(C9546),MONTH(C9546),1)</f>
        <v>46266</v>
      </c>
    </row>
    <row r="9547" customFormat="false" ht="15" hidden="false" customHeight="false" outlineLevel="0" collapsed="false">
      <c r="A9547" s="21" t="s">
        <v>4129</v>
      </c>
      <c r="B9547" s="21" t="s">
        <v>3071</v>
      </c>
      <c r="C9547" s="23" t="n">
        <v>46272</v>
      </c>
      <c r="D9547" s="21" t="s">
        <v>214</v>
      </c>
      <c r="E9547" s="21" t="s">
        <v>108</v>
      </c>
      <c r="F9547" s="12" t="n">
        <v>1</v>
      </c>
      <c r="G9547" s="19" t="n">
        <v>111.75</v>
      </c>
      <c r="H9547" s="19" t="n">
        <v>85.57</v>
      </c>
      <c r="I9547" s="19" t="n">
        <f aca="false">ROUND(F9547*G9547,2)</f>
        <v>111.75</v>
      </c>
      <c r="J9547" s="19" t="n">
        <f aca="false">ROUND(F9547*H9547,2)</f>
        <v>85.57</v>
      </c>
      <c r="K9547" s="19" t="n">
        <f aca="false">INDEX(Pricebook!$L$2:$L$1401,MATCH(D9547,Pricebook!$A$2:$A$1401,0))</f>
        <v>122.25</v>
      </c>
      <c r="L9547" s="19" t="n">
        <f aca="false">ROUND(F9547*K9547,2)</f>
        <v>122.25</v>
      </c>
      <c r="M9547" s="24" t="n">
        <f aca="false">DATE(YEAR(C9547),MONTH(C9547),1)</f>
        <v>46266</v>
      </c>
    </row>
    <row r="9548" customFormat="false" ht="15" hidden="false" customHeight="false" outlineLevel="0" collapsed="false">
      <c r="A9548" s="21" t="s">
        <v>4130</v>
      </c>
      <c r="B9548" s="21" t="s">
        <v>4131</v>
      </c>
      <c r="C9548" s="23" t="n">
        <v>46272</v>
      </c>
      <c r="D9548" s="21" t="s">
        <v>1298</v>
      </c>
      <c r="E9548" s="21" t="s">
        <v>971</v>
      </c>
      <c r="F9548" s="12" t="n">
        <v>25</v>
      </c>
      <c r="G9548" s="19" t="n">
        <v>1.35</v>
      </c>
      <c r="H9548" s="19" t="n">
        <v>1.09</v>
      </c>
      <c r="I9548" s="19" t="n">
        <f aca="false">ROUND(F9548*G9548,2)</f>
        <v>33.75</v>
      </c>
      <c r="J9548" s="19" t="n">
        <f aca="false">ROUND(F9548*H9548,2)</f>
        <v>27.25</v>
      </c>
      <c r="K9548" s="19" t="n">
        <f aca="false">INDEX(Pricebook!$L$2:$L$1401,MATCH(D9548,Pricebook!$A$2:$A$1401,0))</f>
        <v>1.6</v>
      </c>
      <c r="L9548" s="19" t="n">
        <f aca="false">ROUND(F9548*K9548,2)</f>
        <v>40</v>
      </c>
      <c r="M9548" s="24" t="n">
        <f aca="false">DATE(YEAR(C9548),MONTH(C9548),1)</f>
        <v>46266</v>
      </c>
    </row>
    <row r="9549" customFormat="false" ht="15" hidden="false" customHeight="false" outlineLevel="0" collapsed="false">
      <c r="A9549" s="21" t="s">
        <v>4130</v>
      </c>
      <c r="B9549" s="21" t="s">
        <v>4131</v>
      </c>
      <c r="C9549" s="23" t="n">
        <v>46272</v>
      </c>
      <c r="D9549" s="21" t="s">
        <v>2509</v>
      </c>
      <c r="E9549" s="21" t="s">
        <v>2466</v>
      </c>
      <c r="F9549" s="12" t="n">
        <v>1</v>
      </c>
      <c r="G9549" s="19" t="n">
        <v>7.3</v>
      </c>
      <c r="H9549" s="19" t="n">
        <v>4.58</v>
      </c>
      <c r="I9549" s="19" t="n">
        <f aca="false">ROUND(F9549*G9549,2)</f>
        <v>7.3</v>
      </c>
      <c r="J9549" s="19" t="n">
        <f aca="false">ROUND(F9549*H9549,2)</f>
        <v>4.58</v>
      </c>
      <c r="K9549" s="19" t="n">
        <f aca="false">INDEX(Pricebook!$L$2:$L$1401,MATCH(D9549,Pricebook!$A$2:$A$1401,0))</f>
        <v>7.65</v>
      </c>
      <c r="L9549" s="19" t="n">
        <f aca="false">ROUND(F9549*K9549,2)</f>
        <v>7.65</v>
      </c>
      <c r="M9549" s="24" t="n">
        <f aca="false">DATE(YEAR(C9549),MONTH(C9549),1)</f>
        <v>46266</v>
      </c>
    </row>
    <row r="9550" customFormat="false" ht="15" hidden="false" customHeight="false" outlineLevel="0" collapsed="false">
      <c r="A9550" s="21" t="s">
        <v>4130</v>
      </c>
      <c r="B9550" s="21" t="s">
        <v>4131</v>
      </c>
      <c r="C9550" s="23" t="n">
        <v>46272</v>
      </c>
      <c r="D9550" s="21" t="s">
        <v>803</v>
      </c>
      <c r="E9550" s="21" t="s">
        <v>366</v>
      </c>
      <c r="F9550" s="12" t="n">
        <v>2</v>
      </c>
      <c r="G9550" s="19" t="n">
        <v>164.8</v>
      </c>
      <c r="H9550" s="19" t="n">
        <v>117.81</v>
      </c>
      <c r="I9550" s="19" t="n">
        <f aca="false">ROUND(F9550*G9550,2)</f>
        <v>329.6</v>
      </c>
      <c r="J9550" s="19" t="n">
        <f aca="false">ROUND(F9550*H9550,2)</f>
        <v>235.62</v>
      </c>
      <c r="K9550" s="19" t="n">
        <f aca="false">INDEX(Pricebook!$L$2:$L$1401,MATCH(D9550,Pricebook!$A$2:$A$1401,0))</f>
        <v>175.85</v>
      </c>
      <c r="L9550" s="19" t="n">
        <f aca="false">ROUND(F9550*K9550,2)</f>
        <v>351.7</v>
      </c>
      <c r="M9550" s="24" t="n">
        <f aca="false">DATE(YEAR(C9550),MONTH(C9550),1)</f>
        <v>46266</v>
      </c>
    </row>
    <row r="9551" customFormat="false" ht="15" hidden="false" customHeight="false" outlineLevel="0" collapsed="false">
      <c r="A9551" s="21" t="s">
        <v>4130</v>
      </c>
      <c r="B9551" s="21" t="s">
        <v>4131</v>
      </c>
      <c r="C9551" s="23" t="n">
        <v>46272</v>
      </c>
      <c r="D9551" s="21" t="s">
        <v>949</v>
      </c>
      <c r="E9551" s="21" t="s">
        <v>366</v>
      </c>
      <c r="F9551" s="12" t="n">
        <v>1</v>
      </c>
      <c r="G9551" s="19" t="n">
        <v>17.75</v>
      </c>
      <c r="H9551" s="19" t="n">
        <v>12.65</v>
      </c>
      <c r="I9551" s="19" t="n">
        <f aca="false">ROUND(F9551*G9551,2)</f>
        <v>17.75</v>
      </c>
      <c r="J9551" s="19" t="n">
        <f aca="false">ROUND(F9551*H9551,2)</f>
        <v>12.65</v>
      </c>
      <c r="K9551" s="19" t="n">
        <f aca="false">INDEX(Pricebook!$L$2:$L$1401,MATCH(D9551,Pricebook!$A$2:$A$1401,0))</f>
        <v>18.9</v>
      </c>
      <c r="L9551" s="19" t="n">
        <f aca="false">ROUND(F9551*K9551,2)</f>
        <v>18.9</v>
      </c>
      <c r="M9551" s="24" t="n">
        <f aca="false">DATE(YEAR(C9551),MONTH(C9551),1)</f>
        <v>46266</v>
      </c>
    </row>
    <row r="9552" customFormat="false" ht="15" hidden="false" customHeight="false" outlineLevel="0" collapsed="false">
      <c r="A9552" s="21" t="s">
        <v>4130</v>
      </c>
      <c r="B9552" s="21" t="s">
        <v>4131</v>
      </c>
      <c r="C9552" s="23" t="n">
        <v>46272</v>
      </c>
      <c r="D9552" s="21" t="s">
        <v>308</v>
      </c>
      <c r="E9552" s="21" t="s">
        <v>108</v>
      </c>
      <c r="F9552" s="12" t="n">
        <v>1</v>
      </c>
      <c r="G9552" s="19" t="n">
        <v>12.9</v>
      </c>
      <c r="H9552" s="19" t="n">
        <v>9.79</v>
      </c>
      <c r="I9552" s="19" t="n">
        <f aca="false">ROUND(F9552*G9552,2)</f>
        <v>12.9</v>
      </c>
      <c r="J9552" s="19" t="n">
        <f aca="false">ROUND(F9552*H9552,2)</f>
        <v>9.79</v>
      </c>
      <c r="K9552" s="19" t="n">
        <f aca="false">INDEX(Pricebook!$L$2:$L$1401,MATCH(D9552,Pricebook!$A$2:$A$1401,0))</f>
        <v>14</v>
      </c>
      <c r="L9552" s="19" t="n">
        <f aca="false">ROUND(F9552*K9552,2)</f>
        <v>14</v>
      </c>
      <c r="M9552" s="24" t="n">
        <f aca="false">DATE(YEAR(C9552),MONTH(C9552),1)</f>
        <v>46266</v>
      </c>
    </row>
    <row r="9553" customFormat="false" ht="15" hidden="false" customHeight="false" outlineLevel="0" collapsed="false">
      <c r="A9553" s="21" t="s">
        <v>4130</v>
      </c>
      <c r="B9553" s="21" t="s">
        <v>4131</v>
      </c>
      <c r="C9553" s="23" t="n">
        <v>46272</v>
      </c>
      <c r="D9553" s="21" t="s">
        <v>519</v>
      </c>
      <c r="E9553" s="21" t="s">
        <v>366</v>
      </c>
      <c r="F9553" s="12" t="n">
        <v>4</v>
      </c>
      <c r="G9553" s="19" t="n">
        <v>11.3</v>
      </c>
      <c r="H9553" s="19" t="n">
        <v>8.13</v>
      </c>
      <c r="I9553" s="19" t="n">
        <f aca="false">ROUND(F9553*G9553,2)</f>
        <v>45.2</v>
      </c>
      <c r="J9553" s="19" t="n">
        <f aca="false">ROUND(F9553*H9553,2)</f>
        <v>32.52</v>
      </c>
      <c r="K9553" s="19" t="n">
        <f aca="false">INDEX(Pricebook!$L$2:$L$1401,MATCH(D9553,Pricebook!$A$2:$A$1401,0))</f>
        <v>12.15</v>
      </c>
      <c r="L9553" s="19" t="n">
        <f aca="false">ROUND(F9553*K9553,2)</f>
        <v>48.6</v>
      </c>
      <c r="M9553" s="24" t="n">
        <f aca="false">DATE(YEAR(C9553),MONTH(C9553),1)</f>
        <v>46266</v>
      </c>
    </row>
    <row r="9554" customFormat="false" ht="15" hidden="false" customHeight="false" outlineLevel="0" collapsed="false">
      <c r="A9554" s="21" t="s">
        <v>4130</v>
      </c>
      <c r="B9554" s="21" t="s">
        <v>4131</v>
      </c>
      <c r="C9554" s="23" t="n">
        <v>46272</v>
      </c>
      <c r="D9554" s="21" t="s">
        <v>1204</v>
      </c>
      <c r="E9554" s="21" t="s">
        <v>971</v>
      </c>
      <c r="F9554" s="12" t="n">
        <v>5</v>
      </c>
      <c r="G9554" s="19" t="n">
        <v>16.6</v>
      </c>
      <c r="H9554" s="19" t="n">
        <v>13.47</v>
      </c>
      <c r="I9554" s="19" t="n">
        <f aca="false">ROUND(F9554*G9554,2)</f>
        <v>83</v>
      </c>
      <c r="J9554" s="19" t="n">
        <f aca="false">ROUND(F9554*H9554,2)</f>
        <v>67.35</v>
      </c>
      <c r="K9554" s="19" t="n">
        <f aca="false">INDEX(Pricebook!$L$2:$L$1401,MATCH(D9554,Pricebook!$A$2:$A$1401,0))</f>
        <v>19.25</v>
      </c>
      <c r="L9554" s="19" t="n">
        <f aca="false">ROUND(F9554*K9554,2)</f>
        <v>96.25</v>
      </c>
      <c r="M9554" s="24" t="n">
        <f aca="false">DATE(YEAR(C9554),MONTH(C9554),1)</f>
        <v>46266</v>
      </c>
    </row>
    <row r="9555" customFormat="false" ht="15" hidden="false" customHeight="false" outlineLevel="0" collapsed="false">
      <c r="A9555" s="21" t="s">
        <v>4130</v>
      </c>
      <c r="B9555" s="21" t="s">
        <v>4131</v>
      </c>
      <c r="C9555" s="23" t="n">
        <v>46272</v>
      </c>
      <c r="D9555" s="21" t="s">
        <v>1238</v>
      </c>
      <c r="E9555" s="21" t="s">
        <v>971</v>
      </c>
      <c r="F9555" s="12" t="n">
        <v>1</v>
      </c>
      <c r="G9555" s="19" t="n">
        <v>107.15</v>
      </c>
      <c r="H9555" s="19" t="n">
        <v>88.05</v>
      </c>
      <c r="I9555" s="19" t="n">
        <f aca="false">ROUND(F9555*G9555,2)</f>
        <v>107.15</v>
      </c>
      <c r="J9555" s="19" t="n">
        <f aca="false">ROUND(F9555*H9555,2)</f>
        <v>88.05</v>
      </c>
      <c r="K9555" s="19" t="n">
        <f aca="false">INDEX(Pricebook!$L$2:$L$1401,MATCH(D9555,Pricebook!$A$2:$A$1401,0))</f>
        <v>125.8</v>
      </c>
      <c r="L9555" s="19" t="n">
        <f aca="false">ROUND(F9555*K9555,2)</f>
        <v>125.8</v>
      </c>
      <c r="M9555" s="24" t="n">
        <f aca="false">DATE(YEAR(C9555),MONTH(C9555),1)</f>
        <v>46266</v>
      </c>
    </row>
    <row r="9556" customFormat="false" ht="15" hidden="false" customHeight="false" outlineLevel="0" collapsed="false">
      <c r="A9556" s="21" t="s">
        <v>4130</v>
      </c>
      <c r="B9556" s="21" t="s">
        <v>4131</v>
      </c>
      <c r="C9556" s="23" t="n">
        <v>46272</v>
      </c>
      <c r="D9556" s="21" t="s">
        <v>667</v>
      </c>
      <c r="E9556" s="21" t="s">
        <v>366</v>
      </c>
      <c r="F9556" s="12" t="n">
        <v>2</v>
      </c>
      <c r="G9556" s="19" t="n">
        <v>197.5</v>
      </c>
      <c r="H9556" s="19" t="n">
        <v>141.04</v>
      </c>
      <c r="I9556" s="19" t="n">
        <f aca="false">ROUND(F9556*G9556,2)</f>
        <v>395</v>
      </c>
      <c r="J9556" s="19" t="n">
        <f aca="false">ROUND(F9556*H9556,2)</f>
        <v>282.08</v>
      </c>
      <c r="K9556" s="19" t="n">
        <f aca="false">INDEX(Pricebook!$L$2:$L$1401,MATCH(D9556,Pricebook!$A$2:$A$1401,0))</f>
        <v>210.55</v>
      </c>
      <c r="L9556" s="19" t="n">
        <f aca="false">ROUND(F9556*K9556,2)</f>
        <v>421.1</v>
      </c>
      <c r="M9556" s="24" t="n">
        <f aca="false">DATE(YEAR(C9556),MONTH(C9556),1)</f>
        <v>46266</v>
      </c>
    </row>
    <row r="9557" customFormat="false" ht="15" hidden="false" customHeight="false" outlineLevel="0" collapsed="false">
      <c r="A9557" s="21" t="s">
        <v>4132</v>
      </c>
      <c r="B9557" s="21" t="s">
        <v>3505</v>
      </c>
      <c r="C9557" s="23" t="n">
        <v>46273</v>
      </c>
      <c r="D9557" s="21" t="s">
        <v>613</v>
      </c>
      <c r="E9557" s="21" t="s">
        <v>366</v>
      </c>
      <c r="F9557" s="12" t="n">
        <v>2</v>
      </c>
      <c r="G9557" s="19" t="n">
        <v>10.45</v>
      </c>
      <c r="H9557" s="19" t="n">
        <v>8.42</v>
      </c>
      <c r="I9557" s="19" t="n">
        <f aca="false">ROUND(F9557*G9557,2)</f>
        <v>20.9</v>
      </c>
      <c r="J9557" s="19" t="n">
        <f aca="false">ROUND(F9557*H9557,2)</f>
        <v>16.84</v>
      </c>
      <c r="K9557" s="19" t="n">
        <f aca="false">INDEX(Pricebook!$L$2:$L$1401,MATCH(D9557,Pricebook!$A$2:$A$1401,0))</f>
        <v>11.25</v>
      </c>
      <c r="L9557" s="19" t="n">
        <f aca="false">ROUND(F9557*K9557,2)</f>
        <v>22.5</v>
      </c>
      <c r="M9557" s="24" t="n">
        <f aca="false">DATE(YEAR(C9557),MONTH(C9557),1)</f>
        <v>46266</v>
      </c>
    </row>
    <row r="9558" customFormat="false" ht="15" hidden="false" customHeight="false" outlineLevel="0" collapsed="false">
      <c r="A9558" s="21" t="s">
        <v>4132</v>
      </c>
      <c r="B9558" s="21" t="s">
        <v>3505</v>
      </c>
      <c r="C9558" s="23" t="n">
        <v>46273</v>
      </c>
      <c r="D9558" s="21" t="s">
        <v>813</v>
      </c>
      <c r="E9558" s="21" t="s">
        <v>366</v>
      </c>
      <c r="F9558" s="12" t="n">
        <v>2</v>
      </c>
      <c r="G9558" s="19" t="n">
        <v>17.95</v>
      </c>
      <c r="H9558" s="19" t="n">
        <v>12.87</v>
      </c>
      <c r="I9558" s="19" t="n">
        <f aca="false">ROUND(F9558*G9558,2)</f>
        <v>35.9</v>
      </c>
      <c r="J9558" s="19" t="n">
        <f aca="false">ROUND(F9558*H9558,2)</f>
        <v>25.74</v>
      </c>
      <c r="K9558" s="19" t="n">
        <f aca="false">INDEX(Pricebook!$L$2:$L$1401,MATCH(D9558,Pricebook!$A$2:$A$1401,0))</f>
        <v>19.25</v>
      </c>
      <c r="L9558" s="19" t="n">
        <f aca="false">ROUND(F9558*K9558,2)</f>
        <v>38.5</v>
      </c>
      <c r="M9558" s="24" t="n">
        <f aca="false">DATE(YEAR(C9558),MONTH(C9558),1)</f>
        <v>46266</v>
      </c>
    </row>
    <row r="9559" customFormat="false" ht="15" hidden="false" customHeight="false" outlineLevel="0" collapsed="false">
      <c r="A9559" s="21" t="s">
        <v>4132</v>
      </c>
      <c r="B9559" s="21" t="s">
        <v>3505</v>
      </c>
      <c r="C9559" s="23" t="n">
        <v>46273</v>
      </c>
      <c r="D9559" s="21" t="s">
        <v>2299</v>
      </c>
      <c r="E9559" s="21" t="s">
        <v>2202</v>
      </c>
      <c r="F9559" s="12" t="n">
        <v>10</v>
      </c>
      <c r="G9559" s="19" t="n">
        <v>7.65</v>
      </c>
      <c r="H9559" s="19" t="n">
        <v>4.67</v>
      </c>
      <c r="I9559" s="19" t="n">
        <f aca="false">ROUND(F9559*G9559,2)</f>
        <v>76.5</v>
      </c>
      <c r="J9559" s="19" t="n">
        <f aca="false">ROUND(F9559*H9559,2)</f>
        <v>46.7</v>
      </c>
      <c r="K9559" s="19" t="n">
        <f aca="false">INDEX(Pricebook!$L$2:$L$1401,MATCH(D9559,Pricebook!$A$2:$A$1401,0))</f>
        <v>8.1</v>
      </c>
      <c r="L9559" s="19" t="n">
        <f aca="false">ROUND(F9559*K9559,2)</f>
        <v>81</v>
      </c>
      <c r="M9559" s="24" t="n">
        <f aca="false">DATE(YEAR(C9559),MONTH(C9559),1)</f>
        <v>46266</v>
      </c>
    </row>
    <row r="9560" customFormat="false" ht="15" hidden="false" customHeight="false" outlineLevel="0" collapsed="false">
      <c r="A9560" s="21" t="s">
        <v>4132</v>
      </c>
      <c r="B9560" s="21" t="s">
        <v>3505</v>
      </c>
      <c r="C9560" s="23" t="n">
        <v>46273</v>
      </c>
      <c r="D9560" s="21" t="s">
        <v>446</v>
      </c>
      <c r="E9560" s="21" t="s">
        <v>366</v>
      </c>
      <c r="F9560" s="12" t="n">
        <v>2</v>
      </c>
      <c r="G9560" s="19" t="n">
        <v>72.1</v>
      </c>
      <c r="H9560" s="19" t="n">
        <v>51.79</v>
      </c>
      <c r="I9560" s="19" t="n">
        <f aca="false">ROUND(F9560*G9560,2)</f>
        <v>144.2</v>
      </c>
      <c r="J9560" s="19" t="n">
        <f aca="false">ROUND(F9560*H9560,2)</f>
        <v>103.58</v>
      </c>
      <c r="K9560" s="19" t="n">
        <f aca="false">INDEX(Pricebook!$L$2:$L$1401,MATCH(D9560,Pricebook!$A$2:$A$1401,0))</f>
        <v>77.3</v>
      </c>
      <c r="L9560" s="19" t="n">
        <f aca="false">ROUND(F9560*K9560,2)</f>
        <v>154.6</v>
      </c>
      <c r="M9560" s="24" t="n">
        <f aca="false">DATE(YEAR(C9560),MONTH(C9560),1)</f>
        <v>46266</v>
      </c>
    </row>
    <row r="9561" customFormat="false" ht="15" hidden="false" customHeight="false" outlineLevel="0" collapsed="false">
      <c r="A9561" s="21" t="s">
        <v>4132</v>
      </c>
      <c r="B9561" s="21" t="s">
        <v>3505</v>
      </c>
      <c r="C9561" s="23" t="n">
        <v>46273</v>
      </c>
      <c r="D9561" s="21" t="s">
        <v>2333</v>
      </c>
      <c r="E9561" s="21" t="s">
        <v>2202</v>
      </c>
      <c r="F9561" s="12" t="n">
        <v>3</v>
      </c>
      <c r="G9561" s="19" t="n">
        <v>41.9</v>
      </c>
      <c r="H9561" s="19" t="n">
        <v>25.71</v>
      </c>
      <c r="I9561" s="19" t="n">
        <f aca="false">ROUND(F9561*G9561,2)</f>
        <v>125.7</v>
      </c>
      <c r="J9561" s="19" t="n">
        <f aca="false">ROUND(F9561*H9561,2)</f>
        <v>77.13</v>
      </c>
      <c r="K9561" s="19" t="n">
        <f aca="false">INDEX(Pricebook!$L$2:$L$1401,MATCH(D9561,Pricebook!$A$2:$A$1401,0))</f>
        <v>44.35</v>
      </c>
      <c r="L9561" s="19" t="n">
        <f aca="false">ROUND(F9561*K9561,2)</f>
        <v>133.05</v>
      </c>
      <c r="M9561" s="24" t="n">
        <f aca="false">DATE(YEAR(C9561),MONTH(C9561),1)</f>
        <v>46266</v>
      </c>
    </row>
    <row r="9562" customFormat="false" ht="15" hidden="false" customHeight="false" outlineLevel="0" collapsed="false">
      <c r="A9562" s="21" t="s">
        <v>4132</v>
      </c>
      <c r="B9562" s="21" t="s">
        <v>3505</v>
      </c>
      <c r="C9562" s="23" t="n">
        <v>46273</v>
      </c>
      <c r="D9562" s="21" t="s">
        <v>2345</v>
      </c>
      <c r="E9562" s="21" t="s">
        <v>2202</v>
      </c>
      <c r="F9562" s="12" t="n">
        <v>1</v>
      </c>
      <c r="G9562" s="19" t="n">
        <v>83.8</v>
      </c>
      <c r="H9562" s="19" t="n">
        <v>52.17</v>
      </c>
      <c r="I9562" s="19" t="n">
        <f aca="false">ROUND(F9562*G9562,2)</f>
        <v>83.8</v>
      </c>
      <c r="J9562" s="19" t="n">
        <f aca="false">ROUND(F9562*H9562,2)</f>
        <v>52.17</v>
      </c>
      <c r="K9562" s="19" t="n">
        <f aca="false">INDEX(Pricebook!$L$2:$L$1401,MATCH(D9562,Pricebook!$A$2:$A$1401,0))</f>
        <v>89.95</v>
      </c>
      <c r="L9562" s="19" t="n">
        <f aca="false">ROUND(F9562*K9562,2)</f>
        <v>89.95</v>
      </c>
      <c r="M9562" s="24" t="n">
        <f aca="false">DATE(YEAR(C9562),MONTH(C9562),1)</f>
        <v>46266</v>
      </c>
    </row>
    <row r="9563" customFormat="false" ht="15" hidden="false" customHeight="false" outlineLevel="0" collapsed="false">
      <c r="A9563" s="21" t="s">
        <v>4132</v>
      </c>
      <c r="B9563" s="21" t="s">
        <v>3505</v>
      </c>
      <c r="C9563" s="23" t="n">
        <v>46273</v>
      </c>
      <c r="D9563" s="21" t="s">
        <v>695</v>
      </c>
      <c r="E9563" s="21" t="s">
        <v>366</v>
      </c>
      <c r="F9563" s="12" t="n">
        <v>5</v>
      </c>
      <c r="G9563" s="19" t="n">
        <v>12.05</v>
      </c>
      <c r="H9563" s="19" t="n">
        <v>8.71</v>
      </c>
      <c r="I9563" s="19" t="n">
        <f aca="false">ROUND(F9563*G9563,2)</f>
        <v>60.25</v>
      </c>
      <c r="J9563" s="19" t="n">
        <f aca="false">ROUND(F9563*H9563,2)</f>
        <v>43.55</v>
      </c>
      <c r="K9563" s="19" t="n">
        <f aca="false">INDEX(Pricebook!$L$2:$L$1401,MATCH(D9563,Pricebook!$A$2:$A$1401,0))</f>
        <v>13</v>
      </c>
      <c r="L9563" s="19" t="n">
        <f aca="false">ROUND(F9563*K9563,2)</f>
        <v>65</v>
      </c>
      <c r="M9563" s="24" t="n">
        <f aca="false">DATE(YEAR(C9563),MONTH(C9563),1)</f>
        <v>46266</v>
      </c>
    </row>
    <row r="9564" customFormat="false" ht="15" hidden="false" customHeight="false" outlineLevel="0" collapsed="false">
      <c r="A9564" s="21" t="s">
        <v>4132</v>
      </c>
      <c r="B9564" s="21" t="s">
        <v>3505</v>
      </c>
      <c r="C9564" s="23" t="n">
        <v>46273</v>
      </c>
      <c r="D9564" s="21" t="s">
        <v>759</v>
      </c>
      <c r="E9564" s="21" t="s">
        <v>366</v>
      </c>
      <c r="F9564" s="12" t="n">
        <v>2</v>
      </c>
      <c r="G9564" s="19" t="n">
        <v>41.2</v>
      </c>
      <c r="H9564" s="19" t="n">
        <v>29.68</v>
      </c>
      <c r="I9564" s="19" t="n">
        <f aca="false">ROUND(F9564*G9564,2)</f>
        <v>82.4</v>
      </c>
      <c r="J9564" s="19" t="n">
        <f aca="false">ROUND(F9564*H9564,2)</f>
        <v>59.36</v>
      </c>
      <c r="K9564" s="19" t="n">
        <f aca="false">INDEX(Pricebook!$L$2:$L$1401,MATCH(D9564,Pricebook!$A$2:$A$1401,0))</f>
        <v>44.3</v>
      </c>
      <c r="L9564" s="19" t="n">
        <f aca="false">ROUND(F9564*K9564,2)</f>
        <v>88.6</v>
      </c>
      <c r="M9564" s="24" t="n">
        <f aca="false">DATE(YEAR(C9564),MONTH(C9564),1)</f>
        <v>46266</v>
      </c>
    </row>
    <row r="9565" customFormat="false" ht="15" hidden="false" customHeight="false" outlineLevel="0" collapsed="false">
      <c r="A9565" s="21" t="s">
        <v>4132</v>
      </c>
      <c r="B9565" s="21" t="s">
        <v>3505</v>
      </c>
      <c r="C9565" s="23" t="n">
        <v>46273</v>
      </c>
      <c r="D9565" s="21" t="s">
        <v>581</v>
      </c>
      <c r="E9565" s="21" t="s">
        <v>366</v>
      </c>
      <c r="F9565" s="12" t="n">
        <v>1</v>
      </c>
      <c r="G9565" s="19" t="n">
        <v>56.75</v>
      </c>
      <c r="H9565" s="19" t="n">
        <v>40.85</v>
      </c>
      <c r="I9565" s="19" t="n">
        <f aca="false">ROUND(F9565*G9565,2)</f>
        <v>56.75</v>
      </c>
      <c r="J9565" s="19" t="n">
        <f aca="false">ROUND(F9565*H9565,2)</f>
        <v>40.85</v>
      </c>
      <c r="K9565" s="19" t="n">
        <f aca="false">INDEX(Pricebook!$L$2:$L$1401,MATCH(D9565,Pricebook!$A$2:$A$1401,0))</f>
        <v>61</v>
      </c>
      <c r="L9565" s="19" t="n">
        <f aca="false">ROUND(F9565*K9565,2)</f>
        <v>61</v>
      </c>
      <c r="M9565" s="24" t="n">
        <f aca="false">DATE(YEAR(C9565),MONTH(C9565),1)</f>
        <v>46266</v>
      </c>
    </row>
    <row r="9566" customFormat="false" ht="15" hidden="false" customHeight="false" outlineLevel="0" collapsed="false">
      <c r="A9566" s="21" t="s">
        <v>4132</v>
      </c>
      <c r="B9566" s="21" t="s">
        <v>3505</v>
      </c>
      <c r="C9566" s="23" t="n">
        <v>46273</v>
      </c>
      <c r="D9566" s="21" t="s">
        <v>721</v>
      </c>
      <c r="E9566" s="21" t="s">
        <v>366</v>
      </c>
      <c r="F9566" s="12" t="n">
        <v>2</v>
      </c>
      <c r="G9566" s="19" t="n">
        <v>30.45</v>
      </c>
      <c r="H9566" s="19" t="n">
        <v>22.04</v>
      </c>
      <c r="I9566" s="19" t="n">
        <f aca="false">ROUND(F9566*G9566,2)</f>
        <v>60.9</v>
      </c>
      <c r="J9566" s="19" t="n">
        <f aca="false">ROUND(F9566*H9566,2)</f>
        <v>44.08</v>
      </c>
      <c r="K9566" s="19" t="n">
        <f aca="false">INDEX(Pricebook!$L$2:$L$1401,MATCH(D9566,Pricebook!$A$2:$A$1401,0))</f>
        <v>32.9</v>
      </c>
      <c r="L9566" s="19" t="n">
        <f aca="false">ROUND(F9566*K9566,2)</f>
        <v>65.8</v>
      </c>
      <c r="M9566" s="24" t="n">
        <f aca="false">DATE(YEAR(C9566),MONTH(C9566),1)</f>
        <v>46266</v>
      </c>
    </row>
    <row r="9567" customFormat="false" ht="15" hidden="false" customHeight="false" outlineLevel="0" collapsed="false">
      <c r="A9567" s="21" t="s">
        <v>4133</v>
      </c>
      <c r="B9567" s="21" t="s">
        <v>3669</v>
      </c>
      <c r="C9567" s="23" t="n">
        <v>46273</v>
      </c>
      <c r="D9567" s="21" t="s">
        <v>364</v>
      </c>
      <c r="E9567" s="21" t="s">
        <v>366</v>
      </c>
      <c r="F9567" s="12" t="n">
        <v>1</v>
      </c>
      <c r="G9567" s="19" t="n">
        <v>65.25</v>
      </c>
      <c r="H9567" s="19" t="n">
        <v>46.79</v>
      </c>
      <c r="I9567" s="19" t="n">
        <f aca="false">ROUND(F9567*G9567,2)</f>
        <v>65.25</v>
      </c>
      <c r="J9567" s="19" t="n">
        <f aca="false">ROUND(F9567*H9567,2)</f>
        <v>46.79</v>
      </c>
      <c r="K9567" s="19" t="n">
        <f aca="false">INDEX(Pricebook!$L$2:$L$1401,MATCH(D9567,Pricebook!$A$2:$A$1401,0))</f>
        <v>69.85</v>
      </c>
      <c r="L9567" s="19" t="n">
        <f aca="false">ROUND(F9567*K9567,2)</f>
        <v>69.85</v>
      </c>
      <c r="M9567" s="24" t="n">
        <f aca="false">DATE(YEAR(C9567),MONTH(C9567),1)</f>
        <v>46266</v>
      </c>
    </row>
    <row r="9568" customFormat="false" ht="15" hidden="false" customHeight="false" outlineLevel="0" collapsed="false">
      <c r="A9568" s="21" t="s">
        <v>4133</v>
      </c>
      <c r="B9568" s="21" t="s">
        <v>3669</v>
      </c>
      <c r="C9568" s="23" t="n">
        <v>46273</v>
      </c>
      <c r="D9568" s="21" t="s">
        <v>683</v>
      </c>
      <c r="E9568" s="21" t="s">
        <v>366</v>
      </c>
      <c r="F9568" s="12" t="n">
        <v>2</v>
      </c>
      <c r="G9568" s="19" t="n">
        <v>11</v>
      </c>
      <c r="H9568" s="19" t="n">
        <v>7.87</v>
      </c>
      <c r="I9568" s="19" t="n">
        <f aca="false">ROUND(F9568*G9568,2)</f>
        <v>22</v>
      </c>
      <c r="J9568" s="19" t="n">
        <f aca="false">ROUND(F9568*H9568,2)</f>
        <v>15.74</v>
      </c>
      <c r="K9568" s="19" t="n">
        <f aca="false">INDEX(Pricebook!$L$2:$L$1401,MATCH(D9568,Pricebook!$A$2:$A$1401,0))</f>
        <v>11.75</v>
      </c>
      <c r="L9568" s="19" t="n">
        <f aca="false">ROUND(F9568*K9568,2)</f>
        <v>23.5</v>
      </c>
      <c r="M9568" s="24" t="n">
        <f aca="false">DATE(YEAR(C9568),MONTH(C9568),1)</f>
        <v>46266</v>
      </c>
    </row>
    <row r="9569" customFormat="false" ht="15" hidden="false" customHeight="false" outlineLevel="0" collapsed="false">
      <c r="A9569" s="21" t="s">
        <v>4133</v>
      </c>
      <c r="B9569" s="21" t="s">
        <v>3669</v>
      </c>
      <c r="C9569" s="23" t="n">
        <v>46273</v>
      </c>
      <c r="D9569" s="21" t="s">
        <v>1715</v>
      </c>
      <c r="E9569" s="21" t="s">
        <v>1452</v>
      </c>
      <c r="F9569" s="12" t="n">
        <v>3</v>
      </c>
      <c r="G9569" s="19" t="n">
        <v>59.5</v>
      </c>
      <c r="H9569" s="19" t="n">
        <v>36.66</v>
      </c>
      <c r="I9569" s="19" t="n">
        <f aca="false">ROUND(F9569*G9569,2)</f>
        <v>178.5</v>
      </c>
      <c r="J9569" s="19" t="n">
        <f aca="false">ROUND(F9569*H9569,2)</f>
        <v>109.98</v>
      </c>
      <c r="K9569" s="19" t="n">
        <f aca="false">INDEX(Pricebook!$L$2:$L$1401,MATCH(D9569,Pricebook!$A$2:$A$1401,0))</f>
        <v>61.1</v>
      </c>
      <c r="L9569" s="19" t="n">
        <f aca="false">ROUND(F9569*K9569,2)</f>
        <v>183.3</v>
      </c>
      <c r="M9569" s="24" t="n">
        <f aca="false">DATE(YEAR(C9569),MONTH(C9569),1)</f>
        <v>46266</v>
      </c>
    </row>
    <row r="9570" customFormat="false" ht="15" hidden="false" customHeight="false" outlineLevel="0" collapsed="false">
      <c r="A9570" s="21" t="s">
        <v>4133</v>
      </c>
      <c r="B9570" s="21" t="s">
        <v>3669</v>
      </c>
      <c r="C9570" s="23" t="n">
        <v>46273</v>
      </c>
      <c r="D9570" s="21" t="s">
        <v>1785</v>
      </c>
      <c r="E9570" s="21" t="s">
        <v>1452</v>
      </c>
      <c r="F9570" s="12" t="n">
        <v>9</v>
      </c>
      <c r="G9570" s="19" t="n">
        <v>68.45</v>
      </c>
      <c r="H9570" s="19" t="n">
        <v>42.33</v>
      </c>
      <c r="I9570" s="19" t="n">
        <f aca="false">ROUND(F9570*G9570,2)</f>
        <v>616.05</v>
      </c>
      <c r="J9570" s="19" t="n">
        <f aca="false">ROUND(F9570*H9570,2)</f>
        <v>380.97</v>
      </c>
      <c r="K9570" s="19" t="n">
        <f aca="false">INDEX(Pricebook!$L$2:$L$1401,MATCH(D9570,Pricebook!$A$2:$A$1401,0))</f>
        <v>70.55</v>
      </c>
      <c r="L9570" s="19" t="n">
        <f aca="false">ROUND(F9570*K9570,2)</f>
        <v>634.95</v>
      </c>
      <c r="M9570" s="24" t="n">
        <f aca="false">DATE(YEAR(C9570),MONTH(C9570),1)</f>
        <v>46266</v>
      </c>
    </row>
    <row r="9571" customFormat="false" ht="15" hidden="false" customHeight="false" outlineLevel="0" collapsed="false">
      <c r="A9571" s="21" t="s">
        <v>4133</v>
      </c>
      <c r="B9571" s="21" t="s">
        <v>3669</v>
      </c>
      <c r="C9571" s="23" t="n">
        <v>46273</v>
      </c>
      <c r="D9571" s="21" t="s">
        <v>685</v>
      </c>
      <c r="E9571" s="21" t="s">
        <v>366</v>
      </c>
      <c r="F9571" s="12" t="n">
        <v>1</v>
      </c>
      <c r="G9571" s="19" t="n">
        <v>53.3</v>
      </c>
      <c r="H9571" s="19" t="n">
        <v>38.63</v>
      </c>
      <c r="I9571" s="19" t="n">
        <f aca="false">ROUND(F9571*G9571,2)</f>
        <v>53.3</v>
      </c>
      <c r="J9571" s="19" t="n">
        <f aca="false">ROUND(F9571*H9571,2)</f>
        <v>38.63</v>
      </c>
      <c r="K9571" s="19" t="n">
        <f aca="false">INDEX(Pricebook!$L$2:$L$1401,MATCH(D9571,Pricebook!$A$2:$A$1401,0))</f>
        <v>57.7</v>
      </c>
      <c r="L9571" s="19" t="n">
        <f aca="false">ROUND(F9571*K9571,2)</f>
        <v>57.7</v>
      </c>
      <c r="M9571" s="24" t="n">
        <f aca="false">DATE(YEAR(C9571),MONTH(C9571),1)</f>
        <v>46266</v>
      </c>
    </row>
    <row r="9572" customFormat="false" ht="15" hidden="false" customHeight="false" outlineLevel="0" collapsed="false">
      <c r="A9572" s="21" t="s">
        <v>4133</v>
      </c>
      <c r="B9572" s="21" t="s">
        <v>3669</v>
      </c>
      <c r="C9572" s="23" t="n">
        <v>46273</v>
      </c>
      <c r="D9572" s="21" t="s">
        <v>2428</v>
      </c>
      <c r="E9572" s="21" t="s">
        <v>2202</v>
      </c>
      <c r="F9572" s="12" t="n">
        <v>4</v>
      </c>
      <c r="G9572" s="19" t="n">
        <v>14.45</v>
      </c>
      <c r="H9572" s="19" t="n">
        <v>8.91</v>
      </c>
      <c r="I9572" s="19" t="n">
        <f aca="false">ROUND(F9572*G9572,2)</f>
        <v>57.8</v>
      </c>
      <c r="J9572" s="19" t="n">
        <f aca="false">ROUND(F9572*H9572,2)</f>
        <v>35.64</v>
      </c>
      <c r="K9572" s="19" t="n">
        <f aca="false">INDEX(Pricebook!$L$2:$L$1401,MATCH(D9572,Pricebook!$A$2:$A$1401,0))</f>
        <v>15.4</v>
      </c>
      <c r="L9572" s="19" t="n">
        <f aca="false">ROUND(F9572*K9572,2)</f>
        <v>61.6</v>
      </c>
      <c r="M9572" s="24" t="n">
        <f aca="false">DATE(YEAR(C9572),MONTH(C9572),1)</f>
        <v>46266</v>
      </c>
    </row>
    <row r="9573" customFormat="false" ht="15" hidden="false" customHeight="false" outlineLevel="0" collapsed="false">
      <c r="A9573" s="21" t="s">
        <v>4133</v>
      </c>
      <c r="B9573" s="21" t="s">
        <v>3669</v>
      </c>
      <c r="C9573" s="23" t="n">
        <v>46273</v>
      </c>
      <c r="D9573" s="21" t="s">
        <v>939</v>
      </c>
      <c r="E9573" s="21" t="s">
        <v>366</v>
      </c>
      <c r="F9573" s="12" t="n">
        <v>1</v>
      </c>
      <c r="G9573" s="19" t="n">
        <v>40.3</v>
      </c>
      <c r="H9573" s="19" t="n">
        <v>32.74</v>
      </c>
      <c r="I9573" s="19" t="n">
        <f aca="false">ROUND(F9573*G9573,2)</f>
        <v>40.3</v>
      </c>
      <c r="J9573" s="19" t="n">
        <f aca="false">ROUND(F9573*H9573,2)</f>
        <v>32.74</v>
      </c>
      <c r="K9573" s="19" t="n">
        <f aca="false">INDEX(Pricebook!$L$2:$L$1401,MATCH(D9573,Pricebook!$A$2:$A$1401,0))</f>
        <v>43.1</v>
      </c>
      <c r="L9573" s="19" t="n">
        <f aca="false">ROUND(F9573*K9573,2)</f>
        <v>43.1</v>
      </c>
      <c r="M9573" s="24" t="n">
        <f aca="false">DATE(YEAR(C9573),MONTH(C9573),1)</f>
        <v>46266</v>
      </c>
    </row>
    <row r="9574" customFormat="false" ht="15" hidden="false" customHeight="false" outlineLevel="0" collapsed="false">
      <c r="A9574" s="21" t="s">
        <v>4133</v>
      </c>
      <c r="B9574" s="21" t="s">
        <v>3669</v>
      </c>
      <c r="C9574" s="23" t="n">
        <v>46273</v>
      </c>
      <c r="D9574" s="21" t="s">
        <v>949</v>
      </c>
      <c r="E9574" s="21" t="s">
        <v>366</v>
      </c>
      <c r="F9574" s="12" t="n">
        <v>3</v>
      </c>
      <c r="G9574" s="19" t="n">
        <v>17.75</v>
      </c>
      <c r="H9574" s="19" t="n">
        <v>12.65</v>
      </c>
      <c r="I9574" s="19" t="n">
        <f aca="false">ROUND(F9574*G9574,2)</f>
        <v>53.25</v>
      </c>
      <c r="J9574" s="19" t="n">
        <f aca="false">ROUND(F9574*H9574,2)</f>
        <v>37.95</v>
      </c>
      <c r="K9574" s="19" t="n">
        <f aca="false">INDEX(Pricebook!$L$2:$L$1401,MATCH(D9574,Pricebook!$A$2:$A$1401,0))</f>
        <v>18.9</v>
      </c>
      <c r="L9574" s="19" t="n">
        <f aca="false">ROUND(F9574*K9574,2)</f>
        <v>56.7</v>
      </c>
      <c r="M9574" s="24" t="n">
        <f aca="false">DATE(YEAR(C9574),MONTH(C9574),1)</f>
        <v>46266</v>
      </c>
    </row>
    <row r="9575" customFormat="false" ht="15" hidden="false" customHeight="false" outlineLevel="0" collapsed="false">
      <c r="A9575" s="21" t="s">
        <v>4133</v>
      </c>
      <c r="B9575" s="21" t="s">
        <v>3669</v>
      </c>
      <c r="C9575" s="23" t="n">
        <v>46273</v>
      </c>
      <c r="D9575" s="21" t="s">
        <v>2210</v>
      </c>
      <c r="E9575" s="21" t="s">
        <v>2202</v>
      </c>
      <c r="F9575" s="12" t="n">
        <v>1</v>
      </c>
      <c r="G9575" s="19" t="n">
        <v>38.15</v>
      </c>
      <c r="H9575" s="19" t="n">
        <v>23.32</v>
      </c>
      <c r="I9575" s="19" t="n">
        <f aca="false">ROUND(F9575*G9575,2)</f>
        <v>38.15</v>
      </c>
      <c r="J9575" s="19" t="n">
        <f aca="false">ROUND(F9575*H9575,2)</f>
        <v>23.32</v>
      </c>
      <c r="K9575" s="19" t="n">
        <f aca="false">INDEX(Pricebook!$L$2:$L$1401,MATCH(D9575,Pricebook!$A$2:$A$1401,0))</f>
        <v>40.25</v>
      </c>
      <c r="L9575" s="19" t="n">
        <f aca="false">ROUND(F9575*K9575,2)</f>
        <v>40.25</v>
      </c>
      <c r="M9575" s="24" t="n">
        <f aca="false">DATE(YEAR(C9575),MONTH(C9575),1)</f>
        <v>46266</v>
      </c>
    </row>
    <row r="9576" customFormat="false" ht="15" hidden="false" customHeight="false" outlineLevel="0" collapsed="false">
      <c r="A9576" s="21" t="s">
        <v>4134</v>
      </c>
      <c r="B9576" s="21" t="s">
        <v>3339</v>
      </c>
      <c r="C9576" s="23" t="n">
        <v>46273</v>
      </c>
      <c r="D9576" s="21" t="s">
        <v>1647</v>
      </c>
      <c r="E9576" s="21" t="s">
        <v>1452</v>
      </c>
      <c r="F9576" s="12" t="n">
        <v>3</v>
      </c>
      <c r="G9576" s="19" t="n">
        <v>59.1</v>
      </c>
      <c r="H9576" s="19" t="n">
        <v>39.04</v>
      </c>
      <c r="I9576" s="19" t="n">
        <f aca="false">ROUND(F9576*G9576,2)</f>
        <v>177.3</v>
      </c>
      <c r="J9576" s="19" t="n">
        <f aca="false">ROUND(F9576*H9576,2)</f>
        <v>117.12</v>
      </c>
      <c r="K9576" s="19" t="n">
        <f aca="false">INDEX(Pricebook!$L$2:$L$1401,MATCH(D9576,Pricebook!$A$2:$A$1401,0))</f>
        <v>61</v>
      </c>
      <c r="L9576" s="19" t="n">
        <f aca="false">ROUND(F9576*K9576,2)</f>
        <v>183</v>
      </c>
      <c r="M9576" s="24" t="n">
        <f aca="false">DATE(YEAR(C9576),MONTH(C9576),1)</f>
        <v>46266</v>
      </c>
    </row>
    <row r="9577" customFormat="false" ht="15" hidden="false" customHeight="false" outlineLevel="0" collapsed="false">
      <c r="A9577" s="21" t="s">
        <v>4134</v>
      </c>
      <c r="B9577" s="21" t="s">
        <v>3339</v>
      </c>
      <c r="C9577" s="23" t="n">
        <v>46273</v>
      </c>
      <c r="D9577" s="21" t="s">
        <v>2335</v>
      </c>
      <c r="E9577" s="21" t="s">
        <v>2202</v>
      </c>
      <c r="F9577" s="12" t="n">
        <v>4</v>
      </c>
      <c r="G9577" s="19" t="n">
        <v>103.15</v>
      </c>
      <c r="H9577" s="19" t="n">
        <v>64.18</v>
      </c>
      <c r="I9577" s="19" t="n">
        <f aca="false">ROUND(F9577*G9577,2)</f>
        <v>412.6</v>
      </c>
      <c r="J9577" s="19" t="n">
        <f aca="false">ROUND(F9577*H9577,2)</f>
        <v>256.72</v>
      </c>
      <c r="K9577" s="19" t="n">
        <f aca="false">INDEX(Pricebook!$L$2:$L$1401,MATCH(D9577,Pricebook!$A$2:$A$1401,0))</f>
        <v>110.7</v>
      </c>
      <c r="L9577" s="19" t="n">
        <f aca="false">ROUND(F9577*K9577,2)</f>
        <v>442.8</v>
      </c>
      <c r="M9577" s="24" t="n">
        <f aca="false">DATE(YEAR(C9577),MONTH(C9577),1)</f>
        <v>46266</v>
      </c>
    </row>
    <row r="9578" customFormat="false" ht="15" hidden="false" customHeight="false" outlineLevel="0" collapsed="false">
      <c r="A9578" s="21" t="s">
        <v>4134</v>
      </c>
      <c r="B9578" s="21" t="s">
        <v>3339</v>
      </c>
      <c r="C9578" s="23" t="n">
        <v>46273</v>
      </c>
      <c r="D9578" s="21" t="s">
        <v>531</v>
      </c>
      <c r="E9578" s="21" t="s">
        <v>366</v>
      </c>
      <c r="F9578" s="12" t="n">
        <v>4</v>
      </c>
      <c r="G9578" s="19" t="n">
        <v>8.7</v>
      </c>
      <c r="H9578" s="19" t="n">
        <v>6.26</v>
      </c>
      <c r="I9578" s="19" t="n">
        <f aca="false">ROUND(F9578*G9578,2)</f>
        <v>34.8</v>
      </c>
      <c r="J9578" s="19" t="n">
        <f aca="false">ROUND(F9578*H9578,2)</f>
        <v>25.04</v>
      </c>
      <c r="K9578" s="19" t="n">
        <f aca="false">INDEX(Pricebook!$L$2:$L$1401,MATCH(D9578,Pricebook!$A$2:$A$1401,0))</f>
        <v>9.35</v>
      </c>
      <c r="L9578" s="19" t="n">
        <f aca="false">ROUND(F9578*K9578,2)</f>
        <v>37.4</v>
      </c>
      <c r="M9578" s="24" t="n">
        <f aca="false">DATE(YEAR(C9578),MONTH(C9578),1)</f>
        <v>46266</v>
      </c>
    </row>
    <row r="9579" customFormat="false" ht="15" hidden="false" customHeight="false" outlineLevel="0" collapsed="false">
      <c r="A9579" s="21" t="s">
        <v>4134</v>
      </c>
      <c r="B9579" s="21" t="s">
        <v>3339</v>
      </c>
      <c r="C9579" s="23" t="n">
        <v>46273</v>
      </c>
      <c r="D9579" s="21" t="s">
        <v>1676</v>
      </c>
      <c r="E9579" s="21" t="s">
        <v>1452</v>
      </c>
      <c r="F9579" s="12" t="n">
        <v>2</v>
      </c>
      <c r="G9579" s="19" t="n">
        <v>58.5</v>
      </c>
      <c r="H9579" s="19" t="n">
        <v>36.29</v>
      </c>
      <c r="I9579" s="19" t="n">
        <f aca="false">ROUND(F9579*G9579,2)</f>
        <v>117</v>
      </c>
      <c r="J9579" s="19" t="n">
        <f aca="false">ROUND(F9579*H9579,2)</f>
        <v>72.58</v>
      </c>
      <c r="K9579" s="19" t="n">
        <f aca="false">INDEX(Pricebook!$L$2:$L$1401,MATCH(D9579,Pricebook!$A$2:$A$1401,0))</f>
        <v>60.5</v>
      </c>
      <c r="L9579" s="19" t="n">
        <f aca="false">ROUND(F9579*K9579,2)</f>
        <v>121</v>
      </c>
      <c r="M9579" s="24" t="n">
        <f aca="false">DATE(YEAR(C9579),MONTH(C9579),1)</f>
        <v>46266</v>
      </c>
    </row>
    <row r="9580" customFormat="false" ht="15" hidden="false" customHeight="false" outlineLevel="0" collapsed="false">
      <c r="A9580" s="21" t="s">
        <v>4134</v>
      </c>
      <c r="B9580" s="21" t="s">
        <v>3339</v>
      </c>
      <c r="C9580" s="23" t="n">
        <v>46273</v>
      </c>
      <c r="D9580" s="21" t="s">
        <v>1450</v>
      </c>
      <c r="E9580" s="21" t="s">
        <v>1452</v>
      </c>
      <c r="F9580" s="12" t="n">
        <v>4</v>
      </c>
      <c r="G9580" s="19" t="n">
        <v>100</v>
      </c>
      <c r="H9580" s="19" t="n">
        <v>61.62</v>
      </c>
      <c r="I9580" s="19" t="n">
        <f aca="false">ROUND(F9580*G9580,2)</f>
        <v>400</v>
      </c>
      <c r="J9580" s="19" t="n">
        <f aca="false">ROUND(F9580*H9580,2)</f>
        <v>246.48</v>
      </c>
      <c r="K9580" s="19" t="n">
        <f aca="false">INDEX(Pricebook!$L$2:$L$1401,MATCH(D9580,Pricebook!$A$2:$A$1401,0))</f>
        <v>102.7</v>
      </c>
      <c r="L9580" s="19" t="n">
        <f aca="false">ROUND(F9580*K9580,2)</f>
        <v>410.8</v>
      </c>
      <c r="M9580" s="24" t="n">
        <f aca="false">DATE(YEAR(C9580),MONTH(C9580),1)</f>
        <v>46266</v>
      </c>
    </row>
    <row r="9581" customFormat="false" ht="15" hidden="false" customHeight="false" outlineLevel="0" collapsed="false">
      <c r="A9581" s="21" t="s">
        <v>4134</v>
      </c>
      <c r="B9581" s="21" t="s">
        <v>3339</v>
      </c>
      <c r="C9581" s="23" t="n">
        <v>46273</v>
      </c>
      <c r="D9581" s="21" t="s">
        <v>1495</v>
      </c>
      <c r="E9581" s="21" t="s">
        <v>1452</v>
      </c>
      <c r="F9581" s="12" t="n">
        <v>14</v>
      </c>
      <c r="G9581" s="19" t="n">
        <v>30.5</v>
      </c>
      <c r="H9581" s="19" t="n">
        <v>18.82</v>
      </c>
      <c r="I9581" s="19" t="n">
        <f aca="false">ROUND(F9581*G9581,2)</f>
        <v>427</v>
      </c>
      <c r="J9581" s="19" t="n">
        <f aca="false">ROUND(F9581*H9581,2)</f>
        <v>263.48</v>
      </c>
      <c r="K9581" s="19" t="n">
        <f aca="false">INDEX(Pricebook!$L$2:$L$1401,MATCH(D9581,Pricebook!$A$2:$A$1401,0))</f>
        <v>31.4</v>
      </c>
      <c r="L9581" s="19" t="n">
        <f aca="false">ROUND(F9581*K9581,2)</f>
        <v>439.6</v>
      </c>
      <c r="M9581" s="24" t="n">
        <f aca="false">DATE(YEAR(C9581),MONTH(C9581),1)</f>
        <v>46266</v>
      </c>
    </row>
    <row r="9582" customFormat="false" ht="15" hidden="false" customHeight="false" outlineLevel="0" collapsed="false">
      <c r="A9582" s="21" t="s">
        <v>4134</v>
      </c>
      <c r="B9582" s="21" t="s">
        <v>3339</v>
      </c>
      <c r="C9582" s="23" t="n">
        <v>46273</v>
      </c>
      <c r="D9582" s="21" t="s">
        <v>1857</v>
      </c>
      <c r="E9582" s="21" t="s">
        <v>1452</v>
      </c>
      <c r="F9582" s="12" t="n">
        <v>15</v>
      </c>
      <c r="G9582" s="19" t="n">
        <v>23</v>
      </c>
      <c r="H9582" s="19" t="n">
        <v>14.25</v>
      </c>
      <c r="I9582" s="19" t="n">
        <f aca="false">ROUND(F9582*G9582,2)</f>
        <v>345</v>
      </c>
      <c r="J9582" s="19" t="n">
        <f aca="false">ROUND(F9582*H9582,2)</f>
        <v>213.75</v>
      </c>
      <c r="K9582" s="19" t="n">
        <f aca="false">INDEX(Pricebook!$L$2:$L$1401,MATCH(D9582,Pricebook!$A$2:$A$1401,0))</f>
        <v>23.75</v>
      </c>
      <c r="L9582" s="19" t="n">
        <f aca="false">ROUND(F9582*K9582,2)</f>
        <v>356.25</v>
      </c>
      <c r="M9582" s="24" t="n">
        <f aca="false">DATE(YEAR(C9582),MONTH(C9582),1)</f>
        <v>46266</v>
      </c>
    </row>
    <row r="9583" customFormat="false" ht="15" hidden="false" customHeight="false" outlineLevel="0" collapsed="false">
      <c r="A9583" s="21" t="s">
        <v>4134</v>
      </c>
      <c r="B9583" s="21" t="s">
        <v>3339</v>
      </c>
      <c r="C9583" s="23" t="n">
        <v>46273</v>
      </c>
      <c r="D9583" s="21" t="s">
        <v>1919</v>
      </c>
      <c r="E9583" s="21" t="s">
        <v>1452</v>
      </c>
      <c r="F9583" s="12" t="n">
        <v>4</v>
      </c>
      <c r="G9583" s="19" t="n">
        <v>50</v>
      </c>
      <c r="H9583" s="19" t="n">
        <v>31.23</v>
      </c>
      <c r="I9583" s="19" t="n">
        <f aca="false">ROUND(F9583*G9583,2)</f>
        <v>200</v>
      </c>
      <c r="J9583" s="19" t="n">
        <f aca="false">ROUND(F9583*H9583,2)</f>
        <v>124.92</v>
      </c>
      <c r="K9583" s="19" t="n">
        <f aca="false">INDEX(Pricebook!$L$2:$L$1401,MATCH(D9583,Pricebook!$A$2:$A$1401,0))</f>
        <v>52.05</v>
      </c>
      <c r="L9583" s="19" t="n">
        <f aca="false">ROUND(F9583*K9583,2)</f>
        <v>208.2</v>
      </c>
      <c r="M9583" s="24" t="n">
        <f aca="false">DATE(YEAR(C9583),MONTH(C9583),1)</f>
        <v>46266</v>
      </c>
    </row>
    <row r="9584" customFormat="false" ht="15" hidden="false" customHeight="false" outlineLevel="0" collapsed="false">
      <c r="A9584" s="21" t="s">
        <v>4135</v>
      </c>
      <c r="B9584" s="21" t="s">
        <v>3790</v>
      </c>
      <c r="C9584" s="23" t="n">
        <v>46273</v>
      </c>
      <c r="D9584" s="21" t="s">
        <v>2384</v>
      </c>
      <c r="E9584" s="21" t="s">
        <v>2202</v>
      </c>
      <c r="F9584" s="12" t="n">
        <v>1</v>
      </c>
      <c r="G9584" s="19" t="n">
        <v>13.95</v>
      </c>
      <c r="H9584" s="19" t="n">
        <v>8.69</v>
      </c>
      <c r="I9584" s="19" t="n">
        <f aca="false">ROUND(F9584*G9584,2)</f>
        <v>13.95</v>
      </c>
      <c r="J9584" s="19" t="n">
        <f aca="false">ROUND(F9584*H9584,2)</f>
        <v>8.69</v>
      </c>
      <c r="K9584" s="19" t="n">
        <f aca="false">INDEX(Pricebook!$L$2:$L$1401,MATCH(D9584,Pricebook!$A$2:$A$1401,0))</f>
        <v>15</v>
      </c>
      <c r="L9584" s="19" t="n">
        <f aca="false">ROUND(F9584*K9584,2)</f>
        <v>15</v>
      </c>
      <c r="M9584" s="24" t="n">
        <f aca="false">DATE(YEAR(C9584),MONTH(C9584),1)</f>
        <v>46266</v>
      </c>
    </row>
    <row r="9585" customFormat="false" ht="15" hidden="false" customHeight="false" outlineLevel="0" collapsed="false">
      <c r="A9585" s="21" t="s">
        <v>4135</v>
      </c>
      <c r="B9585" s="21" t="s">
        <v>3790</v>
      </c>
      <c r="C9585" s="23" t="n">
        <v>46273</v>
      </c>
      <c r="D9585" s="21" t="s">
        <v>2267</v>
      </c>
      <c r="E9585" s="21" t="s">
        <v>2202</v>
      </c>
      <c r="F9585" s="12" t="n">
        <v>6</v>
      </c>
      <c r="G9585" s="19" t="n">
        <v>76.25</v>
      </c>
      <c r="H9585" s="19" t="n">
        <v>47.49</v>
      </c>
      <c r="I9585" s="19" t="n">
        <f aca="false">ROUND(F9585*G9585,2)</f>
        <v>457.5</v>
      </c>
      <c r="J9585" s="19" t="n">
        <f aca="false">ROUND(F9585*H9585,2)</f>
        <v>284.94</v>
      </c>
      <c r="K9585" s="19" t="n">
        <f aca="false">INDEX(Pricebook!$L$2:$L$1401,MATCH(D9585,Pricebook!$A$2:$A$1401,0))</f>
        <v>81.9</v>
      </c>
      <c r="L9585" s="19" t="n">
        <f aca="false">ROUND(F9585*K9585,2)</f>
        <v>491.4</v>
      </c>
      <c r="M9585" s="24" t="n">
        <f aca="false">DATE(YEAR(C9585),MONTH(C9585),1)</f>
        <v>46266</v>
      </c>
    </row>
    <row r="9586" customFormat="false" ht="15" hidden="false" customHeight="false" outlineLevel="0" collapsed="false">
      <c r="A9586" s="21" t="s">
        <v>4135</v>
      </c>
      <c r="B9586" s="21" t="s">
        <v>3790</v>
      </c>
      <c r="C9586" s="23" t="n">
        <v>46273</v>
      </c>
      <c r="D9586" s="21" t="s">
        <v>1931</v>
      </c>
      <c r="E9586" s="21" t="s">
        <v>1452</v>
      </c>
      <c r="F9586" s="12" t="n">
        <v>4</v>
      </c>
      <c r="G9586" s="19" t="n">
        <v>157.2</v>
      </c>
      <c r="H9586" s="19" t="n">
        <v>97.23</v>
      </c>
      <c r="I9586" s="19" t="n">
        <f aca="false">ROUND(F9586*G9586,2)</f>
        <v>628.8</v>
      </c>
      <c r="J9586" s="19" t="n">
        <f aca="false">ROUND(F9586*H9586,2)</f>
        <v>388.92</v>
      </c>
      <c r="K9586" s="19" t="n">
        <f aca="false">INDEX(Pricebook!$L$2:$L$1401,MATCH(D9586,Pricebook!$A$2:$A$1401,0))</f>
        <v>162.05</v>
      </c>
      <c r="L9586" s="19" t="n">
        <f aca="false">ROUND(F9586*K9586,2)</f>
        <v>648.2</v>
      </c>
      <c r="M9586" s="24" t="n">
        <f aca="false">DATE(YEAR(C9586),MONTH(C9586),1)</f>
        <v>46266</v>
      </c>
    </row>
    <row r="9587" customFormat="false" ht="15" hidden="false" customHeight="false" outlineLevel="0" collapsed="false">
      <c r="A9587" s="21" t="s">
        <v>4135</v>
      </c>
      <c r="B9587" s="21" t="s">
        <v>3790</v>
      </c>
      <c r="C9587" s="23" t="n">
        <v>46273</v>
      </c>
      <c r="D9587" s="21" t="s">
        <v>2424</v>
      </c>
      <c r="E9587" s="21" t="s">
        <v>2202</v>
      </c>
      <c r="F9587" s="12" t="n">
        <v>3</v>
      </c>
      <c r="G9587" s="19" t="n">
        <v>51.6</v>
      </c>
      <c r="H9587" s="19" t="n">
        <v>31.66</v>
      </c>
      <c r="I9587" s="19" t="n">
        <f aca="false">ROUND(F9587*G9587,2)</f>
        <v>154.8</v>
      </c>
      <c r="J9587" s="19" t="n">
        <f aca="false">ROUND(F9587*H9587,2)</f>
        <v>94.98</v>
      </c>
      <c r="K9587" s="19" t="n">
        <f aca="false">INDEX(Pricebook!$L$2:$L$1401,MATCH(D9587,Pricebook!$A$2:$A$1401,0))</f>
        <v>54.6</v>
      </c>
      <c r="L9587" s="19" t="n">
        <f aca="false">ROUND(F9587*K9587,2)</f>
        <v>163.8</v>
      </c>
      <c r="M9587" s="24" t="n">
        <f aca="false">DATE(YEAR(C9587),MONTH(C9587),1)</f>
        <v>46266</v>
      </c>
    </row>
    <row r="9588" customFormat="false" ht="15" hidden="false" customHeight="false" outlineLevel="0" collapsed="false">
      <c r="A9588" s="21" t="s">
        <v>4135</v>
      </c>
      <c r="B9588" s="21" t="s">
        <v>3790</v>
      </c>
      <c r="C9588" s="23" t="n">
        <v>46273</v>
      </c>
      <c r="D9588" s="21" t="s">
        <v>2424</v>
      </c>
      <c r="E9588" s="21" t="s">
        <v>2202</v>
      </c>
      <c r="F9588" s="12" t="n">
        <v>5</v>
      </c>
      <c r="G9588" s="19" t="n">
        <v>51.6</v>
      </c>
      <c r="H9588" s="19" t="n">
        <v>31.66</v>
      </c>
      <c r="I9588" s="19" t="n">
        <f aca="false">ROUND(F9588*G9588,2)</f>
        <v>258</v>
      </c>
      <c r="J9588" s="19" t="n">
        <f aca="false">ROUND(F9588*H9588,2)</f>
        <v>158.3</v>
      </c>
      <c r="K9588" s="19" t="n">
        <f aca="false">INDEX(Pricebook!$L$2:$L$1401,MATCH(D9588,Pricebook!$A$2:$A$1401,0))</f>
        <v>54.6</v>
      </c>
      <c r="L9588" s="19" t="n">
        <f aca="false">ROUND(F9588*K9588,2)</f>
        <v>273</v>
      </c>
      <c r="M9588" s="24" t="n">
        <f aca="false">DATE(YEAR(C9588),MONTH(C9588),1)</f>
        <v>46266</v>
      </c>
    </row>
    <row r="9589" customFormat="false" ht="15" hidden="false" customHeight="false" outlineLevel="0" collapsed="false">
      <c r="A9589" s="21" t="s">
        <v>4135</v>
      </c>
      <c r="B9589" s="21" t="s">
        <v>3790</v>
      </c>
      <c r="C9589" s="23" t="n">
        <v>46273</v>
      </c>
      <c r="D9589" s="21" t="s">
        <v>2374</v>
      </c>
      <c r="E9589" s="21" t="s">
        <v>2202</v>
      </c>
      <c r="F9589" s="12" t="n">
        <v>2</v>
      </c>
      <c r="G9589" s="19" t="n">
        <v>25.65</v>
      </c>
      <c r="H9589" s="19" t="n">
        <v>15.8</v>
      </c>
      <c r="I9589" s="19" t="n">
        <f aca="false">ROUND(F9589*G9589,2)</f>
        <v>51.3</v>
      </c>
      <c r="J9589" s="19" t="n">
        <f aca="false">ROUND(F9589*H9589,2)</f>
        <v>31.6</v>
      </c>
      <c r="K9589" s="19" t="n">
        <f aca="false">INDEX(Pricebook!$L$2:$L$1401,MATCH(D9589,Pricebook!$A$2:$A$1401,0))</f>
        <v>27.25</v>
      </c>
      <c r="L9589" s="19" t="n">
        <f aca="false">ROUND(F9589*K9589,2)</f>
        <v>54.5</v>
      </c>
      <c r="M9589" s="24" t="n">
        <f aca="false">DATE(YEAR(C9589),MONTH(C9589),1)</f>
        <v>46266</v>
      </c>
    </row>
    <row r="9590" customFormat="false" ht="15" hidden="false" customHeight="false" outlineLevel="0" collapsed="false">
      <c r="A9590" s="21" t="s">
        <v>4135</v>
      </c>
      <c r="B9590" s="21" t="s">
        <v>3790</v>
      </c>
      <c r="C9590" s="23" t="n">
        <v>46273</v>
      </c>
      <c r="D9590" s="21" t="s">
        <v>1903</v>
      </c>
      <c r="E9590" s="21" t="s">
        <v>1452</v>
      </c>
      <c r="F9590" s="12" t="n">
        <v>3</v>
      </c>
      <c r="G9590" s="19" t="n">
        <v>46.75</v>
      </c>
      <c r="H9590" s="19" t="n">
        <v>31.12</v>
      </c>
      <c r="I9590" s="19" t="n">
        <f aca="false">ROUND(F9590*G9590,2)</f>
        <v>140.25</v>
      </c>
      <c r="J9590" s="19" t="n">
        <f aca="false">ROUND(F9590*H9590,2)</f>
        <v>93.36</v>
      </c>
      <c r="K9590" s="19" t="n">
        <f aca="false">INDEX(Pricebook!$L$2:$L$1401,MATCH(D9590,Pricebook!$A$2:$A$1401,0))</f>
        <v>48.65</v>
      </c>
      <c r="L9590" s="19" t="n">
        <f aca="false">ROUND(F9590*K9590,2)</f>
        <v>145.95</v>
      </c>
      <c r="M9590" s="24" t="n">
        <f aca="false">DATE(YEAR(C9590),MONTH(C9590),1)</f>
        <v>46266</v>
      </c>
    </row>
    <row r="9591" customFormat="false" ht="15" hidden="false" customHeight="false" outlineLevel="0" collapsed="false">
      <c r="A9591" s="21" t="s">
        <v>4135</v>
      </c>
      <c r="B9591" s="21" t="s">
        <v>3790</v>
      </c>
      <c r="C9591" s="23" t="n">
        <v>46273</v>
      </c>
      <c r="D9591" s="21" t="s">
        <v>1857</v>
      </c>
      <c r="E9591" s="21" t="s">
        <v>1452</v>
      </c>
      <c r="F9591" s="12" t="n">
        <v>13</v>
      </c>
      <c r="G9591" s="19" t="n">
        <v>23</v>
      </c>
      <c r="H9591" s="19" t="n">
        <v>14.25</v>
      </c>
      <c r="I9591" s="19" t="n">
        <f aca="false">ROUND(F9591*G9591,2)</f>
        <v>299</v>
      </c>
      <c r="J9591" s="19" t="n">
        <f aca="false">ROUND(F9591*H9591,2)</f>
        <v>185.25</v>
      </c>
      <c r="K9591" s="19" t="n">
        <f aca="false">INDEX(Pricebook!$L$2:$L$1401,MATCH(D9591,Pricebook!$A$2:$A$1401,0))</f>
        <v>23.75</v>
      </c>
      <c r="L9591" s="19" t="n">
        <f aca="false">ROUND(F9591*K9591,2)</f>
        <v>308.75</v>
      </c>
      <c r="M9591" s="24" t="n">
        <f aca="false">DATE(YEAR(C9591),MONTH(C9591),1)</f>
        <v>46266</v>
      </c>
    </row>
    <row r="9592" customFormat="false" ht="15" hidden="false" customHeight="false" outlineLevel="0" collapsed="false">
      <c r="A9592" s="21" t="s">
        <v>4135</v>
      </c>
      <c r="B9592" s="21" t="s">
        <v>3790</v>
      </c>
      <c r="C9592" s="23" t="n">
        <v>46273</v>
      </c>
      <c r="D9592" s="21" t="s">
        <v>2325</v>
      </c>
      <c r="E9592" s="21" t="s">
        <v>2202</v>
      </c>
      <c r="F9592" s="12" t="n">
        <v>1</v>
      </c>
      <c r="G9592" s="19" t="n">
        <v>34.4</v>
      </c>
      <c r="H9592" s="19" t="n">
        <v>23.71</v>
      </c>
      <c r="I9592" s="19" t="n">
        <f aca="false">ROUND(F9592*G9592,2)</f>
        <v>34.4</v>
      </c>
      <c r="J9592" s="19" t="n">
        <f aca="false">ROUND(F9592*H9592,2)</f>
        <v>23.71</v>
      </c>
      <c r="K9592" s="19" t="n">
        <f aca="false">INDEX(Pricebook!$L$2:$L$1401,MATCH(D9592,Pricebook!$A$2:$A$1401,0))</f>
        <v>37.05</v>
      </c>
      <c r="L9592" s="19" t="n">
        <f aca="false">ROUND(F9592*K9592,2)</f>
        <v>37.05</v>
      </c>
      <c r="M9592" s="24" t="n">
        <f aca="false">DATE(YEAR(C9592),MONTH(C9592),1)</f>
        <v>46266</v>
      </c>
    </row>
    <row r="9593" customFormat="false" ht="15" hidden="false" customHeight="false" outlineLevel="0" collapsed="false">
      <c r="A9593" s="21" t="s">
        <v>4136</v>
      </c>
      <c r="B9593" s="21" t="s">
        <v>3223</v>
      </c>
      <c r="C9593" s="23" t="n">
        <v>46273</v>
      </c>
      <c r="D9593" s="21" t="s">
        <v>2916</v>
      </c>
      <c r="E9593" s="21" t="s">
        <v>2748</v>
      </c>
      <c r="F9593" s="12" t="n">
        <v>10</v>
      </c>
      <c r="G9593" s="19" t="n">
        <v>5.1</v>
      </c>
      <c r="H9593" s="19" t="n">
        <v>3.07</v>
      </c>
      <c r="I9593" s="19" t="n">
        <f aca="false">ROUND(F9593*G9593,2)</f>
        <v>51</v>
      </c>
      <c r="J9593" s="19" t="n">
        <f aca="false">ROUND(F9593*H9593,2)</f>
        <v>30.7</v>
      </c>
      <c r="K9593" s="19" t="n">
        <f aca="false">INDEX(Pricebook!$L$2:$L$1401,MATCH(D9593,Pricebook!$A$2:$A$1401,0))</f>
        <v>5.6</v>
      </c>
      <c r="L9593" s="19" t="n">
        <f aca="false">ROUND(F9593*K9593,2)</f>
        <v>56</v>
      </c>
      <c r="M9593" s="24" t="n">
        <f aca="false">DATE(YEAR(C9593),MONTH(C9593),1)</f>
        <v>46266</v>
      </c>
    </row>
    <row r="9594" customFormat="false" ht="15" hidden="false" customHeight="false" outlineLevel="0" collapsed="false">
      <c r="A9594" s="21" t="s">
        <v>4136</v>
      </c>
      <c r="B9594" s="21" t="s">
        <v>3223</v>
      </c>
      <c r="C9594" s="23" t="n">
        <v>46273</v>
      </c>
      <c r="D9594" s="21" t="s">
        <v>2898</v>
      </c>
      <c r="E9594" s="21" t="s">
        <v>2748</v>
      </c>
      <c r="F9594" s="12" t="n">
        <v>8</v>
      </c>
      <c r="G9594" s="19" t="n">
        <v>11.1</v>
      </c>
      <c r="H9594" s="19" t="n">
        <v>6.63</v>
      </c>
      <c r="I9594" s="19" t="n">
        <f aca="false">ROUND(F9594*G9594,2)</f>
        <v>88.8</v>
      </c>
      <c r="J9594" s="19" t="n">
        <f aca="false">ROUND(F9594*H9594,2)</f>
        <v>53.04</v>
      </c>
      <c r="K9594" s="19" t="n">
        <f aca="false">INDEX(Pricebook!$L$2:$L$1401,MATCH(D9594,Pricebook!$A$2:$A$1401,0))</f>
        <v>12.1</v>
      </c>
      <c r="L9594" s="19" t="n">
        <f aca="false">ROUND(F9594*K9594,2)</f>
        <v>96.8</v>
      </c>
      <c r="M9594" s="24" t="n">
        <f aca="false">DATE(YEAR(C9594),MONTH(C9594),1)</f>
        <v>46266</v>
      </c>
    </row>
    <row r="9595" customFormat="false" ht="15" hidden="false" customHeight="false" outlineLevel="0" collapsed="false">
      <c r="A9595" s="21" t="s">
        <v>4136</v>
      </c>
      <c r="B9595" s="21" t="s">
        <v>3223</v>
      </c>
      <c r="C9595" s="23" t="n">
        <v>46273</v>
      </c>
      <c r="D9595" s="21" t="s">
        <v>2581</v>
      </c>
      <c r="E9595" s="21" t="s">
        <v>2466</v>
      </c>
      <c r="F9595" s="12" t="n">
        <v>3</v>
      </c>
      <c r="G9595" s="19" t="n">
        <v>8.55</v>
      </c>
      <c r="H9595" s="19" t="n">
        <v>5.36</v>
      </c>
      <c r="I9595" s="19" t="n">
        <f aca="false">ROUND(F9595*G9595,2)</f>
        <v>25.65</v>
      </c>
      <c r="J9595" s="19" t="n">
        <f aca="false">ROUND(F9595*H9595,2)</f>
        <v>16.08</v>
      </c>
      <c r="K9595" s="19" t="n">
        <f aca="false">INDEX(Pricebook!$L$2:$L$1401,MATCH(D9595,Pricebook!$A$2:$A$1401,0))</f>
        <v>8.95</v>
      </c>
      <c r="L9595" s="19" t="n">
        <f aca="false">ROUND(F9595*K9595,2)</f>
        <v>26.85</v>
      </c>
      <c r="M9595" s="24" t="n">
        <f aca="false">DATE(YEAR(C9595),MONTH(C9595),1)</f>
        <v>46266</v>
      </c>
    </row>
    <row r="9596" customFormat="false" ht="15" hidden="false" customHeight="false" outlineLevel="0" collapsed="false">
      <c r="A9596" s="21" t="s">
        <v>4136</v>
      </c>
      <c r="B9596" s="21" t="s">
        <v>3223</v>
      </c>
      <c r="C9596" s="23" t="n">
        <v>46273</v>
      </c>
      <c r="D9596" s="21" t="s">
        <v>2918</v>
      </c>
      <c r="E9596" s="21" t="s">
        <v>2748</v>
      </c>
      <c r="F9596" s="12" t="n">
        <v>4</v>
      </c>
      <c r="G9596" s="19" t="n">
        <v>68.75</v>
      </c>
      <c r="H9596" s="19" t="n">
        <v>41.31</v>
      </c>
      <c r="I9596" s="19" t="n">
        <f aca="false">ROUND(F9596*G9596,2)</f>
        <v>275</v>
      </c>
      <c r="J9596" s="19" t="n">
        <f aca="false">ROUND(F9596*H9596,2)</f>
        <v>165.24</v>
      </c>
      <c r="K9596" s="19" t="n">
        <f aca="false">INDEX(Pricebook!$L$2:$L$1401,MATCH(D9596,Pricebook!$A$2:$A$1401,0))</f>
        <v>75.15</v>
      </c>
      <c r="L9596" s="19" t="n">
        <f aca="false">ROUND(F9596*K9596,2)</f>
        <v>300.6</v>
      </c>
      <c r="M9596" s="24" t="n">
        <f aca="false">DATE(YEAR(C9596),MONTH(C9596),1)</f>
        <v>46266</v>
      </c>
    </row>
    <row r="9597" customFormat="false" ht="15" hidden="false" customHeight="false" outlineLevel="0" collapsed="false">
      <c r="A9597" s="21" t="s">
        <v>4136</v>
      </c>
      <c r="B9597" s="21" t="s">
        <v>3223</v>
      </c>
      <c r="C9597" s="23" t="n">
        <v>46273</v>
      </c>
      <c r="D9597" s="21" t="s">
        <v>2890</v>
      </c>
      <c r="E9597" s="21" t="s">
        <v>2748</v>
      </c>
      <c r="F9597" s="12" t="n">
        <v>2</v>
      </c>
      <c r="G9597" s="19" t="n">
        <v>58.55</v>
      </c>
      <c r="H9597" s="19" t="n">
        <v>35.49</v>
      </c>
      <c r="I9597" s="19" t="n">
        <f aca="false">ROUND(F9597*G9597,2)</f>
        <v>117.1</v>
      </c>
      <c r="J9597" s="19" t="n">
        <f aca="false">ROUND(F9597*H9597,2)</f>
        <v>70.98</v>
      </c>
      <c r="K9597" s="19" t="n">
        <f aca="false">INDEX(Pricebook!$L$2:$L$1401,MATCH(D9597,Pricebook!$A$2:$A$1401,0))</f>
        <v>64.55</v>
      </c>
      <c r="L9597" s="19" t="n">
        <f aca="false">ROUND(F9597*K9597,2)</f>
        <v>129.1</v>
      </c>
      <c r="M9597" s="24" t="n">
        <f aca="false">DATE(YEAR(C9597),MONTH(C9597),1)</f>
        <v>46266</v>
      </c>
    </row>
    <row r="9598" customFormat="false" ht="15" hidden="false" customHeight="false" outlineLevel="0" collapsed="false">
      <c r="A9598" s="21" t="s">
        <v>4136</v>
      </c>
      <c r="B9598" s="21" t="s">
        <v>3223</v>
      </c>
      <c r="C9598" s="23" t="n">
        <v>46273</v>
      </c>
      <c r="D9598" s="21" t="s">
        <v>775</v>
      </c>
      <c r="E9598" s="21" t="s">
        <v>366</v>
      </c>
      <c r="F9598" s="12" t="n">
        <v>2</v>
      </c>
      <c r="G9598" s="19" t="n">
        <v>221.65</v>
      </c>
      <c r="H9598" s="19" t="n">
        <v>160.08</v>
      </c>
      <c r="I9598" s="19" t="n">
        <f aca="false">ROUND(F9598*G9598,2)</f>
        <v>443.3</v>
      </c>
      <c r="J9598" s="19" t="n">
        <f aca="false">ROUND(F9598*H9598,2)</f>
        <v>320.16</v>
      </c>
      <c r="K9598" s="19" t="n">
        <f aca="false">INDEX(Pricebook!$L$2:$L$1401,MATCH(D9598,Pricebook!$A$2:$A$1401,0))</f>
        <v>238.95</v>
      </c>
      <c r="L9598" s="19" t="n">
        <f aca="false">ROUND(F9598*K9598,2)</f>
        <v>477.9</v>
      </c>
      <c r="M9598" s="24" t="n">
        <f aca="false">DATE(YEAR(C9598),MONTH(C9598),1)</f>
        <v>46266</v>
      </c>
    </row>
    <row r="9599" customFormat="false" ht="15" hidden="false" customHeight="false" outlineLevel="0" collapsed="false">
      <c r="A9599" s="21" t="s">
        <v>4136</v>
      </c>
      <c r="B9599" s="21" t="s">
        <v>3223</v>
      </c>
      <c r="C9599" s="23" t="n">
        <v>46273</v>
      </c>
      <c r="D9599" s="21" t="s">
        <v>2938</v>
      </c>
      <c r="E9599" s="21" t="s">
        <v>2748</v>
      </c>
      <c r="F9599" s="12" t="n">
        <v>7</v>
      </c>
      <c r="G9599" s="19" t="n">
        <v>5.9</v>
      </c>
      <c r="H9599" s="19" t="n">
        <v>3.52</v>
      </c>
      <c r="I9599" s="19" t="n">
        <f aca="false">ROUND(F9599*G9599,2)</f>
        <v>41.3</v>
      </c>
      <c r="J9599" s="19" t="n">
        <f aca="false">ROUND(F9599*H9599,2)</f>
        <v>24.64</v>
      </c>
      <c r="K9599" s="19" t="n">
        <f aca="false">INDEX(Pricebook!$L$2:$L$1401,MATCH(D9599,Pricebook!$A$2:$A$1401,0))</f>
        <v>6.4</v>
      </c>
      <c r="L9599" s="19" t="n">
        <f aca="false">ROUND(F9599*K9599,2)</f>
        <v>44.8</v>
      </c>
      <c r="M9599" s="24" t="n">
        <f aca="false">DATE(YEAR(C9599),MONTH(C9599),1)</f>
        <v>46266</v>
      </c>
    </row>
    <row r="9600" customFormat="false" ht="15" hidden="false" customHeight="false" outlineLevel="0" collapsed="false">
      <c r="A9600" s="21" t="s">
        <v>4136</v>
      </c>
      <c r="B9600" s="21" t="s">
        <v>3223</v>
      </c>
      <c r="C9600" s="23" t="n">
        <v>46273</v>
      </c>
      <c r="D9600" s="21" t="s">
        <v>775</v>
      </c>
      <c r="E9600" s="21" t="s">
        <v>366</v>
      </c>
      <c r="F9600" s="12" t="n">
        <v>1</v>
      </c>
      <c r="G9600" s="19" t="n">
        <v>221.65</v>
      </c>
      <c r="H9600" s="19" t="n">
        <v>160.08</v>
      </c>
      <c r="I9600" s="19" t="n">
        <f aca="false">ROUND(F9600*G9600,2)</f>
        <v>221.65</v>
      </c>
      <c r="J9600" s="19" t="n">
        <f aca="false">ROUND(F9600*H9600,2)</f>
        <v>160.08</v>
      </c>
      <c r="K9600" s="19" t="n">
        <f aca="false">INDEX(Pricebook!$L$2:$L$1401,MATCH(D9600,Pricebook!$A$2:$A$1401,0))</f>
        <v>238.95</v>
      </c>
      <c r="L9600" s="19" t="n">
        <f aca="false">ROUND(F9600*K9600,2)</f>
        <v>238.95</v>
      </c>
      <c r="M9600" s="24" t="n">
        <f aca="false">DATE(YEAR(C9600),MONTH(C9600),1)</f>
        <v>46266</v>
      </c>
    </row>
    <row r="9601" customFormat="false" ht="15" hidden="false" customHeight="false" outlineLevel="0" collapsed="false">
      <c r="A9601" s="21" t="s">
        <v>4136</v>
      </c>
      <c r="B9601" s="21" t="s">
        <v>3223</v>
      </c>
      <c r="C9601" s="23" t="n">
        <v>46273</v>
      </c>
      <c r="D9601" s="21" t="s">
        <v>565</v>
      </c>
      <c r="E9601" s="21" t="s">
        <v>366</v>
      </c>
      <c r="F9601" s="12" t="n">
        <v>2</v>
      </c>
      <c r="G9601" s="19" t="n">
        <v>43.2</v>
      </c>
      <c r="H9601" s="19" t="n">
        <v>35.03</v>
      </c>
      <c r="I9601" s="19" t="n">
        <f aca="false">ROUND(F9601*G9601,2)</f>
        <v>86.4</v>
      </c>
      <c r="J9601" s="19" t="n">
        <f aca="false">ROUND(F9601*H9601,2)</f>
        <v>70.06</v>
      </c>
      <c r="K9601" s="19" t="n">
        <f aca="false">INDEX(Pricebook!$L$2:$L$1401,MATCH(D9601,Pricebook!$A$2:$A$1401,0))</f>
        <v>46.75</v>
      </c>
      <c r="L9601" s="19" t="n">
        <f aca="false">ROUND(F9601*K9601,2)</f>
        <v>93.5</v>
      </c>
      <c r="M9601" s="24" t="n">
        <f aca="false">DATE(YEAR(C9601),MONTH(C9601),1)</f>
        <v>46266</v>
      </c>
    </row>
    <row r="9602" customFormat="false" ht="15" hidden="false" customHeight="false" outlineLevel="0" collapsed="false">
      <c r="A9602" s="21" t="s">
        <v>4136</v>
      </c>
      <c r="B9602" s="21" t="s">
        <v>3223</v>
      </c>
      <c r="C9602" s="23" t="n">
        <v>46273</v>
      </c>
      <c r="D9602" s="21" t="s">
        <v>2471</v>
      </c>
      <c r="E9602" s="21" t="s">
        <v>2466</v>
      </c>
      <c r="F9602" s="12" t="n">
        <v>6</v>
      </c>
      <c r="G9602" s="19" t="n">
        <v>81</v>
      </c>
      <c r="H9602" s="19" t="n">
        <v>50.19</v>
      </c>
      <c r="I9602" s="19" t="n">
        <f aca="false">ROUND(F9602*G9602,2)</f>
        <v>486</v>
      </c>
      <c r="J9602" s="19" t="n">
        <f aca="false">ROUND(F9602*H9602,2)</f>
        <v>301.14</v>
      </c>
      <c r="K9602" s="19" t="n">
        <f aca="false">INDEX(Pricebook!$L$2:$L$1401,MATCH(D9602,Pricebook!$A$2:$A$1401,0))</f>
        <v>83.65</v>
      </c>
      <c r="L9602" s="19" t="n">
        <f aca="false">ROUND(F9602*K9602,2)</f>
        <v>501.9</v>
      </c>
      <c r="M9602" s="24" t="n">
        <f aca="false">DATE(YEAR(C9602),MONTH(C9602),1)</f>
        <v>46266</v>
      </c>
    </row>
    <row r="9603" customFormat="false" ht="15" hidden="false" customHeight="false" outlineLevel="0" collapsed="false">
      <c r="A9603" s="21" t="s">
        <v>4136</v>
      </c>
      <c r="B9603" s="21" t="s">
        <v>3223</v>
      </c>
      <c r="C9603" s="23" t="n">
        <v>46273</v>
      </c>
      <c r="D9603" s="21" t="s">
        <v>2581</v>
      </c>
      <c r="E9603" s="21" t="s">
        <v>2466</v>
      </c>
      <c r="F9603" s="12" t="n">
        <v>2</v>
      </c>
      <c r="G9603" s="19" t="n">
        <v>8.55</v>
      </c>
      <c r="H9603" s="19" t="n">
        <v>5.36</v>
      </c>
      <c r="I9603" s="19" t="n">
        <f aca="false">ROUND(F9603*G9603,2)</f>
        <v>17.1</v>
      </c>
      <c r="J9603" s="19" t="n">
        <f aca="false">ROUND(F9603*H9603,2)</f>
        <v>10.72</v>
      </c>
      <c r="K9603" s="19" t="n">
        <f aca="false">INDEX(Pricebook!$L$2:$L$1401,MATCH(D9603,Pricebook!$A$2:$A$1401,0))</f>
        <v>8.95</v>
      </c>
      <c r="L9603" s="19" t="n">
        <f aca="false">ROUND(F9603*K9603,2)</f>
        <v>17.9</v>
      </c>
      <c r="M9603" s="24" t="n">
        <f aca="false">DATE(YEAR(C9603),MONTH(C9603),1)</f>
        <v>46266</v>
      </c>
    </row>
    <row r="9604" customFormat="false" ht="15" hidden="false" customHeight="false" outlineLevel="0" collapsed="false">
      <c r="A9604" s="21" t="s">
        <v>4136</v>
      </c>
      <c r="B9604" s="21" t="s">
        <v>3223</v>
      </c>
      <c r="C9604" s="23" t="n">
        <v>46273</v>
      </c>
      <c r="D9604" s="21" t="s">
        <v>2912</v>
      </c>
      <c r="E9604" s="21" t="s">
        <v>2748</v>
      </c>
      <c r="F9604" s="12" t="n">
        <v>5</v>
      </c>
      <c r="G9604" s="19" t="n">
        <v>13.95</v>
      </c>
      <c r="H9604" s="19" t="n">
        <v>8.41</v>
      </c>
      <c r="I9604" s="19" t="n">
        <f aca="false">ROUND(F9604*G9604,2)</f>
        <v>69.75</v>
      </c>
      <c r="J9604" s="19" t="n">
        <f aca="false">ROUND(F9604*H9604,2)</f>
        <v>42.05</v>
      </c>
      <c r="K9604" s="19" t="n">
        <f aca="false">INDEX(Pricebook!$L$2:$L$1401,MATCH(D9604,Pricebook!$A$2:$A$1401,0))</f>
        <v>15.3</v>
      </c>
      <c r="L9604" s="19" t="n">
        <f aca="false">ROUND(F9604*K9604,2)</f>
        <v>76.5</v>
      </c>
      <c r="M9604" s="24" t="n">
        <f aca="false">DATE(YEAR(C9604),MONTH(C9604),1)</f>
        <v>46266</v>
      </c>
    </row>
    <row r="9605" customFormat="false" ht="15" hidden="false" customHeight="false" outlineLevel="0" collapsed="false">
      <c r="A9605" s="21" t="s">
        <v>4136</v>
      </c>
      <c r="B9605" s="21" t="s">
        <v>3223</v>
      </c>
      <c r="C9605" s="23" t="n">
        <v>46273</v>
      </c>
      <c r="D9605" s="21" t="s">
        <v>2846</v>
      </c>
      <c r="E9605" s="21" t="s">
        <v>2748</v>
      </c>
      <c r="F9605" s="12" t="n">
        <v>5</v>
      </c>
      <c r="G9605" s="19" t="n">
        <v>20</v>
      </c>
      <c r="H9605" s="19" t="n">
        <v>11.98</v>
      </c>
      <c r="I9605" s="19" t="n">
        <f aca="false">ROUND(F9605*G9605,2)</f>
        <v>100</v>
      </c>
      <c r="J9605" s="19" t="n">
        <f aca="false">ROUND(F9605*H9605,2)</f>
        <v>59.9</v>
      </c>
      <c r="K9605" s="19" t="n">
        <f aca="false">INDEX(Pricebook!$L$2:$L$1401,MATCH(D9605,Pricebook!$A$2:$A$1401,0))</f>
        <v>21.8</v>
      </c>
      <c r="L9605" s="19" t="n">
        <f aca="false">ROUND(F9605*K9605,2)</f>
        <v>109</v>
      </c>
      <c r="M9605" s="24" t="n">
        <f aca="false">DATE(YEAR(C9605),MONTH(C9605),1)</f>
        <v>46266</v>
      </c>
    </row>
    <row r="9606" customFormat="false" ht="15" hidden="false" customHeight="false" outlineLevel="0" collapsed="false">
      <c r="A9606" s="21" t="s">
        <v>4137</v>
      </c>
      <c r="B9606" s="21" t="s">
        <v>3416</v>
      </c>
      <c r="C9606" s="23" t="n">
        <v>46274</v>
      </c>
      <c r="D9606" s="21" t="s">
        <v>2880</v>
      </c>
      <c r="E9606" s="21" t="s">
        <v>2748</v>
      </c>
      <c r="F9606" s="12" t="n">
        <v>4</v>
      </c>
      <c r="G9606" s="19" t="n">
        <v>18.4</v>
      </c>
      <c r="H9606" s="19" t="n">
        <v>10.98</v>
      </c>
      <c r="I9606" s="19" t="n">
        <f aca="false">ROUND(F9606*G9606,2)</f>
        <v>73.6</v>
      </c>
      <c r="J9606" s="19" t="n">
        <f aca="false">ROUND(F9606*H9606,2)</f>
        <v>43.92</v>
      </c>
      <c r="K9606" s="19" t="n">
        <f aca="false">INDEX(Pricebook!$L$2:$L$1401,MATCH(D9606,Pricebook!$A$2:$A$1401,0))</f>
        <v>20</v>
      </c>
      <c r="L9606" s="19" t="n">
        <f aca="false">ROUND(F9606*K9606,2)</f>
        <v>80</v>
      </c>
      <c r="M9606" s="24" t="n">
        <f aca="false">DATE(YEAR(C9606),MONTH(C9606),1)</f>
        <v>46266</v>
      </c>
    </row>
    <row r="9607" customFormat="false" ht="15" hidden="false" customHeight="false" outlineLevel="0" collapsed="false">
      <c r="A9607" s="21" t="s">
        <v>4137</v>
      </c>
      <c r="B9607" s="21" t="s">
        <v>3416</v>
      </c>
      <c r="C9607" s="23" t="n">
        <v>46274</v>
      </c>
      <c r="D9607" s="21" t="s">
        <v>2553</v>
      </c>
      <c r="E9607" s="21" t="s">
        <v>2466</v>
      </c>
      <c r="F9607" s="12" t="n">
        <v>3</v>
      </c>
      <c r="G9607" s="19" t="n">
        <v>85.3</v>
      </c>
      <c r="H9607" s="19" t="n">
        <v>60.98</v>
      </c>
      <c r="I9607" s="19" t="n">
        <f aca="false">ROUND(F9607*G9607,2)</f>
        <v>255.9</v>
      </c>
      <c r="J9607" s="19" t="n">
        <f aca="false">ROUND(F9607*H9607,2)</f>
        <v>182.94</v>
      </c>
      <c r="K9607" s="19" t="n">
        <f aca="false">INDEX(Pricebook!$L$2:$L$1401,MATCH(D9607,Pricebook!$A$2:$A$1401,0))</f>
        <v>89.7</v>
      </c>
      <c r="L9607" s="19" t="n">
        <f aca="false">ROUND(F9607*K9607,2)</f>
        <v>269.1</v>
      </c>
      <c r="M9607" s="24" t="n">
        <f aca="false">DATE(YEAR(C9607),MONTH(C9607),1)</f>
        <v>46266</v>
      </c>
    </row>
    <row r="9608" customFormat="false" ht="15" hidden="false" customHeight="false" outlineLevel="0" collapsed="false">
      <c r="A9608" s="21" t="s">
        <v>4137</v>
      </c>
      <c r="B9608" s="21" t="s">
        <v>3416</v>
      </c>
      <c r="C9608" s="23" t="n">
        <v>46274</v>
      </c>
      <c r="D9608" s="21" t="s">
        <v>2581</v>
      </c>
      <c r="E9608" s="21" t="s">
        <v>2466</v>
      </c>
      <c r="F9608" s="12" t="n">
        <v>8</v>
      </c>
      <c r="G9608" s="19" t="n">
        <v>8.55</v>
      </c>
      <c r="H9608" s="19" t="n">
        <v>5.36</v>
      </c>
      <c r="I9608" s="19" t="n">
        <f aca="false">ROUND(F9608*G9608,2)</f>
        <v>68.4</v>
      </c>
      <c r="J9608" s="19" t="n">
        <f aca="false">ROUND(F9608*H9608,2)</f>
        <v>42.88</v>
      </c>
      <c r="K9608" s="19" t="n">
        <f aca="false">INDEX(Pricebook!$L$2:$L$1401,MATCH(D9608,Pricebook!$A$2:$A$1401,0))</f>
        <v>8.95</v>
      </c>
      <c r="L9608" s="19" t="n">
        <f aca="false">ROUND(F9608*K9608,2)</f>
        <v>71.6</v>
      </c>
      <c r="M9608" s="24" t="n">
        <f aca="false">DATE(YEAR(C9608),MONTH(C9608),1)</f>
        <v>46266</v>
      </c>
    </row>
    <row r="9609" customFormat="false" ht="15" hidden="false" customHeight="false" outlineLevel="0" collapsed="false">
      <c r="A9609" s="21" t="s">
        <v>4137</v>
      </c>
      <c r="B9609" s="21" t="s">
        <v>3416</v>
      </c>
      <c r="C9609" s="23" t="n">
        <v>46274</v>
      </c>
      <c r="D9609" s="21" t="s">
        <v>2938</v>
      </c>
      <c r="E9609" s="21" t="s">
        <v>2748</v>
      </c>
      <c r="F9609" s="12" t="n">
        <v>5</v>
      </c>
      <c r="G9609" s="19" t="n">
        <v>5.9</v>
      </c>
      <c r="H9609" s="19" t="n">
        <v>3.52</v>
      </c>
      <c r="I9609" s="19" t="n">
        <f aca="false">ROUND(F9609*G9609,2)</f>
        <v>29.5</v>
      </c>
      <c r="J9609" s="19" t="n">
        <f aca="false">ROUND(F9609*H9609,2)</f>
        <v>17.6</v>
      </c>
      <c r="K9609" s="19" t="n">
        <f aca="false">INDEX(Pricebook!$L$2:$L$1401,MATCH(D9609,Pricebook!$A$2:$A$1401,0))</f>
        <v>6.4</v>
      </c>
      <c r="L9609" s="19" t="n">
        <f aca="false">ROUND(F9609*K9609,2)</f>
        <v>32</v>
      </c>
      <c r="M9609" s="24" t="n">
        <f aca="false">DATE(YEAR(C9609),MONTH(C9609),1)</f>
        <v>46266</v>
      </c>
    </row>
    <row r="9610" customFormat="false" ht="15" hidden="false" customHeight="false" outlineLevel="0" collapsed="false">
      <c r="A9610" s="21" t="s">
        <v>4137</v>
      </c>
      <c r="B9610" s="21" t="s">
        <v>3416</v>
      </c>
      <c r="C9610" s="23" t="n">
        <v>46274</v>
      </c>
      <c r="D9610" s="21" t="s">
        <v>515</v>
      </c>
      <c r="E9610" s="21" t="s">
        <v>366</v>
      </c>
      <c r="F9610" s="12" t="n">
        <v>3</v>
      </c>
      <c r="G9610" s="19" t="n">
        <v>24.05</v>
      </c>
      <c r="H9610" s="19" t="n">
        <v>17.43</v>
      </c>
      <c r="I9610" s="19" t="n">
        <f aca="false">ROUND(F9610*G9610,2)</f>
        <v>72.15</v>
      </c>
      <c r="J9610" s="19" t="n">
        <f aca="false">ROUND(F9610*H9610,2)</f>
        <v>52.29</v>
      </c>
      <c r="K9610" s="19" t="n">
        <f aca="false">INDEX(Pricebook!$L$2:$L$1401,MATCH(D9610,Pricebook!$A$2:$A$1401,0))</f>
        <v>26.05</v>
      </c>
      <c r="L9610" s="19" t="n">
        <f aca="false">ROUND(F9610*K9610,2)</f>
        <v>78.15</v>
      </c>
      <c r="M9610" s="24" t="n">
        <f aca="false">DATE(YEAR(C9610),MONTH(C9610),1)</f>
        <v>46266</v>
      </c>
    </row>
    <row r="9611" customFormat="false" ht="15" hidden="false" customHeight="false" outlineLevel="0" collapsed="false">
      <c r="A9611" s="21" t="s">
        <v>4137</v>
      </c>
      <c r="B9611" s="21" t="s">
        <v>3416</v>
      </c>
      <c r="C9611" s="23" t="n">
        <v>46274</v>
      </c>
      <c r="D9611" s="21" t="s">
        <v>949</v>
      </c>
      <c r="E9611" s="21" t="s">
        <v>366</v>
      </c>
      <c r="F9611" s="12" t="n">
        <v>3</v>
      </c>
      <c r="G9611" s="19" t="n">
        <v>17.75</v>
      </c>
      <c r="H9611" s="19" t="n">
        <v>12.65</v>
      </c>
      <c r="I9611" s="19" t="n">
        <f aca="false">ROUND(F9611*G9611,2)</f>
        <v>53.25</v>
      </c>
      <c r="J9611" s="19" t="n">
        <f aca="false">ROUND(F9611*H9611,2)</f>
        <v>37.95</v>
      </c>
      <c r="K9611" s="19" t="n">
        <f aca="false">INDEX(Pricebook!$L$2:$L$1401,MATCH(D9611,Pricebook!$A$2:$A$1401,0))</f>
        <v>18.9</v>
      </c>
      <c r="L9611" s="19" t="n">
        <f aca="false">ROUND(F9611*K9611,2)</f>
        <v>56.7</v>
      </c>
      <c r="M9611" s="24" t="n">
        <f aca="false">DATE(YEAR(C9611),MONTH(C9611),1)</f>
        <v>46266</v>
      </c>
    </row>
    <row r="9612" customFormat="false" ht="15" hidden="false" customHeight="false" outlineLevel="0" collapsed="false">
      <c r="A9612" s="21" t="s">
        <v>4137</v>
      </c>
      <c r="B9612" s="21" t="s">
        <v>3416</v>
      </c>
      <c r="C9612" s="23" t="n">
        <v>46274</v>
      </c>
      <c r="D9612" s="21" t="s">
        <v>845</v>
      </c>
      <c r="E9612" s="21" t="s">
        <v>366</v>
      </c>
      <c r="F9612" s="12" t="n">
        <v>1</v>
      </c>
      <c r="G9612" s="19" t="n">
        <v>48.25</v>
      </c>
      <c r="H9612" s="19" t="n">
        <v>34.67</v>
      </c>
      <c r="I9612" s="19" t="n">
        <f aca="false">ROUND(F9612*G9612,2)</f>
        <v>48.25</v>
      </c>
      <c r="J9612" s="19" t="n">
        <f aca="false">ROUND(F9612*H9612,2)</f>
        <v>34.67</v>
      </c>
      <c r="K9612" s="19" t="n">
        <f aca="false">INDEX(Pricebook!$L$2:$L$1401,MATCH(D9612,Pricebook!$A$2:$A$1401,0))</f>
        <v>51.75</v>
      </c>
      <c r="L9612" s="19" t="n">
        <f aca="false">ROUND(F9612*K9612,2)</f>
        <v>51.75</v>
      </c>
      <c r="M9612" s="24" t="n">
        <f aca="false">DATE(YEAR(C9612),MONTH(C9612),1)</f>
        <v>46266</v>
      </c>
    </row>
    <row r="9613" customFormat="false" ht="15" hidden="false" customHeight="false" outlineLevel="0" collapsed="false">
      <c r="A9613" s="21" t="s">
        <v>4137</v>
      </c>
      <c r="B9613" s="21" t="s">
        <v>3416</v>
      </c>
      <c r="C9613" s="23" t="n">
        <v>46274</v>
      </c>
      <c r="D9613" s="21" t="s">
        <v>2505</v>
      </c>
      <c r="E9613" s="21" t="s">
        <v>2466</v>
      </c>
      <c r="F9613" s="12" t="n">
        <v>1</v>
      </c>
      <c r="G9613" s="19" t="n">
        <v>64.8</v>
      </c>
      <c r="H9613" s="19" t="n">
        <v>42.34</v>
      </c>
      <c r="I9613" s="19" t="n">
        <f aca="false">ROUND(F9613*G9613,2)</f>
        <v>64.8</v>
      </c>
      <c r="J9613" s="19" t="n">
        <f aca="false">ROUND(F9613*H9613,2)</f>
        <v>42.34</v>
      </c>
      <c r="K9613" s="19" t="n">
        <f aca="false">INDEX(Pricebook!$L$2:$L$1401,MATCH(D9613,Pricebook!$A$2:$A$1401,0))</f>
        <v>67.25</v>
      </c>
      <c r="L9613" s="19" t="n">
        <f aca="false">ROUND(F9613*K9613,2)</f>
        <v>67.25</v>
      </c>
      <c r="M9613" s="24" t="n">
        <f aca="false">DATE(YEAR(C9613),MONTH(C9613),1)</f>
        <v>46266</v>
      </c>
    </row>
    <row r="9614" customFormat="false" ht="15" hidden="false" customHeight="false" outlineLevel="0" collapsed="false">
      <c r="A9614" s="21" t="s">
        <v>4137</v>
      </c>
      <c r="B9614" s="21" t="s">
        <v>3416</v>
      </c>
      <c r="C9614" s="23" t="n">
        <v>46274</v>
      </c>
      <c r="D9614" s="21" t="s">
        <v>2806</v>
      </c>
      <c r="E9614" s="21" t="s">
        <v>2748</v>
      </c>
      <c r="F9614" s="12" t="n">
        <v>5</v>
      </c>
      <c r="G9614" s="19" t="n">
        <v>46.65</v>
      </c>
      <c r="H9614" s="19" t="n">
        <v>27.82</v>
      </c>
      <c r="I9614" s="19" t="n">
        <f aca="false">ROUND(F9614*G9614,2)</f>
        <v>233.25</v>
      </c>
      <c r="J9614" s="19" t="n">
        <f aca="false">ROUND(F9614*H9614,2)</f>
        <v>139.1</v>
      </c>
      <c r="K9614" s="19" t="n">
        <f aca="false">INDEX(Pricebook!$L$2:$L$1401,MATCH(D9614,Pricebook!$A$2:$A$1401,0))</f>
        <v>50.6</v>
      </c>
      <c r="L9614" s="19" t="n">
        <f aca="false">ROUND(F9614*K9614,2)</f>
        <v>253</v>
      </c>
      <c r="M9614" s="24" t="n">
        <f aca="false">DATE(YEAR(C9614),MONTH(C9614),1)</f>
        <v>46266</v>
      </c>
    </row>
    <row r="9615" customFormat="false" ht="15" hidden="false" customHeight="false" outlineLevel="0" collapsed="false">
      <c r="A9615" s="21" t="s">
        <v>4137</v>
      </c>
      <c r="B9615" s="21" t="s">
        <v>3416</v>
      </c>
      <c r="C9615" s="23" t="n">
        <v>46274</v>
      </c>
      <c r="D9615" s="21" t="s">
        <v>2882</v>
      </c>
      <c r="E9615" s="21" t="s">
        <v>2748</v>
      </c>
      <c r="F9615" s="12" t="n">
        <v>7</v>
      </c>
      <c r="G9615" s="19" t="n">
        <v>4</v>
      </c>
      <c r="H9615" s="19" t="n">
        <v>2.39</v>
      </c>
      <c r="I9615" s="19" t="n">
        <f aca="false">ROUND(F9615*G9615,2)</f>
        <v>28</v>
      </c>
      <c r="J9615" s="19" t="n">
        <f aca="false">ROUND(F9615*H9615,2)</f>
        <v>16.73</v>
      </c>
      <c r="K9615" s="19" t="n">
        <f aca="false">INDEX(Pricebook!$L$2:$L$1401,MATCH(D9615,Pricebook!$A$2:$A$1401,0))</f>
        <v>4.35</v>
      </c>
      <c r="L9615" s="19" t="n">
        <f aca="false">ROUND(F9615*K9615,2)</f>
        <v>30.45</v>
      </c>
      <c r="M9615" s="24" t="n">
        <f aca="false">DATE(YEAR(C9615),MONTH(C9615),1)</f>
        <v>46266</v>
      </c>
    </row>
    <row r="9616" customFormat="false" ht="15" hidden="false" customHeight="false" outlineLevel="0" collapsed="false">
      <c r="A9616" s="21" t="s">
        <v>4137</v>
      </c>
      <c r="B9616" s="21" t="s">
        <v>3416</v>
      </c>
      <c r="C9616" s="23" t="n">
        <v>46274</v>
      </c>
      <c r="D9616" s="21" t="s">
        <v>2553</v>
      </c>
      <c r="E9616" s="21" t="s">
        <v>2466</v>
      </c>
      <c r="F9616" s="12" t="n">
        <v>2</v>
      </c>
      <c r="G9616" s="19" t="n">
        <v>85.3</v>
      </c>
      <c r="H9616" s="19" t="n">
        <v>60.98</v>
      </c>
      <c r="I9616" s="19" t="n">
        <f aca="false">ROUND(F9616*G9616,2)</f>
        <v>170.6</v>
      </c>
      <c r="J9616" s="19" t="n">
        <f aca="false">ROUND(F9616*H9616,2)</f>
        <v>121.96</v>
      </c>
      <c r="K9616" s="19" t="n">
        <f aca="false">INDEX(Pricebook!$L$2:$L$1401,MATCH(D9616,Pricebook!$A$2:$A$1401,0))</f>
        <v>89.7</v>
      </c>
      <c r="L9616" s="19" t="n">
        <f aca="false">ROUND(F9616*K9616,2)</f>
        <v>179.4</v>
      </c>
      <c r="M9616" s="24" t="n">
        <f aca="false">DATE(YEAR(C9616),MONTH(C9616),1)</f>
        <v>46266</v>
      </c>
    </row>
    <row r="9617" customFormat="false" ht="15" hidden="false" customHeight="false" outlineLevel="0" collapsed="false">
      <c r="A9617" s="21" t="s">
        <v>4137</v>
      </c>
      <c r="B9617" s="21" t="s">
        <v>3416</v>
      </c>
      <c r="C9617" s="23" t="n">
        <v>46274</v>
      </c>
      <c r="D9617" s="21" t="s">
        <v>2497</v>
      </c>
      <c r="E9617" s="21" t="s">
        <v>2466</v>
      </c>
      <c r="F9617" s="12" t="n">
        <v>3</v>
      </c>
      <c r="G9617" s="19" t="n">
        <v>42.2</v>
      </c>
      <c r="H9617" s="19" t="n">
        <v>26.61</v>
      </c>
      <c r="I9617" s="19" t="n">
        <f aca="false">ROUND(F9617*G9617,2)</f>
        <v>126.6</v>
      </c>
      <c r="J9617" s="19" t="n">
        <f aca="false">ROUND(F9617*H9617,2)</f>
        <v>79.83</v>
      </c>
      <c r="K9617" s="19" t="n">
        <f aca="false">INDEX(Pricebook!$L$2:$L$1401,MATCH(D9617,Pricebook!$A$2:$A$1401,0))</f>
        <v>44.35</v>
      </c>
      <c r="L9617" s="19" t="n">
        <f aca="false">ROUND(F9617*K9617,2)</f>
        <v>133.05</v>
      </c>
      <c r="M9617" s="24" t="n">
        <f aca="false">DATE(YEAR(C9617),MONTH(C9617),1)</f>
        <v>46266</v>
      </c>
    </row>
    <row r="9618" customFormat="false" ht="15" hidden="false" customHeight="false" outlineLevel="0" collapsed="false">
      <c r="A9618" s="21" t="s">
        <v>4137</v>
      </c>
      <c r="B9618" s="21" t="s">
        <v>3416</v>
      </c>
      <c r="C9618" s="23" t="n">
        <v>46274</v>
      </c>
      <c r="D9618" s="21" t="s">
        <v>2766</v>
      </c>
      <c r="E9618" s="21" t="s">
        <v>2748</v>
      </c>
      <c r="F9618" s="12" t="n">
        <v>2</v>
      </c>
      <c r="G9618" s="19" t="n">
        <v>4.45</v>
      </c>
      <c r="H9618" s="19" t="n">
        <v>2.63</v>
      </c>
      <c r="I9618" s="19" t="n">
        <f aca="false">ROUND(F9618*G9618,2)</f>
        <v>8.9</v>
      </c>
      <c r="J9618" s="19" t="n">
        <f aca="false">ROUND(F9618*H9618,2)</f>
        <v>5.26</v>
      </c>
      <c r="K9618" s="19" t="n">
        <f aca="false">INDEX(Pricebook!$L$2:$L$1401,MATCH(D9618,Pricebook!$A$2:$A$1401,0))</f>
        <v>4.8</v>
      </c>
      <c r="L9618" s="19" t="n">
        <f aca="false">ROUND(F9618*K9618,2)</f>
        <v>9.6</v>
      </c>
      <c r="M9618" s="24" t="n">
        <f aca="false">DATE(YEAR(C9618),MONTH(C9618),1)</f>
        <v>46266</v>
      </c>
    </row>
    <row r="9619" customFormat="false" ht="15" hidden="false" customHeight="false" outlineLevel="0" collapsed="false">
      <c r="A9619" s="21" t="s">
        <v>4137</v>
      </c>
      <c r="B9619" s="21" t="s">
        <v>3416</v>
      </c>
      <c r="C9619" s="23" t="n">
        <v>46274</v>
      </c>
      <c r="D9619" s="21" t="s">
        <v>2535</v>
      </c>
      <c r="E9619" s="21" t="s">
        <v>2466</v>
      </c>
      <c r="F9619" s="12" t="n">
        <v>3</v>
      </c>
      <c r="G9619" s="19" t="n">
        <v>36.7</v>
      </c>
      <c r="H9619" s="19" t="n">
        <v>22.66</v>
      </c>
      <c r="I9619" s="19" t="n">
        <f aca="false">ROUND(F9619*G9619,2)</f>
        <v>110.1</v>
      </c>
      <c r="J9619" s="19" t="n">
        <f aca="false">ROUND(F9619*H9619,2)</f>
        <v>67.98</v>
      </c>
      <c r="K9619" s="19" t="n">
        <f aca="false">INDEX(Pricebook!$L$2:$L$1401,MATCH(D9619,Pricebook!$A$2:$A$1401,0))</f>
        <v>37.8</v>
      </c>
      <c r="L9619" s="19" t="n">
        <f aca="false">ROUND(F9619*K9619,2)</f>
        <v>113.4</v>
      </c>
      <c r="M9619" s="24" t="n">
        <f aca="false">DATE(YEAR(C9619),MONTH(C9619),1)</f>
        <v>46266</v>
      </c>
    </row>
    <row r="9620" customFormat="false" ht="15" hidden="false" customHeight="false" outlineLevel="0" collapsed="false">
      <c r="A9620" s="21" t="s">
        <v>4137</v>
      </c>
      <c r="B9620" s="21" t="s">
        <v>3416</v>
      </c>
      <c r="C9620" s="23" t="n">
        <v>46274</v>
      </c>
      <c r="D9620" s="21" t="s">
        <v>2753</v>
      </c>
      <c r="E9620" s="21" t="s">
        <v>2748</v>
      </c>
      <c r="F9620" s="12" t="n">
        <v>1</v>
      </c>
      <c r="G9620" s="19" t="n">
        <v>29.5</v>
      </c>
      <c r="H9620" s="19" t="n">
        <v>17.6</v>
      </c>
      <c r="I9620" s="19" t="n">
        <f aca="false">ROUND(F9620*G9620,2)</f>
        <v>29.5</v>
      </c>
      <c r="J9620" s="19" t="n">
        <f aca="false">ROUND(F9620*H9620,2)</f>
        <v>17.6</v>
      </c>
      <c r="K9620" s="19" t="n">
        <f aca="false">INDEX(Pricebook!$L$2:$L$1401,MATCH(D9620,Pricebook!$A$2:$A$1401,0))</f>
        <v>32</v>
      </c>
      <c r="L9620" s="19" t="n">
        <f aca="false">ROUND(F9620*K9620,2)</f>
        <v>32</v>
      </c>
      <c r="M9620" s="24" t="n">
        <f aca="false">DATE(YEAR(C9620),MONTH(C9620),1)</f>
        <v>46266</v>
      </c>
    </row>
    <row r="9621" customFormat="false" ht="15" hidden="false" customHeight="false" outlineLevel="0" collapsed="false">
      <c r="A9621" s="21" t="s">
        <v>4137</v>
      </c>
      <c r="B9621" s="21" t="s">
        <v>3416</v>
      </c>
      <c r="C9621" s="23" t="n">
        <v>46274</v>
      </c>
      <c r="D9621" s="21" t="s">
        <v>446</v>
      </c>
      <c r="E9621" s="21" t="s">
        <v>366</v>
      </c>
      <c r="F9621" s="12" t="n">
        <v>2</v>
      </c>
      <c r="G9621" s="19" t="n">
        <v>72.1</v>
      </c>
      <c r="H9621" s="19" t="n">
        <v>51.79</v>
      </c>
      <c r="I9621" s="19" t="n">
        <f aca="false">ROUND(F9621*G9621,2)</f>
        <v>144.2</v>
      </c>
      <c r="J9621" s="19" t="n">
        <f aca="false">ROUND(F9621*H9621,2)</f>
        <v>103.58</v>
      </c>
      <c r="K9621" s="19" t="n">
        <f aca="false">INDEX(Pricebook!$L$2:$L$1401,MATCH(D9621,Pricebook!$A$2:$A$1401,0))</f>
        <v>77.3</v>
      </c>
      <c r="L9621" s="19" t="n">
        <f aca="false">ROUND(F9621*K9621,2)</f>
        <v>154.6</v>
      </c>
      <c r="M9621" s="24" t="n">
        <f aca="false">DATE(YEAR(C9621),MONTH(C9621),1)</f>
        <v>46266</v>
      </c>
    </row>
    <row r="9622" customFormat="false" ht="15" hidden="false" customHeight="false" outlineLevel="0" collapsed="false">
      <c r="A9622" s="21" t="s">
        <v>4137</v>
      </c>
      <c r="B9622" s="21" t="s">
        <v>3416</v>
      </c>
      <c r="C9622" s="23" t="n">
        <v>46274</v>
      </c>
      <c r="D9622" s="21" t="s">
        <v>631</v>
      </c>
      <c r="E9622" s="21" t="s">
        <v>366</v>
      </c>
      <c r="F9622" s="12" t="n">
        <v>3</v>
      </c>
      <c r="G9622" s="19" t="n">
        <v>53.3</v>
      </c>
      <c r="H9622" s="19" t="n">
        <v>38.66</v>
      </c>
      <c r="I9622" s="19" t="n">
        <f aca="false">ROUND(F9622*G9622,2)</f>
        <v>159.9</v>
      </c>
      <c r="J9622" s="19" t="n">
        <f aca="false">ROUND(F9622*H9622,2)</f>
        <v>115.98</v>
      </c>
      <c r="K9622" s="19" t="n">
        <f aca="false">INDEX(Pricebook!$L$2:$L$1401,MATCH(D9622,Pricebook!$A$2:$A$1401,0))</f>
        <v>57.75</v>
      </c>
      <c r="L9622" s="19" t="n">
        <f aca="false">ROUND(F9622*K9622,2)</f>
        <v>173.25</v>
      </c>
      <c r="M9622" s="24" t="n">
        <f aca="false">DATE(YEAR(C9622),MONTH(C9622),1)</f>
        <v>46266</v>
      </c>
    </row>
    <row r="9623" customFormat="false" ht="15" hidden="false" customHeight="false" outlineLevel="0" collapsed="false">
      <c r="A9623" s="21" t="s">
        <v>4138</v>
      </c>
      <c r="B9623" s="21" t="s">
        <v>3195</v>
      </c>
      <c r="C9623" s="23" t="n">
        <v>46274</v>
      </c>
      <c r="D9623" s="21" t="s">
        <v>2432</v>
      </c>
      <c r="E9623" s="21" t="s">
        <v>2202</v>
      </c>
      <c r="F9623" s="12" t="n">
        <v>2</v>
      </c>
      <c r="G9623" s="19" t="n">
        <v>6.75</v>
      </c>
      <c r="H9623" s="19" t="n">
        <v>4.15</v>
      </c>
      <c r="I9623" s="19" t="n">
        <f aca="false">ROUND(F9623*G9623,2)</f>
        <v>13.5</v>
      </c>
      <c r="J9623" s="19" t="n">
        <f aca="false">ROUND(F9623*H9623,2)</f>
        <v>8.3</v>
      </c>
      <c r="K9623" s="19" t="n">
        <f aca="false">INDEX(Pricebook!$L$2:$L$1401,MATCH(D9623,Pricebook!$A$2:$A$1401,0))</f>
        <v>7.2</v>
      </c>
      <c r="L9623" s="19" t="n">
        <f aca="false">ROUND(F9623*K9623,2)</f>
        <v>14.4</v>
      </c>
      <c r="M9623" s="24" t="n">
        <f aca="false">DATE(YEAR(C9623),MONTH(C9623),1)</f>
        <v>46266</v>
      </c>
    </row>
    <row r="9624" customFormat="false" ht="15" hidden="false" customHeight="false" outlineLevel="0" collapsed="false">
      <c r="A9624" s="21" t="s">
        <v>4138</v>
      </c>
      <c r="B9624" s="21" t="s">
        <v>3195</v>
      </c>
      <c r="C9624" s="23" t="n">
        <v>46274</v>
      </c>
      <c r="D9624" s="21" t="s">
        <v>287</v>
      </c>
      <c r="E9624" s="21" t="s">
        <v>108</v>
      </c>
      <c r="F9624" s="12" t="n">
        <v>3</v>
      </c>
      <c r="G9624" s="19" t="n">
        <v>17.4</v>
      </c>
      <c r="H9624" s="19" t="n">
        <v>13.42</v>
      </c>
      <c r="I9624" s="19" t="n">
        <f aca="false">ROUND(F9624*G9624,2)</f>
        <v>52.2</v>
      </c>
      <c r="J9624" s="19" t="n">
        <f aca="false">ROUND(F9624*H9624,2)</f>
        <v>40.26</v>
      </c>
      <c r="K9624" s="19" t="n">
        <f aca="false">INDEX(Pricebook!$L$2:$L$1401,MATCH(D9624,Pricebook!$A$2:$A$1401,0))</f>
        <v>19.15</v>
      </c>
      <c r="L9624" s="19" t="n">
        <f aca="false">ROUND(F9624*K9624,2)</f>
        <v>57.45</v>
      </c>
      <c r="M9624" s="24" t="n">
        <f aca="false">DATE(YEAR(C9624),MONTH(C9624),1)</f>
        <v>46266</v>
      </c>
    </row>
    <row r="9625" customFormat="false" ht="15" hidden="false" customHeight="false" outlineLevel="0" collapsed="false">
      <c r="A9625" s="21" t="s">
        <v>4138</v>
      </c>
      <c r="B9625" s="21" t="s">
        <v>3195</v>
      </c>
      <c r="C9625" s="23" t="n">
        <v>46274</v>
      </c>
      <c r="D9625" s="21" t="s">
        <v>2787</v>
      </c>
      <c r="E9625" s="21" t="s">
        <v>2748</v>
      </c>
      <c r="F9625" s="12" t="n">
        <v>3</v>
      </c>
      <c r="G9625" s="19" t="n">
        <v>18.55</v>
      </c>
      <c r="H9625" s="19" t="n">
        <v>11.04</v>
      </c>
      <c r="I9625" s="19" t="n">
        <f aca="false">ROUND(F9625*G9625,2)</f>
        <v>55.65</v>
      </c>
      <c r="J9625" s="19" t="n">
        <f aca="false">ROUND(F9625*H9625,2)</f>
        <v>33.12</v>
      </c>
      <c r="K9625" s="19" t="n">
        <f aca="false">INDEX(Pricebook!$L$2:$L$1401,MATCH(D9625,Pricebook!$A$2:$A$1401,0))</f>
        <v>20.1</v>
      </c>
      <c r="L9625" s="19" t="n">
        <f aca="false">ROUND(F9625*K9625,2)</f>
        <v>60.3</v>
      </c>
      <c r="M9625" s="24" t="n">
        <f aca="false">DATE(YEAR(C9625),MONTH(C9625),1)</f>
        <v>46266</v>
      </c>
    </row>
    <row r="9626" customFormat="false" ht="15" hidden="false" customHeight="false" outlineLevel="0" collapsed="false">
      <c r="A9626" s="21" t="s">
        <v>4138</v>
      </c>
      <c r="B9626" s="21" t="s">
        <v>3195</v>
      </c>
      <c r="C9626" s="23" t="n">
        <v>46274</v>
      </c>
      <c r="D9626" s="21" t="s">
        <v>899</v>
      </c>
      <c r="E9626" s="21" t="s">
        <v>366</v>
      </c>
      <c r="F9626" s="12" t="n">
        <v>4</v>
      </c>
      <c r="G9626" s="19" t="n">
        <v>12.2</v>
      </c>
      <c r="H9626" s="19" t="n">
        <v>8.82</v>
      </c>
      <c r="I9626" s="19" t="n">
        <f aca="false">ROUND(F9626*G9626,2)</f>
        <v>48.8</v>
      </c>
      <c r="J9626" s="19" t="n">
        <f aca="false">ROUND(F9626*H9626,2)</f>
        <v>35.28</v>
      </c>
      <c r="K9626" s="19" t="n">
        <f aca="false">INDEX(Pricebook!$L$2:$L$1401,MATCH(D9626,Pricebook!$A$2:$A$1401,0))</f>
        <v>13.2</v>
      </c>
      <c r="L9626" s="19" t="n">
        <f aca="false">ROUND(F9626*K9626,2)</f>
        <v>52.8</v>
      </c>
      <c r="M9626" s="24" t="n">
        <f aca="false">DATE(YEAR(C9626),MONTH(C9626),1)</f>
        <v>46266</v>
      </c>
    </row>
    <row r="9627" customFormat="false" ht="15" hidden="false" customHeight="false" outlineLevel="0" collapsed="false">
      <c r="A9627" s="21" t="s">
        <v>4138</v>
      </c>
      <c r="B9627" s="21" t="s">
        <v>3195</v>
      </c>
      <c r="C9627" s="23" t="n">
        <v>46274</v>
      </c>
      <c r="D9627" s="21" t="s">
        <v>641</v>
      </c>
      <c r="E9627" s="21" t="s">
        <v>366</v>
      </c>
      <c r="F9627" s="12" t="n">
        <v>2</v>
      </c>
      <c r="G9627" s="19" t="n">
        <v>24.05</v>
      </c>
      <c r="H9627" s="19" t="n">
        <v>17.42</v>
      </c>
      <c r="I9627" s="19" t="n">
        <f aca="false">ROUND(F9627*G9627,2)</f>
        <v>48.1</v>
      </c>
      <c r="J9627" s="19" t="n">
        <f aca="false">ROUND(F9627*H9627,2)</f>
        <v>34.84</v>
      </c>
      <c r="K9627" s="19" t="n">
        <f aca="false">INDEX(Pricebook!$L$2:$L$1401,MATCH(D9627,Pricebook!$A$2:$A$1401,0))</f>
        <v>26</v>
      </c>
      <c r="L9627" s="19" t="n">
        <f aca="false">ROUND(F9627*K9627,2)</f>
        <v>52</v>
      </c>
      <c r="M9627" s="24" t="n">
        <f aca="false">DATE(YEAR(C9627),MONTH(C9627),1)</f>
        <v>46266</v>
      </c>
    </row>
    <row r="9628" customFormat="false" ht="15" hidden="false" customHeight="false" outlineLevel="0" collapsed="false">
      <c r="A9628" s="21" t="s">
        <v>4138</v>
      </c>
      <c r="B9628" s="21" t="s">
        <v>3195</v>
      </c>
      <c r="C9628" s="23" t="n">
        <v>46274</v>
      </c>
      <c r="D9628" s="21" t="s">
        <v>2418</v>
      </c>
      <c r="E9628" s="21" t="s">
        <v>2202</v>
      </c>
      <c r="F9628" s="12" t="n">
        <v>5</v>
      </c>
      <c r="G9628" s="19" t="n">
        <v>52.8</v>
      </c>
      <c r="H9628" s="19" t="n">
        <v>32.58</v>
      </c>
      <c r="I9628" s="19" t="n">
        <f aca="false">ROUND(F9628*G9628,2)</f>
        <v>264</v>
      </c>
      <c r="J9628" s="19" t="n">
        <f aca="false">ROUND(F9628*H9628,2)</f>
        <v>162.9</v>
      </c>
      <c r="K9628" s="19" t="n">
        <f aca="false">INDEX(Pricebook!$L$2:$L$1401,MATCH(D9628,Pricebook!$A$2:$A$1401,0))</f>
        <v>56.2</v>
      </c>
      <c r="L9628" s="19" t="n">
        <f aca="false">ROUND(F9628*K9628,2)</f>
        <v>281</v>
      </c>
      <c r="M9628" s="24" t="n">
        <f aca="false">DATE(YEAR(C9628),MONTH(C9628),1)</f>
        <v>46266</v>
      </c>
    </row>
    <row r="9629" customFormat="false" ht="15" hidden="false" customHeight="false" outlineLevel="0" collapsed="false">
      <c r="A9629" s="21" t="s">
        <v>4138</v>
      </c>
      <c r="B9629" s="21" t="s">
        <v>3195</v>
      </c>
      <c r="C9629" s="23" t="n">
        <v>46274</v>
      </c>
      <c r="D9629" s="21" t="s">
        <v>2946</v>
      </c>
      <c r="E9629" s="21" t="s">
        <v>2748</v>
      </c>
      <c r="F9629" s="12" t="n">
        <v>3</v>
      </c>
      <c r="G9629" s="19" t="n">
        <v>9.3</v>
      </c>
      <c r="H9629" s="19" t="n">
        <v>5.53</v>
      </c>
      <c r="I9629" s="19" t="n">
        <f aca="false">ROUND(F9629*G9629,2)</f>
        <v>27.9</v>
      </c>
      <c r="J9629" s="19" t="n">
        <f aca="false">ROUND(F9629*H9629,2)</f>
        <v>16.59</v>
      </c>
      <c r="K9629" s="19" t="n">
        <f aca="false">INDEX(Pricebook!$L$2:$L$1401,MATCH(D9629,Pricebook!$A$2:$A$1401,0))</f>
        <v>10.1</v>
      </c>
      <c r="L9629" s="19" t="n">
        <f aca="false">ROUND(F9629*K9629,2)</f>
        <v>30.3</v>
      </c>
      <c r="M9629" s="24" t="n">
        <f aca="false">DATE(YEAR(C9629),MONTH(C9629),1)</f>
        <v>46266</v>
      </c>
    </row>
    <row r="9630" customFormat="false" ht="15" hidden="false" customHeight="false" outlineLevel="0" collapsed="false">
      <c r="A9630" s="21" t="s">
        <v>4138</v>
      </c>
      <c r="B9630" s="21" t="s">
        <v>3195</v>
      </c>
      <c r="C9630" s="23" t="n">
        <v>46274</v>
      </c>
      <c r="D9630" s="21" t="s">
        <v>2218</v>
      </c>
      <c r="E9630" s="21" t="s">
        <v>2202</v>
      </c>
      <c r="F9630" s="12" t="n">
        <v>4</v>
      </c>
      <c r="G9630" s="19" t="n">
        <v>6.05</v>
      </c>
      <c r="H9630" s="19" t="n">
        <v>4.16</v>
      </c>
      <c r="I9630" s="19" t="n">
        <f aca="false">ROUND(F9630*G9630,2)</f>
        <v>24.2</v>
      </c>
      <c r="J9630" s="19" t="n">
        <f aca="false">ROUND(F9630*H9630,2)</f>
        <v>16.64</v>
      </c>
      <c r="K9630" s="19" t="n">
        <f aca="false">INDEX(Pricebook!$L$2:$L$1401,MATCH(D9630,Pricebook!$A$2:$A$1401,0))</f>
        <v>6.4</v>
      </c>
      <c r="L9630" s="19" t="n">
        <f aca="false">ROUND(F9630*K9630,2)</f>
        <v>25.6</v>
      </c>
      <c r="M9630" s="24" t="n">
        <f aca="false">DATE(YEAR(C9630),MONTH(C9630),1)</f>
        <v>46266</v>
      </c>
    </row>
    <row r="9631" customFormat="false" ht="15" hidden="false" customHeight="false" outlineLevel="0" collapsed="false">
      <c r="A9631" s="21" t="s">
        <v>4138</v>
      </c>
      <c r="B9631" s="21" t="s">
        <v>3195</v>
      </c>
      <c r="C9631" s="23" t="n">
        <v>46274</v>
      </c>
      <c r="D9631" s="21" t="s">
        <v>2291</v>
      </c>
      <c r="E9631" s="21" t="s">
        <v>2202</v>
      </c>
      <c r="F9631" s="12" t="n">
        <v>2</v>
      </c>
      <c r="G9631" s="19" t="n">
        <v>71.4</v>
      </c>
      <c r="H9631" s="19" t="n">
        <v>44.27</v>
      </c>
      <c r="I9631" s="19" t="n">
        <f aca="false">ROUND(F9631*G9631,2)</f>
        <v>142.8</v>
      </c>
      <c r="J9631" s="19" t="n">
        <f aca="false">ROUND(F9631*H9631,2)</f>
        <v>88.54</v>
      </c>
      <c r="K9631" s="19" t="n">
        <f aca="false">INDEX(Pricebook!$L$2:$L$1401,MATCH(D9631,Pricebook!$A$2:$A$1401,0))</f>
        <v>76.35</v>
      </c>
      <c r="L9631" s="19" t="n">
        <f aca="false">ROUND(F9631*K9631,2)</f>
        <v>152.7</v>
      </c>
      <c r="M9631" s="24" t="n">
        <f aca="false">DATE(YEAR(C9631),MONTH(C9631),1)</f>
        <v>46266</v>
      </c>
    </row>
    <row r="9632" customFormat="false" ht="15" hidden="false" customHeight="false" outlineLevel="0" collapsed="false">
      <c r="A9632" s="21" t="s">
        <v>4138</v>
      </c>
      <c r="B9632" s="21" t="s">
        <v>3195</v>
      </c>
      <c r="C9632" s="23" t="n">
        <v>46274</v>
      </c>
      <c r="D9632" s="21" t="s">
        <v>1136</v>
      </c>
      <c r="E9632" s="21" t="s">
        <v>971</v>
      </c>
      <c r="F9632" s="12" t="n">
        <v>1</v>
      </c>
      <c r="G9632" s="19" t="n">
        <v>267.45</v>
      </c>
      <c r="H9632" s="19" t="n">
        <v>219.94</v>
      </c>
      <c r="I9632" s="19" t="n">
        <f aca="false">ROUND(F9632*G9632,2)</f>
        <v>267.45</v>
      </c>
      <c r="J9632" s="19" t="n">
        <f aca="false">ROUND(F9632*H9632,2)</f>
        <v>219.94</v>
      </c>
      <c r="K9632" s="19" t="n">
        <f aca="false">INDEX(Pricebook!$L$2:$L$1401,MATCH(D9632,Pricebook!$A$2:$A$1401,0))</f>
        <v>294.2</v>
      </c>
      <c r="L9632" s="19" t="n">
        <f aca="false">ROUND(F9632*K9632,2)</f>
        <v>294.2</v>
      </c>
      <c r="M9632" s="24" t="n">
        <f aca="false">DATE(YEAR(C9632),MONTH(C9632),1)</f>
        <v>46266</v>
      </c>
    </row>
    <row r="9633" customFormat="false" ht="15" hidden="false" customHeight="false" outlineLevel="0" collapsed="false">
      <c r="A9633" s="21" t="s">
        <v>4138</v>
      </c>
      <c r="B9633" s="21" t="s">
        <v>3195</v>
      </c>
      <c r="C9633" s="23" t="n">
        <v>46274</v>
      </c>
      <c r="D9633" s="21" t="s">
        <v>2220</v>
      </c>
      <c r="E9633" s="21" t="s">
        <v>2202</v>
      </c>
      <c r="F9633" s="12" t="n">
        <v>11</v>
      </c>
      <c r="G9633" s="19" t="n">
        <v>8.15</v>
      </c>
      <c r="H9633" s="19" t="n">
        <v>5.56</v>
      </c>
      <c r="I9633" s="19" t="n">
        <f aca="false">ROUND(F9633*G9633,2)</f>
        <v>89.65</v>
      </c>
      <c r="J9633" s="19" t="n">
        <f aca="false">ROUND(F9633*H9633,2)</f>
        <v>61.16</v>
      </c>
      <c r="K9633" s="19" t="n">
        <f aca="false">INDEX(Pricebook!$L$2:$L$1401,MATCH(D9633,Pricebook!$A$2:$A$1401,0))</f>
        <v>8.6</v>
      </c>
      <c r="L9633" s="19" t="n">
        <f aca="false">ROUND(F9633*K9633,2)</f>
        <v>94.6</v>
      </c>
      <c r="M9633" s="24" t="n">
        <f aca="false">DATE(YEAR(C9633),MONTH(C9633),1)</f>
        <v>46266</v>
      </c>
    </row>
    <row r="9634" customFormat="false" ht="15" hidden="false" customHeight="false" outlineLevel="0" collapsed="false">
      <c r="A9634" s="21" t="s">
        <v>4139</v>
      </c>
      <c r="B9634" s="21" t="s">
        <v>3035</v>
      </c>
      <c r="C9634" s="23" t="n">
        <v>46274</v>
      </c>
      <c r="D9634" s="21" t="s">
        <v>559</v>
      </c>
      <c r="E9634" s="21" t="s">
        <v>366</v>
      </c>
      <c r="F9634" s="12" t="n">
        <v>1</v>
      </c>
      <c r="G9634" s="19" t="n">
        <v>84.65</v>
      </c>
      <c r="H9634" s="19" t="n">
        <v>61.65</v>
      </c>
      <c r="I9634" s="19" t="n">
        <f aca="false">ROUND(F9634*G9634,2)</f>
        <v>84.65</v>
      </c>
      <c r="J9634" s="19" t="n">
        <f aca="false">ROUND(F9634*H9634,2)</f>
        <v>61.65</v>
      </c>
      <c r="K9634" s="19" t="n">
        <f aca="false">INDEX(Pricebook!$L$2:$L$1401,MATCH(D9634,Pricebook!$A$2:$A$1401,0))</f>
        <v>92.05</v>
      </c>
      <c r="L9634" s="19" t="n">
        <f aca="false">ROUND(F9634*K9634,2)</f>
        <v>92.05</v>
      </c>
      <c r="M9634" s="24" t="n">
        <f aca="false">DATE(YEAR(C9634),MONTH(C9634),1)</f>
        <v>46266</v>
      </c>
    </row>
    <row r="9635" customFormat="false" ht="15" hidden="false" customHeight="false" outlineLevel="0" collapsed="false">
      <c r="A9635" s="21" t="s">
        <v>4139</v>
      </c>
      <c r="B9635" s="21" t="s">
        <v>3035</v>
      </c>
      <c r="C9635" s="23" t="n">
        <v>46274</v>
      </c>
      <c r="D9635" s="21" t="s">
        <v>2335</v>
      </c>
      <c r="E9635" s="21" t="s">
        <v>2202</v>
      </c>
      <c r="F9635" s="12" t="n">
        <v>1</v>
      </c>
      <c r="G9635" s="19" t="n">
        <v>103.15</v>
      </c>
      <c r="H9635" s="19" t="n">
        <v>64.18</v>
      </c>
      <c r="I9635" s="19" t="n">
        <f aca="false">ROUND(F9635*G9635,2)</f>
        <v>103.15</v>
      </c>
      <c r="J9635" s="19" t="n">
        <f aca="false">ROUND(F9635*H9635,2)</f>
        <v>64.18</v>
      </c>
      <c r="K9635" s="19" t="n">
        <f aca="false">INDEX(Pricebook!$L$2:$L$1401,MATCH(D9635,Pricebook!$A$2:$A$1401,0))</f>
        <v>110.7</v>
      </c>
      <c r="L9635" s="19" t="n">
        <f aca="false">ROUND(F9635*K9635,2)</f>
        <v>110.7</v>
      </c>
      <c r="M9635" s="24" t="n">
        <f aca="false">DATE(YEAR(C9635),MONTH(C9635),1)</f>
        <v>46266</v>
      </c>
    </row>
    <row r="9636" customFormat="false" ht="15" hidden="false" customHeight="false" outlineLevel="0" collapsed="false">
      <c r="A9636" s="21" t="s">
        <v>4139</v>
      </c>
      <c r="B9636" s="21" t="s">
        <v>3035</v>
      </c>
      <c r="C9636" s="23" t="n">
        <v>46274</v>
      </c>
      <c r="D9636" s="21" t="s">
        <v>2706</v>
      </c>
      <c r="E9636" s="21" t="s">
        <v>2587</v>
      </c>
      <c r="F9636" s="12" t="n">
        <v>12</v>
      </c>
      <c r="G9636" s="19" t="n">
        <v>4.45</v>
      </c>
      <c r="H9636" s="19" t="n">
        <v>3.15</v>
      </c>
      <c r="I9636" s="19" t="n">
        <f aca="false">ROUND(F9636*G9636,2)</f>
        <v>53.4</v>
      </c>
      <c r="J9636" s="19" t="n">
        <f aca="false">ROUND(F9636*H9636,2)</f>
        <v>37.8</v>
      </c>
      <c r="K9636" s="19" t="n">
        <f aca="false">INDEX(Pricebook!$L$2:$L$1401,MATCH(D9636,Pricebook!$A$2:$A$1401,0))</f>
        <v>4.85</v>
      </c>
      <c r="L9636" s="19" t="n">
        <f aca="false">ROUND(F9636*K9636,2)</f>
        <v>58.2</v>
      </c>
      <c r="M9636" s="24" t="n">
        <f aca="false">DATE(YEAR(C9636),MONTH(C9636),1)</f>
        <v>46266</v>
      </c>
    </row>
    <row r="9637" customFormat="false" ht="15" hidden="false" customHeight="false" outlineLevel="0" collapsed="false">
      <c r="A9637" s="21" t="s">
        <v>4139</v>
      </c>
      <c r="B9637" s="21" t="s">
        <v>3035</v>
      </c>
      <c r="C9637" s="23" t="n">
        <v>46274</v>
      </c>
      <c r="D9637" s="21" t="s">
        <v>2416</v>
      </c>
      <c r="E9637" s="21" t="s">
        <v>2202</v>
      </c>
      <c r="F9637" s="12" t="n">
        <v>4</v>
      </c>
      <c r="G9637" s="19" t="n">
        <v>39.55</v>
      </c>
      <c r="H9637" s="19" t="n">
        <v>26.81</v>
      </c>
      <c r="I9637" s="19" t="n">
        <f aca="false">ROUND(F9637*G9637,2)</f>
        <v>158.2</v>
      </c>
      <c r="J9637" s="19" t="n">
        <f aca="false">ROUND(F9637*H9637,2)</f>
        <v>107.24</v>
      </c>
      <c r="K9637" s="19" t="n">
        <f aca="false">INDEX(Pricebook!$L$2:$L$1401,MATCH(D9637,Pricebook!$A$2:$A$1401,0))</f>
        <v>41.9</v>
      </c>
      <c r="L9637" s="19" t="n">
        <f aca="false">ROUND(F9637*K9637,2)</f>
        <v>167.6</v>
      </c>
      <c r="M9637" s="24" t="n">
        <f aca="false">DATE(YEAR(C9637),MONTH(C9637),1)</f>
        <v>46266</v>
      </c>
    </row>
    <row r="9638" customFormat="false" ht="15" hidden="false" customHeight="false" outlineLevel="0" collapsed="false">
      <c r="A9638" s="21" t="s">
        <v>4139</v>
      </c>
      <c r="B9638" s="21" t="s">
        <v>3035</v>
      </c>
      <c r="C9638" s="23" t="n">
        <v>46274</v>
      </c>
      <c r="D9638" s="21" t="s">
        <v>1705</v>
      </c>
      <c r="E9638" s="21" t="s">
        <v>1452</v>
      </c>
      <c r="F9638" s="12" t="n">
        <v>4</v>
      </c>
      <c r="G9638" s="19" t="n">
        <v>94.5</v>
      </c>
      <c r="H9638" s="19" t="n">
        <v>58</v>
      </c>
      <c r="I9638" s="19" t="n">
        <f aca="false">ROUND(F9638*G9638,2)</f>
        <v>378</v>
      </c>
      <c r="J9638" s="19" t="n">
        <f aca="false">ROUND(F9638*H9638,2)</f>
        <v>232</v>
      </c>
      <c r="K9638" s="19" t="n">
        <f aca="false">INDEX(Pricebook!$L$2:$L$1401,MATCH(D9638,Pricebook!$A$2:$A$1401,0))</f>
        <v>96.7</v>
      </c>
      <c r="L9638" s="19" t="n">
        <f aca="false">ROUND(F9638*K9638,2)</f>
        <v>386.8</v>
      </c>
      <c r="M9638" s="24" t="n">
        <f aca="false">DATE(YEAR(C9638),MONTH(C9638),1)</f>
        <v>46266</v>
      </c>
    </row>
    <row r="9639" customFormat="false" ht="15" hidden="false" customHeight="false" outlineLevel="0" collapsed="false">
      <c r="A9639" s="21" t="s">
        <v>4139</v>
      </c>
      <c r="B9639" s="21" t="s">
        <v>3035</v>
      </c>
      <c r="C9639" s="23" t="n">
        <v>46274</v>
      </c>
      <c r="D9639" s="21" t="s">
        <v>2730</v>
      </c>
      <c r="E9639" s="21" t="s">
        <v>2587</v>
      </c>
      <c r="F9639" s="12" t="n">
        <v>11</v>
      </c>
      <c r="G9639" s="19" t="n">
        <v>4.7</v>
      </c>
      <c r="H9639" s="19" t="n">
        <v>3.09</v>
      </c>
      <c r="I9639" s="19" t="n">
        <f aca="false">ROUND(F9639*G9639,2)</f>
        <v>51.7</v>
      </c>
      <c r="J9639" s="19" t="n">
        <f aca="false">ROUND(F9639*H9639,2)</f>
        <v>33.99</v>
      </c>
      <c r="K9639" s="19" t="n">
        <f aca="false">INDEX(Pricebook!$L$2:$L$1401,MATCH(D9639,Pricebook!$A$2:$A$1401,0))</f>
        <v>5</v>
      </c>
      <c r="L9639" s="19" t="n">
        <f aca="false">ROUND(F9639*K9639,2)</f>
        <v>55</v>
      </c>
      <c r="M9639" s="24" t="n">
        <f aca="false">DATE(YEAR(C9639),MONTH(C9639),1)</f>
        <v>46266</v>
      </c>
    </row>
    <row r="9640" customFormat="false" ht="15" hidden="false" customHeight="false" outlineLevel="0" collapsed="false">
      <c r="A9640" s="21" t="s">
        <v>4139</v>
      </c>
      <c r="B9640" s="21" t="s">
        <v>3035</v>
      </c>
      <c r="C9640" s="23" t="n">
        <v>46274</v>
      </c>
      <c r="D9640" s="21" t="s">
        <v>2684</v>
      </c>
      <c r="E9640" s="21" t="s">
        <v>2587</v>
      </c>
      <c r="F9640" s="12" t="n">
        <v>1</v>
      </c>
      <c r="G9640" s="19" t="n">
        <v>185.1</v>
      </c>
      <c r="H9640" s="19" t="n">
        <v>122.7</v>
      </c>
      <c r="I9640" s="19" t="n">
        <f aca="false">ROUND(F9640*G9640,2)</f>
        <v>185.1</v>
      </c>
      <c r="J9640" s="19" t="n">
        <f aca="false">ROUND(F9640*H9640,2)</f>
        <v>122.7</v>
      </c>
      <c r="K9640" s="19" t="n">
        <f aca="false">INDEX(Pricebook!$L$2:$L$1401,MATCH(D9640,Pricebook!$A$2:$A$1401,0))</f>
        <v>197.95</v>
      </c>
      <c r="L9640" s="19" t="n">
        <f aca="false">ROUND(F9640*K9640,2)</f>
        <v>197.95</v>
      </c>
      <c r="M9640" s="24" t="n">
        <f aca="false">DATE(YEAR(C9640),MONTH(C9640),1)</f>
        <v>46266</v>
      </c>
    </row>
    <row r="9641" customFormat="false" ht="15" hidden="false" customHeight="false" outlineLevel="0" collapsed="false">
      <c r="A9641" s="21" t="s">
        <v>4139</v>
      </c>
      <c r="B9641" s="21" t="s">
        <v>3035</v>
      </c>
      <c r="C9641" s="23" t="n">
        <v>46274</v>
      </c>
      <c r="D9641" s="21" t="s">
        <v>2339</v>
      </c>
      <c r="E9641" s="21" t="s">
        <v>2202</v>
      </c>
      <c r="F9641" s="12" t="n">
        <v>2</v>
      </c>
      <c r="G9641" s="19" t="n">
        <v>24.15</v>
      </c>
      <c r="H9641" s="19" t="n">
        <v>14.87</v>
      </c>
      <c r="I9641" s="19" t="n">
        <f aca="false">ROUND(F9641*G9641,2)</f>
        <v>48.3</v>
      </c>
      <c r="J9641" s="19" t="n">
        <f aca="false">ROUND(F9641*H9641,2)</f>
        <v>29.74</v>
      </c>
      <c r="K9641" s="19" t="n">
        <f aca="false">INDEX(Pricebook!$L$2:$L$1401,MATCH(D9641,Pricebook!$A$2:$A$1401,0))</f>
        <v>25.65</v>
      </c>
      <c r="L9641" s="19" t="n">
        <f aca="false">ROUND(F9641*K9641,2)</f>
        <v>51.3</v>
      </c>
      <c r="M9641" s="24" t="n">
        <f aca="false">DATE(YEAR(C9641),MONTH(C9641),1)</f>
        <v>46266</v>
      </c>
    </row>
    <row r="9642" customFormat="false" ht="15" hidden="false" customHeight="false" outlineLevel="0" collapsed="false">
      <c r="A9642" s="21" t="s">
        <v>4139</v>
      </c>
      <c r="B9642" s="21" t="s">
        <v>3035</v>
      </c>
      <c r="C9642" s="23" t="n">
        <v>46274</v>
      </c>
      <c r="D9642" s="21" t="s">
        <v>1897</v>
      </c>
      <c r="E9642" s="21" t="s">
        <v>1452</v>
      </c>
      <c r="F9642" s="12" t="n">
        <v>6</v>
      </c>
      <c r="G9642" s="19" t="n">
        <v>31.45</v>
      </c>
      <c r="H9642" s="19" t="n">
        <v>22.45</v>
      </c>
      <c r="I9642" s="19" t="n">
        <f aca="false">ROUND(F9642*G9642,2)</f>
        <v>188.7</v>
      </c>
      <c r="J9642" s="19" t="n">
        <f aca="false">ROUND(F9642*H9642,2)</f>
        <v>134.7</v>
      </c>
      <c r="K9642" s="19" t="n">
        <f aca="false">INDEX(Pricebook!$L$2:$L$1401,MATCH(D9642,Pricebook!$A$2:$A$1401,0))</f>
        <v>32.1</v>
      </c>
      <c r="L9642" s="19" t="n">
        <f aca="false">ROUND(F9642*K9642,2)</f>
        <v>192.6</v>
      </c>
      <c r="M9642" s="24" t="n">
        <f aca="false">DATE(YEAR(C9642),MONTH(C9642),1)</f>
        <v>46266</v>
      </c>
    </row>
    <row r="9643" customFormat="false" ht="15" hidden="false" customHeight="false" outlineLevel="0" collapsed="false">
      <c r="A9643" s="21" t="s">
        <v>4139</v>
      </c>
      <c r="B9643" s="21" t="s">
        <v>3035</v>
      </c>
      <c r="C9643" s="23" t="n">
        <v>46274</v>
      </c>
      <c r="D9643" s="21" t="s">
        <v>923</v>
      </c>
      <c r="E9643" s="21" t="s">
        <v>366</v>
      </c>
      <c r="F9643" s="12" t="n">
        <v>1</v>
      </c>
      <c r="G9643" s="19" t="n">
        <v>278.1</v>
      </c>
      <c r="H9643" s="19" t="n">
        <v>202.83</v>
      </c>
      <c r="I9643" s="19" t="n">
        <f aca="false">ROUND(F9643*G9643,2)</f>
        <v>278.1</v>
      </c>
      <c r="J9643" s="19" t="n">
        <f aca="false">ROUND(F9643*H9643,2)</f>
        <v>202.83</v>
      </c>
      <c r="K9643" s="19" t="n">
        <f aca="false">INDEX(Pricebook!$L$2:$L$1401,MATCH(D9643,Pricebook!$A$2:$A$1401,0))</f>
        <v>302.75</v>
      </c>
      <c r="L9643" s="19" t="n">
        <f aca="false">ROUND(F9643*K9643,2)</f>
        <v>302.75</v>
      </c>
      <c r="M9643" s="24" t="n">
        <f aca="false">DATE(YEAR(C9643),MONTH(C9643),1)</f>
        <v>46266</v>
      </c>
    </row>
    <row r="9644" customFormat="false" ht="15" hidden="false" customHeight="false" outlineLevel="0" collapsed="false">
      <c r="A9644" s="21" t="s">
        <v>4139</v>
      </c>
      <c r="B9644" s="21" t="s">
        <v>3035</v>
      </c>
      <c r="C9644" s="23" t="n">
        <v>46274</v>
      </c>
      <c r="D9644" s="21" t="s">
        <v>2730</v>
      </c>
      <c r="E9644" s="21" t="s">
        <v>2587</v>
      </c>
      <c r="F9644" s="12" t="n">
        <v>10</v>
      </c>
      <c r="G9644" s="19" t="n">
        <v>4.7</v>
      </c>
      <c r="H9644" s="19" t="n">
        <v>3.09</v>
      </c>
      <c r="I9644" s="19" t="n">
        <f aca="false">ROUND(F9644*G9644,2)</f>
        <v>47</v>
      </c>
      <c r="J9644" s="19" t="n">
        <f aca="false">ROUND(F9644*H9644,2)</f>
        <v>30.9</v>
      </c>
      <c r="K9644" s="19" t="n">
        <f aca="false">INDEX(Pricebook!$L$2:$L$1401,MATCH(D9644,Pricebook!$A$2:$A$1401,0))</f>
        <v>5</v>
      </c>
      <c r="L9644" s="19" t="n">
        <f aca="false">ROUND(F9644*K9644,2)</f>
        <v>50</v>
      </c>
      <c r="M9644" s="24" t="n">
        <f aca="false">DATE(YEAR(C9644),MONTH(C9644),1)</f>
        <v>46266</v>
      </c>
    </row>
    <row r="9645" customFormat="false" ht="15" hidden="false" customHeight="false" outlineLevel="0" collapsed="false">
      <c r="A9645" s="21" t="s">
        <v>4139</v>
      </c>
      <c r="B9645" s="21" t="s">
        <v>3035</v>
      </c>
      <c r="C9645" s="23" t="n">
        <v>46274</v>
      </c>
      <c r="D9645" s="21" t="s">
        <v>2632</v>
      </c>
      <c r="E9645" s="21" t="s">
        <v>2587</v>
      </c>
      <c r="F9645" s="12" t="n">
        <v>2</v>
      </c>
      <c r="G9645" s="19" t="n">
        <v>5.1</v>
      </c>
      <c r="H9645" s="19" t="n">
        <v>3.7</v>
      </c>
      <c r="I9645" s="19" t="n">
        <f aca="false">ROUND(F9645*G9645,2)</f>
        <v>10.2</v>
      </c>
      <c r="J9645" s="19" t="n">
        <f aca="false">ROUND(F9645*H9645,2)</f>
        <v>7.4</v>
      </c>
      <c r="K9645" s="19" t="n">
        <f aca="false">INDEX(Pricebook!$L$2:$L$1401,MATCH(D9645,Pricebook!$A$2:$A$1401,0))</f>
        <v>5.55</v>
      </c>
      <c r="L9645" s="19" t="n">
        <f aca="false">ROUND(F9645*K9645,2)</f>
        <v>11.1</v>
      </c>
      <c r="M9645" s="24" t="n">
        <f aca="false">DATE(YEAR(C9645),MONTH(C9645),1)</f>
        <v>46266</v>
      </c>
    </row>
    <row r="9646" customFormat="false" ht="15" hidden="false" customHeight="false" outlineLevel="0" collapsed="false">
      <c r="A9646" s="21" t="s">
        <v>4139</v>
      </c>
      <c r="B9646" s="21" t="s">
        <v>3035</v>
      </c>
      <c r="C9646" s="23" t="n">
        <v>46274</v>
      </c>
      <c r="D9646" s="21" t="s">
        <v>517</v>
      </c>
      <c r="E9646" s="21" t="s">
        <v>366</v>
      </c>
      <c r="F9646" s="12" t="n">
        <v>1</v>
      </c>
      <c r="G9646" s="19" t="n">
        <v>302.25</v>
      </c>
      <c r="H9646" s="19" t="n">
        <v>216.49</v>
      </c>
      <c r="I9646" s="19" t="n">
        <f aca="false">ROUND(F9646*G9646,2)</f>
        <v>302.25</v>
      </c>
      <c r="J9646" s="19" t="n">
        <f aca="false">ROUND(F9646*H9646,2)</f>
        <v>216.49</v>
      </c>
      <c r="K9646" s="19" t="n">
        <f aca="false">INDEX(Pricebook!$L$2:$L$1401,MATCH(D9646,Pricebook!$A$2:$A$1401,0))</f>
        <v>323.15</v>
      </c>
      <c r="L9646" s="19" t="n">
        <f aca="false">ROUND(F9646*K9646,2)</f>
        <v>323.15</v>
      </c>
      <c r="M9646" s="24" t="n">
        <f aca="false">DATE(YEAR(C9646),MONTH(C9646),1)</f>
        <v>46266</v>
      </c>
    </row>
    <row r="9647" customFormat="false" ht="15" hidden="false" customHeight="false" outlineLevel="0" collapsed="false">
      <c r="A9647" s="21" t="s">
        <v>4139</v>
      </c>
      <c r="B9647" s="21" t="s">
        <v>3035</v>
      </c>
      <c r="C9647" s="23" t="n">
        <v>46274</v>
      </c>
      <c r="D9647" s="21" t="s">
        <v>2722</v>
      </c>
      <c r="E9647" s="21" t="s">
        <v>2587</v>
      </c>
      <c r="F9647" s="12" t="n">
        <v>1</v>
      </c>
      <c r="G9647" s="19" t="n">
        <v>566.15</v>
      </c>
      <c r="H9647" s="19" t="n">
        <v>374.07</v>
      </c>
      <c r="I9647" s="19" t="n">
        <f aca="false">ROUND(F9647*G9647,2)</f>
        <v>566.15</v>
      </c>
      <c r="J9647" s="19" t="n">
        <f aca="false">ROUND(F9647*H9647,2)</f>
        <v>374.07</v>
      </c>
      <c r="K9647" s="19" t="n">
        <f aca="false">INDEX(Pricebook!$L$2:$L$1401,MATCH(D9647,Pricebook!$A$2:$A$1401,0))</f>
        <v>603.35</v>
      </c>
      <c r="L9647" s="19" t="n">
        <f aca="false">ROUND(F9647*K9647,2)</f>
        <v>603.35</v>
      </c>
      <c r="M9647" s="24" t="n">
        <f aca="false">DATE(YEAR(C9647),MONTH(C9647),1)</f>
        <v>46266</v>
      </c>
    </row>
    <row r="9648" customFormat="false" ht="15" hidden="false" customHeight="false" outlineLevel="0" collapsed="false">
      <c r="A9648" s="21" t="s">
        <v>4139</v>
      </c>
      <c r="B9648" s="21" t="s">
        <v>3035</v>
      </c>
      <c r="C9648" s="23" t="n">
        <v>46274</v>
      </c>
      <c r="D9648" s="21" t="s">
        <v>1699</v>
      </c>
      <c r="E9648" s="21" t="s">
        <v>1452</v>
      </c>
      <c r="F9648" s="12" t="n">
        <v>3</v>
      </c>
      <c r="G9648" s="19" t="n">
        <v>186.7</v>
      </c>
      <c r="H9648" s="19" t="n">
        <v>114.07</v>
      </c>
      <c r="I9648" s="19" t="n">
        <f aca="false">ROUND(F9648*G9648,2)</f>
        <v>560.1</v>
      </c>
      <c r="J9648" s="19" t="n">
        <f aca="false">ROUND(F9648*H9648,2)</f>
        <v>342.21</v>
      </c>
      <c r="K9648" s="19" t="n">
        <f aca="false">INDEX(Pricebook!$L$2:$L$1401,MATCH(D9648,Pricebook!$A$2:$A$1401,0))</f>
        <v>190.15</v>
      </c>
      <c r="L9648" s="19" t="n">
        <f aca="false">ROUND(F9648*K9648,2)</f>
        <v>570.45</v>
      </c>
      <c r="M9648" s="24" t="n">
        <f aca="false">DATE(YEAR(C9648),MONTH(C9648),1)</f>
        <v>46266</v>
      </c>
    </row>
    <row r="9649" customFormat="false" ht="15" hidden="false" customHeight="false" outlineLevel="0" collapsed="false">
      <c r="A9649" s="21" t="s">
        <v>4139</v>
      </c>
      <c r="B9649" s="21" t="s">
        <v>3035</v>
      </c>
      <c r="C9649" s="23" t="n">
        <v>46274</v>
      </c>
      <c r="D9649" s="21" t="s">
        <v>2442</v>
      </c>
      <c r="E9649" s="21" t="s">
        <v>2202</v>
      </c>
      <c r="F9649" s="12" t="n">
        <v>4</v>
      </c>
      <c r="G9649" s="19" t="n">
        <v>44.85</v>
      </c>
      <c r="H9649" s="19" t="n">
        <v>27.86</v>
      </c>
      <c r="I9649" s="19" t="n">
        <f aca="false">ROUND(F9649*G9649,2)</f>
        <v>179.4</v>
      </c>
      <c r="J9649" s="19" t="n">
        <f aca="false">ROUND(F9649*H9649,2)</f>
        <v>111.44</v>
      </c>
      <c r="K9649" s="19" t="n">
        <f aca="false">INDEX(Pricebook!$L$2:$L$1401,MATCH(D9649,Pricebook!$A$2:$A$1401,0))</f>
        <v>48.05</v>
      </c>
      <c r="L9649" s="19" t="n">
        <f aca="false">ROUND(F9649*K9649,2)</f>
        <v>192.2</v>
      </c>
      <c r="M9649" s="24" t="n">
        <f aca="false">DATE(YEAR(C9649),MONTH(C9649),1)</f>
        <v>46266</v>
      </c>
    </row>
    <row r="9650" customFormat="false" ht="15" hidden="false" customHeight="false" outlineLevel="0" collapsed="false">
      <c r="A9650" s="21" t="s">
        <v>4140</v>
      </c>
      <c r="B9650" s="21" t="s">
        <v>3323</v>
      </c>
      <c r="C9650" s="23" t="n">
        <v>46274</v>
      </c>
      <c r="D9650" s="21" t="s">
        <v>1751</v>
      </c>
      <c r="E9650" s="21" t="s">
        <v>1452</v>
      </c>
      <c r="F9650" s="12" t="n">
        <v>3</v>
      </c>
      <c r="G9650" s="19" t="n">
        <v>80.5</v>
      </c>
      <c r="H9650" s="19" t="n">
        <v>50.08</v>
      </c>
      <c r="I9650" s="19" t="n">
        <f aca="false">ROUND(F9650*G9650,2)</f>
        <v>241.5</v>
      </c>
      <c r="J9650" s="19" t="n">
        <f aca="false">ROUND(F9650*H9650,2)</f>
        <v>150.24</v>
      </c>
      <c r="K9650" s="19" t="n">
        <f aca="false">INDEX(Pricebook!$L$2:$L$1401,MATCH(D9650,Pricebook!$A$2:$A$1401,0))</f>
        <v>83.5</v>
      </c>
      <c r="L9650" s="19" t="n">
        <f aca="false">ROUND(F9650*K9650,2)</f>
        <v>250.5</v>
      </c>
      <c r="M9650" s="24" t="n">
        <f aca="false">DATE(YEAR(C9650),MONTH(C9650),1)</f>
        <v>46266</v>
      </c>
    </row>
    <row r="9651" customFormat="false" ht="15" hidden="false" customHeight="false" outlineLevel="0" collapsed="false">
      <c r="A9651" s="21" t="s">
        <v>4140</v>
      </c>
      <c r="B9651" s="21" t="s">
        <v>3323</v>
      </c>
      <c r="C9651" s="23" t="n">
        <v>46274</v>
      </c>
      <c r="D9651" s="21" t="s">
        <v>1903</v>
      </c>
      <c r="E9651" s="21" t="s">
        <v>1452</v>
      </c>
      <c r="F9651" s="12" t="n">
        <v>2</v>
      </c>
      <c r="G9651" s="19" t="n">
        <v>46.75</v>
      </c>
      <c r="H9651" s="19" t="n">
        <v>31.12</v>
      </c>
      <c r="I9651" s="19" t="n">
        <f aca="false">ROUND(F9651*G9651,2)</f>
        <v>93.5</v>
      </c>
      <c r="J9651" s="19" t="n">
        <f aca="false">ROUND(F9651*H9651,2)</f>
        <v>62.24</v>
      </c>
      <c r="K9651" s="19" t="n">
        <f aca="false">INDEX(Pricebook!$L$2:$L$1401,MATCH(D9651,Pricebook!$A$2:$A$1401,0))</f>
        <v>48.65</v>
      </c>
      <c r="L9651" s="19" t="n">
        <f aca="false">ROUND(F9651*K9651,2)</f>
        <v>97.3</v>
      </c>
      <c r="M9651" s="24" t="n">
        <f aca="false">DATE(YEAR(C9651),MONTH(C9651),1)</f>
        <v>46266</v>
      </c>
    </row>
    <row r="9652" customFormat="false" ht="15" hidden="false" customHeight="false" outlineLevel="0" collapsed="false">
      <c r="A9652" s="21" t="s">
        <v>4140</v>
      </c>
      <c r="B9652" s="21" t="s">
        <v>3323</v>
      </c>
      <c r="C9652" s="23" t="n">
        <v>46274</v>
      </c>
      <c r="D9652" s="21" t="s">
        <v>1495</v>
      </c>
      <c r="E9652" s="21" t="s">
        <v>1452</v>
      </c>
      <c r="F9652" s="12" t="n">
        <v>8</v>
      </c>
      <c r="G9652" s="19" t="n">
        <v>30.5</v>
      </c>
      <c r="H9652" s="19" t="n">
        <v>18.82</v>
      </c>
      <c r="I9652" s="19" t="n">
        <f aca="false">ROUND(F9652*G9652,2)</f>
        <v>244</v>
      </c>
      <c r="J9652" s="19" t="n">
        <f aca="false">ROUND(F9652*H9652,2)</f>
        <v>150.56</v>
      </c>
      <c r="K9652" s="19" t="n">
        <f aca="false">INDEX(Pricebook!$L$2:$L$1401,MATCH(D9652,Pricebook!$A$2:$A$1401,0))</f>
        <v>31.4</v>
      </c>
      <c r="L9652" s="19" t="n">
        <f aca="false">ROUND(F9652*K9652,2)</f>
        <v>251.2</v>
      </c>
      <c r="M9652" s="24" t="n">
        <f aca="false">DATE(YEAR(C9652),MONTH(C9652),1)</f>
        <v>46266</v>
      </c>
    </row>
    <row r="9653" customFormat="false" ht="15" hidden="false" customHeight="false" outlineLevel="0" collapsed="false">
      <c r="A9653" s="21" t="s">
        <v>4140</v>
      </c>
      <c r="B9653" s="21" t="s">
        <v>3323</v>
      </c>
      <c r="C9653" s="23" t="n">
        <v>46274</v>
      </c>
      <c r="D9653" s="21" t="s">
        <v>547</v>
      </c>
      <c r="E9653" s="21" t="s">
        <v>366</v>
      </c>
      <c r="F9653" s="12" t="n">
        <v>2</v>
      </c>
      <c r="G9653" s="19" t="n">
        <v>98.55</v>
      </c>
      <c r="H9653" s="19" t="n">
        <v>71.58</v>
      </c>
      <c r="I9653" s="19" t="n">
        <f aca="false">ROUND(F9653*G9653,2)</f>
        <v>197.1</v>
      </c>
      <c r="J9653" s="19" t="n">
        <f aca="false">ROUND(F9653*H9653,2)</f>
        <v>143.16</v>
      </c>
      <c r="K9653" s="19" t="n">
        <f aca="false">INDEX(Pricebook!$L$2:$L$1401,MATCH(D9653,Pricebook!$A$2:$A$1401,0))</f>
        <v>106.85</v>
      </c>
      <c r="L9653" s="19" t="n">
        <f aca="false">ROUND(F9653*K9653,2)</f>
        <v>213.7</v>
      </c>
      <c r="M9653" s="24" t="n">
        <f aca="false">DATE(YEAR(C9653),MONTH(C9653),1)</f>
        <v>46266</v>
      </c>
    </row>
    <row r="9654" customFormat="false" ht="15" hidden="false" customHeight="false" outlineLevel="0" collapsed="false">
      <c r="A9654" s="21" t="s">
        <v>4140</v>
      </c>
      <c r="B9654" s="21" t="s">
        <v>3323</v>
      </c>
      <c r="C9654" s="23" t="n">
        <v>46274</v>
      </c>
      <c r="D9654" s="21" t="s">
        <v>631</v>
      </c>
      <c r="E9654" s="21" t="s">
        <v>366</v>
      </c>
      <c r="F9654" s="12" t="n">
        <v>3</v>
      </c>
      <c r="G9654" s="19" t="n">
        <v>53.3</v>
      </c>
      <c r="H9654" s="19" t="n">
        <v>38.66</v>
      </c>
      <c r="I9654" s="19" t="n">
        <f aca="false">ROUND(F9654*G9654,2)</f>
        <v>159.9</v>
      </c>
      <c r="J9654" s="19" t="n">
        <f aca="false">ROUND(F9654*H9654,2)</f>
        <v>115.98</v>
      </c>
      <c r="K9654" s="19" t="n">
        <f aca="false">INDEX(Pricebook!$L$2:$L$1401,MATCH(D9654,Pricebook!$A$2:$A$1401,0))</f>
        <v>57.75</v>
      </c>
      <c r="L9654" s="19" t="n">
        <f aca="false">ROUND(F9654*K9654,2)</f>
        <v>173.25</v>
      </c>
      <c r="M9654" s="24" t="n">
        <f aca="false">DATE(YEAR(C9654),MONTH(C9654),1)</f>
        <v>46266</v>
      </c>
    </row>
    <row r="9655" customFormat="false" ht="15" hidden="false" customHeight="false" outlineLevel="0" collapsed="false">
      <c r="A9655" s="21" t="s">
        <v>4140</v>
      </c>
      <c r="B9655" s="21" t="s">
        <v>3323</v>
      </c>
      <c r="C9655" s="23" t="n">
        <v>46274</v>
      </c>
      <c r="D9655" s="21" t="s">
        <v>371</v>
      </c>
      <c r="E9655" s="21" t="s">
        <v>366</v>
      </c>
      <c r="F9655" s="12" t="n">
        <v>6</v>
      </c>
      <c r="G9655" s="19" t="n">
        <v>9.75</v>
      </c>
      <c r="H9655" s="19" t="n">
        <v>7.6</v>
      </c>
      <c r="I9655" s="19" t="n">
        <f aca="false">ROUND(F9655*G9655,2)</f>
        <v>58.5</v>
      </c>
      <c r="J9655" s="19" t="n">
        <f aca="false">ROUND(F9655*H9655,2)</f>
        <v>45.6</v>
      </c>
      <c r="K9655" s="19" t="n">
        <f aca="false">INDEX(Pricebook!$L$2:$L$1401,MATCH(D9655,Pricebook!$A$2:$A$1401,0))</f>
        <v>10.6</v>
      </c>
      <c r="L9655" s="19" t="n">
        <f aca="false">ROUND(F9655*K9655,2)</f>
        <v>63.6</v>
      </c>
      <c r="M9655" s="24" t="n">
        <f aca="false">DATE(YEAR(C9655),MONTH(C9655),1)</f>
        <v>46266</v>
      </c>
    </row>
    <row r="9656" customFormat="false" ht="15" hidden="false" customHeight="false" outlineLevel="0" collapsed="false">
      <c r="A9656" s="21" t="s">
        <v>4140</v>
      </c>
      <c r="B9656" s="21" t="s">
        <v>3323</v>
      </c>
      <c r="C9656" s="23" t="n">
        <v>46274</v>
      </c>
      <c r="D9656" s="21" t="s">
        <v>1687</v>
      </c>
      <c r="E9656" s="21" t="s">
        <v>1452</v>
      </c>
      <c r="F9656" s="12" t="n">
        <v>6</v>
      </c>
      <c r="G9656" s="19" t="n">
        <v>39.5</v>
      </c>
      <c r="H9656" s="19" t="n">
        <v>24.15</v>
      </c>
      <c r="I9656" s="19" t="n">
        <f aca="false">ROUND(F9656*G9656,2)</f>
        <v>237</v>
      </c>
      <c r="J9656" s="19" t="n">
        <f aca="false">ROUND(F9656*H9656,2)</f>
        <v>144.9</v>
      </c>
      <c r="K9656" s="19" t="n">
        <f aca="false">INDEX(Pricebook!$L$2:$L$1401,MATCH(D9656,Pricebook!$A$2:$A$1401,0))</f>
        <v>40.25</v>
      </c>
      <c r="L9656" s="19" t="n">
        <f aca="false">ROUND(F9656*K9656,2)</f>
        <v>241.5</v>
      </c>
      <c r="M9656" s="24" t="n">
        <f aca="false">DATE(YEAR(C9656),MONTH(C9656),1)</f>
        <v>46266</v>
      </c>
    </row>
    <row r="9657" customFormat="false" ht="15" hidden="false" customHeight="false" outlineLevel="0" collapsed="false">
      <c r="A9657" s="21" t="s">
        <v>4141</v>
      </c>
      <c r="B9657" s="21" t="s">
        <v>3058</v>
      </c>
      <c r="C9657" s="23" t="n">
        <v>46274</v>
      </c>
      <c r="D9657" s="21" t="s">
        <v>2872</v>
      </c>
      <c r="E9657" s="21" t="s">
        <v>2748</v>
      </c>
      <c r="F9657" s="12" t="n">
        <v>8</v>
      </c>
      <c r="G9657" s="19" t="n">
        <v>4.75</v>
      </c>
      <c r="H9657" s="19" t="n">
        <v>2.82</v>
      </c>
      <c r="I9657" s="19" t="n">
        <f aca="false">ROUND(F9657*G9657,2)</f>
        <v>38</v>
      </c>
      <c r="J9657" s="19" t="n">
        <f aca="false">ROUND(F9657*H9657,2)</f>
        <v>22.56</v>
      </c>
      <c r="K9657" s="19" t="n">
        <f aca="false">INDEX(Pricebook!$L$2:$L$1401,MATCH(D9657,Pricebook!$A$2:$A$1401,0))</f>
        <v>5.15</v>
      </c>
      <c r="L9657" s="19" t="n">
        <f aca="false">ROUND(F9657*K9657,2)</f>
        <v>41.2</v>
      </c>
      <c r="M9657" s="24" t="n">
        <f aca="false">DATE(YEAR(C9657),MONTH(C9657),1)</f>
        <v>46266</v>
      </c>
    </row>
    <row r="9658" customFormat="false" ht="15" hidden="false" customHeight="false" outlineLevel="0" collapsed="false">
      <c r="A9658" s="21" t="s">
        <v>4141</v>
      </c>
      <c r="B9658" s="21" t="s">
        <v>3058</v>
      </c>
      <c r="C9658" s="23" t="n">
        <v>46274</v>
      </c>
      <c r="D9658" s="21" t="s">
        <v>2545</v>
      </c>
      <c r="E9658" s="21" t="s">
        <v>2466</v>
      </c>
      <c r="F9658" s="12" t="n">
        <v>5</v>
      </c>
      <c r="G9658" s="19" t="n">
        <v>62.35</v>
      </c>
      <c r="H9658" s="19" t="n">
        <v>38.74</v>
      </c>
      <c r="I9658" s="19" t="n">
        <f aca="false">ROUND(F9658*G9658,2)</f>
        <v>311.75</v>
      </c>
      <c r="J9658" s="19" t="n">
        <f aca="false">ROUND(F9658*H9658,2)</f>
        <v>193.7</v>
      </c>
      <c r="K9658" s="19" t="n">
        <f aca="false">INDEX(Pricebook!$L$2:$L$1401,MATCH(D9658,Pricebook!$A$2:$A$1401,0))</f>
        <v>64.6</v>
      </c>
      <c r="L9658" s="19" t="n">
        <f aca="false">ROUND(F9658*K9658,2)</f>
        <v>323</v>
      </c>
      <c r="M9658" s="24" t="n">
        <f aca="false">DATE(YEAR(C9658),MONTH(C9658),1)</f>
        <v>46266</v>
      </c>
    </row>
    <row r="9659" customFormat="false" ht="15" hidden="false" customHeight="false" outlineLevel="0" collapsed="false">
      <c r="A9659" s="21" t="s">
        <v>4141</v>
      </c>
      <c r="B9659" s="21" t="s">
        <v>3058</v>
      </c>
      <c r="C9659" s="23" t="n">
        <v>46274</v>
      </c>
      <c r="D9659" s="21" t="s">
        <v>2892</v>
      </c>
      <c r="E9659" s="21" t="s">
        <v>2748</v>
      </c>
      <c r="F9659" s="12" t="n">
        <v>9</v>
      </c>
      <c r="G9659" s="19" t="n">
        <v>14.55</v>
      </c>
      <c r="H9659" s="19" t="n">
        <v>8.65</v>
      </c>
      <c r="I9659" s="19" t="n">
        <f aca="false">ROUND(F9659*G9659,2)</f>
        <v>130.95</v>
      </c>
      <c r="J9659" s="19" t="n">
        <f aca="false">ROUND(F9659*H9659,2)</f>
        <v>77.85</v>
      </c>
      <c r="K9659" s="19" t="n">
        <f aca="false">INDEX(Pricebook!$L$2:$L$1401,MATCH(D9659,Pricebook!$A$2:$A$1401,0))</f>
        <v>15.75</v>
      </c>
      <c r="L9659" s="19" t="n">
        <f aca="false">ROUND(F9659*K9659,2)</f>
        <v>141.75</v>
      </c>
      <c r="M9659" s="24" t="n">
        <f aca="false">DATE(YEAR(C9659),MONTH(C9659),1)</f>
        <v>46266</v>
      </c>
    </row>
    <row r="9660" customFormat="false" ht="15" hidden="false" customHeight="false" outlineLevel="0" collapsed="false">
      <c r="A9660" s="21" t="s">
        <v>4141</v>
      </c>
      <c r="B9660" s="21" t="s">
        <v>3058</v>
      </c>
      <c r="C9660" s="23" t="n">
        <v>46274</v>
      </c>
      <c r="D9660" s="21" t="s">
        <v>597</v>
      </c>
      <c r="E9660" s="21" t="s">
        <v>366</v>
      </c>
      <c r="F9660" s="12" t="n">
        <v>1</v>
      </c>
      <c r="G9660" s="19" t="n">
        <v>24</v>
      </c>
      <c r="H9660" s="19" t="n">
        <v>19.18</v>
      </c>
      <c r="I9660" s="19" t="n">
        <f aca="false">ROUND(F9660*G9660,2)</f>
        <v>24</v>
      </c>
      <c r="J9660" s="19" t="n">
        <f aca="false">ROUND(F9660*H9660,2)</f>
        <v>19.18</v>
      </c>
      <c r="K9660" s="19" t="n">
        <f aca="false">INDEX(Pricebook!$L$2:$L$1401,MATCH(D9660,Pricebook!$A$2:$A$1401,0))</f>
        <v>25.6</v>
      </c>
      <c r="L9660" s="19" t="n">
        <f aca="false">ROUND(F9660*K9660,2)</f>
        <v>25.6</v>
      </c>
      <c r="M9660" s="24" t="n">
        <f aca="false">DATE(YEAR(C9660),MONTH(C9660),1)</f>
        <v>46266</v>
      </c>
    </row>
    <row r="9661" customFormat="false" ht="15" hidden="false" customHeight="false" outlineLevel="0" collapsed="false">
      <c r="A9661" s="21" t="s">
        <v>4141</v>
      </c>
      <c r="B9661" s="21" t="s">
        <v>3058</v>
      </c>
      <c r="C9661" s="23" t="n">
        <v>46274</v>
      </c>
      <c r="D9661" s="21" t="s">
        <v>2832</v>
      </c>
      <c r="E9661" s="21" t="s">
        <v>2748</v>
      </c>
      <c r="F9661" s="12" t="n">
        <v>8</v>
      </c>
      <c r="G9661" s="19" t="n">
        <v>19.65</v>
      </c>
      <c r="H9661" s="19" t="n">
        <v>11.91</v>
      </c>
      <c r="I9661" s="19" t="n">
        <f aca="false">ROUND(F9661*G9661,2)</f>
        <v>157.2</v>
      </c>
      <c r="J9661" s="19" t="n">
        <f aca="false">ROUND(F9661*H9661,2)</f>
        <v>95.28</v>
      </c>
      <c r="K9661" s="19" t="n">
        <f aca="false">INDEX(Pricebook!$L$2:$L$1401,MATCH(D9661,Pricebook!$A$2:$A$1401,0))</f>
        <v>21.7</v>
      </c>
      <c r="L9661" s="19" t="n">
        <f aca="false">ROUND(F9661*K9661,2)</f>
        <v>173.6</v>
      </c>
      <c r="M9661" s="24" t="n">
        <f aca="false">DATE(YEAR(C9661),MONTH(C9661),1)</f>
        <v>46266</v>
      </c>
    </row>
    <row r="9662" customFormat="false" ht="15" hidden="false" customHeight="false" outlineLevel="0" collapsed="false">
      <c r="A9662" s="21" t="s">
        <v>4141</v>
      </c>
      <c r="B9662" s="21" t="s">
        <v>3058</v>
      </c>
      <c r="C9662" s="23" t="n">
        <v>46274</v>
      </c>
      <c r="D9662" s="21" t="s">
        <v>2942</v>
      </c>
      <c r="E9662" s="21" t="s">
        <v>2748</v>
      </c>
      <c r="F9662" s="12" t="n">
        <v>2</v>
      </c>
      <c r="G9662" s="19" t="n">
        <v>8.1</v>
      </c>
      <c r="H9662" s="19" t="n">
        <v>5.51</v>
      </c>
      <c r="I9662" s="19" t="n">
        <f aca="false">ROUND(F9662*G9662,2)</f>
        <v>16.2</v>
      </c>
      <c r="J9662" s="19" t="n">
        <f aca="false">ROUND(F9662*H9662,2)</f>
        <v>11.02</v>
      </c>
      <c r="K9662" s="19" t="n">
        <f aca="false">INDEX(Pricebook!$L$2:$L$1401,MATCH(D9662,Pricebook!$A$2:$A$1401,0))</f>
        <v>8.9</v>
      </c>
      <c r="L9662" s="19" t="n">
        <f aca="false">ROUND(F9662*K9662,2)</f>
        <v>17.8</v>
      </c>
      <c r="M9662" s="24" t="n">
        <f aca="false">DATE(YEAR(C9662),MONTH(C9662),1)</f>
        <v>46266</v>
      </c>
    </row>
    <row r="9663" customFormat="false" ht="15" hidden="false" customHeight="false" outlineLevel="0" collapsed="false">
      <c r="A9663" s="21" t="s">
        <v>4141</v>
      </c>
      <c r="B9663" s="21" t="s">
        <v>3058</v>
      </c>
      <c r="C9663" s="23" t="n">
        <v>46274</v>
      </c>
      <c r="D9663" s="21" t="s">
        <v>2828</v>
      </c>
      <c r="E9663" s="21" t="s">
        <v>2748</v>
      </c>
      <c r="F9663" s="12" t="n">
        <v>4</v>
      </c>
      <c r="G9663" s="19" t="n">
        <v>8.35</v>
      </c>
      <c r="H9663" s="19" t="n">
        <v>5.06</v>
      </c>
      <c r="I9663" s="19" t="n">
        <f aca="false">ROUND(F9663*G9663,2)</f>
        <v>33.4</v>
      </c>
      <c r="J9663" s="19" t="n">
        <f aca="false">ROUND(F9663*H9663,2)</f>
        <v>20.24</v>
      </c>
      <c r="K9663" s="19" t="n">
        <f aca="false">INDEX(Pricebook!$L$2:$L$1401,MATCH(D9663,Pricebook!$A$2:$A$1401,0))</f>
        <v>9.2</v>
      </c>
      <c r="L9663" s="19" t="n">
        <f aca="false">ROUND(F9663*K9663,2)</f>
        <v>36.8</v>
      </c>
      <c r="M9663" s="24" t="n">
        <f aca="false">DATE(YEAR(C9663),MONTH(C9663),1)</f>
        <v>46266</v>
      </c>
    </row>
    <row r="9664" customFormat="false" ht="15" hidden="false" customHeight="false" outlineLevel="0" collapsed="false">
      <c r="A9664" s="21" t="s">
        <v>4141</v>
      </c>
      <c r="B9664" s="21" t="s">
        <v>3058</v>
      </c>
      <c r="C9664" s="23" t="n">
        <v>46274</v>
      </c>
      <c r="D9664" s="21" t="s">
        <v>775</v>
      </c>
      <c r="E9664" s="21" t="s">
        <v>366</v>
      </c>
      <c r="F9664" s="12" t="n">
        <v>1</v>
      </c>
      <c r="G9664" s="19" t="n">
        <v>221.65</v>
      </c>
      <c r="H9664" s="19" t="n">
        <v>160.08</v>
      </c>
      <c r="I9664" s="19" t="n">
        <f aca="false">ROUND(F9664*G9664,2)</f>
        <v>221.65</v>
      </c>
      <c r="J9664" s="19" t="n">
        <f aca="false">ROUND(F9664*H9664,2)</f>
        <v>160.08</v>
      </c>
      <c r="K9664" s="19" t="n">
        <f aca="false">INDEX(Pricebook!$L$2:$L$1401,MATCH(D9664,Pricebook!$A$2:$A$1401,0))</f>
        <v>238.95</v>
      </c>
      <c r="L9664" s="19" t="n">
        <f aca="false">ROUND(F9664*K9664,2)</f>
        <v>238.95</v>
      </c>
      <c r="M9664" s="24" t="n">
        <f aca="false">DATE(YEAR(C9664),MONTH(C9664),1)</f>
        <v>46266</v>
      </c>
    </row>
    <row r="9665" customFormat="false" ht="15" hidden="false" customHeight="false" outlineLevel="0" collapsed="false">
      <c r="A9665" s="21" t="s">
        <v>4141</v>
      </c>
      <c r="B9665" s="21" t="s">
        <v>3058</v>
      </c>
      <c r="C9665" s="23" t="n">
        <v>46274</v>
      </c>
      <c r="D9665" s="21" t="s">
        <v>2787</v>
      </c>
      <c r="E9665" s="21" t="s">
        <v>2748</v>
      </c>
      <c r="F9665" s="12" t="n">
        <v>6</v>
      </c>
      <c r="G9665" s="19" t="n">
        <v>18.55</v>
      </c>
      <c r="H9665" s="19" t="n">
        <v>11.04</v>
      </c>
      <c r="I9665" s="19" t="n">
        <f aca="false">ROUND(F9665*G9665,2)</f>
        <v>111.3</v>
      </c>
      <c r="J9665" s="19" t="n">
        <f aca="false">ROUND(F9665*H9665,2)</f>
        <v>66.24</v>
      </c>
      <c r="K9665" s="19" t="n">
        <f aca="false">INDEX(Pricebook!$L$2:$L$1401,MATCH(D9665,Pricebook!$A$2:$A$1401,0))</f>
        <v>20.1</v>
      </c>
      <c r="L9665" s="19" t="n">
        <f aca="false">ROUND(F9665*K9665,2)</f>
        <v>120.6</v>
      </c>
      <c r="M9665" s="24" t="n">
        <f aca="false">DATE(YEAR(C9665),MONTH(C9665),1)</f>
        <v>46266</v>
      </c>
    </row>
    <row r="9666" customFormat="false" ht="15" hidden="false" customHeight="false" outlineLevel="0" collapsed="false">
      <c r="A9666" s="21" t="s">
        <v>4141</v>
      </c>
      <c r="B9666" s="21" t="s">
        <v>3058</v>
      </c>
      <c r="C9666" s="23" t="n">
        <v>46274</v>
      </c>
      <c r="D9666" s="21" t="s">
        <v>2874</v>
      </c>
      <c r="E9666" s="21" t="s">
        <v>2748</v>
      </c>
      <c r="F9666" s="12" t="n">
        <v>6</v>
      </c>
      <c r="G9666" s="19" t="n">
        <v>23</v>
      </c>
      <c r="H9666" s="19" t="n">
        <v>13.66</v>
      </c>
      <c r="I9666" s="19" t="n">
        <f aca="false">ROUND(F9666*G9666,2)</f>
        <v>138</v>
      </c>
      <c r="J9666" s="19" t="n">
        <f aca="false">ROUND(F9666*H9666,2)</f>
        <v>81.96</v>
      </c>
      <c r="K9666" s="19" t="n">
        <f aca="false">INDEX(Pricebook!$L$2:$L$1401,MATCH(D9666,Pricebook!$A$2:$A$1401,0))</f>
        <v>24.85</v>
      </c>
      <c r="L9666" s="19" t="n">
        <f aca="false">ROUND(F9666*K9666,2)</f>
        <v>149.1</v>
      </c>
      <c r="M9666" s="24" t="n">
        <f aca="false">DATE(YEAR(C9666),MONTH(C9666),1)</f>
        <v>46266</v>
      </c>
    </row>
    <row r="9667" customFormat="false" ht="15" hidden="false" customHeight="false" outlineLevel="0" collapsed="false">
      <c r="A9667" s="21" t="s">
        <v>4141</v>
      </c>
      <c r="B9667" s="21" t="s">
        <v>3058</v>
      </c>
      <c r="C9667" s="23" t="n">
        <v>46274</v>
      </c>
      <c r="D9667" s="21" t="s">
        <v>631</v>
      </c>
      <c r="E9667" s="21" t="s">
        <v>366</v>
      </c>
      <c r="F9667" s="12" t="n">
        <v>3</v>
      </c>
      <c r="G9667" s="19" t="n">
        <v>53.3</v>
      </c>
      <c r="H9667" s="19" t="n">
        <v>38.66</v>
      </c>
      <c r="I9667" s="19" t="n">
        <f aca="false">ROUND(F9667*G9667,2)</f>
        <v>159.9</v>
      </c>
      <c r="J9667" s="19" t="n">
        <f aca="false">ROUND(F9667*H9667,2)</f>
        <v>115.98</v>
      </c>
      <c r="K9667" s="19" t="n">
        <f aca="false">INDEX(Pricebook!$L$2:$L$1401,MATCH(D9667,Pricebook!$A$2:$A$1401,0))</f>
        <v>57.75</v>
      </c>
      <c r="L9667" s="19" t="n">
        <f aca="false">ROUND(F9667*K9667,2)</f>
        <v>173.25</v>
      </c>
      <c r="M9667" s="24" t="n">
        <f aca="false">DATE(YEAR(C9667),MONTH(C9667),1)</f>
        <v>46266</v>
      </c>
    </row>
    <row r="9668" customFormat="false" ht="15" hidden="false" customHeight="false" outlineLevel="0" collapsed="false">
      <c r="A9668" s="21" t="s">
        <v>4141</v>
      </c>
      <c r="B9668" s="21" t="s">
        <v>3058</v>
      </c>
      <c r="C9668" s="23" t="n">
        <v>46274</v>
      </c>
      <c r="D9668" s="21" t="s">
        <v>2561</v>
      </c>
      <c r="E9668" s="21" t="s">
        <v>2466</v>
      </c>
      <c r="F9668" s="12" t="n">
        <v>2</v>
      </c>
      <c r="G9668" s="19" t="n">
        <v>60</v>
      </c>
      <c r="H9668" s="19" t="n">
        <v>37.13</v>
      </c>
      <c r="I9668" s="19" t="n">
        <f aca="false">ROUND(F9668*G9668,2)</f>
        <v>120</v>
      </c>
      <c r="J9668" s="19" t="n">
        <f aca="false">ROUND(F9668*H9668,2)</f>
        <v>74.26</v>
      </c>
      <c r="K9668" s="19" t="n">
        <f aca="false">INDEX(Pricebook!$L$2:$L$1401,MATCH(D9668,Pricebook!$A$2:$A$1401,0))</f>
        <v>61.9</v>
      </c>
      <c r="L9668" s="19" t="n">
        <f aca="false">ROUND(F9668*K9668,2)</f>
        <v>123.8</v>
      </c>
      <c r="M9668" s="24" t="n">
        <f aca="false">DATE(YEAR(C9668),MONTH(C9668),1)</f>
        <v>46266</v>
      </c>
    </row>
    <row r="9669" customFormat="false" ht="15" hidden="false" customHeight="false" outlineLevel="0" collapsed="false">
      <c r="A9669" s="21" t="s">
        <v>4141</v>
      </c>
      <c r="B9669" s="21" t="s">
        <v>3058</v>
      </c>
      <c r="C9669" s="23" t="n">
        <v>46274</v>
      </c>
      <c r="D9669" s="21" t="s">
        <v>2543</v>
      </c>
      <c r="E9669" s="21" t="s">
        <v>2466</v>
      </c>
      <c r="F9669" s="12" t="n">
        <v>3</v>
      </c>
      <c r="G9669" s="19" t="n">
        <v>26.85</v>
      </c>
      <c r="H9669" s="19" t="n">
        <v>16.56</v>
      </c>
      <c r="I9669" s="19" t="n">
        <f aca="false">ROUND(F9669*G9669,2)</f>
        <v>80.55</v>
      </c>
      <c r="J9669" s="19" t="n">
        <f aca="false">ROUND(F9669*H9669,2)</f>
        <v>49.68</v>
      </c>
      <c r="K9669" s="19" t="n">
        <f aca="false">INDEX(Pricebook!$L$2:$L$1401,MATCH(D9669,Pricebook!$A$2:$A$1401,0))</f>
        <v>27.6</v>
      </c>
      <c r="L9669" s="19" t="n">
        <f aca="false">ROUND(F9669*K9669,2)</f>
        <v>82.8</v>
      </c>
      <c r="M9669" s="24" t="n">
        <f aca="false">DATE(YEAR(C9669),MONTH(C9669),1)</f>
        <v>46266</v>
      </c>
    </row>
    <row r="9670" customFormat="false" ht="15" hidden="false" customHeight="false" outlineLevel="0" collapsed="false">
      <c r="A9670" s="21" t="s">
        <v>4142</v>
      </c>
      <c r="B9670" s="21" t="s">
        <v>3245</v>
      </c>
      <c r="C9670" s="23" t="n">
        <v>46274</v>
      </c>
      <c r="D9670" s="21" t="s">
        <v>281</v>
      </c>
      <c r="E9670" s="21" t="s">
        <v>108</v>
      </c>
      <c r="F9670" s="12" t="n">
        <v>1</v>
      </c>
      <c r="G9670" s="19" t="n">
        <v>16.1</v>
      </c>
      <c r="H9670" s="19" t="n">
        <v>13.12</v>
      </c>
      <c r="I9670" s="19" t="n">
        <f aca="false">ROUND(F9670*G9670,2)</f>
        <v>16.1</v>
      </c>
      <c r="J9670" s="19" t="n">
        <f aca="false">ROUND(F9670*H9670,2)</f>
        <v>13.12</v>
      </c>
      <c r="K9670" s="19" t="n">
        <f aca="false">INDEX(Pricebook!$L$2:$L$1401,MATCH(D9670,Pricebook!$A$2:$A$1401,0))</f>
        <v>16.1</v>
      </c>
      <c r="L9670" s="19" t="n">
        <f aca="false">ROUND(F9670*K9670,2)</f>
        <v>16.1</v>
      </c>
      <c r="M9670" s="24" t="n">
        <f aca="false">DATE(YEAR(C9670),MONTH(C9670),1)</f>
        <v>46266</v>
      </c>
    </row>
    <row r="9671" customFormat="false" ht="15" hidden="false" customHeight="false" outlineLevel="0" collapsed="false">
      <c r="A9671" s="21" t="s">
        <v>4142</v>
      </c>
      <c r="B9671" s="21" t="s">
        <v>3245</v>
      </c>
      <c r="C9671" s="23" t="n">
        <v>46274</v>
      </c>
      <c r="D9671" s="21" t="s">
        <v>587</v>
      </c>
      <c r="E9671" s="21" t="s">
        <v>366</v>
      </c>
      <c r="F9671" s="12" t="n">
        <v>1</v>
      </c>
      <c r="G9671" s="19" t="n">
        <v>126.35</v>
      </c>
      <c r="H9671" s="19" t="n">
        <v>96.45</v>
      </c>
      <c r="I9671" s="19" t="n">
        <f aca="false">ROUND(F9671*G9671,2)</f>
        <v>126.35</v>
      </c>
      <c r="J9671" s="19" t="n">
        <f aca="false">ROUND(F9671*H9671,2)</f>
        <v>96.45</v>
      </c>
      <c r="K9671" s="19" t="n">
        <f aca="false">INDEX(Pricebook!$L$2:$L$1401,MATCH(D9671,Pricebook!$A$2:$A$1401,0))</f>
        <v>135.85</v>
      </c>
      <c r="L9671" s="19" t="n">
        <f aca="false">ROUND(F9671*K9671,2)</f>
        <v>135.85</v>
      </c>
      <c r="M9671" s="24" t="n">
        <f aca="false">DATE(YEAR(C9671),MONTH(C9671),1)</f>
        <v>46266</v>
      </c>
    </row>
    <row r="9672" customFormat="false" ht="15" hidden="false" customHeight="false" outlineLevel="0" collapsed="false">
      <c r="A9672" s="21" t="s">
        <v>4142</v>
      </c>
      <c r="B9672" s="21" t="s">
        <v>3245</v>
      </c>
      <c r="C9672" s="23" t="n">
        <v>46274</v>
      </c>
      <c r="D9672" s="21" t="s">
        <v>1346</v>
      </c>
      <c r="E9672" s="21" t="s">
        <v>971</v>
      </c>
      <c r="F9672" s="12" t="n">
        <v>59</v>
      </c>
      <c r="G9672" s="19" t="n">
        <v>0.9</v>
      </c>
      <c r="H9672" s="19" t="n">
        <v>0.7</v>
      </c>
      <c r="I9672" s="19" t="n">
        <f aca="false">ROUND(F9672*G9672,2)</f>
        <v>53.1</v>
      </c>
      <c r="J9672" s="19" t="n">
        <f aca="false">ROUND(F9672*H9672,2)</f>
        <v>41.3</v>
      </c>
      <c r="K9672" s="19" t="n">
        <f aca="false">INDEX(Pricebook!$L$2:$L$1401,MATCH(D9672,Pricebook!$A$2:$A$1401,0))</f>
        <v>1</v>
      </c>
      <c r="L9672" s="19" t="n">
        <f aca="false">ROUND(F9672*K9672,2)</f>
        <v>59</v>
      </c>
      <c r="M9672" s="24" t="n">
        <f aca="false">DATE(YEAR(C9672),MONTH(C9672),1)</f>
        <v>46266</v>
      </c>
    </row>
    <row r="9673" customFormat="false" ht="15" hidden="false" customHeight="false" outlineLevel="0" collapsed="false">
      <c r="A9673" s="21" t="s">
        <v>4142</v>
      </c>
      <c r="B9673" s="21" t="s">
        <v>3245</v>
      </c>
      <c r="C9673" s="23" t="n">
        <v>46274</v>
      </c>
      <c r="D9673" s="21" t="s">
        <v>923</v>
      </c>
      <c r="E9673" s="21" t="s">
        <v>366</v>
      </c>
      <c r="F9673" s="12" t="n">
        <v>1</v>
      </c>
      <c r="G9673" s="19" t="n">
        <v>278.1</v>
      </c>
      <c r="H9673" s="19" t="n">
        <v>202.83</v>
      </c>
      <c r="I9673" s="19" t="n">
        <f aca="false">ROUND(F9673*G9673,2)</f>
        <v>278.1</v>
      </c>
      <c r="J9673" s="19" t="n">
        <f aca="false">ROUND(F9673*H9673,2)</f>
        <v>202.83</v>
      </c>
      <c r="K9673" s="19" t="n">
        <f aca="false">INDEX(Pricebook!$L$2:$L$1401,MATCH(D9673,Pricebook!$A$2:$A$1401,0))</f>
        <v>302.75</v>
      </c>
      <c r="L9673" s="19" t="n">
        <f aca="false">ROUND(F9673*K9673,2)</f>
        <v>302.75</v>
      </c>
      <c r="M9673" s="24" t="n">
        <f aca="false">DATE(YEAR(C9673),MONTH(C9673),1)</f>
        <v>46266</v>
      </c>
    </row>
    <row r="9674" customFormat="false" ht="15" hidden="false" customHeight="false" outlineLevel="0" collapsed="false">
      <c r="A9674" s="21" t="s">
        <v>4142</v>
      </c>
      <c r="B9674" s="21" t="s">
        <v>3245</v>
      </c>
      <c r="C9674" s="23" t="n">
        <v>46274</v>
      </c>
      <c r="D9674" s="21" t="s">
        <v>2757</v>
      </c>
      <c r="E9674" s="21" t="s">
        <v>2748</v>
      </c>
      <c r="F9674" s="12" t="n">
        <v>4</v>
      </c>
      <c r="G9674" s="19" t="n">
        <v>34.4</v>
      </c>
      <c r="H9674" s="19" t="n">
        <v>20.46</v>
      </c>
      <c r="I9674" s="19" t="n">
        <f aca="false">ROUND(F9674*G9674,2)</f>
        <v>137.6</v>
      </c>
      <c r="J9674" s="19" t="n">
        <f aca="false">ROUND(F9674*H9674,2)</f>
        <v>81.84</v>
      </c>
      <c r="K9674" s="19" t="n">
        <f aca="false">INDEX(Pricebook!$L$2:$L$1401,MATCH(D9674,Pricebook!$A$2:$A$1401,0))</f>
        <v>37.2</v>
      </c>
      <c r="L9674" s="19" t="n">
        <f aca="false">ROUND(F9674*K9674,2)</f>
        <v>148.8</v>
      </c>
      <c r="M9674" s="24" t="n">
        <f aca="false">DATE(YEAR(C9674),MONTH(C9674),1)</f>
        <v>46266</v>
      </c>
    </row>
    <row r="9675" customFormat="false" ht="15" hidden="false" customHeight="false" outlineLevel="0" collapsed="false">
      <c r="A9675" s="21" t="s">
        <v>4142</v>
      </c>
      <c r="B9675" s="21" t="s">
        <v>3245</v>
      </c>
      <c r="C9675" s="23" t="n">
        <v>46274</v>
      </c>
      <c r="D9675" s="21" t="s">
        <v>2806</v>
      </c>
      <c r="E9675" s="21" t="s">
        <v>2748</v>
      </c>
      <c r="F9675" s="12" t="n">
        <v>4</v>
      </c>
      <c r="G9675" s="19" t="n">
        <v>46.65</v>
      </c>
      <c r="H9675" s="19" t="n">
        <v>27.82</v>
      </c>
      <c r="I9675" s="19" t="n">
        <f aca="false">ROUND(F9675*G9675,2)</f>
        <v>186.6</v>
      </c>
      <c r="J9675" s="19" t="n">
        <f aca="false">ROUND(F9675*H9675,2)</f>
        <v>111.28</v>
      </c>
      <c r="K9675" s="19" t="n">
        <f aca="false">INDEX(Pricebook!$L$2:$L$1401,MATCH(D9675,Pricebook!$A$2:$A$1401,0))</f>
        <v>50.6</v>
      </c>
      <c r="L9675" s="19" t="n">
        <f aca="false">ROUND(F9675*K9675,2)</f>
        <v>202.4</v>
      </c>
      <c r="M9675" s="24" t="n">
        <f aca="false">DATE(YEAR(C9675),MONTH(C9675),1)</f>
        <v>46266</v>
      </c>
    </row>
    <row r="9676" customFormat="false" ht="15" hidden="false" customHeight="false" outlineLevel="0" collapsed="false">
      <c r="A9676" s="21" t="s">
        <v>4142</v>
      </c>
      <c r="B9676" s="21" t="s">
        <v>3245</v>
      </c>
      <c r="C9676" s="23" t="n">
        <v>46274</v>
      </c>
      <c r="D9676" s="21" t="s">
        <v>205</v>
      </c>
      <c r="E9676" s="21" t="s">
        <v>108</v>
      </c>
      <c r="F9676" s="12" t="n">
        <v>2</v>
      </c>
      <c r="G9676" s="19" t="n">
        <v>73.3</v>
      </c>
      <c r="H9676" s="19" t="n">
        <v>56.01</v>
      </c>
      <c r="I9676" s="19" t="n">
        <f aca="false">ROUND(F9676*G9676,2)</f>
        <v>146.6</v>
      </c>
      <c r="J9676" s="19" t="n">
        <f aca="false">ROUND(F9676*H9676,2)</f>
        <v>112.02</v>
      </c>
      <c r="K9676" s="19" t="n">
        <f aca="false">INDEX(Pricebook!$L$2:$L$1401,MATCH(D9676,Pricebook!$A$2:$A$1401,0))</f>
        <v>80.05</v>
      </c>
      <c r="L9676" s="19" t="n">
        <f aca="false">ROUND(F9676*K9676,2)</f>
        <v>160.1</v>
      </c>
      <c r="M9676" s="24" t="n">
        <f aca="false">DATE(YEAR(C9676),MONTH(C9676),1)</f>
        <v>46266</v>
      </c>
    </row>
    <row r="9677" customFormat="false" ht="15" hidden="false" customHeight="false" outlineLevel="0" collapsed="false">
      <c r="A9677" s="21" t="s">
        <v>4142</v>
      </c>
      <c r="B9677" s="21" t="s">
        <v>3245</v>
      </c>
      <c r="C9677" s="23" t="n">
        <v>46274</v>
      </c>
      <c r="D9677" s="21" t="s">
        <v>1256</v>
      </c>
      <c r="E9677" s="21" t="s">
        <v>971</v>
      </c>
      <c r="F9677" s="12" t="n">
        <v>8</v>
      </c>
      <c r="G9677" s="19" t="n">
        <v>3</v>
      </c>
      <c r="H9677" s="19" t="n">
        <v>2.44</v>
      </c>
      <c r="I9677" s="19" t="n">
        <f aca="false">ROUND(F9677*G9677,2)</f>
        <v>24</v>
      </c>
      <c r="J9677" s="19" t="n">
        <f aca="false">ROUND(F9677*H9677,2)</f>
        <v>19.52</v>
      </c>
      <c r="K9677" s="19" t="n">
        <f aca="false">INDEX(Pricebook!$L$2:$L$1401,MATCH(D9677,Pricebook!$A$2:$A$1401,0))</f>
        <v>3.5</v>
      </c>
      <c r="L9677" s="19" t="n">
        <f aca="false">ROUND(F9677*K9677,2)</f>
        <v>28</v>
      </c>
      <c r="M9677" s="24" t="n">
        <f aca="false">DATE(YEAR(C9677),MONTH(C9677),1)</f>
        <v>46266</v>
      </c>
    </row>
    <row r="9678" customFormat="false" ht="15" hidden="false" customHeight="false" outlineLevel="0" collapsed="false">
      <c r="A9678" s="21" t="s">
        <v>4142</v>
      </c>
      <c r="B9678" s="21" t="s">
        <v>3245</v>
      </c>
      <c r="C9678" s="23" t="n">
        <v>46274</v>
      </c>
      <c r="D9678" s="21" t="s">
        <v>1070</v>
      </c>
      <c r="E9678" s="21" t="s">
        <v>971</v>
      </c>
      <c r="F9678" s="12" t="n">
        <v>30</v>
      </c>
      <c r="G9678" s="19" t="n">
        <v>4.3</v>
      </c>
      <c r="H9678" s="19" t="n">
        <v>4.01</v>
      </c>
      <c r="I9678" s="19" t="n">
        <f aca="false">ROUND(F9678*G9678,2)</f>
        <v>129</v>
      </c>
      <c r="J9678" s="19" t="n">
        <f aca="false">ROUND(F9678*H9678,2)</f>
        <v>120.3</v>
      </c>
      <c r="K9678" s="19" t="n">
        <f aca="false">INDEX(Pricebook!$L$2:$L$1401,MATCH(D9678,Pricebook!$A$2:$A$1401,0))</f>
        <v>5.05</v>
      </c>
      <c r="L9678" s="19" t="n">
        <f aca="false">ROUND(F9678*K9678,2)</f>
        <v>151.5</v>
      </c>
      <c r="M9678" s="24" t="n">
        <f aca="false">DATE(YEAR(C9678),MONTH(C9678),1)</f>
        <v>46266</v>
      </c>
    </row>
    <row r="9679" customFormat="false" ht="15" hidden="false" customHeight="false" outlineLevel="0" collapsed="false">
      <c r="A9679" s="21" t="s">
        <v>4142</v>
      </c>
      <c r="B9679" s="21" t="s">
        <v>3245</v>
      </c>
      <c r="C9679" s="23" t="n">
        <v>46274</v>
      </c>
      <c r="D9679" s="21" t="s">
        <v>875</v>
      </c>
      <c r="E9679" s="21" t="s">
        <v>366</v>
      </c>
      <c r="F9679" s="12" t="n">
        <v>4</v>
      </c>
      <c r="G9679" s="19" t="n">
        <v>24.2</v>
      </c>
      <c r="H9679" s="19" t="n">
        <v>17.54</v>
      </c>
      <c r="I9679" s="19" t="n">
        <f aca="false">ROUND(F9679*G9679,2)</f>
        <v>96.8</v>
      </c>
      <c r="J9679" s="19" t="n">
        <f aca="false">ROUND(F9679*H9679,2)</f>
        <v>70.16</v>
      </c>
      <c r="K9679" s="19" t="n">
        <f aca="false">INDEX(Pricebook!$L$2:$L$1401,MATCH(D9679,Pricebook!$A$2:$A$1401,0))</f>
        <v>26.2</v>
      </c>
      <c r="L9679" s="19" t="n">
        <f aca="false">ROUND(F9679*K9679,2)</f>
        <v>104.8</v>
      </c>
      <c r="M9679" s="24" t="n">
        <f aca="false">DATE(YEAR(C9679),MONTH(C9679),1)</f>
        <v>46266</v>
      </c>
    </row>
    <row r="9680" customFormat="false" ht="15" hidden="false" customHeight="false" outlineLevel="0" collapsed="false">
      <c r="A9680" s="21" t="s">
        <v>4142</v>
      </c>
      <c r="B9680" s="21" t="s">
        <v>3245</v>
      </c>
      <c r="C9680" s="23" t="n">
        <v>46274</v>
      </c>
      <c r="D9680" s="21" t="s">
        <v>489</v>
      </c>
      <c r="E9680" s="21" t="s">
        <v>366</v>
      </c>
      <c r="F9680" s="12" t="n">
        <v>3</v>
      </c>
      <c r="G9680" s="19" t="n">
        <v>36.3</v>
      </c>
      <c r="H9680" s="19" t="n">
        <v>26.16</v>
      </c>
      <c r="I9680" s="19" t="n">
        <f aca="false">ROUND(F9680*G9680,2)</f>
        <v>108.9</v>
      </c>
      <c r="J9680" s="19" t="n">
        <f aca="false">ROUND(F9680*H9680,2)</f>
        <v>78.48</v>
      </c>
      <c r="K9680" s="19" t="n">
        <f aca="false">INDEX(Pricebook!$L$2:$L$1401,MATCH(D9680,Pricebook!$A$2:$A$1401,0))</f>
        <v>39.05</v>
      </c>
      <c r="L9680" s="19" t="n">
        <f aca="false">ROUND(F9680*K9680,2)</f>
        <v>117.15</v>
      </c>
      <c r="M9680" s="24" t="n">
        <f aca="false">DATE(YEAR(C9680),MONTH(C9680),1)</f>
        <v>46266</v>
      </c>
    </row>
    <row r="9681" customFormat="false" ht="15" hidden="false" customHeight="false" outlineLevel="0" collapsed="false">
      <c r="A9681" s="21" t="s">
        <v>4142</v>
      </c>
      <c r="B9681" s="21" t="s">
        <v>3245</v>
      </c>
      <c r="C9681" s="23" t="n">
        <v>46274</v>
      </c>
      <c r="D9681" s="21" t="s">
        <v>982</v>
      </c>
      <c r="E9681" s="21" t="s">
        <v>971</v>
      </c>
      <c r="F9681" s="12" t="n">
        <v>1</v>
      </c>
      <c r="G9681" s="19" t="n">
        <v>40.1</v>
      </c>
      <c r="H9681" s="19" t="n">
        <v>32.56</v>
      </c>
      <c r="I9681" s="19" t="n">
        <f aca="false">ROUND(F9681*G9681,2)</f>
        <v>40.1</v>
      </c>
      <c r="J9681" s="19" t="n">
        <f aca="false">ROUND(F9681*H9681,2)</f>
        <v>32.56</v>
      </c>
      <c r="K9681" s="19" t="n">
        <f aca="false">INDEX(Pricebook!$L$2:$L$1401,MATCH(D9681,Pricebook!$A$2:$A$1401,0))</f>
        <v>46.55</v>
      </c>
      <c r="L9681" s="19" t="n">
        <f aca="false">ROUND(F9681*K9681,2)</f>
        <v>46.55</v>
      </c>
      <c r="M9681" s="24" t="n">
        <f aca="false">DATE(YEAR(C9681),MONTH(C9681),1)</f>
        <v>46266</v>
      </c>
    </row>
    <row r="9682" customFormat="false" ht="15" hidden="false" customHeight="false" outlineLevel="0" collapsed="false">
      <c r="A9682" s="21" t="s">
        <v>4142</v>
      </c>
      <c r="B9682" s="21" t="s">
        <v>3245</v>
      </c>
      <c r="C9682" s="23" t="n">
        <v>46274</v>
      </c>
      <c r="D9682" s="21" t="s">
        <v>219</v>
      </c>
      <c r="E9682" s="21" t="s">
        <v>108</v>
      </c>
      <c r="F9682" s="12" t="n">
        <v>1</v>
      </c>
      <c r="G9682" s="19" t="n">
        <v>92</v>
      </c>
      <c r="H9682" s="19" t="n">
        <v>70.17</v>
      </c>
      <c r="I9682" s="19" t="n">
        <f aca="false">ROUND(F9682*G9682,2)</f>
        <v>92</v>
      </c>
      <c r="J9682" s="19" t="n">
        <f aca="false">ROUND(F9682*H9682,2)</f>
        <v>70.17</v>
      </c>
      <c r="K9682" s="19" t="n">
        <f aca="false">INDEX(Pricebook!$L$2:$L$1401,MATCH(D9682,Pricebook!$A$2:$A$1401,0))</f>
        <v>100.25</v>
      </c>
      <c r="L9682" s="19" t="n">
        <f aca="false">ROUND(F9682*K9682,2)</f>
        <v>100.25</v>
      </c>
      <c r="M9682" s="24" t="n">
        <f aca="false">DATE(YEAR(C9682),MONTH(C9682),1)</f>
        <v>46266</v>
      </c>
    </row>
    <row r="9683" customFormat="false" ht="15" hidden="false" customHeight="false" outlineLevel="0" collapsed="false">
      <c r="A9683" s="21" t="s">
        <v>4142</v>
      </c>
      <c r="B9683" s="21" t="s">
        <v>3245</v>
      </c>
      <c r="C9683" s="23" t="n">
        <v>46274</v>
      </c>
      <c r="D9683" s="21" t="s">
        <v>1298</v>
      </c>
      <c r="E9683" s="21" t="s">
        <v>971</v>
      </c>
      <c r="F9683" s="12" t="n">
        <v>55</v>
      </c>
      <c r="G9683" s="19" t="n">
        <v>1.35</v>
      </c>
      <c r="H9683" s="19" t="n">
        <v>1.09</v>
      </c>
      <c r="I9683" s="19" t="n">
        <f aca="false">ROUND(F9683*G9683,2)</f>
        <v>74.25</v>
      </c>
      <c r="J9683" s="19" t="n">
        <f aca="false">ROUND(F9683*H9683,2)</f>
        <v>59.95</v>
      </c>
      <c r="K9683" s="19" t="n">
        <f aca="false">INDEX(Pricebook!$L$2:$L$1401,MATCH(D9683,Pricebook!$A$2:$A$1401,0))</f>
        <v>1.6</v>
      </c>
      <c r="L9683" s="19" t="n">
        <f aca="false">ROUND(F9683*K9683,2)</f>
        <v>88</v>
      </c>
      <c r="M9683" s="24" t="n">
        <f aca="false">DATE(YEAR(C9683),MONTH(C9683),1)</f>
        <v>46266</v>
      </c>
    </row>
    <row r="9684" customFormat="false" ht="15" hidden="false" customHeight="false" outlineLevel="0" collapsed="false">
      <c r="A9684" s="21" t="s">
        <v>4142</v>
      </c>
      <c r="B9684" s="21" t="s">
        <v>3245</v>
      </c>
      <c r="C9684" s="23" t="n">
        <v>46274</v>
      </c>
      <c r="D9684" s="21" t="s">
        <v>775</v>
      </c>
      <c r="E9684" s="21" t="s">
        <v>366</v>
      </c>
      <c r="F9684" s="12" t="n">
        <v>1</v>
      </c>
      <c r="G9684" s="19" t="n">
        <v>221.65</v>
      </c>
      <c r="H9684" s="19" t="n">
        <v>160.08</v>
      </c>
      <c r="I9684" s="19" t="n">
        <f aca="false">ROUND(F9684*G9684,2)</f>
        <v>221.65</v>
      </c>
      <c r="J9684" s="19" t="n">
        <f aca="false">ROUND(F9684*H9684,2)</f>
        <v>160.08</v>
      </c>
      <c r="K9684" s="19" t="n">
        <f aca="false">INDEX(Pricebook!$L$2:$L$1401,MATCH(D9684,Pricebook!$A$2:$A$1401,0))</f>
        <v>238.95</v>
      </c>
      <c r="L9684" s="19" t="n">
        <f aca="false">ROUND(F9684*K9684,2)</f>
        <v>238.95</v>
      </c>
      <c r="M9684" s="24" t="n">
        <f aca="false">DATE(YEAR(C9684),MONTH(C9684),1)</f>
        <v>46266</v>
      </c>
    </row>
    <row r="9685" customFormat="false" ht="15" hidden="false" customHeight="false" outlineLevel="0" collapsed="false">
      <c r="A9685" s="21" t="s">
        <v>4143</v>
      </c>
      <c r="B9685" s="21" t="s">
        <v>3033</v>
      </c>
      <c r="C9685" s="23" t="n">
        <v>46274</v>
      </c>
      <c r="D9685" s="21" t="s">
        <v>187</v>
      </c>
      <c r="E9685" s="21" t="s">
        <v>108</v>
      </c>
      <c r="F9685" s="12" t="n">
        <v>1</v>
      </c>
      <c r="G9685" s="19" t="n">
        <v>185.15</v>
      </c>
      <c r="H9685" s="19" t="n">
        <v>140.09</v>
      </c>
      <c r="I9685" s="19" t="n">
        <f aca="false">ROUND(F9685*G9685,2)</f>
        <v>185.15</v>
      </c>
      <c r="J9685" s="19" t="n">
        <f aca="false">ROUND(F9685*H9685,2)</f>
        <v>140.09</v>
      </c>
      <c r="K9685" s="19" t="n">
        <f aca="false">INDEX(Pricebook!$L$2:$L$1401,MATCH(D9685,Pricebook!$A$2:$A$1401,0))</f>
        <v>200.15</v>
      </c>
      <c r="L9685" s="19" t="n">
        <f aca="false">ROUND(F9685*K9685,2)</f>
        <v>200.15</v>
      </c>
      <c r="M9685" s="24" t="n">
        <f aca="false">DATE(YEAR(C9685),MONTH(C9685),1)</f>
        <v>46266</v>
      </c>
    </row>
    <row r="9686" customFormat="false" ht="15" hidden="false" customHeight="false" outlineLevel="0" collapsed="false">
      <c r="A9686" s="21" t="s">
        <v>4143</v>
      </c>
      <c r="B9686" s="21" t="s">
        <v>3033</v>
      </c>
      <c r="C9686" s="23" t="n">
        <v>46274</v>
      </c>
      <c r="D9686" s="21" t="s">
        <v>2497</v>
      </c>
      <c r="E9686" s="21" t="s">
        <v>2466</v>
      </c>
      <c r="F9686" s="12" t="n">
        <v>1</v>
      </c>
      <c r="G9686" s="19" t="n">
        <v>42.2</v>
      </c>
      <c r="H9686" s="19" t="n">
        <v>26.61</v>
      </c>
      <c r="I9686" s="19" t="n">
        <f aca="false">ROUND(F9686*G9686,2)</f>
        <v>42.2</v>
      </c>
      <c r="J9686" s="19" t="n">
        <f aca="false">ROUND(F9686*H9686,2)</f>
        <v>26.61</v>
      </c>
      <c r="K9686" s="19" t="n">
        <f aca="false">INDEX(Pricebook!$L$2:$L$1401,MATCH(D9686,Pricebook!$A$2:$A$1401,0))</f>
        <v>44.35</v>
      </c>
      <c r="L9686" s="19" t="n">
        <f aca="false">ROUND(F9686*K9686,2)</f>
        <v>44.35</v>
      </c>
      <c r="M9686" s="24" t="n">
        <f aca="false">DATE(YEAR(C9686),MONTH(C9686),1)</f>
        <v>46266</v>
      </c>
    </row>
    <row r="9687" customFormat="false" ht="15" hidden="false" customHeight="false" outlineLevel="0" collapsed="false">
      <c r="A9687" s="21" t="s">
        <v>4143</v>
      </c>
      <c r="B9687" s="21" t="s">
        <v>3033</v>
      </c>
      <c r="C9687" s="23" t="n">
        <v>46274</v>
      </c>
      <c r="D9687" s="21" t="s">
        <v>2573</v>
      </c>
      <c r="E9687" s="21" t="s">
        <v>2466</v>
      </c>
      <c r="F9687" s="12" t="n">
        <v>1</v>
      </c>
      <c r="G9687" s="19" t="n">
        <v>32.4</v>
      </c>
      <c r="H9687" s="19" t="n">
        <v>22.76</v>
      </c>
      <c r="I9687" s="19" t="n">
        <f aca="false">ROUND(F9687*G9687,2)</f>
        <v>32.4</v>
      </c>
      <c r="J9687" s="19" t="n">
        <f aca="false">ROUND(F9687*H9687,2)</f>
        <v>22.76</v>
      </c>
      <c r="K9687" s="19" t="n">
        <f aca="false">INDEX(Pricebook!$L$2:$L$1401,MATCH(D9687,Pricebook!$A$2:$A$1401,0))</f>
        <v>33.5</v>
      </c>
      <c r="L9687" s="19" t="n">
        <f aca="false">ROUND(F9687*K9687,2)</f>
        <v>33.5</v>
      </c>
      <c r="M9687" s="24" t="n">
        <f aca="false">DATE(YEAR(C9687),MONTH(C9687),1)</f>
        <v>46266</v>
      </c>
    </row>
    <row r="9688" customFormat="false" ht="15" hidden="false" customHeight="false" outlineLevel="0" collapsed="false">
      <c r="A9688" s="21" t="s">
        <v>4143</v>
      </c>
      <c r="B9688" s="21" t="s">
        <v>3033</v>
      </c>
      <c r="C9688" s="23" t="n">
        <v>46274</v>
      </c>
      <c r="D9688" s="21" t="s">
        <v>2485</v>
      </c>
      <c r="E9688" s="21" t="s">
        <v>2466</v>
      </c>
      <c r="F9688" s="12" t="n">
        <v>4</v>
      </c>
      <c r="G9688" s="19" t="n">
        <v>99.7</v>
      </c>
      <c r="H9688" s="19" t="n">
        <v>66.76</v>
      </c>
      <c r="I9688" s="19" t="n">
        <f aca="false">ROUND(F9688*G9688,2)</f>
        <v>398.8</v>
      </c>
      <c r="J9688" s="19" t="n">
        <f aca="false">ROUND(F9688*H9688,2)</f>
        <v>267.04</v>
      </c>
      <c r="K9688" s="19" t="n">
        <f aca="false">INDEX(Pricebook!$L$2:$L$1401,MATCH(D9688,Pricebook!$A$2:$A$1401,0))</f>
        <v>102.75</v>
      </c>
      <c r="L9688" s="19" t="n">
        <f aca="false">ROUND(F9688*K9688,2)</f>
        <v>411</v>
      </c>
      <c r="M9688" s="24" t="n">
        <f aca="false">DATE(YEAR(C9688),MONTH(C9688),1)</f>
        <v>46266</v>
      </c>
    </row>
    <row r="9689" customFormat="false" ht="15" hidden="false" customHeight="false" outlineLevel="0" collapsed="false">
      <c r="A9689" s="21" t="s">
        <v>4143</v>
      </c>
      <c r="B9689" s="21" t="s">
        <v>3033</v>
      </c>
      <c r="C9689" s="23" t="n">
        <v>46274</v>
      </c>
      <c r="D9689" s="21" t="s">
        <v>2545</v>
      </c>
      <c r="E9689" s="21" t="s">
        <v>2466</v>
      </c>
      <c r="F9689" s="12" t="n">
        <v>5</v>
      </c>
      <c r="G9689" s="19" t="n">
        <v>62.35</v>
      </c>
      <c r="H9689" s="19" t="n">
        <v>38.74</v>
      </c>
      <c r="I9689" s="19" t="n">
        <f aca="false">ROUND(F9689*G9689,2)</f>
        <v>311.75</v>
      </c>
      <c r="J9689" s="19" t="n">
        <f aca="false">ROUND(F9689*H9689,2)</f>
        <v>193.7</v>
      </c>
      <c r="K9689" s="19" t="n">
        <f aca="false">INDEX(Pricebook!$L$2:$L$1401,MATCH(D9689,Pricebook!$A$2:$A$1401,0))</f>
        <v>64.6</v>
      </c>
      <c r="L9689" s="19" t="n">
        <f aca="false">ROUND(F9689*K9689,2)</f>
        <v>323</v>
      </c>
      <c r="M9689" s="24" t="n">
        <f aca="false">DATE(YEAR(C9689),MONTH(C9689),1)</f>
        <v>46266</v>
      </c>
    </row>
    <row r="9690" customFormat="false" ht="15" hidden="false" customHeight="false" outlineLevel="0" collapsed="false">
      <c r="A9690" s="21" t="s">
        <v>4143</v>
      </c>
      <c r="B9690" s="21" t="s">
        <v>3033</v>
      </c>
      <c r="C9690" s="23" t="n">
        <v>46274</v>
      </c>
      <c r="D9690" s="21" t="s">
        <v>205</v>
      </c>
      <c r="E9690" s="21" t="s">
        <v>108</v>
      </c>
      <c r="F9690" s="12" t="n">
        <v>1</v>
      </c>
      <c r="G9690" s="19" t="n">
        <v>73.3</v>
      </c>
      <c r="H9690" s="19" t="n">
        <v>56.01</v>
      </c>
      <c r="I9690" s="19" t="n">
        <f aca="false">ROUND(F9690*G9690,2)</f>
        <v>73.3</v>
      </c>
      <c r="J9690" s="19" t="n">
        <f aca="false">ROUND(F9690*H9690,2)</f>
        <v>56.01</v>
      </c>
      <c r="K9690" s="19" t="n">
        <f aca="false">INDEX(Pricebook!$L$2:$L$1401,MATCH(D9690,Pricebook!$A$2:$A$1401,0))</f>
        <v>80.05</v>
      </c>
      <c r="L9690" s="19" t="n">
        <f aca="false">ROUND(F9690*K9690,2)</f>
        <v>80.05</v>
      </c>
      <c r="M9690" s="24" t="n">
        <f aca="false">DATE(YEAR(C9690),MONTH(C9690),1)</f>
        <v>46266</v>
      </c>
    </row>
    <row r="9691" customFormat="false" ht="15" hidden="false" customHeight="false" outlineLevel="0" collapsed="false">
      <c r="A9691" s="21" t="s">
        <v>4144</v>
      </c>
      <c r="B9691" s="21" t="s">
        <v>4077</v>
      </c>
      <c r="C9691" s="23" t="n">
        <v>46274</v>
      </c>
      <c r="D9691" s="21" t="s">
        <v>2712</v>
      </c>
      <c r="E9691" s="21" t="s">
        <v>2587</v>
      </c>
      <c r="F9691" s="12" t="n">
        <v>1</v>
      </c>
      <c r="G9691" s="19" t="n">
        <v>311.65</v>
      </c>
      <c r="H9691" s="19" t="n">
        <v>209.52</v>
      </c>
      <c r="I9691" s="19" t="n">
        <f aca="false">ROUND(F9691*G9691,2)</f>
        <v>311.65</v>
      </c>
      <c r="J9691" s="19" t="n">
        <f aca="false">ROUND(F9691*H9691,2)</f>
        <v>209.52</v>
      </c>
      <c r="K9691" s="19" t="n">
        <f aca="false">INDEX(Pricebook!$L$2:$L$1401,MATCH(D9691,Pricebook!$A$2:$A$1401,0))</f>
        <v>337.95</v>
      </c>
      <c r="L9691" s="19" t="n">
        <f aca="false">ROUND(F9691*K9691,2)</f>
        <v>337.95</v>
      </c>
      <c r="M9691" s="24" t="n">
        <f aca="false">DATE(YEAR(C9691),MONTH(C9691),1)</f>
        <v>46266</v>
      </c>
    </row>
    <row r="9692" customFormat="false" ht="15" hidden="false" customHeight="false" outlineLevel="0" collapsed="false">
      <c r="A9692" s="21" t="s">
        <v>4144</v>
      </c>
      <c r="B9692" s="21" t="s">
        <v>4077</v>
      </c>
      <c r="C9692" s="23" t="n">
        <v>46274</v>
      </c>
      <c r="D9692" s="21" t="s">
        <v>2712</v>
      </c>
      <c r="E9692" s="21" t="s">
        <v>2587</v>
      </c>
      <c r="F9692" s="12" t="n">
        <v>1</v>
      </c>
      <c r="G9692" s="19" t="n">
        <v>311.65</v>
      </c>
      <c r="H9692" s="19" t="n">
        <v>209.52</v>
      </c>
      <c r="I9692" s="19" t="n">
        <f aca="false">ROUND(F9692*G9692,2)</f>
        <v>311.65</v>
      </c>
      <c r="J9692" s="19" t="n">
        <f aca="false">ROUND(F9692*H9692,2)</f>
        <v>209.52</v>
      </c>
      <c r="K9692" s="19" t="n">
        <f aca="false">INDEX(Pricebook!$L$2:$L$1401,MATCH(D9692,Pricebook!$A$2:$A$1401,0))</f>
        <v>337.95</v>
      </c>
      <c r="L9692" s="19" t="n">
        <f aca="false">ROUND(F9692*K9692,2)</f>
        <v>337.95</v>
      </c>
      <c r="M9692" s="24" t="n">
        <f aca="false">DATE(YEAR(C9692),MONTH(C9692),1)</f>
        <v>46266</v>
      </c>
    </row>
    <row r="9693" customFormat="false" ht="15" hidden="false" customHeight="false" outlineLevel="0" collapsed="false">
      <c r="A9693" s="21" t="s">
        <v>4144</v>
      </c>
      <c r="B9693" s="21" t="s">
        <v>4077</v>
      </c>
      <c r="C9693" s="23" t="n">
        <v>46274</v>
      </c>
      <c r="D9693" s="21" t="s">
        <v>2630</v>
      </c>
      <c r="E9693" s="21" t="s">
        <v>2587</v>
      </c>
      <c r="F9693" s="12" t="n">
        <v>1</v>
      </c>
      <c r="G9693" s="19" t="n">
        <v>483.9</v>
      </c>
      <c r="H9693" s="19" t="n">
        <v>321.07</v>
      </c>
      <c r="I9693" s="19" t="n">
        <f aca="false">ROUND(F9693*G9693,2)</f>
        <v>483.9</v>
      </c>
      <c r="J9693" s="19" t="n">
        <f aca="false">ROUND(F9693*H9693,2)</f>
        <v>321.07</v>
      </c>
      <c r="K9693" s="19" t="n">
        <f aca="false">INDEX(Pricebook!$L$2:$L$1401,MATCH(D9693,Pricebook!$A$2:$A$1401,0))</f>
        <v>517.9</v>
      </c>
      <c r="L9693" s="19" t="n">
        <f aca="false">ROUND(F9693*K9693,2)</f>
        <v>517.9</v>
      </c>
      <c r="M9693" s="24" t="n">
        <f aca="false">DATE(YEAR(C9693),MONTH(C9693),1)</f>
        <v>46266</v>
      </c>
    </row>
    <row r="9694" customFormat="false" ht="15" hidden="false" customHeight="false" outlineLevel="0" collapsed="false">
      <c r="A9694" s="21" t="s">
        <v>4144</v>
      </c>
      <c r="B9694" s="21" t="s">
        <v>4077</v>
      </c>
      <c r="C9694" s="23" t="n">
        <v>46274</v>
      </c>
      <c r="D9694" s="21" t="s">
        <v>1666</v>
      </c>
      <c r="E9694" s="21" t="s">
        <v>1452</v>
      </c>
      <c r="F9694" s="12" t="n">
        <v>2</v>
      </c>
      <c r="G9694" s="19" t="n">
        <v>184.5</v>
      </c>
      <c r="H9694" s="19" t="n">
        <v>113.88</v>
      </c>
      <c r="I9694" s="19" t="n">
        <f aca="false">ROUND(F9694*G9694,2)</f>
        <v>369</v>
      </c>
      <c r="J9694" s="19" t="n">
        <f aca="false">ROUND(F9694*H9694,2)</f>
        <v>227.76</v>
      </c>
      <c r="K9694" s="19" t="n">
        <f aca="false">INDEX(Pricebook!$L$2:$L$1401,MATCH(D9694,Pricebook!$A$2:$A$1401,0))</f>
        <v>189.8</v>
      </c>
      <c r="L9694" s="19" t="n">
        <f aca="false">ROUND(F9694*K9694,2)</f>
        <v>379.6</v>
      </c>
      <c r="M9694" s="24" t="n">
        <f aca="false">DATE(YEAR(C9694),MONTH(C9694),1)</f>
        <v>46266</v>
      </c>
    </row>
    <row r="9695" customFormat="false" ht="15" hidden="false" customHeight="false" outlineLevel="0" collapsed="false">
      <c r="A9695" s="21" t="s">
        <v>4144</v>
      </c>
      <c r="B9695" s="21" t="s">
        <v>4077</v>
      </c>
      <c r="C9695" s="23" t="n">
        <v>46274</v>
      </c>
      <c r="D9695" s="21" t="s">
        <v>503</v>
      </c>
      <c r="E9695" s="21" t="s">
        <v>366</v>
      </c>
      <c r="F9695" s="12" t="n">
        <v>1</v>
      </c>
      <c r="G9695" s="19" t="n">
        <v>11.2</v>
      </c>
      <c r="H9695" s="19" t="n">
        <v>8.07</v>
      </c>
      <c r="I9695" s="19" t="n">
        <f aca="false">ROUND(F9695*G9695,2)</f>
        <v>11.2</v>
      </c>
      <c r="J9695" s="19" t="n">
        <f aca="false">ROUND(F9695*H9695,2)</f>
        <v>8.07</v>
      </c>
      <c r="K9695" s="19" t="n">
        <f aca="false">INDEX(Pricebook!$L$2:$L$1401,MATCH(D9695,Pricebook!$A$2:$A$1401,0))</f>
        <v>12.05</v>
      </c>
      <c r="L9695" s="19" t="n">
        <f aca="false">ROUND(F9695*K9695,2)</f>
        <v>12.05</v>
      </c>
      <c r="M9695" s="24" t="n">
        <f aca="false">DATE(YEAR(C9695),MONTH(C9695),1)</f>
        <v>46266</v>
      </c>
    </row>
    <row r="9696" customFormat="false" ht="15" hidden="false" customHeight="false" outlineLevel="0" collapsed="false">
      <c r="A9696" s="21" t="s">
        <v>4144</v>
      </c>
      <c r="B9696" s="21" t="s">
        <v>4077</v>
      </c>
      <c r="C9696" s="23" t="n">
        <v>46274</v>
      </c>
      <c r="D9696" s="21" t="s">
        <v>2714</v>
      </c>
      <c r="E9696" s="21" t="s">
        <v>2587</v>
      </c>
      <c r="F9696" s="12" t="n">
        <v>6</v>
      </c>
      <c r="G9696" s="19" t="n">
        <v>9.85</v>
      </c>
      <c r="H9696" s="19" t="n">
        <v>6.62</v>
      </c>
      <c r="I9696" s="19" t="n">
        <f aca="false">ROUND(F9696*G9696,2)</f>
        <v>59.1</v>
      </c>
      <c r="J9696" s="19" t="n">
        <f aca="false">ROUND(F9696*H9696,2)</f>
        <v>39.72</v>
      </c>
      <c r="K9696" s="19" t="n">
        <f aca="false">INDEX(Pricebook!$L$2:$L$1401,MATCH(D9696,Pricebook!$A$2:$A$1401,0))</f>
        <v>10.7</v>
      </c>
      <c r="L9696" s="19" t="n">
        <f aca="false">ROUND(F9696*K9696,2)</f>
        <v>64.2</v>
      </c>
      <c r="M9696" s="24" t="n">
        <f aca="false">DATE(YEAR(C9696),MONTH(C9696),1)</f>
        <v>46266</v>
      </c>
    </row>
    <row r="9697" customFormat="false" ht="15" hidden="false" customHeight="false" outlineLevel="0" collapsed="false">
      <c r="A9697" s="21" t="s">
        <v>4144</v>
      </c>
      <c r="B9697" s="21" t="s">
        <v>4077</v>
      </c>
      <c r="C9697" s="23" t="n">
        <v>46274</v>
      </c>
      <c r="D9697" s="21" t="s">
        <v>2414</v>
      </c>
      <c r="E9697" s="21" t="s">
        <v>2202</v>
      </c>
      <c r="F9697" s="12" t="n">
        <v>7</v>
      </c>
      <c r="G9697" s="19" t="n">
        <v>6.75</v>
      </c>
      <c r="H9697" s="19" t="n">
        <v>4.16</v>
      </c>
      <c r="I9697" s="19" t="n">
        <f aca="false">ROUND(F9697*G9697,2)</f>
        <v>47.25</v>
      </c>
      <c r="J9697" s="19" t="n">
        <f aca="false">ROUND(F9697*H9697,2)</f>
        <v>29.12</v>
      </c>
      <c r="K9697" s="19" t="n">
        <f aca="false">INDEX(Pricebook!$L$2:$L$1401,MATCH(D9697,Pricebook!$A$2:$A$1401,0))</f>
        <v>7.2</v>
      </c>
      <c r="L9697" s="19" t="n">
        <f aca="false">ROUND(F9697*K9697,2)</f>
        <v>50.4</v>
      </c>
      <c r="M9697" s="24" t="n">
        <f aca="false">DATE(YEAR(C9697),MONTH(C9697),1)</f>
        <v>46266</v>
      </c>
    </row>
    <row r="9698" customFormat="false" ht="15" hidden="false" customHeight="false" outlineLevel="0" collapsed="false">
      <c r="A9698" s="21" t="s">
        <v>4144</v>
      </c>
      <c r="B9698" s="21" t="s">
        <v>4077</v>
      </c>
      <c r="C9698" s="23" t="n">
        <v>46274</v>
      </c>
      <c r="D9698" s="21" t="s">
        <v>2220</v>
      </c>
      <c r="E9698" s="21" t="s">
        <v>2202</v>
      </c>
      <c r="F9698" s="12" t="n">
        <v>5</v>
      </c>
      <c r="G9698" s="19" t="n">
        <v>8.15</v>
      </c>
      <c r="H9698" s="19" t="n">
        <v>5.56</v>
      </c>
      <c r="I9698" s="19" t="n">
        <f aca="false">ROUND(F9698*G9698,2)</f>
        <v>40.75</v>
      </c>
      <c r="J9698" s="19" t="n">
        <f aca="false">ROUND(F9698*H9698,2)</f>
        <v>27.8</v>
      </c>
      <c r="K9698" s="19" t="n">
        <f aca="false">INDEX(Pricebook!$L$2:$L$1401,MATCH(D9698,Pricebook!$A$2:$A$1401,0))</f>
        <v>8.6</v>
      </c>
      <c r="L9698" s="19" t="n">
        <f aca="false">ROUND(F9698*K9698,2)</f>
        <v>43</v>
      </c>
      <c r="M9698" s="24" t="n">
        <f aca="false">DATE(YEAR(C9698),MONTH(C9698),1)</f>
        <v>46266</v>
      </c>
    </row>
    <row r="9699" customFormat="false" ht="15" hidden="false" customHeight="false" outlineLevel="0" collapsed="false">
      <c r="A9699" s="21" t="s">
        <v>4144</v>
      </c>
      <c r="B9699" s="21" t="s">
        <v>4077</v>
      </c>
      <c r="C9699" s="23" t="n">
        <v>46274</v>
      </c>
      <c r="D9699" s="21" t="s">
        <v>2742</v>
      </c>
      <c r="E9699" s="21" t="s">
        <v>2587</v>
      </c>
      <c r="F9699" s="12" t="n">
        <v>1</v>
      </c>
      <c r="G9699" s="19" t="n">
        <v>74.2</v>
      </c>
      <c r="H9699" s="19" t="n">
        <v>50.1</v>
      </c>
      <c r="I9699" s="19" t="n">
        <f aca="false">ROUND(F9699*G9699,2)</f>
        <v>74.2</v>
      </c>
      <c r="J9699" s="19" t="n">
        <f aca="false">ROUND(F9699*H9699,2)</f>
        <v>50.1</v>
      </c>
      <c r="K9699" s="19" t="n">
        <f aca="false">INDEX(Pricebook!$L$2:$L$1401,MATCH(D9699,Pricebook!$A$2:$A$1401,0))</f>
        <v>80.85</v>
      </c>
      <c r="L9699" s="19" t="n">
        <f aca="false">ROUND(F9699*K9699,2)</f>
        <v>80.85</v>
      </c>
      <c r="M9699" s="24" t="n">
        <f aca="false">DATE(YEAR(C9699),MONTH(C9699),1)</f>
        <v>46266</v>
      </c>
    </row>
    <row r="9700" customFormat="false" ht="15" hidden="false" customHeight="false" outlineLevel="0" collapsed="false">
      <c r="A9700" s="21" t="s">
        <v>4144</v>
      </c>
      <c r="B9700" s="21" t="s">
        <v>4077</v>
      </c>
      <c r="C9700" s="23" t="n">
        <v>46274</v>
      </c>
      <c r="D9700" s="21" t="s">
        <v>1450</v>
      </c>
      <c r="E9700" s="21" t="s">
        <v>1452</v>
      </c>
      <c r="F9700" s="12" t="n">
        <v>1</v>
      </c>
      <c r="G9700" s="19" t="n">
        <v>100</v>
      </c>
      <c r="H9700" s="19" t="n">
        <v>61.62</v>
      </c>
      <c r="I9700" s="19" t="n">
        <f aca="false">ROUND(F9700*G9700,2)</f>
        <v>100</v>
      </c>
      <c r="J9700" s="19" t="n">
        <f aca="false">ROUND(F9700*H9700,2)</f>
        <v>61.62</v>
      </c>
      <c r="K9700" s="19" t="n">
        <f aca="false">INDEX(Pricebook!$L$2:$L$1401,MATCH(D9700,Pricebook!$A$2:$A$1401,0))</f>
        <v>102.7</v>
      </c>
      <c r="L9700" s="19" t="n">
        <f aca="false">ROUND(F9700*K9700,2)</f>
        <v>102.7</v>
      </c>
      <c r="M9700" s="24" t="n">
        <f aca="false">DATE(YEAR(C9700),MONTH(C9700),1)</f>
        <v>46266</v>
      </c>
    </row>
    <row r="9701" customFormat="false" ht="15" hidden="false" customHeight="false" outlineLevel="0" collapsed="false">
      <c r="A9701" s="21" t="s">
        <v>4144</v>
      </c>
      <c r="B9701" s="21" t="s">
        <v>4077</v>
      </c>
      <c r="C9701" s="23" t="n">
        <v>46274</v>
      </c>
      <c r="D9701" s="21" t="s">
        <v>1462</v>
      </c>
      <c r="E9701" s="21" t="s">
        <v>1452</v>
      </c>
      <c r="F9701" s="12" t="n">
        <v>3</v>
      </c>
      <c r="G9701" s="19" t="n">
        <v>115</v>
      </c>
      <c r="H9701" s="19" t="n">
        <v>70.41</v>
      </c>
      <c r="I9701" s="19" t="n">
        <f aca="false">ROUND(F9701*G9701,2)</f>
        <v>345</v>
      </c>
      <c r="J9701" s="19" t="n">
        <f aca="false">ROUND(F9701*H9701,2)</f>
        <v>211.23</v>
      </c>
      <c r="K9701" s="19" t="n">
        <f aca="false">INDEX(Pricebook!$L$2:$L$1401,MATCH(D9701,Pricebook!$A$2:$A$1401,0))</f>
        <v>117.35</v>
      </c>
      <c r="L9701" s="19" t="n">
        <f aca="false">ROUND(F9701*K9701,2)</f>
        <v>352.05</v>
      </c>
      <c r="M9701" s="24" t="n">
        <f aca="false">DATE(YEAR(C9701),MONTH(C9701),1)</f>
        <v>46266</v>
      </c>
    </row>
    <row r="9702" customFormat="false" ht="15" hidden="false" customHeight="false" outlineLevel="0" collapsed="false">
      <c r="A9702" s="21" t="s">
        <v>4144</v>
      </c>
      <c r="B9702" s="21" t="s">
        <v>4077</v>
      </c>
      <c r="C9702" s="23" t="n">
        <v>46274</v>
      </c>
      <c r="D9702" s="21" t="s">
        <v>527</v>
      </c>
      <c r="E9702" s="21" t="s">
        <v>366</v>
      </c>
      <c r="F9702" s="12" t="n">
        <v>2</v>
      </c>
      <c r="G9702" s="19" t="n">
        <v>15.55</v>
      </c>
      <c r="H9702" s="19" t="n">
        <v>11.12</v>
      </c>
      <c r="I9702" s="19" t="n">
        <f aca="false">ROUND(F9702*G9702,2)</f>
        <v>31.1</v>
      </c>
      <c r="J9702" s="19" t="n">
        <f aca="false">ROUND(F9702*H9702,2)</f>
        <v>22.24</v>
      </c>
      <c r="K9702" s="19" t="n">
        <f aca="false">INDEX(Pricebook!$L$2:$L$1401,MATCH(D9702,Pricebook!$A$2:$A$1401,0))</f>
        <v>16.6</v>
      </c>
      <c r="L9702" s="19" t="n">
        <f aca="false">ROUND(F9702*K9702,2)</f>
        <v>33.2</v>
      </c>
      <c r="M9702" s="24" t="n">
        <f aca="false">DATE(YEAR(C9702),MONTH(C9702),1)</f>
        <v>46266</v>
      </c>
    </row>
    <row r="9703" customFormat="false" ht="15" hidden="false" customHeight="false" outlineLevel="0" collapsed="false">
      <c r="A9703" s="21" t="s">
        <v>4144</v>
      </c>
      <c r="B9703" s="21" t="s">
        <v>4077</v>
      </c>
      <c r="C9703" s="23" t="n">
        <v>46274</v>
      </c>
      <c r="D9703" s="21" t="s">
        <v>2628</v>
      </c>
      <c r="E9703" s="21" t="s">
        <v>2587</v>
      </c>
      <c r="F9703" s="12" t="n">
        <v>4</v>
      </c>
      <c r="G9703" s="19" t="n">
        <v>7.75</v>
      </c>
      <c r="H9703" s="19" t="n">
        <v>5.13</v>
      </c>
      <c r="I9703" s="19" t="n">
        <f aca="false">ROUND(F9703*G9703,2)</f>
        <v>31</v>
      </c>
      <c r="J9703" s="19" t="n">
        <f aca="false">ROUND(F9703*H9703,2)</f>
        <v>20.52</v>
      </c>
      <c r="K9703" s="19" t="n">
        <f aca="false">INDEX(Pricebook!$L$2:$L$1401,MATCH(D9703,Pricebook!$A$2:$A$1401,0))</f>
        <v>8.3</v>
      </c>
      <c r="L9703" s="19" t="n">
        <f aca="false">ROUND(F9703*K9703,2)</f>
        <v>33.2</v>
      </c>
      <c r="M9703" s="24" t="n">
        <f aca="false">DATE(YEAR(C9703),MONTH(C9703),1)</f>
        <v>46266</v>
      </c>
    </row>
    <row r="9704" customFormat="false" ht="15" hidden="false" customHeight="false" outlineLevel="0" collapsed="false">
      <c r="A9704" s="21" t="s">
        <v>4144</v>
      </c>
      <c r="B9704" s="21" t="s">
        <v>4077</v>
      </c>
      <c r="C9704" s="23" t="n">
        <v>46274</v>
      </c>
      <c r="D9704" s="21" t="s">
        <v>1629</v>
      </c>
      <c r="E9704" s="21" t="s">
        <v>1452</v>
      </c>
      <c r="F9704" s="12" t="n">
        <v>6</v>
      </c>
      <c r="G9704" s="19" t="n">
        <v>25.75</v>
      </c>
      <c r="H9704" s="19" t="n">
        <v>18.59</v>
      </c>
      <c r="I9704" s="19" t="n">
        <f aca="false">ROUND(F9704*G9704,2)</f>
        <v>154.5</v>
      </c>
      <c r="J9704" s="19" t="n">
        <f aca="false">ROUND(F9704*H9704,2)</f>
        <v>111.54</v>
      </c>
      <c r="K9704" s="19" t="n">
        <f aca="false">INDEX(Pricebook!$L$2:$L$1401,MATCH(D9704,Pricebook!$A$2:$A$1401,0))</f>
        <v>26.6</v>
      </c>
      <c r="L9704" s="19" t="n">
        <f aca="false">ROUND(F9704*K9704,2)</f>
        <v>159.6</v>
      </c>
      <c r="M9704" s="24" t="n">
        <f aca="false">DATE(YEAR(C9704),MONTH(C9704),1)</f>
        <v>46266</v>
      </c>
    </row>
    <row r="9705" customFormat="false" ht="15" hidden="false" customHeight="false" outlineLevel="0" collapsed="false">
      <c r="A9705" s="21" t="s">
        <v>4144</v>
      </c>
      <c r="B9705" s="21" t="s">
        <v>4077</v>
      </c>
      <c r="C9705" s="23" t="n">
        <v>46274</v>
      </c>
      <c r="D9705" s="21" t="s">
        <v>2656</v>
      </c>
      <c r="E9705" s="21" t="s">
        <v>2587</v>
      </c>
      <c r="F9705" s="12" t="n">
        <v>7</v>
      </c>
      <c r="G9705" s="19" t="n">
        <v>10.5</v>
      </c>
      <c r="H9705" s="19" t="n">
        <v>7.03</v>
      </c>
      <c r="I9705" s="19" t="n">
        <f aca="false">ROUND(F9705*G9705,2)</f>
        <v>73.5</v>
      </c>
      <c r="J9705" s="19" t="n">
        <f aca="false">ROUND(F9705*H9705,2)</f>
        <v>49.21</v>
      </c>
      <c r="K9705" s="19" t="n">
        <f aca="false">INDEX(Pricebook!$L$2:$L$1401,MATCH(D9705,Pricebook!$A$2:$A$1401,0))</f>
        <v>11.35</v>
      </c>
      <c r="L9705" s="19" t="n">
        <f aca="false">ROUND(F9705*K9705,2)</f>
        <v>79.45</v>
      </c>
      <c r="M9705" s="24" t="n">
        <f aca="false">DATE(YEAR(C9705),MONTH(C9705),1)</f>
        <v>46266</v>
      </c>
    </row>
    <row r="9706" customFormat="false" ht="15" hidden="false" customHeight="false" outlineLevel="0" collapsed="false">
      <c r="A9706" s="21" t="s">
        <v>4145</v>
      </c>
      <c r="B9706" s="21" t="s">
        <v>3494</v>
      </c>
      <c r="C9706" s="23" t="n">
        <v>46275</v>
      </c>
      <c r="D9706" s="21" t="s">
        <v>2499</v>
      </c>
      <c r="E9706" s="21" t="s">
        <v>2466</v>
      </c>
      <c r="F9706" s="12" t="n">
        <v>2</v>
      </c>
      <c r="G9706" s="19" t="n">
        <v>49.5</v>
      </c>
      <c r="H9706" s="19" t="n">
        <v>30.69</v>
      </c>
      <c r="I9706" s="19" t="n">
        <f aca="false">ROUND(F9706*G9706,2)</f>
        <v>99</v>
      </c>
      <c r="J9706" s="19" t="n">
        <f aca="false">ROUND(F9706*H9706,2)</f>
        <v>61.38</v>
      </c>
      <c r="K9706" s="19" t="n">
        <f aca="false">INDEX(Pricebook!$L$2:$L$1401,MATCH(D9706,Pricebook!$A$2:$A$1401,0))</f>
        <v>51.15</v>
      </c>
      <c r="L9706" s="19" t="n">
        <f aca="false">ROUND(F9706*K9706,2)</f>
        <v>102.3</v>
      </c>
      <c r="M9706" s="24" t="n">
        <f aca="false">DATE(YEAR(C9706),MONTH(C9706),1)</f>
        <v>46266</v>
      </c>
    </row>
    <row r="9707" customFormat="false" ht="15" hidden="false" customHeight="false" outlineLevel="0" collapsed="false">
      <c r="A9707" s="21" t="s">
        <v>4145</v>
      </c>
      <c r="B9707" s="21" t="s">
        <v>3494</v>
      </c>
      <c r="C9707" s="23" t="n">
        <v>46275</v>
      </c>
      <c r="D9707" s="21" t="s">
        <v>2563</v>
      </c>
      <c r="E9707" s="21" t="s">
        <v>2466</v>
      </c>
      <c r="F9707" s="12" t="n">
        <v>5</v>
      </c>
      <c r="G9707" s="19" t="n">
        <v>51</v>
      </c>
      <c r="H9707" s="19" t="n">
        <v>31.62</v>
      </c>
      <c r="I9707" s="19" t="n">
        <f aca="false">ROUND(F9707*G9707,2)</f>
        <v>255</v>
      </c>
      <c r="J9707" s="19" t="n">
        <f aca="false">ROUND(F9707*H9707,2)</f>
        <v>158.1</v>
      </c>
      <c r="K9707" s="19" t="n">
        <f aca="false">INDEX(Pricebook!$L$2:$L$1401,MATCH(D9707,Pricebook!$A$2:$A$1401,0))</f>
        <v>52.7</v>
      </c>
      <c r="L9707" s="19" t="n">
        <f aca="false">ROUND(F9707*K9707,2)</f>
        <v>263.5</v>
      </c>
      <c r="M9707" s="24" t="n">
        <f aca="false">DATE(YEAR(C9707),MONTH(C9707),1)</f>
        <v>46266</v>
      </c>
    </row>
    <row r="9708" customFormat="false" ht="15" hidden="false" customHeight="false" outlineLevel="0" collapsed="false">
      <c r="A9708" s="21" t="s">
        <v>4145</v>
      </c>
      <c r="B9708" s="21" t="s">
        <v>3494</v>
      </c>
      <c r="C9708" s="23" t="n">
        <v>46275</v>
      </c>
      <c r="D9708" s="21" t="s">
        <v>2918</v>
      </c>
      <c r="E9708" s="21" t="s">
        <v>2748</v>
      </c>
      <c r="F9708" s="12" t="n">
        <v>4</v>
      </c>
      <c r="G9708" s="19" t="n">
        <v>68.75</v>
      </c>
      <c r="H9708" s="19" t="n">
        <v>41.31</v>
      </c>
      <c r="I9708" s="19" t="n">
        <f aca="false">ROUND(F9708*G9708,2)</f>
        <v>275</v>
      </c>
      <c r="J9708" s="19" t="n">
        <f aca="false">ROUND(F9708*H9708,2)</f>
        <v>165.24</v>
      </c>
      <c r="K9708" s="19" t="n">
        <f aca="false">INDEX(Pricebook!$L$2:$L$1401,MATCH(D9708,Pricebook!$A$2:$A$1401,0))</f>
        <v>75.15</v>
      </c>
      <c r="L9708" s="19" t="n">
        <f aca="false">ROUND(F9708*K9708,2)</f>
        <v>300.6</v>
      </c>
      <c r="M9708" s="24" t="n">
        <f aca="false">DATE(YEAR(C9708),MONTH(C9708),1)</f>
        <v>46266</v>
      </c>
    </row>
    <row r="9709" customFormat="false" ht="15" hidden="false" customHeight="false" outlineLevel="0" collapsed="false">
      <c r="A9709" s="21" t="s">
        <v>4145</v>
      </c>
      <c r="B9709" s="21" t="s">
        <v>3494</v>
      </c>
      <c r="C9709" s="23" t="n">
        <v>46275</v>
      </c>
      <c r="D9709" s="21" t="s">
        <v>2932</v>
      </c>
      <c r="E9709" s="21" t="s">
        <v>2748</v>
      </c>
      <c r="F9709" s="12" t="n">
        <v>1</v>
      </c>
      <c r="G9709" s="19" t="n">
        <v>101.4</v>
      </c>
      <c r="H9709" s="19" t="n">
        <v>64.85</v>
      </c>
      <c r="I9709" s="19" t="n">
        <f aca="false">ROUND(F9709*G9709,2)</f>
        <v>101.4</v>
      </c>
      <c r="J9709" s="19" t="n">
        <f aca="false">ROUND(F9709*H9709,2)</f>
        <v>64.85</v>
      </c>
      <c r="K9709" s="19" t="n">
        <f aca="false">INDEX(Pricebook!$L$2:$L$1401,MATCH(D9709,Pricebook!$A$2:$A$1401,0))</f>
        <v>109.95</v>
      </c>
      <c r="L9709" s="19" t="n">
        <f aca="false">ROUND(F9709*K9709,2)</f>
        <v>109.95</v>
      </c>
      <c r="M9709" s="24" t="n">
        <f aca="false">DATE(YEAR(C9709),MONTH(C9709),1)</f>
        <v>46266</v>
      </c>
    </row>
    <row r="9710" customFormat="false" ht="15" hidden="false" customHeight="false" outlineLevel="0" collapsed="false">
      <c r="A9710" s="21" t="s">
        <v>4145</v>
      </c>
      <c r="B9710" s="21" t="s">
        <v>3494</v>
      </c>
      <c r="C9710" s="23" t="n">
        <v>46275</v>
      </c>
      <c r="D9710" s="21" t="s">
        <v>2479</v>
      </c>
      <c r="E9710" s="21" t="s">
        <v>2466</v>
      </c>
      <c r="F9710" s="12" t="n">
        <v>4</v>
      </c>
      <c r="G9710" s="19" t="n">
        <v>73.7</v>
      </c>
      <c r="H9710" s="19" t="n">
        <v>46.51</v>
      </c>
      <c r="I9710" s="19" t="n">
        <f aca="false">ROUND(F9710*G9710,2)</f>
        <v>294.8</v>
      </c>
      <c r="J9710" s="19" t="n">
        <f aca="false">ROUND(F9710*H9710,2)</f>
        <v>186.04</v>
      </c>
      <c r="K9710" s="19" t="n">
        <f aca="false">INDEX(Pricebook!$L$2:$L$1401,MATCH(D9710,Pricebook!$A$2:$A$1401,0))</f>
        <v>77.55</v>
      </c>
      <c r="L9710" s="19" t="n">
        <f aca="false">ROUND(F9710*K9710,2)</f>
        <v>310.2</v>
      </c>
      <c r="M9710" s="24" t="n">
        <f aca="false">DATE(YEAR(C9710),MONTH(C9710),1)</f>
        <v>46266</v>
      </c>
    </row>
    <row r="9711" customFormat="false" ht="15" hidden="false" customHeight="false" outlineLevel="0" collapsed="false">
      <c r="A9711" s="21" t="s">
        <v>4145</v>
      </c>
      <c r="B9711" s="21" t="s">
        <v>3494</v>
      </c>
      <c r="C9711" s="23" t="n">
        <v>46275</v>
      </c>
      <c r="D9711" s="21" t="s">
        <v>446</v>
      </c>
      <c r="E9711" s="21" t="s">
        <v>366</v>
      </c>
      <c r="F9711" s="12" t="n">
        <v>1</v>
      </c>
      <c r="G9711" s="19" t="n">
        <v>72.1</v>
      </c>
      <c r="H9711" s="19" t="n">
        <v>51.79</v>
      </c>
      <c r="I9711" s="19" t="n">
        <f aca="false">ROUND(F9711*G9711,2)</f>
        <v>72.1</v>
      </c>
      <c r="J9711" s="19" t="n">
        <f aca="false">ROUND(F9711*H9711,2)</f>
        <v>51.79</v>
      </c>
      <c r="K9711" s="19" t="n">
        <f aca="false">INDEX(Pricebook!$L$2:$L$1401,MATCH(D9711,Pricebook!$A$2:$A$1401,0))</f>
        <v>77.3</v>
      </c>
      <c r="L9711" s="19" t="n">
        <f aca="false">ROUND(F9711*K9711,2)</f>
        <v>77.3</v>
      </c>
      <c r="M9711" s="24" t="n">
        <f aca="false">DATE(YEAR(C9711),MONTH(C9711),1)</f>
        <v>46266</v>
      </c>
    </row>
    <row r="9712" customFormat="false" ht="15" hidden="false" customHeight="false" outlineLevel="0" collapsed="false">
      <c r="A9712" s="21" t="s">
        <v>4145</v>
      </c>
      <c r="B9712" s="21" t="s">
        <v>3494</v>
      </c>
      <c r="C9712" s="23" t="n">
        <v>46275</v>
      </c>
      <c r="D9712" s="21" t="s">
        <v>751</v>
      </c>
      <c r="E9712" s="21" t="s">
        <v>366</v>
      </c>
      <c r="F9712" s="12" t="n">
        <v>4</v>
      </c>
      <c r="G9712" s="19" t="n">
        <v>20.6</v>
      </c>
      <c r="H9712" s="19" t="n">
        <v>14.84</v>
      </c>
      <c r="I9712" s="19" t="n">
        <f aca="false">ROUND(F9712*G9712,2)</f>
        <v>82.4</v>
      </c>
      <c r="J9712" s="19" t="n">
        <f aca="false">ROUND(F9712*H9712,2)</f>
        <v>59.36</v>
      </c>
      <c r="K9712" s="19" t="n">
        <f aca="false">INDEX(Pricebook!$L$2:$L$1401,MATCH(D9712,Pricebook!$A$2:$A$1401,0))</f>
        <v>22.15</v>
      </c>
      <c r="L9712" s="19" t="n">
        <f aca="false">ROUND(F9712*K9712,2)</f>
        <v>88.6</v>
      </c>
      <c r="M9712" s="24" t="n">
        <f aca="false">DATE(YEAR(C9712),MONTH(C9712),1)</f>
        <v>46266</v>
      </c>
    </row>
    <row r="9713" customFormat="false" ht="15" hidden="false" customHeight="false" outlineLevel="0" collapsed="false">
      <c r="A9713" s="21" t="s">
        <v>4145</v>
      </c>
      <c r="B9713" s="21" t="s">
        <v>3494</v>
      </c>
      <c r="C9713" s="23" t="n">
        <v>46275</v>
      </c>
      <c r="D9713" s="21" t="s">
        <v>2571</v>
      </c>
      <c r="E9713" s="21" t="s">
        <v>2466</v>
      </c>
      <c r="F9713" s="12" t="n">
        <v>5</v>
      </c>
      <c r="G9713" s="19" t="n">
        <v>31.5</v>
      </c>
      <c r="H9713" s="19" t="n">
        <v>19.88</v>
      </c>
      <c r="I9713" s="19" t="n">
        <f aca="false">ROUND(F9713*G9713,2)</f>
        <v>157.5</v>
      </c>
      <c r="J9713" s="19" t="n">
        <f aca="false">ROUND(F9713*H9713,2)</f>
        <v>99.4</v>
      </c>
      <c r="K9713" s="19" t="n">
        <f aca="false">INDEX(Pricebook!$L$2:$L$1401,MATCH(D9713,Pricebook!$A$2:$A$1401,0))</f>
        <v>33.15</v>
      </c>
      <c r="L9713" s="19" t="n">
        <f aca="false">ROUND(F9713*K9713,2)</f>
        <v>165.75</v>
      </c>
      <c r="M9713" s="24" t="n">
        <f aca="false">DATE(YEAR(C9713),MONTH(C9713),1)</f>
        <v>46266</v>
      </c>
    </row>
    <row r="9714" customFormat="false" ht="15" hidden="false" customHeight="false" outlineLevel="0" collapsed="false">
      <c r="A9714" s="21" t="s">
        <v>4145</v>
      </c>
      <c r="B9714" s="21" t="s">
        <v>3494</v>
      </c>
      <c r="C9714" s="23" t="n">
        <v>46275</v>
      </c>
      <c r="D9714" s="21" t="s">
        <v>2770</v>
      </c>
      <c r="E9714" s="21" t="s">
        <v>2748</v>
      </c>
      <c r="F9714" s="12" t="n">
        <v>3</v>
      </c>
      <c r="G9714" s="19" t="n">
        <v>3.4</v>
      </c>
      <c r="H9714" s="19" t="n">
        <v>2.38</v>
      </c>
      <c r="I9714" s="19" t="n">
        <f aca="false">ROUND(F9714*G9714,2)</f>
        <v>10.2</v>
      </c>
      <c r="J9714" s="19" t="n">
        <f aca="false">ROUND(F9714*H9714,2)</f>
        <v>7.14</v>
      </c>
      <c r="K9714" s="19" t="n">
        <f aca="false">INDEX(Pricebook!$L$2:$L$1401,MATCH(D9714,Pricebook!$A$2:$A$1401,0))</f>
        <v>3.7</v>
      </c>
      <c r="L9714" s="19" t="n">
        <f aca="false">ROUND(F9714*K9714,2)</f>
        <v>11.1</v>
      </c>
      <c r="M9714" s="24" t="n">
        <f aca="false">DATE(YEAR(C9714),MONTH(C9714),1)</f>
        <v>46266</v>
      </c>
    </row>
    <row r="9715" customFormat="false" ht="15" hidden="false" customHeight="false" outlineLevel="0" collapsed="false">
      <c r="A9715" s="21" t="s">
        <v>4145</v>
      </c>
      <c r="B9715" s="21" t="s">
        <v>3494</v>
      </c>
      <c r="C9715" s="23" t="n">
        <v>46275</v>
      </c>
      <c r="D9715" s="21" t="s">
        <v>2812</v>
      </c>
      <c r="E9715" s="21" t="s">
        <v>2748</v>
      </c>
      <c r="F9715" s="12" t="n">
        <v>7</v>
      </c>
      <c r="G9715" s="19" t="n">
        <v>5.4</v>
      </c>
      <c r="H9715" s="19" t="n">
        <v>3.28</v>
      </c>
      <c r="I9715" s="19" t="n">
        <f aca="false">ROUND(F9715*G9715,2)</f>
        <v>37.8</v>
      </c>
      <c r="J9715" s="19" t="n">
        <f aca="false">ROUND(F9715*H9715,2)</f>
        <v>22.96</v>
      </c>
      <c r="K9715" s="19" t="n">
        <f aca="false">INDEX(Pricebook!$L$2:$L$1401,MATCH(D9715,Pricebook!$A$2:$A$1401,0))</f>
        <v>5.4</v>
      </c>
      <c r="L9715" s="19" t="n">
        <f aca="false">ROUND(F9715*K9715,2)</f>
        <v>37.8</v>
      </c>
      <c r="M9715" s="24" t="n">
        <f aca="false">DATE(YEAR(C9715),MONTH(C9715),1)</f>
        <v>46266</v>
      </c>
    </row>
    <row r="9716" customFormat="false" ht="15" hidden="false" customHeight="false" outlineLevel="0" collapsed="false">
      <c r="A9716" s="21" t="s">
        <v>4145</v>
      </c>
      <c r="B9716" s="21" t="s">
        <v>3494</v>
      </c>
      <c r="C9716" s="23" t="n">
        <v>46275</v>
      </c>
      <c r="D9716" s="21" t="s">
        <v>565</v>
      </c>
      <c r="E9716" s="21" t="s">
        <v>366</v>
      </c>
      <c r="F9716" s="12" t="n">
        <v>3</v>
      </c>
      <c r="G9716" s="19" t="n">
        <v>43.2</v>
      </c>
      <c r="H9716" s="19" t="n">
        <v>35.03</v>
      </c>
      <c r="I9716" s="19" t="n">
        <f aca="false">ROUND(F9716*G9716,2)</f>
        <v>129.6</v>
      </c>
      <c r="J9716" s="19" t="n">
        <f aca="false">ROUND(F9716*H9716,2)</f>
        <v>105.09</v>
      </c>
      <c r="K9716" s="19" t="n">
        <f aca="false">INDEX(Pricebook!$L$2:$L$1401,MATCH(D9716,Pricebook!$A$2:$A$1401,0))</f>
        <v>46.75</v>
      </c>
      <c r="L9716" s="19" t="n">
        <f aca="false">ROUND(F9716*K9716,2)</f>
        <v>140.25</v>
      </c>
      <c r="M9716" s="24" t="n">
        <f aca="false">DATE(YEAR(C9716),MONTH(C9716),1)</f>
        <v>46266</v>
      </c>
    </row>
    <row r="9717" customFormat="false" ht="15" hidden="false" customHeight="false" outlineLevel="0" collapsed="false">
      <c r="A9717" s="21" t="s">
        <v>4145</v>
      </c>
      <c r="B9717" s="21" t="s">
        <v>3494</v>
      </c>
      <c r="C9717" s="23" t="n">
        <v>46275</v>
      </c>
      <c r="D9717" s="21" t="s">
        <v>2930</v>
      </c>
      <c r="E9717" s="21" t="s">
        <v>2748</v>
      </c>
      <c r="F9717" s="12" t="n">
        <v>1</v>
      </c>
      <c r="G9717" s="19" t="n">
        <v>15.7</v>
      </c>
      <c r="H9717" s="19" t="n">
        <v>9.33</v>
      </c>
      <c r="I9717" s="19" t="n">
        <f aca="false">ROUND(F9717*G9717,2)</f>
        <v>15.7</v>
      </c>
      <c r="J9717" s="19" t="n">
        <f aca="false">ROUND(F9717*H9717,2)</f>
        <v>9.33</v>
      </c>
      <c r="K9717" s="19" t="n">
        <f aca="false">INDEX(Pricebook!$L$2:$L$1401,MATCH(D9717,Pricebook!$A$2:$A$1401,0))</f>
        <v>17</v>
      </c>
      <c r="L9717" s="19" t="n">
        <f aca="false">ROUND(F9717*K9717,2)</f>
        <v>17</v>
      </c>
      <c r="M9717" s="24" t="n">
        <f aca="false">DATE(YEAR(C9717),MONTH(C9717),1)</f>
        <v>46266</v>
      </c>
    </row>
    <row r="9718" customFormat="false" ht="15" hidden="false" customHeight="false" outlineLevel="0" collapsed="false">
      <c r="A9718" s="21" t="s">
        <v>4145</v>
      </c>
      <c r="B9718" s="21" t="s">
        <v>3494</v>
      </c>
      <c r="C9718" s="23" t="n">
        <v>46275</v>
      </c>
      <c r="D9718" s="21" t="s">
        <v>2553</v>
      </c>
      <c r="E9718" s="21" t="s">
        <v>2466</v>
      </c>
      <c r="F9718" s="12" t="n">
        <v>2</v>
      </c>
      <c r="G9718" s="19" t="n">
        <v>85.3</v>
      </c>
      <c r="H9718" s="19" t="n">
        <v>60.98</v>
      </c>
      <c r="I9718" s="19" t="n">
        <f aca="false">ROUND(F9718*G9718,2)</f>
        <v>170.6</v>
      </c>
      <c r="J9718" s="19" t="n">
        <f aca="false">ROUND(F9718*H9718,2)</f>
        <v>121.96</v>
      </c>
      <c r="K9718" s="19" t="n">
        <f aca="false">INDEX(Pricebook!$L$2:$L$1401,MATCH(D9718,Pricebook!$A$2:$A$1401,0))</f>
        <v>89.7</v>
      </c>
      <c r="L9718" s="19" t="n">
        <f aca="false">ROUND(F9718*K9718,2)</f>
        <v>179.4</v>
      </c>
      <c r="M9718" s="24" t="n">
        <f aca="false">DATE(YEAR(C9718),MONTH(C9718),1)</f>
        <v>46266</v>
      </c>
    </row>
    <row r="9719" customFormat="false" ht="15" hidden="false" customHeight="false" outlineLevel="0" collapsed="false">
      <c r="A9719" s="21" t="s">
        <v>4145</v>
      </c>
      <c r="B9719" s="21" t="s">
        <v>3494</v>
      </c>
      <c r="C9719" s="23" t="n">
        <v>46275</v>
      </c>
      <c r="D9719" s="21" t="s">
        <v>2768</v>
      </c>
      <c r="E9719" s="21" t="s">
        <v>2748</v>
      </c>
      <c r="F9719" s="12" t="n">
        <v>1</v>
      </c>
      <c r="G9719" s="19" t="n">
        <v>15.5</v>
      </c>
      <c r="H9719" s="19" t="n">
        <v>9.27</v>
      </c>
      <c r="I9719" s="19" t="n">
        <f aca="false">ROUND(F9719*G9719,2)</f>
        <v>15.5</v>
      </c>
      <c r="J9719" s="19" t="n">
        <f aca="false">ROUND(F9719*H9719,2)</f>
        <v>9.27</v>
      </c>
      <c r="K9719" s="19" t="n">
        <f aca="false">INDEX(Pricebook!$L$2:$L$1401,MATCH(D9719,Pricebook!$A$2:$A$1401,0))</f>
        <v>16.9</v>
      </c>
      <c r="L9719" s="19" t="n">
        <f aca="false">ROUND(F9719*K9719,2)</f>
        <v>16.9</v>
      </c>
      <c r="M9719" s="24" t="n">
        <f aca="false">DATE(YEAR(C9719),MONTH(C9719),1)</f>
        <v>46266</v>
      </c>
    </row>
    <row r="9720" customFormat="false" ht="15" hidden="false" customHeight="false" outlineLevel="0" collapsed="false">
      <c r="A9720" s="21" t="s">
        <v>4146</v>
      </c>
      <c r="B9720" s="21" t="s">
        <v>3211</v>
      </c>
      <c r="C9720" s="23" t="n">
        <v>46275</v>
      </c>
      <c r="D9720" s="21" t="s">
        <v>210</v>
      </c>
      <c r="E9720" s="21" t="s">
        <v>108</v>
      </c>
      <c r="F9720" s="12" t="n">
        <v>1</v>
      </c>
      <c r="G9720" s="19" t="n">
        <v>197.15</v>
      </c>
      <c r="H9720" s="19" t="n">
        <v>151</v>
      </c>
      <c r="I9720" s="19" t="n">
        <f aca="false">ROUND(F9720*G9720,2)</f>
        <v>197.15</v>
      </c>
      <c r="J9720" s="19" t="n">
        <f aca="false">ROUND(F9720*H9720,2)</f>
        <v>151</v>
      </c>
      <c r="K9720" s="19" t="n">
        <f aca="false">INDEX(Pricebook!$L$2:$L$1401,MATCH(D9720,Pricebook!$A$2:$A$1401,0))</f>
        <v>215.75</v>
      </c>
      <c r="L9720" s="19" t="n">
        <f aca="false">ROUND(F9720*K9720,2)</f>
        <v>215.75</v>
      </c>
      <c r="M9720" s="24" t="n">
        <f aca="false">DATE(YEAR(C9720),MONTH(C9720),1)</f>
        <v>46266</v>
      </c>
    </row>
    <row r="9721" customFormat="false" ht="15" hidden="false" customHeight="false" outlineLevel="0" collapsed="false">
      <c r="A9721" s="21" t="s">
        <v>4146</v>
      </c>
      <c r="B9721" s="21" t="s">
        <v>3211</v>
      </c>
      <c r="C9721" s="23" t="n">
        <v>46275</v>
      </c>
      <c r="D9721" s="21" t="s">
        <v>306</v>
      </c>
      <c r="E9721" s="21" t="s">
        <v>108</v>
      </c>
      <c r="F9721" s="12" t="n">
        <v>2</v>
      </c>
      <c r="G9721" s="19" t="n">
        <v>21.6</v>
      </c>
      <c r="H9721" s="19" t="n">
        <v>19.08</v>
      </c>
      <c r="I9721" s="19" t="n">
        <f aca="false">ROUND(F9721*G9721,2)</f>
        <v>43.2</v>
      </c>
      <c r="J9721" s="19" t="n">
        <f aca="false">ROUND(F9721*H9721,2)</f>
        <v>38.16</v>
      </c>
      <c r="K9721" s="19" t="n">
        <f aca="false">INDEX(Pricebook!$L$2:$L$1401,MATCH(D9721,Pricebook!$A$2:$A$1401,0))</f>
        <v>23.85</v>
      </c>
      <c r="L9721" s="19" t="n">
        <f aca="false">ROUND(F9721*K9721,2)</f>
        <v>47.7</v>
      </c>
      <c r="M9721" s="24" t="n">
        <f aca="false">DATE(YEAR(C9721),MONTH(C9721),1)</f>
        <v>46266</v>
      </c>
    </row>
    <row r="9722" customFormat="false" ht="15" hidden="false" customHeight="false" outlineLevel="0" collapsed="false">
      <c r="A9722" s="21" t="s">
        <v>4146</v>
      </c>
      <c r="B9722" s="21" t="s">
        <v>3211</v>
      </c>
      <c r="C9722" s="23" t="n">
        <v>46275</v>
      </c>
      <c r="D9722" s="21" t="s">
        <v>493</v>
      </c>
      <c r="E9722" s="21" t="s">
        <v>366</v>
      </c>
      <c r="F9722" s="12" t="n">
        <v>1</v>
      </c>
      <c r="G9722" s="19" t="n">
        <v>13.7</v>
      </c>
      <c r="H9722" s="19" t="n">
        <v>10.79</v>
      </c>
      <c r="I9722" s="19" t="n">
        <f aca="false">ROUND(F9722*G9722,2)</f>
        <v>13.7</v>
      </c>
      <c r="J9722" s="19" t="n">
        <f aca="false">ROUND(F9722*H9722,2)</f>
        <v>10.79</v>
      </c>
      <c r="K9722" s="19" t="n">
        <f aca="false">INDEX(Pricebook!$L$2:$L$1401,MATCH(D9722,Pricebook!$A$2:$A$1401,0))</f>
        <v>14.6</v>
      </c>
      <c r="L9722" s="19" t="n">
        <f aca="false">ROUND(F9722*K9722,2)</f>
        <v>14.6</v>
      </c>
      <c r="M9722" s="24" t="n">
        <f aca="false">DATE(YEAR(C9722),MONTH(C9722),1)</f>
        <v>46266</v>
      </c>
    </row>
    <row r="9723" customFormat="false" ht="15" hidden="false" customHeight="false" outlineLevel="0" collapsed="false">
      <c r="A9723" s="21" t="s">
        <v>4146</v>
      </c>
      <c r="B9723" s="21" t="s">
        <v>3211</v>
      </c>
      <c r="C9723" s="23" t="n">
        <v>46275</v>
      </c>
      <c r="D9723" s="21" t="s">
        <v>169</v>
      </c>
      <c r="E9723" s="21" t="s">
        <v>108</v>
      </c>
      <c r="F9723" s="12" t="n">
        <v>1</v>
      </c>
      <c r="G9723" s="19" t="n">
        <v>68</v>
      </c>
      <c r="H9723" s="19" t="n">
        <v>51.68</v>
      </c>
      <c r="I9723" s="19" t="n">
        <f aca="false">ROUND(F9723*G9723,2)</f>
        <v>68</v>
      </c>
      <c r="J9723" s="19" t="n">
        <f aca="false">ROUND(F9723*H9723,2)</f>
        <v>51.68</v>
      </c>
      <c r="K9723" s="19" t="n">
        <f aca="false">INDEX(Pricebook!$L$2:$L$1401,MATCH(D9723,Pricebook!$A$2:$A$1401,0))</f>
        <v>73.85</v>
      </c>
      <c r="L9723" s="19" t="n">
        <f aca="false">ROUND(F9723*K9723,2)</f>
        <v>73.85</v>
      </c>
      <c r="M9723" s="24" t="n">
        <f aca="false">DATE(YEAR(C9723),MONTH(C9723),1)</f>
        <v>46266</v>
      </c>
    </row>
    <row r="9724" customFormat="false" ht="15" hidden="false" customHeight="false" outlineLevel="0" collapsed="false">
      <c r="A9724" s="21" t="s">
        <v>4146</v>
      </c>
      <c r="B9724" s="21" t="s">
        <v>3211</v>
      </c>
      <c r="C9724" s="23" t="n">
        <v>46275</v>
      </c>
      <c r="D9724" s="21" t="s">
        <v>124</v>
      </c>
      <c r="E9724" s="21" t="s">
        <v>108</v>
      </c>
      <c r="F9724" s="12" t="n">
        <v>2</v>
      </c>
      <c r="G9724" s="19" t="n">
        <v>62.45</v>
      </c>
      <c r="H9724" s="19" t="n">
        <v>47.22</v>
      </c>
      <c r="I9724" s="19" t="n">
        <f aca="false">ROUND(F9724*G9724,2)</f>
        <v>124.9</v>
      </c>
      <c r="J9724" s="19" t="n">
        <f aca="false">ROUND(F9724*H9724,2)</f>
        <v>94.44</v>
      </c>
      <c r="K9724" s="19" t="n">
        <f aca="false">INDEX(Pricebook!$L$2:$L$1401,MATCH(D9724,Pricebook!$A$2:$A$1401,0))</f>
        <v>67.5</v>
      </c>
      <c r="L9724" s="19" t="n">
        <f aca="false">ROUND(F9724*K9724,2)</f>
        <v>135</v>
      </c>
      <c r="M9724" s="24" t="n">
        <f aca="false">DATE(YEAR(C9724),MONTH(C9724),1)</f>
        <v>46266</v>
      </c>
    </row>
    <row r="9725" customFormat="false" ht="15" hidden="false" customHeight="false" outlineLevel="0" collapsed="false">
      <c r="A9725" s="21" t="s">
        <v>4146</v>
      </c>
      <c r="B9725" s="21" t="s">
        <v>3211</v>
      </c>
      <c r="C9725" s="23" t="n">
        <v>46275</v>
      </c>
      <c r="D9725" s="21" t="s">
        <v>322</v>
      </c>
      <c r="E9725" s="21" t="s">
        <v>108</v>
      </c>
      <c r="F9725" s="12" t="n">
        <v>2</v>
      </c>
      <c r="G9725" s="19" t="n">
        <v>9.05</v>
      </c>
      <c r="H9725" s="19" t="n">
        <v>6.84</v>
      </c>
      <c r="I9725" s="19" t="n">
        <f aca="false">ROUND(F9725*G9725,2)</f>
        <v>18.1</v>
      </c>
      <c r="J9725" s="19" t="n">
        <f aca="false">ROUND(F9725*H9725,2)</f>
        <v>13.68</v>
      </c>
      <c r="K9725" s="19" t="n">
        <f aca="false">INDEX(Pricebook!$L$2:$L$1401,MATCH(D9725,Pricebook!$A$2:$A$1401,0))</f>
        <v>9.8</v>
      </c>
      <c r="L9725" s="19" t="n">
        <f aca="false">ROUND(F9725*K9725,2)</f>
        <v>19.6</v>
      </c>
      <c r="M9725" s="24" t="n">
        <f aca="false">DATE(YEAR(C9725),MONTH(C9725),1)</f>
        <v>46266</v>
      </c>
    </row>
    <row r="9726" customFormat="false" ht="15" hidden="false" customHeight="false" outlineLevel="0" collapsed="false">
      <c r="A9726" s="21" t="s">
        <v>4146</v>
      </c>
      <c r="B9726" s="21" t="s">
        <v>3211</v>
      </c>
      <c r="C9726" s="23" t="n">
        <v>46275</v>
      </c>
      <c r="D9726" s="21" t="s">
        <v>2946</v>
      </c>
      <c r="E9726" s="21" t="s">
        <v>2748</v>
      </c>
      <c r="F9726" s="12" t="n">
        <v>4</v>
      </c>
      <c r="G9726" s="19" t="n">
        <v>9.3</v>
      </c>
      <c r="H9726" s="19" t="n">
        <v>5.53</v>
      </c>
      <c r="I9726" s="19" t="n">
        <f aca="false">ROUND(F9726*G9726,2)</f>
        <v>37.2</v>
      </c>
      <c r="J9726" s="19" t="n">
        <f aca="false">ROUND(F9726*H9726,2)</f>
        <v>22.12</v>
      </c>
      <c r="K9726" s="19" t="n">
        <f aca="false">INDEX(Pricebook!$L$2:$L$1401,MATCH(D9726,Pricebook!$A$2:$A$1401,0))</f>
        <v>10.1</v>
      </c>
      <c r="L9726" s="19" t="n">
        <f aca="false">ROUND(F9726*K9726,2)</f>
        <v>40.4</v>
      </c>
      <c r="M9726" s="24" t="n">
        <f aca="false">DATE(YEAR(C9726),MONTH(C9726),1)</f>
        <v>46266</v>
      </c>
    </row>
    <row r="9727" customFormat="false" ht="15" hidden="false" customHeight="false" outlineLevel="0" collapsed="false">
      <c r="A9727" s="21" t="s">
        <v>4147</v>
      </c>
      <c r="B9727" s="21" t="s">
        <v>3056</v>
      </c>
      <c r="C9727" s="23" t="n">
        <v>46275</v>
      </c>
      <c r="D9727" s="21" t="s">
        <v>661</v>
      </c>
      <c r="E9727" s="21" t="s">
        <v>366</v>
      </c>
      <c r="F9727" s="12" t="n">
        <v>2</v>
      </c>
      <c r="G9727" s="19" t="n">
        <v>83.85</v>
      </c>
      <c r="H9727" s="19" t="n">
        <v>65.71</v>
      </c>
      <c r="I9727" s="19" t="n">
        <f aca="false">ROUND(F9727*G9727,2)</f>
        <v>167.7</v>
      </c>
      <c r="J9727" s="19" t="n">
        <f aca="false">ROUND(F9727*H9727,2)</f>
        <v>131.42</v>
      </c>
      <c r="K9727" s="19" t="n">
        <f aca="false">INDEX(Pricebook!$L$2:$L$1401,MATCH(D9727,Pricebook!$A$2:$A$1401,0))</f>
        <v>90.05</v>
      </c>
      <c r="L9727" s="19" t="n">
        <f aca="false">ROUND(F9727*K9727,2)</f>
        <v>180.1</v>
      </c>
      <c r="M9727" s="24" t="n">
        <f aca="false">DATE(YEAR(C9727),MONTH(C9727),1)</f>
        <v>46266</v>
      </c>
    </row>
    <row r="9728" customFormat="false" ht="15" hidden="false" customHeight="false" outlineLevel="0" collapsed="false">
      <c r="A9728" s="21" t="s">
        <v>4147</v>
      </c>
      <c r="B9728" s="21" t="s">
        <v>3056</v>
      </c>
      <c r="C9728" s="23" t="n">
        <v>46275</v>
      </c>
      <c r="D9728" s="21" t="s">
        <v>2384</v>
      </c>
      <c r="E9728" s="21" t="s">
        <v>2202</v>
      </c>
      <c r="F9728" s="12" t="n">
        <v>2</v>
      </c>
      <c r="G9728" s="19" t="n">
        <v>13.95</v>
      </c>
      <c r="H9728" s="19" t="n">
        <v>8.69</v>
      </c>
      <c r="I9728" s="19" t="n">
        <f aca="false">ROUND(F9728*G9728,2)</f>
        <v>27.9</v>
      </c>
      <c r="J9728" s="19" t="n">
        <f aca="false">ROUND(F9728*H9728,2)</f>
        <v>17.38</v>
      </c>
      <c r="K9728" s="19" t="n">
        <f aca="false">INDEX(Pricebook!$L$2:$L$1401,MATCH(D9728,Pricebook!$A$2:$A$1401,0))</f>
        <v>15</v>
      </c>
      <c r="L9728" s="19" t="n">
        <f aca="false">ROUND(F9728*K9728,2)</f>
        <v>30</v>
      </c>
      <c r="M9728" s="24" t="n">
        <f aca="false">DATE(YEAR(C9728),MONTH(C9728),1)</f>
        <v>46266</v>
      </c>
    </row>
    <row r="9729" customFormat="false" ht="15" hidden="false" customHeight="false" outlineLevel="0" collapsed="false">
      <c r="A9729" s="21" t="s">
        <v>4147</v>
      </c>
      <c r="B9729" s="21" t="s">
        <v>3056</v>
      </c>
      <c r="C9729" s="23" t="n">
        <v>46275</v>
      </c>
      <c r="D9729" s="21" t="s">
        <v>1741</v>
      </c>
      <c r="E9729" s="21" t="s">
        <v>1452</v>
      </c>
      <c r="F9729" s="12" t="n">
        <v>13</v>
      </c>
      <c r="G9729" s="19" t="n">
        <v>34.9</v>
      </c>
      <c r="H9729" s="19" t="n">
        <v>21.55</v>
      </c>
      <c r="I9729" s="19" t="n">
        <f aca="false">ROUND(F9729*G9729,2)</f>
        <v>453.7</v>
      </c>
      <c r="J9729" s="19" t="n">
        <f aca="false">ROUND(F9729*H9729,2)</f>
        <v>280.15</v>
      </c>
      <c r="K9729" s="19" t="n">
        <f aca="false">INDEX(Pricebook!$L$2:$L$1401,MATCH(D9729,Pricebook!$A$2:$A$1401,0))</f>
        <v>35.95</v>
      </c>
      <c r="L9729" s="19" t="n">
        <f aca="false">ROUND(F9729*K9729,2)</f>
        <v>467.35</v>
      </c>
      <c r="M9729" s="24" t="n">
        <f aca="false">DATE(YEAR(C9729),MONTH(C9729),1)</f>
        <v>46266</v>
      </c>
    </row>
    <row r="9730" customFormat="false" ht="15" hidden="false" customHeight="false" outlineLevel="0" collapsed="false">
      <c r="A9730" s="21" t="s">
        <v>4147</v>
      </c>
      <c r="B9730" s="21" t="s">
        <v>3056</v>
      </c>
      <c r="C9730" s="23" t="n">
        <v>46275</v>
      </c>
      <c r="D9730" s="21" t="s">
        <v>1608</v>
      </c>
      <c r="E9730" s="21" t="s">
        <v>1452</v>
      </c>
      <c r="F9730" s="12" t="n">
        <v>4</v>
      </c>
      <c r="G9730" s="19" t="n">
        <v>63</v>
      </c>
      <c r="H9730" s="19" t="n">
        <v>38.58</v>
      </c>
      <c r="I9730" s="19" t="n">
        <f aca="false">ROUND(F9730*G9730,2)</f>
        <v>252</v>
      </c>
      <c r="J9730" s="19" t="n">
        <f aca="false">ROUND(F9730*H9730,2)</f>
        <v>154.32</v>
      </c>
      <c r="K9730" s="19" t="n">
        <f aca="false">INDEX(Pricebook!$L$2:$L$1401,MATCH(D9730,Pricebook!$A$2:$A$1401,0))</f>
        <v>64.3</v>
      </c>
      <c r="L9730" s="19" t="n">
        <f aca="false">ROUND(F9730*K9730,2)</f>
        <v>257.2</v>
      </c>
      <c r="M9730" s="24" t="n">
        <f aca="false">DATE(YEAR(C9730),MONTH(C9730),1)</f>
        <v>46266</v>
      </c>
    </row>
    <row r="9731" customFormat="false" ht="15" hidden="false" customHeight="false" outlineLevel="0" collapsed="false">
      <c r="A9731" s="21" t="s">
        <v>4147</v>
      </c>
      <c r="B9731" s="21" t="s">
        <v>3056</v>
      </c>
      <c r="C9731" s="23" t="n">
        <v>46275</v>
      </c>
      <c r="D9731" s="21" t="s">
        <v>575</v>
      </c>
      <c r="E9731" s="21" t="s">
        <v>366</v>
      </c>
      <c r="F9731" s="12" t="n">
        <v>1</v>
      </c>
      <c r="G9731" s="19" t="n">
        <v>85.85</v>
      </c>
      <c r="H9731" s="19" t="n">
        <v>61.54</v>
      </c>
      <c r="I9731" s="19" t="n">
        <f aca="false">ROUND(F9731*G9731,2)</f>
        <v>85.85</v>
      </c>
      <c r="J9731" s="19" t="n">
        <f aca="false">ROUND(F9731*H9731,2)</f>
        <v>61.54</v>
      </c>
      <c r="K9731" s="19" t="n">
        <f aca="false">INDEX(Pricebook!$L$2:$L$1401,MATCH(D9731,Pricebook!$A$2:$A$1401,0))</f>
        <v>91.9</v>
      </c>
      <c r="L9731" s="19" t="n">
        <f aca="false">ROUND(F9731*K9731,2)</f>
        <v>91.9</v>
      </c>
      <c r="M9731" s="24" t="n">
        <f aca="false">DATE(YEAR(C9731),MONTH(C9731),1)</f>
        <v>46266</v>
      </c>
    </row>
    <row r="9732" customFormat="false" ht="15" hidden="false" customHeight="false" outlineLevel="0" collapsed="false">
      <c r="A9732" s="21" t="s">
        <v>4147</v>
      </c>
      <c r="B9732" s="21" t="s">
        <v>3056</v>
      </c>
      <c r="C9732" s="23" t="n">
        <v>46275</v>
      </c>
      <c r="D9732" s="21" t="s">
        <v>653</v>
      </c>
      <c r="E9732" s="21" t="s">
        <v>366</v>
      </c>
      <c r="F9732" s="12" t="n">
        <v>3</v>
      </c>
      <c r="G9732" s="19" t="n">
        <v>13.75</v>
      </c>
      <c r="H9732" s="19" t="n">
        <v>10.02</v>
      </c>
      <c r="I9732" s="19" t="n">
        <f aca="false">ROUND(F9732*G9732,2)</f>
        <v>41.25</v>
      </c>
      <c r="J9732" s="19" t="n">
        <f aca="false">ROUND(F9732*H9732,2)</f>
        <v>30.06</v>
      </c>
      <c r="K9732" s="19" t="n">
        <f aca="false">INDEX(Pricebook!$L$2:$L$1401,MATCH(D9732,Pricebook!$A$2:$A$1401,0))</f>
        <v>15</v>
      </c>
      <c r="L9732" s="19" t="n">
        <f aca="false">ROUND(F9732*K9732,2)</f>
        <v>45</v>
      </c>
      <c r="M9732" s="24" t="n">
        <f aca="false">DATE(YEAR(C9732),MONTH(C9732),1)</f>
        <v>46266</v>
      </c>
    </row>
    <row r="9733" customFormat="false" ht="15" hidden="false" customHeight="false" outlineLevel="0" collapsed="false">
      <c r="A9733" s="21" t="s">
        <v>4147</v>
      </c>
      <c r="B9733" s="21" t="s">
        <v>3056</v>
      </c>
      <c r="C9733" s="23" t="n">
        <v>46275</v>
      </c>
      <c r="D9733" s="21" t="s">
        <v>364</v>
      </c>
      <c r="E9733" s="21" t="s">
        <v>366</v>
      </c>
      <c r="F9733" s="12" t="n">
        <v>2</v>
      </c>
      <c r="G9733" s="19" t="n">
        <v>65.25</v>
      </c>
      <c r="H9733" s="19" t="n">
        <v>46.79</v>
      </c>
      <c r="I9733" s="19" t="n">
        <f aca="false">ROUND(F9733*G9733,2)</f>
        <v>130.5</v>
      </c>
      <c r="J9733" s="19" t="n">
        <f aca="false">ROUND(F9733*H9733,2)</f>
        <v>93.58</v>
      </c>
      <c r="K9733" s="19" t="n">
        <f aca="false">INDEX(Pricebook!$L$2:$L$1401,MATCH(D9733,Pricebook!$A$2:$A$1401,0))</f>
        <v>69.85</v>
      </c>
      <c r="L9733" s="19" t="n">
        <f aca="false">ROUND(F9733*K9733,2)</f>
        <v>139.7</v>
      </c>
      <c r="M9733" s="24" t="n">
        <f aca="false">DATE(YEAR(C9733),MONTH(C9733),1)</f>
        <v>46266</v>
      </c>
    </row>
    <row r="9734" customFormat="false" ht="15" hidden="false" customHeight="false" outlineLevel="0" collapsed="false">
      <c r="A9734" s="21" t="s">
        <v>4147</v>
      </c>
      <c r="B9734" s="21" t="s">
        <v>3056</v>
      </c>
      <c r="C9734" s="23" t="n">
        <v>46275</v>
      </c>
      <c r="D9734" s="21" t="s">
        <v>2382</v>
      </c>
      <c r="E9734" s="21" t="s">
        <v>2202</v>
      </c>
      <c r="F9734" s="12" t="n">
        <v>5</v>
      </c>
      <c r="G9734" s="19" t="n">
        <v>6.4</v>
      </c>
      <c r="H9734" s="19" t="n">
        <v>4.43</v>
      </c>
      <c r="I9734" s="19" t="n">
        <f aca="false">ROUND(F9734*G9734,2)</f>
        <v>32</v>
      </c>
      <c r="J9734" s="19" t="n">
        <f aca="false">ROUND(F9734*H9734,2)</f>
        <v>22.15</v>
      </c>
      <c r="K9734" s="19" t="n">
        <f aca="false">INDEX(Pricebook!$L$2:$L$1401,MATCH(D9734,Pricebook!$A$2:$A$1401,0))</f>
        <v>6.85</v>
      </c>
      <c r="L9734" s="19" t="n">
        <f aca="false">ROUND(F9734*K9734,2)</f>
        <v>34.25</v>
      </c>
      <c r="M9734" s="24" t="n">
        <f aca="false">DATE(YEAR(C9734),MONTH(C9734),1)</f>
        <v>46266</v>
      </c>
    </row>
    <row r="9735" customFormat="false" ht="15" hidden="false" customHeight="false" outlineLevel="0" collapsed="false">
      <c r="A9735" s="21" t="s">
        <v>4148</v>
      </c>
      <c r="B9735" s="21" t="s">
        <v>3133</v>
      </c>
      <c r="C9735" s="23" t="n">
        <v>46275</v>
      </c>
      <c r="D9735" s="21" t="s">
        <v>1805</v>
      </c>
      <c r="E9735" s="21" t="s">
        <v>1452</v>
      </c>
      <c r="F9735" s="12" t="n">
        <v>4</v>
      </c>
      <c r="G9735" s="19" t="n">
        <v>80.5</v>
      </c>
      <c r="H9735" s="19" t="n">
        <v>49.19</v>
      </c>
      <c r="I9735" s="19" t="n">
        <f aca="false">ROUND(F9735*G9735,2)</f>
        <v>322</v>
      </c>
      <c r="J9735" s="19" t="n">
        <f aca="false">ROUND(F9735*H9735,2)</f>
        <v>196.76</v>
      </c>
      <c r="K9735" s="19" t="n">
        <f aca="false">INDEX(Pricebook!$L$2:$L$1401,MATCH(D9735,Pricebook!$A$2:$A$1401,0))</f>
        <v>82</v>
      </c>
      <c r="L9735" s="19" t="n">
        <f aca="false">ROUND(F9735*K9735,2)</f>
        <v>328</v>
      </c>
      <c r="M9735" s="24" t="n">
        <f aca="false">DATE(YEAR(C9735),MONTH(C9735),1)</f>
        <v>46266</v>
      </c>
    </row>
    <row r="9736" customFormat="false" ht="15" hidden="false" customHeight="false" outlineLevel="0" collapsed="false">
      <c r="A9736" s="21" t="s">
        <v>4148</v>
      </c>
      <c r="B9736" s="21" t="s">
        <v>3133</v>
      </c>
      <c r="C9736" s="23" t="n">
        <v>46275</v>
      </c>
      <c r="D9736" s="21" t="s">
        <v>1604</v>
      </c>
      <c r="E9736" s="21" t="s">
        <v>1452</v>
      </c>
      <c r="F9736" s="12" t="n">
        <v>8</v>
      </c>
      <c r="G9736" s="19" t="n">
        <v>212.2</v>
      </c>
      <c r="H9736" s="19" t="n">
        <v>131.61</v>
      </c>
      <c r="I9736" s="19" t="n">
        <f aca="false">ROUND(F9736*G9736,2)</f>
        <v>1697.6</v>
      </c>
      <c r="J9736" s="19" t="n">
        <f aca="false">ROUND(F9736*H9736,2)</f>
        <v>1052.88</v>
      </c>
      <c r="K9736" s="19" t="n">
        <f aca="false">INDEX(Pricebook!$L$2:$L$1401,MATCH(D9736,Pricebook!$A$2:$A$1401,0))</f>
        <v>219.35</v>
      </c>
      <c r="L9736" s="19" t="n">
        <f aca="false">ROUND(F9736*K9736,2)</f>
        <v>1754.8</v>
      </c>
      <c r="M9736" s="24" t="n">
        <f aca="false">DATE(YEAR(C9736),MONTH(C9736),1)</f>
        <v>46266</v>
      </c>
    </row>
    <row r="9737" customFormat="false" ht="15" hidden="false" customHeight="false" outlineLevel="0" collapsed="false">
      <c r="A9737" s="21" t="s">
        <v>4148</v>
      </c>
      <c r="B9737" s="21" t="s">
        <v>3133</v>
      </c>
      <c r="C9737" s="23" t="n">
        <v>46275</v>
      </c>
      <c r="D9737" s="21" t="s">
        <v>1757</v>
      </c>
      <c r="E9737" s="21" t="s">
        <v>1452</v>
      </c>
      <c r="F9737" s="12" t="n">
        <v>10</v>
      </c>
      <c r="G9737" s="19" t="n">
        <v>92.6</v>
      </c>
      <c r="H9737" s="19" t="n">
        <v>57.19</v>
      </c>
      <c r="I9737" s="19" t="n">
        <f aca="false">ROUND(F9737*G9737,2)</f>
        <v>926</v>
      </c>
      <c r="J9737" s="19" t="n">
        <f aca="false">ROUND(F9737*H9737,2)</f>
        <v>571.9</v>
      </c>
      <c r="K9737" s="19" t="n">
        <f aca="false">INDEX(Pricebook!$L$2:$L$1401,MATCH(D9737,Pricebook!$A$2:$A$1401,0))</f>
        <v>95.35</v>
      </c>
      <c r="L9737" s="19" t="n">
        <f aca="false">ROUND(F9737*K9737,2)</f>
        <v>953.5</v>
      </c>
      <c r="M9737" s="24" t="n">
        <f aca="false">DATE(YEAR(C9737),MONTH(C9737),1)</f>
        <v>46266</v>
      </c>
    </row>
    <row r="9738" customFormat="false" ht="15" hidden="false" customHeight="false" outlineLevel="0" collapsed="false">
      <c r="A9738" s="21" t="s">
        <v>4148</v>
      </c>
      <c r="B9738" s="21" t="s">
        <v>3133</v>
      </c>
      <c r="C9738" s="23" t="n">
        <v>46275</v>
      </c>
      <c r="D9738" s="21" t="s">
        <v>2428</v>
      </c>
      <c r="E9738" s="21" t="s">
        <v>2202</v>
      </c>
      <c r="F9738" s="12" t="n">
        <v>9</v>
      </c>
      <c r="G9738" s="19" t="n">
        <v>14.45</v>
      </c>
      <c r="H9738" s="19" t="n">
        <v>8.91</v>
      </c>
      <c r="I9738" s="19" t="n">
        <f aca="false">ROUND(F9738*G9738,2)</f>
        <v>130.05</v>
      </c>
      <c r="J9738" s="19" t="n">
        <f aca="false">ROUND(F9738*H9738,2)</f>
        <v>80.19</v>
      </c>
      <c r="K9738" s="19" t="n">
        <f aca="false">INDEX(Pricebook!$L$2:$L$1401,MATCH(D9738,Pricebook!$A$2:$A$1401,0))</f>
        <v>15.4</v>
      </c>
      <c r="L9738" s="19" t="n">
        <f aca="false">ROUND(F9738*K9738,2)</f>
        <v>138.6</v>
      </c>
      <c r="M9738" s="24" t="n">
        <f aca="false">DATE(YEAR(C9738),MONTH(C9738),1)</f>
        <v>46266</v>
      </c>
    </row>
    <row r="9739" customFormat="false" ht="15" hidden="false" customHeight="false" outlineLevel="0" collapsed="false">
      <c r="A9739" s="21" t="s">
        <v>4148</v>
      </c>
      <c r="B9739" s="21" t="s">
        <v>3133</v>
      </c>
      <c r="C9739" s="23" t="n">
        <v>46275</v>
      </c>
      <c r="D9739" s="21" t="s">
        <v>2400</v>
      </c>
      <c r="E9739" s="21" t="s">
        <v>2202</v>
      </c>
      <c r="F9739" s="12" t="n">
        <v>6</v>
      </c>
      <c r="G9739" s="19" t="n">
        <v>5.85</v>
      </c>
      <c r="H9739" s="19" t="n">
        <v>3.85</v>
      </c>
      <c r="I9739" s="19" t="n">
        <f aca="false">ROUND(F9739*G9739,2)</f>
        <v>35.1</v>
      </c>
      <c r="J9739" s="19" t="n">
        <f aca="false">ROUND(F9739*H9739,2)</f>
        <v>23.1</v>
      </c>
      <c r="K9739" s="19" t="n">
        <f aca="false">INDEX(Pricebook!$L$2:$L$1401,MATCH(D9739,Pricebook!$A$2:$A$1401,0))</f>
        <v>6.25</v>
      </c>
      <c r="L9739" s="19" t="n">
        <f aca="false">ROUND(F9739*K9739,2)</f>
        <v>37.5</v>
      </c>
      <c r="M9739" s="24" t="n">
        <f aca="false">DATE(YEAR(C9739),MONTH(C9739),1)</f>
        <v>46266</v>
      </c>
    </row>
    <row r="9740" customFormat="false" ht="15" hidden="false" customHeight="false" outlineLevel="0" collapsed="false">
      <c r="A9740" s="21" t="s">
        <v>4148</v>
      </c>
      <c r="B9740" s="21" t="s">
        <v>3133</v>
      </c>
      <c r="C9740" s="23" t="n">
        <v>46275</v>
      </c>
      <c r="D9740" s="21" t="s">
        <v>957</v>
      </c>
      <c r="E9740" s="21" t="s">
        <v>366</v>
      </c>
      <c r="F9740" s="12" t="n">
        <v>2</v>
      </c>
      <c r="G9740" s="19" t="n">
        <v>20.9</v>
      </c>
      <c r="H9740" s="19" t="n">
        <v>14.96</v>
      </c>
      <c r="I9740" s="19" t="n">
        <f aca="false">ROUND(F9740*G9740,2)</f>
        <v>41.8</v>
      </c>
      <c r="J9740" s="19" t="n">
        <f aca="false">ROUND(F9740*H9740,2)</f>
        <v>29.92</v>
      </c>
      <c r="K9740" s="19" t="n">
        <f aca="false">INDEX(Pricebook!$L$2:$L$1401,MATCH(D9740,Pricebook!$A$2:$A$1401,0))</f>
        <v>22.35</v>
      </c>
      <c r="L9740" s="19" t="n">
        <f aca="false">ROUND(F9740*K9740,2)</f>
        <v>44.7</v>
      </c>
      <c r="M9740" s="24" t="n">
        <f aca="false">DATE(YEAR(C9740),MONTH(C9740),1)</f>
        <v>46266</v>
      </c>
    </row>
    <row r="9741" customFormat="false" ht="15" hidden="false" customHeight="false" outlineLevel="0" collapsed="false">
      <c r="A9741" s="21" t="s">
        <v>4148</v>
      </c>
      <c r="B9741" s="21" t="s">
        <v>3133</v>
      </c>
      <c r="C9741" s="23" t="n">
        <v>46275</v>
      </c>
      <c r="D9741" s="21" t="s">
        <v>2454</v>
      </c>
      <c r="E9741" s="21" t="s">
        <v>2202</v>
      </c>
      <c r="F9741" s="12" t="n">
        <v>11</v>
      </c>
      <c r="G9741" s="19" t="n">
        <v>7.95</v>
      </c>
      <c r="H9741" s="19" t="n">
        <v>4.92</v>
      </c>
      <c r="I9741" s="19" t="n">
        <f aca="false">ROUND(F9741*G9741,2)</f>
        <v>87.45</v>
      </c>
      <c r="J9741" s="19" t="n">
        <f aca="false">ROUND(F9741*H9741,2)</f>
        <v>54.12</v>
      </c>
      <c r="K9741" s="19" t="n">
        <f aca="false">INDEX(Pricebook!$L$2:$L$1401,MATCH(D9741,Pricebook!$A$2:$A$1401,0))</f>
        <v>8.5</v>
      </c>
      <c r="L9741" s="19" t="n">
        <f aca="false">ROUND(F9741*K9741,2)</f>
        <v>93.5</v>
      </c>
      <c r="M9741" s="24" t="n">
        <f aca="false">DATE(YEAR(C9741),MONTH(C9741),1)</f>
        <v>46266</v>
      </c>
    </row>
    <row r="9742" customFormat="false" ht="15" hidden="false" customHeight="false" outlineLevel="0" collapsed="false">
      <c r="A9742" s="21" t="s">
        <v>4148</v>
      </c>
      <c r="B9742" s="21" t="s">
        <v>3133</v>
      </c>
      <c r="C9742" s="23" t="n">
        <v>46275</v>
      </c>
      <c r="D9742" s="21" t="s">
        <v>2357</v>
      </c>
      <c r="E9742" s="21" t="s">
        <v>2202</v>
      </c>
      <c r="F9742" s="12" t="n">
        <v>7</v>
      </c>
      <c r="G9742" s="19" t="n">
        <v>7.9</v>
      </c>
      <c r="H9742" s="19" t="n">
        <v>5.68</v>
      </c>
      <c r="I9742" s="19" t="n">
        <f aca="false">ROUND(F9742*G9742,2)</f>
        <v>55.3</v>
      </c>
      <c r="J9742" s="19" t="n">
        <f aca="false">ROUND(F9742*H9742,2)</f>
        <v>39.76</v>
      </c>
      <c r="K9742" s="19" t="n">
        <f aca="false">INDEX(Pricebook!$L$2:$L$1401,MATCH(D9742,Pricebook!$A$2:$A$1401,0))</f>
        <v>8.5</v>
      </c>
      <c r="L9742" s="19" t="n">
        <f aca="false">ROUND(F9742*K9742,2)</f>
        <v>59.5</v>
      </c>
      <c r="M9742" s="24" t="n">
        <f aca="false">DATE(YEAR(C9742),MONTH(C9742),1)</f>
        <v>46266</v>
      </c>
    </row>
    <row r="9743" customFormat="false" ht="15" hidden="false" customHeight="false" outlineLevel="0" collapsed="false">
      <c r="A9743" s="21" t="s">
        <v>4148</v>
      </c>
      <c r="B9743" s="21" t="s">
        <v>3133</v>
      </c>
      <c r="C9743" s="23" t="n">
        <v>46275</v>
      </c>
      <c r="D9743" s="21" t="s">
        <v>1781</v>
      </c>
      <c r="E9743" s="21" t="s">
        <v>1452</v>
      </c>
      <c r="F9743" s="12" t="n">
        <v>13</v>
      </c>
      <c r="G9743" s="19" t="n">
        <v>16.8</v>
      </c>
      <c r="H9743" s="19" t="n">
        <v>12.02</v>
      </c>
      <c r="I9743" s="19" t="n">
        <f aca="false">ROUND(F9743*G9743,2)</f>
        <v>218.4</v>
      </c>
      <c r="J9743" s="19" t="n">
        <f aca="false">ROUND(F9743*H9743,2)</f>
        <v>156.26</v>
      </c>
      <c r="K9743" s="19" t="n">
        <f aca="false">INDEX(Pricebook!$L$2:$L$1401,MATCH(D9743,Pricebook!$A$2:$A$1401,0))</f>
        <v>17.2</v>
      </c>
      <c r="L9743" s="19" t="n">
        <f aca="false">ROUND(F9743*K9743,2)</f>
        <v>223.6</v>
      </c>
      <c r="M9743" s="24" t="n">
        <f aca="false">DATE(YEAR(C9743),MONTH(C9743),1)</f>
        <v>46266</v>
      </c>
    </row>
    <row r="9744" customFormat="false" ht="15" hidden="false" customHeight="false" outlineLevel="0" collapsed="false">
      <c r="A9744" s="21" t="s">
        <v>4148</v>
      </c>
      <c r="B9744" s="21" t="s">
        <v>3133</v>
      </c>
      <c r="C9744" s="23" t="n">
        <v>46275</v>
      </c>
      <c r="D9744" s="21" t="s">
        <v>465</v>
      </c>
      <c r="E9744" s="21" t="s">
        <v>366</v>
      </c>
      <c r="F9744" s="12" t="n">
        <v>2</v>
      </c>
      <c r="G9744" s="19" t="n">
        <v>99.6</v>
      </c>
      <c r="H9744" s="19" t="n">
        <v>72.58</v>
      </c>
      <c r="I9744" s="19" t="n">
        <f aca="false">ROUND(F9744*G9744,2)</f>
        <v>199.2</v>
      </c>
      <c r="J9744" s="19" t="n">
        <f aca="false">ROUND(F9744*H9744,2)</f>
        <v>145.16</v>
      </c>
      <c r="K9744" s="19" t="n">
        <f aca="false">INDEX(Pricebook!$L$2:$L$1401,MATCH(D9744,Pricebook!$A$2:$A$1401,0))</f>
        <v>108.35</v>
      </c>
      <c r="L9744" s="19" t="n">
        <f aca="false">ROUND(F9744*K9744,2)</f>
        <v>216.7</v>
      </c>
      <c r="M9744" s="24" t="n">
        <f aca="false">DATE(YEAR(C9744),MONTH(C9744),1)</f>
        <v>46266</v>
      </c>
    </row>
    <row r="9745" customFormat="false" ht="15" hidden="false" customHeight="false" outlineLevel="0" collapsed="false">
      <c r="A9745" s="21" t="s">
        <v>4148</v>
      </c>
      <c r="B9745" s="21" t="s">
        <v>3133</v>
      </c>
      <c r="C9745" s="23" t="n">
        <v>46275</v>
      </c>
      <c r="D9745" s="21" t="s">
        <v>2271</v>
      </c>
      <c r="E9745" s="21" t="s">
        <v>2202</v>
      </c>
      <c r="F9745" s="12" t="n">
        <v>6</v>
      </c>
      <c r="G9745" s="19" t="n">
        <v>89.7</v>
      </c>
      <c r="H9745" s="19" t="n">
        <v>55.31</v>
      </c>
      <c r="I9745" s="19" t="n">
        <f aca="false">ROUND(F9745*G9745,2)</f>
        <v>538.2</v>
      </c>
      <c r="J9745" s="19" t="n">
        <f aca="false">ROUND(F9745*H9745,2)</f>
        <v>331.86</v>
      </c>
      <c r="K9745" s="19" t="n">
        <f aca="false">INDEX(Pricebook!$L$2:$L$1401,MATCH(D9745,Pricebook!$A$2:$A$1401,0))</f>
        <v>95.4</v>
      </c>
      <c r="L9745" s="19" t="n">
        <f aca="false">ROUND(F9745*K9745,2)</f>
        <v>572.4</v>
      </c>
      <c r="M9745" s="24" t="n">
        <f aca="false">DATE(YEAR(C9745),MONTH(C9745),1)</f>
        <v>46266</v>
      </c>
    </row>
    <row r="9746" customFormat="false" ht="15" hidden="false" customHeight="false" outlineLevel="0" collapsed="false">
      <c r="A9746" s="21" t="s">
        <v>4148</v>
      </c>
      <c r="B9746" s="21" t="s">
        <v>3133</v>
      </c>
      <c r="C9746" s="23" t="n">
        <v>46275</v>
      </c>
      <c r="D9746" s="21" t="s">
        <v>2309</v>
      </c>
      <c r="E9746" s="21" t="s">
        <v>2202</v>
      </c>
      <c r="F9746" s="12" t="n">
        <v>1</v>
      </c>
      <c r="G9746" s="19" t="n">
        <v>44.65</v>
      </c>
      <c r="H9746" s="19" t="n">
        <v>32.19</v>
      </c>
      <c r="I9746" s="19" t="n">
        <f aca="false">ROUND(F9746*G9746,2)</f>
        <v>44.65</v>
      </c>
      <c r="J9746" s="19" t="n">
        <f aca="false">ROUND(F9746*H9746,2)</f>
        <v>32.19</v>
      </c>
      <c r="K9746" s="19" t="n">
        <f aca="false">INDEX(Pricebook!$L$2:$L$1401,MATCH(D9746,Pricebook!$A$2:$A$1401,0))</f>
        <v>48.05</v>
      </c>
      <c r="L9746" s="19" t="n">
        <f aca="false">ROUND(F9746*K9746,2)</f>
        <v>48.05</v>
      </c>
      <c r="M9746" s="24" t="n">
        <f aca="false">DATE(YEAR(C9746),MONTH(C9746),1)</f>
        <v>46266</v>
      </c>
    </row>
    <row r="9747" customFormat="false" ht="15" hidden="false" customHeight="false" outlineLevel="0" collapsed="false">
      <c r="A9747" s="21" t="s">
        <v>4148</v>
      </c>
      <c r="B9747" s="21" t="s">
        <v>3133</v>
      </c>
      <c r="C9747" s="23" t="n">
        <v>46275</v>
      </c>
      <c r="D9747" s="21" t="s">
        <v>1528</v>
      </c>
      <c r="E9747" s="21" t="s">
        <v>1452</v>
      </c>
      <c r="F9747" s="12" t="n">
        <v>16</v>
      </c>
      <c r="G9747" s="19" t="n">
        <v>33.6</v>
      </c>
      <c r="H9747" s="19" t="n">
        <v>20.51</v>
      </c>
      <c r="I9747" s="19" t="n">
        <f aca="false">ROUND(F9747*G9747,2)</f>
        <v>537.6</v>
      </c>
      <c r="J9747" s="19" t="n">
        <f aca="false">ROUND(F9747*H9747,2)</f>
        <v>328.16</v>
      </c>
      <c r="K9747" s="19" t="n">
        <f aca="false">INDEX(Pricebook!$L$2:$L$1401,MATCH(D9747,Pricebook!$A$2:$A$1401,0))</f>
        <v>34.2</v>
      </c>
      <c r="L9747" s="19" t="n">
        <f aca="false">ROUND(F9747*K9747,2)</f>
        <v>547.2</v>
      </c>
      <c r="M9747" s="24" t="n">
        <f aca="false">DATE(YEAR(C9747),MONTH(C9747),1)</f>
        <v>46266</v>
      </c>
    </row>
    <row r="9748" customFormat="false" ht="15" hidden="false" customHeight="false" outlineLevel="0" collapsed="false">
      <c r="A9748" s="21" t="s">
        <v>4148</v>
      </c>
      <c r="B9748" s="21" t="s">
        <v>3133</v>
      </c>
      <c r="C9748" s="23" t="n">
        <v>46275</v>
      </c>
      <c r="D9748" s="21" t="s">
        <v>2301</v>
      </c>
      <c r="E9748" s="21" t="s">
        <v>2202</v>
      </c>
      <c r="F9748" s="12" t="n">
        <v>3</v>
      </c>
      <c r="G9748" s="19" t="n">
        <v>38.15</v>
      </c>
      <c r="H9748" s="19" t="n">
        <v>23.37</v>
      </c>
      <c r="I9748" s="19" t="n">
        <f aca="false">ROUND(F9748*G9748,2)</f>
        <v>114.45</v>
      </c>
      <c r="J9748" s="19" t="n">
        <f aca="false">ROUND(F9748*H9748,2)</f>
        <v>70.11</v>
      </c>
      <c r="K9748" s="19" t="n">
        <f aca="false">INDEX(Pricebook!$L$2:$L$1401,MATCH(D9748,Pricebook!$A$2:$A$1401,0))</f>
        <v>40.3</v>
      </c>
      <c r="L9748" s="19" t="n">
        <f aca="false">ROUND(F9748*K9748,2)</f>
        <v>120.9</v>
      </c>
      <c r="M9748" s="24" t="n">
        <f aca="false">DATE(YEAR(C9748),MONTH(C9748),1)</f>
        <v>46266</v>
      </c>
    </row>
    <row r="9749" customFormat="false" ht="15" hidden="false" customHeight="false" outlineLevel="0" collapsed="false">
      <c r="A9749" s="21" t="s">
        <v>4148</v>
      </c>
      <c r="B9749" s="21" t="s">
        <v>3133</v>
      </c>
      <c r="C9749" s="23" t="n">
        <v>46275</v>
      </c>
      <c r="D9749" s="21" t="s">
        <v>2374</v>
      </c>
      <c r="E9749" s="21" t="s">
        <v>2202</v>
      </c>
      <c r="F9749" s="12" t="n">
        <v>1</v>
      </c>
      <c r="G9749" s="19" t="n">
        <v>25.65</v>
      </c>
      <c r="H9749" s="19" t="n">
        <v>15.8</v>
      </c>
      <c r="I9749" s="19" t="n">
        <f aca="false">ROUND(F9749*G9749,2)</f>
        <v>25.65</v>
      </c>
      <c r="J9749" s="19" t="n">
        <f aca="false">ROUND(F9749*H9749,2)</f>
        <v>15.8</v>
      </c>
      <c r="K9749" s="19" t="n">
        <f aca="false">INDEX(Pricebook!$L$2:$L$1401,MATCH(D9749,Pricebook!$A$2:$A$1401,0))</f>
        <v>27.25</v>
      </c>
      <c r="L9749" s="19" t="n">
        <f aca="false">ROUND(F9749*K9749,2)</f>
        <v>27.25</v>
      </c>
      <c r="M9749" s="24" t="n">
        <f aca="false">DATE(YEAR(C9749),MONTH(C9749),1)</f>
        <v>46266</v>
      </c>
    </row>
    <row r="9750" customFormat="false" ht="15" hidden="false" customHeight="false" outlineLevel="0" collapsed="false">
      <c r="A9750" s="21" t="s">
        <v>4148</v>
      </c>
      <c r="B9750" s="21" t="s">
        <v>3133</v>
      </c>
      <c r="C9750" s="23" t="n">
        <v>46275</v>
      </c>
      <c r="D9750" s="21" t="s">
        <v>1678</v>
      </c>
      <c r="E9750" s="21" t="s">
        <v>1452</v>
      </c>
      <c r="F9750" s="12" t="n">
        <v>6</v>
      </c>
      <c r="G9750" s="19" t="n">
        <v>46.7</v>
      </c>
      <c r="H9750" s="19" t="n">
        <v>33.13</v>
      </c>
      <c r="I9750" s="19" t="n">
        <f aca="false">ROUND(F9750*G9750,2)</f>
        <v>280.2</v>
      </c>
      <c r="J9750" s="19" t="n">
        <f aca="false">ROUND(F9750*H9750,2)</f>
        <v>198.78</v>
      </c>
      <c r="K9750" s="19" t="n">
        <f aca="false">INDEX(Pricebook!$L$2:$L$1401,MATCH(D9750,Pricebook!$A$2:$A$1401,0))</f>
        <v>48.05</v>
      </c>
      <c r="L9750" s="19" t="n">
        <f aca="false">ROUND(F9750*K9750,2)</f>
        <v>288.3</v>
      </c>
      <c r="M9750" s="24" t="n">
        <f aca="false">DATE(YEAR(C9750),MONTH(C9750),1)</f>
        <v>46266</v>
      </c>
    </row>
    <row r="9751" customFormat="false" ht="15" hidden="false" customHeight="false" outlineLevel="0" collapsed="false">
      <c r="A9751" s="21" t="s">
        <v>4149</v>
      </c>
      <c r="B9751" s="21" t="s">
        <v>3997</v>
      </c>
      <c r="C9751" s="23" t="n">
        <v>46275</v>
      </c>
      <c r="D9751" s="21" t="s">
        <v>513</v>
      </c>
      <c r="E9751" s="21" t="s">
        <v>366</v>
      </c>
      <c r="F9751" s="12" t="n">
        <v>3</v>
      </c>
      <c r="G9751" s="19" t="n">
        <v>20.9</v>
      </c>
      <c r="H9751" s="19" t="n">
        <v>15.17</v>
      </c>
      <c r="I9751" s="19" t="n">
        <f aca="false">ROUND(F9751*G9751,2)</f>
        <v>62.7</v>
      </c>
      <c r="J9751" s="19" t="n">
        <f aca="false">ROUND(F9751*H9751,2)</f>
        <v>45.51</v>
      </c>
      <c r="K9751" s="19" t="n">
        <f aca="false">INDEX(Pricebook!$L$2:$L$1401,MATCH(D9751,Pricebook!$A$2:$A$1401,0))</f>
        <v>22.65</v>
      </c>
      <c r="L9751" s="19" t="n">
        <f aca="false">ROUND(F9751*K9751,2)</f>
        <v>67.95</v>
      </c>
      <c r="M9751" s="24" t="n">
        <f aca="false">DATE(YEAR(C9751),MONTH(C9751),1)</f>
        <v>46266</v>
      </c>
    </row>
    <row r="9752" customFormat="false" ht="15" hidden="false" customHeight="false" outlineLevel="0" collapsed="false">
      <c r="A9752" s="21" t="s">
        <v>4149</v>
      </c>
      <c r="B9752" s="21" t="s">
        <v>3997</v>
      </c>
      <c r="C9752" s="23" t="n">
        <v>46275</v>
      </c>
      <c r="D9752" s="21" t="s">
        <v>1036</v>
      </c>
      <c r="E9752" s="21" t="s">
        <v>971</v>
      </c>
      <c r="F9752" s="12" t="n">
        <v>19</v>
      </c>
      <c r="G9752" s="19" t="n">
        <v>8.3</v>
      </c>
      <c r="H9752" s="19" t="n">
        <v>6.74</v>
      </c>
      <c r="I9752" s="19" t="n">
        <f aca="false">ROUND(F9752*G9752,2)</f>
        <v>157.7</v>
      </c>
      <c r="J9752" s="19" t="n">
        <f aca="false">ROUND(F9752*H9752,2)</f>
        <v>128.06</v>
      </c>
      <c r="K9752" s="19" t="n">
        <f aca="false">INDEX(Pricebook!$L$2:$L$1401,MATCH(D9752,Pricebook!$A$2:$A$1401,0))</f>
        <v>8.3</v>
      </c>
      <c r="L9752" s="19" t="n">
        <f aca="false">ROUND(F9752*K9752,2)</f>
        <v>157.7</v>
      </c>
      <c r="M9752" s="24" t="n">
        <f aca="false">DATE(YEAR(C9752),MONTH(C9752),1)</f>
        <v>46266</v>
      </c>
    </row>
    <row r="9753" customFormat="false" ht="15" hidden="false" customHeight="false" outlineLevel="0" collapsed="false">
      <c r="A9753" s="21" t="s">
        <v>4149</v>
      </c>
      <c r="B9753" s="21" t="s">
        <v>3997</v>
      </c>
      <c r="C9753" s="23" t="n">
        <v>46275</v>
      </c>
      <c r="D9753" s="21" t="s">
        <v>214</v>
      </c>
      <c r="E9753" s="21" t="s">
        <v>108</v>
      </c>
      <c r="F9753" s="12" t="n">
        <v>2</v>
      </c>
      <c r="G9753" s="19" t="n">
        <v>111.75</v>
      </c>
      <c r="H9753" s="19" t="n">
        <v>85.57</v>
      </c>
      <c r="I9753" s="19" t="n">
        <f aca="false">ROUND(F9753*G9753,2)</f>
        <v>223.5</v>
      </c>
      <c r="J9753" s="19" t="n">
        <f aca="false">ROUND(F9753*H9753,2)</f>
        <v>171.14</v>
      </c>
      <c r="K9753" s="19" t="n">
        <f aca="false">INDEX(Pricebook!$L$2:$L$1401,MATCH(D9753,Pricebook!$A$2:$A$1401,0))</f>
        <v>122.25</v>
      </c>
      <c r="L9753" s="19" t="n">
        <f aca="false">ROUND(F9753*K9753,2)</f>
        <v>244.5</v>
      </c>
      <c r="M9753" s="24" t="n">
        <f aca="false">DATE(YEAR(C9753),MONTH(C9753),1)</f>
        <v>46266</v>
      </c>
    </row>
    <row r="9754" customFormat="false" ht="15" hidden="false" customHeight="false" outlineLevel="0" collapsed="false">
      <c r="A9754" s="21" t="s">
        <v>4149</v>
      </c>
      <c r="B9754" s="21" t="s">
        <v>3997</v>
      </c>
      <c r="C9754" s="23" t="n">
        <v>46275</v>
      </c>
      <c r="D9754" s="21" t="s">
        <v>320</v>
      </c>
      <c r="E9754" s="21" t="s">
        <v>108</v>
      </c>
      <c r="F9754" s="12" t="n">
        <v>1</v>
      </c>
      <c r="G9754" s="19" t="n">
        <v>85.45</v>
      </c>
      <c r="H9754" s="19" t="n">
        <v>64.78</v>
      </c>
      <c r="I9754" s="19" t="n">
        <f aca="false">ROUND(F9754*G9754,2)</f>
        <v>85.45</v>
      </c>
      <c r="J9754" s="19" t="n">
        <f aca="false">ROUND(F9754*H9754,2)</f>
        <v>64.78</v>
      </c>
      <c r="K9754" s="19" t="n">
        <f aca="false">INDEX(Pricebook!$L$2:$L$1401,MATCH(D9754,Pricebook!$A$2:$A$1401,0))</f>
        <v>92.55</v>
      </c>
      <c r="L9754" s="19" t="n">
        <f aca="false">ROUND(F9754*K9754,2)</f>
        <v>92.55</v>
      </c>
      <c r="M9754" s="24" t="n">
        <f aca="false">DATE(YEAR(C9754),MONTH(C9754),1)</f>
        <v>46266</v>
      </c>
    </row>
    <row r="9755" customFormat="false" ht="15" hidden="false" customHeight="false" outlineLevel="0" collapsed="false">
      <c r="A9755" s="21" t="s">
        <v>4149</v>
      </c>
      <c r="B9755" s="21" t="s">
        <v>3997</v>
      </c>
      <c r="C9755" s="23" t="n">
        <v>46275</v>
      </c>
      <c r="D9755" s="21" t="s">
        <v>214</v>
      </c>
      <c r="E9755" s="21" t="s">
        <v>108</v>
      </c>
      <c r="F9755" s="12" t="n">
        <v>1</v>
      </c>
      <c r="G9755" s="19" t="n">
        <v>111.75</v>
      </c>
      <c r="H9755" s="19" t="n">
        <v>85.57</v>
      </c>
      <c r="I9755" s="19" t="n">
        <f aca="false">ROUND(F9755*G9755,2)</f>
        <v>111.75</v>
      </c>
      <c r="J9755" s="19" t="n">
        <f aca="false">ROUND(F9755*H9755,2)</f>
        <v>85.57</v>
      </c>
      <c r="K9755" s="19" t="n">
        <f aca="false">INDEX(Pricebook!$L$2:$L$1401,MATCH(D9755,Pricebook!$A$2:$A$1401,0))</f>
        <v>122.25</v>
      </c>
      <c r="L9755" s="19" t="n">
        <f aca="false">ROUND(F9755*K9755,2)</f>
        <v>122.25</v>
      </c>
      <c r="M9755" s="24" t="n">
        <f aca="false">DATE(YEAR(C9755),MONTH(C9755),1)</f>
        <v>46266</v>
      </c>
    </row>
    <row r="9756" customFormat="false" ht="15" hidden="false" customHeight="false" outlineLevel="0" collapsed="false">
      <c r="A9756" s="21" t="s">
        <v>4149</v>
      </c>
      <c r="B9756" s="21" t="s">
        <v>3997</v>
      </c>
      <c r="C9756" s="23" t="n">
        <v>46275</v>
      </c>
      <c r="D9756" s="21" t="s">
        <v>990</v>
      </c>
      <c r="E9756" s="21" t="s">
        <v>971</v>
      </c>
      <c r="F9756" s="12" t="n">
        <v>14</v>
      </c>
      <c r="G9756" s="19" t="n">
        <v>10.45</v>
      </c>
      <c r="H9756" s="19" t="n">
        <v>8.58</v>
      </c>
      <c r="I9756" s="19" t="n">
        <f aca="false">ROUND(F9756*G9756,2)</f>
        <v>146.3</v>
      </c>
      <c r="J9756" s="19" t="n">
        <f aca="false">ROUND(F9756*H9756,2)</f>
        <v>120.12</v>
      </c>
      <c r="K9756" s="19" t="n">
        <f aca="false">INDEX(Pricebook!$L$2:$L$1401,MATCH(D9756,Pricebook!$A$2:$A$1401,0))</f>
        <v>12.3</v>
      </c>
      <c r="L9756" s="19" t="n">
        <f aca="false">ROUND(F9756*K9756,2)</f>
        <v>172.2</v>
      </c>
      <c r="M9756" s="24" t="n">
        <f aca="false">DATE(YEAR(C9756),MONTH(C9756),1)</f>
        <v>46266</v>
      </c>
    </row>
    <row r="9757" customFormat="false" ht="15" hidden="false" customHeight="false" outlineLevel="0" collapsed="false">
      <c r="A9757" s="21" t="s">
        <v>4149</v>
      </c>
      <c r="B9757" s="21" t="s">
        <v>3997</v>
      </c>
      <c r="C9757" s="23" t="n">
        <v>46275</v>
      </c>
      <c r="D9757" s="21" t="s">
        <v>2898</v>
      </c>
      <c r="E9757" s="21" t="s">
        <v>2748</v>
      </c>
      <c r="F9757" s="12" t="n">
        <v>5</v>
      </c>
      <c r="G9757" s="19" t="n">
        <v>11.1</v>
      </c>
      <c r="H9757" s="19" t="n">
        <v>6.63</v>
      </c>
      <c r="I9757" s="19" t="n">
        <f aca="false">ROUND(F9757*G9757,2)</f>
        <v>55.5</v>
      </c>
      <c r="J9757" s="19" t="n">
        <f aca="false">ROUND(F9757*H9757,2)</f>
        <v>33.15</v>
      </c>
      <c r="K9757" s="19" t="n">
        <f aca="false">INDEX(Pricebook!$L$2:$L$1401,MATCH(D9757,Pricebook!$A$2:$A$1401,0))</f>
        <v>12.1</v>
      </c>
      <c r="L9757" s="19" t="n">
        <f aca="false">ROUND(F9757*K9757,2)</f>
        <v>60.5</v>
      </c>
      <c r="M9757" s="24" t="n">
        <f aca="false">DATE(YEAR(C9757),MONTH(C9757),1)</f>
        <v>46266</v>
      </c>
    </row>
    <row r="9758" customFormat="false" ht="15" hidden="false" customHeight="false" outlineLevel="0" collapsed="false">
      <c r="A9758" s="21" t="s">
        <v>4149</v>
      </c>
      <c r="B9758" s="21" t="s">
        <v>3997</v>
      </c>
      <c r="C9758" s="23" t="n">
        <v>46275</v>
      </c>
      <c r="D9758" s="21" t="s">
        <v>225</v>
      </c>
      <c r="E9758" s="21" t="s">
        <v>108</v>
      </c>
      <c r="F9758" s="12" t="n">
        <v>1</v>
      </c>
      <c r="G9758" s="19" t="n">
        <v>8.6</v>
      </c>
      <c r="H9758" s="19" t="n">
        <v>6.55</v>
      </c>
      <c r="I9758" s="19" t="n">
        <f aca="false">ROUND(F9758*G9758,2)</f>
        <v>8.6</v>
      </c>
      <c r="J9758" s="19" t="n">
        <f aca="false">ROUND(F9758*H9758,2)</f>
        <v>6.55</v>
      </c>
      <c r="K9758" s="19" t="n">
        <f aca="false">INDEX(Pricebook!$L$2:$L$1401,MATCH(D9758,Pricebook!$A$2:$A$1401,0))</f>
        <v>9.4</v>
      </c>
      <c r="L9758" s="19" t="n">
        <f aca="false">ROUND(F9758*K9758,2)</f>
        <v>9.4</v>
      </c>
      <c r="M9758" s="24" t="n">
        <f aca="false">DATE(YEAR(C9758),MONTH(C9758),1)</f>
        <v>46266</v>
      </c>
    </row>
    <row r="9759" customFormat="false" ht="15" hidden="false" customHeight="false" outlineLevel="0" collapsed="false">
      <c r="A9759" s="21" t="s">
        <v>4150</v>
      </c>
      <c r="B9759" s="21" t="s">
        <v>4024</v>
      </c>
      <c r="C9759" s="23" t="n">
        <v>46276</v>
      </c>
      <c r="D9759" s="21" t="s">
        <v>2759</v>
      </c>
      <c r="E9759" s="21" t="s">
        <v>2748</v>
      </c>
      <c r="F9759" s="12" t="n">
        <v>4</v>
      </c>
      <c r="G9759" s="19" t="n">
        <v>14.7</v>
      </c>
      <c r="H9759" s="19" t="n">
        <v>8.78</v>
      </c>
      <c r="I9759" s="19" t="n">
        <f aca="false">ROUND(F9759*G9759,2)</f>
        <v>58.8</v>
      </c>
      <c r="J9759" s="19" t="n">
        <f aca="false">ROUND(F9759*H9759,2)</f>
        <v>35.12</v>
      </c>
      <c r="K9759" s="19" t="n">
        <f aca="false">INDEX(Pricebook!$L$2:$L$1401,MATCH(D9759,Pricebook!$A$2:$A$1401,0))</f>
        <v>16</v>
      </c>
      <c r="L9759" s="19" t="n">
        <f aca="false">ROUND(F9759*K9759,2)</f>
        <v>64</v>
      </c>
      <c r="M9759" s="24" t="n">
        <f aca="false">DATE(YEAR(C9759),MONTH(C9759),1)</f>
        <v>46266</v>
      </c>
    </row>
    <row r="9760" customFormat="false" ht="15" hidden="false" customHeight="false" outlineLevel="0" collapsed="false">
      <c r="A9760" s="21" t="s">
        <v>4150</v>
      </c>
      <c r="B9760" s="21" t="s">
        <v>4024</v>
      </c>
      <c r="C9760" s="23" t="n">
        <v>46276</v>
      </c>
      <c r="D9760" s="21" t="s">
        <v>1390</v>
      </c>
      <c r="E9760" s="21" t="s">
        <v>971</v>
      </c>
      <c r="F9760" s="12" t="n">
        <v>13</v>
      </c>
      <c r="G9760" s="19" t="n">
        <v>40.5</v>
      </c>
      <c r="H9760" s="19" t="n">
        <v>32.81</v>
      </c>
      <c r="I9760" s="19" t="n">
        <f aca="false">ROUND(F9760*G9760,2)</f>
        <v>526.5</v>
      </c>
      <c r="J9760" s="19" t="n">
        <f aca="false">ROUND(F9760*H9760,2)</f>
        <v>426.53</v>
      </c>
      <c r="K9760" s="19" t="n">
        <f aca="false">INDEX(Pricebook!$L$2:$L$1401,MATCH(D9760,Pricebook!$A$2:$A$1401,0))</f>
        <v>46.9</v>
      </c>
      <c r="L9760" s="19" t="n">
        <f aca="false">ROUND(F9760*K9760,2)</f>
        <v>609.7</v>
      </c>
      <c r="M9760" s="24" t="n">
        <f aca="false">DATE(YEAR(C9760),MONTH(C9760),1)</f>
        <v>46266</v>
      </c>
    </row>
    <row r="9761" customFormat="false" ht="15" hidden="false" customHeight="false" outlineLevel="0" collapsed="false">
      <c r="A9761" s="21" t="s">
        <v>4150</v>
      </c>
      <c r="B9761" s="21" t="s">
        <v>4024</v>
      </c>
      <c r="C9761" s="23" t="n">
        <v>46276</v>
      </c>
      <c r="D9761" s="21" t="s">
        <v>1100</v>
      </c>
      <c r="E9761" s="21" t="s">
        <v>971</v>
      </c>
      <c r="F9761" s="12" t="n">
        <v>43</v>
      </c>
      <c r="G9761" s="19" t="n">
        <v>3.85</v>
      </c>
      <c r="H9761" s="19" t="n">
        <v>3.08</v>
      </c>
      <c r="I9761" s="19" t="n">
        <f aca="false">ROUND(F9761*G9761,2)</f>
        <v>165.55</v>
      </c>
      <c r="J9761" s="19" t="n">
        <f aca="false">ROUND(F9761*H9761,2)</f>
        <v>132.44</v>
      </c>
      <c r="K9761" s="19" t="n">
        <f aca="false">INDEX(Pricebook!$L$2:$L$1401,MATCH(D9761,Pricebook!$A$2:$A$1401,0))</f>
        <v>4.4</v>
      </c>
      <c r="L9761" s="19" t="n">
        <f aca="false">ROUND(F9761*K9761,2)</f>
        <v>189.2</v>
      </c>
      <c r="M9761" s="24" t="n">
        <f aca="false">DATE(YEAR(C9761),MONTH(C9761),1)</f>
        <v>46266</v>
      </c>
    </row>
    <row r="9762" customFormat="false" ht="15" hidden="false" customHeight="false" outlineLevel="0" collapsed="false">
      <c r="A9762" s="21" t="s">
        <v>4150</v>
      </c>
      <c r="B9762" s="21" t="s">
        <v>4024</v>
      </c>
      <c r="C9762" s="23" t="n">
        <v>46276</v>
      </c>
      <c r="D9762" s="21" t="s">
        <v>2806</v>
      </c>
      <c r="E9762" s="21" t="s">
        <v>2748</v>
      </c>
      <c r="F9762" s="12" t="n">
        <v>1</v>
      </c>
      <c r="G9762" s="19" t="n">
        <v>46.65</v>
      </c>
      <c r="H9762" s="19" t="n">
        <v>27.82</v>
      </c>
      <c r="I9762" s="19" t="n">
        <f aca="false">ROUND(F9762*G9762,2)</f>
        <v>46.65</v>
      </c>
      <c r="J9762" s="19" t="n">
        <f aca="false">ROUND(F9762*H9762,2)</f>
        <v>27.82</v>
      </c>
      <c r="K9762" s="19" t="n">
        <f aca="false">INDEX(Pricebook!$L$2:$L$1401,MATCH(D9762,Pricebook!$A$2:$A$1401,0))</f>
        <v>50.6</v>
      </c>
      <c r="L9762" s="19" t="n">
        <f aca="false">ROUND(F9762*K9762,2)</f>
        <v>50.6</v>
      </c>
      <c r="M9762" s="24" t="n">
        <f aca="false">DATE(YEAR(C9762),MONTH(C9762),1)</f>
        <v>46266</v>
      </c>
    </row>
    <row r="9763" customFormat="false" ht="15" hidden="false" customHeight="false" outlineLevel="0" collapsed="false">
      <c r="A9763" s="21" t="s">
        <v>4150</v>
      </c>
      <c r="B9763" s="21" t="s">
        <v>4024</v>
      </c>
      <c r="C9763" s="23" t="n">
        <v>46276</v>
      </c>
      <c r="D9763" s="21" t="s">
        <v>803</v>
      </c>
      <c r="E9763" s="21" t="s">
        <v>366</v>
      </c>
      <c r="F9763" s="12" t="n">
        <v>2</v>
      </c>
      <c r="G9763" s="19" t="n">
        <v>164.8</v>
      </c>
      <c r="H9763" s="19" t="n">
        <v>117.81</v>
      </c>
      <c r="I9763" s="19" t="n">
        <f aca="false">ROUND(F9763*G9763,2)</f>
        <v>329.6</v>
      </c>
      <c r="J9763" s="19" t="n">
        <f aca="false">ROUND(F9763*H9763,2)</f>
        <v>235.62</v>
      </c>
      <c r="K9763" s="19" t="n">
        <f aca="false">INDEX(Pricebook!$L$2:$L$1401,MATCH(D9763,Pricebook!$A$2:$A$1401,0))</f>
        <v>175.85</v>
      </c>
      <c r="L9763" s="19" t="n">
        <f aca="false">ROUND(F9763*K9763,2)</f>
        <v>351.7</v>
      </c>
      <c r="M9763" s="24" t="n">
        <f aca="false">DATE(YEAR(C9763),MONTH(C9763),1)</f>
        <v>46266</v>
      </c>
    </row>
    <row r="9764" customFormat="false" ht="15" hidden="false" customHeight="false" outlineLevel="0" collapsed="false">
      <c r="A9764" s="21" t="s">
        <v>4150</v>
      </c>
      <c r="B9764" s="21" t="s">
        <v>4024</v>
      </c>
      <c r="C9764" s="23" t="n">
        <v>46276</v>
      </c>
      <c r="D9764" s="21" t="s">
        <v>2164</v>
      </c>
      <c r="E9764" s="21" t="s">
        <v>1941</v>
      </c>
      <c r="F9764" s="12" t="n">
        <v>4</v>
      </c>
      <c r="G9764" s="19" t="n">
        <v>115</v>
      </c>
      <c r="H9764" s="19" t="n">
        <v>73.34</v>
      </c>
      <c r="I9764" s="19" t="n">
        <f aca="false">ROUND(F9764*G9764,2)</f>
        <v>460</v>
      </c>
      <c r="J9764" s="19" t="n">
        <f aca="false">ROUND(F9764*H9764,2)</f>
        <v>293.36</v>
      </c>
      <c r="K9764" s="19" t="n">
        <f aca="false">INDEX(Pricebook!$L$2:$L$1401,MATCH(D9764,Pricebook!$A$2:$A$1401,0))</f>
        <v>118.3</v>
      </c>
      <c r="L9764" s="19" t="n">
        <f aca="false">ROUND(F9764*K9764,2)</f>
        <v>473.2</v>
      </c>
      <c r="M9764" s="24" t="n">
        <f aca="false">DATE(YEAR(C9764),MONTH(C9764),1)</f>
        <v>46266</v>
      </c>
    </row>
    <row r="9765" customFormat="false" ht="15" hidden="false" customHeight="false" outlineLevel="0" collapsed="false">
      <c r="A9765" s="21" t="s">
        <v>4150</v>
      </c>
      <c r="B9765" s="21" t="s">
        <v>4024</v>
      </c>
      <c r="C9765" s="23" t="n">
        <v>46276</v>
      </c>
      <c r="D9765" s="21" t="s">
        <v>2090</v>
      </c>
      <c r="E9765" s="21" t="s">
        <v>1941</v>
      </c>
      <c r="F9765" s="12" t="n">
        <v>1</v>
      </c>
      <c r="G9765" s="19" t="n">
        <v>158.1</v>
      </c>
      <c r="H9765" s="19" t="n">
        <v>102.32</v>
      </c>
      <c r="I9765" s="19" t="n">
        <f aca="false">ROUND(F9765*G9765,2)</f>
        <v>158.1</v>
      </c>
      <c r="J9765" s="19" t="n">
        <f aca="false">ROUND(F9765*H9765,2)</f>
        <v>102.32</v>
      </c>
      <c r="K9765" s="19" t="n">
        <f aca="false">INDEX(Pricebook!$L$2:$L$1401,MATCH(D9765,Pricebook!$A$2:$A$1401,0))</f>
        <v>165.05</v>
      </c>
      <c r="L9765" s="19" t="n">
        <f aca="false">ROUND(F9765*K9765,2)</f>
        <v>165.05</v>
      </c>
      <c r="M9765" s="24" t="n">
        <f aca="false">DATE(YEAR(C9765),MONTH(C9765),1)</f>
        <v>46266</v>
      </c>
    </row>
    <row r="9766" customFormat="false" ht="15" hidden="false" customHeight="false" outlineLevel="0" collapsed="false">
      <c r="A9766" s="21" t="s">
        <v>4150</v>
      </c>
      <c r="B9766" s="21" t="s">
        <v>4024</v>
      </c>
      <c r="C9766" s="23" t="n">
        <v>46276</v>
      </c>
      <c r="D9766" s="21" t="s">
        <v>2793</v>
      </c>
      <c r="E9766" s="21" t="s">
        <v>2748</v>
      </c>
      <c r="F9766" s="12" t="n">
        <v>3</v>
      </c>
      <c r="G9766" s="19" t="n">
        <v>23</v>
      </c>
      <c r="H9766" s="19" t="n">
        <v>15.02</v>
      </c>
      <c r="I9766" s="19" t="n">
        <f aca="false">ROUND(F9766*G9766,2)</f>
        <v>69</v>
      </c>
      <c r="J9766" s="19" t="n">
        <f aca="false">ROUND(F9766*H9766,2)</f>
        <v>45.06</v>
      </c>
      <c r="K9766" s="19" t="n">
        <f aca="false">INDEX(Pricebook!$L$2:$L$1401,MATCH(D9766,Pricebook!$A$2:$A$1401,0))</f>
        <v>25.05</v>
      </c>
      <c r="L9766" s="19" t="n">
        <f aca="false">ROUND(F9766*K9766,2)</f>
        <v>75.15</v>
      </c>
      <c r="M9766" s="24" t="n">
        <f aca="false">DATE(YEAR(C9766),MONTH(C9766),1)</f>
        <v>46266</v>
      </c>
    </row>
    <row r="9767" customFormat="false" ht="15" hidden="false" customHeight="false" outlineLevel="0" collapsed="false">
      <c r="A9767" s="21" t="s">
        <v>4150</v>
      </c>
      <c r="B9767" s="21" t="s">
        <v>4024</v>
      </c>
      <c r="C9767" s="23" t="n">
        <v>46276</v>
      </c>
      <c r="D9767" s="21" t="s">
        <v>2128</v>
      </c>
      <c r="E9767" s="21" t="s">
        <v>1941</v>
      </c>
      <c r="F9767" s="12" t="n">
        <v>4</v>
      </c>
      <c r="G9767" s="19" t="n">
        <v>92.75</v>
      </c>
      <c r="H9767" s="19" t="n">
        <v>59.95</v>
      </c>
      <c r="I9767" s="19" t="n">
        <f aca="false">ROUND(F9767*G9767,2)</f>
        <v>371</v>
      </c>
      <c r="J9767" s="19" t="n">
        <f aca="false">ROUND(F9767*H9767,2)</f>
        <v>239.8</v>
      </c>
      <c r="K9767" s="19" t="n">
        <f aca="false">INDEX(Pricebook!$L$2:$L$1401,MATCH(D9767,Pricebook!$A$2:$A$1401,0))</f>
        <v>96.7</v>
      </c>
      <c r="L9767" s="19" t="n">
        <f aca="false">ROUND(F9767*K9767,2)</f>
        <v>386.8</v>
      </c>
      <c r="M9767" s="24" t="n">
        <f aca="false">DATE(YEAR(C9767),MONTH(C9767),1)</f>
        <v>46266</v>
      </c>
    </row>
    <row r="9768" customFormat="false" ht="15" hidden="false" customHeight="false" outlineLevel="0" collapsed="false">
      <c r="A9768" s="21" t="s">
        <v>4150</v>
      </c>
      <c r="B9768" s="21" t="s">
        <v>4024</v>
      </c>
      <c r="C9768" s="23" t="n">
        <v>46276</v>
      </c>
      <c r="D9768" s="21" t="s">
        <v>1402</v>
      </c>
      <c r="E9768" s="21" t="s">
        <v>971</v>
      </c>
      <c r="F9768" s="12" t="n">
        <v>21</v>
      </c>
      <c r="G9768" s="19" t="n">
        <v>4.95</v>
      </c>
      <c r="H9768" s="19" t="n">
        <v>4</v>
      </c>
      <c r="I9768" s="19" t="n">
        <f aca="false">ROUND(F9768*G9768,2)</f>
        <v>103.95</v>
      </c>
      <c r="J9768" s="19" t="n">
        <f aca="false">ROUND(F9768*H9768,2)</f>
        <v>84</v>
      </c>
      <c r="K9768" s="19" t="n">
        <f aca="false">INDEX(Pricebook!$L$2:$L$1401,MATCH(D9768,Pricebook!$A$2:$A$1401,0))</f>
        <v>5.75</v>
      </c>
      <c r="L9768" s="19" t="n">
        <f aca="false">ROUND(F9768*K9768,2)</f>
        <v>120.75</v>
      </c>
      <c r="M9768" s="24" t="n">
        <f aca="false">DATE(YEAR(C9768),MONTH(C9768),1)</f>
        <v>46266</v>
      </c>
    </row>
    <row r="9769" customFormat="false" ht="15" hidden="false" customHeight="false" outlineLevel="0" collapsed="false">
      <c r="A9769" s="21" t="s">
        <v>4150</v>
      </c>
      <c r="B9769" s="21" t="s">
        <v>4024</v>
      </c>
      <c r="C9769" s="23" t="n">
        <v>46276</v>
      </c>
      <c r="D9769" s="21" t="s">
        <v>757</v>
      </c>
      <c r="E9769" s="21" t="s">
        <v>366</v>
      </c>
      <c r="F9769" s="12" t="n">
        <v>3</v>
      </c>
      <c r="G9769" s="19" t="n">
        <v>11.7</v>
      </c>
      <c r="H9769" s="19" t="n">
        <v>8.45</v>
      </c>
      <c r="I9769" s="19" t="n">
        <f aca="false">ROUND(F9769*G9769,2)</f>
        <v>35.1</v>
      </c>
      <c r="J9769" s="19" t="n">
        <f aca="false">ROUND(F9769*H9769,2)</f>
        <v>25.35</v>
      </c>
      <c r="K9769" s="19" t="n">
        <f aca="false">INDEX(Pricebook!$L$2:$L$1401,MATCH(D9769,Pricebook!$A$2:$A$1401,0))</f>
        <v>12.65</v>
      </c>
      <c r="L9769" s="19" t="n">
        <f aca="false">ROUND(F9769*K9769,2)</f>
        <v>37.95</v>
      </c>
      <c r="M9769" s="24" t="n">
        <f aca="false">DATE(YEAR(C9769),MONTH(C9769),1)</f>
        <v>46266</v>
      </c>
    </row>
    <row r="9770" customFormat="false" ht="15" hidden="false" customHeight="false" outlineLevel="0" collapsed="false">
      <c r="A9770" s="21" t="s">
        <v>4150</v>
      </c>
      <c r="B9770" s="21" t="s">
        <v>4024</v>
      </c>
      <c r="C9770" s="23" t="n">
        <v>46276</v>
      </c>
      <c r="D9770" s="21" t="s">
        <v>2006</v>
      </c>
      <c r="E9770" s="21" t="s">
        <v>1941</v>
      </c>
      <c r="F9770" s="12" t="n">
        <v>2</v>
      </c>
      <c r="G9770" s="19" t="n">
        <v>100.2</v>
      </c>
      <c r="H9770" s="19" t="n">
        <v>64.95</v>
      </c>
      <c r="I9770" s="19" t="n">
        <f aca="false">ROUND(F9770*G9770,2)</f>
        <v>200.4</v>
      </c>
      <c r="J9770" s="19" t="n">
        <f aca="false">ROUND(F9770*H9770,2)</f>
        <v>129.9</v>
      </c>
      <c r="K9770" s="19" t="n">
        <f aca="false">INDEX(Pricebook!$L$2:$L$1401,MATCH(D9770,Pricebook!$A$2:$A$1401,0))</f>
        <v>104.8</v>
      </c>
      <c r="L9770" s="19" t="n">
        <f aca="false">ROUND(F9770*K9770,2)</f>
        <v>209.6</v>
      </c>
      <c r="M9770" s="24" t="n">
        <f aca="false">DATE(YEAR(C9770),MONTH(C9770),1)</f>
        <v>46266</v>
      </c>
    </row>
    <row r="9771" customFormat="false" ht="15" hidden="false" customHeight="false" outlineLevel="0" collapsed="false">
      <c r="A9771" s="21" t="s">
        <v>4150</v>
      </c>
      <c r="B9771" s="21" t="s">
        <v>4024</v>
      </c>
      <c r="C9771" s="23" t="n">
        <v>46276</v>
      </c>
      <c r="D9771" s="21" t="s">
        <v>2022</v>
      </c>
      <c r="E9771" s="21" t="s">
        <v>1941</v>
      </c>
      <c r="F9771" s="12" t="n">
        <v>4</v>
      </c>
      <c r="G9771" s="19" t="n">
        <v>65.35</v>
      </c>
      <c r="H9771" s="19" t="n">
        <v>41.85</v>
      </c>
      <c r="I9771" s="19" t="n">
        <f aca="false">ROUND(F9771*G9771,2)</f>
        <v>261.4</v>
      </c>
      <c r="J9771" s="19" t="n">
        <f aca="false">ROUND(F9771*H9771,2)</f>
        <v>167.4</v>
      </c>
      <c r="K9771" s="19" t="n">
        <f aca="false">INDEX(Pricebook!$L$2:$L$1401,MATCH(D9771,Pricebook!$A$2:$A$1401,0))</f>
        <v>67.5</v>
      </c>
      <c r="L9771" s="19" t="n">
        <f aca="false">ROUND(F9771*K9771,2)</f>
        <v>270</v>
      </c>
      <c r="M9771" s="24" t="n">
        <f aca="false">DATE(YEAR(C9771),MONTH(C9771),1)</f>
        <v>46266</v>
      </c>
    </row>
    <row r="9772" customFormat="false" ht="15" hidden="false" customHeight="false" outlineLevel="0" collapsed="false">
      <c r="A9772" s="21" t="s">
        <v>4150</v>
      </c>
      <c r="B9772" s="21" t="s">
        <v>4024</v>
      </c>
      <c r="C9772" s="23" t="n">
        <v>46276</v>
      </c>
      <c r="D9772" s="21" t="s">
        <v>1268</v>
      </c>
      <c r="E9772" s="21" t="s">
        <v>971</v>
      </c>
      <c r="F9772" s="12" t="n">
        <v>26</v>
      </c>
      <c r="G9772" s="19" t="n">
        <v>12.35</v>
      </c>
      <c r="H9772" s="19" t="n">
        <v>10</v>
      </c>
      <c r="I9772" s="19" t="n">
        <f aca="false">ROUND(F9772*G9772,2)</f>
        <v>321.1</v>
      </c>
      <c r="J9772" s="19" t="n">
        <f aca="false">ROUND(F9772*H9772,2)</f>
        <v>260</v>
      </c>
      <c r="K9772" s="19" t="n">
        <f aca="false">INDEX(Pricebook!$L$2:$L$1401,MATCH(D9772,Pricebook!$A$2:$A$1401,0))</f>
        <v>14.3</v>
      </c>
      <c r="L9772" s="19" t="n">
        <f aca="false">ROUND(F9772*K9772,2)</f>
        <v>371.8</v>
      </c>
      <c r="M9772" s="24" t="n">
        <f aca="false">DATE(YEAR(C9772),MONTH(C9772),1)</f>
        <v>46266</v>
      </c>
    </row>
    <row r="9773" customFormat="false" ht="15" hidden="false" customHeight="false" outlineLevel="0" collapsed="false">
      <c r="A9773" s="21" t="s">
        <v>4150</v>
      </c>
      <c r="B9773" s="21" t="s">
        <v>4024</v>
      </c>
      <c r="C9773" s="23" t="n">
        <v>46276</v>
      </c>
      <c r="D9773" s="21" t="s">
        <v>2766</v>
      </c>
      <c r="E9773" s="21" t="s">
        <v>2748</v>
      </c>
      <c r="F9773" s="12" t="n">
        <v>3</v>
      </c>
      <c r="G9773" s="19" t="n">
        <v>4.45</v>
      </c>
      <c r="H9773" s="19" t="n">
        <v>2.63</v>
      </c>
      <c r="I9773" s="19" t="n">
        <f aca="false">ROUND(F9773*G9773,2)</f>
        <v>13.35</v>
      </c>
      <c r="J9773" s="19" t="n">
        <f aca="false">ROUND(F9773*H9773,2)</f>
        <v>7.89</v>
      </c>
      <c r="K9773" s="19" t="n">
        <f aca="false">INDEX(Pricebook!$L$2:$L$1401,MATCH(D9773,Pricebook!$A$2:$A$1401,0))</f>
        <v>4.8</v>
      </c>
      <c r="L9773" s="19" t="n">
        <f aca="false">ROUND(F9773*K9773,2)</f>
        <v>14.4</v>
      </c>
      <c r="M9773" s="24" t="n">
        <f aca="false">DATE(YEAR(C9773),MONTH(C9773),1)</f>
        <v>46266</v>
      </c>
    </row>
    <row r="9774" customFormat="false" ht="15" hidden="false" customHeight="false" outlineLevel="0" collapsed="false">
      <c r="A9774" s="21" t="s">
        <v>4151</v>
      </c>
      <c r="B9774" s="21" t="s">
        <v>3316</v>
      </c>
      <c r="C9774" s="23" t="n">
        <v>46276</v>
      </c>
      <c r="D9774" s="21" t="s">
        <v>559</v>
      </c>
      <c r="E9774" s="21" t="s">
        <v>366</v>
      </c>
      <c r="F9774" s="12" t="n">
        <v>2</v>
      </c>
      <c r="G9774" s="19" t="n">
        <v>84.65</v>
      </c>
      <c r="H9774" s="19" t="n">
        <v>61.65</v>
      </c>
      <c r="I9774" s="19" t="n">
        <f aca="false">ROUND(F9774*G9774,2)</f>
        <v>169.3</v>
      </c>
      <c r="J9774" s="19" t="n">
        <f aca="false">ROUND(F9774*H9774,2)</f>
        <v>123.3</v>
      </c>
      <c r="K9774" s="19" t="n">
        <f aca="false">INDEX(Pricebook!$L$2:$L$1401,MATCH(D9774,Pricebook!$A$2:$A$1401,0))</f>
        <v>92.05</v>
      </c>
      <c r="L9774" s="19" t="n">
        <f aca="false">ROUND(F9774*K9774,2)</f>
        <v>184.1</v>
      </c>
      <c r="M9774" s="24" t="n">
        <f aca="false">DATE(YEAR(C9774),MONTH(C9774),1)</f>
        <v>46266</v>
      </c>
    </row>
    <row r="9775" customFormat="false" ht="15" hidden="false" customHeight="false" outlineLevel="0" collapsed="false">
      <c r="A9775" s="21" t="s">
        <v>4151</v>
      </c>
      <c r="B9775" s="21" t="s">
        <v>3316</v>
      </c>
      <c r="C9775" s="23" t="n">
        <v>46276</v>
      </c>
      <c r="D9775" s="21" t="s">
        <v>559</v>
      </c>
      <c r="E9775" s="21" t="s">
        <v>366</v>
      </c>
      <c r="F9775" s="12" t="n">
        <v>2</v>
      </c>
      <c r="G9775" s="19" t="n">
        <v>84.65</v>
      </c>
      <c r="H9775" s="19" t="n">
        <v>61.65</v>
      </c>
      <c r="I9775" s="19" t="n">
        <f aca="false">ROUND(F9775*G9775,2)</f>
        <v>169.3</v>
      </c>
      <c r="J9775" s="19" t="n">
        <f aca="false">ROUND(F9775*H9775,2)</f>
        <v>123.3</v>
      </c>
      <c r="K9775" s="19" t="n">
        <f aca="false">INDEX(Pricebook!$L$2:$L$1401,MATCH(D9775,Pricebook!$A$2:$A$1401,0))</f>
        <v>92.05</v>
      </c>
      <c r="L9775" s="19" t="n">
        <f aca="false">ROUND(F9775*K9775,2)</f>
        <v>184.1</v>
      </c>
      <c r="M9775" s="24" t="n">
        <f aca="false">DATE(YEAR(C9775),MONTH(C9775),1)</f>
        <v>46266</v>
      </c>
    </row>
    <row r="9776" customFormat="false" ht="15" hidden="false" customHeight="false" outlineLevel="0" collapsed="false">
      <c r="A9776" s="21" t="s">
        <v>4151</v>
      </c>
      <c r="B9776" s="21" t="s">
        <v>3316</v>
      </c>
      <c r="C9776" s="23" t="n">
        <v>46276</v>
      </c>
      <c r="D9776" s="21" t="s">
        <v>1875</v>
      </c>
      <c r="E9776" s="21" t="s">
        <v>1452</v>
      </c>
      <c r="F9776" s="12" t="n">
        <v>2</v>
      </c>
      <c r="G9776" s="19" t="n">
        <v>103.5</v>
      </c>
      <c r="H9776" s="19" t="n">
        <v>64.37</v>
      </c>
      <c r="I9776" s="19" t="n">
        <f aca="false">ROUND(F9776*G9776,2)</f>
        <v>207</v>
      </c>
      <c r="J9776" s="19" t="n">
        <f aca="false">ROUND(F9776*H9776,2)</f>
        <v>128.74</v>
      </c>
      <c r="K9776" s="19" t="n">
        <f aca="false">INDEX(Pricebook!$L$2:$L$1401,MATCH(D9776,Pricebook!$A$2:$A$1401,0))</f>
        <v>107.3</v>
      </c>
      <c r="L9776" s="19" t="n">
        <f aca="false">ROUND(F9776*K9776,2)</f>
        <v>214.6</v>
      </c>
      <c r="M9776" s="24" t="n">
        <f aca="false">DATE(YEAR(C9776),MONTH(C9776),1)</f>
        <v>46266</v>
      </c>
    </row>
    <row r="9777" customFormat="false" ht="15" hidden="false" customHeight="false" outlineLevel="0" collapsed="false">
      <c r="A9777" s="21" t="s">
        <v>4151</v>
      </c>
      <c r="B9777" s="21" t="s">
        <v>3316</v>
      </c>
      <c r="C9777" s="23" t="n">
        <v>46276</v>
      </c>
      <c r="D9777" s="21" t="s">
        <v>2400</v>
      </c>
      <c r="E9777" s="21" t="s">
        <v>2202</v>
      </c>
      <c r="F9777" s="12" t="n">
        <v>12</v>
      </c>
      <c r="G9777" s="19" t="n">
        <v>5.85</v>
      </c>
      <c r="H9777" s="19" t="n">
        <v>3.85</v>
      </c>
      <c r="I9777" s="19" t="n">
        <f aca="false">ROUND(F9777*G9777,2)</f>
        <v>70.2</v>
      </c>
      <c r="J9777" s="19" t="n">
        <f aca="false">ROUND(F9777*H9777,2)</f>
        <v>46.2</v>
      </c>
      <c r="K9777" s="19" t="n">
        <f aca="false">INDEX(Pricebook!$L$2:$L$1401,MATCH(D9777,Pricebook!$A$2:$A$1401,0))</f>
        <v>6.25</v>
      </c>
      <c r="L9777" s="19" t="n">
        <f aca="false">ROUND(F9777*K9777,2)</f>
        <v>75</v>
      </c>
      <c r="M9777" s="24" t="n">
        <f aca="false">DATE(YEAR(C9777),MONTH(C9777),1)</f>
        <v>46266</v>
      </c>
    </row>
    <row r="9778" customFormat="false" ht="15" hidden="false" customHeight="false" outlineLevel="0" collapsed="false">
      <c r="A9778" s="21" t="s">
        <v>4151</v>
      </c>
      <c r="B9778" s="21" t="s">
        <v>3316</v>
      </c>
      <c r="C9778" s="23" t="n">
        <v>46276</v>
      </c>
      <c r="D9778" s="21" t="s">
        <v>1590</v>
      </c>
      <c r="E9778" s="21" t="s">
        <v>1452</v>
      </c>
      <c r="F9778" s="12" t="n">
        <v>13</v>
      </c>
      <c r="G9778" s="19" t="n">
        <v>20.15</v>
      </c>
      <c r="H9778" s="19" t="n">
        <v>12.42</v>
      </c>
      <c r="I9778" s="19" t="n">
        <f aca="false">ROUND(F9778*G9778,2)</f>
        <v>261.95</v>
      </c>
      <c r="J9778" s="19" t="n">
        <f aca="false">ROUND(F9778*H9778,2)</f>
        <v>161.46</v>
      </c>
      <c r="K9778" s="19" t="n">
        <f aca="false">INDEX(Pricebook!$L$2:$L$1401,MATCH(D9778,Pricebook!$A$2:$A$1401,0))</f>
        <v>20.7</v>
      </c>
      <c r="L9778" s="19" t="n">
        <f aca="false">ROUND(F9778*K9778,2)</f>
        <v>269.1</v>
      </c>
      <c r="M9778" s="24" t="n">
        <f aca="false">DATE(YEAR(C9778),MONTH(C9778),1)</f>
        <v>46266</v>
      </c>
    </row>
    <row r="9779" customFormat="false" ht="15" hidden="false" customHeight="false" outlineLevel="0" collapsed="false">
      <c r="A9779" s="21" t="s">
        <v>4151</v>
      </c>
      <c r="B9779" s="21" t="s">
        <v>3316</v>
      </c>
      <c r="C9779" s="23" t="n">
        <v>46276</v>
      </c>
      <c r="D9779" s="21" t="s">
        <v>2732</v>
      </c>
      <c r="E9779" s="21" t="s">
        <v>2587</v>
      </c>
      <c r="F9779" s="12" t="n">
        <v>3</v>
      </c>
      <c r="G9779" s="19" t="n">
        <v>13.95</v>
      </c>
      <c r="H9779" s="19" t="n">
        <v>9.2</v>
      </c>
      <c r="I9779" s="19" t="n">
        <f aca="false">ROUND(F9779*G9779,2)</f>
        <v>41.85</v>
      </c>
      <c r="J9779" s="19" t="n">
        <f aca="false">ROUND(F9779*H9779,2)</f>
        <v>27.6</v>
      </c>
      <c r="K9779" s="19" t="n">
        <f aca="false">INDEX(Pricebook!$L$2:$L$1401,MATCH(D9779,Pricebook!$A$2:$A$1401,0))</f>
        <v>14.85</v>
      </c>
      <c r="L9779" s="19" t="n">
        <f aca="false">ROUND(F9779*K9779,2)</f>
        <v>44.55</v>
      </c>
      <c r="M9779" s="24" t="n">
        <f aca="false">DATE(YEAR(C9779),MONTH(C9779),1)</f>
        <v>46266</v>
      </c>
    </row>
    <row r="9780" customFormat="false" ht="15" hidden="false" customHeight="false" outlineLevel="0" collapsed="false">
      <c r="A9780" s="21" t="s">
        <v>4151</v>
      </c>
      <c r="B9780" s="21" t="s">
        <v>3316</v>
      </c>
      <c r="C9780" s="23" t="n">
        <v>46276</v>
      </c>
      <c r="D9780" s="21" t="s">
        <v>2716</v>
      </c>
      <c r="E9780" s="21" t="s">
        <v>2587</v>
      </c>
      <c r="F9780" s="12" t="n">
        <v>4</v>
      </c>
      <c r="G9780" s="19" t="n">
        <v>5.5</v>
      </c>
      <c r="H9780" s="19" t="n">
        <v>3.66</v>
      </c>
      <c r="I9780" s="19" t="n">
        <f aca="false">ROUND(F9780*G9780,2)</f>
        <v>22</v>
      </c>
      <c r="J9780" s="19" t="n">
        <f aca="false">ROUND(F9780*H9780,2)</f>
        <v>14.64</v>
      </c>
      <c r="K9780" s="19" t="n">
        <f aca="false">INDEX(Pricebook!$L$2:$L$1401,MATCH(D9780,Pricebook!$A$2:$A$1401,0))</f>
        <v>5.95</v>
      </c>
      <c r="L9780" s="19" t="n">
        <f aca="false">ROUND(F9780*K9780,2)</f>
        <v>23.8</v>
      </c>
      <c r="M9780" s="24" t="n">
        <f aca="false">DATE(YEAR(C9780),MONTH(C9780),1)</f>
        <v>46266</v>
      </c>
    </row>
    <row r="9781" customFormat="false" ht="15" hidden="false" customHeight="false" outlineLevel="0" collapsed="false">
      <c r="A9781" s="21" t="s">
        <v>4151</v>
      </c>
      <c r="B9781" s="21" t="s">
        <v>3316</v>
      </c>
      <c r="C9781" s="23" t="n">
        <v>46276</v>
      </c>
      <c r="D9781" s="21" t="s">
        <v>2339</v>
      </c>
      <c r="E9781" s="21" t="s">
        <v>2202</v>
      </c>
      <c r="F9781" s="12" t="n">
        <v>2</v>
      </c>
      <c r="G9781" s="19" t="n">
        <v>24.15</v>
      </c>
      <c r="H9781" s="19" t="n">
        <v>14.87</v>
      </c>
      <c r="I9781" s="19" t="n">
        <f aca="false">ROUND(F9781*G9781,2)</f>
        <v>48.3</v>
      </c>
      <c r="J9781" s="19" t="n">
        <f aca="false">ROUND(F9781*H9781,2)</f>
        <v>29.74</v>
      </c>
      <c r="K9781" s="19" t="n">
        <f aca="false">INDEX(Pricebook!$L$2:$L$1401,MATCH(D9781,Pricebook!$A$2:$A$1401,0))</f>
        <v>25.65</v>
      </c>
      <c r="L9781" s="19" t="n">
        <f aca="false">ROUND(F9781*K9781,2)</f>
        <v>51.3</v>
      </c>
      <c r="M9781" s="24" t="n">
        <f aca="false">DATE(YEAR(C9781),MONTH(C9781),1)</f>
        <v>46266</v>
      </c>
    </row>
    <row r="9782" customFormat="false" ht="15" hidden="false" customHeight="false" outlineLevel="0" collapsed="false">
      <c r="A9782" s="21" t="s">
        <v>4151</v>
      </c>
      <c r="B9782" s="21" t="s">
        <v>3316</v>
      </c>
      <c r="C9782" s="23" t="n">
        <v>46276</v>
      </c>
      <c r="D9782" s="21" t="s">
        <v>2398</v>
      </c>
      <c r="E9782" s="21" t="s">
        <v>2202</v>
      </c>
      <c r="F9782" s="12" t="n">
        <v>1</v>
      </c>
      <c r="G9782" s="19" t="n">
        <v>20.55</v>
      </c>
      <c r="H9782" s="19" t="n">
        <v>12.56</v>
      </c>
      <c r="I9782" s="19" t="n">
        <f aca="false">ROUND(F9782*G9782,2)</f>
        <v>20.55</v>
      </c>
      <c r="J9782" s="19" t="n">
        <f aca="false">ROUND(F9782*H9782,2)</f>
        <v>12.56</v>
      </c>
      <c r="K9782" s="19" t="n">
        <f aca="false">INDEX(Pricebook!$L$2:$L$1401,MATCH(D9782,Pricebook!$A$2:$A$1401,0))</f>
        <v>21.7</v>
      </c>
      <c r="L9782" s="19" t="n">
        <f aca="false">ROUND(F9782*K9782,2)</f>
        <v>21.7</v>
      </c>
      <c r="M9782" s="24" t="n">
        <f aca="false">DATE(YEAR(C9782),MONTH(C9782),1)</f>
        <v>46266</v>
      </c>
    </row>
    <row r="9783" customFormat="false" ht="15" hidden="false" customHeight="false" outlineLevel="0" collapsed="false">
      <c r="A9783" s="21" t="s">
        <v>4152</v>
      </c>
      <c r="B9783" s="21" t="s">
        <v>3600</v>
      </c>
      <c r="C9783" s="23" t="n">
        <v>46277</v>
      </c>
      <c r="D9783" s="21" t="s">
        <v>2406</v>
      </c>
      <c r="E9783" s="21" t="s">
        <v>2202</v>
      </c>
      <c r="F9783" s="12" t="n">
        <v>11</v>
      </c>
      <c r="G9783" s="19" t="n">
        <v>9.1</v>
      </c>
      <c r="H9783" s="19" t="n">
        <v>5.68</v>
      </c>
      <c r="I9783" s="19" t="n">
        <f aca="false">ROUND(F9783*G9783,2)</f>
        <v>100.1</v>
      </c>
      <c r="J9783" s="19" t="n">
        <f aca="false">ROUND(F9783*H9783,2)</f>
        <v>62.48</v>
      </c>
      <c r="K9783" s="19" t="n">
        <f aca="false">INDEX(Pricebook!$L$2:$L$1401,MATCH(D9783,Pricebook!$A$2:$A$1401,0))</f>
        <v>9.8</v>
      </c>
      <c r="L9783" s="19" t="n">
        <f aca="false">ROUND(F9783*K9783,2)</f>
        <v>107.8</v>
      </c>
      <c r="M9783" s="24" t="n">
        <f aca="false">DATE(YEAR(C9783),MONTH(C9783),1)</f>
        <v>46266</v>
      </c>
    </row>
    <row r="9784" customFormat="false" ht="15" hidden="false" customHeight="false" outlineLevel="0" collapsed="false">
      <c r="A9784" s="21" t="s">
        <v>4152</v>
      </c>
      <c r="B9784" s="21" t="s">
        <v>3600</v>
      </c>
      <c r="C9784" s="23" t="n">
        <v>46277</v>
      </c>
      <c r="D9784" s="21" t="s">
        <v>749</v>
      </c>
      <c r="E9784" s="21" t="s">
        <v>366</v>
      </c>
      <c r="F9784" s="12" t="n">
        <v>1</v>
      </c>
      <c r="G9784" s="19" t="n">
        <v>197.5</v>
      </c>
      <c r="H9784" s="19" t="n">
        <v>142.05</v>
      </c>
      <c r="I9784" s="19" t="n">
        <f aca="false">ROUND(F9784*G9784,2)</f>
        <v>197.5</v>
      </c>
      <c r="J9784" s="19" t="n">
        <f aca="false">ROUND(F9784*H9784,2)</f>
        <v>142.05</v>
      </c>
      <c r="K9784" s="19" t="n">
        <f aca="false">INDEX(Pricebook!$L$2:$L$1401,MATCH(D9784,Pricebook!$A$2:$A$1401,0))</f>
        <v>212.05</v>
      </c>
      <c r="L9784" s="19" t="n">
        <f aca="false">ROUND(F9784*K9784,2)</f>
        <v>212.05</v>
      </c>
      <c r="M9784" s="24" t="n">
        <f aca="false">DATE(YEAR(C9784),MONTH(C9784),1)</f>
        <v>46266</v>
      </c>
    </row>
    <row r="9785" customFormat="false" ht="15" hidden="false" customHeight="false" outlineLevel="0" collapsed="false">
      <c r="A9785" s="21" t="s">
        <v>4152</v>
      </c>
      <c r="B9785" s="21" t="s">
        <v>3600</v>
      </c>
      <c r="C9785" s="23" t="n">
        <v>46277</v>
      </c>
      <c r="D9785" s="21" t="s">
        <v>521</v>
      </c>
      <c r="E9785" s="21" t="s">
        <v>366</v>
      </c>
      <c r="F9785" s="12" t="n">
        <v>2</v>
      </c>
      <c r="G9785" s="19" t="n">
        <v>12.55</v>
      </c>
      <c r="H9785" s="19" t="n">
        <v>9.14</v>
      </c>
      <c r="I9785" s="19" t="n">
        <f aca="false">ROUND(F9785*G9785,2)</f>
        <v>25.1</v>
      </c>
      <c r="J9785" s="19" t="n">
        <f aca="false">ROUND(F9785*H9785,2)</f>
        <v>18.28</v>
      </c>
      <c r="K9785" s="19" t="n">
        <f aca="false">INDEX(Pricebook!$L$2:$L$1401,MATCH(D9785,Pricebook!$A$2:$A$1401,0))</f>
        <v>13.65</v>
      </c>
      <c r="L9785" s="19" t="n">
        <f aca="false">ROUND(F9785*K9785,2)</f>
        <v>27.3</v>
      </c>
      <c r="M9785" s="24" t="n">
        <f aca="false">DATE(YEAR(C9785),MONTH(C9785),1)</f>
        <v>46266</v>
      </c>
    </row>
    <row r="9786" customFormat="false" ht="15" hidden="false" customHeight="false" outlineLevel="0" collapsed="false">
      <c r="A9786" s="21" t="s">
        <v>4152</v>
      </c>
      <c r="B9786" s="21" t="s">
        <v>3600</v>
      </c>
      <c r="C9786" s="23" t="n">
        <v>46277</v>
      </c>
      <c r="D9786" s="21" t="s">
        <v>998</v>
      </c>
      <c r="E9786" s="21" t="s">
        <v>971</v>
      </c>
      <c r="F9786" s="12" t="n">
        <v>11</v>
      </c>
      <c r="G9786" s="19" t="n">
        <v>15.8</v>
      </c>
      <c r="H9786" s="19" t="n">
        <v>14.68</v>
      </c>
      <c r="I9786" s="19" t="n">
        <f aca="false">ROUND(F9786*G9786,2)</f>
        <v>173.8</v>
      </c>
      <c r="J9786" s="19" t="n">
        <f aca="false">ROUND(F9786*H9786,2)</f>
        <v>161.48</v>
      </c>
      <c r="K9786" s="19" t="n">
        <f aca="false">INDEX(Pricebook!$L$2:$L$1401,MATCH(D9786,Pricebook!$A$2:$A$1401,0))</f>
        <v>18.35</v>
      </c>
      <c r="L9786" s="19" t="n">
        <f aca="false">ROUND(F9786*K9786,2)</f>
        <v>201.85</v>
      </c>
      <c r="M9786" s="24" t="n">
        <f aca="false">DATE(YEAR(C9786),MONTH(C9786),1)</f>
        <v>46266</v>
      </c>
    </row>
    <row r="9787" customFormat="false" ht="15" hidden="false" customHeight="false" outlineLevel="0" collapsed="false">
      <c r="A9787" s="21" t="s">
        <v>4152</v>
      </c>
      <c r="B9787" s="21" t="s">
        <v>3600</v>
      </c>
      <c r="C9787" s="23" t="n">
        <v>46277</v>
      </c>
      <c r="D9787" s="21" t="s">
        <v>2942</v>
      </c>
      <c r="E9787" s="21" t="s">
        <v>2748</v>
      </c>
      <c r="F9787" s="12" t="n">
        <v>4</v>
      </c>
      <c r="G9787" s="19" t="n">
        <v>8.1</v>
      </c>
      <c r="H9787" s="19" t="n">
        <v>5.51</v>
      </c>
      <c r="I9787" s="19" t="n">
        <f aca="false">ROUND(F9787*G9787,2)</f>
        <v>32.4</v>
      </c>
      <c r="J9787" s="19" t="n">
        <f aca="false">ROUND(F9787*H9787,2)</f>
        <v>22.04</v>
      </c>
      <c r="K9787" s="19" t="n">
        <f aca="false">INDEX(Pricebook!$L$2:$L$1401,MATCH(D9787,Pricebook!$A$2:$A$1401,0))</f>
        <v>8.9</v>
      </c>
      <c r="L9787" s="19" t="n">
        <f aca="false">ROUND(F9787*K9787,2)</f>
        <v>35.6</v>
      </c>
      <c r="M9787" s="24" t="n">
        <f aca="false">DATE(YEAR(C9787),MONTH(C9787),1)</f>
        <v>46266</v>
      </c>
    </row>
    <row r="9788" customFormat="false" ht="15" hidden="false" customHeight="false" outlineLevel="0" collapsed="false">
      <c r="A9788" s="21" t="s">
        <v>4152</v>
      </c>
      <c r="B9788" s="21" t="s">
        <v>3600</v>
      </c>
      <c r="C9788" s="23" t="n">
        <v>46277</v>
      </c>
      <c r="D9788" s="21" t="s">
        <v>1058</v>
      </c>
      <c r="E9788" s="21" t="s">
        <v>971</v>
      </c>
      <c r="F9788" s="12" t="n">
        <v>1</v>
      </c>
      <c r="G9788" s="19" t="n">
        <v>107.15</v>
      </c>
      <c r="H9788" s="19" t="n">
        <v>87.18</v>
      </c>
      <c r="I9788" s="19" t="n">
        <f aca="false">ROUND(F9788*G9788,2)</f>
        <v>107.15</v>
      </c>
      <c r="J9788" s="19" t="n">
        <f aca="false">ROUND(F9788*H9788,2)</f>
        <v>87.18</v>
      </c>
      <c r="K9788" s="19" t="n">
        <f aca="false">INDEX(Pricebook!$L$2:$L$1401,MATCH(D9788,Pricebook!$A$2:$A$1401,0))</f>
        <v>117.9</v>
      </c>
      <c r="L9788" s="19" t="n">
        <f aca="false">ROUND(F9788*K9788,2)</f>
        <v>117.9</v>
      </c>
      <c r="M9788" s="24" t="n">
        <f aca="false">DATE(YEAR(C9788),MONTH(C9788),1)</f>
        <v>46266</v>
      </c>
    </row>
    <row r="9789" customFormat="false" ht="15" hidden="false" customHeight="false" outlineLevel="0" collapsed="false">
      <c r="A9789" s="21" t="s">
        <v>4152</v>
      </c>
      <c r="B9789" s="21" t="s">
        <v>3600</v>
      </c>
      <c r="C9789" s="23" t="n">
        <v>46277</v>
      </c>
      <c r="D9789" s="21" t="s">
        <v>731</v>
      </c>
      <c r="E9789" s="21" t="s">
        <v>366</v>
      </c>
      <c r="F9789" s="12" t="n">
        <v>2</v>
      </c>
      <c r="G9789" s="19" t="n">
        <v>191.15</v>
      </c>
      <c r="H9789" s="19" t="n">
        <v>144.86</v>
      </c>
      <c r="I9789" s="19" t="n">
        <f aca="false">ROUND(F9789*G9789,2)</f>
        <v>382.3</v>
      </c>
      <c r="J9789" s="19" t="n">
        <f aca="false">ROUND(F9789*H9789,2)</f>
        <v>289.72</v>
      </c>
      <c r="K9789" s="19" t="n">
        <f aca="false">INDEX(Pricebook!$L$2:$L$1401,MATCH(D9789,Pricebook!$A$2:$A$1401,0))</f>
        <v>204.05</v>
      </c>
      <c r="L9789" s="19" t="n">
        <f aca="false">ROUND(F9789*K9789,2)</f>
        <v>408.1</v>
      </c>
      <c r="M9789" s="24" t="n">
        <f aca="false">DATE(YEAR(C9789),MONTH(C9789),1)</f>
        <v>46266</v>
      </c>
    </row>
    <row r="9790" customFormat="false" ht="15" hidden="false" customHeight="false" outlineLevel="0" collapsed="false">
      <c r="A9790" s="21" t="s">
        <v>4152</v>
      </c>
      <c r="B9790" s="21" t="s">
        <v>3600</v>
      </c>
      <c r="C9790" s="23" t="n">
        <v>46277</v>
      </c>
      <c r="D9790" s="21" t="s">
        <v>845</v>
      </c>
      <c r="E9790" s="21" t="s">
        <v>366</v>
      </c>
      <c r="F9790" s="12" t="n">
        <v>1</v>
      </c>
      <c r="G9790" s="19" t="n">
        <v>48.25</v>
      </c>
      <c r="H9790" s="19" t="n">
        <v>34.67</v>
      </c>
      <c r="I9790" s="19" t="n">
        <f aca="false">ROUND(F9790*G9790,2)</f>
        <v>48.25</v>
      </c>
      <c r="J9790" s="19" t="n">
        <f aca="false">ROUND(F9790*H9790,2)</f>
        <v>34.67</v>
      </c>
      <c r="K9790" s="19" t="n">
        <f aca="false">INDEX(Pricebook!$L$2:$L$1401,MATCH(D9790,Pricebook!$A$2:$A$1401,0))</f>
        <v>51.75</v>
      </c>
      <c r="L9790" s="19" t="n">
        <f aca="false">ROUND(F9790*K9790,2)</f>
        <v>51.75</v>
      </c>
      <c r="M9790" s="24" t="n">
        <f aca="false">DATE(YEAR(C9790),MONTH(C9790),1)</f>
        <v>46266</v>
      </c>
    </row>
    <row r="9791" customFormat="false" ht="15" hidden="false" customHeight="false" outlineLevel="0" collapsed="false">
      <c r="A9791" s="21" t="s">
        <v>4152</v>
      </c>
      <c r="B9791" s="21" t="s">
        <v>3600</v>
      </c>
      <c r="C9791" s="23" t="n">
        <v>46277</v>
      </c>
      <c r="D9791" s="21" t="s">
        <v>2946</v>
      </c>
      <c r="E9791" s="21" t="s">
        <v>2748</v>
      </c>
      <c r="F9791" s="12" t="n">
        <v>4</v>
      </c>
      <c r="G9791" s="19" t="n">
        <v>9.3</v>
      </c>
      <c r="H9791" s="19" t="n">
        <v>5.53</v>
      </c>
      <c r="I9791" s="19" t="n">
        <f aca="false">ROUND(F9791*G9791,2)</f>
        <v>37.2</v>
      </c>
      <c r="J9791" s="19" t="n">
        <f aca="false">ROUND(F9791*H9791,2)</f>
        <v>22.12</v>
      </c>
      <c r="K9791" s="19" t="n">
        <f aca="false">INDEX(Pricebook!$L$2:$L$1401,MATCH(D9791,Pricebook!$A$2:$A$1401,0))</f>
        <v>10.1</v>
      </c>
      <c r="L9791" s="19" t="n">
        <f aca="false">ROUND(F9791*K9791,2)</f>
        <v>40.4</v>
      </c>
      <c r="M9791" s="24" t="n">
        <f aca="false">DATE(YEAR(C9791),MONTH(C9791),1)</f>
        <v>46266</v>
      </c>
    </row>
    <row r="9792" customFormat="false" ht="15" hidden="false" customHeight="false" outlineLevel="0" collapsed="false">
      <c r="A9792" s="21" t="s">
        <v>4152</v>
      </c>
      <c r="B9792" s="21" t="s">
        <v>3600</v>
      </c>
      <c r="C9792" s="23" t="n">
        <v>46277</v>
      </c>
      <c r="D9792" s="21" t="s">
        <v>2772</v>
      </c>
      <c r="E9792" s="21" t="s">
        <v>2748</v>
      </c>
      <c r="F9792" s="12" t="n">
        <v>6</v>
      </c>
      <c r="G9792" s="19" t="n">
        <v>21.75</v>
      </c>
      <c r="H9792" s="19" t="n">
        <v>14.07</v>
      </c>
      <c r="I9792" s="19" t="n">
        <f aca="false">ROUND(F9792*G9792,2)</f>
        <v>130.5</v>
      </c>
      <c r="J9792" s="19" t="n">
        <f aca="false">ROUND(F9792*H9792,2)</f>
        <v>84.42</v>
      </c>
      <c r="K9792" s="19" t="n">
        <f aca="false">INDEX(Pricebook!$L$2:$L$1401,MATCH(D9792,Pricebook!$A$2:$A$1401,0))</f>
        <v>23.85</v>
      </c>
      <c r="L9792" s="19" t="n">
        <f aca="false">ROUND(F9792*K9792,2)</f>
        <v>143.1</v>
      </c>
      <c r="M9792" s="24" t="n">
        <f aca="false">DATE(YEAR(C9792),MONTH(C9792),1)</f>
        <v>46266</v>
      </c>
    </row>
    <row r="9793" customFormat="false" ht="15" hidden="false" customHeight="false" outlineLevel="0" collapsed="false">
      <c r="A9793" s="21" t="s">
        <v>4153</v>
      </c>
      <c r="B9793" s="21" t="s">
        <v>3657</v>
      </c>
      <c r="C9793" s="23" t="n">
        <v>46277</v>
      </c>
      <c r="D9793" s="21" t="s">
        <v>254</v>
      </c>
      <c r="E9793" s="21" t="s">
        <v>108</v>
      </c>
      <c r="F9793" s="12" t="n">
        <v>2</v>
      </c>
      <c r="G9793" s="19" t="n">
        <v>10.1</v>
      </c>
      <c r="H9793" s="19" t="n">
        <v>8.46</v>
      </c>
      <c r="I9793" s="19" t="n">
        <f aca="false">ROUND(F9793*G9793,2)</f>
        <v>20.2</v>
      </c>
      <c r="J9793" s="19" t="n">
        <f aca="false">ROUND(F9793*H9793,2)</f>
        <v>16.92</v>
      </c>
      <c r="K9793" s="19" t="n">
        <f aca="false">INDEX(Pricebook!$L$2:$L$1401,MATCH(D9793,Pricebook!$A$2:$A$1401,0))</f>
        <v>11.15</v>
      </c>
      <c r="L9793" s="19" t="n">
        <f aca="false">ROUND(F9793*K9793,2)</f>
        <v>22.3</v>
      </c>
      <c r="M9793" s="24" t="n">
        <f aca="false">DATE(YEAR(C9793),MONTH(C9793),1)</f>
        <v>46266</v>
      </c>
    </row>
    <row r="9794" customFormat="false" ht="15" hidden="false" customHeight="false" outlineLevel="0" collapsed="false">
      <c r="A9794" s="21" t="s">
        <v>4153</v>
      </c>
      <c r="B9794" s="21" t="s">
        <v>3657</v>
      </c>
      <c r="C9794" s="23" t="n">
        <v>46277</v>
      </c>
      <c r="D9794" s="21" t="s">
        <v>1416</v>
      </c>
      <c r="E9794" s="21" t="s">
        <v>971</v>
      </c>
      <c r="F9794" s="12" t="n">
        <v>1</v>
      </c>
      <c r="G9794" s="19" t="n">
        <v>1971.45</v>
      </c>
      <c r="H9794" s="19" t="n">
        <v>1596.87</v>
      </c>
      <c r="I9794" s="19" t="n">
        <f aca="false">ROUND(F9794*G9794,2)</f>
        <v>1971.45</v>
      </c>
      <c r="J9794" s="19" t="n">
        <f aca="false">ROUND(F9794*H9794,2)</f>
        <v>1596.87</v>
      </c>
      <c r="K9794" s="19" t="n">
        <f aca="false">INDEX(Pricebook!$L$2:$L$1401,MATCH(D9794,Pricebook!$A$2:$A$1401,0))</f>
        <v>2281.25</v>
      </c>
      <c r="L9794" s="19" t="n">
        <f aca="false">ROUND(F9794*K9794,2)</f>
        <v>2281.25</v>
      </c>
      <c r="M9794" s="24" t="n">
        <f aca="false">DATE(YEAR(C9794),MONTH(C9794),1)</f>
        <v>46266</v>
      </c>
    </row>
    <row r="9795" customFormat="false" ht="15" hidden="false" customHeight="false" outlineLevel="0" collapsed="false">
      <c r="A9795" s="21" t="s">
        <v>4153</v>
      </c>
      <c r="B9795" s="21" t="s">
        <v>3657</v>
      </c>
      <c r="C9795" s="23" t="n">
        <v>46277</v>
      </c>
      <c r="D9795" s="21" t="s">
        <v>2880</v>
      </c>
      <c r="E9795" s="21" t="s">
        <v>2748</v>
      </c>
      <c r="F9795" s="12" t="n">
        <v>4</v>
      </c>
      <c r="G9795" s="19" t="n">
        <v>18.4</v>
      </c>
      <c r="H9795" s="19" t="n">
        <v>10.98</v>
      </c>
      <c r="I9795" s="19" t="n">
        <f aca="false">ROUND(F9795*G9795,2)</f>
        <v>73.6</v>
      </c>
      <c r="J9795" s="19" t="n">
        <f aca="false">ROUND(F9795*H9795,2)</f>
        <v>43.92</v>
      </c>
      <c r="K9795" s="19" t="n">
        <f aca="false">INDEX(Pricebook!$L$2:$L$1401,MATCH(D9795,Pricebook!$A$2:$A$1401,0))</f>
        <v>20</v>
      </c>
      <c r="L9795" s="19" t="n">
        <f aca="false">ROUND(F9795*K9795,2)</f>
        <v>80</v>
      </c>
      <c r="M9795" s="24" t="n">
        <f aca="false">DATE(YEAR(C9795),MONTH(C9795),1)</f>
        <v>46266</v>
      </c>
    </row>
    <row r="9796" customFormat="false" ht="15" hidden="false" customHeight="false" outlineLevel="0" collapsed="false">
      <c r="A9796" s="21" t="s">
        <v>4153</v>
      </c>
      <c r="B9796" s="21" t="s">
        <v>3657</v>
      </c>
      <c r="C9796" s="23" t="n">
        <v>46277</v>
      </c>
      <c r="D9796" s="21" t="s">
        <v>1208</v>
      </c>
      <c r="E9796" s="21" t="s">
        <v>971</v>
      </c>
      <c r="F9796" s="12" t="n">
        <v>27</v>
      </c>
      <c r="G9796" s="19" t="n">
        <v>24.65</v>
      </c>
      <c r="H9796" s="19" t="n">
        <v>19.93</v>
      </c>
      <c r="I9796" s="19" t="n">
        <f aca="false">ROUND(F9796*G9796,2)</f>
        <v>665.55</v>
      </c>
      <c r="J9796" s="19" t="n">
        <f aca="false">ROUND(F9796*H9796,2)</f>
        <v>538.11</v>
      </c>
      <c r="K9796" s="19" t="n">
        <f aca="false">INDEX(Pricebook!$L$2:$L$1401,MATCH(D9796,Pricebook!$A$2:$A$1401,0))</f>
        <v>28.5</v>
      </c>
      <c r="L9796" s="19" t="n">
        <f aca="false">ROUND(F9796*K9796,2)</f>
        <v>769.5</v>
      </c>
      <c r="M9796" s="24" t="n">
        <f aca="false">DATE(YEAR(C9796),MONTH(C9796),1)</f>
        <v>46266</v>
      </c>
    </row>
    <row r="9797" customFormat="false" ht="15" hidden="false" customHeight="false" outlineLevel="0" collapsed="false">
      <c r="A9797" s="21" t="s">
        <v>4153</v>
      </c>
      <c r="B9797" s="21" t="s">
        <v>3657</v>
      </c>
      <c r="C9797" s="23" t="n">
        <v>46277</v>
      </c>
      <c r="D9797" s="21" t="s">
        <v>201</v>
      </c>
      <c r="E9797" s="21" t="s">
        <v>108</v>
      </c>
      <c r="F9797" s="12" t="n">
        <v>3</v>
      </c>
      <c r="G9797" s="19" t="n">
        <v>27.95</v>
      </c>
      <c r="H9797" s="19" t="n">
        <v>21.23</v>
      </c>
      <c r="I9797" s="19" t="n">
        <f aca="false">ROUND(F9797*G9797,2)</f>
        <v>83.85</v>
      </c>
      <c r="J9797" s="19" t="n">
        <f aca="false">ROUND(F9797*H9797,2)</f>
        <v>63.69</v>
      </c>
      <c r="K9797" s="19" t="n">
        <f aca="false">INDEX(Pricebook!$L$2:$L$1401,MATCH(D9797,Pricebook!$A$2:$A$1401,0))</f>
        <v>30.35</v>
      </c>
      <c r="L9797" s="19" t="n">
        <f aca="false">ROUND(F9797*K9797,2)</f>
        <v>91.05</v>
      </c>
      <c r="M9797" s="24" t="n">
        <f aca="false">DATE(YEAR(C9797),MONTH(C9797),1)</f>
        <v>46266</v>
      </c>
    </row>
    <row r="9798" customFormat="false" ht="15" hidden="false" customHeight="false" outlineLevel="0" collapsed="false">
      <c r="A9798" s="21" t="s">
        <v>4153</v>
      </c>
      <c r="B9798" s="21" t="s">
        <v>3657</v>
      </c>
      <c r="C9798" s="23" t="n">
        <v>46277</v>
      </c>
      <c r="D9798" s="21" t="s">
        <v>2283</v>
      </c>
      <c r="E9798" s="21" t="s">
        <v>2202</v>
      </c>
      <c r="F9798" s="12" t="n">
        <v>2</v>
      </c>
      <c r="G9798" s="19" t="n">
        <v>35.7</v>
      </c>
      <c r="H9798" s="19" t="n">
        <v>22.19</v>
      </c>
      <c r="I9798" s="19" t="n">
        <f aca="false">ROUND(F9798*G9798,2)</f>
        <v>71.4</v>
      </c>
      <c r="J9798" s="19" t="n">
        <f aca="false">ROUND(F9798*H9798,2)</f>
        <v>44.38</v>
      </c>
      <c r="K9798" s="19" t="n">
        <f aca="false">INDEX(Pricebook!$L$2:$L$1401,MATCH(D9798,Pricebook!$A$2:$A$1401,0))</f>
        <v>38.3</v>
      </c>
      <c r="L9798" s="19" t="n">
        <f aca="false">ROUND(F9798*K9798,2)</f>
        <v>76.6</v>
      </c>
      <c r="M9798" s="24" t="n">
        <f aca="false">DATE(YEAR(C9798),MONTH(C9798),1)</f>
        <v>46266</v>
      </c>
    </row>
    <row r="9799" customFormat="false" ht="15" hidden="false" customHeight="false" outlineLevel="0" collapsed="false">
      <c r="A9799" s="21" t="s">
        <v>4153</v>
      </c>
      <c r="B9799" s="21" t="s">
        <v>3657</v>
      </c>
      <c r="C9799" s="23" t="n">
        <v>46277</v>
      </c>
      <c r="D9799" s="21" t="s">
        <v>2355</v>
      </c>
      <c r="E9799" s="21" t="s">
        <v>2202</v>
      </c>
      <c r="F9799" s="12" t="n">
        <v>1</v>
      </c>
      <c r="G9799" s="19" t="n">
        <v>60.55</v>
      </c>
      <c r="H9799" s="19" t="n">
        <v>37.83</v>
      </c>
      <c r="I9799" s="19" t="n">
        <f aca="false">ROUND(F9799*G9799,2)</f>
        <v>60.55</v>
      </c>
      <c r="J9799" s="19" t="n">
        <f aca="false">ROUND(F9799*H9799,2)</f>
        <v>37.83</v>
      </c>
      <c r="K9799" s="19" t="n">
        <f aca="false">INDEX(Pricebook!$L$2:$L$1401,MATCH(D9799,Pricebook!$A$2:$A$1401,0))</f>
        <v>65.25</v>
      </c>
      <c r="L9799" s="19" t="n">
        <f aca="false">ROUND(F9799*K9799,2)</f>
        <v>65.25</v>
      </c>
      <c r="M9799" s="24" t="n">
        <f aca="false">DATE(YEAR(C9799),MONTH(C9799),1)</f>
        <v>46266</v>
      </c>
    </row>
    <row r="9800" customFormat="false" ht="15" hidden="false" customHeight="false" outlineLevel="0" collapsed="false">
      <c r="A9800" s="21" t="s">
        <v>4153</v>
      </c>
      <c r="B9800" s="21" t="s">
        <v>3657</v>
      </c>
      <c r="C9800" s="23" t="n">
        <v>46277</v>
      </c>
      <c r="D9800" s="21" t="s">
        <v>879</v>
      </c>
      <c r="E9800" s="21" t="s">
        <v>366</v>
      </c>
      <c r="F9800" s="12" t="n">
        <v>1</v>
      </c>
      <c r="G9800" s="19" t="n">
        <v>61.8</v>
      </c>
      <c r="H9800" s="19" t="n">
        <v>44.23</v>
      </c>
      <c r="I9800" s="19" t="n">
        <f aca="false">ROUND(F9800*G9800,2)</f>
        <v>61.8</v>
      </c>
      <c r="J9800" s="19" t="n">
        <f aca="false">ROUND(F9800*H9800,2)</f>
        <v>44.23</v>
      </c>
      <c r="K9800" s="19" t="n">
        <f aca="false">INDEX(Pricebook!$L$2:$L$1401,MATCH(D9800,Pricebook!$A$2:$A$1401,0))</f>
        <v>66.05</v>
      </c>
      <c r="L9800" s="19" t="n">
        <f aca="false">ROUND(F9800*K9800,2)</f>
        <v>66.05</v>
      </c>
      <c r="M9800" s="24" t="n">
        <f aca="false">DATE(YEAR(C9800),MONTH(C9800),1)</f>
        <v>46266</v>
      </c>
    </row>
    <row r="9801" customFormat="false" ht="15" hidden="false" customHeight="false" outlineLevel="0" collapsed="false">
      <c r="A9801" s="21" t="s">
        <v>4153</v>
      </c>
      <c r="B9801" s="21" t="s">
        <v>3657</v>
      </c>
      <c r="C9801" s="23" t="n">
        <v>46277</v>
      </c>
      <c r="D9801" s="21" t="s">
        <v>145</v>
      </c>
      <c r="E9801" s="21" t="s">
        <v>108</v>
      </c>
      <c r="F9801" s="12" t="n">
        <v>1</v>
      </c>
      <c r="G9801" s="19" t="n">
        <v>41.3</v>
      </c>
      <c r="H9801" s="19" t="n">
        <v>31.38</v>
      </c>
      <c r="I9801" s="19" t="n">
        <f aca="false">ROUND(F9801*G9801,2)</f>
        <v>41.3</v>
      </c>
      <c r="J9801" s="19" t="n">
        <f aca="false">ROUND(F9801*H9801,2)</f>
        <v>31.38</v>
      </c>
      <c r="K9801" s="19" t="n">
        <f aca="false">INDEX(Pricebook!$L$2:$L$1401,MATCH(D9801,Pricebook!$A$2:$A$1401,0))</f>
        <v>44.85</v>
      </c>
      <c r="L9801" s="19" t="n">
        <f aca="false">ROUND(F9801*K9801,2)</f>
        <v>44.85</v>
      </c>
      <c r="M9801" s="24" t="n">
        <f aca="false">DATE(YEAR(C9801),MONTH(C9801),1)</f>
        <v>46266</v>
      </c>
    </row>
    <row r="9802" customFormat="false" ht="15" hidden="false" customHeight="false" outlineLevel="0" collapsed="false">
      <c r="A9802" s="21" t="s">
        <v>4153</v>
      </c>
      <c r="B9802" s="21" t="s">
        <v>3657</v>
      </c>
      <c r="C9802" s="23" t="n">
        <v>46277</v>
      </c>
      <c r="D9802" s="21" t="s">
        <v>1156</v>
      </c>
      <c r="E9802" s="21" t="s">
        <v>971</v>
      </c>
      <c r="F9802" s="12" t="n">
        <v>23</v>
      </c>
      <c r="G9802" s="19" t="n">
        <v>24.65</v>
      </c>
      <c r="H9802" s="19" t="n">
        <v>19.96</v>
      </c>
      <c r="I9802" s="19" t="n">
        <f aca="false">ROUND(F9802*G9802,2)</f>
        <v>566.95</v>
      </c>
      <c r="J9802" s="19" t="n">
        <f aca="false">ROUND(F9802*H9802,2)</f>
        <v>459.08</v>
      </c>
      <c r="K9802" s="19" t="n">
        <f aca="false">INDEX(Pricebook!$L$2:$L$1401,MATCH(D9802,Pricebook!$A$2:$A$1401,0))</f>
        <v>24.65</v>
      </c>
      <c r="L9802" s="19" t="n">
        <f aca="false">ROUND(F9802*K9802,2)</f>
        <v>566.95</v>
      </c>
      <c r="M9802" s="24" t="n">
        <f aca="false">DATE(YEAR(C9802),MONTH(C9802),1)</f>
        <v>46266</v>
      </c>
    </row>
    <row r="9803" customFormat="false" ht="15" hidden="false" customHeight="false" outlineLevel="0" collapsed="false">
      <c r="A9803" s="21" t="s">
        <v>4153</v>
      </c>
      <c r="B9803" s="21" t="s">
        <v>3657</v>
      </c>
      <c r="C9803" s="23" t="n">
        <v>46277</v>
      </c>
      <c r="D9803" s="21" t="s">
        <v>2254</v>
      </c>
      <c r="E9803" s="21" t="s">
        <v>2202</v>
      </c>
      <c r="F9803" s="12" t="n">
        <v>5</v>
      </c>
      <c r="G9803" s="19" t="n">
        <v>121.05</v>
      </c>
      <c r="H9803" s="19" t="n">
        <v>75.19</v>
      </c>
      <c r="I9803" s="19" t="n">
        <f aca="false">ROUND(F9803*G9803,2)</f>
        <v>605.25</v>
      </c>
      <c r="J9803" s="19" t="n">
        <f aca="false">ROUND(F9803*H9803,2)</f>
        <v>375.95</v>
      </c>
      <c r="K9803" s="19" t="n">
        <f aca="false">INDEX(Pricebook!$L$2:$L$1401,MATCH(D9803,Pricebook!$A$2:$A$1401,0))</f>
        <v>129.65</v>
      </c>
      <c r="L9803" s="19" t="n">
        <f aca="false">ROUND(F9803*K9803,2)</f>
        <v>648.25</v>
      </c>
      <c r="M9803" s="24" t="n">
        <f aca="false">DATE(YEAR(C9803),MONTH(C9803),1)</f>
        <v>46266</v>
      </c>
    </row>
    <row r="9804" customFormat="false" ht="15" hidden="false" customHeight="false" outlineLevel="0" collapsed="false">
      <c r="A9804" s="21" t="s">
        <v>4153</v>
      </c>
      <c r="B9804" s="21" t="s">
        <v>3657</v>
      </c>
      <c r="C9804" s="23" t="n">
        <v>46277</v>
      </c>
      <c r="D9804" s="21" t="s">
        <v>709</v>
      </c>
      <c r="E9804" s="21" t="s">
        <v>366</v>
      </c>
      <c r="F9804" s="12" t="n">
        <v>3</v>
      </c>
      <c r="G9804" s="19" t="n">
        <v>62.5</v>
      </c>
      <c r="H9804" s="19" t="n">
        <v>45.23</v>
      </c>
      <c r="I9804" s="19" t="n">
        <f aca="false">ROUND(F9804*G9804,2)</f>
        <v>187.5</v>
      </c>
      <c r="J9804" s="19" t="n">
        <f aca="false">ROUND(F9804*H9804,2)</f>
        <v>135.69</v>
      </c>
      <c r="K9804" s="19" t="n">
        <f aca="false">INDEX(Pricebook!$L$2:$L$1401,MATCH(D9804,Pricebook!$A$2:$A$1401,0))</f>
        <v>67.55</v>
      </c>
      <c r="L9804" s="19" t="n">
        <f aca="false">ROUND(F9804*K9804,2)</f>
        <v>202.65</v>
      </c>
      <c r="M9804" s="24" t="n">
        <f aca="false">DATE(YEAR(C9804),MONTH(C9804),1)</f>
        <v>46266</v>
      </c>
    </row>
    <row r="9805" customFormat="false" ht="15" hidden="false" customHeight="false" outlineLevel="0" collapsed="false">
      <c r="A9805" s="21" t="s">
        <v>4154</v>
      </c>
      <c r="B9805" s="21" t="s">
        <v>3385</v>
      </c>
      <c r="C9805" s="23" t="n">
        <v>46277</v>
      </c>
      <c r="D9805" s="21" t="s">
        <v>601</v>
      </c>
      <c r="E9805" s="21" t="s">
        <v>366</v>
      </c>
      <c r="F9805" s="12" t="n">
        <v>1</v>
      </c>
      <c r="G9805" s="19" t="n">
        <v>8.15</v>
      </c>
      <c r="H9805" s="19" t="n">
        <v>5.86</v>
      </c>
      <c r="I9805" s="19" t="n">
        <f aca="false">ROUND(F9805*G9805,2)</f>
        <v>8.15</v>
      </c>
      <c r="J9805" s="19" t="n">
        <f aca="false">ROUND(F9805*H9805,2)</f>
        <v>5.86</v>
      </c>
      <c r="K9805" s="19" t="n">
        <f aca="false">INDEX(Pricebook!$L$2:$L$1401,MATCH(D9805,Pricebook!$A$2:$A$1401,0))</f>
        <v>8.75</v>
      </c>
      <c r="L9805" s="19" t="n">
        <f aca="false">ROUND(F9805*K9805,2)</f>
        <v>8.75</v>
      </c>
      <c r="M9805" s="24" t="n">
        <f aca="false">DATE(YEAR(C9805),MONTH(C9805),1)</f>
        <v>46266</v>
      </c>
    </row>
    <row r="9806" customFormat="false" ht="15" hidden="false" customHeight="false" outlineLevel="0" collapsed="false">
      <c r="A9806" s="21" t="s">
        <v>4154</v>
      </c>
      <c r="B9806" s="21" t="s">
        <v>3385</v>
      </c>
      <c r="C9806" s="23" t="n">
        <v>46277</v>
      </c>
      <c r="D9806" s="21" t="s">
        <v>617</v>
      </c>
      <c r="E9806" s="21" t="s">
        <v>366</v>
      </c>
      <c r="F9806" s="12" t="n">
        <v>2</v>
      </c>
      <c r="G9806" s="19" t="n">
        <v>145.1</v>
      </c>
      <c r="H9806" s="19" t="n">
        <v>103.55</v>
      </c>
      <c r="I9806" s="19" t="n">
        <f aca="false">ROUND(F9806*G9806,2)</f>
        <v>290.2</v>
      </c>
      <c r="J9806" s="19" t="n">
        <f aca="false">ROUND(F9806*H9806,2)</f>
        <v>207.1</v>
      </c>
      <c r="K9806" s="19" t="n">
        <f aca="false">INDEX(Pricebook!$L$2:$L$1401,MATCH(D9806,Pricebook!$A$2:$A$1401,0))</f>
        <v>154.6</v>
      </c>
      <c r="L9806" s="19" t="n">
        <f aca="false">ROUND(F9806*K9806,2)</f>
        <v>309.2</v>
      </c>
      <c r="M9806" s="24" t="n">
        <f aca="false">DATE(YEAR(C9806),MONTH(C9806),1)</f>
        <v>46266</v>
      </c>
    </row>
    <row r="9807" customFormat="false" ht="15" hidden="false" customHeight="false" outlineLevel="0" collapsed="false">
      <c r="A9807" s="21" t="s">
        <v>4154</v>
      </c>
      <c r="B9807" s="21" t="s">
        <v>3385</v>
      </c>
      <c r="C9807" s="23" t="n">
        <v>46277</v>
      </c>
      <c r="D9807" s="21" t="s">
        <v>951</v>
      </c>
      <c r="E9807" s="21" t="s">
        <v>366</v>
      </c>
      <c r="F9807" s="12" t="n">
        <v>2</v>
      </c>
      <c r="G9807" s="19" t="n">
        <v>35.55</v>
      </c>
      <c r="H9807" s="19" t="n">
        <v>25.93</v>
      </c>
      <c r="I9807" s="19" t="n">
        <f aca="false">ROUND(F9807*G9807,2)</f>
        <v>71.1</v>
      </c>
      <c r="J9807" s="19" t="n">
        <f aca="false">ROUND(F9807*H9807,2)</f>
        <v>51.86</v>
      </c>
      <c r="K9807" s="19" t="n">
        <f aca="false">INDEX(Pricebook!$L$2:$L$1401,MATCH(D9807,Pricebook!$A$2:$A$1401,0))</f>
        <v>38.75</v>
      </c>
      <c r="L9807" s="19" t="n">
        <f aca="false">ROUND(F9807*K9807,2)</f>
        <v>77.5</v>
      </c>
      <c r="M9807" s="24" t="n">
        <f aca="false">DATE(YEAR(C9807),MONTH(C9807),1)</f>
        <v>46266</v>
      </c>
    </row>
    <row r="9808" customFormat="false" ht="15" hidden="false" customHeight="false" outlineLevel="0" collapsed="false">
      <c r="A9808" s="21" t="s">
        <v>4154</v>
      </c>
      <c r="B9808" s="21" t="s">
        <v>3385</v>
      </c>
      <c r="C9808" s="23" t="n">
        <v>46277</v>
      </c>
      <c r="D9808" s="21" t="s">
        <v>2444</v>
      </c>
      <c r="E9808" s="21" t="s">
        <v>2202</v>
      </c>
      <c r="F9808" s="12" t="n">
        <v>11</v>
      </c>
      <c r="G9808" s="19" t="n">
        <v>9</v>
      </c>
      <c r="H9808" s="19" t="n">
        <v>5.58</v>
      </c>
      <c r="I9808" s="19" t="n">
        <f aca="false">ROUND(F9808*G9808,2)</f>
        <v>99</v>
      </c>
      <c r="J9808" s="19" t="n">
        <f aca="false">ROUND(F9808*H9808,2)</f>
        <v>61.38</v>
      </c>
      <c r="K9808" s="19" t="n">
        <f aca="false">INDEX(Pricebook!$L$2:$L$1401,MATCH(D9808,Pricebook!$A$2:$A$1401,0))</f>
        <v>9.65</v>
      </c>
      <c r="L9808" s="19" t="n">
        <f aca="false">ROUND(F9808*K9808,2)</f>
        <v>106.15</v>
      </c>
      <c r="M9808" s="24" t="n">
        <f aca="false">DATE(YEAR(C9808),MONTH(C9808),1)</f>
        <v>46266</v>
      </c>
    </row>
    <row r="9809" customFormat="false" ht="15" hidden="false" customHeight="false" outlineLevel="0" collapsed="false">
      <c r="A9809" s="21" t="s">
        <v>4154</v>
      </c>
      <c r="B9809" s="21" t="s">
        <v>3385</v>
      </c>
      <c r="C9809" s="23" t="n">
        <v>46277</v>
      </c>
      <c r="D9809" s="21" t="s">
        <v>2742</v>
      </c>
      <c r="E9809" s="21" t="s">
        <v>2587</v>
      </c>
      <c r="F9809" s="12" t="n">
        <v>1</v>
      </c>
      <c r="G9809" s="19" t="n">
        <v>74.2</v>
      </c>
      <c r="H9809" s="19" t="n">
        <v>50.1</v>
      </c>
      <c r="I9809" s="19" t="n">
        <f aca="false">ROUND(F9809*G9809,2)</f>
        <v>74.2</v>
      </c>
      <c r="J9809" s="19" t="n">
        <f aca="false">ROUND(F9809*H9809,2)</f>
        <v>50.1</v>
      </c>
      <c r="K9809" s="19" t="n">
        <f aca="false">INDEX(Pricebook!$L$2:$L$1401,MATCH(D9809,Pricebook!$A$2:$A$1401,0))</f>
        <v>80.85</v>
      </c>
      <c r="L9809" s="19" t="n">
        <f aca="false">ROUND(F9809*K9809,2)</f>
        <v>80.85</v>
      </c>
      <c r="M9809" s="24" t="n">
        <f aca="false">DATE(YEAR(C9809),MONTH(C9809),1)</f>
        <v>46266</v>
      </c>
    </row>
    <row r="9810" customFormat="false" ht="15" hidden="false" customHeight="false" outlineLevel="0" collapsed="false">
      <c r="A9810" s="21" t="s">
        <v>4154</v>
      </c>
      <c r="B9810" s="21" t="s">
        <v>3385</v>
      </c>
      <c r="C9810" s="23" t="n">
        <v>46277</v>
      </c>
      <c r="D9810" s="21" t="s">
        <v>903</v>
      </c>
      <c r="E9810" s="21" t="s">
        <v>366</v>
      </c>
      <c r="F9810" s="12" t="n">
        <v>1</v>
      </c>
      <c r="G9810" s="19" t="n">
        <v>12.2</v>
      </c>
      <c r="H9810" s="19" t="n">
        <v>8.79</v>
      </c>
      <c r="I9810" s="19" t="n">
        <f aca="false">ROUND(F9810*G9810,2)</f>
        <v>12.2</v>
      </c>
      <c r="J9810" s="19" t="n">
        <f aca="false">ROUND(F9810*H9810,2)</f>
        <v>8.79</v>
      </c>
      <c r="K9810" s="19" t="n">
        <f aca="false">INDEX(Pricebook!$L$2:$L$1401,MATCH(D9810,Pricebook!$A$2:$A$1401,0))</f>
        <v>13.15</v>
      </c>
      <c r="L9810" s="19" t="n">
        <f aca="false">ROUND(F9810*K9810,2)</f>
        <v>13.15</v>
      </c>
      <c r="M9810" s="24" t="n">
        <f aca="false">DATE(YEAR(C9810),MONTH(C9810),1)</f>
        <v>46266</v>
      </c>
    </row>
    <row r="9811" customFormat="false" ht="15" hidden="false" customHeight="false" outlineLevel="0" collapsed="false">
      <c r="A9811" s="21" t="s">
        <v>4154</v>
      </c>
      <c r="B9811" s="21" t="s">
        <v>3385</v>
      </c>
      <c r="C9811" s="23" t="n">
        <v>46277</v>
      </c>
      <c r="D9811" s="21" t="s">
        <v>2428</v>
      </c>
      <c r="E9811" s="21" t="s">
        <v>2202</v>
      </c>
      <c r="F9811" s="12" t="n">
        <v>6</v>
      </c>
      <c r="G9811" s="19" t="n">
        <v>14.45</v>
      </c>
      <c r="H9811" s="19" t="n">
        <v>8.91</v>
      </c>
      <c r="I9811" s="19" t="n">
        <f aca="false">ROUND(F9811*G9811,2)</f>
        <v>86.7</v>
      </c>
      <c r="J9811" s="19" t="n">
        <f aca="false">ROUND(F9811*H9811,2)</f>
        <v>53.46</v>
      </c>
      <c r="K9811" s="19" t="n">
        <f aca="false">INDEX(Pricebook!$L$2:$L$1401,MATCH(D9811,Pricebook!$A$2:$A$1401,0))</f>
        <v>15.4</v>
      </c>
      <c r="L9811" s="19" t="n">
        <f aca="false">ROUND(F9811*K9811,2)</f>
        <v>92.4</v>
      </c>
      <c r="M9811" s="24" t="n">
        <f aca="false">DATE(YEAR(C9811),MONTH(C9811),1)</f>
        <v>46266</v>
      </c>
    </row>
    <row r="9812" customFormat="false" ht="15" hidden="false" customHeight="false" outlineLevel="0" collapsed="false">
      <c r="A9812" s="21" t="s">
        <v>4154</v>
      </c>
      <c r="B9812" s="21" t="s">
        <v>3385</v>
      </c>
      <c r="C9812" s="23" t="n">
        <v>46277</v>
      </c>
      <c r="D9812" s="21" t="s">
        <v>2680</v>
      </c>
      <c r="E9812" s="21" t="s">
        <v>2587</v>
      </c>
      <c r="F9812" s="12" t="n">
        <v>4</v>
      </c>
      <c r="G9812" s="19" t="n">
        <v>8.35</v>
      </c>
      <c r="H9812" s="19" t="n">
        <v>5.59</v>
      </c>
      <c r="I9812" s="19" t="n">
        <f aca="false">ROUND(F9812*G9812,2)</f>
        <v>33.4</v>
      </c>
      <c r="J9812" s="19" t="n">
        <f aca="false">ROUND(F9812*H9812,2)</f>
        <v>22.36</v>
      </c>
      <c r="K9812" s="19" t="n">
        <f aca="false">INDEX(Pricebook!$L$2:$L$1401,MATCH(D9812,Pricebook!$A$2:$A$1401,0))</f>
        <v>9.05</v>
      </c>
      <c r="L9812" s="19" t="n">
        <f aca="false">ROUND(F9812*K9812,2)</f>
        <v>36.2</v>
      </c>
      <c r="M9812" s="24" t="n">
        <f aca="false">DATE(YEAR(C9812),MONTH(C9812),1)</f>
        <v>46266</v>
      </c>
    </row>
    <row r="9813" customFormat="false" ht="15" hidden="false" customHeight="false" outlineLevel="0" collapsed="false">
      <c r="A9813" s="21" t="s">
        <v>4154</v>
      </c>
      <c r="B9813" s="21" t="s">
        <v>3385</v>
      </c>
      <c r="C9813" s="23" t="n">
        <v>46277</v>
      </c>
      <c r="D9813" s="21" t="s">
        <v>2412</v>
      </c>
      <c r="E9813" s="21" t="s">
        <v>2202</v>
      </c>
      <c r="F9813" s="12" t="n">
        <v>18</v>
      </c>
      <c r="G9813" s="19" t="n">
        <v>10.35</v>
      </c>
      <c r="H9813" s="19" t="n">
        <v>6.34</v>
      </c>
      <c r="I9813" s="19" t="n">
        <f aca="false">ROUND(F9813*G9813,2)</f>
        <v>186.3</v>
      </c>
      <c r="J9813" s="19" t="n">
        <f aca="false">ROUND(F9813*H9813,2)</f>
        <v>114.12</v>
      </c>
      <c r="K9813" s="19" t="n">
        <f aca="false">INDEX(Pricebook!$L$2:$L$1401,MATCH(D9813,Pricebook!$A$2:$A$1401,0))</f>
        <v>10.95</v>
      </c>
      <c r="L9813" s="19" t="n">
        <f aca="false">ROUND(F9813*K9813,2)</f>
        <v>197.1</v>
      </c>
      <c r="M9813" s="24" t="n">
        <f aca="false">DATE(YEAR(C9813),MONTH(C9813),1)</f>
        <v>46266</v>
      </c>
    </row>
    <row r="9814" customFormat="false" ht="15" hidden="false" customHeight="false" outlineLevel="0" collapsed="false">
      <c r="A9814" s="21" t="s">
        <v>4154</v>
      </c>
      <c r="B9814" s="21" t="s">
        <v>3385</v>
      </c>
      <c r="C9814" s="23" t="n">
        <v>46277</v>
      </c>
      <c r="D9814" s="21" t="s">
        <v>2214</v>
      </c>
      <c r="E9814" s="21" t="s">
        <v>2202</v>
      </c>
      <c r="F9814" s="12" t="n">
        <v>3</v>
      </c>
      <c r="G9814" s="19" t="n">
        <v>60.55</v>
      </c>
      <c r="H9814" s="19" t="n">
        <v>37.33</v>
      </c>
      <c r="I9814" s="19" t="n">
        <f aca="false">ROUND(F9814*G9814,2)</f>
        <v>181.65</v>
      </c>
      <c r="J9814" s="19" t="n">
        <f aca="false">ROUND(F9814*H9814,2)</f>
        <v>111.99</v>
      </c>
      <c r="K9814" s="19" t="n">
        <f aca="false">INDEX(Pricebook!$L$2:$L$1401,MATCH(D9814,Pricebook!$A$2:$A$1401,0))</f>
        <v>64.4</v>
      </c>
      <c r="L9814" s="19" t="n">
        <f aca="false">ROUND(F9814*K9814,2)</f>
        <v>193.2</v>
      </c>
      <c r="M9814" s="24" t="n">
        <f aca="false">DATE(YEAR(C9814),MONTH(C9814),1)</f>
        <v>46266</v>
      </c>
    </row>
    <row r="9815" customFormat="false" ht="15" hidden="false" customHeight="false" outlineLevel="0" collapsed="false">
      <c r="A9815" s="21" t="s">
        <v>4154</v>
      </c>
      <c r="B9815" s="21" t="s">
        <v>3385</v>
      </c>
      <c r="C9815" s="23" t="n">
        <v>46277</v>
      </c>
      <c r="D9815" s="21" t="s">
        <v>2726</v>
      </c>
      <c r="E9815" s="21" t="s">
        <v>2587</v>
      </c>
      <c r="F9815" s="12" t="n">
        <v>12</v>
      </c>
      <c r="G9815" s="19" t="n">
        <v>5.55</v>
      </c>
      <c r="H9815" s="19" t="n">
        <v>4.19</v>
      </c>
      <c r="I9815" s="19" t="n">
        <f aca="false">ROUND(F9815*G9815,2)</f>
        <v>66.6</v>
      </c>
      <c r="J9815" s="19" t="n">
        <f aca="false">ROUND(F9815*H9815,2)</f>
        <v>50.28</v>
      </c>
      <c r="K9815" s="19" t="n">
        <f aca="false">INDEX(Pricebook!$L$2:$L$1401,MATCH(D9815,Pricebook!$A$2:$A$1401,0))</f>
        <v>5.95</v>
      </c>
      <c r="L9815" s="19" t="n">
        <f aca="false">ROUND(F9815*K9815,2)</f>
        <v>71.4</v>
      </c>
      <c r="M9815" s="24" t="n">
        <f aca="false">DATE(YEAR(C9815),MONTH(C9815),1)</f>
        <v>46266</v>
      </c>
    </row>
    <row r="9816" customFormat="false" ht="15" hidden="false" customHeight="false" outlineLevel="0" collapsed="false">
      <c r="A9816" s="21" t="s">
        <v>4154</v>
      </c>
      <c r="B9816" s="21" t="s">
        <v>3385</v>
      </c>
      <c r="C9816" s="23" t="n">
        <v>46277</v>
      </c>
      <c r="D9816" s="21" t="s">
        <v>2369</v>
      </c>
      <c r="E9816" s="21" t="s">
        <v>2202</v>
      </c>
      <c r="F9816" s="12" t="n">
        <v>4</v>
      </c>
      <c r="G9816" s="19" t="n">
        <v>51.6</v>
      </c>
      <c r="H9816" s="19" t="n">
        <v>31.72</v>
      </c>
      <c r="I9816" s="19" t="n">
        <f aca="false">ROUND(F9816*G9816,2)</f>
        <v>206.4</v>
      </c>
      <c r="J9816" s="19" t="n">
        <f aca="false">ROUND(F9816*H9816,2)</f>
        <v>126.88</v>
      </c>
      <c r="K9816" s="19" t="n">
        <f aca="false">INDEX(Pricebook!$L$2:$L$1401,MATCH(D9816,Pricebook!$A$2:$A$1401,0))</f>
        <v>54.7</v>
      </c>
      <c r="L9816" s="19" t="n">
        <f aca="false">ROUND(F9816*K9816,2)</f>
        <v>218.8</v>
      </c>
      <c r="M9816" s="24" t="n">
        <f aca="false">DATE(YEAR(C9816),MONTH(C9816),1)</f>
        <v>46266</v>
      </c>
    </row>
    <row r="9817" customFormat="false" ht="15" hidden="false" customHeight="false" outlineLevel="0" collapsed="false">
      <c r="A9817" s="21" t="s">
        <v>4154</v>
      </c>
      <c r="B9817" s="21" t="s">
        <v>3385</v>
      </c>
      <c r="C9817" s="23" t="n">
        <v>46277</v>
      </c>
      <c r="D9817" s="21" t="s">
        <v>2688</v>
      </c>
      <c r="E9817" s="21" t="s">
        <v>2587</v>
      </c>
      <c r="F9817" s="12" t="n">
        <v>6</v>
      </c>
      <c r="G9817" s="19" t="n">
        <v>8.8</v>
      </c>
      <c r="H9817" s="19" t="n">
        <v>5.85</v>
      </c>
      <c r="I9817" s="19" t="n">
        <f aca="false">ROUND(F9817*G9817,2)</f>
        <v>52.8</v>
      </c>
      <c r="J9817" s="19" t="n">
        <f aca="false">ROUND(F9817*H9817,2)</f>
        <v>35.1</v>
      </c>
      <c r="K9817" s="19" t="n">
        <f aca="false">INDEX(Pricebook!$L$2:$L$1401,MATCH(D9817,Pricebook!$A$2:$A$1401,0))</f>
        <v>9.45</v>
      </c>
      <c r="L9817" s="19" t="n">
        <f aca="false">ROUND(F9817*K9817,2)</f>
        <v>56.7</v>
      </c>
      <c r="M9817" s="24" t="n">
        <f aca="false">DATE(YEAR(C9817),MONTH(C9817),1)</f>
        <v>46266</v>
      </c>
    </row>
    <row r="9818" customFormat="false" ht="15" hidden="false" customHeight="false" outlineLevel="0" collapsed="false">
      <c r="A9818" s="21" t="s">
        <v>4154</v>
      </c>
      <c r="B9818" s="21" t="s">
        <v>3385</v>
      </c>
      <c r="C9818" s="23" t="n">
        <v>46277</v>
      </c>
      <c r="D9818" s="21" t="s">
        <v>2726</v>
      </c>
      <c r="E9818" s="21" t="s">
        <v>2587</v>
      </c>
      <c r="F9818" s="12" t="n">
        <v>7</v>
      </c>
      <c r="G9818" s="19" t="n">
        <v>5.55</v>
      </c>
      <c r="H9818" s="19" t="n">
        <v>4.19</v>
      </c>
      <c r="I9818" s="19" t="n">
        <f aca="false">ROUND(F9818*G9818,2)</f>
        <v>38.85</v>
      </c>
      <c r="J9818" s="19" t="n">
        <f aca="false">ROUND(F9818*H9818,2)</f>
        <v>29.33</v>
      </c>
      <c r="K9818" s="19" t="n">
        <f aca="false">INDEX(Pricebook!$L$2:$L$1401,MATCH(D9818,Pricebook!$A$2:$A$1401,0))</f>
        <v>5.95</v>
      </c>
      <c r="L9818" s="19" t="n">
        <f aca="false">ROUND(F9818*K9818,2)</f>
        <v>41.65</v>
      </c>
      <c r="M9818" s="24" t="n">
        <f aca="false">DATE(YEAR(C9818),MONTH(C9818),1)</f>
        <v>46266</v>
      </c>
    </row>
    <row r="9819" customFormat="false" ht="15" hidden="false" customHeight="false" outlineLevel="0" collapsed="false">
      <c r="A9819" s="21" t="s">
        <v>4154</v>
      </c>
      <c r="B9819" s="21" t="s">
        <v>3385</v>
      </c>
      <c r="C9819" s="23" t="n">
        <v>46277</v>
      </c>
      <c r="D9819" s="21" t="s">
        <v>2666</v>
      </c>
      <c r="E9819" s="21" t="s">
        <v>2587</v>
      </c>
      <c r="F9819" s="12" t="n">
        <v>2</v>
      </c>
      <c r="G9819" s="19" t="n">
        <v>2.9</v>
      </c>
      <c r="H9819" s="19" t="n">
        <v>1.91</v>
      </c>
      <c r="I9819" s="19" t="n">
        <f aca="false">ROUND(F9819*G9819,2)</f>
        <v>5.8</v>
      </c>
      <c r="J9819" s="19" t="n">
        <f aca="false">ROUND(F9819*H9819,2)</f>
        <v>3.82</v>
      </c>
      <c r="K9819" s="19" t="n">
        <f aca="false">INDEX(Pricebook!$L$2:$L$1401,MATCH(D9819,Pricebook!$A$2:$A$1401,0))</f>
        <v>3.1</v>
      </c>
      <c r="L9819" s="19" t="n">
        <f aca="false">ROUND(F9819*K9819,2)</f>
        <v>6.2</v>
      </c>
      <c r="M9819" s="24" t="n">
        <f aca="false">DATE(YEAR(C9819),MONTH(C9819),1)</f>
        <v>46266</v>
      </c>
    </row>
    <row r="9820" customFormat="false" ht="15" hidden="false" customHeight="false" outlineLevel="0" collapsed="false">
      <c r="A9820" s="21" t="s">
        <v>4155</v>
      </c>
      <c r="B9820" s="21" t="s">
        <v>3021</v>
      </c>
      <c r="C9820" s="23" t="n">
        <v>46277</v>
      </c>
      <c r="D9820" s="21" t="s">
        <v>565</v>
      </c>
      <c r="E9820" s="21" t="s">
        <v>366</v>
      </c>
      <c r="F9820" s="12" t="n">
        <v>3</v>
      </c>
      <c r="G9820" s="19" t="n">
        <v>43.2</v>
      </c>
      <c r="H9820" s="19" t="n">
        <v>35.03</v>
      </c>
      <c r="I9820" s="19" t="n">
        <f aca="false">ROUND(F9820*G9820,2)</f>
        <v>129.6</v>
      </c>
      <c r="J9820" s="19" t="n">
        <f aca="false">ROUND(F9820*H9820,2)</f>
        <v>105.09</v>
      </c>
      <c r="K9820" s="19" t="n">
        <f aca="false">INDEX(Pricebook!$L$2:$L$1401,MATCH(D9820,Pricebook!$A$2:$A$1401,0))</f>
        <v>46.75</v>
      </c>
      <c r="L9820" s="19" t="n">
        <f aca="false">ROUND(F9820*K9820,2)</f>
        <v>140.25</v>
      </c>
      <c r="M9820" s="24" t="n">
        <f aca="false">DATE(YEAR(C9820),MONTH(C9820),1)</f>
        <v>46266</v>
      </c>
    </row>
    <row r="9821" customFormat="false" ht="15" hidden="false" customHeight="false" outlineLevel="0" collapsed="false">
      <c r="A9821" s="21" t="s">
        <v>4155</v>
      </c>
      <c r="B9821" s="21" t="s">
        <v>3021</v>
      </c>
      <c r="C9821" s="23" t="n">
        <v>46277</v>
      </c>
      <c r="D9821" s="21" t="s">
        <v>446</v>
      </c>
      <c r="E9821" s="21" t="s">
        <v>366</v>
      </c>
      <c r="F9821" s="12" t="n">
        <v>2</v>
      </c>
      <c r="G9821" s="19" t="n">
        <v>72.1</v>
      </c>
      <c r="H9821" s="19" t="n">
        <v>51.79</v>
      </c>
      <c r="I9821" s="19" t="n">
        <f aca="false">ROUND(F9821*G9821,2)</f>
        <v>144.2</v>
      </c>
      <c r="J9821" s="19" t="n">
        <f aca="false">ROUND(F9821*H9821,2)</f>
        <v>103.58</v>
      </c>
      <c r="K9821" s="19" t="n">
        <f aca="false">INDEX(Pricebook!$L$2:$L$1401,MATCH(D9821,Pricebook!$A$2:$A$1401,0))</f>
        <v>77.3</v>
      </c>
      <c r="L9821" s="19" t="n">
        <f aca="false">ROUND(F9821*K9821,2)</f>
        <v>154.6</v>
      </c>
      <c r="M9821" s="24" t="n">
        <f aca="false">DATE(YEAR(C9821),MONTH(C9821),1)</f>
        <v>46266</v>
      </c>
    </row>
    <row r="9822" customFormat="false" ht="15" hidden="false" customHeight="false" outlineLevel="0" collapsed="false">
      <c r="A9822" s="21" t="s">
        <v>4155</v>
      </c>
      <c r="B9822" s="21" t="s">
        <v>3021</v>
      </c>
      <c r="C9822" s="23" t="n">
        <v>46277</v>
      </c>
      <c r="D9822" s="21" t="s">
        <v>318</v>
      </c>
      <c r="E9822" s="21" t="s">
        <v>108</v>
      </c>
      <c r="F9822" s="12" t="n">
        <v>3</v>
      </c>
      <c r="G9822" s="19" t="n">
        <v>10.95</v>
      </c>
      <c r="H9822" s="19" t="n">
        <v>8.28</v>
      </c>
      <c r="I9822" s="19" t="n">
        <f aca="false">ROUND(F9822*G9822,2)</f>
        <v>32.85</v>
      </c>
      <c r="J9822" s="19" t="n">
        <f aca="false">ROUND(F9822*H9822,2)</f>
        <v>24.84</v>
      </c>
      <c r="K9822" s="19" t="n">
        <f aca="false">INDEX(Pricebook!$L$2:$L$1401,MATCH(D9822,Pricebook!$A$2:$A$1401,0))</f>
        <v>11.85</v>
      </c>
      <c r="L9822" s="19" t="n">
        <f aca="false">ROUND(F9822*K9822,2)</f>
        <v>35.55</v>
      </c>
      <c r="M9822" s="24" t="n">
        <f aca="false">DATE(YEAR(C9822),MONTH(C9822),1)</f>
        <v>46266</v>
      </c>
    </row>
    <row r="9823" customFormat="false" ht="15" hidden="false" customHeight="false" outlineLevel="0" collapsed="false">
      <c r="A9823" s="21" t="s">
        <v>4155</v>
      </c>
      <c r="B9823" s="21" t="s">
        <v>3021</v>
      </c>
      <c r="C9823" s="23" t="n">
        <v>46277</v>
      </c>
      <c r="D9823" s="21" t="s">
        <v>2446</v>
      </c>
      <c r="E9823" s="21" t="s">
        <v>2202</v>
      </c>
      <c r="F9823" s="12" t="n">
        <v>2</v>
      </c>
      <c r="G9823" s="19" t="n">
        <v>19</v>
      </c>
      <c r="H9823" s="19" t="n">
        <v>11.77</v>
      </c>
      <c r="I9823" s="19" t="n">
        <f aca="false">ROUND(F9823*G9823,2)</f>
        <v>38</v>
      </c>
      <c r="J9823" s="19" t="n">
        <f aca="false">ROUND(F9823*H9823,2)</f>
        <v>23.54</v>
      </c>
      <c r="K9823" s="19" t="n">
        <f aca="false">INDEX(Pricebook!$L$2:$L$1401,MATCH(D9823,Pricebook!$A$2:$A$1401,0))</f>
        <v>20.3</v>
      </c>
      <c r="L9823" s="19" t="n">
        <f aca="false">ROUND(F9823*K9823,2)</f>
        <v>40.6</v>
      </c>
      <c r="M9823" s="24" t="n">
        <f aca="false">DATE(YEAR(C9823),MONTH(C9823),1)</f>
        <v>46266</v>
      </c>
    </row>
    <row r="9824" customFormat="false" ht="15" hidden="false" customHeight="false" outlineLevel="0" collapsed="false">
      <c r="A9824" s="21" t="s">
        <v>4155</v>
      </c>
      <c r="B9824" s="21" t="s">
        <v>3021</v>
      </c>
      <c r="C9824" s="23" t="n">
        <v>46277</v>
      </c>
      <c r="D9824" s="21" t="s">
        <v>2299</v>
      </c>
      <c r="E9824" s="21" t="s">
        <v>2202</v>
      </c>
      <c r="F9824" s="12" t="n">
        <v>5</v>
      </c>
      <c r="G9824" s="19" t="n">
        <v>7.65</v>
      </c>
      <c r="H9824" s="19" t="n">
        <v>4.67</v>
      </c>
      <c r="I9824" s="19" t="n">
        <f aca="false">ROUND(F9824*G9824,2)</f>
        <v>38.25</v>
      </c>
      <c r="J9824" s="19" t="n">
        <f aca="false">ROUND(F9824*H9824,2)</f>
        <v>23.35</v>
      </c>
      <c r="K9824" s="19" t="n">
        <f aca="false">INDEX(Pricebook!$L$2:$L$1401,MATCH(D9824,Pricebook!$A$2:$A$1401,0))</f>
        <v>8.1</v>
      </c>
      <c r="L9824" s="19" t="n">
        <f aca="false">ROUND(F9824*K9824,2)</f>
        <v>40.5</v>
      </c>
      <c r="M9824" s="24" t="n">
        <f aca="false">DATE(YEAR(C9824),MONTH(C9824),1)</f>
        <v>46266</v>
      </c>
    </row>
    <row r="9825" customFormat="false" ht="15" hidden="false" customHeight="false" outlineLevel="0" collapsed="false">
      <c r="A9825" s="21" t="s">
        <v>4155</v>
      </c>
      <c r="B9825" s="21" t="s">
        <v>3021</v>
      </c>
      <c r="C9825" s="23" t="n">
        <v>46277</v>
      </c>
      <c r="D9825" s="21" t="s">
        <v>2918</v>
      </c>
      <c r="E9825" s="21" t="s">
        <v>2748</v>
      </c>
      <c r="F9825" s="12" t="n">
        <v>3</v>
      </c>
      <c r="G9825" s="19" t="n">
        <v>68.75</v>
      </c>
      <c r="H9825" s="19" t="n">
        <v>41.31</v>
      </c>
      <c r="I9825" s="19" t="n">
        <f aca="false">ROUND(F9825*G9825,2)</f>
        <v>206.25</v>
      </c>
      <c r="J9825" s="19" t="n">
        <f aca="false">ROUND(F9825*H9825,2)</f>
        <v>123.93</v>
      </c>
      <c r="K9825" s="19" t="n">
        <f aca="false">INDEX(Pricebook!$L$2:$L$1401,MATCH(D9825,Pricebook!$A$2:$A$1401,0))</f>
        <v>75.15</v>
      </c>
      <c r="L9825" s="19" t="n">
        <f aca="false">ROUND(F9825*K9825,2)</f>
        <v>225.45</v>
      </c>
      <c r="M9825" s="24" t="n">
        <f aca="false">DATE(YEAR(C9825),MONTH(C9825),1)</f>
        <v>46266</v>
      </c>
    </row>
    <row r="9826" customFormat="false" ht="15" hidden="false" customHeight="false" outlineLevel="0" collapsed="false">
      <c r="A9826" s="21" t="s">
        <v>4155</v>
      </c>
      <c r="B9826" s="21" t="s">
        <v>3021</v>
      </c>
      <c r="C9826" s="23" t="n">
        <v>46277</v>
      </c>
      <c r="D9826" s="21" t="s">
        <v>171</v>
      </c>
      <c r="E9826" s="21" t="s">
        <v>108</v>
      </c>
      <c r="F9826" s="12" t="n">
        <v>1</v>
      </c>
      <c r="G9826" s="19" t="n">
        <v>80</v>
      </c>
      <c r="H9826" s="19" t="n">
        <v>60.75</v>
      </c>
      <c r="I9826" s="19" t="n">
        <f aca="false">ROUND(F9826*G9826,2)</f>
        <v>80</v>
      </c>
      <c r="J9826" s="19" t="n">
        <f aca="false">ROUND(F9826*H9826,2)</f>
        <v>60.75</v>
      </c>
      <c r="K9826" s="19" t="n">
        <f aca="false">INDEX(Pricebook!$L$2:$L$1401,MATCH(D9826,Pricebook!$A$2:$A$1401,0))</f>
        <v>86.8</v>
      </c>
      <c r="L9826" s="19" t="n">
        <f aca="false">ROUND(F9826*K9826,2)</f>
        <v>86.8</v>
      </c>
      <c r="M9826" s="24" t="n">
        <f aca="false">DATE(YEAR(C9826),MONTH(C9826),1)</f>
        <v>46266</v>
      </c>
    </row>
    <row r="9827" customFormat="false" ht="15" hidden="false" customHeight="false" outlineLevel="0" collapsed="false">
      <c r="A9827" s="21" t="s">
        <v>4155</v>
      </c>
      <c r="B9827" s="21" t="s">
        <v>3021</v>
      </c>
      <c r="C9827" s="23" t="n">
        <v>46277</v>
      </c>
      <c r="D9827" s="21" t="s">
        <v>277</v>
      </c>
      <c r="E9827" s="21" t="s">
        <v>108</v>
      </c>
      <c r="F9827" s="12" t="n">
        <v>1</v>
      </c>
      <c r="G9827" s="19" t="n">
        <v>274.3</v>
      </c>
      <c r="H9827" s="19" t="n">
        <v>209.99</v>
      </c>
      <c r="I9827" s="19" t="n">
        <f aca="false">ROUND(F9827*G9827,2)</f>
        <v>274.3</v>
      </c>
      <c r="J9827" s="19" t="n">
        <f aca="false">ROUND(F9827*H9827,2)</f>
        <v>209.99</v>
      </c>
      <c r="K9827" s="19" t="n">
        <f aca="false">INDEX(Pricebook!$L$2:$L$1401,MATCH(D9827,Pricebook!$A$2:$A$1401,0))</f>
        <v>300</v>
      </c>
      <c r="L9827" s="19" t="n">
        <f aca="false">ROUND(F9827*K9827,2)</f>
        <v>300</v>
      </c>
      <c r="M9827" s="24" t="n">
        <f aca="false">DATE(YEAR(C9827),MONTH(C9827),1)</f>
        <v>46266</v>
      </c>
    </row>
    <row r="9828" customFormat="false" ht="15" hidden="false" customHeight="false" outlineLevel="0" collapsed="false">
      <c r="A9828" s="21" t="s">
        <v>4155</v>
      </c>
      <c r="B9828" s="21" t="s">
        <v>3021</v>
      </c>
      <c r="C9828" s="23" t="n">
        <v>46277</v>
      </c>
      <c r="D9828" s="21" t="s">
        <v>2351</v>
      </c>
      <c r="E9828" s="21" t="s">
        <v>2202</v>
      </c>
      <c r="F9828" s="12" t="n">
        <v>12</v>
      </c>
      <c r="G9828" s="19" t="n">
        <v>12.3</v>
      </c>
      <c r="H9828" s="19" t="n">
        <v>7.53</v>
      </c>
      <c r="I9828" s="19" t="n">
        <f aca="false">ROUND(F9828*G9828,2)</f>
        <v>147.6</v>
      </c>
      <c r="J9828" s="19" t="n">
        <f aca="false">ROUND(F9828*H9828,2)</f>
        <v>90.36</v>
      </c>
      <c r="K9828" s="19" t="n">
        <f aca="false">INDEX(Pricebook!$L$2:$L$1401,MATCH(D9828,Pricebook!$A$2:$A$1401,0))</f>
        <v>13</v>
      </c>
      <c r="L9828" s="19" t="n">
        <f aca="false">ROUND(F9828*K9828,2)</f>
        <v>156</v>
      </c>
      <c r="M9828" s="24" t="n">
        <f aca="false">DATE(YEAR(C9828),MONTH(C9828),1)</f>
        <v>46266</v>
      </c>
    </row>
    <row r="9829" customFormat="false" ht="15" hidden="false" customHeight="false" outlineLevel="0" collapsed="false">
      <c r="A9829" s="21" t="s">
        <v>4155</v>
      </c>
      <c r="B9829" s="21" t="s">
        <v>3021</v>
      </c>
      <c r="C9829" s="23" t="n">
        <v>46277</v>
      </c>
      <c r="D9829" s="21" t="s">
        <v>915</v>
      </c>
      <c r="E9829" s="21" t="s">
        <v>366</v>
      </c>
      <c r="F9829" s="12" t="n">
        <v>2</v>
      </c>
      <c r="G9829" s="19" t="n">
        <v>157.2</v>
      </c>
      <c r="H9829" s="19" t="n">
        <v>112.91</v>
      </c>
      <c r="I9829" s="19" t="n">
        <f aca="false">ROUND(F9829*G9829,2)</f>
        <v>314.4</v>
      </c>
      <c r="J9829" s="19" t="n">
        <f aca="false">ROUND(F9829*H9829,2)</f>
        <v>225.82</v>
      </c>
      <c r="K9829" s="19" t="n">
        <f aca="false">INDEX(Pricebook!$L$2:$L$1401,MATCH(D9829,Pricebook!$A$2:$A$1401,0))</f>
        <v>168.55</v>
      </c>
      <c r="L9829" s="19" t="n">
        <f aca="false">ROUND(F9829*K9829,2)</f>
        <v>337.1</v>
      </c>
      <c r="M9829" s="24" t="n">
        <f aca="false">DATE(YEAR(C9829),MONTH(C9829),1)</f>
        <v>46266</v>
      </c>
    </row>
    <row r="9830" customFormat="false" ht="15" hidden="false" customHeight="false" outlineLevel="0" collapsed="false">
      <c r="A9830" s="21" t="s">
        <v>4155</v>
      </c>
      <c r="B9830" s="21" t="s">
        <v>3021</v>
      </c>
      <c r="C9830" s="23" t="n">
        <v>46277</v>
      </c>
      <c r="D9830" s="21" t="s">
        <v>2880</v>
      </c>
      <c r="E9830" s="21" t="s">
        <v>2748</v>
      </c>
      <c r="F9830" s="12" t="n">
        <v>4</v>
      </c>
      <c r="G9830" s="19" t="n">
        <v>18.4</v>
      </c>
      <c r="H9830" s="19" t="n">
        <v>10.98</v>
      </c>
      <c r="I9830" s="19" t="n">
        <f aca="false">ROUND(F9830*G9830,2)</f>
        <v>73.6</v>
      </c>
      <c r="J9830" s="19" t="n">
        <f aca="false">ROUND(F9830*H9830,2)</f>
        <v>43.92</v>
      </c>
      <c r="K9830" s="19" t="n">
        <f aca="false">INDEX(Pricebook!$L$2:$L$1401,MATCH(D9830,Pricebook!$A$2:$A$1401,0))</f>
        <v>20</v>
      </c>
      <c r="L9830" s="19" t="n">
        <f aca="false">ROUND(F9830*K9830,2)</f>
        <v>80</v>
      </c>
      <c r="M9830" s="24" t="n">
        <f aca="false">DATE(YEAR(C9830),MONTH(C9830),1)</f>
        <v>46266</v>
      </c>
    </row>
    <row r="9831" customFormat="false" ht="15" hidden="false" customHeight="false" outlineLevel="0" collapsed="false">
      <c r="A9831" s="21" t="s">
        <v>4155</v>
      </c>
      <c r="B9831" s="21" t="s">
        <v>3021</v>
      </c>
      <c r="C9831" s="23" t="n">
        <v>46277</v>
      </c>
      <c r="D9831" s="21" t="s">
        <v>344</v>
      </c>
      <c r="E9831" s="21" t="s">
        <v>108</v>
      </c>
      <c r="F9831" s="12" t="n">
        <v>1</v>
      </c>
      <c r="G9831" s="19" t="n">
        <v>57.45</v>
      </c>
      <c r="H9831" s="19" t="n">
        <v>47.88</v>
      </c>
      <c r="I9831" s="19" t="n">
        <f aca="false">ROUND(F9831*G9831,2)</f>
        <v>57.45</v>
      </c>
      <c r="J9831" s="19" t="n">
        <f aca="false">ROUND(F9831*H9831,2)</f>
        <v>47.88</v>
      </c>
      <c r="K9831" s="19" t="n">
        <f aca="false">INDEX(Pricebook!$L$2:$L$1401,MATCH(D9831,Pricebook!$A$2:$A$1401,0))</f>
        <v>62.2</v>
      </c>
      <c r="L9831" s="19" t="n">
        <f aca="false">ROUND(F9831*K9831,2)</f>
        <v>62.2</v>
      </c>
      <c r="M9831" s="24" t="n">
        <f aca="false">DATE(YEAR(C9831),MONTH(C9831),1)</f>
        <v>46266</v>
      </c>
    </row>
    <row r="9832" customFormat="false" ht="15" hidden="false" customHeight="false" outlineLevel="0" collapsed="false">
      <c r="A9832" s="21" t="s">
        <v>4156</v>
      </c>
      <c r="B9832" s="21" t="s">
        <v>3170</v>
      </c>
      <c r="C9832" s="23" t="n">
        <v>46277</v>
      </c>
      <c r="D9832" s="21" t="s">
        <v>2766</v>
      </c>
      <c r="E9832" s="21" t="s">
        <v>2748</v>
      </c>
      <c r="F9832" s="12" t="n">
        <v>8</v>
      </c>
      <c r="G9832" s="19" t="n">
        <v>4.45</v>
      </c>
      <c r="H9832" s="19" t="n">
        <v>2.63</v>
      </c>
      <c r="I9832" s="19" t="n">
        <f aca="false">ROUND(F9832*G9832,2)</f>
        <v>35.6</v>
      </c>
      <c r="J9832" s="19" t="n">
        <f aca="false">ROUND(F9832*H9832,2)</f>
        <v>21.04</v>
      </c>
      <c r="K9832" s="19" t="n">
        <f aca="false">INDEX(Pricebook!$L$2:$L$1401,MATCH(D9832,Pricebook!$A$2:$A$1401,0))</f>
        <v>4.8</v>
      </c>
      <c r="L9832" s="19" t="n">
        <f aca="false">ROUND(F9832*K9832,2)</f>
        <v>38.4</v>
      </c>
      <c r="M9832" s="24" t="n">
        <f aca="false">DATE(YEAR(C9832),MONTH(C9832),1)</f>
        <v>46266</v>
      </c>
    </row>
    <row r="9833" customFormat="false" ht="15" hidden="false" customHeight="false" outlineLevel="0" collapsed="false">
      <c r="A9833" s="21" t="s">
        <v>4156</v>
      </c>
      <c r="B9833" s="21" t="s">
        <v>3170</v>
      </c>
      <c r="C9833" s="23" t="n">
        <v>46277</v>
      </c>
      <c r="D9833" s="21" t="s">
        <v>1096</v>
      </c>
      <c r="E9833" s="21" t="s">
        <v>971</v>
      </c>
      <c r="F9833" s="12" t="n">
        <v>1</v>
      </c>
      <c r="G9833" s="19" t="n">
        <v>164.3</v>
      </c>
      <c r="H9833" s="19" t="n">
        <v>134.78</v>
      </c>
      <c r="I9833" s="19" t="n">
        <f aca="false">ROUND(F9833*G9833,2)</f>
        <v>164.3</v>
      </c>
      <c r="J9833" s="19" t="n">
        <f aca="false">ROUND(F9833*H9833,2)</f>
        <v>134.78</v>
      </c>
      <c r="K9833" s="19" t="n">
        <f aca="false">INDEX(Pricebook!$L$2:$L$1401,MATCH(D9833,Pricebook!$A$2:$A$1401,0))</f>
        <v>192.55</v>
      </c>
      <c r="L9833" s="19" t="n">
        <f aca="false">ROUND(F9833*K9833,2)</f>
        <v>192.55</v>
      </c>
      <c r="M9833" s="24" t="n">
        <f aca="false">DATE(YEAR(C9833),MONTH(C9833),1)</f>
        <v>46266</v>
      </c>
    </row>
    <row r="9834" customFormat="false" ht="15" hidden="false" customHeight="false" outlineLevel="0" collapsed="false">
      <c r="A9834" s="21" t="s">
        <v>4156</v>
      </c>
      <c r="B9834" s="21" t="s">
        <v>3170</v>
      </c>
      <c r="C9834" s="23" t="n">
        <v>46277</v>
      </c>
      <c r="D9834" s="21" t="s">
        <v>1362</v>
      </c>
      <c r="E9834" s="21" t="s">
        <v>971</v>
      </c>
      <c r="F9834" s="12" t="n">
        <v>28</v>
      </c>
      <c r="G9834" s="19" t="n">
        <v>71.8</v>
      </c>
      <c r="H9834" s="19" t="n">
        <v>64.6</v>
      </c>
      <c r="I9834" s="19" t="n">
        <f aca="false">ROUND(F9834*G9834,2)</f>
        <v>2010.4</v>
      </c>
      <c r="J9834" s="19" t="n">
        <f aca="false">ROUND(F9834*H9834,2)</f>
        <v>1808.8</v>
      </c>
      <c r="K9834" s="19" t="n">
        <f aca="false">INDEX(Pricebook!$L$2:$L$1401,MATCH(D9834,Pricebook!$A$2:$A$1401,0))</f>
        <v>82.85</v>
      </c>
      <c r="L9834" s="19" t="n">
        <f aca="false">ROUND(F9834*K9834,2)</f>
        <v>2319.8</v>
      </c>
      <c r="M9834" s="24" t="n">
        <f aca="false">DATE(YEAR(C9834),MONTH(C9834),1)</f>
        <v>46266</v>
      </c>
    </row>
    <row r="9835" customFormat="false" ht="15" hidden="false" customHeight="false" outlineLevel="0" collapsed="false">
      <c r="A9835" s="21" t="s">
        <v>4156</v>
      </c>
      <c r="B9835" s="21" t="s">
        <v>3170</v>
      </c>
      <c r="C9835" s="23" t="n">
        <v>46277</v>
      </c>
      <c r="D9835" s="21" t="s">
        <v>2946</v>
      </c>
      <c r="E9835" s="21" t="s">
        <v>2748</v>
      </c>
      <c r="F9835" s="12" t="n">
        <v>6</v>
      </c>
      <c r="G9835" s="19" t="n">
        <v>9.3</v>
      </c>
      <c r="H9835" s="19" t="n">
        <v>5.53</v>
      </c>
      <c r="I9835" s="19" t="n">
        <f aca="false">ROUND(F9835*G9835,2)</f>
        <v>55.8</v>
      </c>
      <c r="J9835" s="19" t="n">
        <f aca="false">ROUND(F9835*H9835,2)</f>
        <v>33.18</v>
      </c>
      <c r="K9835" s="19" t="n">
        <f aca="false">INDEX(Pricebook!$L$2:$L$1401,MATCH(D9835,Pricebook!$A$2:$A$1401,0))</f>
        <v>10.1</v>
      </c>
      <c r="L9835" s="19" t="n">
        <f aca="false">ROUND(F9835*K9835,2)</f>
        <v>60.6</v>
      </c>
      <c r="M9835" s="24" t="n">
        <f aca="false">DATE(YEAR(C9835),MONTH(C9835),1)</f>
        <v>46266</v>
      </c>
    </row>
    <row r="9836" customFormat="false" ht="15" hidden="false" customHeight="false" outlineLevel="0" collapsed="false">
      <c r="A9836" s="21" t="s">
        <v>4156</v>
      </c>
      <c r="B9836" s="21" t="s">
        <v>3170</v>
      </c>
      <c r="C9836" s="23" t="n">
        <v>46277</v>
      </c>
      <c r="D9836" s="21" t="s">
        <v>1292</v>
      </c>
      <c r="E9836" s="21" t="s">
        <v>971</v>
      </c>
      <c r="F9836" s="12" t="n">
        <v>5</v>
      </c>
      <c r="G9836" s="19" t="n">
        <v>2.8</v>
      </c>
      <c r="H9836" s="19" t="n">
        <v>2.29</v>
      </c>
      <c r="I9836" s="19" t="n">
        <f aca="false">ROUND(F9836*G9836,2)</f>
        <v>14</v>
      </c>
      <c r="J9836" s="19" t="n">
        <f aca="false">ROUND(F9836*H9836,2)</f>
        <v>11.45</v>
      </c>
      <c r="K9836" s="19" t="n">
        <f aca="false">INDEX(Pricebook!$L$2:$L$1401,MATCH(D9836,Pricebook!$A$2:$A$1401,0))</f>
        <v>3.3</v>
      </c>
      <c r="L9836" s="19" t="n">
        <f aca="false">ROUND(F9836*K9836,2)</f>
        <v>16.5</v>
      </c>
      <c r="M9836" s="24" t="n">
        <f aca="false">DATE(YEAR(C9836),MONTH(C9836),1)</f>
        <v>46266</v>
      </c>
    </row>
    <row r="9837" customFormat="false" ht="15" hidden="false" customHeight="false" outlineLevel="0" collapsed="false">
      <c r="A9837" s="21" t="s">
        <v>4156</v>
      </c>
      <c r="B9837" s="21" t="s">
        <v>3170</v>
      </c>
      <c r="C9837" s="23" t="n">
        <v>46277</v>
      </c>
      <c r="D9837" s="21" t="s">
        <v>2820</v>
      </c>
      <c r="E9837" s="21" t="s">
        <v>2748</v>
      </c>
      <c r="F9837" s="12" t="n">
        <v>6</v>
      </c>
      <c r="G9837" s="19" t="n">
        <v>34.4</v>
      </c>
      <c r="H9837" s="19" t="n">
        <v>20.74</v>
      </c>
      <c r="I9837" s="19" t="n">
        <f aca="false">ROUND(F9837*G9837,2)</f>
        <v>206.4</v>
      </c>
      <c r="J9837" s="19" t="n">
        <f aca="false">ROUND(F9837*H9837,2)</f>
        <v>124.44</v>
      </c>
      <c r="K9837" s="19" t="n">
        <f aca="false">INDEX(Pricebook!$L$2:$L$1401,MATCH(D9837,Pricebook!$A$2:$A$1401,0))</f>
        <v>37.75</v>
      </c>
      <c r="L9837" s="19" t="n">
        <f aca="false">ROUND(F9837*K9837,2)</f>
        <v>226.5</v>
      </c>
      <c r="M9837" s="24" t="n">
        <f aca="false">DATE(YEAR(C9837),MONTH(C9837),1)</f>
        <v>46266</v>
      </c>
    </row>
    <row r="9838" customFormat="false" ht="15" hidden="false" customHeight="false" outlineLevel="0" collapsed="false">
      <c r="A9838" s="21" t="s">
        <v>4156</v>
      </c>
      <c r="B9838" s="21" t="s">
        <v>3170</v>
      </c>
      <c r="C9838" s="23" t="n">
        <v>46277</v>
      </c>
      <c r="D9838" s="21" t="s">
        <v>685</v>
      </c>
      <c r="E9838" s="21" t="s">
        <v>366</v>
      </c>
      <c r="F9838" s="12" t="n">
        <v>2</v>
      </c>
      <c r="G9838" s="19" t="n">
        <v>53.3</v>
      </c>
      <c r="H9838" s="19" t="n">
        <v>38.63</v>
      </c>
      <c r="I9838" s="19" t="n">
        <f aca="false">ROUND(F9838*G9838,2)</f>
        <v>106.6</v>
      </c>
      <c r="J9838" s="19" t="n">
        <f aca="false">ROUND(F9838*H9838,2)</f>
        <v>77.26</v>
      </c>
      <c r="K9838" s="19" t="n">
        <f aca="false">INDEX(Pricebook!$L$2:$L$1401,MATCH(D9838,Pricebook!$A$2:$A$1401,0))</f>
        <v>57.7</v>
      </c>
      <c r="L9838" s="19" t="n">
        <f aca="false">ROUND(F9838*K9838,2)</f>
        <v>115.4</v>
      </c>
      <c r="M9838" s="24" t="n">
        <f aca="false">DATE(YEAR(C9838),MONTH(C9838),1)</f>
        <v>46266</v>
      </c>
    </row>
    <row r="9839" customFormat="false" ht="15" hidden="false" customHeight="false" outlineLevel="0" collapsed="false">
      <c r="A9839" s="21" t="s">
        <v>4156</v>
      </c>
      <c r="B9839" s="21" t="s">
        <v>3170</v>
      </c>
      <c r="C9839" s="23" t="n">
        <v>46277</v>
      </c>
      <c r="D9839" s="21" t="s">
        <v>2040</v>
      </c>
      <c r="E9839" s="21" t="s">
        <v>1941</v>
      </c>
      <c r="F9839" s="12" t="n">
        <v>2</v>
      </c>
      <c r="G9839" s="19" t="n">
        <v>71.9</v>
      </c>
      <c r="H9839" s="19" t="n">
        <v>51.16</v>
      </c>
      <c r="I9839" s="19" t="n">
        <f aca="false">ROUND(F9839*G9839,2)</f>
        <v>143.8</v>
      </c>
      <c r="J9839" s="19" t="n">
        <f aca="false">ROUND(F9839*H9839,2)</f>
        <v>102.32</v>
      </c>
      <c r="K9839" s="19" t="n">
        <f aca="false">INDEX(Pricebook!$L$2:$L$1401,MATCH(D9839,Pricebook!$A$2:$A$1401,0))</f>
        <v>75.25</v>
      </c>
      <c r="L9839" s="19" t="n">
        <f aca="false">ROUND(F9839*K9839,2)</f>
        <v>150.5</v>
      </c>
      <c r="M9839" s="24" t="n">
        <f aca="false">DATE(YEAR(C9839),MONTH(C9839),1)</f>
        <v>46266</v>
      </c>
    </row>
    <row r="9840" customFormat="false" ht="15" hidden="false" customHeight="false" outlineLevel="0" collapsed="false">
      <c r="A9840" s="21" t="s">
        <v>4156</v>
      </c>
      <c r="B9840" s="21" t="s">
        <v>3170</v>
      </c>
      <c r="C9840" s="23" t="n">
        <v>46277</v>
      </c>
      <c r="D9840" s="21" t="s">
        <v>1992</v>
      </c>
      <c r="E9840" s="21" t="s">
        <v>1941</v>
      </c>
      <c r="F9840" s="12" t="n">
        <v>1</v>
      </c>
      <c r="G9840" s="19" t="n">
        <v>212.3</v>
      </c>
      <c r="H9840" s="19" t="n">
        <v>137.65</v>
      </c>
      <c r="I9840" s="19" t="n">
        <f aca="false">ROUND(F9840*G9840,2)</f>
        <v>212.3</v>
      </c>
      <c r="J9840" s="19" t="n">
        <f aca="false">ROUND(F9840*H9840,2)</f>
        <v>137.65</v>
      </c>
      <c r="K9840" s="19" t="n">
        <f aca="false">INDEX(Pricebook!$L$2:$L$1401,MATCH(D9840,Pricebook!$A$2:$A$1401,0))</f>
        <v>222.05</v>
      </c>
      <c r="L9840" s="19" t="n">
        <f aca="false">ROUND(F9840*K9840,2)</f>
        <v>222.05</v>
      </c>
      <c r="M9840" s="24" t="n">
        <f aca="false">DATE(YEAR(C9840),MONTH(C9840),1)</f>
        <v>46266</v>
      </c>
    </row>
    <row r="9841" customFormat="false" ht="15" hidden="false" customHeight="false" outlineLevel="0" collapsed="false">
      <c r="A9841" s="21" t="s">
        <v>4156</v>
      </c>
      <c r="B9841" s="21" t="s">
        <v>3170</v>
      </c>
      <c r="C9841" s="23" t="n">
        <v>46277</v>
      </c>
      <c r="D9841" s="21" t="s">
        <v>2918</v>
      </c>
      <c r="E9841" s="21" t="s">
        <v>2748</v>
      </c>
      <c r="F9841" s="12" t="n">
        <v>1</v>
      </c>
      <c r="G9841" s="19" t="n">
        <v>68.75</v>
      </c>
      <c r="H9841" s="19" t="n">
        <v>41.31</v>
      </c>
      <c r="I9841" s="19" t="n">
        <f aca="false">ROUND(F9841*G9841,2)</f>
        <v>68.75</v>
      </c>
      <c r="J9841" s="19" t="n">
        <f aca="false">ROUND(F9841*H9841,2)</f>
        <v>41.31</v>
      </c>
      <c r="K9841" s="19" t="n">
        <f aca="false">INDEX(Pricebook!$L$2:$L$1401,MATCH(D9841,Pricebook!$A$2:$A$1401,0))</f>
        <v>75.15</v>
      </c>
      <c r="L9841" s="19" t="n">
        <f aca="false">ROUND(F9841*K9841,2)</f>
        <v>75.15</v>
      </c>
      <c r="M9841" s="24" t="n">
        <f aca="false">DATE(YEAR(C9841),MONTH(C9841),1)</f>
        <v>46266</v>
      </c>
    </row>
    <row r="9842" customFormat="false" ht="15" hidden="false" customHeight="false" outlineLevel="0" collapsed="false">
      <c r="A9842" s="21" t="s">
        <v>4156</v>
      </c>
      <c r="B9842" s="21" t="s">
        <v>3170</v>
      </c>
      <c r="C9842" s="23" t="n">
        <v>46277</v>
      </c>
      <c r="D9842" s="21" t="s">
        <v>923</v>
      </c>
      <c r="E9842" s="21" t="s">
        <v>366</v>
      </c>
      <c r="F9842" s="12" t="n">
        <v>2</v>
      </c>
      <c r="G9842" s="19" t="n">
        <v>278.1</v>
      </c>
      <c r="H9842" s="19" t="n">
        <v>202.83</v>
      </c>
      <c r="I9842" s="19" t="n">
        <f aca="false">ROUND(F9842*G9842,2)</f>
        <v>556.2</v>
      </c>
      <c r="J9842" s="19" t="n">
        <f aca="false">ROUND(F9842*H9842,2)</f>
        <v>405.66</v>
      </c>
      <c r="K9842" s="19" t="n">
        <f aca="false">INDEX(Pricebook!$L$2:$L$1401,MATCH(D9842,Pricebook!$A$2:$A$1401,0))</f>
        <v>302.75</v>
      </c>
      <c r="L9842" s="19" t="n">
        <f aca="false">ROUND(F9842*K9842,2)</f>
        <v>605.5</v>
      </c>
      <c r="M9842" s="24" t="n">
        <f aca="false">DATE(YEAR(C9842),MONTH(C9842),1)</f>
        <v>46266</v>
      </c>
    </row>
    <row r="9843" customFormat="false" ht="15" hidden="false" customHeight="false" outlineLevel="0" collapsed="false">
      <c r="A9843" s="21" t="s">
        <v>4156</v>
      </c>
      <c r="B9843" s="21" t="s">
        <v>3170</v>
      </c>
      <c r="C9843" s="23" t="n">
        <v>46277</v>
      </c>
      <c r="D9843" s="21" t="s">
        <v>917</v>
      </c>
      <c r="E9843" s="21" t="s">
        <v>366</v>
      </c>
      <c r="F9843" s="12" t="n">
        <v>1</v>
      </c>
      <c r="G9843" s="19" t="n">
        <v>45.7</v>
      </c>
      <c r="H9843" s="19" t="n">
        <v>33.25</v>
      </c>
      <c r="I9843" s="19" t="n">
        <f aca="false">ROUND(F9843*G9843,2)</f>
        <v>45.7</v>
      </c>
      <c r="J9843" s="19" t="n">
        <f aca="false">ROUND(F9843*H9843,2)</f>
        <v>33.25</v>
      </c>
      <c r="K9843" s="19" t="n">
        <f aca="false">INDEX(Pricebook!$L$2:$L$1401,MATCH(D9843,Pricebook!$A$2:$A$1401,0))</f>
        <v>49.65</v>
      </c>
      <c r="L9843" s="19" t="n">
        <f aca="false">ROUND(F9843*K9843,2)</f>
        <v>49.65</v>
      </c>
      <c r="M9843" s="24" t="n">
        <f aca="false">DATE(YEAR(C9843),MONTH(C9843),1)</f>
        <v>46266</v>
      </c>
    </row>
    <row r="9844" customFormat="false" ht="15" hidden="false" customHeight="false" outlineLevel="0" collapsed="false">
      <c r="A9844" s="21" t="s">
        <v>4156</v>
      </c>
      <c r="B9844" s="21" t="s">
        <v>3170</v>
      </c>
      <c r="C9844" s="23" t="n">
        <v>46277</v>
      </c>
      <c r="D9844" s="21" t="s">
        <v>1214</v>
      </c>
      <c r="E9844" s="21" t="s">
        <v>971</v>
      </c>
      <c r="F9844" s="12" t="n">
        <v>4</v>
      </c>
      <c r="G9844" s="19" t="n">
        <v>5.35</v>
      </c>
      <c r="H9844" s="19" t="n">
        <v>4.86</v>
      </c>
      <c r="I9844" s="19" t="n">
        <f aca="false">ROUND(F9844*G9844,2)</f>
        <v>21.4</v>
      </c>
      <c r="J9844" s="19" t="n">
        <f aca="false">ROUND(F9844*H9844,2)</f>
        <v>19.44</v>
      </c>
      <c r="K9844" s="19" t="n">
        <f aca="false">INDEX(Pricebook!$L$2:$L$1401,MATCH(D9844,Pricebook!$A$2:$A$1401,0))</f>
        <v>6.25</v>
      </c>
      <c r="L9844" s="19" t="n">
        <f aca="false">ROUND(F9844*K9844,2)</f>
        <v>25</v>
      </c>
      <c r="M9844" s="24" t="n">
        <f aca="false">DATE(YEAR(C9844),MONTH(C9844),1)</f>
        <v>46266</v>
      </c>
    </row>
    <row r="9845" customFormat="false" ht="15" hidden="false" customHeight="false" outlineLevel="0" collapsed="false">
      <c r="A9845" s="21" t="s">
        <v>4156</v>
      </c>
      <c r="B9845" s="21" t="s">
        <v>3170</v>
      </c>
      <c r="C9845" s="23" t="n">
        <v>46277</v>
      </c>
      <c r="D9845" s="21" t="s">
        <v>1224</v>
      </c>
      <c r="E9845" s="21" t="s">
        <v>971</v>
      </c>
      <c r="F9845" s="12" t="n">
        <v>1</v>
      </c>
      <c r="G9845" s="19" t="n">
        <v>1442.9</v>
      </c>
      <c r="H9845" s="19" t="n">
        <v>1181.87</v>
      </c>
      <c r="I9845" s="19" t="n">
        <f aca="false">ROUND(F9845*G9845,2)</f>
        <v>1442.9</v>
      </c>
      <c r="J9845" s="19" t="n">
        <f aca="false">ROUND(F9845*H9845,2)</f>
        <v>1181.87</v>
      </c>
      <c r="K9845" s="19" t="n">
        <f aca="false">INDEX(Pricebook!$L$2:$L$1401,MATCH(D9845,Pricebook!$A$2:$A$1401,0))</f>
        <v>1688.4</v>
      </c>
      <c r="L9845" s="19" t="n">
        <f aca="false">ROUND(F9845*K9845,2)</f>
        <v>1688.4</v>
      </c>
      <c r="M9845" s="24" t="n">
        <f aca="false">DATE(YEAR(C9845),MONTH(C9845),1)</f>
        <v>46266</v>
      </c>
    </row>
    <row r="9846" customFormat="false" ht="15" hidden="false" customHeight="false" outlineLevel="0" collapsed="false">
      <c r="A9846" s="21" t="s">
        <v>4157</v>
      </c>
      <c r="B9846" s="21" t="s">
        <v>3204</v>
      </c>
      <c r="C9846" s="23" t="n">
        <v>46278</v>
      </c>
      <c r="D9846" s="21" t="s">
        <v>2557</v>
      </c>
      <c r="E9846" s="21" t="s">
        <v>2466</v>
      </c>
      <c r="F9846" s="12" t="n">
        <v>2</v>
      </c>
      <c r="G9846" s="19" t="n">
        <v>354.6</v>
      </c>
      <c r="H9846" s="19" t="n">
        <v>222.59</v>
      </c>
      <c r="I9846" s="19" t="n">
        <f aca="false">ROUND(F9846*G9846,2)</f>
        <v>709.2</v>
      </c>
      <c r="J9846" s="19" t="n">
        <f aca="false">ROUND(F9846*H9846,2)</f>
        <v>445.18</v>
      </c>
      <c r="K9846" s="19" t="n">
        <f aca="false">INDEX(Pricebook!$L$2:$L$1401,MATCH(D9846,Pricebook!$A$2:$A$1401,0))</f>
        <v>371</v>
      </c>
      <c r="L9846" s="19" t="n">
        <f aca="false">ROUND(F9846*K9846,2)</f>
        <v>742</v>
      </c>
      <c r="M9846" s="24" t="n">
        <f aca="false">DATE(YEAR(C9846),MONTH(C9846),1)</f>
        <v>46266</v>
      </c>
    </row>
    <row r="9847" customFormat="false" ht="15" hidden="false" customHeight="false" outlineLevel="0" collapsed="false">
      <c r="A9847" s="21" t="s">
        <v>4157</v>
      </c>
      <c r="B9847" s="21" t="s">
        <v>3204</v>
      </c>
      <c r="C9847" s="23" t="n">
        <v>46278</v>
      </c>
      <c r="D9847" s="21" t="s">
        <v>2535</v>
      </c>
      <c r="E9847" s="21" t="s">
        <v>2466</v>
      </c>
      <c r="F9847" s="12" t="n">
        <v>2</v>
      </c>
      <c r="G9847" s="19" t="n">
        <v>36.7</v>
      </c>
      <c r="H9847" s="19" t="n">
        <v>22.66</v>
      </c>
      <c r="I9847" s="19" t="n">
        <f aca="false">ROUND(F9847*G9847,2)</f>
        <v>73.4</v>
      </c>
      <c r="J9847" s="19" t="n">
        <f aca="false">ROUND(F9847*H9847,2)</f>
        <v>45.32</v>
      </c>
      <c r="K9847" s="19" t="n">
        <f aca="false">INDEX(Pricebook!$L$2:$L$1401,MATCH(D9847,Pricebook!$A$2:$A$1401,0))</f>
        <v>37.8</v>
      </c>
      <c r="L9847" s="19" t="n">
        <f aca="false">ROUND(F9847*K9847,2)</f>
        <v>75.6</v>
      </c>
      <c r="M9847" s="24" t="n">
        <f aca="false">DATE(YEAR(C9847),MONTH(C9847),1)</f>
        <v>46266</v>
      </c>
    </row>
    <row r="9848" customFormat="false" ht="15" hidden="false" customHeight="false" outlineLevel="0" collapsed="false">
      <c r="A9848" s="21" t="s">
        <v>4157</v>
      </c>
      <c r="B9848" s="21" t="s">
        <v>3204</v>
      </c>
      <c r="C9848" s="23" t="n">
        <v>46278</v>
      </c>
      <c r="D9848" s="21" t="s">
        <v>737</v>
      </c>
      <c r="E9848" s="21" t="s">
        <v>366</v>
      </c>
      <c r="F9848" s="12" t="n">
        <v>3</v>
      </c>
      <c r="G9848" s="19" t="n">
        <v>11.45</v>
      </c>
      <c r="H9848" s="19" t="n">
        <v>8.23</v>
      </c>
      <c r="I9848" s="19" t="n">
        <f aca="false">ROUND(F9848*G9848,2)</f>
        <v>34.35</v>
      </c>
      <c r="J9848" s="19" t="n">
        <f aca="false">ROUND(F9848*H9848,2)</f>
        <v>24.69</v>
      </c>
      <c r="K9848" s="19" t="n">
        <f aca="false">INDEX(Pricebook!$L$2:$L$1401,MATCH(D9848,Pricebook!$A$2:$A$1401,0))</f>
        <v>12.3</v>
      </c>
      <c r="L9848" s="19" t="n">
        <f aca="false">ROUND(F9848*K9848,2)</f>
        <v>36.9</v>
      </c>
      <c r="M9848" s="24" t="n">
        <f aca="false">DATE(YEAR(C9848),MONTH(C9848),1)</f>
        <v>46266</v>
      </c>
    </row>
    <row r="9849" customFormat="false" ht="15" hidden="false" customHeight="false" outlineLevel="0" collapsed="false">
      <c r="A9849" s="21" t="s">
        <v>4157</v>
      </c>
      <c r="B9849" s="21" t="s">
        <v>3204</v>
      </c>
      <c r="C9849" s="23" t="n">
        <v>46278</v>
      </c>
      <c r="D9849" s="21" t="s">
        <v>713</v>
      </c>
      <c r="E9849" s="21" t="s">
        <v>366</v>
      </c>
      <c r="F9849" s="12" t="n">
        <v>3</v>
      </c>
      <c r="G9849" s="19" t="n">
        <v>22.4</v>
      </c>
      <c r="H9849" s="19" t="n">
        <v>16.09</v>
      </c>
      <c r="I9849" s="19" t="n">
        <f aca="false">ROUND(F9849*G9849,2)</f>
        <v>67.2</v>
      </c>
      <c r="J9849" s="19" t="n">
        <f aca="false">ROUND(F9849*H9849,2)</f>
        <v>48.27</v>
      </c>
      <c r="K9849" s="19" t="n">
        <f aca="false">INDEX(Pricebook!$L$2:$L$1401,MATCH(D9849,Pricebook!$A$2:$A$1401,0))</f>
        <v>24.05</v>
      </c>
      <c r="L9849" s="19" t="n">
        <f aca="false">ROUND(F9849*K9849,2)</f>
        <v>72.15</v>
      </c>
      <c r="M9849" s="24" t="n">
        <f aca="false">DATE(YEAR(C9849),MONTH(C9849),1)</f>
        <v>46266</v>
      </c>
    </row>
    <row r="9850" customFormat="false" ht="15" hidden="false" customHeight="false" outlineLevel="0" collapsed="false">
      <c r="A9850" s="21" t="s">
        <v>4157</v>
      </c>
      <c r="B9850" s="21" t="s">
        <v>3204</v>
      </c>
      <c r="C9850" s="23" t="n">
        <v>46278</v>
      </c>
      <c r="D9850" s="21" t="s">
        <v>2501</v>
      </c>
      <c r="E9850" s="21" t="s">
        <v>2466</v>
      </c>
      <c r="F9850" s="12" t="n">
        <v>3</v>
      </c>
      <c r="G9850" s="19" t="n">
        <v>73.35</v>
      </c>
      <c r="H9850" s="19" t="n">
        <v>45.24</v>
      </c>
      <c r="I9850" s="19" t="n">
        <f aca="false">ROUND(F9850*G9850,2)</f>
        <v>220.05</v>
      </c>
      <c r="J9850" s="19" t="n">
        <f aca="false">ROUND(F9850*H9850,2)</f>
        <v>135.72</v>
      </c>
      <c r="K9850" s="19" t="n">
        <f aca="false">INDEX(Pricebook!$L$2:$L$1401,MATCH(D9850,Pricebook!$A$2:$A$1401,0))</f>
        <v>75.4</v>
      </c>
      <c r="L9850" s="19" t="n">
        <f aca="false">ROUND(F9850*K9850,2)</f>
        <v>226.2</v>
      </c>
      <c r="M9850" s="24" t="n">
        <f aca="false">DATE(YEAR(C9850),MONTH(C9850),1)</f>
        <v>46266</v>
      </c>
    </row>
    <row r="9851" customFormat="false" ht="15" hidden="false" customHeight="false" outlineLevel="0" collapsed="false">
      <c r="A9851" s="21" t="s">
        <v>4157</v>
      </c>
      <c r="B9851" s="21" t="s">
        <v>3204</v>
      </c>
      <c r="C9851" s="23" t="n">
        <v>46278</v>
      </c>
      <c r="D9851" s="21" t="s">
        <v>2473</v>
      </c>
      <c r="E9851" s="21" t="s">
        <v>2466</v>
      </c>
      <c r="F9851" s="12" t="n">
        <v>1</v>
      </c>
      <c r="G9851" s="19" t="n">
        <v>146.25</v>
      </c>
      <c r="H9851" s="19" t="n">
        <v>90.46</v>
      </c>
      <c r="I9851" s="19" t="n">
        <f aca="false">ROUND(F9851*G9851,2)</f>
        <v>146.25</v>
      </c>
      <c r="J9851" s="19" t="n">
        <f aca="false">ROUND(F9851*H9851,2)</f>
        <v>90.46</v>
      </c>
      <c r="K9851" s="19" t="n">
        <f aca="false">INDEX(Pricebook!$L$2:$L$1401,MATCH(D9851,Pricebook!$A$2:$A$1401,0))</f>
        <v>150.8</v>
      </c>
      <c r="L9851" s="19" t="n">
        <f aca="false">ROUND(F9851*K9851,2)</f>
        <v>150.8</v>
      </c>
      <c r="M9851" s="24" t="n">
        <f aca="false">DATE(YEAR(C9851),MONTH(C9851),1)</f>
        <v>46266</v>
      </c>
    </row>
    <row r="9852" customFormat="false" ht="15" hidden="false" customHeight="false" outlineLevel="0" collapsed="false">
      <c r="A9852" s="21" t="s">
        <v>4157</v>
      </c>
      <c r="B9852" s="21" t="s">
        <v>3204</v>
      </c>
      <c r="C9852" s="23" t="n">
        <v>46278</v>
      </c>
      <c r="D9852" s="21" t="s">
        <v>521</v>
      </c>
      <c r="E9852" s="21" t="s">
        <v>366</v>
      </c>
      <c r="F9852" s="12" t="n">
        <v>3</v>
      </c>
      <c r="G9852" s="19" t="n">
        <v>12.55</v>
      </c>
      <c r="H9852" s="19" t="n">
        <v>9.14</v>
      </c>
      <c r="I9852" s="19" t="n">
        <f aca="false">ROUND(F9852*G9852,2)</f>
        <v>37.65</v>
      </c>
      <c r="J9852" s="19" t="n">
        <f aca="false">ROUND(F9852*H9852,2)</f>
        <v>27.42</v>
      </c>
      <c r="K9852" s="19" t="n">
        <f aca="false">INDEX(Pricebook!$L$2:$L$1401,MATCH(D9852,Pricebook!$A$2:$A$1401,0))</f>
        <v>13.65</v>
      </c>
      <c r="L9852" s="19" t="n">
        <f aca="false">ROUND(F9852*K9852,2)</f>
        <v>40.95</v>
      </c>
      <c r="M9852" s="24" t="n">
        <f aca="false">DATE(YEAR(C9852),MONTH(C9852),1)</f>
        <v>46266</v>
      </c>
    </row>
    <row r="9853" customFormat="false" ht="15" hidden="false" customHeight="false" outlineLevel="0" collapsed="false">
      <c r="A9853" s="21" t="s">
        <v>4157</v>
      </c>
      <c r="B9853" s="21" t="s">
        <v>3204</v>
      </c>
      <c r="C9853" s="23" t="n">
        <v>46278</v>
      </c>
      <c r="D9853" s="21" t="s">
        <v>2934</v>
      </c>
      <c r="E9853" s="21" t="s">
        <v>2748</v>
      </c>
      <c r="F9853" s="12" t="n">
        <v>5</v>
      </c>
      <c r="G9853" s="19" t="n">
        <v>6.95</v>
      </c>
      <c r="H9853" s="19" t="n">
        <v>4.95</v>
      </c>
      <c r="I9853" s="19" t="n">
        <f aca="false">ROUND(F9853*G9853,2)</f>
        <v>34.75</v>
      </c>
      <c r="J9853" s="19" t="n">
        <f aca="false">ROUND(F9853*H9853,2)</f>
        <v>24.75</v>
      </c>
      <c r="K9853" s="19" t="n">
        <f aca="false">INDEX(Pricebook!$L$2:$L$1401,MATCH(D9853,Pricebook!$A$2:$A$1401,0))</f>
        <v>7.65</v>
      </c>
      <c r="L9853" s="19" t="n">
        <f aca="false">ROUND(F9853*K9853,2)</f>
        <v>38.25</v>
      </c>
      <c r="M9853" s="24" t="n">
        <f aca="false">DATE(YEAR(C9853),MONTH(C9853),1)</f>
        <v>46266</v>
      </c>
    </row>
    <row r="9854" customFormat="false" ht="15" hidden="false" customHeight="false" outlineLevel="0" collapsed="false">
      <c r="A9854" s="21" t="s">
        <v>4158</v>
      </c>
      <c r="B9854" s="21" t="s">
        <v>3831</v>
      </c>
      <c r="C9854" s="23" t="n">
        <v>46278</v>
      </c>
      <c r="D9854" s="21" t="s">
        <v>665</v>
      </c>
      <c r="E9854" s="21" t="s">
        <v>366</v>
      </c>
      <c r="F9854" s="12" t="n">
        <v>1</v>
      </c>
      <c r="G9854" s="19" t="n">
        <v>28.25</v>
      </c>
      <c r="H9854" s="19" t="n">
        <v>20.57</v>
      </c>
      <c r="I9854" s="19" t="n">
        <f aca="false">ROUND(F9854*G9854,2)</f>
        <v>28.25</v>
      </c>
      <c r="J9854" s="19" t="n">
        <f aca="false">ROUND(F9854*H9854,2)</f>
        <v>20.57</v>
      </c>
      <c r="K9854" s="19" t="n">
        <f aca="false">INDEX(Pricebook!$L$2:$L$1401,MATCH(D9854,Pricebook!$A$2:$A$1401,0))</f>
        <v>30.75</v>
      </c>
      <c r="L9854" s="19" t="n">
        <f aca="false">ROUND(F9854*K9854,2)</f>
        <v>30.75</v>
      </c>
      <c r="M9854" s="24" t="n">
        <f aca="false">DATE(YEAR(C9854),MONTH(C9854),1)</f>
        <v>46266</v>
      </c>
    </row>
    <row r="9855" customFormat="false" ht="15" hidden="false" customHeight="false" outlineLevel="0" collapsed="false">
      <c r="A9855" s="21" t="s">
        <v>4158</v>
      </c>
      <c r="B9855" s="21" t="s">
        <v>3831</v>
      </c>
      <c r="C9855" s="23" t="n">
        <v>46278</v>
      </c>
      <c r="D9855" s="21" t="s">
        <v>1008</v>
      </c>
      <c r="E9855" s="21" t="s">
        <v>971</v>
      </c>
      <c r="F9855" s="12" t="n">
        <v>1</v>
      </c>
      <c r="G9855" s="19" t="n">
        <v>107.15</v>
      </c>
      <c r="H9855" s="19" t="n">
        <v>87.18</v>
      </c>
      <c r="I9855" s="19" t="n">
        <f aca="false">ROUND(F9855*G9855,2)</f>
        <v>107.15</v>
      </c>
      <c r="J9855" s="19" t="n">
        <f aca="false">ROUND(F9855*H9855,2)</f>
        <v>87.18</v>
      </c>
      <c r="K9855" s="19" t="n">
        <f aca="false">INDEX(Pricebook!$L$2:$L$1401,MATCH(D9855,Pricebook!$A$2:$A$1401,0))</f>
        <v>124.55</v>
      </c>
      <c r="L9855" s="19" t="n">
        <f aca="false">ROUND(F9855*K9855,2)</f>
        <v>124.55</v>
      </c>
      <c r="M9855" s="24" t="n">
        <f aca="false">DATE(YEAR(C9855),MONTH(C9855),1)</f>
        <v>46266</v>
      </c>
    </row>
    <row r="9856" customFormat="false" ht="15" hidden="false" customHeight="false" outlineLevel="0" collapsed="false">
      <c r="A9856" s="21" t="s">
        <v>4158</v>
      </c>
      <c r="B9856" s="21" t="s">
        <v>3831</v>
      </c>
      <c r="C9856" s="23" t="n">
        <v>46278</v>
      </c>
      <c r="D9856" s="21" t="s">
        <v>412</v>
      </c>
      <c r="E9856" s="21" t="s">
        <v>366</v>
      </c>
      <c r="F9856" s="12" t="n">
        <v>1</v>
      </c>
      <c r="G9856" s="19" t="n">
        <v>360.45</v>
      </c>
      <c r="H9856" s="19" t="n">
        <v>260.79</v>
      </c>
      <c r="I9856" s="19" t="n">
        <f aca="false">ROUND(F9856*G9856,2)</f>
        <v>360.45</v>
      </c>
      <c r="J9856" s="19" t="n">
        <f aca="false">ROUND(F9856*H9856,2)</f>
        <v>260.79</v>
      </c>
      <c r="K9856" s="19" t="n">
        <f aca="false">INDEX(Pricebook!$L$2:$L$1401,MATCH(D9856,Pricebook!$A$2:$A$1401,0))</f>
        <v>389.25</v>
      </c>
      <c r="L9856" s="19" t="n">
        <f aca="false">ROUND(F9856*K9856,2)</f>
        <v>389.25</v>
      </c>
      <c r="M9856" s="24" t="n">
        <f aca="false">DATE(YEAR(C9856),MONTH(C9856),1)</f>
        <v>46266</v>
      </c>
    </row>
    <row r="9857" customFormat="false" ht="15" hidden="false" customHeight="false" outlineLevel="0" collapsed="false">
      <c r="A9857" s="21" t="s">
        <v>4158</v>
      </c>
      <c r="B9857" s="21" t="s">
        <v>3831</v>
      </c>
      <c r="C9857" s="23" t="n">
        <v>46278</v>
      </c>
      <c r="D9857" s="21" t="s">
        <v>2022</v>
      </c>
      <c r="E9857" s="21" t="s">
        <v>1941</v>
      </c>
      <c r="F9857" s="12" t="n">
        <v>5</v>
      </c>
      <c r="G9857" s="19" t="n">
        <v>65.35</v>
      </c>
      <c r="H9857" s="19" t="n">
        <v>41.85</v>
      </c>
      <c r="I9857" s="19" t="n">
        <f aca="false">ROUND(F9857*G9857,2)</f>
        <v>326.75</v>
      </c>
      <c r="J9857" s="19" t="n">
        <f aca="false">ROUND(F9857*H9857,2)</f>
        <v>209.25</v>
      </c>
      <c r="K9857" s="19" t="n">
        <f aca="false">INDEX(Pricebook!$L$2:$L$1401,MATCH(D9857,Pricebook!$A$2:$A$1401,0))</f>
        <v>67.5</v>
      </c>
      <c r="L9857" s="19" t="n">
        <f aca="false">ROUND(F9857*K9857,2)</f>
        <v>337.5</v>
      </c>
      <c r="M9857" s="24" t="n">
        <f aca="false">DATE(YEAR(C9857),MONTH(C9857),1)</f>
        <v>46266</v>
      </c>
    </row>
    <row r="9858" customFormat="false" ht="15" hidden="false" customHeight="false" outlineLevel="0" collapsed="false">
      <c r="A9858" s="21" t="s">
        <v>4158</v>
      </c>
      <c r="B9858" s="21" t="s">
        <v>3831</v>
      </c>
      <c r="C9858" s="23" t="n">
        <v>46278</v>
      </c>
      <c r="D9858" s="21" t="s">
        <v>2912</v>
      </c>
      <c r="E9858" s="21" t="s">
        <v>2748</v>
      </c>
      <c r="F9858" s="12" t="n">
        <v>4</v>
      </c>
      <c r="G9858" s="19" t="n">
        <v>13.95</v>
      </c>
      <c r="H9858" s="19" t="n">
        <v>8.41</v>
      </c>
      <c r="I9858" s="19" t="n">
        <f aca="false">ROUND(F9858*G9858,2)</f>
        <v>55.8</v>
      </c>
      <c r="J9858" s="19" t="n">
        <f aca="false">ROUND(F9858*H9858,2)</f>
        <v>33.64</v>
      </c>
      <c r="K9858" s="19" t="n">
        <f aca="false">INDEX(Pricebook!$L$2:$L$1401,MATCH(D9858,Pricebook!$A$2:$A$1401,0))</f>
        <v>15.3</v>
      </c>
      <c r="L9858" s="19" t="n">
        <f aca="false">ROUND(F9858*K9858,2)</f>
        <v>61.2</v>
      </c>
      <c r="M9858" s="24" t="n">
        <f aca="false">DATE(YEAR(C9858),MONTH(C9858),1)</f>
        <v>46266</v>
      </c>
    </row>
    <row r="9859" customFormat="false" ht="15" hidden="false" customHeight="false" outlineLevel="0" collapsed="false">
      <c r="A9859" s="21" t="s">
        <v>4158</v>
      </c>
      <c r="B9859" s="21" t="s">
        <v>3831</v>
      </c>
      <c r="C9859" s="23" t="n">
        <v>46278</v>
      </c>
      <c r="D9859" s="21" t="s">
        <v>561</v>
      </c>
      <c r="E9859" s="21" t="s">
        <v>366</v>
      </c>
      <c r="F9859" s="12" t="n">
        <v>1</v>
      </c>
      <c r="G9859" s="19" t="n">
        <v>48.4</v>
      </c>
      <c r="H9859" s="19" t="n">
        <v>34.62</v>
      </c>
      <c r="I9859" s="19" t="n">
        <f aca="false">ROUND(F9859*G9859,2)</f>
        <v>48.4</v>
      </c>
      <c r="J9859" s="19" t="n">
        <f aca="false">ROUND(F9859*H9859,2)</f>
        <v>34.62</v>
      </c>
      <c r="K9859" s="19" t="n">
        <f aca="false">INDEX(Pricebook!$L$2:$L$1401,MATCH(D9859,Pricebook!$A$2:$A$1401,0))</f>
        <v>51.7</v>
      </c>
      <c r="L9859" s="19" t="n">
        <f aca="false">ROUND(F9859*K9859,2)</f>
        <v>51.7</v>
      </c>
      <c r="M9859" s="24" t="n">
        <f aca="false">DATE(YEAR(C9859),MONTH(C9859),1)</f>
        <v>46266</v>
      </c>
    </row>
    <row r="9860" customFormat="false" ht="15" hidden="false" customHeight="false" outlineLevel="0" collapsed="false">
      <c r="A9860" s="21" t="s">
        <v>4158</v>
      </c>
      <c r="B9860" s="21" t="s">
        <v>3831</v>
      </c>
      <c r="C9860" s="23" t="n">
        <v>46278</v>
      </c>
      <c r="D9860" s="21" t="s">
        <v>2926</v>
      </c>
      <c r="E9860" s="21" t="s">
        <v>2748</v>
      </c>
      <c r="F9860" s="12" t="n">
        <v>7</v>
      </c>
      <c r="G9860" s="19" t="n">
        <v>5.9</v>
      </c>
      <c r="H9860" s="19" t="n">
        <v>3.53</v>
      </c>
      <c r="I9860" s="19" t="n">
        <f aca="false">ROUND(F9860*G9860,2)</f>
        <v>41.3</v>
      </c>
      <c r="J9860" s="19" t="n">
        <f aca="false">ROUND(F9860*H9860,2)</f>
        <v>24.71</v>
      </c>
      <c r="K9860" s="19" t="n">
        <f aca="false">INDEX(Pricebook!$L$2:$L$1401,MATCH(D9860,Pricebook!$A$2:$A$1401,0))</f>
        <v>6.45</v>
      </c>
      <c r="L9860" s="19" t="n">
        <f aca="false">ROUND(F9860*K9860,2)</f>
        <v>45.15</v>
      </c>
      <c r="M9860" s="24" t="n">
        <f aca="false">DATE(YEAR(C9860),MONTH(C9860),1)</f>
        <v>46266</v>
      </c>
    </row>
    <row r="9861" customFormat="false" ht="15" hidden="false" customHeight="false" outlineLevel="0" collapsed="false">
      <c r="A9861" s="21" t="s">
        <v>4158</v>
      </c>
      <c r="B9861" s="21" t="s">
        <v>3831</v>
      </c>
      <c r="C9861" s="23" t="n">
        <v>46278</v>
      </c>
      <c r="D9861" s="21" t="s">
        <v>2872</v>
      </c>
      <c r="E9861" s="21" t="s">
        <v>2748</v>
      </c>
      <c r="F9861" s="12" t="n">
        <v>7</v>
      </c>
      <c r="G9861" s="19" t="n">
        <v>4.75</v>
      </c>
      <c r="H9861" s="19" t="n">
        <v>2.82</v>
      </c>
      <c r="I9861" s="19" t="n">
        <f aca="false">ROUND(F9861*G9861,2)</f>
        <v>33.25</v>
      </c>
      <c r="J9861" s="19" t="n">
        <f aca="false">ROUND(F9861*H9861,2)</f>
        <v>19.74</v>
      </c>
      <c r="K9861" s="19" t="n">
        <f aca="false">INDEX(Pricebook!$L$2:$L$1401,MATCH(D9861,Pricebook!$A$2:$A$1401,0))</f>
        <v>5.15</v>
      </c>
      <c r="L9861" s="19" t="n">
        <f aca="false">ROUND(F9861*K9861,2)</f>
        <v>36.05</v>
      </c>
      <c r="M9861" s="24" t="n">
        <f aca="false">DATE(YEAR(C9861),MONTH(C9861),1)</f>
        <v>46266</v>
      </c>
    </row>
    <row r="9862" customFormat="false" ht="15" hidden="false" customHeight="false" outlineLevel="0" collapsed="false">
      <c r="A9862" s="21" t="s">
        <v>4158</v>
      </c>
      <c r="B9862" s="21" t="s">
        <v>3831</v>
      </c>
      <c r="C9862" s="23" t="n">
        <v>46278</v>
      </c>
      <c r="D9862" s="21" t="s">
        <v>1314</v>
      </c>
      <c r="E9862" s="21" t="s">
        <v>971</v>
      </c>
      <c r="F9862" s="12" t="n">
        <v>1</v>
      </c>
      <c r="G9862" s="19" t="n">
        <v>64.9</v>
      </c>
      <c r="H9862" s="19" t="n">
        <v>56.1</v>
      </c>
      <c r="I9862" s="19" t="n">
        <f aca="false">ROUND(F9862*G9862,2)</f>
        <v>64.9</v>
      </c>
      <c r="J9862" s="19" t="n">
        <f aca="false">ROUND(F9862*H9862,2)</f>
        <v>56.1</v>
      </c>
      <c r="K9862" s="19" t="n">
        <f aca="false">INDEX(Pricebook!$L$2:$L$1401,MATCH(D9862,Pricebook!$A$2:$A$1401,0))</f>
        <v>75.85</v>
      </c>
      <c r="L9862" s="19" t="n">
        <f aca="false">ROUND(F9862*K9862,2)</f>
        <v>75.85</v>
      </c>
      <c r="M9862" s="24" t="n">
        <f aca="false">DATE(YEAR(C9862),MONTH(C9862),1)</f>
        <v>46266</v>
      </c>
    </row>
    <row r="9863" customFormat="false" ht="15" hidden="false" customHeight="false" outlineLevel="0" collapsed="false">
      <c r="A9863" s="21" t="s">
        <v>4158</v>
      </c>
      <c r="B9863" s="21" t="s">
        <v>3831</v>
      </c>
      <c r="C9863" s="23" t="n">
        <v>46278</v>
      </c>
      <c r="D9863" s="21" t="s">
        <v>1278</v>
      </c>
      <c r="E9863" s="21" t="s">
        <v>971</v>
      </c>
      <c r="F9863" s="12" t="n">
        <v>6</v>
      </c>
      <c r="G9863" s="19" t="n">
        <v>128.15</v>
      </c>
      <c r="H9863" s="19" t="n">
        <v>103.62</v>
      </c>
      <c r="I9863" s="19" t="n">
        <f aca="false">ROUND(F9863*G9863,2)</f>
        <v>768.9</v>
      </c>
      <c r="J9863" s="19" t="n">
        <f aca="false">ROUND(F9863*H9863,2)</f>
        <v>621.72</v>
      </c>
      <c r="K9863" s="19" t="n">
        <f aca="false">INDEX(Pricebook!$L$2:$L$1401,MATCH(D9863,Pricebook!$A$2:$A$1401,0))</f>
        <v>148.05</v>
      </c>
      <c r="L9863" s="19" t="n">
        <f aca="false">ROUND(F9863*K9863,2)</f>
        <v>888.3</v>
      </c>
      <c r="M9863" s="24" t="n">
        <f aca="false">DATE(YEAR(C9863),MONTH(C9863),1)</f>
        <v>46266</v>
      </c>
    </row>
    <row r="9864" customFormat="false" ht="15" hidden="false" customHeight="false" outlineLevel="0" collapsed="false">
      <c r="A9864" s="21" t="s">
        <v>4159</v>
      </c>
      <c r="B9864" s="21" t="s">
        <v>3051</v>
      </c>
      <c r="C9864" s="23" t="n">
        <v>46278</v>
      </c>
      <c r="D9864" s="21" t="s">
        <v>713</v>
      </c>
      <c r="E9864" s="21" t="s">
        <v>366</v>
      </c>
      <c r="F9864" s="12" t="n">
        <v>2</v>
      </c>
      <c r="G9864" s="19" t="n">
        <v>22.4</v>
      </c>
      <c r="H9864" s="19" t="n">
        <v>16.09</v>
      </c>
      <c r="I9864" s="19" t="n">
        <f aca="false">ROUND(F9864*G9864,2)</f>
        <v>44.8</v>
      </c>
      <c r="J9864" s="19" t="n">
        <f aca="false">ROUND(F9864*H9864,2)</f>
        <v>32.18</v>
      </c>
      <c r="K9864" s="19" t="n">
        <f aca="false">INDEX(Pricebook!$L$2:$L$1401,MATCH(D9864,Pricebook!$A$2:$A$1401,0))</f>
        <v>24.05</v>
      </c>
      <c r="L9864" s="19" t="n">
        <f aca="false">ROUND(F9864*K9864,2)</f>
        <v>48.1</v>
      </c>
      <c r="M9864" s="24" t="n">
        <f aca="false">DATE(YEAR(C9864),MONTH(C9864),1)</f>
        <v>46266</v>
      </c>
    </row>
    <row r="9865" customFormat="false" ht="15" hidden="false" customHeight="false" outlineLevel="0" collapsed="false">
      <c r="A9865" s="21" t="s">
        <v>4159</v>
      </c>
      <c r="B9865" s="21" t="s">
        <v>3051</v>
      </c>
      <c r="C9865" s="23" t="n">
        <v>46278</v>
      </c>
      <c r="D9865" s="21" t="s">
        <v>733</v>
      </c>
      <c r="E9865" s="21" t="s">
        <v>366</v>
      </c>
      <c r="F9865" s="12" t="n">
        <v>2</v>
      </c>
      <c r="G9865" s="19" t="n">
        <v>9.15</v>
      </c>
      <c r="H9865" s="19" t="n">
        <v>6.85</v>
      </c>
      <c r="I9865" s="19" t="n">
        <f aca="false">ROUND(F9865*G9865,2)</f>
        <v>18.3</v>
      </c>
      <c r="J9865" s="19" t="n">
        <f aca="false">ROUND(F9865*H9865,2)</f>
        <v>13.7</v>
      </c>
      <c r="K9865" s="19" t="n">
        <f aca="false">INDEX(Pricebook!$L$2:$L$1401,MATCH(D9865,Pricebook!$A$2:$A$1401,0))</f>
        <v>9.8</v>
      </c>
      <c r="L9865" s="19" t="n">
        <f aca="false">ROUND(F9865*K9865,2)</f>
        <v>19.6</v>
      </c>
      <c r="M9865" s="24" t="n">
        <f aca="false">DATE(YEAR(C9865),MONTH(C9865),1)</f>
        <v>46266</v>
      </c>
    </row>
    <row r="9866" customFormat="false" ht="15" hidden="false" customHeight="false" outlineLevel="0" collapsed="false">
      <c r="A9866" s="21" t="s">
        <v>4159</v>
      </c>
      <c r="B9866" s="21" t="s">
        <v>3051</v>
      </c>
      <c r="C9866" s="23" t="n">
        <v>46278</v>
      </c>
      <c r="D9866" s="21" t="s">
        <v>2557</v>
      </c>
      <c r="E9866" s="21" t="s">
        <v>2466</v>
      </c>
      <c r="F9866" s="12" t="n">
        <v>2</v>
      </c>
      <c r="G9866" s="19" t="n">
        <v>354.6</v>
      </c>
      <c r="H9866" s="19" t="n">
        <v>222.59</v>
      </c>
      <c r="I9866" s="19" t="n">
        <f aca="false">ROUND(F9866*G9866,2)</f>
        <v>709.2</v>
      </c>
      <c r="J9866" s="19" t="n">
        <f aca="false">ROUND(F9866*H9866,2)</f>
        <v>445.18</v>
      </c>
      <c r="K9866" s="19" t="n">
        <f aca="false">INDEX(Pricebook!$L$2:$L$1401,MATCH(D9866,Pricebook!$A$2:$A$1401,0))</f>
        <v>371</v>
      </c>
      <c r="L9866" s="19" t="n">
        <f aca="false">ROUND(F9866*K9866,2)</f>
        <v>742</v>
      </c>
      <c r="M9866" s="24" t="n">
        <f aca="false">DATE(YEAR(C9866),MONTH(C9866),1)</f>
        <v>46266</v>
      </c>
    </row>
    <row r="9867" customFormat="false" ht="15" hidden="false" customHeight="false" outlineLevel="0" collapsed="false">
      <c r="A9867" s="21" t="s">
        <v>4159</v>
      </c>
      <c r="B9867" s="21" t="s">
        <v>3051</v>
      </c>
      <c r="C9867" s="23" t="n">
        <v>46278</v>
      </c>
      <c r="D9867" s="21" t="s">
        <v>2543</v>
      </c>
      <c r="E9867" s="21" t="s">
        <v>2466</v>
      </c>
      <c r="F9867" s="12" t="n">
        <v>4</v>
      </c>
      <c r="G9867" s="19" t="n">
        <v>26.85</v>
      </c>
      <c r="H9867" s="19" t="n">
        <v>16.56</v>
      </c>
      <c r="I9867" s="19" t="n">
        <f aca="false">ROUND(F9867*G9867,2)</f>
        <v>107.4</v>
      </c>
      <c r="J9867" s="19" t="n">
        <f aca="false">ROUND(F9867*H9867,2)</f>
        <v>66.24</v>
      </c>
      <c r="K9867" s="19" t="n">
        <f aca="false">INDEX(Pricebook!$L$2:$L$1401,MATCH(D9867,Pricebook!$A$2:$A$1401,0))</f>
        <v>27.6</v>
      </c>
      <c r="L9867" s="19" t="n">
        <f aca="false">ROUND(F9867*K9867,2)</f>
        <v>110.4</v>
      </c>
      <c r="M9867" s="24" t="n">
        <f aca="false">DATE(YEAR(C9867),MONTH(C9867),1)</f>
        <v>46266</v>
      </c>
    </row>
    <row r="9868" customFormat="false" ht="15" hidden="false" customHeight="false" outlineLevel="0" collapsed="false">
      <c r="A9868" s="21" t="s">
        <v>4159</v>
      </c>
      <c r="B9868" s="21" t="s">
        <v>3051</v>
      </c>
      <c r="C9868" s="23" t="n">
        <v>46278</v>
      </c>
      <c r="D9868" s="21" t="s">
        <v>2489</v>
      </c>
      <c r="E9868" s="21" t="s">
        <v>2466</v>
      </c>
      <c r="F9868" s="12" t="n">
        <v>1</v>
      </c>
      <c r="G9868" s="19" t="n">
        <v>101.75</v>
      </c>
      <c r="H9868" s="19" t="n">
        <v>73.78</v>
      </c>
      <c r="I9868" s="19" t="n">
        <f aca="false">ROUND(F9868*G9868,2)</f>
        <v>101.75</v>
      </c>
      <c r="J9868" s="19" t="n">
        <f aca="false">ROUND(F9868*H9868,2)</f>
        <v>73.78</v>
      </c>
      <c r="K9868" s="19" t="n">
        <f aca="false">INDEX(Pricebook!$L$2:$L$1401,MATCH(D9868,Pricebook!$A$2:$A$1401,0))</f>
        <v>106.95</v>
      </c>
      <c r="L9868" s="19" t="n">
        <f aca="false">ROUND(F9868*K9868,2)</f>
        <v>106.95</v>
      </c>
      <c r="M9868" s="24" t="n">
        <f aca="false">DATE(YEAR(C9868),MONTH(C9868),1)</f>
        <v>46266</v>
      </c>
    </row>
    <row r="9869" customFormat="false" ht="15" hidden="false" customHeight="false" outlineLevel="0" collapsed="false">
      <c r="A9869" s="21" t="s">
        <v>4159</v>
      </c>
      <c r="B9869" s="21" t="s">
        <v>3051</v>
      </c>
      <c r="C9869" s="23" t="n">
        <v>46278</v>
      </c>
      <c r="D9869" s="21" t="s">
        <v>205</v>
      </c>
      <c r="E9869" s="21" t="s">
        <v>108</v>
      </c>
      <c r="F9869" s="12" t="n">
        <v>1</v>
      </c>
      <c r="G9869" s="19" t="n">
        <v>73.3</v>
      </c>
      <c r="H9869" s="19" t="n">
        <v>56.01</v>
      </c>
      <c r="I9869" s="19" t="n">
        <f aca="false">ROUND(F9869*G9869,2)</f>
        <v>73.3</v>
      </c>
      <c r="J9869" s="19" t="n">
        <f aca="false">ROUND(F9869*H9869,2)</f>
        <v>56.01</v>
      </c>
      <c r="K9869" s="19" t="n">
        <f aca="false">INDEX(Pricebook!$L$2:$L$1401,MATCH(D9869,Pricebook!$A$2:$A$1401,0))</f>
        <v>80.05</v>
      </c>
      <c r="L9869" s="19" t="n">
        <f aca="false">ROUND(F9869*K9869,2)</f>
        <v>80.05</v>
      </c>
      <c r="M9869" s="24" t="n">
        <f aca="false">DATE(YEAR(C9869),MONTH(C9869),1)</f>
        <v>46266</v>
      </c>
    </row>
    <row r="9870" customFormat="false" ht="15" hidden="false" customHeight="false" outlineLevel="0" collapsed="false">
      <c r="A9870" s="21" t="s">
        <v>4159</v>
      </c>
      <c r="B9870" s="21" t="s">
        <v>3051</v>
      </c>
      <c r="C9870" s="23" t="n">
        <v>46278</v>
      </c>
      <c r="D9870" s="21" t="s">
        <v>2469</v>
      </c>
      <c r="E9870" s="21" t="s">
        <v>2466</v>
      </c>
      <c r="F9870" s="12" t="n">
        <v>4</v>
      </c>
      <c r="G9870" s="19" t="n">
        <v>74.3</v>
      </c>
      <c r="H9870" s="19" t="n">
        <v>54.45</v>
      </c>
      <c r="I9870" s="19" t="n">
        <f aca="false">ROUND(F9870*G9870,2)</f>
        <v>297.2</v>
      </c>
      <c r="J9870" s="19" t="n">
        <f aca="false">ROUND(F9870*H9870,2)</f>
        <v>217.8</v>
      </c>
      <c r="K9870" s="19" t="n">
        <f aca="false">INDEX(Pricebook!$L$2:$L$1401,MATCH(D9870,Pricebook!$A$2:$A$1401,0))</f>
        <v>77.8</v>
      </c>
      <c r="L9870" s="19" t="n">
        <f aca="false">ROUND(F9870*K9870,2)</f>
        <v>311.2</v>
      </c>
      <c r="M9870" s="24" t="n">
        <f aca="false">DATE(YEAR(C9870),MONTH(C9870),1)</f>
        <v>46266</v>
      </c>
    </row>
    <row r="9871" customFormat="false" ht="15" hidden="false" customHeight="false" outlineLevel="0" collapsed="false">
      <c r="A9871" s="21" t="s">
        <v>4159</v>
      </c>
      <c r="B9871" s="21" t="s">
        <v>3051</v>
      </c>
      <c r="C9871" s="23" t="n">
        <v>46278</v>
      </c>
      <c r="D9871" s="21" t="s">
        <v>769</v>
      </c>
      <c r="E9871" s="21" t="s">
        <v>366</v>
      </c>
      <c r="F9871" s="12" t="n">
        <v>3</v>
      </c>
      <c r="G9871" s="19" t="n">
        <v>48.4</v>
      </c>
      <c r="H9871" s="19" t="n">
        <v>35.02</v>
      </c>
      <c r="I9871" s="19" t="n">
        <f aca="false">ROUND(F9871*G9871,2)</f>
        <v>145.2</v>
      </c>
      <c r="J9871" s="19" t="n">
        <f aca="false">ROUND(F9871*H9871,2)</f>
        <v>105.06</v>
      </c>
      <c r="K9871" s="19" t="n">
        <f aca="false">INDEX(Pricebook!$L$2:$L$1401,MATCH(D9871,Pricebook!$A$2:$A$1401,0))</f>
        <v>52.3</v>
      </c>
      <c r="L9871" s="19" t="n">
        <f aca="false">ROUND(F9871*K9871,2)</f>
        <v>156.9</v>
      </c>
      <c r="M9871" s="24" t="n">
        <f aca="false">DATE(YEAR(C9871),MONTH(C9871),1)</f>
        <v>46266</v>
      </c>
    </row>
    <row r="9872" customFormat="false" ht="15" hidden="false" customHeight="false" outlineLevel="0" collapsed="false">
      <c r="A9872" s="21" t="s">
        <v>4159</v>
      </c>
      <c r="B9872" s="21" t="s">
        <v>3051</v>
      </c>
      <c r="C9872" s="23" t="n">
        <v>46278</v>
      </c>
      <c r="D9872" s="21" t="s">
        <v>1080</v>
      </c>
      <c r="E9872" s="21" t="s">
        <v>971</v>
      </c>
      <c r="F9872" s="12" t="n">
        <v>2</v>
      </c>
      <c r="G9872" s="19" t="n">
        <v>235.75</v>
      </c>
      <c r="H9872" s="19" t="n">
        <v>191.49</v>
      </c>
      <c r="I9872" s="19" t="n">
        <f aca="false">ROUND(F9872*G9872,2)</f>
        <v>471.5</v>
      </c>
      <c r="J9872" s="19" t="n">
        <f aca="false">ROUND(F9872*H9872,2)</f>
        <v>382.98</v>
      </c>
      <c r="K9872" s="19" t="n">
        <f aca="false">INDEX(Pricebook!$L$2:$L$1401,MATCH(D9872,Pricebook!$A$2:$A$1401,0))</f>
        <v>273.6</v>
      </c>
      <c r="L9872" s="19" t="n">
        <f aca="false">ROUND(F9872*K9872,2)</f>
        <v>547.2</v>
      </c>
      <c r="M9872" s="24" t="n">
        <f aca="false">DATE(YEAR(C9872),MONTH(C9872),1)</f>
        <v>46266</v>
      </c>
    </row>
    <row r="9873" customFormat="false" ht="15" hidden="false" customHeight="false" outlineLevel="0" collapsed="false">
      <c r="A9873" s="21" t="s">
        <v>4159</v>
      </c>
      <c r="B9873" s="21" t="s">
        <v>3051</v>
      </c>
      <c r="C9873" s="23" t="n">
        <v>46278</v>
      </c>
      <c r="D9873" s="21" t="s">
        <v>2551</v>
      </c>
      <c r="E9873" s="21" t="s">
        <v>2466</v>
      </c>
      <c r="F9873" s="12" t="n">
        <v>2</v>
      </c>
      <c r="G9873" s="19" t="n">
        <v>133.35</v>
      </c>
      <c r="H9873" s="19" t="n">
        <v>84.03</v>
      </c>
      <c r="I9873" s="19" t="n">
        <f aca="false">ROUND(F9873*G9873,2)</f>
        <v>266.7</v>
      </c>
      <c r="J9873" s="19" t="n">
        <f aca="false">ROUND(F9873*H9873,2)</f>
        <v>168.06</v>
      </c>
      <c r="K9873" s="19" t="n">
        <f aca="false">INDEX(Pricebook!$L$2:$L$1401,MATCH(D9873,Pricebook!$A$2:$A$1401,0))</f>
        <v>140.05</v>
      </c>
      <c r="L9873" s="19" t="n">
        <f aca="false">ROUND(F9873*K9873,2)</f>
        <v>280.1</v>
      </c>
      <c r="M9873" s="24" t="n">
        <f aca="false">DATE(YEAR(C9873),MONTH(C9873),1)</f>
        <v>46266</v>
      </c>
    </row>
    <row r="9874" customFormat="false" ht="15" hidden="false" customHeight="false" outlineLevel="0" collapsed="false">
      <c r="A9874" s="21" t="s">
        <v>4159</v>
      </c>
      <c r="B9874" s="21" t="s">
        <v>3051</v>
      </c>
      <c r="C9874" s="23" t="n">
        <v>46278</v>
      </c>
      <c r="D9874" s="21" t="s">
        <v>1268</v>
      </c>
      <c r="E9874" s="21" t="s">
        <v>971</v>
      </c>
      <c r="F9874" s="12" t="n">
        <v>14</v>
      </c>
      <c r="G9874" s="19" t="n">
        <v>12.35</v>
      </c>
      <c r="H9874" s="19" t="n">
        <v>10</v>
      </c>
      <c r="I9874" s="19" t="n">
        <f aca="false">ROUND(F9874*G9874,2)</f>
        <v>172.9</v>
      </c>
      <c r="J9874" s="19" t="n">
        <f aca="false">ROUND(F9874*H9874,2)</f>
        <v>140</v>
      </c>
      <c r="K9874" s="19" t="n">
        <f aca="false">INDEX(Pricebook!$L$2:$L$1401,MATCH(D9874,Pricebook!$A$2:$A$1401,0))</f>
        <v>14.3</v>
      </c>
      <c r="L9874" s="19" t="n">
        <f aca="false">ROUND(F9874*K9874,2)</f>
        <v>200.2</v>
      </c>
      <c r="M9874" s="24" t="n">
        <f aca="false">DATE(YEAR(C9874),MONTH(C9874),1)</f>
        <v>46266</v>
      </c>
    </row>
    <row r="9875" customFormat="false" ht="15" hidden="false" customHeight="false" outlineLevel="0" collapsed="false">
      <c r="A9875" s="21" t="s">
        <v>4159</v>
      </c>
      <c r="B9875" s="21" t="s">
        <v>3051</v>
      </c>
      <c r="C9875" s="23" t="n">
        <v>46278</v>
      </c>
      <c r="D9875" s="21" t="s">
        <v>201</v>
      </c>
      <c r="E9875" s="21" t="s">
        <v>108</v>
      </c>
      <c r="F9875" s="12" t="n">
        <v>3</v>
      </c>
      <c r="G9875" s="19" t="n">
        <v>27.95</v>
      </c>
      <c r="H9875" s="19" t="n">
        <v>21.23</v>
      </c>
      <c r="I9875" s="19" t="n">
        <f aca="false">ROUND(F9875*G9875,2)</f>
        <v>83.85</v>
      </c>
      <c r="J9875" s="19" t="n">
        <f aca="false">ROUND(F9875*H9875,2)</f>
        <v>63.69</v>
      </c>
      <c r="K9875" s="19" t="n">
        <f aca="false">INDEX(Pricebook!$L$2:$L$1401,MATCH(D9875,Pricebook!$A$2:$A$1401,0))</f>
        <v>30.35</v>
      </c>
      <c r="L9875" s="19" t="n">
        <f aca="false">ROUND(F9875*K9875,2)</f>
        <v>91.05</v>
      </c>
      <c r="M9875" s="24" t="n">
        <f aca="false">DATE(YEAR(C9875),MONTH(C9875),1)</f>
        <v>46266</v>
      </c>
    </row>
    <row r="9876" customFormat="false" ht="15" hidden="false" customHeight="false" outlineLevel="0" collapsed="false">
      <c r="A9876" s="21" t="s">
        <v>4159</v>
      </c>
      <c r="B9876" s="21" t="s">
        <v>3051</v>
      </c>
      <c r="C9876" s="23" t="n">
        <v>46278</v>
      </c>
      <c r="D9876" s="21" t="s">
        <v>235</v>
      </c>
      <c r="E9876" s="21" t="s">
        <v>108</v>
      </c>
      <c r="F9876" s="12" t="n">
        <v>1</v>
      </c>
      <c r="G9876" s="19" t="n">
        <v>111.75</v>
      </c>
      <c r="H9876" s="19" t="n">
        <v>85.84</v>
      </c>
      <c r="I9876" s="19" t="n">
        <f aca="false">ROUND(F9876*G9876,2)</f>
        <v>111.75</v>
      </c>
      <c r="J9876" s="19" t="n">
        <f aca="false">ROUND(F9876*H9876,2)</f>
        <v>85.84</v>
      </c>
      <c r="K9876" s="19" t="n">
        <f aca="false">INDEX(Pricebook!$L$2:$L$1401,MATCH(D9876,Pricebook!$A$2:$A$1401,0))</f>
        <v>122.65</v>
      </c>
      <c r="L9876" s="19" t="n">
        <f aca="false">ROUND(F9876*K9876,2)</f>
        <v>122.65</v>
      </c>
      <c r="M9876" s="24" t="n">
        <f aca="false">DATE(YEAR(C9876),MONTH(C9876),1)</f>
        <v>46266</v>
      </c>
    </row>
    <row r="9877" customFormat="false" ht="15" hidden="false" customHeight="false" outlineLevel="0" collapsed="false">
      <c r="A9877" s="21" t="s">
        <v>4159</v>
      </c>
      <c r="B9877" s="21" t="s">
        <v>3051</v>
      </c>
      <c r="C9877" s="23" t="n">
        <v>46278</v>
      </c>
      <c r="D9877" s="21" t="s">
        <v>2565</v>
      </c>
      <c r="E9877" s="21" t="s">
        <v>2466</v>
      </c>
      <c r="F9877" s="12" t="n">
        <v>5</v>
      </c>
      <c r="G9877" s="19" t="n">
        <v>94.5</v>
      </c>
      <c r="H9877" s="19" t="n">
        <v>58.44</v>
      </c>
      <c r="I9877" s="19" t="n">
        <f aca="false">ROUND(F9877*G9877,2)</f>
        <v>472.5</v>
      </c>
      <c r="J9877" s="19" t="n">
        <f aca="false">ROUND(F9877*H9877,2)</f>
        <v>292.2</v>
      </c>
      <c r="K9877" s="19" t="n">
        <f aca="false">INDEX(Pricebook!$L$2:$L$1401,MATCH(D9877,Pricebook!$A$2:$A$1401,0))</f>
        <v>97.4</v>
      </c>
      <c r="L9877" s="19" t="n">
        <f aca="false">ROUND(F9877*K9877,2)</f>
        <v>487</v>
      </c>
      <c r="M9877" s="24" t="n">
        <f aca="false">DATE(YEAR(C9877),MONTH(C9877),1)</f>
        <v>46266</v>
      </c>
    </row>
    <row r="9878" customFormat="false" ht="15" hidden="false" customHeight="false" outlineLevel="0" collapsed="false">
      <c r="A9878" s="21" t="s">
        <v>4159</v>
      </c>
      <c r="B9878" s="21" t="s">
        <v>3051</v>
      </c>
      <c r="C9878" s="23" t="n">
        <v>46278</v>
      </c>
      <c r="D9878" s="21" t="s">
        <v>340</v>
      </c>
      <c r="E9878" s="21" t="s">
        <v>108</v>
      </c>
      <c r="F9878" s="12" t="n">
        <v>2</v>
      </c>
      <c r="G9878" s="19" t="n">
        <v>30</v>
      </c>
      <c r="H9878" s="19" t="n">
        <v>23.1</v>
      </c>
      <c r="I9878" s="19" t="n">
        <f aca="false">ROUND(F9878*G9878,2)</f>
        <v>60</v>
      </c>
      <c r="J9878" s="19" t="n">
        <f aca="false">ROUND(F9878*H9878,2)</f>
        <v>46.2</v>
      </c>
      <c r="K9878" s="19" t="n">
        <f aca="false">INDEX(Pricebook!$L$2:$L$1401,MATCH(D9878,Pricebook!$A$2:$A$1401,0))</f>
        <v>33</v>
      </c>
      <c r="L9878" s="19" t="n">
        <f aca="false">ROUND(F9878*K9878,2)</f>
        <v>66</v>
      </c>
      <c r="M9878" s="24" t="n">
        <f aca="false">DATE(YEAR(C9878),MONTH(C9878),1)</f>
        <v>46266</v>
      </c>
    </row>
    <row r="9879" customFormat="false" ht="15" hidden="false" customHeight="false" outlineLevel="0" collapsed="false">
      <c r="A9879" s="21" t="s">
        <v>4159</v>
      </c>
      <c r="B9879" s="21" t="s">
        <v>3051</v>
      </c>
      <c r="C9879" s="23" t="n">
        <v>46278</v>
      </c>
      <c r="D9879" s="21" t="s">
        <v>1442</v>
      </c>
      <c r="E9879" s="21" t="s">
        <v>971</v>
      </c>
      <c r="F9879" s="12" t="n">
        <v>16</v>
      </c>
      <c r="G9879" s="19" t="n">
        <v>1.4</v>
      </c>
      <c r="H9879" s="19" t="n">
        <v>1.12</v>
      </c>
      <c r="I9879" s="19" t="n">
        <f aca="false">ROUND(F9879*G9879,2)</f>
        <v>22.4</v>
      </c>
      <c r="J9879" s="19" t="n">
        <f aca="false">ROUND(F9879*H9879,2)</f>
        <v>17.92</v>
      </c>
      <c r="K9879" s="19" t="n">
        <f aca="false">INDEX(Pricebook!$L$2:$L$1401,MATCH(D9879,Pricebook!$A$2:$A$1401,0))</f>
        <v>1.6</v>
      </c>
      <c r="L9879" s="19" t="n">
        <f aca="false">ROUND(F9879*K9879,2)</f>
        <v>25.6</v>
      </c>
      <c r="M9879" s="24" t="n">
        <f aca="false">DATE(YEAR(C9879),MONTH(C9879),1)</f>
        <v>46266</v>
      </c>
    </row>
    <row r="9880" customFormat="false" ht="15" hidden="false" customHeight="false" outlineLevel="0" collapsed="false">
      <c r="A9880" s="21" t="s">
        <v>4159</v>
      </c>
      <c r="B9880" s="21" t="s">
        <v>3051</v>
      </c>
      <c r="C9880" s="23" t="n">
        <v>46278</v>
      </c>
      <c r="D9880" s="21" t="s">
        <v>2581</v>
      </c>
      <c r="E9880" s="21" t="s">
        <v>2466</v>
      </c>
      <c r="F9880" s="12" t="n">
        <v>5</v>
      </c>
      <c r="G9880" s="19" t="n">
        <v>8.55</v>
      </c>
      <c r="H9880" s="19" t="n">
        <v>5.36</v>
      </c>
      <c r="I9880" s="19" t="n">
        <f aca="false">ROUND(F9880*G9880,2)</f>
        <v>42.75</v>
      </c>
      <c r="J9880" s="19" t="n">
        <f aca="false">ROUND(F9880*H9880,2)</f>
        <v>26.8</v>
      </c>
      <c r="K9880" s="19" t="n">
        <f aca="false">INDEX(Pricebook!$L$2:$L$1401,MATCH(D9880,Pricebook!$A$2:$A$1401,0))</f>
        <v>8.95</v>
      </c>
      <c r="L9880" s="19" t="n">
        <f aca="false">ROUND(F9880*K9880,2)</f>
        <v>44.75</v>
      </c>
      <c r="M9880" s="24" t="n">
        <f aca="false">DATE(YEAR(C9880),MONTH(C9880),1)</f>
        <v>46266</v>
      </c>
    </row>
    <row r="9881" customFormat="false" ht="15" hidden="false" customHeight="false" outlineLevel="0" collapsed="false">
      <c r="A9881" s="21" t="s">
        <v>4159</v>
      </c>
      <c r="B9881" s="21" t="s">
        <v>3051</v>
      </c>
      <c r="C9881" s="23" t="n">
        <v>46278</v>
      </c>
      <c r="D9881" s="21" t="s">
        <v>521</v>
      </c>
      <c r="E9881" s="21" t="s">
        <v>366</v>
      </c>
      <c r="F9881" s="12" t="n">
        <v>3</v>
      </c>
      <c r="G9881" s="19" t="n">
        <v>12.55</v>
      </c>
      <c r="H9881" s="19" t="n">
        <v>9.14</v>
      </c>
      <c r="I9881" s="19" t="n">
        <f aca="false">ROUND(F9881*G9881,2)</f>
        <v>37.65</v>
      </c>
      <c r="J9881" s="19" t="n">
        <f aca="false">ROUND(F9881*H9881,2)</f>
        <v>27.42</v>
      </c>
      <c r="K9881" s="19" t="n">
        <f aca="false">INDEX(Pricebook!$L$2:$L$1401,MATCH(D9881,Pricebook!$A$2:$A$1401,0))</f>
        <v>13.65</v>
      </c>
      <c r="L9881" s="19" t="n">
        <f aca="false">ROUND(F9881*K9881,2)</f>
        <v>40.95</v>
      </c>
      <c r="M9881" s="24" t="n">
        <f aca="false">DATE(YEAR(C9881),MONTH(C9881),1)</f>
        <v>46266</v>
      </c>
    </row>
    <row r="9882" customFormat="false" ht="15" hidden="false" customHeight="false" outlineLevel="0" collapsed="false">
      <c r="A9882" s="21" t="s">
        <v>4160</v>
      </c>
      <c r="B9882" s="21" t="s">
        <v>3625</v>
      </c>
      <c r="C9882" s="23" t="n">
        <v>46278</v>
      </c>
      <c r="D9882" s="21" t="s">
        <v>2420</v>
      </c>
      <c r="E9882" s="21" t="s">
        <v>2202</v>
      </c>
      <c r="F9882" s="12" t="n">
        <v>1</v>
      </c>
      <c r="G9882" s="19" t="n">
        <v>38.15</v>
      </c>
      <c r="H9882" s="19" t="n">
        <v>23.54</v>
      </c>
      <c r="I9882" s="19" t="n">
        <f aca="false">ROUND(F9882*G9882,2)</f>
        <v>38.15</v>
      </c>
      <c r="J9882" s="19" t="n">
        <f aca="false">ROUND(F9882*H9882,2)</f>
        <v>23.54</v>
      </c>
      <c r="K9882" s="19" t="n">
        <f aca="false">INDEX(Pricebook!$L$2:$L$1401,MATCH(D9882,Pricebook!$A$2:$A$1401,0))</f>
        <v>40.6</v>
      </c>
      <c r="L9882" s="19" t="n">
        <f aca="false">ROUND(F9882*K9882,2)</f>
        <v>40.6</v>
      </c>
      <c r="M9882" s="24" t="n">
        <f aca="false">DATE(YEAR(C9882),MONTH(C9882),1)</f>
        <v>46266</v>
      </c>
    </row>
    <row r="9883" customFormat="false" ht="15" hidden="false" customHeight="false" outlineLevel="0" collapsed="false">
      <c r="A9883" s="21" t="s">
        <v>4160</v>
      </c>
      <c r="B9883" s="21" t="s">
        <v>3625</v>
      </c>
      <c r="C9883" s="23" t="n">
        <v>46278</v>
      </c>
      <c r="D9883" s="21" t="s">
        <v>2384</v>
      </c>
      <c r="E9883" s="21" t="s">
        <v>2202</v>
      </c>
      <c r="F9883" s="12" t="n">
        <v>1</v>
      </c>
      <c r="G9883" s="19" t="n">
        <v>13.95</v>
      </c>
      <c r="H9883" s="19" t="n">
        <v>8.69</v>
      </c>
      <c r="I9883" s="19" t="n">
        <f aca="false">ROUND(F9883*G9883,2)</f>
        <v>13.95</v>
      </c>
      <c r="J9883" s="19" t="n">
        <f aca="false">ROUND(F9883*H9883,2)</f>
        <v>8.69</v>
      </c>
      <c r="K9883" s="19" t="n">
        <f aca="false">INDEX(Pricebook!$L$2:$L$1401,MATCH(D9883,Pricebook!$A$2:$A$1401,0))</f>
        <v>15</v>
      </c>
      <c r="L9883" s="19" t="n">
        <f aca="false">ROUND(F9883*K9883,2)</f>
        <v>15</v>
      </c>
      <c r="M9883" s="24" t="n">
        <f aca="false">DATE(YEAR(C9883),MONTH(C9883),1)</f>
        <v>46266</v>
      </c>
    </row>
    <row r="9884" customFormat="false" ht="15" hidden="false" customHeight="false" outlineLevel="0" collapsed="false">
      <c r="A9884" s="21" t="s">
        <v>4160</v>
      </c>
      <c r="B9884" s="21" t="s">
        <v>3625</v>
      </c>
      <c r="C9884" s="23" t="n">
        <v>46278</v>
      </c>
      <c r="D9884" s="21" t="s">
        <v>1849</v>
      </c>
      <c r="E9884" s="21" t="s">
        <v>1452</v>
      </c>
      <c r="F9884" s="12" t="n">
        <v>6</v>
      </c>
      <c r="G9884" s="19" t="n">
        <v>19</v>
      </c>
      <c r="H9884" s="19" t="n">
        <v>11.65</v>
      </c>
      <c r="I9884" s="19" t="n">
        <f aca="false">ROUND(F9884*G9884,2)</f>
        <v>114</v>
      </c>
      <c r="J9884" s="19" t="n">
        <f aca="false">ROUND(F9884*H9884,2)</f>
        <v>69.9</v>
      </c>
      <c r="K9884" s="19" t="n">
        <f aca="false">INDEX(Pricebook!$L$2:$L$1401,MATCH(D9884,Pricebook!$A$2:$A$1401,0))</f>
        <v>19.45</v>
      </c>
      <c r="L9884" s="19" t="n">
        <f aca="false">ROUND(F9884*K9884,2)</f>
        <v>116.7</v>
      </c>
      <c r="M9884" s="24" t="n">
        <f aca="false">DATE(YEAR(C9884),MONTH(C9884),1)</f>
        <v>46266</v>
      </c>
    </row>
    <row r="9885" customFormat="false" ht="15" hidden="false" customHeight="false" outlineLevel="0" collapsed="false">
      <c r="A9885" s="21" t="s">
        <v>4160</v>
      </c>
      <c r="B9885" s="21" t="s">
        <v>3625</v>
      </c>
      <c r="C9885" s="23" t="n">
        <v>46278</v>
      </c>
      <c r="D9885" s="21" t="s">
        <v>665</v>
      </c>
      <c r="E9885" s="21" t="s">
        <v>366</v>
      </c>
      <c r="F9885" s="12" t="n">
        <v>2</v>
      </c>
      <c r="G9885" s="19" t="n">
        <v>28.25</v>
      </c>
      <c r="H9885" s="19" t="n">
        <v>20.57</v>
      </c>
      <c r="I9885" s="19" t="n">
        <f aca="false">ROUND(F9885*G9885,2)</f>
        <v>56.5</v>
      </c>
      <c r="J9885" s="19" t="n">
        <f aca="false">ROUND(F9885*H9885,2)</f>
        <v>41.14</v>
      </c>
      <c r="K9885" s="19" t="n">
        <f aca="false">INDEX(Pricebook!$L$2:$L$1401,MATCH(D9885,Pricebook!$A$2:$A$1401,0))</f>
        <v>30.75</v>
      </c>
      <c r="L9885" s="19" t="n">
        <f aca="false">ROUND(F9885*K9885,2)</f>
        <v>61.5</v>
      </c>
      <c r="M9885" s="24" t="n">
        <f aca="false">DATE(YEAR(C9885),MONTH(C9885),1)</f>
        <v>46266</v>
      </c>
    </row>
    <row r="9886" customFormat="false" ht="15" hidden="false" customHeight="false" outlineLevel="0" collapsed="false">
      <c r="A9886" s="21" t="s">
        <v>4160</v>
      </c>
      <c r="B9886" s="21" t="s">
        <v>3625</v>
      </c>
      <c r="C9886" s="23" t="n">
        <v>46278</v>
      </c>
      <c r="D9886" s="21" t="s">
        <v>771</v>
      </c>
      <c r="E9886" s="21" t="s">
        <v>366</v>
      </c>
      <c r="F9886" s="12" t="n">
        <v>2</v>
      </c>
      <c r="G9886" s="19" t="n">
        <v>116.55</v>
      </c>
      <c r="H9886" s="19" t="n">
        <v>94.73</v>
      </c>
      <c r="I9886" s="19" t="n">
        <f aca="false">ROUND(F9886*G9886,2)</f>
        <v>233.1</v>
      </c>
      <c r="J9886" s="19" t="n">
        <f aca="false">ROUND(F9886*H9886,2)</f>
        <v>189.46</v>
      </c>
      <c r="K9886" s="19" t="n">
        <f aca="false">INDEX(Pricebook!$L$2:$L$1401,MATCH(D9886,Pricebook!$A$2:$A$1401,0))</f>
        <v>126.35</v>
      </c>
      <c r="L9886" s="19" t="n">
        <f aca="false">ROUND(F9886*K9886,2)</f>
        <v>252.7</v>
      </c>
      <c r="M9886" s="24" t="n">
        <f aca="false">DATE(YEAR(C9886),MONTH(C9886),1)</f>
        <v>46266</v>
      </c>
    </row>
    <row r="9887" customFormat="false" ht="15" hidden="false" customHeight="false" outlineLevel="0" collapsed="false">
      <c r="A9887" s="21" t="s">
        <v>4160</v>
      </c>
      <c r="B9887" s="21" t="s">
        <v>3625</v>
      </c>
      <c r="C9887" s="23" t="n">
        <v>46278</v>
      </c>
      <c r="D9887" s="21" t="s">
        <v>701</v>
      </c>
      <c r="E9887" s="21" t="s">
        <v>366</v>
      </c>
      <c r="F9887" s="12" t="n">
        <v>6</v>
      </c>
      <c r="G9887" s="19" t="n">
        <v>8.95</v>
      </c>
      <c r="H9887" s="19" t="n">
        <v>6.44</v>
      </c>
      <c r="I9887" s="19" t="n">
        <f aca="false">ROUND(F9887*G9887,2)</f>
        <v>53.7</v>
      </c>
      <c r="J9887" s="19" t="n">
        <f aca="false">ROUND(F9887*H9887,2)</f>
        <v>38.64</v>
      </c>
      <c r="K9887" s="19" t="n">
        <f aca="false">INDEX(Pricebook!$L$2:$L$1401,MATCH(D9887,Pricebook!$A$2:$A$1401,0))</f>
        <v>9.65</v>
      </c>
      <c r="L9887" s="19" t="n">
        <f aca="false">ROUND(F9887*K9887,2)</f>
        <v>57.9</v>
      </c>
      <c r="M9887" s="24" t="n">
        <f aca="false">DATE(YEAR(C9887),MONTH(C9887),1)</f>
        <v>46266</v>
      </c>
    </row>
    <row r="9888" customFormat="false" ht="15" hidden="false" customHeight="false" outlineLevel="0" collapsed="false">
      <c r="A9888" s="21" t="s">
        <v>4160</v>
      </c>
      <c r="B9888" s="21" t="s">
        <v>3625</v>
      </c>
      <c r="C9888" s="23" t="n">
        <v>46278</v>
      </c>
      <c r="D9888" s="21" t="s">
        <v>2406</v>
      </c>
      <c r="E9888" s="21" t="s">
        <v>2202</v>
      </c>
      <c r="F9888" s="12" t="n">
        <v>10</v>
      </c>
      <c r="G9888" s="19" t="n">
        <v>9.1</v>
      </c>
      <c r="H9888" s="19" t="n">
        <v>5.68</v>
      </c>
      <c r="I9888" s="19" t="n">
        <f aca="false">ROUND(F9888*G9888,2)</f>
        <v>91</v>
      </c>
      <c r="J9888" s="19" t="n">
        <f aca="false">ROUND(F9888*H9888,2)</f>
        <v>56.8</v>
      </c>
      <c r="K9888" s="19" t="n">
        <f aca="false">INDEX(Pricebook!$L$2:$L$1401,MATCH(D9888,Pricebook!$A$2:$A$1401,0))</f>
        <v>9.8</v>
      </c>
      <c r="L9888" s="19" t="n">
        <f aca="false">ROUND(F9888*K9888,2)</f>
        <v>98</v>
      </c>
      <c r="M9888" s="24" t="n">
        <f aca="false">DATE(YEAR(C9888),MONTH(C9888),1)</f>
        <v>46266</v>
      </c>
    </row>
    <row r="9889" customFormat="false" ht="15" hidden="false" customHeight="false" outlineLevel="0" collapsed="false">
      <c r="A9889" s="21" t="s">
        <v>4160</v>
      </c>
      <c r="B9889" s="21" t="s">
        <v>3625</v>
      </c>
      <c r="C9889" s="23" t="n">
        <v>46278</v>
      </c>
      <c r="D9889" s="21" t="s">
        <v>629</v>
      </c>
      <c r="E9889" s="21" t="s">
        <v>366</v>
      </c>
      <c r="F9889" s="12" t="n">
        <v>3</v>
      </c>
      <c r="G9889" s="19" t="n">
        <v>24.2</v>
      </c>
      <c r="H9889" s="19" t="n">
        <v>17.52</v>
      </c>
      <c r="I9889" s="19" t="n">
        <f aca="false">ROUND(F9889*G9889,2)</f>
        <v>72.6</v>
      </c>
      <c r="J9889" s="19" t="n">
        <f aca="false">ROUND(F9889*H9889,2)</f>
        <v>52.56</v>
      </c>
      <c r="K9889" s="19" t="n">
        <f aca="false">INDEX(Pricebook!$L$2:$L$1401,MATCH(D9889,Pricebook!$A$2:$A$1401,0))</f>
        <v>26.15</v>
      </c>
      <c r="L9889" s="19" t="n">
        <f aca="false">ROUND(F9889*K9889,2)</f>
        <v>78.45</v>
      </c>
      <c r="M9889" s="24" t="n">
        <f aca="false">DATE(YEAR(C9889),MONTH(C9889),1)</f>
        <v>46266</v>
      </c>
    </row>
    <row r="9890" customFormat="false" ht="15" hidden="false" customHeight="false" outlineLevel="0" collapsed="false">
      <c r="A9890" s="21" t="s">
        <v>4160</v>
      </c>
      <c r="B9890" s="21" t="s">
        <v>3625</v>
      </c>
      <c r="C9890" s="23" t="n">
        <v>46278</v>
      </c>
      <c r="D9890" s="21" t="s">
        <v>1937</v>
      </c>
      <c r="E9890" s="21" t="s">
        <v>1452</v>
      </c>
      <c r="F9890" s="12" t="n">
        <v>7</v>
      </c>
      <c r="G9890" s="19" t="n">
        <v>45.45</v>
      </c>
      <c r="H9890" s="19" t="n">
        <v>28.01</v>
      </c>
      <c r="I9890" s="19" t="n">
        <f aca="false">ROUND(F9890*G9890,2)</f>
        <v>318.15</v>
      </c>
      <c r="J9890" s="19" t="n">
        <f aca="false">ROUND(F9890*H9890,2)</f>
        <v>196.07</v>
      </c>
      <c r="K9890" s="19" t="n">
        <f aca="false">INDEX(Pricebook!$L$2:$L$1401,MATCH(D9890,Pricebook!$A$2:$A$1401,0))</f>
        <v>46.7</v>
      </c>
      <c r="L9890" s="19" t="n">
        <f aca="false">ROUND(F9890*K9890,2)</f>
        <v>326.9</v>
      </c>
      <c r="M9890" s="24" t="n">
        <f aca="false">DATE(YEAR(C9890),MONTH(C9890),1)</f>
        <v>46266</v>
      </c>
    </row>
    <row r="9891" customFormat="false" ht="15" hidden="false" customHeight="false" outlineLevel="0" collapsed="false">
      <c r="A9891" s="21" t="s">
        <v>4160</v>
      </c>
      <c r="B9891" s="21" t="s">
        <v>3625</v>
      </c>
      <c r="C9891" s="23" t="n">
        <v>46278</v>
      </c>
      <c r="D9891" s="21" t="s">
        <v>749</v>
      </c>
      <c r="E9891" s="21" t="s">
        <v>366</v>
      </c>
      <c r="F9891" s="12" t="n">
        <v>1</v>
      </c>
      <c r="G9891" s="19" t="n">
        <v>197.5</v>
      </c>
      <c r="H9891" s="19" t="n">
        <v>142.05</v>
      </c>
      <c r="I9891" s="19" t="n">
        <f aca="false">ROUND(F9891*G9891,2)</f>
        <v>197.5</v>
      </c>
      <c r="J9891" s="19" t="n">
        <f aca="false">ROUND(F9891*H9891,2)</f>
        <v>142.05</v>
      </c>
      <c r="K9891" s="19" t="n">
        <f aca="false">INDEX(Pricebook!$L$2:$L$1401,MATCH(D9891,Pricebook!$A$2:$A$1401,0))</f>
        <v>212.05</v>
      </c>
      <c r="L9891" s="19" t="n">
        <f aca="false">ROUND(F9891*K9891,2)</f>
        <v>212.05</v>
      </c>
      <c r="M9891" s="24" t="n">
        <f aca="false">DATE(YEAR(C9891),MONTH(C9891),1)</f>
        <v>46266</v>
      </c>
    </row>
    <row r="9892" customFormat="false" ht="15" hidden="false" customHeight="false" outlineLevel="0" collapsed="false">
      <c r="A9892" s="21" t="s">
        <v>4161</v>
      </c>
      <c r="B9892" s="21" t="s">
        <v>3056</v>
      </c>
      <c r="C9892" s="23" t="n">
        <v>46279</v>
      </c>
      <c r="D9892" s="21" t="s">
        <v>587</v>
      </c>
      <c r="E9892" s="21" t="s">
        <v>366</v>
      </c>
      <c r="F9892" s="12" t="n">
        <v>1</v>
      </c>
      <c r="G9892" s="19" t="n">
        <v>126.35</v>
      </c>
      <c r="H9892" s="19" t="n">
        <v>96.45</v>
      </c>
      <c r="I9892" s="19" t="n">
        <f aca="false">ROUND(F9892*G9892,2)</f>
        <v>126.35</v>
      </c>
      <c r="J9892" s="19" t="n">
        <f aca="false">ROUND(F9892*H9892,2)</f>
        <v>96.45</v>
      </c>
      <c r="K9892" s="19" t="n">
        <f aca="false">INDEX(Pricebook!$L$2:$L$1401,MATCH(D9892,Pricebook!$A$2:$A$1401,0))</f>
        <v>135.85</v>
      </c>
      <c r="L9892" s="19" t="n">
        <f aca="false">ROUND(F9892*K9892,2)</f>
        <v>135.85</v>
      </c>
      <c r="M9892" s="24" t="n">
        <f aca="false">DATE(YEAR(C9892),MONTH(C9892),1)</f>
        <v>46266</v>
      </c>
    </row>
    <row r="9893" customFormat="false" ht="15" hidden="false" customHeight="false" outlineLevel="0" collapsed="false">
      <c r="A9893" s="21" t="s">
        <v>4161</v>
      </c>
      <c r="B9893" s="21" t="s">
        <v>3056</v>
      </c>
      <c r="C9893" s="23" t="n">
        <v>46279</v>
      </c>
      <c r="D9893" s="21" t="s">
        <v>2367</v>
      </c>
      <c r="E9893" s="21" t="s">
        <v>2202</v>
      </c>
      <c r="F9893" s="12" t="n">
        <v>18</v>
      </c>
      <c r="G9893" s="19" t="n">
        <v>10.65</v>
      </c>
      <c r="H9893" s="19" t="n">
        <v>7.46</v>
      </c>
      <c r="I9893" s="19" t="n">
        <f aca="false">ROUND(F9893*G9893,2)</f>
        <v>191.7</v>
      </c>
      <c r="J9893" s="19" t="n">
        <f aca="false">ROUND(F9893*H9893,2)</f>
        <v>134.28</v>
      </c>
      <c r="K9893" s="19" t="n">
        <f aca="false">INDEX(Pricebook!$L$2:$L$1401,MATCH(D9893,Pricebook!$A$2:$A$1401,0))</f>
        <v>11.35</v>
      </c>
      <c r="L9893" s="19" t="n">
        <f aca="false">ROUND(F9893*K9893,2)</f>
        <v>204.3</v>
      </c>
      <c r="M9893" s="24" t="n">
        <f aca="false">DATE(YEAR(C9893),MONTH(C9893),1)</f>
        <v>46266</v>
      </c>
    </row>
    <row r="9894" customFormat="false" ht="15" hidden="false" customHeight="false" outlineLevel="0" collapsed="false">
      <c r="A9894" s="21" t="s">
        <v>4161</v>
      </c>
      <c r="B9894" s="21" t="s">
        <v>3056</v>
      </c>
      <c r="C9894" s="23" t="n">
        <v>46279</v>
      </c>
      <c r="D9894" s="21" t="s">
        <v>1883</v>
      </c>
      <c r="E9894" s="21" t="s">
        <v>1452</v>
      </c>
      <c r="F9894" s="12" t="n">
        <v>5</v>
      </c>
      <c r="G9894" s="19" t="n">
        <v>30.7</v>
      </c>
      <c r="H9894" s="19" t="n">
        <v>18.82</v>
      </c>
      <c r="I9894" s="19" t="n">
        <f aca="false">ROUND(F9894*G9894,2)</f>
        <v>153.5</v>
      </c>
      <c r="J9894" s="19" t="n">
        <f aca="false">ROUND(F9894*H9894,2)</f>
        <v>94.1</v>
      </c>
      <c r="K9894" s="19" t="n">
        <f aca="false">INDEX(Pricebook!$L$2:$L$1401,MATCH(D9894,Pricebook!$A$2:$A$1401,0))</f>
        <v>31.4</v>
      </c>
      <c r="L9894" s="19" t="n">
        <f aca="false">ROUND(F9894*K9894,2)</f>
        <v>157</v>
      </c>
      <c r="M9894" s="24" t="n">
        <f aca="false">DATE(YEAR(C9894),MONTH(C9894),1)</f>
        <v>46266</v>
      </c>
    </row>
    <row r="9895" customFormat="false" ht="15" hidden="false" customHeight="false" outlineLevel="0" collapsed="false">
      <c r="A9895" s="21" t="s">
        <v>4161</v>
      </c>
      <c r="B9895" s="21" t="s">
        <v>3056</v>
      </c>
      <c r="C9895" s="23" t="n">
        <v>46279</v>
      </c>
      <c r="D9895" s="21" t="s">
        <v>1518</v>
      </c>
      <c r="E9895" s="21" t="s">
        <v>1452</v>
      </c>
      <c r="F9895" s="12" t="n">
        <v>9</v>
      </c>
      <c r="G9895" s="19" t="n">
        <v>25.7</v>
      </c>
      <c r="H9895" s="19" t="n">
        <v>15.81</v>
      </c>
      <c r="I9895" s="19" t="n">
        <f aca="false">ROUND(F9895*G9895,2)</f>
        <v>231.3</v>
      </c>
      <c r="J9895" s="19" t="n">
        <f aca="false">ROUND(F9895*H9895,2)</f>
        <v>142.29</v>
      </c>
      <c r="K9895" s="19" t="n">
        <f aca="false">INDEX(Pricebook!$L$2:$L$1401,MATCH(D9895,Pricebook!$A$2:$A$1401,0))</f>
        <v>26.35</v>
      </c>
      <c r="L9895" s="19" t="n">
        <f aca="false">ROUND(F9895*K9895,2)</f>
        <v>237.15</v>
      </c>
      <c r="M9895" s="24" t="n">
        <f aca="false">DATE(YEAR(C9895),MONTH(C9895),1)</f>
        <v>46266</v>
      </c>
    </row>
    <row r="9896" customFormat="false" ht="15" hidden="false" customHeight="false" outlineLevel="0" collapsed="false">
      <c r="A9896" s="21" t="s">
        <v>4161</v>
      </c>
      <c r="B9896" s="21" t="s">
        <v>3056</v>
      </c>
      <c r="C9896" s="23" t="n">
        <v>46279</v>
      </c>
      <c r="D9896" s="21" t="s">
        <v>1460</v>
      </c>
      <c r="E9896" s="21" t="s">
        <v>1452</v>
      </c>
      <c r="F9896" s="12" t="n">
        <v>3</v>
      </c>
      <c r="G9896" s="19" t="n">
        <v>70</v>
      </c>
      <c r="H9896" s="19" t="n">
        <v>43.13</v>
      </c>
      <c r="I9896" s="19" t="n">
        <f aca="false">ROUND(F9896*G9896,2)</f>
        <v>210</v>
      </c>
      <c r="J9896" s="19" t="n">
        <f aca="false">ROUND(F9896*H9896,2)</f>
        <v>129.39</v>
      </c>
      <c r="K9896" s="19" t="n">
        <f aca="false">INDEX(Pricebook!$L$2:$L$1401,MATCH(D9896,Pricebook!$A$2:$A$1401,0))</f>
        <v>71.9</v>
      </c>
      <c r="L9896" s="19" t="n">
        <f aca="false">ROUND(F9896*K9896,2)</f>
        <v>215.7</v>
      </c>
      <c r="M9896" s="24" t="n">
        <f aca="false">DATE(YEAR(C9896),MONTH(C9896),1)</f>
        <v>46266</v>
      </c>
    </row>
    <row r="9897" customFormat="false" ht="15" hidden="false" customHeight="false" outlineLevel="0" collapsed="false">
      <c r="A9897" s="21" t="s">
        <v>4162</v>
      </c>
      <c r="B9897" s="21" t="s">
        <v>3591</v>
      </c>
      <c r="C9897" s="23" t="n">
        <v>46279</v>
      </c>
      <c r="D9897" s="21" t="s">
        <v>364</v>
      </c>
      <c r="E9897" s="21" t="s">
        <v>366</v>
      </c>
      <c r="F9897" s="12" t="n">
        <v>2</v>
      </c>
      <c r="G9897" s="19" t="n">
        <v>65.25</v>
      </c>
      <c r="H9897" s="19" t="n">
        <v>46.79</v>
      </c>
      <c r="I9897" s="19" t="n">
        <f aca="false">ROUND(F9897*G9897,2)</f>
        <v>130.5</v>
      </c>
      <c r="J9897" s="19" t="n">
        <f aca="false">ROUND(F9897*H9897,2)</f>
        <v>93.58</v>
      </c>
      <c r="K9897" s="19" t="n">
        <f aca="false">INDEX(Pricebook!$L$2:$L$1401,MATCH(D9897,Pricebook!$A$2:$A$1401,0))</f>
        <v>69.85</v>
      </c>
      <c r="L9897" s="19" t="n">
        <f aca="false">ROUND(F9897*K9897,2)</f>
        <v>139.7</v>
      </c>
      <c r="M9897" s="24" t="n">
        <f aca="false">DATE(YEAR(C9897),MONTH(C9897),1)</f>
        <v>46266</v>
      </c>
    </row>
    <row r="9898" customFormat="false" ht="15" hidden="false" customHeight="false" outlineLevel="0" collapsed="false">
      <c r="A9898" s="21" t="s">
        <v>4162</v>
      </c>
      <c r="B9898" s="21" t="s">
        <v>3591</v>
      </c>
      <c r="C9898" s="23" t="n">
        <v>46279</v>
      </c>
      <c r="D9898" s="21" t="s">
        <v>2571</v>
      </c>
      <c r="E9898" s="21" t="s">
        <v>2466</v>
      </c>
      <c r="F9898" s="12" t="n">
        <v>5</v>
      </c>
      <c r="G9898" s="19" t="n">
        <v>31.5</v>
      </c>
      <c r="H9898" s="19" t="n">
        <v>19.88</v>
      </c>
      <c r="I9898" s="19" t="n">
        <f aca="false">ROUND(F9898*G9898,2)</f>
        <v>157.5</v>
      </c>
      <c r="J9898" s="19" t="n">
        <f aca="false">ROUND(F9898*H9898,2)</f>
        <v>99.4</v>
      </c>
      <c r="K9898" s="19" t="n">
        <f aca="false">INDEX(Pricebook!$L$2:$L$1401,MATCH(D9898,Pricebook!$A$2:$A$1401,0))</f>
        <v>33.15</v>
      </c>
      <c r="L9898" s="19" t="n">
        <f aca="false">ROUND(F9898*K9898,2)</f>
        <v>165.75</v>
      </c>
      <c r="M9898" s="24" t="n">
        <f aca="false">DATE(YEAR(C9898),MONTH(C9898),1)</f>
        <v>46266</v>
      </c>
    </row>
    <row r="9899" customFormat="false" ht="15" hidden="false" customHeight="false" outlineLevel="0" collapsed="false">
      <c r="A9899" s="21" t="s">
        <v>4162</v>
      </c>
      <c r="B9899" s="21" t="s">
        <v>3591</v>
      </c>
      <c r="C9899" s="23" t="n">
        <v>46279</v>
      </c>
      <c r="D9899" s="21" t="s">
        <v>507</v>
      </c>
      <c r="E9899" s="21" t="s">
        <v>366</v>
      </c>
      <c r="F9899" s="12" t="n">
        <v>2</v>
      </c>
      <c r="G9899" s="19" t="n">
        <v>88.85</v>
      </c>
      <c r="H9899" s="19" t="n">
        <v>63.48</v>
      </c>
      <c r="I9899" s="19" t="n">
        <f aca="false">ROUND(F9899*G9899,2)</f>
        <v>177.7</v>
      </c>
      <c r="J9899" s="19" t="n">
        <f aca="false">ROUND(F9899*H9899,2)</f>
        <v>126.96</v>
      </c>
      <c r="K9899" s="19" t="n">
        <f aca="false">INDEX(Pricebook!$L$2:$L$1401,MATCH(D9899,Pricebook!$A$2:$A$1401,0))</f>
        <v>94.75</v>
      </c>
      <c r="L9899" s="19" t="n">
        <f aca="false">ROUND(F9899*K9899,2)</f>
        <v>189.5</v>
      </c>
      <c r="M9899" s="24" t="n">
        <f aca="false">DATE(YEAR(C9899),MONTH(C9899),1)</f>
        <v>46266</v>
      </c>
    </row>
    <row r="9900" customFormat="false" ht="15" hidden="false" customHeight="false" outlineLevel="0" collapsed="false">
      <c r="A9900" s="21" t="s">
        <v>4162</v>
      </c>
      <c r="B9900" s="21" t="s">
        <v>3591</v>
      </c>
      <c r="C9900" s="23" t="n">
        <v>46279</v>
      </c>
      <c r="D9900" s="21" t="s">
        <v>2471</v>
      </c>
      <c r="E9900" s="21" t="s">
        <v>2466</v>
      </c>
      <c r="F9900" s="12" t="n">
        <v>2</v>
      </c>
      <c r="G9900" s="19" t="n">
        <v>81</v>
      </c>
      <c r="H9900" s="19" t="n">
        <v>50.19</v>
      </c>
      <c r="I9900" s="19" t="n">
        <f aca="false">ROUND(F9900*G9900,2)</f>
        <v>162</v>
      </c>
      <c r="J9900" s="19" t="n">
        <f aca="false">ROUND(F9900*H9900,2)</f>
        <v>100.38</v>
      </c>
      <c r="K9900" s="19" t="n">
        <f aca="false">INDEX(Pricebook!$L$2:$L$1401,MATCH(D9900,Pricebook!$A$2:$A$1401,0))</f>
        <v>83.65</v>
      </c>
      <c r="L9900" s="19" t="n">
        <f aca="false">ROUND(F9900*K9900,2)</f>
        <v>167.3</v>
      </c>
      <c r="M9900" s="24" t="n">
        <f aca="false">DATE(YEAR(C9900),MONTH(C9900),1)</f>
        <v>46266</v>
      </c>
    </row>
    <row r="9901" customFormat="false" ht="15" hidden="false" customHeight="false" outlineLevel="0" collapsed="false">
      <c r="A9901" s="21" t="s">
        <v>4162</v>
      </c>
      <c r="B9901" s="21" t="s">
        <v>3591</v>
      </c>
      <c r="C9901" s="23" t="n">
        <v>46279</v>
      </c>
      <c r="D9901" s="21" t="s">
        <v>2904</v>
      </c>
      <c r="E9901" s="21" t="s">
        <v>2748</v>
      </c>
      <c r="F9901" s="12" t="n">
        <v>6</v>
      </c>
      <c r="G9901" s="19" t="n">
        <v>17.3</v>
      </c>
      <c r="H9901" s="19" t="n">
        <v>10.42</v>
      </c>
      <c r="I9901" s="19" t="n">
        <f aca="false">ROUND(F9901*G9901,2)</f>
        <v>103.8</v>
      </c>
      <c r="J9901" s="19" t="n">
        <f aca="false">ROUND(F9901*H9901,2)</f>
        <v>62.52</v>
      </c>
      <c r="K9901" s="19" t="n">
        <f aca="false">INDEX(Pricebook!$L$2:$L$1401,MATCH(D9901,Pricebook!$A$2:$A$1401,0))</f>
        <v>18.95</v>
      </c>
      <c r="L9901" s="19" t="n">
        <f aca="false">ROUND(F9901*K9901,2)</f>
        <v>113.7</v>
      </c>
      <c r="M9901" s="24" t="n">
        <f aca="false">DATE(YEAR(C9901),MONTH(C9901),1)</f>
        <v>46266</v>
      </c>
    </row>
    <row r="9902" customFormat="false" ht="15" hidden="false" customHeight="false" outlineLevel="0" collapsed="false">
      <c r="A9902" s="21" t="s">
        <v>4162</v>
      </c>
      <c r="B9902" s="21" t="s">
        <v>3591</v>
      </c>
      <c r="C9902" s="23" t="n">
        <v>46279</v>
      </c>
      <c r="D9902" s="21" t="s">
        <v>757</v>
      </c>
      <c r="E9902" s="21" t="s">
        <v>366</v>
      </c>
      <c r="F9902" s="12" t="n">
        <v>5</v>
      </c>
      <c r="G9902" s="19" t="n">
        <v>11.7</v>
      </c>
      <c r="H9902" s="19" t="n">
        <v>8.45</v>
      </c>
      <c r="I9902" s="19" t="n">
        <f aca="false">ROUND(F9902*G9902,2)</f>
        <v>58.5</v>
      </c>
      <c r="J9902" s="19" t="n">
        <f aca="false">ROUND(F9902*H9902,2)</f>
        <v>42.25</v>
      </c>
      <c r="K9902" s="19" t="n">
        <f aca="false">INDEX(Pricebook!$L$2:$L$1401,MATCH(D9902,Pricebook!$A$2:$A$1401,0))</f>
        <v>12.65</v>
      </c>
      <c r="L9902" s="19" t="n">
        <f aca="false">ROUND(F9902*K9902,2)</f>
        <v>63.25</v>
      </c>
      <c r="M9902" s="24" t="n">
        <f aca="false">DATE(YEAR(C9902),MONTH(C9902),1)</f>
        <v>46266</v>
      </c>
    </row>
    <row r="9903" customFormat="false" ht="15" hidden="false" customHeight="false" outlineLevel="0" collapsed="false">
      <c r="A9903" s="21" t="s">
        <v>4162</v>
      </c>
      <c r="B9903" s="21" t="s">
        <v>3591</v>
      </c>
      <c r="C9903" s="23" t="n">
        <v>46279</v>
      </c>
      <c r="D9903" s="21" t="s">
        <v>2824</v>
      </c>
      <c r="E9903" s="21" t="s">
        <v>2748</v>
      </c>
      <c r="F9903" s="12" t="n">
        <v>5</v>
      </c>
      <c r="G9903" s="19" t="n">
        <v>10.95</v>
      </c>
      <c r="H9903" s="19" t="n">
        <v>6.63</v>
      </c>
      <c r="I9903" s="19" t="n">
        <f aca="false">ROUND(F9903*G9903,2)</f>
        <v>54.75</v>
      </c>
      <c r="J9903" s="19" t="n">
        <f aca="false">ROUND(F9903*H9903,2)</f>
        <v>33.15</v>
      </c>
      <c r="K9903" s="19" t="n">
        <f aca="false">INDEX(Pricebook!$L$2:$L$1401,MATCH(D9903,Pricebook!$A$2:$A$1401,0))</f>
        <v>12.05</v>
      </c>
      <c r="L9903" s="19" t="n">
        <f aca="false">ROUND(F9903*K9903,2)</f>
        <v>60.25</v>
      </c>
      <c r="M9903" s="24" t="n">
        <f aca="false">DATE(YEAR(C9903),MONTH(C9903),1)</f>
        <v>46266</v>
      </c>
    </row>
    <row r="9904" customFormat="false" ht="15" hidden="false" customHeight="false" outlineLevel="0" collapsed="false">
      <c r="A9904" s="21" t="s">
        <v>4162</v>
      </c>
      <c r="B9904" s="21" t="s">
        <v>3591</v>
      </c>
      <c r="C9904" s="23" t="n">
        <v>46279</v>
      </c>
      <c r="D9904" s="21" t="s">
        <v>2473</v>
      </c>
      <c r="E9904" s="21" t="s">
        <v>2466</v>
      </c>
      <c r="F9904" s="12" t="n">
        <v>1</v>
      </c>
      <c r="G9904" s="19" t="n">
        <v>146.25</v>
      </c>
      <c r="H9904" s="19" t="n">
        <v>90.46</v>
      </c>
      <c r="I9904" s="19" t="n">
        <f aca="false">ROUND(F9904*G9904,2)</f>
        <v>146.25</v>
      </c>
      <c r="J9904" s="19" t="n">
        <f aca="false">ROUND(F9904*H9904,2)</f>
        <v>90.46</v>
      </c>
      <c r="K9904" s="19" t="n">
        <f aca="false">INDEX(Pricebook!$L$2:$L$1401,MATCH(D9904,Pricebook!$A$2:$A$1401,0))</f>
        <v>150.8</v>
      </c>
      <c r="L9904" s="19" t="n">
        <f aca="false">ROUND(F9904*K9904,2)</f>
        <v>150.8</v>
      </c>
      <c r="M9904" s="24" t="n">
        <f aca="false">DATE(YEAR(C9904),MONTH(C9904),1)</f>
        <v>46266</v>
      </c>
    </row>
    <row r="9905" customFormat="false" ht="15" hidden="false" customHeight="false" outlineLevel="0" collapsed="false">
      <c r="A9905" s="21" t="s">
        <v>4162</v>
      </c>
      <c r="B9905" s="21" t="s">
        <v>3591</v>
      </c>
      <c r="C9905" s="23" t="n">
        <v>46279</v>
      </c>
      <c r="D9905" s="21" t="s">
        <v>2866</v>
      </c>
      <c r="E9905" s="21" t="s">
        <v>2748</v>
      </c>
      <c r="F9905" s="12" t="n">
        <v>6</v>
      </c>
      <c r="G9905" s="19" t="n">
        <v>3.3</v>
      </c>
      <c r="H9905" s="19" t="n">
        <v>1.99</v>
      </c>
      <c r="I9905" s="19" t="n">
        <f aca="false">ROUND(F9905*G9905,2)</f>
        <v>19.8</v>
      </c>
      <c r="J9905" s="19" t="n">
        <f aca="false">ROUND(F9905*H9905,2)</f>
        <v>11.94</v>
      </c>
      <c r="K9905" s="19" t="n">
        <f aca="false">INDEX(Pricebook!$L$2:$L$1401,MATCH(D9905,Pricebook!$A$2:$A$1401,0))</f>
        <v>3.65</v>
      </c>
      <c r="L9905" s="19" t="n">
        <f aca="false">ROUND(F9905*K9905,2)</f>
        <v>21.9</v>
      </c>
      <c r="M9905" s="24" t="n">
        <f aca="false">DATE(YEAR(C9905),MONTH(C9905),1)</f>
        <v>46266</v>
      </c>
    </row>
    <row r="9906" customFormat="false" ht="15" hidden="false" customHeight="false" outlineLevel="0" collapsed="false">
      <c r="A9906" s="21" t="s">
        <v>4162</v>
      </c>
      <c r="B9906" s="21" t="s">
        <v>3591</v>
      </c>
      <c r="C9906" s="23" t="n">
        <v>46279</v>
      </c>
      <c r="D9906" s="21" t="s">
        <v>923</v>
      </c>
      <c r="E9906" s="21" t="s">
        <v>366</v>
      </c>
      <c r="F9906" s="12" t="n">
        <v>1</v>
      </c>
      <c r="G9906" s="19" t="n">
        <v>278.1</v>
      </c>
      <c r="H9906" s="19" t="n">
        <v>202.83</v>
      </c>
      <c r="I9906" s="19" t="n">
        <f aca="false">ROUND(F9906*G9906,2)</f>
        <v>278.1</v>
      </c>
      <c r="J9906" s="19" t="n">
        <f aca="false">ROUND(F9906*H9906,2)</f>
        <v>202.83</v>
      </c>
      <c r="K9906" s="19" t="n">
        <f aca="false">INDEX(Pricebook!$L$2:$L$1401,MATCH(D9906,Pricebook!$A$2:$A$1401,0))</f>
        <v>302.75</v>
      </c>
      <c r="L9906" s="19" t="n">
        <f aca="false">ROUND(F9906*K9906,2)</f>
        <v>302.75</v>
      </c>
      <c r="M9906" s="24" t="n">
        <f aca="false">DATE(YEAR(C9906),MONTH(C9906),1)</f>
        <v>46266</v>
      </c>
    </row>
    <row r="9907" customFormat="false" ht="15" hidden="false" customHeight="false" outlineLevel="0" collapsed="false">
      <c r="A9907" s="21" t="s">
        <v>4163</v>
      </c>
      <c r="B9907" s="21" t="s">
        <v>3831</v>
      </c>
      <c r="C9907" s="23" t="n">
        <v>46279</v>
      </c>
      <c r="D9907" s="21" t="s">
        <v>945</v>
      </c>
      <c r="E9907" s="21" t="s">
        <v>366</v>
      </c>
      <c r="F9907" s="12" t="n">
        <v>2</v>
      </c>
      <c r="G9907" s="19" t="n">
        <v>122.4</v>
      </c>
      <c r="H9907" s="19" t="n">
        <v>87.55</v>
      </c>
      <c r="I9907" s="19" t="n">
        <f aca="false">ROUND(F9907*G9907,2)</f>
        <v>244.8</v>
      </c>
      <c r="J9907" s="19" t="n">
        <f aca="false">ROUND(F9907*H9907,2)</f>
        <v>175.1</v>
      </c>
      <c r="K9907" s="19" t="n">
        <f aca="false">INDEX(Pricebook!$L$2:$L$1401,MATCH(D9907,Pricebook!$A$2:$A$1401,0))</f>
        <v>130.7</v>
      </c>
      <c r="L9907" s="19" t="n">
        <f aca="false">ROUND(F9907*K9907,2)</f>
        <v>261.4</v>
      </c>
      <c r="M9907" s="24" t="n">
        <f aca="false">DATE(YEAR(C9907),MONTH(C9907),1)</f>
        <v>46266</v>
      </c>
    </row>
    <row r="9908" customFormat="false" ht="15" hidden="false" customHeight="false" outlineLevel="0" collapsed="false">
      <c r="A9908" s="21" t="s">
        <v>4163</v>
      </c>
      <c r="B9908" s="21" t="s">
        <v>3831</v>
      </c>
      <c r="C9908" s="23" t="n">
        <v>46279</v>
      </c>
      <c r="D9908" s="21" t="s">
        <v>1054</v>
      </c>
      <c r="E9908" s="21" t="s">
        <v>971</v>
      </c>
      <c r="F9908" s="12" t="n">
        <v>47</v>
      </c>
      <c r="G9908" s="19" t="n">
        <v>18.05</v>
      </c>
      <c r="H9908" s="19" t="n">
        <v>14.61</v>
      </c>
      <c r="I9908" s="19" t="n">
        <f aca="false">ROUND(F9908*G9908,2)</f>
        <v>848.35</v>
      </c>
      <c r="J9908" s="19" t="n">
        <f aca="false">ROUND(F9908*H9908,2)</f>
        <v>686.67</v>
      </c>
      <c r="K9908" s="19" t="n">
        <f aca="false">INDEX(Pricebook!$L$2:$L$1401,MATCH(D9908,Pricebook!$A$2:$A$1401,0))</f>
        <v>18.05</v>
      </c>
      <c r="L9908" s="19" t="n">
        <f aca="false">ROUND(F9908*K9908,2)</f>
        <v>848.35</v>
      </c>
      <c r="M9908" s="24" t="n">
        <f aca="false">DATE(YEAR(C9908),MONTH(C9908),1)</f>
        <v>46266</v>
      </c>
    </row>
    <row r="9909" customFormat="false" ht="15" hidden="false" customHeight="false" outlineLevel="0" collapsed="false">
      <c r="A9909" s="21" t="s">
        <v>4163</v>
      </c>
      <c r="B9909" s="21" t="s">
        <v>3831</v>
      </c>
      <c r="C9909" s="23" t="n">
        <v>46279</v>
      </c>
      <c r="D9909" s="21" t="s">
        <v>2130</v>
      </c>
      <c r="E9909" s="21" t="s">
        <v>1941</v>
      </c>
      <c r="F9909" s="12" t="n">
        <v>1</v>
      </c>
      <c r="G9909" s="19" t="n">
        <v>55.65</v>
      </c>
      <c r="H9909" s="19" t="n">
        <v>35.95</v>
      </c>
      <c r="I9909" s="19" t="n">
        <f aca="false">ROUND(F9909*G9909,2)</f>
        <v>55.65</v>
      </c>
      <c r="J9909" s="19" t="n">
        <f aca="false">ROUND(F9909*H9909,2)</f>
        <v>35.95</v>
      </c>
      <c r="K9909" s="19" t="n">
        <f aca="false">INDEX(Pricebook!$L$2:$L$1401,MATCH(D9909,Pricebook!$A$2:$A$1401,0))</f>
        <v>58</v>
      </c>
      <c r="L9909" s="19" t="n">
        <f aca="false">ROUND(F9909*K9909,2)</f>
        <v>58</v>
      </c>
      <c r="M9909" s="24" t="n">
        <f aca="false">DATE(YEAR(C9909),MONTH(C9909),1)</f>
        <v>46266</v>
      </c>
    </row>
    <row r="9910" customFormat="false" ht="15" hidden="false" customHeight="false" outlineLevel="0" collapsed="false">
      <c r="A9910" s="21" t="s">
        <v>4163</v>
      </c>
      <c r="B9910" s="21" t="s">
        <v>3831</v>
      </c>
      <c r="C9910" s="23" t="n">
        <v>46279</v>
      </c>
      <c r="D9910" s="21" t="s">
        <v>487</v>
      </c>
      <c r="E9910" s="21" t="s">
        <v>366</v>
      </c>
      <c r="F9910" s="12" t="n">
        <v>5</v>
      </c>
      <c r="G9910" s="19" t="n">
        <v>6.6</v>
      </c>
      <c r="H9910" s="19" t="n">
        <v>4.73</v>
      </c>
      <c r="I9910" s="19" t="n">
        <f aca="false">ROUND(F9910*G9910,2)</f>
        <v>33</v>
      </c>
      <c r="J9910" s="19" t="n">
        <f aca="false">ROUND(F9910*H9910,2)</f>
        <v>23.65</v>
      </c>
      <c r="K9910" s="19" t="n">
        <f aca="false">INDEX(Pricebook!$L$2:$L$1401,MATCH(D9910,Pricebook!$A$2:$A$1401,0))</f>
        <v>7.1</v>
      </c>
      <c r="L9910" s="19" t="n">
        <f aca="false">ROUND(F9910*K9910,2)</f>
        <v>35.5</v>
      </c>
      <c r="M9910" s="24" t="n">
        <f aca="false">DATE(YEAR(C9910),MONTH(C9910),1)</f>
        <v>46266</v>
      </c>
    </row>
    <row r="9911" customFormat="false" ht="15" hidden="false" customHeight="false" outlineLevel="0" collapsed="false">
      <c r="A9911" s="21" t="s">
        <v>4163</v>
      </c>
      <c r="B9911" s="21" t="s">
        <v>3831</v>
      </c>
      <c r="C9911" s="23" t="n">
        <v>46279</v>
      </c>
      <c r="D9911" s="21" t="s">
        <v>741</v>
      </c>
      <c r="E9911" s="21" t="s">
        <v>366</v>
      </c>
      <c r="F9911" s="12" t="n">
        <v>4</v>
      </c>
      <c r="G9911" s="19" t="n">
        <v>7.8</v>
      </c>
      <c r="H9911" s="19" t="n">
        <v>5.61</v>
      </c>
      <c r="I9911" s="19" t="n">
        <f aca="false">ROUND(F9911*G9911,2)</f>
        <v>31.2</v>
      </c>
      <c r="J9911" s="19" t="n">
        <f aca="false">ROUND(F9911*H9911,2)</f>
        <v>22.44</v>
      </c>
      <c r="K9911" s="19" t="n">
        <f aca="false">INDEX(Pricebook!$L$2:$L$1401,MATCH(D9911,Pricebook!$A$2:$A$1401,0))</f>
        <v>8.4</v>
      </c>
      <c r="L9911" s="19" t="n">
        <f aca="false">ROUND(F9911*K9911,2)</f>
        <v>33.6</v>
      </c>
      <c r="M9911" s="24" t="n">
        <f aca="false">DATE(YEAR(C9911),MONTH(C9911),1)</f>
        <v>46266</v>
      </c>
    </row>
    <row r="9912" customFormat="false" ht="15" hidden="false" customHeight="false" outlineLevel="0" collapsed="false">
      <c r="A9912" s="21" t="s">
        <v>4163</v>
      </c>
      <c r="B9912" s="21" t="s">
        <v>3831</v>
      </c>
      <c r="C9912" s="23" t="n">
        <v>46279</v>
      </c>
      <c r="D9912" s="21" t="s">
        <v>2768</v>
      </c>
      <c r="E9912" s="21" t="s">
        <v>2748</v>
      </c>
      <c r="F9912" s="12" t="n">
        <v>6</v>
      </c>
      <c r="G9912" s="19" t="n">
        <v>15.5</v>
      </c>
      <c r="H9912" s="19" t="n">
        <v>9.27</v>
      </c>
      <c r="I9912" s="19" t="n">
        <f aca="false">ROUND(F9912*G9912,2)</f>
        <v>93</v>
      </c>
      <c r="J9912" s="19" t="n">
        <f aca="false">ROUND(F9912*H9912,2)</f>
        <v>55.62</v>
      </c>
      <c r="K9912" s="19" t="n">
        <f aca="false">INDEX(Pricebook!$L$2:$L$1401,MATCH(D9912,Pricebook!$A$2:$A$1401,0))</f>
        <v>16.9</v>
      </c>
      <c r="L9912" s="19" t="n">
        <f aca="false">ROUND(F9912*K9912,2)</f>
        <v>101.4</v>
      </c>
      <c r="M9912" s="24" t="n">
        <f aca="false">DATE(YEAR(C9912),MONTH(C9912),1)</f>
        <v>46266</v>
      </c>
    </row>
    <row r="9913" customFormat="false" ht="15" hidden="false" customHeight="false" outlineLevel="0" collapsed="false">
      <c r="A9913" s="21" t="s">
        <v>4163</v>
      </c>
      <c r="B9913" s="21" t="s">
        <v>3831</v>
      </c>
      <c r="C9913" s="23" t="n">
        <v>46279</v>
      </c>
      <c r="D9913" s="21" t="s">
        <v>2840</v>
      </c>
      <c r="E9913" s="21" t="s">
        <v>2748</v>
      </c>
      <c r="F9913" s="12" t="n">
        <v>2</v>
      </c>
      <c r="G9913" s="19" t="n">
        <v>4.35</v>
      </c>
      <c r="H9913" s="19" t="n">
        <v>2.58</v>
      </c>
      <c r="I9913" s="19" t="n">
        <f aca="false">ROUND(F9913*G9913,2)</f>
        <v>8.7</v>
      </c>
      <c r="J9913" s="19" t="n">
        <f aca="false">ROUND(F9913*H9913,2)</f>
        <v>5.16</v>
      </c>
      <c r="K9913" s="19" t="n">
        <f aca="false">INDEX(Pricebook!$L$2:$L$1401,MATCH(D9913,Pricebook!$A$2:$A$1401,0))</f>
        <v>4.7</v>
      </c>
      <c r="L9913" s="19" t="n">
        <f aca="false">ROUND(F9913*K9913,2)</f>
        <v>9.4</v>
      </c>
      <c r="M9913" s="24" t="n">
        <f aca="false">DATE(YEAR(C9913),MONTH(C9913),1)</f>
        <v>46266</v>
      </c>
    </row>
    <row r="9914" customFormat="false" ht="15" hidden="false" customHeight="false" outlineLevel="0" collapsed="false">
      <c r="A9914" s="21" t="s">
        <v>4164</v>
      </c>
      <c r="B9914" s="21" t="s">
        <v>3727</v>
      </c>
      <c r="C9914" s="23" t="n">
        <v>46279</v>
      </c>
      <c r="D9914" s="21" t="s">
        <v>225</v>
      </c>
      <c r="E9914" s="21" t="s">
        <v>108</v>
      </c>
      <c r="F9914" s="12" t="n">
        <v>2</v>
      </c>
      <c r="G9914" s="19" t="n">
        <v>8.6</v>
      </c>
      <c r="H9914" s="19" t="n">
        <v>6.55</v>
      </c>
      <c r="I9914" s="19" t="n">
        <f aca="false">ROUND(F9914*G9914,2)</f>
        <v>17.2</v>
      </c>
      <c r="J9914" s="19" t="n">
        <f aca="false">ROUND(F9914*H9914,2)</f>
        <v>13.1</v>
      </c>
      <c r="K9914" s="19" t="n">
        <f aca="false">INDEX(Pricebook!$L$2:$L$1401,MATCH(D9914,Pricebook!$A$2:$A$1401,0))</f>
        <v>9.4</v>
      </c>
      <c r="L9914" s="19" t="n">
        <f aca="false">ROUND(F9914*K9914,2)</f>
        <v>18.8</v>
      </c>
      <c r="M9914" s="24" t="n">
        <f aca="false">DATE(YEAR(C9914),MONTH(C9914),1)</f>
        <v>46266</v>
      </c>
    </row>
    <row r="9915" customFormat="false" ht="15" hidden="false" customHeight="false" outlineLevel="0" collapsed="false">
      <c r="A9915" s="21" t="s">
        <v>4164</v>
      </c>
      <c r="B9915" s="21" t="s">
        <v>3727</v>
      </c>
      <c r="C9915" s="23" t="n">
        <v>46279</v>
      </c>
      <c r="D9915" s="21" t="s">
        <v>2369</v>
      </c>
      <c r="E9915" s="21" t="s">
        <v>2202</v>
      </c>
      <c r="F9915" s="12" t="n">
        <v>3</v>
      </c>
      <c r="G9915" s="19" t="n">
        <v>51.6</v>
      </c>
      <c r="H9915" s="19" t="n">
        <v>31.72</v>
      </c>
      <c r="I9915" s="19" t="n">
        <f aca="false">ROUND(F9915*G9915,2)</f>
        <v>154.8</v>
      </c>
      <c r="J9915" s="19" t="n">
        <f aca="false">ROUND(F9915*H9915,2)</f>
        <v>95.16</v>
      </c>
      <c r="K9915" s="19" t="n">
        <f aca="false">INDEX(Pricebook!$L$2:$L$1401,MATCH(D9915,Pricebook!$A$2:$A$1401,0))</f>
        <v>54.7</v>
      </c>
      <c r="L9915" s="19" t="n">
        <f aca="false">ROUND(F9915*K9915,2)</f>
        <v>164.1</v>
      </c>
      <c r="M9915" s="24" t="n">
        <f aca="false">DATE(YEAR(C9915),MONTH(C9915),1)</f>
        <v>46266</v>
      </c>
    </row>
    <row r="9916" customFormat="false" ht="15" hidden="false" customHeight="false" outlineLevel="0" collapsed="false">
      <c r="A9916" s="21" t="s">
        <v>4164</v>
      </c>
      <c r="B9916" s="21" t="s">
        <v>3727</v>
      </c>
      <c r="C9916" s="23" t="n">
        <v>46279</v>
      </c>
      <c r="D9916" s="21" t="s">
        <v>169</v>
      </c>
      <c r="E9916" s="21" t="s">
        <v>108</v>
      </c>
      <c r="F9916" s="12" t="n">
        <v>1</v>
      </c>
      <c r="G9916" s="19" t="n">
        <v>68</v>
      </c>
      <c r="H9916" s="19" t="n">
        <v>51.68</v>
      </c>
      <c r="I9916" s="19" t="n">
        <f aca="false">ROUND(F9916*G9916,2)</f>
        <v>68</v>
      </c>
      <c r="J9916" s="19" t="n">
        <f aca="false">ROUND(F9916*H9916,2)</f>
        <v>51.68</v>
      </c>
      <c r="K9916" s="19" t="n">
        <f aca="false">INDEX(Pricebook!$L$2:$L$1401,MATCH(D9916,Pricebook!$A$2:$A$1401,0))</f>
        <v>73.85</v>
      </c>
      <c r="L9916" s="19" t="n">
        <f aca="false">ROUND(F9916*K9916,2)</f>
        <v>73.85</v>
      </c>
      <c r="M9916" s="24" t="n">
        <f aca="false">DATE(YEAR(C9916),MONTH(C9916),1)</f>
        <v>46266</v>
      </c>
    </row>
    <row r="9917" customFormat="false" ht="15" hidden="false" customHeight="false" outlineLevel="0" collapsed="false">
      <c r="A9917" s="21" t="s">
        <v>4164</v>
      </c>
      <c r="B9917" s="21" t="s">
        <v>3727</v>
      </c>
      <c r="C9917" s="23" t="n">
        <v>46279</v>
      </c>
      <c r="D9917" s="21" t="s">
        <v>2454</v>
      </c>
      <c r="E9917" s="21" t="s">
        <v>2202</v>
      </c>
      <c r="F9917" s="12" t="n">
        <v>4</v>
      </c>
      <c r="G9917" s="19" t="n">
        <v>7.95</v>
      </c>
      <c r="H9917" s="19" t="n">
        <v>4.92</v>
      </c>
      <c r="I9917" s="19" t="n">
        <f aca="false">ROUND(F9917*G9917,2)</f>
        <v>31.8</v>
      </c>
      <c r="J9917" s="19" t="n">
        <f aca="false">ROUND(F9917*H9917,2)</f>
        <v>19.68</v>
      </c>
      <c r="K9917" s="19" t="n">
        <f aca="false">INDEX(Pricebook!$L$2:$L$1401,MATCH(D9917,Pricebook!$A$2:$A$1401,0))</f>
        <v>8.5</v>
      </c>
      <c r="L9917" s="19" t="n">
        <f aca="false">ROUND(F9917*K9917,2)</f>
        <v>34</v>
      </c>
      <c r="M9917" s="24" t="n">
        <f aca="false">DATE(YEAR(C9917),MONTH(C9917),1)</f>
        <v>46266</v>
      </c>
    </row>
    <row r="9918" customFormat="false" ht="15" hidden="false" customHeight="false" outlineLevel="0" collapsed="false">
      <c r="A9918" s="21" t="s">
        <v>4164</v>
      </c>
      <c r="B9918" s="21" t="s">
        <v>3727</v>
      </c>
      <c r="C9918" s="23" t="n">
        <v>46279</v>
      </c>
      <c r="D9918" s="21" t="s">
        <v>181</v>
      </c>
      <c r="E9918" s="21" t="s">
        <v>108</v>
      </c>
      <c r="F9918" s="12" t="n">
        <v>1</v>
      </c>
      <c r="G9918" s="19" t="n">
        <v>108</v>
      </c>
      <c r="H9918" s="19" t="n">
        <v>82.62</v>
      </c>
      <c r="I9918" s="19" t="n">
        <f aca="false">ROUND(F9918*G9918,2)</f>
        <v>108</v>
      </c>
      <c r="J9918" s="19" t="n">
        <f aca="false">ROUND(F9918*H9918,2)</f>
        <v>82.62</v>
      </c>
      <c r="K9918" s="19" t="n">
        <f aca="false">INDEX(Pricebook!$L$2:$L$1401,MATCH(D9918,Pricebook!$A$2:$A$1401,0))</f>
        <v>118.05</v>
      </c>
      <c r="L9918" s="19" t="n">
        <f aca="false">ROUND(F9918*K9918,2)</f>
        <v>118.05</v>
      </c>
      <c r="M9918" s="24" t="n">
        <f aca="false">DATE(YEAR(C9918),MONTH(C9918),1)</f>
        <v>46266</v>
      </c>
    </row>
    <row r="9919" customFormat="false" ht="15" hidden="false" customHeight="false" outlineLevel="0" collapsed="false">
      <c r="A9919" s="21" t="s">
        <v>4164</v>
      </c>
      <c r="B9919" s="21" t="s">
        <v>3727</v>
      </c>
      <c r="C9919" s="23" t="n">
        <v>46279</v>
      </c>
      <c r="D9919" s="21" t="s">
        <v>1164</v>
      </c>
      <c r="E9919" s="21" t="s">
        <v>971</v>
      </c>
      <c r="F9919" s="12" t="n">
        <v>1</v>
      </c>
      <c r="G9919" s="19" t="n">
        <v>151.35</v>
      </c>
      <c r="H9919" s="19" t="n">
        <v>132.77</v>
      </c>
      <c r="I9919" s="19" t="n">
        <f aca="false">ROUND(F9919*G9919,2)</f>
        <v>151.35</v>
      </c>
      <c r="J9919" s="19" t="n">
        <f aca="false">ROUND(F9919*H9919,2)</f>
        <v>132.77</v>
      </c>
      <c r="K9919" s="19" t="n">
        <f aca="false">INDEX(Pricebook!$L$2:$L$1401,MATCH(D9919,Pricebook!$A$2:$A$1401,0))</f>
        <v>174.7</v>
      </c>
      <c r="L9919" s="19" t="n">
        <f aca="false">ROUND(F9919*K9919,2)</f>
        <v>174.7</v>
      </c>
      <c r="M9919" s="24" t="n">
        <f aca="false">DATE(YEAR(C9919),MONTH(C9919),1)</f>
        <v>46266</v>
      </c>
    </row>
    <row r="9920" customFormat="false" ht="15" hidden="false" customHeight="false" outlineLevel="0" collapsed="false">
      <c r="A9920" s="21" t="s">
        <v>4164</v>
      </c>
      <c r="B9920" s="21" t="s">
        <v>3727</v>
      </c>
      <c r="C9920" s="23" t="n">
        <v>46279</v>
      </c>
      <c r="D9920" s="21" t="s">
        <v>729</v>
      </c>
      <c r="E9920" s="21" t="s">
        <v>366</v>
      </c>
      <c r="F9920" s="12" t="n">
        <v>2</v>
      </c>
      <c r="G9920" s="19" t="n">
        <v>11.95</v>
      </c>
      <c r="H9920" s="19" t="n">
        <v>8.69</v>
      </c>
      <c r="I9920" s="19" t="n">
        <f aca="false">ROUND(F9920*G9920,2)</f>
        <v>23.9</v>
      </c>
      <c r="J9920" s="19" t="n">
        <f aca="false">ROUND(F9920*H9920,2)</f>
        <v>17.38</v>
      </c>
      <c r="K9920" s="19" t="n">
        <f aca="false">INDEX(Pricebook!$L$2:$L$1401,MATCH(D9920,Pricebook!$A$2:$A$1401,0))</f>
        <v>13</v>
      </c>
      <c r="L9920" s="19" t="n">
        <f aca="false">ROUND(F9920*K9920,2)</f>
        <v>26</v>
      </c>
      <c r="M9920" s="24" t="n">
        <f aca="false">DATE(YEAR(C9920),MONTH(C9920),1)</f>
        <v>46266</v>
      </c>
    </row>
    <row r="9921" customFormat="false" ht="15" hidden="false" customHeight="false" outlineLevel="0" collapsed="false">
      <c r="A9921" s="21" t="s">
        <v>4164</v>
      </c>
      <c r="B9921" s="21" t="s">
        <v>3727</v>
      </c>
      <c r="C9921" s="23" t="n">
        <v>46279</v>
      </c>
      <c r="D9921" s="21" t="s">
        <v>2438</v>
      </c>
      <c r="E9921" s="21" t="s">
        <v>2202</v>
      </c>
      <c r="F9921" s="12" t="n">
        <v>4</v>
      </c>
      <c r="G9921" s="19" t="n">
        <v>8.4</v>
      </c>
      <c r="H9921" s="19" t="n">
        <v>5.2</v>
      </c>
      <c r="I9921" s="19" t="n">
        <f aca="false">ROUND(F9921*G9921,2)</f>
        <v>33.6</v>
      </c>
      <c r="J9921" s="19" t="n">
        <f aca="false">ROUND(F9921*H9921,2)</f>
        <v>20.8</v>
      </c>
      <c r="K9921" s="19" t="n">
        <f aca="false">INDEX(Pricebook!$L$2:$L$1401,MATCH(D9921,Pricebook!$A$2:$A$1401,0))</f>
        <v>9</v>
      </c>
      <c r="L9921" s="19" t="n">
        <f aca="false">ROUND(F9921*K9921,2)</f>
        <v>36</v>
      </c>
      <c r="M9921" s="24" t="n">
        <f aca="false">DATE(YEAR(C9921),MONTH(C9921),1)</f>
        <v>46266</v>
      </c>
    </row>
    <row r="9922" customFormat="false" ht="15" hidden="false" customHeight="false" outlineLevel="0" collapsed="false">
      <c r="A9922" s="21" t="s">
        <v>4164</v>
      </c>
      <c r="B9922" s="21" t="s">
        <v>3727</v>
      </c>
      <c r="C9922" s="23" t="n">
        <v>46279</v>
      </c>
      <c r="D9922" s="21" t="s">
        <v>167</v>
      </c>
      <c r="E9922" s="21" t="s">
        <v>108</v>
      </c>
      <c r="F9922" s="12" t="n">
        <v>2</v>
      </c>
      <c r="G9922" s="19" t="n">
        <v>60.3</v>
      </c>
      <c r="H9922" s="19" t="n">
        <v>52.27</v>
      </c>
      <c r="I9922" s="19" t="n">
        <f aca="false">ROUND(F9922*G9922,2)</f>
        <v>120.6</v>
      </c>
      <c r="J9922" s="19" t="n">
        <f aca="false">ROUND(F9922*H9922,2)</f>
        <v>104.54</v>
      </c>
      <c r="K9922" s="19" t="n">
        <f aca="false">INDEX(Pricebook!$L$2:$L$1401,MATCH(D9922,Pricebook!$A$2:$A$1401,0))</f>
        <v>66.2</v>
      </c>
      <c r="L9922" s="19" t="n">
        <f aca="false">ROUND(F9922*K9922,2)</f>
        <v>132.4</v>
      </c>
      <c r="M9922" s="24" t="n">
        <f aca="false">DATE(YEAR(C9922),MONTH(C9922),1)</f>
        <v>46266</v>
      </c>
    </row>
    <row r="9923" customFormat="false" ht="15" hidden="false" customHeight="false" outlineLevel="0" collapsed="false">
      <c r="A9923" s="21" t="s">
        <v>4164</v>
      </c>
      <c r="B9923" s="21" t="s">
        <v>3727</v>
      </c>
      <c r="C9923" s="23" t="n">
        <v>46279</v>
      </c>
      <c r="D9923" s="21" t="s">
        <v>2938</v>
      </c>
      <c r="E9923" s="21" t="s">
        <v>2748</v>
      </c>
      <c r="F9923" s="12" t="n">
        <v>4</v>
      </c>
      <c r="G9923" s="19" t="n">
        <v>5.9</v>
      </c>
      <c r="H9923" s="19" t="n">
        <v>3.52</v>
      </c>
      <c r="I9923" s="19" t="n">
        <f aca="false">ROUND(F9923*G9923,2)</f>
        <v>23.6</v>
      </c>
      <c r="J9923" s="19" t="n">
        <f aca="false">ROUND(F9923*H9923,2)</f>
        <v>14.08</v>
      </c>
      <c r="K9923" s="19" t="n">
        <f aca="false">INDEX(Pricebook!$L$2:$L$1401,MATCH(D9923,Pricebook!$A$2:$A$1401,0))</f>
        <v>6.4</v>
      </c>
      <c r="L9923" s="19" t="n">
        <f aca="false">ROUND(F9923*K9923,2)</f>
        <v>25.6</v>
      </c>
      <c r="M9923" s="24" t="n">
        <f aca="false">DATE(YEAR(C9923),MONTH(C9923),1)</f>
        <v>46266</v>
      </c>
    </row>
    <row r="9924" customFormat="false" ht="15" hidden="false" customHeight="false" outlineLevel="0" collapsed="false">
      <c r="A9924" s="21" t="s">
        <v>4164</v>
      </c>
      <c r="B9924" s="21" t="s">
        <v>3727</v>
      </c>
      <c r="C9924" s="23" t="n">
        <v>46279</v>
      </c>
      <c r="D9924" s="21" t="s">
        <v>2351</v>
      </c>
      <c r="E9924" s="21" t="s">
        <v>2202</v>
      </c>
      <c r="F9924" s="12" t="n">
        <v>15</v>
      </c>
      <c r="G9924" s="19" t="n">
        <v>12.3</v>
      </c>
      <c r="H9924" s="19" t="n">
        <v>7.53</v>
      </c>
      <c r="I9924" s="19" t="n">
        <f aca="false">ROUND(F9924*G9924,2)</f>
        <v>184.5</v>
      </c>
      <c r="J9924" s="19" t="n">
        <f aca="false">ROUND(F9924*H9924,2)</f>
        <v>112.95</v>
      </c>
      <c r="K9924" s="19" t="n">
        <f aca="false">INDEX(Pricebook!$L$2:$L$1401,MATCH(D9924,Pricebook!$A$2:$A$1401,0))</f>
        <v>13</v>
      </c>
      <c r="L9924" s="19" t="n">
        <f aca="false">ROUND(F9924*K9924,2)</f>
        <v>195</v>
      </c>
      <c r="M9924" s="24" t="n">
        <f aca="false">DATE(YEAR(C9924),MONTH(C9924),1)</f>
        <v>46266</v>
      </c>
    </row>
    <row r="9925" customFormat="false" ht="15" hidden="false" customHeight="false" outlineLevel="0" collapsed="false">
      <c r="A9925" s="21" t="s">
        <v>4165</v>
      </c>
      <c r="B9925" s="21" t="s">
        <v>3015</v>
      </c>
      <c r="C9925" s="23" t="n">
        <v>46279</v>
      </c>
      <c r="D9925" s="21" t="s">
        <v>753</v>
      </c>
      <c r="E9925" s="21" t="s">
        <v>366</v>
      </c>
      <c r="F9925" s="12" t="n">
        <v>1</v>
      </c>
      <c r="G9925" s="19" t="n">
        <v>88.7</v>
      </c>
      <c r="H9925" s="19" t="n">
        <v>64.17</v>
      </c>
      <c r="I9925" s="19" t="n">
        <f aca="false">ROUND(F9925*G9925,2)</f>
        <v>88.7</v>
      </c>
      <c r="J9925" s="19" t="n">
        <f aca="false">ROUND(F9925*H9925,2)</f>
        <v>64.17</v>
      </c>
      <c r="K9925" s="19" t="n">
        <f aca="false">INDEX(Pricebook!$L$2:$L$1401,MATCH(D9925,Pricebook!$A$2:$A$1401,0))</f>
        <v>95.8</v>
      </c>
      <c r="L9925" s="19" t="n">
        <f aca="false">ROUND(F9925*K9925,2)</f>
        <v>95.8</v>
      </c>
      <c r="M9925" s="24" t="n">
        <f aca="false">DATE(YEAR(C9925),MONTH(C9925),1)</f>
        <v>46266</v>
      </c>
    </row>
    <row r="9926" customFormat="false" ht="15" hidden="false" customHeight="false" outlineLevel="0" collapsed="false">
      <c r="A9926" s="21" t="s">
        <v>4165</v>
      </c>
      <c r="B9926" s="21" t="s">
        <v>3015</v>
      </c>
      <c r="C9926" s="23" t="n">
        <v>46279</v>
      </c>
      <c r="D9926" s="21" t="s">
        <v>2404</v>
      </c>
      <c r="E9926" s="21" t="s">
        <v>2202</v>
      </c>
      <c r="F9926" s="12" t="n">
        <v>7</v>
      </c>
      <c r="G9926" s="19" t="n">
        <v>7.45</v>
      </c>
      <c r="H9926" s="19" t="n">
        <v>4.64</v>
      </c>
      <c r="I9926" s="19" t="n">
        <f aca="false">ROUND(F9926*G9926,2)</f>
        <v>52.15</v>
      </c>
      <c r="J9926" s="19" t="n">
        <f aca="false">ROUND(F9926*H9926,2)</f>
        <v>32.48</v>
      </c>
      <c r="K9926" s="19" t="n">
        <f aca="false">INDEX(Pricebook!$L$2:$L$1401,MATCH(D9926,Pricebook!$A$2:$A$1401,0))</f>
        <v>8</v>
      </c>
      <c r="L9926" s="19" t="n">
        <f aca="false">ROUND(F9926*K9926,2)</f>
        <v>56</v>
      </c>
      <c r="M9926" s="24" t="n">
        <f aca="false">DATE(YEAR(C9926),MONTH(C9926),1)</f>
        <v>46266</v>
      </c>
    </row>
    <row r="9927" customFormat="false" ht="15" hidden="false" customHeight="false" outlineLevel="0" collapsed="false">
      <c r="A9927" s="21" t="s">
        <v>4165</v>
      </c>
      <c r="B9927" s="21" t="s">
        <v>3015</v>
      </c>
      <c r="C9927" s="23" t="n">
        <v>46279</v>
      </c>
      <c r="D9927" s="21" t="s">
        <v>1695</v>
      </c>
      <c r="E9927" s="21" t="s">
        <v>1452</v>
      </c>
      <c r="F9927" s="12" t="n">
        <v>10</v>
      </c>
      <c r="G9927" s="19" t="n">
        <v>133.6</v>
      </c>
      <c r="H9927" s="19" t="n">
        <v>83.3</v>
      </c>
      <c r="I9927" s="19" t="n">
        <f aca="false">ROUND(F9927*G9927,2)</f>
        <v>1336</v>
      </c>
      <c r="J9927" s="19" t="n">
        <f aca="false">ROUND(F9927*H9927,2)</f>
        <v>833</v>
      </c>
      <c r="K9927" s="19" t="n">
        <f aca="false">INDEX(Pricebook!$L$2:$L$1401,MATCH(D9927,Pricebook!$A$2:$A$1401,0))</f>
        <v>138.85</v>
      </c>
      <c r="L9927" s="19" t="n">
        <f aca="false">ROUND(F9927*K9927,2)</f>
        <v>1388.5</v>
      </c>
      <c r="M9927" s="24" t="n">
        <f aca="false">DATE(YEAR(C9927),MONTH(C9927),1)</f>
        <v>46266</v>
      </c>
    </row>
    <row r="9928" customFormat="false" ht="15" hidden="false" customHeight="false" outlineLevel="0" collapsed="false">
      <c r="A9928" s="21" t="s">
        <v>4165</v>
      </c>
      <c r="B9928" s="21" t="s">
        <v>3015</v>
      </c>
      <c r="C9928" s="23" t="n">
        <v>46279</v>
      </c>
      <c r="D9928" s="21" t="s">
        <v>2378</v>
      </c>
      <c r="E9928" s="21" t="s">
        <v>2202</v>
      </c>
      <c r="F9928" s="12" t="n">
        <v>1</v>
      </c>
      <c r="G9928" s="19" t="n">
        <v>18.85</v>
      </c>
      <c r="H9928" s="19" t="n">
        <v>11.74</v>
      </c>
      <c r="I9928" s="19" t="n">
        <f aca="false">ROUND(F9928*G9928,2)</f>
        <v>18.85</v>
      </c>
      <c r="J9928" s="19" t="n">
        <f aca="false">ROUND(F9928*H9928,2)</f>
        <v>11.74</v>
      </c>
      <c r="K9928" s="19" t="n">
        <f aca="false">INDEX(Pricebook!$L$2:$L$1401,MATCH(D9928,Pricebook!$A$2:$A$1401,0))</f>
        <v>20.25</v>
      </c>
      <c r="L9928" s="19" t="n">
        <f aca="false">ROUND(F9928*K9928,2)</f>
        <v>20.25</v>
      </c>
      <c r="M9928" s="24" t="n">
        <f aca="false">DATE(YEAR(C9928),MONTH(C9928),1)</f>
        <v>46266</v>
      </c>
    </row>
    <row r="9929" customFormat="false" ht="15" hidden="false" customHeight="false" outlineLevel="0" collapsed="false">
      <c r="A9929" s="21" t="s">
        <v>4165</v>
      </c>
      <c r="B9929" s="21" t="s">
        <v>3015</v>
      </c>
      <c r="C9929" s="23" t="n">
        <v>46279</v>
      </c>
      <c r="D9929" s="21" t="s">
        <v>695</v>
      </c>
      <c r="E9929" s="21" t="s">
        <v>366</v>
      </c>
      <c r="F9929" s="12" t="n">
        <v>2</v>
      </c>
      <c r="G9929" s="19" t="n">
        <v>12.05</v>
      </c>
      <c r="H9929" s="19" t="n">
        <v>8.71</v>
      </c>
      <c r="I9929" s="19" t="n">
        <f aca="false">ROUND(F9929*G9929,2)</f>
        <v>24.1</v>
      </c>
      <c r="J9929" s="19" t="n">
        <f aca="false">ROUND(F9929*H9929,2)</f>
        <v>17.42</v>
      </c>
      <c r="K9929" s="19" t="n">
        <f aca="false">INDEX(Pricebook!$L$2:$L$1401,MATCH(D9929,Pricebook!$A$2:$A$1401,0))</f>
        <v>13</v>
      </c>
      <c r="L9929" s="19" t="n">
        <f aca="false">ROUND(F9929*K9929,2)</f>
        <v>26</v>
      </c>
      <c r="M9929" s="24" t="n">
        <f aca="false">DATE(YEAR(C9929),MONTH(C9929),1)</f>
        <v>46266</v>
      </c>
    </row>
    <row r="9930" customFormat="false" ht="15" hidden="false" customHeight="false" outlineLevel="0" collapsed="false">
      <c r="A9930" s="21" t="s">
        <v>4165</v>
      </c>
      <c r="B9930" s="21" t="s">
        <v>3015</v>
      </c>
      <c r="C9930" s="23" t="n">
        <v>46279</v>
      </c>
      <c r="D9930" s="21" t="s">
        <v>2214</v>
      </c>
      <c r="E9930" s="21" t="s">
        <v>2202</v>
      </c>
      <c r="F9930" s="12" t="n">
        <v>2</v>
      </c>
      <c r="G9930" s="19" t="n">
        <v>60.55</v>
      </c>
      <c r="H9930" s="19" t="n">
        <v>37.33</v>
      </c>
      <c r="I9930" s="19" t="n">
        <f aca="false">ROUND(F9930*G9930,2)</f>
        <v>121.1</v>
      </c>
      <c r="J9930" s="19" t="n">
        <f aca="false">ROUND(F9930*H9930,2)</f>
        <v>74.66</v>
      </c>
      <c r="K9930" s="19" t="n">
        <f aca="false">INDEX(Pricebook!$L$2:$L$1401,MATCH(D9930,Pricebook!$A$2:$A$1401,0))</f>
        <v>64.4</v>
      </c>
      <c r="L9930" s="19" t="n">
        <f aca="false">ROUND(F9930*K9930,2)</f>
        <v>128.8</v>
      </c>
      <c r="M9930" s="24" t="n">
        <f aca="false">DATE(YEAR(C9930),MONTH(C9930),1)</f>
        <v>46266</v>
      </c>
    </row>
    <row r="9931" customFormat="false" ht="15" hidden="false" customHeight="false" outlineLevel="0" collapsed="false">
      <c r="A9931" s="21" t="s">
        <v>4165</v>
      </c>
      <c r="B9931" s="21" t="s">
        <v>3015</v>
      </c>
      <c r="C9931" s="23" t="n">
        <v>46279</v>
      </c>
      <c r="D9931" s="21" t="s">
        <v>591</v>
      </c>
      <c r="E9931" s="21" t="s">
        <v>366</v>
      </c>
      <c r="F9931" s="12" t="n">
        <v>3</v>
      </c>
      <c r="G9931" s="19" t="n">
        <v>10.15</v>
      </c>
      <c r="H9931" s="19" t="n">
        <v>7.24</v>
      </c>
      <c r="I9931" s="19" t="n">
        <f aca="false">ROUND(F9931*G9931,2)</f>
        <v>30.45</v>
      </c>
      <c r="J9931" s="19" t="n">
        <f aca="false">ROUND(F9931*H9931,2)</f>
        <v>21.72</v>
      </c>
      <c r="K9931" s="19" t="n">
        <f aca="false">INDEX(Pricebook!$L$2:$L$1401,MATCH(D9931,Pricebook!$A$2:$A$1401,0))</f>
        <v>10.85</v>
      </c>
      <c r="L9931" s="19" t="n">
        <f aca="false">ROUND(F9931*K9931,2)</f>
        <v>32.55</v>
      </c>
      <c r="M9931" s="24" t="n">
        <f aca="false">DATE(YEAR(C9931),MONTH(C9931),1)</f>
        <v>46266</v>
      </c>
    </row>
    <row r="9932" customFormat="false" ht="15" hidden="false" customHeight="false" outlineLevel="0" collapsed="false">
      <c r="A9932" s="21" t="s">
        <v>4166</v>
      </c>
      <c r="B9932" s="21" t="s">
        <v>3745</v>
      </c>
      <c r="C9932" s="23" t="n">
        <v>46279</v>
      </c>
      <c r="D9932" s="21" t="s">
        <v>1508</v>
      </c>
      <c r="E9932" s="21" t="s">
        <v>1452</v>
      </c>
      <c r="F9932" s="12" t="n">
        <v>8</v>
      </c>
      <c r="G9932" s="19" t="n">
        <v>29.2</v>
      </c>
      <c r="H9932" s="19" t="n">
        <v>17.91</v>
      </c>
      <c r="I9932" s="19" t="n">
        <f aca="false">ROUND(F9932*G9932,2)</f>
        <v>233.6</v>
      </c>
      <c r="J9932" s="19" t="n">
        <f aca="false">ROUND(F9932*H9932,2)</f>
        <v>143.28</v>
      </c>
      <c r="K9932" s="19" t="n">
        <f aca="false">INDEX(Pricebook!$L$2:$L$1401,MATCH(D9932,Pricebook!$A$2:$A$1401,0))</f>
        <v>29.85</v>
      </c>
      <c r="L9932" s="19" t="n">
        <f aca="false">ROUND(F9932*K9932,2)</f>
        <v>238.8</v>
      </c>
      <c r="M9932" s="24" t="n">
        <f aca="false">DATE(YEAR(C9932),MONTH(C9932),1)</f>
        <v>46266</v>
      </c>
    </row>
    <row r="9933" customFormat="false" ht="15" hidden="false" customHeight="false" outlineLevel="0" collapsed="false">
      <c r="A9933" s="21" t="s">
        <v>4166</v>
      </c>
      <c r="B9933" s="21" t="s">
        <v>3745</v>
      </c>
      <c r="C9933" s="23" t="n">
        <v>46279</v>
      </c>
      <c r="D9933" s="21" t="s">
        <v>2396</v>
      </c>
      <c r="E9933" s="21" t="s">
        <v>2202</v>
      </c>
      <c r="F9933" s="12" t="n">
        <v>15</v>
      </c>
      <c r="G9933" s="19" t="n">
        <v>10.65</v>
      </c>
      <c r="H9933" s="19" t="n">
        <v>7.6</v>
      </c>
      <c r="I9933" s="19" t="n">
        <f aca="false">ROUND(F9933*G9933,2)</f>
        <v>159.75</v>
      </c>
      <c r="J9933" s="19" t="n">
        <f aca="false">ROUND(F9933*H9933,2)</f>
        <v>114</v>
      </c>
      <c r="K9933" s="19" t="n">
        <f aca="false">INDEX(Pricebook!$L$2:$L$1401,MATCH(D9933,Pricebook!$A$2:$A$1401,0))</f>
        <v>11.35</v>
      </c>
      <c r="L9933" s="19" t="n">
        <f aca="false">ROUND(F9933*K9933,2)</f>
        <v>170.25</v>
      </c>
      <c r="M9933" s="24" t="n">
        <f aca="false">DATE(YEAR(C9933),MONTH(C9933),1)</f>
        <v>46266</v>
      </c>
    </row>
    <row r="9934" customFormat="false" ht="15" hidden="false" customHeight="false" outlineLevel="0" collapsed="false">
      <c r="A9934" s="21" t="s">
        <v>4166</v>
      </c>
      <c r="B9934" s="21" t="s">
        <v>3745</v>
      </c>
      <c r="C9934" s="23" t="n">
        <v>46279</v>
      </c>
      <c r="D9934" s="21" t="s">
        <v>2293</v>
      </c>
      <c r="E9934" s="21" t="s">
        <v>2202</v>
      </c>
      <c r="F9934" s="12" t="n">
        <v>6</v>
      </c>
      <c r="G9934" s="19" t="n">
        <v>7.95</v>
      </c>
      <c r="H9934" s="19" t="n">
        <v>4.85</v>
      </c>
      <c r="I9934" s="19" t="n">
        <f aca="false">ROUND(F9934*G9934,2)</f>
        <v>47.7</v>
      </c>
      <c r="J9934" s="19" t="n">
        <f aca="false">ROUND(F9934*H9934,2)</f>
        <v>29.1</v>
      </c>
      <c r="K9934" s="19" t="n">
        <f aca="false">INDEX(Pricebook!$L$2:$L$1401,MATCH(D9934,Pricebook!$A$2:$A$1401,0))</f>
        <v>8.4</v>
      </c>
      <c r="L9934" s="19" t="n">
        <f aca="false">ROUND(F9934*K9934,2)</f>
        <v>50.4</v>
      </c>
      <c r="M9934" s="24" t="n">
        <f aca="false">DATE(YEAR(C9934),MONTH(C9934),1)</f>
        <v>46266</v>
      </c>
    </row>
    <row r="9935" customFormat="false" ht="15" hidden="false" customHeight="false" outlineLevel="0" collapsed="false">
      <c r="A9935" s="21" t="s">
        <v>4166</v>
      </c>
      <c r="B9935" s="21" t="s">
        <v>3745</v>
      </c>
      <c r="C9935" s="23" t="n">
        <v>46279</v>
      </c>
      <c r="D9935" s="21" t="s">
        <v>2388</v>
      </c>
      <c r="E9935" s="21" t="s">
        <v>2202</v>
      </c>
      <c r="F9935" s="12" t="n">
        <v>4</v>
      </c>
      <c r="G9935" s="19" t="n">
        <v>4.7</v>
      </c>
      <c r="H9935" s="19" t="n">
        <v>2.9</v>
      </c>
      <c r="I9935" s="19" t="n">
        <f aca="false">ROUND(F9935*G9935,2)</f>
        <v>18.8</v>
      </c>
      <c r="J9935" s="19" t="n">
        <f aca="false">ROUND(F9935*H9935,2)</f>
        <v>11.6</v>
      </c>
      <c r="K9935" s="19" t="n">
        <f aca="false">INDEX(Pricebook!$L$2:$L$1401,MATCH(D9935,Pricebook!$A$2:$A$1401,0))</f>
        <v>5</v>
      </c>
      <c r="L9935" s="19" t="n">
        <f aca="false">ROUND(F9935*K9935,2)</f>
        <v>20</v>
      </c>
      <c r="M9935" s="24" t="n">
        <f aca="false">DATE(YEAR(C9935),MONTH(C9935),1)</f>
        <v>46266</v>
      </c>
    </row>
    <row r="9936" customFormat="false" ht="15" hidden="false" customHeight="false" outlineLevel="0" collapsed="false">
      <c r="A9936" s="21" t="s">
        <v>4166</v>
      </c>
      <c r="B9936" s="21" t="s">
        <v>3745</v>
      </c>
      <c r="C9936" s="23" t="n">
        <v>46279</v>
      </c>
      <c r="D9936" s="21" t="s">
        <v>2418</v>
      </c>
      <c r="E9936" s="21" t="s">
        <v>2202</v>
      </c>
      <c r="F9936" s="12" t="n">
        <v>2</v>
      </c>
      <c r="G9936" s="19" t="n">
        <v>52.8</v>
      </c>
      <c r="H9936" s="19" t="n">
        <v>32.58</v>
      </c>
      <c r="I9936" s="19" t="n">
        <f aca="false">ROUND(F9936*G9936,2)</f>
        <v>105.6</v>
      </c>
      <c r="J9936" s="19" t="n">
        <f aca="false">ROUND(F9936*H9936,2)</f>
        <v>65.16</v>
      </c>
      <c r="K9936" s="19" t="n">
        <f aca="false">INDEX(Pricebook!$L$2:$L$1401,MATCH(D9936,Pricebook!$A$2:$A$1401,0))</f>
        <v>56.2</v>
      </c>
      <c r="L9936" s="19" t="n">
        <f aca="false">ROUND(F9936*K9936,2)</f>
        <v>112.4</v>
      </c>
      <c r="M9936" s="24" t="n">
        <f aca="false">DATE(YEAR(C9936),MONTH(C9936),1)</f>
        <v>46266</v>
      </c>
    </row>
    <row r="9937" customFormat="false" ht="15" hidden="false" customHeight="false" outlineLevel="0" collapsed="false">
      <c r="A9937" s="21" t="s">
        <v>4166</v>
      </c>
      <c r="B9937" s="21" t="s">
        <v>3745</v>
      </c>
      <c r="C9937" s="23" t="n">
        <v>46279</v>
      </c>
      <c r="D9937" s="21" t="s">
        <v>1608</v>
      </c>
      <c r="E9937" s="21" t="s">
        <v>1452</v>
      </c>
      <c r="F9937" s="12" t="n">
        <v>3</v>
      </c>
      <c r="G9937" s="19" t="n">
        <v>63</v>
      </c>
      <c r="H9937" s="19" t="n">
        <v>38.58</v>
      </c>
      <c r="I9937" s="19" t="n">
        <f aca="false">ROUND(F9937*G9937,2)</f>
        <v>189</v>
      </c>
      <c r="J9937" s="19" t="n">
        <f aca="false">ROUND(F9937*H9937,2)</f>
        <v>115.74</v>
      </c>
      <c r="K9937" s="19" t="n">
        <f aca="false">INDEX(Pricebook!$L$2:$L$1401,MATCH(D9937,Pricebook!$A$2:$A$1401,0))</f>
        <v>64.3</v>
      </c>
      <c r="L9937" s="19" t="n">
        <f aca="false">ROUND(F9937*K9937,2)</f>
        <v>192.9</v>
      </c>
      <c r="M9937" s="24" t="n">
        <f aca="false">DATE(YEAR(C9937),MONTH(C9937),1)</f>
        <v>46266</v>
      </c>
    </row>
    <row r="9938" customFormat="false" ht="15" hidden="false" customHeight="false" outlineLevel="0" collapsed="false">
      <c r="A9938" s="21" t="s">
        <v>4166</v>
      </c>
      <c r="B9938" s="21" t="s">
        <v>3745</v>
      </c>
      <c r="C9938" s="23" t="n">
        <v>46279</v>
      </c>
      <c r="D9938" s="21" t="s">
        <v>1897</v>
      </c>
      <c r="E9938" s="21" t="s">
        <v>1452</v>
      </c>
      <c r="F9938" s="12" t="n">
        <v>5</v>
      </c>
      <c r="G9938" s="19" t="n">
        <v>31.45</v>
      </c>
      <c r="H9938" s="19" t="n">
        <v>22.45</v>
      </c>
      <c r="I9938" s="19" t="n">
        <f aca="false">ROUND(F9938*G9938,2)</f>
        <v>157.25</v>
      </c>
      <c r="J9938" s="19" t="n">
        <f aca="false">ROUND(F9938*H9938,2)</f>
        <v>112.25</v>
      </c>
      <c r="K9938" s="19" t="n">
        <f aca="false">INDEX(Pricebook!$L$2:$L$1401,MATCH(D9938,Pricebook!$A$2:$A$1401,0))</f>
        <v>32.1</v>
      </c>
      <c r="L9938" s="19" t="n">
        <f aca="false">ROUND(F9938*K9938,2)</f>
        <v>160.5</v>
      </c>
      <c r="M9938" s="24" t="n">
        <f aca="false">DATE(YEAR(C9938),MONTH(C9938),1)</f>
        <v>46266</v>
      </c>
    </row>
    <row r="9939" customFormat="false" ht="15" hidden="false" customHeight="false" outlineLevel="0" collapsed="false">
      <c r="A9939" s="21" t="s">
        <v>4166</v>
      </c>
      <c r="B9939" s="21" t="s">
        <v>3745</v>
      </c>
      <c r="C9939" s="23" t="n">
        <v>46279</v>
      </c>
      <c r="D9939" s="21" t="s">
        <v>2462</v>
      </c>
      <c r="E9939" s="21" t="s">
        <v>2202</v>
      </c>
      <c r="F9939" s="12" t="n">
        <v>2</v>
      </c>
      <c r="G9939" s="19" t="n">
        <v>14.4</v>
      </c>
      <c r="H9939" s="19" t="n">
        <v>9.97</v>
      </c>
      <c r="I9939" s="19" t="n">
        <f aca="false">ROUND(F9939*G9939,2)</f>
        <v>28.8</v>
      </c>
      <c r="J9939" s="19" t="n">
        <f aca="false">ROUND(F9939*H9939,2)</f>
        <v>19.94</v>
      </c>
      <c r="K9939" s="19" t="n">
        <f aca="false">INDEX(Pricebook!$L$2:$L$1401,MATCH(D9939,Pricebook!$A$2:$A$1401,0))</f>
        <v>15.35</v>
      </c>
      <c r="L9939" s="19" t="n">
        <f aca="false">ROUND(F9939*K9939,2)</f>
        <v>30.7</v>
      </c>
      <c r="M9939" s="24" t="n">
        <f aca="false">DATE(YEAR(C9939),MONTH(C9939),1)</f>
        <v>46266</v>
      </c>
    </row>
    <row r="9940" customFormat="false" ht="15" hidden="false" customHeight="false" outlineLevel="0" collapsed="false">
      <c r="A9940" s="21" t="s">
        <v>4167</v>
      </c>
      <c r="B9940" s="21" t="s">
        <v>3225</v>
      </c>
      <c r="C9940" s="23" t="n">
        <v>46279</v>
      </c>
      <c r="D9940" s="21" t="s">
        <v>559</v>
      </c>
      <c r="E9940" s="21" t="s">
        <v>366</v>
      </c>
      <c r="F9940" s="12" t="n">
        <v>2</v>
      </c>
      <c r="G9940" s="19" t="n">
        <v>84.65</v>
      </c>
      <c r="H9940" s="19" t="n">
        <v>61.65</v>
      </c>
      <c r="I9940" s="19" t="n">
        <f aca="false">ROUND(F9940*G9940,2)</f>
        <v>169.3</v>
      </c>
      <c r="J9940" s="19" t="n">
        <f aca="false">ROUND(F9940*H9940,2)</f>
        <v>123.3</v>
      </c>
      <c r="K9940" s="19" t="n">
        <f aca="false">INDEX(Pricebook!$L$2:$L$1401,MATCH(D9940,Pricebook!$A$2:$A$1401,0))</f>
        <v>92.05</v>
      </c>
      <c r="L9940" s="19" t="n">
        <f aca="false">ROUND(F9940*K9940,2)</f>
        <v>184.1</v>
      </c>
      <c r="M9940" s="24" t="n">
        <f aca="false">DATE(YEAR(C9940),MONTH(C9940),1)</f>
        <v>46266</v>
      </c>
    </row>
    <row r="9941" customFormat="false" ht="15" hidden="false" customHeight="false" outlineLevel="0" collapsed="false">
      <c r="A9941" s="21" t="s">
        <v>4167</v>
      </c>
      <c r="B9941" s="21" t="s">
        <v>3225</v>
      </c>
      <c r="C9941" s="23" t="n">
        <v>46279</v>
      </c>
      <c r="D9941" s="21" t="s">
        <v>601</v>
      </c>
      <c r="E9941" s="21" t="s">
        <v>366</v>
      </c>
      <c r="F9941" s="12" t="n">
        <v>1</v>
      </c>
      <c r="G9941" s="19" t="n">
        <v>8.15</v>
      </c>
      <c r="H9941" s="19" t="n">
        <v>5.86</v>
      </c>
      <c r="I9941" s="19" t="n">
        <f aca="false">ROUND(F9941*G9941,2)</f>
        <v>8.15</v>
      </c>
      <c r="J9941" s="19" t="n">
        <f aca="false">ROUND(F9941*H9941,2)</f>
        <v>5.86</v>
      </c>
      <c r="K9941" s="19" t="n">
        <f aca="false">INDEX(Pricebook!$L$2:$L$1401,MATCH(D9941,Pricebook!$A$2:$A$1401,0))</f>
        <v>8.75</v>
      </c>
      <c r="L9941" s="19" t="n">
        <f aca="false">ROUND(F9941*K9941,2)</f>
        <v>8.75</v>
      </c>
      <c r="M9941" s="24" t="n">
        <f aca="false">DATE(YEAR(C9941),MONTH(C9941),1)</f>
        <v>46266</v>
      </c>
    </row>
    <row r="9942" customFormat="false" ht="15" hidden="false" customHeight="false" outlineLevel="0" collapsed="false">
      <c r="A9942" s="21" t="s">
        <v>4167</v>
      </c>
      <c r="B9942" s="21" t="s">
        <v>3225</v>
      </c>
      <c r="C9942" s="23" t="n">
        <v>46279</v>
      </c>
      <c r="D9942" s="21" t="s">
        <v>298</v>
      </c>
      <c r="E9942" s="21" t="s">
        <v>108</v>
      </c>
      <c r="F9942" s="12" t="n">
        <v>1</v>
      </c>
      <c r="G9942" s="19" t="n">
        <v>82.5</v>
      </c>
      <c r="H9942" s="19" t="n">
        <v>71.86</v>
      </c>
      <c r="I9942" s="19" t="n">
        <f aca="false">ROUND(F9942*G9942,2)</f>
        <v>82.5</v>
      </c>
      <c r="J9942" s="19" t="n">
        <f aca="false">ROUND(F9942*H9942,2)</f>
        <v>71.86</v>
      </c>
      <c r="K9942" s="19" t="n">
        <f aca="false">INDEX(Pricebook!$L$2:$L$1401,MATCH(D9942,Pricebook!$A$2:$A$1401,0))</f>
        <v>89.85</v>
      </c>
      <c r="L9942" s="19" t="n">
        <f aca="false">ROUND(F9942*K9942,2)</f>
        <v>89.85</v>
      </c>
      <c r="M9942" s="24" t="n">
        <f aca="false">DATE(YEAR(C9942),MONTH(C9942),1)</f>
        <v>46266</v>
      </c>
    </row>
    <row r="9943" customFormat="false" ht="15" hidden="false" customHeight="false" outlineLevel="0" collapsed="false">
      <c r="A9943" s="21" t="s">
        <v>4167</v>
      </c>
      <c r="B9943" s="21" t="s">
        <v>3225</v>
      </c>
      <c r="C9943" s="23" t="n">
        <v>46279</v>
      </c>
      <c r="D9943" s="21" t="s">
        <v>298</v>
      </c>
      <c r="E9943" s="21" t="s">
        <v>108</v>
      </c>
      <c r="F9943" s="12" t="n">
        <v>1</v>
      </c>
      <c r="G9943" s="19" t="n">
        <v>82.5</v>
      </c>
      <c r="H9943" s="19" t="n">
        <v>71.86</v>
      </c>
      <c r="I9943" s="19" t="n">
        <f aca="false">ROUND(F9943*G9943,2)</f>
        <v>82.5</v>
      </c>
      <c r="J9943" s="19" t="n">
        <f aca="false">ROUND(F9943*H9943,2)</f>
        <v>71.86</v>
      </c>
      <c r="K9943" s="19" t="n">
        <f aca="false">INDEX(Pricebook!$L$2:$L$1401,MATCH(D9943,Pricebook!$A$2:$A$1401,0))</f>
        <v>89.85</v>
      </c>
      <c r="L9943" s="19" t="n">
        <f aca="false">ROUND(F9943*K9943,2)</f>
        <v>89.85</v>
      </c>
      <c r="M9943" s="24" t="n">
        <f aca="false">DATE(YEAR(C9943),MONTH(C9943),1)</f>
        <v>46266</v>
      </c>
    </row>
    <row r="9944" customFormat="false" ht="15" hidden="false" customHeight="false" outlineLevel="0" collapsed="false">
      <c r="A9944" s="21" t="s">
        <v>4167</v>
      </c>
      <c r="B9944" s="21" t="s">
        <v>3225</v>
      </c>
      <c r="C9944" s="23" t="n">
        <v>46279</v>
      </c>
      <c r="D9944" s="21" t="s">
        <v>1432</v>
      </c>
      <c r="E9944" s="21" t="s">
        <v>971</v>
      </c>
      <c r="F9944" s="12" t="n">
        <v>1</v>
      </c>
      <c r="G9944" s="19" t="n">
        <v>1442.9</v>
      </c>
      <c r="H9944" s="19" t="n">
        <v>1180.78</v>
      </c>
      <c r="I9944" s="19" t="n">
        <f aca="false">ROUND(F9944*G9944,2)</f>
        <v>1442.9</v>
      </c>
      <c r="J9944" s="19" t="n">
        <f aca="false">ROUND(F9944*H9944,2)</f>
        <v>1180.78</v>
      </c>
      <c r="K9944" s="19" t="n">
        <f aca="false">INDEX(Pricebook!$L$2:$L$1401,MATCH(D9944,Pricebook!$A$2:$A$1401,0))</f>
        <v>1686.85</v>
      </c>
      <c r="L9944" s="19" t="n">
        <f aca="false">ROUND(F9944*K9944,2)</f>
        <v>1686.85</v>
      </c>
      <c r="M9944" s="24" t="n">
        <f aca="false">DATE(YEAR(C9944),MONTH(C9944),1)</f>
        <v>46266</v>
      </c>
    </row>
    <row r="9945" customFormat="false" ht="15" hidden="false" customHeight="false" outlineLevel="0" collapsed="false">
      <c r="A9945" s="21" t="s">
        <v>4167</v>
      </c>
      <c r="B9945" s="21" t="s">
        <v>3225</v>
      </c>
      <c r="C9945" s="23" t="n">
        <v>46279</v>
      </c>
      <c r="D9945" s="21" t="s">
        <v>2573</v>
      </c>
      <c r="E9945" s="21" t="s">
        <v>2466</v>
      </c>
      <c r="F9945" s="12" t="n">
        <v>1</v>
      </c>
      <c r="G9945" s="19" t="n">
        <v>32.4</v>
      </c>
      <c r="H9945" s="19" t="n">
        <v>22.76</v>
      </c>
      <c r="I9945" s="19" t="n">
        <f aca="false">ROUND(F9945*G9945,2)</f>
        <v>32.4</v>
      </c>
      <c r="J9945" s="19" t="n">
        <f aca="false">ROUND(F9945*H9945,2)</f>
        <v>22.76</v>
      </c>
      <c r="K9945" s="19" t="n">
        <f aca="false">INDEX(Pricebook!$L$2:$L$1401,MATCH(D9945,Pricebook!$A$2:$A$1401,0))</f>
        <v>33.5</v>
      </c>
      <c r="L9945" s="19" t="n">
        <f aca="false">ROUND(F9945*K9945,2)</f>
        <v>33.5</v>
      </c>
      <c r="M9945" s="24" t="n">
        <f aca="false">DATE(YEAR(C9945),MONTH(C9945),1)</f>
        <v>46266</v>
      </c>
    </row>
    <row r="9946" customFormat="false" ht="15" hidden="false" customHeight="false" outlineLevel="0" collapsed="false">
      <c r="A9946" s="21" t="s">
        <v>4168</v>
      </c>
      <c r="B9946" s="21" t="s">
        <v>3243</v>
      </c>
      <c r="C9946" s="23" t="n">
        <v>46280</v>
      </c>
      <c r="D9946" s="21" t="s">
        <v>252</v>
      </c>
      <c r="E9946" s="21" t="s">
        <v>108</v>
      </c>
      <c r="F9946" s="12" t="n">
        <v>1</v>
      </c>
      <c r="G9946" s="19" t="n">
        <v>68.6</v>
      </c>
      <c r="H9946" s="19" t="n">
        <v>52.52</v>
      </c>
      <c r="I9946" s="19" t="n">
        <f aca="false">ROUND(F9946*G9946,2)</f>
        <v>68.6</v>
      </c>
      <c r="J9946" s="19" t="n">
        <f aca="false">ROUND(F9946*H9946,2)</f>
        <v>52.52</v>
      </c>
      <c r="K9946" s="19" t="n">
        <f aca="false">INDEX(Pricebook!$L$2:$L$1401,MATCH(D9946,Pricebook!$A$2:$A$1401,0))</f>
        <v>75.05</v>
      </c>
      <c r="L9946" s="19" t="n">
        <f aca="false">ROUND(F9946*K9946,2)</f>
        <v>75.05</v>
      </c>
      <c r="M9946" s="24" t="n">
        <f aca="false">DATE(YEAR(C9946),MONTH(C9946),1)</f>
        <v>46266</v>
      </c>
    </row>
    <row r="9947" customFormat="false" ht="15" hidden="false" customHeight="false" outlineLevel="0" collapsed="false">
      <c r="A9947" s="21" t="s">
        <v>4168</v>
      </c>
      <c r="B9947" s="21" t="s">
        <v>3243</v>
      </c>
      <c r="C9947" s="23" t="n">
        <v>46280</v>
      </c>
      <c r="D9947" s="21" t="s">
        <v>1256</v>
      </c>
      <c r="E9947" s="21" t="s">
        <v>971</v>
      </c>
      <c r="F9947" s="12" t="n">
        <v>7</v>
      </c>
      <c r="G9947" s="19" t="n">
        <v>3</v>
      </c>
      <c r="H9947" s="19" t="n">
        <v>2.44</v>
      </c>
      <c r="I9947" s="19" t="n">
        <f aca="false">ROUND(F9947*G9947,2)</f>
        <v>21</v>
      </c>
      <c r="J9947" s="19" t="n">
        <f aca="false">ROUND(F9947*H9947,2)</f>
        <v>17.08</v>
      </c>
      <c r="K9947" s="19" t="n">
        <f aca="false">INDEX(Pricebook!$L$2:$L$1401,MATCH(D9947,Pricebook!$A$2:$A$1401,0))</f>
        <v>3.5</v>
      </c>
      <c r="L9947" s="19" t="n">
        <f aca="false">ROUND(F9947*K9947,2)</f>
        <v>24.5</v>
      </c>
      <c r="M9947" s="24" t="n">
        <f aca="false">DATE(YEAR(C9947),MONTH(C9947),1)</f>
        <v>46266</v>
      </c>
    </row>
    <row r="9948" customFormat="false" ht="15" hidden="false" customHeight="false" outlineLevel="0" collapsed="false">
      <c r="A9948" s="21" t="s">
        <v>4168</v>
      </c>
      <c r="B9948" s="21" t="s">
        <v>3243</v>
      </c>
      <c r="C9948" s="23" t="n">
        <v>46280</v>
      </c>
      <c r="D9948" s="21" t="s">
        <v>388</v>
      </c>
      <c r="E9948" s="21" t="s">
        <v>366</v>
      </c>
      <c r="F9948" s="12" t="n">
        <v>1</v>
      </c>
      <c r="G9948" s="19" t="n">
        <v>9.6</v>
      </c>
      <c r="H9948" s="19" t="n">
        <v>6.96</v>
      </c>
      <c r="I9948" s="19" t="n">
        <f aca="false">ROUND(F9948*G9948,2)</f>
        <v>9.6</v>
      </c>
      <c r="J9948" s="19" t="n">
        <f aca="false">ROUND(F9948*H9948,2)</f>
        <v>6.96</v>
      </c>
      <c r="K9948" s="19" t="n">
        <f aca="false">INDEX(Pricebook!$L$2:$L$1401,MATCH(D9948,Pricebook!$A$2:$A$1401,0))</f>
        <v>10.4</v>
      </c>
      <c r="L9948" s="19" t="n">
        <f aca="false">ROUND(F9948*K9948,2)</f>
        <v>10.4</v>
      </c>
      <c r="M9948" s="24" t="n">
        <f aca="false">DATE(YEAR(C9948),MONTH(C9948),1)</f>
        <v>46266</v>
      </c>
    </row>
    <row r="9949" customFormat="false" ht="15" hidden="false" customHeight="false" outlineLevel="0" collapsed="false">
      <c r="A9949" s="21" t="s">
        <v>4168</v>
      </c>
      <c r="B9949" s="21" t="s">
        <v>3243</v>
      </c>
      <c r="C9949" s="23" t="n">
        <v>46280</v>
      </c>
      <c r="D9949" s="21" t="s">
        <v>450</v>
      </c>
      <c r="E9949" s="21" t="s">
        <v>366</v>
      </c>
      <c r="F9949" s="12" t="n">
        <v>1</v>
      </c>
      <c r="G9949" s="19" t="n">
        <v>49.35</v>
      </c>
      <c r="H9949" s="19" t="n">
        <v>38.31</v>
      </c>
      <c r="I9949" s="19" t="n">
        <f aca="false">ROUND(F9949*G9949,2)</f>
        <v>49.35</v>
      </c>
      <c r="J9949" s="19" t="n">
        <f aca="false">ROUND(F9949*H9949,2)</f>
        <v>38.31</v>
      </c>
      <c r="K9949" s="19" t="n">
        <f aca="false">INDEX(Pricebook!$L$2:$L$1401,MATCH(D9949,Pricebook!$A$2:$A$1401,0))</f>
        <v>52.5</v>
      </c>
      <c r="L9949" s="19" t="n">
        <f aca="false">ROUND(F9949*K9949,2)</f>
        <v>52.5</v>
      </c>
      <c r="M9949" s="24" t="n">
        <f aca="false">DATE(YEAR(C9949),MONTH(C9949),1)</f>
        <v>46266</v>
      </c>
    </row>
    <row r="9950" customFormat="false" ht="15" hidden="false" customHeight="false" outlineLevel="0" collapsed="false">
      <c r="A9950" s="21" t="s">
        <v>4168</v>
      </c>
      <c r="B9950" s="21" t="s">
        <v>3243</v>
      </c>
      <c r="C9950" s="23" t="n">
        <v>46280</v>
      </c>
      <c r="D9950" s="21" t="s">
        <v>1144</v>
      </c>
      <c r="E9950" s="21" t="s">
        <v>971</v>
      </c>
      <c r="F9950" s="12" t="n">
        <v>10</v>
      </c>
      <c r="G9950" s="19" t="n">
        <v>3.5</v>
      </c>
      <c r="H9950" s="19" t="n">
        <v>2.82</v>
      </c>
      <c r="I9950" s="19" t="n">
        <f aca="false">ROUND(F9950*G9950,2)</f>
        <v>35</v>
      </c>
      <c r="J9950" s="19" t="n">
        <f aca="false">ROUND(F9950*H9950,2)</f>
        <v>28.2</v>
      </c>
      <c r="K9950" s="19" t="n">
        <f aca="false">INDEX(Pricebook!$L$2:$L$1401,MATCH(D9950,Pricebook!$A$2:$A$1401,0))</f>
        <v>3.85</v>
      </c>
      <c r="L9950" s="19" t="n">
        <f aca="false">ROUND(F9950*K9950,2)</f>
        <v>38.5</v>
      </c>
      <c r="M9950" s="24" t="n">
        <f aca="false">DATE(YEAR(C9950),MONTH(C9950),1)</f>
        <v>46266</v>
      </c>
    </row>
    <row r="9951" customFormat="false" ht="15" hidden="false" customHeight="false" outlineLevel="0" collapsed="false">
      <c r="A9951" s="21" t="s">
        <v>4169</v>
      </c>
      <c r="B9951" s="21" t="s">
        <v>3880</v>
      </c>
      <c r="C9951" s="23" t="n">
        <v>46280</v>
      </c>
      <c r="D9951" s="21" t="s">
        <v>203</v>
      </c>
      <c r="E9951" s="21" t="s">
        <v>108</v>
      </c>
      <c r="F9951" s="12" t="n">
        <v>1</v>
      </c>
      <c r="G9951" s="19" t="n">
        <v>276</v>
      </c>
      <c r="H9951" s="19" t="n">
        <v>213.44</v>
      </c>
      <c r="I9951" s="19" t="n">
        <f aca="false">ROUND(F9951*G9951,2)</f>
        <v>276</v>
      </c>
      <c r="J9951" s="19" t="n">
        <f aca="false">ROUND(F9951*H9951,2)</f>
        <v>213.44</v>
      </c>
      <c r="K9951" s="19" t="n">
        <f aca="false">INDEX(Pricebook!$L$2:$L$1401,MATCH(D9951,Pricebook!$A$2:$A$1401,0))</f>
        <v>304.95</v>
      </c>
      <c r="L9951" s="19" t="n">
        <f aca="false">ROUND(F9951*K9951,2)</f>
        <v>304.95</v>
      </c>
      <c r="M9951" s="24" t="n">
        <f aca="false">DATE(YEAR(C9951),MONTH(C9951),1)</f>
        <v>46266</v>
      </c>
    </row>
    <row r="9952" customFormat="false" ht="15" hidden="false" customHeight="false" outlineLevel="0" collapsed="false">
      <c r="A9952" s="21" t="s">
        <v>4169</v>
      </c>
      <c r="B9952" s="21" t="s">
        <v>3880</v>
      </c>
      <c r="C9952" s="23" t="n">
        <v>46280</v>
      </c>
      <c r="D9952" s="21" t="s">
        <v>2543</v>
      </c>
      <c r="E9952" s="21" t="s">
        <v>2466</v>
      </c>
      <c r="F9952" s="12" t="n">
        <v>1</v>
      </c>
      <c r="G9952" s="19" t="n">
        <v>26.85</v>
      </c>
      <c r="H9952" s="19" t="n">
        <v>16.56</v>
      </c>
      <c r="I9952" s="19" t="n">
        <f aca="false">ROUND(F9952*G9952,2)</f>
        <v>26.85</v>
      </c>
      <c r="J9952" s="19" t="n">
        <f aca="false">ROUND(F9952*H9952,2)</f>
        <v>16.56</v>
      </c>
      <c r="K9952" s="19" t="n">
        <f aca="false">INDEX(Pricebook!$L$2:$L$1401,MATCH(D9952,Pricebook!$A$2:$A$1401,0))</f>
        <v>27.6</v>
      </c>
      <c r="L9952" s="19" t="n">
        <f aca="false">ROUND(F9952*K9952,2)</f>
        <v>27.6</v>
      </c>
      <c r="M9952" s="24" t="n">
        <f aca="false">DATE(YEAR(C9952),MONTH(C9952),1)</f>
        <v>46266</v>
      </c>
    </row>
    <row r="9953" customFormat="false" ht="15" hidden="false" customHeight="false" outlineLevel="0" collapsed="false">
      <c r="A9953" s="21" t="s">
        <v>4169</v>
      </c>
      <c r="B9953" s="21" t="s">
        <v>3880</v>
      </c>
      <c r="C9953" s="23" t="n">
        <v>46280</v>
      </c>
      <c r="D9953" s="21" t="s">
        <v>523</v>
      </c>
      <c r="E9953" s="21" t="s">
        <v>366</v>
      </c>
      <c r="F9953" s="12" t="n">
        <v>2</v>
      </c>
      <c r="G9953" s="19" t="n">
        <v>16.3</v>
      </c>
      <c r="H9953" s="19" t="n">
        <v>11.67</v>
      </c>
      <c r="I9953" s="19" t="n">
        <f aca="false">ROUND(F9953*G9953,2)</f>
        <v>32.6</v>
      </c>
      <c r="J9953" s="19" t="n">
        <f aca="false">ROUND(F9953*H9953,2)</f>
        <v>23.34</v>
      </c>
      <c r="K9953" s="19" t="n">
        <f aca="false">INDEX(Pricebook!$L$2:$L$1401,MATCH(D9953,Pricebook!$A$2:$A$1401,0))</f>
        <v>17.45</v>
      </c>
      <c r="L9953" s="19" t="n">
        <f aca="false">ROUND(F9953*K9953,2)</f>
        <v>34.9</v>
      </c>
      <c r="M9953" s="24" t="n">
        <f aca="false">DATE(YEAR(C9953),MONTH(C9953),1)</f>
        <v>46266</v>
      </c>
    </row>
    <row r="9954" customFormat="false" ht="15" hidden="false" customHeight="false" outlineLevel="0" collapsed="false">
      <c r="A9954" s="21" t="s">
        <v>4169</v>
      </c>
      <c r="B9954" s="21" t="s">
        <v>3880</v>
      </c>
      <c r="C9954" s="23" t="n">
        <v>46280</v>
      </c>
      <c r="D9954" s="21" t="s">
        <v>2533</v>
      </c>
      <c r="E9954" s="21" t="s">
        <v>2466</v>
      </c>
      <c r="F9954" s="12" t="n">
        <v>3</v>
      </c>
      <c r="G9954" s="19" t="n">
        <v>31.2</v>
      </c>
      <c r="H9954" s="19" t="n">
        <v>19.43</v>
      </c>
      <c r="I9954" s="19" t="n">
        <f aca="false">ROUND(F9954*G9954,2)</f>
        <v>93.6</v>
      </c>
      <c r="J9954" s="19" t="n">
        <f aca="false">ROUND(F9954*H9954,2)</f>
        <v>58.29</v>
      </c>
      <c r="K9954" s="19" t="n">
        <f aca="false">INDEX(Pricebook!$L$2:$L$1401,MATCH(D9954,Pricebook!$A$2:$A$1401,0))</f>
        <v>32.4</v>
      </c>
      <c r="L9954" s="19" t="n">
        <f aca="false">ROUND(F9954*K9954,2)</f>
        <v>97.2</v>
      </c>
      <c r="M9954" s="24" t="n">
        <f aca="false">DATE(YEAR(C9954),MONTH(C9954),1)</f>
        <v>46266</v>
      </c>
    </row>
    <row r="9955" customFormat="false" ht="15" hidden="false" customHeight="false" outlineLevel="0" collapsed="false">
      <c r="A9955" s="21" t="s">
        <v>4169</v>
      </c>
      <c r="B9955" s="21" t="s">
        <v>3880</v>
      </c>
      <c r="C9955" s="23" t="n">
        <v>46280</v>
      </c>
      <c r="D9955" s="21" t="s">
        <v>2573</v>
      </c>
      <c r="E9955" s="21" t="s">
        <v>2466</v>
      </c>
      <c r="F9955" s="12" t="n">
        <v>2</v>
      </c>
      <c r="G9955" s="19" t="n">
        <v>32.4</v>
      </c>
      <c r="H9955" s="19" t="n">
        <v>22.76</v>
      </c>
      <c r="I9955" s="19" t="n">
        <f aca="false">ROUND(F9955*G9955,2)</f>
        <v>64.8</v>
      </c>
      <c r="J9955" s="19" t="n">
        <f aca="false">ROUND(F9955*H9955,2)</f>
        <v>45.52</v>
      </c>
      <c r="K9955" s="19" t="n">
        <f aca="false">INDEX(Pricebook!$L$2:$L$1401,MATCH(D9955,Pricebook!$A$2:$A$1401,0))</f>
        <v>33.5</v>
      </c>
      <c r="L9955" s="19" t="n">
        <f aca="false">ROUND(F9955*K9955,2)</f>
        <v>67</v>
      </c>
      <c r="M9955" s="24" t="n">
        <f aca="false">DATE(YEAR(C9955),MONTH(C9955),1)</f>
        <v>46266</v>
      </c>
    </row>
    <row r="9956" customFormat="false" ht="15" hidden="false" customHeight="false" outlineLevel="0" collapsed="false">
      <c r="A9956" s="21" t="s">
        <v>4169</v>
      </c>
      <c r="B9956" s="21" t="s">
        <v>3880</v>
      </c>
      <c r="C9956" s="23" t="n">
        <v>46280</v>
      </c>
      <c r="D9956" s="21" t="s">
        <v>296</v>
      </c>
      <c r="E9956" s="21" t="s">
        <v>108</v>
      </c>
      <c r="F9956" s="12" t="n">
        <v>1</v>
      </c>
      <c r="G9956" s="19" t="n">
        <v>72.9</v>
      </c>
      <c r="H9956" s="19" t="n">
        <v>55.74</v>
      </c>
      <c r="I9956" s="19" t="n">
        <f aca="false">ROUND(F9956*G9956,2)</f>
        <v>72.9</v>
      </c>
      <c r="J9956" s="19" t="n">
        <f aca="false">ROUND(F9956*H9956,2)</f>
        <v>55.74</v>
      </c>
      <c r="K9956" s="19" t="n">
        <f aca="false">INDEX(Pricebook!$L$2:$L$1401,MATCH(D9956,Pricebook!$A$2:$A$1401,0))</f>
        <v>79.65</v>
      </c>
      <c r="L9956" s="19" t="n">
        <f aca="false">ROUND(F9956*K9956,2)</f>
        <v>79.65</v>
      </c>
      <c r="M9956" s="24" t="n">
        <f aca="false">DATE(YEAR(C9956),MONTH(C9956),1)</f>
        <v>46266</v>
      </c>
    </row>
    <row r="9957" customFormat="false" ht="15" hidden="false" customHeight="false" outlineLevel="0" collapsed="false">
      <c r="A9957" s="21" t="s">
        <v>4169</v>
      </c>
      <c r="B9957" s="21" t="s">
        <v>3880</v>
      </c>
      <c r="C9957" s="23" t="n">
        <v>46280</v>
      </c>
      <c r="D9957" s="21" t="s">
        <v>847</v>
      </c>
      <c r="E9957" s="21" t="s">
        <v>366</v>
      </c>
      <c r="F9957" s="12" t="n">
        <v>3</v>
      </c>
      <c r="G9957" s="19" t="n">
        <v>55.85</v>
      </c>
      <c r="H9957" s="19" t="n">
        <v>39.94</v>
      </c>
      <c r="I9957" s="19" t="n">
        <f aca="false">ROUND(F9957*G9957,2)</f>
        <v>167.55</v>
      </c>
      <c r="J9957" s="19" t="n">
        <f aca="false">ROUND(F9957*H9957,2)</f>
        <v>119.82</v>
      </c>
      <c r="K9957" s="19" t="n">
        <f aca="false">INDEX(Pricebook!$L$2:$L$1401,MATCH(D9957,Pricebook!$A$2:$A$1401,0))</f>
        <v>59.65</v>
      </c>
      <c r="L9957" s="19" t="n">
        <f aca="false">ROUND(F9957*K9957,2)</f>
        <v>178.95</v>
      </c>
      <c r="M9957" s="24" t="n">
        <f aca="false">DATE(YEAR(C9957),MONTH(C9957),1)</f>
        <v>46266</v>
      </c>
    </row>
    <row r="9958" customFormat="false" ht="15" hidden="false" customHeight="false" outlineLevel="0" collapsed="false">
      <c r="A9958" s="21" t="s">
        <v>4169</v>
      </c>
      <c r="B9958" s="21" t="s">
        <v>3880</v>
      </c>
      <c r="C9958" s="23" t="n">
        <v>46280</v>
      </c>
      <c r="D9958" s="21" t="s">
        <v>219</v>
      </c>
      <c r="E9958" s="21" t="s">
        <v>108</v>
      </c>
      <c r="F9958" s="12" t="n">
        <v>1</v>
      </c>
      <c r="G9958" s="19" t="n">
        <v>92</v>
      </c>
      <c r="H9958" s="19" t="n">
        <v>70.17</v>
      </c>
      <c r="I9958" s="19" t="n">
        <f aca="false">ROUND(F9958*G9958,2)</f>
        <v>92</v>
      </c>
      <c r="J9958" s="19" t="n">
        <f aca="false">ROUND(F9958*H9958,2)</f>
        <v>70.17</v>
      </c>
      <c r="K9958" s="19" t="n">
        <f aca="false">INDEX(Pricebook!$L$2:$L$1401,MATCH(D9958,Pricebook!$A$2:$A$1401,0))</f>
        <v>100.25</v>
      </c>
      <c r="L9958" s="19" t="n">
        <f aca="false">ROUND(F9958*K9958,2)</f>
        <v>100.25</v>
      </c>
      <c r="M9958" s="24" t="n">
        <f aca="false">DATE(YEAR(C9958),MONTH(C9958),1)</f>
        <v>46266</v>
      </c>
    </row>
    <row r="9959" customFormat="false" ht="15" hidden="false" customHeight="false" outlineLevel="0" collapsed="false">
      <c r="A9959" s="21" t="s">
        <v>4169</v>
      </c>
      <c r="B9959" s="21" t="s">
        <v>3880</v>
      </c>
      <c r="C9959" s="23" t="n">
        <v>46280</v>
      </c>
      <c r="D9959" s="21" t="s">
        <v>982</v>
      </c>
      <c r="E9959" s="21" t="s">
        <v>971</v>
      </c>
      <c r="F9959" s="12" t="n">
        <v>2</v>
      </c>
      <c r="G9959" s="19" t="n">
        <v>40.1</v>
      </c>
      <c r="H9959" s="19" t="n">
        <v>32.56</v>
      </c>
      <c r="I9959" s="19" t="n">
        <f aca="false">ROUND(F9959*G9959,2)</f>
        <v>80.2</v>
      </c>
      <c r="J9959" s="19" t="n">
        <f aca="false">ROUND(F9959*H9959,2)</f>
        <v>65.12</v>
      </c>
      <c r="K9959" s="19" t="n">
        <f aca="false">INDEX(Pricebook!$L$2:$L$1401,MATCH(D9959,Pricebook!$A$2:$A$1401,0))</f>
        <v>46.55</v>
      </c>
      <c r="L9959" s="19" t="n">
        <f aca="false">ROUND(F9959*K9959,2)</f>
        <v>93.1</v>
      </c>
      <c r="M9959" s="24" t="n">
        <f aca="false">DATE(YEAR(C9959),MONTH(C9959),1)</f>
        <v>46266</v>
      </c>
    </row>
    <row r="9960" customFormat="false" ht="15" hidden="false" customHeight="false" outlineLevel="0" collapsed="false">
      <c r="A9960" s="21" t="s">
        <v>4170</v>
      </c>
      <c r="B9960" s="21" t="s">
        <v>3223</v>
      </c>
      <c r="C9960" s="23" t="n">
        <v>46280</v>
      </c>
      <c r="D9960" s="21" t="s">
        <v>2473</v>
      </c>
      <c r="E9960" s="21" t="s">
        <v>2466</v>
      </c>
      <c r="F9960" s="12" t="n">
        <v>1</v>
      </c>
      <c r="G9960" s="19" t="n">
        <v>146.25</v>
      </c>
      <c r="H9960" s="19" t="n">
        <v>90.46</v>
      </c>
      <c r="I9960" s="19" t="n">
        <f aca="false">ROUND(F9960*G9960,2)</f>
        <v>146.25</v>
      </c>
      <c r="J9960" s="19" t="n">
        <f aca="false">ROUND(F9960*H9960,2)</f>
        <v>90.46</v>
      </c>
      <c r="K9960" s="19" t="n">
        <f aca="false">INDEX(Pricebook!$L$2:$L$1401,MATCH(D9960,Pricebook!$A$2:$A$1401,0))</f>
        <v>150.8</v>
      </c>
      <c r="L9960" s="19" t="n">
        <f aca="false">ROUND(F9960*K9960,2)</f>
        <v>150.8</v>
      </c>
      <c r="M9960" s="24" t="n">
        <f aca="false">DATE(YEAR(C9960),MONTH(C9960),1)</f>
        <v>46266</v>
      </c>
    </row>
    <row r="9961" customFormat="false" ht="15" hidden="false" customHeight="false" outlineLevel="0" collapsed="false">
      <c r="A9961" s="21" t="s">
        <v>4170</v>
      </c>
      <c r="B9961" s="21" t="s">
        <v>3223</v>
      </c>
      <c r="C9961" s="23" t="n">
        <v>46280</v>
      </c>
      <c r="D9961" s="21" t="s">
        <v>2874</v>
      </c>
      <c r="E9961" s="21" t="s">
        <v>2748</v>
      </c>
      <c r="F9961" s="12" t="n">
        <v>6</v>
      </c>
      <c r="G9961" s="19" t="n">
        <v>23</v>
      </c>
      <c r="H9961" s="19" t="n">
        <v>13.66</v>
      </c>
      <c r="I9961" s="19" t="n">
        <f aca="false">ROUND(F9961*G9961,2)</f>
        <v>138</v>
      </c>
      <c r="J9961" s="19" t="n">
        <f aca="false">ROUND(F9961*H9961,2)</f>
        <v>81.96</v>
      </c>
      <c r="K9961" s="19" t="n">
        <f aca="false">INDEX(Pricebook!$L$2:$L$1401,MATCH(D9961,Pricebook!$A$2:$A$1401,0))</f>
        <v>24.85</v>
      </c>
      <c r="L9961" s="19" t="n">
        <f aca="false">ROUND(F9961*K9961,2)</f>
        <v>149.1</v>
      </c>
      <c r="M9961" s="24" t="n">
        <f aca="false">DATE(YEAR(C9961),MONTH(C9961),1)</f>
        <v>46266</v>
      </c>
    </row>
    <row r="9962" customFormat="false" ht="15" hidden="false" customHeight="false" outlineLevel="0" collapsed="false">
      <c r="A9962" s="21" t="s">
        <v>4170</v>
      </c>
      <c r="B9962" s="21" t="s">
        <v>3223</v>
      </c>
      <c r="C9962" s="23" t="n">
        <v>46280</v>
      </c>
      <c r="D9962" s="21" t="s">
        <v>917</v>
      </c>
      <c r="E9962" s="21" t="s">
        <v>366</v>
      </c>
      <c r="F9962" s="12" t="n">
        <v>2</v>
      </c>
      <c r="G9962" s="19" t="n">
        <v>45.7</v>
      </c>
      <c r="H9962" s="19" t="n">
        <v>33.25</v>
      </c>
      <c r="I9962" s="19" t="n">
        <f aca="false">ROUND(F9962*G9962,2)</f>
        <v>91.4</v>
      </c>
      <c r="J9962" s="19" t="n">
        <f aca="false">ROUND(F9962*H9962,2)</f>
        <v>66.5</v>
      </c>
      <c r="K9962" s="19" t="n">
        <f aca="false">INDEX(Pricebook!$L$2:$L$1401,MATCH(D9962,Pricebook!$A$2:$A$1401,0))</f>
        <v>49.65</v>
      </c>
      <c r="L9962" s="19" t="n">
        <f aca="false">ROUND(F9962*K9962,2)</f>
        <v>99.3</v>
      </c>
      <c r="M9962" s="24" t="n">
        <f aca="false">DATE(YEAR(C9962),MONTH(C9962),1)</f>
        <v>46266</v>
      </c>
    </row>
    <row r="9963" customFormat="false" ht="15" hidden="false" customHeight="false" outlineLevel="0" collapsed="false">
      <c r="A9963" s="21" t="s">
        <v>4170</v>
      </c>
      <c r="B9963" s="21" t="s">
        <v>3223</v>
      </c>
      <c r="C9963" s="23" t="n">
        <v>46280</v>
      </c>
      <c r="D9963" s="21" t="s">
        <v>2533</v>
      </c>
      <c r="E9963" s="21" t="s">
        <v>2466</v>
      </c>
      <c r="F9963" s="12" t="n">
        <v>2</v>
      </c>
      <c r="G9963" s="19" t="n">
        <v>31.2</v>
      </c>
      <c r="H9963" s="19" t="n">
        <v>19.43</v>
      </c>
      <c r="I9963" s="19" t="n">
        <f aca="false">ROUND(F9963*G9963,2)</f>
        <v>62.4</v>
      </c>
      <c r="J9963" s="19" t="n">
        <f aca="false">ROUND(F9963*H9963,2)</f>
        <v>38.86</v>
      </c>
      <c r="K9963" s="19" t="n">
        <f aca="false">INDEX(Pricebook!$L$2:$L$1401,MATCH(D9963,Pricebook!$A$2:$A$1401,0))</f>
        <v>32.4</v>
      </c>
      <c r="L9963" s="19" t="n">
        <f aca="false">ROUND(F9963*K9963,2)</f>
        <v>64.8</v>
      </c>
      <c r="M9963" s="24" t="n">
        <f aca="false">DATE(YEAR(C9963),MONTH(C9963),1)</f>
        <v>46266</v>
      </c>
    </row>
    <row r="9964" customFormat="false" ht="15" hidden="false" customHeight="false" outlineLevel="0" collapsed="false">
      <c r="A9964" s="21" t="s">
        <v>4170</v>
      </c>
      <c r="B9964" s="21" t="s">
        <v>3223</v>
      </c>
      <c r="C9964" s="23" t="n">
        <v>46280</v>
      </c>
      <c r="D9964" s="21" t="s">
        <v>2527</v>
      </c>
      <c r="E9964" s="21" t="s">
        <v>2466</v>
      </c>
      <c r="F9964" s="12" t="n">
        <v>2</v>
      </c>
      <c r="G9964" s="19" t="n">
        <v>111.2</v>
      </c>
      <c r="H9964" s="19" t="n">
        <v>69.89</v>
      </c>
      <c r="I9964" s="19" t="n">
        <f aca="false">ROUND(F9964*G9964,2)</f>
        <v>222.4</v>
      </c>
      <c r="J9964" s="19" t="n">
        <f aca="false">ROUND(F9964*H9964,2)</f>
        <v>139.78</v>
      </c>
      <c r="K9964" s="19" t="n">
        <f aca="false">INDEX(Pricebook!$L$2:$L$1401,MATCH(D9964,Pricebook!$A$2:$A$1401,0))</f>
        <v>116.5</v>
      </c>
      <c r="L9964" s="19" t="n">
        <f aca="false">ROUND(F9964*K9964,2)</f>
        <v>233</v>
      </c>
      <c r="M9964" s="24" t="n">
        <f aca="false">DATE(YEAR(C9964),MONTH(C9964),1)</f>
        <v>46266</v>
      </c>
    </row>
    <row r="9965" customFormat="false" ht="15" hidden="false" customHeight="false" outlineLevel="0" collapsed="false">
      <c r="A9965" s="21" t="s">
        <v>4170</v>
      </c>
      <c r="B9965" s="21" t="s">
        <v>3223</v>
      </c>
      <c r="C9965" s="23" t="n">
        <v>46280</v>
      </c>
      <c r="D9965" s="21" t="s">
        <v>803</v>
      </c>
      <c r="E9965" s="21" t="s">
        <v>366</v>
      </c>
      <c r="F9965" s="12" t="n">
        <v>1</v>
      </c>
      <c r="G9965" s="19" t="n">
        <v>164.8</v>
      </c>
      <c r="H9965" s="19" t="n">
        <v>117.81</v>
      </c>
      <c r="I9965" s="19" t="n">
        <f aca="false">ROUND(F9965*G9965,2)</f>
        <v>164.8</v>
      </c>
      <c r="J9965" s="19" t="n">
        <f aca="false">ROUND(F9965*H9965,2)</f>
        <v>117.81</v>
      </c>
      <c r="K9965" s="19" t="n">
        <f aca="false">INDEX(Pricebook!$L$2:$L$1401,MATCH(D9965,Pricebook!$A$2:$A$1401,0))</f>
        <v>175.85</v>
      </c>
      <c r="L9965" s="19" t="n">
        <f aca="false">ROUND(F9965*K9965,2)</f>
        <v>175.85</v>
      </c>
      <c r="M9965" s="24" t="n">
        <f aca="false">DATE(YEAR(C9965),MONTH(C9965),1)</f>
        <v>46266</v>
      </c>
    </row>
    <row r="9966" customFormat="false" ht="15" hidden="false" customHeight="false" outlineLevel="0" collapsed="false">
      <c r="A9966" s="21" t="s">
        <v>4170</v>
      </c>
      <c r="B9966" s="21" t="s">
        <v>3223</v>
      </c>
      <c r="C9966" s="23" t="n">
        <v>46280</v>
      </c>
      <c r="D9966" s="21" t="s">
        <v>799</v>
      </c>
      <c r="E9966" s="21" t="s">
        <v>366</v>
      </c>
      <c r="F9966" s="12" t="n">
        <v>3</v>
      </c>
      <c r="G9966" s="19" t="n">
        <v>64.5</v>
      </c>
      <c r="H9966" s="19" t="n">
        <v>46.23</v>
      </c>
      <c r="I9966" s="19" t="n">
        <f aca="false">ROUND(F9966*G9966,2)</f>
        <v>193.5</v>
      </c>
      <c r="J9966" s="19" t="n">
        <f aca="false">ROUND(F9966*H9966,2)</f>
        <v>138.69</v>
      </c>
      <c r="K9966" s="19" t="n">
        <f aca="false">INDEX(Pricebook!$L$2:$L$1401,MATCH(D9966,Pricebook!$A$2:$A$1401,0))</f>
        <v>69</v>
      </c>
      <c r="L9966" s="19" t="n">
        <f aca="false">ROUND(F9966*K9966,2)</f>
        <v>207</v>
      </c>
      <c r="M9966" s="24" t="n">
        <f aca="false">DATE(YEAR(C9966),MONTH(C9966),1)</f>
        <v>46266</v>
      </c>
    </row>
    <row r="9967" customFormat="false" ht="15" hidden="false" customHeight="false" outlineLevel="0" collapsed="false">
      <c r="A9967" s="21" t="s">
        <v>4170</v>
      </c>
      <c r="B9967" s="21" t="s">
        <v>3223</v>
      </c>
      <c r="C9967" s="23" t="n">
        <v>46280</v>
      </c>
      <c r="D9967" s="21" t="s">
        <v>2557</v>
      </c>
      <c r="E9967" s="21" t="s">
        <v>2466</v>
      </c>
      <c r="F9967" s="12" t="n">
        <v>2</v>
      </c>
      <c r="G9967" s="19" t="n">
        <v>354.6</v>
      </c>
      <c r="H9967" s="19" t="n">
        <v>222.59</v>
      </c>
      <c r="I9967" s="19" t="n">
        <f aca="false">ROUND(F9967*G9967,2)</f>
        <v>709.2</v>
      </c>
      <c r="J9967" s="19" t="n">
        <f aca="false">ROUND(F9967*H9967,2)</f>
        <v>445.18</v>
      </c>
      <c r="K9967" s="19" t="n">
        <f aca="false">INDEX(Pricebook!$L$2:$L$1401,MATCH(D9967,Pricebook!$A$2:$A$1401,0))</f>
        <v>371</v>
      </c>
      <c r="L9967" s="19" t="n">
        <f aca="false">ROUND(F9967*K9967,2)</f>
        <v>742</v>
      </c>
      <c r="M9967" s="24" t="n">
        <f aca="false">DATE(YEAR(C9967),MONTH(C9967),1)</f>
        <v>46266</v>
      </c>
    </row>
    <row r="9968" customFormat="false" ht="15" hidden="false" customHeight="false" outlineLevel="0" collapsed="false">
      <c r="A9968" s="21" t="s">
        <v>4170</v>
      </c>
      <c r="B9968" s="21" t="s">
        <v>3223</v>
      </c>
      <c r="C9968" s="23" t="n">
        <v>46280</v>
      </c>
      <c r="D9968" s="21" t="s">
        <v>525</v>
      </c>
      <c r="E9968" s="21" t="s">
        <v>366</v>
      </c>
      <c r="F9968" s="12" t="n">
        <v>4</v>
      </c>
      <c r="G9968" s="19" t="n">
        <v>16.5</v>
      </c>
      <c r="H9968" s="19" t="n">
        <v>11.93</v>
      </c>
      <c r="I9968" s="19" t="n">
        <f aca="false">ROUND(F9968*G9968,2)</f>
        <v>66</v>
      </c>
      <c r="J9968" s="19" t="n">
        <f aca="false">ROUND(F9968*H9968,2)</f>
        <v>47.72</v>
      </c>
      <c r="K9968" s="19" t="n">
        <f aca="false">INDEX(Pricebook!$L$2:$L$1401,MATCH(D9968,Pricebook!$A$2:$A$1401,0))</f>
        <v>17.85</v>
      </c>
      <c r="L9968" s="19" t="n">
        <f aca="false">ROUND(F9968*K9968,2)</f>
        <v>71.4</v>
      </c>
      <c r="M9968" s="24" t="n">
        <f aca="false">DATE(YEAR(C9968),MONTH(C9968),1)</f>
        <v>46266</v>
      </c>
    </row>
    <row r="9969" customFormat="false" ht="15" hidden="false" customHeight="false" outlineLevel="0" collapsed="false">
      <c r="A9969" s="21" t="s">
        <v>4170</v>
      </c>
      <c r="B9969" s="21" t="s">
        <v>3223</v>
      </c>
      <c r="C9969" s="23" t="n">
        <v>46280</v>
      </c>
      <c r="D9969" s="21" t="s">
        <v>2906</v>
      </c>
      <c r="E9969" s="21" t="s">
        <v>2748</v>
      </c>
      <c r="F9969" s="12" t="n">
        <v>5</v>
      </c>
      <c r="G9969" s="19" t="n">
        <v>2.95</v>
      </c>
      <c r="H9969" s="19" t="n">
        <v>1.77</v>
      </c>
      <c r="I9969" s="19" t="n">
        <f aca="false">ROUND(F9969*G9969,2)</f>
        <v>14.75</v>
      </c>
      <c r="J9969" s="19" t="n">
        <f aca="false">ROUND(F9969*H9969,2)</f>
        <v>8.85</v>
      </c>
      <c r="K9969" s="19" t="n">
        <f aca="false">INDEX(Pricebook!$L$2:$L$1401,MATCH(D9969,Pricebook!$A$2:$A$1401,0))</f>
        <v>3.25</v>
      </c>
      <c r="L9969" s="19" t="n">
        <f aca="false">ROUND(F9969*K9969,2)</f>
        <v>16.25</v>
      </c>
      <c r="M9969" s="24" t="n">
        <f aca="false">DATE(YEAR(C9969),MONTH(C9969),1)</f>
        <v>46266</v>
      </c>
    </row>
    <row r="9970" customFormat="false" ht="15" hidden="false" customHeight="false" outlineLevel="0" collapsed="false">
      <c r="A9970" s="21" t="s">
        <v>4170</v>
      </c>
      <c r="B9970" s="21" t="s">
        <v>3223</v>
      </c>
      <c r="C9970" s="23" t="n">
        <v>46280</v>
      </c>
      <c r="D9970" s="21" t="s">
        <v>707</v>
      </c>
      <c r="E9970" s="21" t="s">
        <v>366</v>
      </c>
      <c r="F9970" s="12" t="n">
        <v>1</v>
      </c>
      <c r="G9970" s="19" t="n">
        <v>36.3</v>
      </c>
      <c r="H9970" s="19" t="n">
        <v>26.41</v>
      </c>
      <c r="I9970" s="19" t="n">
        <f aca="false">ROUND(F9970*G9970,2)</f>
        <v>36.3</v>
      </c>
      <c r="J9970" s="19" t="n">
        <f aca="false">ROUND(F9970*H9970,2)</f>
        <v>26.41</v>
      </c>
      <c r="K9970" s="19" t="n">
        <f aca="false">INDEX(Pricebook!$L$2:$L$1401,MATCH(D9970,Pricebook!$A$2:$A$1401,0))</f>
        <v>39.45</v>
      </c>
      <c r="L9970" s="19" t="n">
        <f aca="false">ROUND(F9970*K9970,2)</f>
        <v>39.45</v>
      </c>
      <c r="M9970" s="24" t="n">
        <f aca="false">DATE(YEAR(C9970),MONTH(C9970),1)</f>
        <v>46266</v>
      </c>
    </row>
    <row r="9971" customFormat="false" ht="15" hidden="false" customHeight="false" outlineLevel="0" collapsed="false">
      <c r="A9971" s="21" t="s">
        <v>4170</v>
      </c>
      <c r="B9971" s="21" t="s">
        <v>3223</v>
      </c>
      <c r="C9971" s="23" t="n">
        <v>46280</v>
      </c>
      <c r="D9971" s="21" t="s">
        <v>831</v>
      </c>
      <c r="E9971" s="21" t="s">
        <v>366</v>
      </c>
      <c r="F9971" s="12" t="n">
        <v>1</v>
      </c>
      <c r="G9971" s="19" t="n">
        <v>68.55</v>
      </c>
      <c r="H9971" s="19" t="n">
        <v>49.81</v>
      </c>
      <c r="I9971" s="19" t="n">
        <f aca="false">ROUND(F9971*G9971,2)</f>
        <v>68.55</v>
      </c>
      <c r="J9971" s="19" t="n">
        <f aca="false">ROUND(F9971*H9971,2)</f>
        <v>49.81</v>
      </c>
      <c r="K9971" s="19" t="n">
        <f aca="false">INDEX(Pricebook!$L$2:$L$1401,MATCH(D9971,Pricebook!$A$2:$A$1401,0))</f>
        <v>74.35</v>
      </c>
      <c r="L9971" s="19" t="n">
        <f aca="false">ROUND(F9971*K9971,2)</f>
        <v>74.35</v>
      </c>
      <c r="M9971" s="24" t="n">
        <f aca="false">DATE(YEAR(C9971),MONTH(C9971),1)</f>
        <v>46266</v>
      </c>
    </row>
    <row r="9972" customFormat="false" ht="15" hidden="false" customHeight="false" outlineLevel="0" collapsed="false">
      <c r="A9972" s="21" t="s">
        <v>4170</v>
      </c>
      <c r="B9972" s="21" t="s">
        <v>3223</v>
      </c>
      <c r="C9972" s="23" t="n">
        <v>46280</v>
      </c>
      <c r="D9972" s="21" t="s">
        <v>631</v>
      </c>
      <c r="E9972" s="21" t="s">
        <v>366</v>
      </c>
      <c r="F9972" s="12" t="n">
        <v>1</v>
      </c>
      <c r="G9972" s="19" t="n">
        <v>53.3</v>
      </c>
      <c r="H9972" s="19" t="n">
        <v>38.66</v>
      </c>
      <c r="I9972" s="19" t="n">
        <f aca="false">ROUND(F9972*G9972,2)</f>
        <v>53.3</v>
      </c>
      <c r="J9972" s="19" t="n">
        <f aca="false">ROUND(F9972*H9972,2)</f>
        <v>38.66</v>
      </c>
      <c r="K9972" s="19" t="n">
        <f aca="false">INDEX(Pricebook!$L$2:$L$1401,MATCH(D9972,Pricebook!$A$2:$A$1401,0))</f>
        <v>57.75</v>
      </c>
      <c r="L9972" s="19" t="n">
        <f aca="false">ROUND(F9972*K9972,2)</f>
        <v>57.75</v>
      </c>
      <c r="M9972" s="24" t="n">
        <f aca="false">DATE(YEAR(C9972),MONTH(C9972),1)</f>
        <v>46266</v>
      </c>
    </row>
    <row r="9973" customFormat="false" ht="15" hidden="false" customHeight="false" outlineLevel="0" collapsed="false">
      <c r="A9973" s="21" t="s">
        <v>4170</v>
      </c>
      <c r="B9973" s="21" t="s">
        <v>3223</v>
      </c>
      <c r="C9973" s="23" t="n">
        <v>46280</v>
      </c>
      <c r="D9973" s="21" t="s">
        <v>797</v>
      </c>
      <c r="E9973" s="21" t="s">
        <v>366</v>
      </c>
      <c r="F9973" s="12" t="n">
        <v>6</v>
      </c>
      <c r="G9973" s="19" t="n">
        <v>7.3</v>
      </c>
      <c r="H9973" s="19" t="n">
        <v>6.05</v>
      </c>
      <c r="I9973" s="19" t="n">
        <f aca="false">ROUND(F9973*G9973,2)</f>
        <v>43.8</v>
      </c>
      <c r="J9973" s="19" t="n">
        <f aca="false">ROUND(F9973*H9973,2)</f>
        <v>36.3</v>
      </c>
      <c r="K9973" s="19" t="n">
        <f aca="false">INDEX(Pricebook!$L$2:$L$1401,MATCH(D9973,Pricebook!$A$2:$A$1401,0))</f>
        <v>7.9</v>
      </c>
      <c r="L9973" s="19" t="n">
        <f aca="false">ROUND(F9973*K9973,2)</f>
        <v>47.4</v>
      </c>
      <c r="M9973" s="24" t="n">
        <f aca="false">DATE(YEAR(C9973),MONTH(C9973),1)</f>
        <v>46266</v>
      </c>
    </row>
    <row r="9974" customFormat="false" ht="15" hidden="false" customHeight="false" outlineLevel="0" collapsed="false">
      <c r="A9974" s="21" t="s">
        <v>4171</v>
      </c>
      <c r="B9974" s="21" t="s">
        <v>3349</v>
      </c>
      <c r="C9974" s="23" t="n">
        <v>46280</v>
      </c>
      <c r="D9974" s="21" t="s">
        <v>1442</v>
      </c>
      <c r="E9974" s="21" t="s">
        <v>971</v>
      </c>
      <c r="F9974" s="12" t="n">
        <v>26</v>
      </c>
      <c r="G9974" s="19" t="n">
        <v>1.4</v>
      </c>
      <c r="H9974" s="19" t="n">
        <v>1.12</v>
      </c>
      <c r="I9974" s="19" t="n">
        <f aca="false">ROUND(F9974*G9974,2)</f>
        <v>36.4</v>
      </c>
      <c r="J9974" s="19" t="n">
        <f aca="false">ROUND(F9974*H9974,2)</f>
        <v>29.12</v>
      </c>
      <c r="K9974" s="19" t="n">
        <f aca="false">INDEX(Pricebook!$L$2:$L$1401,MATCH(D9974,Pricebook!$A$2:$A$1401,0))</f>
        <v>1.6</v>
      </c>
      <c r="L9974" s="19" t="n">
        <f aca="false">ROUND(F9974*K9974,2)</f>
        <v>41.6</v>
      </c>
      <c r="M9974" s="24" t="n">
        <f aca="false">DATE(YEAR(C9974),MONTH(C9974),1)</f>
        <v>46266</v>
      </c>
    </row>
    <row r="9975" customFormat="false" ht="15" hidden="false" customHeight="false" outlineLevel="0" collapsed="false">
      <c r="A9975" s="21" t="s">
        <v>4171</v>
      </c>
      <c r="B9975" s="21" t="s">
        <v>3349</v>
      </c>
      <c r="C9975" s="23" t="n">
        <v>46280</v>
      </c>
      <c r="D9975" s="21" t="s">
        <v>2136</v>
      </c>
      <c r="E9975" s="21" t="s">
        <v>1941</v>
      </c>
      <c r="F9975" s="12" t="n">
        <v>3</v>
      </c>
      <c r="G9975" s="19" t="n">
        <v>59.9</v>
      </c>
      <c r="H9975" s="19" t="n">
        <v>39.06</v>
      </c>
      <c r="I9975" s="19" t="n">
        <f aca="false">ROUND(F9975*G9975,2)</f>
        <v>179.7</v>
      </c>
      <c r="J9975" s="19" t="n">
        <f aca="false">ROUND(F9975*H9975,2)</f>
        <v>117.18</v>
      </c>
      <c r="K9975" s="19" t="n">
        <f aca="false">INDEX(Pricebook!$L$2:$L$1401,MATCH(D9975,Pricebook!$A$2:$A$1401,0))</f>
        <v>63</v>
      </c>
      <c r="L9975" s="19" t="n">
        <f aca="false">ROUND(F9975*K9975,2)</f>
        <v>189</v>
      </c>
      <c r="M9975" s="24" t="n">
        <f aca="false">DATE(YEAR(C9975),MONTH(C9975),1)</f>
        <v>46266</v>
      </c>
    </row>
    <row r="9976" customFormat="false" ht="15" hidden="false" customHeight="false" outlineLevel="0" collapsed="false">
      <c r="A9976" s="21" t="s">
        <v>4171</v>
      </c>
      <c r="B9976" s="21" t="s">
        <v>3349</v>
      </c>
      <c r="C9976" s="23" t="n">
        <v>46280</v>
      </c>
      <c r="D9976" s="21" t="s">
        <v>951</v>
      </c>
      <c r="E9976" s="21" t="s">
        <v>366</v>
      </c>
      <c r="F9976" s="12" t="n">
        <v>1</v>
      </c>
      <c r="G9976" s="19" t="n">
        <v>35.55</v>
      </c>
      <c r="H9976" s="19" t="n">
        <v>25.93</v>
      </c>
      <c r="I9976" s="19" t="n">
        <f aca="false">ROUND(F9976*G9976,2)</f>
        <v>35.55</v>
      </c>
      <c r="J9976" s="19" t="n">
        <f aca="false">ROUND(F9976*H9976,2)</f>
        <v>25.93</v>
      </c>
      <c r="K9976" s="19" t="n">
        <f aca="false">INDEX(Pricebook!$L$2:$L$1401,MATCH(D9976,Pricebook!$A$2:$A$1401,0))</f>
        <v>38.75</v>
      </c>
      <c r="L9976" s="19" t="n">
        <f aca="false">ROUND(F9976*K9976,2)</f>
        <v>38.75</v>
      </c>
      <c r="M9976" s="24" t="n">
        <f aca="false">DATE(YEAR(C9976),MONTH(C9976),1)</f>
        <v>46266</v>
      </c>
    </row>
    <row r="9977" customFormat="false" ht="15" hidden="false" customHeight="false" outlineLevel="0" collapsed="false">
      <c r="A9977" s="21" t="s">
        <v>4171</v>
      </c>
      <c r="B9977" s="21" t="s">
        <v>3349</v>
      </c>
      <c r="C9977" s="23" t="n">
        <v>46280</v>
      </c>
      <c r="D9977" s="21" t="s">
        <v>559</v>
      </c>
      <c r="E9977" s="21" t="s">
        <v>366</v>
      </c>
      <c r="F9977" s="12" t="n">
        <v>1</v>
      </c>
      <c r="G9977" s="19" t="n">
        <v>84.65</v>
      </c>
      <c r="H9977" s="19" t="n">
        <v>61.65</v>
      </c>
      <c r="I9977" s="19" t="n">
        <f aca="false">ROUND(F9977*G9977,2)</f>
        <v>84.65</v>
      </c>
      <c r="J9977" s="19" t="n">
        <f aca="false">ROUND(F9977*H9977,2)</f>
        <v>61.65</v>
      </c>
      <c r="K9977" s="19" t="n">
        <f aca="false">INDEX(Pricebook!$L$2:$L$1401,MATCH(D9977,Pricebook!$A$2:$A$1401,0))</f>
        <v>92.05</v>
      </c>
      <c r="L9977" s="19" t="n">
        <f aca="false">ROUND(F9977*K9977,2)</f>
        <v>92.05</v>
      </c>
      <c r="M9977" s="24" t="n">
        <f aca="false">DATE(YEAR(C9977),MONTH(C9977),1)</f>
        <v>46266</v>
      </c>
    </row>
    <row r="9978" customFormat="false" ht="15" hidden="false" customHeight="false" outlineLevel="0" collapsed="false">
      <c r="A9978" s="21" t="s">
        <v>4171</v>
      </c>
      <c r="B9978" s="21" t="s">
        <v>3349</v>
      </c>
      <c r="C9978" s="23" t="n">
        <v>46280</v>
      </c>
      <c r="D9978" s="21" t="s">
        <v>1984</v>
      </c>
      <c r="E9978" s="21" t="s">
        <v>1941</v>
      </c>
      <c r="F9978" s="12" t="n">
        <v>1</v>
      </c>
      <c r="G9978" s="19" t="n">
        <v>44.55</v>
      </c>
      <c r="H9978" s="19" t="n">
        <v>28.58</v>
      </c>
      <c r="I9978" s="19" t="n">
        <f aca="false">ROUND(F9978*G9978,2)</f>
        <v>44.55</v>
      </c>
      <c r="J9978" s="19" t="n">
        <f aca="false">ROUND(F9978*H9978,2)</f>
        <v>28.58</v>
      </c>
      <c r="K9978" s="19" t="n">
        <f aca="false">INDEX(Pricebook!$L$2:$L$1401,MATCH(D9978,Pricebook!$A$2:$A$1401,0))</f>
        <v>46.1</v>
      </c>
      <c r="L9978" s="19" t="n">
        <f aca="false">ROUND(F9978*K9978,2)</f>
        <v>46.1</v>
      </c>
      <c r="M9978" s="24" t="n">
        <f aca="false">DATE(YEAR(C9978),MONTH(C9978),1)</f>
        <v>46266</v>
      </c>
    </row>
    <row r="9979" customFormat="false" ht="15" hidden="false" customHeight="false" outlineLevel="0" collapsed="false">
      <c r="A9979" s="21" t="s">
        <v>4171</v>
      </c>
      <c r="B9979" s="21" t="s">
        <v>3349</v>
      </c>
      <c r="C9979" s="23" t="n">
        <v>46280</v>
      </c>
      <c r="D9979" s="21" t="s">
        <v>2188</v>
      </c>
      <c r="E9979" s="21" t="s">
        <v>1941</v>
      </c>
      <c r="F9979" s="12" t="n">
        <v>5</v>
      </c>
      <c r="G9979" s="19" t="n">
        <v>55.65</v>
      </c>
      <c r="H9979" s="19" t="n">
        <v>35.67</v>
      </c>
      <c r="I9979" s="19" t="n">
        <f aca="false">ROUND(F9979*G9979,2)</f>
        <v>278.25</v>
      </c>
      <c r="J9979" s="19" t="n">
        <f aca="false">ROUND(F9979*H9979,2)</f>
        <v>178.35</v>
      </c>
      <c r="K9979" s="19" t="n">
        <f aca="false">INDEX(Pricebook!$L$2:$L$1401,MATCH(D9979,Pricebook!$A$2:$A$1401,0))</f>
        <v>57.55</v>
      </c>
      <c r="L9979" s="19" t="n">
        <f aca="false">ROUND(F9979*K9979,2)</f>
        <v>287.75</v>
      </c>
      <c r="M9979" s="24" t="n">
        <f aca="false">DATE(YEAR(C9979),MONTH(C9979),1)</f>
        <v>46266</v>
      </c>
    </row>
    <row r="9980" customFormat="false" ht="15" hidden="false" customHeight="false" outlineLevel="0" collapsed="false">
      <c r="A9980" s="21" t="s">
        <v>4171</v>
      </c>
      <c r="B9980" s="21" t="s">
        <v>3349</v>
      </c>
      <c r="C9980" s="23" t="n">
        <v>46280</v>
      </c>
      <c r="D9980" s="21" t="s">
        <v>2182</v>
      </c>
      <c r="E9980" s="21" t="s">
        <v>1941</v>
      </c>
      <c r="F9980" s="12" t="n">
        <v>1</v>
      </c>
      <c r="G9980" s="19" t="n">
        <v>107.6</v>
      </c>
      <c r="H9980" s="19" t="n">
        <v>70.21</v>
      </c>
      <c r="I9980" s="19" t="n">
        <f aca="false">ROUND(F9980*G9980,2)</f>
        <v>107.6</v>
      </c>
      <c r="J9980" s="19" t="n">
        <f aca="false">ROUND(F9980*H9980,2)</f>
        <v>70.21</v>
      </c>
      <c r="K9980" s="19" t="n">
        <f aca="false">INDEX(Pricebook!$L$2:$L$1401,MATCH(D9980,Pricebook!$A$2:$A$1401,0))</f>
        <v>113.25</v>
      </c>
      <c r="L9980" s="19" t="n">
        <f aca="false">ROUND(F9980*K9980,2)</f>
        <v>113.25</v>
      </c>
      <c r="M9980" s="24" t="n">
        <f aca="false">DATE(YEAR(C9980),MONTH(C9980),1)</f>
        <v>46266</v>
      </c>
    </row>
    <row r="9981" customFormat="false" ht="15" hidden="false" customHeight="false" outlineLevel="0" collapsed="false">
      <c r="A9981" s="21" t="s">
        <v>4171</v>
      </c>
      <c r="B9981" s="21" t="s">
        <v>3349</v>
      </c>
      <c r="C9981" s="23" t="n">
        <v>46280</v>
      </c>
      <c r="D9981" s="21" t="s">
        <v>2158</v>
      </c>
      <c r="E9981" s="21" t="s">
        <v>1941</v>
      </c>
      <c r="F9981" s="12" t="n">
        <v>2</v>
      </c>
      <c r="G9981" s="19" t="n">
        <v>47.95</v>
      </c>
      <c r="H9981" s="19" t="n">
        <v>31.18</v>
      </c>
      <c r="I9981" s="19" t="n">
        <f aca="false">ROUND(F9981*G9981,2)</f>
        <v>95.9</v>
      </c>
      <c r="J9981" s="19" t="n">
        <f aca="false">ROUND(F9981*H9981,2)</f>
        <v>62.36</v>
      </c>
      <c r="K9981" s="19" t="n">
        <f aca="false">INDEX(Pricebook!$L$2:$L$1401,MATCH(D9981,Pricebook!$A$2:$A$1401,0))</f>
        <v>50.3</v>
      </c>
      <c r="L9981" s="19" t="n">
        <f aca="false">ROUND(F9981*K9981,2)</f>
        <v>100.6</v>
      </c>
      <c r="M9981" s="24" t="n">
        <f aca="false">DATE(YEAR(C9981),MONTH(C9981),1)</f>
        <v>46266</v>
      </c>
    </row>
    <row r="9982" customFormat="false" ht="15" hidden="false" customHeight="false" outlineLevel="0" collapsed="false">
      <c r="A9982" s="21" t="s">
        <v>4171</v>
      </c>
      <c r="B9982" s="21" t="s">
        <v>3349</v>
      </c>
      <c r="C9982" s="23" t="n">
        <v>46280</v>
      </c>
      <c r="D9982" s="21" t="s">
        <v>2012</v>
      </c>
      <c r="E9982" s="21" t="s">
        <v>1941</v>
      </c>
      <c r="F9982" s="12" t="n">
        <v>2</v>
      </c>
      <c r="G9982" s="19" t="n">
        <v>98.75</v>
      </c>
      <c r="H9982" s="19" t="n">
        <v>64.18</v>
      </c>
      <c r="I9982" s="19" t="n">
        <f aca="false">ROUND(F9982*G9982,2)</f>
        <v>197.5</v>
      </c>
      <c r="J9982" s="19" t="n">
        <f aca="false">ROUND(F9982*H9982,2)</f>
        <v>128.36</v>
      </c>
      <c r="K9982" s="19" t="n">
        <f aca="false">INDEX(Pricebook!$L$2:$L$1401,MATCH(D9982,Pricebook!$A$2:$A$1401,0))</f>
        <v>103.55</v>
      </c>
      <c r="L9982" s="19" t="n">
        <f aca="false">ROUND(F9982*K9982,2)</f>
        <v>207.1</v>
      </c>
      <c r="M9982" s="24" t="n">
        <f aca="false">DATE(YEAR(C9982),MONTH(C9982),1)</f>
        <v>46266</v>
      </c>
    </row>
    <row r="9983" customFormat="false" ht="15" hidden="false" customHeight="false" outlineLevel="0" collapsed="false">
      <c r="A9983" s="21" t="s">
        <v>4171</v>
      </c>
      <c r="B9983" s="21" t="s">
        <v>3349</v>
      </c>
      <c r="C9983" s="23" t="n">
        <v>46280</v>
      </c>
      <c r="D9983" s="21" t="s">
        <v>2152</v>
      </c>
      <c r="E9983" s="21" t="s">
        <v>1941</v>
      </c>
      <c r="F9983" s="12" t="n">
        <v>2</v>
      </c>
      <c r="G9983" s="19" t="n">
        <v>90.35</v>
      </c>
      <c r="H9983" s="19" t="n">
        <v>58.29</v>
      </c>
      <c r="I9983" s="19" t="n">
        <f aca="false">ROUND(F9983*G9983,2)</f>
        <v>180.7</v>
      </c>
      <c r="J9983" s="19" t="n">
        <f aca="false">ROUND(F9983*H9983,2)</f>
        <v>116.58</v>
      </c>
      <c r="K9983" s="19" t="n">
        <f aca="false">INDEX(Pricebook!$L$2:$L$1401,MATCH(D9983,Pricebook!$A$2:$A$1401,0))</f>
        <v>94.05</v>
      </c>
      <c r="L9983" s="19" t="n">
        <f aca="false">ROUND(F9983*K9983,2)</f>
        <v>188.1</v>
      </c>
      <c r="M9983" s="24" t="n">
        <f aca="false">DATE(YEAR(C9983),MONTH(C9983),1)</f>
        <v>46266</v>
      </c>
    </row>
    <row r="9984" customFormat="false" ht="15" hidden="false" customHeight="false" outlineLevel="0" collapsed="false">
      <c r="A9984" s="21" t="s">
        <v>4171</v>
      </c>
      <c r="B9984" s="21" t="s">
        <v>3349</v>
      </c>
      <c r="C9984" s="23" t="n">
        <v>46280</v>
      </c>
      <c r="D9984" s="21" t="s">
        <v>2056</v>
      </c>
      <c r="E9984" s="21" t="s">
        <v>1941</v>
      </c>
      <c r="F9984" s="12" t="n">
        <v>1</v>
      </c>
      <c r="G9984" s="19" t="n">
        <v>213.4</v>
      </c>
      <c r="H9984" s="19" t="n">
        <v>136.75</v>
      </c>
      <c r="I9984" s="19" t="n">
        <f aca="false">ROUND(F9984*G9984,2)</f>
        <v>213.4</v>
      </c>
      <c r="J9984" s="19" t="n">
        <f aca="false">ROUND(F9984*H9984,2)</f>
        <v>136.75</v>
      </c>
      <c r="K9984" s="19" t="n">
        <f aca="false">INDEX(Pricebook!$L$2:$L$1401,MATCH(D9984,Pricebook!$A$2:$A$1401,0))</f>
        <v>220.6</v>
      </c>
      <c r="L9984" s="19" t="n">
        <f aca="false">ROUND(F9984*K9984,2)</f>
        <v>220.6</v>
      </c>
      <c r="M9984" s="24" t="n">
        <f aca="false">DATE(YEAR(C9984),MONTH(C9984),1)</f>
        <v>46266</v>
      </c>
    </row>
    <row r="9985" customFormat="false" ht="15" hidden="false" customHeight="false" outlineLevel="0" collapsed="false">
      <c r="A9985" s="21" t="s">
        <v>4171</v>
      </c>
      <c r="B9985" s="21" t="s">
        <v>3349</v>
      </c>
      <c r="C9985" s="23" t="n">
        <v>46280</v>
      </c>
      <c r="D9985" s="21" t="s">
        <v>567</v>
      </c>
      <c r="E9985" s="21" t="s">
        <v>366</v>
      </c>
      <c r="F9985" s="12" t="n">
        <v>4</v>
      </c>
      <c r="G9985" s="19" t="n">
        <v>7.35</v>
      </c>
      <c r="H9985" s="19" t="n">
        <v>5.56</v>
      </c>
      <c r="I9985" s="19" t="n">
        <f aca="false">ROUND(F9985*G9985,2)</f>
        <v>29.4</v>
      </c>
      <c r="J9985" s="19" t="n">
        <f aca="false">ROUND(F9985*H9985,2)</f>
        <v>22.24</v>
      </c>
      <c r="K9985" s="19" t="n">
        <f aca="false">INDEX(Pricebook!$L$2:$L$1401,MATCH(D9985,Pricebook!$A$2:$A$1401,0))</f>
        <v>7.85</v>
      </c>
      <c r="L9985" s="19" t="n">
        <f aca="false">ROUND(F9985*K9985,2)</f>
        <v>31.4</v>
      </c>
      <c r="M9985" s="24" t="n">
        <f aca="false">DATE(YEAR(C9985),MONTH(C9985),1)</f>
        <v>46266</v>
      </c>
    </row>
    <row r="9986" customFormat="false" ht="15" hidden="false" customHeight="false" outlineLevel="0" collapsed="false">
      <c r="A9986" s="21" t="s">
        <v>4171</v>
      </c>
      <c r="B9986" s="21" t="s">
        <v>3349</v>
      </c>
      <c r="C9986" s="23" t="n">
        <v>46280</v>
      </c>
      <c r="D9986" s="21" t="s">
        <v>1198</v>
      </c>
      <c r="E9986" s="21" t="s">
        <v>971</v>
      </c>
      <c r="F9986" s="12" t="n">
        <v>6</v>
      </c>
      <c r="G9986" s="19" t="n">
        <v>2.4</v>
      </c>
      <c r="H9986" s="19" t="n">
        <v>2.22</v>
      </c>
      <c r="I9986" s="19" t="n">
        <f aca="false">ROUND(F9986*G9986,2)</f>
        <v>14.4</v>
      </c>
      <c r="J9986" s="19" t="n">
        <f aca="false">ROUND(F9986*H9986,2)</f>
        <v>13.32</v>
      </c>
      <c r="K9986" s="19" t="n">
        <f aca="false">INDEX(Pricebook!$L$2:$L$1401,MATCH(D9986,Pricebook!$A$2:$A$1401,0))</f>
        <v>2.4</v>
      </c>
      <c r="L9986" s="19" t="n">
        <f aca="false">ROUND(F9986*K9986,2)</f>
        <v>14.4</v>
      </c>
      <c r="M9986" s="24" t="n">
        <f aca="false">DATE(YEAR(C9986),MONTH(C9986),1)</f>
        <v>46266</v>
      </c>
    </row>
    <row r="9987" customFormat="false" ht="15" hidden="false" customHeight="false" outlineLevel="0" collapsed="false">
      <c r="A9987" s="21" t="s">
        <v>4171</v>
      </c>
      <c r="B9987" s="21" t="s">
        <v>3349</v>
      </c>
      <c r="C9987" s="23" t="n">
        <v>46280</v>
      </c>
      <c r="D9987" s="21" t="s">
        <v>1966</v>
      </c>
      <c r="E9987" s="21" t="s">
        <v>1941</v>
      </c>
      <c r="F9987" s="12" t="n">
        <v>6</v>
      </c>
      <c r="G9987" s="19" t="n">
        <v>73.3</v>
      </c>
      <c r="H9987" s="19" t="n">
        <v>53.67</v>
      </c>
      <c r="I9987" s="19" t="n">
        <f aca="false">ROUND(F9987*G9987,2)</f>
        <v>439.8</v>
      </c>
      <c r="J9987" s="19" t="n">
        <f aca="false">ROUND(F9987*H9987,2)</f>
        <v>322.02</v>
      </c>
      <c r="K9987" s="19" t="n">
        <f aca="false">INDEX(Pricebook!$L$2:$L$1401,MATCH(D9987,Pricebook!$A$2:$A$1401,0))</f>
        <v>76.7</v>
      </c>
      <c r="L9987" s="19" t="n">
        <f aca="false">ROUND(F9987*K9987,2)</f>
        <v>460.2</v>
      </c>
      <c r="M9987" s="24" t="n">
        <f aca="false">DATE(YEAR(C9987),MONTH(C9987),1)</f>
        <v>46266</v>
      </c>
    </row>
    <row r="9988" customFormat="false" ht="15" hidden="false" customHeight="false" outlineLevel="0" collapsed="false">
      <c r="A9988" s="21" t="s">
        <v>4171</v>
      </c>
      <c r="B9988" s="21" t="s">
        <v>3349</v>
      </c>
      <c r="C9988" s="23" t="n">
        <v>46280</v>
      </c>
      <c r="D9988" s="21" t="s">
        <v>2020</v>
      </c>
      <c r="E9988" s="21" t="s">
        <v>1941</v>
      </c>
      <c r="F9988" s="12" t="n">
        <v>2</v>
      </c>
      <c r="G9988" s="19" t="n">
        <v>157.7</v>
      </c>
      <c r="H9988" s="19" t="n">
        <v>101.88</v>
      </c>
      <c r="I9988" s="19" t="n">
        <f aca="false">ROUND(F9988*G9988,2)</f>
        <v>315.4</v>
      </c>
      <c r="J9988" s="19" t="n">
        <f aca="false">ROUND(F9988*H9988,2)</f>
        <v>203.76</v>
      </c>
      <c r="K9988" s="19" t="n">
        <f aca="false">INDEX(Pricebook!$L$2:$L$1401,MATCH(D9988,Pricebook!$A$2:$A$1401,0))</f>
        <v>164.35</v>
      </c>
      <c r="L9988" s="19" t="n">
        <f aca="false">ROUND(F9988*K9988,2)</f>
        <v>328.7</v>
      </c>
      <c r="M9988" s="24" t="n">
        <f aca="false">DATE(YEAR(C9988),MONTH(C9988),1)</f>
        <v>46266</v>
      </c>
    </row>
    <row r="9989" customFormat="false" ht="15" hidden="false" customHeight="false" outlineLevel="0" collapsed="false">
      <c r="A9989" s="21" t="s">
        <v>4172</v>
      </c>
      <c r="B9989" s="21" t="s">
        <v>3089</v>
      </c>
      <c r="C9989" s="23" t="n">
        <v>46280</v>
      </c>
      <c r="D9989" s="21" t="s">
        <v>205</v>
      </c>
      <c r="E9989" s="21" t="s">
        <v>108</v>
      </c>
      <c r="F9989" s="12" t="n">
        <v>1</v>
      </c>
      <c r="G9989" s="19" t="n">
        <v>73.3</v>
      </c>
      <c r="H9989" s="19" t="n">
        <v>56.01</v>
      </c>
      <c r="I9989" s="19" t="n">
        <f aca="false">ROUND(F9989*G9989,2)</f>
        <v>73.3</v>
      </c>
      <c r="J9989" s="19" t="n">
        <f aca="false">ROUND(F9989*H9989,2)</f>
        <v>56.01</v>
      </c>
      <c r="K9989" s="19" t="n">
        <f aca="false">INDEX(Pricebook!$L$2:$L$1401,MATCH(D9989,Pricebook!$A$2:$A$1401,0))</f>
        <v>80.05</v>
      </c>
      <c r="L9989" s="19" t="n">
        <f aca="false">ROUND(F9989*K9989,2)</f>
        <v>80.05</v>
      </c>
      <c r="M9989" s="24" t="n">
        <f aca="false">DATE(YEAR(C9989),MONTH(C9989),1)</f>
        <v>46266</v>
      </c>
    </row>
    <row r="9990" customFormat="false" ht="15" hidden="false" customHeight="false" outlineLevel="0" collapsed="false">
      <c r="A9990" s="21" t="s">
        <v>4172</v>
      </c>
      <c r="B9990" s="21" t="s">
        <v>3089</v>
      </c>
      <c r="C9990" s="23" t="n">
        <v>46280</v>
      </c>
      <c r="D9990" s="21" t="s">
        <v>589</v>
      </c>
      <c r="E9990" s="21" t="s">
        <v>366</v>
      </c>
      <c r="F9990" s="12" t="n">
        <v>2</v>
      </c>
      <c r="G9990" s="19" t="n">
        <v>24.05</v>
      </c>
      <c r="H9990" s="19" t="n">
        <v>17.4</v>
      </c>
      <c r="I9990" s="19" t="n">
        <f aca="false">ROUND(F9990*G9990,2)</f>
        <v>48.1</v>
      </c>
      <c r="J9990" s="19" t="n">
        <f aca="false">ROUND(F9990*H9990,2)</f>
        <v>34.8</v>
      </c>
      <c r="K9990" s="19" t="n">
        <f aca="false">INDEX(Pricebook!$L$2:$L$1401,MATCH(D9990,Pricebook!$A$2:$A$1401,0))</f>
        <v>26</v>
      </c>
      <c r="L9990" s="19" t="n">
        <f aca="false">ROUND(F9990*K9990,2)</f>
        <v>52</v>
      </c>
      <c r="M9990" s="24" t="n">
        <f aca="false">DATE(YEAR(C9990),MONTH(C9990),1)</f>
        <v>46266</v>
      </c>
    </row>
    <row r="9991" customFormat="false" ht="15" hidden="false" customHeight="false" outlineLevel="0" collapsed="false">
      <c r="A9991" s="21" t="s">
        <v>4172</v>
      </c>
      <c r="B9991" s="21" t="s">
        <v>3089</v>
      </c>
      <c r="C9991" s="23" t="n">
        <v>46280</v>
      </c>
      <c r="D9991" s="21" t="s">
        <v>563</v>
      </c>
      <c r="E9991" s="21" t="s">
        <v>366</v>
      </c>
      <c r="F9991" s="12" t="n">
        <v>4</v>
      </c>
      <c r="G9991" s="19" t="n">
        <v>20.6</v>
      </c>
      <c r="H9991" s="19" t="n">
        <v>14.99</v>
      </c>
      <c r="I9991" s="19" t="n">
        <f aca="false">ROUND(F9991*G9991,2)</f>
        <v>82.4</v>
      </c>
      <c r="J9991" s="19" t="n">
        <f aca="false">ROUND(F9991*H9991,2)</f>
        <v>59.96</v>
      </c>
      <c r="K9991" s="19" t="n">
        <f aca="false">INDEX(Pricebook!$L$2:$L$1401,MATCH(D9991,Pricebook!$A$2:$A$1401,0))</f>
        <v>22.4</v>
      </c>
      <c r="L9991" s="19" t="n">
        <f aca="false">ROUND(F9991*K9991,2)</f>
        <v>89.6</v>
      </c>
      <c r="M9991" s="24" t="n">
        <f aca="false">DATE(YEAR(C9991),MONTH(C9991),1)</f>
        <v>46266</v>
      </c>
    </row>
    <row r="9992" customFormat="false" ht="15" hidden="false" customHeight="false" outlineLevel="0" collapsed="false">
      <c r="A9992" s="21" t="s">
        <v>4172</v>
      </c>
      <c r="B9992" s="21" t="s">
        <v>3089</v>
      </c>
      <c r="C9992" s="23" t="n">
        <v>46280</v>
      </c>
      <c r="D9992" s="21" t="s">
        <v>1268</v>
      </c>
      <c r="E9992" s="21" t="s">
        <v>971</v>
      </c>
      <c r="F9992" s="12" t="n">
        <v>49</v>
      </c>
      <c r="G9992" s="19" t="n">
        <v>12.35</v>
      </c>
      <c r="H9992" s="19" t="n">
        <v>10</v>
      </c>
      <c r="I9992" s="19" t="n">
        <f aca="false">ROUND(F9992*G9992,2)</f>
        <v>605.15</v>
      </c>
      <c r="J9992" s="19" t="n">
        <f aca="false">ROUND(F9992*H9992,2)</f>
        <v>490</v>
      </c>
      <c r="K9992" s="19" t="n">
        <f aca="false">INDEX(Pricebook!$L$2:$L$1401,MATCH(D9992,Pricebook!$A$2:$A$1401,0))</f>
        <v>14.3</v>
      </c>
      <c r="L9992" s="19" t="n">
        <f aca="false">ROUND(F9992*K9992,2)</f>
        <v>700.7</v>
      </c>
      <c r="M9992" s="24" t="n">
        <f aca="false">DATE(YEAR(C9992),MONTH(C9992),1)</f>
        <v>46266</v>
      </c>
    </row>
    <row r="9993" customFormat="false" ht="15" hidden="false" customHeight="false" outlineLevel="0" collapsed="false">
      <c r="A9993" s="21" t="s">
        <v>4172</v>
      </c>
      <c r="B9993" s="21" t="s">
        <v>3089</v>
      </c>
      <c r="C9993" s="23" t="n">
        <v>46280</v>
      </c>
      <c r="D9993" s="21" t="s">
        <v>597</v>
      </c>
      <c r="E9993" s="21" t="s">
        <v>366</v>
      </c>
      <c r="F9993" s="12" t="n">
        <v>3</v>
      </c>
      <c r="G9993" s="19" t="n">
        <v>24</v>
      </c>
      <c r="H9993" s="19" t="n">
        <v>19.18</v>
      </c>
      <c r="I9993" s="19" t="n">
        <f aca="false">ROUND(F9993*G9993,2)</f>
        <v>72</v>
      </c>
      <c r="J9993" s="19" t="n">
        <f aca="false">ROUND(F9993*H9993,2)</f>
        <v>57.54</v>
      </c>
      <c r="K9993" s="19" t="n">
        <f aca="false">INDEX(Pricebook!$L$2:$L$1401,MATCH(D9993,Pricebook!$A$2:$A$1401,0))</f>
        <v>25.6</v>
      </c>
      <c r="L9993" s="19" t="n">
        <f aca="false">ROUND(F9993*K9993,2)</f>
        <v>76.8</v>
      </c>
      <c r="M9993" s="24" t="n">
        <f aca="false">DATE(YEAR(C9993),MONTH(C9993),1)</f>
        <v>46266</v>
      </c>
    </row>
    <row r="9994" customFormat="false" ht="15" hidden="false" customHeight="false" outlineLevel="0" collapsed="false">
      <c r="A9994" s="21" t="s">
        <v>4172</v>
      </c>
      <c r="B9994" s="21" t="s">
        <v>3089</v>
      </c>
      <c r="C9994" s="23" t="n">
        <v>46280</v>
      </c>
      <c r="D9994" s="21" t="s">
        <v>523</v>
      </c>
      <c r="E9994" s="21" t="s">
        <v>366</v>
      </c>
      <c r="F9994" s="12" t="n">
        <v>3</v>
      </c>
      <c r="G9994" s="19" t="n">
        <v>16.3</v>
      </c>
      <c r="H9994" s="19" t="n">
        <v>11.67</v>
      </c>
      <c r="I9994" s="19" t="n">
        <f aca="false">ROUND(F9994*G9994,2)</f>
        <v>48.9</v>
      </c>
      <c r="J9994" s="19" t="n">
        <f aca="false">ROUND(F9994*H9994,2)</f>
        <v>35.01</v>
      </c>
      <c r="K9994" s="19" t="n">
        <f aca="false">INDEX(Pricebook!$L$2:$L$1401,MATCH(D9994,Pricebook!$A$2:$A$1401,0))</f>
        <v>17.45</v>
      </c>
      <c r="L9994" s="19" t="n">
        <f aca="false">ROUND(F9994*K9994,2)</f>
        <v>52.35</v>
      </c>
      <c r="M9994" s="24" t="n">
        <f aca="false">DATE(YEAR(C9994),MONTH(C9994),1)</f>
        <v>46266</v>
      </c>
    </row>
    <row r="9995" customFormat="false" ht="15" hidden="false" customHeight="false" outlineLevel="0" collapsed="false">
      <c r="A9995" s="21" t="s">
        <v>4172</v>
      </c>
      <c r="B9995" s="21" t="s">
        <v>3089</v>
      </c>
      <c r="C9995" s="23" t="n">
        <v>46280</v>
      </c>
      <c r="D9995" s="21" t="s">
        <v>1010</v>
      </c>
      <c r="E9995" s="21" t="s">
        <v>971</v>
      </c>
      <c r="F9995" s="12" t="n">
        <v>1</v>
      </c>
      <c r="G9995" s="19" t="n">
        <v>39.45</v>
      </c>
      <c r="H9995" s="19" t="n">
        <v>32.07</v>
      </c>
      <c r="I9995" s="19" t="n">
        <f aca="false">ROUND(F9995*G9995,2)</f>
        <v>39.45</v>
      </c>
      <c r="J9995" s="19" t="n">
        <f aca="false">ROUND(F9995*H9995,2)</f>
        <v>32.07</v>
      </c>
      <c r="K9995" s="19" t="n">
        <f aca="false">INDEX(Pricebook!$L$2:$L$1401,MATCH(D9995,Pricebook!$A$2:$A$1401,0))</f>
        <v>43.4</v>
      </c>
      <c r="L9995" s="19" t="n">
        <f aca="false">ROUND(F9995*K9995,2)</f>
        <v>43.4</v>
      </c>
      <c r="M9995" s="24" t="n">
        <f aca="false">DATE(YEAR(C9995),MONTH(C9995),1)</f>
        <v>46266</v>
      </c>
    </row>
    <row r="9996" customFormat="false" ht="15" hidden="false" customHeight="false" outlineLevel="0" collapsed="false">
      <c r="A9996" s="21" t="s">
        <v>4172</v>
      </c>
      <c r="B9996" s="21" t="s">
        <v>3089</v>
      </c>
      <c r="C9996" s="23" t="n">
        <v>46280</v>
      </c>
      <c r="D9996" s="21" t="s">
        <v>729</v>
      </c>
      <c r="E9996" s="21" t="s">
        <v>366</v>
      </c>
      <c r="F9996" s="12" t="n">
        <v>4</v>
      </c>
      <c r="G9996" s="19" t="n">
        <v>11.95</v>
      </c>
      <c r="H9996" s="19" t="n">
        <v>8.69</v>
      </c>
      <c r="I9996" s="19" t="n">
        <f aca="false">ROUND(F9996*G9996,2)</f>
        <v>47.8</v>
      </c>
      <c r="J9996" s="19" t="n">
        <f aca="false">ROUND(F9996*H9996,2)</f>
        <v>34.76</v>
      </c>
      <c r="K9996" s="19" t="n">
        <f aca="false">INDEX(Pricebook!$L$2:$L$1401,MATCH(D9996,Pricebook!$A$2:$A$1401,0))</f>
        <v>13</v>
      </c>
      <c r="L9996" s="19" t="n">
        <f aca="false">ROUND(F9996*K9996,2)</f>
        <v>52</v>
      </c>
      <c r="M9996" s="24" t="n">
        <f aca="false">DATE(YEAR(C9996),MONTH(C9996),1)</f>
        <v>46266</v>
      </c>
    </row>
    <row r="9997" customFormat="false" ht="15" hidden="false" customHeight="false" outlineLevel="0" collapsed="false">
      <c r="A9997" s="21" t="s">
        <v>4172</v>
      </c>
      <c r="B9997" s="21" t="s">
        <v>3089</v>
      </c>
      <c r="C9997" s="23" t="n">
        <v>46280</v>
      </c>
      <c r="D9997" s="21" t="s">
        <v>304</v>
      </c>
      <c r="E9997" s="21" t="s">
        <v>108</v>
      </c>
      <c r="F9997" s="12" t="n">
        <v>2</v>
      </c>
      <c r="G9997" s="19" t="n">
        <v>37.8</v>
      </c>
      <c r="H9997" s="19" t="n">
        <v>30.76</v>
      </c>
      <c r="I9997" s="19" t="n">
        <f aca="false">ROUND(F9997*G9997,2)</f>
        <v>75.6</v>
      </c>
      <c r="J9997" s="19" t="n">
        <f aca="false">ROUND(F9997*H9997,2)</f>
        <v>61.52</v>
      </c>
      <c r="K9997" s="19" t="n">
        <f aca="false">INDEX(Pricebook!$L$2:$L$1401,MATCH(D9997,Pricebook!$A$2:$A$1401,0))</f>
        <v>41.05</v>
      </c>
      <c r="L9997" s="19" t="n">
        <f aca="false">ROUND(F9997*K9997,2)</f>
        <v>82.1</v>
      </c>
      <c r="M9997" s="24" t="n">
        <f aca="false">DATE(YEAR(C9997),MONTH(C9997),1)</f>
        <v>46266</v>
      </c>
    </row>
    <row r="9998" customFormat="false" ht="15" hidden="false" customHeight="false" outlineLevel="0" collapsed="false">
      <c r="A9998" s="21" t="s">
        <v>4172</v>
      </c>
      <c r="B9998" s="21" t="s">
        <v>3089</v>
      </c>
      <c r="C9998" s="23" t="n">
        <v>46280</v>
      </c>
      <c r="D9998" s="21" t="s">
        <v>531</v>
      </c>
      <c r="E9998" s="21" t="s">
        <v>366</v>
      </c>
      <c r="F9998" s="12" t="n">
        <v>4</v>
      </c>
      <c r="G9998" s="19" t="n">
        <v>8.7</v>
      </c>
      <c r="H9998" s="19" t="n">
        <v>6.26</v>
      </c>
      <c r="I9998" s="19" t="n">
        <f aca="false">ROUND(F9998*G9998,2)</f>
        <v>34.8</v>
      </c>
      <c r="J9998" s="19" t="n">
        <f aca="false">ROUND(F9998*H9998,2)</f>
        <v>25.04</v>
      </c>
      <c r="K9998" s="19" t="n">
        <f aca="false">INDEX(Pricebook!$L$2:$L$1401,MATCH(D9998,Pricebook!$A$2:$A$1401,0))</f>
        <v>9.35</v>
      </c>
      <c r="L9998" s="19" t="n">
        <f aca="false">ROUND(F9998*K9998,2)</f>
        <v>37.4</v>
      </c>
      <c r="M9998" s="24" t="n">
        <f aca="false">DATE(YEAR(C9998),MONTH(C9998),1)</f>
        <v>46266</v>
      </c>
    </row>
    <row r="9999" customFormat="false" ht="15" hidden="false" customHeight="false" outlineLevel="0" collapsed="false">
      <c r="A9999" s="21" t="s">
        <v>4172</v>
      </c>
      <c r="B9999" s="21" t="s">
        <v>3089</v>
      </c>
      <c r="C9999" s="23" t="n">
        <v>46280</v>
      </c>
      <c r="D9999" s="21" t="s">
        <v>2880</v>
      </c>
      <c r="E9999" s="21" t="s">
        <v>2748</v>
      </c>
      <c r="F9999" s="12" t="n">
        <v>6</v>
      </c>
      <c r="G9999" s="19" t="n">
        <v>18.4</v>
      </c>
      <c r="H9999" s="19" t="n">
        <v>10.98</v>
      </c>
      <c r="I9999" s="19" t="n">
        <f aca="false">ROUND(F9999*G9999,2)</f>
        <v>110.4</v>
      </c>
      <c r="J9999" s="19" t="n">
        <f aca="false">ROUND(F9999*H9999,2)</f>
        <v>65.88</v>
      </c>
      <c r="K9999" s="19" t="n">
        <f aca="false">INDEX(Pricebook!$L$2:$L$1401,MATCH(D9999,Pricebook!$A$2:$A$1401,0))</f>
        <v>20</v>
      </c>
      <c r="L9999" s="19" t="n">
        <f aca="false">ROUND(F9999*K9999,2)</f>
        <v>120</v>
      </c>
      <c r="M9999" s="24" t="n">
        <f aca="false">DATE(YEAR(C9999),MONTH(C9999),1)</f>
        <v>46266</v>
      </c>
    </row>
    <row r="10000" customFormat="false" ht="15" hidden="false" customHeight="false" outlineLevel="0" collapsed="false">
      <c r="A10000" s="21" t="s">
        <v>4172</v>
      </c>
      <c r="B10000" s="21" t="s">
        <v>3089</v>
      </c>
      <c r="C10000" s="23" t="n">
        <v>46280</v>
      </c>
      <c r="D10000" s="21" t="s">
        <v>403</v>
      </c>
      <c r="E10000" s="21" t="s">
        <v>366</v>
      </c>
      <c r="F10000" s="12" t="n">
        <v>1</v>
      </c>
      <c r="G10000" s="19" t="n">
        <v>18.35</v>
      </c>
      <c r="H10000" s="19" t="n">
        <v>13.93</v>
      </c>
      <c r="I10000" s="19" t="n">
        <f aca="false">ROUND(F10000*G10000,2)</f>
        <v>18.35</v>
      </c>
      <c r="J10000" s="19" t="n">
        <f aca="false">ROUND(F10000*H10000,2)</f>
        <v>13.93</v>
      </c>
      <c r="K10000" s="19" t="n">
        <f aca="false">INDEX(Pricebook!$L$2:$L$1401,MATCH(D10000,Pricebook!$A$2:$A$1401,0))</f>
        <v>19.65</v>
      </c>
      <c r="L10000" s="19" t="n">
        <f aca="false">ROUND(F10000*K10000,2)</f>
        <v>19.65</v>
      </c>
      <c r="M10000" s="24" t="n">
        <f aca="false">DATE(YEAR(C10000),MONTH(C10000),1)</f>
        <v>46266</v>
      </c>
    </row>
    <row r="10001" customFormat="false" ht="15" hidden="false" customHeight="false" outlineLevel="0" collapsed="false">
      <c r="A10001" s="21" t="s">
        <v>4172</v>
      </c>
      <c r="B10001" s="21" t="s">
        <v>3089</v>
      </c>
      <c r="C10001" s="23" t="n">
        <v>46280</v>
      </c>
      <c r="D10001" s="21" t="s">
        <v>903</v>
      </c>
      <c r="E10001" s="21" t="s">
        <v>366</v>
      </c>
      <c r="F10001" s="12" t="n">
        <v>3</v>
      </c>
      <c r="G10001" s="19" t="n">
        <v>12.2</v>
      </c>
      <c r="H10001" s="19" t="n">
        <v>8.79</v>
      </c>
      <c r="I10001" s="19" t="n">
        <f aca="false">ROUND(F10001*G10001,2)</f>
        <v>36.6</v>
      </c>
      <c r="J10001" s="19" t="n">
        <f aca="false">ROUND(F10001*H10001,2)</f>
        <v>26.37</v>
      </c>
      <c r="K10001" s="19" t="n">
        <f aca="false">INDEX(Pricebook!$L$2:$L$1401,MATCH(D10001,Pricebook!$A$2:$A$1401,0))</f>
        <v>13.15</v>
      </c>
      <c r="L10001" s="19" t="n">
        <f aca="false">ROUND(F10001*K10001,2)</f>
        <v>39.45</v>
      </c>
      <c r="M10001" s="24" t="n">
        <f aca="false">DATE(YEAR(C10001),MONTH(C10001),1)</f>
        <v>46266</v>
      </c>
    </row>
    <row r="10002" customFormat="false" ht="15" hidden="false" customHeight="false" outlineLevel="0" collapsed="false">
      <c r="A10002" s="21" t="s">
        <v>4173</v>
      </c>
      <c r="B10002" s="21" t="s">
        <v>3505</v>
      </c>
      <c r="C10002" s="23" t="n">
        <v>46280</v>
      </c>
      <c r="D10002" s="21" t="s">
        <v>653</v>
      </c>
      <c r="E10002" s="21" t="s">
        <v>366</v>
      </c>
      <c r="F10002" s="12" t="n">
        <v>3</v>
      </c>
      <c r="G10002" s="19" t="n">
        <v>13.75</v>
      </c>
      <c r="H10002" s="19" t="n">
        <v>10.02</v>
      </c>
      <c r="I10002" s="19" t="n">
        <f aca="false">ROUND(F10002*G10002,2)</f>
        <v>41.25</v>
      </c>
      <c r="J10002" s="19" t="n">
        <f aca="false">ROUND(F10002*H10002,2)</f>
        <v>30.06</v>
      </c>
      <c r="K10002" s="19" t="n">
        <f aca="false">INDEX(Pricebook!$L$2:$L$1401,MATCH(D10002,Pricebook!$A$2:$A$1401,0))</f>
        <v>15</v>
      </c>
      <c r="L10002" s="19" t="n">
        <f aca="false">ROUND(F10002*K10002,2)</f>
        <v>45</v>
      </c>
      <c r="M10002" s="24" t="n">
        <f aca="false">DATE(YEAR(C10002),MONTH(C10002),1)</f>
        <v>46266</v>
      </c>
    </row>
    <row r="10003" customFormat="false" ht="15" hidden="false" customHeight="false" outlineLevel="0" collapsed="false">
      <c r="A10003" s="21" t="s">
        <v>4173</v>
      </c>
      <c r="B10003" s="21" t="s">
        <v>3505</v>
      </c>
      <c r="C10003" s="23" t="n">
        <v>46280</v>
      </c>
      <c r="D10003" s="21" t="s">
        <v>527</v>
      </c>
      <c r="E10003" s="21" t="s">
        <v>366</v>
      </c>
      <c r="F10003" s="12" t="n">
        <v>1</v>
      </c>
      <c r="G10003" s="19" t="n">
        <v>15.55</v>
      </c>
      <c r="H10003" s="19" t="n">
        <v>11.12</v>
      </c>
      <c r="I10003" s="19" t="n">
        <f aca="false">ROUND(F10003*G10003,2)</f>
        <v>15.55</v>
      </c>
      <c r="J10003" s="19" t="n">
        <f aca="false">ROUND(F10003*H10003,2)</f>
        <v>11.12</v>
      </c>
      <c r="K10003" s="19" t="n">
        <f aca="false">INDEX(Pricebook!$L$2:$L$1401,MATCH(D10003,Pricebook!$A$2:$A$1401,0))</f>
        <v>16.6</v>
      </c>
      <c r="L10003" s="19" t="n">
        <f aca="false">ROUND(F10003*K10003,2)</f>
        <v>16.6</v>
      </c>
      <c r="M10003" s="24" t="n">
        <f aca="false">DATE(YEAR(C10003),MONTH(C10003),1)</f>
        <v>46266</v>
      </c>
    </row>
    <row r="10004" customFormat="false" ht="15" hidden="false" customHeight="false" outlineLevel="0" collapsed="false">
      <c r="A10004" s="21" t="s">
        <v>4173</v>
      </c>
      <c r="B10004" s="21" t="s">
        <v>3505</v>
      </c>
      <c r="C10004" s="23" t="n">
        <v>46280</v>
      </c>
      <c r="D10004" s="21" t="s">
        <v>543</v>
      </c>
      <c r="E10004" s="21" t="s">
        <v>366</v>
      </c>
      <c r="F10004" s="12" t="n">
        <v>1</v>
      </c>
      <c r="G10004" s="19" t="n">
        <v>49.1</v>
      </c>
      <c r="H10004" s="19" t="n">
        <v>40.92</v>
      </c>
      <c r="I10004" s="19" t="n">
        <f aca="false">ROUND(F10004*G10004,2)</f>
        <v>49.1</v>
      </c>
      <c r="J10004" s="19" t="n">
        <f aca="false">ROUND(F10004*H10004,2)</f>
        <v>40.92</v>
      </c>
      <c r="K10004" s="19" t="n">
        <f aca="false">INDEX(Pricebook!$L$2:$L$1401,MATCH(D10004,Pricebook!$A$2:$A$1401,0))</f>
        <v>53.15</v>
      </c>
      <c r="L10004" s="19" t="n">
        <f aca="false">ROUND(F10004*K10004,2)</f>
        <v>53.15</v>
      </c>
      <c r="M10004" s="24" t="n">
        <f aca="false">DATE(YEAR(C10004),MONTH(C10004),1)</f>
        <v>46266</v>
      </c>
    </row>
    <row r="10005" customFormat="false" ht="15" hidden="false" customHeight="false" outlineLevel="0" collapsed="false">
      <c r="A10005" s="21" t="s">
        <v>4173</v>
      </c>
      <c r="B10005" s="21" t="s">
        <v>3505</v>
      </c>
      <c r="C10005" s="23" t="n">
        <v>46280</v>
      </c>
      <c r="D10005" s="21" t="s">
        <v>1771</v>
      </c>
      <c r="E10005" s="21" t="s">
        <v>1452</v>
      </c>
      <c r="F10005" s="12" t="n">
        <v>3</v>
      </c>
      <c r="G10005" s="19" t="n">
        <v>25.5</v>
      </c>
      <c r="H10005" s="19" t="n">
        <v>15.73</v>
      </c>
      <c r="I10005" s="19" t="n">
        <f aca="false">ROUND(F10005*G10005,2)</f>
        <v>76.5</v>
      </c>
      <c r="J10005" s="19" t="n">
        <f aca="false">ROUND(F10005*H10005,2)</f>
        <v>47.19</v>
      </c>
      <c r="K10005" s="19" t="n">
        <f aca="false">INDEX(Pricebook!$L$2:$L$1401,MATCH(D10005,Pricebook!$A$2:$A$1401,0))</f>
        <v>26.25</v>
      </c>
      <c r="L10005" s="19" t="n">
        <f aca="false">ROUND(F10005*K10005,2)</f>
        <v>78.75</v>
      </c>
      <c r="M10005" s="24" t="n">
        <f aca="false">DATE(YEAR(C10005),MONTH(C10005),1)</f>
        <v>46266</v>
      </c>
    </row>
    <row r="10006" customFormat="false" ht="15" hidden="false" customHeight="false" outlineLevel="0" collapsed="false">
      <c r="A10006" s="21" t="s">
        <v>4173</v>
      </c>
      <c r="B10006" s="21" t="s">
        <v>3505</v>
      </c>
      <c r="C10006" s="23" t="n">
        <v>46280</v>
      </c>
      <c r="D10006" s="21" t="s">
        <v>1805</v>
      </c>
      <c r="E10006" s="21" t="s">
        <v>1452</v>
      </c>
      <c r="F10006" s="12" t="n">
        <v>3</v>
      </c>
      <c r="G10006" s="19" t="n">
        <v>80.5</v>
      </c>
      <c r="H10006" s="19" t="n">
        <v>49.19</v>
      </c>
      <c r="I10006" s="19" t="n">
        <f aca="false">ROUND(F10006*G10006,2)</f>
        <v>241.5</v>
      </c>
      <c r="J10006" s="19" t="n">
        <f aca="false">ROUND(F10006*H10006,2)</f>
        <v>147.57</v>
      </c>
      <c r="K10006" s="19" t="n">
        <f aca="false">INDEX(Pricebook!$L$2:$L$1401,MATCH(D10006,Pricebook!$A$2:$A$1401,0))</f>
        <v>82</v>
      </c>
      <c r="L10006" s="19" t="n">
        <f aca="false">ROUND(F10006*K10006,2)</f>
        <v>246</v>
      </c>
      <c r="M10006" s="24" t="n">
        <f aca="false">DATE(YEAR(C10006),MONTH(C10006),1)</f>
        <v>46266</v>
      </c>
    </row>
    <row r="10007" customFormat="false" ht="15" hidden="false" customHeight="false" outlineLevel="0" collapsed="false">
      <c r="A10007" s="21" t="s">
        <v>4173</v>
      </c>
      <c r="B10007" s="21" t="s">
        <v>3505</v>
      </c>
      <c r="C10007" s="23" t="n">
        <v>46280</v>
      </c>
      <c r="D10007" s="21" t="s">
        <v>2242</v>
      </c>
      <c r="E10007" s="21" t="s">
        <v>2202</v>
      </c>
      <c r="F10007" s="12" t="n">
        <v>2</v>
      </c>
      <c r="G10007" s="19" t="n">
        <v>18.85</v>
      </c>
      <c r="H10007" s="19" t="n">
        <v>11.64</v>
      </c>
      <c r="I10007" s="19" t="n">
        <f aca="false">ROUND(F10007*G10007,2)</f>
        <v>37.7</v>
      </c>
      <c r="J10007" s="19" t="n">
        <f aca="false">ROUND(F10007*H10007,2)</f>
        <v>23.28</v>
      </c>
      <c r="K10007" s="19" t="n">
        <f aca="false">INDEX(Pricebook!$L$2:$L$1401,MATCH(D10007,Pricebook!$A$2:$A$1401,0))</f>
        <v>20.1</v>
      </c>
      <c r="L10007" s="19" t="n">
        <f aca="false">ROUND(F10007*K10007,2)</f>
        <v>40.2</v>
      </c>
      <c r="M10007" s="24" t="n">
        <f aca="false">DATE(YEAR(C10007),MONTH(C10007),1)</f>
        <v>46266</v>
      </c>
    </row>
    <row r="10008" customFormat="false" ht="15" hidden="false" customHeight="false" outlineLevel="0" collapsed="false">
      <c r="A10008" s="21" t="s">
        <v>4173</v>
      </c>
      <c r="B10008" s="21" t="s">
        <v>3505</v>
      </c>
      <c r="C10008" s="23" t="n">
        <v>46280</v>
      </c>
      <c r="D10008" s="21" t="s">
        <v>917</v>
      </c>
      <c r="E10008" s="21" t="s">
        <v>366</v>
      </c>
      <c r="F10008" s="12" t="n">
        <v>2</v>
      </c>
      <c r="G10008" s="19" t="n">
        <v>45.7</v>
      </c>
      <c r="H10008" s="19" t="n">
        <v>33.25</v>
      </c>
      <c r="I10008" s="19" t="n">
        <f aca="false">ROUND(F10008*G10008,2)</f>
        <v>91.4</v>
      </c>
      <c r="J10008" s="19" t="n">
        <f aca="false">ROUND(F10008*H10008,2)</f>
        <v>66.5</v>
      </c>
      <c r="K10008" s="19" t="n">
        <f aca="false">INDEX(Pricebook!$L$2:$L$1401,MATCH(D10008,Pricebook!$A$2:$A$1401,0))</f>
        <v>49.65</v>
      </c>
      <c r="L10008" s="19" t="n">
        <f aca="false">ROUND(F10008*K10008,2)</f>
        <v>99.3</v>
      </c>
      <c r="M10008" s="24" t="n">
        <f aca="false">DATE(YEAR(C10008),MONTH(C10008),1)</f>
        <v>46266</v>
      </c>
    </row>
    <row r="10009" customFormat="false" ht="15" hidden="false" customHeight="false" outlineLevel="0" collapsed="false">
      <c r="A10009" s="21" t="s">
        <v>4173</v>
      </c>
      <c r="B10009" s="21" t="s">
        <v>3505</v>
      </c>
      <c r="C10009" s="23" t="n">
        <v>46280</v>
      </c>
      <c r="D10009" s="21" t="s">
        <v>853</v>
      </c>
      <c r="E10009" s="21" t="s">
        <v>366</v>
      </c>
      <c r="F10009" s="12" t="n">
        <v>2</v>
      </c>
      <c r="G10009" s="19" t="n">
        <v>89.6</v>
      </c>
      <c r="H10009" s="19" t="n">
        <v>64.26</v>
      </c>
      <c r="I10009" s="19" t="n">
        <f aca="false">ROUND(F10009*G10009,2)</f>
        <v>179.2</v>
      </c>
      <c r="J10009" s="19" t="n">
        <f aca="false">ROUND(F10009*H10009,2)</f>
        <v>128.52</v>
      </c>
      <c r="K10009" s="19" t="n">
        <f aca="false">INDEX(Pricebook!$L$2:$L$1401,MATCH(D10009,Pricebook!$A$2:$A$1401,0))</f>
        <v>95.95</v>
      </c>
      <c r="L10009" s="19" t="n">
        <f aca="false">ROUND(F10009*K10009,2)</f>
        <v>191.9</v>
      </c>
      <c r="M10009" s="24" t="n">
        <f aca="false">DATE(YEAR(C10009),MONTH(C10009),1)</f>
        <v>46266</v>
      </c>
    </row>
    <row r="10010" customFormat="false" ht="15" hidden="false" customHeight="false" outlineLevel="0" collapsed="false">
      <c r="A10010" s="21" t="s">
        <v>4173</v>
      </c>
      <c r="B10010" s="21" t="s">
        <v>3505</v>
      </c>
      <c r="C10010" s="23" t="n">
        <v>46280</v>
      </c>
      <c r="D10010" s="21" t="s">
        <v>845</v>
      </c>
      <c r="E10010" s="21" t="s">
        <v>366</v>
      </c>
      <c r="F10010" s="12" t="n">
        <v>1</v>
      </c>
      <c r="G10010" s="19" t="n">
        <v>48.25</v>
      </c>
      <c r="H10010" s="19" t="n">
        <v>34.67</v>
      </c>
      <c r="I10010" s="19" t="n">
        <f aca="false">ROUND(F10010*G10010,2)</f>
        <v>48.25</v>
      </c>
      <c r="J10010" s="19" t="n">
        <f aca="false">ROUND(F10010*H10010,2)</f>
        <v>34.67</v>
      </c>
      <c r="K10010" s="19" t="n">
        <f aca="false">INDEX(Pricebook!$L$2:$L$1401,MATCH(D10010,Pricebook!$A$2:$A$1401,0))</f>
        <v>51.75</v>
      </c>
      <c r="L10010" s="19" t="n">
        <f aca="false">ROUND(F10010*K10010,2)</f>
        <v>51.75</v>
      </c>
      <c r="M10010" s="24" t="n">
        <f aca="false">DATE(YEAR(C10010),MONTH(C10010),1)</f>
        <v>46266</v>
      </c>
    </row>
    <row r="10011" customFormat="false" ht="15" hidden="false" customHeight="false" outlineLevel="0" collapsed="false">
      <c r="A10011" s="21" t="s">
        <v>4173</v>
      </c>
      <c r="B10011" s="21" t="s">
        <v>3505</v>
      </c>
      <c r="C10011" s="23" t="n">
        <v>46280</v>
      </c>
      <c r="D10011" s="21" t="s">
        <v>1859</v>
      </c>
      <c r="E10011" s="21" t="s">
        <v>1452</v>
      </c>
      <c r="F10011" s="12" t="n">
        <v>1</v>
      </c>
      <c r="G10011" s="19" t="n">
        <v>135</v>
      </c>
      <c r="H10011" s="19" t="n">
        <v>84.31</v>
      </c>
      <c r="I10011" s="19" t="n">
        <f aca="false">ROUND(F10011*G10011,2)</f>
        <v>135</v>
      </c>
      <c r="J10011" s="19" t="n">
        <f aca="false">ROUND(F10011*H10011,2)</f>
        <v>84.31</v>
      </c>
      <c r="K10011" s="19" t="n">
        <f aca="false">INDEX(Pricebook!$L$2:$L$1401,MATCH(D10011,Pricebook!$A$2:$A$1401,0))</f>
        <v>140.55</v>
      </c>
      <c r="L10011" s="19" t="n">
        <f aca="false">ROUND(F10011*K10011,2)</f>
        <v>140.55</v>
      </c>
      <c r="M10011" s="24" t="n">
        <f aca="false">DATE(YEAR(C10011),MONTH(C10011),1)</f>
        <v>46266</v>
      </c>
    </row>
    <row r="10012" customFormat="false" ht="15" hidden="false" customHeight="false" outlineLevel="0" collapsed="false">
      <c r="A10012" s="21" t="s">
        <v>4174</v>
      </c>
      <c r="B10012" s="21" t="s">
        <v>3584</v>
      </c>
      <c r="C10012" s="23" t="n">
        <v>46281</v>
      </c>
      <c r="D10012" s="21" t="s">
        <v>2757</v>
      </c>
      <c r="E10012" s="21" t="s">
        <v>2748</v>
      </c>
      <c r="F10012" s="12" t="n">
        <v>3</v>
      </c>
      <c r="G10012" s="19" t="n">
        <v>34.4</v>
      </c>
      <c r="H10012" s="19" t="n">
        <v>20.46</v>
      </c>
      <c r="I10012" s="19" t="n">
        <f aca="false">ROUND(F10012*G10012,2)</f>
        <v>103.2</v>
      </c>
      <c r="J10012" s="19" t="n">
        <f aca="false">ROUND(F10012*H10012,2)</f>
        <v>61.38</v>
      </c>
      <c r="K10012" s="19" t="n">
        <f aca="false">INDEX(Pricebook!$L$2:$L$1401,MATCH(D10012,Pricebook!$A$2:$A$1401,0))</f>
        <v>37.2</v>
      </c>
      <c r="L10012" s="19" t="n">
        <f aca="false">ROUND(F10012*K10012,2)</f>
        <v>111.6</v>
      </c>
      <c r="M10012" s="24" t="n">
        <f aca="false">DATE(YEAR(C10012),MONTH(C10012),1)</f>
        <v>46266</v>
      </c>
    </row>
    <row r="10013" customFormat="false" ht="15" hidden="false" customHeight="false" outlineLevel="0" collapsed="false">
      <c r="A10013" s="21" t="s">
        <v>4174</v>
      </c>
      <c r="B10013" s="21" t="s">
        <v>3584</v>
      </c>
      <c r="C10013" s="23" t="n">
        <v>46281</v>
      </c>
      <c r="D10013" s="21" t="s">
        <v>939</v>
      </c>
      <c r="E10013" s="21" t="s">
        <v>366</v>
      </c>
      <c r="F10013" s="12" t="n">
        <v>1</v>
      </c>
      <c r="G10013" s="19" t="n">
        <v>40.3</v>
      </c>
      <c r="H10013" s="19" t="n">
        <v>32.74</v>
      </c>
      <c r="I10013" s="19" t="n">
        <f aca="false">ROUND(F10013*G10013,2)</f>
        <v>40.3</v>
      </c>
      <c r="J10013" s="19" t="n">
        <f aca="false">ROUND(F10013*H10013,2)</f>
        <v>32.74</v>
      </c>
      <c r="K10013" s="19" t="n">
        <f aca="false">INDEX(Pricebook!$L$2:$L$1401,MATCH(D10013,Pricebook!$A$2:$A$1401,0))</f>
        <v>43.1</v>
      </c>
      <c r="L10013" s="19" t="n">
        <f aca="false">ROUND(F10013*K10013,2)</f>
        <v>43.1</v>
      </c>
      <c r="M10013" s="24" t="n">
        <f aca="false">DATE(YEAR(C10013),MONTH(C10013),1)</f>
        <v>46266</v>
      </c>
    </row>
    <row r="10014" customFormat="false" ht="15" hidden="false" customHeight="false" outlineLevel="0" collapsed="false">
      <c r="A10014" s="21" t="s">
        <v>4174</v>
      </c>
      <c r="B10014" s="21" t="s">
        <v>3584</v>
      </c>
      <c r="C10014" s="23" t="n">
        <v>46281</v>
      </c>
      <c r="D10014" s="21" t="s">
        <v>567</v>
      </c>
      <c r="E10014" s="21" t="s">
        <v>366</v>
      </c>
      <c r="F10014" s="12" t="n">
        <v>3</v>
      </c>
      <c r="G10014" s="19" t="n">
        <v>7.35</v>
      </c>
      <c r="H10014" s="19" t="n">
        <v>5.56</v>
      </c>
      <c r="I10014" s="19" t="n">
        <f aca="false">ROUND(F10014*G10014,2)</f>
        <v>22.05</v>
      </c>
      <c r="J10014" s="19" t="n">
        <f aca="false">ROUND(F10014*H10014,2)</f>
        <v>16.68</v>
      </c>
      <c r="K10014" s="19" t="n">
        <f aca="false">INDEX(Pricebook!$L$2:$L$1401,MATCH(D10014,Pricebook!$A$2:$A$1401,0))</f>
        <v>7.85</v>
      </c>
      <c r="L10014" s="19" t="n">
        <f aca="false">ROUND(F10014*K10014,2)</f>
        <v>23.55</v>
      </c>
      <c r="M10014" s="24" t="n">
        <f aca="false">DATE(YEAR(C10014),MONTH(C10014),1)</f>
        <v>46266</v>
      </c>
    </row>
    <row r="10015" customFormat="false" ht="15" hidden="false" customHeight="false" outlineLevel="0" collapsed="false">
      <c r="A10015" s="21" t="s">
        <v>4174</v>
      </c>
      <c r="B10015" s="21" t="s">
        <v>3584</v>
      </c>
      <c r="C10015" s="23" t="n">
        <v>46281</v>
      </c>
      <c r="D10015" s="21" t="s">
        <v>2176</v>
      </c>
      <c r="E10015" s="21" t="s">
        <v>1941</v>
      </c>
      <c r="F10015" s="12" t="n">
        <v>3</v>
      </c>
      <c r="G10015" s="19" t="n">
        <v>101.45</v>
      </c>
      <c r="H10015" s="19" t="n">
        <v>75.79</v>
      </c>
      <c r="I10015" s="19" t="n">
        <f aca="false">ROUND(F10015*G10015,2)</f>
        <v>304.35</v>
      </c>
      <c r="J10015" s="19" t="n">
        <f aca="false">ROUND(F10015*H10015,2)</f>
        <v>227.37</v>
      </c>
      <c r="K10015" s="19" t="n">
        <f aca="false">INDEX(Pricebook!$L$2:$L$1401,MATCH(D10015,Pricebook!$A$2:$A$1401,0))</f>
        <v>106.75</v>
      </c>
      <c r="L10015" s="19" t="n">
        <f aca="false">ROUND(F10015*K10015,2)</f>
        <v>320.25</v>
      </c>
      <c r="M10015" s="24" t="n">
        <f aca="false">DATE(YEAR(C10015),MONTH(C10015),1)</f>
        <v>46266</v>
      </c>
    </row>
    <row r="10016" customFormat="false" ht="15" hidden="false" customHeight="false" outlineLevel="0" collapsed="false">
      <c r="A10016" s="21" t="s">
        <v>4174</v>
      </c>
      <c r="B10016" s="21" t="s">
        <v>3584</v>
      </c>
      <c r="C10016" s="23" t="n">
        <v>46281</v>
      </c>
      <c r="D10016" s="21" t="s">
        <v>803</v>
      </c>
      <c r="E10016" s="21" t="s">
        <v>366</v>
      </c>
      <c r="F10016" s="12" t="n">
        <v>2</v>
      </c>
      <c r="G10016" s="19" t="n">
        <v>164.8</v>
      </c>
      <c r="H10016" s="19" t="n">
        <v>117.81</v>
      </c>
      <c r="I10016" s="19" t="n">
        <f aca="false">ROUND(F10016*G10016,2)</f>
        <v>329.6</v>
      </c>
      <c r="J10016" s="19" t="n">
        <f aca="false">ROUND(F10016*H10016,2)</f>
        <v>235.62</v>
      </c>
      <c r="K10016" s="19" t="n">
        <f aca="false">INDEX(Pricebook!$L$2:$L$1401,MATCH(D10016,Pricebook!$A$2:$A$1401,0))</f>
        <v>175.85</v>
      </c>
      <c r="L10016" s="19" t="n">
        <f aca="false">ROUND(F10016*K10016,2)</f>
        <v>351.7</v>
      </c>
      <c r="M10016" s="24" t="n">
        <f aca="false">DATE(YEAR(C10016),MONTH(C10016),1)</f>
        <v>46266</v>
      </c>
    </row>
    <row r="10017" customFormat="false" ht="15" hidden="false" customHeight="false" outlineLevel="0" collapsed="false">
      <c r="A10017" s="21" t="s">
        <v>4174</v>
      </c>
      <c r="B10017" s="21" t="s">
        <v>3584</v>
      </c>
      <c r="C10017" s="23" t="n">
        <v>46281</v>
      </c>
      <c r="D10017" s="21" t="s">
        <v>2920</v>
      </c>
      <c r="E10017" s="21" t="s">
        <v>2748</v>
      </c>
      <c r="F10017" s="12" t="n">
        <v>5</v>
      </c>
      <c r="G10017" s="19" t="n">
        <v>43.95</v>
      </c>
      <c r="H10017" s="19" t="n">
        <v>26.65</v>
      </c>
      <c r="I10017" s="19" t="n">
        <f aca="false">ROUND(F10017*G10017,2)</f>
        <v>219.75</v>
      </c>
      <c r="J10017" s="19" t="n">
        <f aca="false">ROUND(F10017*H10017,2)</f>
        <v>133.25</v>
      </c>
      <c r="K10017" s="19" t="n">
        <f aca="false">INDEX(Pricebook!$L$2:$L$1401,MATCH(D10017,Pricebook!$A$2:$A$1401,0))</f>
        <v>43.95</v>
      </c>
      <c r="L10017" s="19" t="n">
        <f aca="false">ROUND(F10017*K10017,2)</f>
        <v>219.75</v>
      </c>
      <c r="M10017" s="24" t="n">
        <f aca="false">DATE(YEAR(C10017),MONTH(C10017),1)</f>
        <v>46266</v>
      </c>
    </row>
    <row r="10018" customFormat="false" ht="15" hidden="false" customHeight="false" outlineLevel="0" collapsed="false">
      <c r="A10018" s="21" t="s">
        <v>4174</v>
      </c>
      <c r="B10018" s="21" t="s">
        <v>3584</v>
      </c>
      <c r="C10018" s="23" t="n">
        <v>46281</v>
      </c>
      <c r="D10018" s="21" t="s">
        <v>2880</v>
      </c>
      <c r="E10018" s="21" t="s">
        <v>2748</v>
      </c>
      <c r="F10018" s="12" t="n">
        <v>6</v>
      </c>
      <c r="G10018" s="19" t="n">
        <v>18.4</v>
      </c>
      <c r="H10018" s="19" t="n">
        <v>10.98</v>
      </c>
      <c r="I10018" s="19" t="n">
        <f aca="false">ROUND(F10018*G10018,2)</f>
        <v>110.4</v>
      </c>
      <c r="J10018" s="19" t="n">
        <f aca="false">ROUND(F10018*H10018,2)</f>
        <v>65.88</v>
      </c>
      <c r="K10018" s="19" t="n">
        <f aca="false">INDEX(Pricebook!$L$2:$L$1401,MATCH(D10018,Pricebook!$A$2:$A$1401,0))</f>
        <v>20</v>
      </c>
      <c r="L10018" s="19" t="n">
        <f aca="false">ROUND(F10018*K10018,2)</f>
        <v>120</v>
      </c>
      <c r="M10018" s="24" t="n">
        <f aca="false">DATE(YEAR(C10018),MONTH(C10018),1)</f>
        <v>46266</v>
      </c>
    </row>
    <row r="10019" customFormat="false" ht="15" hidden="false" customHeight="false" outlineLevel="0" collapsed="false">
      <c r="A10019" s="21" t="s">
        <v>4174</v>
      </c>
      <c r="B10019" s="21" t="s">
        <v>3584</v>
      </c>
      <c r="C10019" s="23" t="n">
        <v>46281</v>
      </c>
      <c r="D10019" s="21" t="s">
        <v>831</v>
      </c>
      <c r="E10019" s="21" t="s">
        <v>366</v>
      </c>
      <c r="F10019" s="12" t="n">
        <v>1</v>
      </c>
      <c r="G10019" s="19" t="n">
        <v>68.55</v>
      </c>
      <c r="H10019" s="19" t="n">
        <v>49.81</v>
      </c>
      <c r="I10019" s="19" t="n">
        <f aca="false">ROUND(F10019*G10019,2)</f>
        <v>68.55</v>
      </c>
      <c r="J10019" s="19" t="n">
        <f aca="false">ROUND(F10019*H10019,2)</f>
        <v>49.81</v>
      </c>
      <c r="K10019" s="19" t="n">
        <f aca="false">INDEX(Pricebook!$L$2:$L$1401,MATCH(D10019,Pricebook!$A$2:$A$1401,0))</f>
        <v>74.35</v>
      </c>
      <c r="L10019" s="19" t="n">
        <f aca="false">ROUND(F10019*K10019,2)</f>
        <v>74.35</v>
      </c>
      <c r="M10019" s="24" t="n">
        <f aca="false">DATE(YEAR(C10019),MONTH(C10019),1)</f>
        <v>46266</v>
      </c>
    </row>
    <row r="10020" customFormat="false" ht="15" hidden="false" customHeight="false" outlineLevel="0" collapsed="false">
      <c r="A10020" s="21" t="s">
        <v>4174</v>
      </c>
      <c r="B10020" s="21" t="s">
        <v>3584</v>
      </c>
      <c r="C10020" s="23" t="n">
        <v>46281</v>
      </c>
      <c r="D10020" s="21" t="s">
        <v>1342</v>
      </c>
      <c r="E10020" s="21" t="s">
        <v>971</v>
      </c>
      <c r="F10020" s="12" t="n">
        <v>24</v>
      </c>
      <c r="G10020" s="19" t="n">
        <v>3</v>
      </c>
      <c r="H10020" s="19" t="n">
        <v>2.47</v>
      </c>
      <c r="I10020" s="19" t="n">
        <f aca="false">ROUND(F10020*G10020,2)</f>
        <v>72</v>
      </c>
      <c r="J10020" s="19" t="n">
        <f aca="false">ROUND(F10020*H10020,2)</f>
        <v>59.28</v>
      </c>
      <c r="K10020" s="19" t="n">
        <f aca="false">INDEX(Pricebook!$L$2:$L$1401,MATCH(D10020,Pricebook!$A$2:$A$1401,0))</f>
        <v>3.55</v>
      </c>
      <c r="L10020" s="19" t="n">
        <f aca="false">ROUND(F10020*K10020,2)</f>
        <v>85.2</v>
      </c>
      <c r="M10020" s="24" t="n">
        <f aca="false">DATE(YEAR(C10020),MONTH(C10020),1)</f>
        <v>46266</v>
      </c>
    </row>
    <row r="10021" customFormat="false" ht="15" hidden="false" customHeight="false" outlineLevel="0" collapsed="false">
      <c r="A10021" s="21" t="s">
        <v>4175</v>
      </c>
      <c r="B10021" s="21" t="s">
        <v>3450</v>
      </c>
      <c r="C10021" s="23" t="n">
        <v>46281</v>
      </c>
      <c r="D10021" s="21" t="s">
        <v>2351</v>
      </c>
      <c r="E10021" s="21" t="s">
        <v>2202</v>
      </c>
      <c r="F10021" s="12" t="n">
        <v>8</v>
      </c>
      <c r="G10021" s="19" t="n">
        <v>12.3</v>
      </c>
      <c r="H10021" s="19" t="n">
        <v>7.53</v>
      </c>
      <c r="I10021" s="19" t="n">
        <f aca="false">ROUND(F10021*G10021,2)</f>
        <v>98.4</v>
      </c>
      <c r="J10021" s="19" t="n">
        <f aca="false">ROUND(F10021*H10021,2)</f>
        <v>60.24</v>
      </c>
      <c r="K10021" s="19" t="n">
        <f aca="false">INDEX(Pricebook!$L$2:$L$1401,MATCH(D10021,Pricebook!$A$2:$A$1401,0))</f>
        <v>13</v>
      </c>
      <c r="L10021" s="19" t="n">
        <f aca="false">ROUND(F10021*K10021,2)</f>
        <v>104</v>
      </c>
      <c r="M10021" s="24" t="n">
        <f aca="false">DATE(YEAR(C10021),MONTH(C10021),1)</f>
        <v>46266</v>
      </c>
    </row>
    <row r="10022" customFormat="false" ht="15" hidden="false" customHeight="false" outlineLevel="0" collapsed="false">
      <c r="A10022" s="21" t="s">
        <v>4175</v>
      </c>
      <c r="B10022" s="21" t="s">
        <v>3450</v>
      </c>
      <c r="C10022" s="23" t="n">
        <v>46281</v>
      </c>
      <c r="D10022" s="21" t="s">
        <v>1506</v>
      </c>
      <c r="E10022" s="21" t="s">
        <v>1452</v>
      </c>
      <c r="F10022" s="12" t="n">
        <v>1</v>
      </c>
      <c r="G10022" s="19" t="n">
        <v>70</v>
      </c>
      <c r="H10022" s="19" t="n">
        <v>43.56</v>
      </c>
      <c r="I10022" s="19" t="n">
        <f aca="false">ROUND(F10022*G10022,2)</f>
        <v>70</v>
      </c>
      <c r="J10022" s="19" t="n">
        <f aca="false">ROUND(F10022*H10022,2)</f>
        <v>43.56</v>
      </c>
      <c r="K10022" s="19" t="n">
        <f aca="false">INDEX(Pricebook!$L$2:$L$1401,MATCH(D10022,Pricebook!$A$2:$A$1401,0))</f>
        <v>72.6</v>
      </c>
      <c r="L10022" s="19" t="n">
        <f aca="false">ROUND(F10022*K10022,2)</f>
        <v>72.6</v>
      </c>
      <c r="M10022" s="24" t="n">
        <f aca="false">DATE(YEAR(C10022),MONTH(C10022),1)</f>
        <v>46266</v>
      </c>
    </row>
    <row r="10023" customFormat="false" ht="15" hidden="false" customHeight="false" outlineLevel="0" collapsed="false">
      <c r="A10023" s="21" t="s">
        <v>4175</v>
      </c>
      <c r="B10023" s="21" t="s">
        <v>3450</v>
      </c>
      <c r="C10023" s="23" t="n">
        <v>46281</v>
      </c>
      <c r="D10023" s="21" t="s">
        <v>1520</v>
      </c>
      <c r="E10023" s="21" t="s">
        <v>1452</v>
      </c>
      <c r="F10023" s="12" t="n">
        <v>2</v>
      </c>
      <c r="G10023" s="19" t="n">
        <v>31.2</v>
      </c>
      <c r="H10023" s="19" t="n">
        <v>19.48</v>
      </c>
      <c r="I10023" s="19" t="n">
        <f aca="false">ROUND(F10023*G10023,2)</f>
        <v>62.4</v>
      </c>
      <c r="J10023" s="19" t="n">
        <f aca="false">ROUND(F10023*H10023,2)</f>
        <v>38.96</v>
      </c>
      <c r="K10023" s="19" t="n">
        <f aca="false">INDEX(Pricebook!$L$2:$L$1401,MATCH(D10023,Pricebook!$A$2:$A$1401,0))</f>
        <v>32.5</v>
      </c>
      <c r="L10023" s="19" t="n">
        <f aca="false">ROUND(F10023*K10023,2)</f>
        <v>65</v>
      </c>
      <c r="M10023" s="24" t="n">
        <f aca="false">DATE(YEAR(C10023),MONTH(C10023),1)</f>
        <v>46266</v>
      </c>
    </row>
    <row r="10024" customFormat="false" ht="15" hidden="false" customHeight="false" outlineLevel="0" collapsed="false">
      <c r="A10024" s="21" t="s">
        <v>4175</v>
      </c>
      <c r="B10024" s="21" t="s">
        <v>3450</v>
      </c>
      <c r="C10024" s="23" t="n">
        <v>46281</v>
      </c>
      <c r="D10024" s="21" t="s">
        <v>831</v>
      </c>
      <c r="E10024" s="21" t="s">
        <v>366</v>
      </c>
      <c r="F10024" s="12" t="n">
        <v>3</v>
      </c>
      <c r="G10024" s="19" t="n">
        <v>68.55</v>
      </c>
      <c r="H10024" s="19" t="n">
        <v>49.81</v>
      </c>
      <c r="I10024" s="19" t="n">
        <f aca="false">ROUND(F10024*G10024,2)</f>
        <v>205.65</v>
      </c>
      <c r="J10024" s="19" t="n">
        <f aca="false">ROUND(F10024*H10024,2)</f>
        <v>149.43</v>
      </c>
      <c r="K10024" s="19" t="n">
        <f aca="false">INDEX(Pricebook!$L$2:$L$1401,MATCH(D10024,Pricebook!$A$2:$A$1401,0))</f>
        <v>74.35</v>
      </c>
      <c r="L10024" s="19" t="n">
        <f aca="false">ROUND(F10024*K10024,2)</f>
        <v>223.05</v>
      </c>
      <c r="M10024" s="24" t="n">
        <f aca="false">DATE(YEAR(C10024),MONTH(C10024),1)</f>
        <v>46266</v>
      </c>
    </row>
    <row r="10025" customFormat="false" ht="15" hidden="false" customHeight="false" outlineLevel="0" collapsed="false">
      <c r="A10025" s="21" t="s">
        <v>4175</v>
      </c>
      <c r="B10025" s="21" t="s">
        <v>3450</v>
      </c>
      <c r="C10025" s="23" t="n">
        <v>46281</v>
      </c>
      <c r="D10025" s="21" t="s">
        <v>1678</v>
      </c>
      <c r="E10025" s="21" t="s">
        <v>1452</v>
      </c>
      <c r="F10025" s="12" t="n">
        <v>6</v>
      </c>
      <c r="G10025" s="19" t="n">
        <v>46.7</v>
      </c>
      <c r="H10025" s="19" t="n">
        <v>33.13</v>
      </c>
      <c r="I10025" s="19" t="n">
        <f aca="false">ROUND(F10025*G10025,2)</f>
        <v>280.2</v>
      </c>
      <c r="J10025" s="19" t="n">
        <f aca="false">ROUND(F10025*H10025,2)</f>
        <v>198.78</v>
      </c>
      <c r="K10025" s="19" t="n">
        <f aca="false">INDEX(Pricebook!$L$2:$L$1401,MATCH(D10025,Pricebook!$A$2:$A$1401,0))</f>
        <v>48.05</v>
      </c>
      <c r="L10025" s="19" t="n">
        <f aca="false">ROUND(F10025*K10025,2)</f>
        <v>288.3</v>
      </c>
      <c r="M10025" s="24" t="n">
        <f aca="false">DATE(YEAR(C10025),MONTH(C10025),1)</f>
        <v>46266</v>
      </c>
    </row>
    <row r="10026" customFormat="false" ht="15" hidden="false" customHeight="false" outlineLevel="0" collapsed="false">
      <c r="A10026" s="21" t="s">
        <v>4175</v>
      </c>
      <c r="B10026" s="21" t="s">
        <v>3450</v>
      </c>
      <c r="C10026" s="23" t="n">
        <v>46281</v>
      </c>
      <c r="D10026" s="21" t="s">
        <v>623</v>
      </c>
      <c r="E10026" s="21" t="s">
        <v>366</v>
      </c>
      <c r="F10026" s="12" t="n">
        <v>1</v>
      </c>
      <c r="G10026" s="19" t="n">
        <v>15.25</v>
      </c>
      <c r="H10026" s="19" t="n">
        <v>10.98</v>
      </c>
      <c r="I10026" s="19" t="n">
        <f aca="false">ROUND(F10026*G10026,2)</f>
        <v>15.25</v>
      </c>
      <c r="J10026" s="19" t="n">
        <f aca="false">ROUND(F10026*H10026,2)</f>
        <v>10.98</v>
      </c>
      <c r="K10026" s="19" t="n">
        <f aca="false">INDEX(Pricebook!$L$2:$L$1401,MATCH(D10026,Pricebook!$A$2:$A$1401,0))</f>
        <v>16.4</v>
      </c>
      <c r="L10026" s="19" t="n">
        <f aca="false">ROUND(F10026*K10026,2)</f>
        <v>16.4</v>
      </c>
      <c r="M10026" s="24" t="n">
        <f aca="false">DATE(YEAR(C10026),MONTH(C10026),1)</f>
        <v>46266</v>
      </c>
    </row>
    <row r="10027" customFormat="false" ht="15" hidden="false" customHeight="false" outlineLevel="0" collapsed="false">
      <c r="A10027" s="21" t="s">
        <v>4176</v>
      </c>
      <c r="B10027" s="21" t="s">
        <v>3056</v>
      </c>
      <c r="C10027" s="23" t="n">
        <v>46281</v>
      </c>
      <c r="D10027" s="21" t="s">
        <v>567</v>
      </c>
      <c r="E10027" s="21" t="s">
        <v>366</v>
      </c>
      <c r="F10027" s="12" t="n">
        <v>1</v>
      </c>
      <c r="G10027" s="19" t="n">
        <v>7.35</v>
      </c>
      <c r="H10027" s="19" t="n">
        <v>5.56</v>
      </c>
      <c r="I10027" s="19" t="n">
        <f aca="false">ROUND(F10027*G10027,2)</f>
        <v>7.35</v>
      </c>
      <c r="J10027" s="19" t="n">
        <f aca="false">ROUND(F10027*H10027,2)</f>
        <v>5.56</v>
      </c>
      <c r="K10027" s="19" t="n">
        <f aca="false">INDEX(Pricebook!$L$2:$L$1401,MATCH(D10027,Pricebook!$A$2:$A$1401,0))</f>
        <v>7.85</v>
      </c>
      <c r="L10027" s="19" t="n">
        <f aca="false">ROUND(F10027*K10027,2)</f>
        <v>7.85</v>
      </c>
      <c r="M10027" s="24" t="n">
        <f aca="false">DATE(YEAR(C10027),MONTH(C10027),1)</f>
        <v>46266</v>
      </c>
    </row>
    <row r="10028" customFormat="false" ht="15" hidden="false" customHeight="false" outlineLevel="0" collapsed="false">
      <c r="A10028" s="21" t="s">
        <v>4176</v>
      </c>
      <c r="B10028" s="21" t="s">
        <v>3056</v>
      </c>
      <c r="C10028" s="23" t="n">
        <v>46281</v>
      </c>
      <c r="D10028" s="21" t="s">
        <v>2248</v>
      </c>
      <c r="E10028" s="21" t="s">
        <v>2202</v>
      </c>
      <c r="F10028" s="12" t="n">
        <v>6</v>
      </c>
      <c r="G10028" s="19" t="n">
        <v>10.75</v>
      </c>
      <c r="H10028" s="19" t="n">
        <v>6.55</v>
      </c>
      <c r="I10028" s="19" t="n">
        <f aca="false">ROUND(F10028*G10028,2)</f>
        <v>64.5</v>
      </c>
      <c r="J10028" s="19" t="n">
        <f aca="false">ROUND(F10028*H10028,2)</f>
        <v>39.3</v>
      </c>
      <c r="K10028" s="19" t="n">
        <f aca="false">INDEX(Pricebook!$L$2:$L$1401,MATCH(D10028,Pricebook!$A$2:$A$1401,0))</f>
        <v>11.3</v>
      </c>
      <c r="L10028" s="19" t="n">
        <f aca="false">ROUND(F10028*K10028,2)</f>
        <v>67.8</v>
      </c>
      <c r="M10028" s="24" t="n">
        <f aca="false">DATE(YEAR(C10028),MONTH(C10028),1)</f>
        <v>46266</v>
      </c>
    </row>
    <row r="10029" customFormat="false" ht="15" hidden="false" customHeight="false" outlineLevel="0" collapsed="false">
      <c r="A10029" s="21" t="s">
        <v>4176</v>
      </c>
      <c r="B10029" s="21" t="s">
        <v>3056</v>
      </c>
      <c r="C10029" s="23" t="n">
        <v>46281</v>
      </c>
      <c r="D10029" s="21" t="s">
        <v>1578</v>
      </c>
      <c r="E10029" s="21" t="s">
        <v>1452</v>
      </c>
      <c r="F10029" s="12" t="n">
        <v>16</v>
      </c>
      <c r="G10029" s="19" t="n">
        <v>47.25</v>
      </c>
      <c r="H10029" s="19" t="n">
        <v>28.99</v>
      </c>
      <c r="I10029" s="19" t="n">
        <f aca="false">ROUND(F10029*G10029,2)</f>
        <v>756</v>
      </c>
      <c r="J10029" s="19" t="n">
        <f aca="false">ROUND(F10029*H10029,2)</f>
        <v>463.84</v>
      </c>
      <c r="K10029" s="19" t="n">
        <f aca="false">INDEX(Pricebook!$L$2:$L$1401,MATCH(D10029,Pricebook!$A$2:$A$1401,0))</f>
        <v>48.35</v>
      </c>
      <c r="L10029" s="19" t="n">
        <f aca="false">ROUND(F10029*K10029,2)</f>
        <v>773.6</v>
      </c>
      <c r="M10029" s="24" t="n">
        <f aca="false">DATE(YEAR(C10029),MONTH(C10029),1)</f>
        <v>46266</v>
      </c>
    </row>
    <row r="10030" customFormat="false" ht="15" hidden="false" customHeight="false" outlineLevel="0" collapsed="false">
      <c r="A10030" s="21" t="s">
        <v>4176</v>
      </c>
      <c r="B10030" s="21" t="s">
        <v>3056</v>
      </c>
      <c r="C10030" s="23" t="n">
        <v>46281</v>
      </c>
      <c r="D10030" s="21" t="s">
        <v>567</v>
      </c>
      <c r="E10030" s="21" t="s">
        <v>366</v>
      </c>
      <c r="F10030" s="12" t="n">
        <v>1</v>
      </c>
      <c r="G10030" s="19" t="n">
        <v>7.35</v>
      </c>
      <c r="H10030" s="19" t="n">
        <v>5.56</v>
      </c>
      <c r="I10030" s="19" t="n">
        <f aca="false">ROUND(F10030*G10030,2)</f>
        <v>7.35</v>
      </c>
      <c r="J10030" s="19" t="n">
        <f aca="false">ROUND(F10030*H10030,2)</f>
        <v>5.56</v>
      </c>
      <c r="K10030" s="19" t="n">
        <f aca="false">INDEX(Pricebook!$L$2:$L$1401,MATCH(D10030,Pricebook!$A$2:$A$1401,0))</f>
        <v>7.85</v>
      </c>
      <c r="L10030" s="19" t="n">
        <f aca="false">ROUND(F10030*K10030,2)</f>
        <v>7.85</v>
      </c>
      <c r="M10030" s="24" t="n">
        <f aca="false">DATE(YEAR(C10030),MONTH(C10030),1)</f>
        <v>46266</v>
      </c>
    </row>
    <row r="10031" customFormat="false" ht="15" hidden="false" customHeight="false" outlineLevel="0" collapsed="false">
      <c r="A10031" s="21" t="s">
        <v>4176</v>
      </c>
      <c r="B10031" s="21" t="s">
        <v>3056</v>
      </c>
      <c r="C10031" s="23" t="n">
        <v>46281</v>
      </c>
      <c r="D10031" s="21" t="s">
        <v>376</v>
      </c>
      <c r="E10031" s="21" t="s">
        <v>366</v>
      </c>
      <c r="F10031" s="12" t="n">
        <v>1</v>
      </c>
      <c r="G10031" s="19" t="n">
        <v>116.9</v>
      </c>
      <c r="H10031" s="19" t="n">
        <v>84.38</v>
      </c>
      <c r="I10031" s="19" t="n">
        <f aca="false">ROUND(F10031*G10031,2)</f>
        <v>116.9</v>
      </c>
      <c r="J10031" s="19" t="n">
        <f aca="false">ROUND(F10031*H10031,2)</f>
        <v>84.38</v>
      </c>
      <c r="K10031" s="19" t="n">
        <f aca="false">INDEX(Pricebook!$L$2:$L$1401,MATCH(D10031,Pricebook!$A$2:$A$1401,0))</f>
        <v>125.95</v>
      </c>
      <c r="L10031" s="19" t="n">
        <f aca="false">ROUND(F10031*K10031,2)</f>
        <v>125.95</v>
      </c>
      <c r="M10031" s="24" t="n">
        <f aca="false">DATE(YEAR(C10031),MONTH(C10031),1)</f>
        <v>46266</v>
      </c>
    </row>
    <row r="10032" customFormat="false" ht="15" hidden="false" customHeight="false" outlineLevel="0" collapsed="false">
      <c r="A10032" s="21" t="s">
        <v>4176</v>
      </c>
      <c r="B10032" s="21" t="s">
        <v>3056</v>
      </c>
      <c r="C10032" s="23" t="n">
        <v>46281</v>
      </c>
      <c r="D10032" s="21" t="s">
        <v>2376</v>
      </c>
      <c r="E10032" s="21" t="s">
        <v>2202</v>
      </c>
      <c r="F10032" s="12" t="n">
        <v>2</v>
      </c>
      <c r="G10032" s="19" t="n">
        <v>6.25</v>
      </c>
      <c r="H10032" s="19" t="n">
        <v>3.82</v>
      </c>
      <c r="I10032" s="19" t="n">
        <f aca="false">ROUND(F10032*G10032,2)</f>
        <v>12.5</v>
      </c>
      <c r="J10032" s="19" t="n">
        <f aca="false">ROUND(F10032*H10032,2)</f>
        <v>7.64</v>
      </c>
      <c r="K10032" s="19" t="n">
        <f aca="false">INDEX(Pricebook!$L$2:$L$1401,MATCH(D10032,Pricebook!$A$2:$A$1401,0))</f>
        <v>6.6</v>
      </c>
      <c r="L10032" s="19" t="n">
        <f aca="false">ROUND(F10032*K10032,2)</f>
        <v>13.2</v>
      </c>
      <c r="M10032" s="24" t="n">
        <f aca="false">DATE(YEAR(C10032),MONTH(C10032),1)</f>
        <v>46266</v>
      </c>
    </row>
    <row r="10033" customFormat="false" ht="15" hidden="false" customHeight="false" outlineLevel="0" collapsed="false">
      <c r="A10033" s="21" t="s">
        <v>4176</v>
      </c>
      <c r="B10033" s="21" t="s">
        <v>3056</v>
      </c>
      <c r="C10033" s="23" t="n">
        <v>46281</v>
      </c>
      <c r="D10033" s="21" t="s">
        <v>2384</v>
      </c>
      <c r="E10033" s="21" t="s">
        <v>2202</v>
      </c>
      <c r="F10033" s="12" t="n">
        <v>4</v>
      </c>
      <c r="G10033" s="19" t="n">
        <v>13.95</v>
      </c>
      <c r="H10033" s="19" t="n">
        <v>8.69</v>
      </c>
      <c r="I10033" s="19" t="n">
        <f aca="false">ROUND(F10033*G10033,2)</f>
        <v>55.8</v>
      </c>
      <c r="J10033" s="19" t="n">
        <f aca="false">ROUND(F10033*H10033,2)</f>
        <v>34.76</v>
      </c>
      <c r="K10033" s="19" t="n">
        <f aca="false">INDEX(Pricebook!$L$2:$L$1401,MATCH(D10033,Pricebook!$A$2:$A$1401,0))</f>
        <v>15</v>
      </c>
      <c r="L10033" s="19" t="n">
        <f aca="false">ROUND(F10033*K10033,2)</f>
        <v>60</v>
      </c>
      <c r="M10033" s="24" t="n">
        <f aca="false">DATE(YEAR(C10033),MONTH(C10033),1)</f>
        <v>46266</v>
      </c>
    </row>
    <row r="10034" customFormat="false" ht="15" hidden="false" customHeight="false" outlineLevel="0" collapsed="false">
      <c r="A10034" s="21" t="s">
        <v>4176</v>
      </c>
      <c r="B10034" s="21" t="s">
        <v>3056</v>
      </c>
      <c r="C10034" s="23" t="n">
        <v>46281</v>
      </c>
      <c r="D10034" s="21" t="s">
        <v>378</v>
      </c>
      <c r="E10034" s="21" t="s">
        <v>366</v>
      </c>
      <c r="F10034" s="12" t="n">
        <v>2</v>
      </c>
      <c r="G10034" s="19" t="n">
        <v>10</v>
      </c>
      <c r="H10034" s="19" t="n">
        <v>7.12</v>
      </c>
      <c r="I10034" s="19" t="n">
        <f aca="false">ROUND(F10034*G10034,2)</f>
        <v>20</v>
      </c>
      <c r="J10034" s="19" t="n">
        <f aca="false">ROUND(F10034*H10034,2)</f>
        <v>14.24</v>
      </c>
      <c r="K10034" s="19" t="n">
        <f aca="false">INDEX(Pricebook!$L$2:$L$1401,MATCH(D10034,Pricebook!$A$2:$A$1401,0))</f>
        <v>10.65</v>
      </c>
      <c r="L10034" s="19" t="n">
        <f aca="false">ROUND(F10034*K10034,2)</f>
        <v>21.3</v>
      </c>
      <c r="M10034" s="24" t="n">
        <f aca="false">DATE(YEAR(C10034),MONTH(C10034),1)</f>
        <v>46266</v>
      </c>
    </row>
    <row r="10035" customFormat="false" ht="15" hidden="false" customHeight="false" outlineLevel="0" collapsed="false">
      <c r="A10035" s="21" t="s">
        <v>4176</v>
      </c>
      <c r="B10035" s="21" t="s">
        <v>3056</v>
      </c>
      <c r="C10035" s="23" t="n">
        <v>46281</v>
      </c>
      <c r="D10035" s="21" t="s">
        <v>623</v>
      </c>
      <c r="E10035" s="21" t="s">
        <v>366</v>
      </c>
      <c r="F10035" s="12" t="n">
        <v>1</v>
      </c>
      <c r="G10035" s="19" t="n">
        <v>15.25</v>
      </c>
      <c r="H10035" s="19" t="n">
        <v>10.98</v>
      </c>
      <c r="I10035" s="19" t="n">
        <f aca="false">ROUND(F10035*G10035,2)</f>
        <v>15.25</v>
      </c>
      <c r="J10035" s="19" t="n">
        <f aca="false">ROUND(F10035*H10035,2)</f>
        <v>10.98</v>
      </c>
      <c r="K10035" s="19" t="n">
        <f aca="false">INDEX(Pricebook!$L$2:$L$1401,MATCH(D10035,Pricebook!$A$2:$A$1401,0))</f>
        <v>16.4</v>
      </c>
      <c r="L10035" s="19" t="n">
        <f aca="false">ROUND(F10035*K10035,2)</f>
        <v>16.4</v>
      </c>
      <c r="M10035" s="24" t="n">
        <f aca="false">DATE(YEAR(C10035),MONTH(C10035),1)</f>
        <v>46266</v>
      </c>
    </row>
    <row r="10036" customFormat="false" ht="15" hidden="false" customHeight="false" outlineLevel="0" collapsed="false">
      <c r="A10036" s="21" t="s">
        <v>4177</v>
      </c>
      <c r="B10036" s="21" t="s">
        <v>3339</v>
      </c>
      <c r="C10036" s="23" t="n">
        <v>46281</v>
      </c>
      <c r="D10036" s="21" t="s">
        <v>2369</v>
      </c>
      <c r="E10036" s="21" t="s">
        <v>2202</v>
      </c>
      <c r="F10036" s="12" t="n">
        <v>1</v>
      </c>
      <c r="G10036" s="19" t="n">
        <v>51.6</v>
      </c>
      <c r="H10036" s="19" t="n">
        <v>31.72</v>
      </c>
      <c r="I10036" s="19" t="n">
        <f aca="false">ROUND(F10036*G10036,2)</f>
        <v>51.6</v>
      </c>
      <c r="J10036" s="19" t="n">
        <f aca="false">ROUND(F10036*H10036,2)</f>
        <v>31.72</v>
      </c>
      <c r="K10036" s="19" t="n">
        <f aca="false">INDEX(Pricebook!$L$2:$L$1401,MATCH(D10036,Pricebook!$A$2:$A$1401,0))</f>
        <v>54.7</v>
      </c>
      <c r="L10036" s="19" t="n">
        <f aca="false">ROUND(F10036*K10036,2)</f>
        <v>54.7</v>
      </c>
      <c r="M10036" s="24" t="n">
        <f aca="false">DATE(YEAR(C10036),MONTH(C10036),1)</f>
        <v>46266</v>
      </c>
    </row>
    <row r="10037" customFormat="false" ht="15" hidden="false" customHeight="false" outlineLevel="0" collapsed="false">
      <c r="A10037" s="21" t="s">
        <v>4177</v>
      </c>
      <c r="B10037" s="21" t="s">
        <v>3339</v>
      </c>
      <c r="C10037" s="23" t="n">
        <v>46281</v>
      </c>
      <c r="D10037" s="21" t="s">
        <v>715</v>
      </c>
      <c r="E10037" s="21" t="s">
        <v>366</v>
      </c>
      <c r="F10037" s="12" t="n">
        <v>1</v>
      </c>
      <c r="G10037" s="19" t="n">
        <v>250.95</v>
      </c>
      <c r="H10037" s="19" t="n">
        <v>209.25</v>
      </c>
      <c r="I10037" s="19" t="n">
        <f aca="false">ROUND(F10037*G10037,2)</f>
        <v>250.95</v>
      </c>
      <c r="J10037" s="19" t="n">
        <f aca="false">ROUND(F10037*H10037,2)</f>
        <v>209.25</v>
      </c>
      <c r="K10037" s="19" t="n">
        <f aca="false">INDEX(Pricebook!$L$2:$L$1401,MATCH(D10037,Pricebook!$A$2:$A$1401,0))</f>
        <v>271.8</v>
      </c>
      <c r="L10037" s="19" t="n">
        <f aca="false">ROUND(F10037*K10037,2)</f>
        <v>271.8</v>
      </c>
      <c r="M10037" s="24" t="n">
        <f aca="false">DATE(YEAR(C10037),MONTH(C10037),1)</f>
        <v>46266</v>
      </c>
    </row>
    <row r="10038" customFormat="false" ht="15" hidden="false" customHeight="false" outlineLevel="0" collapsed="false">
      <c r="A10038" s="21" t="s">
        <v>4177</v>
      </c>
      <c r="B10038" s="21" t="s">
        <v>3339</v>
      </c>
      <c r="C10038" s="23" t="n">
        <v>46281</v>
      </c>
      <c r="D10038" s="21" t="s">
        <v>775</v>
      </c>
      <c r="E10038" s="21" t="s">
        <v>366</v>
      </c>
      <c r="F10038" s="12" t="n">
        <v>2</v>
      </c>
      <c r="G10038" s="19" t="n">
        <v>221.65</v>
      </c>
      <c r="H10038" s="19" t="n">
        <v>160.08</v>
      </c>
      <c r="I10038" s="19" t="n">
        <f aca="false">ROUND(F10038*G10038,2)</f>
        <v>443.3</v>
      </c>
      <c r="J10038" s="19" t="n">
        <f aca="false">ROUND(F10038*H10038,2)</f>
        <v>320.16</v>
      </c>
      <c r="K10038" s="19" t="n">
        <f aca="false">INDEX(Pricebook!$L$2:$L$1401,MATCH(D10038,Pricebook!$A$2:$A$1401,0))</f>
        <v>238.95</v>
      </c>
      <c r="L10038" s="19" t="n">
        <f aca="false">ROUND(F10038*K10038,2)</f>
        <v>477.9</v>
      </c>
      <c r="M10038" s="24" t="n">
        <f aca="false">DATE(YEAR(C10038),MONTH(C10038),1)</f>
        <v>46266</v>
      </c>
    </row>
    <row r="10039" customFormat="false" ht="15" hidden="false" customHeight="false" outlineLevel="0" collapsed="false">
      <c r="A10039" s="21" t="s">
        <v>4177</v>
      </c>
      <c r="B10039" s="21" t="s">
        <v>3339</v>
      </c>
      <c r="C10039" s="23" t="n">
        <v>46281</v>
      </c>
      <c r="D10039" s="21" t="s">
        <v>2275</v>
      </c>
      <c r="E10039" s="21" t="s">
        <v>2202</v>
      </c>
      <c r="F10039" s="12" t="n">
        <v>6</v>
      </c>
      <c r="G10039" s="19" t="n">
        <v>9.15</v>
      </c>
      <c r="H10039" s="19" t="n">
        <v>5.65</v>
      </c>
      <c r="I10039" s="19" t="n">
        <f aca="false">ROUND(F10039*G10039,2)</f>
        <v>54.9</v>
      </c>
      <c r="J10039" s="19" t="n">
        <f aca="false">ROUND(F10039*H10039,2)</f>
        <v>33.9</v>
      </c>
      <c r="K10039" s="19" t="n">
        <f aca="false">INDEX(Pricebook!$L$2:$L$1401,MATCH(D10039,Pricebook!$A$2:$A$1401,0))</f>
        <v>9.75</v>
      </c>
      <c r="L10039" s="19" t="n">
        <f aca="false">ROUND(F10039*K10039,2)</f>
        <v>58.5</v>
      </c>
      <c r="M10039" s="24" t="n">
        <f aca="false">DATE(YEAR(C10039),MONTH(C10039),1)</f>
        <v>46266</v>
      </c>
    </row>
    <row r="10040" customFormat="false" ht="15" hidden="false" customHeight="false" outlineLevel="0" collapsed="false">
      <c r="A10040" s="21" t="s">
        <v>4177</v>
      </c>
      <c r="B10040" s="21" t="s">
        <v>3339</v>
      </c>
      <c r="C10040" s="23" t="n">
        <v>46281</v>
      </c>
      <c r="D10040" s="21" t="s">
        <v>2321</v>
      </c>
      <c r="E10040" s="21" t="s">
        <v>2202</v>
      </c>
      <c r="F10040" s="12" t="n">
        <v>2</v>
      </c>
      <c r="G10040" s="19" t="n">
        <v>9.7</v>
      </c>
      <c r="H10040" s="19" t="n">
        <v>6.67</v>
      </c>
      <c r="I10040" s="19" t="n">
        <f aca="false">ROUND(F10040*G10040,2)</f>
        <v>19.4</v>
      </c>
      <c r="J10040" s="19" t="n">
        <f aca="false">ROUND(F10040*H10040,2)</f>
        <v>13.34</v>
      </c>
      <c r="K10040" s="19" t="n">
        <f aca="false">INDEX(Pricebook!$L$2:$L$1401,MATCH(D10040,Pricebook!$A$2:$A$1401,0))</f>
        <v>10.45</v>
      </c>
      <c r="L10040" s="19" t="n">
        <f aca="false">ROUND(F10040*K10040,2)</f>
        <v>20.9</v>
      </c>
      <c r="M10040" s="24" t="n">
        <f aca="false">DATE(YEAR(C10040),MONTH(C10040),1)</f>
        <v>46266</v>
      </c>
    </row>
    <row r="10041" customFormat="false" ht="15" hidden="false" customHeight="false" outlineLevel="0" collapsed="false">
      <c r="A10041" s="21" t="s">
        <v>4177</v>
      </c>
      <c r="B10041" s="21" t="s">
        <v>3339</v>
      </c>
      <c r="C10041" s="23" t="n">
        <v>46281</v>
      </c>
      <c r="D10041" s="21" t="s">
        <v>1635</v>
      </c>
      <c r="E10041" s="21" t="s">
        <v>1452</v>
      </c>
      <c r="F10041" s="12" t="n">
        <v>4</v>
      </c>
      <c r="G10041" s="19" t="n">
        <v>36.7</v>
      </c>
      <c r="H10041" s="19" t="n">
        <v>22.49</v>
      </c>
      <c r="I10041" s="19" t="n">
        <f aca="false">ROUND(F10041*G10041,2)</f>
        <v>146.8</v>
      </c>
      <c r="J10041" s="19" t="n">
        <f aca="false">ROUND(F10041*H10041,2)</f>
        <v>89.96</v>
      </c>
      <c r="K10041" s="19" t="n">
        <f aca="false">INDEX(Pricebook!$L$2:$L$1401,MATCH(D10041,Pricebook!$A$2:$A$1401,0))</f>
        <v>37.5</v>
      </c>
      <c r="L10041" s="19" t="n">
        <f aca="false">ROUND(F10041*K10041,2)</f>
        <v>150</v>
      </c>
      <c r="M10041" s="24" t="n">
        <f aca="false">DATE(YEAR(C10041),MONTH(C10041),1)</f>
        <v>46266</v>
      </c>
    </row>
    <row r="10042" customFormat="false" ht="15" hidden="false" customHeight="false" outlineLevel="0" collapsed="false">
      <c r="A10042" s="21" t="s">
        <v>4177</v>
      </c>
      <c r="B10042" s="21" t="s">
        <v>3339</v>
      </c>
      <c r="C10042" s="23" t="n">
        <v>46281</v>
      </c>
      <c r="D10042" s="21" t="s">
        <v>2394</v>
      </c>
      <c r="E10042" s="21" t="s">
        <v>2202</v>
      </c>
      <c r="F10042" s="12" t="n">
        <v>1</v>
      </c>
      <c r="G10042" s="19" t="n">
        <v>22.15</v>
      </c>
      <c r="H10042" s="19" t="n">
        <v>13.75</v>
      </c>
      <c r="I10042" s="19" t="n">
        <f aca="false">ROUND(F10042*G10042,2)</f>
        <v>22.15</v>
      </c>
      <c r="J10042" s="19" t="n">
        <f aca="false">ROUND(F10042*H10042,2)</f>
        <v>13.75</v>
      </c>
      <c r="K10042" s="19" t="n">
        <f aca="false">INDEX(Pricebook!$L$2:$L$1401,MATCH(D10042,Pricebook!$A$2:$A$1401,0))</f>
        <v>23.75</v>
      </c>
      <c r="L10042" s="19" t="n">
        <f aca="false">ROUND(F10042*K10042,2)</f>
        <v>23.75</v>
      </c>
      <c r="M10042" s="24" t="n">
        <f aca="false">DATE(YEAR(C10042),MONTH(C10042),1)</f>
        <v>46266</v>
      </c>
    </row>
    <row r="10043" customFormat="false" ht="15" hidden="false" customHeight="false" outlineLevel="0" collapsed="false">
      <c r="A10043" s="21" t="s">
        <v>4177</v>
      </c>
      <c r="B10043" s="21" t="s">
        <v>3339</v>
      </c>
      <c r="C10043" s="23" t="n">
        <v>46281</v>
      </c>
      <c r="D10043" s="21" t="s">
        <v>1608</v>
      </c>
      <c r="E10043" s="21" t="s">
        <v>1452</v>
      </c>
      <c r="F10043" s="12" t="n">
        <v>2</v>
      </c>
      <c r="G10043" s="19" t="n">
        <v>63</v>
      </c>
      <c r="H10043" s="19" t="n">
        <v>38.58</v>
      </c>
      <c r="I10043" s="19" t="n">
        <f aca="false">ROUND(F10043*G10043,2)</f>
        <v>126</v>
      </c>
      <c r="J10043" s="19" t="n">
        <f aca="false">ROUND(F10043*H10043,2)</f>
        <v>77.16</v>
      </c>
      <c r="K10043" s="19" t="n">
        <f aca="false">INDEX(Pricebook!$L$2:$L$1401,MATCH(D10043,Pricebook!$A$2:$A$1401,0))</f>
        <v>64.3</v>
      </c>
      <c r="L10043" s="19" t="n">
        <f aca="false">ROUND(F10043*K10043,2)</f>
        <v>128.6</v>
      </c>
      <c r="M10043" s="24" t="n">
        <f aca="false">DATE(YEAR(C10043),MONTH(C10043),1)</f>
        <v>46266</v>
      </c>
    </row>
    <row r="10044" customFormat="false" ht="15" hidden="false" customHeight="false" outlineLevel="0" collapsed="false">
      <c r="A10044" s="21" t="s">
        <v>4178</v>
      </c>
      <c r="B10044" s="21" t="s">
        <v>3197</v>
      </c>
      <c r="C10044" s="23" t="n">
        <v>46281</v>
      </c>
      <c r="D10044" s="21" t="s">
        <v>1250</v>
      </c>
      <c r="E10044" s="21" t="s">
        <v>971</v>
      </c>
      <c r="F10044" s="12" t="n">
        <v>1</v>
      </c>
      <c r="G10044" s="19" t="n">
        <v>63.65</v>
      </c>
      <c r="H10044" s="19" t="n">
        <v>51.65</v>
      </c>
      <c r="I10044" s="19" t="n">
        <f aca="false">ROUND(F10044*G10044,2)</f>
        <v>63.65</v>
      </c>
      <c r="J10044" s="19" t="n">
        <f aca="false">ROUND(F10044*H10044,2)</f>
        <v>51.65</v>
      </c>
      <c r="K10044" s="19" t="n">
        <f aca="false">INDEX(Pricebook!$L$2:$L$1401,MATCH(D10044,Pricebook!$A$2:$A$1401,0))</f>
        <v>73.8</v>
      </c>
      <c r="L10044" s="19" t="n">
        <f aca="false">ROUND(F10044*K10044,2)</f>
        <v>73.8</v>
      </c>
      <c r="M10044" s="24" t="n">
        <f aca="false">DATE(YEAR(C10044),MONTH(C10044),1)</f>
        <v>46266</v>
      </c>
    </row>
    <row r="10045" customFormat="false" ht="15" hidden="false" customHeight="false" outlineLevel="0" collapsed="false">
      <c r="A10045" s="21" t="s">
        <v>4178</v>
      </c>
      <c r="B10045" s="21" t="s">
        <v>3197</v>
      </c>
      <c r="C10045" s="23" t="n">
        <v>46281</v>
      </c>
      <c r="D10045" s="21" t="s">
        <v>1424</v>
      </c>
      <c r="E10045" s="21" t="s">
        <v>971</v>
      </c>
      <c r="F10045" s="12" t="n">
        <v>5</v>
      </c>
      <c r="G10045" s="19" t="n">
        <v>12.3</v>
      </c>
      <c r="H10045" s="19" t="n">
        <v>9.89</v>
      </c>
      <c r="I10045" s="19" t="n">
        <f aca="false">ROUND(F10045*G10045,2)</f>
        <v>61.5</v>
      </c>
      <c r="J10045" s="19" t="n">
        <f aca="false">ROUND(F10045*H10045,2)</f>
        <v>49.45</v>
      </c>
      <c r="K10045" s="19" t="n">
        <f aca="false">INDEX(Pricebook!$L$2:$L$1401,MATCH(D10045,Pricebook!$A$2:$A$1401,0))</f>
        <v>14.15</v>
      </c>
      <c r="L10045" s="19" t="n">
        <f aca="false">ROUND(F10045*K10045,2)</f>
        <v>70.75</v>
      </c>
      <c r="M10045" s="24" t="n">
        <f aca="false">DATE(YEAR(C10045),MONTH(C10045),1)</f>
        <v>46266</v>
      </c>
    </row>
    <row r="10046" customFormat="false" ht="15" hidden="false" customHeight="false" outlineLevel="0" collapsed="false">
      <c r="A10046" s="21" t="s">
        <v>4178</v>
      </c>
      <c r="B10046" s="21" t="s">
        <v>3197</v>
      </c>
      <c r="C10046" s="23" t="n">
        <v>46281</v>
      </c>
      <c r="D10046" s="21" t="s">
        <v>2126</v>
      </c>
      <c r="E10046" s="21" t="s">
        <v>1941</v>
      </c>
      <c r="F10046" s="12" t="n">
        <v>3</v>
      </c>
      <c r="G10046" s="19" t="n">
        <v>134.4</v>
      </c>
      <c r="H10046" s="19" t="n">
        <v>86.93</v>
      </c>
      <c r="I10046" s="19" t="n">
        <f aca="false">ROUND(F10046*G10046,2)</f>
        <v>403.2</v>
      </c>
      <c r="J10046" s="19" t="n">
        <f aca="false">ROUND(F10046*H10046,2)</f>
        <v>260.79</v>
      </c>
      <c r="K10046" s="19" t="n">
        <f aca="false">INDEX(Pricebook!$L$2:$L$1401,MATCH(D10046,Pricebook!$A$2:$A$1401,0))</f>
        <v>140.25</v>
      </c>
      <c r="L10046" s="19" t="n">
        <f aca="false">ROUND(F10046*K10046,2)</f>
        <v>420.75</v>
      </c>
      <c r="M10046" s="24" t="n">
        <f aca="false">DATE(YEAR(C10046),MONTH(C10046),1)</f>
        <v>46266</v>
      </c>
    </row>
    <row r="10047" customFormat="false" ht="15" hidden="false" customHeight="false" outlineLevel="0" collapsed="false">
      <c r="A10047" s="21" t="s">
        <v>4178</v>
      </c>
      <c r="B10047" s="21" t="s">
        <v>3197</v>
      </c>
      <c r="C10047" s="23" t="n">
        <v>46281</v>
      </c>
      <c r="D10047" s="21" t="s">
        <v>2146</v>
      </c>
      <c r="E10047" s="21" t="s">
        <v>1941</v>
      </c>
      <c r="F10047" s="12" t="n">
        <v>1</v>
      </c>
      <c r="G10047" s="19" t="n">
        <v>76.8</v>
      </c>
      <c r="H10047" s="19" t="n">
        <v>49.54</v>
      </c>
      <c r="I10047" s="19" t="n">
        <f aca="false">ROUND(F10047*G10047,2)</f>
        <v>76.8</v>
      </c>
      <c r="J10047" s="19" t="n">
        <f aca="false">ROUND(F10047*H10047,2)</f>
        <v>49.54</v>
      </c>
      <c r="K10047" s="19" t="n">
        <f aca="false">INDEX(Pricebook!$L$2:$L$1401,MATCH(D10047,Pricebook!$A$2:$A$1401,0))</f>
        <v>79.95</v>
      </c>
      <c r="L10047" s="19" t="n">
        <f aca="false">ROUND(F10047*K10047,2)</f>
        <v>79.95</v>
      </c>
      <c r="M10047" s="24" t="n">
        <f aca="false">DATE(YEAR(C10047),MONTH(C10047),1)</f>
        <v>46266</v>
      </c>
    </row>
    <row r="10048" customFormat="false" ht="15" hidden="false" customHeight="false" outlineLevel="0" collapsed="false">
      <c r="A10048" s="21" t="s">
        <v>4178</v>
      </c>
      <c r="B10048" s="21" t="s">
        <v>3197</v>
      </c>
      <c r="C10048" s="23" t="n">
        <v>46281</v>
      </c>
      <c r="D10048" s="21" t="s">
        <v>1098</v>
      </c>
      <c r="E10048" s="21" t="s">
        <v>971</v>
      </c>
      <c r="F10048" s="12" t="n">
        <v>37</v>
      </c>
      <c r="G10048" s="19" t="n">
        <v>1</v>
      </c>
      <c r="H10048" s="19" t="n">
        <v>0.82</v>
      </c>
      <c r="I10048" s="19" t="n">
        <f aca="false">ROUND(F10048*G10048,2)</f>
        <v>37</v>
      </c>
      <c r="J10048" s="19" t="n">
        <f aca="false">ROUND(F10048*H10048,2)</f>
        <v>30.34</v>
      </c>
      <c r="K10048" s="19" t="n">
        <f aca="false">INDEX(Pricebook!$L$2:$L$1401,MATCH(D10048,Pricebook!$A$2:$A$1401,0))</f>
        <v>1.1</v>
      </c>
      <c r="L10048" s="19" t="n">
        <f aca="false">ROUND(F10048*K10048,2)</f>
        <v>40.7</v>
      </c>
      <c r="M10048" s="24" t="n">
        <f aca="false">DATE(YEAR(C10048),MONTH(C10048),1)</f>
        <v>46266</v>
      </c>
    </row>
    <row r="10049" customFormat="false" ht="15" hidden="false" customHeight="false" outlineLevel="0" collapsed="false">
      <c r="A10049" s="21" t="s">
        <v>4178</v>
      </c>
      <c r="B10049" s="21" t="s">
        <v>3197</v>
      </c>
      <c r="C10049" s="23" t="n">
        <v>46281</v>
      </c>
      <c r="D10049" s="21" t="s">
        <v>2160</v>
      </c>
      <c r="E10049" s="21" t="s">
        <v>1941</v>
      </c>
      <c r="F10049" s="12" t="n">
        <v>5</v>
      </c>
      <c r="G10049" s="19" t="n">
        <v>121.95</v>
      </c>
      <c r="H10049" s="19" t="n">
        <v>77.91</v>
      </c>
      <c r="I10049" s="19" t="n">
        <f aca="false">ROUND(F10049*G10049,2)</f>
        <v>609.75</v>
      </c>
      <c r="J10049" s="19" t="n">
        <f aca="false">ROUND(F10049*H10049,2)</f>
        <v>389.55</v>
      </c>
      <c r="K10049" s="19" t="n">
        <f aca="false">INDEX(Pricebook!$L$2:$L$1401,MATCH(D10049,Pricebook!$A$2:$A$1401,0))</f>
        <v>125.7</v>
      </c>
      <c r="L10049" s="19" t="n">
        <f aca="false">ROUND(F10049*K10049,2)</f>
        <v>628.5</v>
      </c>
      <c r="M10049" s="24" t="n">
        <f aca="false">DATE(YEAR(C10049),MONTH(C10049),1)</f>
        <v>46266</v>
      </c>
    </row>
    <row r="10050" customFormat="false" ht="15" hidden="false" customHeight="false" outlineLevel="0" collapsed="false">
      <c r="A10050" s="21" t="s">
        <v>4178</v>
      </c>
      <c r="B10050" s="21" t="s">
        <v>3197</v>
      </c>
      <c r="C10050" s="23" t="n">
        <v>46281</v>
      </c>
      <c r="D10050" s="21" t="s">
        <v>547</v>
      </c>
      <c r="E10050" s="21" t="s">
        <v>366</v>
      </c>
      <c r="F10050" s="12" t="n">
        <v>1</v>
      </c>
      <c r="G10050" s="19" t="n">
        <v>98.55</v>
      </c>
      <c r="H10050" s="19" t="n">
        <v>71.58</v>
      </c>
      <c r="I10050" s="19" t="n">
        <f aca="false">ROUND(F10050*G10050,2)</f>
        <v>98.55</v>
      </c>
      <c r="J10050" s="19" t="n">
        <f aca="false">ROUND(F10050*H10050,2)</f>
        <v>71.58</v>
      </c>
      <c r="K10050" s="19" t="n">
        <f aca="false">INDEX(Pricebook!$L$2:$L$1401,MATCH(D10050,Pricebook!$A$2:$A$1401,0))</f>
        <v>106.85</v>
      </c>
      <c r="L10050" s="19" t="n">
        <f aca="false">ROUND(F10050*K10050,2)</f>
        <v>106.85</v>
      </c>
      <c r="M10050" s="24" t="n">
        <f aca="false">DATE(YEAR(C10050),MONTH(C10050),1)</f>
        <v>46266</v>
      </c>
    </row>
    <row r="10051" customFormat="false" ht="15" hidden="false" customHeight="false" outlineLevel="0" collapsed="false">
      <c r="A10051" s="21" t="s">
        <v>4179</v>
      </c>
      <c r="B10051" s="21" t="s">
        <v>3139</v>
      </c>
      <c r="C10051" s="23" t="n">
        <v>46281</v>
      </c>
      <c r="D10051" s="21" t="s">
        <v>159</v>
      </c>
      <c r="E10051" s="21" t="s">
        <v>108</v>
      </c>
      <c r="F10051" s="12" t="n">
        <v>1</v>
      </c>
      <c r="G10051" s="19" t="n">
        <v>15.75</v>
      </c>
      <c r="H10051" s="19" t="n">
        <v>12.02</v>
      </c>
      <c r="I10051" s="19" t="n">
        <f aca="false">ROUND(F10051*G10051,2)</f>
        <v>15.75</v>
      </c>
      <c r="J10051" s="19" t="n">
        <f aca="false">ROUND(F10051*H10051,2)</f>
        <v>12.02</v>
      </c>
      <c r="K10051" s="19" t="n">
        <f aca="false">INDEX(Pricebook!$L$2:$L$1401,MATCH(D10051,Pricebook!$A$2:$A$1401,0))</f>
        <v>17.2</v>
      </c>
      <c r="L10051" s="19" t="n">
        <f aca="false">ROUND(F10051*K10051,2)</f>
        <v>17.2</v>
      </c>
      <c r="M10051" s="24" t="n">
        <f aca="false">DATE(YEAR(C10051),MONTH(C10051),1)</f>
        <v>46266</v>
      </c>
    </row>
    <row r="10052" customFormat="false" ht="15" hidden="false" customHeight="false" outlineLevel="0" collapsed="false">
      <c r="A10052" s="21" t="s">
        <v>4179</v>
      </c>
      <c r="B10052" s="21" t="s">
        <v>3139</v>
      </c>
      <c r="C10052" s="23" t="n">
        <v>46281</v>
      </c>
      <c r="D10052" s="21" t="s">
        <v>2746</v>
      </c>
      <c r="E10052" s="21" t="s">
        <v>2748</v>
      </c>
      <c r="F10052" s="12" t="n">
        <v>6</v>
      </c>
      <c r="G10052" s="19" t="n">
        <v>29.5</v>
      </c>
      <c r="H10052" s="19" t="n">
        <v>17.81</v>
      </c>
      <c r="I10052" s="19" t="n">
        <f aca="false">ROUND(F10052*G10052,2)</f>
        <v>177</v>
      </c>
      <c r="J10052" s="19" t="n">
        <f aca="false">ROUND(F10052*H10052,2)</f>
        <v>106.86</v>
      </c>
      <c r="K10052" s="19" t="n">
        <f aca="false">INDEX(Pricebook!$L$2:$L$1401,MATCH(D10052,Pricebook!$A$2:$A$1401,0))</f>
        <v>32.4</v>
      </c>
      <c r="L10052" s="19" t="n">
        <f aca="false">ROUND(F10052*K10052,2)</f>
        <v>194.4</v>
      </c>
      <c r="M10052" s="24" t="n">
        <f aca="false">DATE(YEAR(C10052),MONTH(C10052),1)</f>
        <v>46266</v>
      </c>
    </row>
    <row r="10053" customFormat="false" ht="15" hidden="false" customHeight="false" outlineLevel="0" collapsed="false">
      <c r="A10053" s="21" t="s">
        <v>4179</v>
      </c>
      <c r="B10053" s="21" t="s">
        <v>3139</v>
      </c>
      <c r="C10053" s="23" t="n">
        <v>46281</v>
      </c>
      <c r="D10053" s="21" t="s">
        <v>2840</v>
      </c>
      <c r="E10053" s="21" t="s">
        <v>2748</v>
      </c>
      <c r="F10053" s="12" t="n">
        <v>7</v>
      </c>
      <c r="G10053" s="19" t="n">
        <v>4.35</v>
      </c>
      <c r="H10053" s="19" t="n">
        <v>2.58</v>
      </c>
      <c r="I10053" s="19" t="n">
        <f aca="false">ROUND(F10053*G10053,2)</f>
        <v>30.45</v>
      </c>
      <c r="J10053" s="19" t="n">
        <f aca="false">ROUND(F10053*H10053,2)</f>
        <v>18.06</v>
      </c>
      <c r="K10053" s="19" t="n">
        <f aca="false">INDEX(Pricebook!$L$2:$L$1401,MATCH(D10053,Pricebook!$A$2:$A$1401,0))</f>
        <v>4.7</v>
      </c>
      <c r="L10053" s="19" t="n">
        <f aca="false">ROUND(F10053*K10053,2)</f>
        <v>32.9</v>
      </c>
      <c r="M10053" s="24" t="n">
        <f aca="false">DATE(YEAR(C10053),MONTH(C10053),1)</f>
        <v>46266</v>
      </c>
    </row>
    <row r="10054" customFormat="false" ht="15" hidden="false" customHeight="false" outlineLevel="0" collapsed="false">
      <c r="A10054" s="21" t="s">
        <v>4179</v>
      </c>
      <c r="B10054" s="21" t="s">
        <v>3139</v>
      </c>
      <c r="C10054" s="23" t="n">
        <v>46281</v>
      </c>
      <c r="D10054" s="21" t="s">
        <v>559</v>
      </c>
      <c r="E10054" s="21" t="s">
        <v>366</v>
      </c>
      <c r="F10054" s="12" t="n">
        <v>1</v>
      </c>
      <c r="G10054" s="19" t="n">
        <v>84.65</v>
      </c>
      <c r="H10054" s="19" t="n">
        <v>61.65</v>
      </c>
      <c r="I10054" s="19" t="n">
        <f aca="false">ROUND(F10054*G10054,2)</f>
        <v>84.65</v>
      </c>
      <c r="J10054" s="19" t="n">
        <f aca="false">ROUND(F10054*H10054,2)</f>
        <v>61.65</v>
      </c>
      <c r="K10054" s="19" t="n">
        <f aca="false">INDEX(Pricebook!$L$2:$L$1401,MATCH(D10054,Pricebook!$A$2:$A$1401,0))</f>
        <v>92.05</v>
      </c>
      <c r="L10054" s="19" t="n">
        <f aca="false">ROUND(F10054*K10054,2)</f>
        <v>92.05</v>
      </c>
      <c r="M10054" s="24" t="n">
        <f aca="false">DATE(YEAR(C10054),MONTH(C10054),1)</f>
        <v>46266</v>
      </c>
    </row>
    <row r="10055" customFormat="false" ht="15" hidden="false" customHeight="false" outlineLevel="0" collapsed="false">
      <c r="A10055" s="21" t="s">
        <v>4179</v>
      </c>
      <c r="B10055" s="21" t="s">
        <v>3139</v>
      </c>
      <c r="C10055" s="23" t="n">
        <v>46281</v>
      </c>
      <c r="D10055" s="21" t="s">
        <v>559</v>
      </c>
      <c r="E10055" s="21" t="s">
        <v>366</v>
      </c>
      <c r="F10055" s="12" t="n">
        <v>2</v>
      </c>
      <c r="G10055" s="19" t="n">
        <v>84.65</v>
      </c>
      <c r="H10055" s="19" t="n">
        <v>61.65</v>
      </c>
      <c r="I10055" s="19" t="n">
        <f aca="false">ROUND(F10055*G10055,2)</f>
        <v>169.3</v>
      </c>
      <c r="J10055" s="19" t="n">
        <f aca="false">ROUND(F10055*H10055,2)</f>
        <v>123.3</v>
      </c>
      <c r="K10055" s="19" t="n">
        <f aca="false">INDEX(Pricebook!$L$2:$L$1401,MATCH(D10055,Pricebook!$A$2:$A$1401,0))</f>
        <v>92.05</v>
      </c>
      <c r="L10055" s="19" t="n">
        <f aca="false">ROUND(F10055*K10055,2)</f>
        <v>184.1</v>
      </c>
      <c r="M10055" s="24" t="n">
        <f aca="false">DATE(YEAR(C10055),MONTH(C10055),1)</f>
        <v>46266</v>
      </c>
    </row>
    <row r="10056" customFormat="false" ht="15" hidden="false" customHeight="false" outlineLevel="0" collapsed="false">
      <c r="A10056" s="21" t="s">
        <v>4179</v>
      </c>
      <c r="B10056" s="21" t="s">
        <v>3139</v>
      </c>
      <c r="C10056" s="23" t="n">
        <v>46281</v>
      </c>
      <c r="D10056" s="21" t="s">
        <v>567</v>
      </c>
      <c r="E10056" s="21" t="s">
        <v>366</v>
      </c>
      <c r="F10056" s="12" t="n">
        <v>2</v>
      </c>
      <c r="G10056" s="19" t="n">
        <v>7.35</v>
      </c>
      <c r="H10056" s="19" t="n">
        <v>5.56</v>
      </c>
      <c r="I10056" s="19" t="n">
        <f aca="false">ROUND(F10056*G10056,2)</f>
        <v>14.7</v>
      </c>
      <c r="J10056" s="19" t="n">
        <f aca="false">ROUND(F10056*H10056,2)</f>
        <v>11.12</v>
      </c>
      <c r="K10056" s="19" t="n">
        <f aca="false">INDEX(Pricebook!$L$2:$L$1401,MATCH(D10056,Pricebook!$A$2:$A$1401,0))</f>
        <v>7.85</v>
      </c>
      <c r="L10056" s="19" t="n">
        <f aca="false">ROUND(F10056*K10056,2)</f>
        <v>15.7</v>
      </c>
      <c r="M10056" s="24" t="n">
        <f aca="false">DATE(YEAR(C10056),MONTH(C10056),1)</f>
        <v>46266</v>
      </c>
    </row>
    <row r="10057" customFormat="false" ht="15" hidden="false" customHeight="false" outlineLevel="0" collapsed="false">
      <c r="A10057" s="21" t="s">
        <v>4179</v>
      </c>
      <c r="B10057" s="21" t="s">
        <v>3139</v>
      </c>
      <c r="C10057" s="23" t="n">
        <v>46281</v>
      </c>
      <c r="D10057" s="21" t="s">
        <v>1130</v>
      </c>
      <c r="E10057" s="21" t="s">
        <v>971</v>
      </c>
      <c r="F10057" s="12" t="n">
        <v>7</v>
      </c>
      <c r="G10057" s="19" t="n">
        <v>1.7</v>
      </c>
      <c r="H10057" s="19" t="n">
        <v>1.39</v>
      </c>
      <c r="I10057" s="19" t="n">
        <f aca="false">ROUND(F10057*G10057,2)</f>
        <v>11.9</v>
      </c>
      <c r="J10057" s="19" t="n">
        <f aca="false">ROUND(F10057*H10057,2)</f>
        <v>9.73</v>
      </c>
      <c r="K10057" s="19" t="n">
        <f aca="false">INDEX(Pricebook!$L$2:$L$1401,MATCH(D10057,Pricebook!$A$2:$A$1401,0))</f>
        <v>2</v>
      </c>
      <c r="L10057" s="19" t="n">
        <f aca="false">ROUND(F10057*K10057,2)</f>
        <v>14</v>
      </c>
      <c r="M10057" s="24" t="n">
        <f aca="false">DATE(YEAR(C10057),MONTH(C10057),1)</f>
        <v>46266</v>
      </c>
    </row>
    <row r="10058" customFormat="false" ht="15" hidden="false" customHeight="false" outlineLevel="0" collapsed="false">
      <c r="A10058" s="21" t="s">
        <v>4179</v>
      </c>
      <c r="B10058" s="21" t="s">
        <v>3139</v>
      </c>
      <c r="C10058" s="23" t="n">
        <v>46281</v>
      </c>
      <c r="D10058" s="21" t="s">
        <v>1246</v>
      </c>
      <c r="E10058" s="21" t="s">
        <v>971</v>
      </c>
      <c r="F10058" s="12" t="n">
        <v>1</v>
      </c>
      <c r="G10058" s="19" t="n">
        <v>392.9</v>
      </c>
      <c r="H10058" s="19" t="n">
        <v>320.59</v>
      </c>
      <c r="I10058" s="19" t="n">
        <f aca="false">ROUND(F10058*G10058,2)</f>
        <v>392.9</v>
      </c>
      <c r="J10058" s="19" t="n">
        <f aca="false">ROUND(F10058*H10058,2)</f>
        <v>320.59</v>
      </c>
      <c r="K10058" s="19" t="n">
        <f aca="false">INDEX(Pricebook!$L$2:$L$1401,MATCH(D10058,Pricebook!$A$2:$A$1401,0))</f>
        <v>432.2</v>
      </c>
      <c r="L10058" s="19" t="n">
        <f aca="false">ROUND(F10058*K10058,2)</f>
        <v>432.2</v>
      </c>
      <c r="M10058" s="24" t="n">
        <f aca="false">DATE(YEAR(C10058),MONTH(C10058),1)</f>
        <v>46266</v>
      </c>
    </row>
    <row r="10059" customFormat="false" ht="15" hidden="false" customHeight="false" outlineLevel="0" collapsed="false">
      <c r="A10059" s="21" t="s">
        <v>4179</v>
      </c>
      <c r="B10059" s="21" t="s">
        <v>3139</v>
      </c>
      <c r="C10059" s="23" t="n">
        <v>46281</v>
      </c>
      <c r="D10059" s="21" t="s">
        <v>1052</v>
      </c>
      <c r="E10059" s="21" t="s">
        <v>971</v>
      </c>
      <c r="F10059" s="12" t="n">
        <v>50</v>
      </c>
      <c r="G10059" s="19" t="n">
        <v>18.05</v>
      </c>
      <c r="H10059" s="19" t="n">
        <v>14.5</v>
      </c>
      <c r="I10059" s="19" t="n">
        <f aca="false">ROUND(F10059*G10059,2)</f>
        <v>902.5</v>
      </c>
      <c r="J10059" s="19" t="n">
        <f aca="false">ROUND(F10059*H10059,2)</f>
        <v>725</v>
      </c>
      <c r="K10059" s="19" t="n">
        <f aca="false">INDEX(Pricebook!$L$2:$L$1401,MATCH(D10059,Pricebook!$A$2:$A$1401,0))</f>
        <v>20.75</v>
      </c>
      <c r="L10059" s="19" t="n">
        <f aca="false">ROUND(F10059*K10059,2)</f>
        <v>1037.5</v>
      </c>
      <c r="M10059" s="24" t="n">
        <f aca="false">DATE(YEAR(C10059),MONTH(C10059),1)</f>
        <v>46266</v>
      </c>
    </row>
    <row r="10060" customFormat="false" ht="15" hidden="false" customHeight="false" outlineLevel="0" collapsed="false">
      <c r="A10060" s="21" t="s">
        <v>4179</v>
      </c>
      <c r="B10060" s="21" t="s">
        <v>3139</v>
      </c>
      <c r="C10060" s="23" t="n">
        <v>46281</v>
      </c>
      <c r="D10060" s="21" t="s">
        <v>949</v>
      </c>
      <c r="E10060" s="21" t="s">
        <v>366</v>
      </c>
      <c r="F10060" s="12" t="n">
        <v>1</v>
      </c>
      <c r="G10060" s="19" t="n">
        <v>17.75</v>
      </c>
      <c r="H10060" s="19" t="n">
        <v>12.65</v>
      </c>
      <c r="I10060" s="19" t="n">
        <f aca="false">ROUND(F10060*G10060,2)</f>
        <v>17.75</v>
      </c>
      <c r="J10060" s="19" t="n">
        <f aca="false">ROUND(F10060*H10060,2)</f>
        <v>12.65</v>
      </c>
      <c r="K10060" s="19" t="n">
        <f aca="false">INDEX(Pricebook!$L$2:$L$1401,MATCH(D10060,Pricebook!$A$2:$A$1401,0))</f>
        <v>18.9</v>
      </c>
      <c r="L10060" s="19" t="n">
        <f aca="false">ROUND(F10060*K10060,2)</f>
        <v>18.9</v>
      </c>
      <c r="M10060" s="24" t="n">
        <f aca="false">DATE(YEAR(C10060),MONTH(C10060),1)</f>
        <v>46266</v>
      </c>
    </row>
    <row r="10061" customFormat="false" ht="15" hidden="false" customHeight="false" outlineLevel="0" collapsed="false">
      <c r="A10061" s="21" t="s">
        <v>4179</v>
      </c>
      <c r="B10061" s="21" t="s">
        <v>3139</v>
      </c>
      <c r="C10061" s="23" t="n">
        <v>46281</v>
      </c>
      <c r="D10061" s="21" t="s">
        <v>2832</v>
      </c>
      <c r="E10061" s="21" t="s">
        <v>2748</v>
      </c>
      <c r="F10061" s="12" t="n">
        <v>10</v>
      </c>
      <c r="G10061" s="19" t="n">
        <v>19.65</v>
      </c>
      <c r="H10061" s="19" t="n">
        <v>11.91</v>
      </c>
      <c r="I10061" s="19" t="n">
        <f aca="false">ROUND(F10061*G10061,2)</f>
        <v>196.5</v>
      </c>
      <c r="J10061" s="19" t="n">
        <f aca="false">ROUND(F10061*H10061,2)</f>
        <v>119.1</v>
      </c>
      <c r="K10061" s="19" t="n">
        <f aca="false">INDEX(Pricebook!$L$2:$L$1401,MATCH(D10061,Pricebook!$A$2:$A$1401,0))</f>
        <v>21.7</v>
      </c>
      <c r="L10061" s="19" t="n">
        <f aca="false">ROUND(F10061*K10061,2)</f>
        <v>217</v>
      </c>
      <c r="M10061" s="24" t="n">
        <f aca="false">DATE(YEAR(C10061),MONTH(C10061),1)</f>
        <v>46266</v>
      </c>
    </row>
    <row r="10062" customFormat="false" ht="15" hidden="false" customHeight="false" outlineLevel="0" collapsed="false">
      <c r="A10062" s="21" t="s">
        <v>4179</v>
      </c>
      <c r="B10062" s="21" t="s">
        <v>3139</v>
      </c>
      <c r="C10062" s="23" t="n">
        <v>46281</v>
      </c>
      <c r="D10062" s="21" t="s">
        <v>2918</v>
      </c>
      <c r="E10062" s="21" t="s">
        <v>2748</v>
      </c>
      <c r="F10062" s="12" t="n">
        <v>2</v>
      </c>
      <c r="G10062" s="19" t="n">
        <v>68.75</v>
      </c>
      <c r="H10062" s="19" t="n">
        <v>41.31</v>
      </c>
      <c r="I10062" s="19" t="n">
        <f aca="false">ROUND(F10062*G10062,2)</f>
        <v>137.5</v>
      </c>
      <c r="J10062" s="19" t="n">
        <f aca="false">ROUND(F10062*H10062,2)</f>
        <v>82.62</v>
      </c>
      <c r="K10062" s="19" t="n">
        <f aca="false">INDEX(Pricebook!$L$2:$L$1401,MATCH(D10062,Pricebook!$A$2:$A$1401,0))</f>
        <v>75.15</v>
      </c>
      <c r="L10062" s="19" t="n">
        <f aca="false">ROUND(F10062*K10062,2)</f>
        <v>150.3</v>
      </c>
      <c r="M10062" s="24" t="n">
        <f aca="false">DATE(YEAR(C10062),MONTH(C10062),1)</f>
        <v>46266</v>
      </c>
    </row>
    <row r="10063" customFormat="false" ht="15" hidden="false" customHeight="false" outlineLevel="0" collapsed="false">
      <c r="A10063" s="21" t="s">
        <v>4179</v>
      </c>
      <c r="B10063" s="21" t="s">
        <v>3139</v>
      </c>
      <c r="C10063" s="23" t="n">
        <v>46281</v>
      </c>
      <c r="D10063" s="21" t="s">
        <v>2916</v>
      </c>
      <c r="E10063" s="21" t="s">
        <v>2748</v>
      </c>
      <c r="F10063" s="12" t="n">
        <v>9</v>
      </c>
      <c r="G10063" s="19" t="n">
        <v>5.1</v>
      </c>
      <c r="H10063" s="19" t="n">
        <v>3.07</v>
      </c>
      <c r="I10063" s="19" t="n">
        <f aca="false">ROUND(F10063*G10063,2)</f>
        <v>45.9</v>
      </c>
      <c r="J10063" s="19" t="n">
        <f aca="false">ROUND(F10063*H10063,2)</f>
        <v>27.63</v>
      </c>
      <c r="K10063" s="19" t="n">
        <f aca="false">INDEX(Pricebook!$L$2:$L$1401,MATCH(D10063,Pricebook!$A$2:$A$1401,0))</f>
        <v>5.6</v>
      </c>
      <c r="L10063" s="19" t="n">
        <f aca="false">ROUND(F10063*K10063,2)</f>
        <v>50.4</v>
      </c>
      <c r="M10063" s="24" t="n">
        <f aca="false">DATE(YEAR(C10063),MONTH(C10063),1)</f>
        <v>46266</v>
      </c>
    </row>
    <row r="10064" customFormat="false" ht="15" hidden="false" customHeight="false" outlineLevel="0" collapsed="false">
      <c r="A10064" s="21" t="s">
        <v>4179</v>
      </c>
      <c r="B10064" s="21" t="s">
        <v>3139</v>
      </c>
      <c r="C10064" s="23" t="n">
        <v>46281</v>
      </c>
      <c r="D10064" s="21" t="s">
        <v>1166</v>
      </c>
      <c r="E10064" s="21" t="s">
        <v>971</v>
      </c>
      <c r="F10064" s="12" t="n">
        <v>6</v>
      </c>
      <c r="G10064" s="19" t="n">
        <v>2</v>
      </c>
      <c r="H10064" s="19" t="n">
        <v>1.64</v>
      </c>
      <c r="I10064" s="19" t="n">
        <f aca="false">ROUND(F10064*G10064,2)</f>
        <v>12</v>
      </c>
      <c r="J10064" s="19" t="n">
        <f aca="false">ROUND(F10064*H10064,2)</f>
        <v>9.84</v>
      </c>
      <c r="K10064" s="19" t="n">
        <f aca="false">INDEX(Pricebook!$L$2:$L$1401,MATCH(D10064,Pricebook!$A$2:$A$1401,0))</f>
        <v>2.35</v>
      </c>
      <c r="L10064" s="19" t="n">
        <f aca="false">ROUND(F10064*K10064,2)</f>
        <v>14.1</v>
      </c>
      <c r="M10064" s="24" t="n">
        <f aca="false">DATE(YEAR(C10064),MONTH(C10064),1)</f>
        <v>46266</v>
      </c>
    </row>
    <row r="10065" customFormat="false" ht="15" hidden="false" customHeight="false" outlineLevel="0" collapsed="false">
      <c r="A10065" s="21" t="s">
        <v>4179</v>
      </c>
      <c r="B10065" s="21" t="s">
        <v>3139</v>
      </c>
      <c r="C10065" s="23" t="n">
        <v>46281</v>
      </c>
      <c r="D10065" s="21" t="s">
        <v>1276</v>
      </c>
      <c r="E10065" s="21" t="s">
        <v>971</v>
      </c>
      <c r="F10065" s="12" t="n">
        <v>27</v>
      </c>
      <c r="G10065" s="19" t="n">
        <v>2</v>
      </c>
      <c r="H10065" s="19" t="n">
        <v>1.69</v>
      </c>
      <c r="I10065" s="19" t="n">
        <f aca="false">ROUND(F10065*G10065,2)</f>
        <v>54</v>
      </c>
      <c r="J10065" s="19" t="n">
        <f aca="false">ROUND(F10065*H10065,2)</f>
        <v>45.63</v>
      </c>
      <c r="K10065" s="19" t="n">
        <f aca="false">INDEX(Pricebook!$L$2:$L$1401,MATCH(D10065,Pricebook!$A$2:$A$1401,0))</f>
        <v>2.2</v>
      </c>
      <c r="L10065" s="19" t="n">
        <f aca="false">ROUND(F10065*K10065,2)</f>
        <v>59.4</v>
      </c>
      <c r="M10065" s="24" t="n">
        <f aca="false">DATE(YEAR(C10065),MONTH(C10065),1)</f>
        <v>46266</v>
      </c>
    </row>
    <row r="10066" customFormat="false" ht="15" hidden="false" customHeight="false" outlineLevel="0" collapsed="false">
      <c r="A10066" s="21" t="s">
        <v>4180</v>
      </c>
      <c r="B10066" s="21" t="s">
        <v>3684</v>
      </c>
      <c r="C10066" s="23" t="n">
        <v>46281</v>
      </c>
      <c r="D10066" s="21" t="s">
        <v>729</v>
      </c>
      <c r="E10066" s="21" t="s">
        <v>366</v>
      </c>
      <c r="F10066" s="12" t="n">
        <v>3</v>
      </c>
      <c r="G10066" s="19" t="n">
        <v>11.95</v>
      </c>
      <c r="H10066" s="19" t="n">
        <v>8.69</v>
      </c>
      <c r="I10066" s="19" t="n">
        <f aca="false">ROUND(F10066*G10066,2)</f>
        <v>35.85</v>
      </c>
      <c r="J10066" s="19" t="n">
        <f aca="false">ROUND(F10066*H10066,2)</f>
        <v>26.07</v>
      </c>
      <c r="K10066" s="19" t="n">
        <f aca="false">INDEX(Pricebook!$L$2:$L$1401,MATCH(D10066,Pricebook!$A$2:$A$1401,0))</f>
        <v>13</v>
      </c>
      <c r="L10066" s="19" t="n">
        <f aca="false">ROUND(F10066*K10066,2)</f>
        <v>39</v>
      </c>
      <c r="M10066" s="24" t="n">
        <f aca="false">DATE(YEAR(C10066),MONTH(C10066),1)</f>
        <v>46266</v>
      </c>
    </row>
    <row r="10067" customFormat="false" ht="15" hidden="false" customHeight="false" outlineLevel="0" collapsed="false">
      <c r="A10067" s="21" t="s">
        <v>4180</v>
      </c>
      <c r="B10067" s="21" t="s">
        <v>3684</v>
      </c>
      <c r="C10067" s="23" t="n">
        <v>46281</v>
      </c>
      <c r="D10067" s="21" t="s">
        <v>2581</v>
      </c>
      <c r="E10067" s="21" t="s">
        <v>2466</v>
      </c>
      <c r="F10067" s="12" t="n">
        <v>5</v>
      </c>
      <c r="G10067" s="19" t="n">
        <v>8.55</v>
      </c>
      <c r="H10067" s="19" t="n">
        <v>5.36</v>
      </c>
      <c r="I10067" s="19" t="n">
        <f aca="false">ROUND(F10067*G10067,2)</f>
        <v>42.75</v>
      </c>
      <c r="J10067" s="19" t="n">
        <f aca="false">ROUND(F10067*H10067,2)</f>
        <v>26.8</v>
      </c>
      <c r="K10067" s="19" t="n">
        <f aca="false">INDEX(Pricebook!$L$2:$L$1401,MATCH(D10067,Pricebook!$A$2:$A$1401,0))</f>
        <v>8.95</v>
      </c>
      <c r="L10067" s="19" t="n">
        <f aca="false">ROUND(F10067*K10067,2)</f>
        <v>44.75</v>
      </c>
      <c r="M10067" s="24" t="n">
        <f aca="false">DATE(YEAR(C10067),MONTH(C10067),1)</f>
        <v>46266</v>
      </c>
    </row>
    <row r="10068" customFormat="false" ht="15" hidden="false" customHeight="false" outlineLevel="0" collapsed="false">
      <c r="A10068" s="21" t="s">
        <v>4180</v>
      </c>
      <c r="B10068" s="21" t="s">
        <v>3684</v>
      </c>
      <c r="C10068" s="23" t="n">
        <v>46281</v>
      </c>
      <c r="D10068" s="21" t="s">
        <v>2816</v>
      </c>
      <c r="E10068" s="21" t="s">
        <v>2748</v>
      </c>
      <c r="F10068" s="12" t="n">
        <v>1</v>
      </c>
      <c r="G10068" s="19" t="n">
        <v>39.75</v>
      </c>
      <c r="H10068" s="19" t="n">
        <v>24.1</v>
      </c>
      <c r="I10068" s="19" t="n">
        <f aca="false">ROUND(F10068*G10068,2)</f>
        <v>39.75</v>
      </c>
      <c r="J10068" s="19" t="n">
        <f aca="false">ROUND(F10068*H10068,2)</f>
        <v>24.1</v>
      </c>
      <c r="K10068" s="19" t="n">
        <f aca="false">INDEX(Pricebook!$L$2:$L$1401,MATCH(D10068,Pricebook!$A$2:$A$1401,0))</f>
        <v>43.75</v>
      </c>
      <c r="L10068" s="19" t="n">
        <f aca="false">ROUND(F10068*K10068,2)</f>
        <v>43.75</v>
      </c>
      <c r="M10068" s="24" t="n">
        <f aca="false">DATE(YEAR(C10068),MONTH(C10068),1)</f>
        <v>46266</v>
      </c>
    </row>
    <row r="10069" customFormat="false" ht="15" hidden="false" customHeight="false" outlineLevel="0" collapsed="false">
      <c r="A10069" s="21" t="s">
        <v>4180</v>
      </c>
      <c r="B10069" s="21" t="s">
        <v>3684</v>
      </c>
      <c r="C10069" s="23" t="n">
        <v>46281</v>
      </c>
      <c r="D10069" s="21" t="s">
        <v>2918</v>
      </c>
      <c r="E10069" s="21" t="s">
        <v>2748</v>
      </c>
      <c r="F10069" s="12" t="n">
        <v>1</v>
      </c>
      <c r="G10069" s="19" t="n">
        <v>68.75</v>
      </c>
      <c r="H10069" s="19" t="n">
        <v>41.31</v>
      </c>
      <c r="I10069" s="19" t="n">
        <f aca="false">ROUND(F10069*G10069,2)</f>
        <v>68.75</v>
      </c>
      <c r="J10069" s="19" t="n">
        <f aca="false">ROUND(F10069*H10069,2)</f>
        <v>41.31</v>
      </c>
      <c r="K10069" s="19" t="n">
        <f aca="false">INDEX(Pricebook!$L$2:$L$1401,MATCH(D10069,Pricebook!$A$2:$A$1401,0))</f>
        <v>75.15</v>
      </c>
      <c r="L10069" s="19" t="n">
        <f aca="false">ROUND(F10069*K10069,2)</f>
        <v>75.15</v>
      </c>
      <c r="M10069" s="24" t="n">
        <f aca="false">DATE(YEAR(C10069),MONTH(C10069),1)</f>
        <v>46266</v>
      </c>
    </row>
    <row r="10070" customFormat="false" ht="15" hidden="false" customHeight="false" outlineLevel="0" collapsed="false">
      <c r="A10070" s="21" t="s">
        <v>4180</v>
      </c>
      <c r="B10070" s="21" t="s">
        <v>3684</v>
      </c>
      <c r="C10070" s="23" t="n">
        <v>46281</v>
      </c>
      <c r="D10070" s="21" t="s">
        <v>857</v>
      </c>
      <c r="E10070" s="21" t="s">
        <v>366</v>
      </c>
      <c r="F10070" s="12" t="n">
        <v>3</v>
      </c>
      <c r="G10070" s="19" t="n">
        <v>8.4</v>
      </c>
      <c r="H10070" s="19" t="n">
        <v>6.02</v>
      </c>
      <c r="I10070" s="19" t="n">
        <f aca="false">ROUND(F10070*G10070,2)</f>
        <v>25.2</v>
      </c>
      <c r="J10070" s="19" t="n">
        <f aca="false">ROUND(F10070*H10070,2)</f>
        <v>18.06</v>
      </c>
      <c r="K10070" s="19" t="n">
        <f aca="false">INDEX(Pricebook!$L$2:$L$1401,MATCH(D10070,Pricebook!$A$2:$A$1401,0))</f>
        <v>9</v>
      </c>
      <c r="L10070" s="19" t="n">
        <f aca="false">ROUND(F10070*K10070,2)</f>
        <v>27</v>
      </c>
      <c r="M10070" s="24" t="n">
        <f aca="false">DATE(YEAR(C10070),MONTH(C10070),1)</f>
        <v>46266</v>
      </c>
    </row>
    <row r="10071" customFormat="false" ht="15" hidden="false" customHeight="false" outlineLevel="0" collapsed="false">
      <c r="A10071" s="21" t="s">
        <v>4180</v>
      </c>
      <c r="B10071" s="21" t="s">
        <v>3684</v>
      </c>
      <c r="C10071" s="23" t="n">
        <v>46281</v>
      </c>
      <c r="D10071" s="21" t="s">
        <v>2832</v>
      </c>
      <c r="E10071" s="21" t="s">
        <v>2748</v>
      </c>
      <c r="F10071" s="12" t="n">
        <v>8</v>
      </c>
      <c r="G10071" s="19" t="n">
        <v>19.65</v>
      </c>
      <c r="H10071" s="19" t="n">
        <v>11.91</v>
      </c>
      <c r="I10071" s="19" t="n">
        <f aca="false">ROUND(F10071*G10071,2)</f>
        <v>157.2</v>
      </c>
      <c r="J10071" s="19" t="n">
        <f aca="false">ROUND(F10071*H10071,2)</f>
        <v>95.28</v>
      </c>
      <c r="K10071" s="19" t="n">
        <f aca="false">INDEX(Pricebook!$L$2:$L$1401,MATCH(D10071,Pricebook!$A$2:$A$1401,0))</f>
        <v>21.7</v>
      </c>
      <c r="L10071" s="19" t="n">
        <f aca="false">ROUND(F10071*K10071,2)</f>
        <v>173.6</v>
      </c>
      <c r="M10071" s="24" t="n">
        <f aca="false">DATE(YEAR(C10071),MONTH(C10071),1)</f>
        <v>46266</v>
      </c>
    </row>
    <row r="10072" customFormat="false" ht="15" hidden="false" customHeight="false" outlineLevel="0" collapsed="false">
      <c r="A10072" s="21" t="s">
        <v>4180</v>
      </c>
      <c r="B10072" s="21" t="s">
        <v>3684</v>
      </c>
      <c r="C10072" s="23" t="n">
        <v>46281</v>
      </c>
      <c r="D10072" s="21" t="s">
        <v>521</v>
      </c>
      <c r="E10072" s="21" t="s">
        <v>366</v>
      </c>
      <c r="F10072" s="12" t="n">
        <v>1</v>
      </c>
      <c r="G10072" s="19" t="n">
        <v>12.55</v>
      </c>
      <c r="H10072" s="19" t="n">
        <v>9.14</v>
      </c>
      <c r="I10072" s="19" t="n">
        <f aca="false">ROUND(F10072*G10072,2)</f>
        <v>12.55</v>
      </c>
      <c r="J10072" s="19" t="n">
        <f aca="false">ROUND(F10072*H10072,2)</f>
        <v>9.14</v>
      </c>
      <c r="K10072" s="19" t="n">
        <f aca="false">INDEX(Pricebook!$L$2:$L$1401,MATCH(D10072,Pricebook!$A$2:$A$1401,0))</f>
        <v>13.65</v>
      </c>
      <c r="L10072" s="19" t="n">
        <f aca="false">ROUND(F10072*K10072,2)</f>
        <v>13.65</v>
      </c>
      <c r="M10072" s="24" t="n">
        <f aca="false">DATE(YEAR(C10072),MONTH(C10072),1)</f>
        <v>46266</v>
      </c>
    </row>
    <row r="10073" customFormat="false" ht="15" hidden="false" customHeight="false" outlineLevel="0" collapsed="false">
      <c r="A10073" s="21" t="s">
        <v>4180</v>
      </c>
      <c r="B10073" s="21" t="s">
        <v>3684</v>
      </c>
      <c r="C10073" s="23" t="n">
        <v>46281</v>
      </c>
      <c r="D10073" s="21" t="s">
        <v>2916</v>
      </c>
      <c r="E10073" s="21" t="s">
        <v>2748</v>
      </c>
      <c r="F10073" s="12" t="n">
        <v>5</v>
      </c>
      <c r="G10073" s="19" t="n">
        <v>5.1</v>
      </c>
      <c r="H10073" s="19" t="n">
        <v>3.07</v>
      </c>
      <c r="I10073" s="19" t="n">
        <f aca="false">ROUND(F10073*G10073,2)</f>
        <v>25.5</v>
      </c>
      <c r="J10073" s="19" t="n">
        <f aca="false">ROUND(F10073*H10073,2)</f>
        <v>15.35</v>
      </c>
      <c r="K10073" s="19" t="n">
        <f aca="false">INDEX(Pricebook!$L$2:$L$1401,MATCH(D10073,Pricebook!$A$2:$A$1401,0))</f>
        <v>5.6</v>
      </c>
      <c r="L10073" s="19" t="n">
        <f aca="false">ROUND(F10073*K10073,2)</f>
        <v>28</v>
      </c>
      <c r="M10073" s="24" t="n">
        <f aca="false">DATE(YEAR(C10073),MONTH(C10073),1)</f>
        <v>46266</v>
      </c>
    </row>
    <row r="10074" customFormat="false" ht="15" hidden="false" customHeight="false" outlineLevel="0" collapsed="false">
      <c r="A10074" s="21" t="s">
        <v>4180</v>
      </c>
      <c r="B10074" s="21" t="s">
        <v>3684</v>
      </c>
      <c r="C10074" s="23" t="n">
        <v>46281</v>
      </c>
      <c r="D10074" s="21" t="s">
        <v>2513</v>
      </c>
      <c r="E10074" s="21" t="s">
        <v>2466</v>
      </c>
      <c r="F10074" s="12" t="n">
        <v>2</v>
      </c>
      <c r="G10074" s="19" t="n">
        <v>6.35</v>
      </c>
      <c r="H10074" s="19" t="n">
        <v>3.98</v>
      </c>
      <c r="I10074" s="19" t="n">
        <f aca="false">ROUND(F10074*G10074,2)</f>
        <v>12.7</v>
      </c>
      <c r="J10074" s="19" t="n">
        <f aca="false">ROUND(F10074*H10074,2)</f>
        <v>7.96</v>
      </c>
      <c r="K10074" s="19" t="n">
        <f aca="false">INDEX(Pricebook!$L$2:$L$1401,MATCH(D10074,Pricebook!$A$2:$A$1401,0))</f>
        <v>6.65</v>
      </c>
      <c r="L10074" s="19" t="n">
        <f aca="false">ROUND(F10074*K10074,2)</f>
        <v>13.3</v>
      </c>
      <c r="M10074" s="24" t="n">
        <f aca="false">DATE(YEAR(C10074),MONTH(C10074),1)</f>
        <v>46266</v>
      </c>
    </row>
    <row r="10075" customFormat="false" ht="15" hidden="false" customHeight="false" outlineLevel="0" collapsed="false">
      <c r="A10075" s="21" t="s">
        <v>4180</v>
      </c>
      <c r="B10075" s="21" t="s">
        <v>3684</v>
      </c>
      <c r="C10075" s="23" t="n">
        <v>46281</v>
      </c>
      <c r="D10075" s="21" t="s">
        <v>2858</v>
      </c>
      <c r="E10075" s="21" t="s">
        <v>2748</v>
      </c>
      <c r="F10075" s="12" t="n">
        <v>5</v>
      </c>
      <c r="G10075" s="19" t="n">
        <v>3.45</v>
      </c>
      <c r="H10075" s="19" t="n">
        <v>2.43</v>
      </c>
      <c r="I10075" s="19" t="n">
        <f aca="false">ROUND(F10075*G10075,2)</f>
        <v>17.25</v>
      </c>
      <c r="J10075" s="19" t="n">
        <f aca="false">ROUND(F10075*H10075,2)</f>
        <v>12.15</v>
      </c>
      <c r="K10075" s="19" t="n">
        <f aca="false">INDEX(Pricebook!$L$2:$L$1401,MATCH(D10075,Pricebook!$A$2:$A$1401,0))</f>
        <v>3.8</v>
      </c>
      <c r="L10075" s="19" t="n">
        <f aca="false">ROUND(F10075*K10075,2)</f>
        <v>19</v>
      </c>
      <c r="M10075" s="24" t="n">
        <f aca="false">DATE(YEAR(C10075),MONTH(C10075),1)</f>
        <v>46266</v>
      </c>
    </row>
    <row r="10076" customFormat="false" ht="15" hidden="false" customHeight="false" outlineLevel="0" collapsed="false">
      <c r="A10076" s="21" t="s">
        <v>4180</v>
      </c>
      <c r="B10076" s="21" t="s">
        <v>3684</v>
      </c>
      <c r="C10076" s="23" t="n">
        <v>46281</v>
      </c>
      <c r="D10076" s="21" t="s">
        <v>757</v>
      </c>
      <c r="E10076" s="21" t="s">
        <v>366</v>
      </c>
      <c r="F10076" s="12" t="n">
        <v>1</v>
      </c>
      <c r="G10076" s="19" t="n">
        <v>11.7</v>
      </c>
      <c r="H10076" s="19" t="n">
        <v>8.45</v>
      </c>
      <c r="I10076" s="19" t="n">
        <f aca="false">ROUND(F10076*G10076,2)</f>
        <v>11.7</v>
      </c>
      <c r="J10076" s="19" t="n">
        <f aca="false">ROUND(F10076*H10076,2)</f>
        <v>8.45</v>
      </c>
      <c r="K10076" s="19" t="n">
        <f aca="false">INDEX(Pricebook!$L$2:$L$1401,MATCH(D10076,Pricebook!$A$2:$A$1401,0))</f>
        <v>12.65</v>
      </c>
      <c r="L10076" s="19" t="n">
        <f aca="false">ROUND(F10076*K10076,2)</f>
        <v>12.65</v>
      </c>
      <c r="M10076" s="24" t="n">
        <f aca="false">DATE(YEAR(C10076),MONTH(C10076),1)</f>
        <v>46266</v>
      </c>
    </row>
    <row r="10077" customFormat="false" ht="15" hidden="false" customHeight="false" outlineLevel="0" collapsed="false">
      <c r="A10077" s="21" t="s">
        <v>4180</v>
      </c>
      <c r="B10077" s="21" t="s">
        <v>3684</v>
      </c>
      <c r="C10077" s="23" t="n">
        <v>46281</v>
      </c>
      <c r="D10077" s="21" t="s">
        <v>2577</v>
      </c>
      <c r="E10077" s="21" t="s">
        <v>2466</v>
      </c>
      <c r="F10077" s="12" t="n">
        <v>1</v>
      </c>
      <c r="G10077" s="19" t="n">
        <v>153.35</v>
      </c>
      <c r="H10077" s="19" t="n">
        <v>94.77</v>
      </c>
      <c r="I10077" s="19" t="n">
        <f aca="false">ROUND(F10077*G10077,2)</f>
        <v>153.35</v>
      </c>
      <c r="J10077" s="19" t="n">
        <f aca="false">ROUND(F10077*H10077,2)</f>
        <v>94.77</v>
      </c>
      <c r="K10077" s="19" t="n">
        <f aca="false">INDEX(Pricebook!$L$2:$L$1401,MATCH(D10077,Pricebook!$A$2:$A$1401,0))</f>
        <v>157.95</v>
      </c>
      <c r="L10077" s="19" t="n">
        <f aca="false">ROUND(F10077*K10077,2)</f>
        <v>157.95</v>
      </c>
      <c r="M10077" s="24" t="n">
        <f aca="false">DATE(YEAR(C10077),MONTH(C10077),1)</f>
        <v>46266</v>
      </c>
    </row>
    <row r="10078" customFormat="false" ht="15" hidden="false" customHeight="false" outlineLevel="0" collapsed="false">
      <c r="A10078" s="21" t="s">
        <v>4180</v>
      </c>
      <c r="B10078" s="21" t="s">
        <v>3684</v>
      </c>
      <c r="C10078" s="23" t="n">
        <v>46281</v>
      </c>
      <c r="D10078" s="21" t="s">
        <v>2896</v>
      </c>
      <c r="E10078" s="21" t="s">
        <v>2748</v>
      </c>
      <c r="F10078" s="12" t="n">
        <v>4</v>
      </c>
      <c r="G10078" s="19" t="n">
        <v>27</v>
      </c>
      <c r="H10078" s="19" t="n">
        <v>16.26</v>
      </c>
      <c r="I10078" s="19" t="n">
        <f aca="false">ROUND(F10078*G10078,2)</f>
        <v>108</v>
      </c>
      <c r="J10078" s="19" t="n">
        <f aca="false">ROUND(F10078*H10078,2)</f>
        <v>65.04</v>
      </c>
      <c r="K10078" s="19" t="n">
        <f aca="false">INDEX(Pricebook!$L$2:$L$1401,MATCH(D10078,Pricebook!$A$2:$A$1401,0))</f>
        <v>29.6</v>
      </c>
      <c r="L10078" s="19" t="n">
        <f aca="false">ROUND(F10078*K10078,2)</f>
        <v>118.4</v>
      </c>
      <c r="M10078" s="24" t="n">
        <f aca="false">DATE(YEAR(C10078),MONTH(C10078),1)</f>
        <v>46266</v>
      </c>
    </row>
    <row r="10079" customFormat="false" ht="15" hidden="false" customHeight="false" outlineLevel="0" collapsed="false">
      <c r="A10079" s="21" t="s">
        <v>4180</v>
      </c>
      <c r="B10079" s="21" t="s">
        <v>3684</v>
      </c>
      <c r="C10079" s="23" t="n">
        <v>46281</v>
      </c>
      <c r="D10079" s="21" t="s">
        <v>685</v>
      </c>
      <c r="E10079" s="21" t="s">
        <v>366</v>
      </c>
      <c r="F10079" s="12" t="n">
        <v>1</v>
      </c>
      <c r="G10079" s="19" t="n">
        <v>53.3</v>
      </c>
      <c r="H10079" s="19" t="n">
        <v>38.63</v>
      </c>
      <c r="I10079" s="19" t="n">
        <f aca="false">ROUND(F10079*G10079,2)</f>
        <v>53.3</v>
      </c>
      <c r="J10079" s="19" t="n">
        <f aca="false">ROUND(F10079*H10079,2)</f>
        <v>38.63</v>
      </c>
      <c r="K10079" s="19" t="n">
        <f aca="false">INDEX(Pricebook!$L$2:$L$1401,MATCH(D10079,Pricebook!$A$2:$A$1401,0))</f>
        <v>57.7</v>
      </c>
      <c r="L10079" s="19" t="n">
        <f aca="false">ROUND(F10079*K10079,2)</f>
        <v>57.7</v>
      </c>
      <c r="M10079" s="24" t="n">
        <f aca="false">DATE(YEAR(C10079),MONTH(C10079),1)</f>
        <v>46266</v>
      </c>
    </row>
    <row r="10080" customFormat="false" ht="15" hidden="false" customHeight="false" outlineLevel="0" collapsed="false">
      <c r="A10080" s="21" t="s">
        <v>4181</v>
      </c>
      <c r="B10080" s="21" t="s">
        <v>3128</v>
      </c>
      <c r="C10080" s="23" t="n">
        <v>46281</v>
      </c>
      <c r="D10080" s="21" t="s">
        <v>1106</v>
      </c>
      <c r="E10080" s="21" t="s">
        <v>971</v>
      </c>
      <c r="F10080" s="12" t="n">
        <v>30</v>
      </c>
      <c r="G10080" s="19" t="n">
        <v>57.15</v>
      </c>
      <c r="H10080" s="19" t="n">
        <v>46.63</v>
      </c>
      <c r="I10080" s="19" t="n">
        <f aca="false">ROUND(F10080*G10080,2)</f>
        <v>1714.5</v>
      </c>
      <c r="J10080" s="19" t="n">
        <f aca="false">ROUND(F10080*H10080,2)</f>
        <v>1398.9</v>
      </c>
      <c r="K10080" s="19" t="n">
        <f aca="false">INDEX(Pricebook!$L$2:$L$1401,MATCH(D10080,Pricebook!$A$2:$A$1401,0))</f>
        <v>66.65</v>
      </c>
      <c r="L10080" s="19" t="n">
        <f aca="false">ROUND(F10080*K10080,2)</f>
        <v>1999.5</v>
      </c>
      <c r="M10080" s="24" t="n">
        <f aca="false">DATE(YEAR(C10080),MONTH(C10080),1)</f>
        <v>46266</v>
      </c>
    </row>
    <row r="10081" customFormat="false" ht="15" hidden="false" customHeight="false" outlineLevel="0" collapsed="false">
      <c r="A10081" s="21" t="s">
        <v>4181</v>
      </c>
      <c r="B10081" s="21" t="s">
        <v>3128</v>
      </c>
      <c r="C10081" s="23" t="n">
        <v>46281</v>
      </c>
      <c r="D10081" s="21" t="s">
        <v>665</v>
      </c>
      <c r="E10081" s="21" t="s">
        <v>366</v>
      </c>
      <c r="F10081" s="12" t="n">
        <v>1</v>
      </c>
      <c r="G10081" s="19" t="n">
        <v>28.25</v>
      </c>
      <c r="H10081" s="19" t="n">
        <v>20.57</v>
      </c>
      <c r="I10081" s="19" t="n">
        <f aca="false">ROUND(F10081*G10081,2)</f>
        <v>28.25</v>
      </c>
      <c r="J10081" s="19" t="n">
        <f aca="false">ROUND(F10081*H10081,2)</f>
        <v>20.57</v>
      </c>
      <c r="K10081" s="19" t="n">
        <f aca="false">INDEX(Pricebook!$L$2:$L$1401,MATCH(D10081,Pricebook!$A$2:$A$1401,0))</f>
        <v>30.75</v>
      </c>
      <c r="L10081" s="19" t="n">
        <f aca="false">ROUND(F10081*K10081,2)</f>
        <v>30.75</v>
      </c>
      <c r="M10081" s="24" t="n">
        <f aca="false">DATE(YEAR(C10081),MONTH(C10081),1)</f>
        <v>46266</v>
      </c>
    </row>
    <row r="10082" customFormat="false" ht="15" hidden="false" customHeight="false" outlineLevel="0" collapsed="false">
      <c r="A10082" s="21" t="s">
        <v>4181</v>
      </c>
      <c r="B10082" s="21" t="s">
        <v>3128</v>
      </c>
      <c r="C10082" s="23" t="n">
        <v>46281</v>
      </c>
      <c r="D10082" s="21" t="s">
        <v>2493</v>
      </c>
      <c r="E10082" s="21" t="s">
        <v>2466</v>
      </c>
      <c r="F10082" s="12" t="n">
        <v>3</v>
      </c>
      <c r="G10082" s="19" t="n">
        <v>180</v>
      </c>
      <c r="H10082" s="19" t="n">
        <v>111.5</v>
      </c>
      <c r="I10082" s="19" t="n">
        <f aca="false">ROUND(F10082*G10082,2)</f>
        <v>540</v>
      </c>
      <c r="J10082" s="19" t="n">
        <f aca="false">ROUND(F10082*H10082,2)</f>
        <v>334.5</v>
      </c>
      <c r="K10082" s="19" t="n">
        <f aca="false">INDEX(Pricebook!$L$2:$L$1401,MATCH(D10082,Pricebook!$A$2:$A$1401,0))</f>
        <v>185.85</v>
      </c>
      <c r="L10082" s="19" t="n">
        <f aca="false">ROUND(F10082*K10082,2)</f>
        <v>557.55</v>
      </c>
      <c r="M10082" s="24" t="n">
        <f aca="false">DATE(YEAR(C10082),MONTH(C10082),1)</f>
        <v>46266</v>
      </c>
    </row>
    <row r="10083" customFormat="false" ht="15" hidden="false" customHeight="false" outlineLevel="0" collapsed="false">
      <c r="A10083" s="21" t="s">
        <v>4181</v>
      </c>
      <c r="B10083" s="21" t="s">
        <v>3128</v>
      </c>
      <c r="C10083" s="23" t="n">
        <v>46281</v>
      </c>
      <c r="D10083" s="21" t="s">
        <v>1352</v>
      </c>
      <c r="E10083" s="21" t="s">
        <v>971</v>
      </c>
      <c r="F10083" s="12" t="n">
        <v>1</v>
      </c>
      <c r="G10083" s="19" t="n">
        <v>75.55</v>
      </c>
      <c r="H10083" s="19" t="n">
        <v>69.35</v>
      </c>
      <c r="I10083" s="19" t="n">
        <f aca="false">ROUND(F10083*G10083,2)</f>
        <v>75.55</v>
      </c>
      <c r="J10083" s="19" t="n">
        <f aca="false">ROUND(F10083*H10083,2)</f>
        <v>69.35</v>
      </c>
      <c r="K10083" s="19" t="n">
        <f aca="false">INDEX(Pricebook!$L$2:$L$1401,MATCH(D10083,Pricebook!$A$2:$A$1401,0))</f>
        <v>87.8</v>
      </c>
      <c r="L10083" s="19" t="n">
        <f aca="false">ROUND(F10083*K10083,2)</f>
        <v>87.8</v>
      </c>
      <c r="M10083" s="24" t="n">
        <f aca="false">DATE(YEAR(C10083),MONTH(C10083),1)</f>
        <v>46266</v>
      </c>
    </row>
    <row r="10084" customFormat="false" ht="15" hidden="false" customHeight="false" outlineLevel="0" collapsed="false">
      <c r="A10084" s="21" t="s">
        <v>4181</v>
      </c>
      <c r="B10084" s="21" t="s">
        <v>3128</v>
      </c>
      <c r="C10084" s="23" t="n">
        <v>46281</v>
      </c>
      <c r="D10084" s="21" t="s">
        <v>2471</v>
      </c>
      <c r="E10084" s="21" t="s">
        <v>2466</v>
      </c>
      <c r="F10084" s="12" t="n">
        <v>1</v>
      </c>
      <c r="G10084" s="19" t="n">
        <v>81</v>
      </c>
      <c r="H10084" s="19" t="n">
        <v>50.19</v>
      </c>
      <c r="I10084" s="19" t="n">
        <f aca="false">ROUND(F10084*G10084,2)</f>
        <v>81</v>
      </c>
      <c r="J10084" s="19" t="n">
        <f aca="false">ROUND(F10084*H10084,2)</f>
        <v>50.19</v>
      </c>
      <c r="K10084" s="19" t="n">
        <f aca="false">INDEX(Pricebook!$L$2:$L$1401,MATCH(D10084,Pricebook!$A$2:$A$1401,0))</f>
        <v>83.65</v>
      </c>
      <c r="L10084" s="19" t="n">
        <f aca="false">ROUND(F10084*K10084,2)</f>
        <v>83.65</v>
      </c>
      <c r="M10084" s="24" t="n">
        <f aca="false">DATE(YEAR(C10084),MONTH(C10084),1)</f>
        <v>46266</v>
      </c>
    </row>
    <row r="10085" customFormat="false" ht="15" hidden="false" customHeight="false" outlineLevel="0" collapsed="false">
      <c r="A10085" s="21" t="s">
        <v>4181</v>
      </c>
      <c r="B10085" s="21" t="s">
        <v>3128</v>
      </c>
      <c r="C10085" s="23" t="n">
        <v>46281</v>
      </c>
      <c r="D10085" s="21" t="s">
        <v>685</v>
      </c>
      <c r="E10085" s="21" t="s">
        <v>366</v>
      </c>
      <c r="F10085" s="12" t="n">
        <v>1</v>
      </c>
      <c r="G10085" s="19" t="n">
        <v>53.3</v>
      </c>
      <c r="H10085" s="19" t="n">
        <v>38.63</v>
      </c>
      <c r="I10085" s="19" t="n">
        <f aca="false">ROUND(F10085*G10085,2)</f>
        <v>53.3</v>
      </c>
      <c r="J10085" s="19" t="n">
        <f aca="false">ROUND(F10085*H10085,2)</f>
        <v>38.63</v>
      </c>
      <c r="K10085" s="19" t="n">
        <f aca="false">INDEX(Pricebook!$L$2:$L$1401,MATCH(D10085,Pricebook!$A$2:$A$1401,0))</f>
        <v>57.7</v>
      </c>
      <c r="L10085" s="19" t="n">
        <f aca="false">ROUND(F10085*K10085,2)</f>
        <v>57.7</v>
      </c>
      <c r="M10085" s="24" t="n">
        <f aca="false">DATE(YEAR(C10085),MONTH(C10085),1)</f>
        <v>46266</v>
      </c>
    </row>
    <row r="10086" customFormat="false" ht="15" hidden="false" customHeight="false" outlineLevel="0" collapsed="false">
      <c r="A10086" s="21" t="s">
        <v>4181</v>
      </c>
      <c r="B10086" s="21" t="s">
        <v>3128</v>
      </c>
      <c r="C10086" s="23" t="n">
        <v>46281</v>
      </c>
      <c r="D10086" s="21" t="s">
        <v>2489</v>
      </c>
      <c r="E10086" s="21" t="s">
        <v>2466</v>
      </c>
      <c r="F10086" s="12" t="n">
        <v>3</v>
      </c>
      <c r="G10086" s="19" t="n">
        <v>101.75</v>
      </c>
      <c r="H10086" s="19" t="n">
        <v>73.78</v>
      </c>
      <c r="I10086" s="19" t="n">
        <f aca="false">ROUND(F10086*G10086,2)</f>
        <v>305.25</v>
      </c>
      <c r="J10086" s="19" t="n">
        <f aca="false">ROUND(F10086*H10086,2)</f>
        <v>221.34</v>
      </c>
      <c r="K10086" s="19" t="n">
        <f aca="false">INDEX(Pricebook!$L$2:$L$1401,MATCH(D10086,Pricebook!$A$2:$A$1401,0))</f>
        <v>106.95</v>
      </c>
      <c r="L10086" s="19" t="n">
        <f aca="false">ROUND(F10086*K10086,2)</f>
        <v>320.85</v>
      </c>
      <c r="M10086" s="24" t="n">
        <f aca="false">DATE(YEAR(C10086),MONTH(C10086),1)</f>
        <v>46266</v>
      </c>
    </row>
    <row r="10087" customFormat="false" ht="15" hidden="false" customHeight="false" outlineLevel="0" collapsed="false">
      <c r="A10087" s="21" t="s">
        <v>4181</v>
      </c>
      <c r="B10087" s="21" t="s">
        <v>3128</v>
      </c>
      <c r="C10087" s="23" t="n">
        <v>46281</v>
      </c>
      <c r="D10087" s="21" t="s">
        <v>207</v>
      </c>
      <c r="E10087" s="21" t="s">
        <v>108</v>
      </c>
      <c r="F10087" s="12" t="n">
        <v>1</v>
      </c>
      <c r="G10087" s="19" t="n">
        <v>60.4</v>
      </c>
      <c r="H10087" s="19" t="n">
        <v>49.82</v>
      </c>
      <c r="I10087" s="19" t="n">
        <f aca="false">ROUND(F10087*G10087,2)</f>
        <v>60.4</v>
      </c>
      <c r="J10087" s="19" t="n">
        <f aca="false">ROUND(F10087*H10087,2)</f>
        <v>49.82</v>
      </c>
      <c r="K10087" s="19" t="n">
        <f aca="false">INDEX(Pricebook!$L$2:$L$1401,MATCH(D10087,Pricebook!$A$2:$A$1401,0))</f>
        <v>65.6</v>
      </c>
      <c r="L10087" s="19" t="n">
        <f aca="false">ROUND(F10087*K10087,2)</f>
        <v>65.6</v>
      </c>
      <c r="M10087" s="24" t="n">
        <f aca="false">DATE(YEAR(C10087),MONTH(C10087),1)</f>
        <v>46266</v>
      </c>
    </row>
    <row r="10088" customFormat="false" ht="15" hidden="false" customHeight="false" outlineLevel="0" collapsed="false">
      <c r="A10088" s="21" t="s">
        <v>4181</v>
      </c>
      <c r="B10088" s="21" t="s">
        <v>3128</v>
      </c>
      <c r="C10088" s="23" t="n">
        <v>46281</v>
      </c>
      <c r="D10088" s="21" t="s">
        <v>145</v>
      </c>
      <c r="E10088" s="21" t="s">
        <v>108</v>
      </c>
      <c r="F10088" s="12" t="n">
        <v>1</v>
      </c>
      <c r="G10088" s="19" t="n">
        <v>41.3</v>
      </c>
      <c r="H10088" s="19" t="n">
        <v>31.38</v>
      </c>
      <c r="I10088" s="19" t="n">
        <f aca="false">ROUND(F10088*G10088,2)</f>
        <v>41.3</v>
      </c>
      <c r="J10088" s="19" t="n">
        <f aca="false">ROUND(F10088*H10088,2)</f>
        <v>31.38</v>
      </c>
      <c r="K10088" s="19" t="n">
        <f aca="false">INDEX(Pricebook!$L$2:$L$1401,MATCH(D10088,Pricebook!$A$2:$A$1401,0))</f>
        <v>44.85</v>
      </c>
      <c r="L10088" s="19" t="n">
        <f aca="false">ROUND(F10088*K10088,2)</f>
        <v>44.85</v>
      </c>
      <c r="M10088" s="24" t="n">
        <f aca="false">DATE(YEAR(C10088),MONTH(C10088),1)</f>
        <v>46266</v>
      </c>
    </row>
    <row r="10089" customFormat="false" ht="15" hidden="false" customHeight="false" outlineLevel="0" collapsed="false">
      <c r="A10089" s="21" t="s">
        <v>4181</v>
      </c>
      <c r="B10089" s="21" t="s">
        <v>3128</v>
      </c>
      <c r="C10089" s="23" t="n">
        <v>46281</v>
      </c>
      <c r="D10089" s="21" t="s">
        <v>1386</v>
      </c>
      <c r="E10089" s="21" t="s">
        <v>971</v>
      </c>
      <c r="F10089" s="12" t="n">
        <v>1</v>
      </c>
      <c r="G10089" s="19" t="n">
        <v>240</v>
      </c>
      <c r="H10089" s="19" t="n">
        <v>196.18</v>
      </c>
      <c r="I10089" s="19" t="n">
        <f aca="false">ROUND(F10089*G10089,2)</f>
        <v>240</v>
      </c>
      <c r="J10089" s="19" t="n">
        <f aca="false">ROUND(F10089*H10089,2)</f>
        <v>196.18</v>
      </c>
      <c r="K10089" s="19" t="n">
        <f aca="false">INDEX(Pricebook!$L$2:$L$1401,MATCH(D10089,Pricebook!$A$2:$A$1401,0))</f>
        <v>280.3</v>
      </c>
      <c r="L10089" s="19" t="n">
        <f aca="false">ROUND(F10089*K10089,2)</f>
        <v>280.3</v>
      </c>
      <c r="M10089" s="24" t="n">
        <f aca="false">DATE(YEAR(C10089),MONTH(C10089),1)</f>
        <v>46266</v>
      </c>
    </row>
    <row r="10090" customFormat="false" ht="15" hidden="false" customHeight="false" outlineLevel="0" collapsed="false">
      <c r="A10090" s="21" t="s">
        <v>4181</v>
      </c>
      <c r="B10090" s="21" t="s">
        <v>3128</v>
      </c>
      <c r="C10090" s="23" t="n">
        <v>46281</v>
      </c>
      <c r="D10090" s="21" t="s">
        <v>1154</v>
      </c>
      <c r="E10090" s="21" t="s">
        <v>971</v>
      </c>
      <c r="F10090" s="12" t="n">
        <v>3</v>
      </c>
      <c r="G10090" s="19" t="n">
        <v>40.1</v>
      </c>
      <c r="H10090" s="19" t="n">
        <v>32.93</v>
      </c>
      <c r="I10090" s="19" t="n">
        <f aca="false">ROUND(F10090*G10090,2)</f>
        <v>120.3</v>
      </c>
      <c r="J10090" s="19" t="n">
        <f aca="false">ROUND(F10090*H10090,2)</f>
        <v>98.79</v>
      </c>
      <c r="K10090" s="19" t="n">
        <f aca="false">INDEX(Pricebook!$L$2:$L$1401,MATCH(D10090,Pricebook!$A$2:$A$1401,0))</f>
        <v>47.05</v>
      </c>
      <c r="L10090" s="19" t="n">
        <f aca="false">ROUND(F10090*K10090,2)</f>
        <v>141.15</v>
      </c>
      <c r="M10090" s="24" t="n">
        <f aca="false">DATE(YEAR(C10090),MONTH(C10090),1)</f>
        <v>46266</v>
      </c>
    </row>
    <row r="10091" customFormat="false" ht="15" hidden="false" customHeight="false" outlineLevel="0" collapsed="false">
      <c r="A10091" s="21" t="s">
        <v>4181</v>
      </c>
      <c r="B10091" s="21" t="s">
        <v>3128</v>
      </c>
      <c r="C10091" s="23" t="n">
        <v>46281</v>
      </c>
      <c r="D10091" s="21" t="s">
        <v>1062</v>
      </c>
      <c r="E10091" s="21" t="s">
        <v>971</v>
      </c>
      <c r="F10091" s="12" t="n">
        <v>1</v>
      </c>
      <c r="G10091" s="19" t="n">
        <v>78</v>
      </c>
      <c r="H10091" s="19" t="n">
        <v>63.75</v>
      </c>
      <c r="I10091" s="19" t="n">
        <f aca="false">ROUND(F10091*G10091,2)</f>
        <v>78</v>
      </c>
      <c r="J10091" s="19" t="n">
        <f aca="false">ROUND(F10091*H10091,2)</f>
        <v>63.75</v>
      </c>
      <c r="K10091" s="19" t="n">
        <f aca="false">INDEX(Pricebook!$L$2:$L$1401,MATCH(D10091,Pricebook!$A$2:$A$1401,0))</f>
        <v>91.1</v>
      </c>
      <c r="L10091" s="19" t="n">
        <f aca="false">ROUND(F10091*K10091,2)</f>
        <v>91.1</v>
      </c>
      <c r="M10091" s="24" t="n">
        <f aca="false">DATE(YEAR(C10091),MONTH(C10091),1)</f>
        <v>46266</v>
      </c>
    </row>
    <row r="10092" customFormat="false" ht="15" hidden="false" customHeight="false" outlineLevel="0" collapsed="false">
      <c r="A10092" s="21" t="s">
        <v>4181</v>
      </c>
      <c r="B10092" s="21" t="s">
        <v>3128</v>
      </c>
      <c r="C10092" s="23" t="n">
        <v>46281</v>
      </c>
      <c r="D10092" s="21" t="s">
        <v>2493</v>
      </c>
      <c r="E10092" s="21" t="s">
        <v>2466</v>
      </c>
      <c r="F10092" s="12" t="n">
        <v>2</v>
      </c>
      <c r="G10092" s="19" t="n">
        <v>180</v>
      </c>
      <c r="H10092" s="19" t="n">
        <v>111.5</v>
      </c>
      <c r="I10092" s="19" t="n">
        <f aca="false">ROUND(F10092*G10092,2)</f>
        <v>360</v>
      </c>
      <c r="J10092" s="19" t="n">
        <f aca="false">ROUND(F10092*H10092,2)</f>
        <v>223</v>
      </c>
      <c r="K10092" s="19" t="n">
        <f aca="false">INDEX(Pricebook!$L$2:$L$1401,MATCH(D10092,Pricebook!$A$2:$A$1401,0))</f>
        <v>185.85</v>
      </c>
      <c r="L10092" s="19" t="n">
        <f aca="false">ROUND(F10092*K10092,2)</f>
        <v>371.7</v>
      </c>
      <c r="M10092" s="24" t="n">
        <f aca="false">DATE(YEAR(C10092),MONTH(C10092),1)</f>
        <v>46266</v>
      </c>
    </row>
    <row r="10093" customFormat="false" ht="15" hidden="false" customHeight="false" outlineLevel="0" collapsed="false">
      <c r="A10093" s="21" t="s">
        <v>4181</v>
      </c>
      <c r="B10093" s="21" t="s">
        <v>3128</v>
      </c>
      <c r="C10093" s="23" t="n">
        <v>46281</v>
      </c>
      <c r="D10093" s="21" t="s">
        <v>539</v>
      </c>
      <c r="E10093" s="21" t="s">
        <v>366</v>
      </c>
      <c r="F10093" s="12" t="n">
        <v>2</v>
      </c>
      <c r="G10093" s="19" t="n">
        <v>41.8</v>
      </c>
      <c r="H10093" s="19" t="n">
        <v>30.37</v>
      </c>
      <c r="I10093" s="19" t="n">
        <f aca="false">ROUND(F10093*G10093,2)</f>
        <v>83.6</v>
      </c>
      <c r="J10093" s="19" t="n">
        <f aca="false">ROUND(F10093*H10093,2)</f>
        <v>60.74</v>
      </c>
      <c r="K10093" s="19" t="n">
        <f aca="false">INDEX(Pricebook!$L$2:$L$1401,MATCH(D10093,Pricebook!$A$2:$A$1401,0))</f>
        <v>45.35</v>
      </c>
      <c r="L10093" s="19" t="n">
        <f aca="false">ROUND(F10093*K10093,2)</f>
        <v>90.7</v>
      </c>
      <c r="M10093" s="24" t="n">
        <f aca="false">DATE(YEAR(C10093),MONTH(C10093),1)</f>
        <v>46266</v>
      </c>
    </row>
    <row r="10094" customFormat="false" ht="15" hidden="false" customHeight="false" outlineLevel="0" collapsed="false">
      <c r="A10094" s="21" t="s">
        <v>4181</v>
      </c>
      <c r="B10094" s="21" t="s">
        <v>3128</v>
      </c>
      <c r="C10094" s="23" t="n">
        <v>46281</v>
      </c>
      <c r="D10094" s="21" t="s">
        <v>521</v>
      </c>
      <c r="E10094" s="21" t="s">
        <v>366</v>
      </c>
      <c r="F10094" s="12" t="n">
        <v>1</v>
      </c>
      <c r="G10094" s="19" t="n">
        <v>12.55</v>
      </c>
      <c r="H10094" s="19" t="n">
        <v>9.14</v>
      </c>
      <c r="I10094" s="19" t="n">
        <f aca="false">ROUND(F10094*G10094,2)</f>
        <v>12.55</v>
      </c>
      <c r="J10094" s="19" t="n">
        <f aca="false">ROUND(F10094*H10094,2)</f>
        <v>9.14</v>
      </c>
      <c r="K10094" s="19" t="n">
        <f aca="false">INDEX(Pricebook!$L$2:$L$1401,MATCH(D10094,Pricebook!$A$2:$A$1401,0))</f>
        <v>13.65</v>
      </c>
      <c r="L10094" s="19" t="n">
        <f aca="false">ROUND(F10094*K10094,2)</f>
        <v>13.65</v>
      </c>
      <c r="M10094" s="24" t="n">
        <f aca="false">DATE(YEAR(C10094),MONTH(C10094),1)</f>
        <v>46266</v>
      </c>
    </row>
    <row r="10095" customFormat="false" ht="15" hidden="false" customHeight="false" outlineLevel="0" collapsed="false">
      <c r="A10095" s="21" t="s">
        <v>4182</v>
      </c>
      <c r="B10095" s="21" t="s">
        <v>3787</v>
      </c>
      <c r="C10095" s="23" t="n">
        <v>46281</v>
      </c>
      <c r="D10095" s="21" t="s">
        <v>1384</v>
      </c>
      <c r="E10095" s="21" t="s">
        <v>971</v>
      </c>
      <c r="F10095" s="12" t="n">
        <v>1</v>
      </c>
      <c r="G10095" s="19" t="n">
        <v>105.9</v>
      </c>
      <c r="H10095" s="19" t="n">
        <v>86.43</v>
      </c>
      <c r="I10095" s="19" t="n">
        <f aca="false">ROUND(F10095*G10095,2)</f>
        <v>105.9</v>
      </c>
      <c r="J10095" s="19" t="n">
        <f aca="false">ROUND(F10095*H10095,2)</f>
        <v>86.43</v>
      </c>
      <c r="K10095" s="19" t="n">
        <f aca="false">INDEX(Pricebook!$L$2:$L$1401,MATCH(D10095,Pricebook!$A$2:$A$1401,0))</f>
        <v>123.5</v>
      </c>
      <c r="L10095" s="19" t="n">
        <f aca="false">ROUND(F10095*K10095,2)</f>
        <v>123.5</v>
      </c>
      <c r="M10095" s="24" t="n">
        <f aca="false">DATE(YEAR(C10095),MONTH(C10095),1)</f>
        <v>46266</v>
      </c>
    </row>
    <row r="10096" customFormat="false" ht="15" hidden="false" customHeight="false" outlineLevel="0" collapsed="false">
      <c r="A10096" s="21" t="s">
        <v>4182</v>
      </c>
      <c r="B10096" s="21" t="s">
        <v>3787</v>
      </c>
      <c r="C10096" s="23" t="n">
        <v>46281</v>
      </c>
      <c r="D10096" s="21" t="s">
        <v>191</v>
      </c>
      <c r="E10096" s="21" t="s">
        <v>108</v>
      </c>
      <c r="F10096" s="12" t="n">
        <v>1</v>
      </c>
      <c r="G10096" s="19" t="n">
        <v>182.9</v>
      </c>
      <c r="H10096" s="19" t="n">
        <v>138.2</v>
      </c>
      <c r="I10096" s="19" t="n">
        <f aca="false">ROUND(F10096*G10096,2)</f>
        <v>182.9</v>
      </c>
      <c r="J10096" s="19" t="n">
        <f aca="false">ROUND(F10096*H10096,2)</f>
        <v>138.2</v>
      </c>
      <c r="K10096" s="19" t="n">
        <f aca="false">INDEX(Pricebook!$L$2:$L$1401,MATCH(D10096,Pricebook!$A$2:$A$1401,0))</f>
        <v>197.45</v>
      </c>
      <c r="L10096" s="19" t="n">
        <f aca="false">ROUND(F10096*K10096,2)</f>
        <v>197.45</v>
      </c>
      <c r="M10096" s="24" t="n">
        <f aca="false">DATE(YEAR(C10096),MONTH(C10096),1)</f>
        <v>46266</v>
      </c>
    </row>
    <row r="10097" customFormat="false" ht="15" hidden="false" customHeight="false" outlineLevel="0" collapsed="false">
      <c r="A10097" s="21" t="s">
        <v>4182</v>
      </c>
      <c r="B10097" s="21" t="s">
        <v>3787</v>
      </c>
      <c r="C10097" s="23" t="n">
        <v>46281</v>
      </c>
      <c r="D10097" s="21" t="s">
        <v>739</v>
      </c>
      <c r="E10097" s="21" t="s">
        <v>366</v>
      </c>
      <c r="F10097" s="12" t="n">
        <v>1</v>
      </c>
      <c r="G10097" s="19" t="n">
        <v>106.45</v>
      </c>
      <c r="H10097" s="19" t="n">
        <v>76.53</v>
      </c>
      <c r="I10097" s="19" t="n">
        <f aca="false">ROUND(F10097*G10097,2)</f>
        <v>106.45</v>
      </c>
      <c r="J10097" s="19" t="n">
        <f aca="false">ROUND(F10097*H10097,2)</f>
        <v>76.53</v>
      </c>
      <c r="K10097" s="19" t="n">
        <f aca="false">INDEX(Pricebook!$L$2:$L$1401,MATCH(D10097,Pricebook!$A$2:$A$1401,0))</f>
        <v>114.25</v>
      </c>
      <c r="L10097" s="19" t="n">
        <f aca="false">ROUND(F10097*K10097,2)</f>
        <v>114.25</v>
      </c>
      <c r="M10097" s="24" t="n">
        <f aca="false">DATE(YEAR(C10097),MONTH(C10097),1)</f>
        <v>46266</v>
      </c>
    </row>
    <row r="10098" customFormat="false" ht="15" hidden="false" customHeight="false" outlineLevel="0" collapsed="false">
      <c r="A10098" s="21" t="s">
        <v>4182</v>
      </c>
      <c r="B10098" s="21" t="s">
        <v>3787</v>
      </c>
      <c r="C10098" s="23" t="n">
        <v>46281</v>
      </c>
      <c r="D10098" s="21" t="s">
        <v>1404</v>
      </c>
      <c r="E10098" s="21" t="s">
        <v>971</v>
      </c>
      <c r="F10098" s="12" t="n">
        <v>4</v>
      </c>
      <c r="G10098" s="19" t="n">
        <v>144.9</v>
      </c>
      <c r="H10098" s="19" t="n">
        <v>117.71</v>
      </c>
      <c r="I10098" s="19" t="n">
        <f aca="false">ROUND(F10098*G10098,2)</f>
        <v>579.6</v>
      </c>
      <c r="J10098" s="19" t="n">
        <f aca="false">ROUND(F10098*H10098,2)</f>
        <v>470.84</v>
      </c>
      <c r="K10098" s="19" t="n">
        <f aca="false">INDEX(Pricebook!$L$2:$L$1401,MATCH(D10098,Pricebook!$A$2:$A$1401,0))</f>
        <v>168.2</v>
      </c>
      <c r="L10098" s="19" t="n">
        <f aca="false">ROUND(F10098*K10098,2)</f>
        <v>672.8</v>
      </c>
      <c r="M10098" s="24" t="n">
        <f aca="false">DATE(YEAR(C10098),MONTH(C10098),1)</f>
        <v>46266</v>
      </c>
    </row>
    <row r="10099" customFormat="false" ht="15" hidden="false" customHeight="false" outlineLevel="0" collapsed="false">
      <c r="A10099" s="21" t="s">
        <v>4182</v>
      </c>
      <c r="B10099" s="21" t="s">
        <v>3787</v>
      </c>
      <c r="C10099" s="23" t="n">
        <v>46281</v>
      </c>
      <c r="D10099" s="21" t="s">
        <v>2880</v>
      </c>
      <c r="E10099" s="21" t="s">
        <v>2748</v>
      </c>
      <c r="F10099" s="12" t="n">
        <v>4</v>
      </c>
      <c r="G10099" s="19" t="n">
        <v>18.4</v>
      </c>
      <c r="H10099" s="19" t="n">
        <v>10.98</v>
      </c>
      <c r="I10099" s="19" t="n">
        <f aca="false">ROUND(F10099*G10099,2)</f>
        <v>73.6</v>
      </c>
      <c r="J10099" s="19" t="n">
        <f aca="false">ROUND(F10099*H10099,2)</f>
        <v>43.92</v>
      </c>
      <c r="K10099" s="19" t="n">
        <f aca="false">INDEX(Pricebook!$L$2:$L$1401,MATCH(D10099,Pricebook!$A$2:$A$1401,0))</f>
        <v>20</v>
      </c>
      <c r="L10099" s="19" t="n">
        <f aca="false">ROUND(F10099*K10099,2)</f>
        <v>80</v>
      </c>
      <c r="M10099" s="24" t="n">
        <f aca="false">DATE(YEAR(C10099),MONTH(C10099),1)</f>
        <v>46266</v>
      </c>
    </row>
    <row r="10100" customFormat="false" ht="15" hidden="false" customHeight="false" outlineLevel="0" collapsed="false">
      <c r="A10100" s="21" t="s">
        <v>4182</v>
      </c>
      <c r="B10100" s="21" t="s">
        <v>3787</v>
      </c>
      <c r="C10100" s="23" t="n">
        <v>46281</v>
      </c>
      <c r="D10100" s="21" t="s">
        <v>248</v>
      </c>
      <c r="E10100" s="21" t="s">
        <v>108</v>
      </c>
      <c r="F10100" s="12" t="n">
        <v>1</v>
      </c>
      <c r="G10100" s="19" t="n">
        <v>291.45</v>
      </c>
      <c r="H10100" s="19" t="n">
        <v>221.44</v>
      </c>
      <c r="I10100" s="19" t="n">
        <f aca="false">ROUND(F10100*G10100,2)</f>
        <v>291.45</v>
      </c>
      <c r="J10100" s="19" t="n">
        <f aca="false">ROUND(F10100*H10100,2)</f>
        <v>221.44</v>
      </c>
      <c r="K10100" s="19" t="n">
        <f aca="false">INDEX(Pricebook!$L$2:$L$1401,MATCH(D10100,Pricebook!$A$2:$A$1401,0))</f>
        <v>316.35</v>
      </c>
      <c r="L10100" s="19" t="n">
        <f aca="false">ROUND(F10100*K10100,2)</f>
        <v>316.35</v>
      </c>
      <c r="M10100" s="24" t="n">
        <f aca="false">DATE(YEAR(C10100),MONTH(C10100),1)</f>
        <v>46266</v>
      </c>
    </row>
    <row r="10101" customFormat="false" ht="15" hidden="false" customHeight="false" outlineLevel="0" collapsed="false">
      <c r="A10101" s="21" t="s">
        <v>4182</v>
      </c>
      <c r="B10101" s="21" t="s">
        <v>3787</v>
      </c>
      <c r="C10101" s="23" t="n">
        <v>46281</v>
      </c>
      <c r="D10101" s="21" t="s">
        <v>2844</v>
      </c>
      <c r="E10101" s="21" t="s">
        <v>2748</v>
      </c>
      <c r="F10101" s="12" t="n">
        <v>10</v>
      </c>
      <c r="G10101" s="19" t="n">
        <v>4.6</v>
      </c>
      <c r="H10101" s="19" t="n">
        <v>2.76</v>
      </c>
      <c r="I10101" s="19" t="n">
        <f aca="false">ROUND(F10101*G10101,2)</f>
        <v>46</v>
      </c>
      <c r="J10101" s="19" t="n">
        <f aca="false">ROUND(F10101*H10101,2)</f>
        <v>27.6</v>
      </c>
      <c r="K10101" s="19" t="n">
        <f aca="false">INDEX(Pricebook!$L$2:$L$1401,MATCH(D10101,Pricebook!$A$2:$A$1401,0))</f>
        <v>5.05</v>
      </c>
      <c r="L10101" s="19" t="n">
        <f aca="false">ROUND(F10101*K10101,2)</f>
        <v>50.5</v>
      </c>
      <c r="M10101" s="24" t="n">
        <f aca="false">DATE(YEAR(C10101),MONTH(C10101),1)</f>
        <v>46266</v>
      </c>
    </row>
    <row r="10102" customFormat="false" ht="15" hidden="false" customHeight="false" outlineLevel="0" collapsed="false">
      <c r="A10102" s="21" t="s">
        <v>4182</v>
      </c>
      <c r="B10102" s="21" t="s">
        <v>3787</v>
      </c>
      <c r="C10102" s="23" t="n">
        <v>46281</v>
      </c>
      <c r="D10102" s="21" t="s">
        <v>2876</v>
      </c>
      <c r="E10102" s="21" t="s">
        <v>2748</v>
      </c>
      <c r="F10102" s="12" t="n">
        <v>3</v>
      </c>
      <c r="G10102" s="19" t="n">
        <v>3.4</v>
      </c>
      <c r="H10102" s="19" t="n">
        <v>2.03</v>
      </c>
      <c r="I10102" s="19" t="n">
        <f aca="false">ROUND(F10102*G10102,2)</f>
        <v>10.2</v>
      </c>
      <c r="J10102" s="19" t="n">
        <f aca="false">ROUND(F10102*H10102,2)</f>
        <v>6.09</v>
      </c>
      <c r="K10102" s="19" t="n">
        <f aca="false">INDEX(Pricebook!$L$2:$L$1401,MATCH(D10102,Pricebook!$A$2:$A$1401,0))</f>
        <v>3.7</v>
      </c>
      <c r="L10102" s="19" t="n">
        <f aca="false">ROUND(F10102*K10102,2)</f>
        <v>11.1</v>
      </c>
      <c r="M10102" s="24" t="n">
        <f aca="false">DATE(YEAR(C10102),MONTH(C10102),1)</f>
        <v>46266</v>
      </c>
    </row>
    <row r="10103" customFormat="false" ht="15" hidden="false" customHeight="false" outlineLevel="0" collapsed="false">
      <c r="A10103" s="21" t="s">
        <v>4182</v>
      </c>
      <c r="B10103" s="21" t="s">
        <v>3787</v>
      </c>
      <c r="C10103" s="23" t="n">
        <v>46281</v>
      </c>
      <c r="D10103" s="21" t="s">
        <v>1056</v>
      </c>
      <c r="E10103" s="21" t="s">
        <v>971</v>
      </c>
      <c r="F10103" s="12" t="n">
        <v>2</v>
      </c>
      <c r="G10103" s="19" t="n">
        <v>29.15</v>
      </c>
      <c r="H10103" s="19" t="n">
        <v>23.6</v>
      </c>
      <c r="I10103" s="19" t="n">
        <f aca="false">ROUND(F10103*G10103,2)</f>
        <v>58.3</v>
      </c>
      <c r="J10103" s="19" t="n">
        <f aca="false">ROUND(F10103*H10103,2)</f>
        <v>47.2</v>
      </c>
      <c r="K10103" s="19" t="n">
        <f aca="false">INDEX(Pricebook!$L$2:$L$1401,MATCH(D10103,Pricebook!$A$2:$A$1401,0))</f>
        <v>33.75</v>
      </c>
      <c r="L10103" s="19" t="n">
        <f aca="false">ROUND(F10103*K10103,2)</f>
        <v>67.5</v>
      </c>
      <c r="M10103" s="24" t="n">
        <f aca="false">DATE(YEAR(C10103),MONTH(C10103),1)</f>
        <v>46266</v>
      </c>
    </row>
    <row r="10104" customFormat="false" ht="15" hidden="false" customHeight="false" outlineLevel="0" collapsed="false">
      <c r="A10104" s="21" t="s">
        <v>4182</v>
      </c>
      <c r="B10104" s="21" t="s">
        <v>3787</v>
      </c>
      <c r="C10104" s="23" t="n">
        <v>46281</v>
      </c>
      <c r="D10104" s="21" t="s">
        <v>2844</v>
      </c>
      <c r="E10104" s="21" t="s">
        <v>2748</v>
      </c>
      <c r="F10104" s="12" t="n">
        <v>1</v>
      </c>
      <c r="G10104" s="19" t="n">
        <v>4.6</v>
      </c>
      <c r="H10104" s="19" t="n">
        <v>2.76</v>
      </c>
      <c r="I10104" s="19" t="n">
        <f aca="false">ROUND(F10104*G10104,2)</f>
        <v>4.6</v>
      </c>
      <c r="J10104" s="19" t="n">
        <f aca="false">ROUND(F10104*H10104,2)</f>
        <v>2.76</v>
      </c>
      <c r="K10104" s="19" t="n">
        <f aca="false">INDEX(Pricebook!$L$2:$L$1401,MATCH(D10104,Pricebook!$A$2:$A$1401,0))</f>
        <v>5.05</v>
      </c>
      <c r="L10104" s="19" t="n">
        <f aca="false">ROUND(F10104*K10104,2)</f>
        <v>5.05</v>
      </c>
      <c r="M10104" s="24" t="n">
        <f aca="false">DATE(YEAR(C10104),MONTH(C10104),1)</f>
        <v>46266</v>
      </c>
    </row>
    <row r="10105" customFormat="false" ht="15" hidden="false" customHeight="false" outlineLevel="0" collapsed="false">
      <c r="A10105" s="21" t="s">
        <v>4183</v>
      </c>
      <c r="B10105" s="21" t="s">
        <v>3345</v>
      </c>
      <c r="C10105" s="23" t="n">
        <v>46281</v>
      </c>
      <c r="D10105" s="21" t="s">
        <v>847</v>
      </c>
      <c r="E10105" s="21" t="s">
        <v>366</v>
      </c>
      <c r="F10105" s="12" t="n">
        <v>1</v>
      </c>
      <c r="G10105" s="19" t="n">
        <v>55.85</v>
      </c>
      <c r="H10105" s="19" t="n">
        <v>39.94</v>
      </c>
      <c r="I10105" s="19" t="n">
        <f aca="false">ROUND(F10105*G10105,2)</f>
        <v>55.85</v>
      </c>
      <c r="J10105" s="19" t="n">
        <f aca="false">ROUND(F10105*H10105,2)</f>
        <v>39.94</v>
      </c>
      <c r="K10105" s="19" t="n">
        <f aca="false">INDEX(Pricebook!$L$2:$L$1401,MATCH(D10105,Pricebook!$A$2:$A$1401,0))</f>
        <v>59.65</v>
      </c>
      <c r="L10105" s="19" t="n">
        <f aca="false">ROUND(F10105*K10105,2)</f>
        <v>59.65</v>
      </c>
      <c r="M10105" s="24" t="n">
        <f aca="false">DATE(YEAR(C10105),MONTH(C10105),1)</f>
        <v>46266</v>
      </c>
    </row>
    <row r="10106" customFormat="false" ht="15" hidden="false" customHeight="false" outlineLevel="0" collapsed="false">
      <c r="A10106" s="21" t="s">
        <v>4183</v>
      </c>
      <c r="B10106" s="21" t="s">
        <v>3345</v>
      </c>
      <c r="C10106" s="23" t="n">
        <v>46281</v>
      </c>
      <c r="D10106" s="21" t="s">
        <v>1650</v>
      </c>
      <c r="E10106" s="21" t="s">
        <v>1452</v>
      </c>
      <c r="F10106" s="12" t="n">
        <v>10</v>
      </c>
      <c r="G10106" s="19" t="n">
        <v>59.5</v>
      </c>
      <c r="H10106" s="19" t="n">
        <v>36.57</v>
      </c>
      <c r="I10106" s="19" t="n">
        <f aca="false">ROUND(F10106*G10106,2)</f>
        <v>595</v>
      </c>
      <c r="J10106" s="19" t="n">
        <f aca="false">ROUND(F10106*H10106,2)</f>
        <v>365.7</v>
      </c>
      <c r="K10106" s="19" t="n">
        <f aca="false">INDEX(Pricebook!$L$2:$L$1401,MATCH(D10106,Pricebook!$A$2:$A$1401,0))</f>
        <v>60.95</v>
      </c>
      <c r="L10106" s="19" t="n">
        <f aca="false">ROUND(F10106*K10106,2)</f>
        <v>609.5</v>
      </c>
      <c r="M10106" s="24" t="n">
        <f aca="false">DATE(YEAR(C10106),MONTH(C10106),1)</f>
        <v>46266</v>
      </c>
    </row>
    <row r="10107" customFormat="false" ht="15" hidden="false" customHeight="false" outlineLevel="0" collapsed="false">
      <c r="A10107" s="21" t="s">
        <v>4183</v>
      </c>
      <c r="B10107" s="21" t="s">
        <v>3345</v>
      </c>
      <c r="C10107" s="23" t="n">
        <v>46281</v>
      </c>
      <c r="D10107" s="21" t="s">
        <v>1837</v>
      </c>
      <c r="E10107" s="21" t="s">
        <v>1452</v>
      </c>
      <c r="F10107" s="12" t="n">
        <v>2</v>
      </c>
      <c r="G10107" s="19" t="n">
        <v>158.7</v>
      </c>
      <c r="H10107" s="19" t="n">
        <v>98.12</v>
      </c>
      <c r="I10107" s="19" t="n">
        <f aca="false">ROUND(F10107*G10107,2)</f>
        <v>317.4</v>
      </c>
      <c r="J10107" s="19" t="n">
        <f aca="false">ROUND(F10107*H10107,2)</f>
        <v>196.24</v>
      </c>
      <c r="K10107" s="19" t="n">
        <f aca="false">INDEX(Pricebook!$L$2:$L$1401,MATCH(D10107,Pricebook!$A$2:$A$1401,0))</f>
        <v>163.55</v>
      </c>
      <c r="L10107" s="19" t="n">
        <f aca="false">ROUND(F10107*K10107,2)</f>
        <v>327.1</v>
      </c>
      <c r="M10107" s="24" t="n">
        <f aca="false">DATE(YEAR(C10107),MONTH(C10107),1)</f>
        <v>46266</v>
      </c>
    </row>
    <row r="10108" customFormat="false" ht="15" hidden="false" customHeight="false" outlineLevel="0" collapsed="false">
      <c r="A10108" s="21" t="s">
        <v>4183</v>
      </c>
      <c r="B10108" s="21" t="s">
        <v>3345</v>
      </c>
      <c r="C10108" s="23" t="n">
        <v>46281</v>
      </c>
      <c r="D10108" s="21" t="s">
        <v>2357</v>
      </c>
      <c r="E10108" s="21" t="s">
        <v>2202</v>
      </c>
      <c r="F10108" s="12" t="n">
        <v>9</v>
      </c>
      <c r="G10108" s="19" t="n">
        <v>7.9</v>
      </c>
      <c r="H10108" s="19" t="n">
        <v>5.68</v>
      </c>
      <c r="I10108" s="19" t="n">
        <f aca="false">ROUND(F10108*G10108,2)</f>
        <v>71.1</v>
      </c>
      <c r="J10108" s="19" t="n">
        <f aca="false">ROUND(F10108*H10108,2)</f>
        <v>51.12</v>
      </c>
      <c r="K10108" s="19" t="n">
        <f aca="false">INDEX(Pricebook!$L$2:$L$1401,MATCH(D10108,Pricebook!$A$2:$A$1401,0))</f>
        <v>8.5</v>
      </c>
      <c r="L10108" s="19" t="n">
        <f aca="false">ROUND(F10108*K10108,2)</f>
        <v>76.5</v>
      </c>
      <c r="M10108" s="24" t="n">
        <f aca="false">DATE(YEAR(C10108),MONTH(C10108),1)</f>
        <v>46266</v>
      </c>
    </row>
    <row r="10109" customFormat="false" ht="15" hidden="false" customHeight="false" outlineLevel="0" collapsed="false">
      <c r="A10109" s="21" t="s">
        <v>4183</v>
      </c>
      <c r="B10109" s="21" t="s">
        <v>3345</v>
      </c>
      <c r="C10109" s="23" t="n">
        <v>46281</v>
      </c>
      <c r="D10109" s="21" t="s">
        <v>629</v>
      </c>
      <c r="E10109" s="21" t="s">
        <v>366</v>
      </c>
      <c r="F10109" s="12" t="n">
        <v>3</v>
      </c>
      <c r="G10109" s="19" t="n">
        <v>24.2</v>
      </c>
      <c r="H10109" s="19" t="n">
        <v>17.52</v>
      </c>
      <c r="I10109" s="19" t="n">
        <f aca="false">ROUND(F10109*G10109,2)</f>
        <v>72.6</v>
      </c>
      <c r="J10109" s="19" t="n">
        <f aca="false">ROUND(F10109*H10109,2)</f>
        <v>52.56</v>
      </c>
      <c r="K10109" s="19" t="n">
        <f aca="false">INDEX(Pricebook!$L$2:$L$1401,MATCH(D10109,Pricebook!$A$2:$A$1401,0))</f>
        <v>26.15</v>
      </c>
      <c r="L10109" s="19" t="n">
        <f aca="false">ROUND(F10109*K10109,2)</f>
        <v>78.45</v>
      </c>
      <c r="M10109" s="24" t="n">
        <f aca="false">DATE(YEAR(C10109),MONTH(C10109),1)</f>
        <v>46266</v>
      </c>
    </row>
    <row r="10110" customFormat="false" ht="15" hidden="false" customHeight="false" outlineLevel="0" collapsed="false">
      <c r="A10110" s="21" t="s">
        <v>4183</v>
      </c>
      <c r="B10110" s="21" t="s">
        <v>3345</v>
      </c>
      <c r="C10110" s="23" t="n">
        <v>46281</v>
      </c>
      <c r="D10110" s="21" t="s">
        <v>2404</v>
      </c>
      <c r="E10110" s="21" t="s">
        <v>2202</v>
      </c>
      <c r="F10110" s="12" t="n">
        <v>15</v>
      </c>
      <c r="G10110" s="19" t="n">
        <v>7.45</v>
      </c>
      <c r="H10110" s="19" t="n">
        <v>4.64</v>
      </c>
      <c r="I10110" s="19" t="n">
        <f aca="false">ROUND(F10110*G10110,2)</f>
        <v>111.75</v>
      </c>
      <c r="J10110" s="19" t="n">
        <f aca="false">ROUND(F10110*H10110,2)</f>
        <v>69.6</v>
      </c>
      <c r="K10110" s="19" t="n">
        <f aca="false">INDEX(Pricebook!$L$2:$L$1401,MATCH(D10110,Pricebook!$A$2:$A$1401,0))</f>
        <v>8</v>
      </c>
      <c r="L10110" s="19" t="n">
        <f aca="false">ROUND(F10110*K10110,2)</f>
        <v>120</v>
      </c>
      <c r="M10110" s="24" t="n">
        <f aca="false">DATE(YEAR(C10110),MONTH(C10110),1)</f>
        <v>46266</v>
      </c>
    </row>
    <row r="10111" customFormat="false" ht="15" hidden="false" customHeight="false" outlineLevel="0" collapsed="false">
      <c r="A10111" s="21" t="s">
        <v>4183</v>
      </c>
      <c r="B10111" s="21" t="s">
        <v>3345</v>
      </c>
      <c r="C10111" s="23" t="n">
        <v>46281</v>
      </c>
      <c r="D10111" s="21" t="s">
        <v>1464</v>
      </c>
      <c r="E10111" s="21" t="s">
        <v>1452</v>
      </c>
      <c r="F10111" s="12" t="n">
        <v>15</v>
      </c>
      <c r="G10111" s="19" t="n">
        <v>24.3</v>
      </c>
      <c r="H10111" s="19" t="n">
        <v>16.9</v>
      </c>
      <c r="I10111" s="19" t="n">
        <f aca="false">ROUND(F10111*G10111,2)</f>
        <v>364.5</v>
      </c>
      <c r="J10111" s="19" t="n">
        <f aca="false">ROUND(F10111*H10111,2)</f>
        <v>253.5</v>
      </c>
      <c r="K10111" s="19" t="n">
        <f aca="false">INDEX(Pricebook!$L$2:$L$1401,MATCH(D10111,Pricebook!$A$2:$A$1401,0))</f>
        <v>24.9</v>
      </c>
      <c r="L10111" s="19" t="n">
        <f aca="false">ROUND(F10111*K10111,2)</f>
        <v>373.5</v>
      </c>
      <c r="M10111" s="24" t="n">
        <f aca="false">DATE(YEAR(C10111),MONTH(C10111),1)</f>
        <v>46266</v>
      </c>
    </row>
    <row r="10112" customFormat="false" ht="15" hidden="false" customHeight="false" outlineLevel="0" collapsed="false">
      <c r="A10112" s="21" t="s">
        <v>4183</v>
      </c>
      <c r="B10112" s="21" t="s">
        <v>3345</v>
      </c>
      <c r="C10112" s="23" t="n">
        <v>46281</v>
      </c>
      <c r="D10112" s="21" t="s">
        <v>2309</v>
      </c>
      <c r="E10112" s="21" t="s">
        <v>2202</v>
      </c>
      <c r="F10112" s="12" t="n">
        <v>2</v>
      </c>
      <c r="G10112" s="19" t="n">
        <v>44.65</v>
      </c>
      <c r="H10112" s="19" t="n">
        <v>32.19</v>
      </c>
      <c r="I10112" s="19" t="n">
        <f aca="false">ROUND(F10112*G10112,2)</f>
        <v>89.3</v>
      </c>
      <c r="J10112" s="19" t="n">
        <f aca="false">ROUND(F10112*H10112,2)</f>
        <v>64.38</v>
      </c>
      <c r="K10112" s="19" t="n">
        <f aca="false">INDEX(Pricebook!$L$2:$L$1401,MATCH(D10112,Pricebook!$A$2:$A$1401,0))</f>
        <v>48.05</v>
      </c>
      <c r="L10112" s="19" t="n">
        <f aca="false">ROUND(F10112*K10112,2)</f>
        <v>96.1</v>
      </c>
      <c r="M10112" s="24" t="n">
        <f aca="false">DATE(YEAR(C10112),MONTH(C10112),1)</f>
        <v>46266</v>
      </c>
    </row>
    <row r="10113" customFormat="false" ht="15" hidden="false" customHeight="false" outlineLevel="0" collapsed="false">
      <c r="A10113" s="21" t="s">
        <v>4183</v>
      </c>
      <c r="B10113" s="21" t="s">
        <v>3345</v>
      </c>
      <c r="C10113" s="23" t="n">
        <v>46281</v>
      </c>
      <c r="D10113" s="21" t="s">
        <v>1464</v>
      </c>
      <c r="E10113" s="21" t="s">
        <v>1452</v>
      </c>
      <c r="F10113" s="12" t="n">
        <v>7</v>
      </c>
      <c r="G10113" s="19" t="n">
        <v>24.3</v>
      </c>
      <c r="H10113" s="19" t="n">
        <v>16.9</v>
      </c>
      <c r="I10113" s="19" t="n">
        <f aca="false">ROUND(F10113*G10113,2)</f>
        <v>170.1</v>
      </c>
      <c r="J10113" s="19" t="n">
        <f aca="false">ROUND(F10113*H10113,2)</f>
        <v>118.3</v>
      </c>
      <c r="K10113" s="19" t="n">
        <f aca="false">INDEX(Pricebook!$L$2:$L$1401,MATCH(D10113,Pricebook!$A$2:$A$1401,0))</f>
        <v>24.9</v>
      </c>
      <c r="L10113" s="19" t="n">
        <f aca="false">ROUND(F10113*K10113,2)</f>
        <v>174.3</v>
      </c>
      <c r="M10113" s="24" t="n">
        <f aca="false">DATE(YEAR(C10113),MONTH(C10113),1)</f>
        <v>46266</v>
      </c>
    </row>
    <row r="10114" customFormat="false" ht="15" hidden="false" customHeight="false" outlineLevel="0" collapsed="false">
      <c r="A10114" s="21" t="s">
        <v>4183</v>
      </c>
      <c r="B10114" s="21" t="s">
        <v>3345</v>
      </c>
      <c r="C10114" s="23" t="n">
        <v>46281</v>
      </c>
      <c r="D10114" s="21" t="s">
        <v>2424</v>
      </c>
      <c r="E10114" s="21" t="s">
        <v>2202</v>
      </c>
      <c r="F10114" s="12" t="n">
        <v>6</v>
      </c>
      <c r="G10114" s="19" t="n">
        <v>51.6</v>
      </c>
      <c r="H10114" s="19" t="n">
        <v>31.66</v>
      </c>
      <c r="I10114" s="19" t="n">
        <f aca="false">ROUND(F10114*G10114,2)</f>
        <v>309.6</v>
      </c>
      <c r="J10114" s="19" t="n">
        <f aca="false">ROUND(F10114*H10114,2)</f>
        <v>189.96</v>
      </c>
      <c r="K10114" s="19" t="n">
        <f aca="false">INDEX(Pricebook!$L$2:$L$1401,MATCH(D10114,Pricebook!$A$2:$A$1401,0))</f>
        <v>54.6</v>
      </c>
      <c r="L10114" s="19" t="n">
        <f aca="false">ROUND(F10114*K10114,2)</f>
        <v>327.6</v>
      </c>
      <c r="M10114" s="24" t="n">
        <f aca="false">DATE(YEAR(C10114),MONTH(C10114),1)</f>
        <v>46266</v>
      </c>
    </row>
    <row r="10115" customFormat="false" ht="15" hidden="false" customHeight="false" outlineLevel="0" collapsed="false">
      <c r="A10115" s="21" t="s">
        <v>4183</v>
      </c>
      <c r="B10115" s="21" t="s">
        <v>3345</v>
      </c>
      <c r="C10115" s="23" t="n">
        <v>46281</v>
      </c>
      <c r="D10115" s="21" t="s">
        <v>1619</v>
      </c>
      <c r="E10115" s="21" t="s">
        <v>1452</v>
      </c>
      <c r="F10115" s="12" t="n">
        <v>5</v>
      </c>
      <c r="G10115" s="19" t="n">
        <v>28.35</v>
      </c>
      <c r="H10115" s="19" t="n">
        <v>19.2</v>
      </c>
      <c r="I10115" s="19" t="n">
        <f aca="false">ROUND(F10115*G10115,2)</f>
        <v>141.75</v>
      </c>
      <c r="J10115" s="19" t="n">
        <f aca="false">ROUND(F10115*H10115,2)</f>
        <v>96</v>
      </c>
      <c r="K10115" s="19" t="n">
        <f aca="false">INDEX(Pricebook!$L$2:$L$1401,MATCH(D10115,Pricebook!$A$2:$A$1401,0))</f>
        <v>29.1</v>
      </c>
      <c r="L10115" s="19" t="n">
        <f aca="false">ROUND(F10115*K10115,2)</f>
        <v>145.5</v>
      </c>
      <c r="M10115" s="24" t="n">
        <f aca="false">DATE(YEAR(C10115),MONTH(C10115),1)</f>
        <v>46266</v>
      </c>
    </row>
    <row r="10116" customFormat="false" ht="15" hidden="false" customHeight="false" outlineLevel="0" collapsed="false">
      <c r="A10116" s="21" t="s">
        <v>4184</v>
      </c>
      <c r="B10116" s="21" t="s">
        <v>3323</v>
      </c>
      <c r="C10116" s="23" t="n">
        <v>46281</v>
      </c>
      <c r="D10116" s="21" t="s">
        <v>430</v>
      </c>
      <c r="E10116" s="21" t="s">
        <v>366</v>
      </c>
      <c r="F10116" s="12" t="n">
        <v>2</v>
      </c>
      <c r="G10116" s="19" t="n">
        <v>121.8</v>
      </c>
      <c r="H10116" s="19" t="n">
        <v>88.11</v>
      </c>
      <c r="I10116" s="19" t="n">
        <f aca="false">ROUND(F10116*G10116,2)</f>
        <v>243.6</v>
      </c>
      <c r="J10116" s="19" t="n">
        <f aca="false">ROUND(F10116*H10116,2)</f>
        <v>176.22</v>
      </c>
      <c r="K10116" s="19" t="n">
        <f aca="false">INDEX(Pricebook!$L$2:$L$1401,MATCH(D10116,Pricebook!$A$2:$A$1401,0))</f>
        <v>131.55</v>
      </c>
      <c r="L10116" s="19" t="n">
        <f aca="false">ROUND(F10116*K10116,2)</f>
        <v>263.1</v>
      </c>
      <c r="M10116" s="24" t="n">
        <f aca="false">DATE(YEAR(C10116),MONTH(C10116),1)</f>
        <v>46266</v>
      </c>
    </row>
    <row r="10117" customFormat="false" ht="15" hidden="false" customHeight="false" outlineLevel="0" collapsed="false">
      <c r="A10117" s="21" t="s">
        <v>4184</v>
      </c>
      <c r="B10117" s="21" t="s">
        <v>3323</v>
      </c>
      <c r="C10117" s="23" t="n">
        <v>46281</v>
      </c>
      <c r="D10117" s="21" t="s">
        <v>1534</v>
      </c>
      <c r="E10117" s="21" t="s">
        <v>1452</v>
      </c>
      <c r="F10117" s="12" t="n">
        <v>5</v>
      </c>
      <c r="G10117" s="19" t="n">
        <v>87.5</v>
      </c>
      <c r="H10117" s="19" t="n">
        <v>53.81</v>
      </c>
      <c r="I10117" s="19" t="n">
        <f aca="false">ROUND(F10117*G10117,2)</f>
        <v>437.5</v>
      </c>
      <c r="J10117" s="19" t="n">
        <f aca="false">ROUND(F10117*H10117,2)</f>
        <v>269.05</v>
      </c>
      <c r="K10117" s="19" t="n">
        <f aca="false">INDEX(Pricebook!$L$2:$L$1401,MATCH(D10117,Pricebook!$A$2:$A$1401,0))</f>
        <v>89.7</v>
      </c>
      <c r="L10117" s="19" t="n">
        <f aca="false">ROUND(F10117*K10117,2)</f>
        <v>448.5</v>
      </c>
      <c r="M10117" s="24" t="n">
        <f aca="false">DATE(YEAR(C10117),MONTH(C10117),1)</f>
        <v>46266</v>
      </c>
    </row>
    <row r="10118" customFormat="false" ht="15" hidden="false" customHeight="false" outlineLevel="0" collapsed="false">
      <c r="A10118" s="21" t="s">
        <v>4184</v>
      </c>
      <c r="B10118" s="21" t="s">
        <v>3323</v>
      </c>
      <c r="C10118" s="23" t="n">
        <v>46281</v>
      </c>
      <c r="D10118" s="21" t="s">
        <v>1903</v>
      </c>
      <c r="E10118" s="21" t="s">
        <v>1452</v>
      </c>
      <c r="F10118" s="12" t="n">
        <v>8</v>
      </c>
      <c r="G10118" s="19" t="n">
        <v>46.75</v>
      </c>
      <c r="H10118" s="19" t="n">
        <v>31.12</v>
      </c>
      <c r="I10118" s="19" t="n">
        <f aca="false">ROUND(F10118*G10118,2)</f>
        <v>374</v>
      </c>
      <c r="J10118" s="19" t="n">
        <f aca="false">ROUND(F10118*H10118,2)</f>
        <v>248.96</v>
      </c>
      <c r="K10118" s="19" t="n">
        <f aca="false">INDEX(Pricebook!$L$2:$L$1401,MATCH(D10118,Pricebook!$A$2:$A$1401,0))</f>
        <v>48.65</v>
      </c>
      <c r="L10118" s="19" t="n">
        <f aca="false">ROUND(F10118*K10118,2)</f>
        <v>389.2</v>
      </c>
      <c r="M10118" s="24" t="n">
        <f aca="false">DATE(YEAR(C10118),MONTH(C10118),1)</f>
        <v>46266</v>
      </c>
    </row>
    <row r="10119" customFormat="false" ht="15" hidden="false" customHeight="false" outlineLevel="0" collapsed="false">
      <c r="A10119" s="21" t="s">
        <v>4184</v>
      </c>
      <c r="B10119" s="21" t="s">
        <v>3323</v>
      </c>
      <c r="C10119" s="23" t="n">
        <v>46281</v>
      </c>
      <c r="D10119" s="21" t="s">
        <v>2384</v>
      </c>
      <c r="E10119" s="21" t="s">
        <v>2202</v>
      </c>
      <c r="F10119" s="12" t="n">
        <v>1</v>
      </c>
      <c r="G10119" s="19" t="n">
        <v>13.95</v>
      </c>
      <c r="H10119" s="19" t="n">
        <v>8.69</v>
      </c>
      <c r="I10119" s="19" t="n">
        <f aca="false">ROUND(F10119*G10119,2)</f>
        <v>13.95</v>
      </c>
      <c r="J10119" s="19" t="n">
        <f aca="false">ROUND(F10119*H10119,2)</f>
        <v>8.69</v>
      </c>
      <c r="K10119" s="19" t="n">
        <f aca="false">INDEX(Pricebook!$L$2:$L$1401,MATCH(D10119,Pricebook!$A$2:$A$1401,0))</f>
        <v>15</v>
      </c>
      <c r="L10119" s="19" t="n">
        <f aca="false">ROUND(F10119*K10119,2)</f>
        <v>15</v>
      </c>
      <c r="M10119" s="24" t="n">
        <f aca="false">DATE(YEAR(C10119),MONTH(C10119),1)</f>
        <v>46266</v>
      </c>
    </row>
    <row r="10120" customFormat="false" ht="15" hidden="false" customHeight="false" outlineLevel="0" collapsed="false">
      <c r="A10120" s="21" t="s">
        <v>4184</v>
      </c>
      <c r="B10120" s="21" t="s">
        <v>3323</v>
      </c>
      <c r="C10120" s="23" t="n">
        <v>46281</v>
      </c>
      <c r="D10120" s="21" t="s">
        <v>1819</v>
      </c>
      <c r="E10120" s="21" t="s">
        <v>1452</v>
      </c>
      <c r="F10120" s="12" t="n">
        <v>3</v>
      </c>
      <c r="G10120" s="19" t="n">
        <v>71.9</v>
      </c>
      <c r="H10120" s="19" t="n">
        <v>44.11</v>
      </c>
      <c r="I10120" s="19" t="n">
        <f aca="false">ROUND(F10120*G10120,2)</f>
        <v>215.7</v>
      </c>
      <c r="J10120" s="19" t="n">
        <f aca="false">ROUND(F10120*H10120,2)</f>
        <v>132.33</v>
      </c>
      <c r="K10120" s="19" t="n">
        <f aca="false">INDEX(Pricebook!$L$2:$L$1401,MATCH(D10120,Pricebook!$A$2:$A$1401,0))</f>
        <v>73.55</v>
      </c>
      <c r="L10120" s="19" t="n">
        <f aca="false">ROUND(F10120*K10120,2)</f>
        <v>220.65</v>
      </c>
      <c r="M10120" s="24" t="n">
        <f aca="false">DATE(YEAR(C10120),MONTH(C10120),1)</f>
        <v>46266</v>
      </c>
    </row>
    <row r="10121" customFormat="false" ht="15" hidden="false" customHeight="false" outlineLevel="0" collapsed="false">
      <c r="A10121" s="21" t="s">
        <v>4184</v>
      </c>
      <c r="B10121" s="21" t="s">
        <v>3323</v>
      </c>
      <c r="C10121" s="23" t="n">
        <v>46281</v>
      </c>
      <c r="D10121" s="21" t="s">
        <v>521</v>
      </c>
      <c r="E10121" s="21" t="s">
        <v>366</v>
      </c>
      <c r="F10121" s="12" t="n">
        <v>2</v>
      </c>
      <c r="G10121" s="19" t="n">
        <v>12.55</v>
      </c>
      <c r="H10121" s="19" t="n">
        <v>9.14</v>
      </c>
      <c r="I10121" s="19" t="n">
        <f aca="false">ROUND(F10121*G10121,2)</f>
        <v>25.1</v>
      </c>
      <c r="J10121" s="19" t="n">
        <f aca="false">ROUND(F10121*H10121,2)</f>
        <v>18.28</v>
      </c>
      <c r="K10121" s="19" t="n">
        <f aca="false">INDEX(Pricebook!$L$2:$L$1401,MATCH(D10121,Pricebook!$A$2:$A$1401,0))</f>
        <v>13.65</v>
      </c>
      <c r="L10121" s="19" t="n">
        <f aca="false">ROUND(F10121*K10121,2)</f>
        <v>27.3</v>
      </c>
      <c r="M10121" s="24" t="n">
        <f aca="false">DATE(YEAR(C10121),MONTH(C10121),1)</f>
        <v>46266</v>
      </c>
    </row>
    <row r="10122" customFormat="false" ht="15" hidden="false" customHeight="false" outlineLevel="0" collapsed="false">
      <c r="A10122" s="21" t="s">
        <v>4184</v>
      </c>
      <c r="B10122" s="21" t="s">
        <v>3323</v>
      </c>
      <c r="C10122" s="23" t="n">
        <v>46281</v>
      </c>
      <c r="D10122" s="21" t="s">
        <v>2305</v>
      </c>
      <c r="E10122" s="21" t="s">
        <v>2202</v>
      </c>
      <c r="F10122" s="12" t="n">
        <v>1</v>
      </c>
      <c r="G10122" s="19" t="n">
        <v>47.6</v>
      </c>
      <c r="H10122" s="19" t="n">
        <v>29.08</v>
      </c>
      <c r="I10122" s="19" t="n">
        <f aca="false">ROUND(F10122*G10122,2)</f>
        <v>47.6</v>
      </c>
      <c r="J10122" s="19" t="n">
        <f aca="false">ROUND(F10122*H10122,2)</f>
        <v>29.08</v>
      </c>
      <c r="K10122" s="19" t="n">
        <f aca="false">INDEX(Pricebook!$L$2:$L$1401,MATCH(D10122,Pricebook!$A$2:$A$1401,0))</f>
        <v>50.15</v>
      </c>
      <c r="L10122" s="19" t="n">
        <f aca="false">ROUND(F10122*K10122,2)</f>
        <v>50.15</v>
      </c>
      <c r="M10122" s="24" t="n">
        <f aca="false">DATE(YEAR(C10122),MONTH(C10122),1)</f>
        <v>46266</v>
      </c>
    </row>
    <row r="10123" customFormat="false" ht="15" hidden="false" customHeight="false" outlineLevel="0" collapsed="false">
      <c r="A10123" s="21" t="s">
        <v>4184</v>
      </c>
      <c r="B10123" s="21" t="s">
        <v>3323</v>
      </c>
      <c r="C10123" s="23" t="n">
        <v>46281</v>
      </c>
      <c r="D10123" s="21" t="s">
        <v>2426</v>
      </c>
      <c r="E10123" s="21" t="s">
        <v>2202</v>
      </c>
      <c r="F10123" s="12" t="n">
        <v>1</v>
      </c>
      <c r="G10123" s="19" t="n">
        <v>32.25</v>
      </c>
      <c r="H10123" s="19" t="n">
        <v>19.82</v>
      </c>
      <c r="I10123" s="19" t="n">
        <f aca="false">ROUND(F10123*G10123,2)</f>
        <v>32.25</v>
      </c>
      <c r="J10123" s="19" t="n">
        <f aca="false">ROUND(F10123*H10123,2)</f>
        <v>19.82</v>
      </c>
      <c r="K10123" s="19" t="n">
        <f aca="false">INDEX(Pricebook!$L$2:$L$1401,MATCH(D10123,Pricebook!$A$2:$A$1401,0))</f>
        <v>34.2</v>
      </c>
      <c r="L10123" s="19" t="n">
        <f aca="false">ROUND(F10123*K10123,2)</f>
        <v>34.2</v>
      </c>
      <c r="M10123" s="24" t="n">
        <f aca="false">DATE(YEAR(C10123),MONTH(C10123),1)</f>
        <v>46266</v>
      </c>
    </row>
    <row r="10124" customFormat="false" ht="15" hidden="false" customHeight="false" outlineLevel="0" collapsed="false">
      <c r="A10124" s="21" t="s">
        <v>4184</v>
      </c>
      <c r="B10124" s="21" t="s">
        <v>3323</v>
      </c>
      <c r="C10124" s="23" t="n">
        <v>46281</v>
      </c>
      <c r="D10124" s="21" t="s">
        <v>947</v>
      </c>
      <c r="E10124" s="21" t="s">
        <v>366</v>
      </c>
      <c r="F10124" s="12" t="n">
        <v>2</v>
      </c>
      <c r="G10124" s="19" t="n">
        <v>41.2</v>
      </c>
      <c r="H10124" s="19" t="n">
        <v>29.51</v>
      </c>
      <c r="I10124" s="19" t="n">
        <f aca="false">ROUND(F10124*G10124,2)</f>
        <v>82.4</v>
      </c>
      <c r="J10124" s="19" t="n">
        <f aca="false">ROUND(F10124*H10124,2)</f>
        <v>59.02</v>
      </c>
      <c r="K10124" s="19" t="n">
        <f aca="false">INDEX(Pricebook!$L$2:$L$1401,MATCH(D10124,Pricebook!$A$2:$A$1401,0))</f>
        <v>44.05</v>
      </c>
      <c r="L10124" s="19" t="n">
        <f aca="false">ROUND(F10124*K10124,2)</f>
        <v>88.1</v>
      </c>
      <c r="M10124" s="24" t="n">
        <f aca="false">DATE(YEAR(C10124),MONTH(C10124),1)</f>
        <v>46266</v>
      </c>
    </row>
    <row r="10125" customFormat="false" ht="15" hidden="false" customHeight="false" outlineLevel="0" collapsed="false">
      <c r="A10125" s="21" t="s">
        <v>4184</v>
      </c>
      <c r="B10125" s="21" t="s">
        <v>3323</v>
      </c>
      <c r="C10125" s="23" t="n">
        <v>46281</v>
      </c>
      <c r="D10125" s="21" t="s">
        <v>1687</v>
      </c>
      <c r="E10125" s="21" t="s">
        <v>1452</v>
      </c>
      <c r="F10125" s="12" t="n">
        <v>14</v>
      </c>
      <c r="G10125" s="19" t="n">
        <v>39.5</v>
      </c>
      <c r="H10125" s="19" t="n">
        <v>24.15</v>
      </c>
      <c r="I10125" s="19" t="n">
        <f aca="false">ROUND(F10125*G10125,2)</f>
        <v>553</v>
      </c>
      <c r="J10125" s="19" t="n">
        <f aca="false">ROUND(F10125*H10125,2)</f>
        <v>338.1</v>
      </c>
      <c r="K10125" s="19" t="n">
        <f aca="false">INDEX(Pricebook!$L$2:$L$1401,MATCH(D10125,Pricebook!$A$2:$A$1401,0))</f>
        <v>40.25</v>
      </c>
      <c r="L10125" s="19" t="n">
        <f aca="false">ROUND(F10125*K10125,2)</f>
        <v>563.5</v>
      </c>
      <c r="M10125" s="24" t="n">
        <f aca="false">DATE(YEAR(C10125),MONTH(C10125),1)</f>
        <v>46266</v>
      </c>
    </row>
    <row r="10126" customFormat="false" ht="15" hidden="false" customHeight="false" outlineLevel="0" collapsed="false">
      <c r="A10126" s="21" t="s">
        <v>4184</v>
      </c>
      <c r="B10126" s="21" t="s">
        <v>3323</v>
      </c>
      <c r="C10126" s="23" t="n">
        <v>46281</v>
      </c>
      <c r="D10126" s="21" t="s">
        <v>2321</v>
      </c>
      <c r="E10126" s="21" t="s">
        <v>2202</v>
      </c>
      <c r="F10126" s="12" t="n">
        <v>8</v>
      </c>
      <c r="G10126" s="19" t="n">
        <v>9.7</v>
      </c>
      <c r="H10126" s="19" t="n">
        <v>6.67</v>
      </c>
      <c r="I10126" s="19" t="n">
        <f aca="false">ROUND(F10126*G10126,2)</f>
        <v>77.6</v>
      </c>
      <c r="J10126" s="19" t="n">
        <f aca="false">ROUND(F10126*H10126,2)</f>
        <v>53.36</v>
      </c>
      <c r="K10126" s="19" t="n">
        <f aca="false">INDEX(Pricebook!$L$2:$L$1401,MATCH(D10126,Pricebook!$A$2:$A$1401,0))</f>
        <v>10.45</v>
      </c>
      <c r="L10126" s="19" t="n">
        <f aca="false">ROUND(F10126*K10126,2)</f>
        <v>83.6</v>
      </c>
      <c r="M10126" s="24" t="n">
        <f aca="false">DATE(YEAR(C10126),MONTH(C10126),1)</f>
        <v>46266</v>
      </c>
    </row>
    <row r="10127" customFormat="false" ht="15" hidden="false" customHeight="false" outlineLevel="0" collapsed="false">
      <c r="A10127" s="21" t="s">
        <v>4184</v>
      </c>
      <c r="B10127" s="21" t="s">
        <v>3323</v>
      </c>
      <c r="C10127" s="23" t="n">
        <v>46281</v>
      </c>
      <c r="D10127" s="21" t="s">
        <v>521</v>
      </c>
      <c r="E10127" s="21" t="s">
        <v>366</v>
      </c>
      <c r="F10127" s="12" t="n">
        <v>3</v>
      </c>
      <c r="G10127" s="19" t="n">
        <v>12.55</v>
      </c>
      <c r="H10127" s="19" t="n">
        <v>9.14</v>
      </c>
      <c r="I10127" s="19" t="n">
        <f aca="false">ROUND(F10127*G10127,2)</f>
        <v>37.65</v>
      </c>
      <c r="J10127" s="19" t="n">
        <f aca="false">ROUND(F10127*H10127,2)</f>
        <v>27.42</v>
      </c>
      <c r="K10127" s="19" t="n">
        <f aca="false">INDEX(Pricebook!$L$2:$L$1401,MATCH(D10127,Pricebook!$A$2:$A$1401,0))</f>
        <v>13.65</v>
      </c>
      <c r="L10127" s="19" t="n">
        <f aca="false">ROUND(F10127*K10127,2)</f>
        <v>40.95</v>
      </c>
      <c r="M10127" s="24" t="n">
        <f aca="false">DATE(YEAR(C10127),MONTH(C10127),1)</f>
        <v>46266</v>
      </c>
    </row>
    <row r="10128" customFormat="false" ht="15" hidden="false" customHeight="false" outlineLevel="0" collapsed="false">
      <c r="A10128" s="21" t="s">
        <v>4184</v>
      </c>
      <c r="B10128" s="21" t="s">
        <v>3323</v>
      </c>
      <c r="C10128" s="23" t="n">
        <v>46281</v>
      </c>
      <c r="D10128" s="21" t="s">
        <v>2454</v>
      </c>
      <c r="E10128" s="21" t="s">
        <v>2202</v>
      </c>
      <c r="F10128" s="12" t="n">
        <v>13</v>
      </c>
      <c r="G10128" s="19" t="n">
        <v>7.95</v>
      </c>
      <c r="H10128" s="19" t="n">
        <v>4.92</v>
      </c>
      <c r="I10128" s="19" t="n">
        <f aca="false">ROUND(F10128*G10128,2)</f>
        <v>103.35</v>
      </c>
      <c r="J10128" s="19" t="n">
        <f aca="false">ROUND(F10128*H10128,2)</f>
        <v>63.96</v>
      </c>
      <c r="K10128" s="19" t="n">
        <f aca="false">INDEX(Pricebook!$L$2:$L$1401,MATCH(D10128,Pricebook!$A$2:$A$1401,0))</f>
        <v>8.5</v>
      </c>
      <c r="L10128" s="19" t="n">
        <f aca="false">ROUND(F10128*K10128,2)</f>
        <v>110.5</v>
      </c>
      <c r="M10128" s="24" t="n">
        <f aca="false">DATE(YEAR(C10128),MONTH(C10128),1)</f>
        <v>46266</v>
      </c>
    </row>
    <row r="10129" customFormat="false" ht="15" hidden="false" customHeight="false" outlineLevel="0" collapsed="false">
      <c r="A10129" s="21" t="s">
        <v>4184</v>
      </c>
      <c r="B10129" s="21" t="s">
        <v>3323</v>
      </c>
      <c r="C10129" s="23" t="n">
        <v>46281</v>
      </c>
      <c r="D10129" s="21" t="s">
        <v>2206</v>
      </c>
      <c r="E10129" s="21" t="s">
        <v>2202</v>
      </c>
      <c r="F10129" s="12" t="n">
        <v>1</v>
      </c>
      <c r="G10129" s="19" t="n">
        <v>21.85</v>
      </c>
      <c r="H10129" s="19" t="n">
        <v>13.63</v>
      </c>
      <c r="I10129" s="19" t="n">
        <f aca="false">ROUND(F10129*G10129,2)</f>
        <v>21.85</v>
      </c>
      <c r="J10129" s="19" t="n">
        <f aca="false">ROUND(F10129*H10129,2)</f>
        <v>13.63</v>
      </c>
      <c r="K10129" s="19" t="n">
        <f aca="false">INDEX(Pricebook!$L$2:$L$1401,MATCH(D10129,Pricebook!$A$2:$A$1401,0))</f>
        <v>23.5</v>
      </c>
      <c r="L10129" s="19" t="n">
        <f aca="false">ROUND(F10129*K10129,2)</f>
        <v>23.5</v>
      </c>
      <c r="M10129" s="24" t="n">
        <f aca="false">DATE(YEAR(C10129),MONTH(C10129),1)</f>
        <v>46266</v>
      </c>
    </row>
    <row r="10130" customFormat="false" ht="15" hidden="false" customHeight="false" outlineLevel="0" collapsed="false">
      <c r="A10130" s="21" t="s">
        <v>4184</v>
      </c>
      <c r="B10130" s="21" t="s">
        <v>3323</v>
      </c>
      <c r="C10130" s="23" t="n">
        <v>46281</v>
      </c>
      <c r="D10130" s="21" t="s">
        <v>733</v>
      </c>
      <c r="E10130" s="21" t="s">
        <v>366</v>
      </c>
      <c r="F10130" s="12" t="n">
        <v>4</v>
      </c>
      <c r="G10130" s="19" t="n">
        <v>9.15</v>
      </c>
      <c r="H10130" s="19" t="n">
        <v>6.85</v>
      </c>
      <c r="I10130" s="19" t="n">
        <f aca="false">ROUND(F10130*G10130,2)</f>
        <v>36.6</v>
      </c>
      <c r="J10130" s="19" t="n">
        <f aca="false">ROUND(F10130*H10130,2)</f>
        <v>27.4</v>
      </c>
      <c r="K10130" s="19" t="n">
        <f aca="false">INDEX(Pricebook!$L$2:$L$1401,MATCH(D10130,Pricebook!$A$2:$A$1401,0))</f>
        <v>9.8</v>
      </c>
      <c r="L10130" s="19" t="n">
        <f aca="false">ROUND(F10130*K10130,2)</f>
        <v>39.2</v>
      </c>
      <c r="M10130" s="24" t="n">
        <f aca="false">DATE(YEAR(C10130),MONTH(C10130),1)</f>
        <v>46266</v>
      </c>
    </row>
    <row r="10131" customFormat="false" ht="15" hidden="false" customHeight="false" outlineLevel="0" collapsed="false">
      <c r="A10131" s="21" t="s">
        <v>4184</v>
      </c>
      <c r="B10131" s="21" t="s">
        <v>3323</v>
      </c>
      <c r="C10131" s="23" t="n">
        <v>46281</v>
      </c>
      <c r="D10131" s="21" t="s">
        <v>397</v>
      </c>
      <c r="E10131" s="21" t="s">
        <v>366</v>
      </c>
      <c r="F10131" s="12" t="n">
        <v>2</v>
      </c>
      <c r="G10131" s="19" t="n">
        <v>276.15</v>
      </c>
      <c r="H10131" s="19" t="n">
        <v>198</v>
      </c>
      <c r="I10131" s="19" t="n">
        <f aca="false">ROUND(F10131*G10131,2)</f>
        <v>552.3</v>
      </c>
      <c r="J10131" s="19" t="n">
        <f aca="false">ROUND(F10131*H10131,2)</f>
        <v>396</v>
      </c>
      <c r="K10131" s="19" t="n">
        <f aca="false">INDEX(Pricebook!$L$2:$L$1401,MATCH(D10131,Pricebook!$A$2:$A$1401,0))</f>
        <v>295.55</v>
      </c>
      <c r="L10131" s="19" t="n">
        <f aca="false">ROUND(F10131*K10131,2)</f>
        <v>591.1</v>
      </c>
      <c r="M10131" s="24" t="n">
        <f aca="false">DATE(YEAR(C10131),MONTH(C10131),1)</f>
        <v>46266</v>
      </c>
    </row>
    <row r="10132" customFormat="false" ht="15" hidden="false" customHeight="false" outlineLevel="0" collapsed="false">
      <c r="A10132" s="21" t="s">
        <v>4185</v>
      </c>
      <c r="B10132" s="21" t="s">
        <v>3591</v>
      </c>
      <c r="C10132" s="23" t="n">
        <v>46281</v>
      </c>
      <c r="D10132" s="21" t="s">
        <v>2808</v>
      </c>
      <c r="E10132" s="21" t="s">
        <v>2748</v>
      </c>
      <c r="F10132" s="12" t="n">
        <v>2</v>
      </c>
      <c r="G10132" s="19" t="n">
        <v>25.5</v>
      </c>
      <c r="H10132" s="19" t="n">
        <v>15.34</v>
      </c>
      <c r="I10132" s="19" t="n">
        <f aca="false">ROUND(F10132*G10132,2)</f>
        <v>51</v>
      </c>
      <c r="J10132" s="19" t="n">
        <f aca="false">ROUND(F10132*H10132,2)</f>
        <v>30.68</v>
      </c>
      <c r="K10132" s="19" t="n">
        <f aca="false">INDEX(Pricebook!$L$2:$L$1401,MATCH(D10132,Pricebook!$A$2:$A$1401,0))</f>
        <v>27.9</v>
      </c>
      <c r="L10132" s="19" t="n">
        <f aca="false">ROUND(F10132*K10132,2)</f>
        <v>55.8</v>
      </c>
      <c r="M10132" s="24" t="n">
        <f aca="false">DATE(YEAR(C10132),MONTH(C10132),1)</f>
        <v>46266</v>
      </c>
    </row>
    <row r="10133" customFormat="false" ht="15" hidden="false" customHeight="false" outlineLevel="0" collapsed="false">
      <c r="A10133" s="21" t="s">
        <v>4185</v>
      </c>
      <c r="B10133" s="21" t="s">
        <v>3591</v>
      </c>
      <c r="C10133" s="23" t="n">
        <v>46281</v>
      </c>
      <c r="D10133" s="21" t="s">
        <v>2946</v>
      </c>
      <c r="E10133" s="21" t="s">
        <v>2748</v>
      </c>
      <c r="F10133" s="12" t="n">
        <v>4</v>
      </c>
      <c r="G10133" s="19" t="n">
        <v>9.3</v>
      </c>
      <c r="H10133" s="19" t="n">
        <v>5.53</v>
      </c>
      <c r="I10133" s="19" t="n">
        <f aca="false">ROUND(F10133*G10133,2)</f>
        <v>37.2</v>
      </c>
      <c r="J10133" s="19" t="n">
        <f aca="false">ROUND(F10133*H10133,2)</f>
        <v>22.12</v>
      </c>
      <c r="K10133" s="19" t="n">
        <f aca="false">INDEX(Pricebook!$L$2:$L$1401,MATCH(D10133,Pricebook!$A$2:$A$1401,0))</f>
        <v>10.1</v>
      </c>
      <c r="L10133" s="19" t="n">
        <f aca="false">ROUND(F10133*K10133,2)</f>
        <v>40.4</v>
      </c>
      <c r="M10133" s="24" t="n">
        <f aca="false">DATE(YEAR(C10133),MONTH(C10133),1)</f>
        <v>46266</v>
      </c>
    </row>
    <row r="10134" customFormat="false" ht="15" hidden="false" customHeight="false" outlineLevel="0" collapsed="false">
      <c r="A10134" s="21" t="s">
        <v>4185</v>
      </c>
      <c r="B10134" s="21" t="s">
        <v>3591</v>
      </c>
      <c r="C10134" s="23" t="n">
        <v>46281</v>
      </c>
      <c r="D10134" s="21" t="s">
        <v>2533</v>
      </c>
      <c r="E10134" s="21" t="s">
        <v>2466</v>
      </c>
      <c r="F10134" s="12" t="n">
        <v>4</v>
      </c>
      <c r="G10134" s="19" t="n">
        <v>31.2</v>
      </c>
      <c r="H10134" s="19" t="n">
        <v>19.43</v>
      </c>
      <c r="I10134" s="19" t="n">
        <f aca="false">ROUND(F10134*G10134,2)</f>
        <v>124.8</v>
      </c>
      <c r="J10134" s="19" t="n">
        <f aca="false">ROUND(F10134*H10134,2)</f>
        <v>77.72</v>
      </c>
      <c r="K10134" s="19" t="n">
        <f aca="false">INDEX(Pricebook!$L$2:$L$1401,MATCH(D10134,Pricebook!$A$2:$A$1401,0))</f>
        <v>32.4</v>
      </c>
      <c r="L10134" s="19" t="n">
        <f aca="false">ROUND(F10134*K10134,2)</f>
        <v>129.6</v>
      </c>
      <c r="M10134" s="24" t="n">
        <f aca="false">DATE(YEAR(C10134),MONTH(C10134),1)</f>
        <v>46266</v>
      </c>
    </row>
    <row r="10135" customFormat="false" ht="15" hidden="false" customHeight="false" outlineLevel="0" collapsed="false">
      <c r="A10135" s="21" t="s">
        <v>4185</v>
      </c>
      <c r="B10135" s="21" t="s">
        <v>3591</v>
      </c>
      <c r="C10135" s="23" t="n">
        <v>46281</v>
      </c>
      <c r="D10135" s="21" t="s">
        <v>2485</v>
      </c>
      <c r="E10135" s="21" t="s">
        <v>2466</v>
      </c>
      <c r="F10135" s="12" t="n">
        <v>3</v>
      </c>
      <c r="G10135" s="19" t="n">
        <v>99.7</v>
      </c>
      <c r="H10135" s="19" t="n">
        <v>66.76</v>
      </c>
      <c r="I10135" s="19" t="n">
        <f aca="false">ROUND(F10135*G10135,2)</f>
        <v>299.1</v>
      </c>
      <c r="J10135" s="19" t="n">
        <f aca="false">ROUND(F10135*H10135,2)</f>
        <v>200.28</v>
      </c>
      <c r="K10135" s="19" t="n">
        <f aca="false">INDEX(Pricebook!$L$2:$L$1401,MATCH(D10135,Pricebook!$A$2:$A$1401,0))</f>
        <v>102.75</v>
      </c>
      <c r="L10135" s="19" t="n">
        <f aca="false">ROUND(F10135*K10135,2)</f>
        <v>308.25</v>
      </c>
      <c r="M10135" s="24" t="n">
        <f aca="false">DATE(YEAR(C10135),MONTH(C10135),1)</f>
        <v>46266</v>
      </c>
    </row>
    <row r="10136" customFormat="false" ht="15" hidden="false" customHeight="false" outlineLevel="0" collapsed="false">
      <c r="A10136" s="21" t="s">
        <v>4185</v>
      </c>
      <c r="B10136" s="21" t="s">
        <v>3591</v>
      </c>
      <c r="C10136" s="23" t="n">
        <v>46281</v>
      </c>
      <c r="D10136" s="21" t="s">
        <v>695</v>
      </c>
      <c r="E10136" s="21" t="s">
        <v>366</v>
      </c>
      <c r="F10136" s="12" t="n">
        <v>5</v>
      </c>
      <c r="G10136" s="19" t="n">
        <v>12.05</v>
      </c>
      <c r="H10136" s="19" t="n">
        <v>8.71</v>
      </c>
      <c r="I10136" s="19" t="n">
        <f aca="false">ROUND(F10136*G10136,2)</f>
        <v>60.25</v>
      </c>
      <c r="J10136" s="19" t="n">
        <f aca="false">ROUND(F10136*H10136,2)</f>
        <v>43.55</v>
      </c>
      <c r="K10136" s="19" t="n">
        <f aca="false">INDEX(Pricebook!$L$2:$L$1401,MATCH(D10136,Pricebook!$A$2:$A$1401,0))</f>
        <v>13</v>
      </c>
      <c r="L10136" s="19" t="n">
        <f aca="false">ROUND(F10136*K10136,2)</f>
        <v>65</v>
      </c>
      <c r="M10136" s="24" t="n">
        <f aca="false">DATE(YEAR(C10136),MONTH(C10136),1)</f>
        <v>46266</v>
      </c>
    </row>
    <row r="10137" customFormat="false" ht="15" hidden="false" customHeight="false" outlineLevel="0" collapsed="false">
      <c r="A10137" s="21" t="s">
        <v>4185</v>
      </c>
      <c r="B10137" s="21" t="s">
        <v>3591</v>
      </c>
      <c r="C10137" s="23" t="n">
        <v>46281</v>
      </c>
      <c r="D10137" s="21" t="s">
        <v>2787</v>
      </c>
      <c r="E10137" s="21" t="s">
        <v>2748</v>
      </c>
      <c r="F10137" s="12" t="n">
        <v>10</v>
      </c>
      <c r="G10137" s="19" t="n">
        <v>18.55</v>
      </c>
      <c r="H10137" s="19" t="n">
        <v>11.04</v>
      </c>
      <c r="I10137" s="19" t="n">
        <f aca="false">ROUND(F10137*G10137,2)</f>
        <v>185.5</v>
      </c>
      <c r="J10137" s="19" t="n">
        <f aca="false">ROUND(F10137*H10137,2)</f>
        <v>110.4</v>
      </c>
      <c r="K10137" s="19" t="n">
        <f aca="false">INDEX(Pricebook!$L$2:$L$1401,MATCH(D10137,Pricebook!$A$2:$A$1401,0))</f>
        <v>20.1</v>
      </c>
      <c r="L10137" s="19" t="n">
        <f aca="false">ROUND(F10137*K10137,2)</f>
        <v>201</v>
      </c>
      <c r="M10137" s="24" t="n">
        <f aca="false">DATE(YEAR(C10137),MONTH(C10137),1)</f>
        <v>46266</v>
      </c>
    </row>
    <row r="10138" customFormat="false" ht="15" hidden="false" customHeight="false" outlineLevel="0" collapsed="false">
      <c r="A10138" s="21" t="s">
        <v>4185</v>
      </c>
      <c r="B10138" s="21" t="s">
        <v>3591</v>
      </c>
      <c r="C10138" s="23" t="n">
        <v>46281</v>
      </c>
      <c r="D10138" s="21" t="s">
        <v>2533</v>
      </c>
      <c r="E10138" s="21" t="s">
        <v>2466</v>
      </c>
      <c r="F10138" s="12" t="n">
        <v>3</v>
      </c>
      <c r="G10138" s="19" t="n">
        <v>31.2</v>
      </c>
      <c r="H10138" s="19" t="n">
        <v>19.43</v>
      </c>
      <c r="I10138" s="19" t="n">
        <f aca="false">ROUND(F10138*G10138,2)</f>
        <v>93.6</v>
      </c>
      <c r="J10138" s="19" t="n">
        <f aca="false">ROUND(F10138*H10138,2)</f>
        <v>58.29</v>
      </c>
      <c r="K10138" s="19" t="n">
        <f aca="false">INDEX(Pricebook!$L$2:$L$1401,MATCH(D10138,Pricebook!$A$2:$A$1401,0))</f>
        <v>32.4</v>
      </c>
      <c r="L10138" s="19" t="n">
        <f aca="false">ROUND(F10138*K10138,2)</f>
        <v>97.2</v>
      </c>
      <c r="M10138" s="24" t="n">
        <f aca="false">DATE(YEAR(C10138),MONTH(C10138),1)</f>
        <v>46266</v>
      </c>
    </row>
    <row r="10139" customFormat="false" ht="15" hidden="false" customHeight="false" outlineLevel="0" collapsed="false">
      <c r="A10139" s="21" t="s">
        <v>4185</v>
      </c>
      <c r="B10139" s="21" t="s">
        <v>3591</v>
      </c>
      <c r="C10139" s="23" t="n">
        <v>46281</v>
      </c>
      <c r="D10139" s="21" t="s">
        <v>2912</v>
      </c>
      <c r="E10139" s="21" t="s">
        <v>2748</v>
      </c>
      <c r="F10139" s="12" t="n">
        <v>3</v>
      </c>
      <c r="G10139" s="19" t="n">
        <v>13.95</v>
      </c>
      <c r="H10139" s="19" t="n">
        <v>8.41</v>
      </c>
      <c r="I10139" s="19" t="n">
        <f aca="false">ROUND(F10139*G10139,2)</f>
        <v>41.85</v>
      </c>
      <c r="J10139" s="19" t="n">
        <f aca="false">ROUND(F10139*H10139,2)</f>
        <v>25.23</v>
      </c>
      <c r="K10139" s="19" t="n">
        <f aca="false">INDEX(Pricebook!$L$2:$L$1401,MATCH(D10139,Pricebook!$A$2:$A$1401,0))</f>
        <v>15.3</v>
      </c>
      <c r="L10139" s="19" t="n">
        <f aca="false">ROUND(F10139*K10139,2)</f>
        <v>45.9</v>
      </c>
      <c r="M10139" s="24" t="n">
        <f aca="false">DATE(YEAR(C10139),MONTH(C10139),1)</f>
        <v>46266</v>
      </c>
    </row>
    <row r="10140" customFormat="false" ht="15" hidden="false" customHeight="false" outlineLevel="0" collapsed="false">
      <c r="A10140" s="21" t="s">
        <v>4186</v>
      </c>
      <c r="B10140" s="21" t="s">
        <v>3168</v>
      </c>
      <c r="C10140" s="23" t="n">
        <v>46282</v>
      </c>
      <c r="D10140" s="21" t="s">
        <v>1678</v>
      </c>
      <c r="E10140" s="21" t="s">
        <v>1452</v>
      </c>
      <c r="F10140" s="12" t="n">
        <v>1</v>
      </c>
      <c r="G10140" s="19" t="n">
        <v>46.7</v>
      </c>
      <c r="H10140" s="19" t="n">
        <v>33.13</v>
      </c>
      <c r="I10140" s="19" t="n">
        <f aca="false">ROUND(F10140*G10140,2)</f>
        <v>46.7</v>
      </c>
      <c r="J10140" s="19" t="n">
        <f aca="false">ROUND(F10140*H10140,2)</f>
        <v>33.13</v>
      </c>
      <c r="K10140" s="19" t="n">
        <f aca="false">INDEX(Pricebook!$L$2:$L$1401,MATCH(D10140,Pricebook!$A$2:$A$1401,0))</f>
        <v>48.05</v>
      </c>
      <c r="L10140" s="19" t="n">
        <f aca="false">ROUND(F10140*K10140,2)</f>
        <v>48.05</v>
      </c>
      <c r="M10140" s="24" t="n">
        <f aca="false">DATE(YEAR(C10140),MONTH(C10140),1)</f>
        <v>46266</v>
      </c>
    </row>
    <row r="10141" customFormat="false" ht="15" hidden="false" customHeight="false" outlineLevel="0" collapsed="false">
      <c r="A10141" s="21" t="s">
        <v>4186</v>
      </c>
      <c r="B10141" s="21" t="s">
        <v>3168</v>
      </c>
      <c r="C10141" s="23" t="n">
        <v>46282</v>
      </c>
      <c r="D10141" s="21" t="s">
        <v>2440</v>
      </c>
      <c r="E10141" s="21" t="s">
        <v>2202</v>
      </c>
      <c r="F10141" s="12" t="n">
        <v>10</v>
      </c>
      <c r="G10141" s="19" t="n">
        <v>10.7</v>
      </c>
      <c r="H10141" s="19" t="n">
        <v>6.55</v>
      </c>
      <c r="I10141" s="19" t="n">
        <f aca="false">ROUND(F10141*G10141,2)</f>
        <v>107</v>
      </c>
      <c r="J10141" s="19" t="n">
        <f aca="false">ROUND(F10141*H10141,2)</f>
        <v>65.5</v>
      </c>
      <c r="K10141" s="19" t="n">
        <f aca="false">INDEX(Pricebook!$L$2:$L$1401,MATCH(D10141,Pricebook!$A$2:$A$1401,0))</f>
        <v>11.3</v>
      </c>
      <c r="L10141" s="19" t="n">
        <f aca="false">ROUND(F10141*K10141,2)</f>
        <v>113</v>
      </c>
      <c r="M10141" s="24" t="n">
        <f aca="false">DATE(YEAR(C10141),MONTH(C10141),1)</f>
        <v>46266</v>
      </c>
    </row>
    <row r="10142" customFormat="false" ht="15" hidden="false" customHeight="false" outlineLevel="0" collapsed="false">
      <c r="A10142" s="21" t="s">
        <v>4186</v>
      </c>
      <c r="B10142" s="21" t="s">
        <v>3168</v>
      </c>
      <c r="C10142" s="23" t="n">
        <v>46282</v>
      </c>
      <c r="D10142" s="21" t="s">
        <v>1775</v>
      </c>
      <c r="E10142" s="21" t="s">
        <v>1452</v>
      </c>
      <c r="F10142" s="12" t="n">
        <v>10</v>
      </c>
      <c r="G10142" s="19" t="n">
        <v>72.85</v>
      </c>
      <c r="H10142" s="19" t="n">
        <v>45.39</v>
      </c>
      <c r="I10142" s="19" t="n">
        <f aca="false">ROUND(F10142*G10142,2)</f>
        <v>728.5</v>
      </c>
      <c r="J10142" s="19" t="n">
        <f aca="false">ROUND(F10142*H10142,2)</f>
        <v>453.9</v>
      </c>
      <c r="K10142" s="19" t="n">
        <f aca="false">INDEX(Pricebook!$L$2:$L$1401,MATCH(D10142,Pricebook!$A$2:$A$1401,0))</f>
        <v>75.65</v>
      </c>
      <c r="L10142" s="19" t="n">
        <f aca="false">ROUND(F10142*K10142,2)</f>
        <v>756.5</v>
      </c>
      <c r="M10142" s="24" t="n">
        <f aca="false">DATE(YEAR(C10142),MONTH(C10142),1)</f>
        <v>46266</v>
      </c>
    </row>
    <row r="10143" customFormat="false" ht="15" hidden="false" customHeight="false" outlineLevel="0" collapsed="false">
      <c r="A10143" s="21" t="s">
        <v>4186</v>
      </c>
      <c r="B10143" s="21" t="s">
        <v>3168</v>
      </c>
      <c r="C10143" s="23" t="n">
        <v>46282</v>
      </c>
      <c r="D10143" s="21" t="s">
        <v>629</v>
      </c>
      <c r="E10143" s="21" t="s">
        <v>366</v>
      </c>
      <c r="F10143" s="12" t="n">
        <v>2</v>
      </c>
      <c r="G10143" s="19" t="n">
        <v>24.2</v>
      </c>
      <c r="H10143" s="19" t="n">
        <v>17.52</v>
      </c>
      <c r="I10143" s="19" t="n">
        <f aca="false">ROUND(F10143*G10143,2)</f>
        <v>48.4</v>
      </c>
      <c r="J10143" s="19" t="n">
        <f aca="false">ROUND(F10143*H10143,2)</f>
        <v>35.04</v>
      </c>
      <c r="K10143" s="19" t="n">
        <f aca="false">INDEX(Pricebook!$L$2:$L$1401,MATCH(D10143,Pricebook!$A$2:$A$1401,0))</f>
        <v>26.15</v>
      </c>
      <c r="L10143" s="19" t="n">
        <f aca="false">ROUND(F10143*K10143,2)</f>
        <v>52.3</v>
      </c>
      <c r="M10143" s="24" t="n">
        <f aca="false">DATE(YEAR(C10143),MONTH(C10143),1)</f>
        <v>46266</v>
      </c>
    </row>
    <row r="10144" customFormat="false" ht="15" hidden="false" customHeight="false" outlineLevel="0" collapsed="false">
      <c r="A10144" s="21" t="s">
        <v>4186</v>
      </c>
      <c r="B10144" s="21" t="s">
        <v>3168</v>
      </c>
      <c r="C10144" s="23" t="n">
        <v>46282</v>
      </c>
      <c r="D10144" s="21" t="s">
        <v>1865</v>
      </c>
      <c r="E10144" s="21" t="s">
        <v>1452</v>
      </c>
      <c r="F10144" s="12" t="n">
        <v>1</v>
      </c>
      <c r="G10144" s="19" t="n">
        <v>63</v>
      </c>
      <c r="H10144" s="19" t="n">
        <v>38.76</v>
      </c>
      <c r="I10144" s="19" t="n">
        <f aca="false">ROUND(F10144*G10144,2)</f>
        <v>63</v>
      </c>
      <c r="J10144" s="19" t="n">
        <f aca="false">ROUND(F10144*H10144,2)</f>
        <v>38.76</v>
      </c>
      <c r="K10144" s="19" t="n">
        <f aca="false">INDEX(Pricebook!$L$2:$L$1401,MATCH(D10144,Pricebook!$A$2:$A$1401,0))</f>
        <v>64.6</v>
      </c>
      <c r="L10144" s="19" t="n">
        <f aca="false">ROUND(F10144*K10144,2)</f>
        <v>64.6</v>
      </c>
      <c r="M10144" s="24" t="n">
        <f aca="false">DATE(YEAR(C10144),MONTH(C10144),1)</f>
        <v>46266</v>
      </c>
    </row>
    <row r="10145" customFormat="false" ht="15" hidden="false" customHeight="false" outlineLevel="0" collapsed="false">
      <c r="A10145" s="21" t="s">
        <v>4187</v>
      </c>
      <c r="B10145" s="21" t="s">
        <v>3213</v>
      </c>
      <c r="C10145" s="23" t="n">
        <v>46282</v>
      </c>
      <c r="D10145" s="21" t="s">
        <v>1062</v>
      </c>
      <c r="E10145" s="21" t="s">
        <v>971</v>
      </c>
      <c r="F10145" s="12" t="n">
        <v>1</v>
      </c>
      <c r="G10145" s="19" t="n">
        <v>78</v>
      </c>
      <c r="H10145" s="19" t="n">
        <v>63.75</v>
      </c>
      <c r="I10145" s="19" t="n">
        <f aca="false">ROUND(F10145*G10145,2)</f>
        <v>78</v>
      </c>
      <c r="J10145" s="19" t="n">
        <f aca="false">ROUND(F10145*H10145,2)</f>
        <v>63.75</v>
      </c>
      <c r="K10145" s="19" t="n">
        <f aca="false">INDEX(Pricebook!$L$2:$L$1401,MATCH(D10145,Pricebook!$A$2:$A$1401,0))</f>
        <v>91.1</v>
      </c>
      <c r="L10145" s="19" t="n">
        <f aca="false">ROUND(F10145*K10145,2)</f>
        <v>91.1</v>
      </c>
      <c r="M10145" s="24" t="n">
        <f aca="false">DATE(YEAR(C10145),MONTH(C10145),1)</f>
        <v>46266</v>
      </c>
    </row>
    <row r="10146" customFormat="false" ht="15" hidden="false" customHeight="false" outlineLevel="0" collapsed="false">
      <c r="A10146" s="21" t="s">
        <v>4187</v>
      </c>
      <c r="B10146" s="21" t="s">
        <v>3213</v>
      </c>
      <c r="C10146" s="23" t="n">
        <v>46282</v>
      </c>
      <c r="D10146" s="21" t="s">
        <v>835</v>
      </c>
      <c r="E10146" s="21" t="s">
        <v>366</v>
      </c>
      <c r="F10146" s="12" t="n">
        <v>3</v>
      </c>
      <c r="G10146" s="19" t="n">
        <v>8.1</v>
      </c>
      <c r="H10146" s="19" t="n">
        <v>5.88</v>
      </c>
      <c r="I10146" s="19" t="n">
        <f aca="false">ROUND(F10146*G10146,2)</f>
        <v>24.3</v>
      </c>
      <c r="J10146" s="19" t="n">
        <f aca="false">ROUND(F10146*H10146,2)</f>
        <v>17.64</v>
      </c>
      <c r="K10146" s="19" t="n">
        <f aca="false">INDEX(Pricebook!$L$2:$L$1401,MATCH(D10146,Pricebook!$A$2:$A$1401,0))</f>
        <v>8.8</v>
      </c>
      <c r="L10146" s="19" t="n">
        <f aca="false">ROUND(F10146*K10146,2)</f>
        <v>26.4</v>
      </c>
      <c r="M10146" s="24" t="n">
        <f aca="false">DATE(YEAR(C10146),MONTH(C10146),1)</f>
        <v>46266</v>
      </c>
    </row>
    <row r="10147" customFormat="false" ht="15" hidden="false" customHeight="false" outlineLevel="0" collapsed="false">
      <c r="A10147" s="21" t="s">
        <v>4187</v>
      </c>
      <c r="B10147" s="21" t="s">
        <v>3213</v>
      </c>
      <c r="C10147" s="23" t="n">
        <v>46282</v>
      </c>
      <c r="D10147" s="21" t="s">
        <v>2916</v>
      </c>
      <c r="E10147" s="21" t="s">
        <v>2748</v>
      </c>
      <c r="F10147" s="12" t="n">
        <v>3</v>
      </c>
      <c r="G10147" s="19" t="n">
        <v>5.1</v>
      </c>
      <c r="H10147" s="19" t="n">
        <v>3.07</v>
      </c>
      <c r="I10147" s="19" t="n">
        <f aca="false">ROUND(F10147*G10147,2)</f>
        <v>15.3</v>
      </c>
      <c r="J10147" s="19" t="n">
        <f aca="false">ROUND(F10147*H10147,2)</f>
        <v>9.21</v>
      </c>
      <c r="K10147" s="19" t="n">
        <f aca="false">INDEX(Pricebook!$L$2:$L$1401,MATCH(D10147,Pricebook!$A$2:$A$1401,0))</f>
        <v>5.6</v>
      </c>
      <c r="L10147" s="19" t="n">
        <f aca="false">ROUND(F10147*K10147,2)</f>
        <v>16.8</v>
      </c>
      <c r="M10147" s="24" t="n">
        <f aca="false">DATE(YEAR(C10147),MONTH(C10147),1)</f>
        <v>46266</v>
      </c>
    </row>
    <row r="10148" customFormat="false" ht="15" hidden="false" customHeight="false" outlineLevel="0" collapsed="false">
      <c r="A10148" s="21" t="s">
        <v>4187</v>
      </c>
      <c r="B10148" s="21" t="s">
        <v>3213</v>
      </c>
      <c r="C10148" s="23" t="n">
        <v>46282</v>
      </c>
      <c r="D10148" s="21" t="s">
        <v>633</v>
      </c>
      <c r="E10148" s="21" t="s">
        <v>366</v>
      </c>
      <c r="F10148" s="12" t="n">
        <v>2</v>
      </c>
      <c r="G10148" s="19" t="n">
        <v>19.05</v>
      </c>
      <c r="H10148" s="19" t="n">
        <v>13.57</v>
      </c>
      <c r="I10148" s="19" t="n">
        <f aca="false">ROUND(F10148*G10148,2)</f>
        <v>38.1</v>
      </c>
      <c r="J10148" s="19" t="n">
        <f aca="false">ROUND(F10148*H10148,2)</f>
        <v>27.14</v>
      </c>
      <c r="K10148" s="19" t="n">
        <f aca="false">INDEX(Pricebook!$L$2:$L$1401,MATCH(D10148,Pricebook!$A$2:$A$1401,0))</f>
        <v>20.3</v>
      </c>
      <c r="L10148" s="19" t="n">
        <f aca="false">ROUND(F10148*K10148,2)</f>
        <v>40.6</v>
      </c>
      <c r="M10148" s="24" t="n">
        <f aca="false">DATE(YEAR(C10148),MONTH(C10148),1)</f>
        <v>46266</v>
      </c>
    </row>
    <row r="10149" customFormat="false" ht="15" hidden="false" customHeight="false" outlineLevel="0" collapsed="false">
      <c r="A10149" s="21" t="s">
        <v>4187</v>
      </c>
      <c r="B10149" s="21" t="s">
        <v>3213</v>
      </c>
      <c r="C10149" s="23" t="n">
        <v>46282</v>
      </c>
      <c r="D10149" s="21" t="s">
        <v>1308</v>
      </c>
      <c r="E10149" s="21" t="s">
        <v>971</v>
      </c>
      <c r="F10149" s="12" t="n">
        <v>2</v>
      </c>
      <c r="G10149" s="19" t="n">
        <v>166.6</v>
      </c>
      <c r="H10149" s="19" t="n">
        <v>134.65</v>
      </c>
      <c r="I10149" s="19" t="n">
        <f aca="false">ROUND(F10149*G10149,2)</f>
        <v>333.2</v>
      </c>
      <c r="J10149" s="19" t="n">
        <f aca="false">ROUND(F10149*H10149,2)</f>
        <v>269.3</v>
      </c>
      <c r="K10149" s="19" t="n">
        <f aca="false">INDEX(Pricebook!$L$2:$L$1401,MATCH(D10149,Pricebook!$A$2:$A$1401,0))</f>
        <v>183.3</v>
      </c>
      <c r="L10149" s="19" t="n">
        <f aca="false">ROUND(F10149*K10149,2)</f>
        <v>366.6</v>
      </c>
      <c r="M10149" s="24" t="n">
        <f aca="false">DATE(YEAR(C10149),MONTH(C10149),1)</f>
        <v>46266</v>
      </c>
    </row>
    <row r="10150" customFormat="false" ht="15" hidden="false" customHeight="false" outlineLevel="0" collapsed="false">
      <c r="A10150" s="21" t="s">
        <v>4187</v>
      </c>
      <c r="B10150" s="21" t="s">
        <v>3213</v>
      </c>
      <c r="C10150" s="23" t="n">
        <v>46282</v>
      </c>
      <c r="D10150" s="21" t="s">
        <v>769</v>
      </c>
      <c r="E10150" s="21" t="s">
        <v>366</v>
      </c>
      <c r="F10150" s="12" t="n">
        <v>3</v>
      </c>
      <c r="G10150" s="19" t="n">
        <v>48.4</v>
      </c>
      <c r="H10150" s="19" t="n">
        <v>35.02</v>
      </c>
      <c r="I10150" s="19" t="n">
        <f aca="false">ROUND(F10150*G10150,2)</f>
        <v>145.2</v>
      </c>
      <c r="J10150" s="19" t="n">
        <f aca="false">ROUND(F10150*H10150,2)</f>
        <v>105.06</v>
      </c>
      <c r="K10150" s="19" t="n">
        <f aca="false">INDEX(Pricebook!$L$2:$L$1401,MATCH(D10150,Pricebook!$A$2:$A$1401,0))</f>
        <v>52.3</v>
      </c>
      <c r="L10150" s="19" t="n">
        <f aca="false">ROUND(F10150*K10150,2)</f>
        <v>156.9</v>
      </c>
      <c r="M10150" s="24" t="n">
        <f aca="false">DATE(YEAR(C10150),MONTH(C10150),1)</f>
        <v>46266</v>
      </c>
    </row>
    <row r="10151" customFormat="false" ht="15" hidden="false" customHeight="false" outlineLevel="0" collapsed="false">
      <c r="A10151" s="21" t="s">
        <v>4187</v>
      </c>
      <c r="B10151" s="21" t="s">
        <v>3213</v>
      </c>
      <c r="C10151" s="23" t="n">
        <v>46282</v>
      </c>
      <c r="D10151" s="21" t="s">
        <v>459</v>
      </c>
      <c r="E10151" s="21" t="s">
        <v>366</v>
      </c>
      <c r="F10151" s="12" t="n">
        <v>2</v>
      </c>
      <c r="G10151" s="19" t="n">
        <v>35.85</v>
      </c>
      <c r="H10151" s="19" t="n">
        <v>26.13</v>
      </c>
      <c r="I10151" s="19" t="n">
        <f aca="false">ROUND(F10151*G10151,2)</f>
        <v>71.7</v>
      </c>
      <c r="J10151" s="19" t="n">
        <f aca="false">ROUND(F10151*H10151,2)</f>
        <v>52.26</v>
      </c>
      <c r="K10151" s="19" t="n">
        <f aca="false">INDEX(Pricebook!$L$2:$L$1401,MATCH(D10151,Pricebook!$A$2:$A$1401,0))</f>
        <v>39</v>
      </c>
      <c r="L10151" s="19" t="n">
        <f aca="false">ROUND(F10151*K10151,2)</f>
        <v>78</v>
      </c>
      <c r="M10151" s="24" t="n">
        <f aca="false">DATE(YEAR(C10151),MONTH(C10151),1)</f>
        <v>46266</v>
      </c>
    </row>
    <row r="10152" customFormat="false" ht="15" hidden="false" customHeight="false" outlineLevel="0" collapsed="false">
      <c r="A10152" s="21" t="s">
        <v>4187</v>
      </c>
      <c r="B10152" s="21" t="s">
        <v>3213</v>
      </c>
      <c r="C10152" s="23" t="n">
        <v>46282</v>
      </c>
      <c r="D10152" s="21" t="s">
        <v>2868</v>
      </c>
      <c r="E10152" s="21" t="s">
        <v>2748</v>
      </c>
      <c r="F10152" s="12" t="n">
        <v>6</v>
      </c>
      <c r="G10152" s="19" t="n">
        <v>48.1</v>
      </c>
      <c r="H10152" s="19" t="n">
        <v>30.95</v>
      </c>
      <c r="I10152" s="19" t="n">
        <f aca="false">ROUND(F10152*G10152,2)</f>
        <v>288.6</v>
      </c>
      <c r="J10152" s="19" t="n">
        <f aca="false">ROUND(F10152*H10152,2)</f>
        <v>185.7</v>
      </c>
      <c r="K10152" s="19" t="n">
        <f aca="false">INDEX(Pricebook!$L$2:$L$1401,MATCH(D10152,Pricebook!$A$2:$A$1401,0))</f>
        <v>52.5</v>
      </c>
      <c r="L10152" s="19" t="n">
        <f aca="false">ROUND(F10152*K10152,2)</f>
        <v>315</v>
      </c>
      <c r="M10152" s="24" t="n">
        <f aca="false">DATE(YEAR(C10152),MONTH(C10152),1)</f>
        <v>46266</v>
      </c>
    </row>
    <row r="10153" customFormat="false" ht="15" hidden="false" customHeight="false" outlineLevel="0" collapsed="false">
      <c r="A10153" s="21" t="s">
        <v>4187</v>
      </c>
      <c r="B10153" s="21" t="s">
        <v>3213</v>
      </c>
      <c r="C10153" s="23" t="n">
        <v>46282</v>
      </c>
      <c r="D10153" s="21" t="s">
        <v>2946</v>
      </c>
      <c r="E10153" s="21" t="s">
        <v>2748</v>
      </c>
      <c r="F10153" s="12" t="n">
        <v>4</v>
      </c>
      <c r="G10153" s="19" t="n">
        <v>9.3</v>
      </c>
      <c r="H10153" s="19" t="n">
        <v>5.53</v>
      </c>
      <c r="I10153" s="19" t="n">
        <f aca="false">ROUND(F10153*G10153,2)</f>
        <v>37.2</v>
      </c>
      <c r="J10153" s="19" t="n">
        <f aca="false">ROUND(F10153*H10153,2)</f>
        <v>22.12</v>
      </c>
      <c r="K10153" s="19" t="n">
        <f aca="false">INDEX(Pricebook!$L$2:$L$1401,MATCH(D10153,Pricebook!$A$2:$A$1401,0))</f>
        <v>10.1</v>
      </c>
      <c r="L10153" s="19" t="n">
        <f aca="false">ROUND(F10153*K10153,2)</f>
        <v>40.4</v>
      </c>
      <c r="M10153" s="24" t="n">
        <f aca="false">DATE(YEAR(C10153),MONTH(C10153),1)</f>
        <v>46266</v>
      </c>
    </row>
    <row r="10154" customFormat="false" ht="15" hidden="false" customHeight="false" outlineLevel="0" collapsed="false">
      <c r="A10154" s="21" t="s">
        <v>4188</v>
      </c>
      <c r="B10154" s="21" t="s">
        <v>3305</v>
      </c>
      <c r="C10154" s="23" t="n">
        <v>46282</v>
      </c>
      <c r="D10154" s="21" t="s">
        <v>1076</v>
      </c>
      <c r="E10154" s="21" t="s">
        <v>971</v>
      </c>
      <c r="F10154" s="12" t="n">
        <v>9</v>
      </c>
      <c r="G10154" s="19" t="n">
        <v>3.25</v>
      </c>
      <c r="H10154" s="19" t="n">
        <v>2.6</v>
      </c>
      <c r="I10154" s="19" t="n">
        <f aca="false">ROUND(F10154*G10154,2)</f>
        <v>29.25</v>
      </c>
      <c r="J10154" s="19" t="n">
        <f aca="false">ROUND(F10154*H10154,2)</f>
        <v>23.4</v>
      </c>
      <c r="K10154" s="19" t="n">
        <f aca="false">INDEX(Pricebook!$L$2:$L$1401,MATCH(D10154,Pricebook!$A$2:$A$1401,0))</f>
        <v>3.75</v>
      </c>
      <c r="L10154" s="19" t="n">
        <f aca="false">ROUND(F10154*K10154,2)</f>
        <v>33.75</v>
      </c>
      <c r="M10154" s="24" t="n">
        <f aca="false">DATE(YEAR(C10154),MONTH(C10154),1)</f>
        <v>46266</v>
      </c>
    </row>
    <row r="10155" customFormat="false" ht="15" hidden="false" customHeight="false" outlineLevel="0" collapsed="false">
      <c r="A10155" s="21" t="s">
        <v>4188</v>
      </c>
      <c r="B10155" s="21" t="s">
        <v>3305</v>
      </c>
      <c r="C10155" s="23" t="n">
        <v>46282</v>
      </c>
      <c r="D10155" s="21" t="s">
        <v>281</v>
      </c>
      <c r="E10155" s="21" t="s">
        <v>108</v>
      </c>
      <c r="F10155" s="12" t="n">
        <v>2</v>
      </c>
      <c r="G10155" s="19" t="n">
        <v>16.1</v>
      </c>
      <c r="H10155" s="19" t="n">
        <v>13.12</v>
      </c>
      <c r="I10155" s="19" t="n">
        <f aca="false">ROUND(F10155*G10155,2)</f>
        <v>32.2</v>
      </c>
      <c r="J10155" s="19" t="n">
        <f aca="false">ROUND(F10155*H10155,2)</f>
        <v>26.24</v>
      </c>
      <c r="K10155" s="19" t="n">
        <f aca="false">INDEX(Pricebook!$L$2:$L$1401,MATCH(D10155,Pricebook!$A$2:$A$1401,0))</f>
        <v>16.1</v>
      </c>
      <c r="L10155" s="19" t="n">
        <f aca="false">ROUND(F10155*K10155,2)</f>
        <v>32.2</v>
      </c>
      <c r="M10155" s="24" t="n">
        <f aca="false">DATE(YEAR(C10155),MONTH(C10155),1)</f>
        <v>46266</v>
      </c>
    </row>
    <row r="10156" customFormat="false" ht="15" hidden="false" customHeight="false" outlineLevel="0" collapsed="false">
      <c r="A10156" s="21" t="s">
        <v>4188</v>
      </c>
      <c r="B10156" s="21" t="s">
        <v>3305</v>
      </c>
      <c r="C10156" s="23" t="n">
        <v>46282</v>
      </c>
      <c r="D10156" s="21" t="s">
        <v>2475</v>
      </c>
      <c r="E10156" s="21" t="s">
        <v>2466</v>
      </c>
      <c r="F10156" s="12" t="n">
        <v>3</v>
      </c>
      <c r="G10156" s="19" t="n">
        <v>23.35</v>
      </c>
      <c r="H10156" s="19" t="n">
        <v>14.55</v>
      </c>
      <c r="I10156" s="19" t="n">
        <f aca="false">ROUND(F10156*G10156,2)</f>
        <v>70.05</v>
      </c>
      <c r="J10156" s="19" t="n">
        <f aca="false">ROUND(F10156*H10156,2)</f>
        <v>43.65</v>
      </c>
      <c r="K10156" s="19" t="n">
        <f aca="false">INDEX(Pricebook!$L$2:$L$1401,MATCH(D10156,Pricebook!$A$2:$A$1401,0))</f>
        <v>24.25</v>
      </c>
      <c r="L10156" s="19" t="n">
        <f aca="false">ROUND(F10156*K10156,2)</f>
        <v>72.75</v>
      </c>
      <c r="M10156" s="24" t="n">
        <f aca="false">DATE(YEAR(C10156),MONTH(C10156),1)</f>
        <v>46266</v>
      </c>
    </row>
    <row r="10157" customFormat="false" ht="15" hidden="false" customHeight="false" outlineLevel="0" collapsed="false">
      <c r="A10157" s="21" t="s">
        <v>4188</v>
      </c>
      <c r="B10157" s="21" t="s">
        <v>3305</v>
      </c>
      <c r="C10157" s="23" t="n">
        <v>46282</v>
      </c>
      <c r="D10157" s="21" t="s">
        <v>695</v>
      </c>
      <c r="E10157" s="21" t="s">
        <v>366</v>
      </c>
      <c r="F10157" s="12" t="n">
        <v>5</v>
      </c>
      <c r="G10157" s="19" t="n">
        <v>12.05</v>
      </c>
      <c r="H10157" s="19" t="n">
        <v>8.71</v>
      </c>
      <c r="I10157" s="19" t="n">
        <f aca="false">ROUND(F10157*G10157,2)</f>
        <v>60.25</v>
      </c>
      <c r="J10157" s="19" t="n">
        <f aca="false">ROUND(F10157*H10157,2)</f>
        <v>43.55</v>
      </c>
      <c r="K10157" s="19" t="n">
        <f aca="false">INDEX(Pricebook!$L$2:$L$1401,MATCH(D10157,Pricebook!$A$2:$A$1401,0))</f>
        <v>13</v>
      </c>
      <c r="L10157" s="19" t="n">
        <f aca="false">ROUND(F10157*K10157,2)</f>
        <v>65</v>
      </c>
      <c r="M10157" s="24" t="n">
        <f aca="false">DATE(YEAR(C10157),MONTH(C10157),1)</f>
        <v>46266</v>
      </c>
    </row>
    <row r="10158" customFormat="false" ht="15" hidden="false" customHeight="false" outlineLevel="0" collapsed="false">
      <c r="A10158" s="21" t="s">
        <v>4188</v>
      </c>
      <c r="B10158" s="21" t="s">
        <v>3305</v>
      </c>
      <c r="C10158" s="23" t="n">
        <v>46282</v>
      </c>
      <c r="D10158" s="21" t="s">
        <v>757</v>
      </c>
      <c r="E10158" s="21" t="s">
        <v>366</v>
      </c>
      <c r="F10158" s="12" t="n">
        <v>1</v>
      </c>
      <c r="G10158" s="19" t="n">
        <v>11.7</v>
      </c>
      <c r="H10158" s="19" t="n">
        <v>8.45</v>
      </c>
      <c r="I10158" s="19" t="n">
        <f aca="false">ROUND(F10158*G10158,2)</f>
        <v>11.7</v>
      </c>
      <c r="J10158" s="19" t="n">
        <f aca="false">ROUND(F10158*H10158,2)</f>
        <v>8.45</v>
      </c>
      <c r="K10158" s="19" t="n">
        <f aca="false">INDEX(Pricebook!$L$2:$L$1401,MATCH(D10158,Pricebook!$A$2:$A$1401,0))</f>
        <v>12.65</v>
      </c>
      <c r="L10158" s="19" t="n">
        <f aca="false">ROUND(F10158*K10158,2)</f>
        <v>12.65</v>
      </c>
      <c r="M10158" s="24" t="n">
        <f aca="false">DATE(YEAR(C10158),MONTH(C10158),1)</f>
        <v>46266</v>
      </c>
    </row>
    <row r="10159" customFormat="false" ht="15" hidden="false" customHeight="false" outlineLevel="0" collapsed="false">
      <c r="A10159" s="21" t="s">
        <v>4188</v>
      </c>
      <c r="B10159" s="21" t="s">
        <v>3305</v>
      </c>
      <c r="C10159" s="23" t="n">
        <v>46282</v>
      </c>
      <c r="D10159" s="21" t="s">
        <v>205</v>
      </c>
      <c r="E10159" s="21" t="s">
        <v>108</v>
      </c>
      <c r="F10159" s="12" t="n">
        <v>2</v>
      </c>
      <c r="G10159" s="19" t="n">
        <v>73.3</v>
      </c>
      <c r="H10159" s="19" t="n">
        <v>56.01</v>
      </c>
      <c r="I10159" s="19" t="n">
        <f aca="false">ROUND(F10159*G10159,2)</f>
        <v>146.6</v>
      </c>
      <c r="J10159" s="19" t="n">
        <f aca="false">ROUND(F10159*H10159,2)</f>
        <v>112.02</v>
      </c>
      <c r="K10159" s="19" t="n">
        <f aca="false">INDEX(Pricebook!$L$2:$L$1401,MATCH(D10159,Pricebook!$A$2:$A$1401,0))</f>
        <v>80.05</v>
      </c>
      <c r="L10159" s="19" t="n">
        <f aca="false">ROUND(F10159*K10159,2)</f>
        <v>160.1</v>
      </c>
      <c r="M10159" s="24" t="n">
        <f aca="false">DATE(YEAR(C10159),MONTH(C10159),1)</f>
        <v>46266</v>
      </c>
    </row>
    <row r="10160" customFormat="false" ht="15" hidden="false" customHeight="false" outlineLevel="0" collapsed="false">
      <c r="A10160" s="21" t="s">
        <v>4188</v>
      </c>
      <c r="B10160" s="21" t="s">
        <v>3305</v>
      </c>
      <c r="C10160" s="23" t="n">
        <v>46282</v>
      </c>
      <c r="D10160" s="21" t="s">
        <v>2561</v>
      </c>
      <c r="E10160" s="21" t="s">
        <v>2466</v>
      </c>
      <c r="F10160" s="12" t="n">
        <v>5</v>
      </c>
      <c r="G10160" s="19" t="n">
        <v>60</v>
      </c>
      <c r="H10160" s="19" t="n">
        <v>37.13</v>
      </c>
      <c r="I10160" s="19" t="n">
        <f aca="false">ROUND(F10160*G10160,2)</f>
        <v>300</v>
      </c>
      <c r="J10160" s="19" t="n">
        <f aca="false">ROUND(F10160*H10160,2)</f>
        <v>185.65</v>
      </c>
      <c r="K10160" s="19" t="n">
        <f aca="false">INDEX(Pricebook!$L$2:$L$1401,MATCH(D10160,Pricebook!$A$2:$A$1401,0))</f>
        <v>61.9</v>
      </c>
      <c r="L10160" s="19" t="n">
        <f aca="false">ROUND(F10160*K10160,2)</f>
        <v>309.5</v>
      </c>
      <c r="M10160" s="24" t="n">
        <f aca="false">DATE(YEAR(C10160),MONTH(C10160),1)</f>
        <v>46266</v>
      </c>
    </row>
    <row r="10161" customFormat="false" ht="15" hidden="false" customHeight="false" outlineLevel="0" collapsed="false">
      <c r="A10161" s="21" t="s">
        <v>4188</v>
      </c>
      <c r="B10161" s="21" t="s">
        <v>3305</v>
      </c>
      <c r="C10161" s="23" t="n">
        <v>46282</v>
      </c>
      <c r="D10161" s="21" t="s">
        <v>283</v>
      </c>
      <c r="E10161" s="21" t="s">
        <v>108</v>
      </c>
      <c r="F10161" s="12" t="n">
        <v>1</v>
      </c>
      <c r="G10161" s="19" t="n">
        <v>204</v>
      </c>
      <c r="H10161" s="19" t="n">
        <v>154.43</v>
      </c>
      <c r="I10161" s="19" t="n">
        <f aca="false">ROUND(F10161*G10161,2)</f>
        <v>204</v>
      </c>
      <c r="J10161" s="19" t="n">
        <f aca="false">ROUND(F10161*H10161,2)</f>
        <v>154.43</v>
      </c>
      <c r="K10161" s="19" t="n">
        <f aca="false">INDEX(Pricebook!$L$2:$L$1401,MATCH(D10161,Pricebook!$A$2:$A$1401,0))</f>
        <v>220.65</v>
      </c>
      <c r="L10161" s="19" t="n">
        <f aca="false">ROUND(F10161*K10161,2)</f>
        <v>220.65</v>
      </c>
      <c r="M10161" s="24" t="n">
        <f aca="false">DATE(YEAR(C10161),MONTH(C10161),1)</f>
        <v>46266</v>
      </c>
    </row>
    <row r="10162" customFormat="false" ht="15" hidden="false" customHeight="false" outlineLevel="0" collapsed="false">
      <c r="A10162" s="21" t="s">
        <v>4188</v>
      </c>
      <c r="B10162" s="21" t="s">
        <v>3305</v>
      </c>
      <c r="C10162" s="23" t="n">
        <v>46282</v>
      </c>
      <c r="D10162" s="21" t="s">
        <v>549</v>
      </c>
      <c r="E10162" s="21" t="s">
        <v>366</v>
      </c>
      <c r="F10162" s="12" t="n">
        <v>1</v>
      </c>
      <c r="G10162" s="19" t="n">
        <v>193.45</v>
      </c>
      <c r="H10162" s="19" t="n">
        <v>139.37</v>
      </c>
      <c r="I10162" s="19" t="n">
        <f aca="false">ROUND(F10162*G10162,2)</f>
        <v>193.45</v>
      </c>
      <c r="J10162" s="19" t="n">
        <f aca="false">ROUND(F10162*H10162,2)</f>
        <v>139.37</v>
      </c>
      <c r="K10162" s="19" t="n">
        <f aca="false">INDEX(Pricebook!$L$2:$L$1401,MATCH(D10162,Pricebook!$A$2:$A$1401,0))</f>
        <v>208.05</v>
      </c>
      <c r="L10162" s="19" t="n">
        <f aca="false">ROUND(F10162*K10162,2)</f>
        <v>208.05</v>
      </c>
      <c r="M10162" s="24" t="n">
        <f aca="false">DATE(YEAR(C10162),MONTH(C10162),1)</f>
        <v>46266</v>
      </c>
    </row>
    <row r="10163" customFormat="false" ht="15" hidden="false" customHeight="false" outlineLevel="0" collapsed="false">
      <c r="A10163" s="21" t="s">
        <v>4188</v>
      </c>
      <c r="B10163" s="21" t="s">
        <v>3305</v>
      </c>
      <c r="C10163" s="23" t="n">
        <v>46282</v>
      </c>
      <c r="D10163" s="21" t="s">
        <v>2577</v>
      </c>
      <c r="E10163" s="21" t="s">
        <v>2466</v>
      </c>
      <c r="F10163" s="12" t="n">
        <v>1</v>
      </c>
      <c r="G10163" s="19" t="n">
        <v>153.35</v>
      </c>
      <c r="H10163" s="19" t="n">
        <v>94.77</v>
      </c>
      <c r="I10163" s="19" t="n">
        <f aca="false">ROUND(F10163*G10163,2)</f>
        <v>153.35</v>
      </c>
      <c r="J10163" s="19" t="n">
        <f aca="false">ROUND(F10163*H10163,2)</f>
        <v>94.77</v>
      </c>
      <c r="K10163" s="19" t="n">
        <f aca="false">INDEX(Pricebook!$L$2:$L$1401,MATCH(D10163,Pricebook!$A$2:$A$1401,0))</f>
        <v>157.95</v>
      </c>
      <c r="L10163" s="19" t="n">
        <f aca="false">ROUND(F10163*K10163,2)</f>
        <v>157.95</v>
      </c>
      <c r="M10163" s="24" t="n">
        <f aca="false">DATE(YEAR(C10163),MONTH(C10163),1)</f>
        <v>46266</v>
      </c>
    </row>
    <row r="10164" customFormat="false" ht="15" hidden="false" customHeight="false" outlineLevel="0" collapsed="false">
      <c r="A10164" s="21" t="s">
        <v>4188</v>
      </c>
      <c r="B10164" s="21" t="s">
        <v>3305</v>
      </c>
      <c r="C10164" s="23" t="n">
        <v>46282</v>
      </c>
      <c r="D10164" s="21" t="s">
        <v>1172</v>
      </c>
      <c r="E10164" s="21" t="s">
        <v>971</v>
      </c>
      <c r="F10164" s="12" t="n">
        <v>11</v>
      </c>
      <c r="G10164" s="19" t="n">
        <v>30</v>
      </c>
      <c r="H10164" s="19" t="n">
        <v>24.24</v>
      </c>
      <c r="I10164" s="19" t="n">
        <f aca="false">ROUND(F10164*G10164,2)</f>
        <v>330</v>
      </c>
      <c r="J10164" s="19" t="n">
        <f aca="false">ROUND(F10164*H10164,2)</f>
        <v>266.64</v>
      </c>
      <c r="K10164" s="19" t="n">
        <f aca="false">INDEX(Pricebook!$L$2:$L$1401,MATCH(D10164,Pricebook!$A$2:$A$1401,0))</f>
        <v>30</v>
      </c>
      <c r="L10164" s="19" t="n">
        <f aca="false">ROUND(F10164*K10164,2)</f>
        <v>330</v>
      </c>
      <c r="M10164" s="24" t="n">
        <f aca="false">DATE(YEAR(C10164),MONTH(C10164),1)</f>
        <v>46266</v>
      </c>
    </row>
    <row r="10165" customFormat="false" ht="15" hidden="false" customHeight="false" outlineLevel="0" collapsed="false">
      <c r="A10165" s="21" t="s">
        <v>4188</v>
      </c>
      <c r="B10165" s="21" t="s">
        <v>3305</v>
      </c>
      <c r="C10165" s="23" t="n">
        <v>46282</v>
      </c>
      <c r="D10165" s="21" t="s">
        <v>2573</v>
      </c>
      <c r="E10165" s="21" t="s">
        <v>2466</v>
      </c>
      <c r="F10165" s="12" t="n">
        <v>1</v>
      </c>
      <c r="G10165" s="19" t="n">
        <v>32.4</v>
      </c>
      <c r="H10165" s="19" t="n">
        <v>22.76</v>
      </c>
      <c r="I10165" s="19" t="n">
        <f aca="false">ROUND(F10165*G10165,2)</f>
        <v>32.4</v>
      </c>
      <c r="J10165" s="19" t="n">
        <f aca="false">ROUND(F10165*H10165,2)</f>
        <v>22.76</v>
      </c>
      <c r="K10165" s="19" t="n">
        <f aca="false">INDEX(Pricebook!$L$2:$L$1401,MATCH(D10165,Pricebook!$A$2:$A$1401,0))</f>
        <v>33.5</v>
      </c>
      <c r="L10165" s="19" t="n">
        <f aca="false">ROUND(F10165*K10165,2)</f>
        <v>33.5</v>
      </c>
      <c r="M10165" s="24" t="n">
        <f aca="false">DATE(YEAR(C10165),MONTH(C10165),1)</f>
        <v>46266</v>
      </c>
    </row>
    <row r="10166" customFormat="false" ht="15" hidden="false" customHeight="false" outlineLevel="0" collapsed="false">
      <c r="A10166" s="21" t="s">
        <v>4188</v>
      </c>
      <c r="B10166" s="21" t="s">
        <v>3305</v>
      </c>
      <c r="C10166" s="23" t="n">
        <v>46282</v>
      </c>
      <c r="D10166" s="21" t="s">
        <v>1414</v>
      </c>
      <c r="E10166" s="21" t="s">
        <v>971</v>
      </c>
      <c r="F10166" s="12" t="n">
        <v>1</v>
      </c>
      <c r="G10166" s="19" t="n">
        <v>46.3</v>
      </c>
      <c r="H10166" s="19" t="n">
        <v>37.25</v>
      </c>
      <c r="I10166" s="19" t="n">
        <f aca="false">ROUND(F10166*G10166,2)</f>
        <v>46.3</v>
      </c>
      <c r="J10166" s="19" t="n">
        <f aca="false">ROUND(F10166*H10166,2)</f>
        <v>37.25</v>
      </c>
      <c r="K10166" s="19" t="n">
        <f aca="false">INDEX(Pricebook!$L$2:$L$1401,MATCH(D10166,Pricebook!$A$2:$A$1401,0))</f>
        <v>53.25</v>
      </c>
      <c r="L10166" s="19" t="n">
        <f aca="false">ROUND(F10166*K10166,2)</f>
        <v>53.25</v>
      </c>
      <c r="M10166" s="24" t="n">
        <f aca="false">DATE(YEAR(C10166),MONTH(C10166),1)</f>
        <v>46266</v>
      </c>
    </row>
    <row r="10167" customFormat="false" ht="15" hidden="false" customHeight="false" outlineLevel="0" collapsed="false">
      <c r="A10167" s="21" t="s">
        <v>4188</v>
      </c>
      <c r="B10167" s="21" t="s">
        <v>3305</v>
      </c>
      <c r="C10167" s="23" t="n">
        <v>46282</v>
      </c>
      <c r="D10167" s="21" t="s">
        <v>2563</v>
      </c>
      <c r="E10167" s="21" t="s">
        <v>2466</v>
      </c>
      <c r="F10167" s="12" t="n">
        <v>5</v>
      </c>
      <c r="G10167" s="19" t="n">
        <v>51</v>
      </c>
      <c r="H10167" s="19" t="n">
        <v>31.62</v>
      </c>
      <c r="I10167" s="19" t="n">
        <f aca="false">ROUND(F10167*G10167,2)</f>
        <v>255</v>
      </c>
      <c r="J10167" s="19" t="n">
        <f aca="false">ROUND(F10167*H10167,2)</f>
        <v>158.1</v>
      </c>
      <c r="K10167" s="19" t="n">
        <f aca="false">INDEX(Pricebook!$L$2:$L$1401,MATCH(D10167,Pricebook!$A$2:$A$1401,0))</f>
        <v>52.7</v>
      </c>
      <c r="L10167" s="19" t="n">
        <f aca="false">ROUND(F10167*K10167,2)</f>
        <v>263.5</v>
      </c>
      <c r="M10167" s="24" t="n">
        <f aca="false">DATE(YEAR(C10167),MONTH(C10167),1)</f>
        <v>46266</v>
      </c>
    </row>
    <row r="10168" customFormat="false" ht="15" hidden="false" customHeight="false" outlineLevel="0" collapsed="false">
      <c r="A10168" s="21" t="s">
        <v>4188</v>
      </c>
      <c r="B10168" s="21" t="s">
        <v>3305</v>
      </c>
      <c r="C10168" s="23" t="n">
        <v>46282</v>
      </c>
      <c r="D10168" s="21" t="s">
        <v>1192</v>
      </c>
      <c r="E10168" s="21" t="s">
        <v>971</v>
      </c>
      <c r="F10168" s="12" t="n">
        <v>5</v>
      </c>
      <c r="G10168" s="19" t="n">
        <v>3.6</v>
      </c>
      <c r="H10168" s="19" t="n">
        <v>2.92</v>
      </c>
      <c r="I10168" s="19" t="n">
        <f aca="false">ROUND(F10168*G10168,2)</f>
        <v>18</v>
      </c>
      <c r="J10168" s="19" t="n">
        <f aca="false">ROUND(F10168*H10168,2)</f>
        <v>14.6</v>
      </c>
      <c r="K10168" s="19" t="n">
        <f aca="false">INDEX(Pricebook!$L$2:$L$1401,MATCH(D10168,Pricebook!$A$2:$A$1401,0))</f>
        <v>4.2</v>
      </c>
      <c r="L10168" s="19" t="n">
        <f aca="false">ROUND(F10168*K10168,2)</f>
        <v>21</v>
      </c>
      <c r="M10168" s="24" t="n">
        <f aca="false">DATE(YEAR(C10168),MONTH(C10168),1)</f>
        <v>46266</v>
      </c>
    </row>
    <row r="10169" customFormat="false" ht="15" hidden="false" customHeight="false" outlineLevel="0" collapsed="false">
      <c r="A10169" s="21" t="s">
        <v>4189</v>
      </c>
      <c r="B10169" s="21" t="s">
        <v>3889</v>
      </c>
      <c r="C10169" s="23" t="n">
        <v>46282</v>
      </c>
      <c r="D10169" s="21" t="s">
        <v>1392</v>
      </c>
      <c r="E10169" s="21" t="s">
        <v>971</v>
      </c>
      <c r="F10169" s="12" t="n">
        <v>1</v>
      </c>
      <c r="G10169" s="19" t="n">
        <v>835.75</v>
      </c>
      <c r="H10169" s="19" t="n">
        <v>677.56</v>
      </c>
      <c r="I10169" s="19" t="n">
        <f aca="false">ROUND(F10169*G10169,2)</f>
        <v>835.75</v>
      </c>
      <c r="J10169" s="19" t="n">
        <f aca="false">ROUND(F10169*H10169,2)</f>
        <v>677.56</v>
      </c>
      <c r="K10169" s="19" t="n">
        <f aca="false">INDEX(Pricebook!$L$2:$L$1401,MATCH(D10169,Pricebook!$A$2:$A$1401,0))</f>
        <v>967.95</v>
      </c>
      <c r="L10169" s="19" t="n">
        <f aca="false">ROUND(F10169*K10169,2)</f>
        <v>967.95</v>
      </c>
      <c r="M10169" s="24" t="n">
        <f aca="false">DATE(YEAR(C10169),MONTH(C10169),1)</f>
        <v>46266</v>
      </c>
    </row>
    <row r="10170" customFormat="false" ht="15" hidden="false" customHeight="false" outlineLevel="0" collapsed="false">
      <c r="A10170" s="21" t="s">
        <v>4189</v>
      </c>
      <c r="B10170" s="21" t="s">
        <v>3889</v>
      </c>
      <c r="C10170" s="23" t="n">
        <v>46282</v>
      </c>
      <c r="D10170" s="21" t="s">
        <v>241</v>
      </c>
      <c r="E10170" s="21" t="s">
        <v>108</v>
      </c>
      <c r="F10170" s="12" t="n">
        <v>4</v>
      </c>
      <c r="G10170" s="19" t="n">
        <v>32.8</v>
      </c>
      <c r="H10170" s="19" t="n">
        <v>25.11</v>
      </c>
      <c r="I10170" s="19" t="n">
        <f aca="false">ROUND(F10170*G10170,2)</f>
        <v>131.2</v>
      </c>
      <c r="J10170" s="19" t="n">
        <f aca="false">ROUND(F10170*H10170,2)</f>
        <v>100.44</v>
      </c>
      <c r="K10170" s="19" t="n">
        <f aca="false">INDEX(Pricebook!$L$2:$L$1401,MATCH(D10170,Pricebook!$A$2:$A$1401,0))</f>
        <v>35.9</v>
      </c>
      <c r="L10170" s="19" t="n">
        <f aca="false">ROUND(F10170*K10170,2)</f>
        <v>143.6</v>
      </c>
      <c r="M10170" s="24" t="n">
        <f aca="false">DATE(YEAR(C10170),MONTH(C10170),1)</f>
        <v>46266</v>
      </c>
    </row>
    <row r="10171" customFormat="false" ht="15" hidden="false" customHeight="false" outlineLevel="0" collapsed="false">
      <c r="A10171" s="21" t="s">
        <v>4189</v>
      </c>
      <c r="B10171" s="21" t="s">
        <v>3889</v>
      </c>
      <c r="C10171" s="23" t="n">
        <v>46282</v>
      </c>
      <c r="D10171" s="21" t="s">
        <v>2768</v>
      </c>
      <c r="E10171" s="21" t="s">
        <v>2748</v>
      </c>
      <c r="F10171" s="12" t="n">
        <v>4</v>
      </c>
      <c r="G10171" s="19" t="n">
        <v>15.5</v>
      </c>
      <c r="H10171" s="19" t="n">
        <v>9.27</v>
      </c>
      <c r="I10171" s="19" t="n">
        <f aca="false">ROUND(F10171*G10171,2)</f>
        <v>62</v>
      </c>
      <c r="J10171" s="19" t="n">
        <f aca="false">ROUND(F10171*H10171,2)</f>
        <v>37.08</v>
      </c>
      <c r="K10171" s="19" t="n">
        <f aca="false">INDEX(Pricebook!$L$2:$L$1401,MATCH(D10171,Pricebook!$A$2:$A$1401,0))</f>
        <v>16.9</v>
      </c>
      <c r="L10171" s="19" t="n">
        <f aca="false">ROUND(F10171*K10171,2)</f>
        <v>67.6</v>
      </c>
      <c r="M10171" s="24" t="n">
        <f aca="false">DATE(YEAR(C10171),MONTH(C10171),1)</f>
        <v>46266</v>
      </c>
    </row>
    <row r="10172" customFormat="false" ht="15" hidden="false" customHeight="false" outlineLevel="0" collapsed="false">
      <c r="A10172" s="21" t="s">
        <v>4189</v>
      </c>
      <c r="B10172" s="21" t="s">
        <v>3889</v>
      </c>
      <c r="C10172" s="23" t="n">
        <v>46282</v>
      </c>
      <c r="D10172" s="21" t="s">
        <v>2884</v>
      </c>
      <c r="E10172" s="21" t="s">
        <v>2748</v>
      </c>
      <c r="F10172" s="12" t="n">
        <v>3</v>
      </c>
      <c r="G10172" s="19" t="n">
        <v>19.2</v>
      </c>
      <c r="H10172" s="19" t="n">
        <v>12.63</v>
      </c>
      <c r="I10172" s="19" t="n">
        <f aca="false">ROUND(F10172*G10172,2)</f>
        <v>57.6</v>
      </c>
      <c r="J10172" s="19" t="n">
        <f aca="false">ROUND(F10172*H10172,2)</f>
        <v>37.89</v>
      </c>
      <c r="K10172" s="19" t="n">
        <f aca="false">INDEX(Pricebook!$L$2:$L$1401,MATCH(D10172,Pricebook!$A$2:$A$1401,0))</f>
        <v>21.05</v>
      </c>
      <c r="L10172" s="19" t="n">
        <f aca="false">ROUND(F10172*K10172,2)</f>
        <v>63.15</v>
      </c>
      <c r="M10172" s="24" t="n">
        <f aca="false">DATE(YEAR(C10172),MONTH(C10172),1)</f>
        <v>46266</v>
      </c>
    </row>
    <row r="10173" customFormat="false" ht="15" hidden="false" customHeight="false" outlineLevel="0" collapsed="false">
      <c r="A10173" s="21" t="s">
        <v>4189</v>
      </c>
      <c r="B10173" s="21" t="s">
        <v>3889</v>
      </c>
      <c r="C10173" s="23" t="n">
        <v>46282</v>
      </c>
      <c r="D10173" s="21" t="s">
        <v>1448</v>
      </c>
      <c r="E10173" s="21" t="s">
        <v>971</v>
      </c>
      <c r="F10173" s="12" t="n">
        <v>8</v>
      </c>
      <c r="G10173" s="19" t="n">
        <v>5.15</v>
      </c>
      <c r="H10173" s="19" t="n">
        <v>4.23</v>
      </c>
      <c r="I10173" s="19" t="n">
        <f aca="false">ROUND(F10173*G10173,2)</f>
        <v>41.2</v>
      </c>
      <c r="J10173" s="19" t="n">
        <f aca="false">ROUND(F10173*H10173,2)</f>
        <v>33.84</v>
      </c>
      <c r="K10173" s="19" t="n">
        <f aca="false">INDEX(Pricebook!$L$2:$L$1401,MATCH(D10173,Pricebook!$A$2:$A$1401,0))</f>
        <v>6.05</v>
      </c>
      <c r="L10173" s="19" t="n">
        <f aca="false">ROUND(F10173*K10173,2)</f>
        <v>48.4</v>
      </c>
      <c r="M10173" s="24" t="n">
        <f aca="false">DATE(YEAR(C10173),MONTH(C10173),1)</f>
        <v>46266</v>
      </c>
    </row>
    <row r="10174" customFormat="false" ht="15" hidden="false" customHeight="false" outlineLevel="0" collapsed="false">
      <c r="A10174" s="21" t="s">
        <v>4189</v>
      </c>
      <c r="B10174" s="21" t="s">
        <v>3889</v>
      </c>
      <c r="C10174" s="23" t="n">
        <v>46282</v>
      </c>
      <c r="D10174" s="21" t="s">
        <v>1414</v>
      </c>
      <c r="E10174" s="21" t="s">
        <v>971</v>
      </c>
      <c r="F10174" s="12" t="n">
        <v>1</v>
      </c>
      <c r="G10174" s="19" t="n">
        <v>46.3</v>
      </c>
      <c r="H10174" s="19" t="n">
        <v>37.25</v>
      </c>
      <c r="I10174" s="19" t="n">
        <f aca="false">ROUND(F10174*G10174,2)</f>
        <v>46.3</v>
      </c>
      <c r="J10174" s="19" t="n">
        <f aca="false">ROUND(F10174*H10174,2)</f>
        <v>37.25</v>
      </c>
      <c r="K10174" s="19" t="n">
        <f aca="false">INDEX(Pricebook!$L$2:$L$1401,MATCH(D10174,Pricebook!$A$2:$A$1401,0))</f>
        <v>53.25</v>
      </c>
      <c r="L10174" s="19" t="n">
        <f aca="false">ROUND(F10174*K10174,2)</f>
        <v>53.25</v>
      </c>
      <c r="M10174" s="24" t="n">
        <f aca="false">DATE(YEAR(C10174),MONTH(C10174),1)</f>
        <v>46266</v>
      </c>
    </row>
    <row r="10175" customFormat="false" ht="15" hidden="false" customHeight="false" outlineLevel="0" collapsed="false">
      <c r="A10175" s="21" t="s">
        <v>4189</v>
      </c>
      <c r="B10175" s="21" t="s">
        <v>3889</v>
      </c>
      <c r="C10175" s="23" t="n">
        <v>46282</v>
      </c>
      <c r="D10175" s="21" t="s">
        <v>2948</v>
      </c>
      <c r="E10175" s="21" t="s">
        <v>2748</v>
      </c>
      <c r="F10175" s="12" t="n">
        <v>4</v>
      </c>
      <c r="G10175" s="19" t="n">
        <v>21.85</v>
      </c>
      <c r="H10175" s="19" t="n">
        <v>13.08</v>
      </c>
      <c r="I10175" s="19" t="n">
        <f aca="false">ROUND(F10175*G10175,2)</f>
        <v>87.4</v>
      </c>
      <c r="J10175" s="19" t="n">
        <f aca="false">ROUND(F10175*H10175,2)</f>
        <v>52.32</v>
      </c>
      <c r="K10175" s="19" t="n">
        <f aca="false">INDEX(Pricebook!$L$2:$L$1401,MATCH(D10175,Pricebook!$A$2:$A$1401,0))</f>
        <v>23.8</v>
      </c>
      <c r="L10175" s="19" t="n">
        <f aca="false">ROUND(F10175*K10175,2)</f>
        <v>95.2</v>
      </c>
      <c r="M10175" s="24" t="n">
        <f aca="false">DATE(YEAR(C10175),MONTH(C10175),1)</f>
        <v>46266</v>
      </c>
    </row>
    <row r="10176" customFormat="false" ht="15" hidden="false" customHeight="false" outlineLevel="0" collapsed="false">
      <c r="A10176" s="21" t="s">
        <v>4189</v>
      </c>
      <c r="B10176" s="21" t="s">
        <v>3889</v>
      </c>
      <c r="C10176" s="23" t="n">
        <v>46282</v>
      </c>
      <c r="D10176" s="21" t="s">
        <v>2946</v>
      </c>
      <c r="E10176" s="21" t="s">
        <v>2748</v>
      </c>
      <c r="F10176" s="12" t="n">
        <v>1</v>
      </c>
      <c r="G10176" s="19" t="n">
        <v>9.3</v>
      </c>
      <c r="H10176" s="19" t="n">
        <v>5.53</v>
      </c>
      <c r="I10176" s="19" t="n">
        <f aca="false">ROUND(F10176*G10176,2)</f>
        <v>9.3</v>
      </c>
      <c r="J10176" s="19" t="n">
        <f aca="false">ROUND(F10176*H10176,2)</f>
        <v>5.53</v>
      </c>
      <c r="K10176" s="19" t="n">
        <f aca="false">INDEX(Pricebook!$L$2:$L$1401,MATCH(D10176,Pricebook!$A$2:$A$1401,0))</f>
        <v>10.1</v>
      </c>
      <c r="L10176" s="19" t="n">
        <f aca="false">ROUND(F10176*K10176,2)</f>
        <v>10.1</v>
      </c>
      <c r="M10176" s="24" t="n">
        <f aca="false">DATE(YEAR(C10176),MONTH(C10176),1)</f>
        <v>46266</v>
      </c>
    </row>
    <row r="10177" customFormat="false" ht="15" hidden="false" customHeight="false" outlineLevel="0" collapsed="false">
      <c r="A10177" s="21" t="s">
        <v>4189</v>
      </c>
      <c r="B10177" s="21" t="s">
        <v>3889</v>
      </c>
      <c r="C10177" s="23" t="n">
        <v>46282</v>
      </c>
      <c r="D10177" s="21" t="s">
        <v>2898</v>
      </c>
      <c r="E10177" s="21" t="s">
        <v>2748</v>
      </c>
      <c r="F10177" s="12" t="n">
        <v>7</v>
      </c>
      <c r="G10177" s="19" t="n">
        <v>11.1</v>
      </c>
      <c r="H10177" s="19" t="n">
        <v>6.63</v>
      </c>
      <c r="I10177" s="19" t="n">
        <f aca="false">ROUND(F10177*G10177,2)</f>
        <v>77.7</v>
      </c>
      <c r="J10177" s="19" t="n">
        <f aca="false">ROUND(F10177*H10177,2)</f>
        <v>46.41</v>
      </c>
      <c r="K10177" s="19" t="n">
        <f aca="false">INDEX(Pricebook!$L$2:$L$1401,MATCH(D10177,Pricebook!$A$2:$A$1401,0))</f>
        <v>12.1</v>
      </c>
      <c r="L10177" s="19" t="n">
        <f aca="false">ROUND(F10177*K10177,2)</f>
        <v>84.7</v>
      </c>
      <c r="M10177" s="24" t="n">
        <f aca="false">DATE(YEAR(C10177),MONTH(C10177),1)</f>
        <v>46266</v>
      </c>
    </row>
    <row r="10178" customFormat="false" ht="15" hidden="false" customHeight="false" outlineLevel="0" collapsed="false">
      <c r="A10178" s="21" t="s">
        <v>4189</v>
      </c>
      <c r="B10178" s="21" t="s">
        <v>3889</v>
      </c>
      <c r="C10178" s="23" t="n">
        <v>46282</v>
      </c>
      <c r="D10178" s="21" t="s">
        <v>294</v>
      </c>
      <c r="E10178" s="21" t="s">
        <v>108</v>
      </c>
      <c r="F10178" s="12" t="n">
        <v>2</v>
      </c>
      <c r="G10178" s="19" t="n">
        <v>26</v>
      </c>
      <c r="H10178" s="19" t="n">
        <v>22.16</v>
      </c>
      <c r="I10178" s="19" t="n">
        <f aca="false">ROUND(F10178*G10178,2)</f>
        <v>52</v>
      </c>
      <c r="J10178" s="19" t="n">
        <f aca="false">ROUND(F10178*H10178,2)</f>
        <v>44.32</v>
      </c>
      <c r="K10178" s="19" t="n">
        <f aca="false">INDEX(Pricebook!$L$2:$L$1401,MATCH(D10178,Pricebook!$A$2:$A$1401,0))</f>
        <v>28.45</v>
      </c>
      <c r="L10178" s="19" t="n">
        <f aca="false">ROUND(F10178*K10178,2)</f>
        <v>56.9</v>
      </c>
      <c r="M10178" s="24" t="n">
        <f aca="false">DATE(YEAR(C10178),MONTH(C10178),1)</f>
        <v>46266</v>
      </c>
    </row>
    <row r="10179" customFormat="false" ht="15" hidden="false" customHeight="false" outlineLevel="0" collapsed="false">
      <c r="A10179" s="21" t="s">
        <v>4189</v>
      </c>
      <c r="B10179" s="21" t="s">
        <v>3889</v>
      </c>
      <c r="C10179" s="23" t="n">
        <v>46282</v>
      </c>
      <c r="D10179" s="21" t="s">
        <v>1442</v>
      </c>
      <c r="E10179" s="21" t="s">
        <v>971</v>
      </c>
      <c r="F10179" s="12" t="n">
        <v>36</v>
      </c>
      <c r="G10179" s="19" t="n">
        <v>1.4</v>
      </c>
      <c r="H10179" s="19" t="n">
        <v>1.12</v>
      </c>
      <c r="I10179" s="19" t="n">
        <f aca="false">ROUND(F10179*G10179,2)</f>
        <v>50.4</v>
      </c>
      <c r="J10179" s="19" t="n">
        <f aca="false">ROUND(F10179*H10179,2)</f>
        <v>40.32</v>
      </c>
      <c r="K10179" s="19" t="n">
        <f aca="false">INDEX(Pricebook!$L$2:$L$1401,MATCH(D10179,Pricebook!$A$2:$A$1401,0))</f>
        <v>1.6</v>
      </c>
      <c r="L10179" s="19" t="n">
        <f aca="false">ROUND(F10179*K10179,2)</f>
        <v>57.6</v>
      </c>
      <c r="M10179" s="24" t="n">
        <f aca="false">DATE(YEAR(C10179),MONTH(C10179),1)</f>
        <v>46266</v>
      </c>
    </row>
    <row r="10180" customFormat="false" ht="15" hidden="false" customHeight="false" outlineLevel="0" collapsed="false">
      <c r="A10180" s="21" t="s">
        <v>4189</v>
      </c>
      <c r="B10180" s="21" t="s">
        <v>3889</v>
      </c>
      <c r="C10180" s="23" t="n">
        <v>46282</v>
      </c>
      <c r="D10180" s="21" t="s">
        <v>1184</v>
      </c>
      <c r="E10180" s="21" t="s">
        <v>971</v>
      </c>
      <c r="F10180" s="12" t="n">
        <v>1</v>
      </c>
      <c r="G10180" s="19" t="n">
        <v>1971.45</v>
      </c>
      <c r="H10180" s="19" t="n">
        <v>1589.04</v>
      </c>
      <c r="I10180" s="19" t="n">
        <f aca="false">ROUND(F10180*G10180,2)</f>
        <v>1971.45</v>
      </c>
      <c r="J10180" s="19" t="n">
        <f aca="false">ROUND(F10180*H10180,2)</f>
        <v>1589.04</v>
      </c>
      <c r="K10180" s="19" t="n">
        <f aca="false">INDEX(Pricebook!$L$2:$L$1401,MATCH(D10180,Pricebook!$A$2:$A$1401,0))</f>
        <v>2270.1</v>
      </c>
      <c r="L10180" s="19" t="n">
        <f aca="false">ROUND(F10180*K10180,2)</f>
        <v>2270.1</v>
      </c>
      <c r="M10180" s="24" t="n">
        <f aca="false">DATE(YEAR(C10180),MONTH(C10180),1)</f>
        <v>46266</v>
      </c>
    </row>
    <row r="10181" customFormat="false" ht="15" hidden="false" customHeight="false" outlineLevel="0" collapsed="false">
      <c r="A10181" s="21" t="s">
        <v>4189</v>
      </c>
      <c r="B10181" s="21" t="s">
        <v>3889</v>
      </c>
      <c r="C10181" s="23" t="n">
        <v>46282</v>
      </c>
      <c r="D10181" s="21" t="s">
        <v>304</v>
      </c>
      <c r="E10181" s="21" t="s">
        <v>108</v>
      </c>
      <c r="F10181" s="12" t="n">
        <v>2</v>
      </c>
      <c r="G10181" s="19" t="n">
        <v>37.8</v>
      </c>
      <c r="H10181" s="19" t="n">
        <v>30.76</v>
      </c>
      <c r="I10181" s="19" t="n">
        <f aca="false">ROUND(F10181*G10181,2)</f>
        <v>75.6</v>
      </c>
      <c r="J10181" s="19" t="n">
        <f aca="false">ROUND(F10181*H10181,2)</f>
        <v>61.52</v>
      </c>
      <c r="K10181" s="19" t="n">
        <f aca="false">INDEX(Pricebook!$L$2:$L$1401,MATCH(D10181,Pricebook!$A$2:$A$1401,0))</f>
        <v>41.05</v>
      </c>
      <c r="L10181" s="19" t="n">
        <f aca="false">ROUND(F10181*K10181,2)</f>
        <v>82.1</v>
      </c>
      <c r="M10181" s="24" t="n">
        <f aca="false">DATE(YEAR(C10181),MONTH(C10181),1)</f>
        <v>46266</v>
      </c>
    </row>
    <row r="10182" customFormat="false" ht="15" hidden="false" customHeight="false" outlineLevel="0" collapsed="false">
      <c r="A10182" s="21" t="s">
        <v>4189</v>
      </c>
      <c r="B10182" s="21" t="s">
        <v>3889</v>
      </c>
      <c r="C10182" s="23" t="n">
        <v>46282</v>
      </c>
      <c r="D10182" s="21" t="s">
        <v>151</v>
      </c>
      <c r="E10182" s="21" t="s">
        <v>108</v>
      </c>
      <c r="F10182" s="12" t="n">
        <v>1</v>
      </c>
      <c r="G10182" s="19" t="n">
        <v>19.45</v>
      </c>
      <c r="H10182" s="19" t="n">
        <v>14.72</v>
      </c>
      <c r="I10182" s="19" t="n">
        <f aca="false">ROUND(F10182*G10182,2)</f>
        <v>19.45</v>
      </c>
      <c r="J10182" s="19" t="n">
        <f aca="false">ROUND(F10182*H10182,2)</f>
        <v>14.72</v>
      </c>
      <c r="K10182" s="19" t="n">
        <f aca="false">INDEX(Pricebook!$L$2:$L$1401,MATCH(D10182,Pricebook!$A$2:$A$1401,0))</f>
        <v>21.05</v>
      </c>
      <c r="L10182" s="19" t="n">
        <f aca="false">ROUND(F10182*K10182,2)</f>
        <v>21.05</v>
      </c>
      <c r="M10182" s="24" t="n">
        <f aca="false">DATE(YEAR(C10182),MONTH(C10182),1)</f>
        <v>46266</v>
      </c>
    </row>
    <row r="10183" customFormat="false" ht="15" hidden="false" customHeight="false" outlineLevel="0" collapsed="false">
      <c r="A10183" s="21" t="s">
        <v>4189</v>
      </c>
      <c r="B10183" s="21" t="s">
        <v>3889</v>
      </c>
      <c r="C10183" s="23" t="n">
        <v>46282</v>
      </c>
      <c r="D10183" s="21" t="s">
        <v>137</v>
      </c>
      <c r="E10183" s="21" t="s">
        <v>108</v>
      </c>
      <c r="F10183" s="12" t="n">
        <v>2</v>
      </c>
      <c r="G10183" s="19" t="n">
        <v>24.55</v>
      </c>
      <c r="H10183" s="19" t="n">
        <v>20.42</v>
      </c>
      <c r="I10183" s="19" t="n">
        <f aca="false">ROUND(F10183*G10183,2)</f>
        <v>49.1</v>
      </c>
      <c r="J10183" s="19" t="n">
        <f aca="false">ROUND(F10183*H10183,2)</f>
        <v>40.84</v>
      </c>
      <c r="K10183" s="19" t="n">
        <f aca="false">INDEX(Pricebook!$L$2:$L$1401,MATCH(D10183,Pricebook!$A$2:$A$1401,0))</f>
        <v>26.55</v>
      </c>
      <c r="L10183" s="19" t="n">
        <f aca="false">ROUND(F10183*K10183,2)</f>
        <v>53.1</v>
      </c>
      <c r="M10183" s="24" t="n">
        <f aca="false">DATE(YEAR(C10183),MONTH(C10183),1)</f>
        <v>46266</v>
      </c>
    </row>
    <row r="10184" customFormat="false" ht="15" hidden="false" customHeight="false" outlineLevel="0" collapsed="false">
      <c r="A10184" s="21" t="s">
        <v>4189</v>
      </c>
      <c r="B10184" s="21" t="s">
        <v>3889</v>
      </c>
      <c r="C10184" s="23" t="n">
        <v>46282</v>
      </c>
      <c r="D10184" s="21" t="s">
        <v>2766</v>
      </c>
      <c r="E10184" s="21" t="s">
        <v>2748</v>
      </c>
      <c r="F10184" s="12" t="n">
        <v>1</v>
      </c>
      <c r="G10184" s="19" t="n">
        <v>4.45</v>
      </c>
      <c r="H10184" s="19" t="n">
        <v>2.63</v>
      </c>
      <c r="I10184" s="19" t="n">
        <f aca="false">ROUND(F10184*G10184,2)</f>
        <v>4.45</v>
      </c>
      <c r="J10184" s="19" t="n">
        <f aca="false">ROUND(F10184*H10184,2)</f>
        <v>2.63</v>
      </c>
      <c r="K10184" s="19" t="n">
        <f aca="false">INDEX(Pricebook!$L$2:$L$1401,MATCH(D10184,Pricebook!$A$2:$A$1401,0))</f>
        <v>4.8</v>
      </c>
      <c r="L10184" s="19" t="n">
        <f aca="false">ROUND(F10184*K10184,2)</f>
        <v>4.8</v>
      </c>
      <c r="M10184" s="24" t="n">
        <f aca="false">DATE(YEAR(C10184),MONTH(C10184),1)</f>
        <v>46266</v>
      </c>
    </row>
    <row r="10185" customFormat="false" ht="15" hidden="false" customHeight="false" outlineLevel="0" collapsed="false">
      <c r="A10185" s="21" t="s">
        <v>4189</v>
      </c>
      <c r="B10185" s="21" t="s">
        <v>3889</v>
      </c>
      <c r="C10185" s="23" t="n">
        <v>46282</v>
      </c>
      <c r="D10185" s="21" t="s">
        <v>1148</v>
      </c>
      <c r="E10185" s="21" t="s">
        <v>971</v>
      </c>
      <c r="F10185" s="12" t="n">
        <v>1</v>
      </c>
      <c r="G10185" s="19" t="n">
        <v>364.3</v>
      </c>
      <c r="H10185" s="19" t="n">
        <v>298.19</v>
      </c>
      <c r="I10185" s="19" t="n">
        <f aca="false">ROUND(F10185*G10185,2)</f>
        <v>364.3</v>
      </c>
      <c r="J10185" s="19" t="n">
        <f aca="false">ROUND(F10185*H10185,2)</f>
        <v>298.19</v>
      </c>
      <c r="K10185" s="19" t="n">
        <f aca="false">INDEX(Pricebook!$L$2:$L$1401,MATCH(D10185,Pricebook!$A$2:$A$1401,0))</f>
        <v>426</v>
      </c>
      <c r="L10185" s="19" t="n">
        <f aca="false">ROUND(F10185*K10185,2)</f>
        <v>426</v>
      </c>
      <c r="M10185" s="24" t="n">
        <f aca="false">DATE(YEAR(C10185),MONTH(C10185),1)</f>
        <v>46266</v>
      </c>
    </row>
    <row r="10186" customFormat="false" ht="15" hidden="false" customHeight="false" outlineLevel="0" collapsed="false">
      <c r="A10186" s="21" t="s">
        <v>4190</v>
      </c>
      <c r="B10186" s="21" t="s">
        <v>3300</v>
      </c>
      <c r="C10186" s="23" t="n">
        <v>46283</v>
      </c>
      <c r="D10186" s="21" t="s">
        <v>2672</v>
      </c>
      <c r="E10186" s="21" t="s">
        <v>2587</v>
      </c>
      <c r="F10186" s="12" t="n">
        <v>6</v>
      </c>
      <c r="G10186" s="19" t="n">
        <v>5.7</v>
      </c>
      <c r="H10186" s="19" t="n">
        <v>3.74</v>
      </c>
      <c r="I10186" s="19" t="n">
        <f aca="false">ROUND(F10186*G10186,2)</f>
        <v>34.2</v>
      </c>
      <c r="J10186" s="19" t="n">
        <f aca="false">ROUND(F10186*H10186,2)</f>
        <v>22.44</v>
      </c>
      <c r="K10186" s="19" t="n">
        <f aca="false">INDEX(Pricebook!$L$2:$L$1401,MATCH(D10186,Pricebook!$A$2:$A$1401,0))</f>
        <v>6.05</v>
      </c>
      <c r="L10186" s="19" t="n">
        <f aca="false">ROUND(F10186*K10186,2)</f>
        <v>36.3</v>
      </c>
      <c r="M10186" s="24" t="n">
        <f aca="false">DATE(YEAR(C10186),MONTH(C10186),1)</f>
        <v>46266</v>
      </c>
    </row>
    <row r="10187" customFormat="false" ht="15" hidden="false" customHeight="false" outlineLevel="0" collapsed="false">
      <c r="A10187" s="21" t="s">
        <v>4190</v>
      </c>
      <c r="B10187" s="21" t="s">
        <v>3300</v>
      </c>
      <c r="C10187" s="23" t="n">
        <v>46283</v>
      </c>
      <c r="D10187" s="21" t="s">
        <v>953</v>
      </c>
      <c r="E10187" s="21" t="s">
        <v>366</v>
      </c>
      <c r="F10187" s="12" t="n">
        <v>1</v>
      </c>
      <c r="G10187" s="19" t="n">
        <v>62.7</v>
      </c>
      <c r="H10187" s="19" t="n">
        <v>44.74</v>
      </c>
      <c r="I10187" s="19" t="n">
        <f aca="false">ROUND(F10187*G10187,2)</f>
        <v>62.7</v>
      </c>
      <c r="J10187" s="19" t="n">
        <f aca="false">ROUND(F10187*H10187,2)</f>
        <v>44.74</v>
      </c>
      <c r="K10187" s="19" t="n">
        <f aca="false">INDEX(Pricebook!$L$2:$L$1401,MATCH(D10187,Pricebook!$A$2:$A$1401,0))</f>
        <v>66.8</v>
      </c>
      <c r="L10187" s="19" t="n">
        <f aca="false">ROUND(F10187*K10187,2)</f>
        <v>66.8</v>
      </c>
      <c r="M10187" s="24" t="n">
        <f aca="false">DATE(YEAR(C10187),MONTH(C10187),1)</f>
        <v>46266</v>
      </c>
    </row>
    <row r="10188" customFormat="false" ht="15" hidden="false" customHeight="false" outlineLevel="0" collapsed="false">
      <c r="A10188" s="21" t="s">
        <v>4190</v>
      </c>
      <c r="B10188" s="21" t="s">
        <v>3300</v>
      </c>
      <c r="C10188" s="23" t="n">
        <v>46283</v>
      </c>
      <c r="D10188" s="21" t="s">
        <v>921</v>
      </c>
      <c r="E10188" s="21" t="s">
        <v>366</v>
      </c>
      <c r="F10188" s="12" t="n">
        <v>1</v>
      </c>
      <c r="G10188" s="19" t="n">
        <v>30.95</v>
      </c>
      <c r="H10188" s="19" t="n">
        <v>25.55</v>
      </c>
      <c r="I10188" s="19" t="n">
        <f aca="false">ROUND(F10188*G10188,2)</f>
        <v>30.95</v>
      </c>
      <c r="J10188" s="19" t="n">
        <f aca="false">ROUND(F10188*H10188,2)</f>
        <v>25.55</v>
      </c>
      <c r="K10188" s="19" t="n">
        <f aca="false">INDEX(Pricebook!$L$2:$L$1401,MATCH(D10188,Pricebook!$A$2:$A$1401,0))</f>
        <v>33.2</v>
      </c>
      <c r="L10188" s="19" t="n">
        <f aca="false">ROUND(F10188*K10188,2)</f>
        <v>33.2</v>
      </c>
      <c r="M10188" s="24" t="n">
        <f aca="false">DATE(YEAR(C10188),MONTH(C10188),1)</f>
        <v>46266</v>
      </c>
    </row>
    <row r="10189" customFormat="false" ht="15" hidden="false" customHeight="false" outlineLevel="0" collapsed="false">
      <c r="A10189" s="21" t="s">
        <v>4190</v>
      </c>
      <c r="B10189" s="21" t="s">
        <v>3300</v>
      </c>
      <c r="C10189" s="23" t="n">
        <v>46283</v>
      </c>
      <c r="D10189" s="21" t="s">
        <v>1803</v>
      </c>
      <c r="E10189" s="21" t="s">
        <v>1452</v>
      </c>
      <c r="F10189" s="12" t="n">
        <v>6</v>
      </c>
      <c r="G10189" s="19" t="n">
        <v>35.1</v>
      </c>
      <c r="H10189" s="19" t="n">
        <v>21.54</v>
      </c>
      <c r="I10189" s="19" t="n">
        <f aca="false">ROUND(F10189*G10189,2)</f>
        <v>210.6</v>
      </c>
      <c r="J10189" s="19" t="n">
        <f aca="false">ROUND(F10189*H10189,2)</f>
        <v>129.24</v>
      </c>
      <c r="K10189" s="19" t="n">
        <f aca="false">INDEX(Pricebook!$L$2:$L$1401,MATCH(D10189,Pricebook!$A$2:$A$1401,0))</f>
        <v>35.9</v>
      </c>
      <c r="L10189" s="19" t="n">
        <f aca="false">ROUND(F10189*K10189,2)</f>
        <v>215.4</v>
      </c>
      <c r="M10189" s="24" t="n">
        <f aca="false">DATE(YEAR(C10189),MONTH(C10189),1)</f>
        <v>46266</v>
      </c>
    </row>
    <row r="10190" customFormat="false" ht="15" hidden="false" customHeight="false" outlineLevel="0" collapsed="false">
      <c r="A10190" s="21" t="s">
        <v>4190</v>
      </c>
      <c r="B10190" s="21" t="s">
        <v>3300</v>
      </c>
      <c r="C10190" s="23" t="n">
        <v>46283</v>
      </c>
      <c r="D10190" s="21" t="s">
        <v>2246</v>
      </c>
      <c r="E10190" s="21" t="s">
        <v>2202</v>
      </c>
      <c r="F10190" s="12" t="n">
        <v>20</v>
      </c>
      <c r="G10190" s="19" t="n">
        <v>9</v>
      </c>
      <c r="H10190" s="19" t="n">
        <v>5.56</v>
      </c>
      <c r="I10190" s="19" t="n">
        <f aca="false">ROUND(F10190*G10190,2)</f>
        <v>180</v>
      </c>
      <c r="J10190" s="19" t="n">
        <f aca="false">ROUND(F10190*H10190,2)</f>
        <v>111.2</v>
      </c>
      <c r="K10190" s="19" t="n">
        <f aca="false">INDEX(Pricebook!$L$2:$L$1401,MATCH(D10190,Pricebook!$A$2:$A$1401,0))</f>
        <v>9.6</v>
      </c>
      <c r="L10190" s="19" t="n">
        <f aca="false">ROUND(F10190*K10190,2)</f>
        <v>192</v>
      </c>
      <c r="M10190" s="24" t="n">
        <f aca="false">DATE(YEAR(C10190),MONTH(C10190),1)</f>
        <v>46266</v>
      </c>
    </row>
    <row r="10191" customFormat="false" ht="15" hidden="false" customHeight="false" outlineLevel="0" collapsed="false">
      <c r="A10191" s="21" t="s">
        <v>4190</v>
      </c>
      <c r="B10191" s="21" t="s">
        <v>3300</v>
      </c>
      <c r="C10191" s="23" t="n">
        <v>46283</v>
      </c>
      <c r="D10191" s="21" t="s">
        <v>967</v>
      </c>
      <c r="E10191" s="21" t="s">
        <v>366</v>
      </c>
      <c r="F10191" s="12" t="n">
        <v>4</v>
      </c>
      <c r="G10191" s="19" t="n">
        <v>14.45</v>
      </c>
      <c r="H10191" s="19" t="n">
        <v>10.38</v>
      </c>
      <c r="I10191" s="19" t="n">
        <f aca="false">ROUND(F10191*G10191,2)</f>
        <v>57.8</v>
      </c>
      <c r="J10191" s="19" t="n">
        <f aca="false">ROUND(F10191*H10191,2)</f>
        <v>41.52</v>
      </c>
      <c r="K10191" s="19" t="n">
        <f aca="false">INDEX(Pricebook!$L$2:$L$1401,MATCH(D10191,Pricebook!$A$2:$A$1401,0))</f>
        <v>15.5</v>
      </c>
      <c r="L10191" s="19" t="n">
        <f aca="false">ROUND(F10191*K10191,2)</f>
        <v>62</v>
      </c>
      <c r="M10191" s="24" t="n">
        <f aca="false">DATE(YEAR(C10191),MONTH(C10191),1)</f>
        <v>46266</v>
      </c>
    </row>
    <row r="10192" customFormat="false" ht="15" hidden="false" customHeight="false" outlineLevel="0" collapsed="false">
      <c r="A10192" s="21" t="s">
        <v>4190</v>
      </c>
      <c r="B10192" s="21" t="s">
        <v>3300</v>
      </c>
      <c r="C10192" s="23" t="n">
        <v>46283</v>
      </c>
      <c r="D10192" s="21" t="s">
        <v>2438</v>
      </c>
      <c r="E10192" s="21" t="s">
        <v>2202</v>
      </c>
      <c r="F10192" s="12" t="n">
        <v>8</v>
      </c>
      <c r="G10192" s="19" t="n">
        <v>8.4</v>
      </c>
      <c r="H10192" s="19" t="n">
        <v>5.2</v>
      </c>
      <c r="I10192" s="19" t="n">
        <f aca="false">ROUND(F10192*G10192,2)</f>
        <v>67.2</v>
      </c>
      <c r="J10192" s="19" t="n">
        <f aca="false">ROUND(F10192*H10192,2)</f>
        <v>41.6</v>
      </c>
      <c r="K10192" s="19" t="n">
        <f aca="false">INDEX(Pricebook!$L$2:$L$1401,MATCH(D10192,Pricebook!$A$2:$A$1401,0))</f>
        <v>9</v>
      </c>
      <c r="L10192" s="19" t="n">
        <f aca="false">ROUND(F10192*K10192,2)</f>
        <v>72</v>
      </c>
      <c r="M10192" s="24" t="n">
        <f aca="false">DATE(YEAR(C10192),MONTH(C10192),1)</f>
        <v>46266</v>
      </c>
    </row>
    <row r="10193" customFormat="false" ht="15" hidden="false" customHeight="false" outlineLevel="0" collapsed="false">
      <c r="A10193" s="21" t="s">
        <v>4190</v>
      </c>
      <c r="B10193" s="21" t="s">
        <v>3300</v>
      </c>
      <c r="C10193" s="23" t="n">
        <v>46283</v>
      </c>
      <c r="D10193" s="21" t="s">
        <v>897</v>
      </c>
      <c r="E10193" s="21" t="s">
        <v>366</v>
      </c>
      <c r="F10193" s="12" t="n">
        <v>1</v>
      </c>
      <c r="G10193" s="19" t="n">
        <v>107.5</v>
      </c>
      <c r="H10193" s="19" t="n">
        <v>76.91</v>
      </c>
      <c r="I10193" s="19" t="n">
        <f aca="false">ROUND(F10193*G10193,2)</f>
        <v>107.5</v>
      </c>
      <c r="J10193" s="19" t="n">
        <f aca="false">ROUND(F10193*H10193,2)</f>
        <v>76.91</v>
      </c>
      <c r="K10193" s="19" t="n">
        <f aca="false">INDEX(Pricebook!$L$2:$L$1401,MATCH(D10193,Pricebook!$A$2:$A$1401,0))</f>
        <v>114.8</v>
      </c>
      <c r="L10193" s="19" t="n">
        <f aca="false">ROUND(F10193*K10193,2)</f>
        <v>114.8</v>
      </c>
      <c r="M10193" s="24" t="n">
        <f aca="false">DATE(YEAR(C10193),MONTH(C10193),1)</f>
        <v>46266</v>
      </c>
    </row>
    <row r="10194" customFormat="false" ht="15" hidden="false" customHeight="false" outlineLevel="0" collapsed="false">
      <c r="A10194" s="21" t="s">
        <v>4190</v>
      </c>
      <c r="B10194" s="21" t="s">
        <v>3300</v>
      </c>
      <c r="C10194" s="23" t="n">
        <v>46283</v>
      </c>
      <c r="D10194" s="21" t="s">
        <v>1805</v>
      </c>
      <c r="E10194" s="21" t="s">
        <v>1452</v>
      </c>
      <c r="F10194" s="12" t="n">
        <v>4</v>
      </c>
      <c r="G10194" s="19" t="n">
        <v>80.5</v>
      </c>
      <c r="H10194" s="19" t="n">
        <v>49.19</v>
      </c>
      <c r="I10194" s="19" t="n">
        <f aca="false">ROUND(F10194*G10194,2)</f>
        <v>322</v>
      </c>
      <c r="J10194" s="19" t="n">
        <f aca="false">ROUND(F10194*H10194,2)</f>
        <v>196.76</v>
      </c>
      <c r="K10194" s="19" t="n">
        <f aca="false">INDEX(Pricebook!$L$2:$L$1401,MATCH(D10194,Pricebook!$A$2:$A$1401,0))</f>
        <v>82</v>
      </c>
      <c r="L10194" s="19" t="n">
        <f aca="false">ROUND(F10194*K10194,2)</f>
        <v>328</v>
      </c>
      <c r="M10194" s="24" t="n">
        <f aca="false">DATE(YEAR(C10194),MONTH(C10194),1)</f>
        <v>46266</v>
      </c>
    </row>
    <row r="10195" customFormat="false" ht="15" hidden="false" customHeight="false" outlineLevel="0" collapsed="false">
      <c r="A10195" s="21" t="s">
        <v>4190</v>
      </c>
      <c r="B10195" s="21" t="s">
        <v>3300</v>
      </c>
      <c r="C10195" s="23" t="n">
        <v>46283</v>
      </c>
      <c r="D10195" s="21" t="s">
        <v>1759</v>
      </c>
      <c r="E10195" s="21" t="s">
        <v>1452</v>
      </c>
      <c r="F10195" s="12" t="n">
        <v>5</v>
      </c>
      <c r="G10195" s="19" t="n">
        <v>31.05</v>
      </c>
      <c r="H10195" s="19" t="n">
        <v>19.4</v>
      </c>
      <c r="I10195" s="19" t="n">
        <f aca="false">ROUND(F10195*G10195,2)</f>
        <v>155.25</v>
      </c>
      <c r="J10195" s="19" t="n">
        <f aca="false">ROUND(F10195*H10195,2)</f>
        <v>97</v>
      </c>
      <c r="K10195" s="19" t="n">
        <f aca="false">INDEX(Pricebook!$L$2:$L$1401,MATCH(D10195,Pricebook!$A$2:$A$1401,0))</f>
        <v>32.35</v>
      </c>
      <c r="L10195" s="19" t="n">
        <f aca="false">ROUND(F10195*K10195,2)</f>
        <v>161.75</v>
      </c>
      <c r="M10195" s="24" t="n">
        <f aca="false">DATE(YEAR(C10195),MONTH(C10195),1)</f>
        <v>46266</v>
      </c>
    </row>
    <row r="10196" customFormat="false" ht="15" hidden="false" customHeight="false" outlineLevel="0" collapsed="false">
      <c r="A10196" s="21" t="s">
        <v>4190</v>
      </c>
      <c r="B10196" s="21" t="s">
        <v>3300</v>
      </c>
      <c r="C10196" s="23" t="n">
        <v>46283</v>
      </c>
      <c r="D10196" s="21" t="s">
        <v>2624</v>
      </c>
      <c r="E10196" s="21" t="s">
        <v>2587</v>
      </c>
      <c r="F10196" s="12" t="n">
        <v>1</v>
      </c>
      <c r="G10196" s="19" t="n">
        <v>391.95</v>
      </c>
      <c r="H10196" s="19" t="n">
        <v>264.17</v>
      </c>
      <c r="I10196" s="19" t="n">
        <f aca="false">ROUND(F10196*G10196,2)</f>
        <v>391.95</v>
      </c>
      <c r="J10196" s="19" t="n">
        <f aca="false">ROUND(F10196*H10196,2)</f>
        <v>264.17</v>
      </c>
      <c r="K10196" s="19" t="n">
        <f aca="false">INDEX(Pricebook!$L$2:$L$1401,MATCH(D10196,Pricebook!$A$2:$A$1401,0))</f>
        <v>426.1</v>
      </c>
      <c r="L10196" s="19" t="n">
        <f aca="false">ROUND(F10196*K10196,2)</f>
        <v>426.1</v>
      </c>
      <c r="M10196" s="24" t="n">
        <f aca="false">DATE(YEAR(C10196),MONTH(C10196),1)</f>
        <v>46266</v>
      </c>
    </row>
    <row r="10197" customFormat="false" ht="15" hidden="false" customHeight="false" outlineLevel="0" collapsed="false">
      <c r="A10197" s="21" t="s">
        <v>4190</v>
      </c>
      <c r="B10197" s="21" t="s">
        <v>3300</v>
      </c>
      <c r="C10197" s="23" t="n">
        <v>46283</v>
      </c>
      <c r="D10197" s="21" t="s">
        <v>521</v>
      </c>
      <c r="E10197" s="21" t="s">
        <v>366</v>
      </c>
      <c r="F10197" s="12" t="n">
        <v>2</v>
      </c>
      <c r="G10197" s="19" t="n">
        <v>12.55</v>
      </c>
      <c r="H10197" s="19" t="n">
        <v>9.14</v>
      </c>
      <c r="I10197" s="19" t="n">
        <f aca="false">ROUND(F10197*G10197,2)</f>
        <v>25.1</v>
      </c>
      <c r="J10197" s="19" t="n">
        <f aca="false">ROUND(F10197*H10197,2)</f>
        <v>18.28</v>
      </c>
      <c r="K10197" s="19" t="n">
        <f aca="false">INDEX(Pricebook!$L$2:$L$1401,MATCH(D10197,Pricebook!$A$2:$A$1401,0))</f>
        <v>13.65</v>
      </c>
      <c r="L10197" s="19" t="n">
        <f aca="false">ROUND(F10197*K10197,2)</f>
        <v>27.3</v>
      </c>
      <c r="M10197" s="24" t="n">
        <f aca="false">DATE(YEAR(C10197),MONTH(C10197),1)</f>
        <v>46266</v>
      </c>
    </row>
    <row r="10198" customFormat="false" ht="15" hidden="false" customHeight="false" outlineLevel="0" collapsed="false">
      <c r="A10198" s="21" t="s">
        <v>4190</v>
      </c>
      <c r="B10198" s="21" t="s">
        <v>3300</v>
      </c>
      <c r="C10198" s="23" t="n">
        <v>46283</v>
      </c>
      <c r="D10198" s="21" t="s">
        <v>2716</v>
      </c>
      <c r="E10198" s="21" t="s">
        <v>2587</v>
      </c>
      <c r="F10198" s="12" t="n">
        <v>9</v>
      </c>
      <c r="G10198" s="19" t="n">
        <v>5.5</v>
      </c>
      <c r="H10198" s="19" t="n">
        <v>3.66</v>
      </c>
      <c r="I10198" s="19" t="n">
        <f aca="false">ROUND(F10198*G10198,2)</f>
        <v>49.5</v>
      </c>
      <c r="J10198" s="19" t="n">
        <f aca="false">ROUND(F10198*H10198,2)</f>
        <v>32.94</v>
      </c>
      <c r="K10198" s="19" t="n">
        <f aca="false">INDEX(Pricebook!$L$2:$L$1401,MATCH(D10198,Pricebook!$A$2:$A$1401,0))</f>
        <v>5.95</v>
      </c>
      <c r="L10198" s="19" t="n">
        <f aca="false">ROUND(F10198*K10198,2)</f>
        <v>53.55</v>
      </c>
      <c r="M10198" s="24" t="n">
        <f aca="false">DATE(YEAR(C10198),MONTH(C10198),1)</f>
        <v>46266</v>
      </c>
    </row>
    <row r="10199" customFormat="false" ht="15" hidden="false" customHeight="false" outlineLevel="0" collapsed="false">
      <c r="A10199" s="21" t="s">
        <v>4190</v>
      </c>
      <c r="B10199" s="21" t="s">
        <v>3300</v>
      </c>
      <c r="C10199" s="23" t="n">
        <v>46283</v>
      </c>
      <c r="D10199" s="21" t="s">
        <v>1785</v>
      </c>
      <c r="E10199" s="21" t="s">
        <v>1452</v>
      </c>
      <c r="F10199" s="12" t="n">
        <v>3</v>
      </c>
      <c r="G10199" s="19" t="n">
        <v>68.45</v>
      </c>
      <c r="H10199" s="19" t="n">
        <v>42.33</v>
      </c>
      <c r="I10199" s="19" t="n">
        <f aca="false">ROUND(F10199*G10199,2)</f>
        <v>205.35</v>
      </c>
      <c r="J10199" s="19" t="n">
        <f aca="false">ROUND(F10199*H10199,2)</f>
        <v>126.99</v>
      </c>
      <c r="K10199" s="19" t="n">
        <f aca="false">INDEX(Pricebook!$L$2:$L$1401,MATCH(D10199,Pricebook!$A$2:$A$1401,0))</f>
        <v>70.55</v>
      </c>
      <c r="L10199" s="19" t="n">
        <f aca="false">ROUND(F10199*K10199,2)</f>
        <v>211.65</v>
      </c>
      <c r="M10199" s="24" t="n">
        <f aca="false">DATE(YEAR(C10199),MONTH(C10199),1)</f>
        <v>46266</v>
      </c>
    </row>
    <row r="10200" customFormat="false" ht="15" hidden="false" customHeight="false" outlineLevel="0" collapsed="false">
      <c r="A10200" s="21" t="s">
        <v>4190</v>
      </c>
      <c r="B10200" s="21" t="s">
        <v>3300</v>
      </c>
      <c r="C10200" s="23" t="n">
        <v>46283</v>
      </c>
      <c r="D10200" s="21" t="s">
        <v>943</v>
      </c>
      <c r="E10200" s="21" t="s">
        <v>366</v>
      </c>
      <c r="F10200" s="12" t="n">
        <v>6</v>
      </c>
      <c r="G10200" s="19" t="n">
        <v>6.5</v>
      </c>
      <c r="H10200" s="19" t="n">
        <v>5</v>
      </c>
      <c r="I10200" s="19" t="n">
        <f aca="false">ROUND(F10200*G10200,2)</f>
        <v>39</v>
      </c>
      <c r="J10200" s="19" t="n">
        <f aca="false">ROUND(F10200*H10200,2)</f>
        <v>30</v>
      </c>
      <c r="K10200" s="19" t="n">
        <f aca="false">INDEX(Pricebook!$L$2:$L$1401,MATCH(D10200,Pricebook!$A$2:$A$1401,0))</f>
        <v>7.05</v>
      </c>
      <c r="L10200" s="19" t="n">
        <f aca="false">ROUND(F10200*K10200,2)</f>
        <v>42.3</v>
      </c>
      <c r="M10200" s="24" t="n">
        <f aca="false">DATE(YEAR(C10200),MONTH(C10200),1)</f>
        <v>46266</v>
      </c>
    </row>
    <row r="10201" customFormat="false" ht="15" hidden="false" customHeight="false" outlineLevel="0" collapsed="false">
      <c r="A10201" s="21" t="s">
        <v>4190</v>
      </c>
      <c r="B10201" s="21" t="s">
        <v>3300</v>
      </c>
      <c r="C10201" s="23" t="n">
        <v>46283</v>
      </c>
      <c r="D10201" s="21" t="s">
        <v>2335</v>
      </c>
      <c r="E10201" s="21" t="s">
        <v>2202</v>
      </c>
      <c r="F10201" s="12" t="n">
        <v>4</v>
      </c>
      <c r="G10201" s="19" t="n">
        <v>103.15</v>
      </c>
      <c r="H10201" s="19" t="n">
        <v>64.18</v>
      </c>
      <c r="I10201" s="19" t="n">
        <f aca="false">ROUND(F10201*G10201,2)</f>
        <v>412.6</v>
      </c>
      <c r="J10201" s="19" t="n">
        <f aca="false">ROUND(F10201*H10201,2)</f>
        <v>256.72</v>
      </c>
      <c r="K10201" s="19" t="n">
        <f aca="false">INDEX(Pricebook!$L$2:$L$1401,MATCH(D10201,Pricebook!$A$2:$A$1401,0))</f>
        <v>110.7</v>
      </c>
      <c r="L10201" s="19" t="n">
        <f aca="false">ROUND(F10201*K10201,2)</f>
        <v>442.8</v>
      </c>
      <c r="M10201" s="24" t="n">
        <f aca="false">DATE(YEAR(C10201),MONTH(C10201),1)</f>
        <v>46266</v>
      </c>
    </row>
    <row r="10202" customFormat="false" ht="15" hidden="false" customHeight="false" outlineLevel="0" collapsed="false">
      <c r="A10202" s="21" t="s">
        <v>4190</v>
      </c>
      <c r="B10202" s="21" t="s">
        <v>3300</v>
      </c>
      <c r="C10202" s="23" t="n">
        <v>46283</v>
      </c>
      <c r="D10202" s="21" t="s">
        <v>2662</v>
      </c>
      <c r="E10202" s="21" t="s">
        <v>2587</v>
      </c>
      <c r="F10202" s="12" t="n">
        <v>1</v>
      </c>
      <c r="G10202" s="19" t="n">
        <v>533.5</v>
      </c>
      <c r="H10202" s="19" t="n">
        <v>353.85</v>
      </c>
      <c r="I10202" s="19" t="n">
        <f aca="false">ROUND(F10202*G10202,2)</f>
        <v>533.5</v>
      </c>
      <c r="J10202" s="19" t="n">
        <f aca="false">ROUND(F10202*H10202,2)</f>
        <v>353.85</v>
      </c>
      <c r="K10202" s="19" t="n">
        <f aca="false">INDEX(Pricebook!$L$2:$L$1401,MATCH(D10202,Pricebook!$A$2:$A$1401,0))</f>
        <v>570.75</v>
      </c>
      <c r="L10202" s="19" t="n">
        <f aca="false">ROUND(F10202*K10202,2)</f>
        <v>570.75</v>
      </c>
      <c r="M10202" s="24" t="n">
        <f aca="false">DATE(YEAR(C10202),MONTH(C10202),1)</f>
        <v>46266</v>
      </c>
    </row>
    <row r="10203" customFormat="false" ht="15" hidden="false" customHeight="false" outlineLevel="0" collapsed="false">
      <c r="A10203" s="21" t="s">
        <v>4191</v>
      </c>
      <c r="B10203" s="21" t="s">
        <v>3518</v>
      </c>
      <c r="C10203" s="23" t="n">
        <v>46283</v>
      </c>
      <c r="D10203" s="21" t="s">
        <v>1174</v>
      </c>
      <c r="E10203" s="21" t="s">
        <v>971</v>
      </c>
      <c r="F10203" s="12" t="n">
        <v>1</v>
      </c>
      <c r="G10203" s="19" t="n">
        <v>694.3</v>
      </c>
      <c r="H10203" s="19" t="n">
        <v>567.06</v>
      </c>
      <c r="I10203" s="19" t="n">
        <f aca="false">ROUND(F10203*G10203,2)</f>
        <v>694.3</v>
      </c>
      <c r="J10203" s="19" t="n">
        <f aca="false">ROUND(F10203*H10203,2)</f>
        <v>567.06</v>
      </c>
      <c r="K10203" s="19" t="n">
        <f aca="false">INDEX(Pricebook!$L$2:$L$1401,MATCH(D10203,Pricebook!$A$2:$A$1401,0))</f>
        <v>810.1</v>
      </c>
      <c r="L10203" s="19" t="n">
        <f aca="false">ROUND(F10203*K10203,2)</f>
        <v>810.1</v>
      </c>
      <c r="M10203" s="24" t="n">
        <f aca="false">DATE(YEAR(C10203),MONTH(C10203),1)</f>
        <v>46266</v>
      </c>
    </row>
    <row r="10204" customFormat="false" ht="15" hidden="false" customHeight="false" outlineLevel="0" collapsed="false">
      <c r="A10204" s="21" t="s">
        <v>4191</v>
      </c>
      <c r="B10204" s="21" t="s">
        <v>3518</v>
      </c>
      <c r="C10204" s="23" t="n">
        <v>46283</v>
      </c>
      <c r="D10204" s="21" t="s">
        <v>285</v>
      </c>
      <c r="E10204" s="21" t="s">
        <v>108</v>
      </c>
      <c r="F10204" s="12" t="n">
        <v>1</v>
      </c>
      <c r="G10204" s="19" t="n">
        <v>84.9</v>
      </c>
      <c r="H10204" s="19" t="n">
        <v>65.63</v>
      </c>
      <c r="I10204" s="19" t="n">
        <f aca="false">ROUND(F10204*G10204,2)</f>
        <v>84.9</v>
      </c>
      <c r="J10204" s="19" t="n">
        <f aca="false">ROUND(F10204*H10204,2)</f>
        <v>65.63</v>
      </c>
      <c r="K10204" s="19" t="n">
        <f aca="false">INDEX(Pricebook!$L$2:$L$1401,MATCH(D10204,Pricebook!$A$2:$A$1401,0))</f>
        <v>93.8</v>
      </c>
      <c r="L10204" s="19" t="n">
        <f aca="false">ROUND(F10204*K10204,2)</f>
        <v>93.8</v>
      </c>
      <c r="M10204" s="24" t="n">
        <f aca="false">DATE(YEAR(C10204),MONTH(C10204),1)</f>
        <v>46266</v>
      </c>
    </row>
    <row r="10205" customFormat="false" ht="15" hidden="false" customHeight="false" outlineLevel="0" collapsed="false">
      <c r="A10205" s="21" t="s">
        <v>4191</v>
      </c>
      <c r="B10205" s="21" t="s">
        <v>3518</v>
      </c>
      <c r="C10205" s="23" t="n">
        <v>46283</v>
      </c>
      <c r="D10205" s="21" t="s">
        <v>231</v>
      </c>
      <c r="E10205" s="21" t="s">
        <v>108</v>
      </c>
      <c r="F10205" s="12" t="n">
        <v>1</v>
      </c>
      <c r="G10205" s="19" t="n">
        <v>40.8</v>
      </c>
      <c r="H10205" s="19" t="n">
        <v>33.25</v>
      </c>
      <c r="I10205" s="19" t="n">
        <f aca="false">ROUND(F10205*G10205,2)</f>
        <v>40.8</v>
      </c>
      <c r="J10205" s="19" t="n">
        <f aca="false">ROUND(F10205*H10205,2)</f>
        <v>33.25</v>
      </c>
      <c r="K10205" s="19" t="n">
        <f aca="false">INDEX(Pricebook!$L$2:$L$1401,MATCH(D10205,Pricebook!$A$2:$A$1401,0))</f>
        <v>44.35</v>
      </c>
      <c r="L10205" s="19" t="n">
        <f aca="false">ROUND(F10205*K10205,2)</f>
        <v>44.35</v>
      </c>
      <c r="M10205" s="24" t="n">
        <f aca="false">DATE(YEAR(C10205),MONTH(C10205),1)</f>
        <v>46266</v>
      </c>
    </row>
    <row r="10206" customFormat="false" ht="15" hidden="false" customHeight="false" outlineLevel="0" collapsed="false">
      <c r="A10206" s="21" t="s">
        <v>4191</v>
      </c>
      <c r="B10206" s="21" t="s">
        <v>3518</v>
      </c>
      <c r="C10206" s="23" t="n">
        <v>46283</v>
      </c>
      <c r="D10206" s="21" t="s">
        <v>645</v>
      </c>
      <c r="E10206" s="21" t="s">
        <v>366</v>
      </c>
      <c r="F10206" s="12" t="n">
        <v>2</v>
      </c>
      <c r="G10206" s="19" t="n">
        <v>143.75</v>
      </c>
      <c r="H10206" s="19" t="n">
        <v>119.05</v>
      </c>
      <c r="I10206" s="19" t="n">
        <f aca="false">ROUND(F10206*G10206,2)</f>
        <v>287.5</v>
      </c>
      <c r="J10206" s="19" t="n">
        <f aca="false">ROUND(F10206*H10206,2)</f>
        <v>238.1</v>
      </c>
      <c r="K10206" s="19" t="n">
        <f aca="false">INDEX(Pricebook!$L$2:$L$1401,MATCH(D10206,Pricebook!$A$2:$A$1401,0))</f>
        <v>156.65</v>
      </c>
      <c r="L10206" s="19" t="n">
        <f aca="false">ROUND(F10206*K10206,2)</f>
        <v>313.3</v>
      </c>
      <c r="M10206" s="24" t="n">
        <f aca="false">DATE(YEAR(C10206),MONTH(C10206),1)</f>
        <v>46266</v>
      </c>
    </row>
    <row r="10207" customFormat="false" ht="15" hidden="false" customHeight="false" outlineLevel="0" collapsed="false">
      <c r="A10207" s="21" t="s">
        <v>4191</v>
      </c>
      <c r="B10207" s="21" t="s">
        <v>3518</v>
      </c>
      <c r="C10207" s="23" t="n">
        <v>46283</v>
      </c>
      <c r="D10207" s="21" t="s">
        <v>296</v>
      </c>
      <c r="E10207" s="21" t="s">
        <v>108</v>
      </c>
      <c r="F10207" s="12" t="n">
        <v>1</v>
      </c>
      <c r="G10207" s="19" t="n">
        <v>72.9</v>
      </c>
      <c r="H10207" s="19" t="n">
        <v>55.74</v>
      </c>
      <c r="I10207" s="19" t="n">
        <f aca="false">ROUND(F10207*G10207,2)</f>
        <v>72.9</v>
      </c>
      <c r="J10207" s="19" t="n">
        <f aca="false">ROUND(F10207*H10207,2)</f>
        <v>55.74</v>
      </c>
      <c r="K10207" s="19" t="n">
        <f aca="false">INDEX(Pricebook!$L$2:$L$1401,MATCH(D10207,Pricebook!$A$2:$A$1401,0))</f>
        <v>79.65</v>
      </c>
      <c r="L10207" s="19" t="n">
        <f aca="false">ROUND(F10207*K10207,2)</f>
        <v>79.65</v>
      </c>
      <c r="M10207" s="24" t="n">
        <f aca="false">DATE(YEAR(C10207),MONTH(C10207),1)</f>
        <v>46266</v>
      </c>
    </row>
    <row r="10208" customFormat="false" ht="15" hidden="false" customHeight="false" outlineLevel="0" collapsed="false">
      <c r="A10208" s="21" t="s">
        <v>4191</v>
      </c>
      <c r="B10208" s="21" t="s">
        <v>3518</v>
      </c>
      <c r="C10208" s="23" t="n">
        <v>46283</v>
      </c>
      <c r="D10208" s="21" t="s">
        <v>2535</v>
      </c>
      <c r="E10208" s="21" t="s">
        <v>2466</v>
      </c>
      <c r="F10208" s="12" t="n">
        <v>3</v>
      </c>
      <c r="G10208" s="19" t="n">
        <v>36.7</v>
      </c>
      <c r="H10208" s="19" t="n">
        <v>22.66</v>
      </c>
      <c r="I10208" s="19" t="n">
        <f aca="false">ROUND(F10208*G10208,2)</f>
        <v>110.1</v>
      </c>
      <c r="J10208" s="19" t="n">
        <f aca="false">ROUND(F10208*H10208,2)</f>
        <v>67.98</v>
      </c>
      <c r="K10208" s="19" t="n">
        <f aca="false">INDEX(Pricebook!$L$2:$L$1401,MATCH(D10208,Pricebook!$A$2:$A$1401,0))</f>
        <v>37.8</v>
      </c>
      <c r="L10208" s="19" t="n">
        <f aca="false">ROUND(F10208*K10208,2)</f>
        <v>113.4</v>
      </c>
      <c r="M10208" s="24" t="n">
        <f aca="false">DATE(YEAR(C10208),MONTH(C10208),1)</f>
        <v>46266</v>
      </c>
    </row>
    <row r="10209" customFormat="false" ht="15" hidden="false" customHeight="false" outlineLevel="0" collapsed="false">
      <c r="A10209" s="21" t="s">
        <v>4192</v>
      </c>
      <c r="B10209" s="21" t="s">
        <v>3450</v>
      </c>
      <c r="C10209" s="23" t="n">
        <v>46283</v>
      </c>
      <c r="D10209" s="21" t="s">
        <v>1495</v>
      </c>
      <c r="E10209" s="21" t="s">
        <v>1452</v>
      </c>
      <c r="F10209" s="12" t="n">
        <v>7</v>
      </c>
      <c r="G10209" s="19" t="n">
        <v>30.5</v>
      </c>
      <c r="H10209" s="19" t="n">
        <v>18.82</v>
      </c>
      <c r="I10209" s="19" t="n">
        <f aca="false">ROUND(F10209*G10209,2)</f>
        <v>213.5</v>
      </c>
      <c r="J10209" s="19" t="n">
        <f aca="false">ROUND(F10209*H10209,2)</f>
        <v>131.74</v>
      </c>
      <c r="K10209" s="19" t="n">
        <f aca="false">INDEX(Pricebook!$L$2:$L$1401,MATCH(D10209,Pricebook!$A$2:$A$1401,0))</f>
        <v>31.4</v>
      </c>
      <c r="L10209" s="19" t="n">
        <f aca="false">ROUND(F10209*K10209,2)</f>
        <v>219.8</v>
      </c>
      <c r="M10209" s="24" t="n">
        <f aca="false">DATE(YEAR(C10209),MONTH(C10209),1)</f>
        <v>46266</v>
      </c>
    </row>
    <row r="10210" customFormat="false" ht="15" hidden="false" customHeight="false" outlineLevel="0" collapsed="false">
      <c r="A10210" s="21" t="s">
        <v>4192</v>
      </c>
      <c r="B10210" s="21" t="s">
        <v>3450</v>
      </c>
      <c r="C10210" s="23" t="n">
        <v>46283</v>
      </c>
      <c r="D10210" s="21" t="s">
        <v>2384</v>
      </c>
      <c r="E10210" s="21" t="s">
        <v>2202</v>
      </c>
      <c r="F10210" s="12" t="n">
        <v>4</v>
      </c>
      <c r="G10210" s="19" t="n">
        <v>13.95</v>
      </c>
      <c r="H10210" s="19" t="n">
        <v>8.69</v>
      </c>
      <c r="I10210" s="19" t="n">
        <f aca="false">ROUND(F10210*G10210,2)</f>
        <v>55.8</v>
      </c>
      <c r="J10210" s="19" t="n">
        <f aca="false">ROUND(F10210*H10210,2)</f>
        <v>34.76</v>
      </c>
      <c r="K10210" s="19" t="n">
        <f aca="false">INDEX(Pricebook!$L$2:$L$1401,MATCH(D10210,Pricebook!$A$2:$A$1401,0))</f>
        <v>15</v>
      </c>
      <c r="L10210" s="19" t="n">
        <f aca="false">ROUND(F10210*K10210,2)</f>
        <v>60</v>
      </c>
      <c r="M10210" s="24" t="n">
        <f aca="false">DATE(YEAR(C10210),MONTH(C10210),1)</f>
        <v>46266</v>
      </c>
    </row>
    <row r="10211" customFormat="false" ht="15" hidden="false" customHeight="false" outlineLevel="0" collapsed="false">
      <c r="A10211" s="21" t="s">
        <v>4192</v>
      </c>
      <c r="B10211" s="21" t="s">
        <v>3450</v>
      </c>
      <c r="C10211" s="23" t="n">
        <v>46283</v>
      </c>
      <c r="D10211" s="21" t="s">
        <v>2347</v>
      </c>
      <c r="E10211" s="21" t="s">
        <v>2202</v>
      </c>
      <c r="F10211" s="12" t="n">
        <v>7</v>
      </c>
      <c r="G10211" s="19" t="n">
        <v>4.7</v>
      </c>
      <c r="H10211" s="19" t="n">
        <v>2.9</v>
      </c>
      <c r="I10211" s="19" t="n">
        <f aca="false">ROUND(F10211*G10211,2)</f>
        <v>32.9</v>
      </c>
      <c r="J10211" s="19" t="n">
        <f aca="false">ROUND(F10211*H10211,2)</f>
        <v>20.3</v>
      </c>
      <c r="K10211" s="19" t="n">
        <f aca="false">INDEX(Pricebook!$L$2:$L$1401,MATCH(D10211,Pricebook!$A$2:$A$1401,0))</f>
        <v>5</v>
      </c>
      <c r="L10211" s="19" t="n">
        <f aca="false">ROUND(F10211*K10211,2)</f>
        <v>35</v>
      </c>
      <c r="M10211" s="24" t="n">
        <f aca="false">DATE(YEAR(C10211),MONTH(C10211),1)</f>
        <v>46266</v>
      </c>
    </row>
    <row r="10212" customFormat="false" ht="15" hidden="false" customHeight="false" outlineLevel="0" collapsed="false">
      <c r="A10212" s="21" t="s">
        <v>4192</v>
      </c>
      <c r="B10212" s="21" t="s">
        <v>3450</v>
      </c>
      <c r="C10212" s="23" t="n">
        <v>46283</v>
      </c>
      <c r="D10212" s="21" t="s">
        <v>2380</v>
      </c>
      <c r="E10212" s="21" t="s">
        <v>2202</v>
      </c>
      <c r="F10212" s="12" t="n">
        <v>3</v>
      </c>
      <c r="G10212" s="19" t="n">
        <v>32.6</v>
      </c>
      <c r="H10212" s="19" t="n">
        <v>20.34</v>
      </c>
      <c r="I10212" s="19" t="n">
        <f aca="false">ROUND(F10212*G10212,2)</f>
        <v>97.8</v>
      </c>
      <c r="J10212" s="19" t="n">
        <f aca="false">ROUND(F10212*H10212,2)</f>
        <v>61.02</v>
      </c>
      <c r="K10212" s="19" t="n">
        <f aca="false">INDEX(Pricebook!$L$2:$L$1401,MATCH(D10212,Pricebook!$A$2:$A$1401,0))</f>
        <v>35.1</v>
      </c>
      <c r="L10212" s="19" t="n">
        <f aca="false">ROUND(F10212*K10212,2)</f>
        <v>105.3</v>
      </c>
      <c r="M10212" s="24" t="n">
        <f aca="false">DATE(YEAR(C10212),MONTH(C10212),1)</f>
        <v>46266</v>
      </c>
    </row>
    <row r="10213" customFormat="false" ht="15" hidden="false" customHeight="false" outlineLevel="0" collapsed="false">
      <c r="A10213" s="21" t="s">
        <v>4192</v>
      </c>
      <c r="B10213" s="21" t="s">
        <v>3450</v>
      </c>
      <c r="C10213" s="23" t="n">
        <v>46283</v>
      </c>
      <c r="D10213" s="21" t="s">
        <v>2367</v>
      </c>
      <c r="E10213" s="21" t="s">
        <v>2202</v>
      </c>
      <c r="F10213" s="12" t="n">
        <v>4</v>
      </c>
      <c r="G10213" s="19" t="n">
        <v>10.65</v>
      </c>
      <c r="H10213" s="19" t="n">
        <v>7.46</v>
      </c>
      <c r="I10213" s="19" t="n">
        <f aca="false">ROUND(F10213*G10213,2)</f>
        <v>42.6</v>
      </c>
      <c r="J10213" s="19" t="n">
        <f aca="false">ROUND(F10213*H10213,2)</f>
        <v>29.84</v>
      </c>
      <c r="K10213" s="19" t="n">
        <f aca="false">INDEX(Pricebook!$L$2:$L$1401,MATCH(D10213,Pricebook!$A$2:$A$1401,0))</f>
        <v>11.35</v>
      </c>
      <c r="L10213" s="19" t="n">
        <f aca="false">ROUND(F10213*K10213,2)</f>
        <v>45.4</v>
      </c>
      <c r="M10213" s="24" t="n">
        <f aca="false">DATE(YEAR(C10213),MONTH(C10213),1)</f>
        <v>46266</v>
      </c>
    </row>
    <row r="10214" customFormat="false" ht="15" hidden="false" customHeight="false" outlineLevel="0" collapsed="false">
      <c r="A10214" s="21" t="s">
        <v>4193</v>
      </c>
      <c r="B10214" s="21" t="s">
        <v>3536</v>
      </c>
      <c r="C10214" s="23" t="n">
        <v>46283</v>
      </c>
      <c r="D10214" s="21" t="s">
        <v>623</v>
      </c>
      <c r="E10214" s="21" t="s">
        <v>366</v>
      </c>
      <c r="F10214" s="12" t="n">
        <v>1</v>
      </c>
      <c r="G10214" s="19" t="n">
        <v>15.25</v>
      </c>
      <c r="H10214" s="19" t="n">
        <v>10.98</v>
      </c>
      <c r="I10214" s="19" t="n">
        <f aca="false">ROUND(F10214*G10214,2)</f>
        <v>15.25</v>
      </c>
      <c r="J10214" s="19" t="n">
        <f aca="false">ROUND(F10214*H10214,2)</f>
        <v>10.98</v>
      </c>
      <c r="K10214" s="19" t="n">
        <f aca="false">INDEX(Pricebook!$L$2:$L$1401,MATCH(D10214,Pricebook!$A$2:$A$1401,0))</f>
        <v>16.4</v>
      </c>
      <c r="L10214" s="19" t="n">
        <f aca="false">ROUND(F10214*K10214,2)</f>
        <v>16.4</v>
      </c>
      <c r="M10214" s="24" t="n">
        <f aca="false">DATE(YEAR(C10214),MONTH(C10214),1)</f>
        <v>46266</v>
      </c>
    </row>
    <row r="10215" customFormat="false" ht="15" hidden="false" customHeight="false" outlineLevel="0" collapsed="false">
      <c r="A10215" s="21" t="s">
        <v>4193</v>
      </c>
      <c r="B10215" s="21" t="s">
        <v>3536</v>
      </c>
      <c r="C10215" s="23" t="n">
        <v>46283</v>
      </c>
      <c r="D10215" s="21" t="s">
        <v>2749</v>
      </c>
      <c r="E10215" s="21" t="s">
        <v>2748</v>
      </c>
      <c r="F10215" s="12" t="n">
        <v>3</v>
      </c>
      <c r="G10215" s="19" t="n">
        <v>29.1</v>
      </c>
      <c r="H10215" s="19" t="n">
        <v>17.45</v>
      </c>
      <c r="I10215" s="19" t="n">
        <f aca="false">ROUND(F10215*G10215,2)</f>
        <v>87.3</v>
      </c>
      <c r="J10215" s="19" t="n">
        <f aca="false">ROUND(F10215*H10215,2)</f>
        <v>52.35</v>
      </c>
      <c r="K10215" s="19" t="n">
        <f aca="false">INDEX(Pricebook!$L$2:$L$1401,MATCH(D10215,Pricebook!$A$2:$A$1401,0))</f>
        <v>31.75</v>
      </c>
      <c r="L10215" s="19" t="n">
        <f aca="false">ROUND(F10215*K10215,2)</f>
        <v>95.25</v>
      </c>
      <c r="M10215" s="24" t="n">
        <f aca="false">DATE(YEAR(C10215),MONTH(C10215),1)</f>
        <v>46266</v>
      </c>
    </row>
    <row r="10216" customFormat="false" ht="15" hidden="false" customHeight="false" outlineLevel="0" collapsed="false">
      <c r="A10216" s="21" t="s">
        <v>4193</v>
      </c>
      <c r="B10216" s="21" t="s">
        <v>3536</v>
      </c>
      <c r="C10216" s="23" t="n">
        <v>46283</v>
      </c>
      <c r="D10216" s="21" t="s">
        <v>2906</v>
      </c>
      <c r="E10216" s="21" t="s">
        <v>2748</v>
      </c>
      <c r="F10216" s="12" t="n">
        <v>4</v>
      </c>
      <c r="G10216" s="19" t="n">
        <v>2.95</v>
      </c>
      <c r="H10216" s="19" t="n">
        <v>1.77</v>
      </c>
      <c r="I10216" s="19" t="n">
        <f aca="false">ROUND(F10216*G10216,2)</f>
        <v>11.8</v>
      </c>
      <c r="J10216" s="19" t="n">
        <f aca="false">ROUND(F10216*H10216,2)</f>
        <v>7.08</v>
      </c>
      <c r="K10216" s="19" t="n">
        <f aca="false">INDEX(Pricebook!$L$2:$L$1401,MATCH(D10216,Pricebook!$A$2:$A$1401,0))</f>
        <v>3.25</v>
      </c>
      <c r="L10216" s="19" t="n">
        <f aca="false">ROUND(F10216*K10216,2)</f>
        <v>13</v>
      </c>
      <c r="M10216" s="24" t="n">
        <f aca="false">DATE(YEAR(C10216),MONTH(C10216),1)</f>
        <v>46266</v>
      </c>
    </row>
    <row r="10217" customFormat="false" ht="15" hidden="false" customHeight="false" outlineLevel="0" collapsed="false">
      <c r="A10217" s="21" t="s">
        <v>4193</v>
      </c>
      <c r="B10217" s="21" t="s">
        <v>3536</v>
      </c>
      <c r="C10217" s="23" t="n">
        <v>46283</v>
      </c>
      <c r="D10217" s="21" t="s">
        <v>563</v>
      </c>
      <c r="E10217" s="21" t="s">
        <v>366</v>
      </c>
      <c r="F10217" s="12" t="n">
        <v>3</v>
      </c>
      <c r="G10217" s="19" t="n">
        <v>20.6</v>
      </c>
      <c r="H10217" s="19" t="n">
        <v>14.99</v>
      </c>
      <c r="I10217" s="19" t="n">
        <f aca="false">ROUND(F10217*G10217,2)</f>
        <v>61.8</v>
      </c>
      <c r="J10217" s="19" t="n">
        <f aca="false">ROUND(F10217*H10217,2)</f>
        <v>44.97</v>
      </c>
      <c r="K10217" s="19" t="n">
        <f aca="false">INDEX(Pricebook!$L$2:$L$1401,MATCH(D10217,Pricebook!$A$2:$A$1401,0))</f>
        <v>22.4</v>
      </c>
      <c r="L10217" s="19" t="n">
        <f aca="false">ROUND(F10217*K10217,2)</f>
        <v>67.2</v>
      </c>
      <c r="M10217" s="24" t="n">
        <f aca="false">DATE(YEAR(C10217),MONTH(C10217),1)</f>
        <v>46266</v>
      </c>
    </row>
    <row r="10218" customFormat="false" ht="15" hidden="false" customHeight="false" outlineLevel="0" collapsed="false">
      <c r="A10218" s="21" t="s">
        <v>4193</v>
      </c>
      <c r="B10218" s="21" t="s">
        <v>3536</v>
      </c>
      <c r="C10218" s="23" t="n">
        <v>46283</v>
      </c>
      <c r="D10218" s="21" t="s">
        <v>517</v>
      </c>
      <c r="E10218" s="21" t="s">
        <v>366</v>
      </c>
      <c r="F10218" s="12" t="n">
        <v>1</v>
      </c>
      <c r="G10218" s="19" t="n">
        <v>302.25</v>
      </c>
      <c r="H10218" s="19" t="n">
        <v>216.49</v>
      </c>
      <c r="I10218" s="19" t="n">
        <f aca="false">ROUND(F10218*G10218,2)</f>
        <v>302.25</v>
      </c>
      <c r="J10218" s="19" t="n">
        <f aca="false">ROUND(F10218*H10218,2)</f>
        <v>216.49</v>
      </c>
      <c r="K10218" s="19" t="n">
        <f aca="false">INDEX(Pricebook!$L$2:$L$1401,MATCH(D10218,Pricebook!$A$2:$A$1401,0))</f>
        <v>323.15</v>
      </c>
      <c r="L10218" s="19" t="n">
        <f aca="false">ROUND(F10218*K10218,2)</f>
        <v>323.15</v>
      </c>
      <c r="M10218" s="24" t="n">
        <f aca="false">DATE(YEAR(C10218),MONTH(C10218),1)</f>
        <v>46266</v>
      </c>
    </row>
    <row r="10219" customFormat="false" ht="15" hidden="false" customHeight="false" outlineLevel="0" collapsed="false">
      <c r="A10219" s="21" t="s">
        <v>4193</v>
      </c>
      <c r="B10219" s="21" t="s">
        <v>3536</v>
      </c>
      <c r="C10219" s="23" t="n">
        <v>46283</v>
      </c>
      <c r="D10219" s="21" t="s">
        <v>2755</v>
      </c>
      <c r="E10219" s="21" t="s">
        <v>2748</v>
      </c>
      <c r="F10219" s="12" t="n">
        <v>1</v>
      </c>
      <c r="G10219" s="19" t="n">
        <v>2.8</v>
      </c>
      <c r="H10219" s="19" t="n">
        <v>1.67</v>
      </c>
      <c r="I10219" s="19" t="n">
        <f aca="false">ROUND(F10219*G10219,2)</f>
        <v>2.8</v>
      </c>
      <c r="J10219" s="19" t="n">
        <f aca="false">ROUND(F10219*H10219,2)</f>
        <v>1.67</v>
      </c>
      <c r="K10219" s="19" t="n">
        <f aca="false">INDEX(Pricebook!$L$2:$L$1401,MATCH(D10219,Pricebook!$A$2:$A$1401,0))</f>
        <v>3.05</v>
      </c>
      <c r="L10219" s="19" t="n">
        <f aca="false">ROUND(F10219*K10219,2)</f>
        <v>3.05</v>
      </c>
      <c r="M10219" s="24" t="n">
        <f aca="false">DATE(YEAR(C10219),MONTH(C10219),1)</f>
        <v>46266</v>
      </c>
    </row>
    <row r="10220" customFormat="false" ht="15" hidden="false" customHeight="false" outlineLevel="0" collapsed="false">
      <c r="A10220" s="21" t="s">
        <v>4193</v>
      </c>
      <c r="B10220" s="21" t="s">
        <v>3536</v>
      </c>
      <c r="C10220" s="23" t="n">
        <v>46283</v>
      </c>
      <c r="D10220" s="21" t="s">
        <v>214</v>
      </c>
      <c r="E10220" s="21" t="s">
        <v>108</v>
      </c>
      <c r="F10220" s="12" t="n">
        <v>1</v>
      </c>
      <c r="G10220" s="19" t="n">
        <v>111.75</v>
      </c>
      <c r="H10220" s="19" t="n">
        <v>85.57</v>
      </c>
      <c r="I10220" s="19" t="n">
        <f aca="false">ROUND(F10220*G10220,2)</f>
        <v>111.75</v>
      </c>
      <c r="J10220" s="19" t="n">
        <f aca="false">ROUND(F10220*H10220,2)</f>
        <v>85.57</v>
      </c>
      <c r="K10220" s="19" t="n">
        <f aca="false">INDEX(Pricebook!$L$2:$L$1401,MATCH(D10220,Pricebook!$A$2:$A$1401,0))</f>
        <v>122.25</v>
      </c>
      <c r="L10220" s="19" t="n">
        <f aca="false">ROUND(F10220*K10220,2)</f>
        <v>122.25</v>
      </c>
      <c r="M10220" s="24" t="n">
        <f aca="false">DATE(YEAR(C10220),MONTH(C10220),1)</f>
        <v>46266</v>
      </c>
    </row>
    <row r="10221" customFormat="false" ht="15" hidden="false" customHeight="false" outlineLevel="0" collapsed="false">
      <c r="A10221" s="21" t="s">
        <v>4193</v>
      </c>
      <c r="B10221" s="21" t="s">
        <v>3536</v>
      </c>
      <c r="C10221" s="23" t="n">
        <v>46283</v>
      </c>
      <c r="D10221" s="21" t="s">
        <v>142</v>
      </c>
      <c r="E10221" s="21" t="s">
        <v>108</v>
      </c>
      <c r="F10221" s="12" t="n">
        <v>3</v>
      </c>
      <c r="G10221" s="19" t="n">
        <v>15.85</v>
      </c>
      <c r="H10221" s="19" t="n">
        <v>13.91</v>
      </c>
      <c r="I10221" s="19" t="n">
        <f aca="false">ROUND(F10221*G10221,2)</f>
        <v>47.55</v>
      </c>
      <c r="J10221" s="19" t="n">
        <f aca="false">ROUND(F10221*H10221,2)</f>
        <v>41.73</v>
      </c>
      <c r="K10221" s="19" t="n">
        <f aca="false">INDEX(Pricebook!$L$2:$L$1401,MATCH(D10221,Pricebook!$A$2:$A$1401,0))</f>
        <v>17.4</v>
      </c>
      <c r="L10221" s="19" t="n">
        <f aca="false">ROUND(F10221*K10221,2)</f>
        <v>52.2</v>
      </c>
      <c r="M10221" s="24" t="n">
        <f aca="false">DATE(YEAR(C10221),MONTH(C10221),1)</f>
        <v>46266</v>
      </c>
    </row>
    <row r="10222" customFormat="false" ht="15" hidden="false" customHeight="false" outlineLevel="0" collapsed="false">
      <c r="A10222" s="21" t="s">
        <v>4193</v>
      </c>
      <c r="B10222" s="21" t="s">
        <v>3536</v>
      </c>
      <c r="C10222" s="23" t="n">
        <v>46283</v>
      </c>
      <c r="D10222" s="21" t="s">
        <v>2944</v>
      </c>
      <c r="E10222" s="21" t="s">
        <v>2748</v>
      </c>
      <c r="F10222" s="12" t="n">
        <v>2</v>
      </c>
      <c r="G10222" s="19" t="n">
        <v>43.3</v>
      </c>
      <c r="H10222" s="19" t="n">
        <v>25.96</v>
      </c>
      <c r="I10222" s="19" t="n">
        <f aca="false">ROUND(F10222*G10222,2)</f>
        <v>86.6</v>
      </c>
      <c r="J10222" s="19" t="n">
        <f aca="false">ROUND(F10222*H10222,2)</f>
        <v>51.92</v>
      </c>
      <c r="K10222" s="19" t="n">
        <f aca="false">INDEX(Pricebook!$L$2:$L$1401,MATCH(D10222,Pricebook!$A$2:$A$1401,0))</f>
        <v>47.2</v>
      </c>
      <c r="L10222" s="19" t="n">
        <f aca="false">ROUND(F10222*K10222,2)</f>
        <v>94.4</v>
      </c>
      <c r="M10222" s="24" t="n">
        <f aca="false">DATE(YEAR(C10222),MONTH(C10222),1)</f>
        <v>46266</v>
      </c>
    </row>
    <row r="10223" customFormat="false" ht="15" hidden="false" customHeight="false" outlineLevel="0" collapsed="false">
      <c r="A10223" s="21" t="s">
        <v>4193</v>
      </c>
      <c r="B10223" s="21" t="s">
        <v>3536</v>
      </c>
      <c r="C10223" s="23" t="n">
        <v>46283</v>
      </c>
      <c r="D10223" s="21" t="s">
        <v>569</v>
      </c>
      <c r="E10223" s="21" t="s">
        <v>366</v>
      </c>
      <c r="F10223" s="12" t="n">
        <v>3</v>
      </c>
      <c r="G10223" s="19" t="n">
        <v>29.75</v>
      </c>
      <c r="H10223" s="19" t="n">
        <v>23.47</v>
      </c>
      <c r="I10223" s="19" t="n">
        <f aca="false">ROUND(F10223*G10223,2)</f>
        <v>89.25</v>
      </c>
      <c r="J10223" s="19" t="n">
        <f aca="false">ROUND(F10223*H10223,2)</f>
        <v>70.41</v>
      </c>
      <c r="K10223" s="19" t="n">
        <f aca="false">INDEX(Pricebook!$L$2:$L$1401,MATCH(D10223,Pricebook!$A$2:$A$1401,0))</f>
        <v>31.75</v>
      </c>
      <c r="L10223" s="19" t="n">
        <f aca="false">ROUND(F10223*K10223,2)</f>
        <v>95.25</v>
      </c>
      <c r="M10223" s="24" t="n">
        <f aca="false">DATE(YEAR(C10223),MONTH(C10223),1)</f>
        <v>46266</v>
      </c>
    </row>
    <row r="10224" customFormat="false" ht="15" hidden="false" customHeight="false" outlineLevel="0" collapsed="false">
      <c r="A10224" s="21" t="s">
        <v>4193</v>
      </c>
      <c r="B10224" s="21" t="s">
        <v>3536</v>
      </c>
      <c r="C10224" s="23" t="n">
        <v>46283</v>
      </c>
      <c r="D10224" s="21" t="s">
        <v>2880</v>
      </c>
      <c r="E10224" s="21" t="s">
        <v>2748</v>
      </c>
      <c r="F10224" s="12" t="n">
        <v>2</v>
      </c>
      <c r="G10224" s="19" t="n">
        <v>18.4</v>
      </c>
      <c r="H10224" s="19" t="n">
        <v>10.98</v>
      </c>
      <c r="I10224" s="19" t="n">
        <f aca="false">ROUND(F10224*G10224,2)</f>
        <v>36.8</v>
      </c>
      <c r="J10224" s="19" t="n">
        <f aca="false">ROUND(F10224*H10224,2)</f>
        <v>21.96</v>
      </c>
      <c r="K10224" s="19" t="n">
        <f aca="false">INDEX(Pricebook!$L$2:$L$1401,MATCH(D10224,Pricebook!$A$2:$A$1401,0))</f>
        <v>20</v>
      </c>
      <c r="L10224" s="19" t="n">
        <f aca="false">ROUND(F10224*K10224,2)</f>
        <v>40</v>
      </c>
      <c r="M10224" s="24" t="n">
        <f aca="false">DATE(YEAR(C10224),MONTH(C10224),1)</f>
        <v>46266</v>
      </c>
    </row>
    <row r="10225" customFormat="false" ht="15" hidden="false" customHeight="false" outlineLevel="0" collapsed="false">
      <c r="A10225" s="21" t="s">
        <v>4194</v>
      </c>
      <c r="B10225" s="21" t="s">
        <v>3083</v>
      </c>
      <c r="C10225" s="23" t="n">
        <v>46283</v>
      </c>
      <c r="D10225" s="21" t="s">
        <v>1262</v>
      </c>
      <c r="E10225" s="21" t="s">
        <v>971</v>
      </c>
      <c r="F10225" s="12" t="n">
        <v>2</v>
      </c>
      <c r="G10225" s="19" t="n">
        <v>514.3</v>
      </c>
      <c r="H10225" s="19" t="n">
        <v>417.36</v>
      </c>
      <c r="I10225" s="19" t="n">
        <f aca="false">ROUND(F10225*G10225,2)</f>
        <v>1028.6</v>
      </c>
      <c r="J10225" s="19" t="n">
        <f aca="false">ROUND(F10225*H10225,2)</f>
        <v>834.72</v>
      </c>
      <c r="K10225" s="19" t="n">
        <f aca="false">INDEX(Pricebook!$L$2:$L$1401,MATCH(D10225,Pricebook!$A$2:$A$1401,0))</f>
        <v>596.25</v>
      </c>
      <c r="L10225" s="19" t="n">
        <f aca="false">ROUND(F10225*K10225,2)</f>
        <v>1192.5</v>
      </c>
      <c r="M10225" s="24" t="n">
        <f aca="false">DATE(YEAR(C10225),MONTH(C10225),1)</f>
        <v>46266</v>
      </c>
    </row>
    <row r="10226" customFormat="false" ht="15" hidden="false" customHeight="false" outlineLevel="0" collapsed="false">
      <c r="A10226" s="21" t="s">
        <v>4194</v>
      </c>
      <c r="B10226" s="21" t="s">
        <v>3083</v>
      </c>
      <c r="C10226" s="23" t="n">
        <v>46283</v>
      </c>
      <c r="D10226" s="21" t="s">
        <v>2880</v>
      </c>
      <c r="E10226" s="21" t="s">
        <v>2748</v>
      </c>
      <c r="F10226" s="12" t="n">
        <v>2</v>
      </c>
      <c r="G10226" s="19" t="n">
        <v>18.4</v>
      </c>
      <c r="H10226" s="19" t="n">
        <v>10.98</v>
      </c>
      <c r="I10226" s="19" t="n">
        <f aca="false">ROUND(F10226*G10226,2)</f>
        <v>36.8</v>
      </c>
      <c r="J10226" s="19" t="n">
        <f aca="false">ROUND(F10226*H10226,2)</f>
        <v>21.96</v>
      </c>
      <c r="K10226" s="19" t="n">
        <f aca="false">INDEX(Pricebook!$L$2:$L$1401,MATCH(D10226,Pricebook!$A$2:$A$1401,0))</f>
        <v>20</v>
      </c>
      <c r="L10226" s="19" t="n">
        <f aca="false">ROUND(F10226*K10226,2)</f>
        <v>40</v>
      </c>
      <c r="M10226" s="24" t="n">
        <f aca="false">DATE(YEAR(C10226),MONTH(C10226),1)</f>
        <v>46266</v>
      </c>
    </row>
    <row r="10227" customFormat="false" ht="15" hidden="false" customHeight="false" outlineLevel="0" collapsed="false">
      <c r="A10227" s="21" t="s">
        <v>4194</v>
      </c>
      <c r="B10227" s="21" t="s">
        <v>3083</v>
      </c>
      <c r="C10227" s="23" t="n">
        <v>46283</v>
      </c>
      <c r="D10227" s="21" t="s">
        <v>2066</v>
      </c>
      <c r="E10227" s="21" t="s">
        <v>1941</v>
      </c>
      <c r="F10227" s="12" t="n">
        <v>6</v>
      </c>
      <c r="G10227" s="19" t="n">
        <v>52.3</v>
      </c>
      <c r="H10227" s="19" t="n">
        <v>33.35</v>
      </c>
      <c r="I10227" s="19" t="n">
        <f aca="false">ROUND(F10227*G10227,2)</f>
        <v>313.8</v>
      </c>
      <c r="J10227" s="19" t="n">
        <f aca="false">ROUND(F10227*H10227,2)</f>
        <v>200.1</v>
      </c>
      <c r="K10227" s="19" t="n">
        <f aca="false">INDEX(Pricebook!$L$2:$L$1401,MATCH(D10227,Pricebook!$A$2:$A$1401,0))</f>
        <v>53.8</v>
      </c>
      <c r="L10227" s="19" t="n">
        <f aca="false">ROUND(F10227*K10227,2)</f>
        <v>322.8</v>
      </c>
      <c r="M10227" s="24" t="n">
        <f aca="false">DATE(YEAR(C10227),MONTH(C10227),1)</f>
        <v>46266</v>
      </c>
    </row>
    <row r="10228" customFormat="false" ht="15" hidden="false" customHeight="false" outlineLevel="0" collapsed="false">
      <c r="A10228" s="21" t="s">
        <v>4194</v>
      </c>
      <c r="B10228" s="21" t="s">
        <v>3083</v>
      </c>
      <c r="C10228" s="23" t="n">
        <v>46283</v>
      </c>
      <c r="D10228" s="21" t="s">
        <v>2118</v>
      </c>
      <c r="E10228" s="21" t="s">
        <v>1941</v>
      </c>
      <c r="F10228" s="12" t="n">
        <v>2</v>
      </c>
      <c r="G10228" s="19" t="n">
        <v>231.9</v>
      </c>
      <c r="H10228" s="19" t="n">
        <v>149.49</v>
      </c>
      <c r="I10228" s="19" t="n">
        <f aca="false">ROUND(F10228*G10228,2)</f>
        <v>463.8</v>
      </c>
      <c r="J10228" s="19" t="n">
        <f aca="false">ROUND(F10228*H10228,2)</f>
        <v>298.98</v>
      </c>
      <c r="K10228" s="19" t="n">
        <f aca="false">INDEX(Pricebook!$L$2:$L$1401,MATCH(D10228,Pricebook!$A$2:$A$1401,0))</f>
        <v>241.15</v>
      </c>
      <c r="L10228" s="19" t="n">
        <f aca="false">ROUND(F10228*K10228,2)</f>
        <v>482.3</v>
      </c>
      <c r="M10228" s="24" t="n">
        <f aca="false">DATE(YEAR(C10228),MONTH(C10228),1)</f>
        <v>46266</v>
      </c>
    </row>
    <row r="10229" customFormat="false" ht="15" hidden="false" customHeight="false" outlineLevel="0" collapsed="false">
      <c r="A10229" s="21" t="s">
        <v>4194</v>
      </c>
      <c r="B10229" s="21" t="s">
        <v>3083</v>
      </c>
      <c r="C10229" s="23" t="n">
        <v>46283</v>
      </c>
      <c r="D10229" s="21" t="s">
        <v>701</v>
      </c>
      <c r="E10229" s="21" t="s">
        <v>366</v>
      </c>
      <c r="F10229" s="12" t="n">
        <v>4</v>
      </c>
      <c r="G10229" s="19" t="n">
        <v>8.95</v>
      </c>
      <c r="H10229" s="19" t="n">
        <v>6.44</v>
      </c>
      <c r="I10229" s="19" t="n">
        <f aca="false">ROUND(F10229*G10229,2)</f>
        <v>35.8</v>
      </c>
      <c r="J10229" s="19" t="n">
        <f aca="false">ROUND(F10229*H10229,2)</f>
        <v>25.76</v>
      </c>
      <c r="K10229" s="19" t="n">
        <f aca="false">INDEX(Pricebook!$L$2:$L$1401,MATCH(D10229,Pricebook!$A$2:$A$1401,0))</f>
        <v>9.65</v>
      </c>
      <c r="L10229" s="19" t="n">
        <f aca="false">ROUND(F10229*K10229,2)</f>
        <v>38.6</v>
      </c>
      <c r="M10229" s="24" t="n">
        <f aca="false">DATE(YEAR(C10229),MONTH(C10229),1)</f>
        <v>46266</v>
      </c>
    </row>
    <row r="10230" customFormat="false" ht="15" hidden="false" customHeight="false" outlineLevel="0" collapsed="false">
      <c r="A10230" s="21" t="s">
        <v>4194</v>
      </c>
      <c r="B10230" s="21" t="s">
        <v>3083</v>
      </c>
      <c r="C10230" s="23" t="n">
        <v>46283</v>
      </c>
      <c r="D10230" s="21" t="s">
        <v>765</v>
      </c>
      <c r="E10230" s="21" t="s">
        <v>366</v>
      </c>
      <c r="F10230" s="12" t="n">
        <v>6</v>
      </c>
      <c r="G10230" s="19" t="n">
        <v>19.45</v>
      </c>
      <c r="H10230" s="19" t="n">
        <v>15.07</v>
      </c>
      <c r="I10230" s="19" t="n">
        <f aca="false">ROUND(F10230*G10230,2)</f>
        <v>116.7</v>
      </c>
      <c r="J10230" s="19" t="n">
        <f aca="false">ROUND(F10230*H10230,2)</f>
        <v>90.42</v>
      </c>
      <c r="K10230" s="19" t="n">
        <f aca="false">INDEX(Pricebook!$L$2:$L$1401,MATCH(D10230,Pricebook!$A$2:$A$1401,0))</f>
        <v>20.95</v>
      </c>
      <c r="L10230" s="19" t="n">
        <f aca="false">ROUND(F10230*K10230,2)</f>
        <v>125.7</v>
      </c>
      <c r="M10230" s="24" t="n">
        <f aca="false">DATE(YEAR(C10230),MONTH(C10230),1)</f>
        <v>46266</v>
      </c>
    </row>
    <row r="10231" customFormat="false" ht="15" hidden="false" customHeight="false" outlineLevel="0" collapsed="false">
      <c r="A10231" s="21" t="s">
        <v>4194</v>
      </c>
      <c r="B10231" s="21" t="s">
        <v>3083</v>
      </c>
      <c r="C10231" s="23" t="n">
        <v>46283</v>
      </c>
      <c r="D10231" s="21" t="s">
        <v>2820</v>
      </c>
      <c r="E10231" s="21" t="s">
        <v>2748</v>
      </c>
      <c r="F10231" s="12" t="n">
        <v>6</v>
      </c>
      <c r="G10231" s="19" t="n">
        <v>34.4</v>
      </c>
      <c r="H10231" s="19" t="n">
        <v>20.74</v>
      </c>
      <c r="I10231" s="19" t="n">
        <f aca="false">ROUND(F10231*G10231,2)</f>
        <v>206.4</v>
      </c>
      <c r="J10231" s="19" t="n">
        <f aca="false">ROUND(F10231*H10231,2)</f>
        <v>124.44</v>
      </c>
      <c r="K10231" s="19" t="n">
        <f aca="false">INDEX(Pricebook!$L$2:$L$1401,MATCH(D10231,Pricebook!$A$2:$A$1401,0))</f>
        <v>37.75</v>
      </c>
      <c r="L10231" s="19" t="n">
        <f aca="false">ROUND(F10231*K10231,2)</f>
        <v>226.5</v>
      </c>
      <c r="M10231" s="24" t="n">
        <f aca="false">DATE(YEAR(C10231),MONTH(C10231),1)</f>
        <v>46266</v>
      </c>
    </row>
    <row r="10232" customFormat="false" ht="15" hidden="false" customHeight="false" outlineLevel="0" collapsed="false">
      <c r="A10232" s="21" t="s">
        <v>4194</v>
      </c>
      <c r="B10232" s="21" t="s">
        <v>3083</v>
      </c>
      <c r="C10232" s="23" t="n">
        <v>46283</v>
      </c>
      <c r="D10232" s="21" t="s">
        <v>1976</v>
      </c>
      <c r="E10232" s="21" t="s">
        <v>1941</v>
      </c>
      <c r="F10232" s="12" t="n">
        <v>4</v>
      </c>
      <c r="G10232" s="19" t="n">
        <v>99</v>
      </c>
      <c r="H10232" s="19" t="n">
        <v>69.38</v>
      </c>
      <c r="I10232" s="19" t="n">
        <f aca="false">ROUND(F10232*G10232,2)</f>
        <v>396</v>
      </c>
      <c r="J10232" s="19" t="n">
        <f aca="false">ROUND(F10232*H10232,2)</f>
        <v>277.52</v>
      </c>
      <c r="K10232" s="19" t="n">
        <f aca="false">INDEX(Pricebook!$L$2:$L$1401,MATCH(D10232,Pricebook!$A$2:$A$1401,0))</f>
        <v>103.6</v>
      </c>
      <c r="L10232" s="19" t="n">
        <f aca="false">ROUND(F10232*K10232,2)</f>
        <v>414.4</v>
      </c>
      <c r="M10232" s="24" t="n">
        <f aca="false">DATE(YEAR(C10232),MONTH(C10232),1)</f>
        <v>46266</v>
      </c>
    </row>
    <row r="10233" customFormat="false" ht="15" hidden="false" customHeight="false" outlineLevel="0" collapsed="false">
      <c r="A10233" s="21" t="s">
        <v>4194</v>
      </c>
      <c r="B10233" s="21" t="s">
        <v>3083</v>
      </c>
      <c r="C10233" s="23" t="n">
        <v>46283</v>
      </c>
      <c r="D10233" s="21" t="s">
        <v>745</v>
      </c>
      <c r="E10233" s="21" t="s">
        <v>366</v>
      </c>
      <c r="F10233" s="12" t="n">
        <v>2</v>
      </c>
      <c r="G10233" s="19" t="n">
        <v>146.3</v>
      </c>
      <c r="H10233" s="19" t="n">
        <v>104.27</v>
      </c>
      <c r="I10233" s="19" t="n">
        <f aca="false">ROUND(F10233*G10233,2)</f>
        <v>292.6</v>
      </c>
      <c r="J10233" s="19" t="n">
        <f aca="false">ROUND(F10233*H10233,2)</f>
        <v>208.54</v>
      </c>
      <c r="K10233" s="19" t="n">
        <f aca="false">INDEX(Pricebook!$L$2:$L$1401,MATCH(D10233,Pricebook!$A$2:$A$1401,0))</f>
        <v>155.65</v>
      </c>
      <c r="L10233" s="19" t="n">
        <f aca="false">ROUND(F10233*K10233,2)</f>
        <v>311.3</v>
      </c>
      <c r="M10233" s="24" t="n">
        <f aca="false">DATE(YEAR(C10233),MONTH(C10233),1)</f>
        <v>46266</v>
      </c>
    </row>
    <row r="10234" customFormat="false" ht="15" hidden="false" customHeight="false" outlineLevel="0" collapsed="false">
      <c r="A10234" s="21" t="s">
        <v>4194</v>
      </c>
      <c r="B10234" s="21" t="s">
        <v>3083</v>
      </c>
      <c r="C10234" s="23" t="n">
        <v>46283</v>
      </c>
      <c r="D10234" s="21" t="s">
        <v>639</v>
      </c>
      <c r="E10234" s="21" t="s">
        <v>366</v>
      </c>
      <c r="F10234" s="12" t="n">
        <v>2</v>
      </c>
      <c r="G10234" s="19" t="n">
        <v>80.6</v>
      </c>
      <c r="H10234" s="19" t="n">
        <v>58.03</v>
      </c>
      <c r="I10234" s="19" t="n">
        <f aca="false">ROUND(F10234*G10234,2)</f>
        <v>161.2</v>
      </c>
      <c r="J10234" s="19" t="n">
        <f aca="false">ROUND(F10234*H10234,2)</f>
        <v>116.06</v>
      </c>
      <c r="K10234" s="19" t="n">
        <f aca="false">INDEX(Pricebook!$L$2:$L$1401,MATCH(D10234,Pricebook!$A$2:$A$1401,0))</f>
        <v>86.65</v>
      </c>
      <c r="L10234" s="19" t="n">
        <f aca="false">ROUND(F10234*K10234,2)</f>
        <v>173.3</v>
      </c>
      <c r="M10234" s="24" t="n">
        <f aca="false">DATE(YEAR(C10234),MONTH(C10234),1)</f>
        <v>46266</v>
      </c>
    </row>
    <row r="10235" customFormat="false" ht="15" hidden="false" customHeight="false" outlineLevel="0" collapsed="false">
      <c r="A10235" s="21" t="s">
        <v>4194</v>
      </c>
      <c r="B10235" s="21" t="s">
        <v>3083</v>
      </c>
      <c r="C10235" s="23" t="n">
        <v>46283</v>
      </c>
      <c r="D10235" s="21" t="s">
        <v>2012</v>
      </c>
      <c r="E10235" s="21" t="s">
        <v>1941</v>
      </c>
      <c r="F10235" s="12" t="n">
        <v>3</v>
      </c>
      <c r="G10235" s="19" t="n">
        <v>98.75</v>
      </c>
      <c r="H10235" s="19" t="n">
        <v>64.18</v>
      </c>
      <c r="I10235" s="19" t="n">
        <f aca="false">ROUND(F10235*G10235,2)</f>
        <v>296.25</v>
      </c>
      <c r="J10235" s="19" t="n">
        <f aca="false">ROUND(F10235*H10235,2)</f>
        <v>192.54</v>
      </c>
      <c r="K10235" s="19" t="n">
        <f aca="false">INDEX(Pricebook!$L$2:$L$1401,MATCH(D10235,Pricebook!$A$2:$A$1401,0))</f>
        <v>103.55</v>
      </c>
      <c r="L10235" s="19" t="n">
        <f aca="false">ROUND(F10235*K10235,2)</f>
        <v>310.65</v>
      </c>
      <c r="M10235" s="24" t="n">
        <f aca="false">DATE(YEAR(C10235),MONTH(C10235),1)</f>
        <v>46266</v>
      </c>
    </row>
    <row r="10236" customFormat="false" ht="15" hidden="false" customHeight="false" outlineLevel="0" collapsed="false">
      <c r="A10236" s="21" t="s">
        <v>4194</v>
      </c>
      <c r="B10236" s="21" t="s">
        <v>3083</v>
      </c>
      <c r="C10236" s="23" t="n">
        <v>46283</v>
      </c>
      <c r="D10236" s="21" t="s">
        <v>925</v>
      </c>
      <c r="E10236" s="21" t="s">
        <v>366</v>
      </c>
      <c r="F10236" s="12" t="n">
        <v>2</v>
      </c>
      <c r="G10236" s="19" t="n">
        <v>81.4</v>
      </c>
      <c r="H10236" s="19" t="n">
        <v>64.49</v>
      </c>
      <c r="I10236" s="19" t="n">
        <f aca="false">ROUND(F10236*G10236,2)</f>
        <v>162.8</v>
      </c>
      <c r="J10236" s="19" t="n">
        <f aca="false">ROUND(F10236*H10236,2)</f>
        <v>128.98</v>
      </c>
      <c r="K10236" s="19" t="n">
        <f aca="false">INDEX(Pricebook!$L$2:$L$1401,MATCH(D10236,Pricebook!$A$2:$A$1401,0))</f>
        <v>88.35</v>
      </c>
      <c r="L10236" s="19" t="n">
        <f aca="false">ROUND(F10236*K10236,2)</f>
        <v>176.7</v>
      </c>
      <c r="M10236" s="24" t="n">
        <f aca="false">DATE(YEAR(C10236),MONTH(C10236),1)</f>
        <v>46266</v>
      </c>
    </row>
    <row r="10237" customFormat="false" ht="15" hidden="false" customHeight="false" outlineLevel="0" collapsed="false">
      <c r="A10237" s="21" t="s">
        <v>4194</v>
      </c>
      <c r="B10237" s="21" t="s">
        <v>3083</v>
      </c>
      <c r="C10237" s="23" t="n">
        <v>46283</v>
      </c>
      <c r="D10237" s="21" t="s">
        <v>2787</v>
      </c>
      <c r="E10237" s="21" t="s">
        <v>2748</v>
      </c>
      <c r="F10237" s="12" t="n">
        <v>9</v>
      </c>
      <c r="G10237" s="19" t="n">
        <v>18.55</v>
      </c>
      <c r="H10237" s="19" t="n">
        <v>11.04</v>
      </c>
      <c r="I10237" s="19" t="n">
        <f aca="false">ROUND(F10237*G10237,2)</f>
        <v>166.95</v>
      </c>
      <c r="J10237" s="19" t="n">
        <f aca="false">ROUND(F10237*H10237,2)</f>
        <v>99.36</v>
      </c>
      <c r="K10237" s="19" t="n">
        <f aca="false">INDEX(Pricebook!$L$2:$L$1401,MATCH(D10237,Pricebook!$A$2:$A$1401,0))</f>
        <v>20.1</v>
      </c>
      <c r="L10237" s="19" t="n">
        <f aca="false">ROUND(F10237*K10237,2)</f>
        <v>180.9</v>
      </c>
      <c r="M10237" s="24" t="n">
        <f aca="false">DATE(YEAR(C10237),MONTH(C10237),1)</f>
        <v>46266</v>
      </c>
    </row>
    <row r="10238" customFormat="false" ht="15" hidden="false" customHeight="false" outlineLevel="0" collapsed="false">
      <c r="A10238" s="21" t="s">
        <v>4194</v>
      </c>
      <c r="B10238" s="21" t="s">
        <v>3083</v>
      </c>
      <c r="C10238" s="23" t="n">
        <v>46283</v>
      </c>
      <c r="D10238" s="21" t="s">
        <v>653</v>
      </c>
      <c r="E10238" s="21" t="s">
        <v>366</v>
      </c>
      <c r="F10238" s="12" t="n">
        <v>1</v>
      </c>
      <c r="G10238" s="19" t="n">
        <v>13.75</v>
      </c>
      <c r="H10238" s="19" t="n">
        <v>10.02</v>
      </c>
      <c r="I10238" s="19" t="n">
        <f aca="false">ROUND(F10238*G10238,2)</f>
        <v>13.75</v>
      </c>
      <c r="J10238" s="19" t="n">
        <f aca="false">ROUND(F10238*H10238,2)</f>
        <v>10.02</v>
      </c>
      <c r="K10238" s="19" t="n">
        <f aca="false">INDEX(Pricebook!$L$2:$L$1401,MATCH(D10238,Pricebook!$A$2:$A$1401,0))</f>
        <v>15</v>
      </c>
      <c r="L10238" s="19" t="n">
        <f aca="false">ROUND(F10238*K10238,2)</f>
        <v>15</v>
      </c>
      <c r="M10238" s="24" t="n">
        <f aca="false">DATE(YEAR(C10238),MONTH(C10238),1)</f>
        <v>46266</v>
      </c>
    </row>
    <row r="10239" customFormat="false" ht="15" hidden="false" customHeight="false" outlineLevel="0" collapsed="false">
      <c r="A10239" s="21" t="s">
        <v>4194</v>
      </c>
      <c r="B10239" s="21" t="s">
        <v>3083</v>
      </c>
      <c r="C10239" s="23" t="n">
        <v>46283</v>
      </c>
      <c r="D10239" s="21" t="s">
        <v>1978</v>
      </c>
      <c r="E10239" s="21" t="s">
        <v>1941</v>
      </c>
      <c r="F10239" s="12" t="n">
        <v>2</v>
      </c>
      <c r="G10239" s="19" t="n">
        <v>156.8</v>
      </c>
      <c r="H10239" s="19" t="n">
        <v>102.07</v>
      </c>
      <c r="I10239" s="19" t="n">
        <f aca="false">ROUND(F10239*G10239,2)</f>
        <v>313.6</v>
      </c>
      <c r="J10239" s="19" t="n">
        <f aca="false">ROUND(F10239*H10239,2)</f>
        <v>204.14</v>
      </c>
      <c r="K10239" s="19" t="n">
        <f aca="false">INDEX(Pricebook!$L$2:$L$1401,MATCH(D10239,Pricebook!$A$2:$A$1401,0))</f>
        <v>164.65</v>
      </c>
      <c r="L10239" s="19" t="n">
        <f aca="false">ROUND(F10239*K10239,2)</f>
        <v>329.3</v>
      </c>
      <c r="M10239" s="24" t="n">
        <f aca="false">DATE(YEAR(C10239),MONTH(C10239),1)</f>
        <v>46266</v>
      </c>
    </row>
    <row r="10240" customFormat="false" ht="15" hidden="false" customHeight="false" outlineLevel="0" collapsed="false">
      <c r="A10240" s="21" t="s">
        <v>4195</v>
      </c>
      <c r="B10240" s="21" t="s">
        <v>3697</v>
      </c>
      <c r="C10240" s="23" t="n">
        <v>46283</v>
      </c>
      <c r="D10240" s="21" t="s">
        <v>1184</v>
      </c>
      <c r="E10240" s="21" t="s">
        <v>971</v>
      </c>
      <c r="F10240" s="12" t="n">
        <v>1</v>
      </c>
      <c r="G10240" s="19" t="n">
        <v>1971.45</v>
      </c>
      <c r="H10240" s="19" t="n">
        <v>1589.04</v>
      </c>
      <c r="I10240" s="19" t="n">
        <f aca="false">ROUND(F10240*G10240,2)</f>
        <v>1971.45</v>
      </c>
      <c r="J10240" s="19" t="n">
        <f aca="false">ROUND(F10240*H10240,2)</f>
        <v>1589.04</v>
      </c>
      <c r="K10240" s="19" t="n">
        <f aca="false">INDEX(Pricebook!$L$2:$L$1401,MATCH(D10240,Pricebook!$A$2:$A$1401,0))</f>
        <v>2270.1</v>
      </c>
      <c r="L10240" s="19" t="n">
        <f aca="false">ROUND(F10240*K10240,2)</f>
        <v>2270.1</v>
      </c>
      <c r="M10240" s="24" t="n">
        <f aca="false">DATE(YEAR(C10240),MONTH(C10240),1)</f>
        <v>46266</v>
      </c>
    </row>
    <row r="10241" customFormat="false" ht="15" hidden="false" customHeight="false" outlineLevel="0" collapsed="false">
      <c r="A10241" s="21" t="s">
        <v>4195</v>
      </c>
      <c r="B10241" s="21" t="s">
        <v>3697</v>
      </c>
      <c r="C10241" s="23" t="n">
        <v>46283</v>
      </c>
      <c r="D10241" s="21" t="s">
        <v>2240</v>
      </c>
      <c r="E10241" s="21" t="s">
        <v>2202</v>
      </c>
      <c r="F10241" s="12" t="n">
        <v>2</v>
      </c>
      <c r="G10241" s="19" t="n">
        <v>55.9</v>
      </c>
      <c r="H10241" s="19" t="n">
        <v>34.39</v>
      </c>
      <c r="I10241" s="19" t="n">
        <f aca="false">ROUND(F10241*G10241,2)</f>
        <v>111.8</v>
      </c>
      <c r="J10241" s="19" t="n">
        <f aca="false">ROUND(F10241*H10241,2)</f>
        <v>68.78</v>
      </c>
      <c r="K10241" s="19" t="n">
        <f aca="false">INDEX(Pricebook!$L$2:$L$1401,MATCH(D10241,Pricebook!$A$2:$A$1401,0))</f>
        <v>59.3</v>
      </c>
      <c r="L10241" s="19" t="n">
        <f aca="false">ROUND(F10241*K10241,2)</f>
        <v>118.6</v>
      </c>
      <c r="M10241" s="24" t="n">
        <f aca="false">DATE(YEAR(C10241),MONTH(C10241),1)</f>
        <v>46266</v>
      </c>
    </row>
    <row r="10242" customFormat="false" ht="15" hidden="false" customHeight="false" outlineLevel="0" collapsed="false">
      <c r="A10242" s="21" t="s">
        <v>4195</v>
      </c>
      <c r="B10242" s="21" t="s">
        <v>3697</v>
      </c>
      <c r="C10242" s="23" t="n">
        <v>46283</v>
      </c>
      <c r="D10242" s="21" t="s">
        <v>2376</v>
      </c>
      <c r="E10242" s="21" t="s">
        <v>2202</v>
      </c>
      <c r="F10242" s="12" t="n">
        <v>9</v>
      </c>
      <c r="G10242" s="19" t="n">
        <v>6.25</v>
      </c>
      <c r="H10242" s="19" t="n">
        <v>3.82</v>
      </c>
      <c r="I10242" s="19" t="n">
        <f aca="false">ROUND(F10242*G10242,2)</f>
        <v>56.25</v>
      </c>
      <c r="J10242" s="19" t="n">
        <f aca="false">ROUND(F10242*H10242,2)</f>
        <v>34.38</v>
      </c>
      <c r="K10242" s="19" t="n">
        <f aca="false">INDEX(Pricebook!$L$2:$L$1401,MATCH(D10242,Pricebook!$A$2:$A$1401,0))</f>
        <v>6.6</v>
      </c>
      <c r="L10242" s="19" t="n">
        <f aca="false">ROUND(F10242*K10242,2)</f>
        <v>59.4</v>
      </c>
      <c r="M10242" s="24" t="n">
        <f aca="false">DATE(YEAR(C10242),MONTH(C10242),1)</f>
        <v>46266</v>
      </c>
    </row>
    <row r="10243" customFormat="false" ht="15" hidden="false" customHeight="false" outlineLevel="0" collapsed="false">
      <c r="A10243" s="21" t="s">
        <v>4195</v>
      </c>
      <c r="B10243" s="21" t="s">
        <v>3697</v>
      </c>
      <c r="C10243" s="23" t="n">
        <v>46283</v>
      </c>
      <c r="D10243" s="21" t="s">
        <v>2359</v>
      </c>
      <c r="E10243" s="21" t="s">
        <v>2202</v>
      </c>
      <c r="F10243" s="12" t="n">
        <v>4</v>
      </c>
      <c r="G10243" s="19" t="n">
        <v>6.35</v>
      </c>
      <c r="H10243" s="19" t="n">
        <v>3.88</v>
      </c>
      <c r="I10243" s="19" t="n">
        <f aca="false">ROUND(F10243*G10243,2)</f>
        <v>25.4</v>
      </c>
      <c r="J10243" s="19" t="n">
        <f aca="false">ROUND(F10243*H10243,2)</f>
        <v>15.52</v>
      </c>
      <c r="K10243" s="19" t="n">
        <f aca="false">INDEX(Pricebook!$L$2:$L$1401,MATCH(D10243,Pricebook!$A$2:$A$1401,0))</f>
        <v>6.7</v>
      </c>
      <c r="L10243" s="19" t="n">
        <f aca="false">ROUND(F10243*K10243,2)</f>
        <v>26.8</v>
      </c>
      <c r="M10243" s="24" t="n">
        <f aca="false">DATE(YEAR(C10243),MONTH(C10243),1)</f>
        <v>46266</v>
      </c>
    </row>
    <row r="10244" customFormat="false" ht="15" hidden="false" customHeight="false" outlineLevel="0" collapsed="false">
      <c r="A10244" s="21" t="s">
        <v>4195</v>
      </c>
      <c r="B10244" s="21" t="s">
        <v>3697</v>
      </c>
      <c r="C10244" s="23" t="n">
        <v>46283</v>
      </c>
      <c r="D10244" s="21" t="s">
        <v>1354</v>
      </c>
      <c r="E10244" s="21" t="s">
        <v>971</v>
      </c>
      <c r="F10244" s="12" t="n">
        <v>1</v>
      </c>
      <c r="G10244" s="19" t="n">
        <v>78</v>
      </c>
      <c r="H10244" s="19" t="n">
        <v>63.07</v>
      </c>
      <c r="I10244" s="19" t="n">
        <f aca="false">ROUND(F10244*G10244,2)</f>
        <v>78</v>
      </c>
      <c r="J10244" s="19" t="n">
        <f aca="false">ROUND(F10244*H10244,2)</f>
        <v>63.07</v>
      </c>
      <c r="K10244" s="19" t="n">
        <f aca="false">INDEX(Pricebook!$L$2:$L$1401,MATCH(D10244,Pricebook!$A$2:$A$1401,0))</f>
        <v>90.1</v>
      </c>
      <c r="L10244" s="19" t="n">
        <f aca="false">ROUND(F10244*K10244,2)</f>
        <v>90.1</v>
      </c>
      <c r="M10244" s="24" t="n">
        <f aca="false">DATE(YEAR(C10244),MONTH(C10244),1)</f>
        <v>46266</v>
      </c>
    </row>
    <row r="10245" customFormat="false" ht="15" hidden="false" customHeight="false" outlineLevel="0" collapsed="false">
      <c r="A10245" s="21" t="s">
        <v>4195</v>
      </c>
      <c r="B10245" s="21" t="s">
        <v>3697</v>
      </c>
      <c r="C10245" s="23" t="n">
        <v>46283</v>
      </c>
      <c r="D10245" s="21" t="s">
        <v>1348</v>
      </c>
      <c r="E10245" s="21" t="s">
        <v>971</v>
      </c>
      <c r="F10245" s="12" t="n">
        <v>32</v>
      </c>
      <c r="G10245" s="19" t="n">
        <v>41.45</v>
      </c>
      <c r="H10245" s="19" t="n">
        <v>33.48</v>
      </c>
      <c r="I10245" s="19" t="n">
        <f aca="false">ROUND(F10245*G10245,2)</f>
        <v>1326.4</v>
      </c>
      <c r="J10245" s="19" t="n">
        <f aca="false">ROUND(F10245*H10245,2)</f>
        <v>1071.36</v>
      </c>
      <c r="K10245" s="19" t="n">
        <f aca="false">INDEX(Pricebook!$L$2:$L$1401,MATCH(D10245,Pricebook!$A$2:$A$1401,0))</f>
        <v>47.85</v>
      </c>
      <c r="L10245" s="19" t="n">
        <f aca="false">ROUND(F10245*K10245,2)</f>
        <v>1531.2</v>
      </c>
      <c r="M10245" s="24" t="n">
        <f aca="false">DATE(YEAR(C10245),MONTH(C10245),1)</f>
        <v>46266</v>
      </c>
    </row>
    <row r="10246" customFormat="false" ht="15" hidden="false" customHeight="false" outlineLevel="0" collapsed="false">
      <c r="A10246" s="21" t="s">
        <v>4195</v>
      </c>
      <c r="B10246" s="21" t="s">
        <v>3697</v>
      </c>
      <c r="C10246" s="23" t="n">
        <v>46283</v>
      </c>
      <c r="D10246" s="21" t="s">
        <v>601</v>
      </c>
      <c r="E10246" s="21" t="s">
        <v>366</v>
      </c>
      <c r="F10246" s="12" t="n">
        <v>1</v>
      </c>
      <c r="G10246" s="19" t="n">
        <v>8.15</v>
      </c>
      <c r="H10246" s="19" t="n">
        <v>5.86</v>
      </c>
      <c r="I10246" s="19" t="n">
        <f aca="false">ROUND(F10246*G10246,2)</f>
        <v>8.15</v>
      </c>
      <c r="J10246" s="19" t="n">
        <f aca="false">ROUND(F10246*H10246,2)</f>
        <v>5.86</v>
      </c>
      <c r="K10246" s="19" t="n">
        <f aca="false">INDEX(Pricebook!$L$2:$L$1401,MATCH(D10246,Pricebook!$A$2:$A$1401,0))</f>
        <v>8.75</v>
      </c>
      <c r="L10246" s="19" t="n">
        <f aca="false">ROUND(F10246*K10246,2)</f>
        <v>8.75</v>
      </c>
      <c r="M10246" s="24" t="n">
        <f aca="false">DATE(YEAR(C10246),MONTH(C10246),1)</f>
        <v>46266</v>
      </c>
    </row>
    <row r="10247" customFormat="false" ht="15" hidden="false" customHeight="false" outlineLevel="0" collapsed="false">
      <c r="A10247" s="21" t="s">
        <v>4196</v>
      </c>
      <c r="B10247" s="21" t="s">
        <v>3363</v>
      </c>
      <c r="C10247" s="23" t="n">
        <v>46284</v>
      </c>
      <c r="D10247" s="21" t="s">
        <v>2325</v>
      </c>
      <c r="E10247" s="21" t="s">
        <v>2202</v>
      </c>
      <c r="F10247" s="12" t="n">
        <v>1</v>
      </c>
      <c r="G10247" s="19" t="n">
        <v>34.4</v>
      </c>
      <c r="H10247" s="19" t="n">
        <v>23.71</v>
      </c>
      <c r="I10247" s="19" t="n">
        <f aca="false">ROUND(F10247*G10247,2)</f>
        <v>34.4</v>
      </c>
      <c r="J10247" s="19" t="n">
        <f aca="false">ROUND(F10247*H10247,2)</f>
        <v>23.71</v>
      </c>
      <c r="K10247" s="19" t="n">
        <f aca="false">INDEX(Pricebook!$L$2:$L$1401,MATCH(D10247,Pricebook!$A$2:$A$1401,0))</f>
        <v>37.05</v>
      </c>
      <c r="L10247" s="19" t="n">
        <f aca="false">ROUND(F10247*K10247,2)</f>
        <v>37.05</v>
      </c>
      <c r="M10247" s="24" t="n">
        <f aca="false">DATE(YEAR(C10247),MONTH(C10247),1)</f>
        <v>46266</v>
      </c>
    </row>
    <row r="10248" customFormat="false" ht="15" hidden="false" customHeight="false" outlineLevel="0" collapsed="false">
      <c r="A10248" s="21" t="s">
        <v>4196</v>
      </c>
      <c r="B10248" s="21" t="s">
        <v>3363</v>
      </c>
      <c r="C10248" s="23" t="n">
        <v>46284</v>
      </c>
      <c r="D10248" s="21" t="s">
        <v>967</v>
      </c>
      <c r="E10248" s="21" t="s">
        <v>366</v>
      </c>
      <c r="F10248" s="12" t="n">
        <v>3</v>
      </c>
      <c r="G10248" s="19" t="n">
        <v>14.45</v>
      </c>
      <c r="H10248" s="19" t="n">
        <v>10.38</v>
      </c>
      <c r="I10248" s="19" t="n">
        <f aca="false">ROUND(F10248*G10248,2)</f>
        <v>43.35</v>
      </c>
      <c r="J10248" s="19" t="n">
        <f aca="false">ROUND(F10248*H10248,2)</f>
        <v>31.14</v>
      </c>
      <c r="K10248" s="19" t="n">
        <f aca="false">INDEX(Pricebook!$L$2:$L$1401,MATCH(D10248,Pricebook!$A$2:$A$1401,0))</f>
        <v>15.5</v>
      </c>
      <c r="L10248" s="19" t="n">
        <f aca="false">ROUND(F10248*K10248,2)</f>
        <v>46.5</v>
      </c>
      <c r="M10248" s="24" t="n">
        <f aca="false">DATE(YEAR(C10248),MONTH(C10248),1)</f>
        <v>46266</v>
      </c>
    </row>
    <row r="10249" customFormat="false" ht="15" hidden="false" customHeight="false" outlineLevel="0" collapsed="false">
      <c r="A10249" s="21" t="s">
        <v>4196</v>
      </c>
      <c r="B10249" s="21" t="s">
        <v>3363</v>
      </c>
      <c r="C10249" s="23" t="n">
        <v>46284</v>
      </c>
      <c r="D10249" s="21" t="s">
        <v>669</v>
      </c>
      <c r="E10249" s="21" t="s">
        <v>366</v>
      </c>
      <c r="F10249" s="12" t="n">
        <v>2</v>
      </c>
      <c r="G10249" s="19" t="n">
        <v>14.35</v>
      </c>
      <c r="H10249" s="19" t="n">
        <v>10.45</v>
      </c>
      <c r="I10249" s="19" t="n">
        <f aca="false">ROUND(F10249*G10249,2)</f>
        <v>28.7</v>
      </c>
      <c r="J10249" s="19" t="n">
        <f aca="false">ROUND(F10249*H10249,2)</f>
        <v>20.9</v>
      </c>
      <c r="K10249" s="19" t="n">
        <f aca="false">INDEX(Pricebook!$L$2:$L$1401,MATCH(D10249,Pricebook!$A$2:$A$1401,0))</f>
        <v>15.6</v>
      </c>
      <c r="L10249" s="19" t="n">
        <f aca="false">ROUND(F10249*K10249,2)</f>
        <v>31.2</v>
      </c>
      <c r="M10249" s="24" t="n">
        <f aca="false">DATE(YEAR(C10249),MONTH(C10249),1)</f>
        <v>46266</v>
      </c>
    </row>
    <row r="10250" customFormat="false" ht="15" hidden="false" customHeight="false" outlineLevel="0" collapsed="false">
      <c r="A10250" s="21" t="s">
        <v>4196</v>
      </c>
      <c r="B10250" s="21" t="s">
        <v>3363</v>
      </c>
      <c r="C10250" s="23" t="n">
        <v>46284</v>
      </c>
      <c r="D10250" s="21" t="s">
        <v>2376</v>
      </c>
      <c r="E10250" s="21" t="s">
        <v>2202</v>
      </c>
      <c r="F10250" s="12" t="n">
        <v>8</v>
      </c>
      <c r="G10250" s="19" t="n">
        <v>6.25</v>
      </c>
      <c r="H10250" s="19" t="n">
        <v>3.82</v>
      </c>
      <c r="I10250" s="19" t="n">
        <f aca="false">ROUND(F10250*G10250,2)</f>
        <v>50</v>
      </c>
      <c r="J10250" s="19" t="n">
        <f aca="false">ROUND(F10250*H10250,2)</f>
        <v>30.56</v>
      </c>
      <c r="K10250" s="19" t="n">
        <f aca="false">INDEX(Pricebook!$L$2:$L$1401,MATCH(D10250,Pricebook!$A$2:$A$1401,0))</f>
        <v>6.6</v>
      </c>
      <c r="L10250" s="19" t="n">
        <f aca="false">ROUND(F10250*K10250,2)</f>
        <v>52.8</v>
      </c>
      <c r="M10250" s="24" t="n">
        <f aca="false">DATE(YEAR(C10250),MONTH(C10250),1)</f>
        <v>46266</v>
      </c>
    </row>
    <row r="10251" customFormat="false" ht="15" hidden="false" customHeight="false" outlineLevel="0" collapsed="false">
      <c r="A10251" s="21" t="s">
        <v>4196</v>
      </c>
      <c r="B10251" s="21" t="s">
        <v>3363</v>
      </c>
      <c r="C10251" s="23" t="n">
        <v>46284</v>
      </c>
      <c r="D10251" s="21" t="s">
        <v>2214</v>
      </c>
      <c r="E10251" s="21" t="s">
        <v>2202</v>
      </c>
      <c r="F10251" s="12" t="n">
        <v>1</v>
      </c>
      <c r="G10251" s="19" t="n">
        <v>60.55</v>
      </c>
      <c r="H10251" s="19" t="n">
        <v>37.33</v>
      </c>
      <c r="I10251" s="19" t="n">
        <f aca="false">ROUND(F10251*G10251,2)</f>
        <v>60.55</v>
      </c>
      <c r="J10251" s="19" t="n">
        <f aca="false">ROUND(F10251*H10251,2)</f>
        <v>37.33</v>
      </c>
      <c r="K10251" s="19" t="n">
        <f aca="false">INDEX(Pricebook!$L$2:$L$1401,MATCH(D10251,Pricebook!$A$2:$A$1401,0))</f>
        <v>64.4</v>
      </c>
      <c r="L10251" s="19" t="n">
        <f aca="false">ROUND(F10251*K10251,2)</f>
        <v>64.4</v>
      </c>
      <c r="M10251" s="24" t="n">
        <f aca="false">DATE(YEAR(C10251),MONTH(C10251),1)</f>
        <v>46266</v>
      </c>
    </row>
    <row r="10252" customFormat="false" ht="15" hidden="false" customHeight="false" outlineLevel="0" collapsed="false">
      <c r="A10252" s="21" t="s">
        <v>4196</v>
      </c>
      <c r="B10252" s="21" t="s">
        <v>3363</v>
      </c>
      <c r="C10252" s="23" t="n">
        <v>46284</v>
      </c>
      <c r="D10252" s="21" t="s">
        <v>1849</v>
      </c>
      <c r="E10252" s="21" t="s">
        <v>1452</v>
      </c>
      <c r="F10252" s="12" t="n">
        <v>8</v>
      </c>
      <c r="G10252" s="19" t="n">
        <v>19</v>
      </c>
      <c r="H10252" s="19" t="n">
        <v>11.65</v>
      </c>
      <c r="I10252" s="19" t="n">
        <f aca="false">ROUND(F10252*G10252,2)</f>
        <v>152</v>
      </c>
      <c r="J10252" s="19" t="n">
        <f aca="false">ROUND(F10252*H10252,2)</f>
        <v>93.2</v>
      </c>
      <c r="K10252" s="19" t="n">
        <f aca="false">INDEX(Pricebook!$L$2:$L$1401,MATCH(D10252,Pricebook!$A$2:$A$1401,0))</f>
        <v>19.45</v>
      </c>
      <c r="L10252" s="19" t="n">
        <f aca="false">ROUND(F10252*K10252,2)</f>
        <v>155.6</v>
      </c>
      <c r="M10252" s="24" t="n">
        <f aca="false">DATE(YEAR(C10252),MONTH(C10252),1)</f>
        <v>46266</v>
      </c>
    </row>
    <row r="10253" customFormat="false" ht="15" hidden="false" customHeight="false" outlineLevel="0" collapsed="false">
      <c r="A10253" s="21" t="s">
        <v>4196</v>
      </c>
      <c r="B10253" s="21" t="s">
        <v>3363</v>
      </c>
      <c r="C10253" s="23" t="n">
        <v>46284</v>
      </c>
      <c r="D10253" s="21" t="s">
        <v>721</v>
      </c>
      <c r="E10253" s="21" t="s">
        <v>366</v>
      </c>
      <c r="F10253" s="12" t="n">
        <v>2</v>
      </c>
      <c r="G10253" s="19" t="n">
        <v>30.45</v>
      </c>
      <c r="H10253" s="19" t="n">
        <v>22.04</v>
      </c>
      <c r="I10253" s="19" t="n">
        <f aca="false">ROUND(F10253*G10253,2)</f>
        <v>60.9</v>
      </c>
      <c r="J10253" s="19" t="n">
        <f aca="false">ROUND(F10253*H10253,2)</f>
        <v>44.08</v>
      </c>
      <c r="K10253" s="19" t="n">
        <f aca="false">INDEX(Pricebook!$L$2:$L$1401,MATCH(D10253,Pricebook!$A$2:$A$1401,0))</f>
        <v>32.9</v>
      </c>
      <c r="L10253" s="19" t="n">
        <f aca="false">ROUND(F10253*K10253,2)</f>
        <v>65.8</v>
      </c>
      <c r="M10253" s="24" t="n">
        <f aca="false">DATE(YEAR(C10253),MONTH(C10253),1)</f>
        <v>46266</v>
      </c>
    </row>
    <row r="10254" customFormat="false" ht="15" hidden="false" customHeight="false" outlineLevel="0" collapsed="false">
      <c r="A10254" s="21" t="s">
        <v>4196</v>
      </c>
      <c r="B10254" s="21" t="s">
        <v>3363</v>
      </c>
      <c r="C10254" s="23" t="n">
        <v>46284</v>
      </c>
      <c r="D10254" s="21" t="s">
        <v>2376</v>
      </c>
      <c r="E10254" s="21" t="s">
        <v>2202</v>
      </c>
      <c r="F10254" s="12" t="n">
        <v>8</v>
      </c>
      <c r="G10254" s="19" t="n">
        <v>6.25</v>
      </c>
      <c r="H10254" s="19" t="n">
        <v>3.82</v>
      </c>
      <c r="I10254" s="19" t="n">
        <f aca="false">ROUND(F10254*G10254,2)</f>
        <v>50</v>
      </c>
      <c r="J10254" s="19" t="n">
        <f aca="false">ROUND(F10254*H10254,2)</f>
        <v>30.56</v>
      </c>
      <c r="K10254" s="19" t="n">
        <f aca="false">INDEX(Pricebook!$L$2:$L$1401,MATCH(D10254,Pricebook!$A$2:$A$1401,0))</f>
        <v>6.6</v>
      </c>
      <c r="L10254" s="19" t="n">
        <f aca="false">ROUND(F10254*K10254,2)</f>
        <v>52.8</v>
      </c>
      <c r="M10254" s="24" t="n">
        <f aca="false">DATE(YEAR(C10254),MONTH(C10254),1)</f>
        <v>46266</v>
      </c>
    </row>
    <row r="10255" customFormat="false" ht="15" hidden="false" customHeight="false" outlineLevel="0" collapsed="false">
      <c r="A10255" s="21" t="s">
        <v>4196</v>
      </c>
      <c r="B10255" s="21" t="s">
        <v>3363</v>
      </c>
      <c r="C10255" s="23" t="n">
        <v>46284</v>
      </c>
      <c r="D10255" s="21" t="s">
        <v>2424</v>
      </c>
      <c r="E10255" s="21" t="s">
        <v>2202</v>
      </c>
      <c r="F10255" s="12" t="n">
        <v>3</v>
      </c>
      <c r="G10255" s="19" t="n">
        <v>51.6</v>
      </c>
      <c r="H10255" s="19" t="n">
        <v>31.66</v>
      </c>
      <c r="I10255" s="19" t="n">
        <f aca="false">ROUND(F10255*G10255,2)</f>
        <v>154.8</v>
      </c>
      <c r="J10255" s="19" t="n">
        <f aca="false">ROUND(F10255*H10255,2)</f>
        <v>94.98</v>
      </c>
      <c r="K10255" s="19" t="n">
        <f aca="false">INDEX(Pricebook!$L$2:$L$1401,MATCH(D10255,Pricebook!$A$2:$A$1401,0))</f>
        <v>54.6</v>
      </c>
      <c r="L10255" s="19" t="n">
        <f aca="false">ROUND(F10255*K10255,2)</f>
        <v>163.8</v>
      </c>
      <c r="M10255" s="24" t="n">
        <f aca="false">DATE(YEAR(C10255),MONTH(C10255),1)</f>
        <v>46266</v>
      </c>
    </row>
    <row r="10256" customFormat="false" ht="15" hidden="false" customHeight="false" outlineLevel="0" collapsed="false">
      <c r="A10256" s="21" t="s">
        <v>4196</v>
      </c>
      <c r="B10256" s="21" t="s">
        <v>3363</v>
      </c>
      <c r="C10256" s="23" t="n">
        <v>46284</v>
      </c>
      <c r="D10256" s="21" t="s">
        <v>371</v>
      </c>
      <c r="E10256" s="21" t="s">
        <v>366</v>
      </c>
      <c r="F10256" s="12" t="n">
        <v>1</v>
      </c>
      <c r="G10256" s="19" t="n">
        <v>9.75</v>
      </c>
      <c r="H10256" s="19" t="n">
        <v>7.6</v>
      </c>
      <c r="I10256" s="19" t="n">
        <f aca="false">ROUND(F10256*G10256,2)</f>
        <v>9.75</v>
      </c>
      <c r="J10256" s="19" t="n">
        <f aca="false">ROUND(F10256*H10256,2)</f>
        <v>7.6</v>
      </c>
      <c r="K10256" s="19" t="n">
        <f aca="false">INDEX(Pricebook!$L$2:$L$1401,MATCH(D10256,Pricebook!$A$2:$A$1401,0))</f>
        <v>10.6</v>
      </c>
      <c r="L10256" s="19" t="n">
        <f aca="false">ROUND(F10256*K10256,2)</f>
        <v>10.6</v>
      </c>
      <c r="M10256" s="24" t="n">
        <f aca="false">DATE(YEAR(C10256),MONTH(C10256),1)</f>
        <v>46266</v>
      </c>
    </row>
    <row r="10257" customFormat="false" ht="15" hidden="false" customHeight="false" outlineLevel="0" collapsed="false">
      <c r="A10257" s="21" t="s">
        <v>4196</v>
      </c>
      <c r="B10257" s="21" t="s">
        <v>3363</v>
      </c>
      <c r="C10257" s="23" t="n">
        <v>46284</v>
      </c>
      <c r="D10257" s="21" t="s">
        <v>2214</v>
      </c>
      <c r="E10257" s="21" t="s">
        <v>2202</v>
      </c>
      <c r="F10257" s="12" t="n">
        <v>4</v>
      </c>
      <c r="G10257" s="19" t="n">
        <v>60.55</v>
      </c>
      <c r="H10257" s="19" t="n">
        <v>37.33</v>
      </c>
      <c r="I10257" s="19" t="n">
        <f aca="false">ROUND(F10257*G10257,2)</f>
        <v>242.2</v>
      </c>
      <c r="J10257" s="19" t="n">
        <f aca="false">ROUND(F10257*H10257,2)</f>
        <v>149.32</v>
      </c>
      <c r="K10257" s="19" t="n">
        <f aca="false">INDEX(Pricebook!$L$2:$L$1401,MATCH(D10257,Pricebook!$A$2:$A$1401,0))</f>
        <v>64.4</v>
      </c>
      <c r="L10257" s="19" t="n">
        <f aca="false">ROUND(F10257*K10257,2)</f>
        <v>257.6</v>
      </c>
      <c r="M10257" s="24" t="n">
        <f aca="false">DATE(YEAR(C10257),MONTH(C10257),1)</f>
        <v>46266</v>
      </c>
    </row>
    <row r="10258" customFormat="false" ht="15" hidden="false" customHeight="false" outlineLevel="0" collapsed="false">
      <c r="A10258" s="21" t="s">
        <v>4197</v>
      </c>
      <c r="B10258" s="21" t="s">
        <v>4198</v>
      </c>
      <c r="C10258" s="23" t="n">
        <v>46284</v>
      </c>
      <c r="D10258" s="21" t="s">
        <v>1304</v>
      </c>
      <c r="E10258" s="21" t="s">
        <v>971</v>
      </c>
      <c r="F10258" s="12" t="n">
        <v>34</v>
      </c>
      <c r="G10258" s="19" t="n">
        <v>11.25</v>
      </c>
      <c r="H10258" s="19" t="n">
        <v>10.46</v>
      </c>
      <c r="I10258" s="19" t="n">
        <f aca="false">ROUND(F10258*G10258,2)</f>
        <v>382.5</v>
      </c>
      <c r="J10258" s="19" t="n">
        <f aca="false">ROUND(F10258*H10258,2)</f>
        <v>355.64</v>
      </c>
      <c r="K10258" s="19" t="n">
        <f aca="false">INDEX(Pricebook!$L$2:$L$1401,MATCH(D10258,Pricebook!$A$2:$A$1401,0))</f>
        <v>13.1</v>
      </c>
      <c r="L10258" s="19" t="n">
        <f aca="false">ROUND(F10258*K10258,2)</f>
        <v>445.4</v>
      </c>
      <c r="M10258" s="24" t="n">
        <f aca="false">DATE(YEAR(C10258),MONTH(C10258),1)</f>
        <v>46266</v>
      </c>
    </row>
    <row r="10259" customFormat="false" ht="15" hidden="false" customHeight="false" outlineLevel="0" collapsed="false">
      <c r="A10259" s="21" t="s">
        <v>4197</v>
      </c>
      <c r="B10259" s="21" t="s">
        <v>4198</v>
      </c>
      <c r="C10259" s="23" t="n">
        <v>46284</v>
      </c>
      <c r="D10259" s="21" t="s">
        <v>346</v>
      </c>
      <c r="E10259" s="21" t="s">
        <v>108</v>
      </c>
      <c r="F10259" s="12" t="n">
        <v>2</v>
      </c>
      <c r="G10259" s="19" t="n">
        <v>177.45</v>
      </c>
      <c r="H10259" s="19" t="n">
        <v>137.06</v>
      </c>
      <c r="I10259" s="19" t="n">
        <f aca="false">ROUND(F10259*G10259,2)</f>
        <v>354.9</v>
      </c>
      <c r="J10259" s="19" t="n">
        <f aca="false">ROUND(F10259*H10259,2)</f>
        <v>274.12</v>
      </c>
      <c r="K10259" s="19" t="n">
        <f aca="false">INDEX(Pricebook!$L$2:$L$1401,MATCH(D10259,Pricebook!$A$2:$A$1401,0))</f>
        <v>195.8</v>
      </c>
      <c r="L10259" s="19" t="n">
        <f aca="false">ROUND(F10259*K10259,2)</f>
        <v>391.6</v>
      </c>
      <c r="M10259" s="24" t="n">
        <f aca="false">DATE(YEAR(C10259),MONTH(C10259),1)</f>
        <v>46266</v>
      </c>
    </row>
    <row r="10260" customFormat="false" ht="15" hidden="false" customHeight="false" outlineLevel="0" collapsed="false">
      <c r="A10260" s="21" t="s">
        <v>4197</v>
      </c>
      <c r="B10260" s="21" t="s">
        <v>4198</v>
      </c>
      <c r="C10260" s="23" t="n">
        <v>46284</v>
      </c>
      <c r="D10260" s="21" t="s">
        <v>1002</v>
      </c>
      <c r="E10260" s="21" t="s">
        <v>971</v>
      </c>
      <c r="F10260" s="12" t="n">
        <v>1</v>
      </c>
      <c r="G10260" s="19" t="n">
        <v>1442.9</v>
      </c>
      <c r="H10260" s="19" t="n">
        <v>1164.89</v>
      </c>
      <c r="I10260" s="19" t="n">
        <f aca="false">ROUND(F10260*G10260,2)</f>
        <v>1442.9</v>
      </c>
      <c r="J10260" s="19" t="n">
        <f aca="false">ROUND(F10260*H10260,2)</f>
        <v>1164.89</v>
      </c>
      <c r="K10260" s="19" t="n">
        <f aca="false">INDEX(Pricebook!$L$2:$L$1401,MATCH(D10260,Pricebook!$A$2:$A$1401,0))</f>
        <v>1664.15</v>
      </c>
      <c r="L10260" s="19" t="n">
        <f aca="false">ROUND(F10260*K10260,2)</f>
        <v>1664.15</v>
      </c>
      <c r="M10260" s="24" t="n">
        <f aca="false">DATE(YEAR(C10260),MONTH(C10260),1)</f>
        <v>46266</v>
      </c>
    </row>
    <row r="10261" customFormat="false" ht="15" hidden="false" customHeight="false" outlineLevel="0" collapsed="false">
      <c r="A10261" s="21" t="s">
        <v>4197</v>
      </c>
      <c r="B10261" s="21" t="s">
        <v>4198</v>
      </c>
      <c r="C10261" s="23" t="n">
        <v>46284</v>
      </c>
      <c r="D10261" s="21" t="s">
        <v>1066</v>
      </c>
      <c r="E10261" s="21" t="s">
        <v>971</v>
      </c>
      <c r="F10261" s="12" t="n">
        <v>1</v>
      </c>
      <c r="G10261" s="19" t="n">
        <v>392.9</v>
      </c>
      <c r="H10261" s="19" t="n">
        <v>317.96</v>
      </c>
      <c r="I10261" s="19" t="n">
        <f aca="false">ROUND(F10261*G10261,2)</f>
        <v>392.9</v>
      </c>
      <c r="J10261" s="19" t="n">
        <f aca="false">ROUND(F10261*H10261,2)</f>
        <v>317.96</v>
      </c>
      <c r="K10261" s="19" t="n">
        <f aca="false">INDEX(Pricebook!$L$2:$L$1401,MATCH(D10261,Pricebook!$A$2:$A$1401,0))</f>
        <v>454.25</v>
      </c>
      <c r="L10261" s="19" t="n">
        <f aca="false">ROUND(F10261*K10261,2)</f>
        <v>454.25</v>
      </c>
      <c r="M10261" s="24" t="n">
        <f aca="false">DATE(YEAR(C10261),MONTH(C10261),1)</f>
        <v>46266</v>
      </c>
    </row>
    <row r="10262" customFormat="false" ht="15" hidden="false" customHeight="false" outlineLevel="0" collapsed="false">
      <c r="A10262" s="21" t="s">
        <v>4197</v>
      </c>
      <c r="B10262" s="21" t="s">
        <v>4198</v>
      </c>
      <c r="C10262" s="23" t="n">
        <v>46284</v>
      </c>
      <c r="D10262" s="21" t="s">
        <v>2898</v>
      </c>
      <c r="E10262" s="21" t="s">
        <v>2748</v>
      </c>
      <c r="F10262" s="12" t="n">
        <v>8</v>
      </c>
      <c r="G10262" s="19" t="n">
        <v>11.1</v>
      </c>
      <c r="H10262" s="19" t="n">
        <v>6.63</v>
      </c>
      <c r="I10262" s="19" t="n">
        <f aca="false">ROUND(F10262*G10262,2)</f>
        <v>88.8</v>
      </c>
      <c r="J10262" s="19" t="n">
        <f aca="false">ROUND(F10262*H10262,2)</f>
        <v>53.04</v>
      </c>
      <c r="K10262" s="19" t="n">
        <f aca="false">INDEX(Pricebook!$L$2:$L$1401,MATCH(D10262,Pricebook!$A$2:$A$1401,0))</f>
        <v>12.1</v>
      </c>
      <c r="L10262" s="19" t="n">
        <f aca="false">ROUND(F10262*K10262,2)</f>
        <v>96.8</v>
      </c>
      <c r="M10262" s="24" t="n">
        <f aca="false">DATE(YEAR(C10262),MONTH(C10262),1)</f>
        <v>46266</v>
      </c>
    </row>
    <row r="10263" customFormat="false" ht="15" hidden="false" customHeight="false" outlineLevel="0" collapsed="false">
      <c r="A10263" s="21" t="s">
        <v>4197</v>
      </c>
      <c r="B10263" s="21" t="s">
        <v>4198</v>
      </c>
      <c r="C10263" s="23" t="n">
        <v>46284</v>
      </c>
      <c r="D10263" s="21" t="s">
        <v>601</v>
      </c>
      <c r="E10263" s="21" t="s">
        <v>366</v>
      </c>
      <c r="F10263" s="12" t="n">
        <v>6</v>
      </c>
      <c r="G10263" s="19" t="n">
        <v>8.15</v>
      </c>
      <c r="H10263" s="19" t="n">
        <v>5.86</v>
      </c>
      <c r="I10263" s="19" t="n">
        <f aca="false">ROUND(F10263*G10263,2)</f>
        <v>48.9</v>
      </c>
      <c r="J10263" s="19" t="n">
        <f aca="false">ROUND(F10263*H10263,2)</f>
        <v>35.16</v>
      </c>
      <c r="K10263" s="19" t="n">
        <f aca="false">INDEX(Pricebook!$L$2:$L$1401,MATCH(D10263,Pricebook!$A$2:$A$1401,0))</f>
        <v>8.75</v>
      </c>
      <c r="L10263" s="19" t="n">
        <f aca="false">ROUND(F10263*K10263,2)</f>
        <v>52.5</v>
      </c>
      <c r="M10263" s="24" t="n">
        <f aca="false">DATE(YEAR(C10263),MONTH(C10263),1)</f>
        <v>46266</v>
      </c>
    </row>
    <row r="10264" customFormat="false" ht="15" hidden="false" customHeight="false" outlineLevel="0" collapsed="false">
      <c r="A10264" s="21" t="s">
        <v>4197</v>
      </c>
      <c r="B10264" s="21" t="s">
        <v>4198</v>
      </c>
      <c r="C10264" s="23" t="n">
        <v>46284</v>
      </c>
      <c r="D10264" s="21" t="s">
        <v>1062</v>
      </c>
      <c r="E10264" s="21" t="s">
        <v>971</v>
      </c>
      <c r="F10264" s="12" t="n">
        <v>1</v>
      </c>
      <c r="G10264" s="19" t="n">
        <v>78</v>
      </c>
      <c r="H10264" s="19" t="n">
        <v>63.75</v>
      </c>
      <c r="I10264" s="19" t="n">
        <f aca="false">ROUND(F10264*G10264,2)</f>
        <v>78</v>
      </c>
      <c r="J10264" s="19" t="n">
        <f aca="false">ROUND(F10264*H10264,2)</f>
        <v>63.75</v>
      </c>
      <c r="K10264" s="19" t="n">
        <f aca="false">INDEX(Pricebook!$L$2:$L$1401,MATCH(D10264,Pricebook!$A$2:$A$1401,0))</f>
        <v>91.1</v>
      </c>
      <c r="L10264" s="19" t="n">
        <f aca="false">ROUND(F10264*K10264,2)</f>
        <v>91.1</v>
      </c>
      <c r="M10264" s="24" t="n">
        <f aca="false">DATE(YEAR(C10264),MONTH(C10264),1)</f>
        <v>46266</v>
      </c>
    </row>
    <row r="10265" customFormat="false" ht="15" hidden="false" customHeight="false" outlineLevel="0" collapsed="false">
      <c r="A10265" s="21" t="s">
        <v>4197</v>
      </c>
      <c r="B10265" s="21" t="s">
        <v>4198</v>
      </c>
      <c r="C10265" s="23" t="n">
        <v>46284</v>
      </c>
      <c r="D10265" s="21" t="s">
        <v>1268</v>
      </c>
      <c r="E10265" s="21" t="s">
        <v>971</v>
      </c>
      <c r="F10265" s="12" t="n">
        <v>21</v>
      </c>
      <c r="G10265" s="19" t="n">
        <v>12.35</v>
      </c>
      <c r="H10265" s="19" t="n">
        <v>10</v>
      </c>
      <c r="I10265" s="19" t="n">
        <f aca="false">ROUND(F10265*G10265,2)</f>
        <v>259.35</v>
      </c>
      <c r="J10265" s="19" t="n">
        <f aca="false">ROUND(F10265*H10265,2)</f>
        <v>210</v>
      </c>
      <c r="K10265" s="19" t="n">
        <f aca="false">INDEX(Pricebook!$L$2:$L$1401,MATCH(D10265,Pricebook!$A$2:$A$1401,0))</f>
        <v>14.3</v>
      </c>
      <c r="L10265" s="19" t="n">
        <f aca="false">ROUND(F10265*K10265,2)</f>
        <v>300.3</v>
      </c>
      <c r="M10265" s="24" t="n">
        <f aca="false">DATE(YEAR(C10265),MONTH(C10265),1)</f>
        <v>46266</v>
      </c>
    </row>
    <row r="10266" customFormat="false" ht="15" hidden="false" customHeight="false" outlineLevel="0" collapsed="false">
      <c r="A10266" s="21" t="s">
        <v>4197</v>
      </c>
      <c r="B10266" s="21" t="s">
        <v>4198</v>
      </c>
      <c r="C10266" s="23" t="n">
        <v>46284</v>
      </c>
      <c r="D10266" s="21" t="s">
        <v>306</v>
      </c>
      <c r="E10266" s="21" t="s">
        <v>108</v>
      </c>
      <c r="F10266" s="12" t="n">
        <v>1</v>
      </c>
      <c r="G10266" s="19" t="n">
        <v>21.6</v>
      </c>
      <c r="H10266" s="19" t="n">
        <v>19.08</v>
      </c>
      <c r="I10266" s="19" t="n">
        <f aca="false">ROUND(F10266*G10266,2)</f>
        <v>21.6</v>
      </c>
      <c r="J10266" s="19" t="n">
        <f aca="false">ROUND(F10266*H10266,2)</f>
        <v>19.08</v>
      </c>
      <c r="K10266" s="19" t="n">
        <f aca="false">INDEX(Pricebook!$L$2:$L$1401,MATCH(D10266,Pricebook!$A$2:$A$1401,0))</f>
        <v>23.85</v>
      </c>
      <c r="L10266" s="19" t="n">
        <f aca="false">ROUND(F10266*K10266,2)</f>
        <v>23.85</v>
      </c>
      <c r="M10266" s="24" t="n">
        <f aca="false">DATE(YEAR(C10266),MONTH(C10266),1)</f>
        <v>46266</v>
      </c>
    </row>
    <row r="10267" customFormat="false" ht="15" hidden="false" customHeight="false" outlineLevel="0" collapsed="false">
      <c r="A10267" s="21" t="s">
        <v>4199</v>
      </c>
      <c r="B10267" s="21" t="s">
        <v>3177</v>
      </c>
      <c r="C10267" s="23" t="n">
        <v>46285</v>
      </c>
      <c r="D10267" s="21" t="s">
        <v>2774</v>
      </c>
      <c r="E10267" s="21" t="s">
        <v>2748</v>
      </c>
      <c r="F10267" s="12" t="n">
        <v>6</v>
      </c>
      <c r="G10267" s="19" t="n">
        <v>5.4</v>
      </c>
      <c r="H10267" s="19" t="n">
        <v>3.24</v>
      </c>
      <c r="I10267" s="19" t="n">
        <f aca="false">ROUND(F10267*G10267,2)</f>
        <v>32.4</v>
      </c>
      <c r="J10267" s="19" t="n">
        <f aca="false">ROUND(F10267*H10267,2)</f>
        <v>19.44</v>
      </c>
      <c r="K10267" s="19" t="n">
        <f aca="false">INDEX(Pricebook!$L$2:$L$1401,MATCH(D10267,Pricebook!$A$2:$A$1401,0))</f>
        <v>5.9</v>
      </c>
      <c r="L10267" s="19" t="n">
        <f aca="false">ROUND(F10267*K10267,2)</f>
        <v>35.4</v>
      </c>
      <c r="M10267" s="24" t="n">
        <f aca="false">DATE(YEAR(C10267),MONTH(C10267),1)</f>
        <v>46266</v>
      </c>
    </row>
    <row r="10268" customFormat="false" ht="15" hidden="false" customHeight="false" outlineLevel="0" collapsed="false">
      <c r="A10268" s="21" t="s">
        <v>4199</v>
      </c>
      <c r="B10268" s="21" t="s">
        <v>3177</v>
      </c>
      <c r="C10268" s="23" t="n">
        <v>46285</v>
      </c>
      <c r="D10268" s="21" t="s">
        <v>547</v>
      </c>
      <c r="E10268" s="21" t="s">
        <v>366</v>
      </c>
      <c r="F10268" s="12" t="n">
        <v>1</v>
      </c>
      <c r="G10268" s="19" t="n">
        <v>98.55</v>
      </c>
      <c r="H10268" s="19" t="n">
        <v>71.58</v>
      </c>
      <c r="I10268" s="19" t="n">
        <f aca="false">ROUND(F10268*G10268,2)</f>
        <v>98.55</v>
      </c>
      <c r="J10268" s="19" t="n">
        <f aca="false">ROUND(F10268*H10268,2)</f>
        <v>71.58</v>
      </c>
      <c r="K10268" s="19" t="n">
        <f aca="false">INDEX(Pricebook!$L$2:$L$1401,MATCH(D10268,Pricebook!$A$2:$A$1401,0))</f>
        <v>106.85</v>
      </c>
      <c r="L10268" s="19" t="n">
        <f aca="false">ROUND(F10268*K10268,2)</f>
        <v>106.85</v>
      </c>
      <c r="M10268" s="24" t="n">
        <f aca="false">DATE(YEAR(C10268),MONTH(C10268),1)</f>
        <v>46266</v>
      </c>
    </row>
    <row r="10269" customFormat="false" ht="15" hidden="false" customHeight="false" outlineLevel="0" collapsed="false">
      <c r="A10269" s="21" t="s">
        <v>4199</v>
      </c>
      <c r="B10269" s="21" t="s">
        <v>3177</v>
      </c>
      <c r="C10269" s="23" t="n">
        <v>46285</v>
      </c>
      <c r="D10269" s="21" t="s">
        <v>1164</v>
      </c>
      <c r="E10269" s="21" t="s">
        <v>971</v>
      </c>
      <c r="F10269" s="12" t="n">
        <v>1</v>
      </c>
      <c r="G10269" s="19" t="n">
        <v>151.35</v>
      </c>
      <c r="H10269" s="19" t="n">
        <v>132.77</v>
      </c>
      <c r="I10269" s="19" t="n">
        <f aca="false">ROUND(F10269*G10269,2)</f>
        <v>151.35</v>
      </c>
      <c r="J10269" s="19" t="n">
        <f aca="false">ROUND(F10269*H10269,2)</f>
        <v>132.77</v>
      </c>
      <c r="K10269" s="19" t="n">
        <f aca="false">INDEX(Pricebook!$L$2:$L$1401,MATCH(D10269,Pricebook!$A$2:$A$1401,0))</f>
        <v>174.7</v>
      </c>
      <c r="L10269" s="19" t="n">
        <f aca="false">ROUND(F10269*K10269,2)</f>
        <v>174.7</v>
      </c>
      <c r="M10269" s="24" t="n">
        <f aca="false">DATE(YEAR(C10269),MONTH(C10269),1)</f>
        <v>46266</v>
      </c>
    </row>
    <row r="10270" customFormat="false" ht="15" hidden="false" customHeight="false" outlineLevel="0" collapsed="false">
      <c r="A10270" s="21" t="s">
        <v>4199</v>
      </c>
      <c r="B10270" s="21" t="s">
        <v>3177</v>
      </c>
      <c r="C10270" s="23" t="n">
        <v>46285</v>
      </c>
      <c r="D10270" s="21" t="s">
        <v>2766</v>
      </c>
      <c r="E10270" s="21" t="s">
        <v>2748</v>
      </c>
      <c r="F10270" s="12" t="n">
        <v>7</v>
      </c>
      <c r="G10270" s="19" t="n">
        <v>4.45</v>
      </c>
      <c r="H10270" s="19" t="n">
        <v>2.63</v>
      </c>
      <c r="I10270" s="19" t="n">
        <f aca="false">ROUND(F10270*G10270,2)</f>
        <v>31.15</v>
      </c>
      <c r="J10270" s="19" t="n">
        <f aca="false">ROUND(F10270*H10270,2)</f>
        <v>18.41</v>
      </c>
      <c r="K10270" s="19" t="n">
        <f aca="false">INDEX(Pricebook!$L$2:$L$1401,MATCH(D10270,Pricebook!$A$2:$A$1401,0))</f>
        <v>4.8</v>
      </c>
      <c r="L10270" s="19" t="n">
        <f aca="false">ROUND(F10270*K10270,2)</f>
        <v>33.6</v>
      </c>
      <c r="M10270" s="24" t="n">
        <f aca="false">DATE(YEAR(C10270),MONTH(C10270),1)</f>
        <v>46266</v>
      </c>
    </row>
    <row r="10271" customFormat="false" ht="15" hidden="false" customHeight="false" outlineLevel="0" collapsed="false">
      <c r="A10271" s="21" t="s">
        <v>4199</v>
      </c>
      <c r="B10271" s="21" t="s">
        <v>3177</v>
      </c>
      <c r="C10271" s="23" t="n">
        <v>46285</v>
      </c>
      <c r="D10271" s="21" t="s">
        <v>2774</v>
      </c>
      <c r="E10271" s="21" t="s">
        <v>2748</v>
      </c>
      <c r="F10271" s="12" t="n">
        <v>1</v>
      </c>
      <c r="G10271" s="19" t="n">
        <v>5.4</v>
      </c>
      <c r="H10271" s="19" t="n">
        <v>3.24</v>
      </c>
      <c r="I10271" s="19" t="n">
        <f aca="false">ROUND(F10271*G10271,2)</f>
        <v>5.4</v>
      </c>
      <c r="J10271" s="19" t="n">
        <f aca="false">ROUND(F10271*H10271,2)</f>
        <v>3.24</v>
      </c>
      <c r="K10271" s="19" t="n">
        <f aca="false">INDEX(Pricebook!$L$2:$L$1401,MATCH(D10271,Pricebook!$A$2:$A$1401,0))</f>
        <v>5.9</v>
      </c>
      <c r="L10271" s="19" t="n">
        <f aca="false">ROUND(F10271*K10271,2)</f>
        <v>5.9</v>
      </c>
      <c r="M10271" s="24" t="n">
        <f aca="false">DATE(YEAR(C10271),MONTH(C10271),1)</f>
        <v>46266</v>
      </c>
    </row>
    <row r="10272" customFormat="false" ht="15" hidden="false" customHeight="false" outlineLevel="0" collapsed="false">
      <c r="A10272" s="21" t="s">
        <v>4199</v>
      </c>
      <c r="B10272" s="21" t="s">
        <v>3177</v>
      </c>
      <c r="C10272" s="23" t="n">
        <v>46285</v>
      </c>
      <c r="D10272" s="21" t="s">
        <v>2136</v>
      </c>
      <c r="E10272" s="21" t="s">
        <v>1941</v>
      </c>
      <c r="F10272" s="12" t="n">
        <v>2</v>
      </c>
      <c r="G10272" s="19" t="n">
        <v>59.9</v>
      </c>
      <c r="H10272" s="19" t="n">
        <v>39.06</v>
      </c>
      <c r="I10272" s="19" t="n">
        <f aca="false">ROUND(F10272*G10272,2)</f>
        <v>119.8</v>
      </c>
      <c r="J10272" s="19" t="n">
        <f aca="false">ROUND(F10272*H10272,2)</f>
        <v>78.12</v>
      </c>
      <c r="K10272" s="19" t="n">
        <f aca="false">INDEX(Pricebook!$L$2:$L$1401,MATCH(D10272,Pricebook!$A$2:$A$1401,0))</f>
        <v>63</v>
      </c>
      <c r="L10272" s="19" t="n">
        <f aca="false">ROUND(F10272*K10272,2)</f>
        <v>126</v>
      </c>
      <c r="M10272" s="24" t="n">
        <f aca="false">DATE(YEAR(C10272),MONTH(C10272),1)</f>
        <v>46266</v>
      </c>
    </row>
    <row r="10273" customFormat="false" ht="15" hidden="false" customHeight="false" outlineLevel="0" collapsed="false">
      <c r="A10273" s="21" t="s">
        <v>4199</v>
      </c>
      <c r="B10273" s="21" t="s">
        <v>3177</v>
      </c>
      <c r="C10273" s="23" t="n">
        <v>46285</v>
      </c>
      <c r="D10273" s="21" t="s">
        <v>420</v>
      </c>
      <c r="E10273" s="21" t="s">
        <v>366</v>
      </c>
      <c r="F10273" s="12" t="n">
        <v>5</v>
      </c>
      <c r="G10273" s="19" t="n">
        <v>8.75</v>
      </c>
      <c r="H10273" s="19" t="n">
        <v>6.9</v>
      </c>
      <c r="I10273" s="19" t="n">
        <f aca="false">ROUND(F10273*G10273,2)</f>
        <v>43.75</v>
      </c>
      <c r="J10273" s="19" t="n">
        <f aca="false">ROUND(F10273*H10273,2)</f>
        <v>34.5</v>
      </c>
      <c r="K10273" s="19" t="n">
        <f aca="false">INDEX(Pricebook!$L$2:$L$1401,MATCH(D10273,Pricebook!$A$2:$A$1401,0))</f>
        <v>9.35</v>
      </c>
      <c r="L10273" s="19" t="n">
        <f aca="false">ROUND(F10273*K10273,2)</f>
        <v>46.75</v>
      </c>
      <c r="M10273" s="24" t="n">
        <f aca="false">DATE(YEAR(C10273),MONTH(C10273),1)</f>
        <v>46266</v>
      </c>
    </row>
    <row r="10274" customFormat="false" ht="15" hidden="false" customHeight="false" outlineLevel="0" collapsed="false">
      <c r="A10274" s="21" t="s">
        <v>4199</v>
      </c>
      <c r="B10274" s="21" t="s">
        <v>3177</v>
      </c>
      <c r="C10274" s="23" t="n">
        <v>46285</v>
      </c>
      <c r="D10274" s="21" t="s">
        <v>2058</v>
      </c>
      <c r="E10274" s="21" t="s">
        <v>1941</v>
      </c>
      <c r="F10274" s="12" t="n">
        <v>3</v>
      </c>
      <c r="G10274" s="19" t="n">
        <v>32.95</v>
      </c>
      <c r="H10274" s="19" t="n">
        <v>21.43</v>
      </c>
      <c r="I10274" s="19" t="n">
        <f aca="false">ROUND(F10274*G10274,2)</f>
        <v>98.85</v>
      </c>
      <c r="J10274" s="19" t="n">
        <f aca="false">ROUND(F10274*H10274,2)</f>
        <v>64.29</v>
      </c>
      <c r="K10274" s="19" t="n">
        <f aca="false">INDEX(Pricebook!$L$2:$L$1401,MATCH(D10274,Pricebook!$A$2:$A$1401,0))</f>
        <v>34.6</v>
      </c>
      <c r="L10274" s="19" t="n">
        <f aca="false">ROUND(F10274*K10274,2)</f>
        <v>103.8</v>
      </c>
      <c r="M10274" s="24" t="n">
        <f aca="false">DATE(YEAR(C10274),MONTH(C10274),1)</f>
        <v>46266</v>
      </c>
    </row>
    <row r="10275" customFormat="false" ht="15" hidden="false" customHeight="false" outlineLevel="0" collapsed="false">
      <c r="A10275" s="21" t="s">
        <v>4199</v>
      </c>
      <c r="B10275" s="21" t="s">
        <v>3177</v>
      </c>
      <c r="C10275" s="23" t="n">
        <v>46285</v>
      </c>
      <c r="D10275" s="21" t="s">
        <v>1278</v>
      </c>
      <c r="E10275" s="21" t="s">
        <v>971</v>
      </c>
      <c r="F10275" s="12" t="n">
        <v>6</v>
      </c>
      <c r="G10275" s="19" t="n">
        <v>128.15</v>
      </c>
      <c r="H10275" s="19" t="n">
        <v>103.62</v>
      </c>
      <c r="I10275" s="19" t="n">
        <f aca="false">ROUND(F10275*G10275,2)</f>
        <v>768.9</v>
      </c>
      <c r="J10275" s="19" t="n">
        <f aca="false">ROUND(F10275*H10275,2)</f>
        <v>621.72</v>
      </c>
      <c r="K10275" s="19" t="n">
        <f aca="false">INDEX(Pricebook!$L$2:$L$1401,MATCH(D10275,Pricebook!$A$2:$A$1401,0))</f>
        <v>148.05</v>
      </c>
      <c r="L10275" s="19" t="n">
        <f aca="false">ROUND(F10275*K10275,2)</f>
        <v>888.3</v>
      </c>
      <c r="M10275" s="24" t="n">
        <f aca="false">DATE(YEAR(C10275),MONTH(C10275),1)</f>
        <v>46266</v>
      </c>
    </row>
    <row r="10276" customFormat="false" ht="15" hidden="false" customHeight="false" outlineLevel="0" collapsed="false">
      <c r="A10276" s="21" t="s">
        <v>4199</v>
      </c>
      <c r="B10276" s="21" t="s">
        <v>3177</v>
      </c>
      <c r="C10276" s="23" t="n">
        <v>46285</v>
      </c>
      <c r="D10276" s="21" t="s">
        <v>801</v>
      </c>
      <c r="E10276" s="21" t="s">
        <v>366</v>
      </c>
      <c r="F10276" s="12" t="n">
        <v>2</v>
      </c>
      <c r="G10276" s="19" t="n">
        <v>10.9</v>
      </c>
      <c r="H10276" s="19" t="n">
        <v>7.83</v>
      </c>
      <c r="I10276" s="19" t="n">
        <f aca="false">ROUND(F10276*G10276,2)</f>
        <v>21.8</v>
      </c>
      <c r="J10276" s="19" t="n">
        <f aca="false">ROUND(F10276*H10276,2)</f>
        <v>15.66</v>
      </c>
      <c r="K10276" s="19" t="n">
        <f aca="false">INDEX(Pricebook!$L$2:$L$1401,MATCH(D10276,Pricebook!$A$2:$A$1401,0))</f>
        <v>11.7</v>
      </c>
      <c r="L10276" s="19" t="n">
        <f aca="false">ROUND(F10276*K10276,2)</f>
        <v>23.4</v>
      </c>
      <c r="M10276" s="24" t="n">
        <f aca="false">DATE(YEAR(C10276),MONTH(C10276),1)</f>
        <v>46266</v>
      </c>
    </row>
    <row r="10277" customFormat="false" ht="15" hidden="false" customHeight="false" outlineLevel="0" collapsed="false">
      <c r="A10277" s="21" t="s">
        <v>4199</v>
      </c>
      <c r="B10277" s="21" t="s">
        <v>3177</v>
      </c>
      <c r="C10277" s="23" t="n">
        <v>46285</v>
      </c>
      <c r="D10277" s="21" t="s">
        <v>2170</v>
      </c>
      <c r="E10277" s="21" t="s">
        <v>1941</v>
      </c>
      <c r="F10277" s="12" t="n">
        <v>5</v>
      </c>
      <c r="G10277" s="19" t="n">
        <v>57.6</v>
      </c>
      <c r="H10277" s="19" t="n">
        <v>37.18</v>
      </c>
      <c r="I10277" s="19" t="n">
        <f aca="false">ROUND(F10277*G10277,2)</f>
        <v>288</v>
      </c>
      <c r="J10277" s="19" t="n">
        <f aca="false">ROUND(F10277*H10277,2)</f>
        <v>185.9</v>
      </c>
      <c r="K10277" s="19" t="n">
        <f aca="false">INDEX(Pricebook!$L$2:$L$1401,MATCH(D10277,Pricebook!$A$2:$A$1401,0))</f>
        <v>60</v>
      </c>
      <c r="L10277" s="19" t="n">
        <f aca="false">ROUND(F10277*K10277,2)</f>
        <v>300</v>
      </c>
      <c r="M10277" s="24" t="n">
        <f aca="false">DATE(YEAR(C10277),MONTH(C10277),1)</f>
        <v>46266</v>
      </c>
    </row>
    <row r="10278" customFormat="false" ht="15" hidden="false" customHeight="false" outlineLevel="0" collapsed="false">
      <c r="A10278" s="21" t="s">
        <v>4199</v>
      </c>
      <c r="B10278" s="21" t="s">
        <v>3177</v>
      </c>
      <c r="C10278" s="23" t="n">
        <v>46285</v>
      </c>
      <c r="D10278" s="21" t="s">
        <v>1032</v>
      </c>
      <c r="E10278" s="21" t="s">
        <v>971</v>
      </c>
      <c r="F10278" s="12" t="n">
        <v>10</v>
      </c>
      <c r="G10278" s="19" t="n">
        <v>2.7</v>
      </c>
      <c r="H10278" s="19" t="n">
        <v>2.2</v>
      </c>
      <c r="I10278" s="19" t="n">
        <f aca="false">ROUND(F10278*G10278,2)</f>
        <v>27</v>
      </c>
      <c r="J10278" s="19" t="n">
        <f aca="false">ROUND(F10278*H10278,2)</f>
        <v>22</v>
      </c>
      <c r="K10278" s="19" t="n">
        <f aca="false">INDEX(Pricebook!$L$2:$L$1401,MATCH(D10278,Pricebook!$A$2:$A$1401,0))</f>
        <v>3.15</v>
      </c>
      <c r="L10278" s="19" t="n">
        <f aca="false">ROUND(F10278*K10278,2)</f>
        <v>31.5</v>
      </c>
      <c r="M10278" s="24" t="n">
        <f aca="false">DATE(YEAR(C10278),MONTH(C10278),1)</f>
        <v>46266</v>
      </c>
    </row>
    <row r="10279" customFormat="false" ht="15" hidden="false" customHeight="false" outlineLevel="0" collapsed="false">
      <c r="A10279" s="21" t="s">
        <v>4199</v>
      </c>
      <c r="B10279" s="21" t="s">
        <v>3177</v>
      </c>
      <c r="C10279" s="23" t="n">
        <v>46285</v>
      </c>
      <c r="D10279" s="21" t="s">
        <v>2766</v>
      </c>
      <c r="E10279" s="21" t="s">
        <v>2748</v>
      </c>
      <c r="F10279" s="12" t="n">
        <v>3</v>
      </c>
      <c r="G10279" s="19" t="n">
        <v>4.45</v>
      </c>
      <c r="H10279" s="19" t="n">
        <v>2.63</v>
      </c>
      <c r="I10279" s="19" t="n">
        <f aca="false">ROUND(F10279*G10279,2)</f>
        <v>13.35</v>
      </c>
      <c r="J10279" s="19" t="n">
        <f aca="false">ROUND(F10279*H10279,2)</f>
        <v>7.89</v>
      </c>
      <c r="K10279" s="19" t="n">
        <f aca="false">INDEX(Pricebook!$L$2:$L$1401,MATCH(D10279,Pricebook!$A$2:$A$1401,0))</f>
        <v>4.8</v>
      </c>
      <c r="L10279" s="19" t="n">
        <f aca="false">ROUND(F10279*K10279,2)</f>
        <v>14.4</v>
      </c>
      <c r="M10279" s="24" t="n">
        <f aca="false">DATE(YEAR(C10279),MONTH(C10279),1)</f>
        <v>46266</v>
      </c>
    </row>
    <row r="10280" customFormat="false" ht="15" hidden="false" customHeight="false" outlineLevel="0" collapsed="false">
      <c r="A10280" s="21" t="s">
        <v>4200</v>
      </c>
      <c r="B10280" s="21" t="s">
        <v>3251</v>
      </c>
      <c r="C10280" s="23" t="n">
        <v>46285</v>
      </c>
      <c r="D10280" s="21" t="s">
        <v>2898</v>
      </c>
      <c r="E10280" s="21" t="s">
        <v>2748</v>
      </c>
      <c r="F10280" s="12" t="n">
        <v>7</v>
      </c>
      <c r="G10280" s="19" t="n">
        <v>11.1</v>
      </c>
      <c r="H10280" s="19" t="n">
        <v>6.63</v>
      </c>
      <c r="I10280" s="19" t="n">
        <f aca="false">ROUND(F10280*G10280,2)</f>
        <v>77.7</v>
      </c>
      <c r="J10280" s="19" t="n">
        <f aca="false">ROUND(F10280*H10280,2)</f>
        <v>46.41</v>
      </c>
      <c r="K10280" s="19" t="n">
        <f aca="false">INDEX(Pricebook!$L$2:$L$1401,MATCH(D10280,Pricebook!$A$2:$A$1401,0))</f>
        <v>12.1</v>
      </c>
      <c r="L10280" s="19" t="n">
        <f aca="false">ROUND(F10280*K10280,2)</f>
        <v>84.7</v>
      </c>
      <c r="M10280" s="24" t="n">
        <f aca="false">DATE(YEAR(C10280),MONTH(C10280),1)</f>
        <v>46266</v>
      </c>
    </row>
    <row r="10281" customFormat="false" ht="15" hidden="false" customHeight="false" outlineLevel="0" collapsed="false">
      <c r="A10281" s="21" t="s">
        <v>4200</v>
      </c>
      <c r="B10281" s="21" t="s">
        <v>3251</v>
      </c>
      <c r="C10281" s="23" t="n">
        <v>46285</v>
      </c>
      <c r="D10281" s="21" t="s">
        <v>386</v>
      </c>
      <c r="E10281" s="21" t="s">
        <v>366</v>
      </c>
      <c r="F10281" s="12" t="n">
        <v>2</v>
      </c>
      <c r="G10281" s="19" t="n">
        <v>6.6</v>
      </c>
      <c r="H10281" s="19" t="n">
        <v>4.81</v>
      </c>
      <c r="I10281" s="19" t="n">
        <f aca="false">ROUND(F10281*G10281,2)</f>
        <v>13.2</v>
      </c>
      <c r="J10281" s="19" t="n">
        <f aca="false">ROUND(F10281*H10281,2)</f>
        <v>9.62</v>
      </c>
      <c r="K10281" s="19" t="n">
        <f aca="false">INDEX(Pricebook!$L$2:$L$1401,MATCH(D10281,Pricebook!$A$2:$A$1401,0))</f>
        <v>7.2</v>
      </c>
      <c r="L10281" s="19" t="n">
        <f aca="false">ROUND(F10281*K10281,2)</f>
        <v>14.4</v>
      </c>
      <c r="M10281" s="24" t="n">
        <f aca="false">DATE(YEAR(C10281),MONTH(C10281),1)</f>
        <v>46266</v>
      </c>
    </row>
    <row r="10282" customFormat="false" ht="15" hidden="false" customHeight="false" outlineLevel="0" collapsed="false">
      <c r="A10282" s="21" t="s">
        <v>4200</v>
      </c>
      <c r="B10282" s="21" t="s">
        <v>3251</v>
      </c>
      <c r="C10282" s="23" t="n">
        <v>46285</v>
      </c>
      <c r="D10282" s="21" t="s">
        <v>2906</v>
      </c>
      <c r="E10282" s="21" t="s">
        <v>2748</v>
      </c>
      <c r="F10282" s="12" t="n">
        <v>5</v>
      </c>
      <c r="G10282" s="19" t="n">
        <v>2.95</v>
      </c>
      <c r="H10282" s="19" t="n">
        <v>1.77</v>
      </c>
      <c r="I10282" s="19" t="n">
        <f aca="false">ROUND(F10282*G10282,2)</f>
        <v>14.75</v>
      </c>
      <c r="J10282" s="19" t="n">
        <f aca="false">ROUND(F10282*H10282,2)</f>
        <v>8.85</v>
      </c>
      <c r="K10282" s="19" t="n">
        <f aca="false">INDEX(Pricebook!$L$2:$L$1401,MATCH(D10282,Pricebook!$A$2:$A$1401,0))</f>
        <v>3.25</v>
      </c>
      <c r="L10282" s="19" t="n">
        <f aca="false">ROUND(F10282*K10282,2)</f>
        <v>16.25</v>
      </c>
      <c r="M10282" s="24" t="n">
        <f aca="false">DATE(YEAR(C10282),MONTH(C10282),1)</f>
        <v>46266</v>
      </c>
    </row>
    <row r="10283" customFormat="false" ht="15" hidden="false" customHeight="false" outlineLevel="0" collapsed="false">
      <c r="A10283" s="21" t="s">
        <v>4200</v>
      </c>
      <c r="B10283" s="21" t="s">
        <v>3251</v>
      </c>
      <c r="C10283" s="23" t="n">
        <v>46285</v>
      </c>
      <c r="D10283" s="21" t="s">
        <v>783</v>
      </c>
      <c r="E10283" s="21" t="s">
        <v>366</v>
      </c>
      <c r="F10283" s="12" t="n">
        <v>3</v>
      </c>
      <c r="G10283" s="19" t="n">
        <v>80</v>
      </c>
      <c r="H10283" s="19" t="n">
        <v>60.55</v>
      </c>
      <c r="I10283" s="19" t="n">
        <f aca="false">ROUND(F10283*G10283,2)</f>
        <v>240</v>
      </c>
      <c r="J10283" s="19" t="n">
        <f aca="false">ROUND(F10283*H10283,2)</f>
        <v>181.65</v>
      </c>
      <c r="K10283" s="19" t="n">
        <f aca="false">INDEX(Pricebook!$L$2:$L$1401,MATCH(D10283,Pricebook!$A$2:$A$1401,0))</f>
        <v>86.5</v>
      </c>
      <c r="L10283" s="19" t="n">
        <f aca="false">ROUND(F10283*K10283,2)</f>
        <v>259.5</v>
      </c>
      <c r="M10283" s="24" t="n">
        <f aca="false">DATE(YEAR(C10283),MONTH(C10283),1)</f>
        <v>46266</v>
      </c>
    </row>
    <row r="10284" customFormat="false" ht="15" hidden="false" customHeight="false" outlineLevel="0" collapsed="false">
      <c r="A10284" s="21" t="s">
        <v>4200</v>
      </c>
      <c r="B10284" s="21" t="s">
        <v>3251</v>
      </c>
      <c r="C10284" s="23" t="n">
        <v>46285</v>
      </c>
      <c r="D10284" s="21" t="s">
        <v>2896</v>
      </c>
      <c r="E10284" s="21" t="s">
        <v>2748</v>
      </c>
      <c r="F10284" s="12" t="n">
        <v>4</v>
      </c>
      <c r="G10284" s="19" t="n">
        <v>27</v>
      </c>
      <c r="H10284" s="19" t="n">
        <v>16.26</v>
      </c>
      <c r="I10284" s="19" t="n">
        <f aca="false">ROUND(F10284*G10284,2)</f>
        <v>108</v>
      </c>
      <c r="J10284" s="19" t="n">
        <f aca="false">ROUND(F10284*H10284,2)</f>
        <v>65.04</v>
      </c>
      <c r="K10284" s="19" t="n">
        <f aca="false">INDEX(Pricebook!$L$2:$L$1401,MATCH(D10284,Pricebook!$A$2:$A$1401,0))</f>
        <v>29.6</v>
      </c>
      <c r="L10284" s="19" t="n">
        <f aca="false">ROUND(F10284*K10284,2)</f>
        <v>118.4</v>
      </c>
      <c r="M10284" s="24" t="n">
        <f aca="false">DATE(YEAR(C10284),MONTH(C10284),1)</f>
        <v>46266</v>
      </c>
    </row>
    <row r="10285" customFormat="false" ht="15" hidden="false" customHeight="false" outlineLevel="0" collapsed="false">
      <c r="A10285" s="21" t="s">
        <v>4200</v>
      </c>
      <c r="B10285" s="21" t="s">
        <v>3251</v>
      </c>
      <c r="C10285" s="23" t="n">
        <v>46285</v>
      </c>
      <c r="D10285" s="21" t="s">
        <v>2573</v>
      </c>
      <c r="E10285" s="21" t="s">
        <v>2466</v>
      </c>
      <c r="F10285" s="12" t="n">
        <v>2</v>
      </c>
      <c r="G10285" s="19" t="n">
        <v>32.4</v>
      </c>
      <c r="H10285" s="19" t="n">
        <v>22.76</v>
      </c>
      <c r="I10285" s="19" t="n">
        <f aca="false">ROUND(F10285*G10285,2)</f>
        <v>64.8</v>
      </c>
      <c r="J10285" s="19" t="n">
        <f aca="false">ROUND(F10285*H10285,2)</f>
        <v>45.52</v>
      </c>
      <c r="K10285" s="19" t="n">
        <f aca="false">INDEX(Pricebook!$L$2:$L$1401,MATCH(D10285,Pricebook!$A$2:$A$1401,0))</f>
        <v>33.5</v>
      </c>
      <c r="L10285" s="19" t="n">
        <f aca="false">ROUND(F10285*K10285,2)</f>
        <v>67</v>
      </c>
      <c r="M10285" s="24" t="n">
        <f aca="false">DATE(YEAR(C10285),MONTH(C10285),1)</f>
        <v>46266</v>
      </c>
    </row>
    <row r="10286" customFormat="false" ht="15" hidden="false" customHeight="false" outlineLevel="0" collapsed="false">
      <c r="A10286" s="21" t="s">
        <v>4200</v>
      </c>
      <c r="B10286" s="21" t="s">
        <v>3251</v>
      </c>
      <c r="C10286" s="23" t="n">
        <v>46285</v>
      </c>
      <c r="D10286" s="21" t="s">
        <v>2553</v>
      </c>
      <c r="E10286" s="21" t="s">
        <v>2466</v>
      </c>
      <c r="F10286" s="12" t="n">
        <v>2</v>
      </c>
      <c r="G10286" s="19" t="n">
        <v>85.3</v>
      </c>
      <c r="H10286" s="19" t="n">
        <v>60.98</v>
      </c>
      <c r="I10286" s="19" t="n">
        <f aca="false">ROUND(F10286*G10286,2)</f>
        <v>170.6</v>
      </c>
      <c r="J10286" s="19" t="n">
        <f aca="false">ROUND(F10286*H10286,2)</f>
        <v>121.96</v>
      </c>
      <c r="K10286" s="19" t="n">
        <f aca="false">INDEX(Pricebook!$L$2:$L$1401,MATCH(D10286,Pricebook!$A$2:$A$1401,0))</f>
        <v>89.7</v>
      </c>
      <c r="L10286" s="19" t="n">
        <f aca="false">ROUND(F10286*K10286,2)</f>
        <v>179.4</v>
      </c>
      <c r="M10286" s="24" t="n">
        <f aca="false">DATE(YEAR(C10286),MONTH(C10286),1)</f>
        <v>46266</v>
      </c>
    </row>
    <row r="10287" customFormat="false" ht="15" hidden="false" customHeight="false" outlineLevel="0" collapsed="false">
      <c r="A10287" s="21" t="s">
        <v>4200</v>
      </c>
      <c r="B10287" s="21" t="s">
        <v>3251</v>
      </c>
      <c r="C10287" s="23" t="n">
        <v>46285</v>
      </c>
      <c r="D10287" s="21" t="s">
        <v>2824</v>
      </c>
      <c r="E10287" s="21" t="s">
        <v>2748</v>
      </c>
      <c r="F10287" s="12" t="n">
        <v>2</v>
      </c>
      <c r="G10287" s="19" t="n">
        <v>10.95</v>
      </c>
      <c r="H10287" s="19" t="n">
        <v>6.63</v>
      </c>
      <c r="I10287" s="19" t="n">
        <f aca="false">ROUND(F10287*G10287,2)</f>
        <v>21.9</v>
      </c>
      <c r="J10287" s="19" t="n">
        <f aca="false">ROUND(F10287*H10287,2)</f>
        <v>13.26</v>
      </c>
      <c r="K10287" s="19" t="n">
        <f aca="false">INDEX(Pricebook!$L$2:$L$1401,MATCH(D10287,Pricebook!$A$2:$A$1401,0))</f>
        <v>12.05</v>
      </c>
      <c r="L10287" s="19" t="n">
        <f aca="false">ROUND(F10287*K10287,2)</f>
        <v>24.1</v>
      </c>
      <c r="M10287" s="24" t="n">
        <f aca="false">DATE(YEAR(C10287),MONTH(C10287),1)</f>
        <v>46266</v>
      </c>
    </row>
    <row r="10288" customFormat="false" ht="15" hidden="false" customHeight="false" outlineLevel="0" collapsed="false">
      <c r="A10288" s="21" t="s">
        <v>4200</v>
      </c>
      <c r="B10288" s="21" t="s">
        <v>3251</v>
      </c>
      <c r="C10288" s="23" t="n">
        <v>46285</v>
      </c>
      <c r="D10288" s="21" t="s">
        <v>2469</v>
      </c>
      <c r="E10288" s="21" t="s">
        <v>2466</v>
      </c>
      <c r="F10288" s="12" t="n">
        <v>4</v>
      </c>
      <c r="G10288" s="19" t="n">
        <v>74.3</v>
      </c>
      <c r="H10288" s="19" t="n">
        <v>54.45</v>
      </c>
      <c r="I10288" s="19" t="n">
        <f aca="false">ROUND(F10288*G10288,2)</f>
        <v>297.2</v>
      </c>
      <c r="J10288" s="19" t="n">
        <f aca="false">ROUND(F10288*H10288,2)</f>
        <v>217.8</v>
      </c>
      <c r="K10288" s="19" t="n">
        <f aca="false">INDEX(Pricebook!$L$2:$L$1401,MATCH(D10288,Pricebook!$A$2:$A$1401,0))</f>
        <v>77.8</v>
      </c>
      <c r="L10288" s="19" t="n">
        <f aca="false">ROUND(F10288*K10288,2)</f>
        <v>311.2</v>
      </c>
      <c r="M10288" s="24" t="n">
        <f aca="false">DATE(YEAR(C10288),MONTH(C10288),1)</f>
        <v>46266</v>
      </c>
    </row>
    <row r="10289" customFormat="false" ht="15" hidden="false" customHeight="false" outlineLevel="0" collapsed="false">
      <c r="A10289" s="21" t="s">
        <v>4200</v>
      </c>
      <c r="B10289" s="21" t="s">
        <v>3251</v>
      </c>
      <c r="C10289" s="23" t="n">
        <v>46285</v>
      </c>
      <c r="D10289" s="21" t="s">
        <v>2543</v>
      </c>
      <c r="E10289" s="21" t="s">
        <v>2466</v>
      </c>
      <c r="F10289" s="12" t="n">
        <v>6</v>
      </c>
      <c r="G10289" s="19" t="n">
        <v>26.85</v>
      </c>
      <c r="H10289" s="19" t="n">
        <v>16.56</v>
      </c>
      <c r="I10289" s="19" t="n">
        <f aca="false">ROUND(F10289*G10289,2)</f>
        <v>161.1</v>
      </c>
      <c r="J10289" s="19" t="n">
        <f aca="false">ROUND(F10289*H10289,2)</f>
        <v>99.36</v>
      </c>
      <c r="K10289" s="19" t="n">
        <f aca="false">INDEX(Pricebook!$L$2:$L$1401,MATCH(D10289,Pricebook!$A$2:$A$1401,0))</f>
        <v>27.6</v>
      </c>
      <c r="L10289" s="19" t="n">
        <f aca="false">ROUND(F10289*K10289,2)</f>
        <v>165.6</v>
      </c>
      <c r="M10289" s="24" t="n">
        <f aca="false">DATE(YEAR(C10289),MONTH(C10289),1)</f>
        <v>46266</v>
      </c>
    </row>
    <row r="10290" customFormat="false" ht="15" hidden="false" customHeight="false" outlineLevel="0" collapsed="false">
      <c r="A10290" s="21" t="s">
        <v>4200</v>
      </c>
      <c r="B10290" s="21" t="s">
        <v>3251</v>
      </c>
      <c r="C10290" s="23" t="n">
        <v>46285</v>
      </c>
      <c r="D10290" s="21" t="s">
        <v>845</v>
      </c>
      <c r="E10290" s="21" t="s">
        <v>366</v>
      </c>
      <c r="F10290" s="12" t="n">
        <v>1</v>
      </c>
      <c r="G10290" s="19" t="n">
        <v>48.25</v>
      </c>
      <c r="H10290" s="19" t="n">
        <v>34.67</v>
      </c>
      <c r="I10290" s="19" t="n">
        <f aca="false">ROUND(F10290*G10290,2)</f>
        <v>48.25</v>
      </c>
      <c r="J10290" s="19" t="n">
        <f aca="false">ROUND(F10290*H10290,2)</f>
        <v>34.67</v>
      </c>
      <c r="K10290" s="19" t="n">
        <f aca="false">INDEX(Pricebook!$L$2:$L$1401,MATCH(D10290,Pricebook!$A$2:$A$1401,0))</f>
        <v>51.75</v>
      </c>
      <c r="L10290" s="19" t="n">
        <f aca="false">ROUND(F10290*K10290,2)</f>
        <v>51.75</v>
      </c>
      <c r="M10290" s="24" t="n">
        <f aca="false">DATE(YEAR(C10290),MONTH(C10290),1)</f>
        <v>46266</v>
      </c>
    </row>
    <row r="10291" customFormat="false" ht="15" hidden="false" customHeight="false" outlineLevel="0" collapsed="false">
      <c r="A10291" s="21" t="s">
        <v>4200</v>
      </c>
      <c r="B10291" s="21" t="s">
        <v>3251</v>
      </c>
      <c r="C10291" s="23" t="n">
        <v>46285</v>
      </c>
      <c r="D10291" s="21" t="s">
        <v>753</v>
      </c>
      <c r="E10291" s="21" t="s">
        <v>366</v>
      </c>
      <c r="F10291" s="12" t="n">
        <v>1</v>
      </c>
      <c r="G10291" s="19" t="n">
        <v>88.7</v>
      </c>
      <c r="H10291" s="19" t="n">
        <v>64.17</v>
      </c>
      <c r="I10291" s="19" t="n">
        <f aca="false">ROUND(F10291*G10291,2)</f>
        <v>88.7</v>
      </c>
      <c r="J10291" s="19" t="n">
        <f aca="false">ROUND(F10291*H10291,2)</f>
        <v>64.17</v>
      </c>
      <c r="K10291" s="19" t="n">
        <f aca="false">INDEX(Pricebook!$L$2:$L$1401,MATCH(D10291,Pricebook!$A$2:$A$1401,0))</f>
        <v>95.8</v>
      </c>
      <c r="L10291" s="19" t="n">
        <f aca="false">ROUND(F10291*K10291,2)</f>
        <v>95.8</v>
      </c>
      <c r="M10291" s="24" t="n">
        <f aca="false">DATE(YEAR(C10291),MONTH(C10291),1)</f>
        <v>46266</v>
      </c>
    </row>
    <row r="10292" customFormat="false" ht="15" hidden="false" customHeight="false" outlineLevel="0" collapsed="false">
      <c r="A10292" s="21" t="s">
        <v>4200</v>
      </c>
      <c r="B10292" s="21" t="s">
        <v>3251</v>
      </c>
      <c r="C10292" s="23" t="n">
        <v>46285</v>
      </c>
      <c r="D10292" s="21" t="s">
        <v>2862</v>
      </c>
      <c r="E10292" s="21" t="s">
        <v>2748</v>
      </c>
      <c r="F10292" s="12" t="n">
        <v>4</v>
      </c>
      <c r="G10292" s="19" t="n">
        <v>16.2</v>
      </c>
      <c r="H10292" s="19" t="n">
        <v>11.05</v>
      </c>
      <c r="I10292" s="19" t="n">
        <f aca="false">ROUND(F10292*G10292,2)</f>
        <v>64.8</v>
      </c>
      <c r="J10292" s="19" t="n">
        <f aca="false">ROUND(F10292*H10292,2)</f>
        <v>44.2</v>
      </c>
      <c r="K10292" s="19" t="n">
        <f aca="false">INDEX(Pricebook!$L$2:$L$1401,MATCH(D10292,Pricebook!$A$2:$A$1401,0))</f>
        <v>17.55</v>
      </c>
      <c r="L10292" s="19" t="n">
        <f aca="false">ROUND(F10292*K10292,2)</f>
        <v>70.2</v>
      </c>
      <c r="M10292" s="24" t="n">
        <f aca="false">DATE(YEAR(C10292),MONTH(C10292),1)</f>
        <v>46266</v>
      </c>
    </row>
    <row r="10293" customFormat="false" ht="15" hidden="false" customHeight="false" outlineLevel="0" collapsed="false">
      <c r="A10293" s="21" t="s">
        <v>4200</v>
      </c>
      <c r="B10293" s="21" t="s">
        <v>3251</v>
      </c>
      <c r="C10293" s="23" t="n">
        <v>46285</v>
      </c>
      <c r="D10293" s="21" t="s">
        <v>2766</v>
      </c>
      <c r="E10293" s="21" t="s">
        <v>2748</v>
      </c>
      <c r="F10293" s="12" t="n">
        <v>3</v>
      </c>
      <c r="G10293" s="19" t="n">
        <v>4.45</v>
      </c>
      <c r="H10293" s="19" t="n">
        <v>2.63</v>
      </c>
      <c r="I10293" s="19" t="n">
        <f aca="false">ROUND(F10293*G10293,2)</f>
        <v>13.35</v>
      </c>
      <c r="J10293" s="19" t="n">
        <f aca="false">ROUND(F10293*H10293,2)</f>
        <v>7.89</v>
      </c>
      <c r="K10293" s="19" t="n">
        <f aca="false">INDEX(Pricebook!$L$2:$L$1401,MATCH(D10293,Pricebook!$A$2:$A$1401,0))</f>
        <v>4.8</v>
      </c>
      <c r="L10293" s="19" t="n">
        <f aca="false">ROUND(F10293*K10293,2)</f>
        <v>14.4</v>
      </c>
      <c r="M10293" s="24" t="n">
        <f aca="false">DATE(YEAR(C10293),MONTH(C10293),1)</f>
        <v>46266</v>
      </c>
    </row>
    <row r="10294" customFormat="false" ht="15" hidden="false" customHeight="false" outlineLevel="0" collapsed="false">
      <c r="A10294" s="21" t="s">
        <v>4200</v>
      </c>
      <c r="B10294" s="21" t="s">
        <v>3251</v>
      </c>
      <c r="C10294" s="23" t="n">
        <v>46285</v>
      </c>
      <c r="D10294" s="21" t="s">
        <v>615</v>
      </c>
      <c r="E10294" s="21" t="s">
        <v>366</v>
      </c>
      <c r="F10294" s="12" t="n">
        <v>2</v>
      </c>
      <c r="G10294" s="19" t="n">
        <v>72.55</v>
      </c>
      <c r="H10294" s="19" t="n">
        <v>52.66</v>
      </c>
      <c r="I10294" s="19" t="n">
        <f aca="false">ROUND(F10294*G10294,2)</f>
        <v>145.1</v>
      </c>
      <c r="J10294" s="19" t="n">
        <f aca="false">ROUND(F10294*H10294,2)</f>
        <v>105.32</v>
      </c>
      <c r="K10294" s="19" t="n">
        <f aca="false">INDEX(Pricebook!$L$2:$L$1401,MATCH(D10294,Pricebook!$A$2:$A$1401,0))</f>
        <v>78.6</v>
      </c>
      <c r="L10294" s="19" t="n">
        <f aca="false">ROUND(F10294*K10294,2)</f>
        <v>157.2</v>
      </c>
      <c r="M10294" s="24" t="n">
        <f aca="false">DATE(YEAR(C10294),MONTH(C10294),1)</f>
        <v>46266</v>
      </c>
    </row>
    <row r="10295" customFormat="false" ht="15" hidden="false" customHeight="false" outlineLevel="0" collapsed="false">
      <c r="A10295" s="21" t="s">
        <v>4201</v>
      </c>
      <c r="B10295" s="21" t="s">
        <v>3033</v>
      </c>
      <c r="C10295" s="23" t="n">
        <v>46285</v>
      </c>
      <c r="D10295" s="21" t="s">
        <v>982</v>
      </c>
      <c r="E10295" s="21" t="s">
        <v>971</v>
      </c>
      <c r="F10295" s="12" t="n">
        <v>3</v>
      </c>
      <c r="G10295" s="19" t="n">
        <v>40.1</v>
      </c>
      <c r="H10295" s="19" t="n">
        <v>32.56</v>
      </c>
      <c r="I10295" s="19" t="n">
        <f aca="false">ROUND(F10295*G10295,2)</f>
        <v>120.3</v>
      </c>
      <c r="J10295" s="19" t="n">
        <f aca="false">ROUND(F10295*H10295,2)</f>
        <v>97.68</v>
      </c>
      <c r="K10295" s="19" t="n">
        <f aca="false">INDEX(Pricebook!$L$2:$L$1401,MATCH(D10295,Pricebook!$A$2:$A$1401,0))</f>
        <v>46.55</v>
      </c>
      <c r="L10295" s="19" t="n">
        <f aca="false">ROUND(F10295*K10295,2)</f>
        <v>139.65</v>
      </c>
      <c r="M10295" s="24" t="n">
        <f aca="false">DATE(YEAR(C10295),MONTH(C10295),1)</f>
        <v>46266</v>
      </c>
    </row>
    <row r="10296" customFormat="false" ht="15" hidden="false" customHeight="false" outlineLevel="0" collapsed="false">
      <c r="A10296" s="21" t="s">
        <v>4201</v>
      </c>
      <c r="B10296" s="21" t="s">
        <v>3033</v>
      </c>
      <c r="C10296" s="23" t="n">
        <v>46285</v>
      </c>
      <c r="D10296" s="21" t="s">
        <v>2483</v>
      </c>
      <c r="E10296" s="21" t="s">
        <v>2466</v>
      </c>
      <c r="F10296" s="12" t="n">
        <v>2</v>
      </c>
      <c r="G10296" s="19" t="n">
        <v>220.5</v>
      </c>
      <c r="H10296" s="19" t="n">
        <v>136.52</v>
      </c>
      <c r="I10296" s="19" t="n">
        <f aca="false">ROUND(F10296*G10296,2)</f>
        <v>441</v>
      </c>
      <c r="J10296" s="19" t="n">
        <f aca="false">ROUND(F10296*H10296,2)</f>
        <v>273.04</v>
      </c>
      <c r="K10296" s="19" t="n">
        <f aca="false">INDEX(Pricebook!$L$2:$L$1401,MATCH(D10296,Pricebook!$A$2:$A$1401,0))</f>
        <v>227.55</v>
      </c>
      <c r="L10296" s="19" t="n">
        <f aca="false">ROUND(F10296*K10296,2)</f>
        <v>455.1</v>
      </c>
      <c r="M10296" s="24" t="n">
        <f aca="false">DATE(YEAR(C10296),MONTH(C10296),1)</f>
        <v>46266</v>
      </c>
    </row>
    <row r="10297" customFormat="false" ht="15" hidden="false" customHeight="false" outlineLevel="0" collapsed="false">
      <c r="A10297" s="21" t="s">
        <v>4201</v>
      </c>
      <c r="B10297" s="21" t="s">
        <v>3033</v>
      </c>
      <c r="C10297" s="23" t="n">
        <v>46285</v>
      </c>
      <c r="D10297" s="21" t="s">
        <v>1094</v>
      </c>
      <c r="E10297" s="21" t="s">
        <v>971</v>
      </c>
      <c r="F10297" s="12" t="n">
        <v>1</v>
      </c>
      <c r="G10297" s="19" t="n">
        <v>164.3</v>
      </c>
      <c r="H10297" s="19" t="n">
        <v>132.3</v>
      </c>
      <c r="I10297" s="19" t="n">
        <f aca="false">ROUND(F10297*G10297,2)</f>
        <v>164.3</v>
      </c>
      <c r="J10297" s="19" t="n">
        <f aca="false">ROUND(F10297*H10297,2)</f>
        <v>132.3</v>
      </c>
      <c r="K10297" s="19" t="n">
        <f aca="false">INDEX(Pricebook!$L$2:$L$1401,MATCH(D10297,Pricebook!$A$2:$A$1401,0))</f>
        <v>180.75</v>
      </c>
      <c r="L10297" s="19" t="n">
        <f aca="false">ROUND(F10297*K10297,2)</f>
        <v>180.75</v>
      </c>
      <c r="M10297" s="24" t="n">
        <f aca="false">DATE(YEAR(C10297),MONTH(C10297),1)</f>
        <v>46266</v>
      </c>
    </row>
    <row r="10298" customFormat="false" ht="15" hidden="false" customHeight="false" outlineLevel="0" collapsed="false">
      <c r="A10298" s="21" t="s">
        <v>4201</v>
      </c>
      <c r="B10298" s="21" t="s">
        <v>3033</v>
      </c>
      <c r="C10298" s="23" t="n">
        <v>46285</v>
      </c>
      <c r="D10298" s="21" t="s">
        <v>1174</v>
      </c>
      <c r="E10298" s="21" t="s">
        <v>971</v>
      </c>
      <c r="F10298" s="12" t="n">
        <v>2</v>
      </c>
      <c r="G10298" s="19" t="n">
        <v>694.3</v>
      </c>
      <c r="H10298" s="19" t="n">
        <v>567.06</v>
      </c>
      <c r="I10298" s="19" t="n">
        <f aca="false">ROUND(F10298*G10298,2)</f>
        <v>1388.6</v>
      </c>
      <c r="J10298" s="19" t="n">
        <f aca="false">ROUND(F10298*H10298,2)</f>
        <v>1134.12</v>
      </c>
      <c r="K10298" s="19" t="n">
        <f aca="false">INDEX(Pricebook!$L$2:$L$1401,MATCH(D10298,Pricebook!$A$2:$A$1401,0))</f>
        <v>810.1</v>
      </c>
      <c r="L10298" s="19" t="n">
        <f aca="false">ROUND(F10298*K10298,2)</f>
        <v>1620.2</v>
      </c>
      <c r="M10298" s="24" t="n">
        <f aca="false">DATE(YEAR(C10298),MONTH(C10298),1)</f>
        <v>46266</v>
      </c>
    </row>
    <row r="10299" customFormat="false" ht="15" hidden="false" customHeight="false" outlineLevel="0" collapsed="false">
      <c r="A10299" s="21" t="s">
        <v>4201</v>
      </c>
      <c r="B10299" s="21" t="s">
        <v>3033</v>
      </c>
      <c r="C10299" s="23" t="n">
        <v>46285</v>
      </c>
      <c r="D10299" s="21" t="s">
        <v>513</v>
      </c>
      <c r="E10299" s="21" t="s">
        <v>366</v>
      </c>
      <c r="F10299" s="12" t="n">
        <v>3</v>
      </c>
      <c r="G10299" s="19" t="n">
        <v>20.9</v>
      </c>
      <c r="H10299" s="19" t="n">
        <v>15.17</v>
      </c>
      <c r="I10299" s="19" t="n">
        <f aca="false">ROUND(F10299*G10299,2)</f>
        <v>62.7</v>
      </c>
      <c r="J10299" s="19" t="n">
        <f aca="false">ROUND(F10299*H10299,2)</f>
        <v>45.51</v>
      </c>
      <c r="K10299" s="19" t="n">
        <f aca="false">INDEX(Pricebook!$L$2:$L$1401,MATCH(D10299,Pricebook!$A$2:$A$1401,0))</f>
        <v>22.65</v>
      </c>
      <c r="L10299" s="19" t="n">
        <f aca="false">ROUND(F10299*K10299,2)</f>
        <v>67.95</v>
      </c>
      <c r="M10299" s="24" t="n">
        <f aca="false">DATE(YEAR(C10299),MONTH(C10299),1)</f>
        <v>46266</v>
      </c>
    </row>
    <row r="10300" customFormat="false" ht="15" hidden="false" customHeight="false" outlineLevel="0" collapsed="false">
      <c r="A10300" s="21" t="s">
        <v>4201</v>
      </c>
      <c r="B10300" s="21" t="s">
        <v>3033</v>
      </c>
      <c r="C10300" s="23" t="n">
        <v>46285</v>
      </c>
      <c r="D10300" s="21" t="s">
        <v>1148</v>
      </c>
      <c r="E10300" s="21" t="s">
        <v>971</v>
      </c>
      <c r="F10300" s="12" t="n">
        <v>1</v>
      </c>
      <c r="G10300" s="19" t="n">
        <v>364.3</v>
      </c>
      <c r="H10300" s="19" t="n">
        <v>298.19</v>
      </c>
      <c r="I10300" s="19" t="n">
        <f aca="false">ROUND(F10300*G10300,2)</f>
        <v>364.3</v>
      </c>
      <c r="J10300" s="19" t="n">
        <f aca="false">ROUND(F10300*H10300,2)</f>
        <v>298.19</v>
      </c>
      <c r="K10300" s="19" t="n">
        <f aca="false">INDEX(Pricebook!$L$2:$L$1401,MATCH(D10300,Pricebook!$A$2:$A$1401,0))</f>
        <v>426</v>
      </c>
      <c r="L10300" s="19" t="n">
        <f aca="false">ROUND(F10300*K10300,2)</f>
        <v>426</v>
      </c>
      <c r="M10300" s="24" t="n">
        <f aca="false">DATE(YEAR(C10300),MONTH(C10300),1)</f>
        <v>46266</v>
      </c>
    </row>
    <row r="10301" customFormat="false" ht="15" hidden="false" customHeight="false" outlineLevel="0" collapsed="false">
      <c r="A10301" s="21" t="s">
        <v>4201</v>
      </c>
      <c r="B10301" s="21" t="s">
        <v>3033</v>
      </c>
      <c r="C10301" s="23" t="n">
        <v>46285</v>
      </c>
      <c r="D10301" s="21" t="s">
        <v>2523</v>
      </c>
      <c r="E10301" s="21" t="s">
        <v>2466</v>
      </c>
      <c r="F10301" s="12" t="n">
        <v>2</v>
      </c>
      <c r="G10301" s="19" t="n">
        <v>138.85</v>
      </c>
      <c r="H10301" s="19" t="n">
        <v>87.14</v>
      </c>
      <c r="I10301" s="19" t="n">
        <f aca="false">ROUND(F10301*G10301,2)</f>
        <v>277.7</v>
      </c>
      <c r="J10301" s="19" t="n">
        <f aca="false">ROUND(F10301*H10301,2)</f>
        <v>174.28</v>
      </c>
      <c r="K10301" s="19" t="n">
        <f aca="false">INDEX(Pricebook!$L$2:$L$1401,MATCH(D10301,Pricebook!$A$2:$A$1401,0))</f>
        <v>145.25</v>
      </c>
      <c r="L10301" s="19" t="n">
        <f aca="false">ROUND(F10301*K10301,2)</f>
        <v>290.5</v>
      </c>
      <c r="M10301" s="24" t="n">
        <f aca="false">DATE(YEAR(C10301),MONTH(C10301),1)</f>
        <v>46266</v>
      </c>
    </row>
    <row r="10302" customFormat="false" ht="15" hidden="false" customHeight="false" outlineLevel="0" collapsed="false">
      <c r="A10302" s="21" t="s">
        <v>4201</v>
      </c>
      <c r="B10302" s="21" t="s">
        <v>3033</v>
      </c>
      <c r="C10302" s="23" t="n">
        <v>46285</v>
      </c>
      <c r="D10302" s="21" t="s">
        <v>803</v>
      </c>
      <c r="E10302" s="21" t="s">
        <v>366</v>
      </c>
      <c r="F10302" s="12" t="n">
        <v>2</v>
      </c>
      <c r="G10302" s="19" t="n">
        <v>164.8</v>
      </c>
      <c r="H10302" s="19" t="n">
        <v>117.81</v>
      </c>
      <c r="I10302" s="19" t="n">
        <f aca="false">ROUND(F10302*G10302,2)</f>
        <v>329.6</v>
      </c>
      <c r="J10302" s="19" t="n">
        <f aca="false">ROUND(F10302*H10302,2)</f>
        <v>235.62</v>
      </c>
      <c r="K10302" s="19" t="n">
        <f aca="false">INDEX(Pricebook!$L$2:$L$1401,MATCH(D10302,Pricebook!$A$2:$A$1401,0))</f>
        <v>175.85</v>
      </c>
      <c r="L10302" s="19" t="n">
        <f aca="false">ROUND(F10302*K10302,2)</f>
        <v>351.7</v>
      </c>
      <c r="M10302" s="24" t="n">
        <f aca="false">DATE(YEAR(C10302),MONTH(C10302),1)</f>
        <v>46266</v>
      </c>
    </row>
    <row r="10303" customFormat="false" ht="15" hidden="false" customHeight="false" outlineLevel="0" collapsed="false">
      <c r="A10303" s="21" t="s">
        <v>4201</v>
      </c>
      <c r="B10303" s="21" t="s">
        <v>3033</v>
      </c>
      <c r="C10303" s="23" t="n">
        <v>46285</v>
      </c>
      <c r="D10303" s="21" t="s">
        <v>2541</v>
      </c>
      <c r="E10303" s="21" t="s">
        <v>2466</v>
      </c>
      <c r="F10303" s="12" t="n">
        <v>1</v>
      </c>
      <c r="G10303" s="19" t="n">
        <v>113.35</v>
      </c>
      <c r="H10303" s="19" t="n">
        <v>70.38</v>
      </c>
      <c r="I10303" s="19" t="n">
        <f aca="false">ROUND(F10303*G10303,2)</f>
        <v>113.35</v>
      </c>
      <c r="J10303" s="19" t="n">
        <f aca="false">ROUND(F10303*H10303,2)</f>
        <v>70.38</v>
      </c>
      <c r="K10303" s="19" t="n">
        <f aca="false">INDEX(Pricebook!$L$2:$L$1401,MATCH(D10303,Pricebook!$A$2:$A$1401,0))</f>
        <v>117.3</v>
      </c>
      <c r="L10303" s="19" t="n">
        <f aca="false">ROUND(F10303*K10303,2)</f>
        <v>117.3</v>
      </c>
      <c r="M10303" s="24" t="n">
        <f aca="false">DATE(YEAR(C10303),MONTH(C10303),1)</f>
        <v>46266</v>
      </c>
    </row>
    <row r="10304" customFormat="false" ht="15" hidden="false" customHeight="false" outlineLevel="0" collapsed="false">
      <c r="A10304" s="21" t="s">
        <v>4201</v>
      </c>
      <c r="B10304" s="21" t="s">
        <v>3033</v>
      </c>
      <c r="C10304" s="23" t="n">
        <v>46285</v>
      </c>
      <c r="D10304" s="21" t="s">
        <v>2505</v>
      </c>
      <c r="E10304" s="21" t="s">
        <v>2466</v>
      </c>
      <c r="F10304" s="12" t="n">
        <v>3</v>
      </c>
      <c r="G10304" s="19" t="n">
        <v>64.8</v>
      </c>
      <c r="H10304" s="19" t="n">
        <v>42.34</v>
      </c>
      <c r="I10304" s="19" t="n">
        <f aca="false">ROUND(F10304*G10304,2)</f>
        <v>194.4</v>
      </c>
      <c r="J10304" s="19" t="n">
        <f aca="false">ROUND(F10304*H10304,2)</f>
        <v>127.02</v>
      </c>
      <c r="K10304" s="19" t="n">
        <f aca="false">INDEX(Pricebook!$L$2:$L$1401,MATCH(D10304,Pricebook!$A$2:$A$1401,0))</f>
        <v>67.25</v>
      </c>
      <c r="L10304" s="19" t="n">
        <f aca="false">ROUND(F10304*K10304,2)</f>
        <v>201.75</v>
      </c>
      <c r="M10304" s="24" t="n">
        <f aca="false">DATE(YEAR(C10304),MONTH(C10304),1)</f>
        <v>46266</v>
      </c>
    </row>
    <row r="10305" customFormat="false" ht="15" hidden="false" customHeight="false" outlineLevel="0" collapsed="false">
      <c r="A10305" s="21" t="s">
        <v>4201</v>
      </c>
      <c r="B10305" s="21" t="s">
        <v>3033</v>
      </c>
      <c r="C10305" s="23" t="n">
        <v>46285</v>
      </c>
      <c r="D10305" s="21" t="s">
        <v>298</v>
      </c>
      <c r="E10305" s="21" t="s">
        <v>108</v>
      </c>
      <c r="F10305" s="12" t="n">
        <v>1</v>
      </c>
      <c r="G10305" s="19" t="n">
        <v>82.5</v>
      </c>
      <c r="H10305" s="19" t="n">
        <v>71.86</v>
      </c>
      <c r="I10305" s="19" t="n">
        <f aca="false">ROUND(F10305*G10305,2)</f>
        <v>82.5</v>
      </c>
      <c r="J10305" s="19" t="n">
        <f aca="false">ROUND(F10305*H10305,2)</f>
        <v>71.86</v>
      </c>
      <c r="K10305" s="19" t="n">
        <f aca="false">INDEX(Pricebook!$L$2:$L$1401,MATCH(D10305,Pricebook!$A$2:$A$1401,0))</f>
        <v>89.85</v>
      </c>
      <c r="L10305" s="19" t="n">
        <f aca="false">ROUND(F10305*K10305,2)</f>
        <v>89.85</v>
      </c>
      <c r="M10305" s="24" t="n">
        <f aca="false">DATE(YEAR(C10305),MONTH(C10305),1)</f>
        <v>46266</v>
      </c>
    </row>
    <row r="10306" customFormat="false" ht="15" hidden="false" customHeight="false" outlineLevel="0" collapsed="false">
      <c r="A10306" s="21" t="s">
        <v>4201</v>
      </c>
      <c r="B10306" s="21" t="s">
        <v>3033</v>
      </c>
      <c r="C10306" s="23" t="n">
        <v>46285</v>
      </c>
      <c r="D10306" s="21" t="s">
        <v>2503</v>
      </c>
      <c r="E10306" s="21" t="s">
        <v>2466</v>
      </c>
      <c r="F10306" s="12" t="n">
        <v>1</v>
      </c>
      <c r="G10306" s="19" t="n">
        <v>163.35</v>
      </c>
      <c r="H10306" s="19" t="n">
        <v>102.07</v>
      </c>
      <c r="I10306" s="19" t="n">
        <f aca="false">ROUND(F10306*G10306,2)</f>
        <v>163.35</v>
      </c>
      <c r="J10306" s="19" t="n">
        <f aca="false">ROUND(F10306*H10306,2)</f>
        <v>102.07</v>
      </c>
      <c r="K10306" s="19" t="n">
        <f aca="false">INDEX(Pricebook!$L$2:$L$1401,MATCH(D10306,Pricebook!$A$2:$A$1401,0))</f>
        <v>170.15</v>
      </c>
      <c r="L10306" s="19" t="n">
        <f aca="false">ROUND(F10306*K10306,2)</f>
        <v>170.15</v>
      </c>
      <c r="M10306" s="24" t="n">
        <f aca="false">DATE(YEAR(C10306),MONTH(C10306),1)</f>
        <v>46266</v>
      </c>
    </row>
    <row r="10307" customFormat="false" ht="15" hidden="false" customHeight="false" outlineLevel="0" collapsed="false">
      <c r="A10307" s="21" t="s">
        <v>4201</v>
      </c>
      <c r="B10307" s="21" t="s">
        <v>3033</v>
      </c>
      <c r="C10307" s="23" t="n">
        <v>46285</v>
      </c>
      <c r="D10307" s="21" t="s">
        <v>2573</v>
      </c>
      <c r="E10307" s="21" t="s">
        <v>2466</v>
      </c>
      <c r="F10307" s="12" t="n">
        <v>2</v>
      </c>
      <c r="G10307" s="19" t="n">
        <v>32.4</v>
      </c>
      <c r="H10307" s="19" t="n">
        <v>22.76</v>
      </c>
      <c r="I10307" s="19" t="n">
        <f aca="false">ROUND(F10307*G10307,2)</f>
        <v>64.8</v>
      </c>
      <c r="J10307" s="19" t="n">
        <f aca="false">ROUND(F10307*H10307,2)</f>
        <v>45.52</v>
      </c>
      <c r="K10307" s="19" t="n">
        <f aca="false">INDEX(Pricebook!$L$2:$L$1401,MATCH(D10307,Pricebook!$A$2:$A$1401,0))</f>
        <v>33.5</v>
      </c>
      <c r="L10307" s="19" t="n">
        <f aca="false">ROUND(F10307*K10307,2)</f>
        <v>67</v>
      </c>
      <c r="M10307" s="24" t="n">
        <f aca="false">DATE(YEAR(C10307),MONTH(C10307),1)</f>
        <v>46266</v>
      </c>
    </row>
    <row r="10308" customFormat="false" ht="15" hidden="false" customHeight="false" outlineLevel="0" collapsed="false">
      <c r="A10308" s="21" t="s">
        <v>4201</v>
      </c>
      <c r="B10308" s="21" t="s">
        <v>3033</v>
      </c>
      <c r="C10308" s="23" t="n">
        <v>46285</v>
      </c>
      <c r="D10308" s="21" t="s">
        <v>1424</v>
      </c>
      <c r="E10308" s="21" t="s">
        <v>971</v>
      </c>
      <c r="F10308" s="12" t="n">
        <v>17</v>
      </c>
      <c r="G10308" s="19" t="n">
        <v>12.3</v>
      </c>
      <c r="H10308" s="19" t="n">
        <v>9.89</v>
      </c>
      <c r="I10308" s="19" t="n">
        <f aca="false">ROUND(F10308*G10308,2)</f>
        <v>209.1</v>
      </c>
      <c r="J10308" s="19" t="n">
        <f aca="false">ROUND(F10308*H10308,2)</f>
        <v>168.13</v>
      </c>
      <c r="K10308" s="19" t="n">
        <f aca="false">INDEX(Pricebook!$L$2:$L$1401,MATCH(D10308,Pricebook!$A$2:$A$1401,0))</f>
        <v>14.15</v>
      </c>
      <c r="L10308" s="19" t="n">
        <f aca="false">ROUND(F10308*K10308,2)</f>
        <v>240.55</v>
      </c>
      <c r="M10308" s="24" t="n">
        <f aca="false">DATE(YEAR(C10308),MONTH(C10308),1)</f>
        <v>46266</v>
      </c>
    </row>
    <row r="10309" customFormat="false" ht="15" hidden="false" customHeight="false" outlineLevel="0" collapsed="false">
      <c r="A10309" s="21" t="s">
        <v>4201</v>
      </c>
      <c r="B10309" s="21" t="s">
        <v>3033</v>
      </c>
      <c r="C10309" s="23" t="n">
        <v>46285</v>
      </c>
      <c r="D10309" s="21" t="s">
        <v>2491</v>
      </c>
      <c r="E10309" s="21" t="s">
        <v>2466</v>
      </c>
      <c r="F10309" s="12" t="n">
        <v>1</v>
      </c>
      <c r="G10309" s="19" t="n">
        <v>108.35</v>
      </c>
      <c r="H10309" s="19" t="n">
        <v>67.29</v>
      </c>
      <c r="I10309" s="19" t="n">
        <f aca="false">ROUND(F10309*G10309,2)</f>
        <v>108.35</v>
      </c>
      <c r="J10309" s="19" t="n">
        <f aca="false">ROUND(F10309*H10309,2)</f>
        <v>67.29</v>
      </c>
      <c r="K10309" s="19" t="n">
        <f aca="false">INDEX(Pricebook!$L$2:$L$1401,MATCH(D10309,Pricebook!$A$2:$A$1401,0))</f>
        <v>112.15</v>
      </c>
      <c r="L10309" s="19" t="n">
        <f aca="false">ROUND(F10309*K10309,2)</f>
        <v>112.15</v>
      </c>
      <c r="M10309" s="24" t="n">
        <f aca="false">DATE(YEAR(C10309),MONTH(C10309),1)</f>
        <v>46266</v>
      </c>
    </row>
    <row r="10310" customFormat="false" ht="15" hidden="false" customHeight="false" outlineLevel="0" collapsed="false">
      <c r="A10310" s="21" t="s">
        <v>4201</v>
      </c>
      <c r="B10310" s="21" t="s">
        <v>3033</v>
      </c>
      <c r="C10310" s="23" t="n">
        <v>46285</v>
      </c>
      <c r="D10310" s="21" t="s">
        <v>165</v>
      </c>
      <c r="E10310" s="21" t="s">
        <v>108</v>
      </c>
      <c r="F10310" s="12" t="n">
        <v>4</v>
      </c>
      <c r="G10310" s="19" t="n">
        <v>46</v>
      </c>
      <c r="H10310" s="19" t="n">
        <v>35.09</v>
      </c>
      <c r="I10310" s="19" t="n">
        <f aca="false">ROUND(F10310*G10310,2)</f>
        <v>184</v>
      </c>
      <c r="J10310" s="19" t="n">
        <f aca="false">ROUND(F10310*H10310,2)</f>
        <v>140.36</v>
      </c>
      <c r="K10310" s="19" t="n">
        <f aca="false">INDEX(Pricebook!$L$2:$L$1401,MATCH(D10310,Pricebook!$A$2:$A$1401,0))</f>
        <v>50.15</v>
      </c>
      <c r="L10310" s="19" t="n">
        <f aca="false">ROUND(F10310*K10310,2)</f>
        <v>200.6</v>
      </c>
      <c r="M10310" s="24" t="n">
        <f aca="false">DATE(YEAR(C10310),MONTH(C10310),1)</f>
        <v>46266</v>
      </c>
    </row>
    <row r="10311" customFormat="false" ht="15" hidden="false" customHeight="false" outlineLevel="0" collapsed="false">
      <c r="A10311" s="21" t="s">
        <v>4201</v>
      </c>
      <c r="B10311" s="21" t="s">
        <v>3033</v>
      </c>
      <c r="C10311" s="23" t="n">
        <v>46285</v>
      </c>
      <c r="D10311" s="21" t="s">
        <v>2467</v>
      </c>
      <c r="E10311" s="21" t="s">
        <v>2466</v>
      </c>
      <c r="F10311" s="12" t="n">
        <v>1</v>
      </c>
      <c r="G10311" s="19" t="n">
        <v>49.5</v>
      </c>
      <c r="H10311" s="19" t="n">
        <v>30.81</v>
      </c>
      <c r="I10311" s="19" t="n">
        <f aca="false">ROUND(F10311*G10311,2)</f>
        <v>49.5</v>
      </c>
      <c r="J10311" s="19" t="n">
        <f aca="false">ROUND(F10311*H10311,2)</f>
        <v>30.81</v>
      </c>
      <c r="K10311" s="19" t="n">
        <f aca="false">INDEX(Pricebook!$L$2:$L$1401,MATCH(D10311,Pricebook!$A$2:$A$1401,0))</f>
        <v>51.35</v>
      </c>
      <c r="L10311" s="19" t="n">
        <f aca="false">ROUND(F10311*K10311,2)</f>
        <v>51.35</v>
      </c>
      <c r="M10311" s="24" t="n">
        <f aca="false">DATE(YEAR(C10311),MONTH(C10311),1)</f>
        <v>46266</v>
      </c>
    </row>
    <row r="10312" customFormat="false" ht="15" hidden="false" customHeight="false" outlineLevel="0" collapsed="false">
      <c r="A10312" s="21" t="s">
        <v>4202</v>
      </c>
      <c r="B10312" s="21" t="s">
        <v>3437</v>
      </c>
      <c r="C10312" s="23" t="n">
        <v>46286</v>
      </c>
      <c r="D10312" s="21" t="s">
        <v>2509</v>
      </c>
      <c r="E10312" s="21" t="s">
        <v>2466</v>
      </c>
      <c r="F10312" s="12" t="n">
        <v>7</v>
      </c>
      <c r="G10312" s="19" t="n">
        <v>7.3</v>
      </c>
      <c r="H10312" s="19" t="n">
        <v>4.58</v>
      </c>
      <c r="I10312" s="19" t="n">
        <f aca="false">ROUND(F10312*G10312,2)</f>
        <v>51.1</v>
      </c>
      <c r="J10312" s="19" t="n">
        <f aca="false">ROUND(F10312*H10312,2)</f>
        <v>32.06</v>
      </c>
      <c r="K10312" s="19" t="n">
        <f aca="false">INDEX(Pricebook!$L$2:$L$1401,MATCH(D10312,Pricebook!$A$2:$A$1401,0))</f>
        <v>7.65</v>
      </c>
      <c r="L10312" s="19" t="n">
        <f aca="false">ROUND(F10312*K10312,2)</f>
        <v>53.55</v>
      </c>
      <c r="M10312" s="24" t="n">
        <f aca="false">DATE(YEAR(C10312),MONTH(C10312),1)</f>
        <v>46266</v>
      </c>
    </row>
    <row r="10313" customFormat="false" ht="15" hidden="false" customHeight="false" outlineLevel="0" collapsed="false">
      <c r="A10313" s="21" t="s">
        <v>4202</v>
      </c>
      <c r="B10313" s="21" t="s">
        <v>3437</v>
      </c>
      <c r="C10313" s="23" t="n">
        <v>46286</v>
      </c>
      <c r="D10313" s="21" t="s">
        <v>2571</v>
      </c>
      <c r="E10313" s="21" t="s">
        <v>2466</v>
      </c>
      <c r="F10313" s="12" t="n">
        <v>4</v>
      </c>
      <c r="G10313" s="19" t="n">
        <v>31.5</v>
      </c>
      <c r="H10313" s="19" t="n">
        <v>19.88</v>
      </c>
      <c r="I10313" s="19" t="n">
        <f aca="false">ROUND(F10313*G10313,2)</f>
        <v>126</v>
      </c>
      <c r="J10313" s="19" t="n">
        <f aca="false">ROUND(F10313*H10313,2)</f>
        <v>79.52</v>
      </c>
      <c r="K10313" s="19" t="n">
        <f aca="false">INDEX(Pricebook!$L$2:$L$1401,MATCH(D10313,Pricebook!$A$2:$A$1401,0))</f>
        <v>33.15</v>
      </c>
      <c r="L10313" s="19" t="n">
        <f aca="false">ROUND(F10313*K10313,2)</f>
        <v>132.6</v>
      </c>
      <c r="M10313" s="24" t="n">
        <f aca="false">DATE(YEAR(C10313),MONTH(C10313),1)</f>
        <v>46266</v>
      </c>
    </row>
    <row r="10314" customFormat="false" ht="15" hidden="false" customHeight="false" outlineLevel="0" collapsed="false">
      <c r="A10314" s="21" t="s">
        <v>4202</v>
      </c>
      <c r="B10314" s="21" t="s">
        <v>3437</v>
      </c>
      <c r="C10314" s="23" t="n">
        <v>46286</v>
      </c>
      <c r="D10314" s="21" t="s">
        <v>2782</v>
      </c>
      <c r="E10314" s="21" t="s">
        <v>2748</v>
      </c>
      <c r="F10314" s="12" t="n">
        <v>6</v>
      </c>
      <c r="G10314" s="19" t="n">
        <v>13.65</v>
      </c>
      <c r="H10314" s="19" t="n">
        <v>8.29</v>
      </c>
      <c r="I10314" s="19" t="n">
        <f aca="false">ROUND(F10314*G10314,2)</f>
        <v>81.9</v>
      </c>
      <c r="J10314" s="19" t="n">
        <f aca="false">ROUND(F10314*H10314,2)</f>
        <v>49.74</v>
      </c>
      <c r="K10314" s="19" t="n">
        <f aca="false">INDEX(Pricebook!$L$2:$L$1401,MATCH(D10314,Pricebook!$A$2:$A$1401,0))</f>
        <v>13.65</v>
      </c>
      <c r="L10314" s="19" t="n">
        <f aca="false">ROUND(F10314*K10314,2)</f>
        <v>81.9</v>
      </c>
      <c r="M10314" s="24" t="n">
        <f aca="false">DATE(YEAR(C10314),MONTH(C10314),1)</f>
        <v>46266</v>
      </c>
    </row>
    <row r="10315" customFormat="false" ht="15" hidden="false" customHeight="false" outlineLevel="0" collapsed="false">
      <c r="A10315" s="21" t="s">
        <v>4202</v>
      </c>
      <c r="B10315" s="21" t="s">
        <v>3437</v>
      </c>
      <c r="C10315" s="23" t="n">
        <v>46286</v>
      </c>
      <c r="D10315" s="21" t="s">
        <v>2761</v>
      </c>
      <c r="E10315" s="21" t="s">
        <v>2748</v>
      </c>
      <c r="F10315" s="12" t="n">
        <v>3</v>
      </c>
      <c r="G10315" s="19" t="n">
        <v>34.4</v>
      </c>
      <c r="H10315" s="19" t="n">
        <v>20.74</v>
      </c>
      <c r="I10315" s="19" t="n">
        <f aca="false">ROUND(F10315*G10315,2)</f>
        <v>103.2</v>
      </c>
      <c r="J10315" s="19" t="n">
        <f aca="false">ROUND(F10315*H10315,2)</f>
        <v>62.22</v>
      </c>
      <c r="K10315" s="19" t="n">
        <f aca="false">INDEX(Pricebook!$L$2:$L$1401,MATCH(D10315,Pricebook!$A$2:$A$1401,0))</f>
        <v>37.75</v>
      </c>
      <c r="L10315" s="19" t="n">
        <f aca="false">ROUND(F10315*K10315,2)</f>
        <v>113.25</v>
      </c>
      <c r="M10315" s="24" t="n">
        <f aca="false">DATE(YEAR(C10315),MONTH(C10315),1)</f>
        <v>46266</v>
      </c>
    </row>
    <row r="10316" customFormat="false" ht="15" hidden="false" customHeight="false" outlineLevel="0" collapsed="false">
      <c r="A10316" s="21" t="s">
        <v>4202</v>
      </c>
      <c r="B10316" s="21" t="s">
        <v>3437</v>
      </c>
      <c r="C10316" s="23" t="n">
        <v>46286</v>
      </c>
      <c r="D10316" s="21" t="s">
        <v>611</v>
      </c>
      <c r="E10316" s="21" t="s">
        <v>366</v>
      </c>
      <c r="F10316" s="12" t="n">
        <v>1</v>
      </c>
      <c r="G10316" s="19" t="n">
        <v>124.35</v>
      </c>
      <c r="H10316" s="19" t="n">
        <v>88.93</v>
      </c>
      <c r="I10316" s="19" t="n">
        <f aca="false">ROUND(F10316*G10316,2)</f>
        <v>124.35</v>
      </c>
      <c r="J10316" s="19" t="n">
        <f aca="false">ROUND(F10316*H10316,2)</f>
        <v>88.93</v>
      </c>
      <c r="K10316" s="19" t="n">
        <f aca="false">INDEX(Pricebook!$L$2:$L$1401,MATCH(D10316,Pricebook!$A$2:$A$1401,0))</f>
        <v>132.75</v>
      </c>
      <c r="L10316" s="19" t="n">
        <f aca="false">ROUND(F10316*K10316,2)</f>
        <v>132.75</v>
      </c>
      <c r="M10316" s="24" t="n">
        <f aca="false">DATE(YEAR(C10316),MONTH(C10316),1)</f>
        <v>46266</v>
      </c>
    </row>
    <row r="10317" customFormat="false" ht="15" hidden="false" customHeight="false" outlineLevel="0" collapsed="false">
      <c r="A10317" s="21" t="s">
        <v>4202</v>
      </c>
      <c r="B10317" s="21" t="s">
        <v>3437</v>
      </c>
      <c r="C10317" s="23" t="n">
        <v>46286</v>
      </c>
      <c r="D10317" s="21" t="s">
        <v>2787</v>
      </c>
      <c r="E10317" s="21" t="s">
        <v>2748</v>
      </c>
      <c r="F10317" s="12" t="n">
        <v>10</v>
      </c>
      <c r="G10317" s="19" t="n">
        <v>18.55</v>
      </c>
      <c r="H10317" s="19" t="n">
        <v>11.04</v>
      </c>
      <c r="I10317" s="19" t="n">
        <f aca="false">ROUND(F10317*G10317,2)</f>
        <v>185.5</v>
      </c>
      <c r="J10317" s="19" t="n">
        <f aca="false">ROUND(F10317*H10317,2)</f>
        <v>110.4</v>
      </c>
      <c r="K10317" s="19" t="n">
        <f aca="false">INDEX(Pricebook!$L$2:$L$1401,MATCH(D10317,Pricebook!$A$2:$A$1401,0))</f>
        <v>20.1</v>
      </c>
      <c r="L10317" s="19" t="n">
        <f aca="false">ROUND(F10317*K10317,2)</f>
        <v>201</v>
      </c>
      <c r="M10317" s="24" t="n">
        <f aca="false">DATE(YEAR(C10317),MONTH(C10317),1)</f>
        <v>46266</v>
      </c>
    </row>
    <row r="10318" customFormat="false" ht="15" hidden="false" customHeight="false" outlineLevel="0" collapsed="false">
      <c r="A10318" s="21" t="s">
        <v>4202</v>
      </c>
      <c r="B10318" s="21" t="s">
        <v>3437</v>
      </c>
      <c r="C10318" s="23" t="n">
        <v>46286</v>
      </c>
      <c r="D10318" s="21" t="s">
        <v>2876</v>
      </c>
      <c r="E10318" s="21" t="s">
        <v>2748</v>
      </c>
      <c r="F10318" s="12" t="n">
        <v>8</v>
      </c>
      <c r="G10318" s="19" t="n">
        <v>3.4</v>
      </c>
      <c r="H10318" s="19" t="n">
        <v>2.03</v>
      </c>
      <c r="I10318" s="19" t="n">
        <f aca="false">ROUND(F10318*G10318,2)</f>
        <v>27.2</v>
      </c>
      <c r="J10318" s="19" t="n">
        <f aca="false">ROUND(F10318*H10318,2)</f>
        <v>16.24</v>
      </c>
      <c r="K10318" s="19" t="n">
        <f aca="false">INDEX(Pricebook!$L$2:$L$1401,MATCH(D10318,Pricebook!$A$2:$A$1401,0))</f>
        <v>3.7</v>
      </c>
      <c r="L10318" s="19" t="n">
        <f aca="false">ROUND(F10318*K10318,2)</f>
        <v>29.6</v>
      </c>
      <c r="M10318" s="24" t="n">
        <f aca="false">DATE(YEAR(C10318),MONTH(C10318),1)</f>
        <v>46266</v>
      </c>
    </row>
    <row r="10319" customFormat="false" ht="15" hidden="false" customHeight="false" outlineLevel="0" collapsed="false">
      <c r="A10319" s="21" t="s">
        <v>4202</v>
      </c>
      <c r="B10319" s="21" t="s">
        <v>3437</v>
      </c>
      <c r="C10319" s="23" t="n">
        <v>46286</v>
      </c>
      <c r="D10319" s="21" t="s">
        <v>2581</v>
      </c>
      <c r="E10319" s="21" t="s">
        <v>2466</v>
      </c>
      <c r="F10319" s="12" t="n">
        <v>7</v>
      </c>
      <c r="G10319" s="19" t="n">
        <v>8.55</v>
      </c>
      <c r="H10319" s="19" t="n">
        <v>5.36</v>
      </c>
      <c r="I10319" s="19" t="n">
        <f aca="false">ROUND(F10319*G10319,2)</f>
        <v>59.85</v>
      </c>
      <c r="J10319" s="19" t="n">
        <f aca="false">ROUND(F10319*H10319,2)</f>
        <v>37.52</v>
      </c>
      <c r="K10319" s="19" t="n">
        <f aca="false">INDEX(Pricebook!$L$2:$L$1401,MATCH(D10319,Pricebook!$A$2:$A$1401,0))</f>
        <v>8.95</v>
      </c>
      <c r="L10319" s="19" t="n">
        <f aca="false">ROUND(F10319*K10319,2)</f>
        <v>62.65</v>
      </c>
      <c r="M10319" s="24" t="n">
        <f aca="false">DATE(YEAR(C10319),MONTH(C10319),1)</f>
        <v>46266</v>
      </c>
    </row>
    <row r="10320" customFormat="false" ht="15" hidden="false" customHeight="false" outlineLevel="0" collapsed="false">
      <c r="A10320" s="21" t="s">
        <v>4202</v>
      </c>
      <c r="B10320" s="21" t="s">
        <v>3437</v>
      </c>
      <c r="C10320" s="23" t="n">
        <v>46286</v>
      </c>
      <c r="D10320" s="21" t="s">
        <v>2573</v>
      </c>
      <c r="E10320" s="21" t="s">
        <v>2466</v>
      </c>
      <c r="F10320" s="12" t="n">
        <v>2</v>
      </c>
      <c r="G10320" s="19" t="n">
        <v>32.4</v>
      </c>
      <c r="H10320" s="19" t="n">
        <v>22.76</v>
      </c>
      <c r="I10320" s="19" t="n">
        <f aca="false">ROUND(F10320*G10320,2)</f>
        <v>64.8</v>
      </c>
      <c r="J10320" s="19" t="n">
        <f aca="false">ROUND(F10320*H10320,2)</f>
        <v>45.52</v>
      </c>
      <c r="K10320" s="19" t="n">
        <f aca="false">INDEX(Pricebook!$L$2:$L$1401,MATCH(D10320,Pricebook!$A$2:$A$1401,0))</f>
        <v>33.5</v>
      </c>
      <c r="L10320" s="19" t="n">
        <f aca="false">ROUND(F10320*K10320,2)</f>
        <v>67</v>
      </c>
      <c r="M10320" s="24" t="n">
        <f aca="false">DATE(YEAR(C10320),MONTH(C10320),1)</f>
        <v>46266</v>
      </c>
    </row>
    <row r="10321" customFormat="false" ht="15" hidden="false" customHeight="false" outlineLevel="0" collapsed="false">
      <c r="A10321" s="21" t="s">
        <v>4202</v>
      </c>
      <c r="B10321" s="21" t="s">
        <v>3437</v>
      </c>
      <c r="C10321" s="23" t="n">
        <v>46286</v>
      </c>
      <c r="D10321" s="21" t="s">
        <v>781</v>
      </c>
      <c r="E10321" s="21" t="s">
        <v>366</v>
      </c>
      <c r="F10321" s="12" t="n">
        <v>2</v>
      </c>
      <c r="G10321" s="19" t="n">
        <v>236.9</v>
      </c>
      <c r="H10321" s="19" t="n">
        <v>172.5</v>
      </c>
      <c r="I10321" s="19" t="n">
        <f aca="false">ROUND(F10321*G10321,2)</f>
        <v>473.8</v>
      </c>
      <c r="J10321" s="19" t="n">
        <f aca="false">ROUND(F10321*H10321,2)</f>
        <v>345</v>
      </c>
      <c r="K10321" s="19" t="n">
        <f aca="false">INDEX(Pricebook!$L$2:$L$1401,MATCH(D10321,Pricebook!$A$2:$A$1401,0))</f>
        <v>257.5</v>
      </c>
      <c r="L10321" s="19" t="n">
        <f aca="false">ROUND(F10321*K10321,2)</f>
        <v>515</v>
      </c>
      <c r="M10321" s="24" t="n">
        <f aca="false">DATE(YEAR(C10321),MONTH(C10321),1)</f>
        <v>46266</v>
      </c>
    </row>
    <row r="10322" customFormat="false" ht="15" hidden="false" customHeight="false" outlineLevel="0" collapsed="false">
      <c r="A10322" s="21" t="s">
        <v>4202</v>
      </c>
      <c r="B10322" s="21" t="s">
        <v>3437</v>
      </c>
      <c r="C10322" s="23" t="n">
        <v>46286</v>
      </c>
      <c r="D10322" s="21" t="s">
        <v>757</v>
      </c>
      <c r="E10322" s="21" t="s">
        <v>366</v>
      </c>
      <c r="F10322" s="12" t="n">
        <v>6</v>
      </c>
      <c r="G10322" s="19" t="n">
        <v>11.7</v>
      </c>
      <c r="H10322" s="19" t="n">
        <v>8.45</v>
      </c>
      <c r="I10322" s="19" t="n">
        <f aca="false">ROUND(F10322*G10322,2)</f>
        <v>70.2</v>
      </c>
      <c r="J10322" s="19" t="n">
        <f aca="false">ROUND(F10322*H10322,2)</f>
        <v>50.7</v>
      </c>
      <c r="K10322" s="19" t="n">
        <f aca="false">INDEX(Pricebook!$L$2:$L$1401,MATCH(D10322,Pricebook!$A$2:$A$1401,0))</f>
        <v>12.65</v>
      </c>
      <c r="L10322" s="19" t="n">
        <f aca="false">ROUND(F10322*K10322,2)</f>
        <v>75.9</v>
      </c>
      <c r="M10322" s="24" t="n">
        <f aca="false">DATE(YEAR(C10322),MONTH(C10322),1)</f>
        <v>46266</v>
      </c>
    </row>
    <row r="10323" customFormat="false" ht="15" hidden="false" customHeight="false" outlineLevel="0" collapsed="false">
      <c r="A10323" s="21" t="s">
        <v>4202</v>
      </c>
      <c r="B10323" s="21" t="s">
        <v>3437</v>
      </c>
      <c r="C10323" s="23" t="n">
        <v>46286</v>
      </c>
      <c r="D10323" s="21" t="s">
        <v>2543</v>
      </c>
      <c r="E10323" s="21" t="s">
        <v>2466</v>
      </c>
      <c r="F10323" s="12" t="n">
        <v>1</v>
      </c>
      <c r="G10323" s="19" t="n">
        <v>26.85</v>
      </c>
      <c r="H10323" s="19" t="n">
        <v>16.56</v>
      </c>
      <c r="I10323" s="19" t="n">
        <f aca="false">ROUND(F10323*G10323,2)</f>
        <v>26.85</v>
      </c>
      <c r="J10323" s="19" t="n">
        <f aca="false">ROUND(F10323*H10323,2)</f>
        <v>16.56</v>
      </c>
      <c r="K10323" s="19" t="n">
        <f aca="false">INDEX(Pricebook!$L$2:$L$1401,MATCH(D10323,Pricebook!$A$2:$A$1401,0))</f>
        <v>27.6</v>
      </c>
      <c r="L10323" s="19" t="n">
        <f aca="false">ROUND(F10323*K10323,2)</f>
        <v>27.6</v>
      </c>
      <c r="M10323" s="24" t="n">
        <f aca="false">DATE(YEAR(C10323),MONTH(C10323),1)</f>
        <v>46266</v>
      </c>
    </row>
    <row r="10324" customFormat="false" ht="15" hidden="false" customHeight="false" outlineLevel="0" collapsed="false">
      <c r="A10324" s="21" t="s">
        <v>4202</v>
      </c>
      <c r="B10324" s="21" t="s">
        <v>3437</v>
      </c>
      <c r="C10324" s="23" t="n">
        <v>46286</v>
      </c>
      <c r="D10324" s="21" t="s">
        <v>2946</v>
      </c>
      <c r="E10324" s="21" t="s">
        <v>2748</v>
      </c>
      <c r="F10324" s="12" t="n">
        <v>5</v>
      </c>
      <c r="G10324" s="19" t="n">
        <v>9.3</v>
      </c>
      <c r="H10324" s="19" t="n">
        <v>5.53</v>
      </c>
      <c r="I10324" s="19" t="n">
        <f aca="false">ROUND(F10324*G10324,2)</f>
        <v>46.5</v>
      </c>
      <c r="J10324" s="19" t="n">
        <f aca="false">ROUND(F10324*H10324,2)</f>
        <v>27.65</v>
      </c>
      <c r="K10324" s="19" t="n">
        <f aca="false">INDEX(Pricebook!$L$2:$L$1401,MATCH(D10324,Pricebook!$A$2:$A$1401,0))</f>
        <v>10.1</v>
      </c>
      <c r="L10324" s="19" t="n">
        <f aca="false">ROUND(F10324*K10324,2)</f>
        <v>50.5</v>
      </c>
      <c r="M10324" s="24" t="n">
        <f aca="false">DATE(YEAR(C10324),MONTH(C10324),1)</f>
        <v>46266</v>
      </c>
    </row>
    <row r="10325" customFormat="false" ht="15" hidden="false" customHeight="false" outlineLevel="0" collapsed="false">
      <c r="A10325" s="21" t="s">
        <v>4202</v>
      </c>
      <c r="B10325" s="21" t="s">
        <v>3437</v>
      </c>
      <c r="C10325" s="23" t="n">
        <v>46286</v>
      </c>
      <c r="D10325" s="21" t="s">
        <v>2555</v>
      </c>
      <c r="E10325" s="21" t="s">
        <v>2466</v>
      </c>
      <c r="F10325" s="12" t="n">
        <v>6</v>
      </c>
      <c r="G10325" s="19" t="n">
        <v>23.35</v>
      </c>
      <c r="H10325" s="19" t="n">
        <v>14.74</v>
      </c>
      <c r="I10325" s="19" t="n">
        <f aca="false">ROUND(F10325*G10325,2)</f>
        <v>140.1</v>
      </c>
      <c r="J10325" s="19" t="n">
        <f aca="false">ROUND(F10325*H10325,2)</f>
        <v>88.44</v>
      </c>
      <c r="K10325" s="19" t="n">
        <f aca="false">INDEX(Pricebook!$L$2:$L$1401,MATCH(D10325,Pricebook!$A$2:$A$1401,0))</f>
        <v>24.6</v>
      </c>
      <c r="L10325" s="19" t="n">
        <f aca="false">ROUND(F10325*K10325,2)</f>
        <v>147.6</v>
      </c>
      <c r="M10325" s="24" t="n">
        <f aca="false">DATE(YEAR(C10325),MONTH(C10325),1)</f>
        <v>46266</v>
      </c>
    </row>
    <row r="10326" customFormat="false" ht="15" hidden="false" customHeight="false" outlineLevel="0" collapsed="false">
      <c r="A10326" s="21" t="s">
        <v>4203</v>
      </c>
      <c r="B10326" s="21" t="s">
        <v>3270</v>
      </c>
      <c r="C10326" s="23" t="n">
        <v>46286</v>
      </c>
      <c r="D10326" s="21" t="s">
        <v>1442</v>
      </c>
      <c r="E10326" s="21" t="s">
        <v>971</v>
      </c>
      <c r="F10326" s="12" t="n">
        <v>27</v>
      </c>
      <c r="G10326" s="19" t="n">
        <v>1.4</v>
      </c>
      <c r="H10326" s="19" t="n">
        <v>1.12</v>
      </c>
      <c r="I10326" s="19" t="n">
        <f aca="false">ROUND(F10326*G10326,2)</f>
        <v>37.8</v>
      </c>
      <c r="J10326" s="19" t="n">
        <f aca="false">ROUND(F10326*H10326,2)</f>
        <v>30.24</v>
      </c>
      <c r="K10326" s="19" t="n">
        <f aca="false">INDEX(Pricebook!$L$2:$L$1401,MATCH(D10326,Pricebook!$A$2:$A$1401,0))</f>
        <v>1.6</v>
      </c>
      <c r="L10326" s="19" t="n">
        <f aca="false">ROUND(F10326*K10326,2)</f>
        <v>43.2</v>
      </c>
      <c r="M10326" s="24" t="n">
        <f aca="false">DATE(YEAR(C10326),MONTH(C10326),1)</f>
        <v>46266</v>
      </c>
    </row>
    <row r="10327" customFormat="false" ht="15" hidden="false" customHeight="false" outlineLevel="0" collapsed="false">
      <c r="A10327" s="21" t="s">
        <v>4203</v>
      </c>
      <c r="B10327" s="21" t="s">
        <v>3270</v>
      </c>
      <c r="C10327" s="23" t="n">
        <v>46286</v>
      </c>
      <c r="D10327" s="21" t="s">
        <v>2880</v>
      </c>
      <c r="E10327" s="21" t="s">
        <v>2748</v>
      </c>
      <c r="F10327" s="12" t="n">
        <v>2</v>
      </c>
      <c r="G10327" s="19" t="n">
        <v>18.4</v>
      </c>
      <c r="H10327" s="19" t="n">
        <v>10.98</v>
      </c>
      <c r="I10327" s="19" t="n">
        <f aca="false">ROUND(F10327*G10327,2)</f>
        <v>36.8</v>
      </c>
      <c r="J10327" s="19" t="n">
        <f aca="false">ROUND(F10327*H10327,2)</f>
        <v>21.96</v>
      </c>
      <c r="K10327" s="19" t="n">
        <f aca="false">INDEX(Pricebook!$L$2:$L$1401,MATCH(D10327,Pricebook!$A$2:$A$1401,0))</f>
        <v>20</v>
      </c>
      <c r="L10327" s="19" t="n">
        <f aca="false">ROUND(F10327*K10327,2)</f>
        <v>40</v>
      </c>
      <c r="M10327" s="24" t="n">
        <f aca="false">DATE(YEAR(C10327),MONTH(C10327),1)</f>
        <v>46266</v>
      </c>
    </row>
    <row r="10328" customFormat="false" ht="15" hidden="false" customHeight="false" outlineLevel="0" collapsed="false">
      <c r="A10328" s="21" t="s">
        <v>4203</v>
      </c>
      <c r="B10328" s="21" t="s">
        <v>3270</v>
      </c>
      <c r="C10328" s="23" t="n">
        <v>46286</v>
      </c>
      <c r="D10328" s="21" t="s">
        <v>2770</v>
      </c>
      <c r="E10328" s="21" t="s">
        <v>2748</v>
      </c>
      <c r="F10328" s="12" t="n">
        <v>1</v>
      </c>
      <c r="G10328" s="19" t="n">
        <v>3.4</v>
      </c>
      <c r="H10328" s="19" t="n">
        <v>2.38</v>
      </c>
      <c r="I10328" s="19" t="n">
        <f aca="false">ROUND(F10328*G10328,2)</f>
        <v>3.4</v>
      </c>
      <c r="J10328" s="19" t="n">
        <f aca="false">ROUND(F10328*H10328,2)</f>
        <v>2.38</v>
      </c>
      <c r="K10328" s="19" t="n">
        <f aca="false">INDEX(Pricebook!$L$2:$L$1401,MATCH(D10328,Pricebook!$A$2:$A$1401,0))</f>
        <v>3.7</v>
      </c>
      <c r="L10328" s="19" t="n">
        <f aca="false">ROUND(F10328*K10328,2)</f>
        <v>3.7</v>
      </c>
      <c r="M10328" s="24" t="n">
        <f aca="false">DATE(YEAR(C10328),MONTH(C10328),1)</f>
        <v>46266</v>
      </c>
    </row>
    <row r="10329" customFormat="false" ht="15" hidden="false" customHeight="false" outlineLevel="0" collapsed="false">
      <c r="A10329" s="21" t="s">
        <v>4203</v>
      </c>
      <c r="B10329" s="21" t="s">
        <v>3270</v>
      </c>
      <c r="C10329" s="23" t="n">
        <v>46286</v>
      </c>
      <c r="D10329" s="21" t="s">
        <v>1348</v>
      </c>
      <c r="E10329" s="21" t="s">
        <v>971</v>
      </c>
      <c r="F10329" s="12" t="n">
        <v>17</v>
      </c>
      <c r="G10329" s="19" t="n">
        <v>41.45</v>
      </c>
      <c r="H10329" s="19" t="n">
        <v>33.48</v>
      </c>
      <c r="I10329" s="19" t="n">
        <f aca="false">ROUND(F10329*G10329,2)</f>
        <v>704.65</v>
      </c>
      <c r="J10329" s="19" t="n">
        <f aca="false">ROUND(F10329*H10329,2)</f>
        <v>569.16</v>
      </c>
      <c r="K10329" s="19" t="n">
        <f aca="false">INDEX(Pricebook!$L$2:$L$1401,MATCH(D10329,Pricebook!$A$2:$A$1401,0))</f>
        <v>47.85</v>
      </c>
      <c r="L10329" s="19" t="n">
        <f aca="false">ROUND(F10329*K10329,2)</f>
        <v>813.45</v>
      </c>
      <c r="M10329" s="24" t="n">
        <f aca="false">DATE(YEAR(C10329),MONTH(C10329),1)</f>
        <v>46266</v>
      </c>
    </row>
    <row r="10330" customFormat="false" ht="15" hidden="false" customHeight="false" outlineLevel="0" collapsed="false">
      <c r="A10330" s="21" t="s">
        <v>4203</v>
      </c>
      <c r="B10330" s="21" t="s">
        <v>3270</v>
      </c>
      <c r="C10330" s="23" t="n">
        <v>46286</v>
      </c>
      <c r="D10330" s="21" t="s">
        <v>1238</v>
      </c>
      <c r="E10330" s="21" t="s">
        <v>971</v>
      </c>
      <c r="F10330" s="12" t="n">
        <v>1</v>
      </c>
      <c r="G10330" s="19" t="n">
        <v>107.15</v>
      </c>
      <c r="H10330" s="19" t="n">
        <v>88.05</v>
      </c>
      <c r="I10330" s="19" t="n">
        <f aca="false">ROUND(F10330*G10330,2)</f>
        <v>107.15</v>
      </c>
      <c r="J10330" s="19" t="n">
        <f aca="false">ROUND(F10330*H10330,2)</f>
        <v>88.05</v>
      </c>
      <c r="K10330" s="19" t="n">
        <f aca="false">INDEX(Pricebook!$L$2:$L$1401,MATCH(D10330,Pricebook!$A$2:$A$1401,0))</f>
        <v>125.8</v>
      </c>
      <c r="L10330" s="19" t="n">
        <f aca="false">ROUND(F10330*K10330,2)</f>
        <v>125.8</v>
      </c>
      <c r="M10330" s="24" t="n">
        <f aca="false">DATE(YEAR(C10330),MONTH(C10330),1)</f>
        <v>46266</v>
      </c>
    </row>
    <row r="10331" customFormat="false" ht="15" hidden="false" customHeight="false" outlineLevel="0" collapsed="false">
      <c r="A10331" s="21" t="s">
        <v>4203</v>
      </c>
      <c r="B10331" s="21" t="s">
        <v>3270</v>
      </c>
      <c r="C10331" s="23" t="n">
        <v>46286</v>
      </c>
      <c r="D10331" s="21" t="s">
        <v>773</v>
      </c>
      <c r="E10331" s="21" t="s">
        <v>366</v>
      </c>
      <c r="F10331" s="12" t="n">
        <v>2</v>
      </c>
      <c r="G10331" s="19" t="n">
        <v>78.4</v>
      </c>
      <c r="H10331" s="19" t="n">
        <v>62.8</v>
      </c>
      <c r="I10331" s="19" t="n">
        <f aca="false">ROUND(F10331*G10331,2)</f>
        <v>156.8</v>
      </c>
      <c r="J10331" s="19" t="n">
        <f aca="false">ROUND(F10331*H10331,2)</f>
        <v>125.6</v>
      </c>
      <c r="K10331" s="19" t="n">
        <f aca="false">INDEX(Pricebook!$L$2:$L$1401,MATCH(D10331,Pricebook!$A$2:$A$1401,0))</f>
        <v>84.9</v>
      </c>
      <c r="L10331" s="19" t="n">
        <f aca="false">ROUND(F10331*K10331,2)</f>
        <v>169.8</v>
      </c>
      <c r="M10331" s="24" t="n">
        <f aca="false">DATE(YEAR(C10331),MONTH(C10331),1)</f>
        <v>46266</v>
      </c>
    </row>
    <row r="10332" customFormat="false" ht="15" hidden="false" customHeight="false" outlineLevel="0" collapsed="false">
      <c r="A10332" s="21" t="s">
        <v>4203</v>
      </c>
      <c r="B10332" s="21" t="s">
        <v>3270</v>
      </c>
      <c r="C10332" s="23" t="n">
        <v>46286</v>
      </c>
      <c r="D10332" s="21" t="s">
        <v>2787</v>
      </c>
      <c r="E10332" s="21" t="s">
        <v>2748</v>
      </c>
      <c r="F10332" s="12" t="n">
        <v>8</v>
      </c>
      <c r="G10332" s="19" t="n">
        <v>18.55</v>
      </c>
      <c r="H10332" s="19" t="n">
        <v>11.04</v>
      </c>
      <c r="I10332" s="19" t="n">
        <f aca="false">ROUND(F10332*G10332,2)</f>
        <v>148.4</v>
      </c>
      <c r="J10332" s="19" t="n">
        <f aca="false">ROUND(F10332*H10332,2)</f>
        <v>88.32</v>
      </c>
      <c r="K10332" s="19" t="n">
        <f aca="false">INDEX(Pricebook!$L$2:$L$1401,MATCH(D10332,Pricebook!$A$2:$A$1401,0))</f>
        <v>20.1</v>
      </c>
      <c r="L10332" s="19" t="n">
        <f aca="false">ROUND(F10332*K10332,2)</f>
        <v>160.8</v>
      </c>
      <c r="M10332" s="24" t="n">
        <f aca="false">DATE(YEAR(C10332),MONTH(C10332),1)</f>
        <v>46266</v>
      </c>
    </row>
    <row r="10333" customFormat="false" ht="15" hidden="false" customHeight="false" outlineLevel="0" collapsed="false">
      <c r="A10333" s="21" t="s">
        <v>4203</v>
      </c>
      <c r="B10333" s="21" t="s">
        <v>3270</v>
      </c>
      <c r="C10333" s="23" t="n">
        <v>46286</v>
      </c>
      <c r="D10333" s="21" t="s">
        <v>171</v>
      </c>
      <c r="E10333" s="21" t="s">
        <v>108</v>
      </c>
      <c r="F10333" s="12" t="n">
        <v>1</v>
      </c>
      <c r="G10333" s="19" t="n">
        <v>80</v>
      </c>
      <c r="H10333" s="19" t="n">
        <v>60.75</v>
      </c>
      <c r="I10333" s="19" t="n">
        <f aca="false">ROUND(F10333*G10333,2)</f>
        <v>80</v>
      </c>
      <c r="J10333" s="19" t="n">
        <f aca="false">ROUND(F10333*H10333,2)</f>
        <v>60.75</v>
      </c>
      <c r="K10333" s="19" t="n">
        <f aca="false">INDEX(Pricebook!$L$2:$L$1401,MATCH(D10333,Pricebook!$A$2:$A$1401,0))</f>
        <v>86.8</v>
      </c>
      <c r="L10333" s="19" t="n">
        <f aca="false">ROUND(F10333*K10333,2)</f>
        <v>86.8</v>
      </c>
      <c r="M10333" s="24" t="n">
        <f aca="false">DATE(YEAR(C10333),MONTH(C10333),1)</f>
        <v>46266</v>
      </c>
    </row>
    <row r="10334" customFormat="false" ht="15" hidden="false" customHeight="false" outlineLevel="0" collapsed="false">
      <c r="A10334" s="21" t="s">
        <v>4203</v>
      </c>
      <c r="B10334" s="21" t="s">
        <v>3270</v>
      </c>
      <c r="C10334" s="23" t="n">
        <v>46286</v>
      </c>
      <c r="D10334" s="21" t="s">
        <v>2882</v>
      </c>
      <c r="E10334" s="21" t="s">
        <v>2748</v>
      </c>
      <c r="F10334" s="12" t="n">
        <v>3</v>
      </c>
      <c r="G10334" s="19" t="n">
        <v>4</v>
      </c>
      <c r="H10334" s="19" t="n">
        <v>2.39</v>
      </c>
      <c r="I10334" s="19" t="n">
        <f aca="false">ROUND(F10334*G10334,2)</f>
        <v>12</v>
      </c>
      <c r="J10334" s="19" t="n">
        <f aca="false">ROUND(F10334*H10334,2)</f>
        <v>7.17</v>
      </c>
      <c r="K10334" s="19" t="n">
        <f aca="false">INDEX(Pricebook!$L$2:$L$1401,MATCH(D10334,Pricebook!$A$2:$A$1401,0))</f>
        <v>4.35</v>
      </c>
      <c r="L10334" s="19" t="n">
        <f aca="false">ROUND(F10334*K10334,2)</f>
        <v>13.05</v>
      </c>
      <c r="M10334" s="24" t="n">
        <f aca="false">DATE(YEAR(C10334),MONTH(C10334),1)</f>
        <v>46266</v>
      </c>
    </row>
    <row r="10335" customFormat="false" ht="15" hidden="false" customHeight="false" outlineLevel="0" collapsed="false">
      <c r="A10335" s="21" t="s">
        <v>4203</v>
      </c>
      <c r="B10335" s="21" t="s">
        <v>3270</v>
      </c>
      <c r="C10335" s="23" t="n">
        <v>46286</v>
      </c>
      <c r="D10335" s="21" t="s">
        <v>2862</v>
      </c>
      <c r="E10335" s="21" t="s">
        <v>2748</v>
      </c>
      <c r="F10335" s="12" t="n">
        <v>3</v>
      </c>
      <c r="G10335" s="19" t="n">
        <v>16.2</v>
      </c>
      <c r="H10335" s="19" t="n">
        <v>11.05</v>
      </c>
      <c r="I10335" s="19" t="n">
        <f aca="false">ROUND(F10335*G10335,2)</f>
        <v>48.6</v>
      </c>
      <c r="J10335" s="19" t="n">
        <f aca="false">ROUND(F10335*H10335,2)</f>
        <v>33.15</v>
      </c>
      <c r="K10335" s="19" t="n">
        <f aca="false">INDEX(Pricebook!$L$2:$L$1401,MATCH(D10335,Pricebook!$A$2:$A$1401,0))</f>
        <v>17.55</v>
      </c>
      <c r="L10335" s="19" t="n">
        <f aca="false">ROUND(F10335*K10335,2)</f>
        <v>52.65</v>
      </c>
      <c r="M10335" s="24" t="n">
        <f aca="false">DATE(YEAR(C10335),MONTH(C10335),1)</f>
        <v>46266</v>
      </c>
    </row>
    <row r="10336" customFormat="false" ht="15" hidden="false" customHeight="false" outlineLevel="0" collapsed="false">
      <c r="A10336" s="21" t="s">
        <v>4203</v>
      </c>
      <c r="B10336" s="21" t="s">
        <v>3270</v>
      </c>
      <c r="C10336" s="23" t="n">
        <v>46286</v>
      </c>
      <c r="D10336" s="21" t="s">
        <v>2884</v>
      </c>
      <c r="E10336" s="21" t="s">
        <v>2748</v>
      </c>
      <c r="F10336" s="12" t="n">
        <v>2</v>
      </c>
      <c r="G10336" s="19" t="n">
        <v>19.2</v>
      </c>
      <c r="H10336" s="19" t="n">
        <v>12.63</v>
      </c>
      <c r="I10336" s="19" t="n">
        <f aca="false">ROUND(F10336*G10336,2)</f>
        <v>38.4</v>
      </c>
      <c r="J10336" s="19" t="n">
        <f aca="false">ROUND(F10336*H10336,2)</f>
        <v>25.26</v>
      </c>
      <c r="K10336" s="19" t="n">
        <f aca="false">INDEX(Pricebook!$L$2:$L$1401,MATCH(D10336,Pricebook!$A$2:$A$1401,0))</f>
        <v>21.05</v>
      </c>
      <c r="L10336" s="19" t="n">
        <f aca="false">ROUND(F10336*K10336,2)</f>
        <v>42.1</v>
      </c>
      <c r="M10336" s="24" t="n">
        <f aca="false">DATE(YEAR(C10336),MONTH(C10336),1)</f>
        <v>46266</v>
      </c>
    </row>
    <row r="10337" customFormat="false" ht="15" hidden="false" customHeight="false" outlineLevel="0" collapsed="false">
      <c r="A10337" s="21" t="s">
        <v>4203</v>
      </c>
      <c r="B10337" s="21" t="s">
        <v>3270</v>
      </c>
      <c r="C10337" s="23" t="n">
        <v>46286</v>
      </c>
      <c r="D10337" s="21" t="s">
        <v>322</v>
      </c>
      <c r="E10337" s="21" t="s">
        <v>108</v>
      </c>
      <c r="F10337" s="12" t="n">
        <v>3</v>
      </c>
      <c r="G10337" s="19" t="n">
        <v>9.05</v>
      </c>
      <c r="H10337" s="19" t="n">
        <v>6.84</v>
      </c>
      <c r="I10337" s="19" t="n">
        <f aca="false">ROUND(F10337*G10337,2)</f>
        <v>27.15</v>
      </c>
      <c r="J10337" s="19" t="n">
        <f aca="false">ROUND(F10337*H10337,2)</f>
        <v>20.52</v>
      </c>
      <c r="K10337" s="19" t="n">
        <f aca="false">INDEX(Pricebook!$L$2:$L$1401,MATCH(D10337,Pricebook!$A$2:$A$1401,0))</f>
        <v>9.8</v>
      </c>
      <c r="L10337" s="19" t="n">
        <f aca="false">ROUND(F10337*K10337,2)</f>
        <v>29.4</v>
      </c>
      <c r="M10337" s="24" t="n">
        <f aca="false">DATE(YEAR(C10337),MONTH(C10337),1)</f>
        <v>46266</v>
      </c>
    </row>
    <row r="10338" customFormat="false" ht="15" hidden="false" customHeight="false" outlineLevel="0" collapsed="false">
      <c r="A10338" s="21" t="s">
        <v>4203</v>
      </c>
      <c r="B10338" s="21" t="s">
        <v>3270</v>
      </c>
      <c r="C10338" s="23" t="n">
        <v>46286</v>
      </c>
      <c r="D10338" s="21" t="s">
        <v>386</v>
      </c>
      <c r="E10338" s="21" t="s">
        <v>366</v>
      </c>
      <c r="F10338" s="12" t="n">
        <v>3</v>
      </c>
      <c r="G10338" s="19" t="n">
        <v>6.6</v>
      </c>
      <c r="H10338" s="19" t="n">
        <v>4.81</v>
      </c>
      <c r="I10338" s="19" t="n">
        <f aca="false">ROUND(F10338*G10338,2)</f>
        <v>19.8</v>
      </c>
      <c r="J10338" s="19" t="n">
        <f aca="false">ROUND(F10338*H10338,2)</f>
        <v>14.43</v>
      </c>
      <c r="K10338" s="19" t="n">
        <f aca="false">INDEX(Pricebook!$L$2:$L$1401,MATCH(D10338,Pricebook!$A$2:$A$1401,0))</f>
        <v>7.2</v>
      </c>
      <c r="L10338" s="19" t="n">
        <f aca="false">ROUND(F10338*K10338,2)</f>
        <v>21.6</v>
      </c>
      <c r="M10338" s="24" t="n">
        <f aca="false">DATE(YEAR(C10338),MONTH(C10338),1)</f>
        <v>46266</v>
      </c>
    </row>
    <row r="10339" customFormat="false" ht="15" hidden="false" customHeight="false" outlineLevel="0" collapsed="false">
      <c r="A10339" s="21" t="s">
        <v>4204</v>
      </c>
      <c r="B10339" s="21" t="s">
        <v>3168</v>
      </c>
      <c r="C10339" s="23" t="n">
        <v>46286</v>
      </c>
      <c r="D10339" s="21" t="s">
        <v>843</v>
      </c>
      <c r="E10339" s="21" t="s">
        <v>366</v>
      </c>
      <c r="F10339" s="12" t="n">
        <v>1</v>
      </c>
      <c r="G10339" s="19" t="n">
        <v>299.65</v>
      </c>
      <c r="H10339" s="19" t="n">
        <v>228.92</v>
      </c>
      <c r="I10339" s="19" t="n">
        <f aca="false">ROUND(F10339*G10339,2)</f>
        <v>299.65</v>
      </c>
      <c r="J10339" s="19" t="n">
        <f aca="false">ROUND(F10339*H10339,2)</f>
        <v>228.92</v>
      </c>
      <c r="K10339" s="19" t="n">
        <f aca="false">INDEX(Pricebook!$L$2:$L$1401,MATCH(D10339,Pricebook!$A$2:$A$1401,0))</f>
        <v>322.45</v>
      </c>
      <c r="L10339" s="19" t="n">
        <f aca="false">ROUND(F10339*K10339,2)</f>
        <v>322.45</v>
      </c>
      <c r="M10339" s="24" t="n">
        <f aca="false">DATE(YEAR(C10339),MONTH(C10339),1)</f>
        <v>46266</v>
      </c>
    </row>
    <row r="10340" customFormat="false" ht="15" hidden="false" customHeight="false" outlineLevel="0" collapsed="false">
      <c r="A10340" s="21" t="s">
        <v>4204</v>
      </c>
      <c r="B10340" s="21" t="s">
        <v>3168</v>
      </c>
      <c r="C10340" s="23" t="n">
        <v>46286</v>
      </c>
      <c r="D10340" s="21" t="s">
        <v>2398</v>
      </c>
      <c r="E10340" s="21" t="s">
        <v>2202</v>
      </c>
      <c r="F10340" s="12" t="n">
        <v>1</v>
      </c>
      <c r="G10340" s="19" t="n">
        <v>20.55</v>
      </c>
      <c r="H10340" s="19" t="n">
        <v>12.56</v>
      </c>
      <c r="I10340" s="19" t="n">
        <f aca="false">ROUND(F10340*G10340,2)</f>
        <v>20.55</v>
      </c>
      <c r="J10340" s="19" t="n">
        <f aca="false">ROUND(F10340*H10340,2)</f>
        <v>12.56</v>
      </c>
      <c r="K10340" s="19" t="n">
        <f aca="false">INDEX(Pricebook!$L$2:$L$1401,MATCH(D10340,Pricebook!$A$2:$A$1401,0))</f>
        <v>21.7</v>
      </c>
      <c r="L10340" s="19" t="n">
        <f aca="false">ROUND(F10340*K10340,2)</f>
        <v>21.7</v>
      </c>
      <c r="M10340" s="24" t="n">
        <f aca="false">DATE(YEAR(C10340),MONTH(C10340),1)</f>
        <v>46266</v>
      </c>
    </row>
    <row r="10341" customFormat="false" ht="15" hidden="false" customHeight="false" outlineLevel="0" collapsed="false">
      <c r="A10341" s="21" t="s">
        <v>4204</v>
      </c>
      <c r="B10341" s="21" t="s">
        <v>3168</v>
      </c>
      <c r="C10341" s="23" t="n">
        <v>46286</v>
      </c>
      <c r="D10341" s="21" t="s">
        <v>775</v>
      </c>
      <c r="E10341" s="21" t="s">
        <v>366</v>
      </c>
      <c r="F10341" s="12" t="n">
        <v>2</v>
      </c>
      <c r="G10341" s="19" t="n">
        <v>221.65</v>
      </c>
      <c r="H10341" s="19" t="n">
        <v>160.08</v>
      </c>
      <c r="I10341" s="19" t="n">
        <f aca="false">ROUND(F10341*G10341,2)</f>
        <v>443.3</v>
      </c>
      <c r="J10341" s="19" t="n">
        <f aca="false">ROUND(F10341*H10341,2)</f>
        <v>320.16</v>
      </c>
      <c r="K10341" s="19" t="n">
        <f aca="false">INDEX(Pricebook!$L$2:$L$1401,MATCH(D10341,Pricebook!$A$2:$A$1401,0))</f>
        <v>238.95</v>
      </c>
      <c r="L10341" s="19" t="n">
        <f aca="false">ROUND(F10341*K10341,2)</f>
        <v>477.9</v>
      </c>
      <c r="M10341" s="24" t="n">
        <f aca="false">DATE(YEAR(C10341),MONTH(C10341),1)</f>
        <v>46266</v>
      </c>
    </row>
    <row r="10342" customFormat="false" ht="15" hidden="false" customHeight="false" outlineLevel="0" collapsed="false">
      <c r="A10342" s="21" t="s">
        <v>4204</v>
      </c>
      <c r="B10342" s="21" t="s">
        <v>3168</v>
      </c>
      <c r="C10342" s="23" t="n">
        <v>46286</v>
      </c>
      <c r="D10342" s="21" t="s">
        <v>459</v>
      </c>
      <c r="E10342" s="21" t="s">
        <v>366</v>
      </c>
      <c r="F10342" s="12" t="n">
        <v>3</v>
      </c>
      <c r="G10342" s="19" t="n">
        <v>35.85</v>
      </c>
      <c r="H10342" s="19" t="n">
        <v>26.13</v>
      </c>
      <c r="I10342" s="19" t="n">
        <f aca="false">ROUND(F10342*G10342,2)</f>
        <v>107.55</v>
      </c>
      <c r="J10342" s="19" t="n">
        <f aca="false">ROUND(F10342*H10342,2)</f>
        <v>78.39</v>
      </c>
      <c r="K10342" s="19" t="n">
        <f aca="false">INDEX(Pricebook!$L$2:$L$1401,MATCH(D10342,Pricebook!$A$2:$A$1401,0))</f>
        <v>39</v>
      </c>
      <c r="L10342" s="19" t="n">
        <f aca="false">ROUND(F10342*K10342,2)</f>
        <v>117</v>
      </c>
      <c r="M10342" s="24" t="n">
        <f aca="false">DATE(YEAR(C10342),MONTH(C10342),1)</f>
        <v>46266</v>
      </c>
    </row>
    <row r="10343" customFormat="false" ht="15" hidden="false" customHeight="false" outlineLevel="0" collapsed="false">
      <c r="A10343" s="21" t="s">
        <v>4204</v>
      </c>
      <c r="B10343" s="21" t="s">
        <v>3168</v>
      </c>
      <c r="C10343" s="23" t="n">
        <v>46286</v>
      </c>
      <c r="D10343" s="21" t="s">
        <v>1681</v>
      </c>
      <c r="E10343" s="21" t="s">
        <v>1452</v>
      </c>
      <c r="F10343" s="12" t="n">
        <v>10</v>
      </c>
      <c r="G10343" s="19" t="n">
        <v>34.5</v>
      </c>
      <c r="H10343" s="19" t="n">
        <v>21.46</v>
      </c>
      <c r="I10343" s="19" t="n">
        <f aca="false">ROUND(F10343*G10343,2)</f>
        <v>345</v>
      </c>
      <c r="J10343" s="19" t="n">
        <f aca="false">ROUND(F10343*H10343,2)</f>
        <v>214.6</v>
      </c>
      <c r="K10343" s="19" t="n">
        <f aca="false">INDEX(Pricebook!$L$2:$L$1401,MATCH(D10343,Pricebook!$A$2:$A$1401,0))</f>
        <v>35.8</v>
      </c>
      <c r="L10343" s="19" t="n">
        <f aca="false">ROUND(F10343*K10343,2)</f>
        <v>358</v>
      </c>
      <c r="M10343" s="24" t="n">
        <f aca="false">DATE(YEAR(C10343),MONTH(C10343),1)</f>
        <v>46266</v>
      </c>
    </row>
    <row r="10344" customFormat="false" ht="15" hidden="false" customHeight="false" outlineLevel="0" collapsed="false">
      <c r="A10344" s="21" t="s">
        <v>4204</v>
      </c>
      <c r="B10344" s="21" t="s">
        <v>3168</v>
      </c>
      <c r="C10344" s="23" t="n">
        <v>46286</v>
      </c>
      <c r="D10344" s="21" t="s">
        <v>895</v>
      </c>
      <c r="E10344" s="21" t="s">
        <v>366</v>
      </c>
      <c r="F10344" s="12" t="n">
        <v>4</v>
      </c>
      <c r="G10344" s="19" t="n">
        <v>19.35</v>
      </c>
      <c r="H10344" s="19" t="n">
        <v>14.01</v>
      </c>
      <c r="I10344" s="19" t="n">
        <f aca="false">ROUND(F10344*G10344,2)</f>
        <v>77.4</v>
      </c>
      <c r="J10344" s="19" t="n">
        <f aca="false">ROUND(F10344*H10344,2)</f>
        <v>56.04</v>
      </c>
      <c r="K10344" s="19" t="n">
        <f aca="false">INDEX(Pricebook!$L$2:$L$1401,MATCH(D10344,Pricebook!$A$2:$A$1401,0))</f>
        <v>20.95</v>
      </c>
      <c r="L10344" s="19" t="n">
        <f aca="false">ROUND(F10344*K10344,2)</f>
        <v>83.8</v>
      </c>
      <c r="M10344" s="24" t="n">
        <f aca="false">DATE(YEAR(C10344),MONTH(C10344),1)</f>
        <v>46266</v>
      </c>
    </row>
    <row r="10345" customFormat="false" ht="15" hidden="false" customHeight="false" outlineLevel="0" collapsed="false">
      <c r="A10345" s="21" t="s">
        <v>4204</v>
      </c>
      <c r="B10345" s="21" t="s">
        <v>3168</v>
      </c>
      <c r="C10345" s="23" t="n">
        <v>46286</v>
      </c>
      <c r="D10345" s="21" t="s">
        <v>689</v>
      </c>
      <c r="E10345" s="21" t="s">
        <v>366</v>
      </c>
      <c r="F10345" s="12" t="n">
        <v>1</v>
      </c>
      <c r="G10345" s="19" t="n">
        <v>53.75</v>
      </c>
      <c r="H10345" s="19" t="n">
        <v>38.69</v>
      </c>
      <c r="I10345" s="19" t="n">
        <f aca="false">ROUND(F10345*G10345,2)</f>
        <v>53.75</v>
      </c>
      <c r="J10345" s="19" t="n">
        <f aca="false">ROUND(F10345*H10345,2)</f>
        <v>38.69</v>
      </c>
      <c r="K10345" s="19" t="n">
        <f aca="false">INDEX(Pricebook!$L$2:$L$1401,MATCH(D10345,Pricebook!$A$2:$A$1401,0))</f>
        <v>57.75</v>
      </c>
      <c r="L10345" s="19" t="n">
        <f aca="false">ROUND(F10345*K10345,2)</f>
        <v>57.75</v>
      </c>
      <c r="M10345" s="24" t="n">
        <f aca="false">DATE(YEAR(C10345),MONTH(C10345),1)</f>
        <v>46266</v>
      </c>
    </row>
    <row r="10346" customFormat="false" ht="15" hidden="false" customHeight="false" outlineLevel="0" collapsed="false">
      <c r="A10346" s="21" t="s">
        <v>4205</v>
      </c>
      <c r="B10346" s="21" t="s">
        <v>4206</v>
      </c>
      <c r="C10346" s="23" t="n">
        <v>46286</v>
      </c>
      <c r="D10346" s="21" t="s">
        <v>2828</v>
      </c>
      <c r="E10346" s="21" t="s">
        <v>2748</v>
      </c>
      <c r="F10346" s="12" t="n">
        <v>1</v>
      </c>
      <c r="G10346" s="19" t="n">
        <v>8.35</v>
      </c>
      <c r="H10346" s="19" t="n">
        <v>5.06</v>
      </c>
      <c r="I10346" s="19" t="n">
        <f aca="false">ROUND(F10346*G10346,2)</f>
        <v>8.35</v>
      </c>
      <c r="J10346" s="19" t="n">
        <f aca="false">ROUND(F10346*H10346,2)</f>
        <v>5.06</v>
      </c>
      <c r="K10346" s="19" t="n">
        <f aca="false">INDEX(Pricebook!$L$2:$L$1401,MATCH(D10346,Pricebook!$A$2:$A$1401,0))</f>
        <v>9.2</v>
      </c>
      <c r="L10346" s="19" t="n">
        <f aca="false">ROUND(F10346*K10346,2)</f>
        <v>9.2</v>
      </c>
      <c r="M10346" s="24" t="n">
        <f aca="false">DATE(YEAR(C10346),MONTH(C10346),1)</f>
        <v>46266</v>
      </c>
    </row>
    <row r="10347" customFormat="false" ht="15" hidden="false" customHeight="false" outlineLevel="0" collapsed="false">
      <c r="A10347" s="21" t="s">
        <v>4205</v>
      </c>
      <c r="B10347" s="21" t="s">
        <v>4206</v>
      </c>
      <c r="C10347" s="23" t="n">
        <v>46286</v>
      </c>
      <c r="D10347" s="21" t="s">
        <v>2519</v>
      </c>
      <c r="E10347" s="21" t="s">
        <v>2466</v>
      </c>
      <c r="F10347" s="12" t="n">
        <v>3</v>
      </c>
      <c r="G10347" s="19" t="n">
        <v>36.7</v>
      </c>
      <c r="H10347" s="19" t="n">
        <v>22.75</v>
      </c>
      <c r="I10347" s="19" t="n">
        <f aca="false">ROUND(F10347*G10347,2)</f>
        <v>110.1</v>
      </c>
      <c r="J10347" s="19" t="n">
        <f aca="false">ROUND(F10347*H10347,2)</f>
        <v>68.25</v>
      </c>
      <c r="K10347" s="19" t="n">
        <f aca="false">INDEX(Pricebook!$L$2:$L$1401,MATCH(D10347,Pricebook!$A$2:$A$1401,0))</f>
        <v>37.95</v>
      </c>
      <c r="L10347" s="19" t="n">
        <f aca="false">ROUND(F10347*K10347,2)</f>
        <v>113.85</v>
      </c>
      <c r="M10347" s="24" t="n">
        <f aca="false">DATE(YEAR(C10347),MONTH(C10347),1)</f>
        <v>46266</v>
      </c>
    </row>
    <row r="10348" customFormat="false" ht="15" hidden="false" customHeight="false" outlineLevel="0" collapsed="false">
      <c r="A10348" s="21" t="s">
        <v>4205</v>
      </c>
      <c r="B10348" s="21" t="s">
        <v>4206</v>
      </c>
      <c r="C10348" s="23" t="n">
        <v>46286</v>
      </c>
      <c r="D10348" s="21" t="s">
        <v>2820</v>
      </c>
      <c r="E10348" s="21" t="s">
        <v>2748</v>
      </c>
      <c r="F10348" s="12" t="n">
        <v>4</v>
      </c>
      <c r="G10348" s="19" t="n">
        <v>34.4</v>
      </c>
      <c r="H10348" s="19" t="n">
        <v>20.74</v>
      </c>
      <c r="I10348" s="19" t="n">
        <f aca="false">ROUND(F10348*G10348,2)</f>
        <v>137.6</v>
      </c>
      <c r="J10348" s="19" t="n">
        <f aca="false">ROUND(F10348*H10348,2)</f>
        <v>82.96</v>
      </c>
      <c r="K10348" s="19" t="n">
        <f aca="false">INDEX(Pricebook!$L$2:$L$1401,MATCH(D10348,Pricebook!$A$2:$A$1401,0))</f>
        <v>37.75</v>
      </c>
      <c r="L10348" s="19" t="n">
        <f aca="false">ROUND(F10348*K10348,2)</f>
        <v>151</v>
      </c>
      <c r="M10348" s="24" t="n">
        <f aca="false">DATE(YEAR(C10348),MONTH(C10348),1)</f>
        <v>46266</v>
      </c>
    </row>
    <row r="10349" customFormat="false" ht="15" hidden="false" customHeight="false" outlineLevel="0" collapsed="false">
      <c r="A10349" s="21" t="s">
        <v>4205</v>
      </c>
      <c r="B10349" s="21" t="s">
        <v>4206</v>
      </c>
      <c r="C10349" s="23" t="n">
        <v>46286</v>
      </c>
      <c r="D10349" s="21" t="s">
        <v>759</v>
      </c>
      <c r="E10349" s="21" t="s">
        <v>366</v>
      </c>
      <c r="F10349" s="12" t="n">
        <v>2</v>
      </c>
      <c r="G10349" s="19" t="n">
        <v>41.2</v>
      </c>
      <c r="H10349" s="19" t="n">
        <v>29.68</v>
      </c>
      <c r="I10349" s="19" t="n">
        <f aca="false">ROUND(F10349*G10349,2)</f>
        <v>82.4</v>
      </c>
      <c r="J10349" s="19" t="n">
        <f aca="false">ROUND(F10349*H10349,2)</f>
        <v>59.36</v>
      </c>
      <c r="K10349" s="19" t="n">
        <f aca="false">INDEX(Pricebook!$L$2:$L$1401,MATCH(D10349,Pricebook!$A$2:$A$1401,0))</f>
        <v>44.3</v>
      </c>
      <c r="L10349" s="19" t="n">
        <f aca="false">ROUND(F10349*K10349,2)</f>
        <v>88.6</v>
      </c>
      <c r="M10349" s="24" t="n">
        <f aca="false">DATE(YEAR(C10349),MONTH(C10349),1)</f>
        <v>46266</v>
      </c>
    </row>
    <row r="10350" customFormat="false" ht="15" hidden="false" customHeight="false" outlineLevel="0" collapsed="false">
      <c r="A10350" s="21" t="s">
        <v>4205</v>
      </c>
      <c r="B10350" s="21" t="s">
        <v>4206</v>
      </c>
      <c r="C10350" s="23" t="n">
        <v>46286</v>
      </c>
      <c r="D10350" s="21" t="s">
        <v>2499</v>
      </c>
      <c r="E10350" s="21" t="s">
        <v>2466</v>
      </c>
      <c r="F10350" s="12" t="n">
        <v>1</v>
      </c>
      <c r="G10350" s="19" t="n">
        <v>49.5</v>
      </c>
      <c r="H10350" s="19" t="n">
        <v>30.69</v>
      </c>
      <c r="I10350" s="19" t="n">
        <f aca="false">ROUND(F10350*G10350,2)</f>
        <v>49.5</v>
      </c>
      <c r="J10350" s="19" t="n">
        <f aca="false">ROUND(F10350*H10350,2)</f>
        <v>30.69</v>
      </c>
      <c r="K10350" s="19" t="n">
        <f aca="false">INDEX(Pricebook!$L$2:$L$1401,MATCH(D10350,Pricebook!$A$2:$A$1401,0))</f>
        <v>51.15</v>
      </c>
      <c r="L10350" s="19" t="n">
        <f aca="false">ROUND(F10350*K10350,2)</f>
        <v>51.15</v>
      </c>
      <c r="M10350" s="24" t="n">
        <f aca="false">DATE(YEAR(C10350),MONTH(C10350),1)</f>
        <v>46266</v>
      </c>
    </row>
    <row r="10351" customFormat="false" ht="15" hidden="false" customHeight="false" outlineLevel="0" collapsed="false">
      <c r="A10351" s="21" t="s">
        <v>4205</v>
      </c>
      <c r="B10351" s="21" t="s">
        <v>4206</v>
      </c>
      <c r="C10351" s="23" t="n">
        <v>46286</v>
      </c>
      <c r="D10351" s="21" t="s">
        <v>2850</v>
      </c>
      <c r="E10351" s="21" t="s">
        <v>2748</v>
      </c>
      <c r="F10351" s="12" t="n">
        <v>7</v>
      </c>
      <c r="G10351" s="19" t="n">
        <v>4</v>
      </c>
      <c r="H10351" s="19" t="n">
        <v>2.42</v>
      </c>
      <c r="I10351" s="19" t="n">
        <f aca="false">ROUND(F10351*G10351,2)</f>
        <v>28</v>
      </c>
      <c r="J10351" s="19" t="n">
        <f aca="false">ROUND(F10351*H10351,2)</f>
        <v>16.94</v>
      </c>
      <c r="K10351" s="19" t="n">
        <f aca="false">INDEX(Pricebook!$L$2:$L$1401,MATCH(D10351,Pricebook!$A$2:$A$1401,0))</f>
        <v>4.4</v>
      </c>
      <c r="L10351" s="19" t="n">
        <f aca="false">ROUND(F10351*K10351,2)</f>
        <v>30.8</v>
      </c>
      <c r="M10351" s="24" t="n">
        <f aca="false">DATE(YEAR(C10351),MONTH(C10351),1)</f>
        <v>46266</v>
      </c>
    </row>
    <row r="10352" customFormat="false" ht="15" hidden="false" customHeight="false" outlineLevel="0" collapsed="false">
      <c r="A10352" s="21" t="s">
        <v>4207</v>
      </c>
      <c r="B10352" s="21" t="s">
        <v>3019</v>
      </c>
      <c r="C10352" s="23" t="n">
        <v>46287</v>
      </c>
      <c r="D10352" s="21" t="s">
        <v>2440</v>
      </c>
      <c r="E10352" s="21" t="s">
        <v>2202</v>
      </c>
      <c r="F10352" s="12" t="n">
        <v>7</v>
      </c>
      <c r="G10352" s="19" t="n">
        <v>10.7</v>
      </c>
      <c r="H10352" s="19" t="n">
        <v>6.55</v>
      </c>
      <c r="I10352" s="19" t="n">
        <f aca="false">ROUND(F10352*G10352,2)</f>
        <v>74.9</v>
      </c>
      <c r="J10352" s="19" t="n">
        <f aca="false">ROUND(F10352*H10352,2)</f>
        <v>45.85</v>
      </c>
      <c r="K10352" s="19" t="n">
        <f aca="false">INDEX(Pricebook!$L$2:$L$1401,MATCH(D10352,Pricebook!$A$2:$A$1401,0))</f>
        <v>11.3</v>
      </c>
      <c r="L10352" s="19" t="n">
        <f aca="false">ROUND(F10352*K10352,2)</f>
        <v>79.1</v>
      </c>
      <c r="M10352" s="24" t="n">
        <f aca="false">DATE(YEAR(C10352),MONTH(C10352),1)</f>
        <v>46266</v>
      </c>
    </row>
    <row r="10353" customFormat="false" ht="15" hidden="false" customHeight="false" outlineLevel="0" collapsed="false">
      <c r="A10353" s="21" t="s">
        <v>4207</v>
      </c>
      <c r="B10353" s="21" t="s">
        <v>3019</v>
      </c>
      <c r="C10353" s="23" t="n">
        <v>46287</v>
      </c>
      <c r="D10353" s="21" t="s">
        <v>923</v>
      </c>
      <c r="E10353" s="21" t="s">
        <v>366</v>
      </c>
      <c r="F10353" s="12" t="n">
        <v>1</v>
      </c>
      <c r="G10353" s="19" t="n">
        <v>278.1</v>
      </c>
      <c r="H10353" s="19" t="n">
        <v>202.83</v>
      </c>
      <c r="I10353" s="19" t="n">
        <f aca="false">ROUND(F10353*G10353,2)</f>
        <v>278.1</v>
      </c>
      <c r="J10353" s="19" t="n">
        <f aca="false">ROUND(F10353*H10353,2)</f>
        <v>202.83</v>
      </c>
      <c r="K10353" s="19" t="n">
        <f aca="false">INDEX(Pricebook!$L$2:$L$1401,MATCH(D10353,Pricebook!$A$2:$A$1401,0))</f>
        <v>302.75</v>
      </c>
      <c r="L10353" s="19" t="n">
        <f aca="false">ROUND(F10353*K10353,2)</f>
        <v>302.75</v>
      </c>
      <c r="M10353" s="24" t="n">
        <f aca="false">DATE(YEAR(C10353),MONTH(C10353),1)</f>
        <v>46266</v>
      </c>
    </row>
    <row r="10354" customFormat="false" ht="15" hidden="false" customHeight="false" outlineLevel="0" collapsed="false">
      <c r="A10354" s="21" t="s">
        <v>4207</v>
      </c>
      <c r="B10354" s="21" t="s">
        <v>3019</v>
      </c>
      <c r="C10354" s="23" t="n">
        <v>46287</v>
      </c>
      <c r="D10354" s="21" t="s">
        <v>1849</v>
      </c>
      <c r="E10354" s="21" t="s">
        <v>1452</v>
      </c>
      <c r="F10354" s="12" t="n">
        <v>14</v>
      </c>
      <c r="G10354" s="19" t="n">
        <v>19</v>
      </c>
      <c r="H10354" s="19" t="n">
        <v>11.65</v>
      </c>
      <c r="I10354" s="19" t="n">
        <f aca="false">ROUND(F10354*G10354,2)</f>
        <v>266</v>
      </c>
      <c r="J10354" s="19" t="n">
        <f aca="false">ROUND(F10354*H10354,2)</f>
        <v>163.1</v>
      </c>
      <c r="K10354" s="19" t="n">
        <f aca="false">INDEX(Pricebook!$L$2:$L$1401,MATCH(D10354,Pricebook!$A$2:$A$1401,0))</f>
        <v>19.45</v>
      </c>
      <c r="L10354" s="19" t="n">
        <f aca="false">ROUND(F10354*K10354,2)</f>
        <v>272.3</v>
      </c>
      <c r="M10354" s="24" t="n">
        <f aca="false">DATE(YEAR(C10354),MONTH(C10354),1)</f>
        <v>46266</v>
      </c>
    </row>
    <row r="10355" customFormat="false" ht="15" hidden="false" customHeight="false" outlineLevel="0" collapsed="false">
      <c r="A10355" s="21" t="s">
        <v>4207</v>
      </c>
      <c r="B10355" s="21" t="s">
        <v>3019</v>
      </c>
      <c r="C10355" s="23" t="n">
        <v>46287</v>
      </c>
      <c r="D10355" s="21" t="s">
        <v>709</v>
      </c>
      <c r="E10355" s="21" t="s">
        <v>366</v>
      </c>
      <c r="F10355" s="12" t="n">
        <v>1</v>
      </c>
      <c r="G10355" s="19" t="n">
        <v>62.5</v>
      </c>
      <c r="H10355" s="19" t="n">
        <v>45.23</v>
      </c>
      <c r="I10355" s="19" t="n">
        <f aca="false">ROUND(F10355*G10355,2)</f>
        <v>62.5</v>
      </c>
      <c r="J10355" s="19" t="n">
        <f aca="false">ROUND(F10355*H10355,2)</f>
        <v>45.23</v>
      </c>
      <c r="K10355" s="19" t="n">
        <f aca="false">INDEX(Pricebook!$L$2:$L$1401,MATCH(D10355,Pricebook!$A$2:$A$1401,0))</f>
        <v>67.55</v>
      </c>
      <c r="L10355" s="19" t="n">
        <f aca="false">ROUND(F10355*K10355,2)</f>
        <v>67.55</v>
      </c>
      <c r="M10355" s="24" t="n">
        <f aca="false">DATE(YEAR(C10355),MONTH(C10355),1)</f>
        <v>46266</v>
      </c>
    </row>
    <row r="10356" customFormat="false" ht="15" hidden="false" customHeight="false" outlineLevel="0" collapsed="false">
      <c r="A10356" s="21" t="s">
        <v>4207</v>
      </c>
      <c r="B10356" s="21" t="s">
        <v>3019</v>
      </c>
      <c r="C10356" s="23" t="n">
        <v>46287</v>
      </c>
      <c r="D10356" s="21" t="s">
        <v>1853</v>
      </c>
      <c r="E10356" s="21" t="s">
        <v>1452</v>
      </c>
      <c r="F10356" s="12" t="n">
        <v>5</v>
      </c>
      <c r="G10356" s="19" t="n">
        <v>21.6</v>
      </c>
      <c r="H10356" s="19" t="n">
        <v>14.16</v>
      </c>
      <c r="I10356" s="19" t="n">
        <f aca="false">ROUND(F10356*G10356,2)</f>
        <v>108</v>
      </c>
      <c r="J10356" s="19" t="n">
        <f aca="false">ROUND(F10356*H10356,2)</f>
        <v>70.8</v>
      </c>
      <c r="K10356" s="19" t="n">
        <f aca="false">INDEX(Pricebook!$L$2:$L$1401,MATCH(D10356,Pricebook!$A$2:$A$1401,0))</f>
        <v>22.5</v>
      </c>
      <c r="L10356" s="19" t="n">
        <f aca="false">ROUND(F10356*K10356,2)</f>
        <v>112.5</v>
      </c>
      <c r="M10356" s="24" t="n">
        <f aca="false">DATE(YEAR(C10356),MONTH(C10356),1)</f>
        <v>46266</v>
      </c>
    </row>
    <row r="10357" customFormat="false" ht="15" hidden="false" customHeight="false" outlineLevel="0" collapsed="false">
      <c r="A10357" s="21" t="s">
        <v>4207</v>
      </c>
      <c r="B10357" s="21" t="s">
        <v>3019</v>
      </c>
      <c r="C10357" s="23" t="n">
        <v>46287</v>
      </c>
      <c r="D10357" s="21" t="s">
        <v>1518</v>
      </c>
      <c r="E10357" s="21" t="s">
        <v>1452</v>
      </c>
      <c r="F10357" s="12" t="n">
        <v>7</v>
      </c>
      <c r="G10357" s="19" t="n">
        <v>25.7</v>
      </c>
      <c r="H10357" s="19" t="n">
        <v>15.81</v>
      </c>
      <c r="I10357" s="19" t="n">
        <f aca="false">ROUND(F10357*G10357,2)</f>
        <v>179.9</v>
      </c>
      <c r="J10357" s="19" t="n">
        <f aca="false">ROUND(F10357*H10357,2)</f>
        <v>110.67</v>
      </c>
      <c r="K10357" s="19" t="n">
        <f aca="false">INDEX(Pricebook!$L$2:$L$1401,MATCH(D10357,Pricebook!$A$2:$A$1401,0))</f>
        <v>26.35</v>
      </c>
      <c r="L10357" s="19" t="n">
        <f aca="false">ROUND(F10357*K10357,2)</f>
        <v>184.45</v>
      </c>
      <c r="M10357" s="24" t="n">
        <f aca="false">DATE(YEAR(C10357),MONTH(C10357),1)</f>
        <v>46266</v>
      </c>
    </row>
    <row r="10358" customFormat="false" ht="15" hidden="false" customHeight="false" outlineLevel="0" collapsed="false">
      <c r="A10358" s="21" t="s">
        <v>4207</v>
      </c>
      <c r="B10358" s="21" t="s">
        <v>3019</v>
      </c>
      <c r="C10358" s="23" t="n">
        <v>46287</v>
      </c>
      <c r="D10358" s="21" t="s">
        <v>521</v>
      </c>
      <c r="E10358" s="21" t="s">
        <v>366</v>
      </c>
      <c r="F10358" s="12" t="n">
        <v>4</v>
      </c>
      <c r="G10358" s="19" t="n">
        <v>12.55</v>
      </c>
      <c r="H10358" s="19" t="n">
        <v>9.14</v>
      </c>
      <c r="I10358" s="19" t="n">
        <f aca="false">ROUND(F10358*G10358,2)</f>
        <v>50.2</v>
      </c>
      <c r="J10358" s="19" t="n">
        <f aca="false">ROUND(F10358*H10358,2)</f>
        <v>36.56</v>
      </c>
      <c r="K10358" s="19" t="n">
        <f aca="false">INDEX(Pricebook!$L$2:$L$1401,MATCH(D10358,Pricebook!$A$2:$A$1401,0))</f>
        <v>13.65</v>
      </c>
      <c r="L10358" s="19" t="n">
        <f aca="false">ROUND(F10358*K10358,2)</f>
        <v>54.6</v>
      </c>
      <c r="M10358" s="24" t="n">
        <f aca="false">DATE(YEAR(C10358),MONTH(C10358),1)</f>
        <v>46266</v>
      </c>
    </row>
    <row r="10359" customFormat="false" ht="15" hidden="false" customHeight="false" outlineLevel="0" collapsed="false">
      <c r="A10359" s="21" t="s">
        <v>4207</v>
      </c>
      <c r="B10359" s="21" t="s">
        <v>3019</v>
      </c>
      <c r="C10359" s="23" t="n">
        <v>46287</v>
      </c>
      <c r="D10359" s="21" t="s">
        <v>1901</v>
      </c>
      <c r="E10359" s="21" t="s">
        <v>1452</v>
      </c>
      <c r="F10359" s="12" t="n">
        <v>2</v>
      </c>
      <c r="G10359" s="19" t="n">
        <v>59.5</v>
      </c>
      <c r="H10359" s="19" t="n">
        <v>36.82</v>
      </c>
      <c r="I10359" s="19" t="n">
        <f aca="false">ROUND(F10359*G10359,2)</f>
        <v>119</v>
      </c>
      <c r="J10359" s="19" t="n">
        <f aca="false">ROUND(F10359*H10359,2)</f>
        <v>73.64</v>
      </c>
      <c r="K10359" s="19" t="n">
        <f aca="false">INDEX(Pricebook!$L$2:$L$1401,MATCH(D10359,Pricebook!$A$2:$A$1401,0))</f>
        <v>61.4</v>
      </c>
      <c r="L10359" s="19" t="n">
        <f aca="false">ROUND(F10359*K10359,2)</f>
        <v>122.8</v>
      </c>
      <c r="M10359" s="24" t="n">
        <f aca="false">DATE(YEAR(C10359),MONTH(C10359),1)</f>
        <v>46266</v>
      </c>
    </row>
    <row r="10360" customFormat="false" ht="15" hidden="false" customHeight="false" outlineLevel="0" collapsed="false">
      <c r="A10360" s="21" t="s">
        <v>4207</v>
      </c>
      <c r="B10360" s="21" t="s">
        <v>3019</v>
      </c>
      <c r="C10360" s="23" t="n">
        <v>46287</v>
      </c>
      <c r="D10360" s="21" t="s">
        <v>581</v>
      </c>
      <c r="E10360" s="21" t="s">
        <v>366</v>
      </c>
      <c r="F10360" s="12" t="n">
        <v>2</v>
      </c>
      <c r="G10360" s="19" t="n">
        <v>56.75</v>
      </c>
      <c r="H10360" s="19" t="n">
        <v>40.85</v>
      </c>
      <c r="I10360" s="19" t="n">
        <f aca="false">ROUND(F10360*G10360,2)</f>
        <v>113.5</v>
      </c>
      <c r="J10360" s="19" t="n">
        <f aca="false">ROUND(F10360*H10360,2)</f>
        <v>81.7</v>
      </c>
      <c r="K10360" s="19" t="n">
        <f aca="false">INDEX(Pricebook!$L$2:$L$1401,MATCH(D10360,Pricebook!$A$2:$A$1401,0))</f>
        <v>61</v>
      </c>
      <c r="L10360" s="19" t="n">
        <f aca="false">ROUND(F10360*K10360,2)</f>
        <v>122</v>
      </c>
      <c r="M10360" s="24" t="n">
        <f aca="false">DATE(YEAR(C10360),MONTH(C10360),1)</f>
        <v>46266</v>
      </c>
    </row>
    <row r="10361" customFormat="false" ht="15" hidden="false" customHeight="false" outlineLevel="0" collapsed="false">
      <c r="A10361" s="21" t="s">
        <v>4207</v>
      </c>
      <c r="B10361" s="21" t="s">
        <v>3019</v>
      </c>
      <c r="C10361" s="23" t="n">
        <v>46287</v>
      </c>
      <c r="D10361" s="21" t="s">
        <v>414</v>
      </c>
      <c r="E10361" s="21" t="s">
        <v>366</v>
      </c>
      <c r="F10361" s="12" t="n">
        <v>3</v>
      </c>
      <c r="G10361" s="19" t="n">
        <v>10.7</v>
      </c>
      <c r="H10361" s="19" t="n">
        <v>7.73</v>
      </c>
      <c r="I10361" s="19" t="n">
        <f aca="false">ROUND(F10361*G10361,2)</f>
        <v>32.1</v>
      </c>
      <c r="J10361" s="19" t="n">
        <f aca="false">ROUND(F10361*H10361,2)</f>
        <v>23.19</v>
      </c>
      <c r="K10361" s="19" t="n">
        <f aca="false">INDEX(Pricebook!$L$2:$L$1401,MATCH(D10361,Pricebook!$A$2:$A$1401,0))</f>
        <v>11.55</v>
      </c>
      <c r="L10361" s="19" t="n">
        <f aca="false">ROUND(F10361*K10361,2)</f>
        <v>34.65</v>
      </c>
      <c r="M10361" s="24" t="n">
        <f aca="false">DATE(YEAR(C10361),MONTH(C10361),1)</f>
        <v>46266</v>
      </c>
    </row>
    <row r="10362" customFormat="false" ht="15" hidden="false" customHeight="false" outlineLevel="0" collapsed="false">
      <c r="A10362" s="21" t="s">
        <v>4207</v>
      </c>
      <c r="B10362" s="21" t="s">
        <v>3019</v>
      </c>
      <c r="C10362" s="23" t="n">
        <v>46287</v>
      </c>
      <c r="D10362" s="21" t="s">
        <v>1711</v>
      </c>
      <c r="E10362" s="21" t="s">
        <v>1452</v>
      </c>
      <c r="F10362" s="12" t="n">
        <v>2</v>
      </c>
      <c r="G10362" s="19" t="n">
        <v>39.7</v>
      </c>
      <c r="H10362" s="19" t="n">
        <v>24.4</v>
      </c>
      <c r="I10362" s="19" t="n">
        <f aca="false">ROUND(F10362*G10362,2)</f>
        <v>79.4</v>
      </c>
      <c r="J10362" s="19" t="n">
        <f aca="false">ROUND(F10362*H10362,2)</f>
        <v>48.8</v>
      </c>
      <c r="K10362" s="19" t="n">
        <f aca="false">INDEX(Pricebook!$L$2:$L$1401,MATCH(D10362,Pricebook!$A$2:$A$1401,0))</f>
        <v>40.7</v>
      </c>
      <c r="L10362" s="19" t="n">
        <f aca="false">ROUND(F10362*K10362,2)</f>
        <v>81.4</v>
      </c>
      <c r="M10362" s="24" t="n">
        <f aca="false">DATE(YEAR(C10362),MONTH(C10362),1)</f>
        <v>46266</v>
      </c>
    </row>
    <row r="10363" customFormat="false" ht="15" hidden="false" customHeight="false" outlineLevel="0" collapsed="false">
      <c r="A10363" s="21" t="s">
        <v>4207</v>
      </c>
      <c r="B10363" s="21" t="s">
        <v>3019</v>
      </c>
      <c r="C10363" s="23" t="n">
        <v>46287</v>
      </c>
      <c r="D10363" s="21" t="s">
        <v>1608</v>
      </c>
      <c r="E10363" s="21" t="s">
        <v>1452</v>
      </c>
      <c r="F10363" s="12" t="n">
        <v>1</v>
      </c>
      <c r="G10363" s="19" t="n">
        <v>63</v>
      </c>
      <c r="H10363" s="19" t="n">
        <v>38.58</v>
      </c>
      <c r="I10363" s="19" t="n">
        <f aca="false">ROUND(F10363*G10363,2)</f>
        <v>63</v>
      </c>
      <c r="J10363" s="19" t="n">
        <f aca="false">ROUND(F10363*H10363,2)</f>
        <v>38.58</v>
      </c>
      <c r="K10363" s="19" t="n">
        <f aca="false">INDEX(Pricebook!$L$2:$L$1401,MATCH(D10363,Pricebook!$A$2:$A$1401,0))</f>
        <v>64.3</v>
      </c>
      <c r="L10363" s="19" t="n">
        <f aca="false">ROUND(F10363*K10363,2)</f>
        <v>64.3</v>
      </c>
      <c r="M10363" s="24" t="n">
        <f aca="false">DATE(YEAR(C10363),MONTH(C10363),1)</f>
        <v>46266</v>
      </c>
    </row>
    <row r="10364" customFormat="false" ht="15" hidden="false" customHeight="false" outlineLevel="0" collapsed="false">
      <c r="A10364" s="21" t="s">
        <v>4207</v>
      </c>
      <c r="B10364" s="21" t="s">
        <v>3019</v>
      </c>
      <c r="C10364" s="23" t="n">
        <v>46287</v>
      </c>
      <c r="D10364" s="21" t="s">
        <v>1937</v>
      </c>
      <c r="E10364" s="21" t="s">
        <v>1452</v>
      </c>
      <c r="F10364" s="12" t="n">
        <v>7</v>
      </c>
      <c r="G10364" s="19" t="n">
        <v>45.45</v>
      </c>
      <c r="H10364" s="19" t="n">
        <v>28.01</v>
      </c>
      <c r="I10364" s="19" t="n">
        <f aca="false">ROUND(F10364*G10364,2)</f>
        <v>318.15</v>
      </c>
      <c r="J10364" s="19" t="n">
        <f aca="false">ROUND(F10364*H10364,2)</f>
        <v>196.07</v>
      </c>
      <c r="K10364" s="19" t="n">
        <f aca="false">INDEX(Pricebook!$L$2:$L$1401,MATCH(D10364,Pricebook!$A$2:$A$1401,0))</f>
        <v>46.7</v>
      </c>
      <c r="L10364" s="19" t="n">
        <f aca="false">ROUND(F10364*K10364,2)</f>
        <v>326.9</v>
      </c>
      <c r="M10364" s="24" t="n">
        <f aca="false">DATE(YEAR(C10364),MONTH(C10364),1)</f>
        <v>46266</v>
      </c>
    </row>
    <row r="10365" customFormat="false" ht="15" hidden="false" customHeight="false" outlineLevel="0" collapsed="false">
      <c r="A10365" s="21" t="s">
        <v>4207</v>
      </c>
      <c r="B10365" s="21" t="s">
        <v>3019</v>
      </c>
      <c r="C10365" s="23" t="n">
        <v>46287</v>
      </c>
      <c r="D10365" s="21" t="s">
        <v>1911</v>
      </c>
      <c r="E10365" s="21" t="s">
        <v>1452</v>
      </c>
      <c r="F10365" s="12" t="n">
        <v>12</v>
      </c>
      <c r="G10365" s="19" t="n">
        <v>41.2</v>
      </c>
      <c r="H10365" s="19" t="n">
        <v>25.51</v>
      </c>
      <c r="I10365" s="19" t="n">
        <f aca="false">ROUND(F10365*G10365,2)</f>
        <v>494.4</v>
      </c>
      <c r="J10365" s="19" t="n">
        <f aca="false">ROUND(F10365*H10365,2)</f>
        <v>306.12</v>
      </c>
      <c r="K10365" s="19" t="n">
        <f aca="false">INDEX(Pricebook!$L$2:$L$1401,MATCH(D10365,Pricebook!$A$2:$A$1401,0))</f>
        <v>42.55</v>
      </c>
      <c r="L10365" s="19" t="n">
        <f aca="false">ROUND(F10365*K10365,2)</f>
        <v>510.6</v>
      </c>
      <c r="M10365" s="24" t="n">
        <f aca="false">DATE(YEAR(C10365),MONTH(C10365),1)</f>
        <v>46266</v>
      </c>
    </row>
    <row r="10366" customFormat="false" ht="15" hidden="false" customHeight="false" outlineLevel="0" collapsed="false">
      <c r="A10366" s="21" t="s">
        <v>4207</v>
      </c>
      <c r="B10366" s="21" t="s">
        <v>3019</v>
      </c>
      <c r="C10366" s="23" t="n">
        <v>46287</v>
      </c>
      <c r="D10366" s="21" t="s">
        <v>2444</v>
      </c>
      <c r="E10366" s="21" t="s">
        <v>2202</v>
      </c>
      <c r="F10366" s="12" t="n">
        <v>12</v>
      </c>
      <c r="G10366" s="19" t="n">
        <v>9</v>
      </c>
      <c r="H10366" s="19" t="n">
        <v>5.58</v>
      </c>
      <c r="I10366" s="19" t="n">
        <f aca="false">ROUND(F10366*G10366,2)</f>
        <v>108</v>
      </c>
      <c r="J10366" s="19" t="n">
        <f aca="false">ROUND(F10366*H10366,2)</f>
        <v>66.96</v>
      </c>
      <c r="K10366" s="19" t="n">
        <f aca="false">INDEX(Pricebook!$L$2:$L$1401,MATCH(D10366,Pricebook!$A$2:$A$1401,0))</f>
        <v>9.65</v>
      </c>
      <c r="L10366" s="19" t="n">
        <f aca="false">ROUND(F10366*K10366,2)</f>
        <v>115.8</v>
      </c>
      <c r="M10366" s="24" t="n">
        <f aca="false">DATE(YEAR(C10366),MONTH(C10366),1)</f>
        <v>46266</v>
      </c>
    </row>
    <row r="10367" customFormat="false" ht="15" hidden="false" customHeight="false" outlineLevel="0" collapsed="false">
      <c r="A10367" s="21" t="s">
        <v>4207</v>
      </c>
      <c r="B10367" s="21" t="s">
        <v>3019</v>
      </c>
      <c r="C10367" s="23" t="n">
        <v>46287</v>
      </c>
      <c r="D10367" s="21" t="s">
        <v>1604</v>
      </c>
      <c r="E10367" s="21" t="s">
        <v>1452</v>
      </c>
      <c r="F10367" s="12" t="n">
        <v>4</v>
      </c>
      <c r="G10367" s="19" t="n">
        <v>212.2</v>
      </c>
      <c r="H10367" s="19" t="n">
        <v>131.61</v>
      </c>
      <c r="I10367" s="19" t="n">
        <f aca="false">ROUND(F10367*G10367,2)</f>
        <v>848.8</v>
      </c>
      <c r="J10367" s="19" t="n">
        <f aca="false">ROUND(F10367*H10367,2)</f>
        <v>526.44</v>
      </c>
      <c r="K10367" s="19" t="n">
        <f aca="false">INDEX(Pricebook!$L$2:$L$1401,MATCH(D10367,Pricebook!$A$2:$A$1401,0))</f>
        <v>219.35</v>
      </c>
      <c r="L10367" s="19" t="n">
        <f aca="false">ROUND(F10367*K10367,2)</f>
        <v>877.4</v>
      </c>
      <c r="M10367" s="24" t="n">
        <f aca="false">DATE(YEAR(C10367),MONTH(C10367),1)</f>
        <v>46266</v>
      </c>
    </row>
    <row r="10368" customFormat="false" ht="15" hidden="false" customHeight="false" outlineLevel="0" collapsed="false">
      <c r="A10368" s="21" t="s">
        <v>4208</v>
      </c>
      <c r="B10368" s="21" t="s">
        <v>3444</v>
      </c>
      <c r="C10368" s="23" t="n">
        <v>46287</v>
      </c>
      <c r="D10368" s="21" t="s">
        <v>945</v>
      </c>
      <c r="E10368" s="21" t="s">
        <v>366</v>
      </c>
      <c r="F10368" s="12" t="n">
        <v>2</v>
      </c>
      <c r="G10368" s="19" t="n">
        <v>122.4</v>
      </c>
      <c r="H10368" s="19" t="n">
        <v>87.55</v>
      </c>
      <c r="I10368" s="19" t="n">
        <f aca="false">ROUND(F10368*G10368,2)</f>
        <v>244.8</v>
      </c>
      <c r="J10368" s="19" t="n">
        <f aca="false">ROUND(F10368*H10368,2)</f>
        <v>175.1</v>
      </c>
      <c r="K10368" s="19" t="n">
        <f aca="false">INDEX(Pricebook!$L$2:$L$1401,MATCH(D10368,Pricebook!$A$2:$A$1401,0))</f>
        <v>130.7</v>
      </c>
      <c r="L10368" s="19" t="n">
        <f aca="false">ROUND(F10368*K10368,2)</f>
        <v>261.4</v>
      </c>
      <c r="M10368" s="24" t="n">
        <f aca="false">DATE(YEAR(C10368),MONTH(C10368),1)</f>
        <v>46266</v>
      </c>
    </row>
    <row r="10369" customFormat="false" ht="15" hidden="false" customHeight="false" outlineLevel="0" collapsed="false">
      <c r="A10369" s="21" t="s">
        <v>4208</v>
      </c>
      <c r="B10369" s="21" t="s">
        <v>3444</v>
      </c>
      <c r="C10369" s="23" t="n">
        <v>46287</v>
      </c>
      <c r="D10369" s="21" t="s">
        <v>2753</v>
      </c>
      <c r="E10369" s="21" t="s">
        <v>2748</v>
      </c>
      <c r="F10369" s="12" t="n">
        <v>2</v>
      </c>
      <c r="G10369" s="19" t="n">
        <v>29.5</v>
      </c>
      <c r="H10369" s="19" t="n">
        <v>17.6</v>
      </c>
      <c r="I10369" s="19" t="n">
        <f aca="false">ROUND(F10369*G10369,2)</f>
        <v>59</v>
      </c>
      <c r="J10369" s="19" t="n">
        <f aca="false">ROUND(F10369*H10369,2)</f>
        <v>35.2</v>
      </c>
      <c r="K10369" s="19" t="n">
        <f aca="false">INDEX(Pricebook!$L$2:$L$1401,MATCH(D10369,Pricebook!$A$2:$A$1401,0))</f>
        <v>32</v>
      </c>
      <c r="L10369" s="19" t="n">
        <f aca="false">ROUND(F10369*K10369,2)</f>
        <v>64</v>
      </c>
      <c r="M10369" s="24" t="n">
        <f aca="false">DATE(YEAR(C10369),MONTH(C10369),1)</f>
        <v>46266</v>
      </c>
    </row>
    <row r="10370" customFormat="false" ht="15" hidden="false" customHeight="false" outlineLevel="0" collapsed="false">
      <c r="A10370" s="21" t="s">
        <v>4208</v>
      </c>
      <c r="B10370" s="21" t="s">
        <v>3444</v>
      </c>
      <c r="C10370" s="23" t="n">
        <v>46287</v>
      </c>
      <c r="D10370" s="21" t="s">
        <v>266</v>
      </c>
      <c r="E10370" s="21" t="s">
        <v>108</v>
      </c>
      <c r="F10370" s="12" t="n">
        <v>3</v>
      </c>
      <c r="G10370" s="19" t="n">
        <v>15.6</v>
      </c>
      <c r="H10370" s="19" t="n">
        <v>12.07</v>
      </c>
      <c r="I10370" s="19" t="n">
        <f aca="false">ROUND(F10370*G10370,2)</f>
        <v>46.8</v>
      </c>
      <c r="J10370" s="19" t="n">
        <f aca="false">ROUND(F10370*H10370,2)</f>
        <v>36.21</v>
      </c>
      <c r="K10370" s="19" t="n">
        <f aca="false">INDEX(Pricebook!$L$2:$L$1401,MATCH(D10370,Pricebook!$A$2:$A$1401,0))</f>
        <v>17.25</v>
      </c>
      <c r="L10370" s="19" t="n">
        <f aca="false">ROUND(F10370*K10370,2)</f>
        <v>51.75</v>
      </c>
      <c r="M10370" s="24" t="n">
        <f aca="false">DATE(YEAR(C10370),MONTH(C10370),1)</f>
        <v>46266</v>
      </c>
    </row>
    <row r="10371" customFormat="false" ht="15" hidden="false" customHeight="false" outlineLevel="0" collapsed="false">
      <c r="A10371" s="21" t="s">
        <v>4208</v>
      </c>
      <c r="B10371" s="21" t="s">
        <v>3444</v>
      </c>
      <c r="C10371" s="23" t="n">
        <v>46287</v>
      </c>
      <c r="D10371" s="21" t="s">
        <v>859</v>
      </c>
      <c r="E10371" s="21" t="s">
        <v>366</v>
      </c>
      <c r="F10371" s="12" t="n">
        <v>2</v>
      </c>
      <c r="G10371" s="19" t="n">
        <v>19.15</v>
      </c>
      <c r="H10371" s="19" t="n">
        <v>13.74</v>
      </c>
      <c r="I10371" s="19" t="n">
        <f aca="false">ROUND(F10371*G10371,2)</f>
        <v>38.3</v>
      </c>
      <c r="J10371" s="19" t="n">
        <f aca="false">ROUND(F10371*H10371,2)</f>
        <v>27.48</v>
      </c>
      <c r="K10371" s="19" t="n">
        <f aca="false">INDEX(Pricebook!$L$2:$L$1401,MATCH(D10371,Pricebook!$A$2:$A$1401,0))</f>
        <v>20.55</v>
      </c>
      <c r="L10371" s="19" t="n">
        <f aca="false">ROUND(F10371*K10371,2)</f>
        <v>41.1</v>
      </c>
      <c r="M10371" s="24" t="n">
        <f aca="false">DATE(YEAR(C10371),MONTH(C10371),1)</f>
        <v>46266</v>
      </c>
    </row>
    <row r="10372" customFormat="false" ht="15" hidden="false" customHeight="false" outlineLevel="0" collapsed="false">
      <c r="A10372" s="21" t="s">
        <v>4208</v>
      </c>
      <c r="B10372" s="21" t="s">
        <v>3444</v>
      </c>
      <c r="C10372" s="23" t="n">
        <v>46287</v>
      </c>
      <c r="D10372" s="21" t="s">
        <v>1238</v>
      </c>
      <c r="E10372" s="21" t="s">
        <v>971</v>
      </c>
      <c r="F10372" s="12" t="n">
        <v>1</v>
      </c>
      <c r="G10372" s="19" t="n">
        <v>107.15</v>
      </c>
      <c r="H10372" s="19" t="n">
        <v>88.05</v>
      </c>
      <c r="I10372" s="19" t="n">
        <f aca="false">ROUND(F10372*G10372,2)</f>
        <v>107.15</v>
      </c>
      <c r="J10372" s="19" t="n">
        <f aca="false">ROUND(F10372*H10372,2)</f>
        <v>88.05</v>
      </c>
      <c r="K10372" s="19" t="n">
        <f aca="false">INDEX(Pricebook!$L$2:$L$1401,MATCH(D10372,Pricebook!$A$2:$A$1401,0))</f>
        <v>125.8</v>
      </c>
      <c r="L10372" s="19" t="n">
        <f aca="false">ROUND(F10372*K10372,2)</f>
        <v>125.8</v>
      </c>
      <c r="M10372" s="24" t="n">
        <f aca="false">DATE(YEAR(C10372),MONTH(C10372),1)</f>
        <v>46266</v>
      </c>
    </row>
    <row r="10373" customFormat="false" ht="15" hidden="false" customHeight="false" outlineLevel="0" collapsed="false">
      <c r="A10373" s="21" t="s">
        <v>4208</v>
      </c>
      <c r="B10373" s="21" t="s">
        <v>3444</v>
      </c>
      <c r="C10373" s="23" t="n">
        <v>46287</v>
      </c>
      <c r="D10373" s="21" t="s">
        <v>1068</v>
      </c>
      <c r="E10373" s="21" t="s">
        <v>971</v>
      </c>
      <c r="F10373" s="12" t="n">
        <v>15</v>
      </c>
      <c r="G10373" s="19" t="n">
        <v>12.35</v>
      </c>
      <c r="H10373" s="19" t="n">
        <v>10.04</v>
      </c>
      <c r="I10373" s="19" t="n">
        <f aca="false">ROUND(F10373*G10373,2)</f>
        <v>185.25</v>
      </c>
      <c r="J10373" s="19" t="n">
        <f aca="false">ROUND(F10373*H10373,2)</f>
        <v>150.6</v>
      </c>
      <c r="K10373" s="19" t="n">
        <f aca="false">INDEX(Pricebook!$L$2:$L$1401,MATCH(D10373,Pricebook!$A$2:$A$1401,0))</f>
        <v>14.35</v>
      </c>
      <c r="L10373" s="19" t="n">
        <f aca="false">ROUND(F10373*K10373,2)</f>
        <v>215.25</v>
      </c>
      <c r="M10373" s="24" t="n">
        <f aca="false">DATE(YEAR(C10373),MONTH(C10373),1)</f>
        <v>46266</v>
      </c>
    </row>
    <row r="10374" customFormat="false" ht="15" hidden="false" customHeight="false" outlineLevel="0" collapsed="false">
      <c r="A10374" s="21" t="s">
        <v>4209</v>
      </c>
      <c r="B10374" s="21" t="s">
        <v>3518</v>
      </c>
      <c r="C10374" s="23" t="n">
        <v>46287</v>
      </c>
      <c r="D10374" s="21" t="s">
        <v>2573</v>
      </c>
      <c r="E10374" s="21" t="s">
        <v>2466</v>
      </c>
      <c r="F10374" s="12" t="n">
        <v>1</v>
      </c>
      <c r="G10374" s="19" t="n">
        <v>32.4</v>
      </c>
      <c r="H10374" s="19" t="n">
        <v>22.76</v>
      </c>
      <c r="I10374" s="19" t="n">
        <f aca="false">ROUND(F10374*G10374,2)</f>
        <v>32.4</v>
      </c>
      <c r="J10374" s="19" t="n">
        <f aca="false">ROUND(F10374*H10374,2)</f>
        <v>22.76</v>
      </c>
      <c r="K10374" s="19" t="n">
        <f aca="false">INDEX(Pricebook!$L$2:$L$1401,MATCH(D10374,Pricebook!$A$2:$A$1401,0))</f>
        <v>33.5</v>
      </c>
      <c r="L10374" s="19" t="n">
        <f aca="false">ROUND(F10374*K10374,2)</f>
        <v>33.5</v>
      </c>
      <c r="M10374" s="24" t="n">
        <f aca="false">DATE(YEAR(C10374),MONTH(C10374),1)</f>
        <v>46266</v>
      </c>
    </row>
    <row r="10375" customFormat="false" ht="15" hidden="false" customHeight="false" outlineLevel="0" collapsed="false">
      <c r="A10375" s="21" t="s">
        <v>4209</v>
      </c>
      <c r="B10375" s="21" t="s">
        <v>3518</v>
      </c>
      <c r="C10375" s="23" t="n">
        <v>46287</v>
      </c>
      <c r="D10375" s="21" t="s">
        <v>2509</v>
      </c>
      <c r="E10375" s="21" t="s">
        <v>2466</v>
      </c>
      <c r="F10375" s="12" t="n">
        <v>6</v>
      </c>
      <c r="G10375" s="19" t="n">
        <v>7.3</v>
      </c>
      <c r="H10375" s="19" t="n">
        <v>4.58</v>
      </c>
      <c r="I10375" s="19" t="n">
        <f aca="false">ROUND(F10375*G10375,2)</f>
        <v>43.8</v>
      </c>
      <c r="J10375" s="19" t="n">
        <f aca="false">ROUND(F10375*H10375,2)</f>
        <v>27.48</v>
      </c>
      <c r="K10375" s="19" t="n">
        <f aca="false">INDEX(Pricebook!$L$2:$L$1401,MATCH(D10375,Pricebook!$A$2:$A$1401,0))</f>
        <v>7.65</v>
      </c>
      <c r="L10375" s="19" t="n">
        <f aca="false">ROUND(F10375*K10375,2)</f>
        <v>45.9</v>
      </c>
      <c r="M10375" s="24" t="n">
        <f aca="false">DATE(YEAR(C10375),MONTH(C10375),1)</f>
        <v>46266</v>
      </c>
    </row>
    <row r="10376" customFormat="false" ht="15" hidden="false" customHeight="false" outlineLevel="0" collapsed="false">
      <c r="A10376" s="21" t="s">
        <v>4209</v>
      </c>
      <c r="B10376" s="21" t="s">
        <v>3518</v>
      </c>
      <c r="C10376" s="23" t="n">
        <v>46287</v>
      </c>
      <c r="D10376" s="21" t="s">
        <v>1378</v>
      </c>
      <c r="E10376" s="21" t="s">
        <v>971</v>
      </c>
      <c r="F10376" s="12" t="n">
        <v>4</v>
      </c>
      <c r="G10376" s="19" t="n">
        <v>1.35</v>
      </c>
      <c r="H10376" s="19" t="n">
        <v>1.13</v>
      </c>
      <c r="I10376" s="19" t="n">
        <f aca="false">ROUND(F10376*G10376,2)</f>
        <v>5.4</v>
      </c>
      <c r="J10376" s="19" t="n">
        <f aca="false">ROUND(F10376*H10376,2)</f>
        <v>4.52</v>
      </c>
      <c r="K10376" s="19" t="n">
        <f aca="false">INDEX(Pricebook!$L$2:$L$1401,MATCH(D10376,Pricebook!$A$2:$A$1401,0))</f>
        <v>1.5</v>
      </c>
      <c r="L10376" s="19" t="n">
        <f aca="false">ROUND(F10376*K10376,2)</f>
        <v>6</v>
      </c>
      <c r="M10376" s="24" t="n">
        <f aca="false">DATE(YEAR(C10376),MONTH(C10376),1)</f>
        <v>46266</v>
      </c>
    </row>
    <row r="10377" customFormat="false" ht="15" hidden="false" customHeight="false" outlineLevel="0" collapsed="false">
      <c r="A10377" s="21" t="s">
        <v>4209</v>
      </c>
      <c r="B10377" s="21" t="s">
        <v>3518</v>
      </c>
      <c r="C10377" s="23" t="n">
        <v>46287</v>
      </c>
      <c r="D10377" s="21" t="s">
        <v>1062</v>
      </c>
      <c r="E10377" s="21" t="s">
        <v>971</v>
      </c>
      <c r="F10377" s="12" t="n">
        <v>1</v>
      </c>
      <c r="G10377" s="19" t="n">
        <v>78</v>
      </c>
      <c r="H10377" s="19" t="n">
        <v>63.75</v>
      </c>
      <c r="I10377" s="19" t="n">
        <f aca="false">ROUND(F10377*G10377,2)</f>
        <v>78</v>
      </c>
      <c r="J10377" s="19" t="n">
        <f aca="false">ROUND(F10377*H10377,2)</f>
        <v>63.75</v>
      </c>
      <c r="K10377" s="19" t="n">
        <f aca="false">INDEX(Pricebook!$L$2:$L$1401,MATCH(D10377,Pricebook!$A$2:$A$1401,0))</f>
        <v>91.1</v>
      </c>
      <c r="L10377" s="19" t="n">
        <f aca="false">ROUND(F10377*K10377,2)</f>
        <v>91.1</v>
      </c>
      <c r="M10377" s="24" t="n">
        <f aca="false">DATE(YEAR(C10377),MONTH(C10377),1)</f>
        <v>46266</v>
      </c>
    </row>
    <row r="10378" customFormat="false" ht="15" hidden="false" customHeight="false" outlineLevel="0" collapsed="false">
      <c r="A10378" s="21" t="s">
        <v>4209</v>
      </c>
      <c r="B10378" s="21" t="s">
        <v>3518</v>
      </c>
      <c r="C10378" s="23" t="n">
        <v>46287</v>
      </c>
      <c r="D10378" s="21" t="s">
        <v>1424</v>
      </c>
      <c r="E10378" s="21" t="s">
        <v>971</v>
      </c>
      <c r="F10378" s="12" t="n">
        <v>4</v>
      </c>
      <c r="G10378" s="19" t="n">
        <v>12.3</v>
      </c>
      <c r="H10378" s="19" t="n">
        <v>9.89</v>
      </c>
      <c r="I10378" s="19" t="n">
        <f aca="false">ROUND(F10378*G10378,2)</f>
        <v>49.2</v>
      </c>
      <c r="J10378" s="19" t="n">
        <f aca="false">ROUND(F10378*H10378,2)</f>
        <v>39.56</v>
      </c>
      <c r="K10378" s="19" t="n">
        <f aca="false">INDEX(Pricebook!$L$2:$L$1401,MATCH(D10378,Pricebook!$A$2:$A$1401,0))</f>
        <v>14.15</v>
      </c>
      <c r="L10378" s="19" t="n">
        <f aca="false">ROUND(F10378*K10378,2)</f>
        <v>56.6</v>
      </c>
      <c r="M10378" s="24" t="n">
        <f aca="false">DATE(YEAR(C10378),MONTH(C10378),1)</f>
        <v>46266</v>
      </c>
    </row>
    <row r="10379" customFormat="false" ht="15" hidden="false" customHeight="false" outlineLevel="0" collapsed="false">
      <c r="A10379" s="21" t="s">
        <v>4209</v>
      </c>
      <c r="B10379" s="21" t="s">
        <v>3518</v>
      </c>
      <c r="C10379" s="23" t="n">
        <v>46287</v>
      </c>
      <c r="D10379" s="21" t="s">
        <v>2583</v>
      </c>
      <c r="E10379" s="21" t="s">
        <v>2466</v>
      </c>
      <c r="F10379" s="12" t="n">
        <v>3</v>
      </c>
      <c r="G10379" s="19" t="n">
        <v>124.3</v>
      </c>
      <c r="H10379" s="19" t="n">
        <v>81.42</v>
      </c>
      <c r="I10379" s="19" t="n">
        <f aca="false">ROUND(F10379*G10379,2)</f>
        <v>372.9</v>
      </c>
      <c r="J10379" s="19" t="n">
        <f aca="false">ROUND(F10379*H10379,2)</f>
        <v>244.26</v>
      </c>
      <c r="K10379" s="19" t="n">
        <f aca="false">INDEX(Pricebook!$L$2:$L$1401,MATCH(D10379,Pricebook!$A$2:$A$1401,0))</f>
        <v>129.25</v>
      </c>
      <c r="L10379" s="19" t="n">
        <f aca="false">ROUND(F10379*K10379,2)</f>
        <v>387.75</v>
      </c>
      <c r="M10379" s="24" t="n">
        <f aca="false">DATE(YEAR(C10379),MONTH(C10379),1)</f>
        <v>46266</v>
      </c>
    </row>
    <row r="10380" customFormat="false" ht="15" hidden="false" customHeight="false" outlineLevel="0" collapsed="false">
      <c r="A10380" s="21" t="s">
        <v>4210</v>
      </c>
      <c r="B10380" s="21" t="s">
        <v>3652</v>
      </c>
      <c r="C10380" s="23" t="n">
        <v>46287</v>
      </c>
      <c r="D10380" s="21" t="s">
        <v>2048</v>
      </c>
      <c r="E10380" s="21" t="s">
        <v>1941</v>
      </c>
      <c r="F10380" s="12" t="n">
        <v>4</v>
      </c>
      <c r="G10380" s="19" t="n">
        <v>61.3</v>
      </c>
      <c r="H10380" s="19" t="n">
        <v>39.32</v>
      </c>
      <c r="I10380" s="19" t="n">
        <f aca="false">ROUND(F10380*G10380,2)</f>
        <v>245.2</v>
      </c>
      <c r="J10380" s="19" t="n">
        <f aca="false">ROUND(F10380*H10380,2)</f>
        <v>157.28</v>
      </c>
      <c r="K10380" s="19" t="n">
        <f aca="false">INDEX(Pricebook!$L$2:$L$1401,MATCH(D10380,Pricebook!$A$2:$A$1401,0))</f>
        <v>63.45</v>
      </c>
      <c r="L10380" s="19" t="n">
        <f aca="false">ROUND(F10380*K10380,2)</f>
        <v>253.8</v>
      </c>
      <c r="M10380" s="24" t="n">
        <f aca="false">DATE(YEAR(C10380),MONTH(C10380),1)</f>
        <v>46266</v>
      </c>
    </row>
    <row r="10381" customFormat="false" ht="15" hidden="false" customHeight="false" outlineLevel="0" collapsed="false">
      <c r="A10381" s="21" t="s">
        <v>4210</v>
      </c>
      <c r="B10381" s="21" t="s">
        <v>3652</v>
      </c>
      <c r="C10381" s="23" t="n">
        <v>46287</v>
      </c>
      <c r="D10381" s="21" t="s">
        <v>374</v>
      </c>
      <c r="E10381" s="21" t="s">
        <v>366</v>
      </c>
      <c r="F10381" s="12" t="n">
        <v>2</v>
      </c>
      <c r="G10381" s="19" t="n">
        <v>30.45</v>
      </c>
      <c r="H10381" s="19" t="n">
        <v>21.84</v>
      </c>
      <c r="I10381" s="19" t="n">
        <f aca="false">ROUND(F10381*G10381,2)</f>
        <v>60.9</v>
      </c>
      <c r="J10381" s="19" t="n">
        <f aca="false">ROUND(F10381*H10381,2)</f>
        <v>43.68</v>
      </c>
      <c r="K10381" s="19" t="n">
        <f aca="false">INDEX(Pricebook!$L$2:$L$1401,MATCH(D10381,Pricebook!$A$2:$A$1401,0))</f>
        <v>32.6</v>
      </c>
      <c r="L10381" s="19" t="n">
        <f aca="false">ROUND(F10381*K10381,2)</f>
        <v>65.2</v>
      </c>
      <c r="M10381" s="24" t="n">
        <f aca="false">DATE(YEAR(C10381),MONTH(C10381),1)</f>
        <v>46266</v>
      </c>
    </row>
    <row r="10382" customFormat="false" ht="15" hidden="false" customHeight="false" outlineLevel="0" collapsed="false">
      <c r="A10382" s="21" t="s">
        <v>4210</v>
      </c>
      <c r="B10382" s="21" t="s">
        <v>3652</v>
      </c>
      <c r="C10382" s="23" t="n">
        <v>46287</v>
      </c>
      <c r="D10382" s="21" t="s">
        <v>719</v>
      </c>
      <c r="E10382" s="21" t="s">
        <v>366</v>
      </c>
      <c r="F10382" s="12" t="n">
        <v>4</v>
      </c>
      <c r="G10382" s="19" t="n">
        <v>12.15</v>
      </c>
      <c r="H10382" s="19" t="n">
        <v>9.85</v>
      </c>
      <c r="I10382" s="19" t="n">
        <f aca="false">ROUND(F10382*G10382,2)</f>
        <v>48.6</v>
      </c>
      <c r="J10382" s="19" t="n">
        <f aca="false">ROUND(F10382*H10382,2)</f>
        <v>39.4</v>
      </c>
      <c r="K10382" s="19" t="n">
        <f aca="false">INDEX(Pricebook!$L$2:$L$1401,MATCH(D10382,Pricebook!$A$2:$A$1401,0))</f>
        <v>13</v>
      </c>
      <c r="L10382" s="19" t="n">
        <f aca="false">ROUND(F10382*K10382,2)</f>
        <v>52</v>
      </c>
      <c r="M10382" s="24" t="n">
        <f aca="false">DATE(YEAR(C10382),MONTH(C10382),1)</f>
        <v>46266</v>
      </c>
    </row>
    <row r="10383" customFormat="false" ht="15" hidden="false" customHeight="false" outlineLevel="0" collapsed="false">
      <c r="A10383" s="21" t="s">
        <v>4210</v>
      </c>
      <c r="B10383" s="21" t="s">
        <v>3652</v>
      </c>
      <c r="C10383" s="23" t="n">
        <v>46287</v>
      </c>
      <c r="D10383" s="21" t="s">
        <v>2870</v>
      </c>
      <c r="E10383" s="21" t="s">
        <v>2748</v>
      </c>
      <c r="F10383" s="12" t="n">
        <v>4</v>
      </c>
      <c r="G10383" s="19" t="n">
        <v>94.55</v>
      </c>
      <c r="H10383" s="19" t="n">
        <v>56.76</v>
      </c>
      <c r="I10383" s="19" t="n">
        <f aca="false">ROUND(F10383*G10383,2)</f>
        <v>378.2</v>
      </c>
      <c r="J10383" s="19" t="n">
        <f aca="false">ROUND(F10383*H10383,2)</f>
        <v>227.04</v>
      </c>
      <c r="K10383" s="19" t="n">
        <f aca="false">INDEX(Pricebook!$L$2:$L$1401,MATCH(D10383,Pricebook!$A$2:$A$1401,0))</f>
        <v>103.2</v>
      </c>
      <c r="L10383" s="19" t="n">
        <f aca="false">ROUND(F10383*K10383,2)</f>
        <v>412.8</v>
      </c>
      <c r="M10383" s="24" t="n">
        <f aca="false">DATE(YEAR(C10383),MONTH(C10383),1)</f>
        <v>46266</v>
      </c>
    </row>
    <row r="10384" customFormat="false" ht="15" hidden="false" customHeight="false" outlineLevel="0" collapsed="false">
      <c r="A10384" s="21" t="s">
        <v>4210</v>
      </c>
      <c r="B10384" s="21" t="s">
        <v>3652</v>
      </c>
      <c r="C10384" s="23" t="n">
        <v>46287</v>
      </c>
      <c r="D10384" s="21" t="s">
        <v>585</v>
      </c>
      <c r="E10384" s="21" t="s">
        <v>366</v>
      </c>
      <c r="F10384" s="12" t="n">
        <v>2</v>
      </c>
      <c r="G10384" s="19" t="n">
        <v>15.8</v>
      </c>
      <c r="H10384" s="19" t="n">
        <v>11.52</v>
      </c>
      <c r="I10384" s="19" t="n">
        <f aca="false">ROUND(F10384*G10384,2)</f>
        <v>31.6</v>
      </c>
      <c r="J10384" s="19" t="n">
        <f aca="false">ROUND(F10384*H10384,2)</f>
        <v>23.04</v>
      </c>
      <c r="K10384" s="19" t="n">
        <f aca="false">INDEX(Pricebook!$L$2:$L$1401,MATCH(D10384,Pricebook!$A$2:$A$1401,0))</f>
        <v>17.2</v>
      </c>
      <c r="L10384" s="19" t="n">
        <f aca="false">ROUND(F10384*K10384,2)</f>
        <v>34.4</v>
      </c>
      <c r="M10384" s="24" t="n">
        <f aca="false">DATE(YEAR(C10384),MONTH(C10384),1)</f>
        <v>46266</v>
      </c>
    </row>
    <row r="10385" customFormat="false" ht="15" hidden="false" customHeight="false" outlineLevel="0" collapsed="false">
      <c r="A10385" s="21" t="s">
        <v>4210</v>
      </c>
      <c r="B10385" s="21" t="s">
        <v>3652</v>
      </c>
      <c r="C10385" s="23" t="n">
        <v>46287</v>
      </c>
      <c r="D10385" s="21" t="s">
        <v>1136</v>
      </c>
      <c r="E10385" s="21" t="s">
        <v>971</v>
      </c>
      <c r="F10385" s="12" t="n">
        <v>1</v>
      </c>
      <c r="G10385" s="19" t="n">
        <v>267.45</v>
      </c>
      <c r="H10385" s="19" t="n">
        <v>219.94</v>
      </c>
      <c r="I10385" s="19" t="n">
        <f aca="false">ROUND(F10385*G10385,2)</f>
        <v>267.45</v>
      </c>
      <c r="J10385" s="19" t="n">
        <f aca="false">ROUND(F10385*H10385,2)</f>
        <v>219.94</v>
      </c>
      <c r="K10385" s="19" t="n">
        <f aca="false">INDEX(Pricebook!$L$2:$L$1401,MATCH(D10385,Pricebook!$A$2:$A$1401,0))</f>
        <v>294.2</v>
      </c>
      <c r="L10385" s="19" t="n">
        <f aca="false">ROUND(F10385*K10385,2)</f>
        <v>294.2</v>
      </c>
      <c r="M10385" s="24" t="n">
        <f aca="false">DATE(YEAR(C10385),MONTH(C10385),1)</f>
        <v>46266</v>
      </c>
    </row>
    <row r="10386" customFormat="false" ht="15" hidden="false" customHeight="false" outlineLevel="0" collapsed="false">
      <c r="A10386" s="21" t="s">
        <v>4210</v>
      </c>
      <c r="B10386" s="21" t="s">
        <v>3652</v>
      </c>
      <c r="C10386" s="23" t="n">
        <v>46287</v>
      </c>
      <c r="D10386" s="21" t="s">
        <v>2014</v>
      </c>
      <c r="E10386" s="21" t="s">
        <v>1941</v>
      </c>
      <c r="F10386" s="12" t="n">
        <v>1</v>
      </c>
      <c r="G10386" s="19" t="n">
        <v>125.85</v>
      </c>
      <c r="H10386" s="19" t="n">
        <v>81.94</v>
      </c>
      <c r="I10386" s="19" t="n">
        <f aca="false">ROUND(F10386*G10386,2)</f>
        <v>125.85</v>
      </c>
      <c r="J10386" s="19" t="n">
        <f aca="false">ROUND(F10386*H10386,2)</f>
        <v>81.94</v>
      </c>
      <c r="K10386" s="19" t="n">
        <f aca="false">INDEX(Pricebook!$L$2:$L$1401,MATCH(D10386,Pricebook!$A$2:$A$1401,0))</f>
        <v>132.2</v>
      </c>
      <c r="L10386" s="19" t="n">
        <f aca="false">ROUND(F10386*K10386,2)</f>
        <v>132.2</v>
      </c>
      <c r="M10386" s="24" t="n">
        <f aca="false">DATE(YEAR(C10386),MONTH(C10386),1)</f>
        <v>46266</v>
      </c>
    </row>
    <row r="10387" customFormat="false" ht="15" hidden="false" customHeight="false" outlineLevel="0" collapsed="false">
      <c r="A10387" s="21" t="s">
        <v>4210</v>
      </c>
      <c r="B10387" s="21" t="s">
        <v>3652</v>
      </c>
      <c r="C10387" s="23" t="n">
        <v>46287</v>
      </c>
      <c r="D10387" s="21" t="s">
        <v>969</v>
      </c>
      <c r="E10387" s="21" t="s">
        <v>971</v>
      </c>
      <c r="F10387" s="12" t="n">
        <v>2</v>
      </c>
      <c r="G10387" s="19" t="n">
        <v>94.5</v>
      </c>
      <c r="H10387" s="19" t="n">
        <v>77.47</v>
      </c>
      <c r="I10387" s="19" t="n">
        <f aca="false">ROUND(F10387*G10387,2)</f>
        <v>189</v>
      </c>
      <c r="J10387" s="19" t="n">
        <f aca="false">ROUND(F10387*H10387,2)</f>
        <v>154.94</v>
      </c>
      <c r="K10387" s="19" t="n">
        <f aca="false">INDEX(Pricebook!$L$2:$L$1401,MATCH(D10387,Pricebook!$A$2:$A$1401,0))</f>
        <v>110.7</v>
      </c>
      <c r="L10387" s="19" t="n">
        <f aca="false">ROUND(F10387*K10387,2)</f>
        <v>221.4</v>
      </c>
      <c r="M10387" s="24" t="n">
        <f aca="false">DATE(YEAR(C10387),MONTH(C10387),1)</f>
        <v>46266</v>
      </c>
    </row>
    <row r="10388" customFormat="false" ht="15" hidden="false" customHeight="false" outlineLevel="0" collapsed="false">
      <c r="A10388" s="21" t="s">
        <v>4210</v>
      </c>
      <c r="B10388" s="21" t="s">
        <v>3652</v>
      </c>
      <c r="C10388" s="23" t="n">
        <v>46287</v>
      </c>
      <c r="D10388" s="21" t="s">
        <v>1954</v>
      </c>
      <c r="E10388" s="21" t="s">
        <v>1941</v>
      </c>
      <c r="F10388" s="12" t="n">
        <v>3</v>
      </c>
      <c r="G10388" s="19" t="n">
        <v>69.55</v>
      </c>
      <c r="H10388" s="19" t="n">
        <v>44.87</v>
      </c>
      <c r="I10388" s="19" t="n">
        <f aca="false">ROUND(F10388*G10388,2)</f>
        <v>208.65</v>
      </c>
      <c r="J10388" s="19" t="n">
        <f aca="false">ROUND(F10388*H10388,2)</f>
        <v>134.61</v>
      </c>
      <c r="K10388" s="19" t="n">
        <f aca="false">INDEX(Pricebook!$L$2:$L$1401,MATCH(D10388,Pricebook!$A$2:$A$1401,0))</f>
        <v>72.4</v>
      </c>
      <c r="L10388" s="19" t="n">
        <f aca="false">ROUND(F10388*K10388,2)</f>
        <v>217.2</v>
      </c>
      <c r="M10388" s="24" t="n">
        <f aca="false">DATE(YEAR(C10388),MONTH(C10388),1)</f>
        <v>46266</v>
      </c>
    </row>
    <row r="10389" customFormat="false" ht="15" hidden="false" customHeight="false" outlineLevel="0" collapsed="false">
      <c r="A10389" s="21" t="s">
        <v>4210</v>
      </c>
      <c r="B10389" s="21" t="s">
        <v>3652</v>
      </c>
      <c r="C10389" s="23" t="n">
        <v>46287</v>
      </c>
      <c r="D10389" s="21" t="s">
        <v>2910</v>
      </c>
      <c r="E10389" s="21" t="s">
        <v>2748</v>
      </c>
      <c r="F10389" s="12" t="n">
        <v>1</v>
      </c>
      <c r="G10389" s="19" t="n">
        <v>24.55</v>
      </c>
      <c r="H10389" s="19" t="n">
        <v>14.92</v>
      </c>
      <c r="I10389" s="19" t="n">
        <f aca="false">ROUND(F10389*G10389,2)</f>
        <v>24.55</v>
      </c>
      <c r="J10389" s="19" t="n">
        <f aca="false">ROUND(F10389*H10389,2)</f>
        <v>14.92</v>
      </c>
      <c r="K10389" s="19" t="n">
        <f aca="false">INDEX(Pricebook!$L$2:$L$1401,MATCH(D10389,Pricebook!$A$2:$A$1401,0))</f>
        <v>27.05</v>
      </c>
      <c r="L10389" s="19" t="n">
        <f aca="false">ROUND(F10389*K10389,2)</f>
        <v>27.05</v>
      </c>
      <c r="M10389" s="24" t="n">
        <f aca="false">DATE(YEAR(C10389),MONTH(C10389),1)</f>
        <v>46266</v>
      </c>
    </row>
    <row r="10390" customFormat="false" ht="15" hidden="false" customHeight="false" outlineLevel="0" collapsed="false">
      <c r="A10390" s="21" t="s">
        <v>4210</v>
      </c>
      <c r="B10390" s="21" t="s">
        <v>3652</v>
      </c>
      <c r="C10390" s="23" t="n">
        <v>46287</v>
      </c>
      <c r="D10390" s="21" t="s">
        <v>2044</v>
      </c>
      <c r="E10390" s="21" t="s">
        <v>1941</v>
      </c>
      <c r="F10390" s="12" t="n">
        <v>2</v>
      </c>
      <c r="G10390" s="19" t="n">
        <v>52.1</v>
      </c>
      <c r="H10390" s="19" t="n">
        <v>33.65</v>
      </c>
      <c r="I10390" s="19" t="n">
        <f aca="false">ROUND(F10390*G10390,2)</f>
        <v>104.2</v>
      </c>
      <c r="J10390" s="19" t="n">
        <f aca="false">ROUND(F10390*H10390,2)</f>
        <v>67.3</v>
      </c>
      <c r="K10390" s="19" t="n">
        <f aca="false">INDEX(Pricebook!$L$2:$L$1401,MATCH(D10390,Pricebook!$A$2:$A$1401,0))</f>
        <v>54.3</v>
      </c>
      <c r="L10390" s="19" t="n">
        <f aca="false">ROUND(F10390*K10390,2)</f>
        <v>108.6</v>
      </c>
      <c r="M10390" s="24" t="n">
        <f aca="false">DATE(YEAR(C10390),MONTH(C10390),1)</f>
        <v>46266</v>
      </c>
    </row>
    <row r="10391" customFormat="false" ht="15" hidden="false" customHeight="false" outlineLevel="0" collapsed="false">
      <c r="A10391" s="21" t="s">
        <v>4210</v>
      </c>
      <c r="B10391" s="21" t="s">
        <v>3652</v>
      </c>
      <c r="C10391" s="23" t="n">
        <v>46287</v>
      </c>
      <c r="D10391" s="21" t="s">
        <v>1970</v>
      </c>
      <c r="E10391" s="21" t="s">
        <v>1941</v>
      </c>
      <c r="F10391" s="12" t="n">
        <v>1</v>
      </c>
      <c r="G10391" s="19" t="n">
        <v>77.45</v>
      </c>
      <c r="H10391" s="19" t="n">
        <v>49.45</v>
      </c>
      <c r="I10391" s="19" t="n">
        <f aca="false">ROUND(F10391*G10391,2)</f>
        <v>77.45</v>
      </c>
      <c r="J10391" s="19" t="n">
        <f aca="false">ROUND(F10391*H10391,2)</f>
        <v>49.45</v>
      </c>
      <c r="K10391" s="19" t="n">
        <f aca="false">INDEX(Pricebook!$L$2:$L$1401,MATCH(D10391,Pricebook!$A$2:$A$1401,0))</f>
        <v>79.8</v>
      </c>
      <c r="L10391" s="19" t="n">
        <f aca="false">ROUND(F10391*K10391,2)</f>
        <v>79.8</v>
      </c>
      <c r="M10391" s="24" t="n">
        <f aca="false">DATE(YEAR(C10391),MONTH(C10391),1)</f>
        <v>46266</v>
      </c>
    </row>
    <row r="10392" customFormat="false" ht="15" hidden="false" customHeight="false" outlineLevel="0" collapsed="false">
      <c r="A10392" s="21" t="s">
        <v>4210</v>
      </c>
      <c r="B10392" s="21" t="s">
        <v>3652</v>
      </c>
      <c r="C10392" s="23" t="n">
        <v>46287</v>
      </c>
      <c r="D10392" s="21" t="s">
        <v>1154</v>
      </c>
      <c r="E10392" s="21" t="s">
        <v>971</v>
      </c>
      <c r="F10392" s="12" t="n">
        <v>2</v>
      </c>
      <c r="G10392" s="19" t="n">
        <v>40.1</v>
      </c>
      <c r="H10392" s="19" t="n">
        <v>32.93</v>
      </c>
      <c r="I10392" s="19" t="n">
        <f aca="false">ROUND(F10392*G10392,2)</f>
        <v>80.2</v>
      </c>
      <c r="J10392" s="19" t="n">
        <f aca="false">ROUND(F10392*H10392,2)</f>
        <v>65.86</v>
      </c>
      <c r="K10392" s="19" t="n">
        <f aca="false">INDEX(Pricebook!$L$2:$L$1401,MATCH(D10392,Pricebook!$A$2:$A$1401,0))</f>
        <v>47.05</v>
      </c>
      <c r="L10392" s="19" t="n">
        <f aca="false">ROUND(F10392*K10392,2)</f>
        <v>94.1</v>
      </c>
      <c r="M10392" s="24" t="n">
        <f aca="false">DATE(YEAR(C10392),MONTH(C10392),1)</f>
        <v>46266</v>
      </c>
    </row>
    <row r="10393" customFormat="false" ht="15" hidden="false" customHeight="false" outlineLevel="0" collapsed="false">
      <c r="A10393" s="21" t="s">
        <v>4211</v>
      </c>
      <c r="B10393" s="21" t="s">
        <v>3502</v>
      </c>
      <c r="C10393" s="23" t="n">
        <v>46288</v>
      </c>
      <c r="D10393" s="21" t="s">
        <v>296</v>
      </c>
      <c r="E10393" s="21" t="s">
        <v>108</v>
      </c>
      <c r="F10393" s="12" t="n">
        <v>1</v>
      </c>
      <c r="G10393" s="19" t="n">
        <v>72.9</v>
      </c>
      <c r="H10393" s="19" t="n">
        <v>55.74</v>
      </c>
      <c r="I10393" s="19" t="n">
        <f aca="false">ROUND(F10393*G10393,2)</f>
        <v>72.9</v>
      </c>
      <c r="J10393" s="19" t="n">
        <f aca="false">ROUND(F10393*H10393,2)</f>
        <v>55.74</v>
      </c>
      <c r="K10393" s="19" t="n">
        <f aca="false">INDEX(Pricebook!$L$2:$L$1401,MATCH(D10393,Pricebook!$A$2:$A$1401,0))</f>
        <v>79.65</v>
      </c>
      <c r="L10393" s="19" t="n">
        <f aca="false">ROUND(F10393*K10393,2)</f>
        <v>79.65</v>
      </c>
      <c r="M10393" s="24" t="n">
        <f aca="false">DATE(YEAR(C10393),MONTH(C10393),1)</f>
        <v>46266</v>
      </c>
    </row>
    <row r="10394" customFormat="false" ht="15" hidden="false" customHeight="false" outlineLevel="0" collapsed="false">
      <c r="A10394" s="21" t="s">
        <v>4211</v>
      </c>
      <c r="B10394" s="21" t="s">
        <v>3502</v>
      </c>
      <c r="C10394" s="23" t="n">
        <v>46288</v>
      </c>
      <c r="D10394" s="21" t="s">
        <v>1062</v>
      </c>
      <c r="E10394" s="21" t="s">
        <v>971</v>
      </c>
      <c r="F10394" s="12" t="n">
        <v>1</v>
      </c>
      <c r="G10394" s="19" t="n">
        <v>78</v>
      </c>
      <c r="H10394" s="19" t="n">
        <v>63.75</v>
      </c>
      <c r="I10394" s="19" t="n">
        <f aca="false">ROUND(F10394*G10394,2)</f>
        <v>78</v>
      </c>
      <c r="J10394" s="19" t="n">
        <f aca="false">ROUND(F10394*H10394,2)</f>
        <v>63.75</v>
      </c>
      <c r="K10394" s="19" t="n">
        <f aca="false">INDEX(Pricebook!$L$2:$L$1401,MATCH(D10394,Pricebook!$A$2:$A$1401,0))</f>
        <v>91.1</v>
      </c>
      <c r="L10394" s="19" t="n">
        <f aca="false">ROUND(F10394*K10394,2)</f>
        <v>91.1</v>
      </c>
      <c r="M10394" s="24" t="n">
        <f aca="false">DATE(YEAR(C10394),MONTH(C10394),1)</f>
        <v>46266</v>
      </c>
    </row>
    <row r="10395" customFormat="false" ht="15" hidden="false" customHeight="false" outlineLevel="0" collapsed="false">
      <c r="A10395" s="21" t="s">
        <v>4211</v>
      </c>
      <c r="B10395" s="21" t="s">
        <v>3502</v>
      </c>
      <c r="C10395" s="23" t="n">
        <v>46288</v>
      </c>
      <c r="D10395" s="21" t="s">
        <v>665</v>
      </c>
      <c r="E10395" s="21" t="s">
        <v>366</v>
      </c>
      <c r="F10395" s="12" t="n">
        <v>3</v>
      </c>
      <c r="G10395" s="19" t="n">
        <v>28.25</v>
      </c>
      <c r="H10395" s="19" t="n">
        <v>20.57</v>
      </c>
      <c r="I10395" s="19" t="n">
        <f aca="false">ROUND(F10395*G10395,2)</f>
        <v>84.75</v>
      </c>
      <c r="J10395" s="19" t="n">
        <f aca="false">ROUND(F10395*H10395,2)</f>
        <v>61.71</v>
      </c>
      <c r="K10395" s="19" t="n">
        <f aca="false">INDEX(Pricebook!$L$2:$L$1401,MATCH(D10395,Pricebook!$A$2:$A$1401,0))</f>
        <v>30.75</v>
      </c>
      <c r="L10395" s="19" t="n">
        <f aca="false">ROUND(F10395*K10395,2)</f>
        <v>92.25</v>
      </c>
      <c r="M10395" s="24" t="n">
        <f aca="false">DATE(YEAR(C10395),MONTH(C10395),1)</f>
        <v>46266</v>
      </c>
    </row>
    <row r="10396" customFormat="false" ht="15" hidden="false" customHeight="false" outlineLevel="0" collapsed="false">
      <c r="A10396" s="21" t="s">
        <v>4211</v>
      </c>
      <c r="B10396" s="21" t="s">
        <v>3502</v>
      </c>
      <c r="C10396" s="23" t="n">
        <v>46288</v>
      </c>
      <c r="D10396" s="21" t="s">
        <v>461</v>
      </c>
      <c r="E10396" s="21" t="s">
        <v>366</v>
      </c>
      <c r="F10396" s="12" t="n">
        <v>3</v>
      </c>
      <c r="G10396" s="19" t="n">
        <v>69</v>
      </c>
      <c r="H10396" s="19" t="n">
        <v>51.51</v>
      </c>
      <c r="I10396" s="19" t="n">
        <f aca="false">ROUND(F10396*G10396,2)</f>
        <v>207</v>
      </c>
      <c r="J10396" s="19" t="n">
        <f aca="false">ROUND(F10396*H10396,2)</f>
        <v>154.53</v>
      </c>
      <c r="K10396" s="19" t="n">
        <f aca="false">INDEX(Pricebook!$L$2:$L$1401,MATCH(D10396,Pricebook!$A$2:$A$1401,0))</f>
        <v>73.6</v>
      </c>
      <c r="L10396" s="19" t="n">
        <f aca="false">ROUND(F10396*K10396,2)</f>
        <v>220.8</v>
      </c>
      <c r="M10396" s="24" t="n">
        <f aca="false">DATE(YEAR(C10396),MONTH(C10396),1)</f>
        <v>46266</v>
      </c>
    </row>
    <row r="10397" customFormat="false" ht="15" hidden="false" customHeight="false" outlineLevel="0" collapsed="false">
      <c r="A10397" s="21" t="s">
        <v>4211</v>
      </c>
      <c r="B10397" s="21" t="s">
        <v>3502</v>
      </c>
      <c r="C10397" s="23" t="n">
        <v>46288</v>
      </c>
      <c r="D10397" s="21" t="s">
        <v>298</v>
      </c>
      <c r="E10397" s="21" t="s">
        <v>108</v>
      </c>
      <c r="F10397" s="12" t="n">
        <v>1</v>
      </c>
      <c r="G10397" s="19" t="n">
        <v>82.5</v>
      </c>
      <c r="H10397" s="19" t="n">
        <v>71.86</v>
      </c>
      <c r="I10397" s="19" t="n">
        <f aca="false">ROUND(F10397*G10397,2)</f>
        <v>82.5</v>
      </c>
      <c r="J10397" s="19" t="n">
        <f aca="false">ROUND(F10397*H10397,2)</f>
        <v>71.86</v>
      </c>
      <c r="K10397" s="19" t="n">
        <f aca="false">INDEX(Pricebook!$L$2:$L$1401,MATCH(D10397,Pricebook!$A$2:$A$1401,0))</f>
        <v>89.85</v>
      </c>
      <c r="L10397" s="19" t="n">
        <f aca="false">ROUND(F10397*K10397,2)</f>
        <v>89.85</v>
      </c>
      <c r="M10397" s="24" t="n">
        <f aca="false">DATE(YEAR(C10397),MONTH(C10397),1)</f>
        <v>46266</v>
      </c>
    </row>
    <row r="10398" customFormat="false" ht="15" hidden="false" customHeight="false" outlineLevel="0" collapsed="false">
      <c r="A10398" s="21" t="s">
        <v>4211</v>
      </c>
      <c r="B10398" s="21" t="s">
        <v>3502</v>
      </c>
      <c r="C10398" s="23" t="n">
        <v>46288</v>
      </c>
      <c r="D10398" s="21" t="s">
        <v>2487</v>
      </c>
      <c r="E10398" s="21" t="s">
        <v>2466</v>
      </c>
      <c r="F10398" s="12" t="n">
        <v>3</v>
      </c>
      <c r="G10398" s="19" t="n">
        <v>67.5</v>
      </c>
      <c r="H10398" s="19" t="n">
        <v>42.64</v>
      </c>
      <c r="I10398" s="19" t="n">
        <f aca="false">ROUND(F10398*G10398,2)</f>
        <v>202.5</v>
      </c>
      <c r="J10398" s="19" t="n">
        <f aca="false">ROUND(F10398*H10398,2)</f>
        <v>127.92</v>
      </c>
      <c r="K10398" s="19" t="n">
        <f aca="false">INDEX(Pricebook!$L$2:$L$1401,MATCH(D10398,Pricebook!$A$2:$A$1401,0))</f>
        <v>71.1</v>
      </c>
      <c r="L10398" s="19" t="n">
        <f aca="false">ROUND(F10398*K10398,2)</f>
        <v>213.3</v>
      </c>
      <c r="M10398" s="24" t="n">
        <f aca="false">DATE(YEAR(C10398),MONTH(C10398),1)</f>
        <v>46266</v>
      </c>
    </row>
    <row r="10399" customFormat="false" ht="15" hidden="false" customHeight="false" outlineLevel="0" collapsed="false">
      <c r="A10399" s="21" t="s">
        <v>4211</v>
      </c>
      <c r="B10399" s="21" t="s">
        <v>3502</v>
      </c>
      <c r="C10399" s="23" t="n">
        <v>46288</v>
      </c>
      <c r="D10399" s="21" t="s">
        <v>2553</v>
      </c>
      <c r="E10399" s="21" t="s">
        <v>2466</v>
      </c>
      <c r="F10399" s="12" t="n">
        <v>1</v>
      </c>
      <c r="G10399" s="19" t="n">
        <v>85.3</v>
      </c>
      <c r="H10399" s="19" t="n">
        <v>60.98</v>
      </c>
      <c r="I10399" s="19" t="n">
        <f aca="false">ROUND(F10399*G10399,2)</f>
        <v>85.3</v>
      </c>
      <c r="J10399" s="19" t="n">
        <f aca="false">ROUND(F10399*H10399,2)</f>
        <v>60.98</v>
      </c>
      <c r="K10399" s="19" t="n">
        <f aca="false">INDEX(Pricebook!$L$2:$L$1401,MATCH(D10399,Pricebook!$A$2:$A$1401,0))</f>
        <v>89.7</v>
      </c>
      <c r="L10399" s="19" t="n">
        <f aca="false">ROUND(F10399*K10399,2)</f>
        <v>89.7</v>
      </c>
      <c r="M10399" s="24" t="n">
        <f aca="false">DATE(YEAR(C10399),MONTH(C10399),1)</f>
        <v>46266</v>
      </c>
    </row>
    <row r="10400" customFormat="false" ht="15" hidden="false" customHeight="false" outlineLevel="0" collapsed="false">
      <c r="A10400" s="21" t="s">
        <v>4211</v>
      </c>
      <c r="B10400" s="21" t="s">
        <v>3502</v>
      </c>
      <c r="C10400" s="23" t="n">
        <v>46288</v>
      </c>
      <c r="D10400" s="21" t="s">
        <v>817</v>
      </c>
      <c r="E10400" s="21" t="s">
        <v>366</v>
      </c>
      <c r="F10400" s="12" t="n">
        <v>4</v>
      </c>
      <c r="G10400" s="19" t="n">
        <v>11.25</v>
      </c>
      <c r="H10400" s="19" t="n">
        <v>9.33</v>
      </c>
      <c r="I10400" s="19" t="n">
        <f aca="false">ROUND(F10400*G10400,2)</f>
        <v>45</v>
      </c>
      <c r="J10400" s="19" t="n">
        <f aca="false">ROUND(F10400*H10400,2)</f>
        <v>37.32</v>
      </c>
      <c r="K10400" s="19" t="n">
        <f aca="false">INDEX(Pricebook!$L$2:$L$1401,MATCH(D10400,Pricebook!$A$2:$A$1401,0))</f>
        <v>12.15</v>
      </c>
      <c r="L10400" s="19" t="n">
        <f aca="false">ROUND(F10400*K10400,2)</f>
        <v>48.6</v>
      </c>
      <c r="M10400" s="24" t="n">
        <f aca="false">DATE(YEAR(C10400),MONTH(C10400),1)</f>
        <v>46266</v>
      </c>
    </row>
    <row r="10401" customFormat="false" ht="15" hidden="false" customHeight="false" outlineLevel="0" collapsed="false">
      <c r="A10401" s="21" t="s">
        <v>4211</v>
      </c>
      <c r="B10401" s="21" t="s">
        <v>3502</v>
      </c>
      <c r="C10401" s="23" t="n">
        <v>46288</v>
      </c>
      <c r="D10401" s="21" t="s">
        <v>1208</v>
      </c>
      <c r="E10401" s="21" t="s">
        <v>971</v>
      </c>
      <c r="F10401" s="12" t="n">
        <v>57</v>
      </c>
      <c r="G10401" s="19" t="n">
        <v>24.65</v>
      </c>
      <c r="H10401" s="19" t="n">
        <v>19.93</v>
      </c>
      <c r="I10401" s="19" t="n">
        <f aca="false">ROUND(F10401*G10401,2)</f>
        <v>1405.05</v>
      </c>
      <c r="J10401" s="19" t="n">
        <f aca="false">ROUND(F10401*H10401,2)</f>
        <v>1136.01</v>
      </c>
      <c r="K10401" s="19" t="n">
        <f aca="false">INDEX(Pricebook!$L$2:$L$1401,MATCH(D10401,Pricebook!$A$2:$A$1401,0))</f>
        <v>28.5</v>
      </c>
      <c r="L10401" s="19" t="n">
        <f aca="false">ROUND(F10401*K10401,2)</f>
        <v>1624.5</v>
      </c>
      <c r="M10401" s="24" t="n">
        <f aca="false">DATE(YEAR(C10401),MONTH(C10401),1)</f>
        <v>46266</v>
      </c>
    </row>
    <row r="10402" customFormat="false" ht="15" hidden="false" customHeight="false" outlineLevel="0" collapsed="false">
      <c r="A10402" s="21" t="s">
        <v>4211</v>
      </c>
      <c r="B10402" s="21" t="s">
        <v>3502</v>
      </c>
      <c r="C10402" s="23" t="n">
        <v>46288</v>
      </c>
      <c r="D10402" s="21" t="s">
        <v>243</v>
      </c>
      <c r="E10402" s="21" t="s">
        <v>108</v>
      </c>
      <c r="F10402" s="12" t="n">
        <v>1</v>
      </c>
      <c r="G10402" s="19" t="n">
        <v>339.45</v>
      </c>
      <c r="H10402" s="19" t="n">
        <v>261.36</v>
      </c>
      <c r="I10402" s="19" t="n">
        <f aca="false">ROUND(F10402*G10402,2)</f>
        <v>339.45</v>
      </c>
      <c r="J10402" s="19" t="n">
        <f aca="false">ROUND(F10402*H10402,2)</f>
        <v>261.36</v>
      </c>
      <c r="K10402" s="19" t="n">
        <f aca="false">INDEX(Pricebook!$L$2:$L$1401,MATCH(D10402,Pricebook!$A$2:$A$1401,0))</f>
        <v>339.45</v>
      </c>
      <c r="L10402" s="19" t="n">
        <f aca="false">ROUND(F10402*K10402,2)</f>
        <v>339.45</v>
      </c>
      <c r="M10402" s="24" t="n">
        <f aca="false">DATE(YEAR(C10402),MONTH(C10402),1)</f>
        <v>46266</v>
      </c>
    </row>
    <row r="10403" customFormat="false" ht="15" hidden="false" customHeight="false" outlineLevel="0" collapsed="false">
      <c r="A10403" s="21" t="s">
        <v>4211</v>
      </c>
      <c r="B10403" s="21" t="s">
        <v>3502</v>
      </c>
      <c r="C10403" s="23" t="n">
        <v>46288</v>
      </c>
      <c r="D10403" s="21" t="s">
        <v>1210</v>
      </c>
      <c r="E10403" s="21" t="s">
        <v>971</v>
      </c>
      <c r="F10403" s="12" t="n">
        <v>1</v>
      </c>
      <c r="G10403" s="19" t="n">
        <v>47.35</v>
      </c>
      <c r="H10403" s="19" t="n">
        <v>43.5</v>
      </c>
      <c r="I10403" s="19" t="n">
        <f aca="false">ROUND(F10403*G10403,2)</f>
        <v>47.35</v>
      </c>
      <c r="J10403" s="19" t="n">
        <f aca="false">ROUND(F10403*H10403,2)</f>
        <v>43.5</v>
      </c>
      <c r="K10403" s="19" t="n">
        <f aca="false">INDEX(Pricebook!$L$2:$L$1401,MATCH(D10403,Pricebook!$A$2:$A$1401,0))</f>
        <v>55.1</v>
      </c>
      <c r="L10403" s="19" t="n">
        <f aca="false">ROUND(F10403*K10403,2)</f>
        <v>55.1</v>
      </c>
      <c r="M10403" s="24" t="n">
        <f aca="false">DATE(YEAR(C10403),MONTH(C10403),1)</f>
        <v>46266</v>
      </c>
    </row>
    <row r="10404" customFormat="false" ht="15" hidden="false" customHeight="false" outlineLevel="0" collapsed="false">
      <c r="A10404" s="21" t="s">
        <v>4212</v>
      </c>
      <c r="B10404" s="21" t="s">
        <v>3625</v>
      </c>
      <c r="C10404" s="23" t="n">
        <v>46288</v>
      </c>
      <c r="D10404" s="21" t="s">
        <v>380</v>
      </c>
      <c r="E10404" s="21" t="s">
        <v>366</v>
      </c>
      <c r="F10404" s="12" t="n">
        <v>2</v>
      </c>
      <c r="G10404" s="19" t="n">
        <v>17.8</v>
      </c>
      <c r="H10404" s="19" t="n">
        <v>12.96</v>
      </c>
      <c r="I10404" s="19" t="n">
        <f aca="false">ROUND(F10404*G10404,2)</f>
        <v>35.6</v>
      </c>
      <c r="J10404" s="19" t="n">
        <f aca="false">ROUND(F10404*H10404,2)</f>
        <v>25.92</v>
      </c>
      <c r="K10404" s="19" t="n">
        <f aca="false">INDEX(Pricebook!$L$2:$L$1401,MATCH(D10404,Pricebook!$A$2:$A$1401,0))</f>
        <v>19.35</v>
      </c>
      <c r="L10404" s="19" t="n">
        <f aca="false">ROUND(F10404*K10404,2)</f>
        <v>38.7</v>
      </c>
      <c r="M10404" s="24" t="n">
        <f aca="false">DATE(YEAR(C10404),MONTH(C10404),1)</f>
        <v>46266</v>
      </c>
    </row>
    <row r="10405" customFormat="false" ht="15" hidden="false" customHeight="false" outlineLevel="0" collapsed="false">
      <c r="A10405" s="21" t="s">
        <v>4212</v>
      </c>
      <c r="B10405" s="21" t="s">
        <v>3625</v>
      </c>
      <c r="C10405" s="23" t="n">
        <v>46288</v>
      </c>
      <c r="D10405" s="21" t="s">
        <v>2321</v>
      </c>
      <c r="E10405" s="21" t="s">
        <v>2202</v>
      </c>
      <c r="F10405" s="12" t="n">
        <v>11</v>
      </c>
      <c r="G10405" s="19" t="n">
        <v>9.7</v>
      </c>
      <c r="H10405" s="19" t="n">
        <v>6.67</v>
      </c>
      <c r="I10405" s="19" t="n">
        <f aca="false">ROUND(F10405*G10405,2)</f>
        <v>106.7</v>
      </c>
      <c r="J10405" s="19" t="n">
        <f aca="false">ROUND(F10405*H10405,2)</f>
        <v>73.37</v>
      </c>
      <c r="K10405" s="19" t="n">
        <f aca="false">INDEX(Pricebook!$L$2:$L$1401,MATCH(D10405,Pricebook!$A$2:$A$1401,0))</f>
        <v>10.45</v>
      </c>
      <c r="L10405" s="19" t="n">
        <f aca="false">ROUND(F10405*K10405,2)</f>
        <v>114.95</v>
      </c>
      <c r="M10405" s="24" t="n">
        <f aca="false">DATE(YEAR(C10405),MONTH(C10405),1)</f>
        <v>46266</v>
      </c>
    </row>
    <row r="10406" customFormat="false" ht="15" hidden="false" customHeight="false" outlineLevel="0" collapsed="false">
      <c r="A10406" s="21" t="s">
        <v>4212</v>
      </c>
      <c r="B10406" s="21" t="s">
        <v>3625</v>
      </c>
      <c r="C10406" s="23" t="n">
        <v>46288</v>
      </c>
      <c r="D10406" s="21" t="s">
        <v>959</v>
      </c>
      <c r="E10406" s="21" t="s">
        <v>366</v>
      </c>
      <c r="F10406" s="12" t="n">
        <v>4</v>
      </c>
      <c r="G10406" s="19" t="n">
        <v>12.15</v>
      </c>
      <c r="H10406" s="19" t="n">
        <v>9.93</v>
      </c>
      <c r="I10406" s="19" t="n">
        <f aca="false">ROUND(F10406*G10406,2)</f>
        <v>48.6</v>
      </c>
      <c r="J10406" s="19" t="n">
        <f aca="false">ROUND(F10406*H10406,2)</f>
        <v>39.72</v>
      </c>
      <c r="K10406" s="19" t="n">
        <f aca="false">INDEX(Pricebook!$L$2:$L$1401,MATCH(D10406,Pricebook!$A$2:$A$1401,0))</f>
        <v>13.1</v>
      </c>
      <c r="L10406" s="19" t="n">
        <f aca="false">ROUND(F10406*K10406,2)</f>
        <v>52.4</v>
      </c>
      <c r="M10406" s="24" t="n">
        <f aca="false">DATE(YEAR(C10406),MONTH(C10406),1)</f>
        <v>46266</v>
      </c>
    </row>
    <row r="10407" customFormat="false" ht="15" hidden="false" customHeight="false" outlineLevel="0" collapsed="false">
      <c r="A10407" s="21" t="s">
        <v>4212</v>
      </c>
      <c r="B10407" s="21" t="s">
        <v>3625</v>
      </c>
      <c r="C10407" s="23" t="n">
        <v>46288</v>
      </c>
      <c r="D10407" s="21" t="s">
        <v>1835</v>
      </c>
      <c r="E10407" s="21" t="s">
        <v>1452</v>
      </c>
      <c r="F10407" s="12" t="n">
        <v>3</v>
      </c>
      <c r="G10407" s="19" t="n">
        <v>163.15</v>
      </c>
      <c r="H10407" s="19" t="n">
        <v>101.16</v>
      </c>
      <c r="I10407" s="19" t="n">
        <f aca="false">ROUND(F10407*G10407,2)</f>
        <v>489.45</v>
      </c>
      <c r="J10407" s="19" t="n">
        <f aca="false">ROUND(F10407*H10407,2)</f>
        <v>303.48</v>
      </c>
      <c r="K10407" s="19" t="n">
        <f aca="false">INDEX(Pricebook!$L$2:$L$1401,MATCH(D10407,Pricebook!$A$2:$A$1401,0))</f>
        <v>168.6</v>
      </c>
      <c r="L10407" s="19" t="n">
        <f aca="false">ROUND(F10407*K10407,2)</f>
        <v>505.8</v>
      </c>
      <c r="M10407" s="24" t="n">
        <f aca="false">DATE(YEAR(C10407),MONTH(C10407),1)</f>
        <v>46266</v>
      </c>
    </row>
    <row r="10408" customFormat="false" ht="15" hidden="false" customHeight="false" outlineLevel="0" collapsed="false">
      <c r="A10408" s="21" t="s">
        <v>4212</v>
      </c>
      <c r="B10408" s="21" t="s">
        <v>3625</v>
      </c>
      <c r="C10408" s="23" t="n">
        <v>46288</v>
      </c>
      <c r="D10408" s="21" t="s">
        <v>2305</v>
      </c>
      <c r="E10408" s="21" t="s">
        <v>2202</v>
      </c>
      <c r="F10408" s="12" t="n">
        <v>3</v>
      </c>
      <c r="G10408" s="19" t="n">
        <v>47.6</v>
      </c>
      <c r="H10408" s="19" t="n">
        <v>29.08</v>
      </c>
      <c r="I10408" s="19" t="n">
        <f aca="false">ROUND(F10408*G10408,2)</f>
        <v>142.8</v>
      </c>
      <c r="J10408" s="19" t="n">
        <f aca="false">ROUND(F10408*H10408,2)</f>
        <v>87.24</v>
      </c>
      <c r="K10408" s="19" t="n">
        <f aca="false">INDEX(Pricebook!$L$2:$L$1401,MATCH(D10408,Pricebook!$A$2:$A$1401,0))</f>
        <v>50.15</v>
      </c>
      <c r="L10408" s="19" t="n">
        <f aca="false">ROUND(F10408*K10408,2)</f>
        <v>150.45</v>
      </c>
      <c r="M10408" s="24" t="n">
        <f aca="false">DATE(YEAR(C10408),MONTH(C10408),1)</f>
        <v>46266</v>
      </c>
    </row>
    <row r="10409" customFormat="false" ht="15" hidden="false" customHeight="false" outlineLevel="0" collapsed="false">
      <c r="A10409" s="21" t="s">
        <v>4212</v>
      </c>
      <c r="B10409" s="21" t="s">
        <v>3625</v>
      </c>
      <c r="C10409" s="23" t="n">
        <v>46288</v>
      </c>
      <c r="D10409" s="21" t="s">
        <v>2428</v>
      </c>
      <c r="E10409" s="21" t="s">
        <v>2202</v>
      </c>
      <c r="F10409" s="12" t="n">
        <v>10</v>
      </c>
      <c r="G10409" s="19" t="n">
        <v>14.45</v>
      </c>
      <c r="H10409" s="19" t="n">
        <v>8.91</v>
      </c>
      <c r="I10409" s="19" t="n">
        <f aca="false">ROUND(F10409*G10409,2)</f>
        <v>144.5</v>
      </c>
      <c r="J10409" s="19" t="n">
        <f aca="false">ROUND(F10409*H10409,2)</f>
        <v>89.1</v>
      </c>
      <c r="K10409" s="19" t="n">
        <f aca="false">INDEX(Pricebook!$L$2:$L$1401,MATCH(D10409,Pricebook!$A$2:$A$1401,0))</f>
        <v>15.4</v>
      </c>
      <c r="L10409" s="19" t="n">
        <f aca="false">ROUND(F10409*K10409,2)</f>
        <v>154</v>
      </c>
      <c r="M10409" s="24" t="n">
        <f aca="false">DATE(YEAR(C10409),MONTH(C10409),1)</f>
        <v>46266</v>
      </c>
    </row>
    <row r="10410" customFormat="false" ht="15" hidden="false" customHeight="false" outlineLevel="0" collapsed="false">
      <c r="A10410" s="21" t="s">
        <v>4212</v>
      </c>
      <c r="B10410" s="21" t="s">
        <v>3625</v>
      </c>
      <c r="C10410" s="23" t="n">
        <v>46288</v>
      </c>
      <c r="D10410" s="21" t="s">
        <v>2214</v>
      </c>
      <c r="E10410" s="21" t="s">
        <v>2202</v>
      </c>
      <c r="F10410" s="12" t="n">
        <v>1</v>
      </c>
      <c r="G10410" s="19" t="n">
        <v>60.55</v>
      </c>
      <c r="H10410" s="19" t="n">
        <v>37.33</v>
      </c>
      <c r="I10410" s="19" t="n">
        <f aca="false">ROUND(F10410*G10410,2)</f>
        <v>60.55</v>
      </c>
      <c r="J10410" s="19" t="n">
        <f aca="false">ROUND(F10410*H10410,2)</f>
        <v>37.33</v>
      </c>
      <c r="K10410" s="19" t="n">
        <f aca="false">INDEX(Pricebook!$L$2:$L$1401,MATCH(D10410,Pricebook!$A$2:$A$1401,0))</f>
        <v>64.4</v>
      </c>
      <c r="L10410" s="19" t="n">
        <f aca="false">ROUND(F10410*K10410,2)</f>
        <v>64.4</v>
      </c>
      <c r="M10410" s="24" t="n">
        <f aca="false">DATE(YEAR(C10410),MONTH(C10410),1)</f>
        <v>46266</v>
      </c>
    </row>
    <row r="10411" customFormat="false" ht="15" hidden="false" customHeight="false" outlineLevel="0" collapsed="false">
      <c r="A10411" s="21" t="s">
        <v>4213</v>
      </c>
      <c r="B10411" s="21" t="s">
        <v>3323</v>
      </c>
      <c r="C10411" s="23" t="n">
        <v>46288</v>
      </c>
      <c r="D10411" s="21" t="s">
        <v>2442</v>
      </c>
      <c r="E10411" s="21" t="s">
        <v>2202</v>
      </c>
      <c r="F10411" s="12" t="n">
        <v>4</v>
      </c>
      <c r="G10411" s="19" t="n">
        <v>44.85</v>
      </c>
      <c r="H10411" s="19" t="n">
        <v>27.86</v>
      </c>
      <c r="I10411" s="19" t="n">
        <f aca="false">ROUND(F10411*G10411,2)</f>
        <v>179.4</v>
      </c>
      <c r="J10411" s="19" t="n">
        <f aca="false">ROUND(F10411*H10411,2)</f>
        <v>111.44</v>
      </c>
      <c r="K10411" s="19" t="n">
        <f aca="false">INDEX(Pricebook!$L$2:$L$1401,MATCH(D10411,Pricebook!$A$2:$A$1401,0))</f>
        <v>48.05</v>
      </c>
      <c r="L10411" s="19" t="n">
        <f aca="false">ROUND(F10411*K10411,2)</f>
        <v>192.2</v>
      </c>
      <c r="M10411" s="24" t="n">
        <f aca="false">DATE(YEAR(C10411),MONTH(C10411),1)</f>
        <v>46266</v>
      </c>
    </row>
    <row r="10412" customFormat="false" ht="15" hidden="false" customHeight="false" outlineLevel="0" collapsed="false">
      <c r="A10412" s="21" t="s">
        <v>4213</v>
      </c>
      <c r="B10412" s="21" t="s">
        <v>3323</v>
      </c>
      <c r="C10412" s="23" t="n">
        <v>46288</v>
      </c>
      <c r="D10412" s="21" t="s">
        <v>2456</v>
      </c>
      <c r="E10412" s="21" t="s">
        <v>2202</v>
      </c>
      <c r="F10412" s="12" t="n">
        <v>3</v>
      </c>
      <c r="G10412" s="19" t="n">
        <v>44.85</v>
      </c>
      <c r="H10412" s="19" t="n">
        <v>27.54</v>
      </c>
      <c r="I10412" s="19" t="n">
        <f aca="false">ROUND(F10412*G10412,2)</f>
        <v>134.55</v>
      </c>
      <c r="J10412" s="19" t="n">
        <f aca="false">ROUND(F10412*H10412,2)</f>
        <v>82.62</v>
      </c>
      <c r="K10412" s="19" t="n">
        <f aca="false">INDEX(Pricebook!$L$2:$L$1401,MATCH(D10412,Pricebook!$A$2:$A$1401,0))</f>
        <v>47.5</v>
      </c>
      <c r="L10412" s="19" t="n">
        <f aca="false">ROUND(F10412*K10412,2)</f>
        <v>142.5</v>
      </c>
      <c r="M10412" s="24" t="n">
        <f aca="false">DATE(YEAR(C10412),MONTH(C10412),1)</f>
        <v>46266</v>
      </c>
    </row>
    <row r="10413" customFormat="false" ht="15" hidden="false" customHeight="false" outlineLevel="0" collapsed="false">
      <c r="A10413" s="21" t="s">
        <v>4213</v>
      </c>
      <c r="B10413" s="21" t="s">
        <v>3323</v>
      </c>
      <c r="C10413" s="23" t="n">
        <v>46288</v>
      </c>
      <c r="D10413" s="21" t="s">
        <v>2428</v>
      </c>
      <c r="E10413" s="21" t="s">
        <v>2202</v>
      </c>
      <c r="F10413" s="12" t="n">
        <v>12</v>
      </c>
      <c r="G10413" s="19" t="n">
        <v>14.45</v>
      </c>
      <c r="H10413" s="19" t="n">
        <v>8.91</v>
      </c>
      <c r="I10413" s="19" t="n">
        <f aca="false">ROUND(F10413*G10413,2)</f>
        <v>173.4</v>
      </c>
      <c r="J10413" s="19" t="n">
        <f aca="false">ROUND(F10413*H10413,2)</f>
        <v>106.92</v>
      </c>
      <c r="K10413" s="19" t="n">
        <f aca="false">INDEX(Pricebook!$L$2:$L$1401,MATCH(D10413,Pricebook!$A$2:$A$1401,0))</f>
        <v>15.4</v>
      </c>
      <c r="L10413" s="19" t="n">
        <f aca="false">ROUND(F10413*K10413,2)</f>
        <v>184.8</v>
      </c>
      <c r="M10413" s="24" t="n">
        <f aca="false">DATE(YEAR(C10413),MONTH(C10413),1)</f>
        <v>46266</v>
      </c>
    </row>
    <row r="10414" customFormat="false" ht="15" hidden="false" customHeight="false" outlineLevel="0" collapsed="false">
      <c r="A10414" s="21" t="s">
        <v>4213</v>
      </c>
      <c r="B10414" s="21" t="s">
        <v>3323</v>
      </c>
      <c r="C10414" s="23" t="n">
        <v>46288</v>
      </c>
      <c r="D10414" s="21" t="s">
        <v>547</v>
      </c>
      <c r="E10414" s="21" t="s">
        <v>366</v>
      </c>
      <c r="F10414" s="12" t="n">
        <v>2</v>
      </c>
      <c r="G10414" s="19" t="n">
        <v>98.55</v>
      </c>
      <c r="H10414" s="19" t="n">
        <v>71.58</v>
      </c>
      <c r="I10414" s="19" t="n">
        <f aca="false">ROUND(F10414*G10414,2)</f>
        <v>197.1</v>
      </c>
      <c r="J10414" s="19" t="n">
        <f aca="false">ROUND(F10414*H10414,2)</f>
        <v>143.16</v>
      </c>
      <c r="K10414" s="19" t="n">
        <f aca="false">INDEX(Pricebook!$L$2:$L$1401,MATCH(D10414,Pricebook!$A$2:$A$1401,0))</f>
        <v>106.85</v>
      </c>
      <c r="L10414" s="19" t="n">
        <f aca="false">ROUND(F10414*K10414,2)</f>
        <v>213.7</v>
      </c>
      <c r="M10414" s="24" t="n">
        <f aca="false">DATE(YEAR(C10414),MONTH(C10414),1)</f>
        <v>46266</v>
      </c>
    </row>
    <row r="10415" customFormat="false" ht="15" hidden="false" customHeight="false" outlineLevel="0" collapsed="false">
      <c r="A10415" s="21" t="s">
        <v>4213</v>
      </c>
      <c r="B10415" s="21" t="s">
        <v>3323</v>
      </c>
      <c r="C10415" s="23" t="n">
        <v>46288</v>
      </c>
      <c r="D10415" s="21" t="s">
        <v>2333</v>
      </c>
      <c r="E10415" s="21" t="s">
        <v>2202</v>
      </c>
      <c r="F10415" s="12" t="n">
        <v>2</v>
      </c>
      <c r="G10415" s="19" t="n">
        <v>41.9</v>
      </c>
      <c r="H10415" s="19" t="n">
        <v>25.71</v>
      </c>
      <c r="I10415" s="19" t="n">
        <f aca="false">ROUND(F10415*G10415,2)</f>
        <v>83.8</v>
      </c>
      <c r="J10415" s="19" t="n">
        <f aca="false">ROUND(F10415*H10415,2)</f>
        <v>51.42</v>
      </c>
      <c r="K10415" s="19" t="n">
        <f aca="false">INDEX(Pricebook!$L$2:$L$1401,MATCH(D10415,Pricebook!$A$2:$A$1401,0))</f>
        <v>44.35</v>
      </c>
      <c r="L10415" s="19" t="n">
        <f aca="false">ROUND(F10415*K10415,2)</f>
        <v>88.7</v>
      </c>
      <c r="M10415" s="24" t="n">
        <f aca="false">DATE(YEAR(C10415),MONTH(C10415),1)</f>
        <v>46266</v>
      </c>
    </row>
    <row r="10416" customFormat="false" ht="15" hidden="false" customHeight="false" outlineLevel="0" collapsed="false">
      <c r="A10416" s="21" t="s">
        <v>4213</v>
      </c>
      <c r="B10416" s="21" t="s">
        <v>3323</v>
      </c>
      <c r="C10416" s="23" t="n">
        <v>46288</v>
      </c>
      <c r="D10416" s="21" t="s">
        <v>1723</v>
      </c>
      <c r="E10416" s="21" t="s">
        <v>1452</v>
      </c>
      <c r="F10416" s="12" t="n">
        <v>7</v>
      </c>
      <c r="G10416" s="19" t="n">
        <v>68</v>
      </c>
      <c r="H10416" s="19" t="n">
        <v>42.37</v>
      </c>
      <c r="I10416" s="19" t="n">
        <f aca="false">ROUND(F10416*G10416,2)</f>
        <v>476</v>
      </c>
      <c r="J10416" s="19" t="n">
        <f aca="false">ROUND(F10416*H10416,2)</f>
        <v>296.59</v>
      </c>
      <c r="K10416" s="19" t="n">
        <f aca="false">INDEX(Pricebook!$L$2:$L$1401,MATCH(D10416,Pricebook!$A$2:$A$1401,0))</f>
        <v>70.65</v>
      </c>
      <c r="L10416" s="19" t="n">
        <f aca="false">ROUND(F10416*K10416,2)</f>
        <v>494.55</v>
      </c>
      <c r="M10416" s="24" t="n">
        <f aca="false">DATE(YEAR(C10416),MONTH(C10416),1)</f>
        <v>46266</v>
      </c>
    </row>
    <row r="10417" customFormat="false" ht="15" hidden="false" customHeight="false" outlineLevel="0" collapsed="false">
      <c r="A10417" s="21" t="s">
        <v>4213</v>
      </c>
      <c r="B10417" s="21" t="s">
        <v>3323</v>
      </c>
      <c r="C10417" s="23" t="n">
        <v>46288</v>
      </c>
      <c r="D10417" s="21" t="s">
        <v>1689</v>
      </c>
      <c r="E10417" s="21" t="s">
        <v>1452</v>
      </c>
      <c r="F10417" s="12" t="n">
        <v>2</v>
      </c>
      <c r="G10417" s="19" t="n">
        <v>84.65</v>
      </c>
      <c r="H10417" s="19" t="n">
        <v>58.75</v>
      </c>
      <c r="I10417" s="19" t="n">
        <f aca="false">ROUND(F10417*G10417,2)</f>
        <v>169.3</v>
      </c>
      <c r="J10417" s="19" t="n">
        <f aca="false">ROUND(F10417*H10417,2)</f>
        <v>117.5</v>
      </c>
      <c r="K10417" s="19" t="n">
        <f aca="false">INDEX(Pricebook!$L$2:$L$1401,MATCH(D10417,Pricebook!$A$2:$A$1401,0))</f>
        <v>87.7</v>
      </c>
      <c r="L10417" s="19" t="n">
        <f aca="false">ROUND(F10417*K10417,2)</f>
        <v>175.4</v>
      </c>
      <c r="M10417" s="24" t="n">
        <f aca="false">DATE(YEAR(C10417),MONTH(C10417),1)</f>
        <v>46266</v>
      </c>
    </row>
    <row r="10418" customFormat="false" ht="15" hidden="false" customHeight="false" outlineLevel="0" collapsed="false">
      <c r="A10418" s="21" t="s">
        <v>4213</v>
      </c>
      <c r="B10418" s="21" t="s">
        <v>3323</v>
      </c>
      <c r="C10418" s="23" t="n">
        <v>46288</v>
      </c>
      <c r="D10418" s="21" t="s">
        <v>1604</v>
      </c>
      <c r="E10418" s="21" t="s">
        <v>1452</v>
      </c>
      <c r="F10418" s="12" t="n">
        <v>2</v>
      </c>
      <c r="G10418" s="19" t="n">
        <v>212.2</v>
      </c>
      <c r="H10418" s="19" t="n">
        <v>131.61</v>
      </c>
      <c r="I10418" s="19" t="n">
        <f aca="false">ROUND(F10418*G10418,2)</f>
        <v>424.4</v>
      </c>
      <c r="J10418" s="19" t="n">
        <f aca="false">ROUND(F10418*H10418,2)</f>
        <v>263.22</v>
      </c>
      <c r="K10418" s="19" t="n">
        <f aca="false">INDEX(Pricebook!$L$2:$L$1401,MATCH(D10418,Pricebook!$A$2:$A$1401,0))</f>
        <v>219.35</v>
      </c>
      <c r="L10418" s="19" t="n">
        <f aca="false">ROUND(F10418*K10418,2)</f>
        <v>438.7</v>
      </c>
      <c r="M10418" s="24" t="n">
        <f aca="false">DATE(YEAR(C10418),MONTH(C10418),1)</f>
        <v>46266</v>
      </c>
    </row>
    <row r="10419" customFormat="false" ht="15" hidden="false" customHeight="false" outlineLevel="0" collapsed="false">
      <c r="A10419" s="21" t="s">
        <v>4213</v>
      </c>
      <c r="B10419" s="21" t="s">
        <v>3323</v>
      </c>
      <c r="C10419" s="23" t="n">
        <v>46288</v>
      </c>
      <c r="D10419" s="21" t="s">
        <v>1678</v>
      </c>
      <c r="E10419" s="21" t="s">
        <v>1452</v>
      </c>
      <c r="F10419" s="12" t="n">
        <v>1</v>
      </c>
      <c r="G10419" s="19" t="n">
        <v>46.7</v>
      </c>
      <c r="H10419" s="19" t="n">
        <v>33.13</v>
      </c>
      <c r="I10419" s="19" t="n">
        <f aca="false">ROUND(F10419*G10419,2)</f>
        <v>46.7</v>
      </c>
      <c r="J10419" s="19" t="n">
        <f aca="false">ROUND(F10419*H10419,2)</f>
        <v>33.13</v>
      </c>
      <c r="K10419" s="19" t="n">
        <f aca="false">INDEX(Pricebook!$L$2:$L$1401,MATCH(D10419,Pricebook!$A$2:$A$1401,0))</f>
        <v>48.05</v>
      </c>
      <c r="L10419" s="19" t="n">
        <f aca="false">ROUND(F10419*K10419,2)</f>
        <v>48.05</v>
      </c>
      <c r="M10419" s="24" t="n">
        <f aca="false">DATE(YEAR(C10419),MONTH(C10419),1)</f>
        <v>46266</v>
      </c>
    </row>
    <row r="10420" customFormat="false" ht="15" hidden="false" customHeight="false" outlineLevel="0" collapsed="false">
      <c r="A10420" s="21" t="s">
        <v>4213</v>
      </c>
      <c r="B10420" s="21" t="s">
        <v>3323</v>
      </c>
      <c r="C10420" s="23" t="n">
        <v>46288</v>
      </c>
      <c r="D10420" s="21" t="s">
        <v>895</v>
      </c>
      <c r="E10420" s="21" t="s">
        <v>366</v>
      </c>
      <c r="F10420" s="12" t="n">
        <v>3</v>
      </c>
      <c r="G10420" s="19" t="n">
        <v>19.35</v>
      </c>
      <c r="H10420" s="19" t="n">
        <v>14.01</v>
      </c>
      <c r="I10420" s="19" t="n">
        <f aca="false">ROUND(F10420*G10420,2)</f>
        <v>58.05</v>
      </c>
      <c r="J10420" s="19" t="n">
        <f aca="false">ROUND(F10420*H10420,2)</f>
        <v>42.03</v>
      </c>
      <c r="K10420" s="19" t="n">
        <f aca="false">INDEX(Pricebook!$L$2:$L$1401,MATCH(D10420,Pricebook!$A$2:$A$1401,0))</f>
        <v>20.95</v>
      </c>
      <c r="L10420" s="19" t="n">
        <f aca="false">ROUND(F10420*K10420,2)</f>
        <v>62.85</v>
      </c>
      <c r="M10420" s="24" t="n">
        <f aca="false">DATE(YEAR(C10420),MONTH(C10420),1)</f>
        <v>46266</v>
      </c>
    </row>
    <row r="10421" customFormat="false" ht="15" hidden="false" customHeight="false" outlineLevel="0" collapsed="false">
      <c r="A10421" s="21" t="s">
        <v>4213</v>
      </c>
      <c r="B10421" s="21" t="s">
        <v>3323</v>
      </c>
      <c r="C10421" s="23" t="n">
        <v>46288</v>
      </c>
      <c r="D10421" s="21" t="s">
        <v>2376</v>
      </c>
      <c r="E10421" s="21" t="s">
        <v>2202</v>
      </c>
      <c r="F10421" s="12" t="n">
        <v>2</v>
      </c>
      <c r="G10421" s="19" t="n">
        <v>6.25</v>
      </c>
      <c r="H10421" s="19" t="n">
        <v>3.82</v>
      </c>
      <c r="I10421" s="19" t="n">
        <f aca="false">ROUND(F10421*G10421,2)</f>
        <v>12.5</v>
      </c>
      <c r="J10421" s="19" t="n">
        <f aca="false">ROUND(F10421*H10421,2)</f>
        <v>7.64</v>
      </c>
      <c r="K10421" s="19" t="n">
        <f aca="false">INDEX(Pricebook!$L$2:$L$1401,MATCH(D10421,Pricebook!$A$2:$A$1401,0))</f>
        <v>6.6</v>
      </c>
      <c r="L10421" s="19" t="n">
        <f aca="false">ROUND(F10421*K10421,2)</f>
        <v>13.2</v>
      </c>
      <c r="M10421" s="24" t="n">
        <f aca="false">DATE(YEAR(C10421),MONTH(C10421),1)</f>
        <v>46266</v>
      </c>
    </row>
    <row r="10422" customFormat="false" ht="15" hidden="false" customHeight="false" outlineLevel="0" collapsed="false">
      <c r="A10422" s="21" t="s">
        <v>4213</v>
      </c>
      <c r="B10422" s="21" t="s">
        <v>3323</v>
      </c>
      <c r="C10422" s="23" t="n">
        <v>46288</v>
      </c>
      <c r="D10422" s="21" t="s">
        <v>1608</v>
      </c>
      <c r="E10422" s="21" t="s">
        <v>1452</v>
      </c>
      <c r="F10422" s="12" t="n">
        <v>4</v>
      </c>
      <c r="G10422" s="19" t="n">
        <v>63</v>
      </c>
      <c r="H10422" s="19" t="n">
        <v>38.58</v>
      </c>
      <c r="I10422" s="19" t="n">
        <f aca="false">ROUND(F10422*G10422,2)</f>
        <v>252</v>
      </c>
      <c r="J10422" s="19" t="n">
        <f aca="false">ROUND(F10422*H10422,2)</f>
        <v>154.32</v>
      </c>
      <c r="K10422" s="19" t="n">
        <f aca="false">INDEX(Pricebook!$L$2:$L$1401,MATCH(D10422,Pricebook!$A$2:$A$1401,0))</f>
        <v>64.3</v>
      </c>
      <c r="L10422" s="19" t="n">
        <f aca="false">ROUND(F10422*K10422,2)</f>
        <v>257.2</v>
      </c>
      <c r="M10422" s="24" t="n">
        <f aca="false">DATE(YEAR(C10422),MONTH(C10422),1)</f>
        <v>46266</v>
      </c>
    </row>
    <row r="10423" customFormat="false" ht="15" hidden="false" customHeight="false" outlineLevel="0" collapsed="false">
      <c r="A10423" s="21" t="s">
        <v>4213</v>
      </c>
      <c r="B10423" s="21" t="s">
        <v>3323</v>
      </c>
      <c r="C10423" s="23" t="n">
        <v>46288</v>
      </c>
      <c r="D10423" s="21" t="s">
        <v>847</v>
      </c>
      <c r="E10423" s="21" t="s">
        <v>366</v>
      </c>
      <c r="F10423" s="12" t="n">
        <v>3</v>
      </c>
      <c r="G10423" s="19" t="n">
        <v>55.85</v>
      </c>
      <c r="H10423" s="19" t="n">
        <v>39.94</v>
      </c>
      <c r="I10423" s="19" t="n">
        <f aca="false">ROUND(F10423*G10423,2)</f>
        <v>167.55</v>
      </c>
      <c r="J10423" s="19" t="n">
        <f aca="false">ROUND(F10423*H10423,2)</f>
        <v>119.82</v>
      </c>
      <c r="K10423" s="19" t="n">
        <f aca="false">INDEX(Pricebook!$L$2:$L$1401,MATCH(D10423,Pricebook!$A$2:$A$1401,0))</f>
        <v>59.65</v>
      </c>
      <c r="L10423" s="19" t="n">
        <f aca="false">ROUND(F10423*K10423,2)</f>
        <v>178.95</v>
      </c>
      <c r="M10423" s="24" t="n">
        <f aca="false">DATE(YEAR(C10423),MONTH(C10423),1)</f>
        <v>46266</v>
      </c>
    </row>
    <row r="10424" customFormat="false" ht="15" hidden="false" customHeight="false" outlineLevel="0" collapsed="false">
      <c r="A10424" s="21" t="s">
        <v>4213</v>
      </c>
      <c r="B10424" s="21" t="s">
        <v>3323</v>
      </c>
      <c r="C10424" s="23" t="n">
        <v>46288</v>
      </c>
      <c r="D10424" s="21" t="s">
        <v>1584</v>
      </c>
      <c r="E10424" s="21" t="s">
        <v>1452</v>
      </c>
      <c r="F10424" s="12" t="n">
        <v>4</v>
      </c>
      <c r="G10424" s="19" t="n">
        <v>34.35</v>
      </c>
      <c r="H10424" s="19" t="n">
        <v>21.09</v>
      </c>
      <c r="I10424" s="19" t="n">
        <f aca="false">ROUND(F10424*G10424,2)</f>
        <v>137.4</v>
      </c>
      <c r="J10424" s="19" t="n">
        <f aca="false">ROUND(F10424*H10424,2)</f>
        <v>84.36</v>
      </c>
      <c r="K10424" s="19" t="n">
        <f aca="false">INDEX(Pricebook!$L$2:$L$1401,MATCH(D10424,Pricebook!$A$2:$A$1401,0))</f>
        <v>35.15</v>
      </c>
      <c r="L10424" s="19" t="n">
        <f aca="false">ROUND(F10424*K10424,2)</f>
        <v>140.6</v>
      </c>
      <c r="M10424" s="24" t="n">
        <f aca="false">DATE(YEAR(C10424),MONTH(C10424),1)</f>
        <v>46266</v>
      </c>
    </row>
    <row r="10425" customFormat="false" ht="15" hidden="false" customHeight="false" outlineLevel="0" collapsed="false">
      <c r="A10425" s="21" t="s">
        <v>4213</v>
      </c>
      <c r="B10425" s="21" t="s">
        <v>3323</v>
      </c>
      <c r="C10425" s="23" t="n">
        <v>46288</v>
      </c>
      <c r="D10425" s="21" t="s">
        <v>1811</v>
      </c>
      <c r="E10425" s="21" t="s">
        <v>1452</v>
      </c>
      <c r="F10425" s="12" t="n">
        <v>2</v>
      </c>
      <c r="G10425" s="19" t="n">
        <v>100</v>
      </c>
      <c r="H10425" s="19" t="n">
        <v>61.42</v>
      </c>
      <c r="I10425" s="19" t="n">
        <f aca="false">ROUND(F10425*G10425,2)</f>
        <v>200</v>
      </c>
      <c r="J10425" s="19" t="n">
        <f aca="false">ROUND(F10425*H10425,2)</f>
        <v>122.84</v>
      </c>
      <c r="K10425" s="19" t="n">
        <f aca="false">INDEX(Pricebook!$L$2:$L$1401,MATCH(D10425,Pricebook!$A$2:$A$1401,0))</f>
        <v>102.4</v>
      </c>
      <c r="L10425" s="19" t="n">
        <f aca="false">ROUND(F10425*K10425,2)</f>
        <v>204.8</v>
      </c>
      <c r="M10425" s="24" t="n">
        <f aca="false">DATE(YEAR(C10425),MONTH(C10425),1)</f>
        <v>46266</v>
      </c>
    </row>
    <row r="10426" customFormat="false" ht="15" hidden="false" customHeight="false" outlineLevel="0" collapsed="false">
      <c r="A10426" s="21" t="s">
        <v>4214</v>
      </c>
      <c r="B10426" s="21" t="s">
        <v>3192</v>
      </c>
      <c r="C10426" s="23" t="n">
        <v>46288</v>
      </c>
      <c r="D10426" s="21" t="s">
        <v>195</v>
      </c>
      <c r="E10426" s="21" t="s">
        <v>108</v>
      </c>
      <c r="F10426" s="12" t="n">
        <v>1</v>
      </c>
      <c r="G10426" s="19" t="n">
        <v>46.75</v>
      </c>
      <c r="H10426" s="19" t="n">
        <v>41.3</v>
      </c>
      <c r="I10426" s="19" t="n">
        <f aca="false">ROUND(F10426*G10426,2)</f>
        <v>46.75</v>
      </c>
      <c r="J10426" s="19" t="n">
        <f aca="false">ROUND(F10426*H10426,2)</f>
        <v>41.3</v>
      </c>
      <c r="K10426" s="19" t="n">
        <f aca="false">INDEX(Pricebook!$L$2:$L$1401,MATCH(D10426,Pricebook!$A$2:$A$1401,0))</f>
        <v>51.65</v>
      </c>
      <c r="L10426" s="19" t="n">
        <f aca="false">ROUND(F10426*K10426,2)</f>
        <v>51.65</v>
      </c>
      <c r="M10426" s="24" t="n">
        <f aca="false">DATE(YEAR(C10426),MONTH(C10426),1)</f>
        <v>46266</v>
      </c>
    </row>
    <row r="10427" customFormat="false" ht="15" hidden="false" customHeight="false" outlineLevel="0" collapsed="false">
      <c r="A10427" s="21" t="s">
        <v>4214</v>
      </c>
      <c r="B10427" s="21" t="s">
        <v>3192</v>
      </c>
      <c r="C10427" s="23" t="n">
        <v>46288</v>
      </c>
      <c r="D10427" s="21" t="s">
        <v>298</v>
      </c>
      <c r="E10427" s="21" t="s">
        <v>108</v>
      </c>
      <c r="F10427" s="12" t="n">
        <v>1</v>
      </c>
      <c r="G10427" s="19" t="n">
        <v>82.5</v>
      </c>
      <c r="H10427" s="19" t="n">
        <v>71.86</v>
      </c>
      <c r="I10427" s="19" t="n">
        <f aca="false">ROUND(F10427*G10427,2)</f>
        <v>82.5</v>
      </c>
      <c r="J10427" s="19" t="n">
        <f aca="false">ROUND(F10427*H10427,2)</f>
        <v>71.86</v>
      </c>
      <c r="K10427" s="19" t="n">
        <f aca="false">INDEX(Pricebook!$L$2:$L$1401,MATCH(D10427,Pricebook!$A$2:$A$1401,0))</f>
        <v>89.85</v>
      </c>
      <c r="L10427" s="19" t="n">
        <f aca="false">ROUND(F10427*K10427,2)</f>
        <v>89.85</v>
      </c>
      <c r="M10427" s="24" t="n">
        <f aca="false">DATE(YEAR(C10427),MONTH(C10427),1)</f>
        <v>46266</v>
      </c>
    </row>
    <row r="10428" customFormat="false" ht="15" hidden="false" customHeight="false" outlineLevel="0" collapsed="false">
      <c r="A10428" s="21" t="s">
        <v>4214</v>
      </c>
      <c r="B10428" s="21" t="s">
        <v>3192</v>
      </c>
      <c r="C10428" s="23" t="n">
        <v>46288</v>
      </c>
      <c r="D10428" s="21" t="s">
        <v>793</v>
      </c>
      <c r="E10428" s="21" t="s">
        <v>366</v>
      </c>
      <c r="F10428" s="12" t="n">
        <v>3</v>
      </c>
      <c r="G10428" s="19" t="n">
        <v>17.75</v>
      </c>
      <c r="H10428" s="19" t="n">
        <v>12.81</v>
      </c>
      <c r="I10428" s="19" t="n">
        <f aca="false">ROUND(F10428*G10428,2)</f>
        <v>53.25</v>
      </c>
      <c r="J10428" s="19" t="n">
        <f aca="false">ROUND(F10428*H10428,2)</f>
        <v>38.43</v>
      </c>
      <c r="K10428" s="19" t="n">
        <f aca="false">INDEX(Pricebook!$L$2:$L$1401,MATCH(D10428,Pricebook!$A$2:$A$1401,0))</f>
        <v>19.15</v>
      </c>
      <c r="L10428" s="19" t="n">
        <f aca="false">ROUND(F10428*K10428,2)</f>
        <v>57.45</v>
      </c>
      <c r="M10428" s="24" t="n">
        <f aca="false">DATE(YEAR(C10428),MONTH(C10428),1)</f>
        <v>46266</v>
      </c>
    </row>
    <row r="10429" customFormat="false" ht="15" hidden="false" customHeight="false" outlineLevel="0" collapsed="false">
      <c r="A10429" s="21" t="s">
        <v>4214</v>
      </c>
      <c r="B10429" s="21" t="s">
        <v>3192</v>
      </c>
      <c r="C10429" s="23" t="n">
        <v>46288</v>
      </c>
      <c r="D10429" s="21" t="s">
        <v>1308</v>
      </c>
      <c r="E10429" s="21" t="s">
        <v>971</v>
      </c>
      <c r="F10429" s="12" t="n">
        <v>1</v>
      </c>
      <c r="G10429" s="19" t="n">
        <v>166.6</v>
      </c>
      <c r="H10429" s="19" t="n">
        <v>134.65</v>
      </c>
      <c r="I10429" s="19" t="n">
        <f aca="false">ROUND(F10429*G10429,2)</f>
        <v>166.6</v>
      </c>
      <c r="J10429" s="19" t="n">
        <f aca="false">ROUND(F10429*H10429,2)</f>
        <v>134.65</v>
      </c>
      <c r="K10429" s="19" t="n">
        <f aca="false">INDEX(Pricebook!$L$2:$L$1401,MATCH(D10429,Pricebook!$A$2:$A$1401,0))</f>
        <v>183.3</v>
      </c>
      <c r="L10429" s="19" t="n">
        <f aca="false">ROUND(F10429*K10429,2)</f>
        <v>183.3</v>
      </c>
      <c r="M10429" s="24" t="n">
        <f aca="false">DATE(YEAR(C10429),MONTH(C10429),1)</f>
        <v>46266</v>
      </c>
    </row>
    <row r="10430" customFormat="false" ht="15" hidden="false" customHeight="false" outlineLevel="0" collapsed="false">
      <c r="A10430" s="21" t="s">
        <v>4214</v>
      </c>
      <c r="B10430" s="21" t="s">
        <v>3192</v>
      </c>
      <c r="C10430" s="23" t="n">
        <v>46288</v>
      </c>
      <c r="D10430" s="21" t="s">
        <v>635</v>
      </c>
      <c r="E10430" s="21" t="s">
        <v>366</v>
      </c>
      <c r="F10430" s="12" t="n">
        <v>5</v>
      </c>
      <c r="G10430" s="19" t="n">
        <v>6.9</v>
      </c>
      <c r="H10430" s="19" t="n">
        <v>4.89</v>
      </c>
      <c r="I10430" s="19" t="n">
        <f aca="false">ROUND(F10430*G10430,2)</f>
        <v>34.5</v>
      </c>
      <c r="J10430" s="19" t="n">
        <f aca="false">ROUND(F10430*H10430,2)</f>
        <v>24.45</v>
      </c>
      <c r="K10430" s="19" t="n">
        <f aca="false">INDEX(Pricebook!$L$2:$L$1401,MATCH(D10430,Pricebook!$A$2:$A$1401,0))</f>
        <v>7.3</v>
      </c>
      <c r="L10430" s="19" t="n">
        <f aca="false">ROUND(F10430*K10430,2)</f>
        <v>36.5</v>
      </c>
      <c r="M10430" s="24" t="n">
        <f aca="false">DATE(YEAR(C10430),MONTH(C10430),1)</f>
        <v>46266</v>
      </c>
    </row>
    <row r="10431" customFormat="false" ht="15" hidden="false" customHeight="false" outlineLevel="0" collapsed="false">
      <c r="A10431" s="21" t="s">
        <v>4214</v>
      </c>
      <c r="B10431" s="21" t="s">
        <v>3192</v>
      </c>
      <c r="C10431" s="23" t="n">
        <v>46288</v>
      </c>
      <c r="D10431" s="21" t="s">
        <v>2535</v>
      </c>
      <c r="E10431" s="21" t="s">
        <v>2466</v>
      </c>
      <c r="F10431" s="12" t="n">
        <v>6</v>
      </c>
      <c r="G10431" s="19" t="n">
        <v>36.7</v>
      </c>
      <c r="H10431" s="19" t="n">
        <v>22.66</v>
      </c>
      <c r="I10431" s="19" t="n">
        <f aca="false">ROUND(F10431*G10431,2)</f>
        <v>220.2</v>
      </c>
      <c r="J10431" s="19" t="n">
        <f aca="false">ROUND(F10431*H10431,2)</f>
        <v>135.96</v>
      </c>
      <c r="K10431" s="19" t="n">
        <f aca="false">INDEX(Pricebook!$L$2:$L$1401,MATCH(D10431,Pricebook!$A$2:$A$1401,0))</f>
        <v>37.8</v>
      </c>
      <c r="L10431" s="19" t="n">
        <f aca="false">ROUND(F10431*K10431,2)</f>
        <v>226.8</v>
      </c>
      <c r="M10431" s="24" t="n">
        <f aca="false">DATE(YEAR(C10431),MONTH(C10431),1)</f>
        <v>46266</v>
      </c>
    </row>
    <row r="10432" customFormat="false" ht="15" hidden="false" customHeight="false" outlineLevel="0" collapsed="false">
      <c r="A10432" s="21" t="s">
        <v>4214</v>
      </c>
      <c r="B10432" s="21" t="s">
        <v>3192</v>
      </c>
      <c r="C10432" s="23" t="n">
        <v>46288</v>
      </c>
      <c r="D10432" s="21" t="s">
        <v>1292</v>
      </c>
      <c r="E10432" s="21" t="s">
        <v>971</v>
      </c>
      <c r="F10432" s="12" t="n">
        <v>5</v>
      </c>
      <c r="G10432" s="19" t="n">
        <v>2.8</v>
      </c>
      <c r="H10432" s="19" t="n">
        <v>2.29</v>
      </c>
      <c r="I10432" s="19" t="n">
        <f aca="false">ROUND(F10432*G10432,2)</f>
        <v>14</v>
      </c>
      <c r="J10432" s="19" t="n">
        <f aca="false">ROUND(F10432*H10432,2)</f>
        <v>11.45</v>
      </c>
      <c r="K10432" s="19" t="n">
        <f aca="false">INDEX(Pricebook!$L$2:$L$1401,MATCH(D10432,Pricebook!$A$2:$A$1401,0))</f>
        <v>3.3</v>
      </c>
      <c r="L10432" s="19" t="n">
        <f aca="false">ROUND(F10432*K10432,2)</f>
        <v>16.5</v>
      </c>
      <c r="M10432" s="24" t="n">
        <f aca="false">DATE(YEAR(C10432),MONTH(C10432),1)</f>
        <v>46266</v>
      </c>
    </row>
    <row r="10433" customFormat="false" ht="15" hidden="false" customHeight="false" outlineLevel="0" collapsed="false">
      <c r="A10433" s="21" t="s">
        <v>4214</v>
      </c>
      <c r="B10433" s="21" t="s">
        <v>3192</v>
      </c>
      <c r="C10433" s="23" t="n">
        <v>46288</v>
      </c>
      <c r="D10433" s="21" t="s">
        <v>2509</v>
      </c>
      <c r="E10433" s="21" t="s">
        <v>2466</v>
      </c>
      <c r="F10433" s="12" t="n">
        <v>4</v>
      </c>
      <c r="G10433" s="19" t="n">
        <v>7.3</v>
      </c>
      <c r="H10433" s="19" t="n">
        <v>4.58</v>
      </c>
      <c r="I10433" s="19" t="n">
        <f aca="false">ROUND(F10433*G10433,2)</f>
        <v>29.2</v>
      </c>
      <c r="J10433" s="19" t="n">
        <f aca="false">ROUND(F10433*H10433,2)</f>
        <v>18.32</v>
      </c>
      <c r="K10433" s="19" t="n">
        <f aca="false">INDEX(Pricebook!$L$2:$L$1401,MATCH(D10433,Pricebook!$A$2:$A$1401,0))</f>
        <v>7.65</v>
      </c>
      <c r="L10433" s="19" t="n">
        <f aca="false">ROUND(F10433*K10433,2)</f>
        <v>30.6</v>
      </c>
      <c r="M10433" s="24" t="n">
        <f aca="false">DATE(YEAR(C10433),MONTH(C10433),1)</f>
        <v>46266</v>
      </c>
    </row>
    <row r="10434" customFormat="false" ht="15" hidden="false" customHeight="false" outlineLevel="0" collapsed="false">
      <c r="A10434" s="21" t="s">
        <v>4214</v>
      </c>
      <c r="B10434" s="21" t="s">
        <v>3192</v>
      </c>
      <c r="C10434" s="23" t="n">
        <v>46288</v>
      </c>
      <c r="D10434" s="21" t="s">
        <v>1224</v>
      </c>
      <c r="E10434" s="21" t="s">
        <v>971</v>
      </c>
      <c r="F10434" s="12" t="n">
        <v>1</v>
      </c>
      <c r="G10434" s="19" t="n">
        <v>1442.9</v>
      </c>
      <c r="H10434" s="19" t="n">
        <v>1181.87</v>
      </c>
      <c r="I10434" s="19" t="n">
        <f aca="false">ROUND(F10434*G10434,2)</f>
        <v>1442.9</v>
      </c>
      <c r="J10434" s="19" t="n">
        <f aca="false">ROUND(F10434*H10434,2)</f>
        <v>1181.87</v>
      </c>
      <c r="K10434" s="19" t="n">
        <f aca="false">INDEX(Pricebook!$L$2:$L$1401,MATCH(D10434,Pricebook!$A$2:$A$1401,0))</f>
        <v>1688.4</v>
      </c>
      <c r="L10434" s="19" t="n">
        <f aca="false">ROUND(F10434*K10434,2)</f>
        <v>1688.4</v>
      </c>
      <c r="M10434" s="24" t="n">
        <f aca="false">DATE(YEAR(C10434),MONTH(C10434),1)</f>
        <v>46266</v>
      </c>
    </row>
    <row r="10435" customFormat="false" ht="15" hidden="false" customHeight="false" outlineLevel="0" collapsed="false">
      <c r="A10435" s="21" t="s">
        <v>4214</v>
      </c>
      <c r="B10435" s="21" t="s">
        <v>3192</v>
      </c>
      <c r="C10435" s="23" t="n">
        <v>46288</v>
      </c>
      <c r="D10435" s="21" t="s">
        <v>219</v>
      </c>
      <c r="E10435" s="21" t="s">
        <v>108</v>
      </c>
      <c r="F10435" s="12" t="n">
        <v>1</v>
      </c>
      <c r="G10435" s="19" t="n">
        <v>92</v>
      </c>
      <c r="H10435" s="19" t="n">
        <v>70.17</v>
      </c>
      <c r="I10435" s="19" t="n">
        <f aca="false">ROUND(F10435*G10435,2)</f>
        <v>92</v>
      </c>
      <c r="J10435" s="19" t="n">
        <f aca="false">ROUND(F10435*H10435,2)</f>
        <v>70.17</v>
      </c>
      <c r="K10435" s="19" t="n">
        <f aca="false">INDEX(Pricebook!$L$2:$L$1401,MATCH(D10435,Pricebook!$A$2:$A$1401,0))</f>
        <v>100.25</v>
      </c>
      <c r="L10435" s="19" t="n">
        <f aca="false">ROUND(F10435*K10435,2)</f>
        <v>100.25</v>
      </c>
      <c r="M10435" s="24" t="n">
        <f aca="false">DATE(YEAR(C10435),MONTH(C10435),1)</f>
        <v>46266</v>
      </c>
    </row>
    <row r="10436" customFormat="false" ht="15" hidden="false" customHeight="false" outlineLevel="0" collapsed="false">
      <c r="A10436" s="21" t="s">
        <v>4214</v>
      </c>
      <c r="B10436" s="21" t="s">
        <v>3192</v>
      </c>
      <c r="C10436" s="23" t="n">
        <v>46288</v>
      </c>
      <c r="D10436" s="21" t="s">
        <v>857</v>
      </c>
      <c r="E10436" s="21" t="s">
        <v>366</v>
      </c>
      <c r="F10436" s="12" t="n">
        <v>5</v>
      </c>
      <c r="G10436" s="19" t="n">
        <v>8.4</v>
      </c>
      <c r="H10436" s="19" t="n">
        <v>6.02</v>
      </c>
      <c r="I10436" s="19" t="n">
        <f aca="false">ROUND(F10436*G10436,2)</f>
        <v>42</v>
      </c>
      <c r="J10436" s="19" t="n">
        <f aca="false">ROUND(F10436*H10436,2)</f>
        <v>30.1</v>
      </c>
      <c r="K10436" s="19" t="n">
        <f aca="false">INDEX(Pricebook!$L$2:$L$1401,MATCH(D10436,Pricebook!$A$2:$A$1401,0))</f>
        <v>9</v>
      </c>
      <c r="L10436" s="19" t="n">
        <f aca="false">ROUND(F10436*K10436,2)</f>
        <v>45</v>
      </c>
      <c r="M10436" s="24" t="n">
        <f aca="false">DATE(YEAR(C10436),MONTH(C10436),1)</f>
        <v>46266</v>
      </c>
    </row>
    <row r="10437" customFormat="false" ht="15" hidden="false" customHeight="false" outlineLevel="0" collapsed="false">
      <c r="A10437" s="21" t="s">
        <v>4214</v>
      </c>
      <c r="B10437" s="21" t="s">
        <v>3192</v>
      </c>
      <c r="C10437" s="23" t="n">
        <v>46288</v>
      </c>
      <c r="D10437" s="21" t="s">
        <v>2507</v>
      </c>
      <c r="E10437" s="21" t="s">
        <v>2466</v>
      </c>
      <c r="F10437" s="12" t="n">
        <v>2</v>
      </c>
      <c r="G10437" s="19" t="n">
        <v>26.85</v>
      </c>
      <c r="H10437" s="19" t="n">
        <v>16.94</v>
      </c>
      <c r="I10437" s="19" t="n">
        <f aca="false">ROUND(F10437*G10437,2)</f>
        <v>53.7</v>
      </c>
      <c r="J10437" s="19" t="n">
        <f aca="false">ROUND(F10437*H10437,2)</f>
        <v>33.88</v>
      </c>
      <c r="K10437" s="19" t="n">
        <f aca="false">INDEX(Pricebook!$L$2:$L$1401,MATCH(D10437,Pricebook!$A$2:$A$1401,0))</f>
        <v>28.25</v>
      </c>
      <c r="L10437" s="19" t="n">
        <f aca="false">ROUND(F10437*K10437,2)</f>
        <v>56.5</v>
      </c>
      <c r="M10437" s="24" t="n">
        <f aca="false">DATE(YEAR(C10437),MONTH(C10437),1)</f>
        <v>46266</v>
      </c>
    </row>
    <row r="10438" customFormat="false" ht="15" hidden="false" customHeight="false" outlineLevel="0" collapsed="false">
      <c r="A10438" s="21" t="s">
        <v>4214</v>
      </c>
      <c r="B10438" s="21" t="s">
        <v>3192</v>
      </c>
      <c r="C10438" s="23" t="n">
        <v>46288</v>
      </c>
      <c r="D10438" s="21" t="s">
        <v>807</v>
      </c>
      <c r="E10438" s="21" t="s">
        <v>366</v>
      </c>
      <c r="F10438" s="12" t="n">
        <v>4</v>
      </c>
      <c r="G10438" s="19" t="n">
        <v>8.7</v>
      </c>
      <c r="H10438" s="19" t="n">
        <v>6.29</v>
      </c>
      <c r="I10438" s="19" t="n">
        <f aca="false">ROUND(F10438*G10438,2)</f>
        <v>34.8</v>
      </c>
      <c r="J10438" s="19" t="n">
        <f aca="false">ROUND(F10438*H10438,2)</f>
        <v>25.16</v>
      </c>
      <c r="K10438" s="19" t="n">
        <f aca="false">INDEX(Pricebook!$L$2:$L$1401,MATCH(D10438,Pricebook!$A$2:$A$1401,0))</f>
        <v>9.4</v>
      </c>
      <c r="L10438" s="19" t="n">
        <f aca="false">ROUND(F10438*K10438,2)</f>
        <v>37.6</v>
      </c>
      <c r="M10438" s="24" t="n">
        <f aca="false">DATE(YEAR(C10438),MONTH(C10438),1)</f>
        <v>46266</v>
      </c>
    </row>
    <row r="10439" customFormat="false" ht="15" hidden="false" customHeight="false" outlineLevel="0" collapsed="false">
      <c r="A10439" s="21" t="s">
        <v>4214</v>
      </c>
      <c r="B10439" s="21" t="s">
        <v>3192</v>
      </c>
      <c r="C10439" s="23" t="n">
        <v>46288</v>
      </c>
      <c r="D10439" s="21" t="s">
        <v>1424</v>
      </c>
      <c r="E10439" s="21" t="s">
        <v>971</v>
      </c>
      <c r="F10439" s="12" t="n">
        <v>3</v>
      </c>
      <c r="G10439" s="19" t="n">
        <v>12.3</v>
      </c>
      <c r="H10439" s="19" t="n">
        <v>9.89</v>
      </c>
      <c r="I10439" s="19" t="n">
        <f aca="false">ROUND(F10439*G10439,2)</f>
        <v>36.9</v>
      </c>
      <c r="J10439" s="19" t="n">
        <f aca="false">ROUND(F10439*H10439,2)</f>
        <v>29.67</v>
      </c>
      <c r="K10439" s="19" t="n">
        <f aca="false">INDEX(Pricebook!$L$2:$L$1401,MATCH(D10439,Pricebook!$A$2:$A$1401,0))</f>
        <v>14.15</v>
      </c>
      <c r="L10439" s="19" t="n">
        <f aca="false">ROUND(F10439*K10439,2)</f>
        <v>42.45</v>
      </c>
      <c r="M10439" s="24" t="n">
        <f aca="false">DATE(YEAR(C10439),MONTH(C10439),1)</f>
        <v>46266</v>
      </c>
    </row>
    <row r="10440" customFormat="false" ht="15" hidden="false" customHeight="false" outlineLevel="0" collapsed="false">
      <c r="A10440" s="21" t="s">
        <v>4214</v>
      </c>
      <c r="B10440" s="21" t="s">
        <v>3192</v>
      </c>
      <c r="C10440" s="23" t="n">
        <v>46288</v>
      </c>
      <c r="D10440" s="21" t="s">
        <v>2543</v>
      </c>
      <c r="E10440" s="21" t="s">
        <v>2466</v>
      </c>
      <c r="F10440" s="12" t="n">
        <v>3</v>
      </c>
      <c r="G10440" s="19" t="n">
        <v>26.85</v>
      </c>
      <c r="H10440" s="19" t="n">
        <v>16.56</v>
      </c>
      <c r="I10440" s="19" t="n">
        <f aca="false">ROUND(F10440*G10440,2)</f>
        <v>80.55</v>
      </c>
      <c r="J10440" s="19" t="n">
        <f aca="false">ROUND(F10440*H10440,2)</f>
        <v>49.68</v>
      </c>
      <c r="K10440" s="19" t="n">
        <f aca="false">INDEX(Pricebook!$L$2:$L$1401,MATCH(D10440,Pricebook!$A$2:$A$1401,0))</f>
        <v>27.6</v>
      </c>
      <c r="L10440" s="19" t="n">
        <f aca="false">ROUND(F10440*K10440,2)</f>
        <v>82.8</v>
      </c>
      <c r="M10440" s="24" t="n">
        <f aca="false">DATE(YEAR(C10440),MONTH(C10440),1)</f>
        <v>46266</v>
      </c>
    </row>
    <row r="10441" customFormat="false" ht="15" hidden="false" customHeight="false" outlineLevel="0" collapsed="false">
      <c r="A10441" s="21" t="s">
        <v>4214</v>
      </c>
      <c r="B10441" s="21" t="s">
        <v>3192</v>
      </c>
      <c r="C10441" s="23" t="n">
        <v>46288</v>
      </c>
      <c r="D10441" s="21" t="s">
        <v>221</v>
      </c>
      <c r="E10441" s="21" t="s">
        <v>108</v>
      </c>
      <c r="F10441" s="12" t="n">
        <v>1</v>
      </c>
      <c r="G10441" s="19" t="n">
        <v>462.9</v>
      </c>
      <c r="H10441" s="19" t="n">
        <v>357.39</v>
      </c>
      <c r="I10441" s="19" t="n">
        <f aca="false">ROUND(F10441*G10441,2)</f>
        <v>462.9</v>
      </c>
      <c r="J10441" s="19" t="n">
        <f aca="false">ROUND(F10441*H10441,2)</f>
        <v>357.39</v>
      </c>
      <c r="K10441" s="19" t="n">
        <f aca="false">INDEX(Pricebook!$L$2:$L$1401,MATCH(D10441,Pricebook!$A$2:$A$1401,0))</f>
        <v>510.6</v>
      </c>
      <c r="L10441" s="19" t="n">
        <f aca="false">ROUND(F10441*K10441,2)</f>
        <v>510.6</v>
      </c>
      <c r="M10441" s="24" t="n">
        <f aca="false">DATE(YEAR(C10441),MONTH(C10441),1)</f>
        <v>46266</v>
      </c>
    </row>
    <row r="10442" customFormat="false" ht="15" hidden="false" customHeight="false" outlineLevel="0" collapsed="false">
      <c r="A10442" s="21" t="s">
        <v>4214</v>
      </c>
      <c r="B10442" s="21" t="s">
        <v>3192</v>
      </c>
      <c r="C10442" s="23" t="n">
        <v>46288</v>
      </c>
      <c r="D10442" s="21" t="s">
        <v>1382</v>
      </c>
      <c r="E10442" s="21" t="s">
        <v>971</v>
      </c>
      <c r="F10442" s="12" t="n">
        <v>1</v>
      </c>
      <c r="G10442" s="19" t="n">
        <v>240</v>
      </c>
      <c r="H10442" s="19" t="n">
        <v>197.6</v>
      </c>
      <c r="I10442" s="19" t="n">
        <f aca="false">ROUND(F10442*G10442,2)</f>
        <v>240</v>
      </c>
      <c r="J10442" s="19" t="n">
        <f aca="false">ROUND(F10442*H10442,2)</f>
        <v>197.6</v>
      </c>
      <c r="K10442" s="19" t="n">
        <f aca="false">INDEX(Pricebook!$L$2:$L$1401,MATCH(D10442,Pricebook!$A$2:$A$1401,0))</f>
        <v>282.3</v>
      </c>
      <c r="L10442" s="19" t="n">
        <f aca="false">ROUND(F10442*K10442,2)</f>
        <v>282.3</v>
      </c>
      <c r="M10442" s="24" t="n">
        <f aca="false">DATE(YEAR(C10442),MONTH(C10442),1)</f>
        <v>46266</v>
      </c>
    </row>
    <row r="10443" customFormat="false" ht="15" hidden="false" customHeight="false" outlineLevel="0" collapsed="false">
      <c r="A10443" s="21" t="s">
        <v>4215</v>
      </c>
      <c r="B10443" s="21" t="s">
        <v>3612</v>
      </c>
      <c r="C10443" s="23" t="n">
        <v>46288</v>
      </c>
      <c r="D10443" s="21" t="s">
        <v>992</v>
      </c>
      <c r="E10443" s="21" t="s">
        <v>971</v>
      </c>
      <c r="F10443" s="12" t="n">
        <v>8</v>
      </c>
      <c r="G10443" s="19" t="n">
        <v>7.05</v>
      </c>
      <c r="H10443" s="19" t="n">
        <v>5.78</v>
      </c>
      <c r="I10443" s="19" t="n">
        <f aca="false">ROUND(F10443*G10443,2)</f>
        <v>56.4</v>
      </c>
      <c r="J10443" s="19" t="n">
        <f aca="false">ROUND(F10443*H10443,2)</f>
        <v>46.24</v>
      </c>
      <c r="K10443" s="19" t="n">
        <f aca="false">INDEX(Pricebook!$L$2:$L$1401,MATCH(D10443,Pricebook!$A$2:$A$1401,0))</f>
        <v>8.3</v>
      </c>
      <c r="L10443" s="19" t="n">
        <f aca="false">ROUND(F10443*K10443,2)</f>
        <v>66.4</v>
      </c>
      <c r="M10443" s="24" t="n">
        <f aca="false">DATE(YEAR(C10443),MONTH(C10443),1)</f>
        <v>46266</v>
      </c>
    </row>
    <row r="10444" customFormat="false" ht="15" hidden="false" customHeight="false" outlineLevel="0" collapsed="false">
      <c r="A10444" s="21" t="s">
        <v>4215</v>
      </c>
      <c r="B10444" s="21" t="s">
        <v>3612</v>
      </c>
      <c r="C10444" s="23" t="n">
        <v>46288</v>
      </c>
      <c r="D10444" s="21" t="s">
        <v>2571</v>
      </c>
      <c r="E10444" s="21" t="s">
        <v>2466</v>
      </c>
      <c r="F10444" s="12" t="n">
        <v>1</v>
      </c>
      <c r="G10444" s="19" t="n">
        <v>31.5</v>
      </c>
      <c r="H10444" s="19" t="n">
        <v>19.88</v>
      </c>
      <c r="I10444" s="19" t="n">
        <f aca="false">ROUND(F10444*G10444,2)</f>
        <v>31.5</v>
      </c>
      <c r="J10444" s="19" t="n">
        <f aca="false">ROUND(F10444*H10444,2)</f>
        <v>19.88</v>
      </c>
      <c r="K10444" s="19" t="n">
        <f aca="false">INDEX(Pricebook!$L$2:$L$1401,MATCH(D10444,Pricebook!$A$2:$A$1401,0))</f>
        <v>33.15</v>
      </c>
      <c r="L10444" s="19" t="n">
        <f aca="false">ROUND(F10444*K10444,2)</f>
        <v>33.15</v>
      </c>
      <c r="M10444" s="24" t="n">
        <f aca="false">DATE(YEAR(C10444),MONTH(C10444),1)</f>
        <v>46266</v>
      </c>
    </row>
    <row r="10445" customFormat="false" ht="15" hidden="false" customHeight="false" outlineLevel="0" collapsed="false">
      <c r="A10445" s="21" t="s">
        <v>4215</v>
      </c>
      <c r="B10445" s="21" t="s">
        <v>3612</v>
      </c>
      <c r="C10445" s="23" t="n">
        <v>46288</v>
      </c>
      <c r="D10445" s="21" t="s">
        <v>2489</v>
      </c>
      <c r="E10445" s="21" t="s">
        <v>2466</v>
      </c>
      <c r="F10445" s="12" t="n">
        <v>2</v>
      </c>
      <c r="G10445" s="19" t="n">
        <v>101.75</v>
      </c>
      <c r="H10445" s="19" t="n">
        <v>73.78</v>
      </c>
      <c r="I10445" s="19" t="n">
        <f aca="false">ROUND(F10445*G10445,2)</f>
        <v>203.5</v>
      </c>
      <c r="J10445" s="19" t="n">
        <f aca="false">ROUND(F10445*H10445,2)</f>
        <v>147.56</v>
      </c>
      <c r="K10445" s="19" t="n">
        <f aca="false">INDEX(Pricebook!$L$2:$L$1401,MATCH(D10445,Pricebook!$A$2:$A$1401,0))</f>
        <v>106.95</v>
      </c>
      <c r="L10445" s="19" t="n">
        <f aca="false">ROUND(F10445*K10445,2)</f>
        <v>213.9</v>
      </c>
      <c r="M10445" s="24" t="n">
        <f aca="false">DATE(YEAR(C10445),MONTH(C10445),1)</f>
        <v>46266</v>
      </c>
    </row>
    <row r="10446" customFormat="false" ht="15" hidden="false" customHeight="false" outlineLevel="0" collapsed="false">
      <c r="A10446" s="21" t="s">
        <v>4215</v>
      </c>
      <c r="B10446" s="21" t="s">
        <v>3612</v>
      </c>
      <c r="C10446" s="23" t="n">
        <v>46288</v>
      </c>
      <c r="D10446" s="21" t="s">
        <v>1258</v>
      </c>
      <c r="E10446" s="21" t="s">
        <v>971</v>
      </c>
      <c r="F10446" s="12" t="n">
        <v>5</v>
      </c>
      <c r="G10446" s="19" t="n">
        <v>25.5</v>
      </c>
      <c r="H10446" s="19" t="n">
        <v>20.72</v>
      </c>
      <c r="I10446" s="19" t="n">
        <f aca="false">ROUND(F10446*G10446,2)</f>
        <v>127.5</v>
      </c>
      <c r="J10446" s="19" t="n">
        <f aca="false">ROUND(F10446*H10446,2)</f>
        <v>103.6</v>
      </c>
      <c r="K10446" s="19" t="n">
        <f aca="false">INDEX(Pricebook!$L$2:$L$1401,MATCH(D10446,Pricebook!$A$2:$A$1401,0))</f>
        <v>29.6</v>
      </c>
      <c r="L10446" s="19" t="n">
        <f aca="false">ROUND(F10446*K10446,2)</f>
        <v>148</v>
      </c>
      <c r="M10446" s="24" t="n">
        <f aca="false">DATE(YEAR(C10446),MONTH(C10446),1)</f>
        <v>46266</v>
      </c>
    </row>
    <row r="10447" customFormat="false" ht="15" hidden="false" customHeight="false" outlineLevel="0" collapsed="false">
      <c r="A10447" s="21" t="s">
        <v>4215</v>
      </c>
      <c r="B10447" s="21" t="s">
        <v>3612</v>
      </c>
      <c r="C10447" s="23" t="n">
        <v>46288</v>
      </c>
      <c r="D10447" s="21" t="s">
        <v>2483</v>
      </c>
      <c r="E10447" s="21" t="s">
        <v>2466</v>
      </c>
      <c r="F10447" s="12" t="n">
        <v>2</v>
      </c>
      <c r="G10447" s="19" t="n">
        <v>220.5</v>
      </c>
      <c r="H10447" s="19" t="n">
        <v>136.52</v>
      </c>
      <c r="I10447" s="19" t="n">
        <f aca="false">ROUND(F10447*G10447,2)</f>
        <v>441</v>
      </c>
      <c r="J10447" s="19" t="n">
        <f aca="false">ROUND(F10447*H10447,2)</f>
        <v>273.04</v>
      </c>
      <c r="K10447" s="19" t="n">
        <f aca="false">INDEX(Pricebook!$L$2:$L$1401,MATCH(D10447,Pricebook!$A$2:$A$1401,0))</f>
        <v>227.55</v>
      </c>
      <c r="L10447" s="19" t="n">
        <f aca="false">ROUND(F10447*K10447,2)</f>
        <v>455.1</v>
      </c>
      <c r="M10447" s="24" t="n">
        <f aca="false">DATE(YEAR(C10447),MONTH(C10447),1)</f>
        <v>46266</v>
      </c>
    </row>
    <row r="10448" customFormat="false" ht="15" hidden="false" customHeight="false" outlineLevel="0" collapsed="false">
      <c r="A10448" s="21" t="s">
        <v>4215</v>
      </c>
      <c r="B10448" s="21" t="s">
        <v>3612</v>
      </c>
      <c r="C10448" s="23" t="n">
        <v>46288</v>
      </c>
      <c r="D10448" s="21" t="s">
        <v>605</v>
      </c>
      <c r="E10448" s="21" t="s">
        <v>366</v>
      </c>
      <c r="F10448" s="12" t="n">
        <v>1</v>
      </c>
      <c r="G10448" s="19" t="n">
        <v>55.3</v>
      </c>
      <c r="H10448" s="19" t="n">
        <v>45.13</v>
      </c>
      <c r="I10448" s="19" t="n">
        <f aca="false">ROUND(F10448*G10448,2)</f>
        <v>55.3</v>
      </c>
      <c r="J10448" s="19" t="n">
        <f aca="false">ROUND(F10448*H10448,2)</f>
        <v>45.13</v>
      </c>
      <c r="K10448" s="19" t="n">
        <f aca="false">INDEX(Pricebook!$L$2:$L$1401,MATCH(D10448,Pricebook!$A$2:$A$1401,0))</f>
        <v>59.4</v>
      </c>
      <c r="L10448" s="19" t="n">
        <f aca="false">ROUND(F10448*K10448,2)</f>
        <v>59.4</v>
      </c>
      <c r="M10448" s="24" t="n">
        <f aca="false">DATE(YEAR(C10448),MONTH(C10448),1)</f>
        <v>46266</v>
      </c>
    </row>
    <row r="10449" customFormat="false" ht="15" hidden="false" customHeight="false" outlineLevel="0" collapsed="false">
      <c r="A10449" s="21" t="s">
        <v>4216</v>
      </c>
      <c r="B10449" s="21" t="s">
        <v>3494</v>
      </c>
      <c r="C10449" s="23" t="n">
        <v>46288</v>
      </c>
      <c r="D10449" s="21" t="s">
        <v>2922</v>
      </c>
      <c r="E10449" s="21" t="s">
        <v>2748</v>
      </c>
      <c r="F10449" s="12" t="n">
        <v>1</v>
      </c>
      <c r="G10449" s="19" t="n">
        <v>2.55</v>
      </c>
      <c r="H10449" s="19" t="n">
        <v>1.51</v>
      </c>
      <c r="I10449" s="19" t="n">
        <f aca="false">ROUND(F10449*G10449,2)</f>
        <v>2.55</v>
      </c>
      <c r="J10449" s="19" t="n">
        <f aca="false">ROUND(F10449*H10449,2)</f>
        <v>1.51</v>
      </c>
      <c r="K10449" s="19" t="n">
        <f aca="false">INDEX(Pricebook!$L$2:$L$1401,MATCH(D10449,Pricebook!$A$2:$A$1401,0))</f>
        <v>2.75</v>
      </c>
      <c r="L10449" s="19" t="n">
        <f aca="false">ROUND(F10449*K10449,2)</f>
        <v>2.75</v>
      </c>
      <c r="M10449" s="24" t="n">
        <f aca="false">DATE(YEAR(C10449),MONTH(C10449),1)</f>
        <v>46266</v>
      </c>
    </row>
    <row r="10450" customFormat="false" ht="15" hidden="false" customHeight="false" outlineLevel="0" collapsed="false">
      <c r="A10450" s="21" t="s">
        <v>4216</v>
      </c>
      <c r="B10450" s="21" t="s">
        <v>3494</v>
      </c>
      <c r="C10450" s="23" t="n">
        <v>46288</v>
      </c>
      <c r="D10450" s="21" t="s">
        <v>649</v>
      </c>
      <c r="E10450" s="21" t="s">
        <v>366</v>
      </c>
      <c r="F10450" s="12" t="n">
        <v>1</v>
      </c>
      <c r="G10450" s="19" t="n">
        <v>76.15</v>
      </c>
      <c r="H10450" s="19" t="n">
        <v>54.73</v>
      </c>
      <c r="I10450" s="19" t="n">
        <f aca="false">ROUND(F10450*G10450,2)</f>
        <v>76.15</v>
      </c>
      <c r="J10450" s="19" t="n">
        <f aca="false">ROUND(F10450*H10450,2)</f>
        <v>54.73</v>
      </c>
      <c r="K10450" s="19" t="n">
        <f aca="false">INDEX(Pricebook!$L$2:$L$1401,MATCH(D10450,Pricebook!$A$2:$A$1401,0))</f>
        <v>81.7</v>
      </c>
      <c r="L10450" s="19" t="n">
        <f aca="false">ROUND(F10450*K10450,2)</f>
        <v>81.7</v>
      </c>
      <c r="M10450" s="24" t="n">
        <f aca="false">DATE(YEAR(C10450),MONTH(C10450),1)</f>
        <v>46266</v>
      </c>
    </row>
    <row r="10451" customFormat="false" ht="15" hidden="false" customHeight="false" outlineLevel="0" collapsed="false">
      <c r="A10451" s="21" t="s">
        <v>4216</v>
      </c>
      <c r="B10451" s="21" t="s">
        <v>3494</v>
      </c>
      <c r="C10451" s="23" t="n">
        <v>46288</v>
      </c>
      <c r="D10451" s="21" t="s">
        <v>2934</v>
      </c>
      <c r="E10451" s="21" t="s">
        <v>2748</v>
      </c>
      <c r="F10451" s="12" t="n">
        <v>9</v>
      </c>
      <c r="G10451" s="19" t="n">
        <v>6.95</v>
      </c>
      <c r="H10451" s="19" t="n">
        <v>4.95</v>
      </c>
      <c r="I10451" s="19" t="n">
        <f aca="false">ROUND(F10451*G10451,2)</f>
        <v>62.55</v>
      </c>
      <c r="J10451" s="19" t="n">
        <f aca="false">ROUND(F10451*H10451,2)</f>
        <v>44.55</v>
      </c>
      <c r="K10451" s="19" t="n">
        <f aca="false">INDEX(Pricebook!$L$2:$L$1401,MATCH(D10451,Pricebook!$A$2:$A$1401,0))</f>
        <v>7.65</v>
      </c>
      <c r="L10451" s="19" t="n">
        <f aca="false">ROUND(F10451*K10451,2)</f>
        <v>68.85</v>
      </c>
      <c r="M10451" s="24" t="n">
        <f aca="false">DATE(YEAR(C10451),MONTH(C10451),1)</f>
        <v>46266</v>
      </c>
    </row>
    <row r="10452" customFormat="false" ht="15" hidden="false" customHeight="false" outlineLevel="0" collapsed="false">
      <c r="A10452" s="21" t="s">
        <v>4216</v>
      </c>
      <c r="B10452" s="21" t="s">
        <v>3494</v>
      </c>
      <c r="C10452" s="23" t="n">
        <v>46288</v>
      </c>
      <c r="D10452" s="21" t="s">
        <v>2581</v>
      </c>
      <c r="E10452" s="21" t="s">
        <v>2466</v>
      </c>
      <c r="F10452" s="12" t="n">
        <v>3</v>
      </c>
      <c r="G10452" s="19" t="n">
        <v>8.55</v>
      </c>
      <c r="H10452" s="19" t="n">
        <v>5.36</v>
      </c>
      <c r="I10452" s="19" t="n">
        <f aca="false">ROUND(F10452*G10452,2)</f>
        <v>25.65</v>
      </c>
      <c r="J10452" s="19" t="n">
        <f aca="false">ROUND(F10452*H10452,2)</f>
        <v>16.08</v>
      </c>
      <c r="K10452" s="19" t="n">
        <f aca="false">INDEX(Pricebook!$L$2:$L$1401,MATCH(D10452,Pricebook!$A$2:$A$1401,0))</f>
        <v>8.95</v>
      </c>
      <c r="L10452" s="19" t="n">
        <f aca="false">ROUND(F10452*K10452,2)</f>
        <v>26.85</v>
      </c>
      <c r="M10452" s="24" t="n">
        <f aca="false">DATE(YEAR(C10452),MONTH(C10452),1)</f>
        <v>46266</v>
      </c>
    </row>
    <row r="10453" customFormat="false" ht="15" hidden="false" customHeight="false" outlineLevel="0" collapsed="false">
      <c r="A10453" s="21" t="s">
        <v>4216</v>
      </c>
      <c r="B10453" s="21" t="s">
        <v>3494</v>
      </c>
      <c r="C10453" s="23" t="n">
        <v>46288</v>
      </c>
      <c r="D10453" s="21" t="s">
        <v>749</v>
      </c>
      <c r="E10453" s="21" t="s">
        <v>366</v>
      </c>
      <c r="F10453" s="12" t="n">
        <v>1</v>
      </c>
      <c r="G10453" s="19" t="n">
        <v>197.5</v>
      </c>
      <c r="H10453" s="19" t="n">
        <v>142.05</v>
      </c>
      <c r="I10453" s="19" t="n">
        <f aca="false">ROUND(F10453*G10453,2)</f>
        <v>197.5</v>
      </c>
      <c r="J10453" s="19" t="n">
        <f aca="false">ROUND(F10453*H10453,2)</f>
        <v>142.05</v>
      </c>
      <c r="K10453" s="19" t="n">
        <f aca="false">INDEX(Pricebook!$L$2:$L$1401,MATCH(D10453,Pricebook!$A$2:$A$1401,0))</f>
        <v>212.05</v>
      </c>
      <c r="L10453" s="19" t="n">
        <f aca="false">ROUND(F10453*K10453,2)</f>
        <v>212.05</v>
      </c>
      <c r="M10453" s="24" t="n">
        <f aca="false">DATE(YEAR(C10453),MONTH(C10453),1)</f>
        <v>46266</v>
      </c>
    </row>
    <row r="10454" customFormat="false" ht="15" hidden="false" customHeight="false" outlineLevel="0" collapsed="false">
      <c r="A10454" s="21" t="s">
        <v>4216</v>
      </c>
      <c r="B10454" s="21" t="s">
        <v>3494</v>
      </c>
      <c r="C10454" s="23" t="n">
        <v>46288</v>
      </c>
      <c r="D10454" s="21" t="s">
        <v>2533</v>
      </c>
      <c r="E10454" s="21" t="s">
        <v>2466</v>
      </c>
      <c r="F10454" s="12" t="n">
        <v>2</v>
      </c>
      <c r="G10454" s="19" t="n">
        <v>31.2</v>
      </c>
      <c r="H10454" s="19" t="n">
        <v>19.43</v>
      </c>
      <c r="I10454" s="19" t="n">
        <f aca="false">ROUND(F10454*G10454,2)</f>
        <v>62.4</v>
      </c>
      <c r="J10454" s="19" t="n">
        <f aca="false">ROUND(F10454*H10454,2)</f>
        <v>38.86</v>
      </c>
      <c r="K10454" s="19" t="n">
        <f aca="false">INDEX(Pricebook!$L$2:$L$1401,MATCH(D10454,Pricebook!$A$2:$A$1401,0))</f>
        <v>32.4</v>
      </c>
      <c r="L10454" s="19" t="n">
        <f aca="false">ROUND(F10454*K10454,2)</f>
        <v>64.8</v>
      </c>
      <c r="M10454" s="24" t="n">
        <f aca="false">DATE(YEAR(C10454),MONTH(C10454),1)</f>
        <v>46266</v>
      </c>
    </row>
    <row r="10455" customFormat="false" ht="15" hidden="false" customHeight="false" outlineLevel="0" collapsed="false">
      <c r="A10455" s="21" t="s">
        <v>4216</v>
      </c>
      <c r="B10455" s="21" t="s">
        <v>3494</v>
      </c>
      <c r="C10455" s="23" t="n">
        <v>46288</v>
      </c>
      <c r="D10455" s="21" t="s">
        <v>2774</v>
      </c>
      <c r="E10455" s="21" t="s">
        <v>2748</v>
      </c>
      <c r="F10455" s="12" t="n">
        <v>5</v>
      </c>
      <c r="G10455" s="19" t="n">
        <v>5.4</v>
      </c>
      <c r="H10455" s="19" t="n">
        <v>3.24</v>
      </c>
      <c r="I10455" s="19" t="n">
        <f aca="false">ROUND(F10455*G10455,2)</f>
        <v>27</v>
      </c>
      <c r="J10455" s="19" t="n">
        <f aca="false">ROUND(F10455*H10455,2)</f>
        <v>16.2</v>
      </c>
      <c r="K10455" s="19" t="n">
        <f aca="false">INDEX(Pricebook!$L$2:$L$1401,MATCH(D10455,Pricebook!$A$2:$A$1401,0))</f>
        <v>5.9</v>
      </c>
      <c r="L10455" s="19" t="n">
        <f aca="false">ROUND(F10455*K10455,2)</f>
        <v>29.5</v>
      </c>
      <c r="M10455" s="24" t="n">
        <f aca="false">DATE(YEAR(C10455),MONTH(C10455),1)</f>
        <v>46266</v>
      </c>
    </row>
    <row r="10456" customFormat="false" ht="15" hidden="false" customHeight="false" outlineLevel="0" collapsed="false">
      <c r="A10456" s="21" t="s">
        <v>4216</v>
      </c>
      <c r="B10456" s="21" t="s">
        <v>3494</v>
      </c>
      <c r="C10456" s="23" t="n">
        <v>46288</v>
      </c>
      <c r="D10456" s="21" t="s">
        <v>2822</v>
      </c>
      <c r="E10456" s="21" t="s">
        <v>2748</v>
      </c>
      <c r="F10456" s="12" t="n">
        <v>5</v>
      </c>
      <c r="G10456" s="19" t="n">
        <v>27.3</v>
      </c>
      <c r="H10456" s="19" t="n">
        <v>17.56</v>
      </c>
      <c r="I10456" s="19" t="n">
        <f aca="false">ROUND(F10456*G10456,2)</f>
        <v>136.5</v>
      </c>
      <c r="J10456" s="19" t="n">
        <f aca="false">ROUND(F10456*H10456,2)</f>
        <v>87.8</v>
      </c>
      <c r="K10456" s="19" t="n">
        <f aca="false">INDEX(Pricebook!$L$2:$L$1401,MATCH(D10456,Pricebook!$A$2:$A$1401,0))</f>
        <v>29.8</v>
      </c>
      <c r="L10456" s="19" t="n">
        <f aca="false">ROUND(F10456*K10456,2)</f>
        <v>149</v>
      </c>
      <c r="M10456" s="24" t="n">
        <f aca="false">DATE(YEAR(C10456),MONTH(C10456),1)</f>
        <v>46266</v>
      </c>
    </row>
    <row r="10457" customFormat="false" ht="15" hidden="false" customHeight="false" outlineLevel="0" collapsed="false">
      <c r="A10457" s="21" t="s">
        <v>4216</v>
      </c>
      <c r="B10457" s="21" t="s">
        <v>3494</v>
      </c>
      <c r="C10457" s="23" t="n">
        <v>46288</v>
      </c>
      <c r="D10457" s="21" t="s">
        <v>2497</v>
      </c>
      <c r="E10457" s="21" t="s">
        <v>2466</v>
      </c>
      <c r="F10457" s="12" t="n">
        <v>3</v>
      </c>
      <c r="G10457" s="19" t="n">
        <v>42.2</v>
      </c>
      <c r="H10457" s="19" t="n">
        <v>26.61</v>
      </c>
      <c r="I10457" s="19" t="n">
        <f aca="false">ROUND(F10457*G10457,2)</f>
        <v>126.6</v>
      </c>
      <c r="J10457" s="19" t="n">
        <f aca="false">ROUND(F10457*H10457,2)</f>
        <v>79.83</v>
      </c>
      <c r="K10457" s="19" t="n">
        <f aca="false">INDEX(Pricebook!$L$2:$L$1401,MATCH(D10457,Pricebook!$A$2:$A$1401,0))</f>
        <v>44.35</v>
      </c>
      <c r="L10457" s="19" t="n">
        <f aca="false">ROUND(F10457*K10457,2)</f>
        <v>133.05</v>
      </c>
      <c r="M10457" s="24" t="n">
        <f aca="false">DATE(YEAR(C10457),MONTH(C10457),1)</f>
        <v>46266</v>
      </c>
    </row>
    <row r="10458" customFormat="false" ht="15" hidden="false" customHeight="false" outlineLevel="0" collapsed="false">
      <c r="A10458" s="21" t="s">
        <v>4216</v>
      </c>
      <c r="B10458" s="21" t="s">
        <v>3494</v>
      </c>
      <c r="C10458" s="23" t="n">
        <v>46288</v>
      </c>
      <c r="D10458" s="21" t="s">
        <v>2519</v>
      </c>
      <c r="E10458" s="21" t="s">
        <v>2466</v>
      </c>
      <c r="F10458" s="12" t="n">
        <v>3</v>
      </c>
      <c r="G10458" s="19" t="n">
        <v>36.7</v>
      </c>
      <c r="H10458" s="19" t="n">
        <v>22.75</v>
      </c>
      <c r="I10458" s="19" t="n">
        <f aca="false">ROUND(F10458*G10458,2)</f>
        <v>110.1</v>
      </c>
      <c r="J10458" s="19" t="n">
        <f aca="false">ROUND(F10458*H10458,2)</f>
        <v>68.25</v>
      </c>
      <c r="K10458" s="19" t="n">
        <f aca="false">INDEX(Pricebook!$L$2:$L$1401,MATCH(D10458,Pricebook!$A$2:$A$1401,0))</f>
        <v>37.95</v>
      </c>
      <c r="L10458" s="19" t="n">
        <f aca="false">ROUND(F10458*K10458,2)</f>
        <v>113.85</v>
      </c>
      <c r="M10458" s="24" t="n">
        <f aca="false">DATE(YEAR(C10458),MONTH(C10458),1)</f>
        <v>46266</v>
      </c>
    </row>
    <row r="10459" customFormat="false" ht="15" hidden="false" customHeight="false" outlineLevel="0" collapsed="false">
      <c r="A10459" s="21" t="s">
        <v>4216</v>
      </c>
      <c r="B10459" s="21" t="s">
        <v>3494</v>
      </c>
      <c r="C10459" s="23" t="n">
        <v>46288</v>
      </c>
      <c r="D10459" s="21" t="s">
        <v>2519</v>
      </c>
      <c r="E10459" s="21" t="s">
        <v>2466</v>
      </c>
      <c r="F10459" s="12" t="n">
        <v>3</v>
      </c>
      <c r="G10459" s="19" t="n">
        <v>36.7</v>
      </c>
      <c r="H10459" s="19" t="n">
        <v>22.75</v>
      </c>
      <c r="I10459" s="19" t="n">
        <f aca="false">ROUND(F10459*G10459,2)</f>
        <v>110.1</v>
      </c>
      <c r="J10459" s="19" t="n">
        <f aca="false">ROUND(F10459*H10459,2)</f>
        <v>68.25</v>
      </c>
      <c r="K10459" s="19" t="n">
        <f aca="false">INDEX(Pricebook!$L$2:$L$1401,MATCH(D10459,Pricebook!$A$2:$A$1401,0))</f>
        <v>37.95</v>
      </c>
      <c r="L10459" s="19" t="n">
        <f aca="false">ROUND(F10459*K10459,2)</f>
        <v>113.85</v>
      </c>
      <c r="M10459" s="24" t="n">
        <f aca="false">DATE(YEAR(C10459),MONTH(C10459),1)</f>
        <v>46266</v>
      </c>
    </row>
    <row r="10460" customFormat="false" ht="15" hidden="false" customHeight="false" outlineLevel="0" collapsed="false">
      <c r="A10460" s="21" t="s">
        <v>4216</v>
      </c>
      <c r="B10460" s="21" t="s">
        <v>3494</v>
      </c>
      <c r="C10460" s="23" t="n">
        <v>46288</v>
      </c>
      <c r="D10460" s="21" t="s">
        <v>2832</v>
      </c>
      <c r="E10460" s="21" t="s">
        <v>2748</v>
      </c>
      <c r="F10460" s="12" t="n">
        <v>1</v>
      </c>
      <c r="G10460" s="19" t="n">
        <v>19.65</v>
      </c>
      <c r="H10460" s="19" t="n">
        <v>11.91</v>
      </c>
      <c r="I10460" s="19" t="n">
        <f aca="false">ROUND(F10460*G10460,2)</f>
        <v>19.65</v>
      </c>
      <c r="J10460" s="19" t="n">
        <f aca="false">ROUND(F10460*H10460,2)</f>
        <v>11.91</v>
      </c>
      <c r="K10460" s="19" t="n">
        <f aca="false">INDEX(Pricebook!$L$2:$L$1401,MATCH(D10460,Pricebook!$A$2:$A$1401,0))</f>
        <v>21.7</v>
      </c>
      <c r="L10460" s="19" t="n">
        <f aca="false">ROUND(F10460*K10460,2)</f>
        <v>21.7</v>
      </c>
      <c r="M10460" s="24" t="n">
        <f aca="false">DATE(YEAR(C10460),MONTH(C10460),1)</f>
        <v>46266</v>
      </c>
    </row>
    <row r="10461" customFormat="false" ht="15" hidden="false" customHeight="false" outlineLevel="0" collapsed="false">
      <c r="A10461" s="21" t="s">
        <v>4216</v>
      </c>
      <c r="B10461" s="21" t="s">
        <v>3494</v>
      </c>
      <c r="C10461" s="23" t="n">
        <v>46288</v>
      </c>
      <c r="D10461" s="21" t="s">
        <v>2527</v>
      </c>
      <c r="E10461" s="21" t="s">
        <v>2466</v>
      </c>
      <c r="F10461" s="12" t="n">
        <v>3</v>
      </c>
      <c r="G10461" s="19" t="n">
        <v>111.2</v>
      </c>
      <c r="H10461" s="19" t="n">
        <v>69.89</v>
      </c>
      <c r="I10461" s="19" t="n">
        <f aca="false">ROUND(F10461*G10461,2)</f>
        <v>333.6</v>
      </c>
      <c r="J10461" s="19" t="n">
        <f aca="false">ROUND(F10461*H10461,2)</f>
        <v>209.67</v>
      </c>
      <c r="K10461" s="19" t="n">
        <f aca="false">INDEX(Pricebook!$L$2:$L$1401,MATCH(D10461,Pricebook!$A$2:$A$1401,0))</f>
        <v>116.5</v>
      </c>
      <c r="L10461" s="19" t="n">
        <f aca="false">ROUND(F10461*K10461,2)</f>
        <v>349.5</v>
      </c>
      <c r="M10461" s="24" t="n">
        <f aca="false">DATE(YEAR(C10461),MONTH(C10461),1)</f>
        <v>46266</v>
      </c>
    </row>
    <row r="10462" customFormat="false" ht="15" hidden="false" customHeight="false" outlineLevel="0" collapsed="false">
      <c r="A10462" s="21" t="s">
        <v>4216</v>
      </c>
      <c r="B10462" s="21" t="s">
        <v>3494</v>
      </c>
      <c r="C10462" s="23" t="n">
        <v>46288</v>
      </c>
      <c r="D10462" s="21" t="s">
        <v>2916</v>
      </c>
      <c r="E10462" s="21" t="s">
        <v>2748</v>
      </c>
      <c r="F10462" s="12" t="n">
        <v>8</v>
      </c>
      <c r="G10462" s="19" t="n">
        <v>5.1</v>
      </c>
      <c r="H10462" s="19" t="n">
        <v>3.07</v>
      </c>
      <c r="I10462" s="19" t="n">
        <f aca="false">ROUND(F10462*G10462,2)</f>
        <v>40.8</v>
      </c>
      <c r="J10462" s="19" t="n">
        <f aca="false">ROUND(F10462*H10462,2)</f>
        <v>24.56</v>
      </c>
      <c r="K10462" s="19" t="n">
        <f aca="false">INDEX(Pricebook!$L$2:$L$1401,MATCH(D10462,Pricebook!$A$2:$A$1401,0))</f>
        <v>5.6</v>
      </c>
      <c r="L10462" s="19" t="n">
        <f aca="false">ROUND(F10462*K10462,2)</f>
        <v>44.8</v>
      </c>
      <c r="M10462" s="24" t="n">
        <f aca="false">DATE(YEAR(C10462),MONTH(C10462),1)</f>
        <v>46266</v>
      </c>
    </row>
    <row r="10463" customFormat="false" ht="15" hidden="false" customHeight="false" outlineLevel="0" collapsed="false">
      <c r="A10463" s="21" t="s">
        <v>4216</v>
      </c>
      <c r="B10463" s="21" t="s">
        <v>3494</v>
      </c>
      <c r="C10463" s="23" t="n">
        <v>46288</v>
      </c>
      <c r="D10463" s="21" t="s">
        <v>2553</v>
      </c>
      <c r="E10463" s="21" t="s">
        <v>2466</v>
      </c>
      <c r="F10463" s="12" t="n">
        <v>1</v>
      </c>
      <c r="G10463" s="19" t="n">
        <v>85.3</v>
      </c>
      <c r="H10463" s="19" t="n">
        <v>60.98</v>
      </c>
      <c r="I10463" s="19" t="n">
        <f aca="false">ROUND(F10463*G10463,2)</f>
        <v>85.3</v>
      </c>
      <c r="J10463" s="19" t="n">
        <f aca="false">ROUND(F10463*H10463,2)</f>
        <v>60.98</v>
      </c>
      <c r="K10463" s="19" t="n">
        <f aca="false">INDEX(Pricebook!$L$2:$L$1401,MATCH(D10463,Pricebook!$A$2:$A$1401,0))</f>
        <v>89.7</v>
      </c>
      <c r="L10463" s="19" t="n">
        <f aca="false">ROUND(F10463*K10463,2)</f>
        <v>89.7</v>
      </c>
      <c r="M10463" s="24" t="n">
        <f aca="false">DATE(YEAR(C10463),MONTH(C10463),1)</f>
        <v>46266</v>
      </c>
    </row>
    <row r="10464" customFormat="false" ht="15" hidden="false" customHeight="false" outlineLevel="0" collapsed="false">
      <c r="A10464" s="21" t="s">
        <v>4216</v>
      </c>
      <c r="B10464" s="21" t="s">
        <v>3494</v>
      </c>
      <c r="C10464" s="23" t="n">
        <v>46288</v>
      </c>
      <c r="D10464" s="21" t="s">
        <v>623</v>
      </c>
      <c r="E10464" s="21" t="s">
        <v>366</v>
      </c>
      <c r="F10464" s="12" t="n">
        <v>2</v>
      </c>
      <c r="G10464" s="19" t="n">
        <v>15.25</v>
      </c>
      <c r="H10464" s="19" t="n">
        <v>10.98</v>
      </c>
      <c r="I10464" s="19" t="n">
        <f aca="false">ROUND(F10464*G10464,2)</f>
        <v>30.5</v>
      </c>
      <c r="J10464" s="19" t="n">
        <f aca="false">ROUND(F10464*H10464,2)</f>
        <v>21.96</v>
      </c>
      <c r="K10464" s="19" t="n">
        <f aca="false">INDEX(Pricebook!$L$2:$L$1401,MATCH(D10464,Pricebook!$A$2:$A$1401,0))</f>
        <v>16.4</v>
      </c>
      <c r="L10464" s="19" t="n">
        <f aca="false">ROUND(F10464*K10464,2)</f>
        <v>32.8</v>
      </c>
      <c r="M10464" s="24" t="n">
        <f aca="false">DATE(YEAR(C10464),MONTH(C10464),1)</f>
        <v>46266</v>
      </c>
    </row>
    <row r="10465" customFormat="false" ht="15" hidden="false" customHeight="false" outlineLevel="0" collapsed="false">
      <c r="A10465" s="21" t="s">
        <v>4216</v>
      </c>
      <c r="B10465" s="21" t="s">
        <v>3494</v>
      </c>
      <c r="C10465" s="23" t="n">
        <v>46288</v>
      </c>
      <c r="D10465" s="21" t="s">
        <v>2561</v>
      </c>
      <c r="E10465" s="21" t="s">
        <v>2466</v>
      </c>
      <c r="F10465" s="12" t="n">
        <v>3</v>
      </c>
      <c r="G10465" s="19" t="n">
        <v>60</v>
      </c>
      <c r="H10465" s="19" t="n">
        <v>37.13</v>
      </c>
      <c r="I10465" s="19" t="n">
        <f aca="false">ROUND(F10465*G10465,2)</f>
        <v>180</v>
      </c>
      <c r="J10465" s="19" t="n">
        <f aca="false">ROUND(F10465*H10465,2)</f>
        <v>111.39</v>
      </c>
      <c r="K10465" s="19" t="n">
        <f aca="false">INDEX(Pricebook!$L$2:$L$1401,MATCH(D10465,Pricebook!$A$2:$A$1401,0))</f>
        <v>61.9</v>
      </c>
      <c r="L10465" s="19" t="n">
        <f aca="false">ROUND(F10465*K10465,2)</f>
        <v>185.7</v>
      </c>
      <c r="M10465" s="24" t="n">
        <f aca="false">DATE(YEAR(C10465),MONTH(C10465),1)</f>
        <v>46266</v>
      </c>
    </row>
    <row r="10466" customFormat="false" ht="15" hidden="false" customHeight="false" outlineLevel="0" collapsed="false">
      <c r="A10466" s="21" t="s">
        <v>4217</v>
      </c>
      <c r="B10466" s="21" t="s">
        <v>3712</v>
      </c>
      <c r="C10466" s="23" t="n">
        <v>46288</v>
      </c>
      <c r="D10466" s="21" t="s">
        <v>1623</v>
      </c>
      <c r="E10466" s="21" t="s">
        <v>1452</v>
      </c>
      <c r="F10466" s="12" t="n">
        <v>4</v>
      </c>
      <c r="G10466" s="19" t="n">
        <v>65.2</v>
      </c>
      <c r="H10466" s="19" t="n">
        <v>40.21</v>
      </c>
      <c r="I10466" s="19" t="n">
        <f aca="false">ROUND(F10466*G10466,2)</f>
        <v>260.8</v>
      </c>
      <c r="J10466" s="19" t="n">
        <f aca="false">ROUND(F10466*H10466,2)</f>
        <v>160.84</v>
      </c>
      <c r="K10466" s="19" t="n">
        <f aca="false">INDEX(Pricebook!$L$2:$L$1401,MATCH(D10466,Pricebook!$A$2:$A$1401,0))</f>
        <v>67.05</v>
      </c>
      <c r="L10466" s="19" t="n">
        <f aca="false">ROUND(F10466*K10466,2)</f>
        <v>268.2</v>
      </c>
      <c r="M10466" s="24" t="n">
        <f aca="false">DATE(YEAR(C10466),MONTH(C10466),1)</f>
        <v>46266</v>
      </c>
    </row>
    <row r="10467" customFormat="false" ht="15" hidden="false" customHeight="false" outlineLevel="0" collapsed="false">
      <c r="A10467" s="21" t="s">
        <v>4217</v>
      </c>
      <c r="B10467" s="21" t="s">
        <v>3712</v>
      </c>
      <c r="C10467" s="23" t="n">
        <v>46288</v>
      </c>
      <c r="D10467" s="21" t="s">
        <v>1477</v>
      </c>
      <c r="E10467" s="21" t="s">
        <v>1452</v>
      </c>
      <c r="F10467" s="12" t="n">
        <v>4</v>
      </c>
      <c r="G10467" s="19" t="n">
        <v>40.5</v>
      </c>
      <c r="H10467" s="19" t="n">
        <v>25.04</v>
      </c>
      <c r="I10467" s="19" t="n">
        <f aca="false">ROUND(F10467*G10467,2)</f>
        <v>162</v>
      </c>
      <c r="J10467" s="19" t="n">
        <f aca="false">ROUND(F10467*H10467,2)</f>
        <v>100.16</v>
      </c>
      <c r="K10467" s="19" t="n">
        <f aca="false">INDEX(Pricebook!$L$2:$L$1401,MATCH(D10467,Pricebook!$A$2:$A$1401,0))</f>
        <v>41.75</v>
      </c>
      <c r="L10467" s="19" t="n">
        <f aca="false">ROUND(F10467*K10467,2)</f>
        <v>167</v>
      </c>
      <c r="M10467" s="24" t="n">
        <f aca="false">DATE(YEAR(C10467),MONTH(C10467),1)</f>
        <v>46266</v>
      </c>
    </row>
    <row r="10468" customFormat="false" ht="15" hidden="false" customHeight="false" outlineLevel="0" collapsed="false">
      <c r="A10468" s="21" t="s">
        <v>4217</v>
      </c>
      <c r="B10468" s="21" t="s">
        <v>3712</v>
      </c>
      <c r="C10468" s="23" t="n">
        <v>46288</v>
      </c>
      <c r="D10468" s="21" t="s">
        <v>2616</v>
      </c>
      <c r="E10468" s="21" t="s">
        <v>2587</v>
      </c>
      <c r="F10468" s="12" t="n">
        <v>7</v>
      </c>
      <c r="G10468" s="19" t="n">
        <v>11.9</v>
      </c>
      <c r="H10468" s="19" t="n">
        <v>7.86</v>
      </c>
      <c r="I10468" s="19" t="n">
        <f aca="false">ROUND(F10468*G10468,2)</f>
        <v>83.3</v>
      </c>
      <c r="J10468" s="19" t="n">
        <f aca="false">ROUND(F10468*H10468,2)</f>
        <v>55.02</v>
      </c>
      <c r="K10468" s="19" t="n">
        <f aca="false">INDEX(Pricebook!$L$2:$L$1401,MATCH(D10468,Pricebook!$A$2:$A$1401,0))</f>
        <v>12.7</v>
      </c>
      <c r="L10468" s="19" t="n">
        <f aca="false">ROUND(F10468*K10468,2)</f>
        <v>88.9</v>
      </c>
      <c r="M10468" s="24" t="n">
        <f aca="false">DATE(YEAR(C10468),MONTH(C10468),1)</f>
        <v>46266</v>
      </c>
    </row>
    <row r="10469" customFormat="false" ht="15" hidden="false" customHeight="false" outlineLevel="0" collapsed="false">
      <c r="A10469" s="21" t="s">
        <v>4217</v>
      </c>
      <c r="B10469" s="21" t="s">
        <v>3712</v>
      </c>
      <c r="C10469" s="23" t="n">
        <v>46288</v>
      </c>
      <c r="D10469" s="21" t="s">
        <v>2736</v>
      </c>
      <c r="E10469" s="21" t="s">
        <v>2587</v>
      </c>
      <c r="F10469" s="12" t="n">
        <v>7</v>
      </c>
      <c r="G10469" s="19" t="n">
        <v>3.4</v>
      </c>
      <c r="H10469" s="19" t="n">
        <v>2.29</v>
      </c>
      <c r="I10469" s="19" t="n">
        <f aca="false">ROUND(F10469*G10469,2)</f>
        <v>23.8</v>
      </c>
      <c r="J10469" s="19" t="n">
        <f aca="false">ROUND(F10469*H10469,2)</f>
        <v>16.03</v>
      </c>
      <c r="K10469" s="19" t="n">
        <f aca="false">INDEX(Pricebook!$L$2:$L$1401,MATCH(D10469,Pricebook!$A$2:$A$1401,0))</f>
        <v>3.7</v>
      </c>
      <c r="L10469" s="19" t="n">
        <f aca="false">ROUND(F10469*K10469,2)</f>
        <v>25.9</v>
      </c>
      <c r="M10469" s="24" t="n">
        <f aca="false">DATE(YEAR(C10469),MONTH(C10469),1)</f>
        <v>46266</v>
      </c>
    </row>
    <row r="10470" customFormat="false" ht="15" hidden="false" customHeight="false" outlineLevel="0" collapsed="false">
      <c r="A10470" s="21" t="s">
        <v>4217</v>
      </c>
      <c r="B10470" s="21" t="s">
        <v>3712</v>
      </c>
      <c r="C10470" s="23" t="n">
        <v>46288</v>
      </c>
      <c r="D10470" s="21" t="s">
        <v>623</v>
      </c>
      <c r="E10470" s="21" t="s">
        <v>366</v>
      </c>
      <c r="F10470" s="12" t="n">
        <v>1</v>
      </c>
      <c r="G10470" s="19" t="n">
        <v>15.25</v>
      </c>
      <c r="H10470" s="19" t="n">
        <v>10.98</v>
      </c>
      <c r="I10470" s="19" t="n">
        <f aca="false">ROUND(F10470*G10470,2)</f>
        <v>15.25</v>
      </c>
      <c r="J10470" s="19" t="n">
        <f aca="false">ROUND(F10470*H10470,2)</f>
        <v>10.98</v>
      </c>
      <c r="K10470" s="19" t="n">
        <f aca="false">INDEX(Pricebook!$L$2:$L$1401,MATCH(D10470,Pricebook!$A$2:$A$1401,0))</f>
        <v>16.4</v>
      </c>
      <c r="L10470" s="19" t="n">
        <f aca="false">ROUND(F10470*K10470,2)</f>
        <v>16.4</v>
      </c>
      <c r="M10470" s="24" t="n">
        <f aca="false">DATE(YEAR(C10470),MONTH(C10470),1)</f>
        <v>46266</v>
      </c>
    </row>
    <row r="10471" customFormat="false" ht="15" hidden="false" customHeight="false" outlineLevel="0" collapsed="false">
      <c r="A10471" s="21" t="s">
        <v>4217</v>
      </c>
      <c r="B10471" s="21" t="s">
        <v>3712</v>
      </c>
      <c r="C10471" s="23" t="n">
        <v>46288</v>
      </c>
      <c r="D10471" s="21" t="s">
        <v>1578</v>
      </c>
      <c r="E10471" s="21" t="s">
        <v>1452</v>
      </c>
      <c r="F10471" s="12" t="n">
        <v>11</v>
      </c>
      <c r="G10471" s="19" t="n">
        <v>47.25</v>
      </c>
      <c r="H10471" s="19" t="n">
        <v>28.99</v>
      </c>
      <c r="I10471" s="19" t="n">
        <f aca="false">ROUND(F10471*G10471,2)</f>
        <v>519.75</v>
      </c>
      <c r="J10471" s="19" t="n">
        <f aca="false">ROUND(F10471*H10471,2)</f>
        <v>318.89</v>
      </c>
      <c r="K10471" s="19" t="n">
        <f aca="false">INDEX(Pricebook!$L$2:$L$1401,MATCH(D10471,Pricebook!$A$2:$A$1401,0))</f>
        <v>48.35</v>
      </c>
      <c r="L10471" s="19" t="n">
        <f aca="false">ROUND(F10471*K10471,2)</f>
        <v>531.85</v>
      </c>
      <c r="M10471" s="24" t="n">
        <f aca="false">DATE(YEAR(C10471),MONTH(C10471),1)</f>
        <v>46266</v>
      </c>
    </row>
    <row r="10472" customFormat="false" ht="15" hidden="false" customHeight="false" outlineLevel="0" collapsed="false">
      <c r="A10472" s="21" t="s">
        <v>4217</v>
      </c>
      <c r="B10472" s="21" t="s">
        <v>3712</v>
      </c>
      <c r="C10472" s="23" t="n">
        <v>46288</v>
      </c>
      <c r="D10472" s="21" t="s">
        <v>1538</v>
      </c>
      <c r="E10472" s="21" t="s">
        <v>1452</v>
      </c>
      <c r="F10472" s="12" t="n">
        <v>9</v>
      </c>
      <c r="G10472" s="19" t="n">
        <v>23.3</v>
      </c>
      <c r="H10472" s="19" t="n">
        <v>16.04</v>
      </c>
      <c r="I10472" s="19" t="n">
        <f aca="false">ROUND(F10472*G10472,2)</f>
        <v>209.7</v>
      </c>
      <c r="J10472" s="19" t="n">
        <f aca="false">ROUND(F10472*H10472,2)</f>
        <v>144.36</v>
      </c>
      <c r="K10472" s="19" t="n">
        <f aca="false">INDEX(Pricebook!$L$2:$L$1401,MATCH(D10472,Pricebook!$A$2:$A$1401,0))</f>
        <v>23.3</v>
      </c>
      <c r="L10472" s="19" t="n">
        <f aca="false">ROUND(F10472*K10472,2)</f>
        <v>209.7</v>
      </c>
      <c r="M10472" s="24" t="n">
        <f aca="false">DATE(YEAR(C10472),MONTH(C10472),1)</f>
        <v>46266</v>
      </c>
    </row>
    <row r="10473" customFormat="false" ht="15" hidden="false" customHeight="false" outlineLevel="0" collapsed="false">
      <c r="A10473" s="21" t="s">
        <v>4217</v>
      </c>
      <c r="B10473" s="21" t="s">
        <v>3712</v>
      </c>
      <c r="C10473" s="23" t="n">
        <v>46288</v>
      </c>
      <c r="D10473" s="21" t="s">
        <v>1542</v>
      </c>
      <c r="E10473" s="21" t="s">
        <v>1452</v>
      </c>
      <c r="F10473" s="12" t="n">
        <v>3</v>
      </c>
      <c r="G10473" s="19" t="n">
        <v>34</v>
      </c>
      <c r="H10473" s="19" t="n">
        <v>24.65</v>
      </c>
      <c r="I10473" s="19" t="n">
        <f aca="false">ROUND(F10473*G10473,2)</f>
        <v>102</v>
      </c>
      <c r="J10473" s="19" t="n">
        <f aca="false">ROUND(F10473*H10473,2)</f>
        <v>73.95</v>
      </c>
      <c r="K10473" s="19" t="n">
        <f aca="false">INDEX(Pricebook!$L$2:$L$1401,MATCH(D10473,Pricebook!$A$2:$A$1401,0))</f>
        <v>35.25</v>
      </c>
      <c r="L10473" s="19" t="n">
        <f aca="false">ROUND(F10473*K10473,2)</f>
        <v>105.75</v>
      </c>
      <c r="M10473" s="24" t="n">
        <f aca="false">DATE(YEAR(C10473),MONTH(C10473),1)</f>
        <v>46266</v>
      </c>
    </row>
    <row r="10474" customFormat="false" ht="15" hidden="false" customHeight="false" outlineLevel="0" collapsed="false">
      <c r="A10474" s="21" t="s">
        <v>4217</v>
      </c>
      <c r="B10474" s="21" t="s">
        <v>3712</v>
      </c>
      <c r="C10474" s="23" t="n">
        <v>46288</v>
      </c>
      <c r="D10474" s="21" t="s">
        <v>1903</v>
      </c>
      <c r="E10474" s="21" t="s">
        <v>1452</v>
      </c>
      <c r="F10474" s="12" t="n">
        <v>5</v>
      </c>
      <c r="G10474" s="19" t="n">
        <v>46.75</v>
      </c>
      <c r="H10474" s="19" t="n">
        <v>31.12</v>
      </c>
      <c r="I10474" s="19" t="n">
        <f aca="false">ROUND(F10474*G10474,2)</f>
        <v>233.75</v>
      </c>
      <c r="J10474" s="19" t="n">
        <f aca="false">ROUND(F10474*H10474,2)</f>
        <v>155.6</v>
      </c>
      <c r="K10474" s="19" t="n">
        <f aca="false">INDEX(Pricebook!$L$2:$L$1401,MATCH(D10474,Pricebook!$A$2:$A$1401,0))</f>
        <v>48.65</v>
      </c>
      <c r="L10474" s="19" t="n">
        <f aca="false">ROUND(F10474*K10474,2)</f>
        <v>243.25</v>
      </c>
      <c r="M10474" s="24" t="n">
        <f aca="false">DATE(YEAR(C10474),MONTH(C10474),1)</f>
        <v>46266</v>
      </c>
    </row>
    <row r="10475" customFormat="false" ht="15" hidden="false" customHeight="false" outlineLevel="0" collapsed="false">
      <c r="A10475" s="21" t="s">
        <v>4217</v>
      </c>
      <c r="B10475" s="21" t="s">
        <v>3712</v>
      </c>
      <c r="C10475" s="23" t="n">
        <v>46288</v>
      </c>
      <c r="D10475" s="21" t="s">
        <v>2682</v>
      </c>
      <c r="E10475" s="21" t="s">
        <v>2587</v>
      </c>
      <c r="F10475" s="12" t="n">
        <v>4</v>
      </c>
      <c r="G10475" s="19" t="n">
        <v>8.95</v>
      </c>
      <c r="H10475" s="19" t="n">
        <v>5.88</v>
      </c>
      <c r="I10475" s="19" t="n">
        <f aca="false">ROUND(F10475*G10475,2)</f>
        <v>35.8</v>
      </c>
      <c r="J10475" s="19" t="n">
        <f aca="false">ROUND(F10475*H10475,2)</f>
        <v>23.52</v>
      </c>
      <c r="K10475" s="19" t="n">
        <f aca="false">INDEX(Pricebook!$L$2:$L$1401,MATCH(D10475,Pricebook!$A$2:$A$1401,0))</f>
        <v>9.5</v>
      </c>
      <c r="L10475" s="19" t="n">
        <f aca="false">ROUND(F10475*K10475,2)</f>
        <v>38</v>
      </c>
      <c r="M10475" s="24" t="n">
        <f aca="false">DATE(YEAR(C10475),MONTH(C10475),1)</f>
        <v>46266</v>
      </c>
    </row>
    <row r="10476" customFormat="false" ht="15" hidden="false" customHeight="false" outlineLevel="0" collapsed="false">
      <c r="A10476" s="21" t="s">
        <v>4218</v>
      </c>
      <c r="B10476" s="21" t="s">
        <v>3156</v>
      </c>
      <c r="C10476" s="23" t="n">
        <v>46288</v>
      </c>
      <c r="D10476" s="21" t="s">
        <v>573</v>
      </c>
      <c r="E10476" s="21" t="s">
        <v>366</v>
      </c>
      <c r="F10476" s="12" t="n">
        <v>3</v>
      </c>
      <c r="G10476" s="19" t="n">
        <v>74.65</v>
      </c>
      <c r="H10476" s="19" t="n">
        <v>53.76</v>
      </c>
      <c r="I10476" s="19" t="n">
        <f aca="false">ROUND(F10476*G10476,2)</f>
        <v>223.95</v>
      </c>
      <c r="J10476" s="19" t="n">
        <f aca="false">ROUND(F10476*H10476,2)</f>
        <v>161.28</v>
      </c>
      <c r="K10476" s="19" t="n">
        <f aca="false">INDEX(Pricebook!$L$2:$L$1401,MATCH(D10476,Pricebook!$A$2:$A$1401,0))</f>
        <v>80.25</v>
      </c>
      <c r="L10476" s="19" t="n">
        <f aca="false">ROUND(F10476*K10476,2)</f>
        <v>240.75</v>
      </c>
      <c r="M10476" s="24" t="n">
        <f aca="false">DATE(YEAR(C10476),MONTH(C10476),1)</f>
        <v>46266</v>
      </c>
    </row>
    <row r="10477" customFormat="false" ht="15" hidden="false" customHeight="false" outlineLevel="0" collapsed="false">
      <c r="A10477" s="21" t="s">
        <v>4218</v>
      </c>
      <c r="B10477" s="21" t="s">
        <v>3156</v>
      </c>
      <c r="C10477" s="23" t="n">
        <v>46288</v>
      </c>
      <c r="D10477" s="21" t="s">
        <v>2533</v>
      </c>
      <c r="E10477" s="21" t="s">
        <v>2466</v>
      </c>
      <c r="F10477" s="12" t="n">
        <v>4</v>
      </c>
      <c r="G10477" s="19" t="n">
        <v>31.2</v>
      </c>
      <c r="H10477" s="19" t="n">
        <v>19.43</v>
      </c>
      <c r="I10477" s="19" t="n">
        <f aca="false">ROUND(F10477*G10477,2)</f>
        <v>124.8</v>
      </c>
      <c r="J10477" s="19" t="n">
        <f aca="false">ROUND(F10477*H10477,2)</f>
        <v>77.72</v>
      </c>
      <c r="K10477" s="19" t="n">
        <f aca="false">INDEX(Pricebook!$L$2:$L$1401,MATCH(D10477,Pricebook!$A$2:$A$1401,0))</f>
        <v>32.4</v>
      </c>
      <c r="L10477" s="19" t="n">
        <f aca="false">ROUND(F10477*K10477,2)</f>
        <v>129.6</v>
      </c>
      <c r="M10477" s="24" t="n">
        <f aca="false">DATE(YEAR(C10477),MONTH(C10477),1)</f>
        <v>46266</v>
      </c>
    </row>
    <row r="10478" customFormat="false" ht="15" hidden="false" customHeight="false" outlineLevel="0" collapsed="false">
      <c r="A10478" s="21" t="s">
        <v>4218</v>
      </c>
      <c r="B10478" s="21" t="s">
        <v>3156</v>
      </c>
      <c r="C10478" s="23" t="n">
        <v>46288</v>
      </c>
      <c r="D10478" s="21" t="s">
        <v>877</v>
      </c>
      <c r="E10478" s="21" t="s">
        <v>366</v>
      </c>
      <c r="F10478" s="12" t="n">
        <v>2</v>
      </c>
      <c r="G10478" s="19" t="n">
        <v>59.2</v>
      </c>
      <c r="H10478" s="19" t="n">
        <v>45.48</v>
      </c>
      <c r="I10478" s="19" t="n">
        <f aca="false">ROUND(F10478*G10478,2)</f>
        <v>118.4</v>
      </c>
      <c r="J10478" s="19" t="n">
        <f aca="false">ROUND(F10478*H10478,2)</f>
        <v>90.96</v>
      </c>
      <c r="K10478" s="19" t="n">
        <f aca="false">INDEX(Pricebook!$L$2:$L$1401,MATCH(D10478,Pricebook!$A$2:$A$1401,0))</f>
        <v>64.1</v>
      </c>
      <c r="L10478" s="19" t="n">
        <f aca="false">ROUND(F10478*K10478,2)</f>
        <v>128.2</v>
      </c>
      <c r="M10478" s="24" t="n">
        <f aca="false">DATE(YEAR(C10478),MONTH(C10478),1)</f>
        <v>46266</v>
      </c>
    </row>
    <row r="10479" customFormat="false" ht="15" hidden="false" customHeight="false" outlineLevel="0" collapsed="false">
      <c r="A10479" s="21" t="s">
        <v>4218</v>
      </c>
      <c r="B10479" s="21" t="s">
        <v>3156</v>
      </c>
      <c r="C10479" s="23" t="n">
        <v>46288</v>
      </c>
      <c r="D10479" s="21" t="s">
        <v>825</v>
      </c>
      <c r="E10479" s="21" t="s">
        <v>366</v>
      </c>
      <c r="F10479" s="12" t="n">
        <v>4</v>
      </c>
      <c r="G10479" s="19" t="n">
        <v>11.2</v>
      </c>
      <c r="H10479" s="19" t="n">
        <v>8.49</v>
      </c>
      <c r="I10479" s="19" t="n">
        <f aca="false">ROUND(F10479*G10479,2)</f>
        <v>44.8</v>
      </c>
      <c r="J10479" s="19" t="n">
        <f aca="false">ROUND(F10479*H10479,2)</f>
        <v>33.96</v>
      </c>
      <c r="K10479" s="19" t="n">
        <f aca="false">INDEX(Pricebook!$L$2:$L$1401,MATCH(D10479,Pricebook!$A$2:$A$1401,0))</f>
        <v>12.15</v>
      </c>
      <c r="L10479" s="19" t="n">
        <f aca="false">ROUND(F10479*K10479,2)</f>
        <v>48.6</v>
      </c>
      <c r="M10479" s="24" t="n">
        <f aca="false">DATE(YEAR(C10479),MONTH(C10479),1)</f>
        <v>46266</v>
      </c>
    </row>
    <row r="10480" customFormat="false" ht="15" hidden="false" customHeight="false" outlineLevel="0" collapsed="false">
      <c r="A10480" s="21" t="s">
        <v>4218</v>
      </c>
      <c r="B10480" s="21" t="s">
        <v>3156</v>
      </c>
      <c r="C10480" s="23" t="n">
        <v>46288</v>
      </c>
      <c r="D10480" s="21" t="s">
        <v>2832</v>
      </c>
      <c r="E10480" s="21" t="s">
        <v>2748</v>
      </c>
      <c r="F10480" s="12" t="n">
        <v>7</v>
      </c>
      <c r="G10480" s="19" t="n">
        <v>19.65</v>
      </c>
      <c r="H10480" s="19" t="n">
        <v>11.91</v>
      </c>
      <c r="I10480" s="19" t="n">
        <f aca="false">ROUND(F10480*G10480,2)</f>
        <v>137.55</v>
      </c>
      <c r="J10480" s="19" t="n">
        <f aca="false">ROUND(F10480*H10480,2)</f>
        <v>83.37</v>
      </c>
      <c r="K10480" s="19" t="n">
        <f aca="false">INDEX(Pricebook!$L$2:$L$1401,MATCH(D10480,Pricebook!$A$2:$A$1401,0))</f>
        <v>21.7</v>
      </c>
      <c r="L10480" s="19" t="n">
        <f aca="false">ROUND(F10480*K10480,2)</f>
        <v>151.9</v>
      </c>
      <c r="M10480" s="24" t="n">
        <f aca="false">DATE(YEAR(C10480),MONTH(C10480),1)</f>
        <v>46266</v>
      </c>
    </row>
    <row r="10481" customFormat="false" ht="15" hidden="false" customHeight="false" outlineLevel="0" collapsed="false">
      <c r="A10481" s="21" t="s">
        <v>4218</v>
      </c>
      <c r="B10481" s="21" t="s">
        <v>3156</v>
      </c>
      <c r="C10481" s="23" t="n">
        <v>46288</v>
      </c>
      <c r="D10481" s="21" t="s">
        <v>547</v>
      </c>
      <c r="E10481" s="21" t="s">
        <v>366</v>
      </c>
      <c r="F10481" s="12" t="n">
        <v>1</v>
      </c>
      <c r="G10481" s="19" t="n">
        <v>98.55</v>
      </c>
      <c r="H10481" s="19" t="n">
        <v>71.58</v>
      </c>
      <c r="I10481" s="19" t="n">
        <f aca="false">ROUND(F10481*G10481,2)</f>
        <v>98.55</v>
      </c>
      <c r="J10481" s="19" t="n">
        <f aca="false">ROUND(F10481*H10481,2)</f>
        <v>71.58</v>
      </c>
      <c r="K10481" s="19" t="n">
        <f aca="false">INDEX(Pricebook!$L$2:$L$1401,MATCH(D10481,Pricebook!$A$2:$A$1401,0))</f>
        <v>106.85</v>
      </c>
      <c r="L10481" s="19" t="n">
        <f aca="false">ROUND(F10481*K10481,2)</f>
        <v>106.85</v>
      </c>
      <c r="M10481" s="24" t="n">
        <f aca="false">DATE(YEAR(C10481),MONTH(C10481),1)</f>
        <v>46266</v>
      </c>
    </row>
    <row r="10482" customFormat="false" ht="15" hidden="false" customHeight="false" outlineLevel="0" collapsed="false">
      <c r="A10482" s="21" t="s">
        <v>4218</v>
      </c>
      <c r="B10482" s="21" t="s">
        <v>3156</v>
      </c>
      <c r="C10482" s="23" t="n">
        <v>46288</v>
      </c>
      <c r="D10482" s="21" t="s">
        <v>2581</v>
      </c>
      <c r="E10482" s="21" t="s">
        <v>2466</v>
      </c>
      <c r="F10482" s="12" t="n">
        <v>5</v>
      </c>
      <c r="G10482" s="19" t="n">
        <v>8.55</v>
      </c>
      <c r="H10482" s="19" t="n">
        <v>5.36</v>
      </c>
      <c r="I10482" s="19" t="n">
        <f aca="false">ROUND(F10482*G10482,2)</f>
        <v>42.75</v>
      </c>
      <c r="J10482" s="19" t="n">
        <f aca="false">ROUND(F10482*H10482,2)</f>
        <v>26.8</v>
      </c>
      <c r="K10482" s="19" t="n">
        <f aca="false">INDEX(Pricebook!$L$2:$L$1401,MATCH(D10482,Pricebook!$A$2:$A$1401,0))</f>
        <v>8.95</v>
      </c>
      <c r="L10482" s="19" t="n">
        <f aca="false">ROUND(F10482*K10482,2)</f>
        <v>44.75</v>
      </c>
      <c r="M10482" s="24" t="n">
        <f aca="false">DATE(YEAR(C10482),MONTH(C10482),1)</f>
        <v>46266</v>
      </c>
    </row>
    <row r="10483" customFormat="false" ht="15" hidden="false" customHeight="false" outlineLevel="0" collapsed="false">
      <c r="A10483" s="21" t="s">
        <v>4218</v>
      </c>
      <c r="B10483" s="21" t="s">
        <v>3156</v>
      </c>
      <c r="C10483" s="23" t="n">
        <v>46288</v>
      </c>
      <c r="D10483" s="21" t="s">
        <v>2479</v>
      </c>
      <c r="E10483" s="21" t="s">
        <v>2466</v>
      </c>
      <c r="F10483" s="12" t="n">
        <v>2</v>
      </c>
      <c r="G10483" s="19" t="n">
        <v>73.7</v>
      </c>
      <c r="H10483" s="19" t="n">
        <v>46.51</v>
      </c>
      <c r="I10483" s="19" t="n">
        <f aca="false">ROUND(F10483*G10483,2)</f>
        <v>147.4</v>
      </c>
      <c r="J10483" s="19" t="n">
        <f aca="false">ROUND(F10483*H10483,2)</f>
        <v>93.02</v>
      </c>
      <c r="K10483" s="19" t="n">
        <f aca="false">INDEX(Pricebook!$L$2:$L$1401,MATCH(D10483,Pricebook!$A$2:$A$1401,0))</f>
        <v>77.55</v>
      </c>
      <c r="L10483" s="19" t="n">
        <f aca="false">ROUND(F10483*K10483,2)</f>
        <v>155.1</v>
      </c>
      <c r="M10483" s="24" t="n">
        <f aca="false">DATE(YEAR(C10483),MONTH(C10483),1)</f>
        <v>46266</v>
      </c>
    </row>
    <row r="10484" customFormat="false" ht="15" hidden="false" customHeight="false" outlineLevel="0" collapsed="false">
      <c r="A10484" s="21" t="s">
        <v>4218</v>
      </c>
      <c r="B10484" s="21" t="s">
        <v>3156</v>
      </c>
      <c r="C10484" s="23" t="n">
        <v>46288</v>
      </c>
      <c r="D10484" s="21" t="s">
        <v>2936</v>
      </c>
      <c r="E10484" s="21" t="s">
        <v>2748</v>
      </c>
      <c r="F10484" s="12" t="n">
        <v>6</v>
      </c>
      <c r="G10484" s="19" t="n">
        <v>7.75</v>
      </c>
      <c r="H10484" s="19" t="n">
        <v>4.68</v>
      </c>
      <c r="I10484" s="19" t="n">
        <f aca="false">ROUND(F10484*G10484,2)</f>
        <v>46.5</v>
      </c>
      <c r="J10484" s="19" t="n">
        <f aca="false">ROUND(F10484*H10484,2)</f>
        <v>28.08</v>
      </c>
      <c r="K10484" s="19" t="n">
        <f aca="false">INDEX(Pricebook!$L$2:$L$1401,MATCH(D10484,Pricebook!$A$2:$A$1401,0))</f>
        <v>8.55</v>
      </c>
      <c r="L10484" s="19" t="n">
        <f aca="false">ROUND(F10484*K10484,2)</f>
        <v>51.3</v>
      </c>
      <c r="M10484" s="24" t="n">
        <f aca="false">DATE(YEAR(C10484),MONTH(C10484),1)</f>
        <v>46266</v>
      </c>
    </row>
    <row r="10485" customFormat="false" ht="15" hidden="false" customHeight="false" outlineLevel="0" collapsed="false">
      <c r="A10485" s="21" t="s">
        <v>4218</v>
      </c>
      <c r="B10485" s="21" t="s">
        <v>3156</v>
      </c>
      <c r="C10485" s="23" t="n">
        <v>46288</v>
      </c>
      <c r="D10485" s="21" t="s">
        <v>2533</v>
      </c>
      <c r="E10485" s="21" t="s">
        <v>2466</v>
      </c>
      <c r="F10485" s="12" t="n">
        <v>2</v>
      </c>
      <c r="G10485" s="19" t="n">
        <v>31.2</v>
      </c>
      <c r="H10485" s="19" t="n">
        <v>19.43</v>
      </c>
      <c r="I10485" s="19" t="n">
        <f aca="false">ROUND(F10485*G10485,2)</f>
        <v>62.4</v>
      </c>
      <c r="J10485" s="19" t="n">
        <f aca="false">ROUND(F10485*H10485,2)</f>
        <v>38.86</v>
      </c>
      <c r="K10485" s="19" t="n">
        <f aca="false">INDEX(Pricebook!$L$2:$L$1401,MATCH(D10485,Pricebook!$A$2:$A$1401,0))</f>
        <v>32.4</v>
      </c>
      <c r="L10485" s="19" t="n">
        <f aca="false">ROUND(F10485*K10485,2)</f>
        <v>64.8</v>
      </c>
      <c r="M10485" s="24" t="n">
        <f aca="false">DATE(YEAR(C10485),MONTH(C10485),1)</f>
        <v>46266</v>
      </c>
    </row>
    <row r="10486" customFormat="false" ht="15" hidden="false" customHeight="false" outlineLevel="0" collapsed="false">
      <c r="A10486" s="21" t="s">
        <v>4218</v>
      </c>
      <c r="B10486" s="21" t="s">
        <v>3156</v>
      </c>
      <c r="C10486" s="23" t="n">
        <v>46288</v>
      </c>
      <c r="D10486" s="21" t="s">
        <v>2787</v>
      </c>
      <c r="E10486" s="21" t="s">
        <v>2748</v>
      </c>
      <c r="F10486" s="12" t="n">
        <v>5</v>
      </c>
      <c r="G10486" s="19" t="n">
        <v>18.55</v>
      </c>
      <c r="H10486" s="19" t="n">
        <v>11.04</v>
      </c>
      <c r="I10486" s="19" t="n">
        <f aca="false">ROUND(F10486*G10486,2)</f>
        <v>92.75</v>
      </c>
      <c r="J10486" s="19" t="n">
        <f aca="false">ROUND(F10486*H10486,2)</f>
        <v>55.2</v>
      </c>
      <c r="K10486" s="19" t="n">
        <f aca="false">INDEX(Pricebook!$L$2:$L$1401,MATCH(D10486,Pricebook!$A$2:$A$1401,0))</f>
        <v>20.1</v>
      </c>
      <c r="L10486" s="19" t="n">
        <f aca="false">ROUND(F10486*K10486,2)</f>
        <v>100.5</v>
      </c>
      <c r="M10486" s="24" t="n">
        <f aca="false">DATE(YEAR(C10486),MONTH(C10486),1)</f>
        <v>46266</v>
      </c>
    </row>
    <row r="10487" customFormat="false" ht="15" hidden="false" customHeight="false" outlineLevel="0" collapsed="false">
      <c r="A10487" s="21" t="s">
        <v>4218</v>
      </c>
      <c r="B10487" s="21" t="s">
        <v>3156</v>
      </c>
      <c r="C10487" s="23" t="n">
        <v>46288</v>
      </c>
      <c r="D10487" s="21" t="s">
        <v>737</v>
      </c>
      <c r="E10487" s="21" t="s">
        <v>366</v>
      </c>
      <c r="F10487" s="12" t="n">
        <v>2</v>
      </c>
      <c r="G10487" s="19" t="n">
        <v>11.45</v>
      </c>
      <c r="H10487" s="19" t="n">
        <v>8.23</v>
      </c>
      <c r="I10487" s="19" t="n">
        <f aca="false">ROUND(F10487*G10487,2)</f>
        <v>22.9</v>
      </c>
      <c r="J10487" s="19" t="n">
        <f aca="false">ROUND(F10487*H10487,2)</f>
        <v>16.46</v>
      </c>
      <c r="K10487" s="19" t="n">
        <f aca="false">INDEX(Pricebook!$L$2:$L$1401,MATCH(D10487,Pricebook!$A$2:$A$1401,0))</f>
        <v>12.3</v>
      </c>
      <c r="L10487" s="19" t="n">
        <f aca="false">ROUND(F10487*K10487,2)</f>
        <v>24.6</v>
      </c>
      <c r="M10487" s="24" t="n">
        <f aca="false">DATE(YEAR(C10487),MONTH(C10487),1)</f>
        <v>46266</v>
      </c>
    </row>
    <row r="10488" customFormat="false" ht="15" hidden="false" customHeight="false" outlineLevel="0" collapsed="false">
      <c r="A10488" s="21" t="s">
        <v>4218</v>
      </c>
      <c r="B10488" s="21" t="s">
        <v>3156</v>
      </c>
      <c r="C10488" s="23" t="n">
        <v>46288</v>
      </c>
      <c r="D10488" s="21" t="s">
        <v>2864</v>
      </c>
      <c r="E10488" s="21" t="s">
        <v>2748</v>
      </c>
      <c r="F10488" s="12" t="n">
        <v>3</v>
      </c>
      <c r="G10488" s="19" t="n">
        <v>35.6</v>
      </c>
      <c r="H10488" s="19" t="n">
        <v>22.69</v>
      </c>
      <c r="I10488" s="19" t="n">
        <f aca="false">ROUND(F10488*G10488,2)</f>
        <v>106.8</v>
      </c>
      <c r="J10488" s="19" t="n">
        <f aca="false">ROUND(F10488*H10488,2)</f>
        <v>68.07</v>
      </c>
      <c r="K10488" s="19" t="n">
        <f aca="false">INDEX(Pricebook!$L$2:$L$1401,MATCH(D10488,Pricebook!$A$2:$A$1401,0))</f>
        <v>38.5</v>
      </c>
      <c r="L10488" s="19" t="n">
        <f aca="false">ROUND(F10488*K10488,2)</f>
        <v>115.5</v>
      </c>
      <c r="M10488" s="24" t="n">
        <f aca="false">DATE(YEAR(C10488),MONTH(C10488),1)</f>
        <v>46266</v>
      </c>
    </row>
    <row r="10489" customFormat="false" ht="15" hidden="false" customHeight="false" outlineLevel="0" collapsed="false">
      <c r="A10489" s="21" t="s">
        <v>4218</v>
      </c>
      <c r="B10489" s="21" t="s">
        <v>3156</v>
      </c>
      <c r="C10489" s="23" t="n">
        <v>46288</v>
      </c>
      <c r="D10489" s="21" t="s">
        <v>374</v>
      </c>
      <c r="E10489" s="21" t="s">
        <v>366</v>
      </c>
      <c r="F10489" s="12" t="n">
        <v>3</v>
      </c>
      <c r="G10489" s="19" t="n">
        <v>30.45</v>
      </c>
      <c r="H10489" s="19" t="n">
        <v>21.84</v>
      </c>
      <c r="I10489" s="19" t="n">
        <f aca="false">ROUND(F10489*G10489,2)</f>
        <v>91.35</v>
      </c>
      <c r="J10489" s="19" t="n">
        <f aca="false">ROUND(F10489*H10489,2)</f>
        <v>65.52</v>
      </c>
      <c r="K10489" s="19" t="n">
        <f aca="false">INDEX(Pricebook!$L$2:$L$1401,MATCH(D10489,Pricebook!$A$2:$A$1401,0))</f>
        <v>32.6</v>
      </c>
      <c r="L10489" s="19" t="n">
        <f aca="false">ROUND(F10489*K10489,2)</f>
        <v>97.8</v>
      </c>
      <c r="M10489" s="24" t="n">
        <f aca="false">DATE(YEAR(C10489),MONTH(C10489),1)</f>
        <v>46266</v>
      </c>
    </row>
    <row r="10490" customFormat="false" ht="15" hidden="false" customHeight="false" outlineLevel="0" collapsed="false">
      <c r="A10490" s="21" t="s">
        <v>4219</v>
      </c>
      <c r="B10490" s="21" t="s">
        <v>3657</v>
      </c>
      <c r="C10490" s="23" t="n">
        <v>46289</v>
      </c>
      <c r="D10490" s="21" t="s">
        <v>453</v>
      </c>
      <c r="E10490" s="21" t="s">
        <v>366</v>
      </c>
      <c r="F10490" s="12" t="n">
        <v>1</v>
      </c>
      <c r="G10490" s="19" t="n">
        <v>40.6</v>
      </c>
      <c r="H10490" s="19" t="n">
        <v>29.5</v>
      </c>
      <c r="I10490" s="19" t="n">
        <f aca="false">ROUND(F10490*G10490,2)</f>
        <v>40.6</v>
      </c>
      <c r="J10490" s="19" t="n">
        <f aca="false">ROUND(F10490*H10490,2)</f>
        <v>29.5</v>
      </c>
      <c r="K10490" s="19" t="n">
        <f aca="false">INDEX(Pricebook!$L$2:$L$1401,MATCH(D10490,Pricebook!$A$2:$A$1401,0))</f>
        <v>44.05</v>
      </c>
      <c r="L10490" s="19" t="n">
        <f aca="false">ROUND(F10490*K10490,2)</f>
        <v>44.05</v>
      </c>
      <c r="M10490" s="24" t="n">
        <f aca="false">DATE(YEAR(C10490),MONTH(C10490),1)</f>
        <v>46266</v>
      </c>
    </row>
    <row r="10491" customFormat="false" ht="15" hidden="false" customHeight="false" outlineLevel="0" collapsed="false">
      <c r="A10491" s="21" t="s">
        <v>4219</v>
      </c>
      <c r="B10491" s="21" t="s">
        <v>3657</v>
      </c>
      <c r="C10491" s="23" t="n">
        <v>46289</v>
      </c>
      <c r="D10491" s="21" t="s">
        <v>266</v>
      </c>
      <c r="E10491" s="21" t="s">
        <v>108</v>
      </c>
      <c r="F10491" s="12" t="n">
        <v>3</v>
      </c>
      <c r="G10491" s="19" t="n">
        <v>15.6</v>
      </c>
      <c r="H10491" s="19" t="n">
        <v>12.07</v>
      </c>
      <c r="I10491" s="19" t="n">
        <f aca="false">ROUND(F10491*G10491,2)</f>
        <v>46.8</v>
      </c>
      <c r="J10491" s="19" t="n">
        <f aca="false">ROUND(F10491*H10491,2)</f>
        <v>36.21</v>
      </c>
      <c r="K10491" s="19" t="n">
        <f aca="false">INDEX(Pricebook!$L$2:$L$1401,MATCH(D10491,Pricebook!$A$2:$A$1401,0))</f>
        <v>17.25</v>
      </c>
      <c r="L10491" s="19" t="n">
        <f aca="false">ROUND(F10491*K10491,2)</f>
        <v>51.75</v>
      </c>
      <c r="M10491" s="24" t="n">
        <f aca="false">DATE(YEAR(C10491),MONTH(C10491),1)</f>
        <v>46266</v>
      </c>
    </row>
    <row r="10492" customFormat="false" ht="15" hidden="false" customHeight="false" outlineLevel="0" collapsed="false">
      <c r="A10492" s="21" t="s">
        <v>4219</v>
      </c>
      <c r="B10492" s="21" t="s">
        <v>3657</v>
      </c>
      <c r="C10492" s="23" t="n">
        <v>46289</v>
      </c>
      <c r="D10492" s="21" t="s">
        <v>205</v>
      </c>
      <c r="E10492" s="21" t="s">
        <v>108</v>
      </c>
      <c r="F10492" s="12" t="n">
        <v>2</v>
      </c>
      <c r="G10492" s="19" t="n">
        <v>73.3</v>
      </c>
      <c r="H10492" s="19" t="n">
        <v>56.01</v>
      </c>
      <c r="I10492" s="19" t="n">
        <f aca="false">ROUND(F10492*G10492,2)</f>
        <v>146.6</v>
      </c>
      <c r="J10492" s="19" t="n">
        <f aca="false">ROUND(F10492*H10492,2)</f>
        <v>112.02</v>
      </c>
      <c r="K10492" s="19" t="n">
        <f aca="false">INDEX(Pricebook!$L$2:$L$1401,MATCH(D10492,Pricebook!$A$2:$A$1401,0))</f>
        <v>80.05</v>
      </c>
      <c r="L10492" s="19" t="n">
        <f aca="false">ROUND(F10492*K10492,2)</f>
        <v>160.1</v>
      </c>
      <c r="M10492" s="24" t="n">
        <f aca="false">DATE(YEAR(C10492),MONTH(C10492),1)</f>
        <v>46266</v>
      </c>
    </row>
    <row r="10493" customFormat="false" ht="15" hidden="false" customHeight="false" outlineLevel="0" collapsed="false">
      <c r="A10493" s="21" t="s">
        <v>4219</v>
      </c>
      <c r="B10493" s="21" t="s">
        <v>3657</v>
      </c>
      <c r="C10493" s="23" t="n">
        <v>46289</v>
      </c>
      <c r="D10493" s="21" t="s">
        <v>729</v>
      </c>
      <c r="E10493" s="21" t="s">
        <v>366</v>
      </c>
      <c r="F10493" s="12" t="n">
        <v>3</v>
      </c>
      <c r="G10493" s="19" t="n">
        <v>11.95</v>
      </c>
      <c r="H10493" s="19" t="n">
        <v>8.69</v>
      </c>
      <c r="I10493" s="19" t="n">
        <f aca="false">ROUND(F10493*G10493,2)</f>
        <v>35.85</v>
      </c>
      <c r="J10493" s="19" t="n">
        <f aca="false">ROUND(F10493*H10493,2)</f>
        <v>26.07</v>
      </c>
      <c r="K10493" s="19" t="n">
        <f aca="false">INDEX(Pricebook!$L$2:$L$1401,MATCH(D10493,Pricebook!$A$2:$A$1401,0))</f>
        <v>13</v>
      </c>
      <c r="L10493" s="19" t="n">
        <f aca="false">ROUND(F10493*K10493,2)</f>
        <v>39</v>
      </c>
      <c r="M10493" s="24" t="n">
        <f aca="false">DATE(YEAR(C10493),MONTH(C10493),1)</f>
        <v>46266</v>
      </c>
    </row>
    <row r="10494" customFormat="false" ht="15" hidden="false" customHeight="false" outlineLevel="0" collapsed="false">
      <c r="A10494" s="21" t="s">
        <v>4219</v>
      </c>
      <c r="B10494" s="21" t="s">
        <v>3657</v>
      </c>
      <c r="C10494" s="23" t="n">
        <v>46289</v>
      </c>
      <c r="D10494" s="21" t="s">
        <v>471</v>
      </c>
      <c r="E10494" s="21" t="s">
        <v>366</v>
      </c>
      <c r="F10494" s="12" t="n">
        <v>2</v>
      </c>
      <c r="G10494" s="19" t="n">
        <v>41.8</v>
      </c>
      <c r="H10494" s="19" t="n">
        <v>30</v>
      </c>
      <c r="I10494" s="19" t="n">
        <f aca="false">ROUND(F10494*G10494,2)</f>
        <v>83.6</v>
      </c>
      <c r="J10494" s="19" t="n">
        <f aca="false">ROUND(F10494*H10494,2)</f>
        <v>60</v>
      </c>
      <c r="K10494" s="19" t="n">
        <f aca="false">INDEX(Pricebook!$L$2:$L$1401,MATCH(D10494,Pricebook!$A$2:$A$1401,0))</f>
        <v>44.8</v>
      </c>
      <c r="L10494" s="19" t="n">
        <f aca="false">ROUND(F10494*K10494,2)</f>
        <v>89.6</v>
      </c>
      <c r="M10494" s="24" t="n">
        <f aca="false">DATE(YEAR(C10494),MONTH(C10494),1)</f>
        <v>46266</v>
      </c>
    </row>
    <row r="10495" customFormat="false" ht="15" hidden="false" customHeight="false" outlineLevel="0" collapsed="false">
      <c r="A10495" s="21" t="s">
        <v>4219</v>
      </c>
      <c r="B10495" s="21" t="s">
        <v>3657</v>
      </c>
      <c r="C10495" s="23" t="n">
        <v>46289</v>
      </c>
      <c r="D10495" s="21" t="s">
        <v>2912</v>
      </c>
      <c r="E10495" s="21" t="s">
        <v>2748</v>
      </c>
      <c r="F10495" s="12" t="n">
        <v>1</v>
      </c>
      <c r="G10495" s="19" t="n">
        <v>13.95</v>
      </c>
      <c r="H10495" s="19" t="n">
        <v>8.41</v>
      </c>
      <c r="I10495" s="19" t="n">
        <f aca="false">ROUND(F10495*G10495,2)</f>
        <v>13.95</v>
      </c>
      <c r="J10495" s="19" t="n">
        <f aca="false">ROUND(F10495*H10495,2)</f>
        <v>8.41</v>
      </c>
      <c r="K10495" s="19" t="n">
        <f aca="false">INDEX(Pricebook!$L$2:$L$1401,MATCH(D10495,Pricebook!$A$2:$A$1401,0))</f>
        <v>15.3</v>
      </c>
      <c r="L10495" s="19" t="n">
        <f aca="false">ROUND(F10495*K10495,2)</f>
        <v>15.3</v>
      </c>
      <c r="M10495" s="24" t="n">
        <f aca="false">DATE(YEAR(C10495),MONTH(C10495),1)</f>
        <v>46266</v>
      </c>
    </row>
    <row r="10496" customFormat="false" ht="15" hidden="false" customHeight="false" outlineLevel="0" collapsed="false">
      <c r="A10496" s="21" t="s">
        <v>4219</v>
      </c>
      <c r="B10496" s="21" t="s">
        <v>3657</v>
      </c>
      <c r="C10496" s="23" t="n">
        <v>46289</v>
      </c>
      <c r="D10496" s="21" t="s">
        <v>324</v>
      </c>
      <c r="E10496" s="21" t="s">
        <v>108</v>
      </c>
      <c r="F10496" s="12" t="n">
        <v>1</v>
      </c>
      <c r="G10496" s="19" t="n">
        <v>95.3</v>
      </c>
      <c r="H10496" s="19" t="n">
        <v>73.33</v>
      </c>
      <c r="I10496" s="19" t="n">
        <f aca="false">ROUND(F10496*G10496,2)</f>
        <v>95.3</v>
      </c>
      <c r="J10496" s="19" t="n">
        <f aca="false">ROUND(F10496*H10496,2)</f>
        <v>73.33</v>
      </c>
      <c r="K10496" s="19" t="n">
        <f aca="false">INDEX(Pricebook!$L$2:$L$1401,MATCH(D10496,Pricebook!$A$2:$A$1401,0))</f>
        <v>104.8</v>
      </c>
      <c r="L10496" s="19" t="n">
        <f aca="false">ROUND(F10496*K10496,2)</f>
        <v>104.8</v>
      </c>
      <c r="M10496" s="24" t="n">
        <f aca="false">DATE(YEAR(C10496),MONTH(C10496),1)</f>
        <v>46266</v>
      </c>
    </row>
    <row r="10497" customFormat="false" ht="15" hidden="false" customHeight="false" outlineLevel="0" collapsed="false">
      <c r="A10497" s="21" t="s">
        <v>4219</v>
      </c>
      <c r="B10497" s="21" t="s">
        <v>3657</v>
      </c>
      <c r="C10497" s="23" t="n">
        <v>46289</v>
      </c>
      <c r="D10497" s="21" t="s">
        <v>757</v>
      </c>
      <c r="E10497" s="21" t="s">
        <v>366</v>
      </c>
      <c r="F10497" s="12" t="n">
        <v>3</v>
      </c>
      <c r="G10497" s="19" t="n">
        <v>11.7</v>
      </c>
      <c r="H10497" s="19" t="n">
        <v>8.45</v>
      </c>
      <c r="I10497" s="19" t="n">
        <f aca="false">ROUND(F10497*G10497,2)</f>
        <v>35.1</v>
      </c>
      <c r="J10497" s="19" t="n">
        <f aca="false">ROUND(F10497*H10497,2)</f>
        <v>25.35</v>
      </c>
      <c r="K10497" s="19" t="n">
        <f aca="false">INDEX(Pricebook!$L$2:$L$1401,MATCH(D10497,Pricebook!$A$2:$A$1401,0))</f>
        <v>12.65</v>
      </c>
      <c r="L10497" s="19" t="n">
        <f aca="false">ROUND(F10497*K10497,2)</f>
        <v>37.95</v>
      </c>
      <c r="M10497" s="24" t="n">
        <f aca="false">DATE(YEAR(C10497),MONTH(C10497),1)</f>
        <v>46266</v>
      </c>
    </row>
    <row r="10498" customFormat="false" ht="15" hidden="false" customHeight="false" outlineLevel="0" collapsed="false">
      <c r="A10498" s="21" t="s">
        <v>4219</v>
      </c>
      <c r="B10498" s="21" t="s">
        <v>3657</v>
      </c>
      <c r="C10498" s="23" t="n">
        <v>46289</v>
      </c>
      <c r="D10498" s="21" t="s">
        <v>2404</v>
      </c>
      <c r="E10498" s="21" t="s">
        <v>2202</v>
      </c>
      <c r="F10498" s="12" t="n">
        <v>11</v>
      </c>
      <c r="G10498" s="19" t="n">
        <v>7.45</v>
      </c>
      <c r="H10498" s="19" t="n">
        <v>4.64</v>
      </c>
      <c r="I10498" s="19" t="n">
        <f aca="false">ROUND(F10498*G10498,2)</f>
        <v>81.95</v>
      </c>
      <c r="J10498" s="19" t="n">
        <f aca="false">ROUND(F10498*H10498,2)</f>
        <v>51.04</v>
      </c>
      <c r="K10498" s="19" t="n">
        <f aca="false">INDEX(Pricebook!$L$2:$L$1401,MATCH(D10498,Pricebook!$A$2:$A$1401,0))</f>
        <v>8</v>
      </c>
      <c r="L10498" s="19" t="n">
        <f aca="false">ROUND(F10498*K10498,2)</f>
        <v>88</v>
      </c>
      <c r="M10498" s="24" t="n">
        <f aca="false">DATE(YEAR(C10498),MONTH(C10498),1)</f>
        <v>46266</v>
      </c>
    </row>
    <row r="10499" customFormat="false" ht="15" hidden="false" customHeight="false" outlineLevel="0" collapsed="false">
      <c r="A10499" s="21" t="s">
        <v>4220</v>
      </c>
      <c r="B10499" s="21" t="s">
        <v>3281</v>
      </c>
      <c r="C10499" s="23" t="n">
        <v>46289</v>
      </c>
      <c r="D10499" s="21" t="s">
        <v>2802</v>
      </c>
      <c r="E10499" s="21" t="s">
        <v>2748</v>
      </c>
      <c r="F10499" s="12" t="n">
        <v>3</v>
      </c>
      <c r="G10499" s="19" t="n">
        <v>51.55</v>
      </c>
      <c r="H10499" s="19" t="n">
        <v>30.96</v>
      </c>
      <c r="I10499" s="19" t="n">
        <f aca="false">ROUND(F10499*G10499,2)</f>
        <v>154.65</v>
      </c>
      <c r="J10499" s="19" t="n">
        <f aca="false">ROUND(F10499*H10499,2)</f>
        <v>92.88</v>
      </c>
      <c r="K10499" s="19" t="n">
        <f aca="false">INDEX(Pricebook!$L$2:$L$1401,MATCH(D10499,Pricebook!$A$2:$A$1401,0))</f>
        <v>56.3</v>
      </c>
      <c r="L10499" s="19" t="n">
        <f aca="false">ROUND(F10499*K10499,2)</f>
        <v>168.9</v>
      </c>
      <c r="M10499" s="24" t="n">
        <f aca="false">DATE(YEAR(C10499),MONTH(C10499),1)</f>
        <v>46266</v>
      </c>
    </row>
    <row r="10500" customFormat="false" ht="15" hidden="false" customHeight="false" outlineLevel="0" collapsed="false">
      <c r="A10500" s="21" t="s">
        <v>4220</v>
      </c>
      <c r="B10500" s="21" t="s">
        <v>3281</v>
      </c>
      <c r="C10500" s="23" t="n">
        <v>46289</v>
      </c>
      <c r="D10500" s="21" t="s">
        <v>847</v>
      </c>
      <c r="E10500" s="21" t="s">
        <v>366</v>
      </c>
      <c r="F10500" s="12" t="n">
        <v>1</v>
      </c>
      <c r="G10500" s="19" t="n">
        <v>55.85</v>
      </c>
      <c r="H10500" s="19" t="n">
        <v>39.94</v>
      </c>
      <c r="I10500" s="19" t="n">
        <f aca="false">ROUND(F10500*G10500,2)</f>
        <v>55.85</v>
      </c>
      <c r="J10500" s="19" t="n">
        <f aca="false">ROUND(F10500*H10500,2)</f>
        <v>39.94</v>
      </c>
      <c r="K10500" s="19" t="n">
        <f aca="false">INDEX(Pricebook!$L$2:$L$1401,MATCH(D10500,Pricebook!$A$2:$A$1401,0))</f>
        <v>59.65</v>
      </c>
      <c r="L10500" s="19" t="n">
        <f aca="false">ROUND(F10500*K10500,2)</f>
        <v>59.65</v>
      </c>
      <c r="M10500" s="24" t="n">
        <f aca="false">DATE(YEAR(C10500),MONTH(C10500),1)</f>
        <v>46266</v>
      </c>
    </row>
    <row r="10501" customFormat="false" ht="15" hidden="false" customHeight="false" outlineLevel="0" collapsed="false">
      <c r="A10501" s="21" t="s">
        <v>4220</v>
      </c>
      <c r="B10501" s="21" t="s">
        <v>3281</v>
      </c>
      <c r="C10501" s="23" t="n">
        <v>46289</v>
      </c>
      <c r="D10501" s="21" t="s">
        <v>2749</v>
      </c>
      <c r="E10501" s="21" t="s">
        <v>2748</v>
      </c>
      <c r="F10501" s="12" t="n">
        <v>1</v>
      </c>
      <c r="G10501" s="19" t="n">
        <v>29.1</v>
      </c>
      <c r="H10501" s="19" t="n">
        <v>17.45</v>
      </c>
      <c r="I10501" s="19" t="n">
        <f aca="false">ROUND(F10501*G10501,2)</f>
        <v>29.1</v>
      </c>
      <c r="J10501" s="19" t="n">
        <f aca="false">ROUND(F10501*H10501,2)</f>
        <v>17.45</v>
      </c>
      <c r="K10501" s="19" t="n">
        <f aca="false">INDEX(Pricebook!$L$2:$L$1401,MATCH(D10501,Pricebook!$A$2:$A$1401,0))</f>
        <v>31.75</v>
      </c>
      <c r="L10501" s="19" t="n">
        <f aca="false">ROUND(F10501*K10501,2)</f>
        <v>31.75</v>
      </c>
      <c r="M10501" s="24" t="n">
        <f aca="false">DATE(YEAR(C10501),MONTH(C10501),1)</f>
        <v>46266</v>
      </c>
    </row>
    <row r="10502" customFormat="false" ht="15" hidden="false" customHeight="false" outlineLevel="0" collapsed="false">
      <c r="A10502" s="21" t="s">
        <v>4220</v>
      </c>
      <c r="B10502" s="21" t="s">
        <v>3281</v>
      </c>
      <c r="C10502" s="23" t="n">
        <v>46289</v>
      </c>
      <c r="D10502" s="21" t="s">
        <v>2828</v>
      </c>
      <c r="E10502" s="21" t="s">
        <v>2748</v>
      </c>
      <c r="F10502" s="12" t="n">
        <v>7</v>
      </c>
      <c r="G10502" s="19" t="n">
        <v>8.35</v>
      </c>
      <c r="H10502" s="19" t="n">
        <v>5.06</v>
      </c>
      <c r="I10502" s="19" t="n">
        <f aca="false">ROUND(F10502*G10502,2)</f>
        <v>58.45</v>
      </c>
      <c r="J10502" s="19" t="n">
        <f aca="false">ROUND(F10502*H10502,2)</f>
        <v>35.42</v>
      </c>
      <c r="K10502" s="19" t="n">
        <f aca="false">INDEX(Pricebook!$L$2:$L$1401,MATCH(D10502,Pricebook!$A$2:$A$1401,0))</f>
        <v>9.2</v>
      </c>
      <c r="L10502" s="19" t="n">
        <f aca="false">ROUND(F10502*K10502,2)</f>
        <v>64.4</v>
      </c>
      <c r="M10502" s="24" t="n">
        <f aca="false">DATE(YEAR(C10502),MONTH(C10502),1)</f>
        <v>46266</v>
      </c>
    </row>
    <row r="10503" customFormat="false" ht="15" hidden="false" customHeight="false" outlineLevel="0" collapsed="false">
      <c r="A10503" s="21" t="s">
        <v>4220</v>
      </c>
      <c r="B10503" s="21" t="s">
        <v>3281</v>
      </c>
      <c r="C10503" s="23" t="n">
        <v>46289</v>
      </c>
      <c r="D10503" s="21" t="s">
        <v>2180</v>
      </c>
      <c r="E10503" s="21" t="s">
        <v>1941</v>
      </c>
      <c r="F10503" s="12" t="n">
        <v>4</v>
      </c>
      <c r="G10503" s="19" t="n">
        <v>169.85</v>
      </c>
      <c r="H10503" s="19" t="n">
        <v>110.43</v>
      </c>
      <c r="I10503" s="19" t="n">
        <f aca="false">ROUND(F10503*G10503,2)</f>
        <v>679.4</v>
      </c>
      <c r="J10503" s="19" t="n">
        <f aca="false">ROUND(F10503*H10503,2)</f>
        <v>441.72</v>
      </c>
      <c r="K10503" s="19" t="n">
        <f aca="false">INDEX(Pricebook!$L$2:$L$1401,MATCH(D10503,Pricebook!$A$2:$A$1401,0))</f>
        <v>178.15</v>
      </c>
      <c r="L10503" s="19" t="n">
        <f aca="false">ROUND(F10503*K10503,2)</f>
        <v>712.6</v>
      </c>
      <c r="M10503" s="24" t="n">
        <f aca="false">DATE(YEAR(C10503),MONTH(C10503),1)</f>
        <v>46266</v>
      </c>
    </row>
    <row r="10504" customFormat="false" ht="15" hidden="false" customHeight="false" outlineLevel="0" collapsed="false">
      <c r="A10504" s="21" t="s">
        <v>4220</v>
      </c>
      <c r="B10504" s="21" t="s">
        <v>3281</v>
      </c>
      <c r="C10504" s="23" t="n">
        <v>46289</v>
      </c>
      <c r="D10504" s="21" t="s">
        <v>631</v>
      </c>
      <c r="E10504" s="21" t="s">
        <v>366</v>
      </c>
      <c r="F10504" s="12" t="n">
        <v>2</v>
      </c>
      <c r="G10504" s="19" t="n">
        <v>53.3</v>
      </c>
      <c r="H10504" s="19" t="n">
        <v>38.66</v>
      </c>
      <c r="I10504" s="19" t="n">
        <f aca="false">ROUND(F10504*G10504,2)</f>
        <v>106.6</v>
      </c>
      <c r="J10504" s="19" t="n">
        <f aca="false">ROUND(F10504*H10504,2)</f>
        <v>77.32</v>
      </c>
      <c r="K10504" s="19" t="n">
        <f aca="false">INDEX(Pricebook!$L$2:$L$1401,MATCH(D10504,Pricebook!$A$2:$A$1401,0))</f>
        <v>57.75</v>
      </c>
      <c r="L10504" s="19" t="n">
        <f aca="false">ROUND(F10504*K10504,2)</f>
        <v>115.5</v>
      </c>
      <c r="M10504" s="24" t="n">
        <f aca="false">DATE(YEAR(C10504),MONTH(C10504),1)</f>
        <v>46266</v>
      </c>
    </row>
    <row r="10505" customFormat="false" ht="15" hidden="false" customHeight="false" outlineLevel="0" collapsed="false">
      <c r="A10505" s="21" t="s">
        <v>4220</v>
      </c>
      <c r="B10505" s="21" t="s">
        <v>3281</v>
      </c>
      <c r="C10505" s="23" t="n">
        <v>46289</v>
      </c>
      <c r="D10505" s="21" t="s">
        <v>1000</v>
      </c>
      <c r="E10505" s="21" t="s">
        <v>971</v>
      </c>
      <c r="F10505" s="12" t="n">
        <v>46</v>
      </c>
      <c r="G10505" s="19" t="n">
        <v>2.55</v>
      </c>
      <c r="H10505" s="19" t="n">
        <v>2.28</v>
      </c>
      <c r="I10505" s="19" t="n">
        <f aca="false">ROUND(F10505*G10505,2)</f>
        <v>117.3</v>
      </c>
      <c r="J10505" s="19" t="n">
        <f aca="false">ROUND(F10505*H10505,2)</f>
        <v>104.88</v>
      </c>
      <c r="K10505" s="19" t="n">
        <f aca="false">INDEX(Pricebook!$L$2:$L$1401,MATCH(D10505,Pricebook!$A$2:$A$1401,0))</f>
        <v>2.85</v>
      </c>
      <c r="L10505" s="19" t="n">
        <f aca="false">ROUND(F10505*K10505,2)</f>
        <v>131.1</v>
      </c>
      <c r="M10505" s="24" t="n">
        <f aca="false">DATE(YEAR(C10505),MONTH(C10505),1)</f>
        <v>46266</v>
      </c>
    </row>
    <row r="10506" customFormat="false" ht="15" hidden="false" customHeight="false" outlineLevel="0" collapsed="false">
      <c r="A10506" s="21" t="s">
        <v>4220</v>
      </c>
      <c r="B10506" s="21" t="s">
        <v>3281</v>
      </c>
      <c r="C10506" s="23" t="n">
        <v>46289</v>
      </c>
      <c r="D10506" s="21" t="s">
        <v>2768</v>
      </c>
      <c r="E10506" s="21" t="s">
        <v>2748</v>
      </c>
      <c r="F10506" s="12" t="n">
        <v>1</v>
      </c>
      <c r="G10506" s="19" t="n">
        <v>15.5</v>
      </c>
      <c r="H10506" s="19" t="n">
        <v>9.27</v>
      </c>
      <c r="I10506" s="19" t="n">
        <f aca="false">ROUND(F10506*G10506,2)</f>
        <v>15.5</v>
      </c>
      <c r="J10506" s="19" t="n">
        <f aca="false">ROUND(F10506*H10506,2)</f>
        <v>9.27</v>
      </c>
      <c r="K10506" s="19" t="n">
        <f aca="false">INDEX(Pricebook!$L$2:$L$1401,MATCH(D10506,Pricebook!$A$2:$A$1401,0))</f>
        <v>16.9</v>
      </c>
      <c r="L10506" s="19" t="n">
        <f aca="false">ROUND(F10506*K10506,2)</f>
        <v>16.9</v>
      </c>
      <c r="M10506" s="24" t="n">
        <f aca="false">DATE(YEAR(C10506),MONTH(C10506),1)</f>
        <v>46266</v>
      </c>
    </row>
    <row r="10507" customFormat="false" ht="15" hidden="false" customHeight="false" outlineLevel="0" collapsed="false">
      <c r="A10507" s="21" t="s">
        <v>4220</v>
      </c>
      <c r="B10507" s="21" t="s">
        <v>3281</v>
      </c>
      <c r="C10507" s="23" t="n">
        <v>46289</v>
      </c>
      <c r="D10507" s="21" t="s">
        <v>1066</v>
      </c>
      <c r="E10507" s="21" t="s">
        <v>971</v>
      </c>
      <c r="F10507" s="12" t="n">
        <v>1</v>
      </c>
      <c r="G10507" s="19" t="n">
        <v>392.9</v>
      </c>
      <c r="H10507" s="19" t="n">
        <v>317.96</v>
      </c>
      <c r="I10507" s="19" t="n">
        <f aca="false">ROUND(F10507*G10507,2)</f>
        <v>392.9</v>
      </c>
      <c r="J10507" s="19" t="n">
        <f aca="false">ROUND(F10507*H10507,2)</f>
        <v>317.96</v>
      </c>
      <c r="K10507" s="19" t="n">
        <f aca="false">INDEX(Pricebook!$L$2:$L$1401,MATCH(D10507,Pricebook!$A$2:$A$1401,0))</f>
        <v>454.25</v>
      </c>
      <c r="L10507" s="19" t="n">
        <f aca="false">ROUND(F10507*K10507,2)</f>
        <v>454.25</v>
      </c>
      <c r="M10507" s="24" t="n">
        <f aca="false">DATE(YEAR(C10507),MONTH(C10507),1)</f>
        <v>46266</v>
      </c>
    </row>
    <row r="10508" customFormat="false" ht="15" hidden="false" customHeight="false" outlineLevel="0" collapsed="false">
      <c r="A10508" s="21" t="s">
        <v>4220</v>
      </c>
      <c r="B10508" s="21" t="s">
        <v>3281</v>
      </c>
      <c r="C10508" s="23" t="n">
        <v>46289</v>
      </c>
      <c r="D10508" s="21" t="s">
        <v>2768</v>
      </c>
      <c r="E10508" s="21" t="s">
        <v>2748</v>
      </c>
      <c r="F10508" s="12" t="n">
        <v>4</v>
      </c>
      <c r="G10508" s="19" t="n">
        <v>15.5</v>
      </c>
      <c r="H10508" s="19" t="n">
        <v>9.27</v>
      </c>
      <c r="I10508" s="19" t="n">
        <f aca="false">ROUND(F10508*G10508,2)</f>
        <v>62</v>
      </c>
      <c r="J10508" s="19" t="n">
        <f aca="false">ROUND(F10508*H10508,2)</f>
        <v>37.08</v>
      </c>
      <c r="K10508" s="19" t="n">
        <f aca="false">INDEX(Pricebook!$L$2:$L$1401,MATCH(D10508,Pricebook!$A$2:$A$1401,0))</f>
        <v>16.9</v>
      </c>
      <c r="L10508" s="19" t="n">
        <f aca="false">ROUND(F10508*K10508,2)</f>
        <v>67.6</v>
      </c>
      <c r="M10508" s="24" t="n">
        <f aca="false">DATE(YEAR(C10508),MONTH(C10508),1)</f>
        <v>46266</v>
      </c>
    </row>
    <row r="10509" customFormat="false" ht="15" hidden="false" customHeight="false" outlineLevel="0" collapsed="false">
      <c r="A10509" s="21" t="s">
        <v>4220</v>
      </c>
      <c r="B10509" s="21" t="s">
        <v>3281</v>
      </c>
      <c r="C10509" s="23" t="n">
        <v>46289</v>
      </c>
      <c r="D10509" s="21" t="s">
        <v>2124</v>
      </c>
      <c r="E10509" s="21" t="s">
        <v>1941</v>
      </c>
      <c r="F10509" s="12" t="n">
        <v>2</v>
      </c>
      <c r="G10509" s="19" t="n">
        <v>101.75</v>
      </c>
      <c r="H10509" s="19" t="n">
        <v>73.85</v>
      </c>
      <c r="I10509" s="19" t="n">
        <f aca="false">ROUND(F10509*G10509,2)</f>
        <v>203.5</v>
      </c>
      <c r="J10509" s="19" t="n">
        <f aca="false">ROUND(F10509*H10509,2)</f>
        <v>147.7</v>
      </c>
      <c r="K10509" s="19" t="n">
        <f aca="false">INDEX(Pricebook!$L$2:$L$1401,MATCH(D10509,Pricebook!$A$2:$A$1401,0))</f>
        <v>107.05</v>
      </c>
      <c r="L10509" s="19" t="n">
        <f aca="false">ROUND(F10509*K10509,2)</f>
        <v>214.1</v>
      </c>
      <c r="M10509" s="24" t="n">
        <f aca="false">DATE(YEAR(C10509),MONTH(C10509),1)</f>
        <v>46266</v>
      </c>
    </row>
    <row r="10510" customFormat="false" ht="15" hidden="false" customHeight="false" outlineLevel="0" collapsed="false">
      <c r="A10510" s="21" t="s">
        <v>4220</v>
      </c>
      <c r="B10510" s="21" t="s">
        <v>3281</v>
      </c>
      <c r="C10510" s="23" t="n">
        <v>46289</v>
      </c>
      <c r="D10510" s="21" t="s">
        <v>685</v>
      </c>
      <c r="E10510" s="21" t="s">
        <v>366</v>
      </c>
      <c r="F10510" s="12" t="n">
        <v>1</v>
      </c>
      <c r="G10510" s="19" t="n">
        <v>53.3</v>
      </c>
      <c r="H10510" s="19" t="n">
        <v>38.63</v>
      </c>
      <c r="I10510" s="19" t="n">
        <f aca="false">ROUND(F10510*G10510,2)</f>
        <v>53.3</v>
      </c>
      <c r="J10510" s="19" t="n">
        <f aca="false">ROUND(F10510*H10510,2)</f>
        <v>38.63</v>
      </c>
      <c r="K10510" s="19" t="n">
        <f aca="false">INDEX(Pricebook!$L$2:$L$1401,MATCH(D10510,Pricebook!$A$2:$A$1401,0))</f>
        <v>57.7</v>
      </c>
      <c r="L10510" s="19" t="n">
        <f aca="false">ROUND(F10510*K10510,2)</f>
        <v>57.7</v>
      </c>
      <c r="M10510" s="24" t="n">
        <f aca="false">DATE(YEAR(C10510),MONTH(C10510),1)</f>
        <v>46266</v>
      </c>
    </row>
    <row r="10511" customFormat="false" ht="15" hidden="false" customHeight="false" outlineLevel="0" collapsed="false">
      <c r="A10511" s="21" t="s">
        <v>4221</v>
      </c>
      <c r="B10511" s="21" t="s">
        <v>3792</v>
      </c>
      <c r="C10511" s="23" t="n">
        <v>46289</v>
      </c>
      <c r="D10511" s="21" t="s">
        <v>254</v>
      </c>
      <c r="E10511" s="21" t="s">
        <v>108</v>
      </c>
      <c r="F10511" s="12" t="n">
        <v>2</v>
      </c>
      <c r="G10511" s="19" t="n">
        <v>10.1</v>
      </c>
      <c r="H10511" s="19" t="n">
        <v>8.46</v>
      </c>
      <c r="I10511" s="19" t="n">
        <f aca="false">ROUND(F10511*G10511,2)</f>
        <v>20.2</v>
      </c>
      <c r="J10511" s="19" t="n">
        <f aca="false">ROUND(F10511*H10511,2)</f>
        <v>16.92</v>
      </c>
      <c r="K10511" s="19" t="n">
        <f aca="false">INDEX(Pricebook!$L$2:$L$1401,MATCH(D10511,Pricebook!$A$2:$A$1401,0))</f>
        <v>11.15</v>
      </c>
      <c r="L10511" s="19" t="n">
        <f aca="false">ROUND(F10511*K10511,2)</f>
        <v>22.3</v>
      </c>
      <c r="M10511" s="24" t="n">
        <f aca="false">DATE(YEAR(C10511),MONTH(C10511),1)</f>
        <v>46266</v>
      </c>
    </row>
    <row r="10512" customFormat="false" ht="15" hidden="false" customHeight="false" outlineLevel="0" collapsed="false">
      <c r="A10512" s="21" t="s">
        <v>4221</v>
      </c>
      <c r="B10512" s="21" t="s">
        <v>3792</v>
      </c>
      <c r="C10512" s="23" t="n">
        <v>46289</v>
      </c>
      <c r="D10512" s="21" t="s">
        <v>982</v>
      </c>
      <c r="E10512" s="21" t="s">
        <v>971</v>
      </c>
      <c r="F10512" s="12" t="n">
        <v>3</v>
      </c>
      <c r="G10512" s="19" t="n">
        <v>40.1</v>
      </c>
      <c r="H10512" s="19" t="n">
        <v>32.56</v>
      </c>
      <c r="I10512" s="19" t="n">
        <f aca="false">ROUND(F10512*G10512,2)</f>
        <v>120.3</v>
      </c>
      <c r="J10512" s="19" t="n">
        <f aca="false">ROUND(F10512*H10512,2)</f>
        <v>97.68</v>
      </c>
      <c r="K10512" s="19" t="n">
        <f aca="false">INDEX(Pricebook!$L$2:$L$1401,MATCH(D10512,Pricebook!$A$2:$A$1401,0))</f>
        <v>46.55</v>
      </c>
      <c r="L10512" s="19" t="n">
        <f aca="false">ROUND(F10512*K10512,2)</f>
        <v>139.65</v>
      </c>
      <c r="M10512" s="24" t="n">
        <f aca="false">DATE(YEAR(C10512),MONTH(C10512),1)</f>
        <v>46266</v>
      </c>
    </row>
    <row r="10513" customFormat="false" ht="15" hidden="false" customHeight="false" outlineLevel="0" collapsed="false">
      <c r="A10513" s="21" t="s">
        <v>4221</v>
      </c>
      <c r="B10513" s="21" t="s">
        <v>3792</v>
      </c>
      <c r="C10513" s="23" t="n">
        <v>46289</v>
      </c>
      <c r="D10513" s="21" t="s">
        <v>473</v>
      </c>
      <c r="E10513" s="21" t="s">
        <v>366</v>
      </c>
      <c r="F10513" s="12" t="n">
        <v>3</v>
      </c>
      <c r="G10513" s="19" t="n">
        <v>9.65</v>
      </c>
      <c r="H10513" s="19" t="n">
        <v>6.88</v>
      </c>
      <c r="I10513" s="19" t="n">
        <f aca="false">ROUND(F10513*G10513,2)</f>
        <v>28.95</v>
      </c>
      <c r="J10513" s="19" t="n">
        <f aca="false">ROUND(F10513*H10513,2)</f>
        <v>20.64</v>
      </c>
      <c r="K10513" s="19" t="n">
        <f aca="false">INDEX(Pricebook!$L$2:$L$1401,MATCH(D10513,Pricebook!$A$2:$A$1401,0))</f>
        <v>10.3</v>
      </c>
      <c r="L10513" s="19" t="n">
        <f aca="false">ROUND(F10513*K10513,2)</f>
        <v>30.9</v>
      </c>
      <c r="M10513" s="24" t="n">
        <f aca="false">DATE(YEAR(C10513),MONTH(C10513),1)</f>
        <v>46266</v>
      </c>
    </row>
    <row r="10514" customFormat="false" ht="15" hidden="false" customHeight="false" outlineLevel="0" collapsed="false">
      <c r="A10514" s="21" t="s">
        <v>4221</v>
      </c>
      <c r="B10514" s="21" t="s">
        <v>3792</v>
      </c>
      <c r="C10514" s="23" t="n">
        <v>46289</v>
      </c>
      <c r="D10514" s="21" t="s">
        <v>137</v>
      </c>
      <c r="E10514" s="21" t="s">
        <v>108</v>
      </c>
      <c r="F10514" s="12" t="n">
        <v>2</v>
      </c>
      <c r="G10514" s="19" t="n">
        <v>24.55</v>
      </c>
      <c r="H10514" s="19" t="n">
        <v>20.42</v>
      </c>
      <c r="I10514" s="19" t="n">
        <f aca="false">ROUND(F10514*G10514,2)</f>
        <v>49.1</v>
      </c>
      <c r="J10514" s="19" t="n">
        <f aca="false">ROUND(F10514*H10514,2)</f>
        <v>40.84</v>
      </c>
      <c r="K10514" s="19" t="n">
        <f aca="false">INDEX(Pricebook!$L$2:$L$1401,MATCH(D10514,Pricebook!$A$2:$A$1401,0))</f>
        <v>26.55</v>
      </c>
      <c r="L10514" s="19" t="n">
        <f aca="false">ROUND(F10514*K10514,2)</f>
        <v>53.1</v>
      </c>
      <c r="M10514" s="24" t="n">
        <f aca="false">DATE(YEAR(C10514),MONTH(C10514),1)</f>
        <v>46266</v>
      </c>
    </row>
    <row r="10515" customFormat="false" ht="15" hidden="false" customHeight="false" outlineLevel="0" collapsed="false">
      <c r="A10515" s="21" t="s">
        <v>4221</v>
      </c>
      <c r="B10515" s="21" t="s">
        <v>3792</v>
      </c>
      <c r="C10515" s="23" t="n">
        <v>46289</v>
      </c>
      <c r="D10515" s="21" t="s">
        <v>911</v>
      </c>
      <c r="E10515" s="21" t="s">
        <v>366</v>
      </c>
      <c r="F10515" s="12" t="n">
        <v>2</v>
      </c>
      <c r="G10515" s="19" t="n">
        <v>143.3</v>
      </c>
      <c r="H10515" s="19" t="n">
        <v>104.47</v>
      </c>
      <c r="I10515" s="19" t="n">
        <f aca="false">ROUND(F10515*G10515,2)</f>
        <v>286.6</v>
      </c>
      <c r="J10515" s="19" t="n">
        <f aca="false">ROUND(F10515*H10515,2)</f>
        <v>208.94</v>
      </c>
      <c r="K10515" s="19" t="n">
        <f aca="false">INDEX(Pricebook!$L$2:$L$1401,MATCH(D10515,Pricebook!$A$2:$A$1401,0))</f>
        <v>155.95</v>
      </c>
      <c r="L10515" s="19" t="n">
        <f aca="false">ROUND(F10515*K10515,2)</f>
        <v>311.9</v>
      </c>
      <c r="M10515" s="24" t="n">
        <f aca="false">DATE(YEAR(C10515),MONTH(C10515),1)</f>
        <v>46266</v>
      </c>
    </row>
    <row r="10516" customFormat="false" ht="15" hidden="false" customHeight="false" outlineLevel="0" collapsed="false">
      <c r="A10516" s="21" t="s">
        <v>4221</v>
      </c>
      <c r="B10516" s="21" t="s">
        <v>3792</v>
      </c>
      <c r="C10516" s="23" t="n">
        <v>46289</v>
      </c>
      <c r="D10516" s="21" t="s">
        <v>629</v>
      </c>
      <c r="E10516" s="21" t="s">
        <v>366</v>
      </c>
      <c r="F10516" s="12" t="n">
        <v>1</v>
      </c>
      <c r="G10516" s="19" t="n">
        <v>24.2</v>
      </c>
      <c r="H10516" s="19" t="n">
        <v>17.52</v>
      </c>
      <c r="I10516" s="19" t="n">
        <f aca="false">ROUND(F10516*G10516,2)</f>
        <v>24.2</v>
      </c>
      <c r="J10516" s="19" t="n">
        <f aca="false">ROUND(F10516*H10516,2)</f>
        <v>17.52</v>
      </c>
      <c r="K10516" s="19" t="n">
        <f aca="false">INDEX(Pricebook!$L$2:$L$1401,MATCH(D10516,Pricebook!$A$2:$A$1401,0))</f>
        <v>26.15</v>
      </c>
      <c r="L10516" s="19" t="n">
        <f aca="false">ROUND(F10516*K10516,2)</f>
        <v>26.15</v>
      </c>
      <c r="M10516" s="24" t="n">
        <f aca="false">DATE(YEAR(C10516),MONTH(C10516),1)</f>
        <v>46266</v>
      </c>
    </row>
    <row r="10517" customFormat="false" ht="15" hidden="false" customHeight="false" outlineLevel="0" collapsed="false">
      <c r="A10517" s="21" t="s">
        <v>4221</v>
      </c>
      <c r="B10517" s="21" t="s">
        <v>3792</v>
      </c>
      <c r="C10517" s="23" t="n">
        <v>46289</v>
      </c>
      <c r="D10517" s="21" t="s">
        <v>1376</v>
      </c>
      <c r="E10517" s="21" t="s">
        <v>971</v>
      </c>
      <c r="F10517" s="12" t="n">
        <v>1</v>
      </c>
      <c r="G10517" s="19" t="n">
        <v>1971.45</v>
      </c>
      <c r="H10517" s="19" t="n">
        <v>1613.49</v>
      </c>
      <c r="I10517" s="19" t="n">
        <f aca="false">ROUND(F10517*G10517,2)</f>
        <v>1971.45</v>
      </c>
      <c r="J10517" s="19" t="n">
        <f aca="false">ROUND(F10517*H10517,2)</f>
        <v>1613.49</v>
      </c>
      <c r="K10517" s="19" t="n">
        <f aca="false">INDEX(Pricebook!$L$2:$L$1401,MATCH(D10517,Pricebook!$A$2:$A$1401,0))</f>
        <v>2168.6</v>
      </c>
      <c r="L10517" s="19" t="n">
        <f aca="false">ROUND(F10517*K10517,2)</f>
        <v>2168.6</v>
      </c>
      <c r="M10517" s="24" t="n">
        <f aca="false">DATE(YEAR(C10517),MONTH(C10517),1)</f>
        <v>46266</v>
      </c>
    </row>
    <row r="10518" customFormat="false" ht="15" hidden="false" customHeight="false" outlineLevel="0" collapsed="false">
      <c r="A10518" s="21" t="s">
        <v>4221</v>
      </c>
      <c r="B10518" s="21" t="s">
        <v>3792</v>
      </c>
      <c r="C10518" s="23" t="n">
        <v>46289</v>
      </c>
      <c r="D10518" s="21" t="s">
        <v>1210</v>
      </c>
      <c r="E10518" s="21" t="s">
        <v>971</v>
      </c>
      <c r="F10518" s="12" t="n">
        <v>6</v>
      </c>
      <c r="G10518" s="19" t="n">
        <v>47.35</v>
      </c>
      <c r="H10518" s="19" t="n">
        <v>43.5</v>
      </c>
      <c r="I10518" s="19" t="n">
        <f aca="false">ROUND(F10518*G10518,2)</f>
        <v>284.1</v>
      </c>
      <c r="J10518" s="19" t="n">
        <f aca="false">ROUND(F10518*H10518,2)</f>
        <v>261</v>
      </c>
      <c r="K10518" s="19" t="n">
        <f aca="false">INDEX(Pricebook!$L$2:$L$1401,MATCH(D10518,Pricebook!$A$2:$A$1401,0))</f>
        <v>55.1</v>
      </c>
      <c r="L10518" s="19" t="n">
        <f aca="false">ROUND(F10518*K10518,2)</f>
        <v>330.6</v>
      </c>
      <c r="M10518" s="24" t="n">
        <f aca="false">DATE(YEAR(C10518),MONTH(C10518),1)</f>
        <v>46266</v>
      </c>
    </row>
    <row r="10519" customFormat="false" ht="15" hidden="false" customHeight="false" outlineLevel="0" collapsed="false">
      <c r="A10519" s="21" t="s">
        <v>4221</v>
      </c>
      <c r="B10519" s="21" t="s">
        <v>3792</v>
      </c>
      <c r="C10519" s="23" t="n">
        <v>46289</v>
      </c>
      <c r="D10519" s="21" t="s">
        <v>1148</v>
      </c>
      <c r="E10519" s="21" t="s">
        <v>971</v>
      </c>
      <c r="F10519" s="12" t="n">
        <v>2</v>
      </c>
      <c r="G10519" s="19" t="n">
        <v>364.3</v>
      </c>
      <c r="H10519" s="19" t="n">
        <v>298.19</v>
      </c>
      <c r="I10519" s="19" t="n">
        <f aca="false">ROUND(F10519*G10519,2)</f>
        <v>728.6</v>
      </c>
      <c r="J10519" s="19" t="n">
        <f aca="false">ROUND(F10519*H10519,2)</f>
        <v>596.38</v>
      </c>
      <c r="K10519" s="19" t="n">
        <f aca="false">INDEX(Pricebook!$L$2:$L$1401,MATCH(D10519,Pricebook!$A$2:$A$1401,0))</f>
        <v>426</v>
      </c>
      <c r="L10519" s="19" t="n">
        <f aca="false">ROUND(F10519*K10519,2)</f>
        <v>852</v>
      </c>
      <c r="M10519" s="24" t="n">
        <f aca="false">DATE(YEAR(C10519),MONTH(C10519),1)</f>
        <v>46266</v>
      </c>
    </row>
    <row r="10520" customFormat="false" ht="15" hidden="false" customHeight="false" outlineLevel="0" collapsed="false">
      <c r="A10520" s="21" t="s">
        <v>4221</v>
      </c>
      <c r="B10520" s="21" t="s">
        <v>3792</v>
      </c>
      <c r="C10520" s="23" t="n">
        <v>46289</v>
      </c>
      <c r="D10520" s="21" t="s">
        <v>2541</v>
      </c>
      <c r="E10520" s="21" t="s">
        <v>2466</v>
      </c>
      <c r="F10520" s="12" t="n">
        <v>1</v>
      </c>
      <c r="G10520" s="19" t="n">
        <v>113.35</v>
      </c>
      <c r="H10520" s="19" t="n">
        <v>70.38</v>
      </c>
      <c r="I10520" s="19" t="n">
        <f aca="false">ROUND(F10520*G10520,2)</f>
        <v>113.35</v>
      </c>
      <c r="J10520" s="19" t="n">
        <f aca="false">ROUND(F10520*H10520,2)</f>
        <v>70.38</v>
      </c>
      <c r="K10520" s="19" t="n">
        <f aca="false">INDEX(Pricebook!$L$2:$L$1401,MATCH(D10520,Pricebook!$A$2:$A$1401,0))</f>
        <v>117.3</v>
      </c>
      <c r="L10520" s="19" t="n">
        <f aca="false">ROUND(F10520*K10520,2)</f>
        <v>117.3</v>
      </c>
      <c r="M10520" s="24" t="n">
        <f aca="false">DATE(YEAR(C10520),MONTH(C10520),1)</f>
        <v>46266</v>
      </c>
    </row>
    <row r="10521" customFormat="false" ht="15" hidden="false" customHeight="false" outlineLevel="0" collapsed="false">
      <c r="A10521" s="21" t="s">
        <v>4221</v>
      </c>
      <c r="B10521" s="21" t="s">
        <v>3792</v>
      </c>
      <c r="C10521" s="23" t="n">
        <v>46289</v>
      </c>
      <c r="D10521" s="21" t="s">
        <v>287</v>
      </c>
      <c r="E10521" s="21" t="s">
        <v>108</v>
      </c>
      <c r="F10521" s="12" t="n">
        <v>3</v>
      </c>
      <c r="G10521" s="19" t="n">
        <v>17.4</v>
      </c>
      <c r="H10521" s="19" t="n">
        <v>13.42</v>
      </c>
      <c r="I10521" s="19" t="n">
        <f aca="false">ROUND(F10521*G10521,2)</f>
        <v>52.2</v>
      </c>
      <c r="J10521" s="19" t="n">
        <f aca="false">ROUND(F10521*H10521,2)</f>
        <v>40.26</v>
      </c>
      <c r="K10521" s="19" t="n">
        <f aca="false">INDEX(Pricebook!$L$2:$L$1401,MATCH(D10521,Pricebook!$A$2:$A$1401,0))</f>
        <v>19.15</v>
      </c>
      <c r="L10521" s="19" t="n">
        <f aca="false">ROUND(F10521*K10521,2)</f>
        <v>57.45</v>
      </c>
      <c r="M10521" s="24" t="n">
        <f aca="false">DATE(YEAR(C10521),MONTH(C10521),1)</f>
        <v>46266</v>
      </c>
    </row>
    <row r="10522" customFormat="false" ht="15" hidden="false" customHeight="false" outlineLevel="0" collapsed="false">
      <c r="A10522" s="21" t="s">
        <v>4221</v>
      </c>
      <c r="B10522" s="21" t="s">
        <v>3792</v>
      </c>
      <c r="C10522" s="23" t="n">
        <v>46289</v>
      </c>
      <c r="D10522" s="21" t="s">
        <v>921</v>
      </c>
      <c r="E10522" s="21" t="s">
        <v>366</v>
      </c>
      <c r="F10522" s="12" t="n">
        <v>2</v>
      </c>
      <c r="G10522" s="19" t="n">
        <v>30.95</v>
      </c>
      <c r="H10522" s="19" t="n">
        <v>25.55</v>
      </c>
      <c r="I10522" s="19" t="n">
        <f aca="false">ROUND(F10522*G10522,2)</f>
        <v>61.9</v>
      </c>
      <c r="J10522" s="19" t="n">
        <f aca="false">ROUND(F10522*H10522,2)</f>
        <v>51.1</v>
      </c>
      <c r="K10522" s="19" t="n">
        <f aca="false">INDEX(Pricebook!$L$2:$L$1401,MATCH(D10522,Pricebook!$A$2:$A$1401,0))</f>
        <v>33.2</v>
      </c>
      <c r="L10522" s="19" t="n">
        <f aca="false">ROUND(F10522*K10522,2)</f>
        <v>66.4</v>
      </c>
      <c r="M10522" s="24" t="n">
        <f aca="false">DATE(YEAR(C10522),MONTH(C10522),1)</f>
        <v>46266</v>
      </c>
    </row>
    <row r="10523" customFormat="false" ht="15" hidden="false" customHeight="false" outlineLevel="0" collapsed="false">
      <c r="A10523" s="21" t="s">
        <v>4222</v>
      </c>
      <c r="B10523" s="21" t="s">
        <v>3268</v>
      </c>
      <c r="C10523" s="23" t="n">
        <v>46289</v>
      </c>
      <c r="D10523" s="21" t="s">
        <v>2064</v>
      </c>
      <c r="E10523" s="21" t="s">
        <v>1941</v>
      </c>
      <c r="F10523" s="12" t="n">
        <v>4</v>
      </c>
      <c r="G10523" s="19" t="n">
        <v>79.55</v>
      </c>
      <c r="H10523" s="19" t="n">
        <v>51.66</v>
      </c>
      <c r="I10523" s="19" t="n">
        <f aca="false">ROUND(F10523*G10523,2)</f>
        <v>318.2</v>
      </c>
      <c r="J10523" s="19" t="n">
        <f aca="false">ROUND(F10523*H10523,2)</f>
        <v>206.64</v>
      </c>
      <c r="K10523" s="19" t="n">
        <f aca="false">INDEX(Pricebook!$L$2:$L$1401,MATCH(D10523,Pricebook!$A$2:$A$1401,0))</f>
        <v>83.35</v>
      </c>
      <c r="L10523" s="19" t="n">
        <f aca="false">ROUND(F10523*K10523,2)</f>
        <v>333.4</v>
      </c>
      <c r="M10523" s="24" t="n">
        <f aca="false">DATE(YEAR(C10523),MONTH(C10523),1)</f>
        <v>46266</v>
      </c>
    </row>
    <row r="10524" customFormat="false" ht="15" hidden="false" customHeight="false" outlineLevel="0" collapsed="false">
      <c r="A10524" s="21" t="s">
        <v>4222</v>
      </c>
      <c r="B10524" s="21" t="s">
        <v>3268</v>
      </c>
      <c r="C10524" s="23" t="n">
        <v>46289</v>
      </c>
      <c r="D10524" s="21" t="s">
        <v>523</v>
      </c>
      <c r="E10524" s="21" t="s">
        <v>366</v>
      </c>
      <c r="F10524" s="12" t="n">
        <v>5</v>
      </c>
      <c r="G10524" s="19" t="n">
        <v>16.3</v>
      </c>
      <c r="H10524" s="19" t="n">
        <v>11.67</v>
      </c>
      <c r="I10524" s="19" t="n">
        <f aca="false">ROUND(F10524*G10524,2)</f>
        <v>81.5</v>
      </c>
      <c r="J10524" s="19" t="n">
        <f aca="false">ROUND(F10524*H10524,2)</f>
        <v>58.35</v>
      </c>
      <c r="K10524" s="19" t="n">
        <f aca="false">INDEX(Pricebook!$L$2:$L$1401,MATCH(D10524,Pricebook!$A$2:$A$1401,0))</f>
        <v>17.45</v>
      </c>
      <c r="L10524" s="19" t="n">
        <f aca="false">ROUND(F10524*K10524,2)</f>
        <v>87.25</v>
      </c>
      <c r="M10524" s="24" t="n">
        <f aca="false">DATE(YEAR(C10524),MONTH(C10524),1)</f>
        <v>46266</v>
      </c>
    </row>
    <row r="10525" customFormat="false" ht="15" hidden="false" customHeight="false" outlineLevel="0" collapsed="false">
      <c r="A10525" s="21" t="s">
        <v>4222</v>
      </c>
      <c r="B10525" s="21" t="s">
        <v>3268</v>
      </c>
      <c r="C10525" s="23" t="n">
        <v>46289</v>
      </c>
      <c r="D10525" s="21" t="s">
        <v>953</v>
      </c>
      <c r="E10525" s="21" t="s">
        <v>366</v>
      </c>
      <c r="F10525" s="12" t="n">
        <v>1</v>
      </c>
      <c r="G10525" s="19" t="n">
        <v>62.7</v>
      </c>
      <c r="H10525" s="19" t="n">
        <v>44.74</v>
      </c>
      <c r="I10525" s="19" t="n">
        <f aca="false">ROUND(F10525*G10525,2)</f>
        <v>62.7</v>
      </c>
      <c r="J10525" s="19" t="n">
        <f aca="false">ROUND(F10525*H10525,2)</f>
        <v>44.74</v>
      </c>
      <c r="K10525" s="19" t="n">
        <f aca="false">INDEX(Pricebook!$L$2:$L$1401,MATCH(D10525,Pricebook!$A$2:$A$1401,0))</f>
        <v>66.8</v>
      </c>
      <c r="L10525" s="19" t="n">
        <f aca="false">ROUND(F10525*K10525,2)</f>
        <v>66.8</v>
      </c>
      <c r="M10525" s="24" t="n">
        <f aca="false">DATE(YEAR(C10525),MONTH(C10525),1)</f>
        <v>46266</v>
      </c>
    </row>
    <row r="10526" customFormat="false" ht="15" hidden="false" customHeight="false" outlineLevel="0" collapsed="false">
      <c r="A10526" s="21" t="s">
        <v>4222</v>
      </c>
      <c r="B10526" s="21" t="s">
        <v>3268</v>
      </c>
      <c r="C10526" s="23" t="n">
        <v>46289</v>
      </c>
      <c r="D10526" s="21" t="s">
        <v>1214</v>
      </c>
      <c r="E10526" s="21" t="s">
        <v>971</v>
      </c>
      <c r="F10526" s="12" t="n">
        <v>9</v>
      </c>
      <c r="G10526" s="19" t="n">
        <v>5.35</v>
      </c>
      <c r="H10526" s="19" t="n">
        <v>4.86</v>
      </c>
      <c r="I10526" s="19" t="n">
        <f aca="false">ROUND(F10526*G10526,2)</f>
        <v>48.15</v>
      </c>
      <c r="J10526" s="19" t="n">
        <f aca="false">ROUND(F10526*H10526,2)</f>
        <v>43.74</v>
      </c>
      <c r="K10526" s="19" t="n">
        <f aca="false">INDEX(Pricebook!$L$2:$L$1401,MATCH(D10526,Pricebook!$A$2:$A$1401,0))</f>
        <v>6.25</v>
      </c>
      <c r="L10526" s="19" t="n">
        <f aca="false">ROUND(F10526*K10526,2)</f>
        <v>56.25</v>
      </c>
      <c r="M10526" s="24" t="n">
        <f aca="false">DATE(YEAR(C10526),MONTH(C10526),1)</f>
        <v>46266</v>
      </c>
    </row>
    <row r="10527" customFormat="false" ht="15" hidden="false" customHeight="false" outlineLevel="0" collapsed="false">
      <c r="A10527" s="21" t="s">
        <v>4222</v>
      </c>
      <c r="B10527" s="21" t="s">
        <v>3268</v>
      </c>
      <c r="C10527" s="23" t="n">
        <v>46289</v>
      </c>
      <c r="D10527" s="21" t="s">
        <v>1268</v>
      </c>
      <c r="E10527" s="21" t="s">
        <v>971</v>
      </c>
      <c r="F10527" s="12" t="n">
        <v>15</v>
      </c>
      <c r="G10527" s="19" t="n">
        <v>12.35</v>
      </c>
      <c r="H10527" s="19" t="n">
        <v>10</v>
      </c>
      <c r="I10527" s="19" t="n">
        <f aca="false">ROUND(F10527*G10527,2)</f>
        <v>185.25</v>
      </c>
      <c r="J10527" s="19" t="n">
        <f aca="false">ROUND(F10527*H10527,2)</f>
        <v>150</v>
      </c>
      <c r="K10527" s="19" t="n">
        <f aca="false">INDEX(Pricebook!$L$2:$L$1401,MATCH(D10527,Pricebook!$A$2:$A$1401,0))</f>
        <v>14.3</v>
      </c>
      <c r="L10527" s="19" t="n">
        <f aca="false">ROUND(F10527*K10527,2)</f>
        <v>214.5</v>
      </c>
      <c r="M10527" s="24" t="n">
        <f aca="false">DATE(YEAR(C10527),MONTH(C10527),1)</f>
        <v>46266</v>
      </c>
    </row>
    <row r="10528" customFormat="false" ht="15" hidden="false" customHeight="false" outlineLevel="0" collapsed="false">
      <c r="A10528" s="21" t="s">
        <v>4222</v>
      </c>
      <c r="B10528" s="21" t="s">
        <v>3268</v>
      </c>
      <c r="C10528" s="23" t="n">
        <v>46289</v>
      </c>
      <c r="D10528" s="21" t="s">
        <v>2142</v>
      </c>
      <c r="E10528" s="21" t="s">
        <v>1941</v>
      </c>
      <c r="F10528" s="12" t="n">
        <v>1</v>
      </c>
      <c r="G10528" s="19" t="n">
        <v>61.3</v>
      </c>
      <c r="H10528" s="19" t="n">
        <v>39.38</v>
      </c>
      <c r="I10528" s="19" t="n">
        <f aca="false">ROUND(F10528*G10528,2)</f>
        <v>61.3</v>
      </c>
      <c r="J10528" s="19" t="n">
        <f aca="false">ROUND(F10528*H10528,2)</f>
        <v>39.38</v>
      </c>
      <c r="K10528" s="19" t="n">
        <f aca="false">INDEX(Pricebook!$L$2:$L$1401,MATCH(D10528,Pricebook!$A$2:$A$1401,0))</f>
        <v>63.55</v>
      </c>
      <c r="L10528" s="19" t="n">
        <f aca="false">ROUND(F10528*K10528,2)</f>
        <v>63.55</v>
      </c>
      <c r="M10528" s="24" t="n">
        <f aca="false">DATE(YEAR(C10528),MONTH(C10528),1)</f>
        <v>46266</v>
      </c>
    </row>
    <row r="10529" customFormat="false" ht="15" hidden="false" customHeight="false" outlineLevel="0" collapsed="false">
      <c r="A10529" s="21" t="s">
        <v>4222</v>
      </c>
      <c r="B10529" s="21" t="s">
        <v>3268</v>
      </c>
      <c r="C10529" s="23" t="n">
        <v>46289</v>
      </c>
      <c r="D10529" s="21" t="s">
        <v>1024</v>
      </c>
      <c r="E10529" s="21" t="s">
        <v>971</v>
      </c>
      <c r="F10529" s="12" t="n">
        <v>2</v>
      </c>
      <c r="G10529" s="19" t="n">
        <v>54.25</v>
      </c>
      <c r="H10529" s="19" t="n">
        <v>43.96</v>
      </c>
      <c r="I10529" s="19" t="n">
        <f aca="false">ROUND(F10529*G10529,2)</f>
        <v>108.5</v>
      </c>
      <c r="J10529" s="19" t="n">
        <f aca="false">ROUND(F10529*H10529,2)</f>
        <v>87.92</v>
      </c>
      <c r="K10529" s="19" t="n">
        <f aca="false">INDEX(Pricebook!$L$2:$L$1401,MATCH(D10529,Pricebook!$A$2:$A$1401,0))</f>
        <v>59.7</v>
      </c>
      <c r="L10529" s="19" t="n">
        <f aca="false">ROUND(F10529*K10529,2)</f>
        <v>119.4</v>
      </c>
      <c r="M10529" s="24" t="n">
        <f aca="false">DATE(YEAR(C10529),MONTH(C10529),1)</f>
        <v>46266</v>
      </c>
    </row>
    <row r="10530" customFormat="false" ht="15" hidden="false" customHeight="false" outlineLevel="0" collapsed="false">
      <c r="A10530" s="21" t="s">
        <v>4222</v>
      </c>
      <c r="B10530" s="21" t="s">
        <v>3268</v>
      </c>
      <c r="C10530" s="23" t="n">
        <v>46289</v>
      </c>
      <c r="D10530" s="21" t="s">
        <v>567</v>
      </c>
      <c r="E10530" s="21" t="s">
        <v>366</v>
      </c>
      <c r="F10530" s="12" t="n">
        <v>5</v>
      </c>
      <c r="G10530" s="19" t="n">
        <v>7.35</v>
      </c>
      <c r="H10530" s="19" t="n">
        <v>5.56</v>
      </c>
      <c r="I10530" s="19" t="n">
        <f aca="false">ROUND(F10530*G10530,2)</f>
        <v>36.75</v>
      </c>
      <c r="J10530" s="19" t="n">
        <f aca="false">ROUND(F10530*H10530,2)</f>
        <v>27.8</v>
      </c>
      <c r="K10530" s="19" t="n">
        <f aca="false">INDEX(Pricebook!$L$2:$L$1401,MATCH(D10530,Pricebook!$A$2:$A$1401,0))</f>
        <v>7.85</v>
      </c>
      <c r="L10530" s="19" t="n">
        <f aca="false">ROUND(F10530*K10530,2)</f>
        <v>39.25</v>
      </c>
      <c r="M10530" s="24" t="n">
        <f aca="false">DATE(YEAR(C10530),MONTH(C10530),1)</f>
        <v>46266</v>
      </c>
    </row>
    <row r="10531" customFormat="false" ht="15" hidden="false" customHeight="false" outlineLevel="0" collapsed="false">
      <c r="A10531" s="21" t="s">
        <v>4222</v>
      </c>
      <c r="B10531" s="21" t="s">
        <v>3268</v>
      </c>
      <c r="C10531" s="23" t="n">
        <v>46289</v>
      </c>
      <c r="D10531" s="21" t="s">
        <v>2064</v>
      </c>
      <c r="E10531" s="21" t="s">
        <v>1941</v>
      </c>
      <c r="F10531" s="12" t="n">
        <v>3</v>
      </c>
      <c r="G10531" s="19" t="n">
        <v>79.55</v>
      </c>
      <c r="H10531" s="19" t="n">
        <v>51.66</v>
      </c>
      <c r="I10531" s="19" t="n">
        <f aca="false">ROUND(F10531*G10531,2)</f>
        <v>238.65</v>
      </c>
      <c r="J10531" s="19" t="n">
        <f aca="false">ROUND(F10531*H10531,2)</f>
        <v>154.98</v>
      </c>
      <c r="K10531" s="19" t="n">
        <f aca="false">INDEX(Pricebook!$L$2:$L$1401,MATCH(D10531,Pricebook!$A$2:$A$1401,0))</f>
        <v>83.35</v>
      </c>
      <c r="L10531" s="19" t="n">
        <f aca="false">ROUND(F10531*K10531,2)</f>
        <v>250.05</v>
      </c>
      <c r="M10531" s="24" t="n">
        <f aca="false">DATE(YEAR(C10531),MONTH(C10531),1)</f>
        <v>46266</v>
      </c>
    </row>
    <row r="10532" customFormat="false" ht="15" hidden="false" customHeight="false" outlineLevel="0" collapsed="false">
      <c r="A10532" s="21" t="s">
        <v>4222</v>
      </c>
      <c r="B10532" s="21" t="s">
        <v>3268</v>
      </c>
      <c r="C10532" s="23" t="n">
        <v>46289</v>
      </c>
      <c r="D10532" s="21" t="s">
        <v>1080</v>
      </c>
      <c r="E10532" s="21" t="s">
        <v>971</v>
      </c>
      <c r="F10532" s="12" t="n">
        <v>1</v>
      </c>
      <c r="G10532" s="19" t="n">
        <v>235.75</v>
      </c>
      <c r="H10532" s="19" t="n">
        <v>191.49</v>
      </c>
      <c r="I10532" s="19" t="n">
        <f aca="false">ROUND(F10532*G10532,2)</f>
        <v>235.75</v>
      </c>
      <c r="J10532" s="19" t="n">
        <f aca="false">ROUND(F10532*H10532,2)</f>
        <v>191.49</v>
      </c>
      <c r="K10532" s="19" t="n">
        <f aca="false">INDEX(Pricebook!$L$2:$L$1401,MATCH(D10532,Pricebook!$A$2:$A$1401,0))</f>
        <v>273.6</v>
      </c>
      <c r="L10532" s="19" t="n">
        <f aca="false">ROUND(F10532*K10532,2)</f>
        <v>273.6</v>
      </c>
      <c r="M10532" s="24" t="n">
        <f aca="false">DATE(YEAR(C10532),MONTH(C10532),1)</f>
        <v>46266</v>
      </c>
    </row>
    <row r="10533" customFormat="false" ht="15" hidden="false" customHeight="false" outlineLevel="0" collapsed="false">
      <c r="A10533" s="21" t="s">
        <v>4222</v>
      </c>
      <c r="B10533" s="21" t="s">
        <v>3268</v>
      </c>
      <c r="C10533" s="23" t="n">
        <v>46289</v>
      </c>
      <c r="D10533" s="21" t="s">
        <v>436</v>
      </c>
      <c r="E10533" s="21" t="s">
        <v>366</v>
      </c>
      <c r="F10533" s="12" t="n">
        <v>4</v>
      </c>
      <c r="G10533" s="19" t="n">
        <v>71.05</v>
      </c>
      <c r="H10533" s="19" t="n">
        <v>51.85</v>
      </c>
      <c r="I10533" s="19" t="n">
        <f aca="false">ROUND(F10533*G10533,2)</f>
        <v>284.2</v>
      </c>
      <c r="J10533" s="19" t="n">
        <f aca="false">ROUND(F10533*H10533,2)</f>
        <v>207.4</v>
      </c>
      <c r="K10533" s="19" t="n">
        <f aca="false">INDEX(Pricebook!$L$2:$L$1401,MATCH(D10533,Pricebook!$A$2:$A$1401,0))</f>
        <v>77.4</v>
      </c>
      <c r="L10533" s="19" t="n">
        <f aca="false">ROUND(F10533*K10533,2)</f>
        <v>309.6</v>
      </c>
      <c r="M10533" s="24" t="n">
        <f aca="false">DATE(YEAR(C10533),MONTH(C10533),1)</f>
        <v>46266</v>
      </c>
    </row>
    <row r="10534" customFormat="false" ht="15" hidden="false" customHeight="false" outlineLevel="0" collapsed="false">
      <c r="A10534" s="21" t="s">
        <v>4223</v>
      </c>
      <c r="B10534" s="21" t="s">
        <v>3643</v>
      </c>
      <c r="C10534" s="23" t="n">
        <v>46289</v>
      </c>
      <c r="D10534" s="21" t="s">
        <v>2432</v>
      </c>
      <c r="E10534" s="21" t="s">
        <v>2202</v>
      </c>
      <c r="F10534" s="12" t="n">
        <v>5</v>
      </c>
      <c r="G10534" s="19" t="n">
        <v>6.75</v>
      </c>
      <c r="H10534" s="19" t="n">
        <v>4.15</v>
      </c>
      <c r="I10534" s="19" t="n">
        <f aca="false">ROUND(F10534*G10534,2)</f>
        <v>33.75</v>
      </c>
      <c r="J10534" s="19" t="n">
        <f aca="false">ROUND(F10534*H10534,2)</f>
        <v>20.75</v>
      </c>
      <c r="K10534" s="19" t="n">
        <f aca="false">INDEX(Pricebook!$L$2:$L$1401,MATCH(D10534,Pricebook!$A$2:$A$1401,0))</f>
        <v>7.2</v>
      </c>
      <c r="L10534" s="19" t="n">
        <f aca="false">ROUND(F10534*K10534,2)</f>
        <v>36</v>
      </c>
      <c r="M10534" s="24" t="n">
        <f aca="false">DATE(YEAR(C10534),MONTH(C10534),1)</f>
        <v>46266</v>
      </c>
    </row>
    <row r="10535" customFormat="false" ht="15" hidden="false" customHeight="false" outlineLevel="0" collapsed="false">
      <c r="A10535" s="21" t="s">
        <v>4223</v>
      </c>
      <c r="B10535" s="21" t="s">
        <v>3643</v>
      </c>
      <c r="C10535" s="23" t="n">
        <v>46289</v>
      </c>
      <c r="D10535" s="21" t="s">
        <v>2341</v>
      </c>
      <c r="E10535" s="21" t="s">
        <v>2202</v>
      </c>
      <c r="F10535" s="12" t="n">
        <v>10</v>
      </c>
      <c r="G10535" s="19" t="n">
        <v>7.15</v>
      </c>
      <c r="H10535" s="19" t="n">
        <v>4.38</v>
      </c>
      <c r="I10535" s="19" t="n">
        <f aca="false">ROUND(F10535*G10535,2)</f>
        <v>71.5</v>
      </c>
      <c r="J10535" s="19" t="n">
        <f aca="false">ROUND(F10535*H10535,2)</f>
        <v>43.8</v>
      </c>
      <c r="K10535" s="19" t="n">
        <f aca="false">INDEX(Pricebook!$L$2:$L$1401,MATCH(D10535,Pricebook!$A$2:$A$1401,0))</f>
        <v>7.6</v>
      </c>
      <c r="L10535" s="19" t="n">
        <f aca="false">ROUND(F10535*K10535,2)</f>
        <v>76</v>
      </c>
      <c r="M10535" s="24" t="n">
        <f aca="false">DATE(YEAR(C10535),MONTH(C10535),1)</f>
        <v>46266</v>
      </c>
    </row>
    <row r="10536" customFormat="false" ht="15" hidden="false" customHeight="false" outlineLevel="0" collapsed="false">
      <c r="A10536" s="21" t="s">
        <v>4223</v>
      </c>
      <c r="B10536" s="21" t="s">
        <v>3643</v>
      </c>
      <c r="C10536" s="23" t="n">
        <v>46289</v>
      </c>
      <c r="D10536" s="21" t="s">
        <v>2333</v>
      </c>
      <c r="E10536" s="21" t="s">
        <v>2202</v>
      </c>
      <c r="F10536" s="12" t="n">
        <v>4</v>
      </c>
      <c r="G10536" s="19" t="n">
        <v>41.9</v>
      </c>
      <c r="H10536" s="19" t="n">
        <v>25.71</v>
      </c>
      <c r="I10536" s="19" t="n">
        <f aca="false">ROUND(F10536*G10536,2)</f>
        <v>167.6</v>
      </c>
      <c r="J10536" s="19" t="n">
        <f aca="false">ROUND(F10536*H10536,2)</f>
        <v>102.84</v>
      </c>
      <c r="K10536" s="19" t="n">
        <f aca="false">INDEX(Pricebook!$L$2:$L$1401,MATCH(D10536,Pricebook!$A$2:$A$1401,0))</f>
        <v>44.35</v>
      </c>
      <c r="L10536" s="19" t="n">
        <f aca="false">ROUND(F10536*K10536,2)</f>
        <v>177.4</v>
      </c>
      <c r="M10536" s="24" t="n">
        <f aca="false">DATE(YEAR(C10536),MONTH(C10536),1)</f>
        <v>46266</v>
      </c>
    </row>
    <row r="10537" customFormat="false" ht="15" hidden="false" customHeight="false" outlineLevel="0" collapsed="false">
      <c r="A10537" s="21" t="s">
        <v>4223</v>
      </c>
      <c r="B10537" s="21" t="s">
        <v>3643</v>
      </c>
      <c r="C10537" s="23" t="n">
        <v>46289</v>
      </c>
      <c r="D10537" s="21" t="s">
        <v>2806</v>
      </c>
      <c r="E10537" s="21" t="s">
        <v>2748</v>
      </c>
      <c r="F10537" s="12" t="n">
        <v>4</v>
      </c>
      <c r="G10537" s="19" t="n">
        <v>46.65</v>
      </c>
      <c r="H10537" s="19" t="n">
        <v>27.82</v>
      </c>
      <c r="I10537" s="19" t="n">
        <f aca="false">ROUND(F10537*G10537,2)</f>
        <v>186.6</v>
      </c>
      <c r="J10537" s="19" t="n">
        <f aca="false">ROUND(F10537*H10537,2)</f>
        <v>111.28</v>
      </c>
      <c r="K10537" s="19" t="n">
        <f aca="false">INDEX(Pricebook!$L$2:$L$1401,MATCH(D10537,Pricebook!$A$2:$A$1401,0))</f>
        <v>50.6</v>
      </c>
      <c r="L10537" s="19" t="n">
        <f aca="false">ROUND(F10537*K10537,2)</f>
        <v>202.4</v>
      </c>
      <c r="M10537" s="24" t="n">
        <f aca="false">DATE(YEAR(C10537),MONTH(C10537),1)</f>
        <v>46266</v>
      </c>
    </row>
    <row r="10538" customFormat="false" ht="15" hidden="false" customHeight="false" outlineLevel="0" collapsed="false">
      <c r="A10538" s="21" t="s">
        <v>4223</v>
      </c>
      <c r="B10538" s="21" t="s">
        <v>3643</v>
      </c>
      <c r="C10538" s="23" t="n">
        <v>46289</v>
      </c>
      <c r="D10538" s="21" t="s">
        <v>1236</v>
      </c>
      <c r="E10538" s="21" t="s">
        <v>971</v>
      </c>
      <c r="F10538" s="12" t="n">
        <v>1</v>
      </c>
      <c r="G10538" s="19" t="n">
        <v>64</v>
      </c>
      <c r="H10538" s="19" t="n">
        <v>55.95</v>
      </c>
      <c r="I10538" s="19" t="n">
        <f aca="false">ROUND(F10538*G10538,2)</f>
        <v>64</v>
      </c>
      <c r="J10538" s="19" t="n">
        <f aca="false">ROUND(F10538*H10538,2)</f>
        <v>55.95</v>
      </c>
      <c r="K10538" s="19" t="n">
        <f aca="false">INDEX(Pricebook!$L$2:$L$1401,MATCH(D10538,Pricebook!$A$2:$A$1401,0))</f>
        <v>70.4</v>
      </c>
      <c r="L10538" s="19" t="n">
        <f aca="false">ROUND(F10538*K10538,2)</f>
        <v>70.4</v>
      </c>
      <c r="M10538" s="24" t="n">
        <f aca="false">DATE(YEAR(C10538),MONTH(C10538),1)</f>
        <v>46266</v>
      </c>
    </row>
    <row r="10539" customFormat="false" ht="15" hidden="false" customHeight="false" outlineLevel="0" collapsed="false">
      <c r="A10539" s="21" t="s">
        <v>4223</v>
      </c>
      <c r="B10539" s="21" t="s">
        <v>3643</v>
      </c>
      <c r="C10539" s="23" t="n">
        <v>46289</v>
      </c>
      <c r="D10539" s="21" t="s">
        <v>2796</v>
      </c>
      <c r="E10539" s="21" t="s">
        <v>2748</v>
      </c>
      <c r="F10539" s="12" t="n">
        <v>9</v>
      </c>
      <c r="G10539" s="19" t="n">
        <v>12.4</v>
      </c>
      <c r="H10539" s="19" t="n">
        <v>7.38</v>
      </c>
      <c r="I10539" s="19" t="n">
        <f aca="false">ROUND(F10539*G10539,2)</f>
        <v>111.6</v>
      </c>
      <c r="J10539" s="19" t="n">
        <f aca="false">ROUND(F10539*H10539,2)</f>
        <v>66.42</v>
      </c>
      <c r="K10539" s="19" t="n">
        <f aca="false">INDEX(Pricebook!$L$2:$L$1401,MATCH(D10539,Pricebook!$A$2:$A$1401,0))</f>
        <v>13.45</v>
      </c>
      <c r="L10539" s="19" t="n">
        <f aca="false">ROUND(F10539*K10539,2)</f>
        <v>121.05</v>
      </c>
      <c r="M10539" s="24" t="n">
        <f aca="false">DATE(YEAR(C10539),MONTH(C10539),1)</f>
        <v>46266</v>
      </c>
    </row>
    <row r="10540" customFormat="false" ht="15" hidden="false" customHeight="false" outlineLevel="0" collapsed="false">
      <c r="A10540" s="21" t="s">
        <v>4224</v>
      </c>
      <c r="B10540" s="21" t="s">
        <v>3625</v>
      </c>
      <c r="C10540" s="23" t="n">
        <v>46289</v>
      </c>
      <c r="D10540" s="21" t="s">
        <v>2351</v>
      </c>
      <c r="E10540" s="21" t="s">
        <v>2202</v>
      </c>
      <c r="F10540" s="12" t="n">
        <v>3</v>
      </c>
      <c r="G10540" s="19" t="n">
        <v>12.3</v>
      </c>
      <c r="H10540" s="19" t="n">
        <v>7.53</v>
      </c>
      <c r="I10540" s="19" t="n">
        <f aca="false">ROUND(F10540*G10540,2)</f>
        <v>36.9</v>
      </c>
      <c r="J10540" s="19" t="n">
        <f aca="false">ROUND(F10540*H10540,2)</f>
        <v>22.59</v>
      </c>
      <c r="K10540" s="19" t="n">
        <f aca="false">INDEX(Pricebook!$L$2:$L$1401,MATCH(D10540,Pricebook!$A$2:$A$1401,0))</f>
        <v>13</v>
      </c>
      <c r="L10540" s="19" t="n">
        <f aca="false">ROUND(F10540*K10540,2)</f>
        <v>39</v>
      </c>
      <c r="M10540" s="24" t="n">
        <f aca="false">DATE(YEAR(C10540),MONTH(C10540),1)</f>
        <v>46266</v>
      </c>
    </row>
    <row r="10541" customFormat="false" ht="15" hidden="false" customHeight="false" outlineLevel="0" collapsed="false">
      <c r="A10541" s="21" t="s">
        <v>4224</v>
      </c>
      <c r="B10541" s="21" t="s">
        <v>3625</v>
      </c>
      <c r="C10541" s="23" t="n">
        <v>46289</v>
      </c>
      <c r="D10541" s="21" t="s">
        <v>1783</v>
      </c>
      <c r="E10541" s="21" t="s">
        <v>1452</v>
      </c>
      <c r="F10541" s="12" t="n">
        <v>4</v>
      </c>
      <c r="G10541" s="19" t="n">
        <v>39.7</v>
      </c>
      <c r="H10541" s="19" t="n">
        <v>24.43</v>
      </c>
      <c r="I10541" s="19" t="n">
        <f aca="false">ROUND(F10541*G10541,2)</f>
        <v>158.8</v>
      </c>
      <c r="J10541" s="19" t="n">
        <f aca="false">ROUND(F10541*H10541,2)</f>
        <v>97.72</v>
      </c>
      <c r="K10541" s="19" t="n">
        <f aca="false">INDEX(Pricebook!$L$2:$L$1401,MATCH(D10541,Pricebook!$A$2:$A$1401,0))</f>
        <v>40.75</v>
      </c>
      <c r="L10541" s="19" t="n">
        <f aca="false">ROUND(F10541*K10541,2)</f>
        <v>163</v>
      </c>
      <c r="M10541" s="24" t="n">
        <f aca="false">DATE(YEAR(C10541),MONTH(C10541),1)</f>
        <v>46266</v>
      </c>
    </row>
    <row r="10542" customFormat="false" ht="15" hidden="false" customHeight="false" outlineLevel="0" collapsed="false">
      <c r="A10542" s="21" t="s">
        <v>4224</v>
      </c>
      <c r="B10542" s="21" t="s">
        <v>3625</v>
      </c>
      <c r="C10542" s="23" t="n">
        <v>46289</v>
      </c>
      <c r="D10542" s="21" t="s">
        <v>937</v>
      </c>
      <c r="E10542" s="21" t="s">
        <v>366</v>
      </c>
      <c r="F10542" s="12" t="n">
        <v>2</v>
      </c>
      <c r="G10542" s="19" t="n">
        <v>6.6</v>
      </c>
      <c r="H10542" s="19" t="n">
        <v>4.76</v>
      </c>
      <c r="I10542" s="19" t="n">
        <f aca="false">ROUND(F10542*G10542,2)</f>
        <v>13.2</v>
      </c>
      <c r="J10542" s="19" t="n">
        <f aca="false">ROUND(F10542*H10542,2)</f>
        <v>9.52</v>
      </c>
      <c r="K10542" s="19" t="n">
        <f aca="false">INDEX(Pricebook!$L$2:$L$1401,MATCH(D10542,Pricebook!$A$2:$A$1401,0))</f>
        <v>7.15</v>
      </c>
      <c r="L10542" s="19" t="n">
        <f aca="false">ROUND(F10542*K10542,2)</f>
        <v>14.3</v>
      </c>
      <c r="M10542" s="24" t="n">
        <f aca="false">DATE(YEAR(C10542),MONTH(C10542),1)</f>
        <v>46266</v>
      </c>
    </row>
    <row r="10543" customFormat="false" ht="15" hidden="false" customHeight="false" outlineLevel="0" collapsed="false">
      <c r="A10543" s="21" t="s">
        <v>4224</v>
      </c>
      <c r="B10543" s="21" t="s">
        <v>3625</v>
      </c>
      <c r="C10543" s="23" t="n">
        <v>46289</v>
      </c>
      <c r="D10543" s="21" t="s">
        <v>917</v>
      </c>
      <c r="E10543" s="21" t="s">
        <v>366</v>
      </c>
      <c r="F10543" s="12" t="n">
        <v>2</v>
      </c>
      <c r="G10543" s="19" t="n">
        <v>45.7</v>
      </c>
      <c r="H10543" s="19" t="n">
        <v>33.25</v>
      </c>
      <c r="I10543" s="19" t="n">
        <f aca="false">ROUND(F10543*G10543,2)</f>
        <v>91.4</v>
      </c>
      <c r="J10543" s="19" t="n">
        <f aca="false">ROUND(F10543*H10543,2)</f>
        <v>66.5</v>
      </c>
      <c r="K10543" s="19" t="n">
        <f aca="false">INDEX(Pricebook!$L$2:$L$1401,MATCH(D10543,Pricebook!$A$2:$A$1401,0))</f>
        <v>49.65</v>
      </c>
      <c r="L10543" s="19" t="n">
        <f aca="false">ROUND(F10543*K10543,2)</f>
        <v>99.3</v>
      </c>
      <c r="M10543" s="24" t="n">
        <f aca="false">DATE(YEAR(C10543),MONTH(C10543),1)</f>
        <v>46266</v>
      </c>
    </row>
    <row r="10544" customFormat="false" ht="15" hidden="false" customHeight="false" outlineLevel="0" collapsed="false">
      <c r="A10544" s="21" t="s">
        <v>4224</v>
      </c>
      <c r="B10544" s="21" t="s">
        <v>3625</v>
      </c>
      <c r="C10544" s="23" t="n">
        <v>46289</v>
      </c>
      <c r="D10544" s="21" t="s">
        <v>1691</v>
      </c>
      <c r="E10544" s="21" t="s">
        <v>1452</v>
      </c>
      <c r="F10544" s="12" t="n">
        <v>9</v>
      </c>
      <c r="G10544" s="19" t="n">
        <v>83.75</v>
      </c>
      <c r="H10544" s="19" t="n">
        <v>52.36</v>
      </c>
      <c r="I10544" s="19" t="n">
        <f aca="false">ROUND(F10544*G10544,2)</f>
        <v>753.75</v>
      </c>
      <c r="J10544" s="19" t="n">
        <f aca="false">ROUND(F10544*H10544,2)</f>
        <v>471.24</v>
      </c>
      <c r="K10544" s="19" t="n">
        <f aca="false">INDEX(Pricebook!$L$2:$L$1401,MATCH(D10544,Pricebook!$A$2:$A$1401,0))</f>
        <v>87.3</v>
      </c>
      <c r="L10544" s="19" t="n">
        <f aca="false">ROUND(F10544*K10544,2)</f>
        <v>785.7</v>
      </c>
      <c r="M10544" s="24" t="n">
        <f aca="false">DATE(YEAR(C10544),MONTH(C10544),1)</f>
        <v>46266</v>
      </c>
    </row>
    <row r="10545" customFormat="false" ht="15" hidden="false" customHeight="false" outlineLevel="0" collapsed="false">
      <c r="A10545" s="21" t="s">
        <v>4224</v>
      </c>
      <c r="B10545" s="21" t="s">
        <v>3625</v>
      </c>
      <c r="C10545" s="23" t="n">
        <v>46289</v>
      </c>
      <c r="D10545" s="21" t="s">
        <v>525</v>
      </c>
      <c r="E10545" s="21" t="s">
        <v>366</v>
      </c>
      <c r="F10545" s="12" t="n">
        <v>4</v>
      </c>
      <c r="G10545" s="19" t="n">
        <v>16.5</v>
      </c>
      <c r="H10545" s="19" t="n">
        <v>11.93</v>
      </c>
      <c r="I10545" s="19" t="n">
        <f aca="false">ROUND(F10545*G10545,2)</f>
        <v>66</v>
      </c>
      <c r="J10545" s="19" t="n">
        <f aca="false">ROUND(F10545*H10545,2)</f>
        <v>47.72</v>
      </c>
      <c r="K10545" s="19" t="n">
        <f aca="false">INDEX(Pricebook!$L$2:$L$1401,MATCH(D10545,Pricebook!$A$2:$A$1401,0))</f>
        <v>17.85</v>
      </c>
      <c r="L10545" s="19" t="n">
        <f aca="false">ROUND(F10545*K10545,2)</f>
        <v>71.4</v>
      </c>
      <c r="M10545" s="24" t="n">
        <f aca="false">DATE(YEAR(C10545),MONTH(C10545),1)</f>
        <v>46266</v>
      </c>
    </row>
    <row r="10546" customFormat="false" ht="15" hidden="false" customHeight="false" outlineLevel="0" collapsed="false">
      <c r="A10546" s="21" t="s">
        <v>4224</v>
      </c>
      <c r="B10546" s="21" t="s">
        <v>3625</v>
      </c>
      <c r="C10546" s="23" t="n">
        <v>46289</v>
      </c>
      <c r="D10546" s="21" t="s">
        <v>2291</v>
      </c>
      <c r="E10546" s="21" t="s">
        <v>2202</v>
      </c>
      <c r="F10546" s="12" t="n">
        <v>4</v>
      </c>
      <c r="G10546" s="19" t="n">
        <v>71.4</v>
      </c>
      <c r="H10546" s="19" t="n">
        <v>44.27</v>
      </c>
      <c r="I10546" s="19" t="n">
        <f aca="false">ROUND(F10546*G10546,2)</f>
        <v>285.6</v>
      </c>
      <c r="J10546" s="19" t="n">
        <f aca="false">ROUND(F10546*H10546,2)</f>
        <v>177.08</v>
      </c>
      <c r="K10546" s="19" t="n">
        <f aca="false">INDEX(Pricebook!$L$2:$L$1401,MATCH(D10546,Pricebook!$A$2:$A$1401,0))</f>
        <v>76.35</v>
      </c>
      <c r="L10546" s="19" t="n">
        <f aca="false">ROUND(F10546*K10546,2)</f>
        <v>305.4</v>
      </c>
      <c r="M10546" s="24" t="n">
        <f aca="false">DATE(YEAR(C10546),MONTH(C10546),1)</f>
        <v>46266</v>
      </c>
    </row>
    <row r="10547" customFormat="false" ht="15" hidden="false" customHeight="false" outlineLevel="0" collapsed="false">
      <c r="A10547" s="21" t="s">
        <v>4224</v>
      </c>
      <c r="B10547" s="21" t="s">
        <v>3625</v>
      </c>
      <c r="C10547" s="23" t="n">
        <v>46289</v>
      </c>
      <c r="D10547" s="21" t="s">
        <v>1875</v>
      </c>
      <c r="E10547" s="21" t="s">
        <v>1452</v>
      </c>
      <c r="F10547" s="12" t="n">
        <v>1</v>
      </c>
      <c r="G10547" s="19" t="n">
        <v>103.5</v>
      </c>
      <c r="H10547" s="19" t="n">
        <v>64.37</v>
      </c>
      <c r="I10547" s="19" t="n">
        <f aca="false">ROUND(F10547*G10547,2)</f>
        <v>103.5</v>
      </c>
      <c r="J10547" s="19" t="n">
        <f aca="false">ROUND(F10547*H10547,2)</f>
        <v>64.37</v>
      </c>
      <c r="K10547" s="19" t="n">
        <f aca="false">INDEX(Pricebook!$L$2:$L$1401,MATCH(D10547,Pricebook!$A$2:$A$1401,0))</f>
        <v>107.3</v>
      </c>
      <c r="L10547" s="19" t="n">
        <f aca="false">ROUND(F10547*K10547,2)</f>
        <v>107.3</v>
      </c>
      <c r="M10547" s="24" t="n">
        <f aca="false">DATE(YEAR(C10547),MONTH(C10547),1)</f>
        <v>46266</v>
      </c>
    </row>
    <row r="10548" customFormat="false" ht="15" hidden="false" customHeight="false" outlineLevel="0" collapsed="false">
      <c r="A10548" s="21" t="s">
        <v>4224</v>
      </c>
      <c r="B10548" s="21" t="s">
        <v>3625</v>
      </c>
      <c r="C10548" s="23" t="n">
        <v>46289</v>
      </c>
      <c r="D10548" s="21" t="s">
        <v>621</v>
      </c>
      <c r="E10548" s="21" t="s">
        <v>366</v>
      </c>
      <c r="F10548" s="12" t="n">
        <v>2</v>
      </c>
      <c r="G10548" s="19" t="n">
        <v>104.8</v>
      </c>
      <c r="H10548" s="19" t="n">
        <v>74.88</v>
      </c>
      <c r="I10548" s="19" t="n">
        <f aca="false">ROUND(F10548*G10548,2)</f>
        <v>209.6</v>
      </c>
      <c r="J10548" s="19" t="n">
        <f aca="false">ROUND(F10548*H10548,2)</f>
        <v>149.76</v>
      </c>
      <c r="K10548" s="19" t="n">
        <f aca="false">INDEX(Pricebook!$L$2:$L$1401,MATCH(D10548,Pricebook!$A$2:$A$1401,0))</f>
        <v>111.8</v>
      </c>
      <c r="L10548" s="19" t="n">
        <f aca="false">ROUND(F10548*K10548,2)</f>
        <v>223.6</v>
      </c>
      <c r="M10548" s="24" t="n">
        <f aca="false">DATE(YEAR(C10548),MONTH(C10548),1)</f>
        <v>46266</v>
      </c>
    </row>
    <row r="10549" customFormat="false" ht="15" hidden="false" customHeight="false" outlineLevel="0" collapsed="false">
      <c r="A10549" s="21" t="s">
        <v>4224</v>
      </c>
      <c r="B10549" s="21" t="s">
        <v>3625</v>
      </c>
      <c r="C10549" s="23" t="n">
        <v>46289</v>
      </c>
      <c r="D10549" s="21" t="s">
        <v>2384</v>
      </c>
      <c r="E10549" s="21" t="s">
        <v>2202</v>
      </c>
      <c r="F10549" s="12" t="n">
        <v>1</v>
      </c>
      <c r="G10549" s="19" t="n">
        <v>13.95</v>
      </c>
      <c r="H10549" s="19" t="n">
        <v>8.69</v>
      </c>
      <c r="I10549" s="19" t="n">
        <f aca="false">ROUND(F10549*G10549,2)</f>
        <v>13.95</v>
      </c>
      <c r="J10549" s="19" t="n">
        <f aca="false">ROUND(F10549*H10549,2)</f>
        <v>8.69</v>
      </c>
      <c r="K10549" s="19" t="n">
        <f aca="false">INDEX(Pricebook!$L$2:$L$1401,MATCH(D10549,Pricebook!$A$2:$A$1401,0))</f>
        <v>15</v>
      </c>
      <c r="L10549" s="19" t="n">
        <f aca="false">ROUND(F10549*K10549,2)</f>
        <v>15</v>
      </c>
      <c r="M10549" s="24" t="n">
        <f aca="false">DATE(YEAR(C10549),MONTH(C10549),1)</f>
        <v>46266</v>
      </c>
    </row>
    <row r="10550" customFormat="false" ht="15" hidden="false" customHeight="false" outlineLevel="0" collapsed="false">
      <c r="A10550" s="21" t="s">
        <v>4224</v>
      </c>
      <c r="B10550" s="21" t="s">
        <v>3625</v>
      </c>
      <c r="C10550" s="23" t="n">
        <v>46289</v>
      </c>
      <c r="D10550" s="21" t="s">
        <v>523</v>
      </c>
      <c r="E10550" s="21" t="s">
        <v>366</v>
      </c>
      <c r="F10550" s="12" t="n">
        <v>1</v>
      </c>
      <c r="G10550" s="19" t="n">
        <v>16.3</v>
      </c>
      <c r="H10550" s="19" t="n">
        <v>11.67</v>
      </c>
      <c r="I10550" s="19" t="n">
        <f aca="false">ROUND(F10550*G10550,2)</f>
        <v>16.3</v>
      </c>
      <c r="J10550" s="19" t="n">
        <f aca="false">ROUND(F10550*H10550,2)</f>
        <v>11.67</v>
      </c>
      <c r="K10550" s="19" t="n">
        <f aca="false">INDEX(Pricebook!$L$2:$L$1401,MATCH(D10550,Pricebook!$A$2:$A$1401,0))</f>
        <v>17.45</v>
      </c>
      <c r="L10550" s="19" t="n">
        <f aca="false">ROUND(F10550*K10550,2)</f>
        <v>17.45</v>
      </c>
      <c r="M10550" s="24" t="n">
        <f aca="false">DATE(YEAR(C10550),MONTH(C10550),1)</f>
        <v>46266</v>
      </c>
    </row>
    <row r="10551" customFormat="false" ht="15" hidden="false" customHeight="false" outlineLevel="0" collapsed="false">
      <c r="A10551" s="21" t="s">
        <v>4224</v>
      </c>
      <c r="B10551" s="21" t="s">
        <v>3625</v>
      </c>
      <c r="C10551" s="23" t="n">
        <v>46289</v>
      </c>
      <c r="D10551" s="21" t="s">
        <v>2242</v>
      </c>
      <c r="E10551" s="21" t="s">
        <v>2202</v>
      </c>
      <c r="F10551" s="12" t="n">
        <v>2</v>
      </c>
      <c r="G10551" s="19" t="n">
        <v>18.85</v>
      </c>
      <c r="H10551" s="19" t="n">
        <v>11.64</v>
      </c>
      <c r="I10551" s="19" t="n">
        <f aca="false">ROUND(F10551*G10551,2)</f>
        <v>37.7</v>
      </c>
      <c r="J10551" s="19" t="n">
        <f aca="false">ROUND(F10551*H10551,2)</f>
        <v>23.28</v>
      </c>
      <c r="K10551" s="19" t="n">
        <f aca="false">INDEX(Pricebook!$L$2:$L$1401,MATCH(D10551,Pricebook!$A$2:$A$1401,0))</f>
        <v>20.1</v>
      </c>
      <c r="L10551" s="19" t="n">
        <f aca="false">ROUND(F10551*K10551,2)</f>
        <v>40.2</v>
      </c>
      <c r="M10551" s="24" t="n">
        <f aca="false">DATE(YEAR(C10551),MONTH(C10551),1)</f>
        <v>46266</v>
      </c>
    </row>
    <row r="10552" customFormat="false" ht="15" hidden="false" customHeight="false" outlineLevel="0" collapsed="false">
      <c r="A10552" s="21" t="s">
        <v>4224</v>
      </c>
      <c r="B10552" s="21" t="s">
        <v>3625</v>
      </c>
      <c r="C10552" s="23" t="n">
        <v>46289</v>
      </c>
      <c r="D10552" s="21" t="s">
        <v>2226</v>
      </c>
      <c r="E10552" s="21" t="s">
        <v>2202</v>
      </c>
      <c r="F10552" s="12" t="n">
        <v>5</v>
      </c>
      <c r="G10552" s="19" t="n">
        <v>51.6</v>
      </c>
      <c r="H10552" s="19" t="n">
        <v>31.69</v>
      </c>
      <c r="I10552" s="19" t="n">
        <f aca="false">ROUND(F10552*G10552,2)</f>
        <v>258</v>
      </c>
      <c r="J10552" s="19" t="n">
        <f aca="false">ROUND(F10552*H10552,2)</f>
        <v>158.45</v>
      </c>
      <c r="K10552" s="19" t="n">
        <f aca="false">INDEX(Pricebook!$L$2:$L$1401,MATCH(D10552,Pricebook!$A$2:$A$1401,0))</f>
        <v>54.65</v>
      </c>
      <c r="L10552" s="19" t="n">
        <f aca="false">ROUND(F10552*K10552,2)</f>
        <v>273.25</v>
      </c>
      <c r="M10552" s="24" t="n">
        <f aca="false">DATE(YEAR(C10552),MONTH(C10552),1)</f>
        <v>46266</v>
      </c>
    </row>
    <row r="10553" customFormat="false" ht="15" hidden="false" customHeight="false" outlineLevel="0" collapsed="false">
      <c r="A10553" s="21" t="s">
        <v>4224</v>
      </c>
      <c r="B10553" s="21" t="s">
        <v>3625</v>
      </c>
      <c r="C10553" s="23" t="n">
        <v>46289</v>
      </c>
      <c r="D10553" s="21" t="s">
        <v>1767</v>
      </c>
      <c r="E10553" s="21" t="s">
        <v>1452</v>
      </c>
      <c r="F10553" s="12" t="n">
        <v>1</v>
      </c>
      <c r="G10553" s="19" t="n">
        <v>39.7</v>
      </c>
      <c r="H10553" s="19" t="n">
        <v>24.71</v>
      </c>
      <c r="I10553" s="19" t="n">
        <f aca="false">ROUND(F10553*G10553,2)</f>
        <v>39.7</v>
      </c>
      <c r="J10553" s="19" t="n">
        <f aca="false">ROUND(F10553*H10553,2)</f>
        <v>24.71</v>
      </c>
      <c r="K10553" s="19" t="n">
        <f aca="false">INDEX(Pricebook!$L$2:$L$1401,MATCH(D10553,Pricebook!$A$2:$A$1401,0))</f>
        <v>41.2</v>
      </c>
      <c r="L10553" s="19" t="n">
        <f aca="false">ROUND(F10553*K10553,2)</f>
        <v>41.2</v>
      </c>
      <c r="M10553" s="24" t="n">
        <f aca="false">DATE(YEAR(C10553),MONTH(C10553),1)</f>
        <v>46266</v>
      </c>
    </row>
    <row r="10554" customFormat="false" ht="15" hidden="false" customHeight="false" outlineLevel="0" collapsed="false">
      <c r="A10554" s="21" t="s">
        <v>4224</v>
      </c>
      <c r="B10554" s="21" t="s">
        <v>3625</v>
      </c>
      <c r="C10554" s="23" t="n">
        <v>46289</v>
      </c>
      <c r="D10554" s="21" t="s">
        <v>1931</v>
      </c>
      <c r="E10554" s="21" t="s">
        <v>1452</v>
      </c>
      <c r="F10554" s="12" t="n">
        <v>9</v>
      </c>
      <c r="G10554" s="19" t="n">
        <v>157.2</v>
      </c>
      <c r="H10554" s="19" t="n">
        <v>97.23</v>
      </c>
      <c r="I10554" s="19" t="n">
        <f aca="false">ROUND(F10554*G10554,2)</f>
        <v>1414.8</v>
      </c>
      <c r="J10554" s="19" t="n">
        <f aca="false">ROUND(F10554*H10554,2)</f>
        <v>875.07</v>
      </c>
      <c r="K10554" s="19" t="n">
        <f aca="false">INDEX(Pricebook!$L$2:$L$1401,MATCH(D10554,Pricebook!$A$2:$A$1401,0))</f>
        <v>162.05</v>
      </c>
      <c r="L10554" s="19" t="n">
        <f aca="false">ROUND(F10554*K10554,2)</f>
        <v>1458.45</v>
      </c>
      <c r="M10554" s="24" t="n">
        <f aca="false">DATE(YEAR(C10554),MONTH(C10554),1)</f>
        <v>46266</v>
      </c>
    </row>
    <row r="10555" customFormat="false" ht="15" hidden="false" customHeight="false" outlineLevel="0" collapsed="false">
      <c r="A10555" s="21" t="s">
        <v>4224</v>
      </c>
      <c r="B10555" s="21" t="s">
        <v>3625</v>
      </c>
      <c r="C10555" s="23" t="n">
        <v>46289</v>
      </c>
      <c r="D10555" s="21" t="s">
        <v>567</v>
      </c>
      <c r="E10555" s="21" t="s">
        <v>366</v>
      </c>
      <c r="F10555" s="12" t="n">
        <v>1</v>
      </c>
      <c r="G10555" s="19" t="n">
        <v>7.35</v>
      </c>
      <c r="H10555" s="19" t="n">
        <v>5.56</v>
      </c>
      <c r="I10555" s="19" t="n">
        <f aca="false">ROUND(F10555*G10555,2)</f>
        <v>7.35</v>
      </c>
      <c r="J10555" s="19" t="n">
        <f aca="false">ROUND(F10555*H10555,2)</f>
        <v>5.56</v>
      </c>
      <c r="K10555" s="19" t="n">
        <f aca="false">INDEX(Pricebook!$L$2:$L$1401,MATCH(D10555,Pricebook!$A$2:$A$1401,0))</f>
        <v>7.85</v>
      </c>
      <c r="L10555" s="19" t="n">
        <f aca="false">ROUND(F10555*K10555,2)</f>
        <v>7.85</v>
      </c>
      <c r="M10555" s="24" t="n">
        <f aca="false">DATE(YEAR(C10555),MONTH(C10555),1)</f>
        <v>46266</v>
      </c>
    </row>
    <row r="10556" customFormat="false" ht="15" hidden="false" customHeight="false" outlineLevel="0" collapsed="false">
      <c r="A10556" s="21" t="s">
        <v>4225</v>
      </c>
      <c r="B10556" s="21" t="s">
        <v>3316</v>
      </c>
      <c r="C10556" s="23" t="n">
        <v>46289</v>
      </c>
      <c r="D10556" s="21" t="s">
        <v>2222</v>
      </c>
      <c r="E10556" s="21" t="s">
        <v>2202</v>
      </c>
      <c r="F10556" s="12" t="n">
        <v>5</v>
      </c>
      <c r="G10556" s="19" t="n">
        <v>60.55</v>
      </c>
      <c r="H10556" s="19" t="n">
        <v>37.22</v>
      </c>
      <c r="I10556" s="19" t="n">
        <f aca="false">ROUND(F10556*G10556,2)</f>
        <v>302.75</v>
      </c>
      <c r="J10556" s="19" t="n">
        <f aca="false">ROUND(F10556*H10556,2)</f>
        <v>186.1</v>
      </c>
      <c r="K10556" s="19" t="n">
        <f aca="false">INDEX(Pricebook!$L$2:$L$1401,MATCH(D10556,Pricebook!$A$2:$A$1401,0))</f>
        <v>64.2</v>
      </c>
      <c r="L10556" s="19" t="n">
        <f aca="false">ROUND(F10556*K10556,2)</f>
        <v>321</v>
      </c>
      <c r="M10556" s="24" t="n">
        <f aca="false">DATE(YEAR(C10556),MONTH(C10556),1)</f>
        <v>46266</v>
      </c>
    </row>
    <row r="10557" customFormat="false" ht="15" hidden="false" customHeight="false" outlineLevel="0" collapsed="false">
      <c r="A10557" s="21" t="s">
        <v>4225</v>
      </c>
      <c r="B10557" s="21" t="s">
        <v>3316</v>
      </c>
      <c r="C10557" s="23" t="n">
        <v>46289</v>
      </c>
      <c r="D10557" s="21" t="s">
        <v>759</v>
      </c>
      <c r="E10557" s="21" t="s">
        <v>366</v>
      </c>
      <c r="F10557" s="12" t="n">
        <v>3</v>
      </c>
      <c r="G10557" s="19" t="n">
        <v>41.2</v>
      </c>
      <c r="H10557" s="19" t="n">
        <v>29.68</v>
      </c>
      <c r="I10557" s="19" t="n">
        <f aca="false">ROUND(F10557*G10557,2)</f>
        <v>123.6</v>
      </c>
      <c r="J10557" s="19" t="n">
        <f aca="false">ROUND(F10557*H10557,2)</f>
        <v>89.04</v>
      </c>
      <c r="K10557" s="19" t="n">
        <f aca="false">INDEX(Pricebook!$L$2:$L$1401,MATCH(D10557,Pricebook!$A$2:$A$1401,0))</f>
        <v>44.3</v>
      </c>
      <c r="L10557" s="19" t="n">
        <f aca="false">ROUND(F10557*K10557,2)</f>
        <v>132.9</v>
      </c>
      <c r="M10557" s="24" t="n">
        <f aca="false">DATE(YEAR(C10557),MONTH(C10557),1)</f>
        <v>46266</v>
      </c>
    </row>
    <row r="10558" customFormat="false" ht="15" hidden="false" customHeight="false" outlineLevel="0" collapsed="false">
      <c r="A10558" s="21" t="s">
        <v>4225</v>
      </c>
      <c r="B10558" s="21" t="s">
        <v>3316</v>
      </c>
      <c r="C10558" s="23" t="n">
        <v>46289</v>
      </c>
      <c r="D10558" s="21" t="s">
        <v>1849</v>
      </c>
      <c r="E10558" s="21" t="s">
        <v>1452</v>
      </c>
      <c r="F10558" s="12" t="n">
        <v>14</v>
      </c>
      <c r="G10558" s="19" t="n">
        <v>19</v>
      </c>
      <c r="H10558" s="19" t="n">
        <v>11.65</v>
      </c>
      <c r="I10558" s="19" t="n">
        <f aca="false">ROUND(F10558*G10558,2)</f>
        <v>266</v>
      </c>
      <c r="J10558" s="19" t="n">
        <f aca="false">ROUND(F10558*H10558,2)</f>
        <v>163.1</v>
      </c>
      <c r="K10558" s="19" t="n">
        <f aca="false">INDEX(Pricebook!$L$2:$L$1401,MATCH(D10558,Pricebook!$A$2:$A$1401,0))</f>
        <v>19.45</v>
      </c>
      <c r="L10558" s="19" t="n">
        <f aca="false">ROUND(F10558*K10558,2)</f>
        <v>272.3</v>
      </c>
      <c r="M10558" s="24" t="n">
        <f aca="false">DATE(YEAR(C10558),MONTH(C10558),1)</f>
        <v>46266</v>
      </c>
    </row>
    <row r="10559" customFormat="false" ht="15" hidden="false" customHeight="false" outlineLevel="0" collapsed="false">
      <c r="A10559" s="21" t="s">
        <v>4225</v>
      </c>
      <c r="B10559" s="21" t="s">
        <v>3316</v>
      </c>
      <c r="C10559" s="23" t="n">
        <v>46289</v>
      </c>
      <c r="D10559" s="21" t="s">
        <v>2726</v>
      </c>
      <c r="E10559" s="21" t="s">
        <v>2587</v>
      </c>
      <c r="F10559" s="12" t="n">
        <v>12</v>
      </c>
      <c r="G10559" s="19" t="n">
        <v>5.55</v>
      </c>
      <c r="H10559" s="19" t="n">
        <v>4.19</v>
      </c>
      <c r="I10559" s="19" t="n">
        <f aca="false">ROUND(F10559*G10559,2)</f>
        <v>66.6</v>
      </c>
      <c r="J10559" s="19" t="n">
        <f aca="false">ROUND(F10559*H10559,2)</f>
        <v>50.28</v>
      </c>
      <c r="K10559" s="19" t="n">
        <f aca="false">INDEX(Pricebook!$L$2:$L$1401,MATCH(D10559,Pricebook!$A$2:$A$1401,0))</f>
        <v>5.95</v>
      </c>
      <c r="L10559" s="19" t="n">
        <f aca="false">ROUND(F10559*K10559,2)</f>
        <v>71.4</v>
      </c>
      <c r="M10559" s="24" t="n">
        <f aca="false">DATE(YEAR(C10559),MONTH(C10559),1)</f>
        <v>46266</v>
      </c>
    </row>
    <row r="10560" customFormat="false" ht="15" hidden="false" customHeight="false" outlineLevel="0" collapsed="false">
      <c r="A10560" s="21" t="s">
        <v>4225</v>
      </c>
      <c r="B10560" s="21" t="s">
        <v>3316</v>
      </c>
      <c r="C10560" s="23" t="n">
        <v>46289</v>
      </c>
      <c r="D10560" s="21" t="s">
        <v>483</v>
      </c>
      <c r="E10560" s="21" t="s">
        <v>366</v>
      </c>
      <c r="F10560" s="12" t="n">
        <v>4</v>
      </c>
      <c r="G10560" s="19" t="n">
        <v>96.15</v>
      </c>
      <c r="H10560" s="19" t="n">
        <v>69.33</v>
      </c>
      <c r="I10560" s="19" t="n">
        <f aca="false">ROUND(F10560*G10560,2)</f>
        <v>384.6</v>
      </c>
      <c r="J10560" s="19" t="n">
        <f aca="false">ROUND(F10560*H10560,2)</f>
        <v>277.32</v>
      </c>
      <c r="K10560" s="19" t="n">
        <f aca="false">INDEX(Pricebook!$L$2:$L$1401,MATCH(D10560,Pricebook!$A$2:$A$1401,0))</f>
        <v>103.5</v>
      </c>
      <c r="L10560" s="19" t="n">
        <f aca="false">ROUND(F10560*K10560,2)</f>
        <v>414</v>
      </c>
      <c r="M10560" s="24" t="n">
        <f aca="false">DATE(YEAR(C10560),MONTH(C10560),1)</f>
        <v>46266</v>
      </c>
    </row>
    <row r="10561" customFormat="false" ht="15" hidden="false" customHeight="false" outlineLevel="0" collapsed="false">
      <c r="A10561" s="21" t="s">
        <v>4225</v>
      </c>
      <c r="B10561" s="21" t="s">
        <v>3316</v>
      </c>
      <c r="C10561" s="23" t="n">
        <v>46289</v>
      </c>
      <c r="D10561" s="21" t="s">
        <v>2376</v>
      </c>
      <c r="E10561" s="21" t="s">
        <v>2202</v>
      </c>
      <c r="F10561" s="12" t="n">
        <v>9</v>
      </c>
      <c r="G10561" s="19" t="n">
        <v>6.25</v>
      </c>
      <c r="H10561" s="19" t="n">
        <v>3.82</v>
      </c>
      <c r="I10561" s="19" t="n">
        <f aca="false">ROUND(F10561*G10561,2)</f>
        <v>56.25</v>
      </c>
      <c r="J10561" s="19" t="n">
        <f aca="false">ROUND(F10561*H10561,2)</f>
        <v>34.38</v>
      </c>
      <c r="K10561" s="19" t="n">
        <f aca="false">INDEX(Pricebook!$L$2:$L$1401,MATCH(D10561,Pricebook!$A$2:$A$1401,0))</f>
        <v>6.6</v>
      </c>
      <c r="L10561" s="19" t="n">
        <f aca="false">ROUND(F10561*K10561,2)</f>
        <v>59.4</v>
      </c>
      <c r="M10561" s="24" t="n">
        <f aca="false">DATE(YEAR(C10561),MONTH(C10561),1)</f>
        <v>46266</v>
      </c>
    </row>
    <row r="10562" customFormat="false" ht="15" hidden="false" customHeight="false" outlineLevel="0" collapsed="false">
      <c r="A10562" s="21" t="s">
        <v>4225</v>
      </c>
      <c r="B10562" s="21" t="s">
        <v>3316</v>
      </c>
      <c r="C10562" s="23" t="n">
        <v>46289</v>
      </c>
      <c r="D10562" s="21" t="s">
        <v>2706</v>
      </c>
      <c r="E10562" s="21" t="s">
        <v>2587</v>
      </c>
      <c r="F10562" s="12" t="n">
        <v>8</v>
      </c>
      <c r="G10562" s="19" t="n">
        <v>4.45</v>
      </c>
      <c r="H10562" s="19" t="n">
        <v>3.15</v>
      </c>
      <c r="I10562" s="19" t="n">
        <f aca="false">ROUND(F10562*G10562,2)</f>
        <v>35.6</v>
      </c>
      <c r="J10562" s="19" t="n">
        <f aca="false">ROUND(F10562*H10562,2)</f>
        <v>25.2</v>
      </c>
      <c r="K10562" s="19" t="n">
        <f aca="false">INDEX(Pricebook!$L$2:$L$1401,MATCH(D10562,Pricebook!$A$2:$A$1401,0))</f>
        <v>4.85</v>
      </c>
      <c r="L10562" s="19" t="n">
        <f aca="false">ROUND(F10562*K10562,2)</f>
        <v>38.8</v>
      </c>
      <c r="M10562" s="24" t="n">
        <f aca="false">DATE(YEAR(C10562),MONTH(C10562),1)</f>
        <v>46266</v>
      </c>
    </row>
    <row r="10563" customFormat="false" ht="15" hidden="false" customHeight="false" outlineLevel="0" collapsed="false">
      <c r="A10563" s="21" t="s">
        <v>4225</v>
      </c>
      <c r="B10563" s="21" t="s">
        <v>3316</v>
      </c>
      <c r="C10563" s="23" t="n">
        <v>46289</v>
      </c>
      <c r="D10563" s="21" t="s">
        <v>2208</v>
      </c>
      <c r="E10563" s="21" t="s">
        <v>2202</v>
      </c>
      <c r="F10563" s="12" t="n">
        <v>1</v>
      </c>
      <c r="G10563" s="19" t="n">
        <v>35.2</v>
      </c>
      <c r="H10563" s="19" t="n">
        <v>21.74</v>
      </c>
      <c r="I10563" s="19" t="n">
        <f aca="false">ROUND(F10563*G10563,2)</f>
        <v>35.2</v>
      </c>
      <c r="J10563" s="19" t="n">
        <f aca="false">ROUND(F10563*H10563,2)</f>
        <v>21.74</v>
      </c>
      <c r="K10563" s="19" t="n">
        <f aca="false">INDEX(Pricebook!$L$2:$L$1401,MATCH(D10563,Pricebook!$A$2:$A$1401,0))</f>
        <v>37.5</v>
      </c>
      <c r="L10563" s="19" t="n">
        <f aca="false">ROUND(F10563*K10563,2)</f>
        <v>37.5</v>
      </c>
      <c r="M10563" s="24" t="n">
        <f aca="false">DATE(YEAR(C10563),MONTH(C10563),1)</f>
        <v>46266</v>
      </c>
    </row>
    <row r="10564" customFormat="false" ht="15" hidden="false" customHeight="false" outlineLevel="0" collapsed="false">
      <c r="A10564" s="21" t="s">
        <v>4225</v>
      </c>
      <c r="B10564" s="21" t="s">
        <v>3316</v>
      </c>
      <c r="C10564" s="23" t="n">
        <v>46289</v>
      </c>
      <c r="D10564" s="21" t="s">
        <v>2424</v>
      </c>
      <c r="E10564" s="21" t="s">
        <v>2202</v>
      </c>
      <c r="F10564" s="12" t="n">
        <v>1</v>
      </c>
      <c r="G10564" s="19" t="n">
        <v>51.6</v>
      </c>
      <c r="H10564" s="19" t="n">
        <v>31.66</v>
      </c>
      <c r="I10564" s="19" t="n">
        <f aca="false">ROUND(F10564*G10564,2)</f>
        <v>51.6</v>
      </c>
      <c r="J10564" s="19" t="n">
        <f aca="false">ROUND(F10564*H10564,2)</f>
        <v>31.66</v>
      </c>
      <c r="K10564" s="19" t="n">
        <f aca="false">INDEX(Pricebook!$L$2:$L$1401,MATCH(D10564,Pricebook!$A$2:$A$1401,0))</f>
        <v>54.6</v>
      </c>
      <c r="L10564" s="19" t="n">
        <f aca="false">ROUND(F10564*K10564,2)</f>
        <v>54.6</v>
      </c>
      <c r="M10564" s="24" t="n">
        <f aca="false">DATE(YEAR(C10564),MONTH(C10564),1)</f>
        <v>46266</v>
      </c>
    </row>
    <row r="10565" customFormat="false" ht="15" hidden="false" customHeight="false" outlineLevel="0" collapsed="false">
      <c r="A10565" s="21" t="s">
        <v>4225</v>
      </c>
      <c r="B10565" s="21" t="s">
        <v>3316</v>
      </c>
      <c r="C10565" s="23" t="n">
        <v>46289</v>
      </c>
      <c r="D10565" s="21" t="s">
        <v>2724</v>
      </c>
      <c r="E10565" s="21" t="s">
        <v>2587</v>
      </c>
      <c r="F10565" s="12" t="n">
        <v>1</v>
      </c>
      <c r="G10565" s="19" t="n">
        <v>250.45</v>
      </c>
      <c r="H10565" s="19" t="n">
        <v>167.57</v>
      </c>
      <c r="I10565" s="19" t="n">
        <f aca="false">ROUND(F10565*G10565,2)</f>
        <v>250.45</v>
      </c>
      <c r="J10565" s="19" t="n">
        <f aca="false">ROUND(F10565*H10565,2)</f>
        <v>167.57</v>
      </c>
      <c r="K10565" s="19" t="n">
        <f aca="false">INDEX(Pricebook!$L$2:$L$1401,MATCH(D10565,Pricebook!$A$2:$A$1401,0))</f>
        <v>270.3</v>
      </c>
      <c r="L10565" s="19" t="n">
        <f aca="false">ROUND(F10565*K10565,2)</f>
        <v>270.3</v>
      </c>
      <c r="M10565" s="24" t="n">
        <f aca="false">DATE(YEAR(C10565),MONTH(C10565),1)</f>
        <v>46266</v>
      </c>
    </row>
    <row r="10566" customFormat="false" ht="15" hidden="false" customHeight="false" outlineLevel="0" collapsed="false">
      <c r="A10566" s="21" t="s">
        <v>4225</v>
      </c>
      <c r="B10566" s="21" t="s">
        <v>3316</v>
      </c>
      <c r="C10566" s="23" t="n">
        <v>46289</v>
      </c>
      <c r="D10566" s="21" t="s">
        <v>2638</v>
      </c>
      <c r="E10566" s="21" t="s">
        <v>2587</v>
      </c>
      <c r="F10566" s="12" t="n">
        <v>8</v>
      </c>
      <c r="G10566" s="19" t="n">
        <v>8.4</v>
      </c>
      <c r="H10566" s="19" t="n">
        <v>5.57</v>
      </c>
      <c r="I10566" s="19" t="n">
        <f aca="false">ROUND(F10566*G10566,2)</f>
        <v>67.2</v>
      </c>
      <c r="J10566" s="19" t="n">
        <f aca="false">ROUND(F10566*H10566,2)</f>
        <v>44.56</v>
      </c>
      <c r="K10566" s="19" t="n">
        <f aca="false">INDEX(Pricebook!$L$2:$L$1401,MATCH(D10566,Pricebook!$A$2:$A$1401,0))</f>
        <v>9</v>
      </c>
      <c r="L10566" s="19" t="n">
        <f aca="false">ROUND(F10566*K10566,2)</f>
        <v>72</v>
      </c>
      <c r="M10566" s="24" t="n">
        <f aca="false">DATE(YEAR(C10566),MONTH(C10566),1)</f>
        <v>46266</v>
      </c>
    </row>
    <row r="10567" customFormat="false" ht="15" hidden="false" customHeight="false" outlineLevel="0" collapsed="false">
      <c r="A10567" s="21" t="s">
        <v>4225</v>
      </c>
      <c r="B10567" s="21" t="s">
        <v>3316</v>
      </c>
      <c r="C10567" s="23" t="n">
        <v>46289</v>
      </c>
      <c r="D10567" s="21" t="s">
        <v>2258</v>
      </c>
      <c r="E10567" s="21" t="s">
        <v>2202</v>
      </c>
      <c r="F10567" s="12" t="n">
        <v>2</v>
      </c>
      <c r="G10567" s="19" t="n">
        <v>62.1</v>
      </c>
      <c r="H10567" s="19" t="n">
        <v>38.46</v>
      </c>
      <c r="I10567" s="19" t="n">
        <f aca="false">ROUND(F10567*G10567,2)</f>
        <v>124.2</v>
      </c>
      <c r="J10567" s="19" t="n">
        <f aca="false">ROUND(F10567*H10567,2)</f>
        <v>76.92</v>
      </c>
      <c r="K10567" s="19" t="n">
        <f aca="false">INDEX(Pricebook!$L$2:$L$1401,MATCH(D10567,Pricebook!$A$2:$A$1401,0))</f>
        <v>66.35</v>
      </c>
      <c r="L10567" s="19" t="n">
        <f aca="false">ROUND(F10567*K10567,2)</f>
        <v>132.7</v>
      </c>
      <c r="M10567" s="24" t="n">
        <f aca="false">DATE(YEAR(C10567),MONTH(C10567),1)</f>
        <v>46266</v>
      </c>
    </row>
    <row r="10568" customFormat="false" ht="15" hidden="false" customHeight="false" outlineLevel="0" collapsed="false">
      <c r="A10568" s="21" t="s">
        <v>4225</v>
      </c>
      <c r="B10568" s="21" t="s">
        <v>3316</v>
      </c>
      <c r="C10568" s="23" t="n">
        <v>46289</v>
      </c>
      <c r="D10568" s="21" t="s">
        <v>2658</v>
      </c>
      <c r="E10568" s="21" t="s">
        <v>2587</v>
      </c>
      <c r="F10568" s="12" t="n">
        <v>3</v>
      </c>
      <c r="G10568" s="19" t="n">
        <v>15.35</v>
      </c>
      <c r="H10568" s="19" t="n">
        <v>10.34</v>
      </c>
      <c r="I10568" s="19" t="n">
        <f aca="false">ROUND(F10568*G10568,2)</f>
        <v>46.05</v>
      </c>
      <c r="J10568" s="19" t="n">
        <f aca="false">ROUND(F10568*H10568,2)</f>
        <v>31.02</v>
      </c>
      <c r="K10568" s="19" t="n">
        <f aca="false">INDEX(Pricebook!$L$2:$L$1401,MATCH(D10568,Pricebook!$A$2:$A$1401,0))</f>
        <v>16.7</v>
      </c>
      <c r="L10568" s="19" t="n">
        <f aca="false">ROUND(F10568*K10568,2)</f>
        <v>50.1</v>
      </c>
      <c r="M10568" s="24" t="n">
        <f aca="false">DATE(YEAR(C10568),MONTH(C10568),1)</f>
        <v>46266</v>
      </c>
    </row>
    <row r="10569" customFormat="false" ht="15" hidden="false" customHeight="false" outlineLevel="0" collapsed="false">
      <c r="A10569" s="21" t="s">
        <v>4226</v>
      </c>
      <c r="B10569" s="21" t="s">
        <v>3117</v>
      </c>
      <c r="C10569" s="23" t="n">
        <v>46289</v>
      </c>
      <c r="D10569" s="21" t="s">
        <v>1184</v>
      </c>
      <c r="E10569" s="21" t="s">
        <v>971</v>
      </c>
      <c r="F10569" s="12" t="n">
        <v>1</v>
      </c>
      <c r="G10569" s="19" t="n">
        <v>1971.45</v>
      </c>
      <c r="H10569" s="19" t="n">
        <v>1589.04</v>
      </c>
      <c r="I10569" s="19" t="n">
        <f aca="false">ROUND(F10569*G10569,2)</f>
        <v>1971.45</v>
      </c>
      <c r="J10569" s="19" t="n">
        <f aca="false">ROUND(F10569*H10569,2)</f>
        <v>1589.04</v>
      </c>
      <c r="K10569" s="19" t="n">
        <f aca="false">INDEX(Pricebook!$L$2:$L$1401,MATCH(D10569,Pricebook!$A$2:$A$1401,0))</f>
        <v>2270.1</v>
      </c>
      <c r="L10569" s="19" t="n">
        <f aca="false">ROUND(F10569*K10569,2)</f>
        <v>2270.1</v>
      </c>
      <c r="M10569" s="24" t="n">
        <f aca="false">DATE(YEAR(C10569),MONTH(C10569),1)</f>
        <v>46266</v>
      </c>
    </row>
    <row r="10570" customFormat="false" ht="15" hidden="false" customHeight="false" outlineLevel="0" collapsed="false">
      <c r="A10570" s="21" t="s">
        <v>4226</v>
      </c>
      <c r="B10570" s="21" t="s">
        <v>3117</v>
      </c>
      <c r="C10570" s="23" t="n">
        <v>46289</v>
      </c>
      <c r="D10570" s="21" t="s">
        <v>2110</v>
      </c>
      <c r="E10570" s="21" t="s">
        <v>1941</v>
      </c>
      <c r="F10570" s="12" t="n">
        <v>1</v>
      </c>
      <c r="G10570" s="19" t="n">
        <v>100</v>
      </c>
      <c r="H10570" s="19" t="n">
        <v>64.19</v>
      </c>
      <c r="I10570" s="19" t="n">
        <f aca="false">ROUND(F10570*G10570,2)</f>
        <v>100</v>
      </c>
      <c r="J10570" s="19" t="n">
        <f aca="false">ROUND(F10570*H10570,2)</f>
        <v>64.19</v>
      </c>
      <c r="K10570" s="19" t="n">
        <f aca="false">INDEX(Pricebook!$L$2:$L$1401,MATCH(D10570,Pricebook!$A$2:$A$1401,0))</f>
        <v>103.55</v>
      </c>
      <c r="L10570" s="19" t="n">
        <f aca="false">ROUND(F10570*K10570,2)</f>
        <v>103.55</v>
      </c>
      <c r="M10570" s="24" t="n">
        <f aca="false">DATE(YEAR(C10570),MONTH(C10570),1)</f>
        <v>46266</v>
      </c>
    </row>
    <row r="10571" customFormat="false" ht="15" hidden="false" customHeight="false" outlineLevel="0" collapsed="false">
      <c r="A10571" s="21" t="s">
        <v>4226</v>
      </c>
      <c r="B10571" s="21" t="s">
        <v>3117</v>
      </c>
      <c r="C10571" s="23" t="n">
        <v>46289</v>
      </c>
      <c r="D10571" s="21" t="s">
        <v>2090</v>
      </c>
      <c r="E10571" s="21" t="s">
        <v>1941</v>
      </c>
      <c r="F10571" s="12" t="n">
        <v>3</v>
      </c>
      <c r="G10571" s="19" t="n">
        <v>158.1</v>
      </c>
      <c r="H10571" s="19" t="n">
        <v>102.32</v>
      </c>
      <c r="I10571" s="19" t="n">
        <f aca="false">ROUND(F10571*G10571,2)</f>
        <v>474.3</v>
      </c>
      <c r="J10571" s="19" t="n">
        <f aca="false">ROUND(F10571*H10571,2)</f>
        <v>306.96</v>
      </c>
      <c r="K10571" s="19" t="n">
        <f aca="false">INDEX(Pricebook!$L$2:$L$1401,MATCH(D10571,Pricebook!$A$2:$A$1401,0))</f>
        <v>165.05</v>
      </c>
      <c r="L10571" s="19" t="n">
        <f aca="false">ROUND(F10571*K10571,2)</f>
        <v>495.15</v>
      </c>
      <c r="M10571" s="24" t="n">
        <f aca="false">DATE(YEAR(C10571),MONTH(C10571),1)</f>
        <v>46266</v>
      </c>
    </row>
    <row r="10572" customFormat="false" ht="15" hidden="false" customHeight="false" outlineLevel="0" collapsed="false">
      <c r="A10572" s="21" t="s">
        <v>4226</v>
      </c>
      <c r="B10572" s="21" t="s">
        <v>3117</v>
      </c>
      <c r="C10572" s="23" t="n">
        <v>46289</v>
      </c>
      <c r="D10572" s="21" t="s">
        <v>2766</v>
      </c>
      <c r="E10572" s="21" t="s">
        <v>2748</v>
      </c>
      <c r="F10572" s="12" t="n">
        <v>1</v>
      </c>
      <c r="G10572" s="19" t="n">
        <v>4.45</v>
      </c>
      <c r="H10572" s="19" t="n">
        <v>2.63</v>
      </c>
      <c r="I10572" s="19" t="n">
        <f aca="false">ROUND(F10572*G10572,2)</f>
        <v>4.45</v>
      </c>
      <c r="J10572" s="19" t="n">
        <f aca="false">ROUND(F10572*H10572,2)</f>
        <v>2.63</v>
      </c>
      <c r="K10572" s="19" t="n">
        <f aca="false">INDEX(Pricebook!$L$2:$L$1401,MATCH(D10572,Pricebook!$A$2:$A$1401,0))</f>
        <v>4.8</v>
      </c>
      <c r="L10572" s="19" t="n">
        <f aca="false">ROUND(F10572*K10572,2)</f>
        <v>4.8</v>
      </c>
      <c r="M10572" s="24" t="n">
        <f aca="false">DATE(YEAR(C10572),MONTH(C10572),1)</f>
        <v>46266</v>
      </c>
    </row>
    <row r="10573" customFormat="false" ht="15" hidden="false" customHeight="false" outlineLevel="0" collapsed="false">
      <c r="A10573" s="21" t="s">
        <v>4226</v>
      </c>
      <c r="B10573" s="21" t="s">
        <v>3117</v>
      </c>
      <c r="C10573" s="23" t="n">
        <v>46289</v>
      </c>
      <c r="D10573" s="21" t="s">
        <v>990</v>
      </c>
      <c r="E10573" s="21" t="s">
        <v>971</v>
      </c>
      <c r="F10573" s="12" t="n">
        <v>11</v>
      </c>
      <c r="G10573" s="19" t="n">
        <v>10.45</v>
      </c>
      <c r="H10573" s="19" t="n">
        <v>8.58</v>
      </c>
      <c r="I10573" s="19" t="n">
        <f aca="false">ROUND(F10573*G10573,2)</f>
        <v>114.95</v>
      </c>
      <c r="J10573" s="19" t="n">
        <f aca="false">ROUND(F10573*H10573,2)</f>
        <v>94.38</v>
      </c>
      <c r="K10573" s="19" t="n">
        <f aca="false">INDEX(Pricebook!$L$2:$L$1401,MATCH(D10573,Pricebook!$A$2:$A$1401,0))</f>
        <v>12.3</v>
      </c>
      <c r="L10573" s="19" t="n">
        <f aca="false">ROUND(F10573*K10573,2)</f>
        <v>135.3</v>
      </c>
      <c r="M10573" s="24" t="n">
        <f aca="false">DATE(YEAR(C10573),MONTH(C10573),1)</f>
        <v>46266</v>
      </c>
    </row>
    <row r="10574" customFormat="false" ht="15" hidden="false" customHeight="false" outlineLevel="0" collapsed="false">
      <c r="A10574" s="21" t="s">
        <v>4226</v>
      </c>
      <c r="B10574" s="21" t="s">
        <v>3117</v>
      </c>
      <c r="C10574" s="23" t="n">
        <v>46289</v>
      </c>
      <c r="D10574" s="21" t="s">
        <v>2904</v>
      </c>
      <c r="E10574" s="21" t="s">
        <v>2748</v>
      </c>
      <c r="F10574" s="12" t="n">
        <v>2</v>
      </c>
      <c r="G10574" s="19" t="n">
        <v>17.3</v>
      </c>
      <c r="H10574" s="19" t="n">
        <v>10.42</v>
      </c>
      <c r="I10574" s="19" t="n">
        <f aca="false">ROUND(F10574*G10574,2)</f>
        <v>34.6</v>
      </c>
      <c r="J10574" s="19" t="n">
        <f aca="false">ROUND(F10574*H10574,2)</f>
        <v>20.84</v>
      </c>
      <c r="K10574" s="19" t="n">
        <f aca="false">INDEX(Pricebook!$L$2:$L$1401,MATCH(D10574,Pricebook!$A$2:$A$1401,0))</f>
        <v>18.95</v>
      </c>
      <c r="L10574" s="19" t="n">
        <f aca="false">ROUND(F10574*K10574,2)</f>
        <v>37.9</v>
      </c>
      <c r="M10574" s="24" t="n">
        <f aca="false">DATE(YEAR(C10574),MONTH(C10574),1)</f>
        <v>46266</v>
      </c>
    </row>
    <row r="10575" customFormat="false" ht="15" hidden="false" customHeight="false" outlineLevel="0" collapsed="false">
      <c r="A10575" s="21" t="s">
        <v>4226</v>
      </c>
      <c r="B10575" s="21" t="s">
        <v>3117</v>
      </c>
      <c r="C10575" s="23" t="n">
        <v>46289</v>
      </c>
      <c r="D10575" s="21" t="s">
        <v>505</v>
      </c>
      <c r="E10575" s="21" t="s">
        <v>366</v>
      </c>
      <c r="F10575" s="12" t="n">
        <v>2</v>
      </c>
      <c r="G10575" s="19" t="n">
        <v>84.65</v>
      </c>
      <c r="H10575" s="19" t="n">
        <v>61.41</v>
      </c>
      <c r="I10575" s="19" t="n">
        <f aca="false">ROUND(F10575*G10575,2)</f>
        <v>169.3</v>
      </c>
      <c r="J10575" s="19" t="n">
        <f aca="false">ROUND(F10575*H10575,2)</f>
        <v>122.82</v>
      </c>
      <c r="K10575" s="19" t="n">
        <f aca="false">INDEX(Pricebook!$L$2:$L$1401,MATCH(D10575,Pricebook!$A$2:$A$1401,0))</f>
        <v>91.7</v>
      </c>
      <c r="L10575" s="19" t="n">
        <f aca="false">ROUND(F10575*K10575,2)</f>
        <v>183.4</v>
      </c>
      <c r="M10575" s="24" t="n">
        <f aca="false">DATE(YEAR(C10575),MONTH(C10575),1)</f>
        <v>46266</v>
      </c>
    </row>
    <row r="10576" customFormat="false" ht="15" hidden="false" customHeight="false" outlineLevel="0" collapsed="false">
      <c r="A10576" s="21" t="s">
        <v>4226</v>
      </c>
      <c r="B10576" s="21" t="s">
        <v>3117</v>
      </c>
      <c r="C10576" s="23" t="n">
        <v>46289</v>
      </c>
      <c r="D10576" s="21" t="s">
        <v>2840</v>
      </c>
      <c r="E10576" s="21" t="s">
        <v>2748</v>
      </c>
      <c r="F10576" s="12" t="n">
        <v>1</v>
      </c>
      <c r="G10576" s="19" t="n">
        <v>4.35</v>
      </c>
      <c r="H10576" s="19" t="n">
        <v>2.58</v>
      </c>
      <c r="I10576" s="19" t="n">
        <f aca="false">ROUND(F10576*G10576,2)</f>
        <v>4.35</v>
      </c>
      <c r="J10576" s="19" t="n">
        <f aca="false">ROUND(F10576*H10576,2)</f>
        <v>2.58</v>
      </c>
      <c r="K10576" s="19" t="n">
        <f aca="false">INDEX(Pricebook!$L$2:$L$1401,MATCH(D10576,Pricebook!$A$2:$A$1401,0))</f>
        <v>4.7</v>
      </c>
      <c r="L10576" s="19" t="n">
        <f aca="false">ROUND(F10576*K10576,2)</f>
        <v>4.7</v>
      </c>
      <c r="M10576" s="24" t="n">
        <f aca="false">DATE(YEAR(C10576),MONTH(C10576),1)</f>
        <v>46266</v>
      </c>
    </row>
    <row r="10577" customFormat="false" ht="15" hidden="false" customHeight="false" outlineLevel="0" collapsed="false">
      <c r="A10577" s="21" t="s">
        <v>4226</v>
      </c>
      <c r="B10577" s="21" t="s">
        <v>3117</v>
      </c>
      <c r="C10577" s="23" t="n">
        <v>46289</v>
      </c>
      <c r="D10577" s="21" t="s">
        <v>671</v>
      </c>
      <c r="E10577" s="21" t="s">
        <v>366</v>
      </c>
      <c r="F10577" s="12" t="n">
        <v>1</v>
      </c>
      <c r="G10577" s="19" t="n">
        <v>21</v>
      </c>
      <c r="H10577" s="19" t="n">
        <v>15.16</v>
      </c>
      <c r="I10577" s="19" t="n">
        <f aca="false">ROUND(F10577*G10577,2)</f>
        <v>21</v>
      </c>
      <c r="J10577" s="19" t="n">
        <f aca="false">ROUND(F10577*H10577,2)</f>
        <v>15.16</v>
      </c>
      <c r="K10577" s="19" t="n">
        <f aca="false">INDEX(Pricebook!$L$2:$L$1401,MATCH(D10577,Pricebook!$A$2:$A$1401,0))</f>
        <v>22.65</v>
      </c>
      <c r="L10577" s="19" t="n">
        <f aca="false">ROUND(F10577*K10577,2)</f>
        <v>22.65</v>
      </c>
      <c r="M10577" s="24" t="n">
        <f aca="false">DATE(YEAR(C10577),MONTH(C10577),1)</f>
        <v>46266</v>
      </c>
    </row>
    <row r="10578" customFormat="false" ht="15" hidden="false" customHeight="false" outlineLevel="0" collapsed="false">
      <c r="A10578" s="21" t="s">
        <v>4226</v>
      </c>
      <c r="B10578" s="21" t="s">
        <v>3117</v>
      </c>
      <c r="C10578" s="23" t="n">
        <v>46289</v>
      </c>
      <c r="D10578" s="21" t="s">
        <v>2818</v>
      </c>
      <c r="E10578" s="21" t="s">
        <v>2748</v>
      </c>
      <c r="F10578" s="12" t="n">
        <v>6</v>
      </c>
      <c r="G10578" s="19" t="n">
        <v>18.4</v>
      </c>
      <c r="H10578" s="19" t="n">
        <v>11.04</v>
      </c>
      <c r="I10578" s="19" t="n">
        <f aca="false">ROUND(F10578*G10578,2)</f>
        <v>110.4</v>
      </c>
      <c r="J10578" s="19" t="n">
        <f aca="false">ROUND(F10578*H10578,2)</f>
        <v>66.24</v>
      </c>
      <c r="K10578" s="19" t="n">
        <f aca="false">INDEX(Pricebook!$L$2:$L$1401,MATCH(D10578,Pricebook!$A$2:$A$1401,0))</f>
        <v>20.1</v>
      </c>
      <c r="L10578" s="19" t="n">
        <f aca="false">ROUND(F10578*K10578,2)</f>
        <v>120.6</v>
      </c>
      <c r="M10578" s="24" t="n">
        <f aca="false">DATE(YEAR(C10578),MONTH(C10578),1)</f>
        <v>46266</v>
      </c>
    </row>
    <row r="10579" customFormat="false" ht="15" hidden="false" customHeight="false" outlineLevel="0" collapsed="false">
      <c r="A10579" s="21" t="s">
        <v>4226</v>
      </c>
      <c r="B10579" s="21" t="s">
        <v>3117</v>
      </c>
      <c r="C10579" s="23" t="n">
        <v>46289</v>
      </c>
      <c r="D10579" s="21" t="s">
        <v>2180</v>
      </c>
      <c r="E10579" s="21" t="s">
        <v>1941</v>
      </c>
      <c r="F10579" s="12" t="n">
        <v>1</v>
      </c>
      <c r="G10579" s="19" t="n">
        <v>169.85</v>
      </c>
      <c r="H10579" s="19" t="n">
        <v>110.43</v>
      </c>
      <c r="I10579" s="19" t="n">
        <f aca="false">ROUND(F10579*G10579,2)</f>
        <v>169.85</v>
      </c>
      <c r="J10579" s="19" t="n">
        <f aca="false">ROUND(F10579*H10579,2)</f>
        <v>110.43</v>
      </c>
      <c r="K10579" s="19" t="n">
        <f aca="false">INDEX(Pricebook!$L$2:$L$1401,MATCH(D10579,Pricebook!$A$2:$A$1401,0))</f>
        <v>178.15</v>
      </c>
      <c r="L10579" s="19" t="n">
        <f aca="false">ROUND(F10579*K10579,2)</f>
        <v>178.15</v>
      </c>
      <c r="M10579" s="24" t="n">
        <f aca="false">DATE(YEAR(C10579),MONTH(C10579),1)</f>
        <v>46266</v>
      </c>
    </row>
    <row r="10580" customFormat="false" ht="15" hidden="false" customHeight="false" outlineLevel="0" collapsed="false">
      <c r="A10580" s="21" t="s">
        <v>4226</v>
      </c>
      <c r="B10580" s="21" t="s">
        <v>3117</v>
      </c>
      <c r="C10580" s="23" t="n">
        <v>46289</v>
      </c>
      <c r="D10580" s="21" t="s">
        <v>2138</v>
      </c>
      <c r="E10580" s="21" t="s">
        <v>1941</v>
      </c>
      <c r="F10580" s="12" t="n">
        <v>3</v>
      </c>
      <c r="G10580" s="19" t="n">
        <v>102.65</v>
      </c>
      <c r="H10580" s="19" t="n">
        <v>66.31</v>
      </c>
      <c r="I10580" s="19" t="n">
        <f aca="false">ROUND(F10580*G10580,2)</f>
        <v>307.95</v>
      </c>
      <c r="J10580" s="19" t="n">
        <f aca="false">ROUND(F10580*H10580,2)</f>
        <v>198.93</v>
      </c>
      <c r="K10580" s="19" t="n">
        <f aca="false">INDEX(Pricebook!$L$2:$L$1401,MATCH(D10580,Pricebook!$A$2:$A$1401,0))</f>
        <v>107</v>
      </c>
      <c r="L10580" s="19" t="n">
        <f aca="false">ROUND(F10580*K10580,2)</f>
        <v>321</v>
      </c>
      <c r="M10580" s="24" t="n">
        <f aca="false">DATE(YEAR(C10580),MONTH(C10580),1)</f>
        <v>46266</v>
      </c>
    </row>
    <row r="10581" customFormat="false" ht="15" hidden="false" customHeight="false" outlineLevel="0" collapsed="false">
      <c r="A10581" s="21" t="s">
        <v>4226</v>
      </c>
      <c r="B10581" s="21" t="s">
        <v>3117</v>
      </c>
      <c r="C10581" s="23" t="n">
        <v>46289</v>
      </c>
      <c r="D10581" s="21" t="s">
        <v>623</v>
      </c>
      <c r="E10581" s="21" t="s">
        <v>366</v>
      </c>
      <c r="F10581" s="12" t="n">
        <v>3</v>
      </c>
      <c r="G10581" s="19" t="n">
        <v>15.25</v>
      </c>
      <c r="H10581" s="19" t="n">
        <v>10.98</v>
      </c>
      <c r="I10581" s="19" t="n">
        <f aca="false">ROUND(F10581*G10581,2)</f>
        <v>45.75</v>
      </c>
      <c r="J10581" s="19" t="n">
        <f aca="false">ROUND(F10581*H10581,2)</f>
        <v>32.94</v>
      </c>
      <c r="K10581" s="19" t="n">
        <f aca="false">INDEX(Pricebook!$L$2:$L$1401,MATCH(D10581,Pricebook!$A$2:$A$1401,0))</f>
        <v>16.4</v>
      </c>
      <c r="L10581" s="19" t="n">
        <f aca="false">ROUND(F10581*K10581,2)</f>
        <v>49.2</v>
      </c>
      <c r="M10581" s="24" t="n">
        <f aca="false">DATE(YEAR(C10581),MONTH(C10581),1)</f>
        <v>46266</v>
      </c>
    </row>
    <row r="10582" customFormat="false" ht="15" hidden="false" customHeight="false" outlineLevel="0" collapsed="false">
      <c r="A10582" s="21" t="s">
        <v>4226</v>
      </c>
      <c r="B10582" s="21" t="s">
        <v>3117</v>
      </c>
      <c r="C10582" s="23" t="n">
        <v>46289</v>
      </c>
      <c r="D10582" s="21" t="s">
        <v>1204</v>
      </c>
      <c r="E10582" s="21" t="s">
        <v>971</v>
      </c>
      <c r="F10582" s="12" t="n">
        <v>20</v>
      </c>
      <c r="G10582" s="19" t="n">
        <v>16.6</v>
      </c>
      <c r="H10582" s="19" t="n">
        <v>13.47</v>
      </c>
      <c r="I10582" s="19" t="n">
        <f aca="false">ROUND(F10582*G10582,2)</f>
        <v>332</v>
      </c>
      <c r="J10582" s="19" t="n">
        <f aca="false">ROUND(F10582*H10582,2)</f>
        <v>269.4</v>
      </c>
      <c r="K10582" s="19" t="n">
        <f aca="false">INDEX(Pricebook!$L$2:$L$1401,MATCH(D10582,Pricebook!$A$2:$A$1401,0))</f>
        <v>19.25</v>
      </c>
      <c r="L10582" s="19" t="n">
        <f aca="false">ROUND(F10582*K10582,2)</f>
        <v>385</v>
      </c>
      <c r="M10582" s="24" t="n">
        <f aca="false">DATE(YEAR(C10582),MONTH(C10582),1)</f>
        <v>46266</v>
      </c>
    </row>
    <row r="10583" customFormat="false" ht="15" hidden="false" customHeight="false" outlineLevel="0" collapsed="false">
      <c r="A10583" s="21" t="s">
        <v>4226</v>
      </c>
      <c r="B10583" s="21" t="s">
        <v>3117</v>
      </c>
      <c r="C10583" s="23" t="n">
        <v>46289</v>
      </c>
      <c r="D10583" s="21" t="s">
        <v>2946</v>
      </c>
      <c r="E10583" s="21" t="s">
        <v>2748</v>
      </c>
      <c r="F10583" s="12" t="n">
        <v>6</v>
      </c>
      <c r="G10583" s="19" t="n">
        <v>9.3</v>
      </c>
      <c r="H10583" s="19" t="n">
        <v>5.53</v>
      </c>
      <c r="I10583" s="19" t="n">
        <f aca="false">ROUND(F10583*G10583,2)</f>
        <v>55.8</v>
      </c>
      <c r="J10583" s="19" t="n">
        <f aca="false">ROUND(F10583*H10583,2)</f>
        <v>33.18</v>
      </c>
      <c r="K10583" s="19" t="n">
        <f aca="false">INDEX(Pricebook!$L$2:$L$1401,MATCH(D10583,Pricebook!$A$2:$A$1401,0))</f>
        <v>10.1</v>
      </c>
      <c r="L10583" s="19" t="n">
        <f aca="false">ROUND(F10583*K10583,2)</f>
        <v>60.6</v>
      </c>
      <c r="M10583" s="24" t="n">
        <f aca="false">DATE(YEAR(C10583),MONTH(C10583),1)</f>
        <v>46266</v>
      </c>
    </row>
    <row r="10584" customFormat="false" ht="15" hidden="false" customHeight="false" outlineLevel="0" collapsed="false">
      <c r="A10584" s="21" t="s">
        <v>4227</v>
      </c>
      <c r="B10584" s="21" t="s">
        <v>3051</v>
      </c>
      <c r="C10584" s="23" t="n">
        <v>46289</v>
      </c>
      <c r="D10584" s="21" t="s">
        <v>1066</v>
      </c>
      <c r="E10584" s="21" t="s">
        <v>971</v>
      </c>
      <c r="F10584" s="12" t="n">
        <v>1</v>
      </c>
      <c r="G10584" s="19" t="n">
        <v>392.9</v>
      </c>
      <c r="H10584" s="19" t="n">
        <v>317.96</v>
      </c>
      <c r="I10584" s="19" t="n">
        <f aca="false">ROUND(F10584*G10584,2)</f>
        <v>392.9</v>
      </c>
      <c r="J10584" s="19" t="n">
        <f aca="false">ROUND(F10584*H10584,2)</f>
        <v>317.96</v>
      </c>
      <c r="K10584" s="19" t="n">
        <f aca="false">INDEX(Pricebook!$L$2:$L$1401,MATCH(D10584,Pricebook!$A$2:$A$1401,0))</f>
        <v>454.25</v>
      </c>
      <c r="L10584" s="19" t="n">
        <f aca="false">ROUND(F10584*K10584,2)</f>
        <v>454.25</v>
      </c>
      <c r="M10584" s="24" t="n">
        <f aca="false">DATE(YEAR(C10584),MONTH(C10584),1)</f>
        <v>46266</v>
      </c>
    </row>
    <row r="10585" customFormat="false" ht="15" hidden="false" customHeight="false" outlineLevel="0" collapsed="false">
      <c r="A10585" s="21" t="s">
        <v>4227</v>
      </c>
      <c r="B10585" s="21" t="s">
        <v>3051</v>
      </c>
      <c r="C10585" s="23" t="n">
        <v>46289</v>
      </c>
      <c r="D10585" s="21" t="s">
        <v>2549</v>
      </c>
      <c r="E10585" s="21" t="s">
        <v>2466</v>
      </c>
      <c r="F10585" s="12" t="n">
        <v>4</v>
      </c>
      <c r="G10585" s="19" t="n">
        <v>18.9</v>
      </c>
      <c r="H10585" s="19" t="n">
        <v>12.4</v>
      </c>
      <c r="I10585" s="19" t="n">
        <f aca="false">ROUND(F10585*G10585,2)</f>
        <v>75.6</v>
      </c>
      <c r="J10585" s="19" t="n">
        <f aca="false">ROUND(F10585*H10585,2)</f>
        <v>49.6</v>
      </c>
      <c r="K10585" s="19" t="n">
        <f aca="false">INDEX(Pricebook!$L$2:$L$1401,MATCH(D10585,Pricebook!$A$2:$A$1401,0))</f>
        <v>19.7</v>
      </c>
      <c r="L10585" s="19" t="n">
        <f aca="false">ROUND(F10585*K10585,2)</f>
        <v>78.8</v>
      </c>
      <c r="M10585" s="24" t="n">
        <f aca="false">DATE(YEAR(C10585),MONTH(C10585),1)</f>
        <v>46266</v>
      </c>
    </row>
    <row r="10586" customFormat="false" ht="15" hidden="false" customHeight="false" outlineLevel="0" collapsed="false">
      <c r="A10586" s="21" t="s">
        <v>4227</v>
      </c>
      <c r="B10586" s="21" t="s">
        <v>3051</v>
      </c>
      <c r="C10586" s="23" t="n">
        <v>46289</v>
      </c>
      <c r="D10586" s="21" t="s">
        <v>116</v>
      </c>
      <c r="E10586" s="21" t="s">
        <v>108</v>
      </c>
      <c r="F10586" s="12" t="n">
        <v>1</v>
      </c>
      <c r="G10586" s="19" t="n">
        <v>424</v>
      </c>
      <c r="H10586" s="19" t="n">
        <v>324.08</v>
      </c>
      <c r="I10586" s="19" t="n">
        <f aca="false">ROUND(F10586*G10586,2)</f>
        <v>424</v>
      </c>
      <c r="J10586" s="19" t="n">
        <f aca="false">ROUND(F10586*H10586,2)</f>
        <v>324.08</v>
      </c>
      <c r="K10586" s="19" t="n">
        <f aca="false">INDEX(Pricebook!$L$2:$L$1401,MATCH(D10586,Pricebook!$A$2:$A$1401,0))</f>
        <v>463</v>
      </c>
      <c r="L10586" s="19" t="n">
        <f aca="false">ROUND(F10586*K10586,2)</f>
        <v>463</v>
      </c>
      <c r="M10586" s="24" t="n">
        <f aca="false">DATE(YEAR(C10586),MONTH(C10586),1)</f>
        <v>46266</v>
      </c>
    </row>
    <row r="10587" customFormat="false" ht="15" hidden="false" customHeight="false" outlineLevel="0" collapsed="false">
      <c r="A10587" s="21" t="s">
        <v>4227</v>
      </c>
      <c r="B10587" s="21" t="s">
        <v>3051</v>
      </c>
      <c r="C10587" s="23" t="n">
        <v>46289</v>
      </c>
      <c r="D10587" s="21" t="s">
        <v>943</v>
      </c>
      <c r="E10587" s="21" t="s">
        <v>366</v>
      </c>
      <c r="F10587" s="12" t="n">
        <v>2</v>
      </c>
      <c r="G10587" s="19" t="n">
        <v>6.5</v>
      </c>
      <c r="H10587" s="19" t="n">
        <v>5</v>
      </c>
      <c r="I10587" s="19" t="n">
        <f aca="false">ROUND(F10587*G10587,2)</f>
        <v>13</v>
      </c>
      <c r="J10587" s="19" t="n">
        <f aca="false">ROUND(F10587*H10587,2)</f>
        <v>10</v>
      </c>
      <c r="K10587" s="19" t="n">
        <f aca="false">INDEX(Pricebook!$L$2:$L$1401,MATCH(D10587,Pricebook!$A$2:$A$1401,0))</f>
        <v>7.05</v>
      </c>
      <c r="L10587" s="19" t="n">
        <f aca="false">ROUND(F10587*K10587,2)</f>
        <v>14.1</v>
      </c>
      <c r="M10587" s="24" t="n">
        <f aca="false">DATE(YEAR(C10587),MONTH(C10587),1)</f>
        <v>46266</v>
      </c>
    </row>
    <row r="10588" customFormat="false" ht="15" hidden="false" customHeight="false" outlineLevel="0" collapsed="false">
      <c r="A10588" s="21" t="s">
        <v>4227</v>
      </c>
      <c r="B10588" s="21" t="s">
        <v>3051</v>
      </c>
      <c r="C10588" s="23" t="n">
        <v>46289</v>
      </c>
      <c r="D10588" s="21" t="s">
        <v>1276</v>
      </c>
      <c r="E10588" s="21" t="s">
        <v>971</v>
      </c>
      <c r="F10588" s="12" t="n">
        <v>35</v>
      </c>
      <c r="G10588" s="19" t="n">
        <v>2</v>
      </c>
      <c r="H10588" s="19" t="n">
        <v>1.69</v>
      </c>
      <c r="I10588" s="19" t="n">
        <f aca="false">ROUND(F10588*G10588,2)</f>
        <v>70</v>
      </c>
      <c r="J10588" s="19" t="n">
        <f aca="false">ROUND(F10588*H10588,2)</f>
        <v>59.15</v>
      </c>
      <c r="K10588" s="19" t="n">
        <f aca="false">INDEX(Pricebook!$L$2:$L$1401,MATCH(D10588,Pricebook!$A$2:$A$1401,0))</f>
        <v>2.2</v>
      </c>
      <c r="L10588" s="19" t="n">
        <f aca="false">ROUND(F10588*K10588,2)</f>
        <v>77</v>
      </c>
      <c r="M10588" s="24" t="n">
        <f aca="false">DATE(YEAR(C10588),MONTH(C10588),1)</f>
        <v>46266</v>
      </c>
    </row>
    <row r="10589" customFormat="false" ht="15" hidden="false" customHeight="false" outlineLevel="0" collapsed="false">
      <c r="A10589" s="21" t="s">
        <v>4227</v>
      </c>
      <c r="B10589" s="21" t="s">
        <v>3051</v>
      </c>
      <c r="C10589" s="23" t="n">
        <v>46289</v>
      </c>
      <c r="D10589" s="21" t="s">
        <v>308</v>
      </c>
      <c r="E10589" s="21" t="s">
        <v>108</v>
      </c>
      <c r="F10589" s="12" t="n">
        <v>4</v>
      </c>
      <c r="G10589" s="19" t="n">
        <v>12.9</v>
      </c>
      <c r="H10589" s="19" t="n">
        <v>9.79</v>
      </c>
      <c r="I10589" s="19" t="n">
        <f aca="false">ROUND(F10589*G10589,2)</f>
        <v>51.6</v>
      </c>
      <c r="J10589" s="19" t="n">
        <f aca="false">ROUND(F10589*H10589,2)</f>
        <v>39.16</v>
      </c>
      <c r="K10589" s="19" t="n">
        <f aca="false">INDEX(Pricebook!$L$2:$L$1401,MATCH(D10589,Pricebook!$A$2:$A$1401,0))</f>
        <v>14</v>
      </c>
      <c r="L10589" s="19" t="n">
        <f aca="false">ROUND(F10589*K10589,2)</f>
        <v>56</v>
      </c>
      <c r="M10589" s="24" t="n">
        <f aca="false">DATE(YEAR(C10589),MONTH(C10589),1)</f>
        <v>46266</v>
      </c>
    </row>
    <row r="10590" customFormat="false" ht="15" hidden="false" customHeight="false" outlineLevel="0" collapsed="false">
      <c r="A10590" s="21" t="s">
        <v>4227</v>
      </c>
      <c r="B10590" s="21" t="s">
        <v>3051</v>
      </c>
      <c r="C10590" s="23" t="n">
        <v>46289</v>
      </c>
      <c r="D10590" s="21" t="s">
        <v>203</v>
      </c>
      <c r="E10590" s="21" t="s">
        <v>108</v>
      </c>
      <c r="F10590" s="12" t="n">
        <v>2</v>
      </c>
      <c r="G10590" s="19" t="n">
        <v>276</v>
      </c>
      <c r="H10590" s="19" t="n">
        <v>213.44</v>
      </c>
      <c r="I10590" s="19" t="n">
        <f aca="false">ROUND(F10590*G10590,2)</f>
        <v>552</v>
      </c>
      <c r="J10590" s="19" t="n">
        <f aca="false">ROUND(F10590*H10590,2)</f>
        <v>426.88</v>
      </c>
      <c r="K10590" s="19" t="n">
        <f aca="false">INDEX(Pricebook!$L$2:$L$1401,MATCH(D10590,Pricebook!$A$2:$A$1401,0))</f>
        <v>304.95</v>
      </c>
      <c r="L10590" s="19" t="n">
        <f aca="false">ROUND(F10590*K10590,2)</f>
        <v>609.9</v>
      </c>
      <c r="M10590" s="24" t="n">
        <f aca="false">DATE(YEAR(C10590),MONTH(C10590),1)</f>
        <v>46266</v>
      </c>
    </row>
    <row r="10591" customFormat="false" ht="15" hidden="false" customHeight="false" outlineLevel="0" collapsed="false">
      <c r="A10591" s="21" t="s">
        <v>4227</v>
      </c>
      <c r="B10591" s="21" t="s">
        <v>3051</v>
      </c>
      <c r="C10591" s="23" t="n">
        <v>46289</v>
      </c>
      <c r="D10591" s="21" t="s">
        <v>1008</v>
      </c>
      <c r="E10591" s="21" t="s">
        <v>971</v>
      </c>
      <c r="F10591" s="12" t="n">
        <v>1</v>
      </c>
      <c r="G10591" s="19" t="n">
        <v>107.15</v>
      </c>
      <c r="H10591" s="19" t="n">
        <v>87.18</v>
      </c>
      <c r="I10591" s="19" t="n">
        <f aca="false">ROUND(F10591*G10591,2)</f>
        <v>107.15</v>
      </c>
      <c r="J10591" s="19" t="n">
        <f aca="false">ROUND(F10591*H10591,2)</f>
        <v>87.18</v>
      </c>
      <c r="K10591" s="19" t="n">
        <f aca="false">INDEX(Pricebook!$L$2:$L$1401,MATCH(D10591,Pricebook!$A$2:$A$1401,0))</f>
        <v>124.55</v>
      </c>
      <c r="L10591" s="19" t="n">
        <f aca="false">ROUND(F10591*K10591,2)</f>
        <v>124.55</v>
      </c>
      <c r="M10591" s="24" t="n">
        <f aca="false">DATE(YEAR(C10591),MONTH(C10591),1)</f>
        <v>46266</v>
      </c>
    </row>
    <row r="10592" customFormat="false" ht="15" hidden="false" customHeight="false" outlineLevel="0" collapsed="false">
      <c r="A10592" s="21" t="s">
        <v>4227</v>
      </c>
      <c r="B10592" s="21" t="s">
        <v>3051</v>
      </c>
      <c r="C10592" s="23" t="n">
        <v>46289</v>
      </c>
      <c r="D10592" s="21" t="s">
        <v>2464</v>
      </c>
      <c r="E10592" s="21" t="s">
        <v>2466</v>
      </c>
      <c r="F10592" s="12" t="n">
        <v>4</v>
      </c>
      <c r="G10592" s="19" t="n">
        <v>31.2</v>
      </c>
      <c r="H10592" s="19" t="n">
        <v>19.48</v>
      </c>
      <c r="I10592" s="19" t="n">
        <f aca="false">ROUND(F10592*G10592,2)</f>
        <v>124.8</v>
      </c>
      <c r="J10592" s="19" t="n">
        <f aca="false">ROUND(F10592*H10592,2)</f>
        <v>77.92</v>
      </c>
      <c r="K10592" s="19" t="n">
        <f aca="false">INDEX(Pricebook!$L$2:$L$1401,MATCH(D10592,Pricebook!$A$2:$A$1401,0))</f>
        <v>32.5</v>
      </c>
      <c r="L10592" s="19" t="n">
        <f aca="false">ROUND(F10592*K10592,2)</f>
        <v>130</v>
      </c>
      <c r="M10592" s="24" t="n">
        <f aca="false">DATE(YEAR(C10592),MONTH(C10592),1)</f>
        <v>46266</v>
      </c>
    </row>
    <row r="10593" customFormat="false" ht="15" hidden="false" customHeight="false" outlineLevel="0" collapsed="false">
      <c r="A10593" s="21" t="s">
        <v>4227</v>
      </c>
      <c r="B10593" s="21" t="s">
        <v>3051</v>
      </c>
      <c r="C10593" s="23" t="n">
        <v>46289</v>
      </c>
      <c r="D10593" s="21" t="s">
        <v>1278</v>
      </c>
      <c r="E10593" s="21" t="s">
        <v>971</v>
      </c>
      <c r="F10593" s="12" t="n">
        <v>2</v>
      </c>
      <c r="G10593" s="19" t="n">
        <v>128.15</v>
      </c>
      <c r="H10593" s="19" t="n">
        <v>103.62</v>
      </c>
      <c r="I10593" s="19" t="n">
        <f aca="false">ROUND(F10593*G10593,2)</f>
        <v>256.3</v>
      </c>
      <c r="J10593" s="19" t="n">
        <f aca="false">ROUND(F10593*H10593,2)</f>
        <v>207.24</v>
      </c>
      <c r="K10593" s="19" t="n">
        <f aca="false">INDEX(Pricebook!$L$2:$L$1401,MATCH(D10593,Pricebook!$A$2:$A$1401,0))</f>
        <v>148.05</v>
      </c>
      <c r="L10593" s="19" t="n">
        <f aca="false">ROUND(F10593*K10593,2)</f>
        <v>296.1</v>
      </c>
      <c r="M10593" s="24" t="n">
        <f aca="false">DATE(YEAR(C10593),MONTH(C10593),1)</f>
        <v>46266</v>
      </c>
    </row>
    <row r="10594" customFormat="false" ht="15" hidden="false" customHeight="false" outlineLevel="0" collapsed="false">
      <c r="A10594" s="21" t="s">
        <v>4228</v>
      </c>
      <c r="B10594" s="21" t="s">
        <v>3029</v>
      </c>
      <c r="C10594" s="23" t="n">
        <v>46290</v>
      </c>
      <c r="D10594" s="21" t="s">
        <v>2610</v>
      </c>
      <c r="E10594" s="21" t="s">
        <v>2587</v>
      </c>
      <c r="F10594" s="12" t="n">
        <v>1</v>
      </c>
      <c r="G10594" s="19" t="n">
        <v>454.45</v>
      </c>
      <c r="H10594" s="19" t="n">
        <v>300.33</v>
      </c>
      <c r="I10594" s="19" t="n">
        <f aca="false">ROUND(F10594*G10594,2)</f>
        <v>454.45</v>
      </c>
      <c r="J10594" s="19" t="n">
        <f aca="false">ROUND(F10594*H10594,2)</f>
        <v>300.33</v>
      </c>
      <c r="K10594" s="19" t="n">
        <f aca="false">INDEX(Pricebook!$L$2:$L$1401,MATCH(D10594,Pricebook!$A$2:$A$1401,0))</f>
        <v>484.45</v>
      </c>
      <c r="L10594" s="19" t="n">
        <f aca="false">ROUND(F10594*K10594,2)</f>
        <v>484.45</v>
      </c>
      <c r="M10594" s="24" t="n">
        <f aca="false">DATE(YEAR(C10594),MONTH(C10594),1)</f>
        <v>46266</v>
      </c>
    </row>
    <row r="10595" customFormat="false" ht="15" hidden="false" customHeight="false" outlineLevel="0" collapsed="false">
      <c r="A10595" s="21" t="s">
        <v>4228</v>
      </c>
      <c r="B10595" s="21" t="s">
        <v>3029</v>
      </c>
      <c r="C10595" s="23" t="n">
        <v>46290</v>
      </c>
      <c r="D10595" s="21" t="s">
        <v>369</v>
      </c>
      <c r="E10595" s="21" t="s">
        <v>366</v>
      </c>
      <c r="F10595" s="12" t="n">
        <v>5</v>
      </c>
      <c r="G10595" s="19" t="n">
        <v>16.3</v>
      </c>
      <c r="H10595" s="19" t="n">
        <v>11.7</v>
      </c>
      <c r="I10595" s="19" t="n">
        <f aca="false">ROUND(F10595*G10595,2)</f>
        <v>81.5</v>
      </c>
      <c r="J10595" s="19" t="n">
        <f aca="false">ROUND(F10595*H10595,2)</f>
        <v>58.5</v>
      </c>
      <c r="K10595" s="19" t="n">
        <f aca="false">INDEX(Pricebook!$L$2:$L$1401,MATCH(D10595,Pricebook!$A$2:$A$1401,0))</f>
        <v>17.5</v>
      </c>
      <c r="L10595" s="19" t="n">
        <f aca="false">ROUND(F10595*K10595,2)</f>
        <v>87.5</v>
      </c>
      <c r="M10595" s="24" t="n">
        <f aca="false">DATE(YEAR(C10595),MONTH(C10595),1)</f>
        <v>46266</v>
      </c>
    </row>
    <row r="10596" customFormat="false" ht="15" hidden="false" customHeight="false" outlineLevel="0" collapsed="false">
      <c r="A10596" s="21" t="s">
        <v>4228</v>
      </c>
      <c r="B10596" s="21" t="s">
        <v>3029</v>
      </c>
      <c r="C10596" s="23" t="n">
        <v>46290</v>
      </c>
      <c r="D10596" s="21" t="s">
        <v>2351</v>
      </c>
      <c r="E10596" s="21" t="s">
        <v>2202</v>
      </c>
      <c r="F10596" s="12" t="n">
        <v>10</v>
      </c>
      <c r="G10596" s="19" t="n">
        <v>12.3</v>
      </c>
      <c r="H10596" s="19" t="n">
        <v>7.53</v>
      </c>
      <c r="I10596" s="19" t="n">
        <f aca="false">ROUND(F10596*G10596,2)</f>
        <v>123</v>
      </c>
      <c r="J10596" s="19" t="n">
        <f aca="false">ROUND(F10596*H10596,2)</f>
        <v>75.3</v>
      </c>
      <c r="K10596" s="19" t="n">
        <f aca="false">INDEX(Pricebook!$L$2:$L$1401,MATCH(D10596,Pricebook!$A$2:$A$1401,0))</f>
        <v>13</v>
      </c>
      <c r="L10596" s="19" t="n">
        <f aca="false">ROUND(F10596*K10596,2)</f>
        <v>130</v>
      </c>
      <c r="M10596" s="24" t="n">
        <f aca="false">DATE(YEAR(C10596),MONTH(C10596),1)</f>
        <v>46266</v>
      </c>
    </row>
    <row r="10597" customFormat="false" ht="15" hidden="false" customHeight="false" outlineLevel="0" collapsed="false">
      <c r="A10597" s="21" t="s">
        <v>4228</v>
      </c>
      <c r="B10597" s="21" t="s">
        <v>3029</v>
      </c>
      <c r="C10597" s="23" t="n">
        <v>46290</v>
      </c>
      <c r="D10597" s="21" t="s">
        <v>2384</v>
      </c>
      <c r="E10597" s="21" t="s">
        <v>2202</v>
      </c>
      <c r="F10597" s="12" t="n">
        <v>1</v>
      </c>
      <c r="G10597" s="19" t="n">
        <v>13.95</v>
      </c>
      <c r="H10597" s="19" t="n">
        <v>8.69</v>
      </c>
      <c r="I10597" s="19" t="n">
        <f aca="false">ROUND(F10597*G10597,2)</f>
        <v>13.95</v>
      </c>
      <c r="J10597" s="19" t="n">
        <f aca="false">ROUND(F10597*H10597,2)</f>
        <v>8.69</v>
      </c>
      <c r="K10597" s="19" t="n">
        <f aca="false">INDEX(Pricebook!$L$2:$L$1401,MATCH(D10597,Pricebook!$A$2:$A$1401,0))</f>
        <v>15</v>
      </c>
      <c r="L10597" s="19" t="n">
        <f aca="false">ROUND(F10597*K10597,2)</f>
        <v>15</v>
      </c>
      <c r="M10597" s="24" t="n">
        <f aca="false">DATE(YEAR(C10597),MONTH(C10597),1)</f>
        <v>46266</v>
      </c>
    </row>
    <row r="10598" customFormat="false" ht="15" hidden="false" customHeight="false" outlineLevel="0" collapsed="false">
      <c r="A10598" s="21" t="s">
        <v>4228</v>
      </c>
      <c r="B10598" s="21" t="s">
        <v>3029</v>
      </c>
      <c r="C10598" s="23" t="n">
        <v>46290</v>
      </c>
      <c r="D10598" s="21" t="s">
        <v>1475</v>
      </c>
      <c r="E10598" s="21" t="s">
        <v>1452</v>
      </c>
      <c r="F10598" s="12" t="n">
        <v>4</v>
      </c>
      <c r="G10598" s="19" t="n">
        <v>85</v>
      </c>
      <c r="H10598" s="19" t="n">
        <v>52</v>
      </c>
      <c r="I10598" s="19" t="n">
        <f aca="false">ROUND(F10598*G10598,2)</f>
        <v>340</v>
      </c>
      <c r="J10598" s="19" t="n">
        <f aca="false">ROUND(F10598*H10598,2)</f>
        <v>208</v>
      </c>
      <c r="K10598" s="19" t="n">
        <f aca="false">INDEX(Pricebook!$L$2:$L$1401,MATCH(D10598,Pricebook!$A$2:$A$1401,0))</f>
        <v>86.7</v>
      </c>
      <c r="L10598" s="19" t="n">
        <f aca="false">ROUND(F10598*K10598,2)</f>
        <v>346.8</v>
      </c>
      <c r="M10598" s="24" t="n">
        <f aca="false">DATE(YEAR(C10598),MONTH(C10598),1)</f>
        <v>46266</v>
      </c>
    </row>
    <row r="10599" customFormat="false" ht="15" hidden="false" customHeight="false" outlineLevel="0" collapsed="false">
      <c r="A10599" s="21" t="s">
        <v>4228</v>
      </c>
      <c r="B10599" s="21" t="s">
        <v>3029</v>
      </c>
      <c r="C10599" s="23" t="n">
        <v>46290</v>
      </c>
      <c r="D10599" s="21" t="s">
        <v>1863</v>
      </c>
      <c r="E10599" s="21" t="s">
        <v>1452</v>
      </c>
      <c r="F10599" s="12" t="n">
        <v>7</v>
      </c>
      <c r="G10599" s="19" t="n">
        <v>98.35</v>
      </c>
      <c r="H10599" s="19" t="n">
        <v>60.42</v>
      </c>
      <c r="I10599" s="19" t="n">
        <f aca="false">ROUND(F10599*G10599,2)</f>
        <v>688.45</v>
      </c>
      <c r="J10599" s="19" t="n">
        <f aca="false">ROUND(F10599*H10599,2)</f>
        <v>422.94</v>
      </c>
      <c r="K10599" s="19" t="n">
        <f aca="false">INDEX(Pricebook!$L$2:$L$1401,MATCH(D10599,Pricebook!$A$2:$A$1401,0))</f>
        <v>100.7</v>
      </c>
      <c r="L10599" s="19" t="n">
        <f aca="false">ROUND(F10599*K10599,2)</f>
        <v>704.9</v>
      </c>
      <c r="M10599" s="24" t="n">
        <f aca="false">DATE(YEAR(C10599),MONTH(C10599),1)</f>
        <v>46266</v>
      </c>
    </row>
    <row r="10600" customFormat="false" ht="15" hidden="false" customHeight="false" outlineLevel="0" collapsed="false">
      <c r="A10600" s="21" t="s">
        <v>4228</v>
      </c>
      <c r="B10600" s="21" t="s">
        <v>3029</v>
      </c>
      <c r="C10600" s="23" t="n">
        <v>46290</v>
      </c>
      <c r="D10600" s="21" t="s">
        <v>1623</v>
      </c>
      <c r="E10600" s="21" t="s">
        <v>1452</v>
      </c>
      <c r="F10600" s="12" t="n">
        <v>3</v>
      </c>
      <c r="G10600" s="19" t="n">
        <v>65.2</v>
      </c>
      <c r="H10600" s="19" t="n">
        <v>40.21</v>
      </c>
      <c r="I10600" s="19" t="n">
        <f aca="false">ROUND(F10600*G10600,2)</f>
        <v>195.6</v>
      </c>
      <c r="J10600" s="19" t="n">
        <f aca="false">ROUND(F10600*H10600,2)</f>
        <v>120.63</v>
      </c>
      <c r="K10600" s="19" t="n">
        <f aca="false">INDEX(Pricebook!$L$2:$L$1401,MATCH(D10600,Pricebook!$A$2:$A$1401,0))</f>
        <v>67.05</v>
      </c>
      <c r="L10600" s="19" t="n">
        <f aca="false">ROUND(F10600*K10600,2)</f>
        <v>201.15</v>
      </c>
      <c r="M10600" s="24" t="n">
        <f aca="false">DATE(YEAR(C10600),MONTH(C10600),1)</f>
        <v>46266</v>
      </c>
    </row>
    <row r="10601" customFormat="false" ht="15" hidden="false" customHeight="false" outlineLevel="0" collapsed="false">
      <c r="A10601" s="21" t="s">
        <v>4228</v>
      </c>
      <c r="B10601" s="21" t="s">
        <v>3029</v>
      </c>
      <c r="C10601" s="23" t="n">
        <v>46290</v>
      </c>
      <c r="D10601" s="21" t="s">
        <v>2214</v>
      </c>
      <c r="E10601" s="21" t="s">
        <v>2202</v>
      </c>
      <c r="F10601" s="12" t="n">
        <v>4</v>
      </c>
      <c r="G10601" s="19" t="n">
        <v>60.55</v>
      </c>
      <c r="H10601" s="19" t="n">
        <v>37.33</v>
      </c>
      <c r="I10601" s="19" t="n">
        <f aca="false">ROUND(F10601*G10601,2)</f>
        <v>242.2</v>
      </c>
      <c r="J10601" s="19" t="n">
        <f aca="false">ROUND(F10601*H10601,2)</f>
        <v>149.32</v>
      </c>
      <c r="K10601" s="19" t="n">
        <f aca="false">INDEX(Pricebook!$L$2:$L$1401,MATCH(D10601,Pricebook!$A$2:$A$1401,0))</f>
        <v>64.4</v>
      </c>
      <c r="L10601" s="19" t="n">
        <f aca="false">ROUND(F10601*K10601,2)</f>
        <v>257.6</v>
      </c>
      <c r="M10601" s="24" t="n">
        <f aca="false">DATE(YEAR(C10601),MONTH(C10601),1)</f>
        <v>46266</v>
      </c>
    </row>
    <row r="10602" customFormat="false" ht="15" hidden="false" customHeight="false" outlineLevel="0" collapsed="false">
      <c r="A10602" s="21" t="s">
        <v>4228</v>
      </c>
      <c r="B10602" s="21" t="s">
        <v>3029</v>
      </c>
      <c r="C10602" s="23" t="n">
        <v>46290</v>
      </c>
      <c r="D10602" s="21" t="s">
        <v>955</v>
      </c>
      <c r="E10602" s="21" t="s">
        <v>366</v>
      </c>
      <c r="F10602" s="12" t="n">
        <v>3</v>
      </c>
      <c r="G10602" s="19" t="n">
        <v>16.95</v>
      </c>
      <c r="H10602" s="19" t="n">
        <v>12.13</v>
      </c>
      <c r="I10602" s="19" t="n">
        <f aca="false">ROUND(F10602*G10602,2)</f>
        <v>50.85</v>
      </c>
      <c r="J10602" s="19" t="n">
        <f aca="false">ROUND(F10602*H10602,2)</f>
        <v>36.39</v>
      </c>
      <c r="K10602" s="19" t="n">
        <f aca="false">INDEX(Pricebook!$L$2:$L$1401,MATCH(D10602,Pricebook!$A$2:$A$1401,0))</f>
        <v>18.15</v>
      </c>
      <c r="L10602" s="19" t="n">
        <f aca="false">ROUND(F10602*K10602,2)</f>
        <v>54.45</v>
      </c>
      <c r="M10602" s="24" t="n">
        <f aca="false">DATE(YEAR(C10602),MONTH(C10602),1)</f>
        <v>46266</v>
      </c>
    </row>
    <row r="10603" customFormat="false" ht="15" hidden="false" customHeight="false" outlineLevel="0" collapsed="false">
      <c r="A10603" s="21" t="s">
        <v>4228</v>
      </c>
      <c r="B10603" s="21" t="s">
        <v>3029</v>
      </c>
      <c r="C10603" s="23" t="n">
        <v>46290</v>
      </c>
      <c r="D10603" s="21" t="s">
        <v>2594</v>
      </c>
      <c r="E10603" s="21" t="s">
        <v>2587</v>
      </c>
      <c r="F10603" s="12" t="n">
        <v>1</v>
      </c>
      <c r="G10603" s="19" t="n">
        <v>365.85</v>
      </c>
      <c r="H10603" s="19" t="n">
        <v>243.09</v>
      </c>
      <c r="I10603" s="19" t="n">
        <f aca="false">ROUND(F10603*G10603,2)</f>
        <v>365.85</v>
      </c>
      <c r="J10603" s="19" t="n">
        <f aca="false">ROUND(F10603*H10603,2)</f>
        <v>243.09</v>
      </c>
      <c r="K10603" s="19" t="n">
        <f aca="false">INDEX(Pricebook!$L$2:$L$1401,MATCH(D10603,Pricebook!$A$2:$A$1401,0))</f>
        <v>392.1</v>
      </c>
      <c r="L10603" s="19" t="n">
        <f aca="false">ROUND(F10603*K10603,2)</f>
        <v>392.1</v>
      </c>
      <c r="M10603" s="24" t="n">
        <f aca="false">DATE(YEAR(C10603),MONTH(C10603),1)</f>
        <v>46266</v>
      </c>
    </row>
    <row r="10604" customFormat="false" ht="15" hidden="false" customHeight="false" outlineLevel="0" collapsed="false">
      <c r="A10604" s="21" t="s">
        <v>4228</v>
      </c>
      <c r="B10604" s="21" t="s">
        <v>3029</v>
      </c>
      <c r="C10604" s="23" t="n">
        <v>46290</v>
      </c>
      <c r="D10604" s="21" t="s">
        <v>2742</v>
      </c>
      <c r="E10604" s="21" t="s">
        <v>2587</v>
      </c>
      <c r="F10604" s="12" t="n">
        <v>1</v>
      </c>
      <c r="G10604" s="19" t="n">
        <v>74.2</v>
      </c>
      <c r="H10604" s="19" t="n">
        <v>50.1</v>
      </c>
      <c r="I10604" s="19" t="n">
        <f aca="false">ROUND(F10604*G10604,2)</f>
        <v>74.2</v>
      </c>
      <c r="J10604" s="19" t="n">
        <f aca="false">ROUND(F10604*H10604,2)</f>
        <v>50.1</v>
      </c>
      <c r="K10604" s="19" t="n">
        <f aca="false">INDEX(Pricebook!$L$2:$L$1401,MATCH(D10604,Pricebook!$A$2:$A$1401,0))</f>
        <v>80.85</v>
      </c>
      <c r="L10604" s="19" t="n">
        <f aca="false">ROUND(F10604*K10604,2)</f>
        <v>80.85</v>
      </c>
      <c r="M10604" s="24" t="n">
        <f aca="false">DATE(YEAR(C10604),MONTH(C10604),1)</f>
        <v>46266</v>
      </c>
    </row>
    <row r="10605" customFormat="false" ht="15" hidden="false" customHeight="false" outlineLevel="0" collapsed="false">
      <c r="A10605" s="21" t="s">
        <v>4228</v>
      </c>
      <c r="B10605" s="21" t="s">
        <v>3029</v>
      </c>
      <c r="C10605" s="23" t="n">
        <v>46290</v>
      </c>
      <c r="D10605" s="21" t="s">
        <v>2688</v>
      </c>
      <c r="E10605" s="21" t="s">
        <v>2587</v>
      </c>
      <c r="F10605" s="12" t="n">
        <v>2</v>
      </c>
      <c r="G10605" s="19" t="n">
        <v>8.8</v>
      </c>
      <c r="H10605" s="19" t="n">
        <v>5.85</v>
      </c>
      <c r="I10605" s="19" t="n">
        <f aca="false">ROUND(F10605*G10605,2)</f>
        <v>17.6</v>
      </c>
      <c r="J10605" s="19" t="n">
        <f aca="false">ROUND(F10605*H10605,2)</f>
        <v>11.7</v>
      </c>
      <c r="K10605" s="19" t="n">
        <f aca="false">INDEX(Pricebook!$L$2:$L$1401,MATCH(D10605,Pricebook!$A$2:$A$1401,0))</f>
        <v>9.45</v>
      </c>
      <c r="L10605" s="19" t="n">
        <f aca="false">ROUND(F10605*K10605,2)</f>
        <v>18.9</v>
      </c>
      <c r="M10605" s="24" t="n">
        <f aca="false">DATE(YEAR(C10605),MONTH(C10605),1)</f>
        <v>46266</v>
      </c>
    </row>
    <row r="10606" customFormat="false" ht="15" hidden="false" customHeight="false" outlineLevel="0" collapsed="false">
      <c r="A10606" s="21" t="s">
        <v>4228</v>
      </c>
      <c r="B10606" s="21" t="s">
        <v>3029</v>
      </c>
      <c r="C10606" s="23" t="n">
        <v>46290</v>
      </c>
      <c r="D10606" s="21" t="s">
        <v>1739</v>
      </c>
      <c r="E10606" s="21" t="s">
        <v>1452</v>
      </c>
      <c r="F10606" s="12" t="n">
        <v>3</v>
      </c>
      <c r="G10606" s="19" t="n">
        <v>36</v>
      </c>
      <c r="H10606" s="19" t="n">
        <v>22.44</v>
      </c>
      <c r="I10606" s="19" t="n">
        <f aca="false">ROUND(F10606*G10606,2)</f>
        <v>108</v>
      </c>
      <c r="J10606" s="19" t="n">
        <f aca="false">ROUND(F10606*H10606,2)</f>
        <v>67.32</v>
      </c>
      <c r="K10606" s="19" t="n">
        <f aca="false">INDEX(Pricebook!$L$2:$L$1401,MATCH(D10606,Pricebook!$A$2:$A$1401,0))</f>
        <v>37.4</v>
      </c>
      <c r="L10606" s="19" t="n">
        <f aca="false">ROUND(F10606*K10606,2)</f>
        <v>112.2</v>
      </c>
      <c r="M10606" s="24" t="n">
        <f aca="false">DATE(YEAR(C10606),MONTH(C10606),1)</f>
        <v>46266</v>
      </c>
    </row>
    <row r="10607" customFormat="false" ht="15" hidden="false" customHeight="false" outlineLevel="0" collapsed="false">
      <c r="A10607" s="21" t="s">
        <v>4228</v>
      </c>
      <c r="B10607" s="21" t="s">
        <v>3029</v>
      </c>
      <c r="C10607" s="23" t="n">
        <v>46290</v>
      </c>
      <c r="D10607" s="21" t="s">
        <v>2319</v>
      </c>
      <c r="E10607" s="21" t="s">
        <v>2202</v>
      </c>
      <c r="F10607" s="12" t="n">
        <v>2</v>
      </c>
      <c r="G10607" s="19" t="n">
        <v>51.25</v>
      </c>
      <c r="H10607" s="19" t="n">
        <v>31.55</v>
      </c>
      <c r="I10607" s="19" t="n">
        <f aca="false">ROUND(F10607*G10607,2)</f>
        <v>102.5</v>
      </c>
      <c r="J10607" s="19" t="n">
        <f aca="false">ROUND(F10607*H10607,2)</f>
        <v>63.1</v>
      </c>
      <c r="K10607" s="19" t="n">
        <f aca="false">INDEX(Pricebook!$L$2:$L$1401,MATCH(D10607,Pricebook!$A$2:$A$1401,0))</f>
        <v>54.4</v>
      </c>
      <c r="L10607" s="19" t="n">
        <f aca="false">ROUND(F10607*K10607,2)</f>
        <v>108.8</v>
      </c>
      <c r="M10607" s="24" t="n">
        <f aca="false">DATE(YEAR(C10607),MONTH(C10607),1)</f>
        <v>46266</v>
      </c>
    </row>
    <row r="10608" customFormat="false" ht="15" hidden="false" customHeight="false" outlineLevel="0" collapsed="false">
      <c r="A10608" s="21" t="s">
        <v>4228</v>
      </c>
      <c r="B10608" s="21" t="s">
        <v>3029</v>
      </c>
      <c r="C10608" s="23" t="n">
        <v>46290</v>
      </c>
      <c r="D10608" s="21" t="s">
        <v>1477</v>
      </c>
      <c r="E10608" s="21" t="s">
        <v>1452</v>
      </c>
      <c r="F10608" s="12" t="n">
        <v>3</v>
      </c>
      <c r="G10608" s="19" t="n">
        <v>40.5</v>
      </c>
      <c r="H10608" s="19" t="n">
        <v>25.04</v>
      </c>
      <c r="I10608" s="19" t="n">
        <f aca="false">ROUND(F10608*G10608,2)</f>
        <v>121.5</v>
      </c>
      <c r="J10608" s="19" t="n">
        <f aca="false">ROUND(F10608*H10608,2)</f>
        <v>75.12</v>
      </c>
      <c r="K10608" s="19" t="n">
        <f aca="false">INDEX(Pricebook!$L$2:$L$1401,MATCH(D10608,Pricebook!$A$2:$A$1401,0))</f>
        <v>41.75</v>
      </c>
      <c r="L10608" s="19" t="n">
        <f aca="false">ROUND(F10608*K10608,2)</f>
        <v>125.25</v>
      </c>
      <c r="M10608" s="24" t="n">
        <f aca="false">DATE(YEAR(C10608),MONTH(C10608),1)</f>
        <v>46266</v>
      </c>
    </row>
    <row r="10609" customFormat="false" ht="15" hidden="false" customHeight="false" outlineLevel="0" collapsed="false">
      <c r="A10609" s="21" t="s">
        <v>4228</v>
      </c>
      <c r="B10609" s="21" t="s">
        <v>3029</v>
      </c>
      <c r="C10609" s="23" t="n">
        <v>46290</v>
      </c>
      <c r="D10609" s="21" t="s">
        <v>2321</v>
      </c>
      <c r="E10609" s="21" t="s">
        <v>2202</v>
      </c>
      <c r="F10609" s="12" t="n">
        <v>10</v>
      </c>
      <c r="G10609" s="19" t="n">
        <v>9.7</v>
      </c>
      <c r="H10609" s="19" t="n">
        <v>6.67</v>
      </c>
      <c r="I10609" s="19" t="n">
        <f aca="false">ROUND(F10609*G10609,2)</f>
        <v>97</v>
      </c>
      <c r="J10609" s="19" t="n">
        <f aca="false">ROUND(F10609*H10609,2)</f>
        <v>66.7</v>
      </c>
      <c r="K10609" s="19" t="n">
        <f aca="false">INDEX(Pricebook!$L$2:$L$1401,MATCH(D10609,Pricebook!$A$2:$A$1401,0))</f>
        <v>10.45</v>
      </c>
      <c r="L10609" s="19" t="n">
        <f aca="false">ROUND(F10609*K10609,2)</f>
        <v>104.5</v>
      </c>
      <c r="M10609" s="24" t="n">
        <f aca="false">DATE(YEAR(C10609),MONTH(C10609),1)</f>
        <v>46266</v>
      </c>
    </row>
    <row r="10610" customFormat="false" ht="15" hidden="false" customHeight="false" outlineLevel="0" collapsed="false">
      <c r="A10610" s="21" t="s">
        <v>4229</v>
      </c>
      <c r="B10610" s="21" t="s">
        <v>3071</v>
      </c>
      <c r="C10610" s="23" t="n">
        <v>46290</v>
      </c>
      <c r="D10610" s="21" t="s">
        <v>163</v>
      </c>
      <c r="E10610" s="21" t="s">
        <v>108</v>
      </c>
      <c r="F10610" s="12" t="n">
        <v>1</v>
      </c>
      <c r="G10610" s="19" t="n">
        <v>25.5</v>
      </c>
      <c r="H10610" s="19" t="n">
        <v>19.43</v>
      </c>
      <c r="I10610" s="19" t="n">
        <f aca="false">ROUND(F10610*G10610,2)</f>
        <v>25.5</v>
      </c>
      <c r="J10610" s="19" t="n">
        <f aca="false">ROUND(F10610*H10610,2)</f>
        <v>19.43</v>
      </c>
      <c r="K10610" s="19" t="n">
        <f aca="false">INDEX(Pricebook!$L$2:$L$1401,MATCH(D10610,Pricebook!$A$2:$A$1401,0))</f>
        <v>27.8</v>
      </c>
      <c r="L10610" s="19" t="n">
        <f aca="false">ROUND(F10610*K10610,2)</f>
        <v>27.8</v>
      </c>
      <c r="M10610" s="24" t="n">
        <f aca="false">DATE(YEAR(C10610),MONTH(C10610),1)</f>
        <v>46266</v>
      </c>
    </row>
    <row r="10611" customFormat="false" ht="15" hidden="false" customHeight="false" outlineLevel="0" collapsed="false">
      <c r="A10611" s="21" t="s">
        <v>4229</v>
      </c>
      <c r="B10611" s="21" t="s">
        <v>3071</v>
      </c>
      <c r="C10611" s="23" t="n">
        <v>46290</v>
      </c>
      <c r="D10611" s="21" t="s">
        <v>187</v>
      </c>
      <c r="E10611" s="21" t="s">
        <v>108</v>
      </c>
      <c r="F10611" s="12" t="n">
        <v>1</v>
      </c>
      <c r="G10611" s="19" t="n">
        <v>185.15</v>
      </c>
      <c r="H10611" s="19" t="n">
        <v>140.09</v>
      </c>
      <c r="I10611" s="19" t="n">
        <f aca="false">ROUND(F10611*G10611,2)</f>
        <v>185.15</v>
      </c>
      <c r="J10611" s="19" t="n">
        <f aca="false">ROUND(F10611*H10611,2)</f>
        <v>140.09</v>
      </c>
      <c r="K10611" s="19" t="n">
        <f aca="false">INDEX(Pricebook!$L$2:$L$1401,MATCH(D10611,Pricebook!$A$2:$A$1401,0))</f>
        <v>200.15</v>
      </c>
      <c r="L10611" s="19" t="n">
        <f aca="false">ROUND(F10611*K10611,2)</f>
        <v>200.15</v>
      </c>
      <c r="M10611" s="24" t="n">
        <f aca="false">DATE(YEAR(C10611),MONTH(C10611),1)</f>
        <v>46266</v>
      </c>
    </row>
    <row r="10612" customFormat="false" ht="15" hidden="false" customHeight="false" outlineLevel="0" collapsed="false">
      <c r="A10612" s="21" t="s">
        <v>4229</v>
      </c>
      <c r="B10612" s="21" t="s">
        <v>3071</v>
      </c>
      <c r="C10612" s="23" t="n">
        <v>46290</v>
      </c>
      <c r="D10612" s="21" t="s">
        <v>585</v>
      </c>
      <c r="E10612" s="21" t="s">
        <v>366</v>
      </c>
      <c r="F10612" s="12" t="n">
        <v>1</v>
      </c>
      <c r="G10612" s="19" t="n">
        <v>15.8</v>
      </c>
      <c r="H10612" s="19" t="n">
        <v>11.52</v>
      </c>
      <c r="I10612" s="19" t="n">
        <f aca="false">ROUND(F10612*G10612,2)</f>
        <v>15.8</v>
      </c>
      <c r="J10612" s="19" t="n">
        <f aca="false">ROUND(F10612*H10612,2)</f>
        <v>11.52</v>
      </c>
      <c r="K10612" s="19" t="n">
        <f aca="false">INDEX(Pricebook!$L$2:$L$1401,MATCH(D10612,Pricebook!$A$2:$A$1401,0))</f>
        <v>17.2</v>
      </c>
      <c r="L10612" s="19" t="n">
        <f aca="false">ROUND(F10612*K10612,2)</f>
        <v>17.2</v>
      </c>
      <c r="M10612" s="24" t="n">
        <f aca="false">DATE(YEAR(C10612),MONTH(C10612),1)</f>
        <v>46266</v>
      </c>
    </row>
    <row r="10613" customFormat="false" ht="15" hidden="false" customHeight="false" outlineLevel="0" collapsed="false">
      <c r="A10613" s="21" t="s">
        <v>4229</v>
      </c>
      <c r="B10613" s="21" t="s">
        <v>3071</v>
      </c>
      <c r="C10613" s="23" t="n">
        <v>46290</v>
      </c>
      <c r="D10613" s="21" t="s">
        <v>1110</v>
      </c>
      <c r="E10613" s="21" t="s">
        <v>971</v>
      </c>
      <c r="F10613" s="12" t="n">
        <v>1</v>
      </c>
      <c r="G10613" s="19" t="n">
        <v>267.45</v>
      </c>
      <c r="H10613" s="19" t="n">
        <v>218.63</v>
      </c>
      <c r="I10613" s="19" t="n">
        <f aca="false">ROUND(F10613*G10613,2)</f>
        <v>267.45</v>
      </c>
      <c r="J10613" s="19" t="n">
        <f aca="false">ROUND(F10613*H10613,2)</f>
        <v>218.63</v>
      </c>
      <c r="K10613" s="19" t="n">
        <f aca="false">INDEX(Pricebook!$L$2:$L$1401,MATCH(D10613,Pricebook!$A$2:$A$1401,0))</f>
        <v>312.35</v>
      </c>
      <c r="L10613" s="19" t="n">
        <f aca="false">ROUND(F10613*K10613,2)</f>
        <v>312.35</v>
      </c>
      <c r="M10613" s="24" t="n">
        <f aca="false">DATE(YEAR(C10613),MONTH(C10613),1)</f>
        <v>46266</v>
      </c>
    </row>
    <row r="10614" customFormat="false" ht="15" hidden="false" customHeight="false" outlineLevel="0" collapsed="false">
      <c r="A10614" s="21" t="s">
        <v>4229</v>
      </c>
      <c r="B10614" s="21" t="s">
        <v>3071</v>
      </c>
      <c r="C10614" s="23" t="n">
        <v>46290</v>
      </c>
      <c r="D10614" s="21" t="s">
        <v>183</v>
      </c>
      <c r="E10614" s="21" t="s">
        <v>108</v>
      </c>
      <c r="F10614" s="12" t="n">
        <v>1</v>
      </c>
      <c r="G10614" s="19" t="n">
        <v>82.9</v>
      </c>
      <c r="H10614" s="19" t="n">
        <v>63.49</v>
      </c>
      <c r="I10614" s="19" t="n">
        <f aca="false">ROUND(F10614*G10614,2)</f>
        <v>82.9</v>
      </c>
      <c r="J10614" s="19" t="n">
        <f aca="false">ROUND(F10614*H10614,2)</f>
        <v>63.49</v>
      </c>
      <c r="K10614" s="19" t="n">
        <f aca="false">INDEX(Pricebook!$L$2:$L$1401,MATCH(D10614,Pricebook!$A$2:$A$1401,0))</f>
        <v>90.7</v>
      </c>
      <c r="L10614" s="19" t="n">
        <f aca="false">ROUND(F10614*K10614,2)</f>
        <v>90.7</v>
      </c>
      <c r="M10614" s="24" t="n">
        <f aca="false">DATE(YEAR(C10614),MONTH(C10614),1)</f>
        <v>46266</v>
      </c>
    </row>
    <row r="10615" customFormat="false" ht="15" hidden="false" customHeight="false" outlineLevel="0" collapsed="false">
      <c r="A10615" s="21" t="s">
        <v>4229</v>
      </c>
      <c r="B10615" s="21" t="s">
        <v>3071</v>
      </c>
      <c r="C10615" s="23" t="n">
        <v>46290</v>
      </c>
      <c r="D10615" s="21" t="s">
        <v>2489</v>
      </c>
      <c r="E10615" s="21" t="s">
        <v>2466</v>
      </c>
      <c r="F10615" s="12" t="n">
        <v>4</v>
      </c>
      <c r="G10615" s="19" t="n">
        <v>101.75</v>
      </c>
      <c r="H10615" s="19" t="n">
        <v>73.78</v>
      </c>
      <c r="I10615" s="19" t="n">
        <f aca="false">ROUND(F10615*G10615,2)</f>
        <v>407</v>
      </c>
      <c r="J10615" s="19" t="n">
        <f aca="false">ROUND(F10615*H10615,2)</f>
        <v>295.12</v>
      </c>
      <c r="K10615" s="19" t="n">
        <f aca="false">INDEX(Pricebook!$L$2:$L$1401,MATCH(D10615,Pricebook!$A$2:$A$1401,0))</f>
        <v>106.95</v>
      </c>
      <c r="L10615" s="19" t="n">
        <f aca="false">ROUND(F10615*K10615,2)</f>
        <v>427.8</v>
      </c>
      <c r="M10615" s="24" t="n">
        <f aca="false">DATE(YEAR(C10615),MONTH(C10615),1)</f>
        <v>46266</v>
      </c>
    </row>
    <row r="10616" customFormat="false" ht="15" hidden="false" customHeight="false" outlineLevel="0" collapsed="false">
      <c r="A10616" s="21" t="s">
        <v>4229</v>
      </c>
      <c r="B10616" s="21" t="s">
        <v>3071</v>
      </c>
      <c r="C10616" s="23" t="n">
        <v>46290</v>
      </c>
      <c r="D10616" s="21" t="s">
        <v>191</v>
      </c>
      <c r="E10616" s="21" t="s">
        <v>108</v>
      </c>
      <c r="F10616" s="12" t="n">
        <v>1</v>
      </c>
      <c r="G10616" s="19" t="n">
        <v>182.9</v>
      </c>
      <c r="H10616" s="19" t="n">
        <v>138.2</v>
      </c>
      <c r="I10616" s="19" t="n">
        <f aca="false">ROUND(F10616*G10616,2)</f>
        <v>182.9</v>
      </c>
      <c r="J10616" s="19" t="n">
        <f aca="false">ROUND(F10616*H10616,2)</f>
        <v>138.2</v>
      </c>
      <c r="K10616" s="19" t="n">
        <f aca="false">INDEX(Pricebook!$L$2:$L$1401,MATCH(D10616,Pricebook!$A$2:$A$1401,0))</f>
        <v>197.45</v>
      </c>
      <c r="L10616" s="19" t="n">
        <f aca="false">ROUND(F10616*K10616,2)</f>
        <v>197.45</v>
      </c>
      <c r="M10616" s="24" t="n">
        <f aca="false">DATE(YEAR(C10616),MONTH(C10616),1)</f>
        <v>46266</v>
      </c>
    </row>
    <row r="10617" customFormat="false" ht="15" hidden="false" customHeight="false" outlineLevel="0" collapsed="false">
      <c r="A10617" s="21" t="s">
        <v>4229</v>
      </c>
      <c r="B10617" s="21" t="s">
        <v>3071</v>
      </c>
      <c r="C10617" s="23" t="n">
        <v>46290</v>
      </c>
      <c r="D10617" s="21" t="s">
        <v>2497</v>
      </c>
      <c r="E10617" s="21" t="s">
        <v>2466</v>
      </c>
      <c r="F10617" s="12" t="n">
        <v>1</v>
      </c>
      <c r="G10617" s="19" t="n">
        <v>42.2</v>
      </c>
      <c r="H10617" s="19" t="n">
        <v>26.61</v>
      </c>
      <c r="I10617" s="19" t="n">
        <f aca="false">ROUND(F10617*G10617,2)</f>
        <v>42.2</v>
      </c>
      <c r="J10617" s="19" t="n">
        <f aca="false">ROUND(F10617*H10617,2)</f>
        <v>26.61</v>
      </c>
      <c r="K10617" s="19" t="n">
        <f aca="false">INDEX(Pricebook!$L$2:$L$1401,MATCH(D10617,Pricebook!$A$2:$A$1401,0))</f>
        <v>44.35</v>
      </c>
      <c r="L10617" s="19" t="n">
        <f aca="false">ROUND(F10617*K10617,2)</f>
        <v>44.35</v>
      </c>
      <c r="M10617" s="24" t="n">
        <f aca="false">DATE(YEAR(C10617),MONTH(C10617),1)</f>
        <v>46266</v>
      </c>
    </row>
    <row r="10618" customFormat="false" ht="15" hidden="false" customHeight="false" outlineLevel="0" collapsed="false">
      <c r="A10618" s="21" t="s">
        <v>4229</v>
      </c>
      <c r="B10618" s="21" t="s">
        <v>3071</v>
      </c>
      <c r="C10618" s="23" t="n">
        <v>46290</v>
      </c>
      <c r="D10618" s="21" t="s">
        <v>120</v>
      </c>
      <c r="E10618" s="21" t="s">
        <v>108</v>
      </c>
      <c r="F10618" s="12" t="n">
        <v>1</v>
      </c>
      <c r="G10618" s="19" t="n">
        <v>360.8</v>
      </c>
      <c r="H10618" s="19" t="n">
        <v>313.92</v>
      </c>
      <c r="I10618" s="19" t="n">
        <f aca="false">ROUND(F10618*G10618,2)</f>
        <v>360.8</v>
      </c>
      <c r="J10618" s="19" t="n">
        <f aca="false">ROUND(F10618*H10618,2)</f>
        <v>313.92</v>
      </c>
      <c r="K10618" s="19" t="n">
        <f aca="false">INDEX(Pricebook!$L$2:$L$1401,MATCH(D10618,Pricebook!$A$2:$A$1401,0))</f>
        <v>360.8</v>
      </c>
      <c r="L10618" s="19" t="n">
        <f aca="false">ROUND(F10618*K10618,2)</f>
        <v>360.8</v>
      </c>
      <c r="M10618" s="24" t="n">
        <f aca="false">DATE(YEAR(C10618),MONTH(C10618),1)</f>
        <v>46266</v>
      </c>
    </row>
    <row r="10619" customFormat="false" ht="15" hidden="false" customHeight="false" outlineLevel="0" collapsed="false">
      <c r="A10619" s="21" t="s">
        <v>4229</v>
      </c>
      <c r="B10619" s="21" t="s">
        <v>3071</v>
      </c>
      <c r="C10619" s="23" t="n">
        <v>46290</v>
      </c>
      <c r="D10619" s="21" t="s">
        <v>1124</v>
      </c>
      <c r="E10619" s="21" t="s">
        <v>971</v>
      </c>
      <c r="F10619" s="12" t="n">
        <v>12</v>
      </c>
      <c r="G10619" s="19" t="n">
        <v>7.7</v>
      </c>
      <c r="H10619" s="19" t="n">
        <v>6.29</v>
      </c>
      <c r="I10619" s="19" t="n">
        <f aca="false">ROUND(F10619*G10619,2)</f>
        <v>92.4</v>
      </c>
      <c r="J10619" s="19" t="n">
        <f aca="false">ROUND(F10619*H10619,2)</f>
        <v>75.48</v>
      </c>
      <c r="K10619" s="19" t="n">
        <f aca="false">INDEX(Pricebook!$L$2:$L$1401,MATCH(D10619,Pricebook!$A$2:$A$1401,0))</f>
        <v>9</v>
      </c>
      <c r="L10619" s="19" t="n">
        <f aca="false">ROUND(F10619*K10619,2)</f>
        <v>108</v>
      </c>
      <c r="M10619" s="24" t="n">
        <f aca="false">DATE(YEAR(C10619),MONTH(C10619),1)</f>
        <v>46266</v>
      </c>
    </row>
    <row r="10620" customFormat="false" ht="15" hidden="false" customHeight="false" outlineLevel="0" collapsed="false">
      <c r="A10620" s="21" t="s">
        <v>4229</v>
      </c>
      <c r="B10620" s="21" t="s">
        <v>3071</v>
      </c>
      <c r="C10620" s="23" t="n">
        <v>46290</v>
      </c>
      <c r="D10620" s="21" t="s">
        <v>2553</v>
      </c>
      <c r="E10620" s="21" t="s">
        <v>2466</v>
      </c>
      <c r="F10620" s="12" t="n">
        <v>2</v>
      </c>
      <c r="G10620" s="19" t="n">
        <v>85.3</v>
      </c>
      <c r="H10620" s="19" t="n">
        <v>60.98</v>
      </c>
      <c r="I10620" s="19" t="n">
        <f aca="false">ROUND(F10620*G10620,2)</f>
        <v>170.6</v>
      </c>
      <c r="J10620" s="19" t="n">
        <f aca="false">ROUND(F10620*H10620,2)</f>
        <v>121.96</v>
      </c>
      <c r="K10620" s="19" t="n">
        <f aca="false">INDEX(Pricebook!$L$2:$L$1401,MATCH(D10620,Pricebook!$A$2:$A$1401,0))</f>
        <v>89.7</v>
      </c>
      <c r="L10620" s="19" t="n">
        <f aca="false">ROUND(F10620*K10620,2)</f>
        <v>179.4</v>
      </c>
      <c r="M10620" s="24" t="n">
        <f aca="false">DATE(YEAR(C10620),MONTH(C10620),1)</f>
        <v>46266</v>
      </c>
    </row>
    <row r="10621" customFormat="false" ht="15" hidden="false" customHeight="false" outlineLevel="0" collapsed="false">
      <c r="A10621" s="21" t="s">
        <v>4230</v>
      </c>
      <c r="B10621" s="21" t="s">
        <v>3499</v>
      </c>
      <c r="C10621" s="23" t="n">
        <v>46290</v>
      </c>
      <c r="D10621" s="21" t="s">
        <v>248</v>
      </c>
      <c r="E10621" s="21" t="s">
        <v>108</v>
      </c>
      <c r="F10621" s="12" t="n">
        <v>1</v>
      </c>
      <c r="G10621" s="19" t="n">
        <v>291.45</v>
      </c>
      <c r="H10621" s="19" t="n">
        <v>221.44</v>
      </c>
      <c r="I10621" s="19" t="n">
        <f aca="false">ROUND(F10621*G10621,2)</f>
        <v>291.45</v>
      </c>
      <c r="J10621" s="19" t="n">
        <f aca="false">ROUND(F10621*H10621,2)</f>
        <v>221.44</v>
      </c>
      <c r="K10621" s="19" t="n">
        <f aca="false">INDEX(Pricebook!$L$2:$L$1401,MATCH(D10621,Pricebook!$A$2:$A$1401,0))</f>
        <v>316.35</v>
      </c>
      <c r="L10621" s="19" t="n">
        <f aca="false">ROUND(F10621*K10621,2)</f>
        <v>316.35</v>
      </c>
      <c r="M10621" s="24" t="n">
        <f aca="false">DATE(YEAR(C10621),MONTH(C10621),1)</f>
        <v>46266</v>
      </c>
    </row>
    <row r="10622" customFormat="false" ht="15" hidden="false" customHeight="false" outlineLevel="0" collapsed="false">
      <c r="A10622" s="21" t="s">
        <v>4230</v>
      </c>
      <c r="B10622" s="21" t="s">
        <v>3499</v>
      </c>
      <c r="C10622" s="23" t="n">
        <v>46290</v>
      </c>
      <c r="D10622" s="21" t="s">
        <v>2832</v>
      </c>
      <c r="E10622" s="21" t="s">
        <v>2748</v>
      </c>
      <c r="F10622" s="12" t="n">
        <v>5</v>
      </c>
      <c r="G10622" s="19" t="n">
        <v>19.65</v>
      </c>
      <c r="H10622" s="19" t="n">
        <v>11.91</v>
      </c>
      <c r="I10622" s="19" t="n">
        <f aca="false">ROUND(F10622*G10622,2)</f>
        <v>98.25</v>
      </c>
      <c r="J10622" s="19" t="n">
        <f aca="false">ROUND(F10622*H10622,2)</f>
        <v>59.55</v>
      </c>
      <c r="K10622" s="19" t="n">
        <f aca="false">INDEX(Pricebook!$L$2:$L$1401,MATCH(D10622,Pricebook!$A$2:$A$1401,0))</f>
        <v>21.7</v>
      </c>
      <c r="L10622" s="19" t="n">
        <f aca="false">ROUND(F10622*K10622,2)</f>
        <v>108.5</v>
      </c>
      <c r="M10622" s="24" t="n">
        <f aca="false">DATE(YEAR(C10622),MONTH(C10622),1)</f>
        <v>46266</v>
      </c>
    </row>
    <row r="10623" customFormat="false" ht="15" hidden="false" customHeight="false" outlineLevel="0" collapsed="false">
      <c r="A10623" s="21" t="s">
        <v>4230</v>
      </c>
      <c r="B10623" s="21" t="s">
        <v>3499</v>
      </c>
      <c r="C10623" s="23" t="n">
        <v>46290</v>
      </c>
      <c r="D10623" s="21" t="s">
        <v>2850</v>
      </c>
      <c r="E10623" s="21" t="s">
        <v>2748</v>
      </c>
      <c r="F10623" s="12" t="n">
        <v>7</v>
      </c>
      <c r="G10623" s="19" t="n">
        <v>4</v>
      </c>
      <c r="H10623" s="19" t="n">
        <v>2.42</v>
      </c>
      <c r="I10623" s="19" t="n">
        <f aca="false">ROUND(F10623*G10623,2)</f>
        <v>28</v>
      </c>
      <c r="J10623" s="19" t="n">
        <f aca="false">ROUND(F10623*H10623,2)</f>
        <v>16.94</v>
      </c>
      <c r="K10623" s="19" t="n">
        <f aca="false">INDEX(Pricebook!$L$2:$L$1401,MATCH(D10623,Pricebook!$A$2:$A$1401,0))</f>
        <v>4.4</v>
      </c>
      <c r="L10623" s="19" t="n">
        <f aca="false">ROUND(F10623*K10623,2)</f>
        <v>30.8</v>
      </c>
      <c r="M10623" s="24" t="n">
        <f aca="false">DATE(YEAR(C10623),MONTH(C10623),1)</f>
        <v>46266</v>
      </c>
    </row>
    <row r="10624" customFormat="false" ht="15" hidden="false" customHeight="false" outlineLevel="0" collapsed="false">
      <c r="A10624" s="21" t="s">
        <v>4230</v>
      </c>
      <c r="B10624" s="21" t="s">
        <v>3499</v>
      </c>
      <c r="C10624" s="23" t="n">
        <v>46290</v>
      </c>
      <c r="D10624" s="21" t="s">
        <v>1424</v>
      </c>
      <c r="E10624" s="21" t="s">
        <v>971</v>
      </c>
      <c r="F10624" s="12" t="n">
        <v>19</v>
      </c>
      <c r="G10624" s="19" t="n">
        <v>12.3</v>
      </c>
      <c r="H10624" s="19" t="n">
        <v>9.89</v>
      </c>
      <c r="I10624" s="19" t="n">
        <f aca="false">ROUND(F10624*G10624,2)</f>
        <v>233.7</v>
      </c>
      <c r="J10624" s="19" t="n">
        <f aca="false">ROUND(F10624*H10624,2)</f>
        <v>187.91</v>
      </c>
      <c r="K10624" s="19" t="n">
        <f aca="false">INDEX(Pricebook!$L$2:$L$1401,MATCH(D10624,Pricebook!$A$2:$A$1401,0))</f>
        <v>14.15</v>
      </c>
      <c r="L10624" s="19" t="n">
        <f aca="false">ROUND(F10624*K10624,2)</f>
        <v>268.85</v>
      </c>
      <c r="M10624" s="24" t="n">
        <f aca="false">DATE(YEAR(C10624),MONTH(C10624),1)</f>
        <v>46266</v>
      </c>
    </row>
    <row r="10625" customFormat="false" ht="15" hidden="false" customHeight="false" outlineLevel="0" collapsed="false">
      <c r="A10625" s="21" t="s">
        <v>4230</v>
      </c>
      <c r="B10625" s="21" t="s">
        <v>3499</v>
      </c>
      <c r="C10625" s="23" t="n">
        <v>46290</v>
      </c>
      <c r="D10625" s="21" t="s">
        <v>1262</v>
      </c>
      <c r="E10625" s="21" t="s">
        <v>971</v>
      </c>
      <c r="F10625" s="12" t="n">
        <v>2</v>
      </c>
      <c r="G10625" s="19" t="n">
        <v>514.3</v>
      </c>
      <c r="H10625" s="19" t="n">
        <v>417.36</v>
      </c>
      <c r="I10625" s="19" t="n">
        <f aca="false">ROUND(F10625*G10625,2)</f>
        <v>1028.6</v>
      </c>
      <c r="J10625" s="19" t="n">
        <f aca="false">ROUND(F10625*H10625,2)</f>
        <v>834.72</v>
      </c>
      <c r="K10625" s="19" t="n">
        <f aca="false">INDEX(Pricebook!$L$2:$L$1401,MATCH(D10625,Pricebook!$A$2:$A$1401,0))</f>
        <v>596.25</v>
      </c>
      <c r="L10625" s="19" t="n">
        <f aca="false">ROUND(F10625*K10625,2)</f>
        <v>1192.5</v>
      </c>
      <c r="M10625" s="24" t="n">
        <f aca="false">DATE(YEAR(C10625),MONTH(C10625),1)</f>
        <v>46266</v>
      </c>
    </row>
    <row r="10626" customFormat="false" ht="15" hidden="false" customHeight="false" outlineLevel="0" collapsed="false">
      <c r="A10626" s="21" t="s">
        <v>4230</v>
      </c>
      <c r="B10626" s="21" t="s">
        <v>3499</v>
      </c>
      <c r="C10626" s="23" t="n">
        <v>46290</v>
      </c>
      <c r="D10626" s="21" t="s">
        <v>1204</v>
      </c>
      <c r="E10626" s="21" t="s">
        <v>971</v>
      </c>
      <c r="F10626" s="12" t="n">
        <v>6</v>
      </c>
      <c r="G10626" s="19" t="n">
        <v>16.6</v>
      </c>
      <c r="H10626" s="19" t="n">
        <v>13.47</v>
      </c>
      <c r="I10626" s="19" t="n">
        <f aca="false">ROUND(F10626*G10626,2)</f>
        <v>99.6</v>
      </c>
      <c r="J10626" s="19" t="n">
        <f aca="false">ROUND(F10626*H10626,2)</f>
        <v>80.82</v>
      </c>
      <c r="K10626" s="19" t="n">
        <f aca="false">INDEX(Pricebook!$L$2:$L$1401,MATCH(D10626,Pricebook!$A$2:$A$1401,0))</f>
        <v>19.25</v>
      </c>
      <c r="L10626" s="19" t="n">
        <f aca="false">ROUND(F10626*K10626,2)</f>
        <v>115.5</v>
      </c>
      <c r="M10626" s="24" t="n">
        <f aca="false">DATE(YEAR(C10626),MONTH(C10626),1)</f>
        <v>46266</v>
      </c>
    </row>
    <row r="10627" customFormat="false" ht="15" hidden="false" customHeight="false" outlineLevel="0" collapsed="false">
      <c r="A10627" s="21" t="s">
        <v>4230</v>
      </c>
      <c r="B10627" s="21" t="s">
        <v>3499</v>
      </c>
      <c r="C10627" s="23" t="n">
        <v>46290</v>
      </c>
      <c r="D10627" s="21" t="s">
        <v>2928</v>
      </c>
      <c r="E10627" s="21" t="s">
        <v>2748</v>
      </c>
      <c r="F10627" s="12" t="n">
        <v>1</v>
      </c>
      <c r="G10627" s="19" t="n">
        <v>26</v>
      </c>
      <c r="H10627" s="19" t="n">
        <v>17.56</v>
      </c>
      <c r="I10627" s="19" t="n">
        <f aca="false">ROUND(F10627*G10627,2)</f>
        <v>26</v>
      </c>
      <c r="J10627" s="19" t="n">
        <f aca="false">ROUND(F10627*H10627,2)</f>
        <v>17.56</v>
      </c>
      <c r="K10627" s="19" t="n">
        <f aca="false">INDEX(Pricebook!$L$2:$L$1401,MATCH(D10627,Pricebook!$A$2:$A$1401,0))</f>
        <v>28.35</v>
      </c>
      <c r="L10627" s="19" t="n">
        <f aca="false">ROUND(F10627*K10627,2)</f>
        <v>28.35</v>
      </c>
      <c r="M10627" s="24" t="n">
        <f aca="false">DATE(YEAR(C10627),MONTH(C10627),1)</f>
        <v>46266</v>
      </c>
    </row>
    <row r="10628" customFormat="false" ht="15" hidden="false" customHeight="false" outlineLevel="0" collapsed="false">
      <c r="A10628" s="21" t="s">
        <v>4230</v>
      </c>
      <c r="B10628" s="21" t="s">
        <v>3499</v>
      </c>
      <c r="C10628" s="23" t="n">
        <v>46290</v>
      </c>
      <c r="D10628" s="21" t="s">
        <v>743</v>
      </c>
      <c r="E10628" s="21" t="s">
        <v>366</v>
      </c>
      <c r="F10628" s="12" t="n">
        <v>1</v>
      </c>
      <c r="G10628" s="19" t="n">
        <v>7.4</v>
      </c>
      <c r="H10628" s="19" t="n">
        <v>5.83</v>
      </c>
      <c r="I10628" s="19" t="n">
        <f aca="false">ROUND(F10628*G10628,2)</f>
        <v>7.4</v>
      </c>
      <c r="J10628" s="19" t="n">
        <f aca="false">ROUND(F10628*H10628,2)</f>
        <v>5.83</v>
      </c>
      <c r="K10628" s="19" t="n">
        <f aca="false">INDEX(Pricebook!$L$2:$L$1401,MATCH(D10628,Pricebook!$A$2:$A$1401,0))</f>
        <v>7.9</v>
      </c>
      <c r="L10628" s="19" t="n">
        <f aca="false">ROUND(F10628*K10628,2)</f>
        <v>7.9</v>
      </c>
      <c r="M10628" s="24" t="n">
        <f aca="false">DATE(YEAR(C10628),MONTH(C10628),1)</f>
        <v>46266</v>
      </c>
    </row>
    <row r="10629" customFormat="false" ht="15" hidden="false" customHeight="false" outlineLevel="0" collapsed="false">
      <c r="A10629" s="21" t="s">
        <v>4230</v>
      </c>
      <c r="B10629" s="21" t="s">
        <v>3499</v>
      </c>
      <c r="C10629" s="23" t="n">
        <v>46290</v>
      </c>
      <c r="D10629" s="21" t="s">
        <v>2438</v>
      </c>
      <c r="E10629" s="21" t="s">
        <v>2202</v>
      </c>
      <c r="F10629" s="12" t="n">
        <v>4</v>
      </c>
      <c r="G10629" s="19" t="n">
        <v>8.4</v>
      </c>
      <c r="H10629" s="19" t="n">
        <v>5.2</v>
      </c>
      <c r="I10629" s="19" t="n">
        <f aca="false">ROUND(F10629*G10629,2)</f>
        <v>33.6</v>
      </c>
      <c r="J10629" s="19" t="n">
        <f aca="false">ROUND(F10629*H10629,2)</f>
        <v>20.8</v>
      </c>
      <c r="K10629" s="19" t="n">
        <f aca="false">INDEX(Pricebook!$L$2:$L$1401,MATCH(D10629,Pricebook!$A$2:$A$1401,0))</f>
        <v>9</v>
      </c>
      <c r="L10629" s="19" t="n">
        <f aca="false">ROUND(F10629*K10629,2)</f>
        <v>36</v>
      </c>
      <c r="M10629" s="24" t="n">
        <f aca="false">DATE(YEAR(C10629),MONTH(C10629),1)</f>
        <v>46266</v>
      </c>
    </row>
    <row r="10630" customFormat="false" ht="15" hidden="false" customHeight="false" outlineLevel="0" collapsed="false">
      <c r="A10630" s="21" t="s">
        <v>4230</v>
      </c>
      <c r="B10630" s="21" t="s">
        <v>3499</v>
      </c>
      <c r="C10630" s="23" t="n">
        <v>46290</v>
      </c>
      <c r="D10630" s="21" t="s">
        <v>203</v>
      </c>
      <c r="E10630" s="21" t="s">
        <v>108</v>
      </c>
      <c r="F10630" s="12" t="n">
        <v>2</v>
      </c>
      <c r="G10630" s="19" t="n">
        <v>276</v>
      </c>
      <c r="H10630" s="19" t="n">
        <v>213.44</v>
      </c>
      <c r="I10630" s="19" t="n">
        <f aca="false">ROUND(F10630*G10630,2)</f>
        <v>552</v>
      </c>
      <c r="J10630" s="19" t="n">
        <f aca="false">ROUND(F10630*H10630,2)</f>
        <v>426.88</v>
      </c>
      <c r="K10630" s="19" t="n">
        <f aca="false">INDEX(Pricebook!$L$2:$L$1401,MATCH(D10630,Pricebook!$A$2:$A$1401,0))</f>
        <v>304.95</v>
      </c>
      <c r="L10630" s="19" t="n">
        <f aca="false">ROUND(F10630*K10630,2)</f>
        <v>609.9</v>
      </c>
      <c r="M10630" s="24" t="n">
        <f aca="false">DATE(YEAR(C10630),MONTH(C10630),1)</f>
        <v>46266</v>
      </c>
    </row>
    <row r="10631" customFormat="false" ht="15" hidden="false" customHeight="false" outlineLevel="0" collapsed="false">
      <c r="A10631" s="21" t="s">
        <v>4230</v>
      </c>
      <c r="B10631" s="21" t="s">
        <v>3499</v>
      </c>
      <c r="C10631" s="23" t="n">
        <v>46290</v>
      </c>
      <c r="D10631" s="21" t="s">
        <v>384</v>
      </c>
      <c r="E10631" s="21" t="s">
        <v>366</v>
      </c>
      <c r="F10631" s="12" t="n">
        <v>1</v>
      </c>
      <c r="G10631" s="19" t="n">
        <v>99.6</v>
      </c>
      <c r="H10631" s="19" t="n">
        <v>71.82</v>
      </c>
      <c r="I10631" s="19" t="n">
        <f aca="false">ROUND(F10631*G10631,2)</f>
        <v>99.6</v>
      </c>
      <c r="J10631" s="19" t="n">
        <f aca="false">ROUND(F10631*H10631,2)</f>
        <v>71.82</v>
      </c>
      <c r="K10631" s="19" t="n">
        <f aca="false">INDEX(Pricebook!$L$2:$L$1401,MATCH(D10631,Pricebook!$A$2:$A$1401,0))</f>
        <v>107.2</v>
      </c>
      <c r="L10631" s="19" t="n">
        <f aca="false">ROUND(F10631*K10631,2)</f>
        <v>107.2</v>
      </c>
      <c r="M10631" s="24" t="n">
        <f aca="false">DATE(YEAR(C10631),MONTH(C10631),1)</f>
        <v>46266</v>
      </c>
    </row>
    <row r="10632" customFormat="false" ht="15" hidden="false" customHeight="false" outlineLevel="0" collapsed="false">
      <c r="A10632" s="21" t="s">
        <v>4230</v>
      </c>
      <c r="B10632" s="21" t="s">
        <v>3499</v>
      </c>
      <c r="C10632" s="23" t="n">
        <v>46290</v>
      </c>
      <c r="D10632" s="21" t="s">
        <v>1414</v>
      </c>
      <c r="E10632" s="21" t="s">
        <v>971</v>
      </c>
      <c r="F10632" s="12" t="n">
        <v>3</v>
      </c>
      <c r="G10632" s="19" t="n">
        <v>46.3</v>
      </c>
      <c r="H10632" s="19" t="n">
        <v>37.25</v>
      </c>
      <c r="I10632" s="19" t="n">
        <f aca="false">ROUND(F10632*G10632,2)</f>
        <v>138.9</v>
      </c>
      <c r="J10632" s="19" t="n">
        <f aca="false">ROUND(F10632*H10632,2)</f>
        <v>111.75</v>
      </c>
      <c r="K10632" s="19" t="n">
        <f aca="false">INDEX(Pricebook!$L$2:$L$1401,MATCH(D10632,Pricebook!$A$2:$A$1401,0))</f>
        <v>53.25</v>
      </c>
      <c r="L10632" s="19" t="n">
        <f aca="false">ROUND(F10632*K10632,2)</f>
        <v>159.75</v>
      </c>
      <c r="M10632" s="24" t="n">
        <f aca="false">DATE(YEAR(C10632),MONTH(C10632),1)</f>
        <v>46266</v>
      </c>
    </row>
    <row r="10633" customFormat="false" ht="15" hidden="false" customHeight="false" outlineLevel="0" collapsed="false">
      <c r="A10633" s="21" t="s">
        <v>4230</v>
      </c>
      <c r="B10633" s="21" t="s">
        <v>3499</v>
      </c>
      <c r="C10633" s="23" t="n">
        <v>46290</v>
      </c>
      <c r="D10633" s="21" t="s">
        <v>885</v>
      </c>
      <c r="E10633" s="21" t="s">
        <v>366</v>
      </c>
      <c r="F10633" s="12" t="n">
        <v>2</v>
      </c>
      <c r="G10633" s="19" t="n">
        <v>22.85</v>
      </c>
      <c r="H10633" s="19" t="n">
        <v>16.48</v>
      </c>
      <c r="I10633" s="19" t="n">
        <f aca="false">ROUND(F10633*G10633,2)</f>
        <v>45.7</v>
      </c>
      <c r="J10633" s="19" t="n">
        <f aca="false">ROUND(F10633*H10633,2)</f>
        <v>32.96</v>
      </c>
      <c r="K10633" s="19" t="n">
        <f aca="false">INDEX(Pricebook!$L$2:$L$1401,MATCH(D10633,Pricebook!$A$2:$A$1401,0))</f>
        <v>24.6</v>
      </c>
      <c r="L10633" s="19" t="n">
        <f aca="false">ROUND(F10633*K10633,2)</f>
        <v>49.2</v>
      </c>
      <c r="M10633" s="24" t="n">
        <f aca="false">DATE(YEAR(C10633),MONTH(C10633),1)</f>
        <v>46266</v>
      </c>
    </row>
    <row r="10634" customFormat="false" ht="15" hidden="false" customHeight="false" outlineLevel="0" collapsed="false">
      <c r="A10634" s="21" t="s">
        <v>4230</v>
      </c>
      <c r="B10634" s="21" t="s">
        <v>3499</v>
      </c>
      <c r="C10634" s="23" t="n">
        <v>46290</v>
      </c>
      <c r="D10634" s="21" t="s">
        <v>2784</v>
      </c>
      <c r="E10634" s="21" t="s">
        <v>2748</v>
      </c>
      <c r="F10634" s="12" t="n">
        <v>5</v>
      </c>
      <c r="G10634" s="19" t="n">
        <v>10.35</v>
      </c>
      <c r="H10634" s="19" t="n">
        <v>6.59</v>
      </c>
      <c r="I10634" s="19" t="n">
        <f aca="false">ROUND(F10634*G10634,2)</f>
        <v>51.75</v>
      </c>
      <c r="J10634" s="19" t="n">
        <f aca="false">ROUND(F10634*H10634,2)</f>
        <v>32.95</v>
      </c>
      <c r="K10634" s="19" t="n">
        <f aca="false">INDEX(Pricebook!$L$2:$L$1401,MATCH(D10634,Pricebook!$A$2:$A$1401,0))</f>
        <v>11.4</v>
      </c>
      <c r="L10634" s="19" t="n">
        <f aca="false">ROUND(F10634*K10634,2)</f>
        <v>57</v>
      </c>
      <c r="M10634" s="24" t="n">
        <f aca="false">DATE(YEAR(C10634),MONTH(C10634),1)</f>
        <v>46266</v>
      </c>
    </row>
    <row r="10635" customFormat="false" ht="15" hidden="false" customHeight="false" outlineLevel="0" collapsed="false">
      <c r="A10635" s="21" t="s">
        <v>4231</v>
      </c>
      <c r="B10635" s="21" t="s">
        <v>3277</v>
      </c>
      <c r="C10635" s="23" t="n">
        <v>46290</v>
      </c>
      <c r="D10635" s="21" t="s">
        <v>2499</v>
      </c>
      <c r="E10635" s="21" t="s">
        <v>2466</v>
      </c>
      <c r="F10635" s="12" t="n">
        <v>1</v>
      </c>
      <c r="G10635" s="19" t="n">
        <v>49.5</v>
      </c>
      <c r="H10635" s="19" t="n">
        <v>30.69</v>
      </c>
      <c r="I10635" s="19" t="n">
        <f aca="false">ROUND(F10635*G10635,2)</f>
        <v>49.5</v>
      </c>
      <c r="J10635" s="19" t="n">
        <f aca="false">ROUND(F10635*H10635,2)</f>
        <v>30.69</v>
      </c>
      <c r="K10635" s="19" t="n">
        <f aca="false">INDEX(Pricebook!$L$2:$L$1401,MATCH(D10635,Pricebook!$A$2:$A$1401,0))</f>
        <v>51.15</v>
      </c>
      <c r="L10635" s="19" t="n">
        <f aca="false">ROUND(F10635*K10635,2)</f>
        <v>51.15</v>
      </c>
      <c r="M10635" s="24" t="n">
        <f aca="false">DATE(YEAR(C10635),MONTH(C10635),1)</f>
        <v>46266</v>
      </c>
    </row>
    <row r="10636" customFormat="false" ht="15" hidden="false" customHeight="false" outlineLevel="0" collapsed="false">
      <c r="A10636" s="21" t="s">
        <v>4231</v>
      </c>
      <c r="B10636" s="21" t="s">
        <v>3277</v>
      </c>
      <c r="C10636" s="23" t="n">
        <v>46290</v>
      </c>
      <c r="D10636" s="21" t="s">
        <v>2926</v>
      </c>
      <c r="E10636" s="21" t="s">
        <v>2748</v>
      </c>
      <c r="F10636" s="12" t="n">
        <v>7</v>
      </c>
      <c r="G10636" s="19" t="n">
        <v>5.9</v>
      </c>
      <c r="H10636" s="19" t="n">
        <v>3.53</v>
      </c>
      <c r="I10636" s="19" t="n">
        <f aca="false">ROUND(F10636*G10636,2)</f>
        <v>41.3</v>
      </c>
      <c r="J10636" s="19" t="n">
        <f aca="false">ROUND(F10636*H10636,2)</f>
        <v>24.71</v>
      </c>
      <c r="K10636" s="19" t="n">
        <f aca="false">INDEX(Pricebook!$L$2:$L$1401,MATCH(D10636,Pricebook!$A$2:$A$1401,0))</f>
        <v>6.45</v>
      </c>
      <c r="L10636" s="19" t="n">
        <f aca="false">ROUND(F10636*K10636,2)</f>
        <v>45.15</v>
      </c>
      <c r="M10636" s="24" t="n">
        <f aca="false">DATE(YEAR(C10636),MONTH(C10636),1)</f>
        <v>46266</v>
      </c>
    </row>
    <row r="10637" customFormat="false" ht="15" hidden="false" customHeight="false" outlineLevel="0" collapsed="false">
      <c r="A10637" s="21" t="s">
        <v>4231</v>
      </c>
      <c r="B10637" s="21" t="s">
        <v>3277</v>
      </c>
      <c r="C10637" s="23" t="n">
        <v>46290</v>
      </c>
      <c r="D10637" s="21" t="s">
        <v>2787</v>
      </c>
      <c r="E10637" s="21" t="s">
        <v>2748</v>
      </c>
      <c r="F10637" s="12" t="n">
        <v>7</v>
      </c>
      <c r="G10637" s="19" t="n">
        <v>18.55</v>
      </c>
      <c r="H10637" s="19" t="n">
        <v>11.04</v>
      </c>
      <c r="I10637" s="19" t="n">
        <f aca="false">ROUND(F10637*G10637,2)</f>
        <v>129.85</v>
      </c>
      <c r="J10637" s="19" t="n">
        <f aca="false">ROUND(F10637*H10637,2)</f>
        <v>77.28</v>
      </c>
      <c r="K10637" s="19" t="n">
        <f aca="false">INDEX(Pricebook!$L$2:$L$1401,MATCH(D10637,Pricebook!$A$2:$A$1401,0))</f>
        <v>20.1</v>
      </c>
      <c r="L10637" s="19" t="n">
        <f aca="false">ROUND(F10637*K10637,2)</f>
        <v>140.7</v>
      </c>
      <c r="M10637" s="24" t="n">
        <f aca="false">DATE(YEAR(C10637),MONTH(C10637),1)</f>
        <v>46266</v>
      </c>
    </row>
    <row r="10638" customFormat="false" ht="15" hidden="false" customHeight="false" outlineLevel="0" collapsed="false">
      <c r="A10638" s="21" t="s">
        <v>4231</v>
      </c>
      <c r="B10638" s="21" t="s">
        <v>3277</v>
      </c>
      <c r="C10638" s="23" t="n">
        <v>46290</v>
      </c>
      <c r="D10638" s="21" t="s">
        <v>569</v>
      </c>
      <c r="E10638" s="21" t="s">
        <v>366</v>
      </c>
      <c r="F10638" s="12" t="n">
        <v>2</v>
      </c>
      <c r="G10638" s="19" t="n">
        <v>29.75</v>
      </c>
      <c r="H10638" s="19" t="n">
        <v>23.47</v>
      </c>
      <c r="I10638" s="19" t="n">
        <f aca="false">ROUND(F10638*G10638,2)</f>
        <v>59.5</v>
      </c>
      <c r="J10638" s="19" t="n">
        <f aca="false">ROUND(F10638*H10638,2)</f>
        <v>46.94</v>
      </c>
      <c r="K10638" s="19" t="n">
        <f aca="false">INDEX(Pricebook!$L$2:$L$1401,MATCH(D10638,Pricebook!$A$2:$A$1401,0))</f>
        <v>31.75</v>
      </c>
      <c r="L10638" s="19" t="n">
        <f aca="false">ROUND(F10638*K10638,2)</f>
        <v>63.5</v>
      </c>
      <c r="M10638" s="24" t="n">
        <f aca="false">DATE(YEAR(C10638),MONTH(C10638),1)</f>
        <v>46266</v>
      </c>
    </row>
    <row r="10639" customFormat="false" ht="15" hidden="false" customHeight="false" outlineLevel="0" collapsed="false">
      <c r="A10639" s="21" t="s">
        <v>4231</v>
      </c>
      <c r="B10639" s="21" t="s">
        <v>3277</v>
      </c>
      <c r="C10639" s="23" t="n">
        <v>46290</v>
      </c>
      <c r="D10639" s="21" t="s">
        <v>378</v>
      </c>
      <c r="E10639" s="21" t="s">
        <v>366</v>
      </c>
      <c r="F10639" s="12" t="n">
        <v>1</v>
      </c>
      <c r="G10639" s="19" t="n">
        <v>10</v>
      </c>
      <c r="H10639" s="19" t="n">
        <v>7.12</v>
      </c>
      <c r="I10639" s="19" t="n">
        <f aca="false">ROUND(F10639*G10639,2)</f>
        <v>10</v>
      </c>
      <c r="J10639" s="19" t="n">
        <f aca="false">ROUND(F10639*H10639,2)</f>
        <v>7.12</v>
      </c>
      <c r="K10639" s="19" t="n">
        <f aca="false">INDEX(Pricebook!$L$2:$L$1401,MATCH(D10639,Pricebook!$A$2:$A$1401,0))</f>
        <v>10.65</v>
      </c>
      <c r="L10639" s="19" t="n">
        <f aca="false">ROUND(F10639*K10639,2)</f>
        <v>10.65</v>
      </c>
      <c r="M10639" s="24" t="n">
        <f aca="false">DATE(YEAR(C10639),MONTH(C10639),1)</f>
        <v>46266</v>
      </c>
    </row>
    <row r="10640" customFormat="false" ht="15" hidden="false" customHeight="false" outlineLevel="0" collapsed="false">
      <c r="A10640" s="21" t="s">
        <v>4231</v>
      </c>
      <c r="B10640" s="21" t="s">
        <v>3277</v>
      </c>
      <c r="C10640" s="23" t="n">
        <v>46290</v>
      </c>
      <c r="D10640" s="21" t="s">
        <v>2804</v>
      </c>
      <c r="E10640" s="21" t="s">
        <v>2748</v>
      </c>
      <c r="F10640" s="12" t="n">
        <v>3</v>
      </c>
      <c r="G10640" s="19" t="n">
        <v>12.4</v>
      </c>
      <c r="H10640" s="19" t="n">
        <v>7.43</v>
      </c>
      <c r="I10640" s="19" t="n">
        <f aca="false">ROUND(F10640*G10640,2)</f>
        <v>37.2</v>
      </c>
      <c r="J10640" s="19" t="n">
        <f aca="false">ROUND(F10640*H10640,2)</f>
        <v>22.29</v>
      </c>
      <c r="K10640" s="19" t="n">
        <f aca="false">INDEX(Pricebook!$L$2:$L$1401,MATCH(D10640,Pricebook!$A$2:$A$1401,0))</f>
        <v>13.55</v>
      </c>
      <c r="L10640" s="19" t="n">
        <f aca="false">ROUND(F10640*K10640,2)</f>
        <v>40.65</v>
      </c>
      <c r="M10640" s="24" t="n">
        <f aca="false">DATE(YEAR(C10640),MONTH(C10640),1)</f>
        <v>46266</v>
      </c>
    </row>
    <row r="10641" customFormat="false" ht="15" hidden="false" customHeight="false" outlineLevel="0" collapsed="false">
      <c r="A10641" s="21" t="s">
        <v>4231</v>
      </c>
      <c r="B10641" s="21" t="s">
        <v>3277</v>
      </c>
      <c r="C10641" s="23" t="n">
        <v>46290</v>
      </c>
      <c r="D10641" s="21" t="s">
        <v>2573</v>
      </c>
      <c r="E10641" s="21" t="s">
        <v>2466</v>
      </c>
      <c r="F10641" s="12" t="n">
        <v>1</v>
      </c>
      <c r="G10641" s="19" t="n">
        <v>32.4</v>
      </c>
      <c r="H10641" s="19" t="n">
        <v>22.76</v>
      </c>
      <c r="I10641" s="19" t="n">
        <f aca="false">ROUND(F10641*G10641,2)</f>
        <v>32.4</v>
      </c>
      <c r="J10641" s="19" t="n">
        <f aca="false">ROUND(F10641*H10641,2)</f>
        <v>22.76</v>
      </c>
      <c r="K10641" s="19" t="n">
        <f aca="false">INDEX(Pricebook!$L$2:$L$1401,MATCH(D10641,Pricebook!$A$2:$A$1401,0))</f>
        <v>33.5</v>
      </c>
      <c r="L10641" s="19" t="n">
        <f aca="false">ROUND(F10641*K10641,2)</f>
        <v>33.5</v>
      </c>
      <c r="M10641" s="24" t="n">
        <f aca="false">DATE(YEAR(C10641),MONTH(C10641),1)</f>
        <v>46266</v>
      </c>
    </row>
    <row r="10642" customFormat="false" ht="15" hidden="false" customHeight="false" outlineLevel="0" collapsed="false">
      <c r="A10642" s="21" t="s">
        <v>4231</v>
      </c>
      <c r="B10642" s="21" t="s">
        <v>3277</v>
      </c>
      <c r="C10642" s="23" t="n">
        <v>46290</v>
      </c>
      <c r="D10642" s="21" t="s">
        <v>2796</v>
      </c>
      <c r="E10642" s="21" t="s">
        <v>2748</v>
      </c>
      <c r="F10642" s="12" t="n">
        <v>5</v>
      </c>
      <c r="G10642" s="19" t="n">
        <v>12.4</v>
      </c>
      <c r="H10642" s="19" t="n">
        <v>7.38</v>
      </c>
      <c r="I10642" s="19" t="n">
        <f aca="false">ROUND(F10642*G10642,2)</f>
        <v>62</v>
      </c>
      <c r="J10642" s="19" t="n">
        <f aca="false">ROUND(F10642*H10642,2)</f>
        <v>36.9</v>
      </c>
      <c r="K10642" s="19" t="n">
        <f aca="false">INDEX(Pricebook!$L$2:$L$1401,MATCH(D10642,Pricebook!$A$2:$A$1401,0))</f>
        <v>13.45</v>
      </c>
      <c r="L10642" s="19" t="n">
        <f aca="false">ROUND(F10642*K10642,2)</f>
        <v>67.25</v>
      </c>
      <c r="M10642" s="24" t="n">
        <f aca="false">DATE(YEAR(C10642),MONTH(C10642),1)</f>
        <v>46266</v>
      </c>
    </row>
    <row r="10643" customFormat="false" ht="15" hidden="false" customHeight="false" outlineLevel="0" collapsed="false">
      <c r="A10643" s="21" t="s">
        <v>4231</v>
      </c>
      <c r="B10643" s="21" t="s">
        <v>3277</v>
      </c>
      <c r="C10643" s="23" t="n">
        <v>46290</v>
      </c>
      <c r="D10643" s="21" t="s">
        <v>2469</v>
      </c>
      <c r="E10643" s="21" t="s">
        <v>2466</v>
      </c>
      <c r="F10643" s="12" t="n">
        <v>4</v>
      </c>
      <c r="G10643" s="19" t="n">
        <v>74.3</v>
      </c>
      <c r="H10643" s="19" t="n">
        <v>54.45</v>
      </c>
      <c r="I10643" s="19" t="n">
        <f aca="false">ROUND(F10643*G10643,2)</f>
        <v>297.2</v>
      </c>
      <c r="J10643" s="19" t="n">
        <f aca="false">ROUND(F10643*H10643,2)</f>
        <v>217.8</v>
      </c>
      <c r="K10643" s="19" t="n">
        <f aca="false">INDEX(Pricebook!$L$2:$L$1401,MATCH(D10643,Pricebook!$A$2:$A$1401,0))</f>
        <v>77.8</v>
      </c>
      <c r="L10643" s="19" t="n">
        <f aca="false">ROUND(F10643*K10643,2)</f>
        <v>311.2</v>
      </c>
      <c r="M10643" s="24" t="n">
        <f aca="false">DATE(YEAR(C10643),MONTH(C10643),1)</f>
        <v>46266</v>
      </c>
    </row>
    <row r="10644" customFormat="false" ht="15" hidden="false" customHeight="false" outlineLevel="0" collapsed="false">
      <c r="A10644" s="21" t="s">
        <v>4231</v>
      </c>
      <c r="B10644" s="21" t="s">
        <v>3277</v>
      </c>
      <c r="C10644" s="23" t="n">
        <v>46290</v>
      </c>
      <c r="D10644" s="21" t="s">
        <v>2838</v>
      </c>
      <c r="E10644" s="21" t="s">
        <v>2748</v>
      </c>
      <c r="F10644" s="12" t="n">
        <v>1</v>
      </c>
      <c r="G10644" s="19" t="n">
        <v>11.1</v>
      </c>
      <c r="H10644" s="19" t="n">
        <v>6.62</v>
      </c>
      <c r="I10644" s="19" t="n">
        <f aca="false">ROUND(F10644*G10644,2)</f>
        <v>11.1</v>
      </c>
      <c r="J10644" s="19" t="n">
        <f aca="false">ROUND(F10644*H10644,2)</f>
        <v>6.62</v>
      </c>
      <c r="K10644" s="19" t="n">
        <f aca="false">INDEX(Pricebook!$L$2:$L$1401,MATCH(D10644,Pricebook!$A$2:$A$1401,0))</f>
        <v>12.05</v>
      </c>
      <c r="L10644" s="19" t="n">
        <f aca="false">ROUND(F10644*K10644,2)</f>
        <v>12.05</v>
      </c>
      <c r="M10644" s="24" t="n">
        <f aca="false">DATE(YEAR(C10644),MONTH(C10644),1)</f>
        <v>46266</v>
      </c>
    </row>
    <row r="10645" customFormat="false" ht="15" hidden="false" customHeight="false" outlineLevel="0" collapsed="false">
      <c r="A10645" s="21" t="s">
        <v>4231</v>
      </c>
      <c r="B10645" s="21" t="s">
        <v>3277</v>
      </c>
      <c r="C10645" s="23" t="n">
        <v>46290</v>
      </c>
      <c r="D10645" s="21" t="s">
        <v>2509</v>
      </c>
      <c r="E10645" s="21" t="s">
        <v>2466</v>
      </c>
      <c r="F10645" s="12" t="n">
        <v>8</v>
      </c>
      <c r="G10645" s="19" t="n">
        <v>7.3</v>
      </c>
      <c r="H10645" s="19" t="n">
        <v>4.58</v>
      </c>
      <c r="I10645" s="19" t="n">
        <f aca="false">ROUND(F10645*G10645,2)</f>
        <v>58.4</v>
      </c>
      <c r="J10645" s="19" t="n">
        <f aca="false">ROUND(F10645*H10645,2)</f>
        <v>36.64</v>
      </c>
      <c r="K10645" s="19" t="n">
        <f aca="false">INDEX(Pricebook!$L$2:$L$1401,MATCH(D10645,Pricebook!$A$2:$A$1401,0))</f>
        <v>7.65</v>
      </c>
      <c r="L10645" s="19" t="n">
        <f aca="false">ROUND(F10645*K10645,2)</f>
        <v>61.2</v>
      </c>
      <c r="M10645" s="24" t="n">
        <f aca="false">DATE(YEAR(C10645),MONTH(C10645),1)</f>
        <v>46266</v>
      </c>
    </row>
    <row r="10646" customFormat="false" ht="15" hidden="false" customHeight="false" outlineLevel="0" collapsed="false">
      <c r="A10646" s="21" t="s">
        <v>4231</v>
      </c>
      <c r="B10646" s="21" t="s">
        <v>3277</v>
      </c>
      <c r="C10646" s="23" t="n">
        <v>46290</v>
      </c>
      <c r="D10646" s="21" t="s">
        <v>749</v>
      </c>
      <c r="E10646" s="21" t="s">
        <v>366</v>
      </c>
      <c r="F10646" s="12" t="n">
        <v>1</v>
      </c>
      <c r="G10646" s="19" t="n">
        <v>197.5</v>
      </c>
      <c r="H10646" s="19" t="n">
        <v>142.05</v>
      </c>
      <c r="I10646" s="19" t="n">
        <f aca="false">ROUND(F10646*G10646,2)</f>
        <v>197.5</v>
      </c>
      <c r="J10646" s="19" t="n">
        <f aca="false">ROUND(F10646*H10646,2)</f>
        <v>142.05</v>
      </c>
      <c r="K10646" s="19" t="n">
        <f aca="false">INDEX(Pricebook!$L$2:$L$1401,MATCH(D10646,Pricebook!$A$2:$A$1401,0))</f>
        <v>212.05</v>
      </c>
      <c r="L10646" s="19" t="n">
        <f aca="false">ROUND(F10646*K10646,2)</f>
        <v>212.05</v>
      </c>
      <c r="M10646" s="24" t="n">
        <f aca="false">DATE(YEAR(C10646),MONTH(C10646),1)</f>
        <v>46266</v>
      </c>
    </row>
    <row r="10647" customFormat="false" ht="15" hidden="false" customHeight="false" outlineLevel="0" collapsed="false">
      <c r="A10647" s="21" t="s">
        <v>4231</v>
      </c>
      <c r="B10647" s="21" t="s">
        <v>3277</v>
      </c>
      <c r="C10647" s="23" t="n">
        <v>46290</v>
      </c>
      <c r="D10647" s="21" t="s">
        <v>679</v>
      </c>
      <c r="E10647" s="21" t="s">
        <v>366</v>
      </c>
      <c r="F10647" s="12" t="n">
        <v>1</v>
      </c>
      <c r="G10647" s="19" t="n">
        <v>59.15</v>
      </c>
      <c r="H10647" s="19" t="n">
        <v>44.88</v>
      </c>
      <c r="I10647" s="19" t="n">
        <f aca="false">ROUND(F10647*G10647,2)</f>
        <v>59.15</v>
      </c>
      <c r="J10647" s="19" t="n">
        <f aca="false">ROUND(F10647*H10647,2)</f>
        <v>44.88</v>
      </c>
      <c r="K10647" s="19" t="n">
        <f aca="false">INDEX(Pricebook!$L$2:$L$1401,MATCH(D10647,Pricebook!$A$2:$A$1401,0))</f>
        <v>64.15</v>
      </c>
      <c r="L10647" s="19" t="n">
        <f aca="false">ROUND(F10647*K10647,2)</f>
        <v>64.15</v>
      </c>
      <c r="M10647" s="24" t="n">
        <f aca="false">DATE(YEAR(C10647),MONTH(C10647),1)</f>
        <v>46266</v>
      </c>
    </row>
    <row r="10648" customFormat="false" ht="15" hidden="false" customHeight="false" outlineLevel="0" collapsed="false">
      <c r="A10648" s="21" t="s">
        <v>4232</v>
      </c>
      <c r="B10648" s="21" t="s">
        <v>3686</v>
      </c>
      <c r="C10648" s="23" t="n">
        <v>46290</v>
      </c>
      <c r="D10648" s="21" t="s">
        <v>1164</v>
      </c>
      <c r="E10648" s="21" t="s">
        <v>971</v>
      </c>
      <c r="F10648" s="12" t="n">
        <v>1</v>
      </c>
      <c r="G10648" s="19" t="n">
        <v>151.35</v>
      </c>
      <c r="H10648" s="19" t="n">
        <v>132.77</v>
      </c>
      <c r="I10648" s="19" t="n">
        <f aca="false">ROUND(F10648*G10648,2)</f>
        <v>151.35</v>
      </c>
      <c r="J10648" s="19" t="n">
        <f aca="false">ROUND(F10648*H10648,2)</f>
        <v>132.77</v>
      </c>
      <c r="K10648" s="19" t="n">
        <f aca="false">INDEX(Pricebook!$L$2:$L$1401,MATCH(D10648,Pricebook!$A$2:$A$1401,0))</f>
        <v>174.7</v>
      </c>
      <c r="L10648" s="19" t="n">
        <f aca="false">ROUND(F10648*K10648,2)</f>
        <v>174.7</v>
      </c>
      <c r="M10648" s="24" t="n">
        <f aca="false">DATE(YEAR(C10648),MONTH(C10648),1)</f>
        <v>46266</v>
      </c>
    </row>
    <row r="10649" customFormat="false" ht="15" hidden="false" customHeight="false" outlineLevel="0" collapsed="false">
      <c r="A10649" s="21" t="s">
        <v>4232</v>
      </c>
      <c r="B10649" s="21" t="s">
        <v>3686</v>
      </c>
      <c r="C10649" s="23" t="n">
        <v>46290</v>
      </c>
      <c r="D10649" s="21" t="s">
        <v>1030</v>
      </c>
      <c r="E10649" s="21" t="s">
        <v>971</v>
      </c>
      <c r="F10649" s="12" t="n">
        <v>8</v>
      </c>
      <c r="G10649" s="19" t="n">
        <v>2.3</v>
      </c>
      <c r="H10649" s="19" t="n">
        <v>1.87</v>
      </c>
      <c r="I10649" s="19" t="n">
        <f aca="false">ROUND(F10649*G10649,2)</f>
        <v>18.4</v>
      </c>
      <c r="J10649" s="19" t="n">
        <f aca="false">ROUND(F10649*H10649,2)</f>
        <v>14.96</v>
      </c>
      <c r="K10649" s="19" t="n">
        <f aca="false">INDEX(Pricebook!$L$2:$L$1401,MATCH(D10649,Pricebook!$A$2:$A$1401,0))</f>
        <v>2.7</v>
      </c>
      <c r="L10649" s="19" t="n">
        <f aca="false">ROUND(F10649*K10649,2)</f>
        <v>21.6</v>
      </c>
      <c r="M10649" s="24" t="n">
        <f aca="false">DATE(YEAR(C10649),MONTH(C10649),1)</f>
        <v>46266</v>
      </c>
    </row>
    <row r="10650" customFormat="false" ht="15" hidden="false" customHeight="false" outlineLevel="0" collapsed="false">
      <c r="A10650" s="21" t="s">
        <v>4232</v>
      </c>
      <c r="B10650" s="21" t="s">
        <v>3686</v>
      </c>
      <c r="C10650" s="23" t="n">
        <v>46290</v>
      </c>
      <c r="D10650" s="21" t="s">
        <v>567</v>
      </c>
      <c r="E10650" s="21" t="s">
        <v>366</v>
      </c>
      <c r="F10650" s="12" t="n">
        <v>4</v>
      </c>
      <c r="G10650" s="19" t="n">
        <v>7.35</v>
      </c>
      <c r="H10650" s="19" t="n">
        <v>5.56</v>
      </c>
      <c r="I10650" s="19" t="n">
        <f aca="false">ROUND(F10650*G10650,2)</f>
        <v>29.4</v>
      </c>
      <c r="J10650" s="19" t="n">
        <f aca="false">ROUND(F10650*H10650,2)</f>
        <v>22.24</v>
      </c>
      <c r="K10650" s="19" t="n">
        <f aca="false">INDEX(Pricebook!$L$2:$L$1401,MATCH(D10650,Pricebook!$A$2:$A$1401,0))</f>
        <v>7.85</v>
      </c>
      <c r="L10650" s="19" t="n">
        <f aca="false">ROUND(F10650*K10650,2)</f>
        <v>31.4</v>
      </c>
      <c r="M10650" s="24" t="n">
        <f aca="false">DATE(YEAR(C10650),MONTH(C10650),1)</f>
        <v>46266</v>
      </c>
    </row>
    <row r="10651" customFormat="false" ht="15" hidden="false" customHeight="false" outlineLevel="0" collapsed="false">
      <c r="A10651" s="21" t="s">
        <v>4232</v>
      </c>
      <c r="B10651" s="21" t="s">
        <v>3686</v>
      </c>
      <c r="C10651" s="23" t="n">
        <v>46290</v>
      </c>
      <c r="D10651" s="21" t="s">
        <v>2553</v>
      </c>
      <c r="E10651" s="21" t="s">
        <v>2466</v>
      </c>
      <c r="F10651" s="12" t="n">
        <v>2</v>
      </c>
      <c r="G10651" s="19" t="n">
        <v>85.3</v>
      </c>
      <c r="H10651" s="19" t="n">
        <v>60.98</v>
      </c>
      <c r="I10651" s="19" t="n">
        <f aca="false">ROUND(F10651*G10651,2)</f>
        <v>170.6</v>
      </c>
      <c r="J10651" s="19" t="n">
        <f aca="false">ROUND(F10651*H10651,2)</f>
        <v>121.96</v>
      </c>
      <c r="K10651" s="19" t="n">
        <f aca="false">INDEX(Pricebook!$L$2:$L$1401,MATCH(D10651,Pricebook!$A$2:$A$1401,0))</f>
        <v>89.7</v>
      </c>
      <c r="L10651" s="19" t="n">
        <f aca="false">ROUND(F10651*K10651,2)</f>
        <v>179.4</v>
      </c>
      <c r="M10651" s="24" t="n">
        <f aca="false">DATE(YEAR(C10651),MONTH(C10651),1)</f>
        <v>46266</v>
      </c>
    </row>
    <row r="10652" customFormat="false" ht="15" hidden="false" customHeight="false" outlineLevel="0" collapsed="false">
      <c r="A10652" s="21" t="s">
        <v>4232</v>
      </c>
      <c r="B10652" s="21" t="s">
        <v>3686</v>
      </c>
      <c r="C10652" s="23" t="n">
        <v>46290</v>
      </c>
      <c r="D10652" s="21" t="s">
        <v>340</v>
      </c>
      <c r="E10652" s="21" t="s">
        <v>108</v>
      </c>
      <c r="F10652" s="12" t="n">
        <v>1</v>
      </c>
      <c r="G10652" s="19" t="n">
        <v>30</v>
      </c>
      <c r="H10652" s="19" t="n">
        <v>23.1</v>
      </c>
      <c r="I10652" s="19" t="n">
        <f aca="false">ROUND(F10652*G10652,2)</f>
        <v>30</v>
      </c>
      <c r="J10652" s="19" t="n">
        <f aca="false">ROUND(F10652*H10652,2)</f>
        <v>23.1</v>
      </c>
      <c r="K10652" s="19" t="n">
        <f aca="false">INDEX(Pricebook!$L$2:$L$1401,MATCH(D10652,Pricebook!$A$2:$A$1401,0))</f>
        <v>33</v>
      </c>
      <c r="L10652" s="19" t="n">
        <f aca="false">ROUND(F10652*K10652,2)</f>
        <v>33</v>
      </c>
      <c r="M10652" s="24" t="n">
        <f aca="false">DATE(YEAR(C10652),MONTH(C10652),1)</f>
        <v>46266</v>
      </c>
    </row>
    <row r="10653" customFormat="false" ht="15" hidden="false" customHeight="false" outlineLevel="0" collapsed="false">
      <c r="A10653" s="21" t="s">
        <v>4233</v>
      </c>
      <c r="B10653" s="21" t="s">
        <v>3677</v>
      </c>
      <c r="C10653" s="23" t="n">
        <v>46290</v>
      </c>
      <c r="D10653" s="21" t="s">
        <v>2776</v>
      </c>
      <c r="E10653" s="21" t="s">
        <v>2748</v>
      </c>
      <c r="F10653" s="12" t="n">
        <v>4</v>
      </c>
      <c r="G10653" s="19" t="n">
        <v>43.95</v>
      </c>
      <c r="H10653" s="19" t="n">
        <v>26.7</v>
      </c>
      <c r="I10653" s="19" t="n">
        <f aca="false">ROUND(F10653*G10653,2)</f>
        <v>175.8</v>
      </c>
      <c r="J10653" s="19" t="n">
        <f aca="false">ROUND(F10653*H10653,2)</f>
        <v>106.8</v>
      </c>
      <c r="K10653" s="19" t="n">
        <f aca="false">INDEX(Pricebook!$L$2:$L$1401,MATCH(D10653,Pricebook!$A$2:$A$1401,0))</f>
        <v>48.55</v>
      </c>
      <c r="L10653" s="19" t="n">
        <f aca="false">ROUND(F10653*K10653,2)</f>
        <v>194.2</v>
      </c>
      <c r="M10653" s="24" t="n">
        <f aca="false">DATE(YEAR(C10653),MONTH(C10653),1)</f>
        <v>46266</v>
      </c>
    </row>
    <row r="10654" customFormat="false" ht="15" hidden="false" customHeight="false" outlineLevel="0" collapsed="false">
      <c r="A10654" s="21" t="s">
        <v>4233</v>
      </c>
      <c r="B10654" s="21" t="s">
        <v>3677</v>
      </c>
      <c r="C10654" s="23" t="n">
        <v>46290</v>
      </c>
      <c r="D10654" s="21" t="s">
        <v>1302</v>
      </c>
      <c r="E10654" s="21" t="s">
        <v>971</v>
      </c>
      <c r="F10654" s="12" t="n">
        <v>6</v>
      </c>
      <c r="G10654" s="19" t="n">
        <v>6.15</v>
      </c>
      <c r="H10654" s="19" t="n">
        <v>4.99</v>
      </c>
      <c r="I10654" s="19" t="n">
        <f aca="false">ROUND(F10654*G10654,2)</f>
        <v>36.9</v>
      </c>
      <c r="J10654" s="19" t="n">
        <f aca="false">ROUND(F10654*H10654,2)</f>
        <v>29.94</v>
      </c>
      <c r="K10654" s="19" t="n">
        <f aca="false">INDEX(Pricebook!$L$2:$L$1401,MATCH(D10654,Pricebook!$A$2:$A$1401,0))</f>
        <v>7.15</v>
      </c>
      <c r="L10654" s="19" t="n">
        <f aca="false">ROUND(F10654*K10654,2)</f>
        <v>42.9</v>
      </c>
      <c r="M10654" s="24" t="n">
        <f aca="false">DATE(YEAR(C10654),MONTH(C10654),1)</f>
        <v>46266</v>
      </c>
    </row>
    <row r="10655" customFormat="false" ht="15" hidden="false" customHeight="false" outlineLevel="0" collapsed="false">
      <c r="A10655" s="21" t="s">
        <v>4233</v>
      </c>
      <c r="B10655" s="21" t="s">
        <v>3677</v>
      </c>
      <c r="C10655" s="23" t="n">
        <v>46290</v>
      </c>
      <c r="D10655" s="21" t="s">
        <v>2852</v>
      </c>
      <c r="E10655" s="21" t="s">
        <v>2748</v>
      </c>
      <c r="F10655" s="12" t="n">
        <v>6</v>
      </c>
      <c r="G10655" s="19" t="n">
        <v>50.95</v>
      </c>
      <c r="H10655" s="19" t="n">
        <v>30.57</v>
      </c>
      <c r="I10655" s="19" t="n">
        <f aca="false">ROUND(F10655*G10655,2)</f>
        <v>305.7</v>
      </c>
      <c r="J10655" s="19" t="n">
        <f aca="false">ROUND(F10655*H10655,2)</f>
        <v>183.42</v>
      </c>
      <c r="K10655" s="19" t="n">
        <f aca="false">INDEX(Pricebook!$L$2:$L$1401,MATCH(D10655,Pricebook!$A$2:$A$1401,0))</f>
        <v>55.6</v>
      </c>
      <c r="L10655" s="19" t="n">
        <f aca="false">ROUND(F10655*K10655,2)</f>
        <v>333.6</v>
      </c>
      <c r="M10655" s="24" t="n">
        <f aca="false">DATE(YEAR(C10655),MONTH(C10655),1)</f>
        <v>46266</v>
      </c>
    </row>
    <row r="10656" customFormat="false" ht="15" hidden="false" customHeight="false" outlineLevel="0" collapsed="false">
      <c r="A10656" s="21" t="s">
        <v>4233</v>
      </c>
      <c r="B10656" s="21" t="s">
        <v>3677</v>
      </c>
      <c r="C10656" s="23" t="n">
        <v>46290</v>
      </c>
      <c r="D10656" s="21" t="s">
        <v>2766</v>
      </c>
      <c r="E10656" s="21" t="s">
        <v>2748</v>
      </c>
      <c r="F10656" s="12" t="n">
        <v>2</v>
      </c>
      <c r="G10656" s="19" t="n">
        <v>4.45</v>
      </c>
      <c r="H10656" s="19" t="n">
        <v>2.63</v>
      </c>
      <c r="I10656" s="19" t="n">
        <f aca="false">ROUND(F10656*G10656,2)</f>
        <v>8.9</v>
      </c>
      <c r="J10656" s="19" t="n">
        <f aca="false">ROUND(F10656*H10656,2)</f>
        <v>5.26</v>
      </c>
      <c r="K10656" s="19" t="n">
        <f aca="false">INDEX(Pricebook!$L$2:$L$1401,MATCH(D10656,Pricebook!$A$2:$A$1401,0))</f>
        <v>4.8</v>
      </c>
      <c r="L10656" s="19" t="n">
        <f aca="false">ROUND(F10656*K10656,2)</f>
        <v>9.6</v>
      </c>
      <c r="M10656" s="24" t="n">
        <f aca="false">DATE(YEAR(C10656),MONTH(C10656),1)</f>
        <v>46266</v>
      </c>
    </row>
    <row r="10657" customFormat="false" ht="15" hidden="false" customHeight="false" outlineLevel="0" collapsed="false">
      <c r="A10657" s="21" t="s">
        <v>4233</v>
      </c>
      <c r="B10657" s="21" t="s">
        <v>3677</v>
      </c>
      <c r="C10657" s="23" t="n">
        <v>46290</v>
      </c>
      <c r="D10657" s="21" t="s">
        <v>1436</v>
      </c>
      <c r="E10657" s="21" t="s">
        <v>971</v>
      </c>
      <c r="F10657" s="12" t="n">
        <v>53</v>
      </c>
      <c r="G10657" s="19" t="n">
        <v>2.1</v>
      </c>
      <c r="H10657" s="19" t="n">
        <v>1.69</v>
      </c>
      <c r="I10657" s="19" t="n">
        <f aca="false">ROUND(F10657*G10657,2)</f>
        <v>111.3</v>
      </c>
      <c r="J10657" s="19" t="n">
        <f aca="false">ROUND(F10657*H10657,2)</f>
        <v>89.57</v>
      </c>
      <c r="K10657" s="19" t="n">
        <f aca="false">INDEX(Pricebook!$L$2:$L$1401,MATCH(D10657,Pricebook!$A$2:$A$1401,0))</f>
        <v>2.45</v>
      </c>
      <c r="L10657" s="19" t="n">
        <f aca="false">ROUND(F10657*K10657,2)</f>
        <v>129.85</v>
      </c>
      <c r="M10657" s="24" t="n">
        <f aca="false">DATE(YEAR(C10657),MONTH(C10657),1)</f>
        <v>46266</v>
      </c>
    </row>
    <row r="10658" customFormat="false" ht="15" hidden="false" customHeight="false" outlineLevel="0" collapsed="false">
      <c r="A10658" s="21" t="s">
        <v>4233</v>
      </c>
      <c r="B10658" s="21" t="s">
        <v>3677</v>
      </c>
      <c r="C10658" s="23" t="n">
        <v>46290</v>
      </c>
      <c r="D10658" s="21" t="s">
        <v>1082</v>
      </c>
      <c r="E10658" s="21" t="s">
        <v>971</v>
      </c>
      <c r="F10658" s="12" t="n">
        <v>11</v>
      </c>
      <c r="G10658" s="19" t="n">
        <v>2.1</v>
      </c>
      <c r="H10658" s="19" t="n">
        <v>1.66</v>
      </c>
      <c r="I10658" s="19" t="n">
        <f aca="false">ROUND(F10658*G10658,2)</f>
        <v>23.1</v>
      </c>
      <c r="J10658" s="19" t="n">
        <f aca="false">ROUND(F10658*H10658,2)</f>
        <v>18.26</v>
      </c>
      <c r="K10658" s="19" t="n">
        <f aca="false">INDEX(Pricebook!$L$2:$L$1401,MATCH(D10658,Pricebook!$A$2:$A$1401,0))</f>
        <v>2.4</v>
      </c>
      <c r="L10658" s="19" t="n">
        <f aca="false">ROUND(F10658*K10658,2)</f>
        <v>26.4</v>
      </c>
      <c r="M10658" s="24" t="n">
        <f aca="false">DATE(YEAR(C10658),MONTH(C10658),1)</f>
        <v>46266</v>
      </c>
    </row>
    <row r="10659" customFormat="false" ht="15" hidden="false" customHeight="false" outlineLevel="0" collapsed="false">
      <c r="A10659" s="21" t="s">
        <v>4233</v>
      </c>
      <c r="B10659" s="21" t="s">
        <v>3677</v>
      </c>
      <c r="C10659" s="23" t="n">
        <v>46290</v>
      </c>
      <c r="D10659" s="21" t="s">
        <v>1174</v>
      </c>
      <c r="E10659" s="21" t="s">
        <v>971</v>
      </c>
      <c r="F10659" s="12" t="n">
        <v>2</v>
      </c>
      <c r="G10659" s="19" t="n">
        <v>694.3</v>
      </c>
      <c r="H10659" s="19" t="n">
        <v>567.06</v>
      </c>
      <c r="I10659" s="19" t="n">
        <f aca="false">ROUND(F10659*G10659,2)</f>
        <v>1388.6</v>
      </c>
      <c r="J10659" s="19" t="n">
        <f aca="false">ROUND(F10659*H10659,2)</f>
        <v>1134.12</v>
      </c>
      <c r="K10659" s="19" t="n">
        <f aca="false">INDEX(Pricebook!$L$2:$L$1401,MATCH(D10659,Pricebook!$A$2:$A$1401,0))</f>
        <v>810.1</v>
      </c>
      <c r="L10659" s="19" t="n">
        <f aca="false">ROUND(F10659*K10659,2)</f>
        <v>1620.2</v>
      </c>
      <c r="M10659" s="24" t="n">
        <f aca="false">DATE(YEAR(C10659),MONTH(C10659),1)</f>
        <v>46266</v>
      </c>
    </row>
    <row r="10660" customFormat="false" ht="15" hidden="false" customHeight="false" outlineLevel="0" collapsed="false">
      <c r="A10660" s="21" t="s">
        <v>4233</v>
      </c>
      <c r="B10660" s="21" t="s">
        <v>3677</v>
      </c>
      <c r="C10660" s="23" t="n">
        <v>46290</v>
      </c>
      <c r="D10660" s="21" t="s">
        <v>1436</v>
      </c>
      <c r="E10660" s="21" t="s">
        <v>971</v>
      </c>
      <c r="F10660" s="12" t="n">
        <v>47</v>
      </c>
      <c r="G10660" s="19" t="n">
        <v>2.1</v>
      </c>
      <c r="H10660" s="19" t="n">
        <v>1.69</v>
      </c>
      <c r="I10660" s="19" t="n">
        <f aca="false">ROUND(F10660*G10660,2)</f>
        <v>98.7</v>
      </c>
      <c r="J10660" s="19" t="n">
        <f aca="false">ROUND(F10660*H10660,2)</f>
        <v>79.43</v>
      </c>
      <c r="K10660" s="19" t="n">
        <f aca="false">INDEX(Pricebook!$L$2:$L$1401,MATCH(D10660,Pricebook!$A$2:$A$1401,0))</f>
        <v>2.45</v>
      </c>
      <c r="L10660" s="19" t="n">
        <f aca="false">ROUND(F10660*K10660,2)</f>
        <v>115.15</v>
      </c>
      <c r="M10660" s="24" t="n">
        <f aca="false">DATE(YEAR(C10660),MONTH(C10660),1)</f>
        <v>46266</v>
      </c>
    </row>
    <row r="10661" customFormat="false" ht="15" hidden="false" customHeight="false" outlineLevel="0" collapsed="false">
      <c r="A10661" s="21" t="s">
        <v>4233</v>
      </c>
      <c r="B10661" s="21" t="s">
        <v>3677</v>
      </c>
      <c r="C10661" s="23" t="n">
        <v>46290</v>
      </c>
      <c r="D10661" s="21" t="s">
        <v>2906</v>
      </c>
      <c r="E10661" s="21" t="s">
        <v>2748</v>
      </c>
      <c r="F10661" s="12" t="n">
        <v>5</v>
      </c>
      <c r="G10661" s="19" t="n">
        <v>2.95</v>
      </c>
      <c r="H10661" s="19" t="n">
        <v>1.77</v>
      </c>
      <c r="I10661" s="19" t="n">
        <f aca="false">ROUND(F10661*G10661,2)</f>
        <v>14.75</v>
      </c>
      <c r="J10661" s="19" t="n">
        <f aca="false">ROUND(F10661*H10661,2)</f>
        <v>8.85</v>
      </c>
      <c r="K10661" s="19" t="n">
        <f aca="false">INDEX(Pricebook!$L$2:$L$1401,MATCH(D10661,Pricebook!$A$2:$A$1401,0))</f>
        <v>3.25</v>
      </c>
      <c r="L10661" s="19" t="n">
        <f aca="false">ROUND(F10661*K10661,2)</f>
        <v>16.25</v>
      </c>
      <c r="M10661" s="24" t="n">
        <f aca="false">DATE(YEAR(C10661),MONTH(C10661),1)</f>
        <v>46266</v>
      </c>
    </row>
    <row r="10662" customFormat="false" ht="15" hidden="false" customHeight="false" outlineLevel="0" collapsed="false">
      <c r="A10662" s="21" t="s">
        <v>4233</v>
      </c>
      <c r="B10662" s="21" t="s">
        <v>3677</v>
      </c>
      <c r="C10662" s="23" t="n">
        <v>46290</v>
      </c>
      <c r="D10662" s="21" t="s">
        <v>2746</v>
      </c>
      <c r="E10662" s="21" t="s">
        <v>2748</v>
      </c>
      <c r="F10662" s="12" t="n">
        <v>1</v>
      </c>
      <c r="G10662" s="19" t="n">
        <v>29.5</v>
      </c>
      <c r="H10662" s="19" t="n">
        <v>17.81</v>
      </c>
      <c r="I10662" s="19" t="n">
        <f aca="false">ROUND(F10662*G10662,2)</f>
        <v>29.5</v>
      </c>
      <c r="J10662" s="19" t="n">
        <f aca="false">ROUND(F10662*H10662,2)</f>
        <v>17.81</v>
      </c>
      <c r="K10662" s="19" t="n">
        <f aca="false">INDEX(Pricebook!$L$2:$L$1401,MATCH(D10662,Pricebook!$A$2:$A$1401,0))</f>
        <v>32.4</v>
      </c>
      <c r="L10662" s="19" t="n">
        <f aca="false">ROUND(F10662*K10662,2)</f>
        <v>32.4</v>
      </c>
      <c r="M10662" s="24" t="n">
        <f aca="false">DATE(YEAR(C10662),MONTH(C10662),1)</f>
        <v>46266</v>
      </c>
    </row>
    <row r="10663" customFormat="false" ht="15" hidden="false" customHeight="false" outlineLevel="0" collapsed="false">
      <c r="A10663" s="21" t="s">
        <v>4233</v>
      </c>
      <c r="B10663" s="21" t="s">
        <v>3677</v>
      </c>
      <c r="C10663" s="23" t="n">
        <v>46290</v>
      </c>
      <c r="D10663" s="21" t="s">
        <v>657</v>
      </c>
      <c r="E10663" s="21" t="s">
        <v>366</v>
      </c>
      <c r="F10663" s="12" t="n">
        <v>1</v>
      </c>
      <c r="G10663" s="19" t="n">
        <v>54.95</v>
      </c>
      <c r="H10663" s="19" t="n">
        <v>40.06</v>
      </c>
      <c r="I10663" s="19" t="n">
        <f aca="false">ROUND(F10663*G10663,2)</f>
        <v>54.95</v>
      </c>
      <c r="J10663" s="19" t="n">
        <f aca="false">ROUND(F10663*H10663,2)</f>
        <v>40.06</v>
      </c>
      <c r="K10663" s="19" t="n">
        <f aca="false">INDEX(Pricebook!$L$2:$L$1401,MATCH(D10663,Pricebook!$A$2:$A$1401,0))</f>
        <v>59.8</v>
      </c>
      <c r="L10663" s="19" t="n">
        <f aca="false">ROUND(F10663*K10663,2)</f>
        <v>59.8</v>
      </c>
      <c r="M10663" s="24" t="n">
        <f aca="false">DATE(YEAR(C10663),MONTH(C10663),1)</f>
        <v>46266</v>
      </c>
    </row>
    <row r="10664" customFormat="false" ht="15" hidden="false" customHeight="false" outlineLevel="0" collapsed="false">
      <c r="A10664" s="21" t="s">
        <v>4233</v>
      </c>
      <c r="B10664" s="21" t="s">
        <v>3677</v>
      </c>
      <c r="C10664" s="23" t="n">
        <v>46290</v>
      </c>
      <c r="D10664" s="21" t="s">
        <v>933</v>
      </c>
      <c r="E10664" s="21" t="s">
        <v>366</v>
      </c>
      <c r="F10664" s="12" t="n">
        <v>2</v>
      </c>
      <c r="G10664" s="19" t="n">
        <v>237.8</v>
      </c>
      <c r="H10664" s="19" t="n">
        <v>170.09</v>
      </c>
      <c r="I10664" s="19" t="n">
        <f aca="false">ROUND(F10664*G10664,2)</f>
        <v>475.6</v>
      </c>
      <c r="J10664" s="19" t="n">
        <f aca="false">ROUND(F10664*H10664,2)</f>
        <v>340.18</v>
      </c>
      <c r="K10664" s="19" t="n">
        <f aca="false">INDEX(Pricebook!$L$2:$L$1401,MATCH(D10664,Pricebook!$A$2:$A$1401,0))</f>
        <v>253.9</v>
      </c>
      <c r="L10664" s="19" t="n">
        <f aca="false">ROUND(F10664*K10664,2)</f>
        <v>507.8</v>
      </c>
      <c r="M10664" s="24" t="n">
        <f aca="false">DATE(YEAR(C10664),MONTH(C10664),1)</f>
        <v>46266</v>
      </c>
    </row>
    <row r="10665" customFormat="false" ht="15" hidden="false" customHeight="false" outlineLevel="0" collapsed="false">
      <c r="A10665" s="21" t="s">
        <v>4233</v>
      </c>
      <c r="B10665" s="21" t="s">
        <v>3677</v>
      </c>
      <c r="C10665" s="23" t="n">
        <v>46290</v>
      </c>
      <c r="D10665" s="21" t="s">
        <v>2024</v>
      </c>
      <c r="E10665" s="21" t="s">
        <v>1941</v>
      </c>
      <c r="F10665" s="12" t="n">
        <v>4</v>
      </c>
      <c r="G10665" s="19" t="n">
        <v>77.45</v>
      </c>
      <c r="H10665" s="19" t="n">
        <v>49.53</v>
      </c>
      <c r="I10665" s="19" t="n">
        <f aca="false">ROUND(F10665*G10665,2)</f>
        <v>309.8</v>
      </c>
      <c r="J10665" s="19" t="n">
        <f aca="false">ROUND(F10665*H10665,2)</f>
        <v>198.12</v>
      </c>
      <c r="K10665" s="19" t="n">
        <f aca="false">INDEX(Pricebook!$L$2:$L$1401,MATCH(D10665,Pricebook!$A$2:$A$1401,0))</f>
        <v>79.9</v>
      </c>
      <c r="L10665" s="19" t="n">
        <f aca="false">ROUND(F10665*K10665,2)</f>
        <v>319.6</v>
      </c>
      <c r="M10665" s="24" t="n">
        <f aca="false">DATE(YEAR(C10665),MONTH(C10665),1)</f>
        <v>46266</v>
      </c>
    </row>
    <row r="10666" customFormat="false" ht="15" hidden="false" customHeight="false" outlineLevel="0" collapsed="false">
      <c r="A10666" s="21" t="s">
        <v>4233</v>
      </c>
      <c r="B10666" s="21" t="s">
        <v>3677</v>
      </c>
      <c r="C10666" s="23" t="n">
        <v>46290</v>
      </c>
      <c r="D10666" s="21" t="s">
        <v>1410</v>
      </c>
      <c r="E10666" s="21" t="s">
        <v>971</v>
      </c>
      <c r="F10666" s="12" t="n">
        <v>19</v>
      </c>
      <c r="G10666" s="19" t="n">
        <v>10.45</v>
      </c>
      <c r="H10666" s="19" t="n">
        <v>8.42</v>
      </c>
      <c r="I10666" s="19" t="n">
        <f aca="false">ROUND(F10666*G10666,2)</f>
        <v>198.55</v>
      </c>
      <c r="J10666" s="19" t="n">
        <f aca="false">ROUND(F10666*H10666,2)</f>
        <v>159.98</v>
      </c>
      <c r="K10666" s="19" t="n">
        <f aca="false">INDEX(Pricebook!$L$2:$L$1401,MATCH(D10666,Pricebook!$A$2:$A$1401,0))</f>
        <v>12.05</v>
      </c>
      <c r="L10666" s="19" t="n">
        <f aca="false">ROUND(F10666*K10666,2)</f>
        <v>228.95</v>
      </c>
      <c r="M10666" s="24" t="n">
        <f aca="false">DATE(YEAR(C10666),MONTH(C10666),1)</f>
        <v>46266</v>
      </c>
    </row>
    <row r="10667" customFormat="false" ht="15" hidden="false" customHeight="false" outlineLevel="0" collapsed="false">
      <c r="A10667" s="21" t="s">
        <v>4233</v>
      </c>
      <c r="B10667" s="21" t="s">
        <v>3677</v>
      </c>
      <c r="C10667" s="23" t="n">
        <v>46290</v>
      </c>
      <c r="D10667" s="21" t="s">
        <v>2064</v>
      </c>
      <c r="E10667" s="21" t="s">
        <v>1941</v>
      </c>
      <c r="F10667" s="12" t="n">
        <v>4</v>
      </c>
      <c r="G10667" s="19" t="n">
        <v>79.55</v>
      </c>
      <c r="H10667" s="19" t="n">
        <v>51.66</v>
      </c>
      <c r="I10667" s="19" t="n">
        <f aca="false">ROUND(F10667*G10667,2)</f>
        <v>318.2</v>
      </c>
      <c r="J10667" s="19" t="n">
        <f aca="false">ROUND(F10667*H10667,2)</f>
        <v>206.64</v>
      </c>
      <c r="K10667" s="19" t="n">
        <f aca="false">INDEX(Pricebook!$L$2:$L$1401,MATCH(D10667,Pricebook!$A$2:$A$1401,0))</f>
        <v>83.35</v>
      </c>
      <c r="L10667" s="19" t="n">
        <f aca="false">ROUND(F10667*K10667,2)</f>
        <v>333.4</v>
      </c>
      <c r="M10667" s="24" t="n">
        <f aca="false">DATE(YEAR(C10667),MONTH(C10667),1)</f>
        <v>46266</v>
      </c>
    </row>
    <row r="10668" customFormat="false" ht="15" hidden="false" customHeight="false" outlineLevel="0" collapsed="false">
      <c r="A10668" s="21" t="s">
        <v>4234</v>
      </c>
      <c r="B10668" s="21" t="s">
        <v>3093</v>
      </c>
      <c r="C10668" s="23" t="n">
        <v>46290</v>
      </c>
      <c r="D10668" s="21" t="s">
        <v>727</v>
      </c>
      <c r="E10668" s="21" t="s">
        <v>366</v>
      </c>
      <c r="F10668" s="12" t="n">
        <v>3</v>
      </c>
      <c r="G10668" s="19" t="n">
        <v>40.6</v>
      </c>
      <c r="H10668" s="19" t="n">
        <v>29.48</v>
      </c>
      <c r="I10668" s="19" t="n">
        <f aca="false">ROUND(F10668*G10668,2)</f>
        <v>121.8</v>
      </c>
      <c r="J10668" s="19" t="n">
        <f aca="false">ROUND(F10668*H10668,2)</f>
        <v>88.44</v>
      </c>
      <c r="K10668" s="19" t="n">
        <f aca="false">INDEX(Pricebook!$L$2:$L$1401,MATCH(D10668,Pricebook!$A$2:$A$1401,0))</f>
        <v>44</v>
      </c>
      <c r="L10668" s="19" t="n">
        <f aca="false">ROUND(F10668*K10668,2)</f>
        <v>132</v>
      </c>
      <c r="M10668" s="24" t="n">
        <f aca="false">DATE(YEAR(C10668),MONTH(C10668),1)</f>
        <v>46266</v>
      </c>
    </row>
    <row r="10669" customFormat="false" ht="15" hidden="false" customHeight="false" outlineLevel="0" collapsed="false">
      <c r="A10669" s="21" t="s">
        <v>4234</v>
      </c>
      <c r="B10669" s="21" t="s">
        <v>3093</v>
      </c>
      <c r="C10669" s="23" t="n">
        <v>46290</v>
      </c>
      <c r="D10669" s="21" t="s">
        <v>2483</v>
      </c>
      <c r="E10669" s="21" t="s">
        <v>2466</v>
      </c>
      <c r="F10669" s="12" t="n">
        <v>1</v>
      </c>
      <c r="G10669" s="19" t="n">
        <v>220.5</v>
      </c>
      <c r="H10669" s="19" t="n">
        <v>136.52</v>
      </c>
      <c r="I10669" s="19" t="n">
        <f aca="false">ROUND(F10669*G10669,2)</f>
        <v>220.5</v>
      </c>
      <c r="J10669" s="19" t="n">
        <f aca="false">ROUND(F10669*H10669,2)</f>
        <v>136.52</v>
      </c>
      <c r="K10669" s="19" t="n">
        <f aca="false">INDEX(Pricebook!$L$2:$L$1401,MATCH(D10669,Pricebook!$A$2:$A$1401,0))</f>
        <v>227.55</v>
      </c>
      <c r="L10669" s="19" t="n">
        <f aca="false">ROUND(F10669*K10669,2)</f>
        <v>227.55</v>
      </c>
      <c r="M10669" s="24" t="n">
        <f aca="false">DATE(YEAR(C10669),MONTH(C10669),1)</f>
        <v>46266</v>
      </c>
    </row>
    <row r="10670" customFormat="false" ht="15" hidden="false" customHeight="false" outlineLevel="0" collapsed="false">
      <c r="A10670" s="21" t="s">
        <v>4234</v>
      </c>
      <c r="B10670" s="21" t="s">
        <v>3093</v>
      </c>
      <c r="C10670" s="23" t="n">
        <v>46290</v>
      </c>
      <c r="D10670" s="21" t="s">
        <v>2816</v>
      </c>
      <c r="E10670" s="21" t="s">
        <v>2748</v>
      </c>
      <c r="F10670" s="12" t="n">
        <v>3</v>
      </c>
      <c r="G10670" s="19" t="n">
        <v>39.75</v>
      </c>
      <c r="H10670" s="19" t="n">
        <v>24.1</v>
      </c>
      <c r="I10670" s="19" t="n">
        <f aca="false">ROUND(F10670*G10670,2)</f>
        <v>119.25</v>
      </c>
      <c r="J10670" s="19" t="n">
        <f aca="false">ROUND(F10670*H10670,2)</f>
        <v>72.3</v>
      </c>
      <c r="K10670" s="19" t="n">
        <f aca="false">INDEX(Pricebook!$L$2:$L$1401,MATCH(D10670,Pricebook!$A$2:$A$1401,0))</f>
        <v>43.75</v>
      </c>
      <c r="L10670" s="19" t="n">
        <f aca="false">ROUND(F10670*K10670,2)</f>
        <v>131.25</v>
      </c>
      <c r="M10670" s="24" t="n">
        <f aca="false">DATE(YEAR(C10670),MONTH(C10670),1)</f>
        <v>46266</v>
      </c>
    </row>
    <row r="10671" customFormat="false" ht="15" hidden="false" customHeight="false" outlineLevel="0" collapsed="false">
      <c r="A10671" s="21" t="s">
        <v>4234</v>
      </c>
      <c r="B10671" s="21" t="s">
        <v>3093</v>
      </c>
      <c r="C10671" s="23" t="n">
        <v>46290</v>
      </c>
      <c r="D10671" s="21" t="s">
        <v>923</v>
      </c>
      <c r="E10671" s="21" t="s">
        <v>366</v>
      </c>
      <c r="F10671" s="12" t="n">
        <v>1</v>
      </c>
      <c r="G10671" s="19" t="n">
        <v>278.1</v>
      </c>
      <c r="H10671" s="19" t="n">
        <v>202.83</v>
      </c>
      <c r="I10671" s="19" t="n">
        <f aca="false">ROUND(F10671*G10671,2)</f>
        <v>278.1</v>
      </c>
      <c r="J10671" s="19" t="n">
        <f aca="false">ROUND(F10671*H10671,2)</f>
        <v>202.83</v>
      </c>
      <c r="K10671" s="19" t="n">
        <f aca="false">INDEX(Pricebook!$L$2:$L$1401,MATCH(D10671,Pricebook!$A$2:$A$1401,0))</f>
        <v>302.75</v>
      </c>
      <c r="L10671" s="19" t="n">
        <f aca="false">ROUND(F10671*K10671,2)</f>
        <v>302.75</v>
      </c>
      <c r="M10671" s="24" t="n">
        <f aca="false">DATE(YEAR(C10671),MONTH(C10671),1)</f>
        <v>46266</v>
      </c>
    </row>
    <row r="10672" customFormat="false" ht="15" hidden="false" customHeight="false" outlineLevel="0" collapsed="false">
      <c r="A10672" s="21" t="s">
        <v>4234</v>
      </c>
      <c r="B10672" s="21" t="s">
        <v>3093</v>
      </c>
      <c r="C10672" s="23" t="n">
        <v>46290</v>
      </c>
      <c r="D10672" s="21" t="s">
        <v>955</v>
      </c>
      <c r="E10672" s="21" t="s">
        <v>366</v>
      </c>
      <c r="F10672" s="12" t="n">
        <v>2</v>
      </c>
      <c r="G10672" s="19" t="n">
        <v>16.95</v>
      </c>
      <c r="H10672" s="19" t="n">
        <v>12.13</v>
      </c>
      <c r="I10672" s="19" t="n">
        <f aca="false">ROUND(F10672*G10672,2)</f>
        <v>33.9</v>
      </c>
      <c r="J10672" s="19" t="n">
        <f aca="false">ROUND(F10672*H10672,2)</f>
        <v>24.26</v>
      </c>
      <c r="K10672" s="19" t="n">
        <f aca="false">INDEX(Pricebook!$L$2:$L$1401,MATCH(D10672,Pricebook!$A$2:$A$1401,0))</f>
        <v>18.15</v>
      </c>
      <c r="L10672" s="19" t="n">
        <f aca="false">ROUND(F10672*K10672,2)</f>
        <v>36.3</v>
      </c>
      <c r="M10672" s="24" t="n">
        <f aca="false">DATE(YEAR(C10672),MONTH(C10672),1)</f>
        <v>46266</v>
      </c>
    </row>
    <row r="10673" customFormat="false" ht="15" hidden="false" customHeight="false" outlineLevel="0" collapsed="false">
      <c r="A10673" s="21" t="s">
        <v>4234</v>
      </c>
      <c r="B10673" s="21" t="s">
        <v>3093</v>
      </c>
      <c r="C10673" s="23" t="n">
        <v>46290</v>
      </c>
      <c r="D10673" s="21" t="s">
        <v>2746</v>
      </c>
      <c r="E10673" s="21" t="s">
        <v>2748</v>
      </c>
      <c r="F10673" s="12" t="n">
        <v>4</v>
      </c>
      <c r="G10673" s="19" t="n">
        <v>29.5</v>
      </c>
      <c r="H10673" s="19" t="n">
        <v>17.81</v>
      </c>
      <c r="I10673" s="19" t="n">
        <f aca="false">ROUND(F10673*G10673,2)</f>
        <v>118</v>
      </c>
      <c r="J10673" s="19" t="n">
        <f aca="false">ROUND(F10673*H10673,2)</f>
        <v>71.24</v>
      </c>
      <c r="K10673" s="19" t="n">
        <f aca="false">INDEX(Pricebook!$L$2:$L$1401,MATCH(D10673,Pricebook!$A$2:$A$1401,0))</f>
        <v>32.4</v>
      </c>
      <c r="L10673" s="19" t="n">
        <f aca="false">ROUND(F10673*K10673,2)</f>
        <v>129.6</v>
      </c>
      <c r="M10673" s="24" t="n">
        <f aca="false">DATE(YEAR(C10673),MONTH(C10673),1)</f>
        <v>46266</v>
      </c>
    </row>
    <row r="10674" customFormat="false" ht="15" hidden="false" customHeight="false" outlineLevel="0" collapsed="false">
      <c r="A10674" s="21" t="s">
        <v>4235</v>
      </c>
      <c r="B10674" s="21" t="s">
        <v>3184</v>
      </c>
      <c r="C10674" s="23" t="n">
        <v>46291</v>
      </c>
      <c r="D10674" s="21" t="s">
        <v>1558</v>
      </c>
      <c r="E10674" s="21" t="s">
        <v>1452</v>
      </c>
      <c r="F10674" s="12" t="n">
        <v>1</v>
      </c>
      <c r="G10674" s="19" t="n">
        <v>230</v>
      </c>
      <c r="H10674" s="19" t="n">
        <v>140.64</v>
      </c>
      <c r="I10674" s="19" t="n">
        <f aca="false">ROUND(F10674*G10674,2)</f>
        <v>230</v>
      </c>
      <c r="J10674" s="19" t="n">
        <f aca="false">ROUND(F10674*H10674,2)</f>
        <v>140.64</v>
      </c>
      <c r="K10674" s="19" t="n">
        <f aca="false">INDEX(Pricebook!$L$2:$L$1401,MATCH(D10674,Pricebook!$A$2:$A$1401,0))</f>
        <v>234.4</v>
      </c>
      <c r="L10674" s="19" t="n">
        <f aca="false">ROUND(F10674*K10674,2)</f>
        <v>234.4</v>
      </c>
      <c r="M10674" s="24" t="n">
        <f aca="false">DATE(YEAR(C10674),MONTH(C10674),1)</f>
        <v>46266</v>
      </c>
    </row>
    <row r="10675" customFormat="false" ht="15" hidden="false" customHeight="false" outlineLevel="0" collapsed="false">
      <c r="A10675" s="21" t="s">
        <v>4235</v>
      </c>
      <c r="B10675" s="21" t="s">
        <v>3184</v>
      </c>
      <c r="C10675" s="23" t="n">
        <v>46291</v>
      </c>
      <c r="D10675" s="21" t="s">
        <v>2686</v>
      </c>
      <c r="E10675" s="21" t="s">
        <v>2587</v>
      </c>
      <c r="F10675" s="12" t="n">
        <v>1</v>
      </c>
      <c r="G10675" s="19" t="n">
        <v>395.2</v>
      </c>
      <c r="H10675" s="19" t="n">
        <v>266.21</v>
      </c>
      <c r="I10675" s="19" t="n">
        <f aca="false">ROUND(F10675*G10675,2)</f>
        <v>395.2</v>
      </c>
      <c r="J10675" s="19" t="n">
        <f aca="false">ROUND(F10675*H10675,2)</f>
        <v>266.21</v>
      </c>
      <c r="K10675" s="19" t="n">
        <f aca="false">INDEX(Pricebook!$L$2:$L$1401,MATCH(D10675,Pricebook!$A$2:$A$1401,0))</f>
        <v>429.4</v>
      </c>
      <c r="L10675" s="19" t="n">
        <f aca="false">ROUND(F10675*K10675,2)</f>
        <v>429.4</v>
      </c>
      <c r="M10675" s="24" t="n">
        <f aca="false">DATE(YEAR(C10675),MONTH(C10675),1)</f>
        <v>46266</v>
      </c>
    </row>
    <row r="10676" customFormat="false" ht="15" hidden="false" customHeight="false" outlineLevel="0" collapsed="false">
      <c r="A10676" s="21" t="s">
        <v>4235</v>
      </c>
      <c r="B10676" s="21" t="s">
        <v>3184</v>
      </c>
      <c r="C10676" s="23" t="n">
        <v>46291</v>
      </c>
      <c r="D10676" s="21" t="s">
        <v>1637</v>
      </c>
      <c r="E10676" s="21" t="s">
        <v>1452</v>
      </c>
      <c r="F10676" s="12" t="n">
        <v>5</v>
      </c>
      <c r="G10676" s="19" t="n">
        <v>45</v>
      </c>
      <c r="H10676" s="19" t="n">
        <v>30.25</v>
      </c>
      <c r="I10676" s="19" t="n">
        <f aca="false">ROUND(F10676*G10676,2)</f>
        <v>225</v>
      </c>
      <c r="J10676" s="19" t="n">
        <f aca="false">ROUND(F10676*H10676,2)</f>
        <v>151.25</v>
      </c>
      <c r="K10676" s="19" t="n">
        <f aca="false">INDEX(Pricebook!$L$2:$L$1401,MATCH(D10676,Pricebook!$A$2:$A$1401,0))</f>
        <v>45.85</v>
      </c>
      <c r="L10676" s="19" t="n">
        <f aca="false">ROUND(F10676*K10676,2)</f>
        <v>229.25</v>
      </c>
      <c r="M10676" s="24" t="n">
        <f aca="false">DATE(YEAR(C10676),MONTH(C10676),1)</f>
        <v>46266</v>
      </c>
    </row>
    <row r="10677" customFormat="false" ht="15" hidden="false" customHeight="false" outlineLevel="0" collapsed="false">
      <c r="A10677" s="21" t="s">
        <v>4235</v>
      </c>
      <c r="B10677" s="21" t="s">
        <v>3184</v>
      </c>
      <c r="C10677" s="23" t="n">
        <v>46291</v>
      </c>
      <c r="D10677" s="21" t="s">
        <v>2428</v>
      </c>
      <c r="E10677" s="21" t="s">
        <v>2202</v>
      </c>
      <c r="F10677" s="12" t="n">
        <v>14</v>
      </c>
      <c r="G10677" s="19" t="n">
        <v>14.45</v>
      </c>
      <c r="H10677" s="19" t="n">
        <v>8.91</v>
      </c>
      <c r="I10677" s="19" t="n">
        <f aca="false">ROUND(F10677*G10677,2)</f>
        <v>202.3</v>
      </c>
      <c r="J10677" s="19" t="n">
        <f aca="false">ROUND(F10677*H10677,2)</f>
        <v>124.74</v>
      </c>
      <c r="K10677" s="19" t="n">
        <f aca="false">INDEX(Pricebook!$L$2:$L$1401,MATCH(D10677,Pricebook!$A$2:$A$1401,0))</f>
        <v>15.4</v>
      </c>
      <c r="L10677" s="19" t="n">
        <f aca="false">ROUND(F10677*K10677,2)</f>
        <v>215.6</v>
      </c>
      <c r="M10677" s="24" t="n">
        <f aca="false">DATE(YEAR(C10677),MONTH(C10677),1)</f>
        <v>46266</v>
      </c>
    </row>
    <row r="10678" customFormat="false" ht="15" hidden="false" customHeight="false" outlineLevel="0" collapsed="false">
      <c r="A10678" s="21" t="s">
        <v>4235</v>
      </c>
      <c r="B10678" s="21" t="s">
        <v>3184</v>
      </c>
      <c r="C10678" s="23" t="n">
        <v>46291</v>
      </c>
      <c r="D10678" s="21" t="s">
        <v>2335</v>
      </c>
      <c r="E10678" s="21" t="s">
        <v>2202</v>
      </c>
      <c r="F10678" s="12" t="n">
        <v>3</v>
      </c>
      <c r="G10678" s="19" t="n">
        <v>103.15</v>
      </c>
      <c r="H10678" s="19" t="n">
        <v>64.18</v>
      </c>
      <c r="I10678" s="19" t="n">
        <f aca="false">ROUND(F10678*G10678,2)</f>
        <v>309.45</v>
      </c>
      <c r="J10678" s="19" t="n">
        <f aca="false">ROUND(F10678*H10678,2)</f>
        <v>192.54</v>
      </c>
      <c r="K10678" s="19" t="n">
        <f aca="false">INDEX(Pricebook!$L$2:$L$1401,MATCH(D10678,Pricebook!$A$2:$A$1401,0))</f>
        <v>110.7</v>
      </c>
      <c r="L10678" s="19" t="n">
        <f aca="false">ROUND(F10678*K10678,2)</f>
        <v>332.1</v>
      </c>
      <c r="M10678" s="24" t="n">
        <f aca="false">DATE(YEAR(C10678),MONTH(C10678),1)</f>
        <v>46266</v>
      </c>
    </row>
    <row r="10679" customFormat="false" ht="15" hidden="false" customHeight="false" outlineLevel="0" collapsed="false">
      <c r="A10679" s="21" t="s">
        <v>4235</v>
      </c>
      <c r="B10679" s="21" t="s">
        <v>3184</v>
      </c>
      <c r="C10679" s="23" t="n">
        <v>46291</v>
      </c>
      <c r="D10679" s="21" t="s">
        <v>1450</v>
      </c>
      <c r="E10679" s="21" t="s">
        <v>1452</v>
      </c>
      <c r="F10679" s="12" t="n">
        <v>2</v>
      </c>
      <c r="G10679" s="19" t="n">
        <v>100</v>
      </c>
      <c r="H10679" s="19" t="n">
        <v>61.62</v>
      </c>
      <c r="I10679" s="19" t="n">
        <f aca="false">ROUND(F10679*G10679,2)</f>
        <v>200</v>
      </c>
      <c r="J10679" s="19" t="n">
        <f aca="false">ROUND(F10679*H10679,2)</f>
        <v>123.24</v>
      </c>
      <c r="K10679" s="19" t="n">
        <f aca="false">INDEX(Pricebook!$L$2:$L$1401,MATCH(D10679,Pricebook!$A$2:$A$1401,0))</f>
        <v>102.7</v>
      </c>
      <c r="L10679" s="19" t="n">
        <f aca="false">ROUND(F10679*K10679,2)</f>
        <v>205.4</v>
      </c>
      <c r="M10679" s="24" t="n">
        <f aca="false">DATE(YEAR(C10679),MONTH(C10679),1)</f>
        <v>46266</v>
      </c>
    </row>
    <row r="10680" customFormat="false" ht="15" hidden="false" customHeight="false" outlineLevel="0" collapsed="false">
      <c r="A10680" s="21" t="s">
        <v>4235</v>
      </c>
      <c r="B10680" s="21" t="s">
        <v>3184</v>
      </c>
      <c r="C10680" s="23" t="n">
        <v>46291</v>
      </c>
      <c r="D10680" s="21" t="s">
        <v>2327</v>
      </c>
      <c r="E10680" s="21" t="s">
        <v>2202</v>
      </c>
      <c r="F10680" s="12" t="n">
        <v>5</v>
      </c>
      <c r="G10680" s="19" t="n">
        <v>10.75</v>
      </c>
      <c r="H10680" s="19" t="n">
        <v>6.67</v>
      </c>
      <c r="I10680" s="19" t="n">
        <f aca="false">ROUND(F10680*G10680,2)</f>
        <v>53.75</v>
      </c>
      <c r="J10680" s="19" t="n">
        <f aca="false">ROUND(F10680*H10680,2)</f>
        <v>33.35</v>
      </c>
      <c r="K10680" s="19" t="n">
        <f aca="false">INDEX(Pricebook!$L$2:$L$1401,MATCH(D10680,Pricebook!$A$2:$A$1401,0))</f>
        <v>11.5</v>
      </c>
      <c r="L10680" s="19" t="n">
        <f aca="false">ROUND(F10680*K10680,2)</f>
        <v>57.5</v>
      </c>
      <c r="M10680" s="24" t="n">
        <f aca="false">DATE(YEAR(C10680),MONTH(C10680),1)</f>
        <v>46266</v>
      </c>
    </row>
    <row r="10681" customFormat="false" ht="15" hidden="false" customHeight="false" outlineLevel="0" collapsed="false">
      <c r="A10681" s="21" t="s">
        <v>4235</v>
      </c>
      <c r="B10681" s="21" t="s">
        <v>3184</v>
      </c>
      <c r="C10681" s="23" t="n">
        <v>46291</v>
      </c>
      <c r="D10681" s="21" t="s">
        <v>2706</v>
      </c>
      <c r="E10681" s="21" t="s">
        <v>2587</v>
      </c>
      <c r="F10681" s="12" t="n">
        <v>5</v>
      </c>
      <c r="G10681" s="19" t="n">
        <v>4.45</v>
      </c>
      <c r="H10681" s="19" t="n">
        <v>3.15</v>
      </c>
      <c r="I10681" s="19" t="n">
        <f aca="false">ROUND(F10681*G10681,2)</f>
        <v>22.25</v>
      </c>
      <c r="J10681" s="19" t="n">
        <f aca="false">ROUND(F10681*H10681,2)</f>
        <v>15.75</v>
      </c>
      <c r="K10681" s="19" t="n">
        <f aca="false">INDEX(Pricebook!$L$2:$L$1401,MATCH(D10681,Pricebook!$A$2:$A$1401,0))</f>
        <v>4.85</v>
      </c>
      <c r="L10681" s="19" t="n">
        <f aca="false">ROUND(F10681*K10681,2)</f>
        <v>24.25</v>
      </c>
      <c r="M10681" s="24" t="n">
        <f aca="false">DATE(YEAR(C10681),MONTH(C10681),1)</f>
        <v>46266</v>
      </c>
    </row>
    <row r="10682" customFormat="false" ht="15" hidden="false" customHeight="false" outlineLevel="0" collapsed="false">
      <c r="A10682" s="21" t="s">
        <v>4235</v>
      </c>
      <c r="B10682" s="21" t="s">
        <v>3184</v>
      </c>
      <c r="C10682" s="23" t="n">
        <v>46291</v>
      </c>
      <c r="D10682" s="21" t="s">
        <v>2742</v>
      </c>
      <c r="E10682" s="21" t="s">
        <v>2587</v>
      </c>
      <c r="F10682" s="12" t="n">
        <v>1</v>
      </c>
      <c r="G10682" s="19" t="n">
        <v>74.2</v>
      </c>
      <c r="H10682" s="19" t="n">
        <v>50.1</v>
      </c>
      <c r="I10682" s="19" t="n">
        <f aca="false">ROUND(F10682*G10682,2)</f>
        <v>74.2</v>
      </c>
      <c r="J10682" s="19" t="n">
        <f aca="false">ROUND(F10682*H10682,2)</f>
        <v>50.1</v>
      </c>
      <c r="K10682" s="19" t="n">
        <f aca="false">INDEX(Pricebook!$L$2:$L$1401,MATCH(D10682,Pricebook!$A$2:$A$1401,0))</f>
        <v>80.85</v>
      </c>
      <c r="L10682" s="19" t="n">
        <f aca="false">ROUND(F10682*K10682,2)</f>
        <v>80.85</v>
      </c>
      <c r="M10682" s="24" t="n">
        <f aca="false">DATE(YEAR(C10682),MONTH(C10682),1)</f>
        <v>46266</v>
      </c>
    </row>
    <row r="10683" customFormat="false" ht="15" hidden="false" customHeight="false" outlineLevel="0" collapsed="false">
      <c r="A10683" s="21" t="s">
        <v>4235</v>
      </c>
      <c r="B10683" s="21" t="s">
        <v>3184</v>
      </c>
      <c r="C10683" s="23" t="n">
        <v>46291</v>
      </c>
      <c r="D10683" s="21" t="s">
        <v>1608</v>
      </c>
      <c r="E10683" s="21" t="s">
        <v>1452</v>
      </c>
      <c r="F10683" s="12" t="n">
        <v>2</v>
      </c>
      <c r="G10683" s="19" t="n">
        <v>63</v>
      </c>
      <c r="H10683" s="19" t="n">
        <v>38.58</v>
      </c>
      <c r="I10683" s="19" t="n">
        <f aca="false">ROUND(F10683*G10683,2)</f>
        <v>126</v>
      </c>
      <c r="J10683" s="19" t="n">
        <f aca="false">ROUND(F10683*H10683,2)</f>
        <v>77.16</v>
      </c>
      <c r="K10683" s="19" t="n">
        <f aca="false">INDEX(Pricebook!$L$2:$L$1401,MATCH(D10683,Pricebook!$A$2:$A$1401,0))</f>
        <v>64.3</v>
      </c>
      <c r="L10683" s="19" t="n">
        <f aca="false">ROUND(F10683*K10683,2)</f>
        <v>128.6</v>
      </c>
      <c r="M10683" s="24" t="n">
        <f aca="false">DATE(YEAR(C10683),MONTH(C10683),1)</f>
        <v>46266</v>
      </c>
    </row>
    <row r="10684" customFormat="false" ht="15" hidden="false" customHeight="false" outlineLevel="0" collapsed="false">
      <c r="A10684" s="21" t="s">
        <v>4235</v>
      </c>
      <c r="B10684" s="21" t="s">
        <v>3184</v>
      </c>
      <c r="C10684" s="23" t="n">
        <v>46291</v>
      </c>
      <c r="D10684" s="21" t="s">
        <v>615</v>
      </c>
      <c r="E10684" s="21" t="s">
        <v>366</v>
      </c>
      <c r="F10684" s="12" t="n">
        <v>2</v>
      </c>
      <c r="G10684" s="19" t="n">
        <v>72.55</v>
      </c>
      <c r="H10684" s="19" t="n">
        <v>52.66</v>
      </c>
      <c r="I10684" s="19" t="n">
        <f aca="false">ROUND(F10684*G10684,2)</f>
        <v>145.1</v>
      </c>
      <c r="J10684" s="19" t="n">
        <f aca="false">ROUND(F10684*H10684,2)</f>
        <v>105.32</v>
      </c>
      <c r="K10684" s="19" t="n">
        <f aca="false">INDEX(Pricebook!$L$2:$L$1401,MATCH(D10684,Pricebook!$A$2:$A$1401,0))</f>
        <v>78.6</v>
      </c>
      <c r="L10684" s="19" t="n">
        <f aca="false">ROUND(F10684*K10684,2)</f>
        <v>157.2</v>
      </c>
      <c r="M10684" s="24" t="n">
        <f aca="false">DATE(YEAR(C10684),MONTH(C10684),1)</f>
        <v>46266</v>
      </c>
    </row>
    <row r="10685" customFormat="false" ht="15" hidden="false" customHeight="false" outlineLevel="0" collapsed="false">
      <c r="A10685" s="21" t="s">
        <v>4235</v>
      </c>
      <c r="B10685" s="21" t="s">
        <v>3184</v>
      </c>
      <c r="C10685" s="23" t="n">
        <v>46291</v>
      </c>
      <c r="D10685" s="21" t="s">
        <v>1627</v>
      </c>
      <c r="E10685" s="21" t="s">
        <v>1452</v>
      </c>
      <c r="F10685" s="12" t="n">
        <v>7</v>
      </c>
      <c r="G10685" s="19" t="n">
        <v>36.85</v>
      </c>
      <c r="H10685" s="19" t="n">
        <v>22.91</v>
      </c>
      <c r="I10685" s="19" t="n">
        <f aca="false">ROUND(F10685*G10685,2)</f>
        <v>257.95</v>
      </c>
      <c r="J10685" s="19" t="n">
        <f aca="false">ROUND(F10685*H10685,2)</f>
        <v>160.37</v>
      </c>
      <c r="K10685" s="19" t="n">
        <f aca="false">INDEX(Pricebook!$L$2:$L$1401,MATCH(D10685,Pricebook!$A$2:$A$1401,0))</f>
        <v>38.2</v>
      </c>
      <c r="L10685" s="19" t="n">
        <f aca="false">ROUND(F10685*K10685,2)</f>
        <v>267.4</v>
      </c>
      <c r="M10685" s="24" t="n">
        <f aca="false">DATE(YEAR(C10685),MONTH(C10685),1)</f>
        <v>46266</v>
      </c>
    </row>
    <row r="10686" customFormat="false" ht="15" hidden="false" customHeight="false" outlineLevel="0" collapsed="false">
      <c r="A10686" s="21" t="s">
        <v>4235</v>
      </c>
      <c r="B10686" s="21" t="s">
        <v>3184</v>
      </c>
      <c r="C10686" s="23" t="n">
        <v>46291</v>
      </c>
      <c r="D10686" s="21" t="s">
        <v>2424</v>
      </c>
      <c r="E10686" s="21" t="s">
        <v>2202</v>
      </c>
      <c r="F10686" s="12" t="n">
        <v>5</v>
      </c>
      <c r="G10686" s="19" t="n">
        <v>51.6</v>
      </c>
      <c r="H10686" s="19" t="n">
        <v>31.66</v>
      </c>
      <c r="I10686" s="19" t="n">
        <f aca="false">ROUND(F10686*G10686,2)</f>
        <v>258</v>
      </c>
      <c r="J10686" s="19" t="n">
        <f aca="false">ROUND(F10686*H10686,2)</f>
        <v>158.3</v>
      </c>
      <c r="K10686" s="19" t="n">
        <f aca="false">INDEX(Pricebook!$L$2:$L$1401,MATCH(D10686,Pricebook!$A$2:$A$1401,0))</f>
        <v>54.6</v>
      </c>
      <c r="L10686" s="19" t="n">
        <f aca="false">ROUND(F10686*K10686,2)</f>
        <v>273</v>
      </c>
      <c r="M10686" s="24" t="n">
        <f aca="false">DATE(YEAR(C10686),MONTH(C10686),1)</f>
        <v>46266</v>
      </c>
    </row>
    <row r="10687" customFormat="false" ht="15" hidden="false" customHeight="false" outlineLevel="0" collapsed="false">
      <c r="A10687" s="21" t="s">
        <v>4235</v>
      </c>
      <c r="B10687" s="21" t="s">
        <v>3184</v>
      </c>
      <c r="C10687" s="23" t="n">
        <v>46291</v>
      </c>
      <c r="D10687" s="21" t="s">
        <v>2698</v>
      </c>
      <c r="E10687" s="21" t="s">
        <v>2587</v>
      </c>
      <c r="F10687" s="12" t="n">
        <v>11</v>
      </c>
      <c r="G10687" s="19" t="n">
        <v>8.8</v>
      </c>
      <c r="H10687" s="19" t="n">
        <v>5.84</v>
      </c>
      <c r="I10687" s="19" t="n">
        <f aca="false">ROUND(F10687*G10687,2)</f>
        <v>96.8</v>
      </c>
      <c r="J10687" s="19" t="n">
        <f aca="false">ROUND(F10687*H10687,2)</f>
        <v>64.24</v>
      </c>
      <c r="K10687" s="19" t="n">
        <f aca="false">INDEX(Pricebook!$L$2:$L$1401,MATCH(D10687,Pricebook!$A$2:$A$1401,0))</f>
        <v>9.45</v>
      </c>
      <c r="L10687" s="19" t="n">
        <f aca="false">ROUND(F10687*K10687,2)</f>
        <v>103.95</v>
      </c>
      <c r="M10687" s="24" t="n">
        <f aca="false">DATE(YEAR(C10687),MONTH(C10687),1)</f>
        <v>46266</v>
      </c>
    </row>
    <row r="10688" customFormat="false" ht="15" hidden="false" customHeight="false" outlineLevel="0" collapsed="false">
      <c r="A10688" s="21" t="s">
        <v>4236</v>
      </c>
      <c r="B10688" s="21" t="s">
        <v>3341</v>
      </c>
      <c r="C10688" s="23" t="n">
        <v>46291</v>
      </c>
      <c r="D10688" s="21" t="s">
        <v>2226</v>
      </c>
      <c r="E10688" s="21" t="s">
        <v>2202</v>
      </c>
      <c r="F10688" s="12" t="n">
        <v>3</v>
      </c>
      <c r="G10688" s="19" t="n">
        <v>51.6</v>
      </c>
      <c r="H10688" s="19" t="n">
        <v>31.69</v>
      </c>
      <c r="I10688" s="19" t="n">
        <f aca="false">ROUND(F10688*G10688,2)</f>
        <v>154.8</v>
      </c>
      <c r="J10688" s="19" t="n">
        <f aca="false">ROUND(F10688*H10688,2)</f>
        <v>95.07</v>
      </c>
      <c r="K10688" s="19" t="n">
        <f aca="false">INDEX(Pricebook!$L$2:$L$1401,MATCH(D10688,Pricebook!$A$2:$A$1401,0))</f>
        <v>54.65</v>
      </c>
      <c r="L10688" s="19" t="n">
        <f aca="false">ROUND(F10688*K10688,2)</f>
        <v>163.95</v>
      </c>
      <c r="M10688" s="24" t="n">
        <f aca="false">DATE(YEAR(C10688),MONTH(C10688),1)</f>
        <v>46266</v>
      </c>
    </row>
    <row r="10689" customFormat="false" ht="15" hidden="false" customHeight="false" outlineLevel="0" collapsed="false">
      <c r="A10689" s="21" t="s">
        <v>4236</v>
      </c>
      <c r="B10689" s="21" t="s">
        <v>3341</v>
      </c>
      <c r="C10689" s="23" t="n">
        <v>46291</v>
      </c>
      <c r="D10689" s="21" t="s">
        <v>755</v>
      </c>
      <c r="E10689" s="21" t="s">
        <v>366</v>
      </c>
      <c r="F10689" s="12" t="n">
        <v>3</v>
      </c>
      <c r="G10689" s="19" t="n">
        <v>13.75</v>
      </c>
      <c r="H10689" s="19" t="n">
        <v>9.85</v>
      </c>
      <c r="I10689" s="19" t="n">
        <f aca="false">ROUND(F10689*G10689,2)</f>
        <v>41.25</v>
      </c>
      <c r="J10689" s="19" t="n">
        <f aca="false">ROUND(F10689*H10689,2)</f>
        <v>29.55</v>
      </c>
      <c r="K10689" s="19" t="n">
        <f aca="false">INDEX(Pricebook!$L$2:$L$1401,MATCH(D10689,Pricebook!$A$2:$A$1401,0))</f>
        <v>14.75</v>
      </c>
      <c r="L10689" s="19" t="n">
        <f aca="false">ROUND(F10689*K10689,2)</f>
        <v>44.25</v>
      </c>
      <c r="M10689" s="24" t="n">
        <f aca="false">DATE(YEAR(C10689),MONTH(C10689),1)</f>
        <v>46266</v>
      </c>
    </row>
    <row r="10690" customFormat="false" ht="15" hidden="false" customHeight="false" outlineLevel="0" collapsed="false">
      <c r="A10690" s="21" t="s">
        <v>4236</v>
      </c>
      <c r="B10690" s="21" t="s">
        <v>3341</v>
      </c>
      <c r="C10690" s="23" t="n">
        <v>46291</v>
      </c>
      <c r="D10690" s="21" t="s">
        <v>2277</v>
      </c>
      <c r="E10690" s="21" t="s">
        <v>2202</v>
      </c>
      <c r="F10690" s="12" t="n">
        <v>6</v>
      </c>
      <c r="G10690" s="19" t="n">
        <v>121.05</v>
      </c>
      <c r="H10690" s="19" t="n">
        <v>75.65</v>
      </c>
      <c r="I10690" s="19" t="n">
        <f aca="false">ROUND(F10690*G10690,2)</f>
        <v>726.3</v>
      </c>
      <c r="J10690" s="19" t="n">
        <f aca="false">ROUND(F10690*H10690,2)</f>
        <v>453.9</v>
      </c>
      <c r="K10690" s="19" t="n">
        <f aca="false">INDEX(Pricebook!$L$2:$L$1401,MATCH(D10690,Pricebook!$A$2:$A$1401,0))</f>
        <v>130.45</v>
      </c>
      <c r="L10690" s="19" t="n">
        <f aca="false">ROUND(F10690*K10690,2)</f>
        <v>782.7</v>
      </c>
      <c r="M10690" s="24" t="n">
        <f aca="false">DATE(YEAR(C10690),MONTH(C10690),1)</f>
        <v>46266</v>
      </c>
    </row>
    <row r="10691" customFormat="false" ht="15" hidden="false" customHeight="false" outlineLevel="0" collapsed="false">
      <c r="A10691" s="21" t="s">
        <v>4236</v>
      </c>
      <c r="B10691" s="21" t="s">
        <v>3341</v>
      </c>
      <c r="C10691" s="23" t="n">
        <v>46291</v>
      </c>
      <c r="D10691" s="21" t="s">
        <v>2335</v>
      </c>
      <c r="E10691" s="21" t="s">
        <v>2202</v>
      </c>
      <c r="F10691" s="12" t="n">
        <v>6</v>
      </c>
      <c r="G10691" s="19" t="n">
        <v>103.15</v>
      </c>
      <c r="H10691" s="19" t="n">
        <v>64.18</v>
      </c>
      <c r="I10691" s="19" t="n">
        <f aca="false">ROUND(F10691*G10691,2)</f>
        <v>618.9</v>
      </c>
      <c r="J10691" s="19" t="n">
        <f aca="false">ROUND(F10691*H10691,2)</f>
        <v>385.08</v>
      </c>
      <c r="K10691" s="19" t="n">
        <f aca="false">INDEX(Pricebook!$L$2:$L$1401,MATCH(D10691,Pricebook!$A$2:$A$1401,0))</f>
        <v>110.7</v>
      </c>
      <c r="L10691" s="19" t="n">
        <f aca="false">ROUND(F10691*K10691,2)</f>
        <v>664.2</v>
      </c>
      <c r="M10691" s="24" t="n">
        <f aca="false">DATE(YEAR(C10691),MONTH(C10691),1)</f>
        <v>46266</v>
      </c>
    </row>
    <row r="10692" customFormat="false" ht="15" hidden="false" customHeight="false" outlineLevel="0" collapsed="false">
      <c r="A10692" s="21" t="s">
        <v>4236</v>
      </c>
      <c r="B10692" s="21" t="s">
        <v>3341</v>
      </c>
      <c r="C10692" s="23" t="n">
        <v>46291</v>
      </c>
      <c r="D10692" s="21" t="s">
        <v>1685</v>
      </c>
      <c r="E10692" s="21" t="s">
        <v>1452</v>
      </c>
      <c r="F10692" s="12" t="n">
        <v>2</v>
      </c>
      <c r="G10692" s="19" t="n">
        <v>170</v>
      </c>
      <c r="H10692" s="19" t="n">
        <v>105.28</v>
      </c>
      <c r="I10692" s="19" t="n">
        <f aca="false">ROUND(F10692*G10692,2)</f>
        <v>340</v>
      </c>
      <c r="J10692" s="19" t="n">
        <f aca="false">ROUND(F10692*H10692,2)</f>
        <v>210.56</v>
      </c>
      <c r="K10692" s="19" t="n">
        <f aca="false">INDEX(Pricebook!$L$2:$L$1401,MATCH(D10692,Pricebook!$A$2:$A$1401,0))</f>
        <v>175.5</v>
      </c>
      <c r="L10692" s="19" t="n">
        <f aca="false">ROUND(F10692*K10692,2)</f>
        <v>351</v>
      </c>
      <c r="M10692" s="24" t="n">
        <f aca="false">DATE(YEAR(C10692),MONTH(C10692),1)</f>
        <v>46266</v>
      </c>
    </row>
    <row r="10693" customFormat="false" ht="15" hidden="false" customHeight="false" outlineLevel="0" collapsed="false">
      <c r="A10693" s="21" t="s">
        <v>4237</v>
      </c>
      <c r="B10693" s="21" t="s">
        <v>3345</v>
      </c>
      <c r="C10693" s="23" t="n">
        <v>46291</v>
      </c>
      <c r="D10693" s="21" t="s">
        <v>1462</v>
      </c>
      <c r="E10693" s="21" t="s">
        <v>1452</v>
      </c>
      <c r="F10693" s="12" t="n">
        <v>1</v>
      </c>
      <c r="G10693" s="19" t="n">
        <v>115</v>
      </c>
      <c r="H10693" s="19" t="n">
        <v>70.41</v>
      </c>
      <c r="I10693" s="19" t="n">
        <f aca="false">ROUND(F10693*G10693,2)</f>
        <v>115</v>
      </c>
      <c r="J10693" s="19" t="n">
        <f aca="false">ROUND(F10693*H10693,2)</f>
        <v>70.41</v>
      </c>
      <c r="K10693" s="19" t="n">
        <f aca="false">INDEX(Pricebook!$L$2:$L$1401,MATCH(D10693,Pricebook!$A$2:$A$1401,0))</f>
        <v>117.35</v>
      </c>
      <c r="L10693" s="19" t="n">
        <f aca="false">ROUND(F10693*K10693,2)</f>
        <v>117.35</v>
      </c>
      <c r="M10693" s="24" t="n">
        <f aca="false">DATE(YEAR(C10693),MONTH(C10693),1)</f>
        <v>46266</v>
      </c>
    </row>
    <row r="10694" customFormat="false" ht="15" hidden="false" customHeight="false" outlineLevel="0" collapsed="false">
      <c r="A10694" s="21" t="s">
        <v>4237</v>
      </c>
      <c r="B10694" s="21" t="s">
        <v>3345</v>
      </c>
      <c r="C10694" s="23" t="n">
        <v>46291</v>
      </c>
      <c r="D10694" s="21" t="s">
        <v>2289</v>
      </c>
      <c r="E10694" s="21" t="s">
        <v>2202</v>
      </c>
      <c r="F10694" s="12" t="n">
        <v>3</v>
      </c>
      <c r="G10694" s="19" t="n">
        <v>60.55</v>
      </c>
      <c r="H10694" s="19" t="n">
        <v>37.06</v>
      </c>
      <c r="I10694" s="19" t="n">
        <f aca="false">ROUND(F10694*G10694,2)</f>
        <v>181.65</v>
      </c>
      <c r="J10694" s="19" t="n">
        <f aca="false">ROUND(F10694*H10694,2)</f>
        <v>111.18</v>
      </c>
      <c r="K10694" s="19" t="n">
        <f aca="false">INDEX(Pricebook!$L$2:$L$1401,MATCH(D10694,Pricebook!$A$2:$A$1401,0))</f>
        <v>63.9</v>
      </c>
      <c r="L10694" s="19" t="n">
        <f aca="false">ROUND(F10694*K10694,2)</f>
        <v>191.7</v>
      </c>
      <c r="M10694" s="24" t="n">
        <f aca="false">DATE(YEAR(C10694),MONTH(C10694),1)</f>
        <v>46266</v>
      </c>
    </row>
    <row r="10695" customFormat="false" ht="15" hidden="false" customHeight="false" outlineLevel="0" collapsed="false">
      <c r="A10695" s="21" t="s">
        <v>4237</v>
      </c>
      <c r="B10695" s="21" t="s">
        <v>3345</v>
      </c>
      <c r="C10695" s="23" t="n">
        <v>46291</v>
      </c>
      <c r="D10695" s="21" t="s">
        <v>2432</v>
      </c>
      <c r="E10695" s="21" t="s">
        <v>2202</v>
      </c>
      <c r="F10695" s="12" t="n">
        <v>3</v>
      </c>
      <c r="G10695" s="19" t="n">
        <v>6.75</v>
      </c>
      <c r="H10695" s="19" t="n">
        <v>4.15</v>
      </c>
      <c r="I10695" s="19" t="n">
        <f aca="false">ROUND(F10695*G10695,2)</f>
        <v>20.25</v>
      </c>
      <c r="J10695" s="19" t="n">
        <f aca="false">ROUND(F10695*H10695,2)</f>
        <v>12.45</v>
      </c>
      <c r="K10695" s="19" t="n">
        <f aca="false">INDEX(Pricebook!$L$2:$L$1401,MATCH(D10695,Pricebook!$A$2:$A$1401,0))</f>
        <v>7.2</v>
      </c>
      <c r="L10695" s="19" t="n">
        <f aca="false">ROUND(F10695*K10695,2)</f>
        <v>21.6</v>
      </c>
      <c r="M10695" s="24" t="n">
        <f aca="false">DATE(YEAR(C10695),MONTH(C10695),1)</f>
        <v>46266</v>
      </c>
    </row>
    <row r="10696" customFormat="false" ht="15" hidden="false" customHeight="false" outlineLevel="0" collapsed="false">
      <c r="A10696" s="21" t="s">
        <v>4237</v>
      </c>
      <c r="B10696" s="21" t="s">
        <v>3345</v>
      </c>
      <c r="C10696" s="23" t="n">
        <v>46291</v>
      </c>
      <c r="D10696" s="21" t="s">
        <v>1608</v>
      </c>
      <c r="E10696" s="21" t="s">
        <v>1452</v>
      </c>
      <c r="F10696" s="12" t="n">
        <v>2</v>
      </c>
      <c r="G10696" s="19" t="n">
        <v>63</v>
      </c>
      <c r="H10696" s="19" t="n">
        <v>38.58</v>
      </c>
      <c r="I10696" s="19" t="n">
        <f aca="false">ROUND(F10696*G10696,2)</f>
        <v>126</v>
      </c>
      <c r="J10696" s="19" t="n">
        <f aca="false">ROUND(F10696*H10696,2)</f>
        <v>77.16</v>
      </c>
      <c r="K10696" s="19" t="n">
        <f aca="false">INDEX(Pricebook!$L$2:$L$1401,MATCH(D10696,Pricebook!$A$2:$A$1401,0))</f>
        <v>64.3</v>
      </c>
      <c r="L10696" s="19" t="n">
        <f aca="false">ROUND(F10696*K10696,2)</f>
        <v>128.6</v>
      </c>
      <c r="M10696" s="24" t="n">
        <f aca="false">DATE(YEAR(C10696),MONTH(C10696),1)</f>
        <v>46266</v>
      </c>
    </row>
    <row r="10697" customFormat="false" ht="15" hidden="false" customHeight="false" outlineLevel="0" collapsed="false">
      <c r="A10697" s="21" t="s">
        <v>4237</v>
      </c>
      <c r="B10697" s="21" t="s">
        <v>3345</v>
      </c>
      <c r="C10697" s="23" t="n">
        <v>46291</v>
      </c>
      <c r="D10697" s="21" t="s">
        <v>1501</v>
      </c>
      <c r="E10697" s="21" t="s">
        <v>1452</v>
      </c>
      <c r="F10697" s="12" t="n">
        <v>5</v>
      </c>
      <c r="G10697" s="19" t="n">
        <v>61.4</v>
      </c>
      <c r="H10697" s="19" t="n">
        <v>41.91</v>
      </c>
      <c r="I10697" s="19" t="n">
        <f aca="false">ROUND(F10697*G10697,2)</f>
        <v>307</v>
      </c>
      <c r="J10697" s="19" t="n">
        <f aca="false">ROUND(F10697*H10697,2)</f>
        <v>209.55</v>
      </c>
      <c r="K10697" s="19" t="n">
        <f aca="false">INDEX(Pricebook!$L$2:$L$1401,MATCH(D10697,Pricebook!$A$2:$A$1401,0))</f>
        <v>63.5</v>
      </c>
      <c r="L10697" s="19" t="n">
        <f aca="false">ROUND(F10697*K10697,2)</f>
        <v>317.5</v>
      </c>
      <c r="M10697" s="24" t="n">
        <f aca="false">DATE(YEAR(C10697),MONTH(C10697),1)</f>
        <v>46266</v>
      </c>
    </row>
    <row r="10698" customFormat="false" ht="15" hidden="false" customHeight="false" outlineLevel="0" collapsed="false">
      <c r="A10698" s="21" t="s">
        <v>4238</v>
      </c>
      <c r="B10698" s="21" t="s">
        <v>3251</v>
      </c>
      <c r="C10698" s="23" t="n">
        <v>46291</v>
      </c>
      <c r="D10698" s="21" t="s">
        <v>2491</v>
      </c>
      <c r="E10698" s="21" t="s">
        <v>2466</v>
      </c>
      <c r="F10698" s="12" t="n">
        <v>1</v>
      </c>
      <c r="G10698" s="19" t="n">
        <v>108.35</v>
      </c>
      <c r="H10698" s="19" t="n">
        <v>67.29</v>
      </c>
      <c r="I10698" s="19" t="n">
        <f aca="false">ROUND(F10698*G10698,2)</f>
        <v>108.35</v>
      </c>
      <c r="J10698" s="19" t="n">
        <f aca="false">ROUND(F10698*H10698,2)</f>
        <v>67.29</v>
      </c>
      <c r="K10698" s="19" t="n">
        <f aca="false">INDEX(Pricebook!$L$2:$L$1401,MATCH(D10698,Pricebook!$A$2:$A$1401,0))</f>
        <v>112.15</v>
      </c>
      <c r="L10698" s="19" t="n">
        <f aca="false">ROUND(F10698*K10698,2)</f>
        <v>112.15</v>
      </c>
      <c r="M10698" s="24" t="n">
        <f aca="false">DATE(YEAR(C10698),MONTH(C10698),1)</f>
        <v>46266</v>
      </c>
    </row>
    <row r="10699" customFormat="false" ht="15" hidden="false" customHeight="false" outlineLevel="0" collapsed="false">
      <c r="A10699" s="21" t="s">
        <v>4238</v>
      </c>
      <c r="B10699" s="21" t="s">
        <v>3251</v>
      </c>
      <c r="C10699" s="23" t="n">
        <v>46291</v>
      </c>
      <c r="D10699" s="21" t="s">
        <v>2930</v>
      </c>
      <c r="E10699" s="21" t="s">
        <v>2748</v>
      </c>
      <c r="F10699" s="12" t="n">
        <v>4</v>
      </c>
      <c r="G10699" s="19" t="n">
        <v>15.7</v>
      </c>
      <c r="H10699" s="19" t="n">
        <v>9.33</v>
      </c>
      <c r="I10699" s="19" t="n">
        <f aca="false">ROUND(F10699*G10699,2)</f>
        <v>62.8</v>
      </c>
      <c r="J10699" s="19" t="n">
        <f aca="false">ROUND(F10699*H10699,2)</f>
        <v>37.32</v>
      </c>
      <c r="K10699" s="19" t="n">
        <f aca="false">INDEX(Pricebook!$L$2:$L$1401,MATCH(D10699,Pricebook!$A$2:$A$1401,0))</f>
        <v>17</v>
      </c>
      <c r="L10699" s="19" t="n">
        <f aca="false">ROUND(F10699*K10699,2)</f>
        <v>68</v>
      </c>
      <c r="M10699" s="24" t="n">
        <f aca="false">DATE(YEAR(C10699),MONTH(C10699),1)</f>
        <v>46266</v>
      </c>
    </row>
    <row r="10700" customFormat="false" ht="15" hidden="false" customHeight="false" outlineLevel="0" collapsed="false">
      <c r="A10700" s="21" t="s">
        <v>4238</v>
      </c>
      <c r="B10700" s="21" t="s">
        <v>3251</v>
      </c>
      <c r="C10700" s="23" t="n">
        <v>46291</v>
      </c>
      <c r="D10700" s="21" t="s">
        <v>791</v>
      </c>
      <c r="E10700" s="21" t="s">
        <v>366</v>
      </c>
      <c r="F10700" s="12" t="n">
        <v>2</v>
      </c>
      <c r="G10700" s="19" t="n">
        <v>99.6</v>
      </c>
      <c r="H10700" s="19" t="n">
        <v>74.5</v>
      </c>
      <c r="I10700" s="19" t="n">
        <f aca="false">ROUND(F10700*G10700,2)</f>
        <v>199.2</v>
      </c>
      <c r="J10700" s="19" t="n">
        <f aca="false">ROUND(F10700*H10700,2)</f>
        <v>149</v>
      </c>
      <c r="K10700" s="19" t="n">
        <f aca="false">INDEX(Pricebook!$L$2:$L$1401,MATCH(D10700,Pricebook!$A$2:$A$1401,0))</f>
        <v>106.45</v>
      </c>
      <c r="L10700" s="19" t="n">
        <f aca="false">ROUND(F10700*K10700,2)</f>
        <v>212.9</v>
      </c>
      <c r="M10700" s="24" t="n">
        <f aca="false">DATE(YEAR(C10700),MONTH(C10700),1)</f>
        <v>46266</v>
      </c>
    </row>
    <row r="10701" customFormat="false" ht="15" hidden="false" customHeight="false" outlineLevel="0" collapsed="false">
      <c r="A10701" s="21" t="s">
        <v>4238</v>
      </c>
      <c r="B10701" s="21" t="s">
        <v>3251</v>
      </c>
      <c r="C10701" s="23" t="n">
        <v>46291</v>
      </c>
      <c r="D10701" s="21" t="s">
        <v>2527</v>
      </c>
      <c r="E10701" s="21" t="s">
        <v>2466</v>
      </c>
      <c r="F10701" s="12" t="n">
        <v>3</v>
      </c>
      <c r="G10701" s="19" t="n">
        <v>111.2</v>
      </c>
      <c r="H10701" s="19" t="n">
        <v>69.89</v>
      </c>
      <c r="I10701" s="19" t="n">
        <f aca="false">ROUND(F10701*G10701,2)</f>
        <v>333.6</v>
      </c>
      <c r="J10701" s="19" t="n">
        <f aca="false">ROUND(F10701*H10701,2)</f>
        <v>209.67</v>
      </c>
      <c r="K10701" s="19" t="n">
        <f aca="false">INDEX(Pricebook!$L$2:$L$1401,MATCH(D10701,Pricebook!$A$2:$A$1401,0))</f>
        <v>116.5</v>
      </c>
      <c r="L10701" s="19" t="n">
        <f aca="false">ROUND(F10701*K10701,2)</f>
        <v>349.5</v>
      </c>
      <c r="M10701" s="24" t="n">
        <f aca="false">DATE(YEAR(C10701),MONTH(C10701),1)</f>
        <v>46266</v>
      </c>
    </row>
    <row r="10702" customFormat="false" ht="15" hidden="false" customHeight="false" outlineLevel="0" collapsed="false">
      <c r="A10702" s="21" t="s">
        <v>4238</v>
      </c>
      <c r="B10702" s="21" t="s">
        <v>3251</v>
      </c>
      <c r="C10702" s="23" t="n">
        <v>46291</v>
      </c>
      <c r="D10702" s="21" t="s">
        <v>553</v>
      </c>
      <c r="E10702" s="21" t="s">
        <v>366</v>
      </c>
      <c r="F10702" s="12" t="n">
        <v>2</v>
      </c>
      <c r="G10702" s="19" t="n">
        <v>44.25</v>
      </c>
      <c r="H10702" s="19" t="n">
        <v>34.9</v>
      </c>
      <c r="I10702" s="19" t="n">
        <f aca="false">ROUND(F10702*G10702,2)</f>
        <v>88.5</v>
      </c>
      <c r="J10702" s="19" t="n">
        <f aca="false">ROUND(F10702*H10702,2)</f>
        <v>69.8</v>
      </c>
      <c r="K10702" s="19" t="n">
        <f aca="false">INDEX(Pricebook!$L$2:$L$1401,MATCH(D10702,Pricebook!$A$2:$A$1401,0))</f>
        <v>47.85</v>
      </c>
      <c r="L10702" s="19" t="n">
        <f aca="false">ROUND(F10702*K10702,2)</f>
        <v>95.7</v>
      </c>
      <c r="M10702" s="24" t="n">
        <f aca="false">DATE(YEAR(C10702),MONTH(C10702),1)</f>
        <v>46266</v>
      </c>
    </row>
    <row r="10703" customFormat="false" ht="15" hidden="false" customHeight="false" outlineLevel="0" collapsed="false">
      <c r="A10703" s="21" t="s">
        <v>4238</v>
      </c>
      <c r="B10703" s="21" t="s">
        <v>3251</v>
      </c>
      <c r="C10703" s="23" t="n">
        <v>46291</v>
      </c>
      <c r="D10703" s="21" t="s">
        <v>2918</v>
      </c>
      <c r="E10703" s="21" t="s">
        <v>2748</v>
      </c>
      <c r="F10703" s="12" t="n">
        <v>2</v>
      </c>
      <c r="G10703" s="19" t="n">
        <v>68.75</v>
      </c>
      <c r="H10703" s="19" t="n">
        <v>41.31</v>
      </c>
      <c r="I10703" s="19" t="n">
        <f aca="false">ROUND(F10703*G10703,2)</f>
        <v>137.5</v>
      </c>
      <c r="J10703" s="19" t="n">
        <f aca="false">ROUND(F10703*H10703,2)</f>
        <v>82.62</v>
      </c>
      <c r="K10703" s="19" t="n">
        <f aca="false">INDEX(Pricebook!$L$2:$L$1401,MATCH(D10703,Pricebook!$A$2:$A$1401,0))</f>
        <v>75.15</v>
      </c>
      <c r="L10703" s="19" t="n">
        <f aca="false">ROUND(F10703*K10703,2)</f>
        <v>150.3</v>
      </c>
      <c r="M10703" s="24" t="n">
        <f aca="false">DATE(YEAR(C10703),MONTH(C10703),1)</f>
        <v>46266</v>
      </c>
    </row>
    <row r="10704" customFormat="false" ht="15" hidden="false" customHeight="false" outlineLevel="0" collapsed="false">
      <c r="A10704" s="21" t="s">
        <v>4238</v>
      </c>
      <c r="B10704" s="21" t="s">
        <v>3251</v>
      </c>
      <c r="C10704" s="23" t="n">
        <v>46291</v>
      </c>
      <c r="D10704" s="21" t="s">
        <v>2519</v>
      </c>
      <c r="E10704" s="21" t="s">
        <v>2466</v>
      </c>
      <c r="F10704" s="12" t="n">
        <v>3</v>
      </c>
      <c r="G10704" s="19" t="n">
        <v>36.7</v>
      </c>
      <c r="H10704" s="19" t="n">
        <v>22.75</v>
      </c>
      <c r="I10704" s="19" t="n">
        <f aca="false">ROUND(F10704*G10704,2)</f>
        <v>110.1</v>
      </c>
      <c r="J10704" s="19" t="n">
        <f aca="false">ROUND(F10704*H10704,2)</f>
        <v>68.25</v>
      </c>
      <c r="K10704" s="19" t="n">
        <f aca="false">INDEX(Pricebook!$L$2:$L$1401,MATCH(D10704,Pricebook!$A$2:$A$1401,0))</f>
        <v>37.95</v>
      </c>
      <c r="L10704" s="19" t="n">
        <f aca="false">ROUND(F10704*K10704,2)</f>
        <v>113.85</v>
      </c>
      <c r="M10704" s="24" t="n">
        <f aca="false">DATE(YEAR(C10704),MONTH(C10704),1)</f>
        <v>46266</v>
      </c>
    </row>
    <row r="10705" customFormat="false" ht="15" hidden="false" customHeight="false" outlineLevel="0" collapsed="false">
      <c r="A10705" s="21" t="s">
        <v>4238</v>
      </c>
      <c r="B10705" s="21" t="s">
        <v>3251</v>
      </c>
      <c r="C10705" s="23" t="n">
        <v>46291</v>
      </c>
      <c r="D10705" s="21" t="s">
        <v>2567</v>
      </c>
      <c r="E10705" s="21" t="s">
        <v>2466</v>
      </c>
      <c r="F10705" s="12" t="n">
        <v>2</v>
      </c>
      <c r="G10705" s="19" t="n">
        <v>92</v>
      </c>
      <c r="H10705" s="19" t="n">
        <v>58.01</v>
      </c>
      <c r="I10705" s="19" t="n">
        <f aca="false">ROUND(F10705*G10705,2)</f>
        <v>184</v>
      </c>
      <c r="J10705" s="19" t="n">
        <f aca="false">ROUND(F10705*H10705,2)</f>
        <v>116.02</v>
      </c>
      <c r="K10705" s="19" t="n">
        <f aca="false">INDEX(Pricebook!$L$2:$L$1401,MATCH(D10705,Pricebook!$A$2:$A$1401,0))</f>
        <v>96.7</v>
      </c>
      <c r="L10705" s="19" t="n">
        <f aca="false">ROUND(F10705*K10705,2)</f>
        <v>193.4</v>
      </c>
      <c r="M10705" s="24" t="n">
        <f aca="false">DATE(YEAR(C10705),MONTH(C10705),1)</f>
        <v>46266</v>
      </c>
    </row>
    <row r="10706" customFormat="false" ht="15" hidden="false" customHeight="false" outlineLevel="0" collapsed="false">
      <c r="A10706" s="21" t="s">
        <v>4238</v>
      </c>
      <c r="B10706" s="21" t="s">
        <v>3251</v>
      </c>
      <c r="C10706" s="23" t="n">
        <v>46291</v>
      </c>
      <c r="D10706" s="21" t="s">
        <v>845</v>
      </c>
      <c r="E10706" s="21" t="s">
        <v>366</v>
      </c>
      <c r="F10706" s="12" t="n">
        <v>1</v>
      </c>
      <c r="G10706" s="19" t="n">
        <v>48.25</v>
      </c>
      <c r="H10706" s="19" t="n">
        <v>34.67</v>
      </c>
      <c r="I10706" s="19" t="n">
        <f aca="false">ROUND(F10706*G10706,2)</f>
        <v>48.25</v>
      </c>
      <c r="J10706" s="19" t="n">
        <f aca="false">ROUND(F10706*H10706,2)</f>
        <v>34.67</v>
      </c>
      <c r="K10706" s="19" t="n">
        <f aca="false">INDEX(Pricebook!$L$2:$L$1401,MATCH(D10706,Pricebook!$A$2:$A$1401,0))</f>
        <v>51.75</v>
      </c>
      <c r="L10706" s="19" t="n">
        <f aca="false">ROUND(F10706*K10706,2)</f>
        <v>51.75</v>
      </c>
      <c r="M10706" s="24" t="n">
        <f aca="false">DATE(YEAR(C10706),MONTH(C10706),1)</f>
        <v>46266</v>
      </c>
    </row>
    <row r="10707" customFormat="false" ht="15" hidden="false" customHeight="false" outlineLevel="0" collapsed="false">
      <c r="A10707" s="21" t="s">
        <v>4238</v>
      </c>
      <c r="B10707" s="21" t="s">
        <v>3251</v>
      </c>
      <c r="C10707" s="23" t="n">
        <v>46291</v>
      </c>
      <c r="D10707" s="21" t="s">
        <v>951</v>
      </c>
      <c r="E10707" s="21" t="s">
        <v>366</v>
      </c>
      <c r="F10707" s="12" t="n">
        <v>1</v>
      </c>
      <c r="G10707" s="19" t="n">
        <v>35.55</v>
      </c>
      <c r="H10707" s="19" t="n">
        <v>25.93</v>
      </c>
      <c r="I10707" s="19" t="n">
        <f aca="false">ROUND(F10707*G10707,2)</f>
        <v>35.55</v>
      </c>
      <c r="J10707" s="19" t="n">
        <f aca="false">ROUND(F10707*H10707,2)</f>
        <v>25.93</v>
      </c>
      <c r="K10707" s="19" t="n">
        <f aca="false">INDEX(Pricebook!$L$2:$L$1401,MATCH(D10707,Pricebook!$A$2:$A$1401,0))</f>
        <v>38.75</v>
      </c>
      <c r="L10707" s="19" t="n">
        <f aca="false">ROUND(F10707*K10707,2)</f>
        <v>38.75</v>
      </c>
      <c r="M10707" s="24" t="n">
        <f aca="false">DATE(YEAR(C10707),MONTH(C10707),1)</f>
        <v>46266</v>
      </c>
    </row>
    <row r="10708" customFormat="false" ht="15" hidden="false" customHeight="false" outlineLevel="0" collapsed="false">
      <c r="A10708" s="21" t="s">
        <v>4238</v>
      </c>
      <c r="B10708" s="21" t="s">
        <v>3251</v>
      </c>
      <c r="C10708" s="23" t="n">
        <v>46291</v>
      </c>
      <c r="D10708" s="21" t="s">
        <v>755</v>
      </c>
      <c r="E10708" s="21" t="s">
        <v>366</v>
      </c>
      <c r="F10708" s="12" t="n">
        <v>4</v>
      </c>
      <c r="G10708" s="19" t="n">
        <v>13.75</v>
      </c>
      <c r="H10708" s="19" t="n">
        <v>9.85</v>
      </c>
      <c r="I10708" s="19" t="n">
        <f aca="false">ROUND(F10708*G10708,2)</f>
        <v>55</v>
      </c>
      <c r="J10708" s="19" t="n">
        <f aca="false">ROUND(F10708*H10708,2)</f>
        <v>39.4</v>
      </c>
      <c r="K10708" s="19" t="n">
        <f aca="false">INDEX(Pricebook!$L$2:$L$1401,MATCH(D10708,Pricebook!$A$2:$A$1401,0))</f>
        <v>14.75</v>
      </c>
      <c r="L10708" s="19" t="n">
        <f aca="false">ROUND(F10708*K10708,2)</f>
        <v>59</v>
      </c>
      <c r="M10708" s="24" t="n">
        <f aca="false">DATE(YEAR(C10708),MONTH(C10708),1)</f>
        <v>46266</v>
      </c>
    </row>
    <row r="10709" customFormat="false" ht="15" hidden="false" customHeight="false" outlineLevel="0" collapsed="false">
      <c r="A10709" s="21" t="s">
        <v>4238</v>
      </c>
      <c r="B10709" s="21" t="s">
        <v>3251</v>
      </c>
      <c r="C10709" s="23" t="n">
        <v>46291</v>
      </c>
      <c r="D10709" s="21" t="s">
        <v>727</v>
      </c>
      <c r="E10709" s="21" t="s">
        <v>366</v>
      </c>
      <c r="F10709" s="12" t="n">
        <v>3</v>
      </c>
      <c r="G10709" s="19" t="n">
        <v>40.6</v>
      </c>
      <c r="H10709" s="19" t="n">
        <v>29.48</v>
      </c>
      <c r="I10709" s="19" t="n">
        <f aca="false">ROUND(F10709*G10709,2)</f>
        <v>121.8</v>
      </c>
      <c r="J10709" s="19" t="n">
        <f aca="false">ROUND(F10709*H10709,2)</f>
        <v>88.44</v>
      </c>
      <c r="K10709" s="19" t="n">
        <f aca="false">INDEX(Pricebook!$L$2:$L$1401,MATCH(D10709,Pricebook!$A$2:$A$1401,0))</f>
        <v>44</v>
      </c>
      <c r="L10709" s="19" t="n">
        <f aca="false">ROUND(F10709*K10709,2)</f>
        <v>132</v>
      </c>
      <c r="M10709" s="24" t="n">
        <f aca="false">DATE(YEAR(C10709),MONTH(C10709),1)</f>
        <v>46266</v>
      </c>
    </row>
    <row r="10710" customFormat="false" ht="15" hidden="false" customHeight="false" outlineLevel="0" collapsed="false">
      <c r="A10710" s="21" t="s">
        <v>4238</v>
      </c>
      <c r="B10710" s="21" t="s">
        <v>3251</v>
      </c>
      <c r="C10710" s="23" t="n">
        <v>46291</v>
      </c>
      <c r="D10710" s="21" t="s">
        <v>2529</v>
      </c>
      <c r="E10710" s="21" t="s">
        <v>2466</v>
      </c>
      <c r="F10710" s="12" t="n">
        <v>2</v>
      </c>
      <c r="G10710" s="19" t="n">
        <v>99.7</v>
      </c>
      <c r="H10710" s="19" t="n">
        <v>62.29</v>
      </c>
      <c r="I10710" s="19" t="n">
        <f aca="false">ROUND(F10710*G10710,2)</f>
        <v>199.4</v>
      </c>
      <c r="J10710" s="19" t="n">
        <f aca="false">ROUND(F10710*H10710,2)</f>
        <v>124.58</v>
      </c>
      <c r="K10710" s="19" t="n">
        <f aca="false">INDEX(Pricebook!$L$2:$L$1401,MATCH(D10710,Pricebook!$A$2:$A$1401,0))</f>
        <v>103.85</v>
      </c>
      <c r="L10710" s="19" t="n">
        <f aca="false">ROUND(F10710*K10710,2)</f>
        <v>207.7</v>
      </c>
      <c r="M10710" s="24" t="n">
        <f aca="false">DATE(YEAR(C10710),MONTH(C10710),1)</f>
        <v>46266</v>
      </c>
    </row>
    <row r="10711" customFormat="false" ht="15" hidden="false" customHeight="false" outlineLevel="0" collapsed="false">
      <c r="A10711" s="21" t="s">
        <v>4238</v>
      </c>
      <c r="B10711" s="21" t="s">
        <v>3251</v>
      </c>
      <c r="C10711" s="23" t="n">
        <v>46291</v>
      </c>
      <c r="D10711" s="21" t="s">
        <v>2749</v>
      </c>
      <c r="E10711" s="21" t="s">
        <v>2748</v>
      </c>
      <c r="F10711" s="12" t="n">
        <v>1</v>
      </c>
      <c r="G10711" s="19" t="n">
        <v>29.1</v>
      </c>
      <c r="H10711" s="19" t="n">
        <v>17.45</v>
      </c>
      <c r="I10711" s="19" t="n">
        <f aca="false">ROUND(F10711*G10711,2)</f>
        <v>29.1</v>
      </c>
      <c r="J10711" s="19" t="n">
        <f aca="false">ROUND(F10711*H10711,2)</f>
        <v>17.45</v>
      </c>
      <c r="K10711" s="19" t="n">
        <f aca="false">INDEX(Pricebook!$L$2:$L$1401,MATCH(D10711,Pricebook!$A$2:$A$1401,0))</f>
        <v>31.75</v>
      </c>
      <c r="L10711" s="19" t="n">
        <f aca="false">ROUND(F10711*K10711,2)</f>
        <v>31.75</v>
      </c>
      <c r="M10711" s="24" t="n">
        <f aca="false">DATE(YEAR(C10711),MONTH(C10711),1)</f>
        <v>46266</v>
      </c>
    </row>
    <row r="10712" customFormat="false" ht="15" hidden="false" customHeight="false" outlineLevel="0" collapsed="false">
      <c r="A10712" s="21" t="s">
        <v>4238</v>
      </c>
      <c r="B10712" s="21" t="s">
        <v>3251</v>
      </c>
      <c r="C10712" s="23" t="n">
        <v>46291</v>
      </c>
      <c r="D10712" s="21" t="s">
        <v>685</v>
      </c>
      <c r="E10712" s="21" t="s">
        <v>366</v>
      </c>
      <c r="F10712" s="12" t="n">
        <v>1</v>
      </c>
      <c r="G10712" s="19" t="n">
        <v>53.3</v>
      </c>
      <c r="H10712" s="19" t="n">
        <v>38.63</v>
      </c>
      <c r="I10712" s="19" t="n">
        <f aca="false">ROUND(F10712*G10712,2)</f>
        <v>53.3</v>
      </c>
      <c r="J10712" s="19" t="n">
        <f aca="false">ROUND(F10712*H10712,2)</f>
        <v>38.63</v>
      </c>
      <c r="K10712" s="19" t="n">
        <f aca="false">INDEX(Pricebook!$L$2:$L$1401,MATCH(D10712,Pricebook!$A$2:$A$1401,0))</f>
        <v>57.7</v>
      </c>
      <c r="L10712" s="19" t="n">
        <f aca="false">ROUND(F10712*K10712,2)</f>
        <v>57.7</v>
      </c>
      <c r="M10712" s="24" t="n">
        <f aca="false">DATE(YEAR(C10712),MONTH(C10712),1)</f>
        <v>46266</v>
      </c>
    </row>
    <row r="10713" customFormat="false" ht="15" hidden="false" customHeight="false" outlineLevel="0" collapsed="false">
      <c r="A10713" s="21" t="s">
        <v>4238</v>
      </c>
      <c r="B10713" s="21" t="s">
        <v>3251</v>
      </c>
      <c r="C10713" s="23" t="n">
        <v>46291</v>
      </c>
      <c r="D10713" s="21" t="s">
        <v>2746</v>
      </c>
      <c r="E10713" s="21" t="s">
        <v>2748</v>
      </c>
      <c r="F10713" s="12" t="n">
        <v>1</v>
      </c>
      <c r="G10713" s="19" t="n">
        <v>29.5</v>
      </c>
      <c r="H10713" s="19" t="n">
        <v>17.81</v>
      </c>
      <c r="I10713" s="19" t="n">
        <f aca="false">ROUND(F10713*G10713,2)</f>
        <v>29.5</v>
      </c>
      <c r="J10713" s="19" t="n">
        <f aca="false">ROUND(F10713*H10713,2)</f>
        <v>17.81</v>
      </c>
      <c r="K10713" s="19" t="n">
        <f aca="false">INDEX(Pricebook!$L$2:$L$1401,MATCH(D10713,Pricebook!$A$2:$A$1401,0))</f>
        <v>32.4</v>
      </c>
      <c r="L10713" s="19" t="n">
        <f aca="false">ROUND(F10713*K10713,2)</f>
        <v>32.4</v>
      </c>
      <c r="M10713" s="24" t="n">
        <f aca="false">DATE(YEAR(C10713),MONTH(C10713),1)</f>
        <v>46266</v>
      </c>
    </row>
    <row r="10714" customFormat="false" ht="15" hidden="false" customHeight="false" outlineLevel="0" collapsed="false">
      <c r="A10714" s="21" t="s">
        <v>4238</v>
      </c>
      <c r="B10714" s="21" t="s">
        <v>3251</v>
      </c>
      <c r="C10714" s="23" t="n">
        <v>46291</v>
      </c>
      <c r="D10714" s="21" t="s">
        <v>2553</v>
      </c>
      <c r="E10714" s="21" t="s">
        <v>2466</v>
      </c>
      <c r="F10714" s="12" t="n">
        <v>2</v>
      </c>
      <c r="G10714" s="19" t="n">
        <v>85.3</v>
      </c>
      <c r="H10714" s="19" t="n">
        <v>60.98</v>
      </c>
      <c r="I10714" s="19" t="n">
        <f aca="false">ROUND(F10714*G10714,2)</f>
        <v>170.6</v>
      </c>
      <c r="J10714" s="19" t="n">
        <f aca="false">ROUND(F10714*H10714,2)</f>
        <v>121.96</v>
      </c>
      <c r="K10714" s="19" t="n">
        <f aca="false">INDEX(Pricebook!$L$2:$L$1401,MATCH(D10714,Pricebook!$A$2:$A$1401,0))</f>
        <v>89.7</v>
      </c>
      <c r="L10714" s="19" t="n">
        <f aca="false">ROUND(F10714*K10714,2)</f>
        <v>179.4</v>
      </c>
      <c r="M10714" s="24" t="n">
        <f aca="false">DATE(YEAR(C10714),MONTH(C10714),1)</f>
        <v>46266</v>
      </c>
    </row>
    <row r="10715" customFormat="false" ht="15" hidden="false" customHeight="false" outlineLevel="0" collapsed="false">
      <c r="A10715" s="21" t="s">
        <v>4239</v>
      </c>
      <c r="B10715" s="21" t="s">
        <v>3078</v>
      </c>
      <c r="C10715" s="23" t="n">
        <v>46292</v>
      </c>
      <c r="D10715" s="21" t="s">
        <v>1564</v>
      </c>
      <c r="E10715" s="21" t="s">
        <v>1452</v>
      </c>
      <c r="F10715" s="12" t="n">
        <v>6</v>
      </c>
      <c r="G10715" s="19" t="n">
        <v>39.5</v>
      </c>
      <c r="H10715" s="19" t="n">
        <v>24.29</v>
      </c>
      <c r="I10715" s="19" t="n">
        <f aca="false">ROUND(F10715*G10715,2)</f>
        <v>237</v>
      </c>
      <c r="J10715" s="19" t="n">
        <f aca="false">ROUND(F10715*H10715,2)</f>
        <v>145.74</v>
      </c>
      <c r="K10715" s="19" t="n">
        <f aca="false">INDEX(Pricebook!$L$2:$L$1401,MATCH(D10715,Pricebook!$A$2:$A$1401,0))</f>
        <v>40.5</v>
      </c>
      <c r="L10715" s="19" t="n">
        <f aca="false">ROUND(F10715*K10715,2)</f>
        <v>243</v>
      </c>
      <c r="M10715" s="24" t="n">
        <f aca="false">DATE(YEAR(C10715),MONTH(C10715),1)</f>
        <v>46266</v>
      </c>
    </row>
    <row r="10716" customFormat="false" ht="15" hidden="false" customHeight="false" outlineLevel="0" collapsed="false">
      <c r="A10716" s="21" t="s">
        <v>4239</v>
      </c>
      <c r="B10716" s="21" t="s">
        <v>3078</v>
      </c>
      <c r="C10716" s="23" t="n">
        <v>46292</v>
      </c>
      <c r="D10716" s="21" t="s">
        <v>2218</v>
      </c>
      <c r="E10716" s="21" t="s">
        <v>2202</v>
      </c>
      <c r="F10716" s="12" t="n">
        <v>11</v>
      </c>
      <c r="G10716" s="19" t="n">
        <v>6.05</v>
      </c>
      <c r="H10716" s="19" t="n">
        <v>4.16</v>
      </c>
      <c r="I10716" s="19" t="n">
        <f aca="false">ROUND(F10716*G10716,2)</f>
        <v>66.55</v>
      </c>
      <c r="J10716" s="19" t="n">
        <f aca="false">ROUND(F10716*H10716,2)</f>
        <v>45.76</v>
      </c>
      <c r="K10716" s="19" t="n">
        <f aca="false">INDEX(Pricebook!$L$2:$L$1401,MATCH(D10716,Pricebook!$A$2:$A$1401,0))</f>
        <v>6.4</v>
      </c>
      <c r="L10716" s="19" t="n">
        <f aca="false">ROUND(F10716*K10716,2)</f>
        <v>70.4</v>
      </c>
      <c r="M10716" s="24" t="n">
        <f aca="false">DATE(YEAR(C10716),MONTH(C10716),1)</f>
        <v>46266</v>
      </c>
    </row>
    <row r="10717" customFormat="false" ht="15" hidden="false" customHeight="false" outlineLevel="0" collapsed="false">
      <c r="A10717" s="21" t="s">
        <v>4239</v>
      </c>
      <c r="B10717" s="21" t="s">
        <v>3078</v>
      </c>
      <c r="C10717" s="23" t="n">
        <v>46292</v>
      </c>
      <c r="D10717" s="21" t="s">
        <v>1841</v>
      </c>
      <c r="E10717" s="21" t="s">
        <v>1452</v>
      </c>
      <c r="F10717" s="12" t="n">
        <v>4</v>
      </c>
      <c r="G10717" s="19" t="n">
        <v>22.7</v>
      </c>
      <c r="H10717" s="19" t="n">
        <v>14.11</v>
      </c>
      <c r="I10717" s="19" t="n">
        <f aca="false">ROUND(F10717*G10717,2)</f>
        <v>90.8</v>
      </c>
      <c r="J10717" s="19" t="n">
        <f aca="false">ROUND(F10717*H10717,2)</f>
        <v>56.44</v>
      </c>
      <c r="K10717" s="19" t="n">
        <f aca="false">INDEX(Pricebook!$L$2:$L$1401,MATCH(D10717,Pricebook!$A$2:$A$1401,0))</f>
        <v>23.55</v>
      </c>
      <c r="L10717" s="19" t="n">
        <f aca="false">ROUND(F10717*K10717,2)</f>
        <v>94.2</v>
      </c>
      <c r="M10717" s="24" t="n">
        <f aca="false">DATE(YEAR(C10717),MONTH(C10717),1)</f>
        <v>46266</v>
      </c>
    </row>
    <row r="10718" customFormat="false" ht="15" hidden="false" customHeight="false" outlineLevel="0" collapsed="false">
      <c r="A10718" s="21" t="s">
        <v>4239</v>
      </c>
      <c r="B10718" s="21" t="s">
        <v>3078</v>
      </c>
      <c r="C10718" s="23" t="n">
        <v>46292</v>
      </c>
      <c r="D10718" s="21" t="s">
        <v>1889</v>
      </c>
      <c r="E10718" s="21" t="s">
        <v>1452</v>
      </c>
      <c r="F10718" s="12" t="n">
        <v>1</v>
      </c>
      <c r="G10718" s="19" t="n">
        <v>31.2</v>
      </c>
      <c r="H10718" s="19" t="n">
        <v>19.25</v>
      </c>
      <c r="I10718" s="19" t="n">
        <f aca="false">ROUND(F10718*G10718,2)</f>
        <v>31.2</v>
      </c>
      <c r="J10718" s="19" t="n">
        <f aca="false">ROUND(F10718*H10718,2)</f>
        <v>19.25</v>
      </c>
      <c r="K10718" s="19" t="n">
        <f aca="false">INDEX(Pricebook!$L$2:$L$1401,MATCH(D10718,Pricebook!$A$2:$A$1401,0))</f>
        <v>32.1</v>
      </c>
      <c r="L10718" s="19" t="n">
        <f aca="false">ROUND(F10718*K10718,2)</f>
        <v>32.1</v>
      </c>
      <c r="M10718" s="24" t="n">
        <f aca="false">DATE(YEAR(C10718),MONTH(C10718),1)</f>
        <v>46266</v>
      </c>
    </row>
    <row r="10719" customFormat="false" ht="15" hidden="false" customHeight="false" outlineLevel="0" collapsed="false">
      <c r="A10719" s="21" t="s">
        <v>4239</v>
      </c>
      <c r="B10719" s="21" t="s">
        <v>3078</v>
      </c>
      <c r="C10719" s="23" t="n">
        <v>46292</v>
      </c>
      <c r="D10719" s="21" t="s">
        <v>2374</v>
      </c>
      <c r="E10719" s="21" t="s">
        <v>2202</v>
      </c>
      <c r="F10719" s="12" t="n">
        <v>2</v>
      </c>
      <c r="G10719" s="19" t="n">
        <v>25.65</v>
      </c>
      <c r="H10719" s="19" t="n">
        <v>15.8</v>
      </c>
      <c r="I10719" s="19" t="n">
        <f aca="false">ROUND(F10719*G10719,2)</f>
        <v>51.3</v>
      </c>
      <c r="J10719" s="19" t="n">
        <f aca="false">ROUND(F10719*H10719,2)</f>
        <v>31.6</v>
      </c>
      <c r="K10719" s="19" t="n">
        <f aca="false">INDEX(Pricebook!$L$2:$L$1401,MATCH(D10719,Pricebook!$A$2:$A$1401,0))</f>
        <v>27.25</v>
      </c>
      <c r="L10719" s="19" t="n">
        <f aca="false">ROUND(F10719*K10719,2)</f>
        <v>54.5</v>
      </c>
      <c r="M10719" s="24" t="n">
        <f aca="false">DATE(YEAR(C10719),MONTH(C10719),1)</f>
        <v>46266</v>
      </c>
    </row>
    <row r="10720" customFormat="false" ht="15" hidden="false" customHeight="false" outlineLevel="0" collapsed="false">
      <c r="A10720" s="21" t="s">
        <v>4239</v>
      </c>
      <c r="B10720" s="21" t="s">
        <v>3078</v>
      </c>
      <c r="C10720" s="23" t="n">
        <v>46292</v>
      </c>
      <c r="D10720" s="21" t="s">
        <v>887</v>
      </c>
      <c r="E10720" s="21" t="s">
        <v>366</v>
      </c>
      <c r="F10720" s="12" t="n">
        <v>2</v>
      </c>
      <c r="G10720" s="19" t="n">
        <v>65.25</v>
      </c>
      <c r="H10720" s="19" t="n">
        <v>46.71</v>
      </c>
      <c r="I10720" s="19" t="n">
        <f aca="false">ROUND(F10720*G10720,2)</f>
        <v>130.5</v>
      </c>
      <c r="J10720" s="19" t="n">
        <f aca="false">ROUND(F10720*H10720,2)</f>
        <v>93.42</v>
      </c>
      <c r="K10720" s="19" t="n">
        <f aca="false">INDEX(Pricebook!$L$2:$L$1401,MATCH(D10720,Pricebook!$A$2:$A$1401,0))</f>
        <v>69.75</v>
      </c>
      <c r="L10720" s="19" t="n">
        <f aca="false">ROUND(F10720*K10720,2)</f>
        <v>139.5</v>
      </c>
      <c r="M10720" s="24" t="n">
        <f aca="false">DATE(YEAR(C10720),MONTH(C10720),1)</f>
        <v>46266</v>
      </c>
    </row>
    <row r="10721" customFormat="false" ht="15" hidden="false" customHeight="false" outlineLevel="0" collapsed="false">
      <c r="A10721" s="21" t="s">
        <v>4239</v>
      </c>
      <c r="B10721" s="21" t="s">
        <v>3078</v>
      </c>
      <c r="C10721" s="23" t="n">
        <v>46292</v>
      </c>
      <c r="D10721" s="21" t="s">
        <v>1735</v>
      </c>
      <c r="E10721" s="21" t="s">
        <v>1452</v>
      </c>
      <c r="F10721" s="12" t="n">
        <v>2</v>
      </c>
      <c r="G10721" s="19" t="n">
        <v>53.7</v>
      </c>
      <c r="H10721" s="19" t="n">
        <v>33.26</v>
      </c>
      <c r="I10721" s="19" t="n">
        <f aca="false">ROUND(F10721*G10721,2)</f>
        <v>107.4</v>
      </c>
      <c r="J10721" s="19" t="n">
        <f aca="false">ROUND(F10721*H10721,2)</f>
        <v>66.52</v>
      </c>
      <c r="K10721" s="19" t="n">
        <f aca="false">INDEX(Pricebook!$L$2:$L$1401,MATCH(D10721,Pricebook!$A$2:$A$1401,0))</f>
        <v>55.45</v>
      </c>
      <c r="L10721" s="19" t="n">
        <f aca="false">ROUND(F10721*K10721,2)</f>
        <v>110.9</v>
      </c>
      <c r="M10721" s="24" t="n">
        <f aca="false">DATE(YEAR(C10721),MONTH(C10721),1)</f>
        <v>46266</v>
      </c>
    </row>
    <row r="10722" customFormat="false" ht="15" hidden="false" customHeight="false" outlineLevel="0" collapsed="false">
      <c r="A10722" s="21" t="s">
        <v>4239</v>
      </c>
      <c r="B10722" s="21" t="s">
        <v>3078</v>
      </c>
      <c r="C10722" s="23" t="n">
        <v>46292</v>
      </c>
      <c r="D10722" s="21" t="s">
        <v>2422</v>
      </c>
      <c r="E10722" s="21" t="s">
        <v>2202</v>
      </c>
      <c r="F10722" s="12" t="n">
        <v>1</v>
      </c>
      <c r="G10722" s="19" t="n">
        <v>44.85</v>
      </c>
      <c r="H10722" s="19" t="n">
        <v>27.85</v>
      </c>
      <c r="I10722" s="19" t="n">
        <f aca="false">ROUND(F10722*G10722,2)</f>
        <v>44.85</v>
      </c>
      <c r="J10722" s="19" t="n">
        <f aca="false">ROUND(F10722*H10722,2)</f>
        <v>27.85</v>
      </c>
      <c r="K10722" s="19" t="n">
        <f aca="false">INDEX(Pricebook!$L$2:$L$1401,MATCH(D10722,Pricebook!$A$2:$A$1401,0))</f>
        <v>48.05</v>
      </c>
      <c r="L10722" s="19" t="n">
        <f aca="false">ROUND(F10722*K10722,2)</f>
        <v>48.05</v>
      </c>
      <c r="M10722" s="24" t="n">
        <f aca="false">DATE(YEAR(C10722),MONTH(C10722),1)</f>
        <v>46266</v>
      </c>
    </row>
    <row r="10723" customFormat="false" ht="15" hidden="false" customHeight="false" outlineLevel="0" collapsed="false">
      <c r="A10723" s="21" t="s">
        <v>4239</v>
      </c>
      <c r="B10723" s="21" t="s">
        <v>3078</v>
      </c>
      <c r="C10723" s="23" t="n">
        <v>46292</v>
      </c>
      <c r="D10723" s="21" t="s">
        <v>885</v>
      </c>
      <c r="E10723" s="21" t="s">
        <v>366</v>
      </c>
      <c r="F10723" s="12" t="n">
        <v>2</v>
      </c>
      <c r="G10723" s="19" t="n">
        <v>22.85</v>
      </c>
      <c r="H10723" s="19" t="n">
        <v>16.48</v>
      </c>
      <c r="I10723" s="19" t="n">
        <f aca="false">ROUND(F10723*G10723,2)</f>
        <v>45.7</v>
      </c>
      <c r="J10723" s="19" t="n">
        <f aca="false">ROUND(F10723*H10723,2)</f>
        <v>32.96</v>
      </c>
      <c r="K10723" s="19" t="n">
        <f aca="false">INDEX(Pricebook!$L$2:$L$1401,MATCH(D10723,Pricebook!$A$2:$A$1401,0))</f>
        <v>24.6</v>
      </c>
      <c r="L10723" s="19" t="n">
        <f aca="false">ROUND(F10723*K10723,2)</f>
        <v>49.2</v>
      </c>
      <c r="M10723" s="24" t="n">
        <f aca="false">DATE(YEAR(C10723),MONTH(C10723),1)</f>
        <v>46266</v>
      </c>
    </row>
    <row r="10724" customFormat="false" ht="15" hidden="false" customHeight="false" outlineLevel="0" collapsed="false">
      <c r="A10724" s="21" t="s">
        <v>4239</v>
      </c>
      <c r="B10724" s="21" t="s">
        <v>3078</v>
      </c>
      <c r="C10724" s="23" t="n">
        <v>46292</v>
      </c>
      <c r="D10724" s="21" t="s">
        <v>467</v>
      </c>
      <c r="E10724" s="21" t="s">
        <v>366</v>
      </c>
      <c r="F10724" s="12" t="n">
        <v>1</v>
      </c>
      <c r="G10724" s="19" t="n">
        <v>113.3</v>
      </c>
      <c r="H10724" s="19" t="n">
        <v>80.89</v>
      </c>
      <c r="I10724" s="19" t="n">
        <f aca="false">ROUND(F10724*G10724,2)</f>
        <v>113.3</v>
      </c>
      <c r="J10724" s="19" t="n">
        <f aca="false">ROUND(F10724*H10724,2)</f>
        <v>80.89</v>
      </c>
      <c r="K10724" s="19" t="n">
        <f aca="false">INDEX(Pricebook!$L$2:$L$1401,MATCH(D10724,Pricebook!$A$2:$A$1401,0))</f>
        <v>120.75</v>
      </c>
      <c r="L10724" s="19" t="n">
        <f aca="false">ROUND(F10724*K10724,2)</f>
        <v>120.75</v>
      </c>
      <c r="M10724" s="24" t="n">
        <f aca="false">DATE(YEAR(C10724),MONTH(C10724),1)</f>
        <v>46266</v>
      </c>
    </row>
    <row r="10725" customFormat="false" ht="15" hidden="false" customHeight="false" outlineLevel="0" collapsed="false">
      <c r="A10725" s="21" t="s">
        <v>4239</v>
      </c>
      <c r="B10725" s="21" t="s">
        <v>3078</v>
      </c>
      <c r="C10725" s="23" t="n">
        <v>46292</v>
      </c>
      <c r="D10725" s="21" t="s">
        <v>1859</v>
      </c>
      <c r="E10725" s="21" t="s">
        <v>1452</v>
      </c>
      <c r="F10725" s="12" t="n">
        <v>1</v>
      </c>
      <c r="G10725" s="19" t="n">
        <v>135</v>
      </c>
      <c r="H10725" s="19" t="n">
        <v>84.31</v>
      </c>
      <c r="I10725" s="19" t="n">
        <f aca="false">ROUND(F10725*G10725,2)</f>
        <v>135</v>
      </c>
      <c r="J10725" s="19" t="n">
        <f aca="false">ROUND(F10725*H10725,2)</f>
        <v>84.31</v>
      </c>
      <c r="K10725" s="19" t="n">
        <f aca="false">INDEX(Pricebook!$L$2:$L$1401,MATCH(D10725,Pricebook!$A$2:$A$1401,0))</f>
        <v>140.55</v>
      </c>
      <c r="L10725" s="19" t="n">
        <f aca="false">ROUND(F10725*K10725,2)</f>
        <v>140.55</v>
      </c>
      <c r="M10725" s="24" t="n">
        <f aca="false">DATE(YEAR(C10725),MONTH(C10725),1)</f>
        <v>46266</v>
      </c>
    </row>
    <row r="10726" customFormat="false" ht="15" hidden="false" customHeight="false" outlineLevel="0" collapsed="false">
      <c r="A10726" s="21" t="s">
        <v>4239</v>
      </c>
      <c r="B10726" s="21" t="s">
        <v>3078</v>
      </c>
      <c r="C10726" s="23" t="n">
        <v>46292</v>
      </c>
      <c r="D10726" s="21" t="s">
        <v>1857</v>
      </c>
      <c r="E10726" s="21" t="s">
        <v>1452</v>
      </c>
      <c r="F10726" s="12" t="n">
        <v>12</v>
      </c>
      <c r="G10726" s="19" t="n">
        <v>23</v>
      </c>
      <c r="H10726" s="19" t="n">
        <v>14.25</v>
      </c>
      <c r="I10726" s="19" t="n">
        <f aca="false">ROUND(F10726*G10726,2)</f>
        <v>276</v>
      </c>
      <c r="J10726" s="19" t="n">
        <f aca="false">ROUND(F10726*H10726,2)</f>
        <v>171</v>
      </c>
      <c r="K10726" s="19" t="n">
        <f aca="false">INDEX(Pricebook!$L$2:$L$1401,MATCH(D10726,Pricebook!$A$2:$A$1401,0))</f>
        <v>23.75</v>
      </c>
      <c r="L10726" s="19" t="n">
        <f aca="false">ROUND(F10726*K10726,2)</f>
        <v>285</v>
      </c>
      <c r="M10726" s="24" t="n">
        <f aca="false">DATE(YEAR(C10726),MONTH(C10726),1)</f>
        <v>46266</v>
      </c>
    </row>
    <row r="10727" customFormat="false" ht="15" hidden="false" customHeight="false" outlineLevel="0" collapsed="false">
      <c r="A10727" s="21" t="s">
        <v>4240</v>
      </c>
      <c r="B10727" s="21" t="s">
        <v>3314</v>
      </c>
      <c r="C10727" s="23" t="n">
        <v>46293</v>
      </c>
      <c r="D10727" s="21" t="s">
        <v>205</v>
      </c>
      <c r="E10727" s="21" t="s">
        <v>108</v>
      </c>
      <c r="F10727" s="12" t="n">
        <v>2</v>
      </c>
      <c r="G10727" s="19" t="n">
        <v>73.3</v>
      </c>
      <c r="H10727" s="19" t="n">
        <v>56.01</v>
      </c>
      <c r="I10727" s="19" t="n">
        <f aca="false">ROUND(F10727*G10727,2)</f>
        <v>146.6</v>
      </c>
      <c r="J10727" s="19" t="n">
        <f aca="false">ROUND(F10727*H10727,2)</f>
        <v>112.02</v>
      </c>
      <c r="K10727" s="19" t="n">
        <f aca="false">INDEX(Pricebook!$L$2:$L$1401,MATCH(D10727,Pricebook!$A$2:$A$1401,0))</f>
        <v>80.05</v>
      </c>
      <c r="L10727" s="19" t="n">
        <f aca="false">ROUND(F10727*K10727,2)</f>
        <v>160.1</v>
      </c>
      <c r="M10727" s="24" t="n">
        <f aca="false">DATE(YEAR(C10727),MONTH(C10727),1)</f>
        <v>46266</v>
      </c>
    </row>
    <row r="10728" customFormat="false" ht="15" hidden="false" customHeight="false" outlineLevel="0" collapsed="false">
      <c r="A10728" s="21" t="s">
        <v>4240</v>
      </c>
      <c r="B10728" s="21" t="s">
        <v>3314</v>
      </c>
      <c r="C10728" s="23" t="n">
        <v>46293</v>
      </c>
      <c r="D10728" s="21" t="s">
        <v>923</v>
      </c>
      <c r="E10728" s="21" t="s">
        <v>366</v>
      </c>
      <c r="F10728" s="12" t="n">
        <v>2</v>
      </c>
      <c r="G10728" s="19" t="n">
        <v>278.1</v>
      </c>
      <c r="H10728" s="19" t="n">
        <v>202.83</v>
      </c>
      <c r="I10728" s="19" t="n">
        <f aca="false">ROUND(F10728*G10728,2)</f>
        <v>556.2</v>
      </c>
      <c r="J10728" s="19" t="n">
        <f aca="false">ROUND(F10728*H10728,2)</f>
        <v>405.66</v>
      </c>
      <c r="K10728" s="19" t="n">
        <f aca="false">INDEX(Pricebook!$L$2:$L$1401,MATCH(D10728,Pricebook!$A$2:$A$1401,0))</f>
        <v>302.75</v>
      </c>
      <c r="L10728" s="19" t="n">
        <f aca="false">ROUND(F10728*K10728,2)</f>
        <v>605.5</v>
      </c>
      <c r="M10728" s="24" t="n">
        <f aca="false">DATE(YEAR(C10728),MONTH(C10728),1)</f>
        <v>46266</v>
      </c>
    </row>
    <row r="10729" customFormat="false" ht="15" hidden="false" customHeight="false" outlineLevel="0" collapsed="false">
      <c r="A10729" s="21" t="s">
        <v>4240</v>
      </c>
      <c r="B10729" s="21" t="s">
        <v>3314</v>
      </c>
      <c r="C10729" s="23" t="n">
        <v>46293</v>
      </c>
      <c r="D10729" s="21" t="s">
        <v>371</v>
      </c>
      <c r="E10729" s="21" t="s">
        <v>366</v>
      </c>
      <c r="F10729" s="12" t="n">
        <v>2</v>
      </c>
      <c r="G10729" s="19" t="n">
        <v>9.75</v>
      </c>
      <c r="H10729" s="19" t="n">
        <v>7.6</v>
      </c>
      <c r="I10729" s="19" t="n">
        <f aca="false">ROUND(F10729*G10729,2)</f>
        <v>19.5</v>
      </c>
      <c r="J10729" s="19" t="n">
        <f aca="false">ROUND(F10729*H10729,2)</f>
        <v>15.2</v>
      </c>
      <c r="K10729" s="19" t="n">
        <f aca="false">INDEX(Pricebook!$L$2:$L$1401,MATCH(D10729,Pricebook!$A$2:$A$1401,0))</f>
        <v>10.6</v>
      </c>
      <c r="L10729" s="19" t="n">
        <f aca="false">ROUND(F10729*K10729,2)</f>
        <v>21.2</v>
      </c>
      <c r="M10729" s="24" t="n">
        <f aca="false">DATE(YEAR(C10729),MONTH(C10729),1)</f>
        <v>46266</v>
      </c>
    </row>
    <row r="10730" customFormat="false" ht="15" hidden="false" customHeight="false" outlineLevel="0" collapsed="false">
      <c r="A10730" s="21" t="s">
        <v>4240</v>
      </c>
      <c r="B10730" s="21" t="s">
        <v>3314</v>
      </c>
      <c r="C10730" s="23" t="n">
        <v>46293</v>
      </c>
      <c r="D10730" s="21" t="s">
        <v>1432</v>
      </c>
      <c r="E10730" s="21" t="s">
        <v>971</v>
      </c>
      <c r="F10730" s="12" t="n">
        <v>1</v>
      </c>
      <c r="G10730" s="19" t="n">
        <v>1442.9</v>
      </c>
      <c r="H10730" s="19" t="n">
        <v>1180.78</v>
      </c>
      <c r="I10730" s="19" t="n">
        <f aca="false">ROUND(F10730*G10730,2)</f>
        <v>1442.9</v>
      </c>
      <c r="J10730" s="19" t="n">
        <f aca="false">ROUND(F10730*H10730,2)</f>
        <v>1180.78</v>
      </c>
      <c r="K10730" s="19" t="n">
        <f aca="false">INDEX(Pricebook!$L$2:$L$1401,MATCH(D10730,Pricebook!$A$2:$A$1401,0))</f>
        <v>1686.85</v>
      </c>
      <c r="L10730" s="19" t="n">
        <f aca="false">ROUND(F10730*K10730,2)</f>
        <v>1686.85</v>
      </c>
      <c r="M10730" s="24" t="n">
        <f aca="false">DATE(YEAR(C10730),MONTH(C10730),1)</f>
        <v>46266</v>
      </c>
    </row>
    <row r="10731" customFormat="false" ht="15" hidden="false" customHeight="false" outlineLevel="0" collapsed="false">
      <c r="A10731" s="21" t="s">
        <v>4240</v>
      </c>
      <c r="B10731" s="21" t="s">
        <v>3314</v>
      </c>
      <c r="C10731" s="23" t="n">
        <v>46293</v>
      </c>
      <c r="D10731" s="21" t="s">
        <v>2946</v>
      </c>
      <c r="E10731" s="21" t="s">
        <v>2748</v>
      </c>
      <c r="F10731" s="12" t="n">
        <v>3</v>
      </c>
      <c r="G10731" s="19" t="n">
        <v>9.3</v>
      </c>
      <c r="H10731" s="19" t="n">
        <v>5.53</v>
      </c>
      <c r="I10731" s="19" t="n">
        <f aca="false">ROUND(F10731*G10731,2)</f>
        <v>27.9</v>
      </c>
      <c r="J10731" s="19" t="n">
        <f aca="false">ROUND(F10731*H10731,2)</f>
        <v>16.59</v>
      </c>
      <c r="K10731" s="19" t="n">
        <f aca="false">INDEX(Pricebook!$L$2:$L$1401,MATCH(D10731,Pricebook!$A$2:$A$1401,0))</f>
        <v>10.1</v>
      </c>
      <c r="L10731" s="19" t="n">
        <f aca="false">ROUND(F10731*K10731,2)</f>
        <v>30.3</v>
      </c>
      <c r="M10731" s="24" t="n">
        <f aca="false">DATE(YEAR(C10731),MONTH(C10731),1)</f>
        <v>46266</v>
      </c>
    </row>
    <row r="10732" customFormat="false" ht="15" hidden="false" customHeight="false" outlineLevel="0" collapsed="false">
      <c r="A10732" s="21" t="s">
        <v>4240</v>
      </c>
      <c r="B10732" s="21" t="s">
        <v>3314</v>
      </c>
      <c r="C10732" s="23" t="n">
        <v>46293</v>
      </c>
      <c r="D10732" s="21" t="s">
        <v>378</v>
      </c>
      <c r="E10732" s="21" t="s">
        <v>366</v>
      </c>
      <c r="F10732" s="12" t="n">
        <v>1</v>
      </c>
      <c r="G10732" s="19" t="n">
        <v>10</v>
      </c>
      <c r="H10732" s="19" t="n">
        <v>7.12</v>
      </c>
      <c r="I10732" s="19" t="n">
        <f aca="false">ROUND(F10732*G10732,2)</f>
        <v>10</v>
      </c>
      <c r="J10732" s="19" t="n">
        <f aca="false">ROUND(F10732*H10732,2)</f>
        <v>7.12</v>
      </c>
      <c r="K10732" s="19" t="n">
        <f aca="false">INDEX(Pricebook!$L$2:$L$1401,MATCH(D10732,Pricebook!$A$2:$A$1401,0))</f>
        <v>10.65</v>
      </c>
      <c r="L10732" s="19" t="n">
        <f aca="false">ROUND(F10732*K10732,2)</f>
        <v>10.65</v>
      </c>
      <c r="M10732" s="24" t="n">
        <f aca="false">DATE(YEAR(C10732),MONTH(C10732),1)</f>
        <v>46266</v>
      </c>
    </row>
    <row r="10733" customFormat="false" ht="15" hidden="false" customHeight="false" outlineLevel="0" collapsed="false">
      <c r="A10733" s="21" t="s">
        <v>4240</v>
      </c>
      <c r="B10733" s="21" t="s">
        <v>3314</v>
      </c>
      <c r="C10733" s="23" t="n">
        <v>46293</v>
      </c>
      <c r="D10733" s="21" t="s">
        <v>2810</v>
      </c>
      <c r="E10733" s="21" t="s">
        <v>2748</v>
      </c>
      <c r="F10733" s="12" t="n">
        <v>2</v>
      </c>
      <c r="G10733" s="19" t="n">
        <v>2.2</v>
      </c>
      <c r="H10733" s="19" t="n">
        <v>1.32</v>
      </c>
      <c r="I10733" s="19" t="n">
        <f aca="false">ROUND(F10733*G10733,2)</f>
        <v>4.4</v>
      </c>
      <c r="J10733" s="19" t="n">
        <f aca="false">ROUND(F10733*H10733,2)</f>
        <v>2.64</v>
      </c>
      <c r="K10733" s="19" t="n">
        <f aca="false">INDEX(Pricebook!$L$2:$L$1401,MATCH(D10733,Pricebook!$A$2:$A$1401,0))</f>
        <v>2.4</v>
      </c>
      <c r="L10733" s="19" t="n">
        <f aca="false">ROUND(F10733*K10733,2)</f>
        <v>4.8</v>
      </c>
      <c r="M10733" s="24" t="n">
        <f aca="false">DATE(YEAR(C10733),MONTH(C10733),1)</f>
        <v>46266</v>
      </c>
    </row>
    <row r="10734" customFormat="false" ht="15" hidden="false" customHeight="false" outlineLevel="0" collapsed="false">
      <c r="A10734" s="21" t="s">
        <v>4240</v>
      </c>
      <c r="B10734" s="21" t="s">
        <v>3314</v>
      </c>
      <c r="C10734" s="23" t="n">
        <v>46293</v>
      </c>
      <c r="D10734" s="21" t="s">
        <v>771</v>
      </c>
      <c r="E10734" s="21" t="s">
        <v>366</v>
      </c>
      <c r="F10734" s="12" t="n">
        <v>2</v>
      </c>
      <c r="G10734" s="19" t="n">
        <v>116.55</v>
      </c>
      <c r="H10734" s="19" t="n">
        <v>94.73</v>
      </c>
      <c r="I10734" s="19" t="n">
        <f aca="false">ROUND(F10734*G10734,2)</f>
        <v>233.1</v>
      </c>
      <c r="J10734" s="19" t="n">
        <f aca="false">ROUND(F10734*H10734,2)</f>
        <v>189.46</v>
      </c>
      <c r="K10734" s="19" t="n">
        <f aca="false">INDEX(Pricebook!$L$2:$L$1401,MATCH(D10734,Pricebook!$A$2:$A$1401,0))</f>
        <v>126.35</v>
      </c>
      <c r="L10734" s="19" t="n">
        <f aca="false">ROUND(F10734*K10734,2)</f>
        <v>252.7</v>
      </c>
      <c r="M10734" s="24" t="n">
        <f aca="false">DATE(YEAR(C10734),MONTH(C10734),1)</f>
        <v>46266</v>
      </c>
    </row>
    <row r="10735" customFormat="false" ht="15" hidden="false" customHeight="false" outlineLevel="0" collapsed="false">
      <c r="A10735" s="21" t="s">
        <v>4240</v>
      </c>
      <c r="B10735" s="21" t="s">
        <v>3314</v>
      </c>
      <c r="C10735" s="23" t="n">
        <v>46293</v>
      </c>
      <c r="D10735" s="21" t="s">
        <v>1344</v>
      </c>
      <c r="E10735" s="21" t="s">
        <v>971</v>
      </c>
      <c r="F10735" s="12" t="n">
        <v>20</v>
      </c>
      <c r="G10735" s="19" t="n">
        <v>23</v>
      </c>
      <c r="H10735" s="19" t="n">
        <v>18.72</v>
      </c>
      <c r="I10735" s="19" t="n">
        <f aca="false">ROUND(F10735*G10735,2)</f>
        <v>460</v>
      </c>
      <c r="J10735" s="19" t="n">
        <f aca="false">ROUND(F10735*H10735,2)</f>
        <v>374.4</v>
      </c>
      <c r="K10735" s="19" t="n">
        <f aca="false">INDEX(Pricebook!$L$2:$L$1401,MATCH(D10735,Pricebook!$A$2:$A$1401,0))</f>
        <v>26.75</v>
      </c>
      <c r="L10735" s="19" t="n">
        <f aca="false">ROUND(F10735*K10735,2)</f>
        <v>535</v>
      </c>
      <c r="M10735" s="24" t="n">
        <f aca="false">DATE(YEAR(C10735),MONTH(C10735),1)</f>
        <v>46266</v>
      </c>
    </row>
    <row r="10736" customFormat="false" ht="15" hidden="false" customHeight="false" outlineLevel="0" collapsed="false">
      <c r="A10736" s="21" t="s">
        <v>4240</v>
      </c>
      <c r="B10736" s="21" t="s">
        <v>3314</v>
      </c>
      <c r="C10736" s="23" t="n">
        <v>46293</v>
      </c>
      <c r="D10736" s="21" t="s">
        <v>2924</v>
      </c>
      <c r="E10736" s="21" t="s">
        <v>2748</v>
      </c>
      <c r="F10736" s="12" t="n">
        <v>7</v>
      </c>
      <c r="G10736" s="19" t="n">
        <v>7.15</v>
      </c>
      <c r="H10736" s="19" t="n">
        <v>4.27</v>
      </c>
      <c r="I10736" s="19" t="n">
        <f aca="false">ROUND(F10736*G10736,2)</f>
        <v>50.05</v>
      </c>
      <c r="J10736" s="19" t="n">
        <f aca="false">ROUND(F10736*H10736,2)</f>
        <v>29.89</v>
      </c>
      <c r="K10736" s="19" t="n">
        <f aca="false">INDEX(Pricebook!$L$2:$L$1401,MATCH(D10736,Pricebook!$A$2:$A$1401,0))</f>
        <v>7.8</v>
      </c>
      <c r="L10736" s="19" t="n">
        <f aca="false">ROUND(F10736*K10736,2)</f>
        <v>54.6</v>
      </c>
      <c r="M10736" s="24" t="n">
        <f aca="false">DATE(YEAR(C10736),MONTH(C10736),1)</f>
        <v>46266</v>
      </c>
    </row>
    <row r="10737" customFormat="false" ht="15" hidden="false" customHeight="false" outlineLevel="0" collapsed="false">
      <c r="A10737" s="21" t="s">
        <v>4240</v>
      </c>
      <c r="B10737" s="21" t="s">
        <v>3314</v>
      </c>
      <c r="C10737" s="23" t="n">
        <v>46293</v>
      </c>
      <c r="D10737" s="21" t="s">
        <v>2420</v>
      </c>
      <c r="E10737" s="21" t="s">
        <v>2202</v>
      </c>
      <c r="F10737" s="12" t="n">
        <v>6</v>
      </c>
      <c r="G10737" s="19" t="n">
        <v>38.15</v>
      </c>
      <c r="H10737" s="19" t="n">
        <v>23.54</v>
      </c>
      <c r="I10737" s="19" t="n">
        <f aca="false">ROUND(F10737*G10737,2)</f>
        <v>228.9</v>
      </c>
      <c r="J10737" s="19" t="n">
        <f aca="false">ROUND(F10737*H10737,2)</f>
        <v>141.24</v>
      </c>
      <c r="K10737" s="19" t="n">
        <f aca="false">INDEX(Pricebook!$L$2:$L$1401,MATCH(D10737,Pricebook!$A$2:$A$1401,0))</f>
        <v>40.6</v>
      </c>
      <c r="L10737" s="19" t="n">
        <f aca="false">ROUND(F10737*K10737,2)</f>
        <v>243.6</v>
      </c>
      <c r="M10737" s="24" t="n">
        <f aca="false">DATE(YEAR(C10737),MONTH(C10737),1)</f>
        <v>46266</v>
      </c>
    </row>
    <row r="10738" customFormat="false" ht="15" hidden="false" customHeight="false" outlineLevel="0" collapsed="false">
      <c r="A10738" s="21" t="s">
        <v>4241</v>
      </c>
      <c r="B10738" s="21" t="s">
        <v>3686</v>
      </c>
      <c r="C10738" s="23" t="n">
        <v>46293</v>
      </c>
      <c r="D10738" s="21" t="s">
        <v>809</v>
      </c>
      <c r="E10738" s="21" t="s">
        <v>366</v>
      </c>
      <c r="F10738" s="12" t="n">
        <v>2</v>
      </c>
      <c r="G10738" s="19" t="n">
        <v>120.55</v>
      </c>
      <c r="H10738" s="19" t="n">
        <v>86.81</v>
      </c>
      <c r="I10738" s="19" t="n">
        <f aca="false">ROUND(F10738*G10738,2)</f>
        <v>241.1</v>
      </c>
      <c r="J10738" s="19" t="n">
        <f aca="false">ROUND(F10738*H10738,2)</f>
        <v>173.62</v>
      </c>
      <c r="K10738" s="19" t="n">
        <f aca="false">INDEX(Pricebook!$L$2:$L$1401,MATCH(D10738,Pricebook!$A$2:$A$1401,0))</f>
        <v>129.6</v>
      </c>
      <c r="L10738" s="19" t="n">
        <f aca="false">ROUND(F10738*K10738,2)</f>
        <v>259.2</v>
      </c>
      <c r="M10738" s="24" t="n">
        <f aca="false">DATE(YEAR(C10738),MONTH(C10738),1)</f>
        <v>46266</v>
      </c>
    </row>
    <row r="10739" customFormat="false" ht="15" hidden="false" customHeight="false" outlineLevel="0" collapsed="false">
      <c r="A10739" s="21" t="s">
        <v>4241</v>
      </c>
      <c r="B10739" s="21" t="s">
        <v>3686</v>
      </c>
      <c r="C10739" s="23" t="n">
        <v>46293</v>
      </c>
      <c r="D10739" s="21" t="s">
        <v>2503</v>
      </c>
      <c r="E10739" s="21" t="s">
        <v>2466</v>
      </c>
      <c r="F10739" s="12" t="n">
        <v>2</v>
      </c>
      <c r="G10739" s="19" t="n">
        <v>163.35</v>
      </c>
      <c r="H10739" s="19" t="n">
        <v>102.07</v>
      </c>
      <c r="I10739" s="19" t="n">
        <f aca="false">ROUND(F10739*G10739,2)</f>
        <v>326.7</v>
      </c>
      <c r="J10739" s="19" t="n">
        <f aca="false">ROUND(F10739*H10739,2)</f>
        <v>204.14</v>
      </c>
      <c r="K10739" s="19" t="n">
        <f aca="false">INDEX(Pricebook!$L$2:$L$1401,MATCH(D10739,Pricebook!$A$2:$A$1401,0))</f>
        <v>170.15</v>
      </c>
      <c r="L10739" s="19" t="n">
        <f aca="false">ROUND(F10739*K10739,2)</f>
        <v>340.3</v>
      </c>
      <c r="M10739" s="24" t="n">
        <f aca="false">DATE(YEAR(C10739),MONTH(C10739),1)</f>
        <v>46266</v>
      </c>
    </row>
    <row r="10740" customFormat="false" ht="15" hidden="false" customHeight="false" outlineLevel="0" collapsed="false">
      <c r="A10740" s="21" t="s">
        <v>4241</v>
      </c>
      <c r="B10740" s="21" t="s">
        <v>3686</v>
      </c>
      <c r="C10740" s="23" t="n">
        <v>46293</v>
      </c>
      <c r="D10740" s="21" t="s">
        <v>531</v>
      </c>
      <c r="E10740" s="21" t="s">
        <v>366</v>
      </c>
      <c r="F10740" s="12" t="n">
        <v>4</v>
      </c>
      <c r="G10740" s="19" t="n">
        <v>8.7</v>
      </c>
      <c r="H10740" s="19" t="n">
        <v>6.26</v>
      </c>
      <c r="I10740" s="19" t="n">
        <f aca="false">ROUND(F10740*G10740,2)</f>
        <v>34.8</v>
      </c>
      <c r="J10740" s="19" t="n">
        <f aca="false">ROUND(F10740*H10740,2)</f>
        <v>25.04</v>
      </c>
      <c r="K10740" s="19" t="n">
        <f aca="false">INDEX(Pricebook!$L$2:$L$1401,MATCH(D10740,Pricebook!$A$2:$A$1401,0))</f>
        <v>9.35</v>
      </c>
      <c r="L10740" s="19" t="n">
        <f aca="false">ROUND(F10740*K10740,2)</f>
        <v>37.4</v>
      </c>
      <c r="M10740" s="24" t="n">
        <f aca="false">DATE(YEAR(C10740),MONTH(C10740),1)</f>
        <v>46266</v>
      </c>
    </row>
    <row r="10741" customFormat="false" ht="15" hidden="false" customHeight="false" outlineLevel="0" collapsed="false">
      <c r="A10741" s="21" t="s">
        <v>4241</v>
      </c>
      <c r="B10741" s="21" t="s">
        <v>3686</v>
      </c>
      <c r="C10741" s="23" t="n">
        <v>46293</v>
      </c>
      <c r="D10741" s="21" t="s">
        <v>861</v>
      </c>
      <c r="E10741" s="21" t="s">
        <v>366</v>
      </c>
      <c r="F10741" s="12" t="n">
        <v>1</v>
      </c>
      <c r="G10741" s="19" t="n">
        <v>13.15</v>
      </c>
      <c r="H10741" s="19" t="n">
        <v>9.41</v>
      </c>
      <c r="I10741" s="19" t="n">
        <f aca="false">ROUND(F10741*G10741,2)</f>
        <v>13.15</v>
      </c>
      <c r="J10741" s="19" t="n">
        <f aca="false">ROUND(F10741*H10741,2)</f>
        <v>9.41</v>
      </c>
      <c r="K10741" s="19" t="n">
        <f aca="false">INDEX(Pricebook!$L$2:$L$1401,MATCH(D10741,Pricebook!$A$2:$A$1401,0))</f>
        <v>14.05</v>
      </c>
      <c r="L10741" s="19" t="n">
        <f aca="false">ROUND(F10741*K10741,2)</f>
        <v>14.05</v>
      </c>
      <c r="M10741" s="24" t="n">
        <f aca="false">DATE(YEAR(C10741),MONTH(C10741),1)</f>
        <v>46266</v>
      </c>
    </row>
    <row r="10742" customFormat="false" ht="15" hidden="false" customHeight="false" outlineLevel="0" collapsed="false">
      <c r="A10742" s="21" t="s">
        <v>4241</v>
      </c>
      <c r="B10742" s="21" t="s">
        <v>3686</v>
      </c>
      <c r="C10742" s="23" t="n">
        <v>46293</v>
      </c>
      <c r="D10742" s="21" t="s">
        <v>420</v>
      </c>
      <c r="E10742" s="21" t="s">
        <v>366</v>
      </c>
      <c r="F10742" s="12" t="n">
        <v>2</v>
      </c>
      <c r="G10742" s="19" t="n">
        <v>8.75</v>
      </c>
      <c r="H10742" s="19" t="n">
        <v>6.9</v>
      </c>
      <c r="I10742" s="19" t="n">
        <f aca="false">ROUND(F10742*G10742,2)</f>
        <v>17.5</v>
      </c>
      <c r="J10742" s="19" t="n">
        <f aca="false">ROUND(F10742*H10742,2)</f>
        <v>13.8</v>
      </c>
      <c r="K10742" s="19" t="n">
        <f aca="false">INDEX(Pricebook!$L$2:$L$1401,MATCH(D10742,Pricebook!$A$2:$A$1401,0))</f>
        <v>9.35</v>
      </c>
      <c r="L10742" s="19" t="n">
        <f aca="false">ROUND(F10742*K10742,2)</f>
        <v>18.7</v>
      </c>
      <c r="M10742" s="24" t="n">
        <f aca="false">DATE(YEAR(C10742),MONTH(C10742),1)</f>
        <v>46266</v>
      </c>
    </row>
    <row r="10743" customFormat="false" ht="15" hidden="false" customHeight="false" outlineLevel="0" collapsed="false">
      <c r="A10743" s="21" t="s">
        <v>4241</v>
      </c>
      <c r="B10743" s="21" t="s">
        <v>3686</v>
      </c>
      <c r="C10743" s="23" t="n">
        <v>46293</v>
      </c>
      <c r="D10743" s="21" t="s">
        <v>1186</v>
      </c>
      <c r="E10743" s="21" t="s">
        <v>971</v>
      </c>
      <c r="F10743" s="12" t="n">
        <v>2</v>
      </c>
      <c r="G10743" s="19" t="n">
        <v>491.8</v>
      </c>
      <c r="H10743" s="19" t="n">
        <v>399.25</v>
      </c>
      <c r="I10743" s="19" t="n">
        <f aca="false">ROUND(F10743*G10743,2)</f>
        <v>983.6</v>
      </c>
      <c r="J10743" s="19" t="n">
        <f aca="false">ROUND(F10743*H10743,2)</f>
        <v>798.5</v>
      </c>
      <c r="K10743" s="19" t="n">
        <f aca="false">INDEX(Pricebook!$L$2:$L$1401,MATCH(D10743,Pricebook!$A$2:$A$1401,0))</f>
        <v>570.4</v>
      </c>
      <c r="L10743" s="19" t="n">
        <f aca="false">ROUND(F10743*K10743,2)</f>
        <v>1140.8</v>
      </c>
      <c r="M10743" s="24" t="n">
        <f aca="false">DATE(YEAR(C10743),MONTH(C10743),1)</f>
        <v>46266</v>
      </c>
    </row>
    <row r="10744" customFormat="false" ht="15" hidden="false" customHeight="false" outlineLevel="0" collapsed="false">
      <c r="A10744" s="21" t="s">
        <v>4241</v>
      </c>
      <c r="B10744" s="21" t="s">
        <v>3686</v>
      </c>
      <c r="C10744" s="23" t="n">
        <v>46293</v>
      </c>
      <c r="D10744" s="21" t="s">
        <v>2505</v>
      </c>
      <c r="E10744" s="21" t="s">
        <v>2466</v>
      </c>
      <c r="F10744" s="12" t="n">
        <v>3</v>
      </c>
      <c r="G10744" s="19" t="n">
        <v>64.8</v>
      </c>
      <c r="H10744" s="19" t="n">
        <v>42.34</v>
      </c>
      <c r="I10744" s="19" t="n">
        <f aca="false">ROUND(F10744*G10744,2)</f>
        <v>194.4</v>
      </c>
      <c r="J10744" s="19" t="n">
        <f aca="false">ROUND(F10744*H10744,2)</f>
        <v>127.02</v>
      </c>
      <c r="K10744" s="19" t="n">
        <f aca="false">INDEX(Pricebook!$L$2:$L$1401,MATCH(D10744,Pricebook!$A$2:$A$1401,0))</f>
        <v>67.25</v>
      </c>
      <c r="L10744" s="19" t="n">
        <f aca="false">ROUND(F10744*K10744,2)</f>
        <v>201.75</v>
      </c>
      <c r="M10744" s="24" t="n">
        <f aca="false">DATE(YEAR(C10744),MONTH(C10744),1)</f>
        <v>46266</v>
      </c>
    </row>
    <row r="10745" customFormat="false" ht="15" hidden="false" customHeight="false" outlineLevel="0" collapsed="false">
      <c r="A10745" s="21" t="s">
        <v>4241</v>
      </c>
      <c r="B10745" s="21" t="s">
        <v>3686</v>
      </c>
      <c r="C10745" s="23" t="n">
        <v>46293</v>
      </c>
      <c r="D10745" s="21" t="s">
        <v>2471</v>
      </c>
      <c r="E10745" s="21" t="s">
        <v>2466</v>
      </c>
      <c r="F10745" s="12" t="n">
        <v>1</v>
      </c>
      <c r="G10745" s="19" t="n">
        <v>81</v>
      </c>
      <c r="H10745" s="19" t="n">
        <v>50.19</v>
      </c>
      <c r="I10745" s="19" t="n">
        <f aca="false">ROUND(F10745*G10745,2)</f>
        <v>81</v>
      </c>
      <c r="J10745" s="19" t="n">
        <f aca="false">ROUND(F10745*H10745,2)</f>
        <v>50.19</v>
      </c>
      <c r="K10745" s="19" t="n">
        <f aca="false">INDEX(Pricebook!$L$2:$L$1401,MATCH(D10745,Pricebook!$A$2:$A$1401,0))</f>
        <v>83.65</v>
      </c>
      <c r="L10745" s="19" t="n">
        <f aca="false">ROUND(F10745*K10745,2)</f>
        <v>83.65</v>
      </c>
      <c r="M10745" s="24" t="n">
        <f aca="false">DATE(YEAR(C10745),MONTH(C10745),1)</f>
        <v>46266</v>
      </c>
    </row>
    <row r="10746" customFormat="false" ht="15" hidden="false" customHeight="false" outlineLevel="0" collapsed="false">
      <c r="A10746" s="21" t="s">
        <v>4241</v>
      </c>
      <c r="B10746" s="21" t="s">
        <v>3686</v>
      </c>
      <c r="C10746" s="23" t="n">
        <v>46293</v>
      </c>
      <c r="D10746" s="21" t="s">
        <v>322</v>
      </c>
      <c r="E10746" s="21" t="s">
        <v>108</v>
      </c>
      <c r="F10746" s="12" t="n">
        <v>2</v>
      </c>
      <c r="G10746" s="19" t="n">
        <v>9.05</v>
      </c>
      <c r="H10746" s="19" t="n">
        <v>6.84</v>
      </c>
      <c r="I10746" s="19" t="n">
        <f aca="false">ROUND(F10746*G10746,2)</f>
        <v>18.1</v>
      </c>
      <c r="J10746" s="19" t="n">
        <f aca="false">ROUND(F10746*H10746,2)</f>
        <v>13.68</v>
      </c>
      <c r="K10746" s="19" t="n">
        <f aca="false">INDEX(Pricebook!$L$2:$L$1401,MATCH(D10746,Pricebook!$A$2:$A$1401,0))</f>
        <v>9.8</v>
      </c>
      <c r="L10746" s="19" t="n">
        <f aca="false">ROUND(F10746*K10746,2)</f>
        <v>19.6</v>
      </c>
      <c r="M10746" s="24" t="n">
        <f aca="false">DATE(YEAR(C10746),MONTH(C10746),1)</f>
        <v>46266</v>
      </c>
    </row>
    <row r="10747" customFormat="false" ht="15" hidden="false" customHeight="false" outlineLevel="0" collapsed="false">
      <c r="A10747" s="21" t="s">
        <v>4241</v>
      </c>
      <c r="B10747" s="21" t="s">
        <v>3686</v>
      </c>
      <c r="C10747" s="23" t="n">
        <v>46293</v>
      </c>
      <c r="D10747" s="21" t="s">
        <v>171</v>
      </c>
      <c r="E10747" s="21" t="s">
        <v>108</v>
      </c>
      <c r="F10747" s="12" t="n">
        <v>1</v>
      </c>
      <c r="G10747" s="19" t="n">
        <v>80</v>
      </c>
      <c r="H10747" s="19" t="n">
        <v>60.75</v>
      </c>
      <c r="I10747" s="19" t="n">
        <f aca="false">ROUND(F10747*G10747,2)</f>
        <v>80</v>
      </c>
      <c r="J10747" s="19" t="n">
        <f aca="false">ROUND(F10747*H10747,2)</f>
        <v>60.75</v>
      </c>
      <c r="K10747" s="19" t="n">
        <f aca="false">INDEX(Pricebook!$L$2:$L$1401,MATCH(D10747,Pricebook!$A$2:$A$1401,0))</f>
        <v>86.8</v>
      </c>
      <c r="L10747" s="19" t="n">
        <f aca="false">ROUND(F10747*K10747,2)</f>
        <v>86.8</v>
      </c>
      <c r="M10747" s="24" t="n">
        <f aca="false">DATE(YEAR(C10747),MONTH(C10747),1)</f>
        <v>46266</v>
      </c>
    </row>
    <row r="10748" customFormat="false" ht="15" hidden="false" customHeight="false" outlineLevel="0" collapsed="false">
      <c r="A10748" s="21" t="s">
        <v>4241</v>
      </c>
      <c r="B10748" s="21" t="s">
        <v>3686</v>
      </c>
      <c r="C10748" s="23" t="n">
        <v>46293</v>
      </c>
      <c r="D10748" s="21" t="s">
        <v>943</v>
      </c>
      <c r="E10748" s="21" t="s">
        <v>366</v>
      </c>
      <c r="F10748" s="12" t="n">
        <v>4</v>
      </c>
      <c r="G10748" s="19" t="n">
        <v>6.5</v>
      </c>
      <c r="H10748" s="19" t="n">
        <v>5</v>
      </c>
      <c r="I10748" s="19" t="n">
        <f aca="false">ROUND(F10748*G10748,2)</f>
        <v>26</v>
      </c>
      <c r="J10748" s="19" t="n">
        <f aca="false">ROUND(F10748*H10748,2)</f>
        <v>20</v>
      </c>
      <c r="K10748" s="19" t="n">
        <f aca="false">INDEX(Pricebook!$L$2:$L$1401,MATCH(D10748,Pricebook!$A$2:$A$1401,0))</f>
        <v>7.05</v>
      </c>
      <c r="L10748" s="19" t="n">
        <f aca="false">ROUND(F10748*K10748,2)</f>
        <v>28.2</v>
      </c>
      <c r="M10748" s="24" t="n">
        <f aca="false">DATE(YEAR(C10748),MONTH(C10748),1)</f>
        <v>46266</v>
      </c>
    </row>
    <row r="10749" customFormat="false" ht="15" hidden="false" customHeight="false" outlineLevel="0" collapsed="false">
      <c r="A10749" s="21" t="s">
        <v>4241</v>
      </c>
      <c r="B10749" s="21" t="s">
        <v>3686</v>
      </c>
      <c r="C10749" s="23" t="n">
        <v>46293</v>
      </c>
      <c r="D10749" s="21" t="s">
        <v>219</v>
      </c>
      <c r="E10749" s="21" t="s">
        <v>108</v>
      </c>
      <c r="F10749" s="12" t="n">
        <v>1</v>
      </c>
      <c r="G10749" s="19" t="n">
        <v>92</v>
      </c>
      <c r="H10749" s="19" t="n">
        <v>70.17</v>
      </c>
      <c r="I10749" s="19" t="n">
        <f aca="false">ROUND(F10749*G10749,2)</f>
        <v>92</v>
      </c>
      <c r="J10749" s="19" t="n">
        <f aca="false">ROUND(F10749*H10749,2)</f>
        <v>70.17</v>
      </c>
      <c r="K10749" s="19" t="n">
        <f aca="false">INDEX(Pricebook!$L$2:$L$1401,MATCH(D10749,Pricebook!$A$2:$A$1401,0))</f>
        <v>100.25</v>
      </c>
      <c r="L10749" s="19" t="n">
        <f aca="false">ROUND(F10749*K10749,2)</f>
        <v>100.25</v>
      </c>
      <c r="M10749" s="24" t="n">
        <f aca="false">DATE(YEAR(C10749),MONTH(C10749),1)</f>
        <v>46266</v>
      </c>
    </row>
    <row r="10750" customFormat="false" ht="15" hidden="false" customHeight="false" outlineLevel="0" collapsed="false">
      <c r="A10750" s="21" t="s">
        <v>4241</v>
      </c>
      <c r="B10750" s="21" t="s">
        <v>3686</v>
      </c>
      <c r="C10750" s="23" t="n">
        <v>46293</v>
      </c>
      <c r="D10750" s="21" t="s">
        <v>264</v>
      </c>
      <c r="E10750" s="21" t="s">
        <v>108</v>
      </c>
      <c r="F10750" s="12" t="n">
        <v>1</v>
      </c>
      <c r="G10750" s="19" t="n">
        <v>184</v>
      </c>
      <c r="H10750" s="19" t="n">
        <v>151.67</v>
      </c>
      <c r="I10750" s="19" t="n">
        <f aca="false">ROUND(F10750*G10750,2)</f>
        <v>184</v>
      </c>
      <c r="J10750" s="19" t="n">
        <f aca="false">ROUND(F10750*H10750,2)</f>
        <v>151.67</v>
      </c>
      <c r="K10750" s="19" t="n">
        <f aca="false">INDEX(Pricebook!$L$2:$L$1401,MATCH(D10750,Pricebook!$A$2:$A$1401,0))</f>
        <v>202.25</v>
      </c>
      <c r="L10750" s="19" t="n">
        <f aca="false">ROUND(F10750*K10750,2)</f>
        <v>202.25</v>
      </c>
      <c r="M10750" s="24" t="n">
        <f aca="false">DATE(YEAR(C10750),MONTH(C10750),1)</f>
        <v>46266</v>
      </c>
    </row>
    <row r="10751" customFormat="false" ht="15" hidden="false" customHeight="false" outlineLevel="0" collapsed="false">
      <c r="A10751" s="21" t="s">
        <v>4241</v>
      </c>
      <c r="B10751" s="21" t="s">
        <v>3686</v>
      </c>
      <c r="C10751" s="23" t="n">
        <v>46293</v>
      </c>
      <c r="D10751" s="21" t="s">
        <v>2491</v>
      </c>
      <c r="E10751" s="21" t="s">
        <v>2466</v>
      </c>
      <c r="F10751" s="12" t="n">
        <v>1</v>
      </c>
      <c r="G10751" s="19" t="n">
        <v>108.35</v>
      </c>
      <c r="H10751" s="19" t="n">
        <v>67.29</v>
      </c>
      <c r="I10751" s="19" t="n">
        <f aca="false">ROUND(F10751*G10751,2)</f>
        <v>108.35</v>
      </c>
      <c r="J10751" s="19" t="n">
        <f aca="false">ROUND(F10751*H10751,2)</f>
        <v>67.29</v>
      </c>
      <c r="K10751" s="19" t="n">
        <f aca="false">INDEX(Pricebook!$L$2:$L$1401,MATCH(D10751,Pricebook!$A$2:$A$1401,0))</f>
        <v>112.15</v>
      </c>
      <c r="L10751" s="19" t="n">
        <f aca="false">ROUND(F10751*K10751,2)</f>
        <v>112.15</v>
      </c>
      <c r="M10751" s="24" t="n">
        <f aca="false">DATE(YEAR(C10751),MONTH(C10751),1)</f>
        <v>46266</v>
      </c>
    </row>
    <row r="10752" customFormat="false" ht="15" hidden="false" customHeight="false" outlineLevel="0" collapsed="false">
      <c r="A10752" s="21" t="s">
        <v>4242</v>
      </c>
      <c r="B10752" s="21" t="s">
        <v>3380</v>
      </c>
      <c r="C10752" s="23" t="n">
        <v>46293</v>
      </c>
      <c r="D10752" s="21" t="s">
        <v>360</v>
      </c>
      <c r="E10752" s="21" t="s">
        <v>108</v>
      </c>
      <c r="F10752" s="12" t="n">
        <v>2</v>
      </c>
      <c r="G10752" s="19" t="n">
        <v>23</v>
      </c>
      <c r="H10752" s="19" t="n">
        <v>18.48</v>
      </c>
      <c r="I10752" s="19" t="n">
        <f aca="false">ROUND(F10752*G10752,2)</f>
        <v>46</v>
      </c>
      <c r="J10752" s="19" t="n">
        <f aca="false">ROUND(F10752*H10752,2)</f>
        <v>36.96</v>
      </c>
      <c r="K10752" s="19" t="n">
        <f aca="false">INDEX(Pricebook!$L$2:$L$1401,MATCH(D10752,Pricebook!$A$2:$A$1401,0))</f>
        <v>25</v>
      </c>
      <c r="L10752" s="19" t="n">
        <f aca="false">ROUND(F10752*K10752,2)</f>
        <v>50</v>
      </c>
      <c r="M10752" s="24" t="n">
        <f aca="false">DATE(YEAR(C10752),MONTH(C10752),1)</f>
        <v>46266</v>
      </c>
    </row>
    <row r="10753" customFormat="false" ht="15" hidden="false" customHeight="false" outlineLevel="0" collapsed="false">
      <c r="A10753" s="21" t="s">
        <v>4242</v>
      </c>
      <c r="B10753" s="21" t="s">
        <v>3380</v>
      </c>
      <c r="C10753" s="23" t="n">
        <v>46293</v>
      </c>
      <c r="D10753" s="21" t="s">
        <v>1148</v>
      </c>
      <c r="E10753" s="21" t="s">
        <v>971</v>
      </c>
      <c r="F10753" s="12" t="n">
        <v>2</v>
      </c>
      <c r="G10753" s="19" t="n">
        <v>364.3</v>
      </c>
      <c r="H10753" s="19" t="n">
        <v>298.19</v>
      </c>
      <c r="I10753" s="19" t="n">
        <f aca="false">ROUND(F10753*G10753,2)</f>
        <v>728.6</v>
      </c>
      <c r="J10753" s="19" t="n">
        <f aca="false">ROUND(F10753*H10753,2)</f>
        <v>596.38</v>
      </c>
      <c r="K10753" s="19" t="n">
        <f aca="false">INDEX(Pricebook!$L$2:$L$1401,MATCH(D10753,Pricebook!$A$2:$A$1401,0))</f>
        <v>426</v>
      </c>
      <c r="L10753" s="19" t="n">
        <f aca="false">ROUND(F10753*K10753,2)</f>
        <v>852</v>
      </c>
      <c r="M10753" s="24" t="n">
        <f aca="false">DATE(YEAR(C10753),MONTH(C10753),1)</f>
        <v>46266</v>
      </c>
    </row>
    <row r="10754" customFormat="false" ht="15" hidden="false" customHeight="false" outlineLevel="0" collapsed="false">
      <c r="A10754" s="21" t="s">
        <v>4242</v>
      </c>
      <c r="B10754" s="21" t="s">
        <v>3380</v>
      </c>
      <c r="C10754" s="23" t="n">
        <v>46293</v>
      </c>
      <c r="D10754" s="21" t="s">
        <v>296</v>
      </c>
      <c r="E10754" s="21" t="s">
        <v>108</v>
      </c>
      <c r="F10754" s="12" t="n">
        <v>1</v>
      </c>
      <c r="G10754" s="19" t="n">
        <v>72.9</v>
      </c>
      <c r="H10754" s="19" t="n">
        <v>55.74</v>
      </c>
      <c r="I10754" s="19" t="n">
        <f aca="false">ROUND(F10754*G10754,2)</f>
        <v>72.9</v>
      </c>
      <c r="J10754" s="19" t="n">
        <f aca="false">ROUND(F10754*H10754,2)</f>
        <v>55.74</v>
      </c>
      <c r="K10754" s="19" t="n">
        <f aca="false">INDEX(Pricebook!$L$2:$L$1401,MATCH(D10754,Pricebook!$A$2:$A$1401,0))</f>
        <v>79.65</v>
      </c>
      <c r="L10754" s="19" t="n">
        <f aca="false">ROUND(F10754*K10754,2)</f>
        <v>79.65</v>
      </c>
      <c r="M10754" s="24" t="n">
        <f aca="false">DATE(YEAR(C10754),MONTH(C10754),1)</f>
        <v>46266</v>
      </c>
    </row>
    <row r="10755" customFormat="false" ht="15" hidden="false" customHeight="false" outlineLevel="0" collapsed="false">
      <c r="A10755" s="21" t="s">
        <v>4242</v>
      </c>
      <c r="B10755" s="21" t="s">
        <v>3380</v>
      </c>
      <c r="C10755" s="23" t="n">
        <v>46293</v>
      </c>
      <c r="D10755" s="21" t="s">
        <v>1148</v>
      </c>
      <c r="E10755" s="21" t="s">
        <v>971</v>
      </c>
      <c r="F10755" s="12" t="n">
        <v>2</v>
      </c>
      <c r="G10755" s="19" t="n">
        <v>364.3</v>
      </c>
      <c r="H10755" s="19" t="n">
        <v>298.19</v>
      </c>
      <c r="I10755" s="19" t="n">
        <f aca="false">ROUND(F10755*G10755,2)</f>
        <v>728.6</v>
      </c>
      <c r="J10755" s="19" t="n">
        <f aca="false">ROUND(F10755*H10755,2)</f>
        <v>596.38</v>
      </c>
      <c r="K10755" s="19" t="n">
        <f aca="false">INDEX(Pricebook!$L$2:$L$1401,MATCH(D10755,Pricebook!$A$2:$A$1401,0))</f>
        <v>426</v>
      </c>
      <c r="L10755" s="19" t="n">
        <f aca="false">ROUND(F10755*K10755,2)</f>
        <v>852</v>
      </c>
      <c r="M10755" s="24" t="n">
        <f aca="false">DATE(YEAR(C10755),MONTH(C10755),1)</f>
        <v>46266</v>
      </c>
    </row>
    <row r="10756" customFormat="false" ht="15" hidden="false" customHeight="false" outlineLevel="0" collapsed="false">
      <c r="A10756" s="21" t="s">
        <v>4242</v>
      </c>
      <c r="B10756" s="21" t="s">
        <v>3380</v>
      </c>
      <c r="C10756" s="23" t="n">
        <v>46293</v>
      </c>
      <c r="D10756" s="21" t="s">
        <v>1262</v>
      </c>
      <c r="E10756" s="21" t="s">
        <v>971</v>
      </c>
      <c r="F10756" s="12" t="n">
        <v>1</v>
      </c>
      <c r="G10756" s="19" t="n">
        <v>514.3</v>
      </c>
      <c r="H10756" s="19" t="n">
        <v>417.36</v>
      </c>
      <c r="I10756" s="19" t="n">
        <f aca="false">ROUND(F10756*G10756,2)</f>
        <v>514.3</v>
      </c>
      <c r="J10756" s="19" t="n">
        <f aca="false">ROUND(F10756*H10756,2)</f>
        <v>417.36</v>
      </c>
      <c r="K10756" s="19" t="n">
        <f aca="false">INDEX(Pricebook!$L$2:$L$1401,MATCH(D10756,Pricebook!$A$2:$A$1401,0))</f>
        <v>596.25</v>
      </c>
      <c r="L10756" s="19" t="n">
        <f aca="false">ROUND(F10756*K10756,2)</f>
        <v>596.25</v>
      </c>
      <c r="M10756" s="24" t="n">
        <f aca="false">DATE(YEAR(C10756),MONTH(C10756),1)</f>
        <v>46266</v>
      </c>
    </row>
    <row r="10757" customFormat="false" ht="15" hidden="false" customHeight="false" outlineLevel="0" collapsed="false">
      <c r="A10757" s="21" t="s">
        <v>4242</v>
      </c>
      <c r="B10757" s="21" t="s">
        <v>3380</v>
      </c>
      <c r="C10757" s="23" t="n">
        <v>46293</v>
      </c>
      <c r="D10757" s="21" t="s">
        <v>1138</v>
      </c>
      <c r="E10757" s="21" t="s">
        <v>971</v>
      </c>
      <c r="F10757" s="12" t="n">
        <v>14</v>
      </c>
      <c r="G10757" s="19" t="n">
        <v>14.15</v>
      </c>
      <c r="H10757" s="19" t="n">
        <v>11.62</v>
      </c>
      <c r="I10757" s="19" t="n">
        <f aca="false">ROUND(F10757*G10757,2)</f>
        <v>198.1</v>
      </c>
      <c r="J10757" s="19" t="n">
        <f aca="false">ROUND(F10757*H10757,2)</f>
        <v>162.68</v>
      </c>
      <c r="K10757" s="19" t="n">
        <f aca="false">INDEX(Pricebook!$L$2:$L$1401,MATCH(D10757,Pricebook!$A$2:$A$1401,0))</f>
        <v>16.6</v>
      </c>
      <c r="L10757" s="19" t="n">
        <f aca="false">ROUND(F10757*K10757,2)</f>
        <v>232.4</v>
      </c>
      <c r="M10757" s="24" t="n">
        <f aca="false">DATE(YEAR(C10757),MONTH(C10757),1)</f>
        <v>46266</v>
      </c>
    </row>
    <row r="10758" customFormat="false" ht="15" hidden="false" customHeight="false" outlineLevel="0" collapsed="false">
      <c r="A10758" s="21" t="s">
        <v>4242</v>
      </c>
      <c r="B10758" s="21" t="s">
        <v>3380</v>
      </c>
      <c r="C10758" s="23" t="n">
        <v>46293</v>
      </c>
      <c r="D10758" s="21" t="s">
        <v>1338</v>
      </c>
      <c r="E10758" s="21" t="s">
        <v>971</v>
      </c>
      <c r="F10758" s="12" t="n">
        <v>1</v>
      </c>
      <c r="G10758" s="19" t="n">
        <v>195.6</v>
      </c>
      <c r="H10758" s="19" t="n">
        <v>159.89</v>
      </c>
      <c r="I10758" s="19" t="n">
        <f aca="false">ROUND(F10758*G10758,2)</f>
        <v>195.6</v>
      </c>
      <c r="J10758" s="19" t="n">
        <f aca="false">ROUND(F10758*H10758,2)</f>
        <v>159.89</v>
      </c>
      <c r="K10758" s="19" t="n">
        <f aca="false">INDEX(Pricebook!$L$2:$L$1401,MATCH(D10758,Pricebook!$A$2:$A$1401,0))</f>
        <v>228.45</v>
      </c>
      <c r="L10758" s="19" t="n">
        <f aca="false">ROUND(F10758*K10758,2)</f>
        <v>228.45</v>
      </c>
      <c r="M10758" s="24" t="n">
        <f aca="false">DATE(YEAR(C10758),MONTH(C10758),1)</f>
        <v>46266</v>
      </c>
    </row>
    <row r="10759" customFormat="false" ht="15" hidden="false" customHeight="false" outlineLevel="0" collapsed="false">
      <c r="A10759" s="21" t="s">
        <v>4242</v>
      </c>
      <c r="B10759" s="21" t="s">
        <v>3380</v>
      </c>
      <c r="C10759" s="23" t="n">
        <v>46293</v>
      </c>
      <c r="D10759" s="21" t="s">
        <v>827</v>
      </c>
      <c r="E10759" s="21" t="s">
        <v>366</v>
      </c>
      <c r="F10759" s="12" t="n">
        <v>2</v>
      </c>
      <c r="G10759" s="19" t="n">
        <v>58.4</v>
      </c>
      <c r="H10759" s="19" t="n">
        <v>42.02</v>
      </c>
      <c r="I10759" s="19" t="n">
        <f aca="false">ROUND(F10759*G10759,2)</f>
        <v>116.8</v>
      </c>
      <c r="J10759" s="19" t="n">
        <f aca="false">ROUND(F10759*H10759,2)</f>
        <v>84.04</v>
      </c>
      <c r="K10759" s="19" t="n">
        <f aca="false">INDEX(Pricebook!$L$2:$L$1401,MATCH(D10759,Pricebook!$A$2:$A$1401,0))</f>
        <v>62.75</v>
      </c>
      <c r="L10759" s="19" t="n">
        <f aca="false">ROUND(F10759*K10759,2)</f>
        <v>125.5</v>
      </c>
      <c r="M10759" s="24" t="n">
        <f aca="false">DATE(YEAR(C10759),MONTH(C10759),1)</f>
        <v>46266</v>
      </c>
    </row>
    <row r="10760" customFormat="false" ht="15" hidden="false" customHeight="false" outlineLevel="0" collapsed="false">
      <c r="A10760" s="21" t="s">
        <v>4242</v>
      </c>
      <c r="B10760" s="21" t="s">
        <v>3380</v>
      </c>
      <c r="C10760" s="23" t="n">
        <v>46293</v>
      </c>
      <c r="D10760" s="21" t="s">
        <v>1080</v>
      </c>
      <c r="E10760" s="21" t="s">
        <v>971</v>
      </c>
      <c r="F10760" s="12" t="n">
        <v>2</v>
      </c>
      <c r="G10760" s="19" t="n">
        <v>235.75</v>
      </c>
      <c r="H10760" s="19" t="n">
        <v>191.49</v>
      </c>
      <c r="I10760" s="19" t="n">
        <f aca="false">ROUND(F10760*G10760,2)</f>
        <v>471.5</v>
      </c>
      <c r="J10760" s="19" t="n">
        <f aca="false">ROUND(F10760*H10760,2)</f>
        <v>382.98</v>
      </c>
      <c r="K10760" s="19" t="n">
        <f aca="false">INDEX(Pricebook!$L$2:$L$1401,MATCH(D10760,Pricebook!$A$2:$A$1401,0))</f>
        <v>273.6</v>
      </c>
      <c r="L10760" s="19" t="n">
        <f aca="false">ROUND(F10760*K10760,2)</f>
        <v>547.2</v>
      </c>
      <c r="M10760" s="24" t="n">
        <f aca="false">DATE(YEAR(C10760),MONTH(C10760),1)</f>
        <v>46266</v>
      </c>
    </row>
    <row r="10761" customFormat="false" ht="15" hidden="false" customHeight="false" outlineLevel="0" collapsed="false">
      <c r="A10761" s="21" t="s">
        <v>4242</v>
      </c>
      <c r="B10761" s="21" t="s">
        <v>3380</v>
      </c>
      <c r="C10761" s="23" t="n">
        <v>46293</v>
      </c>
      <c r="D10761" s="21" t="s">
        <v>290</v>
      </c>
      <c r="E10761" s="21" t="s">
        <v>108</v>
      </c>
      <c r="F10761" s="12" t="n">
        <v>1</v>
      </c>
      <c r="G10761" s="19" t="n">
        <v>21.45</v>
      </c>
      <c r="H10761" s="19" t="n">
        <v>16.28</v>
      </c>
      <c r="I10761" s="19" t="n">
        <f aca="false">ROUND(F10761*G10761,2)</f>
        <v>21.45</v>
      </c>
      <c r="J10761" s="19" t="n">
        <f aca="false">ROUND(F10761*H10761,2)</f>
        <v>16.28</v>
      </c>
      <c r="K10761" s="19" t="n">
        <f aca="false">INDEX(Pricebook!$L$2:$L$1401,MATCH(D10761,Pricebook!$A$2:$A$1401,0))</f>
        <v>23.3</v>
      </c>
      <c r="L10761" s="19" t="n">
        <f aca="false">ROUND(F10761*K10761,2)</f>
        <v>23.3</v>
      </c>
      <c r="M10761" s="24" t="n">
        <f aca="false">DATE(YEAR(C10761),MONTH(C10761),1)</f>
        <v>46266</v>
      </c>
    </row>
    <row r="10762" customFormat="false" ht="15" hidden="false" customHeight="false" outlineLevel="0" collapsed="false">
      <c r="A10762" s="21" t="s">
        <v>4242</v>
      </c>
      <c r="B10762" s="21" t="s">
        <v>3380</v>
      </c>
      <c r="C10762" s="23" t="n">
        <v>46293</v>
      </c>
      <c r="D10762" s="21" t="s">
        <v>310</v>
      </c>
      <c r="E10762" s="21" t="s">
        <v>108</v>
      </c>
      <c r="F10762" s="12" t="n">
        <v>1</v>
      </c>
      <c r="G10762" s="19" t="n">
        <v>59.5</v>
      </c>
      <c r="H10762" s="19" t="n">
        <v>47.78</v>
      </c>
      <c r="I10762" s="19" t="n">
        <f aca="false">ROUND(F10762*G10762,2)</f>
        <v>59.5</v>
      </c>
      <c r="J10762" s="19" t="n">
        <f aca="false">ROUND(F10762*H10762,2)</f>
        <v>47.78</v>
      </c>
      <c r="K10762" s="19" t="n">
        <f aca="false">INDEX(Pricebook!$L$2:$L$1401,MATCH(D10762,Pricebook!$A$2:$A$1401,0))</f>
        <v>64.6</v>
      </c>
      <c r="L10762" s="19" t="n">
        <f aca="false">ROUND(F10762*K10762,2)</f>
        <v>64.6</v>
      </c>
      <c r="M10762" s="24" t="n">
        <f aca="false">DATE(YEAR(C10762),MONTH(C10762),1)</f>
        <v>46266</v>
      </c>
    </row>
    <row r="10763" customFormat="false" ht="15" hidden="false" customHeight="false" outlineLevel="0" collapsed="false">
      <c r="A10763" s="21" t="s">
        <v>4242</v>
      </c>
      <c r="B10763" s="21" t="s">
        <v>3380</v>
      </c>
      <c r="C10763" s="23" t="n">
        <v>46293</v>
      </c>
      <c r="D10763" s="21" t="s">
        <v>1016</v>
      </c>
      <c r="E10763" s="21" t="s">
        <v>971</v>
      </c>
      <c r="F10763" s="12" t="n">
        <v>9</v>
      </c>
      <c r="G10763" s="19" t="n">
        <v>2.85</v>
      </c>
      <c r="H10763" s="19" t="n">
        <v>2.28</v>
      </c>
      <c r="I10763" s="19" t="n">
        <f aca="false">ROUND(F10763*G10763,2)</f>
        <v>25.65</v>
      </c>
      <c r="J10763" s="19" t="n">
        <f aca="false">ROUND(F10763*H10763,2)</f>
        <v>20.52</v>
      </c>
      <c r="K10763" s="19" t="n">
        <f aca="false">INDEX(Pricebook!$L$2:$L$1401,MATCH(D10763,Pricebook!$A$2:$A$1401,0))</f>
        <v>3.3</v>
      </c>
      <c r="L10763" s="19" t="n">
        <f aca="false">ROUND(F10763*K10763,2)</f>
        <v>29.7</v>
      </c>
      <c r="M10763" s="24" t="n">
        <f aca="false">DATE(YEAR(C10763),MONTH(C10763),1)</f>
        <v>46266</v>
      </c>
    </row>
    <row r="10764" customFormat="false" ht="15" hidden="false" customHeight="false" outlineLevel="0" collapsed="false">
      <c r="A10764" s="21" t="s">
        <v>4242</v>
      </c>
      <c r="B10764" s="21" t="s">
        <v>3380</v>
      </c>
      <c r="C10764" s="23" t="n">
        <v>46293</v>
      </c>
      <c r="D10764" s="21" t="s">
        <v>521</v>
      </c>
      <c r="E10764" s="21" t="s">
        <v>366</v>
      </c>
      <c r="F10764" s="12" t="n">
        <v>3</v>
      </c>
      <c r="G10764" s="19" t="n">
        <v>12.55</v>
      </c>
      <c r="H10764" s="19" t="n">
        <v>9.14</v>
      </c>
      <c r="I10764" s="19" t="n">
        <f aca="false">ROUND(F10764*G10764,2)</f>
        <v>37.65</v>
      </c>
      <c r="J10764" s="19" t="n">
        <f aca="false">ROUND(F10764*H10764,2)</f>
        <v>27.42</v>
      </c>
      <c r="K10764" s="19" t="n">
        <f aca="false">INDEX(Pricebook!$L$2:$L$1401,MATCH(D10764,Pricebook!$A$2:$A$1401,0))</f>
        <v>13.65</v>
      </c>
      <c r="L10764" s="19" t="n">
        <f aca="false">ROUND(F10764*K10764,2)</f>
        <v>40.95</v>
      </c>
      <c r="M10764" s="24" t="n">
        <f aca="false">DATE(YEAR(C10764),MONTH(C10764),1)</f>
        <v>46266</v>
      </c>
    </row>
    <row r="10765" customFormat="false" ht="15" hidden="false" customHeight="false" outlineLevel="0" collapsed="false">
      <c r="A10765" s="21" t="s">
        <v>4242</v>
      </c>
      <c r="B10765" s="21" t="s">
        <v>3380</v>
      </c>
      <c r="C10765" s="23" t="n">
        <v>46293</v>
      </c>
      <c r="D10765" s="21" t="s">
        <v>2327</v>
      </c>
      <c r="E10765" s="21" t="s">
        <v>2202</v>
      </c>
      <c r="F10765" s="12" t="n">
        <v>5</v>
      </c>
      <c r="G10765" s="19" t="n">
        <v>10.75</v>
      </c>
      <c r="H10765" s="19" t="n">
        <v>6.67</v>
      </c>
      <c r="I10765" s="19" t="n">
        <f aca="false">ROUND(F10765*G10765,2)</f>
        <v>53.75</v>
      </c>
      <c r="J10765" s="19" t="n">
        <f aca="false">ROUND(F10765*H10765,2)</f>
        <v>33.35</v>
      </c>
      <c r="K10765" s="19" t="n">
        <f aca="false">INDEX(Pricebook!$L$2:$L$1401,MATCH(D10765,Pricebook!$A$2:$A$1401,0))</f>
        <v>11.5</v>
      </c>
      <c r="L10765" s="19" t="n">
        <f aca="false">ROUND(F10765*K10765,2)</f>
        <v>57.5</v>
      </c>
      <c r="M10765" s="24" t="n">
        <f aca="false">DATE(YEAR(C10765),MONTH(C10765),1)</f>
        <v>46266</v>
      </c>
    </row>
    <row r="10766" customFormat="false" ht="15" hidden="false" customHeight="false" outlineLevel="0" collapsed="false">
      <c r="A10766" s="21" t="s">
        <v>4242</v>
      </c>
      <c r="B10766" s="21" t="s">
        <v>3380</v>
      </c>
      <c r="C10766" s="23" t="n">
        <v>46293</v>
      </c>
      <c r="D10766" s="21" t="s">
        <v>2751</v>
      </c>
      <c r="E10766" s="21" t="s">
        <v>2748</v>
      </c>
      <c r="F10766" s="12" t="n">
        <v>4</v>
      </c>
      <c r="G10766" s="19" t="n">
        <v>34.45</v>
      </c>
      <c r="H10766" s="19" t="n">
        <v>22.82</v>
      </c>
      <c r="I10766" s="19" t="n">
        <f aca="false">ROUND(F10766*G10766,2)</f>
        <v>137.8</v>
      </c>
      <c r="J10766" s="19" t="n">
        <f aca="false">ROUND(F10766*H10766,2)</f>
        <v>91.28</v>
      </c>
      <c r="K10766" s="19" t="n">
        <f aca="false">INDEX(Pricebook!$L$2:$L$1401,MATCH(D10766,Pricebook!$A$2:$A$1401,0))</f>
        <v>37.45</v>
      </c>
      <c r="L10766" s="19" t="n">
        <f aca="false">ROUND(F10766*K10766,2)</f>
        <v>149.8</v>
      </c>
      <c r="M10766" s="24" t="n">
        <f aca="false">DATE(YEAR(C10766),MONTH(C10766),1)</f>
        <v>46266</v>
      </c>
    </row>
    <row r="10767" customFormat="false" ht="15" hidden="false" customHeight="false" outlineLevel="0" collapsed="false">
      <c r="A10767" s="21" t="s">
        <v>4242</v>
      </c>
      <c r="B10767" s="21" t="s">
        <v>3380</v>
      </c>
      <c r="C10767" s="23" t="n">
        <v>46293</v>
      </c>
      <c r="D10767" s="21" t="s">
        <v>513</v>
      </c>
      <c r="E10767" s="21" t="s">
        <v>366</v>
      </c>
      <c r="F10767" s="12" t="n">
        <v>1</v>
      </c>
      <c r="G10767" s="19" t="n">
        <v>20.9</v>
      </c>
      <c r="H10767" s="19" t="n">
        <v>15.17</v>
      </c>
      <c r="I10767" s="19" t="n">
        <f aca="false">ROUND(F10767*G10767,2)</f>
        <v>20.9</v>
      </c>
      <c r="J10767" s="19" t="n">
        <f aca="false">ROUND(F10767*H10767,2)</f>
        <v>15.17</v>
      </c>
      <c r="K10767" s="19" t="n">
        <f aca="false">INDEX(Pricebook!$L$2:$L$1401,MATCH(D10767,Pricebook!$A$2:$A$1401,0))</f>
        <v>22.65</v>
      </c>
      <c r="L10767" s="19" t="n">
        <f aca="false">ROUND(F10767*K10767,2)</f>
        <v>22.65</v>
      </c>
      <c r="M10767" s="24" t="n">
        <f aca="false">DATE(YEAR(C10767),MONTH(C10767),1)</f>
        <v>46266</v>
      </c>
    </row>
    <row r="10768" customFormat="false" ht="15" hidden="false" customHeight="false" outlineLevel="0" collapsed="false">
      <c r="A10768" s="21" t="s">
        <v>4242</v>
      </c>
      <c r="B10768" s="21" t="s">
        <v>3380</v>
      </c>
      <c r="C10768" s="23" t="n">
        <v>46293</v>
      </c>
      <c r="D10768" s="21" t="s">
        <v>978</v>
      </c>
      <c r="E10768" s="21" t="s">
        <v>971</v>
      </c>
      <c r="F10768" s="12" t="n">
        <v>8</v>
      </c>
      <c r="G10768" s="19" t="n">
        <v>5.95</v>
      </c>
      <c r="H10768" s="19" t="n">
        <v>4.78</v>
      </c>
      <c r="I10768" s="19" t="n">
        <f aca="false">ROUND(F10768*G10768,2)</f>
        <v>47.6</v>
      </c>
      <c r="J10768" s="19" t="n">
        <f aca="false">ROUND(F10768*H10768,2)</f>
        <v>38.24</v>
      </c>
      <c r="K10768" s="19" t="n">
        <f aca="false">INDEX(Pricebook!$L$2:$L$1401,MATCH(D10768,Pricebook!$A$2:$A$1401,0))</f>
        <v>6.85</v>
      </c>
      <c r="L10768" s="19" t="n">
        <f aca="false">ROUND(F10768*K10768,2)</f>
        <v>54.8</v>
      </c>
      <c r="M10768" s="24" t="n">
        <f aca="false">DATE(YEAR(C10768),MONTH(C10768),1)</f>
        <v>46266</v>
      </c>
    </row>
    <row r="10769" customFormat="false" ht="15" hidden="false" customHeight="false" outlineLevel="0" collapsed="false">
      <c r="A10769" s="21" t="s">
        <v>4243</v>
      </c>
      <c r="B10769" s="21" t="s">
        <v>3231</v>
      </c>
      <c r="C10769" s="23" t="n">
        <v>46293</v>
      </c>
      <c r="D10769" s="21" t="s">
        <v>2376</v>
      </c>
      <c r="E10769" s="21" t="s">
        <v>2202</v>
      </c>
      <c r="F10769" s="12" t="n">
        <v>3</v>
      </c>
      <c r="G10769" s="19" t="n">
        <v>6.25</v>
      </c>
      <c r="H10769" s="19" t="n">
        <v>3.82</v>
      </c>
      <c r="I10769" s="19" t="n">
        <f aca="false">ROUND(F10769*G10769,2)</f>
        <v>18.75</v>
      </c>
      <c r="J10769" s="19" t="n">
        <f aca="false">ROUND(F10769*H10769,2)</f>
        <v>11.46</v>
      </c>
      <c r="K10769" s="19" t="n">
        <f aca="false">INDEX(Pricebook!$L$2:$L$1401,MATCH(D10769,Pricebook!$A$2:$A$1401,0))</f>
        <v>6.6</v>
      </c>
      <c r="L10769" s="19" t="n">
        <f aca="false">ROUND(F10769*K10769,2)</f>
        <v>19.8</v>
      </c>
      <c r="M10769" s="24" t="n">
        <f aca="false">DATE(YEAR(C10769),MONTH(C10769),1)</f>
        <v>46266</v>
      </c>
    </row>
    <row r="10770" customFormat="false" ht="15" hidden="false" customHeight="false" outlineLevel="0" collapsed="false">
      <c r="A10770" s="21" t="s">
        <v>4243</v>
      </c>
      <c r="B10770" s="21" t="s">
        <v>3231</v>
      </c>
      <c r="C10770" s="23" t="n">
        <v>46293</v>
      </c>
      <c r="D10770" s="21" t="s">
        <v>2240</v>
      </c>
      <c r="E10770" s="21" t="s">
        <v>2202</v>
      </c>
      <c r="F10770" s="12" t="n">
        <v>3</v>
      </c>
      <c r="G10770" s="19" t="n">
        <v>55.9</v>
      </c>
      <c r="H10770" s="19" t="n">
        <v>34.39</v>
      </c>
      <c r="I10770" s="19" t="n">
        <f aca="false">ROUND(F10770*G10770,2)</f>
        <v>167.7</v>
      </c>
      <c r="J10770" s="19" t="n">
        <f aca="false">ROUND(F10770*H10770,2)</f>
        <v>103.17</v>
      </c>
      <c r="K10770" s="19" t="n">
        <f aca="false">INDEX(Pricebook!$L$2:$L$1401,MATCH(D10770,Pricebook!$A$2:$A$1401,0))</f>
        <v>59.3</v>
      </c>
      <c r="L10770" s="19" t="n">
        <f aca="false">ROUND(F10770*K10770,2)</f>
        <v>177.9</v>
      </c>
      <c r="M10770" s="24" t="n">
        <f aca="false">DATE(YEAR(C10770),MONTH(C10770),1)</f>
        <v>46266</v>
      </c>
    </row>
    <row r="10771" customFormat="false" ht="15" hidden="false" customHeight="false" outlineLevel="0" collapsed="false">
      <c r="A10771" s="21" t="s">
        <v>4243</v>
      </c>
      <c r="B10771" s="21" t="s">
        <v>3231</v>
      </c>
      <c r="C10771" s="23" t="n">
        <v>46293</v>
      </c>
      <c r="D10771" s="21" t="s">
        <v>2252</v>
      </c>
      <c r="E10771" s="21" t="s">
        <v>2202</v>
      </c>
      <c r="F10771" s="12" t="n">
        <v>6</v>
      </c>
      <c r="G10771" s="19" t="n">
        <v>32.25</v>
      </c>
      <c r="H10771" s="19" t="n">
        <v>20.17</v>
      </c>
      <c r="I10771" s="19" t="n">
        <f aca="false">ROUND(F10771*G10771,2)</f>
        <v>193.5</v>
      </c>
      <c r="J10771" s="19" t="n">
        <f aca="false">ROUND(F10771*H10771,2)</f>
        <v>121.02</v>
      </c>
      <c r="K10771" s="19" t="n">
        <f aca="false">INDEX(Pricebook!$L$2:$L$1401,MATCH(D10771,Pricebook!$A$2:$A$1401,0))</f>
        <v>34.8</v>
      </c>
      <c r="L10771" s="19" t="n">
        <f aca="false">ROUND(F10771*K10771,2)</f>
        <v>208.8</v>
      </c>
      <c r="M10771" s="24" t="n">
        <f aca="false">DATE(YEAR(C10771),MONTH(C10771),1)</f>
        <v>46266</v>
      </c>
    </row>
    <row r="10772" customFormat="false" ht="15" hidden="false" customHeight="false" outlineLevel="0" collapsed="false">
      <c r="A10772" s="21" t="s">
        <v>4243</v>
      </c>
      <c r="B10772" s="21" t="s">
        <v>3231</v>
      </c>
      <c r="C10772" s="23" t="n">
        <v>46293</v>
      </c>
      <c r="D10772" s="21" t="s">
        <v>1536</v>
      </c>
      <c r="E10772" s="21" t="s">
        <v>1452</v>
      </c>
      <c r="F10772" s="12" t="n">
        <v>3</v>
      </c>
      <c r="G10772" s="19" t="n">
        <v>116.2</v>
      </c>
      <c r="H10772" s="19" t="n">
        <v>72.03</v>
      </c>
      <c r="I10772" s="19" t="n">
        <f aca="false">ROUND(F10772*G10772,2)</f>
        <v>348.6</v>
      </c>
      <c r="J10772" s="19" t="n">
        <f aca="false">ROUND(F10772*H10772,2)</f>
        <v>216.09</v>
      </c>
      <c r="K10772" s="19" t="n">
        <f aca="false">INDEX(Pricebook!$L$2:$L$1401,MATCH(D10772,Pricebook!$A$2:$A$1401,0))</f>
        <v>120.05</v>
      </c>
      <c r="L10772" s="19" t="n">
        <f aca="false">ROUND(F10772*K10772,2)</f>
        <v>360.15</v>
      </c>
      <c r="M10772" s="24" t="n">
        <f aca="false">DATE(YEAR(C10772),MONTH(C10772),1)</f>
        <v>46266</v>
      </c>
    </row>
    <row r="10773" customFormat="false" ht="15" hidden="false" customHeight="false" outlineLevel="0" collapsed="false">
      <c r="A10773" s="21" t="s">
        <v>4243</v>
      </c>
      <c r="B10773" s="21" t="s">
        <v>3231</v>
      </c>
      <c r="C10773" s="23" t="n">
        <v>46293</v>
      </c>
      <c r="D10773" s="21" t="s">
        <v>2357</v>
      </c>
      <c r="E10773" s="21" t="s">
        <v>2202</v>
      </c>
      <c r="F10773" s="12" t="n">
        <v>3</v>
      </c>
      <c r="G10773" s="19" t="n">
        <v>7.9</v>
      </c>
      <c r="H10773" s="19" t="n">
        <v>5.68</v>
      </c>
      <c r="I10773" s="19" t="n">
        <f aca="false">ROUND(F10773*G10773,2)</f>
        <v>23.7</v>
      </c>
      <c r="J10773" s="19" t="n">
        <f aca="false">ROUND(F10773*H10773,2)</f>
        <v>17.04</v>
      </c>
      <c r="K10773" s="19" t="n">
        <f aca="false">INDEX(Pricebook!$L$2:$L$1401,MATCH(D10773,Pricebook!$A$2:$A$1401,0))</f>
        <v>8.5</v>
      </c>
      <c r="L10773" s="19" t="n">
        <f aca="false">ROUND(F10773*K10773,2)</f>
        <v>25.5</v>
      </c>
      <c r="M10773" s="24" t="n">
        <f aca="false">DATE(YEAR(C10773),MONTH(C10773),1)</f>
        <v>46266</v>
      </c>
    </row>
    <row r="10774" customFormat="false" ht="15" hidden="false" customHeight="false" outlineLevel="0" collapsed="false">
      <c r="A10774" s="21" t="s">
        <v>4243</v>
      </c>
      <c r="B10774" s="21" t="s">
        <v>3231</v>
      </c>
      <c r="C10774" s="23" t="n">
        <v>46293</v>
      </c>
      <c r="D10774" s="21" t="s">
        <v>2718</v>
      </c>
      <c r="E10774" s="21" t="s">
        <v>2587</v>
      </c>
      <c r="F10774" s="12" t="n">
        <v>11</v>
      </c>
      <c r="G10774" s="19" t="n">
        <v>3.95</v>
      </c>
      <c r="H10774" s="19" t="n">
        <v>2.62</v>
      </c>
      <c r="I10774" s="19" t="n">
        <f aca="false">ROUND(F10774*G10774,2)</f>
        <v>43.45</v>
      </c>
      <c r="J10774" s="19" t="n">
        <f aca="false">ROUND(F10774*H10774,2)</f>
        <v>28.82</v>
      </c>
      <c r="K10774" s="19" t="n">
        <f aca="false">INDEX(Pricebook!$L$2:$L$1401,MATCH(D10774,Pricebook!$A$2:$A$1401,0))</f>
        <v>4.25</v>
      </c>
      <c r="L10774" s="19" t="n">
        <f aca="false">ROUND(F10774*K10774,2)</f>
        <v>46.75</v>
      </c>
      <c r="M10774" s="24" t="n">
        <f aca="false">DATE(YEAR(C10774),MONTH(C10774),1)</f>
        <v>46266</v>
      </c>
    </row>
    <row r="10775" customFormat="false" ht="15" hidden="false" customHeight="false" outlineLevel="0" collapsed="false">
      <c r="A10775" s="21" t="s">
        <v>4243</v>
      </c>
      <c r="B10775" s="21" t="s">
        <v>3231</v>
      </c>
      <c r="C10775" s="23" t="n">
        <v>46293</v>
      </c>
      <c r="D10775" s="21" t="s">
        <v>2327</v>
      </c>
      <c r="E10775" s="21" t="s">
        <v>2202</v>
      </c>
      <c r="F10775" s="12" t="n">
        <v>4</v>
      </c>
      <c r="G10775" s="19" t="n">
        <v>10.75</v>
      </c>
      <c r="H10775" s="19" t="n">
        <v>6.67</v>
      </c>
      <c r="I10775" s="19" t="n">
        <f aca="false">ROUND(F10775*G10775,2)</f>
        <v>43</v>
      </c>
      <c r="J10775" s="19" t="n">
        <f aca="false">ROUND(F10775*H10775,2)</f>
        <v>26.68</v>
      </c>
      <c r="K10775" s="19" t="n">
        <f aca="false">INDEX(Pricebook!$L$2:$L$1401,MATCH(D10775,Pricebook!$A$2:$A$1401,0))</f>
        <v>11.5</v>
      </c>
      <c r="L10775" s="19" t="n">
        <f aca="false">ROUND(F10775*K10775,2)</f>
        <v>46</v>
      </c>
      <c r="M10775" s="24" t="n">
        <f aca="false">DATE(YEAR(C10775),MONTH(C10775),1)</f>
        <v>46266</v>
      </c>
    </row>
    <row r="10776" customFormat="false" ht="15" hidden="false" customHeight="false" outlineLevel="0" collapsed="false">
      <c r="A10776" s="21" t="s">
        <v>4243</v>
      </c>
      <c r="B10776" s="21" t="s">
        <v>3231</v>
      </c>
      <c r="C10776" s="23" t="n">
        <v>46293</v>
      </c>
      <c r="D10776" s="21" t="s">
        <v>2690</v>
      </c>
      <c r="E10776" s="21" t="s">
        <v>2587</v>
      </c>
      <c r="F10776" s="12" t="n">
        <v>2</v>
      </c>
      <c r="G10776" s="19" t="n">
        <v>6.35</v>
      </c>
      <c r="H10776" s="19" t="n">
        <v>4.17</v>
      </c>
      <c r="I10776" s="19" t="n">
        <f aca="false">ROUND(F10776*G10776,2)</f>
        <v>12.7</v>
      </c>
      <c r="J10776" s="19" t="n">
        <f aca="false">ROUND(F10776*H10776,2)</f>
        <v>8.34</v>
      </c>
      <c r="K10776" s="19" t="n">
        <f aca="false">INDEX(Pricebook!$L$2:$L$1401,MATCH(D10776,Pricebook!$A$2:$A$1401,0))</f>
        <v>6.75</v>
      </c>
      <c r="L10776" s="19" t="n">
        <f aca="false">ROUND(F10776*K10776,2)</f>
        <v>13.5</v>
      </c>
      <c r="M10776" s="24" t="n">
        <f aca="false">DATE(YEAR(C10776),MONTH(C10776),1)</f>
        <v>46266</v>
      </c>
    </row>
    <row r="10777" customFormat="false" ht="15" hidden="false" customHeight="false" outlineLevel="0" collapsed="false">
      <c r="A10777" s="21" t="s">
        <v>4243</v>
      </c>
      <c r="B10777" s="21" t="s">
        <v>3231</v>
      </c>
      <c r="C10777" s="23" t="n">
        <v>46293</v>
      </c>
      <c r="D10777" s="21" t="s">
        <v>2726</v>
      </c>
      <c r="E10777" s="21" t="s">
        <v>2587</v>
      </c>
      <c r="F10777" s="12" t="n">
        <v>6</v>
      </c>
      <c r="G10777" s="19" t="n">
        <v>5.55</v>
      </c>
      <c r="H10777" s="19" t="n">
        <v>4.19</v>
      </c>
      <c r="I10777" s="19" t="n">
        <f aca="false">ROUND(F10777*G10777,2)</f>
        <v>33.3</v>
      </c>
      <c r="J10777" s="19" t="n">
        <f aca="false">ROUND(F10777*H10777,2)</f>
        <v>25.14</v>
      </c>
      <c r="K10777" s="19" t="n">
        <f aca="false">INDEX(Pricebook!$L$2:$L$1401,MATCH(D10777,Pricebook!$A$2:$A$1401,0))</f>
        <v>5.95</v>
      </c>
      <c r="L10777" s="19" t="n">
        <f aca="false">ROUND(F10777*K10777,2)</f>
        <v>35.7</v>
      </c>
      <c r="M10777" s="24" t="n">
        <f aca="false">DATE(YEAR(C10777),MONTH(C10777),1)</f>
        <v>46266</v>
      </c>
    </row>
    <row r="10778" customFormat="false" ht="15" hidden="false" customHeight="false" outlineLevel="0" collapsed="false">
      <c r="A10778" s="21" t="s">
        <v>4243</v>
      </c>
      <c r="B10778" s="21" t="s">
        <v>3231</v>
      </c>
      <c r="C10778" s="23" t="n">
        <v>46293</v>
      </c>
      <c r="D10778" s="21" t="s">
        <v>2440</v>
      </c>
      <c r="E10778" s="21" t="s">
        <v>2202</v>
      </c>
      <c r="F10778" s="12" t="n">
        <v>8</v>
      </c>
      <c r="G10778" s="19" t="n">
        <v>10.7</v>
      </c>
      <c r="H10778" s="19" t="n">
        <v>6.55</v>
      </c>
      <c r="I10778" s="19" t="n">
        <f aca="false">ROUND(F10778*G10778,2)</f>
        <v>85.6</v>
      </c>
      <c r="J10778" s="19" t="n">
        <f aca="false">ROUND(F10778*H10778,2)</f>
        <v>52.4</v>
      </c>
      <c r="K10778" s="19" t="n">
        <f aca="false">INDEX(Pricebook!$L$2:$L$1401,MATCH(D10778,Pricebook!$A$2:$A$1401,0))</f>
        <v>11.3</v>
      </c>
      <c r="L10778" s="19" t="n">
        <f aca="false">ROUND(F10778*K10778,2)</f>
        <v>90.4</v>
      </c>
      <c r="M10778" s="24" t="n">
        <f aca="false">DATE(YEAR(C10778),MONTH(C10778),1)</f>
        <v>46266</v>
      </c>
    </row>
    <row r="10779" customFormat="false" ht="15" hidden="false" customHeight="false" outlineLevel="0" collapsed="false">
      <c r="A10779" s="21" t="s">
        <v>4243</v>
      </c>
      <c r="B10779" s="21" t="s">
        <v>3231</v>
      </c>
      <c r="C10779" s="23" t="n">
        <v>46293</v>
      </c>
      <c r="D10779" s="21" t="s">
        <v>2686</v>
      </c>
      <c r="E10779" s="21" t="s">
        <v>2587</v>
      </c>
      <c r="F10779" s="12" t="n">
        <v>1</v>
      </c>
      <c r="G10779" s="19" t="n">
        <v>395.2</v>
      </c>
      <c r="H10779" s="19" t="n">
        <v>266.21</v>
      </c>
      <c r="I10779" s="19" t="n">
        <f aca="false">ROUND(F10779*G10779,2)</f>
        <v>395.2</v>
      </c>
      <c r="J10779" s="19" t="n">
        <f aca="false">ROUND(F10779*H10779,2)</f>
        <v>266.21</v>
      </c>
      <c r="K10779" s="19" t="n">
        <f aca="false">INDEX(Pricebook!$L$2:$L$1401,MATCH(D10779,Pricebook!$A$2:$A$1401,0))</f>
        <v>429.4</v>
      </c>
      <c r="L10779" s="19" t="n">
        <f aca="false">ROUND(F10779*K10779,2)</f>
        <v>429.4</v>
      </c>
      <c r="M10779" s="24" t="n">
        <f aca="false">DATE(YEAR(C10779),MONTH(C10779),1)</f>
        <v>46266</v>
      </c>
    </row>
    <row r="10780" customFormat="false" ht="15" hidden="false" customHeight="false" outlineLevel="0" collapsed="false">
      <c r="A10780" s="21" t="s">
        <v>4243</v>
      </c>
      <c r="B10780" s="21" t="s">
        <v>3231</v>
      </c>
      <c r="C10780" s="23" t="n">
        <v>46293</v>
      </c>
      <c r="D10780" s="21" t="s">
        <v>2218</v>
      </c>
      <c r="E10780" s="21" t="s">
        <v>2202</v>
      </c>
      <c r="F10780" s="12" t="n">
        <v>2</v>
      </c>
      <c r="G10780" s="19" t="n">
        <v>6.05</v>
      </c>
      <c r="H10780" s="19" t="n">
        <v>4.16</v>
      </c>
      <c r="I10780" s="19" t="n">
        <f aca="false">ROUND(F10780*G10780,2)</f>
        <v>12.1</v>
      </c>
      <c r="J10780" s="19" t="n">
        <f aca="false">ROUND(F10780*H10780,2)</f>
        <v>8.32</v>
      </c>
      <c r="K10780" s="19" t="n">
        <f aca="false">INDEX(Pricebook!$L$2:$L$1401,MATCH(D10780,Pricebook!$A$2:$A$1401,0))</f>
        <v>6.4</v>
      </c>
      <c r="L10780" s="19" t="n">
        <f aca="false">ROUND(F10780*K10780,2)</f>
        <v>12.8</v>
      </c>
      <c r="M10780" s="24" t="n">
        <f aca="false">DATE(YEAR(C10780),MONTH(C10780),1)</f>
        <v>46266</v>
      </c>
    </row>
    <row r="10781" customFormat="false" ht="15" hidden="false" customHeight="false" outlineLevel="0" collapsed="false">
      <c r="A10781" s="21" t="s">
        <v>4243</v>
      </c>
      <c r="B10781" s="21" t="s">
        <v>3231</v>
      </c>
      <c r="C10781" s="23" t="n">
        <v>46293</v>
      </c>
      <c r="D10781" s="21" t="s">
        <v>2626</v>
      </c>
      <c r="E10781" s="21" t="s">
        <v>2587</v>
      </c>
      <c r="F10781" s="12" t="n">
        <v>3</v>
      </c>
      <c r="G10781" s="19" t="n">
        <v>14.2</v>
      </c>
      <c r="H10781" s="19" t="n">
        <v>9.89</v>
      </c>
      <c r="I10781" s="19" t="n">
        <f aca="false">ROUND(F10781*G10781,2)</f>
        <v>42.6</v>
      </c>
      <c r="J10781" s="19" t="n">
        <f aca="false">ROUND(F10781*H10781,2)</f>
        <v>29.67</v>
      </c>
      <c r="K10781" s="19" t="n">
        <f aca="false">INDEX(Pricebook!$L$2:$L$1401,MATCH(D10781,Pricebook!$A$2:$A$1401,0))</f>
        <v>15.25</v>
      </c>
      <c r="L10781" s="19" t="n">
        <f aca="false">ROUND(F10781*K10781,2)</f>
        <v>45.75</v>
      </c>
      <c r="M10781" s="24" t="n">
        <f aca="false">DATE(YEAR(C10781),MONTH(C10781),1)</f>
        <v>46266</v>
      </c>
    </row>
    <row r="10782" customFormat="false" ht="15" hidden="false" customHeight="false" outlineLevel="0" collapsed="false">
      <c r="A10782" s="21" t="s">
        <v>4244</v>
      </c>
      <c r="B10782" s="21" t="s">
        <v>3172</v>
      </c>
      <c r="C10782" s="23" t="n">
        <v>46293</v>
      </c>
      <c r="D10782" s="21" t="s">
        <v>1152</v>
      </c>
      <c r="E10782" s="21" t="s">
        <v>971</v>
      </c>
      <c r="F10782" s="12" t="n">
        <v>1</v>
      </c>
      <c r="G10782" s="19" t="n">
        <v>76.15</v>
      </c>
      <c r="H10782" s="19" t="n">
        <v>65.87</v>
      </c>
      <c r="I10782" s="19" t="n">
        <f aca="false">ROUND(F10782*G10782,2)</f>
        <v>76.15</v>
      </c>
      <c r="J10782" s="19" t="n">
        <f aca="false">ROUND(F10782*H10782,2)</f>
        <v>65.87</v>
      </c>
      <c r="K10782" s="19" t="n">
        <f aca="false">INDEX(Pricebook!$L$2:$L$1401,MATCH(D10782,Pricebook!$A$2:$A$1401,0))</f>
        <v>89.05</v>
      </c>
      <c r="L10782" s="19" t="n">
        <f aca="false">ROUND(F10782*K10782,2)</f>
        <v>89.05</v>
      </c>
      <c r="M10782" s="24" t="n">
        <f aca="false">DATE(YEAR(C10782),MONTH(C10782),1)</f>
        <v>46266</v>
      </c>
    </row>
    <row r="10783" customFormat="false" ht="15" hidden="false" customHeight="false" outlineLevel="0" collapsed="false">
      <c r="A10783" s="21" t="s">
        <v>4244</v>
      </c>
      <c r="B10783" s="21" t="s">
        <v>3172</v>
      </c>
      <c r="C10783" s="23" t="n">
        <v>46293</v>
      </c>
      <c r="D10783" s="21" t="s">
        <v>205</v>
      </c>
      <c r="E10783" s="21" t="s">
        <v>108</v>
      </c>
      <c r="F10783" s="12" t="n">
        <v>2</v>
      </c>
      <c r="G10783" s="19" t="n">
        <v>73.3</v>
      </c>
      <c r="H10783" s="19" t="n">
        <v>56.01</v>
      </c>
      <c r="I10783" s="19" t="n">
        <f aca="false">ROUND(F10783*G10783,2)</f>
        <v>146.6</v>
      </c>
      <c r="J10783" s="19" t="n">
        <f aca="false">ROUND(F10783*H10783,2)</f>
        <v>112.02</v>
      </c>
      <c r="K10783" s="19" t="n">
        <f aca="false">INDEX(Pricebook!$L$2:$L$1401,MATCH(D10783,Pricebook!$A$2:$A$1401,0))</f>
        <v>80.05</v>
      </c>
      <c r="L10783" s="19" t="n">
        <f aca="false">ROUND(F10783*K10783,2)</f>
        <v>160.1</v>
      </c>
      <c r="M10783" s="24" t="n">
        <f aca="false">DATE(YEAR(C10783),MONTH(C10783),1)</f>
        <v>46266</v>
      </c>
    </row>
    <row r="10784" customFormat="false" ht="15" hidden="false" customHeight="false" outlineLevel="0" collapsed="false">
      <c r="A10784" s="21" t="s">
        <v>4244</v>
      </c>
      <c r="B10784" s="21" t="s">
        <v>3172</v>
      </c>
      <c r="C10784" s="23" t="n">
        <v>46293</v>
      </c>
      <c r="D10784" s="21" t="s">
        <v>2214</v>
      </c>
      <c r="E10784" s="21" t="s">
        <v>2202</v>
      </c>
      <c r="F10784" s="12" t="n">
        <v>4</v>
      </c>
      <c r="G10784" s="19" t="n">
        <v>60.55</v>
      </c>
      <c r="H10784" s="19" t="n">
        <v>37.33</v>
      </c>
      <c r="I10784" s="19" t="n">
        <f aca="false">ROUND(F10784*G10784,2)</f>
        <v>242.2</v>
      </c>
      <c r="J10784" s="19" t="n">
        <f aca="false">ROUND(F10784*H10784,2)</f>
        <v>149.32</v>
      </c>
      <c r="K10784" s="19" t="n">
        <f aca="false">INDEX(Pricebook!$L$2:$L$1401,MATCH(D10784,Pricebook!$A$2:$A$1401,0))</f>
        <v>64.4</v>
      </c>
      <c r="L10784" s="19" t="n">
        <f aca="false">ROUND(F10784*K10784,2)</f>
        <v>257.6</v>
      </c>
      <c r="M10784" s="24" t="n">
        <f aca="false">DATE(YEAR(C10784),MONTH(C10784),1)</f>
        <v>46266</v>
      </c>
    </row>
    <row r="10785" customFormat="false" ht="15" hidden="false" customHeight="false" outlineLevel="0" collapsed="false">
      <c r="A10785" s="21" t="s">
        <v>4244</v>
      </c>
      <c r="B10785" s="21" t="s">
        <v>3172</v>
      </c>
      <c r="C10785" s="23" t="n">
        <v>46293</v>
      </c>
      <c r="D10785" s="21" t="s">
        <v>2772</v>
      </c>
      <c r="E10785" s="21" t="s">
        <v>2748</v>
      </c>
      <c r="F10785" s="12" t="n">
        <v>4</v>
      </c>
      <c r="G10785" s="19" t="n">
        <v>21.75</v>
      </c>
      <c r="H10785" s="19" t="n">
        <v>14.07</v>
      </c>
      <c r="I10785" s="19" t="n">
        <f aca="false">ROUND(F10785*G10785,2)</f>
        <v>87</v>
      </c>
      <c r="J10785" s="19" t="n">
        <f aca="false">ROUND(F10785*H10785,2)</f>
        <v>56.28</v>
      </c>
      <c r="K10785" s="19" t="n">
        <f aca="false">INDEX(Pricebook!$L$2:$L$1401,MATCH(D10785,Pricebook!$A$2:$A$1401,0))</f>
        <v>23.85</v>
      </c>
      <c r="L10785" s="19" t="n">
        <f aca="false">ROUND(F10785*K10785,2)</f>
        <v>95.4</v>
      </c>
      <c r="M10785" s="24" t="n">
        <f aca="false">DATE(YEAR(C10785),MONTH(C10785),1)</f>
        <v>46266</v>
      </c>
    </row>
    <row r="10786" customFormat="false" ht="15" hidden="false" customHeight="false" outlineLevel="0" collapsed="false">
      <c r="A10786" s="21" t="s">
        <v>4244</v>
      </c>
      <c r="B10786" s="21" t="s">
        <v>3172</v>
      </c>
      <c r="C10786" s="23" t="n">
        <v>46293</v>
      </c>
      <c r="D10786" s="21" t="s">
        <v>1430</v>
      </c>
      <c r="E10786" s="21" t="s">
        <v>971</v>
      </c>
      <c r="F10786" s="12" t="n">
        <v>1</v>
      </c>
      <c r="G10786" s="19" t="n">
        <v>29.15</v>
      </c>
      <c r="H10786" s="19" t="n">
        <v>23.55</v>
      </c>
      <c r="I10786" s="19" t="n">
        <f aca="false">ROUND(F10786*G10786,2)</f>
        <v>29.15</v>
      </c>
      <c r="J10786" s="19" t="n">
        <f aca="false">ROUND(F10786*H10786,2)</f>
        <v>23.55</v>
      </c>
      <c r="K10786" s="19" t="n">
        <f aca="false">INDEX(Pricebook!$L$2:$L$1401,MATCH(D10786,Pricebook!$A$2:$A$1401,0))</f>
        <v>33.65</v>
      </c>
      <c r="L10786" s="19" t="n">
        <f aca="false">ROUND(F10786*K10786,2)</f>
        <v>33.65</v>
      </c>
      <c r="M10786" s="24" t="n">
        <f aca="false">DATE(YEAR(C10786),MONTH(C10786),1)</f>
        <v>46266</v>
      </c>
    </row>
    <row r="10787" customFormat="false" ht="15" hidden="false" customHeight="false" outlineLevel="0" collapsed="false">
      <c r="A10787" s="21" t="s">
        <v>4244</v>
      </c>
      <c r="B10787" s="21" t="s">
        <v>3172</v>
      </c>
      <c r="C10787" s="23" t="n">
        <v>46293</v>
      </c>
      <c r="D10787" s="21" t="s">
        <v>1066</v>
      </c>
      <c r="E10787" s="21" t="s">
        <v>971</v>
      </c>
      <c r="F10787" s="12" t="n">
        <v>1</v>
      </c>
      <c r="G10787" s="19" t="n">
        <v>392.9</v>
      </c>
      <c r="H10787" s="19" t="n">
        <v>317.96</v>
      </c>
      <c r="I10787" s="19" t="n">
        <f aca="false">ROUND(F10787*G10787,2)</f>
        <v>392.9</v>
      </c>
      <c r="J10787" s="19" t="n">
        <f aca="false">ROUND(F10787*H10787,2)</f>
        <v>317.96</v>
      </c>
      <c r="K10787" s="19" t="n">
        <f aca="false">INDEX(Pricebook!$L$2:$L$1401,MATCH(D10787,Pricebook!$A$2:$A$1401,0))</f>
        <v>454.25</v>
      </c>
      <c r="L10787" s="19" t="n">
        <f aca="false">ROUND(F10787*K10787,2)</f>
        <v>454.25</v>
      </c>
      <c r="M10787" s="24" t="n">
        <f aca="false">DATE(YEAR(C10787),MONTH(C10787),1)</f>
        <v>46266</v>
      </c>
    </row>
    <row r="10788" customFormat="false" ht="15" hidden="false" customHeight="false" outlineLevel="0" collapsed="false">
      <c r="A10788" s="21" t="s">
        <v>4244</v>
      </c>
      <c r="B10788" s="21" t="s">
        <v>3172</v>
      </c>
      <c r="C10788" s="23" t="n">
        <v>46293</v>
      </c>
      <c r="D10788" s="21" t="s">
        <v>167</v>
      </c>
      <c r="E10788" s="21" t="s">
        <v>108</v>
      </c>
      <c r="F10788" s="12" t="n">
        <v>1</v>
      </c>
      <c r="G10788" s="19" t="n">
        <v>60.3</v>
      </c>
      <c r="H10788" s="19" t="n">
        <v>52.27</v>
      </c>
      <c r="I10788" s="19" t="n">
        <f aca="false">ROUND(F10788*G10788,2)</f>
        <v>60.3</v>
      </c>
      <c r="J10788" s="19" t="n">
        <f aca="false">ROUND(F10788*H10788,2)</f>
        <v>52.27</v>
      </c>
      <c r="K10788" s="19" t="n">
        <f aca="false">INDEX(Pricebook!$L$2:$L$1401,MATCH(D10788,Pricebook!$A$2:$A$1401,0))</f>
        <v>66.2</v>
      </c>
      <c r="L10788" s="19" t="n">
        <f aca="false">ROUND(F10788*K10788,2)</f>
        <v>66.2</v>
      </c>
      <c r="M10788" s="24" t="n">
        <f aca="false">DATE(YEAR(C10788),MONTH(C10788),1)</f>
        <v>46266</v>
      </c>
    </row>
    <row r="10789" customFormat="false" ht="15" hidden="false" customHeight="false" outlineLevel="0" collapsed="false">
      <c r="A10789" s="21" t="s">
        <v>4245</v>
      </c>
      <c r="B10789" s="21" t="s">
        <v>3358</v>
      </c>
      <c r="C10789" s="23" t="n">
        <v>46293</v>
      </c>
      <c r="D10789" s="21" t="s">
        <v>328</v>
      </c>
      <c r="E10789" s="21" t="s">
        <v>108</v>
      </c>
      <c r="F10789" s="12" t="n">
        <v>1</v>
      </c>
      <c r="G10789" s="19" t="n">
        <v>105.6</v>
      </c>
      <c r="H10789" s="19" t="n">
        <v>80.82</v>
      </c>
      <c r="I10789" s="19" t="n">
        <f aca="false">ROUND(F10789*G10789,2)</f>
        <v>105.6</v>
      </c>
      <c r="J10789" s="19" t="n">
        <f aca="false">ROUND(F10789*H10789,2)</f>
        <v>80.82</v>
      </c>
      <c r="K10789" s="19" t="n">
        <f aca="false">INDEX(Pricebook!$L$2:$L$1401,MATCH(D10789,Pricebook!$A$2:$A$1401,0))</f>
        <v>115.5</v>
      </c>
      <c r="L10789" s="19" t="n">
        <f aca="false">ROUND(F10789*K10789,2)</f>
        <v>115.5</v>
      </c>
      <c r="M10789" s="24" t="n">
        <f aca="false">DATE(YEAR(C10789),MONTH(C10789),1)</f>
        <v>46266</v>
      </c>
    </row>
    <row r="10790" customFormat="false" ht="15" hidden="false" customHeight="false" outlineLevel="0" collapsed="false">
      <c r="A10790" s="21" t="s">
        <v>4245</v>
      </c>
      <c r="B10790" s="21" t="s">
        <v>3358</v>
      </c>
      <c r="C10790" s="23" t="n">
        <v>46293</v>
      </c>
      <c r="D10790" s="21" t="s">
        <v>266</v>
      </c>
      <c r="E10790" s="21" t="s">
        <v>108</v>
      </c>
      <c r="F10790" s="12" t="n">
        <v>2</v>
      </c>
      <c r="G10790" s="19" t="n">
        <v>15.6</v>
      </c>
      <c r="H10790" s="19" t="n">
        <v>12.07</v>
      </c>
      <c r="I10790" s="19" t="n">
        <f aca="false">ROUND(F10790*G10790,2)</f>
        <v>31.2</v>
      </c>
      <c r="J10790" s="19" t="n">
        <f aca="false">ROUND(F10790*H10790,2)</f>
        <v>24.14</v>
      </c>
      <c r="K10790" s="19" t="n">
        <f aca="false">INDEX(Pricebook!$L$2:$L$1401,MATCH(D10790,Pricebook!$A$2:$A$1401,0))</f>
        <v>17.25</v>
      </c>
      <c r="L10790" s="19" t="n">
        <f aca="false">ROUND(F10790*K10790,2)</f>
        <v>34.5</v>
      </c>
      <c r="M10790" s="24" t="n">
        <f aca="false">DATE(YEAR(C10790),MONTH(C10790),1)</f>
        <v>46266</v>
      </c>
    </row>
    <row r="10791" customFormat="false" ht="15" hidden="false" customHeight="false" outlineLevel="0" collapsed="false">
      <c r="A10791" s="21" t="s">
        <v>4245</v>
      </c>
      <c r="B10791" s="21" t="s">
        <v>3358</v>
      </c>
      <c r="C10791" s="23" t="n">
        <v>46293</v>
      </c>
      <c r="D10791" s="21" t="s">
        <v>2789</v>
      </c>
      <c r="E10791" s="21" t="s">
        <v>2748</v>
      </c>
      <c r="F10791" s="12" t="n">
        <v>1</v>
      </c>
      <c r="G10791" s="19" t="n">
        <v>4</v>
      </c>
      <c r="H10791" s="19" t="n">
        <v>2.38</v>
      </c>
      <c r="I10791" s="19" t="n">
        <f aca="false">ROUND(F10791*G10791,2)</f>
        <v>4</v>
      </c>
      <c r="J10791" s="19" t="n">
        <f aca="false">ROUND(F10791*H10791,2)</f>
        <v>2.38</v>
      </c>
      <c r="K10791" s="19" t="n">
        <f aca="false">INDEX(Pricebook!$L$2:$L$1401,MATCH(D10791,Pricebook!$A$2:$A$1401,0))</f>
        <v>4.35</v>
      </c>
      <c r="L10791" s="19" t="n">
        <f aca="false">ROUND(F10791*K10791,2)</f>
        <v>4.35</v>
      </c>
      <c r="M10791" s="24" t="n">
        <f aca="false">DATE(YEAR(C10791),MONTH(C10791),1)</f>
        <v>46266</v>
      </c>
    </row>
    <row r="10792" customFormat="false" ht="15" hidden="false" customHeight="false" outlineLevel="0" collapsed="false">
      <c r="A10792" s="21" t="s">
        <v>4245</v>
      </c>
      <c r="B10792" s="21" t="s">
        <v>3358</v>
      </c>
      <c r="C10792" s="23" t="n">
        <v>46293</v>
      </c>
      <c r="D10792" s="21" t="s">
        <v>695</v>
      </c>
      <c r="E10792" s="21" t="s">
        <v>366</v>
      </c>
      <c r="F10792" s="12" t="n">
        <v>4</v>
      </c>
      <c r="G10792" s="19" t="n">
        <v>12.05</v>
      </c>
      <c r="H10792" s="19" t="n">
        <v>8.71</v>
      </c>
      <c r="I10792" s="19" t="n">
        <f aca="false">ROUND(F10792*G10792,2)</f>
        <v>48.2</v>
      </c>
      <c r="J10792" s="19" t="n">
        <f aca="false">ROUND(F10792*H10792,2)</f>
        <v>34.84</v>
      </c>
      <c r="K10792" s="19" t="n">
        <f aca="false">INDEX(Pricebook!$L$2:$L$1401,MATCH(D10792,Pricebook!$A$2:$A$1401,0))</f>
        <v>13</v>
      </c>
      <c r="L10792" s="19" t="n">
        <f aca="false">ROUND(F10792*K10792,2)</f>
        <v>52</v>
      </c>
      <c r="M10792" s="24" t="n">
        <f aca="false">DATE(YEAR(C10792),MONTH(C10792),1)</f>
        <v>46266</v>
      </c>
    </row>
    <row r="10793" customFormat="false" ht="15" hidden="false" customHeight="false" outlineLevel="0" collapsed="false">
      <c r="A10793" s="21" t="s">
        <v>4245</v>
      </c>
      <c r="B10793" s="21" t="s">
        <v>3358</v>
      </c>
      <c r="C10793" s="23" t="n">
        <v>46293</v>
      </c>
      <c r="D10793" s="21" t="s">
        <v>2904</v>
      </c>
      <c r="E10793" s="21" t="s">
        <v>2748</v>
      </c>
      <c r="F10793" s="12" t="n">
        <v>3</v>
      </c>
      <c r="G10793" s="19" t="n">
        <v>17.3</v>
      </c>
      <c r="H10793" s="19" t="n">
        <v>10.42</v>
      </c>
      <c r="I10793" s="19" t="n">
        <f aca="false">ROUND(F10793*G10793,2)</f>
        <v>51.9</v>
      </c>
      <c r="J10793" s="19" t="n">
        <f aca="false">ROUND(F10793*H10793,2)</f>
        <v>31.26</v>
      </c>
      <c r="K10793" s="19" t="n">
        <f aca="false">INDEX(Pricebook!$L$2:$L$1401,MATCH(D10793,Pricebook!$A$2:$A$1401,0))</f>
        <v>18.95</v>
      </c>
      <c r="L10793" s="19" t="n">
        <f aca="false">ROUND(F10793*K10793,2)</f>
        <v>56.85</v>
      </c>
      <c r="M10793" s="24" t="n">
        <f aca="false">DATE(YEAR(C10793),MONTH(C10793),1)</f>
        <v>46266</v>
      </c>
    </row>
    <row r="10794" customFormat="false" ht="15" hidden="false" customHeight="false" outlineLevel="0" collapsed="false">
      <c r="A10794" s="21" t="s">
        <v>4245</v>
      </c>
      <c r="B10794" s="21" t="s">
        <v>3358</v>
      </c>
      <c r="C10794" s="23" t="n">
        <v>46293</v>
      </c>
      <c r="D10794" s="21" t="s">
        <v>759</v>
      </c>
      <c r="E10794" s="21" t="s">
        <v>366</v>
      </c>
      <c r="F10794" s="12" t="n">
        <v>1</v>
      </c>
      <c r="G10794" s="19" t="n">
        <v>41.2</v>
      </c>
      <c r="H10794" s="19" t="n">
        <v>29.68</v>
      </c>
      <c r="I10794" s="19" t="n">
        <f aca="false">ROUND(F10794*G10794,2)</f>
        <v>41.2</v>
      </c>
      <c r="J10794" s="19" t="n">
        <f aca="false">ROUND(F10794*H10794,2)</f>
        <v>29.68</v>
      </c>
      <c r="K10794" s="19" t="n">
        <f aca="false">INDEX(Pricebook!$L$2:$L$1401,MATCH(D10794,Pricebook!$A$2:$A$1401,0))</f>
        <v>44.3</v>
      </c>
      <c r="L10794" s="19" t="n">
        <f aca="false">ROUND(F10794*K10794,2)</f>
        <v>44.3</v>
      </c>
      <c r="M10794" s="24" t="n">
        <f aca="false">DATE(YEAR(C10794),MONTH(C10794),1)</f>
        <v>46266</v>
      </c>
    </row>
    <row r="10795" customFormat="false" ht="15" hidden="false" customHeight="false" outlineLevel="0" collapsed="false">
      <c r="A10795" s="21" t="s">
        <v>4245</v>
      </c>
      <c r="B10795" s="21" t="s">
        <v>3358</v>
      </c>
      <c r="C10795" s="23" t="n">
        <v>46293</v>
      </c>
      <c r="D10795" s="21" t="s">
        <v>1064</v>
      </c>
      <c r="E10795" s="21" t="s">
        <v>971</v>
      </c>
      <c r="F10795" s="12" t="n">
        <v>9</v>
      </c>
      <c r="G10795" s="19" t="n">
        <v>5.7</v>
      </c>
      <c r="H10795" s="19" t="n">
        <v>4.61</v>
      </c>
      <c r="I10795" s="19" t="n">
        <f aca="false">ROUND(F10795*G10795,2)</f>
        <v>51.3</v>
      </c>
      <c r="J10795" s="19" t="n">
        <f aca="false">ROUND(F10795*H10795,2)</f>
        <v>41.49</v>
      </c>
      <c r="K10795" s="19" t="n">
        <f aca="false">INDEX(Pricebook!$L$2:$L$1401,MATCH(D10795,Pricebook!$A$2:$A$1401,0))</f>
        <v>6.3</v>
      </c>
      <c r="L10795" s="19" t="n">
        <f aca="false">ROUND(F10795*K10795,2)</f>
        <v>56.7</v>
      </c>
      <c r="M10795" s="24" t="n">
        <f aca="false">DATE(YEAR(C10795),MONTH(C10795),1)</f>
        <v>46266</v>
      </c>
    </row>
    <row r="10796" customFormat="false" ht="15" hidden="false" customHeight="false" outlineLevel="0" collapsed="false">
      <c r="A10796" s="21" t="s">
        <v>4245</v>
      </c>
      <c r="B10796" s="21" t="s">
        <v>3358</v>
      </c>
      <c r="C10796" s="23" t="n">
        <v>46293</v>
      </c>
      <c r="D10796" s="21" t="s">
        <v>2236</v>
      </c>
      <c r="E10796" s="21" t="s">
        <v>2202</v>
      </c>
      <c r="F10796" s="12" t="n">
        <v>4</v>
      </c>
      <c r="G10796" s="19" t="n">
        <v>5.55</v>
      </c>
      <c r="H10796" s="19" t="n">
        <v>3.41</v>
      </c>
      <c r="I10796" s="19" t="n">
        <f aca="false">ROUND(F10796*G10796,2)</f>
        <v>22.2</v>
      </c>
      <c r="J10796" s="19" t="n">
        <f aca="false">ROUND(F10796*H10796,2)</f>
        <v>13.64</v>
      </c>
      <c r="K10796" s="19" t="n">
        <f aca="false">INDEX(Pricebook!$L$2:$L$1401,MATCH(D10796,Pricebook!$A$2:$A$1401,0))</f>
        <v>5.9</v>
      </c>
      <c r="L10796" s="19" t="n">
        <f aca="false">ROUND(F10796*K10796,2)</f>
        <v>23.6</v>
      </c>
      <c r="M10796" s="24" t="n">
        <f aca="false">DATE(YEAR(C10796),MONTH(C10796),1)</f>
        <v>46266</v>
      </c>
    </row>
    <row r="10797" customFormat="false" ht="15" hidden="false" customHeight="false" outlineLevel="0" collapsed="false">
      <c r="A10797" s="21" t="s">
        <v>4245</v>
      </c>
      <c r="B10797" s="21" t="s">
        <v>3358</v>
      </c>
      <c r="C10797" s="23" t="n">
        <v>46293</v>
      </c>
      <c r="D10797" s="21" t="s">
        <v>829</v>
      </c>
      <c r="E10797" s="21" t="s">
        <v>366</v>
      </c>
      <c r="F10797" s="12" t="n">
        <v>2</v>
      </c>
      <c r="G10797" s="19" t="n">
        <v>18.55</v>
      </c>
      <c r="H10797" s="19" t="n">
        <v>13.38</v>
      </c>
      <c r="I10797" s="19" t="n">
        <f aca="false">ROUND(F10797*G10797,2)</f>
        <v>37.1</v>
      </c>
      <c r="J10797" s="19" t="n">
        <f aca="false">ROUND(F10797*H10797,2)</f>
        <v>26.76</v>
      </c>
      <c r="K10797" s="19" t="n">
        <f aca="false">INDEX(Pricebook!$L$2:$L$1401,MATCH(D10797,Pricebook!$A$2:$A$1401,0))</f>
        <v>20</v>
      </c>
      <c r="L10797" s="19" t="n">
        <f aca="false">ROUND(F10797*K10797,2)</f>
        <v>40</v>
      </c>
      <c r="M10797" s="24" t="n">
        <f aca="false">DATE(YEAR(C10797),MONTH(C10797),1)</f>
        <v>46266</v>
      </c>
    </row>
    <row r="10798" customFormat="false" ht="15" hidden="false" customHeight="false" outlineLevel="0" collapsed="false">
      <c r="A10798" s="21" t="s">
        <v>4245</v>
      </c>
      <c r="B10798" s="21" t="s">
        <v>3358</v>
      </c>
      <c r="C10798" s="23" t="n">
        <v>46293</v>
      </c>
      <c r="D10798" s="21" t="s">
        <v>559</v>
      </c>
      <c r="E10798" s="21" t="s">
        <v>366</v>
      </c>
      <c r="F10798" s="12" t="n">
        <v>2</v>
      </c>
      <c r="G10798" s="19" t="n">
        <v>84.65</v>
      </c>
      <c r="H10798" s="19" t="n">
        <v>61.65</v>
      </c>
      <c r="I10798" s="19" t="n">
        <f aca="false">ROUND(F10798*G10798,2)</f>
        <v>169.3</v>
      </c>
      <c r="J10798" s="19" t="n">
        <f aca="false">ROUND(F10798*H10798,2)</f>
        <v>123.3</v>
      </c>
      <c r="K10798" s="19" t="n">
        <f aca="false">INDEX(Pricebook!$L$2:$L$1401,MATCH(D10798,Pricebook!$A$2:$A$1401,0))</f>
        <v>92.05</v>
      </c>
      <c r="L10798" s="19" t="n">
        <f aca="false">ROUND(F10798*K10798,2)</f>
        <v>184.1</v>
      </c>
      <c r="M10798" s="24" t="n">
        <f aca="false">DATE(YEAR(C10798),MONTH(C10798),1)</f>
        <v>46266</v>
      </c>
    </row>
    <row r="10799" customFormat="false" ht="15" hidden="false" customHeight="false" outlineLevel="0" collapsed="false">
      <c r="A10799" s="21" t="s">
        <v>4245</v>
      </c>
      <c r="B10799" s="21" t="s">
        <v>3358</v>
      </c>
      <c r="C10799" s="23" t="n">
        <v>46293</v>
      </c>
      <c r="D10799" s="21" t="s">
        <v>2776</v>
      </c>
      <c r="E10799" s="21" t="s">
        <v>2748</v>
      </c>
      <c r="F10799" s="12" t="n">
        <v>6</v>
      </c>
      <c r="G10799" s="19" t="n">
        <v>43.95</v>
      </c>
      <c r="H10799" s="19" t="n">
        <v>26.7</v>
      </c>
      <c r="I10799" s="19" t="n">
        <f aca="false">ROUND(F10799*G10799,2)</f>
        <v>263.7</v>
      </c>
      <c r="J10799" s="19" t="n">
        <f aca="false">ROUND(F10799*H10799,2)</f>
        <v>160.2</v>
      </c>
      <c r="K10799" s="19" t="n">
        <f aca="false">INDEX(Pricebook!$L$2:$L$1401,MATCH(D10799,Pricebook!$A$2:$A$1401,0))</f>
        <v>48.55</v>
      </c>
      <c r="L10799" s="19" t="n">
        <f aca="false">ROUND(F10799*K10799,2)</f>
        <v>291.3</v>
      </c>
      <c r="M10799" s="24" t="n">
        <f aca="false">DATE(YEAR(C10799),MONTH(C10799),1)</f>
        <v>46266</v>
      </c>
    </row>
    <row r="10800" customFormat="false" ht="15" hidden="false" customHeight="false" outlineLevel="0" collapsed="false">
      <c r="A10800" s="21" t="s">
        <v>4245</v>
      </c>
      <c r="B10800" s="21" t="s">
        <v>3358</v>
      </c>
      <c r="C10800" s="23" t="n">
        <v>46293</v>
      </c>
      <c r="D10800" s="21" t="s">
        <v>2868</v>
      </c>
      <c r="E10800" s="21" t="s">
        <v>2748</v>
      </c>
      <c r="F10800" s="12" t="n">
        <v>5</v>
      </c>
      <c r="G10800" s="19" t="n">
        <v>48.1</v>
      </c>
      <c r="H10800" s="19" t="n">
        <v>30.95</v>
      </c>
      <c r="I10800" s="19" t="n">
        <f aca="false">ROUND(F10800*G10800,2)</f>
        <v>240.5</v>
      </c>
      <c r="J10800" s="19" t="n">
        <f aca="false">ROUND(F10800*H10800,2)</f>
        <v>154.75</v>
      </c>
      <c r="K10800" s="19" t="n">
        <f aca="false">INDEX(Pricebook!$L$2:$L$1401,MATCH(D10800,Pricebook!$A$2:$A$1401,0))</f>
        <v>52.5</v>
      </c>
      <c r="L10800" s="19" t="n">
        <f aca="false">ROUND(F10800*K10800,2)</f>
        <v>262.5</v>
      </c>
      <c r="M10800" s="24" t="n">
        <f aca="false">DATE(YEAR(C10800),MONTH(C10800),1)</f>
        <v>46266</v>
      </c>
    </row>
    <row r="10801" customFormat="false" ht="15" hidden="false" customHeight="false" outlineLevel="0" collapsed="false">
      <c r="A10801" s="21" t="s">
        <v>4245</v>
      </c>
      <c r="B10801" s="21" t="s">
        <v>3358</v>
      </c>
      <c r="C10801" s="23" t="n">
        <v>46293</v>
      </c>
      <c r="D10801" s="21" t="s">
        <v>757</v>
      </c>
      <c r="E10801" s="21" t="s">
        <v>366</v>
      </c>
      <c r="F10801" s="12" t="n">
        <v>3</v>
      </c>
      <c r="G10801" s="19" t="n">
        <v>11.7</v>
      </c>
      <c r="H10801" s="19" t="n">
        <v>8.45</v>
      </c>
      <c r="I10801" s="19" t="n">
        <f aca="false">ROUND(F10801*G10801,2)</f>
        <v>35.1</v>
      </c>
      <c r="J10801" s="19" t="n">
        <f aca="false">ROUND(F10801*H10801,2)</f>
        <v>25.35</v>
      </c>
      <c r="K10801" s="19" t="n">
        <f aca="false">INDEX(Pricebook!$L$2:$L$1401,MATCH(D10801,Pricebook!$A$2:$A$1401,0))</f>
        <v>12.65</v>
      </c>
      <c r="L10801" s="19" t="n">
        <f aca="false">ROUND(F10801*K10801,2)</f>
        <v>37.95</v>
      </c>
      <c r="M10801" s="24" t="n">
        <f aca="false">DATE(YEAR(C10801),MONTH(C10801),1)</f>
        <v>46266</v>
      </c>
    </row>
    <row r="10802" customFormat="false" ht="15" hidden="false" customHeight="false" outlineLevel="0" collapsed="false">
      <c r="A10802" s="21" t="s">
        <v>4245</v>
      </c>
      <c r="B10802" s="21" t="s">
        <v>3358</v>
      </c>
      <c r="C10802" s="23" t="n">
        <v>46293</v>
      </c>
      <c r="D10802" s="21" t="s">
        <v>623</v>
      </c>
      <c r="E10802" s="21" t="s">
        <v>366</v>
      </c>
      <c r="F10802" s="12" t="n">
        <v>3</v>
      </c>
      <c r="G10802" s="19" t="n">
        <v>15.25</v>
      </c>
      <c r="H10802" s="19" t="n">
        <v>10.98</v>
      </c>
      <c r="I10802" s="19" t="n">
        <f aca="false">ROUND(F10802*G10802,2)</f>
        <v>45.75</v>
      </c>
      <c r="J10802" s="19" t="n">
        <f aca="false">ROUND(F10802*H10802,2)</f>
        <v>32.94</v>
      </c>
      <c r="K10802" s="19" t="n">
        <f aca="false">INDEX(Pricebook!$L$2:$L$1401,MATCH(D10802,Pricebook!$A$2:$A$1401,0))</f>
        <v>16.4</v>
      </c>
      <c r="L10802" s="19" t="n">
        <f aca="false">ROUND(F10802*K10802,2)</f>
        <v>49.2</v>
      </c>
      <c r="M10802" s="24" t="n">
        <f aca="false">DATE(YEAR(C10802),MONTH(C10802),1)</f>
        <v>46266</v>
      </c>
    </row>
    <row r="10803" customFormat="false" ht="15" hidden="false" customHeight="false" outlineLevel="0" collapsed="false">
      <c r="A10803" s="21" t="s">
        <v>4246</v>
      </c>
      <c r="B10803" s="21" t="s">
        <v>3033</v>
      </c>
      <c r="C10803" s="23" t="n">
        <v>46293</v>
      </c>
      <c r="D10803" s="21" t="s">
        <v>362</v>
      </c>
      <c r="E10803" s="21" t="s">
        <v>108</v>
      </c>
      <c r="F10803" s="12" t="n">
        <v>1</v>
      </c>
      <c r="G10803" s="19" t="n">
        <v>75</v>
      </c>
      <c r="H10803" s="19" t="n">
        <v>65.94</v>
      </c>
      <c r="I10803" s="19" t="n">
        <f aca="false">ROUND(F10803*G10803,2)</f>
        <v>75</v>
      </c>
      <c r="J10803" s="19" t="n">
        <f aca="false">ROUND(F10803*H10803,2)</f>
        <v>65.94</v>
      </c>
      <c r="K10803" s="19" t="n">
        <f aca="false">INDEX(Pricebook!$L$2:$L$1401,MATCH(D10803,Pricebook!$A$2:$A$1401,0))</f>
        <v>82.45</v>
      </c>
      <c r="L10803" s="19" t="n">
        <f aca="false">ROUND(F10803*K10803,2)</f>
        <v>82.45</v>
      </c>
      <c r="M10803" s="24" t="n">
        <f aca="false">DATE(YEAR(C10803),MONTH(C10803),1)</f>
        <v>46266</v>
      </c>
    </row>
    <row r="10804" customFormat="false" ht="15" hidden="false" customHeight="false" outlineLevel="0" collapsed="false">
      <c r="A10804" s="21" t="s">
        <v>4246</v>
      </c>
      <c r="B10804" s="21" t="s">
        <v>3033</v>
      </c>
      <c r="C10804" s="23" t="n">
        <v>46293</v>
      </c>
      <c r="D10804" s="21" t="s">
        <v>120</v>
      </c>
      <c r="E10804" s="21" t="s">
        <v>108</v>
      </c>
      <c r="F10804" s="12" t="n">
        <v>1</v>
      </c>
      <c r="G10804" s="19" t="n">
        <v>360.8</v>
      </c>
      <c r="H10804" s="19" t="n">
        <v>313.92</v>
      </c>
      <c r="I10804" s="19" t="n">
        <f aca="false">ROUND(F10804*G10804,2)</f>
        <v>360.8</v>
      </c>
      <c r="J10804" s="19" t="n">
        <f aca="false">ROUND(F10804*H10804,2)</f>
        <v>313.92</v>
      </c>
      <c r="K10804" s="19" t="n">
        <f aca="false">INDEX(Pricebook!$L$2:$L$1401,MATCH(D10804,Pricebook!$A$2:$A$1401,0))</f>
        <v>360.8</v>
      </c>
      <c r="L10804" s="19" t="n">
        <f aca="false">ROUND(F10804*K10804,2)</f>
        <v>360.8</v>
      </c>
      <c r="M10804" s="24" t="n">
        <f aca="false">DATE(YEAR(C10804),MONTH(C10804),1)</f>
        <v>46266</v>
      </c>
    </row>
    <row r="10805" customFormat="false" ht="15" hidden="false" customHeight="false" outlineLevel="0" collapsed="false">
      <c r="A10805" s="21" t="s">
        <v>4246</v>
      </c>
      <c r="B10805" s="21" t="s">
        <v>3033</v>
      </c>
      <c r="C10805" s="23" t="n">
        <v>46293</v>
      </c>
      <c r="D10805" s="21" t="s">
        <v>982</v>
      </c>
      <c r="E10805" s="21" t="s">
        <v>971</v>
      </c>
      <c r="F10805" s="12" t="n">
        <v>3</v>
      </c>
      <c r="G10805" s="19" t="n">
        <v>40.1</v>
      </c>
      <c r="H10805" s="19" t="n">
        <v>32.56</v>
      </c>
      <c r="I10805" s="19" t="n">
        <f aca="false">ROUND(F10805*G10805,2)</f>
        <v>120.3</v>
      </c>
      <c r="J10805" s="19" t="n">
        <f aca="false">ROUND(F10805*H10805,2)</f>
        <v>97.68</v>
      </c>
      <c r="K10805" s="19" t="n">
        <f aca="false">INDEX(Pricebook!$L$2:$L$1401,MATCH(D10805,Pricebook!$A$2:$A$1401,0))</f>
        <v>46.55</v>
      </c>
      <c r="L10805" s="19" t="n">
        <f aca="false">ROUND(F10805*K10805,2)</f>
        <v>139.65</v>
      </c>
      <c r="M10805" s="24" t="n">
        <f aca="false">DATE(YEAR(C10805),MONTH(C10805),1)</f>
        <v>46266</v>
      </c>
    </row>
    <row r="10806" customFormat="false" ht="15" hidden="false" customHeight="false" outlineLevel="0" collapsed="false">
      <c r="A10806" s="21" t="s">
        <v>4246</v>
      </c>
      <c r="B10806" s="21" t="s">
        <v>3033</v>
      </c>
      <c r="C10806" s="23" t="n">
        <v>46293</v>
      </c>
      <c r="D10806" s="21" t="s">
        <v>1242</v>
      </c>
      <c r="E10806" s="21" t="s">
        <v>971</v>
      </c>
      <c r="F10806" s="12" t="n">
        <v>4</v>
      </c>
      <c r="G10806" s="19" t="n">
        <v>36.15</v>
      </c>
      <c r="H10806" s="19" t="n">
        <v>33.84</v>
      </c>
      <c r="I10806" s="19" t="n">
        <f aca="false">ROUND(F10806*G10806,2)</f>
        <v>144.6</v>
      </c>
      <c r="J10806" s="19" t="n">
        <f aca="false">ROUND(F10806*H10806,2)</f>
        <v>135.36</v>
      </c>
      <c r="K10806" s="19" t="n">
        <f aca="false">INDEX(Pricebook!$L$2:$L$1401,MATCH(D10806,Pricebook!$A$2:$A$1401,0))</f>
        <v>42.3</v>
      </c>
      <c r="L10806" s="19" t="n">
        <f aca="false">ROUND(F10806*K10806,2)</f>
        <v>169.2</v>
      </c>
      <c r="M10806" s="24" t="n">
        <f aca="false">DATE(YEAR(C10806),MONTH(C10806),1)</f>
        <v>46266</v>
      </c>
    </row>
    <row r="10807" customFormat="false" ht="15" hidden="false" customHeight="false" outlineLevel="0" collapsed="false">
      <c r="A10807" s="21" t="s">
        <v>4246</v>
      </c>
      <c r="B10807" s="21" t="s">
        <v>3033</v>
      </c>
      <c r="C10807" s="23" t="n">
        <v>46293</v>
      </c>
      <c r="D10807" s="21" t="s">
        <v>893</v>
      </c>
      <c r="E10807" s="21" t="s">
        <v>366</v>
      </c>
      <c r="F10807" s="12" t="n">
        <v>3</v>
      </c>
      <c r="G10807" s="19" t="n">
        <v>44.35</v>
      </c>
      <c r="H10807" s="19" t="n">
        <v>32.23</v>
      </c>
      <c r="I10807" s="19" t="n">
        <f aca="false">ROUND(F10807*G10807,2)</f>
        <v>133.05</v>
      </c>
      <c r="J10807" s="19" t="n">
        <f aca="false">ROUND(F10807*H10807,2)</f>
        <v>96.69</v>
      </c>
      <c r="K10807" s="19" t="n">
        <f aca="false">INDEX(Pricebook!$L$2:$L$1401,MATCH(D10807,Pricebook!$A$2:$A$1401,0))</f>
        <v>48.15</v>
      </c>
      <c r="L10807" s="19" t="n">
        <f aca="false">ROUND(F10807*K10807,2)</f>
        <v>144.45</v>
      </c>
      <c r="M10807" s="24" t="n">
        <f aca="false">DATE(YEAR(C10807),MONTH(C10807),1)</f>
        <v>46266</v>
      </c>
    </row>
    <row r="10808" customFormat="false" ht="15" hidden="false" customHeight="false" outlineLevel="0" collapsed="false">
      <c r="A10808" s="21" t="s">
        <v>4246</v>
      </c>
      <c r="B10808" s="21" t="s">
        <v>3033</v>
      </c>
      <c r="C10808" s="23" t="n">
        <v>46293</v>
      </c>
      <c r="D10808" s="21" t="s">
        <v>573</v>
      </c>
      <c r="E10808" s="21" t="s">
        <v>366</v>
      </c>
      <c r="F10808" s="12" t="n">
        <v>4</v>
      </c>
      <c r="G10808" s="19" t="n">
        <v>74.65</v>
      </c>
      <c r="H10808" s="19" t="n">
        <v>53.76</v>
      </c>
      <c r="I10808" s="19" t="n">
        <f aca="false">ROUND(F10808*G10808,2)</f>
        <v>298.6</v>
      </c>
      <c r="J10808" s="19" t="n">
        <f aca="false">ROUND(F10808*H10808,2)</f>
        <v>215.04</v>
      </c>
      <c r="K10808" s="19" t="n">
        <f aca="false">INDEX(Pricebook!$L$2:$L$1401,MATCH(D10808,Pricebook!$A$2:$A$1401,0))</f>
        <v>80.25</v>
      </c>
      <c r="L10808" s="19" t="n">
        <f aca="false">ROUND(F10808*K10808,2)</f>
        <v>321</v>
      </c>
      <c r="M10808" s="24" t="n">
        <f aca="false">DATE(YEAR(C10808),MONTH(C10808),1)</f>
        <v>46266</v>
      </c>
    </row>
    <row r="10809" customFormat="false" ht="15" hidden="false" customHeight="false" outlineLevel="0" collapsed="false">
      <c r="A10809" s="21" t="s">
        <v>4246</v>
      </c>
      <c r="B10809" s="21" t="s">
        <v>3033</v>
      </c>
      <c r="C10809" s="23" t="n">
        <v>46293</v>
      </c>
      <c r="D10809" s="21" t="s">
        <v>320</v>
      </c>
      <c r="E10809" s="21" t="s">
        <v>108</v>
      </c>
      <c r="F10809" s="12" t="n">
        <v>1</v>
      </c>
      <c r="G10809" s="19" t="n">
        <v>85.45</v>
      </c>
      <c r="H10809" s="19" t="n">
        <v>64.78</v>
      </c>
      <c r="I10809" s="19" t="n">
        <f aca="false">ROUND(F10809*G10809,2)</f>
        <v>85.45</v>
      </c>
      <c r="J10809" s="19" t="n">
        <f aca="false">ROUND(F10809*H10809,2)</f>
        <v>64.78</v>
      </c>
      <c r="K10809" s="19" t="n">
        <f aca="false">INDEX(Pricebook!$L$2:$L$1401,MATCH(D10809,Pricebook!$A$2:$A$1401,0))</f>
        <v>92.55</v>
      </c>
      <c r="L10809" s="19" t="n">
        <f aca="false">ROUND(F10809*K10809,2)</f>
        <v>92.55</v>
      </c>
      <c r="M10809" s="24" t="n">
        <f aca="false">DATE(YEAR(C10809),MONTH(C10809),1)</f>
        <v>46266</v>
      </c>
    </row>
    <row r="10810" customFormat="false" ht="15" hidden="false" customHeight="false" outlineLevel="0" collapsed="false">
      <c r="A10810" s="21" t="s">
        <v>4246</v>
      </c>
      <c r="B10810" s="21" t="s">
        <v>3033</v>
      </c>
      <c r="C10810" s="23" t="n">
        <v>46293</v>
      </c>
      <c r="D10810" s="21" t="s">
        <v>2535</v>
      </c>
      <c r="E10810" s="21" t="s">
        <v>2466</v>
      </c>
      <c r="F10810" s="12" t="n">
        <v>2</v>
      </c>
      <c r="G10810" s="19" t="n">
        <v>36.7</v>
      </c>
      <c r="H10810" s="19" t="n">
        <v>22.66</v>
      </c>
      <c r="I10810" s="19" t="n">
        <f aca="false">ROUND(F10810*G10810,2)</f>
        <v>73.4</v>
      </c>
      <c r="J10810" s="19" t="n">
        <f aca="false">ROUND(F10810*H10810,2)</f>
        <v>45.32</v>
      </c>
      <c r="K10810" s="19" t="n">
        <f aca="false">INDEX(Pricebook!$L$2:$L$1401,MATCH(D10810,Pricebook!$A$2:$A$1401,0))</f>
        <v>37.8</v>
      </c>
      <c r="L10810" s="19" t="n">
        <f aca="false">ROUND(F10810*K10810,2)</f>
        <v>75.6</v>
      </c>
      <c r="M10810" s="24" t="n">
        <f aca="false">DATE(YEAR(C10810),MONTH(C10810),1)</f>
        <v>46266</v>
      </c>
    </row>
    <row r="10811" customFormat="false" ht="15" hidden="false" customHeight="false" outlineLevel="0" collapsed="false">
      <c r="A10811" s="21" t="s">
        <v>4246</v>
      </c>
      <c r="B10811" s="21" t="s">
        <v>3033</v>
      </c>
      <c r="C10811" s="23" t="n">
        <v>46293</v>
      </c>
      <c r="D10811" s="21" t="s">
        <v>809</v>
      </c>
      <c r="E10811" s="21" t="s">
        <v>366</v>
      </c>
      <c r="F10811" s="12" t="n">
        <v>1</v>
      </c>
      <c r="G10811" s="19" t="n">
        <v>120.55</v>
      </c>
      <c r="H10811" s="19" t="n">
        <v>86.81</v>
      </c>
      <c r="I10811" s="19" t="n">
        <f aca="false">ROUND(F10811*G10811,2)</f>
        <v>120.55</v>
      </c>
      <c r="J10811" s="19" t="n">
        <f aca="false">ROUND(F10811*H10811,2)</f>
        <v>86.81</v>
      </c>
      <c r="K10811" s="19" t="n">
        <f aca="false">INDEX(Pricebook!$L$2:$L$1401,MATCH(D10811,Pricebook!$A$2:$A$1401,0))</f>
        <v>129.6</v>
      </c>
      <c r="L10811" s="19" t="n">
        <f aca="false">ROUND(F10811*K10811,2)</f>
        <v>129.6</v>
      </c>
      <c r="M10811" s="24" t="n">
        <f aca="false">DATE(YEAR(C10811),MONTH(C10811),1)</f>
        <v>46266</v>
      </c>
    </row>
    <row r="10812" customFormat="false" ht="15" hidden="false" customHeight="false" outlineLevel="0" collapsed="false">
      <c r="A10812" s="21" t="s">
        <v>4246</v>
      </c>
      <c r="B10812" s="21" t="s">
        <v>3033</v>
      </c>
      <c r="C10812" s="23" t="n">
        <v>46293</v>
      </c>
      <c r="D10812" s="21" t="s">
        <v>587</v>
      </c>
      <c r="E10812" s="21" t="s">
        <v>366</v>
      </c>
      <c r="F10812" s="12" t="n">
        <v>1</v>
      </c>
      <c r="G10812" s="19" t="n">
        <v>126.35</v>
      </c>
      <c r="H10812" s="19" t="n">
        <v>96.45</v>
      </c>
      <c r="I10812" s="19" t="n">
        <f aca="false">ROUND(F10812*G10812,2)</f>
        <v>126.35</v>
      </c>
      <c r="J10812" s="19" t="n">
        <f aca="false">ROUND(F10812*H10812,2)</f>
        <v>96.45</v>
      </c>
      <c r="K10812" s="19" t="n">
        <f aca="false">INDEX(Pricebook!$L$2:$L$1401,MATCH(D10812,Pricebook!$A$2:$A$1401,0))</f>
        <v>135.85</v>
      </c>
      <c r="L10812" s="19" t="n">
        <f aca="false">ROUND(F10812*K10812,2)</f>
        <v>135.85</v>
      </c>
      <c r="M10812" s="24" t="n">
        <f aca="false">DATE(YEAR(C10812),MONTH(C10812),1)</f>
        <v>46266</v>
      </c>
    </row>
    <row r="10813" customFormat="false" ht="15" hidden="false" customHeight="false" outlineLevel="0" collapsed="false">
      <c r="A10813" s="21" t="s">
        <v>4246</v>
      </c>
      <c r="B10813" s="21" t="s">
        <v>3033</v>
      </c>
      <c r="C10813" s="23" t="n">
        <v>46293</v>
      </c>
      <c r="D10813" s="21" t="s">
        <v>1272</v>
      </c>
      <c r="E10813" s="21" t="s">
        <v>971</v>
      </c>
      <c r="F10813" s="12" t="n">
        <v>1</v>
      </c>
      <c r="G10813" s="19" t="n">
        <v>107.15</v>
      </c>
      <c r="H10813" s="19" t="n">
        <v>87.16</v>
      </c>
      <c r="I10813" s="19" t="n">
        <f aca="false">ROUND(F10813*G10813,2)</f>
        <v>107.15</v>
      </c>
      <c r="J10813" s="19" t="n">
        <f aca="false">ROUND(F10813*H10813,2)</f>
        <v>87.16</v>
      </c>
      <c r="K10813" s="19" t="n">
        <f aca="false">INDEX(Pricebook!$L$2:$L$1401,MATCH(D10813,Pricebook!$A$2:$A$1401,0))</f>
        <v>124.55</v>
      </c>
      <c r="L10813" s="19" t="n">
        <f aca="false">ROUND(F10813*K10813,2)</f>
        <v>124.55</v>
      </c>
      <c r="M10813" s="24" t="n">
        <f aca="false">DATE(YEAR(C10813),MONTH(C10813),1)</f>
        <v>46266</v>
      </c>
    </row>
    <row r="10814" customFormat="false" ht="15" hidden="false" customHeight="false" outlineLevel="0" collapsed="false">
      <c r="A10814" s="21" t="s">
        <v>4246</v>
      </c>
      <c r="B10814" s="21" t="s">
        <v>3033</v>
      </c>
      <c r="C10814" s="23" t="n">
        <v>46293</v>
      </c>
      <c r="D10814" s="21" t="s">
        <v>1174</v>
      </c>
      <c r="E10814" s="21" t="s">
        <v>971</v>
      </c>
      <c r="F10814" s="12" t="n">
        <v>2</v>
      </c>
      <c r="G10814" s="19" t="n">
        <v>694.3</v>
      </c>
      <c r="H10814" s="19" t="n">
        <v>567.06</v>
      </c>
      <c r="I10814" s="19" t="n">
        <f aca="false">ROUND(F10814*G10814,2)</f>
        <v>1388.6</v>
      </c>
      <c r="J10814" s="19" t="n">
        <f aca="false">ROUND(F10814*H10814,2)</f>
        <v>1134.12</v>
      </c>
      <c r="K10814" s="19" t="n">
        <f aca="false">INDEX(Pricebook!$L$2:$L$1401,MATCH(D10814,Pricebook!$A$2:$A$1401,0))</f>
        <v>810.1</v>
      </c>
      <c r="L10814" s="19" t="n">
        <f aca="false">ROUND(F10814*K10814,2)</f>
        <v>1620.2</v>
      </c>
      <c r="M10814" s="24" t="n">
        <f aca="false">DATE(YEAR(C10814),MONTH(C10814),1)</f>
        <v>46266</v>
      </c>
    </row>
    <row r="10815" customFormat="false" ht="15" hidden="false" customHeight="false" outlineLevel="0" collapsed="false">
      <c r="A10815" s="21" t="s">
        <v>4246</v>
      </c>
      <c r="B10815" s="21" t="s">
        <v>3033</v>
      </c>
      <c r="C10815" s="23" t="n">
        <v>46293</v>
      </c>
      <c r="D10815" s="21" t="s">
        <v>2497</v>
      </c>
      <c r="E10815" s="21" t="s">
        <v>2466</v>
      </c>
      <c r="F10815" s="12" t="n">
        <v>4</v>
      </c>
      <c r="G10815" s="19" t="n">
        <v>42.2</v>
      </c>
      <c r="H10815" s="19" t="n">
        <v>26.61</v>
      </c>
      <c r="I10815" s="19" t="n">
        <f aca="false">ROUND(F10815*G10815,2)</f>
        <v>168.8</v>
      </c>
      <c r="J10815" s="19" t="n">
        <f aca="false">ROUND(F10815*H10815,2)</f>
        <v>106.44</v>
      </c>
      <c r="K10815" s="19" t="n">
        <f aca="false">INDEX(Pricebook!$L$2:$L$1401,MATCH(D10815,Pricebook!$A$2:$A$1401,0))</f>
        <v>44.35</v>
      </c>
      <c r="L10815" s="19" t="n">
        <f aca="false">ROUND(F10815*K10815,2)</f>
        <v>177.4</v>
      </c>
      <c r="M10815" s="24" t="n">
        <f aca="false">DATE(YEAR(C10815),MONTH(C10815),1)</f>
        <v>46266</v>
      </c>
    </row>
    <row r="10816" customFormat="false" ht="15" hidden="false" customHeight="false" outlineLevel="0" collapsed="false">
      <c r="A10816" s="21" t="s">
        <v>4246</v>
      </c>
      <c r="B10816" s="21" t="s">
        <v>3033</v>
      </c>
      <c r="C10816" s="23" t="n">
        <v>46293</v>
      </c>
      <c r="D10816" s="21" t="s">
        <v>1166</v>
      </c>
      <c r="E10816" s="21" t="s">
        <v>971</v>
      </c>
      <c r="F10816" s="12" t="n">
        <v>5</v>
      </c>
      <c r="G10816" s="19" t="n">
        <v>2</v>
      </c>
      <c r="H10816" s="19" t="n">
        <v>1.64</v>
      </c>
      <c r="I10816" s="19" t="n">
        <f aca="false">ROUND(F10816*G10816,2)</f>
        <v>10</v>
      </c>
      <c r="J10816" s="19" t="n">
        <f aca="false">ROUND(F10816*H10816,2)</f>
        <v>8.2</v>
      </c>
      <c r="K10816" s="19" t="n">
        <f aca="false">INDEX(Pricebook!$L$2:$L$1401,MATCH(D10816,Pricebook!$A$2:$A$1401,0))</f>
        <v>2.35</v>
      </c>
      <c r="L10816" s="19" t="n">
        <f aca="false">ROUND(F10816*K10816,2)</f>
        <v>11.75</v>
      </c>
      <c r="M10816" s="24" t="n">
        <f aca="false">DATE(YEAR(C10816),MONTH(C10816),1)</f>
        <v>46266</v>
      </c>
    </row>
    <row r="10817" customFormat="false" ht="15" hidden="false" customHeight="false" outlineLevel="0" collapsed="false">
      <c r="A10817" s="21" t="s">
        <v>4246</v>
      </c>
      <c r="B10817" s="21" t="s">
        <v>3033</v>
      </c>
      <c r="C10817" s="23" t="n">
        <v>46293</v>
      </c>
      <c r="D10817" s="21" t="s">
        <v>300</v>
      </c>
      <c r="E10817" s="21" t="s">
        <v>108</v>
      </c>
      <c r="F10817" s="12" t="n">
        <v>3</v>
      </c>
      <c r="G10817" s="19" t="n">
        <v>7.3</v>
      </c>
      <c r="H10817" s="19" t="n">
        <v>5.57</v>
      </c>
      <c r="I10817" s="19" t="n">
        <f aca="false">ROUND(F10817*G10817,2)</f>
        <v>21.9</v>
      </c>
      <c r="J10817" s="19" t="n">
        <f aca="false">ROUND(F10817*H10817,2)</f>
        <v>16.71</v>
      </c>
      <c r="K10817" s="19" t="n">
        <f aca="false">INDEX(Pricebook!$L$2:$L$1401,MATCH(D10817,Pricebook!$A$2:$A$1401,0))</f>
        <v>8</v>
      </c>
      <c r="L10817" s="19" t="n">
        <f aca="false">ROUND(F10817*K10817,2)</f>
        <v>24</v>
      </c>
      <c r="M10817" s="24" t="n">
        <f aca="false">DATE(YEAR(C10817),MONTH(C10817),1)</f>
        <v>46266</v>
      </c>
    </row>
    <row r="10818" customFormat="false" ht="15" hidden="false" customHeight="false" outlineLevel="0" collapsed="false">
      <c r="A10818" s="21" t="s">
        <v>4247</v>
      </c>
      <c r="B10818" s="21" t="s">
        <v>3567</v>
      </c>
      <c r="C10818" s="23" t="n">
        <v>46293</v>
      </c>
      <c r="D10818" s="21" t="s">
        <v>673</v>
      </c>
      <c r="E10818" s="21" t="s">
        <v>366</v>
      </c>
      <c r="F10818" s="12" t="n">
        <v>3</v>
      </c>
      <c r="G10818" s="19" t="n">
        <v>43.3</v>
      </c>
      <c r="H10818" s="19" t="n">
        <v>30.85</v>
      </c>
      <c r="I10818" s="19" t="n">
        <f aca="false">ROUND(F10818*G10818,2)</f>
        <v>129.9</v>
      </c>
      <c r="J10818" s="19" t="n">
        <f aca="false">ROUND(F10818*H10818,2)</f>
        <v>92.55</v>
      </c>
      <c r="K10818" s="19" t="n">
        <f aca="false">INDEX(Pricebook!$L$2:$L$1401,MATCH(D10818,Pricebook!$A$2:$A$1401,0))</f>
        <v>46.05</v>
      </c>
      <c r="L10818" s="19" t="n">
        <f aca="false">ROUND(F10818*K10818,2)</f>
        <v>138.15</v>
      </c>
      <c r="M10818" s="24" t="n">
        <f aca="false">DATE(YEAR(C10818),MONTH(C10818),1)</f>
        <v>46266</v>
      </c>
    </row>
    <row r="10819" customFormat="false" ht="15" hidden="false" customHeight="false" outlineLevel="0" collapsed="false">
      <c r="A10819" s="21" t="s">
        <v>4247</v>
      </c>
      <c r="B10819" s="21" t="s">
        <v>3567</v>
      </c>
      <c r="C10819" s="23" t="n">
        <v>46293</v>
      </c>
      <c r="D10819" s="21" t="s">
        <v>308</v>
      </c>
      <c r="E10819" s="21" t="s">
        <v>108</v>
      </c>
      <c r="F10819" s="12" t="n">
        <v>4</v>
      </c>
      <c r="G10819" s="19" t="n">
        <v>12.9</v>
      </c>
      <c r="H10819" s="19" t="n">
        <v>9.79</v>
      </c>
      <c r="I10819" s="19" t="n">
        <f aca="false">ROUND(F10819*G10819,2)</f>
        <v>51.6</v>
      </c>
      <c r="J10819" s="19" t="n">
        <f aca="false">ROUND(F10819*H10819,2)</f>
        <v>39.16</v>
      </c>
      <c r="K10819" s="19" t="n">
        <f aca="false">INDEX(Pricebook!$L$2:$L$1401,MATCH(D10819,Pricebook!$A$2:$A$1401,0))</f>
        <v>14</v>
      </c>
      <c r="L10819" s="19" t="n">
        <f aca="false">ROUND(F10819*K10819,2)</f>
        <v>56</v>
      </c>
      <c r="M10819" s="24" t="n">
        <f aca="false">DATE(YEAR(C10819),MONTH(C10819),1)</f>
        <v>46266</v>
      </c>
    </row>
    <row r="10820" customFormat="false" ht="15" hidden="false" customHeight="false" outlineLevel="0" collapsed="false">
      <c r="A10820" s="21" t="s">
        <v>4247</v>
      </c>
      <c r="B10820" s="21" t="s">
        <v>3567</v>
      </c>
      <c r="C10820" s="23" t="n">
        <v>46293</v>
      </c>
      <c r="D10820" s="21" t="s">
        <v>1336</v>
      </c>
      <c r="E10820" s="21" t="s">
        <v>971</v>
      </c>
      <c r="F10820" s="12" t="n">
        <v>1</v>
      </c>
      <c r="G10820" s="19" t="n">
        <v>1971.45</v>
      </c>
      <c r="H10820" s="19" t="n">
        <v>1602.03</v>
      </c>
      <c r="I10820" s="19" t="n">
        <f aca="false">ROUND(F10820*G10820,2)</f>
        <v>1971.45</v>
      </c>
      <c r="J10820" s="19" t="n">
        <f aca="false">ROUND(F10820*H10820,2)</f>
        <v>1602.03</v>
      </c>
      <c r="K10820" s="19" t="n">
        <f aca="false">INDEX(Pricebook!$L$2:$L$1401,MATCH(D10820,Pricebook!$A$2:$A$1401,0))</f>
        <v>2288.65</v>
      </c>
      <c r="L10820" s="19" t="n">
        <f aca="false">ROUND(F10820*K10820,2)</f>
        <v>2288.65</v>
      </c>
      <c r="M10820" s="24" t="n">
        <f aca="false">DATE(YEAR(C10820),MONTH(C10820),1)</f>
        <v>46266</v>
      </c>
    </row>
    <row r="10821" customFormat="false" ht="15" hidden="false" customHeight="false" outlineLevel="0" collapsed="false">
      <c r="A10821" s="21" t="s">
        <v>4247</v>
      </c>
      <c r="B10821" s="21" t="s">
        <v>3567</v>
      </c>
      <c r="C10821" s="23" t="n">
        <v>46293</v>
      </c>
      <c r="D10821" s="21" t="s">
        <v>2483</v>
      </c>
      <c r="E10821" s="21" t="s">
        <v>2466</v>
      </c>
      <c r="F10821" s="12" t="n">
        <v>1</v>
      </c>
      <c r="G10821" s="19" t="n">
        <v>220.5</v>
      </c>
      <c r="H10821" s="19" t="n">
        <v>136.52</v>
      </c>
      <c r="I10821" s="19" t="n">
        <f aca="false">ROUND(F10821*G10821,2)</f>
        <v>220.5</v>
      </c>
      <c r="J10821" s="19" t="n">
        <f aca="false">ROUND(F10821*H10821,2)</f>
        <v>136.52</v>
      </c>
      <c r="K10821" s="19" t="n">
        <f aca="false">INDEX(Pricebook!$L$2:$L$1401,MATCH(D10821,Pricebook!$A$2:$A$1401,0))</f>
        <v>227.55</v>
      </c>
      <c r="L10821" s="19" t="n">
        <f aca="false">ROUND(F10821*K10821,2)</f>
        <v>227.55</v>
      </c>
      <c r="M10821" s="24" t="n">
        <f aca="false">DATE(YEAR(C10821),MONTH(C10821),1)</f>
        <v>46266</v>
      </c>
    </row>
    <row r="10822" customFormat="false" ht="15" hidden="false" customHeight="false" outlineLevel="0" collapsed="false">
      <c r="A10822" s="21" t="s">
        <v>4247</v>
      </c>
      <c r="B10822" s="21" t="s">
        <v>3567</v>
      </c>
      <c r="C10822" s="23" t="n">
        <v>46293</v>
      </c>
      <c r="D10822" s="21" t="s">
        <v>378</v>
      </c>
      <c r="E10822" s="21" t="s">
        <v>366</v>
      </c>
      <c r="F10822" s="12" t="n">
        <v>2</v>
      </c>
      <c r="G10822" s="19" t="n">
        <v>10</v>
      </c>
      <c r="H10822" s="19" t="n">
        <v>7.12</v>
      </c>
      <c r="I10822" s="19" t="n">
        <f aca="false">ROUND(F10822*G10822,2)</f>
        <v>20</v>
      </c>
      <c r="J10822" s="19" t="n">
        <f aca="false">ROUND(F10822*H10822,2)</f>
        <v>14.24</v>
      </c>
      <c r="K10822" s="19" t="n">
        <f aca="false">INDEX(Pricebook!$L$2:$L$1401,MATCH(D10822,Pricebook!$A$2:$A$1401,0))</f>
        <v>10.65</v>
      </c>
      <c r="L10822" s="19" t="n">
        <f aca="false">ROUND(F10822*K10822,2)</f>
        <v>21.3</v>
      </c>
      <c r="M10822" s="24" t="n">
        <f aca="false">DATE(YEAR(C10822),MONTH(C10822),1)</f>
        <v>46266</v>
      </c>
    </row>
    <row r="10823" customFormat="false" ht="15" hidden="false" customHeight="false" outlineLevel="0" collapsed="false">
      <c r="A10823" s="21" t="s">
        <v>4247</v>
      </c>
      <c r="B10823" s="21" t="s">
        <v>3567</v>
      </c>
      <c r="C10823" s="23" t="n">
        <v>46293</v>
      </c>
      <c r="D10823" s="21" t="s">
        <v>655</v>
      </c>
      <c r="E10823" s="21" t="s">
        <v>366</v>
      </c>
      <c r="F10823" s="12" t="n">
        <v>2</v>
      </c>
      <c r="G10823" s="19" t="n">
        <v>12.15</v>
      </c>
      <c r="H10823" s="19" t="n">
        <v>9.44</v>
      </c>
      <c r="I10823" s="19" t="n">
        <f aca="false">ROUND(F10823*G10823,2)</f>
        <v>24.3</v>
      </c>
      <c r="J10823" s="19" t="n">
        <f aca="false">ROUND(F10823*H10823,2)</f>
        <v>18.88</v>
      </c>
      <c r="K10823" s="19" t="n">
        <f aca="false">INDEX(Pricebook!$L$2:$L$1401,MATCH(D10823,Pricebook!$A$2:$A$1401,0))</f>
        <v>12.95</v>
      </c>
      <c r="L10823" s="19" t="n">
        <f aca="false">ROUND(F10823*K10823,2)</f>
        <v>25.9</v>
      </c>
      <c r="M10823" s="24" t="n">
        <f aca="false">DATE(YEAR(C10823),MONTH(C10823),1)</f>
        <v>46266</v>
      </c>
    </row>
    <row r="10824" customFormat="false" ht="15" hidden="false" customHeight="false" outlineLevel="0" collapsed="false">
      <c r="A10824" s="21" t="s">
        <v>4247</v>
      </c>
      <c r="B10824" s="21" t="s">
        <v>3567</v>
      </c>
      <c r="C10824" s="23" t="n">
        <v>46293</v>
      </c>
      <c r="D10824" s="21" t="s">
        <v>1142</v>
      </c>
      <c r="E10824" s="21" t="s">
        <v>971</v>
      </c>
      <c r="F10824" s="12" t="n">
        <v>9</v>
      </c>
      <c r="G10824" s="19" t="n">
        <v>3</v>
      </c>
      <c r="H10824" s="19" t="n">
        <v>2.42</v>
      </c>
      <c r="I10824" s="19" t="n">
        <f aca="false">ROUND(F10824*G10824,2)</f>
        <v>27</v>
      </c>
      <c r="J10824" s="19" t="n">
        <f aca="false">ROUND(F10824*H10824,2)</f>
        <v>21.78</v>
      </c>
      <c r="K10824" s="19" t="n">
        <f aca="false">INDEX(Pricebook!$L$2:$L$1401,MATCH(D10824,Pricebook!$A$2:$A$1401,0))</f>
        <v>3.5</v>
      </c>
      <c r="L10824" s="19" t="n">
        <f aca="false">ROUND(F10824*K10824,2)</f>
        <v>31.5</v>
      </c>
      <c r="M10824" s="24" t="n">
        <f aca="false">DATE(YEAR(C10824),MONTH(C10824),1)</f>
        <v>46266</v>
      </c>
    </row>
    <row r="10825" customFormat="false" ht="15" hidden="false" customHeight="false" outlineLevel="0" collapsed="false">
      <c r="A10825" s="21" t="s">
        <v>4247</v>
      </c>
      <c r="B10825" s="21" t="s">
        <v>3567</v>
      </c>
      <c r="C10825" s="23" t="n">
        <v>46293</v>
      </c>
      <c r="D10825" s="21" t="s">
        <v>306</v>
      </c>
      <c r="E10825" s="21" t="s">
        <v>108</v>
      </c>
      <c r="F10825" s="12" t="n">
        <v>3</v>
      </c>
      <c r="G10825" s="19" t="n">
        <v>21.6</v>
      </c>
      <c r="H10825" s="19" t="n">
        <v>19.08</v>
      </c>
      <c r="I10825" s="19" t="n">
        <f aca="false">ROUND(F10825*G10825,2)</f>
        <v>64.8</v>
      </c>
      <c r="J10825" s="19" t="n">
        <f aca="false">ROUND(F10825*H10825,2)</f>
        <v>57.24</v>
      </c>
      <c r="K10825" s="19" t="n">
        <f aca="false">INDEX(Pricebook!$L$2:$L$1401,MATCH(D10825,Pricebook!$A$2:$A$1401,0))</f>
        <v>23.85</v>
      </c>
      <c r="L10825" s="19" t="n">
        <f aca="false">ROUND(F10825*K10825,2)</f>
        <v>71.55</v>
      </c>
      <c r="M10825" s="24" t="n">
        <f aca="false">DATE(YEAR(C10825),MONTH(C10825),1)</f>
        <v>46266</v>
      </c>
    </row>
    <row r="10826" customFormat="false" ht="15" hidden="false" customHeight="false" outlineLevel="0" collapsed="false">
      <c r="A10826" s="21" t="s">
        <v>4247</v>
      </c>
      <c r="B10826" s="21" t="s">
        <v>3567</v>
      </c>
      <c r="C10826" s="23" t="n">
        <v>46293</v>
      </c>
      <c r="D10826" s="21" t="s">
        <v>214</v>
      </c>
      <c r="E10826" s="21" t="s">
        <v>108</v>
      </c>
      <c r="F10826" s="12" t="n">
        <v>2</v>
      </c>
      <c r="G10826" s="19" t="n">
        <v>111.75</v>
      </c>
      <c r="H10826" s="19" t="n">
        <v>85.57</v>
      </c>
      <c r="I10826" s="19" t="n">
        <f aca="false">ROUND(F10826*G10826,2)</f>
        <v>223.5</v>
      </c>
      <c r="J10826" s="19" t="n">
        <f aca="false">ROUND(F10826*H10826,2)</f>
        <v>171.14</v>
      </c>
      <c r="K10826" s="19" t="n">
        <f aca="false">INDEX(Pricebook!$L$2:$L$1401,MATCH(D10826,Pricebook!$A$2:$A$1401,0))</f>
        <v>122.25</v>
      </c>
      <c r="L10826" s="19" t="n">
        <f aca="false">ROUND(F10826*K10826,2)</f>
        <v>244.5</v>
      </c>
      <c r="M10826" s="24" t="n">
        <f aca="false">DATE(YEAR(C10826),MONTH(C10826),1)</f>
        <v>46266</v>
      </c>
    </row>
    <row r="10827" customFormat="false" ht="15" hidden="false" customHeight="false" outlineLevel="0" collapsed="false">
      <c r="A10827" s="21" t="s">
        <v>4247</v>
      </c>
      <c r="B10827" s="21" t="s">
        <v>3567</v>
      </c>
      <c r="C10827" s="23" t="n">
        <v>46293</v>
      </c>
      <c r="D10827" s="21" t="s">
        <v>2573</v>
      </c>
      <c r="E10827" s="21" t="s">
        <v>2466</v>
      </c>
      <c r="F10827" s="12" t="n">
        <v>1</v>
      </c>
      <c r="G10827" s="19" t="n">
        <v>32.4</v>
      </c>
      <c r="H10827" s="19" t="n">
        <v>22.76</v>
      </c>
      <c r="I10827" s="19" t="n">
        <f aca="false">ROUND(F10827*G10827,2)</f>
        <v>32.4</v>
      </c>
      <c r="J10827" s="19" t="n">
        <f aca="false">ROUND(F10827*H10827,2)</f>
        <v>22.76</v>
      </c>
      <c r="K10827" s="19" t="n">
        <f aca="false">INDEX(Pricebook!$L$2:$L$1401,MATCH(D10827,Pricebook!$A$2:$A$1401,0))</f>
        <v>33.5</v>
      </c>
      <c r="L10827" s="19" t="n">
        <f aca="false">ROUND(F10827*K10827,2)</f>
        <v>33.5</v>
      </c>
      <c r="M10827" s="24" t="n">
        <f aca="false">DATE(YEAR(C10827),MONTH(C10827),1)</f>
        <v>46266</v>
      </c>
    </row>
    <row r="10828" customFormat="false" ht="15" hidden="false" customHeight="false" outlineLevel="0" collapsed="false">
      <c r="A10828" s="21" t="s">
        <v>4247</v>
      </c>
      <c r="B10828" s="21" t="s">
        <v>3567</v>
      </c>
      <c r="C10828" s="23" t="n">
        <v>46293</v>
      </c>
      <c r="D10828" s="21" t="s">
        <v>2491</v>
      </c>
      <c r="E10828" s="21" t="s">
        <v>2466</v>
      </c>
      <c r="F10828" s="12" t="n">
        <v>1</v>
      </c>
      <c r="G10828" s="19" t="n">
        <v>108.35</v>
      </c>
      <c r="H10828" s="19" t="n">
        <v>67.29</v>
      </c>
      <c r="I10828" s="19" t="n">
        <f aca="false">ROUND(F10828*G10828,2)</f>
        <v>108.35</v>
      </c>
      <c r="J10828" s="19" t="n">
        <f aca="false">ROUND(F10828*H10828,2)</f>
        <v>67.29</v>
      </c>
      <c r="K10828" s="19" t="n">
        <f aca="false">INDEX(Pricebook!$L$2:$L$1401,MATCH(D10828,Pricebook!$A$2:$A$1401,0))</f>
        <v>112.15</v>
      </c>
      <c r="L10828" s="19" t="n">
        <f aca="false">ROUND(F10828*K10828,2)</f>
        <v>112.15</v>
      </c>
      <c r="M10828" s="24" t="n">
        <f aca="false">DATE(YEAR(C10828),MONTH(C10828),1)</f>
        <v>46266</v>
      </c>
    </row>
    <row r="10829" customFormat="false" ht="15" hidden="false" customHeight="false" outlineLevel="0" collapsed="false">
      <c r="A10829" s="21" t="s">
        <v>4247</v>
      </c>
      <c r="B10829" s="21" t="s">
        <v>3567</v>
      </c>
      <c r="C10829" s="23" t="n">
        <v>46293</v>
      </c>
      <c r="D10829" s="21" t="s">
        <v>393</v>
      </c>
      <c r="E10829" s="21" t="s">
        <v>366</v>
      </c>
      <c r="F10829" s="12" t="n">
        <v>1</v>
      </c>
      <c r="G10829" s="19" t="n">
        <v>100</v>
      </c>
      <c r="H10829" s="19" t="n">
        <v>76.17</v>
      </c>
      <c r="I10829" s="19" t="n">
        <f aca="false">ROUND(F10829*G10829,2)</f>
        <v>100</v>
      </c>
      <c r="J10829" s="19" t="n">
        <f aca="false">ROUND(F10829*H10829,2)</f>
        <v>76.17</v>
      </c>
      <c r="K10829" s="19" t="n">
        <f aca="false">INDEX(Pricebook!$L$2:$L$1401,MATCH(D10829,Pricebook!$A$2:$A$1401,0))</f>
        <v>108.85</v>
      </c>
      <c r="L10829" s="19" t="n">
        <f aca="false">ROUND(F10829*K10829,2)</f>
        <v>108.85</v>
      </c>
      <c r="M10829" s="24" t="n">
        <f aca="false">DATE(YEAR(C10829),MONTH(C10829),1)</f>
        <v>46266</v>
      </c>
    </row>
    <row r="10830" customFormat="false" ht="15" hidden="false" customHeight="false" outlineLevel="0" collapsed="false">
      <c r="A10830" s="21" t="s">
        <v>4248</v>
      </c>
      <c r="B10830" s="21" t="s">
        <v>4249</v>
      </c>
      <c r="C10830" s="23" t="n">
        <v>46293</v>
      </c>
      <c r="D10830" s="21" t="s">
        <v>2918</v>
      </c>
      <c r="E10830" s="21" t="s">
        <v>2748</v>
      </c>
      <c r="F10830" s="12" t="n">
        <v>2</v>
      </c>
      <c r="G10830" s="19" t="n">
        <v>68.75</v>
      </c>
      <c r="H10830" s="19" t="n">
        <v>41.31</v>
      </c>
      <c r="I10830" s="19" t="n">
        <f aca="false">ROUND(F10830*G10830,2)</f>
        <v>137.5</v>
      </c>
      <c r="J10830" s="19" t="n">
        <f aca="false">ROUND(F10830*H10830,2)</f>
        <v>82.62</v>
      </c>
      <c r="K10830" s="19" t="n">
        <f aca="false">INDEX(Pricebook!$L$2:$L$1401,MATCH(D10830,Pricebook!$A$2:$A$1401,0))</f>
        <v>75.15</v>
      </c>
      <c r="L10830" s="19" t="n">
        <f aca="false">ROUND(F10830*K10830,2)</f>
        <v>150.3</v>
      </c>
      <c r="M10830" s="24" t="n">
        <f aca="false">DATE(YEAR(C10830),MONTH(C10830),1)</f>
        <v>46266</v>
      </c>
    </row>
    <row r="10831" customFormat="false" ht="15" hidden="false" customHeight="false" outlineLevel="0" collapsed="false">
      <c r="A10831" s="21" t="s">
        <v>4248</v>
      </c>
      <c r="B10831" s="21" t="s">
        <v>4249</v>
      </c>
      <c r="C10831" s="23" t="n">
        <v>46293</v>
      </c>
      <c r="D10831" s="21" t="s">
        <v>393</v>
      </c>
      <c r="E10831" s="21" t="s">
        <v>366</v>
      </c>
      <c r="F10831" s="12" t="n">
        <v>1</v>
      </c>
      <c r="G10831" s="19" t="n">
        <v>100</v>
      </c>
      <c r="H10831" s="19" t="n">
        <v>76.17</v>
      </c>
      <c r="I10831" s="19" t="n">
        <f aca="false">ROUND(F10831*G10831,2)</f>
        <v>100</v>
      </c>
      <c r="J10831" s="19" t="n">
        <f aca="false">ROUND(F10831*H10831,2)</f>
        <v>76.17</v>
      </c>
      <c r="K10831" s="19" t="n">
        <f aca="false">INDEX(Pricebook!$L$2:$L$1401,MATCH(D10831,Pricebook!$A$2:$A$1401,0))</f>
        <v>108.85</v>
      </c>
      <c r="L10831" s="19" t="n">
        <f aca="false">ROUND(F10831*K10831,2)</f>
        <v>108.85</v>
      </c>
      <c r="M10831" s="24" t="n">
        <f aca="false">DATE(YEAR(C10831),MONTH(C10831),1)</f>
        <v>46266</v>
      </c>
    </row>
    <row r="10832" customFormat="false" ht="15" hidden="false" customHeight="false" outlineLevel="0" collapsed="false">
      <c r="A10832" s="21" t="s">
        <v>4248</v>
      </c>
      <c r="B10832" s="21" t="s">
        <v>4249</v>
      </c>
      <c r="C10832" s="23" t="n">
        <v>46293</v>
      </c>
      <c r="D10832" s="21" t="s">
        <v>745</v>
      </c>
      <c r="E10832" s="21" t="s">
        <v>366</v>
      </c>
      <c r="F10832" s="12" t="n">
        <v>2</v>
      </c>
      <c r="G10832" s="19" t="n">
        <v>146.3</v>
      </c>
      <c r="H10832" s="19" t="n">
        <v>104.27</v>
      </c>
      <c r="I10832" s="19" t="n">
        <f aca="false">ROUND(F10832*G10832,2)</f>
        <v>292.6</v>
      </c>
      <c r="J10832" s="19" t="n">
        <f aca="false">ROUND(F10832*H10832,2)</f>
        <v>208.54</v>
      </c>
      <c r="K10832" s="19" t="n">
        <f aca="false">INDEX(Pricebook!$L$2:$L$1401,MATCH(D10832,Pricebook!$A$2:$A$1401,0))</f>
        <v>155.65</v>
      </c>
      <c r="L10832" s="19" t="n">
        <f aca="false">ROUND(F10832*K10832,2)</f>
        <v>311.3</v>
      </c>
      <c r="M10832" s="24" t="n">
        <f aca="false">DATE(YEAR(C10832),MONTH(C10832),1)</f>
        <v>46266</v>
      </c>
    </row>
    <row r="10833" customFormat="false" ht="15" hidden="false" customHeight="false" outlineLevel="0" collapsed="false">
      <c r="A10833" s="21" t="s">
        <v>4248</v>
      </c>
      <c r="B10833" s="21" t="s">
        <v>4249</v>
      </c>
      <c r="C10833" s="23" t="n">
        <v>46293</v>
      </c>
      <c r="D10833" s="21" t="s">
        <v>733</v>
      </c>
      <c r="E10833" s="21" t="s">
        <v>366</v>
      </c>
      <c r="F10833" s="12" t="n">
        <v>3</v>
      </c>
      <c r="G10833" s="19" t="n">
        <v>9.15</v>
      </c>
      <c r="H10833" s="19" t="n">
        <v>6.85</v>
      </c>
      <c r="I10833" s="19" t="n">
        <f aca="false">ROUND(F10833*G10833,2)</f>
        <v>27.45</v>
      </c>
      <c r="J10833" s="19" t="n">
        <f aca="false">ROUND(F10833*H10833,2)</f>
        <v>20.55</v>
      </c>
      <c r="K10833" s="19" t="n">
        <f aca="false">INDEX(Pricebook!$L$2:$L$1401,MATCH(D10833,Pricebook!$A$2:$A$1401,0))</f>
        <v>9.8</v>
      </c>
      <c r="L10833" s="19" t="n">
        <f aca="false">ROUND(F10833*K10833,2)</f>
        <v>29.4</v>
      </c>
      <c r="M10833" s="24" t="n">
        <f aca="false">DATE(YEAR(C10833),MONTH(C10833),1)</f>
        <v>46266</v>
      </c>
    </row>
    <row r="10834" customFormat="false" ht="15" hidden="false" customHeight="false" outlineLevel="0" collapsed="false">
      <c r="A10834" s="21" t="s">
        <v>4248</v>
      </c>
      <c r="B10834" s="21" t="s">
        <v>4249</v>
      </c>
      <c r="C10834" s="23" t="n">
        <v>46293</v>
      </c>
      <c r="D10834" s="21" t="s">
        <v>2852</v>
      </c>
      <c r="E10834" s="21" t="s">
        <v>2748</v>
      </c>
      <c r="F10834" s="12" t="n">
        <v>5</v>
      </c>
      <c r="G10834" s="19" t="n">
        <v>50.95</v>
      </c>
      <c r="H10834" s="19" t="n">
        <v>30.57</v>
      </c>
      <c r="I10834" s="19" t="n">
        <f aca="false">ROUND(F10834*G10834,2)</f>
        <v>254.75</v>
      </c>
      <c r="J10834" s="19" t="n">
        <f aca="false">ROUND(F10834*H10834,2)</f>
        <v>152.85</v>
      </c>
      <c r="K10834" s="19" t="n">
        <f aca="false">INDEX(Pricebook!$L$2:$L$1401,MATCH(D10834,Pricebook!$A$2:$A$1401,0))</f>
        <v>55.6</v>
      </c>
      <c r="L10834" s="19" t="n">
        <f aca="false">ROUND(F10834*K10834,2)</f>
        <v>278</v>
      </c>
      <c r="M10834" s="24" t="n">
        <f aca="false">DATE(YEAR(C10834),MONTH(C10834),1)</f>
        <v>46266</v>
      </c>
    </row>
    <row r="10835" customFormat="false" ht="15" hidden="false" customHeight="false" outlineLevel="0" collapsed="false">
      <c r="A10835" s="21" t="s">
        <v>4248</v>
      </c>
      <c r="B10835" s="21" t="s">
        <v>4249</v>
      </c>
      <c r="C10835" s="23" t="n">
        <v>46293</v>
      </c>
      <c r="D10835" s="21" t="s">
        <v>721</v>
      </c>
      <c r="E10835" s="21" t="s">
        <v>366</v>
      </c>
      <c r="F10835" s="12" t="n">
        <v>3</v>
      </c>
      <c r="G10835" s="19" t="n">
        <v>30.45</v>
      </c>
      <c r="H10835" s="19" t="n">
        <v>22.04</v>
      </c>
      <c r="I10835" s="19" t="n">
        <f aca="false">ROUND(F10835*G10835,2)</f>
        <v>91.35</v>
      </c>
      <c r="J10835" s="19" t="n">
        <f aca="false">ROUND(F10835*H10835,2)</f>
        <v>66.12</v>
      </c>
      <c r="K10835" s="19" t="n">
        <f aca="false">INDEX(Pricebook!$L$2:$L$1401,MATCH(D10835,Pricebook!$A$2:$A$1401,0))</f>
        <v>32.9</v>
      </c>
      <c r="L10835" s="19" t="n">
        <f aca="false">ROUND(F10835*K10835,2)</f>
        <v>98.7</v>
      </c>
      <c r="M10835" s="24" t="n">
        <f aca="false">DATE(YEAR(C10835),MONTH(C10835),1)</f>
        <v>46266</v>
      </c>
    </row>
    <row r="10836" customFormat="false" ht="15" hidden="false" customHeight="false" outlineLevel="0" collapsed="false">
      <c r="A10836" s="21" t="s">
        <v>4248</v>
      </c>
      <c r="B10836" s="21" t="s">
        <v>4249</v>
      </c>
      <c r="C10836" s="23" t="n">
        <v>46293</v>
      </c>
      <c r="D10836" s="21" t="s">
        <v>2808</v>
      </c>
      <c r="E10836" s="21" t="s">
        <v>2748</v>
      </c>
      <c r="F10836" s="12" t="n">
        <v>2</v>
      </c>
      <c r="G10836" s="19" t="n">
        <v>25.5</v>
      </c>
      <c r="H10836" s="19" t="n">
        <v>15.34</v>
      </c>
      <c r="I10836" s="19" t="n">
        <f aca="false">ROUND(F10836*G10836,2)</f>
        <v>51</v>
      </c>
      <c r="J10836" s="19" t="n">
        <f aca="false">ROUND(F10836*H10836,2)</f>
        <v>30.68</v>
      </c>
      <c r="K10836" s="19" t="n">
        <f aca="false">INDEX(Pricebook!$L$2:$L$1401,MATCH(D10836,Pricebook!$A$2:$A$1401,0))</f>
        <v>27.9</v>
      </c>
      <c r="L10836" s="19" t="n">
        <f aca="false">ROUND(F10836*K10836,2)</f>
        <v>55.8</v>
      </c>
      <c r="M10836" s="24" t="n">
        <f aca="false">DATE(YEAR(C10836),MONTH(C10836),1)</f>
        <v>46266</v>
      </c>
    </row>
    <row r="10837" customFormat="false" ht="15" hidden="false" customHeight="false" outlineLevel="0" collapsed="false">
      <c r="A10837" s="21" t="s">
        <v>4248</v>
      </c>
      <c r="B10837" s="21" t="s">
        <v>4249</v>
      </c>
      <c r="C10837" s="23" t="n">
        <v>46293</v>
      </c>
      <c r="D10837" s="21" t="s">
        <v>821</v>
      </c>
      <c r="E10837" s="21" t="s">
        <v>366</v>
      </c>
      <c r="F10837" s="12" t="n">
        <v>1</v>
      </c>
      <c r="G10837" s="19" t="n">
        <v>92.7</v>
      </c>
      <c r="H10837" s="19" t="n">
        <v>66.73</v>
      </c>
      <c r="I10837" s="19" t="n">
        <f aca="false">ROUND(F10837*G10837,2)</f>
        <v>92.7</v>
      </c>
      <c r="J10837" s="19" t="n">
        <f aca="false">ROUND(F10837*H10837,2)</f>
        <v>66.73</v>
      </c>
      <c r="K10837" s="19" t="n">
        <f aca="false">INDEX(Pricebook!$L$2:$L$1401,MATCH(D10837,Pricebook!$A$2:$A$1401,0))</f>
        <v>99.6</v>
      </c>
      <c r="L10837" s="19" t="n">
        <f aca="false">ROUND(F10837*K10837,2)</f>
        <v>99.6</v>
      </c>
      <c r="M10837" s="24" t="n">
        <f aca="false">DATE(YEAR(C10837),MONTH(C10837),1)</f>
        <v>46266</v>
      </c>
    </row>
    <row r="10838" customFormat="false" ht="15" hidden="false" customHeight="false" outlineLevel="0" collapsed="false">
      <c r="A10838" s="21" t="s">
        <v>4248</v>
      </c>
      <c r="B10838" s="21" t="s">
        <v>4249</v>
      </c>
      <c r="C10838" s="23" t="n">
        <v>46293</v>
      </c>
      <c r="D10838" s="21" t="s">
        <v>915</v>
      </c>
      <c r="E10838" s="21" t="s">
        <v>366</v>
      </c>
      <c r="F10838" s="12" t="n">
        <v>2</v>
      </c>
      <c r="G10838" s="19" t="n">
        <v>157.2</v>
      </c>
      <c r="H10838" s="19" t="n">
        <v>112.91</v>
      </c>
      <c r="I10838" s="19" t="n">
        <f aca="false">ROUND(F10838*G10838,2)</f>
        <v>314.4</v>
      </c>
      <c r="J10838" s="19" t="n">
        <f aca="false">ROUND(F10838*H10838,2)</f>
        <v>225.82</v>
      </c>
      <c r="K10838" s="19" t="n">
        <f aca="false">INDEX(Pricebook!$L$2:$L$1401,MATCH(D10838,Pricebook!$A$2:$A$1401,0))</f>
        <v>168.55</v>
      </c>
      <c r="L10838" s="19" t="n">
        <f aca="false">ROUND(F10838*K10838,2)</f>
        <v>337.1</v>
      </c>
      <c r="M10838" s="24" t="n">
        <f aca="false">DATE(YEAR(C10838),MONTH(C10838),1)</f>
        <v>46266</v>
      </c>
    </row>
    <row r="10839" customFormat="false" ht="15" hidden="false" customHeight="false" outlineLevel="0" collapsed="false">
      <c r="A10839" s="21" t="s">
        <v>4248</v>
      </c>
      <c r="B10839" s="21" t="s">
        <v>4249</v>
      </c>
      <c r="C10839" s="23" t="n">
        <v>46293</v>
      </c>
      <c r="D10839" s="21" t="s">
        <v>2824</v>
      </c>
      <c r="E10839" s="21" t="s">
        <v>2748</v>
      </c>
      <c r="F10839" s="12" t="n">
        <v>3</v>
      </c>
      <c r="G10839" s="19" t="n">
        <v>10.95</v>
      </c>
      <c r="H10839" s="19" t="n">
        <v>6.63</v>
      </c>
      <c r="I10839" s="19" t="n">
        <f aca="false">ROUND(F10839*G10839,2)</f>
        <v>32.85</v>
      </c>
      <c r="J10839" s="19" t="n">
        <f aca="false">ROUND(F10839*H10839,2)</f>
        <v>19.89</v>
      </c>
      <c r="K10839" s="19" t="n">
        <f aca="false">INDEX(Pricebook!$L$2:$L$1401,MATCH(D10839,Pricebook!$A$2:$A$1401,0))</f>
        <v>12.05</v>
      </c>
      <c r="L10839" s="19" t="n">
        <f aca="false">ROUND(F10839*K10839,2)</f>
        <v>36.15</v>
      </c>
      <c r="M10839" s="24" t="n">
        <f aca="false">DATE(YEAR(C10839),MONTH(C10839),1)</f>
        <v>46266</v>
      </c>
    </row>
    <row r="10840" customFormat="false" ht="15" hidden="false" customHeight="false" outlineLevel="0" collapsed="false">
      <c r="A10840" s="21" t="s">
        <v>4248</v>
      </c>
      <c r="B10840" s="21" t="s">
        <v>4249</v>
      </c>
      <c r="C10840" s="23" t="n">
        <v>46293</v>
      </c>
      <c r="D10840" s="21" t="s">
        <v>2936</v>
      </c>
      <c r="E10840" s="21" t="s">
        <v>2748</v>
      </c>
      <c r="F10840" s="12" t="n">
        <v>3</v>
      </c>
      <c r="G10840" s="19" t="n">
        <v>7.75</v>
      </c>
      <c r="H10840" s="19" t="n">
        <v>4.68</v>
      </c>
      <c r="I10840" s="19" t="n">
        <f aca="false">ROUND(F10840*G10840,2)</f>
        <v>23.25</v>
      </c>
      <c r="J10840" s="19" t="n">
        <f aca="false">ROUND(F10840*H10840,2)</f>
        <v>14.04</v>
      </c>
      <c r="K10840" s="19" t="n">
        <f aca="false">INDEX(Pricebook!$L$2:$L$1401,MATCH(D10840,Pricebook!$A$2:$A$1401,0))</f>
        <v>8.55</v>
      </c>
      <c r="L10840" s="19" t="n">
        <f aca="false">ROUND(F10840*K10840,2)</f>
        <v>25.65</v>
      </c>
      <c r="M10840" s="24" t="n">
        <f aca="false">DATE(YEAR(C10840),MONTH(C10840),1)</f>
        <v>46266</v>
      </c>
    </row>
    <row r="10841" customFormat="false" ht="15" hidden="false" customHeight="false" outlineLevel="0" collapsed="false">
      <c r="A10841" s="21" t="s">
        <v>4248</v>
      </c>
      <c r="B10841" s="21" t="s">
        <v>4249</v>
      </c>
      <c r="C10841" s="23" t="n">
        <v>46293</v>
      </c>
      <c r="D10841" s="21" t="s">
        <v>633</v>
      </c>
      <c r="E10841" s="21" t="s">
        <v>366</v>
      </c>
      <c r="F10841" s="12" t="n">
        <v>3</v>
      </c>
      <c r="G10841" s="19" t="n">
        <v>19.05</v>
      </c>
      <c r="H10841" s="19" t="n">
        <v>13.57</v>
      </c>
      <c r="I10841" s="19" t="n">
        <f aca="false">ROUND(F10841*G10841,2)</f>
        <v>57.15</v>
      </c>
      <c r="J10841" s="19" t="n">
        <f aca="false">ROUND(F10841*H10841,2)</f>
        <v>40.71</v>
      </c>
      <c r="K10841" s="19" t="n">
        <f aca="false">INDEX(Pricebook!$L$2:$L$1401,MATCH(D10841,Pricebook!$A$2:$A$1401,0))</f>
        <v>20.3</v>
      </c>
      <c r="L10841" s="19" t="n">
        <f aca="false">ROUND(F10841*K10841,2)</f>
        <v>60.9</v>
      </c>
      <c r="M10841" s="24" t="n">
        <f aca="false">DATE(YEAR(C10841),MONTH(C10841),1)</f>
        <v>46266</v>
      </c>
    </row>
    <row r="10842" customFormat="false" ht="15" hidden="false" customHeight="false" outlineLevel="0" collapsed="false">
      <c r="A10842" s="21" t="s">
        <v>4250</v>
      </c>
      <c r="B10842" s="21" t="s">
        <v>3143</v>
      </c>
      <c r="C10842" s="23" t="n">
        <v>46293</v>
      </c>
      <c r="D10842" s="21" t="s">
        <v>1913</v>
      </c>
      <c r="E10842" s="21" t="s">
        <v>1452</v>
      </c>
      <c r="F10842" s="12" t="n">
        <v>6</v>
      </c>
      <c r="G10842" s="19" t="n">
        <v>31.5</v>
      </c>
      <c r="H10842" s="19" t="n">
        <v>19.59</v>
      </c>
      <c r="I10842" s="19" t="n">
        <f aca="false">ROUND(F10842*G10842,2)</f>
        <v>189</v>
      </c>
      <c r="J10842" s="19" t="n">
        <f aca="false">ROUND(F10842*H10842,2)</f>
        <v>117.54</v>
      </c>
      <c r="K10842" s="19" t="n">
        <f aca="false">INDEX(Pricebook!$L$2:$L$1401,MATCH(D10842,Pricebook!$A$2:$A$1401,0))</f>
        <v>32.65</v>
      </c>
      <c r="L10842" s="19" t="n">
        <f aca="false">ROUND(F10842*K10842,2)</f>
        <v>195.9</v>
      </c>
      <c r="M10842" s="24" t="n">
        <f aca="false">DATE(YEAR(C10842),MONTH(C10842),1)</f>
        <v>46266</v>
      </c>
    </row>
    <row r="10843" customFormat="false" ht="15" hidden="false" customHeight="false" outlineLevel="0" collapsed="false">
      <c r="A10843" s="21" t="s">
        <v>4250</v>
      </c>
      <c r="B10843" s="21" t="s">
        <v>3143</v>
      </c>
      <c r="C10843" s="23" t="n">
        <v>46293</v>
      </c>
      <c r="D10843" s="21" t="s">
        <v>2345</v>
      </c>
      <c r="E10843" s="21" t="s">
        <v>2202</v>
      </c>
      <c r="F10843" s="12" t="n">
        <v>6</v>
      </c>
      <c r="G10843" s="19" t="n">
        <v>83.8</v>
      </c>
      <c r="H10843" s="19" t="n">
        <v>52.17</v>
      </c>
      <c r="I10843" s="19" t="n">
        <f aca="false">ROUND(F10843*G10843,2)</f>
        <v>502.8</v>
      </c>
      <c r="J10843" s="19" t="n">
        <f aca="false">ROUND(F10843*H10843,2)</f>
        <v>313.02</v>
      </c>
      <c r="K10843" s="19" t="n">
        <f aca="false">INDEX(Pricebook!$L$2:$L$1401,MATCH(D10843,Pricebook!$A$2:$A$1401,0))</f>
        <v>89.95</v>
      </c>
      <c r="L10843" s="19" t="n">
        <f aca="false">ROUND(F10843*K10843,2)</f>
        <v>539.7</v>
      </c>
      <c r="M10843" s="24" t="n">
        <f aca="false">DATE(YEAR(C10843),MONTH(C10843),1)</f>
        <v>46266</v>
      </c>
    </row>
    <row r="10844" customFormat="false" ht="15" hidden="false" customHeight="false" outlineLevel="0" collapsed="false">
      <c r="A10844" s="21" t="s">
        <v>4250</v>
      </c>
      <c r="B10844" s="21" t="s">
        <v>3143</v>
      </c>
      <c r="C10844" s="23" t="n">
        <v>46293</v>
      </c>
      <c r="D10844" s="21" t="s">
        <v>2424</v>
      </c>
      <c r="E10844" s="21" t="s">
        <v>2202</v>
      </c>
      <c r="F10844" s="12" t="n">
        <v>4</v>
      </c>
      <c r="G10844" s="19" t="n">
        <v>51.6</v>
      </c>
      <c r="H10844" s="19" t="n">
        <v>31.66</v>
      </c>
      <c r="I10844" s="19" t="n">
        <f aca="false">ROUND(F10844*G10844,2)</f>
        <v>206.4</v>
      </c>
      <c r="J10844" s="19" t="n">
        <f aca="false">ROUND(F10844*H10844,2)</f>
        <v>126.64</v>
      </c>
      <c r="K10844" s="19" t="n">
        <f aca="false">INDEX(Pricebook!$L$2:$L$1401,MATCH(D10844,Pricebook!$A$2:$A$1401,0))</f>
        <v>54.6</v>
      </c>
      <c r="L10844" s="19" t="n">
        <f aca="false">ROUND(F10844*K10844,2)</f>
        <v>218.4</v>
      </c>
      <c r="M10844" s="24" t="n">
        <f aca="false">DATE(YEAR(C10844),MONTH(C10844),1)</f>
        <v>46266</v>
      </c>
    </row>
    <row r="10845" customFormat="false" ht="15" hidden="false" customHeight="false" outlineLevel="0" collapsed="false">
      <c r="A10845" s="21" t="s">
        <v>4250</v>
      </c>
      <c r="B10845" s="21" t="s">
        <v>3143</v>
      </c>
      <c r="C10845" s="23" t="n">
        <v>46293</v>
      </c>
      <c r="D10845" s="21" t="s">
        <v>849</v>
      </c>
      <c r="E10845" s="21" t="s">
        <v>366</v>
      </c>
      <c r="F10845" s="12" t="n">
        <v>1</v>
      </c>
      <c r="G10845" s="19" t="n">
        <v>140.75</v>
      </c>
      <c r="H10845" s="19" t="n">
        <v>102.3</v>
      </c>
      <c r="I10845" s="19" t="n">
        <f aca="false">ROUND(F10845*G10845,2)</f>
        <v>140.75</v>
      </c>
      <c r="J10845" s="19" t="n">
        <f aca="false">ROUND(F10845*H10845,2)</f>
        <v>102.3</v>
      </c>
      <c r="K10845" s="19" t="n">
        <f aca="false">INDEX(Pricebook!$L$2:$L$1401,MATCH(D10845,Pricebook!$A$2:$A$1401,0))</f>
        <v>152.7</v>
      </c>
      <c r="L10845" s="19" t="n">
        <f aca="false">ROUND(F10845*K10845,2)</f>
        <v>152.7</v>
      </c>
      <c r="M10845" s="24" t="n">
        <f aca="false">DATE(YEAR(C10845),MONTH(C10845),1)</f>
        <v>46266</v>
      </c>
    </row>
    <row r="10846" customFormat="false" ht="15" hidden="false" customHeight="false" outlineLevel="0" collapsed="false">
      <c r="A10846" s="21" t="s">
        <v>4250</v>
      </c>
      <c r="B10846" s="21" t="s">
        <v>3143</v>
      </c>
      <c r="C10846" s="23" t="n">
        <v>46293</v>
      </c>
      <c r="D10846" s="21" t="s">
        <v>769</v>
      </c>
      <c r="E10846" s="21" t="s">
        <v>366</v>
      </c>
      <c r="F10846" s="12" t="n">
        <v>1</v>
      </c>
      <c r="G10846" s="19" t="n">
        <v>48.4</v>
      </c>
      <c r="H10846" s="19" t="n">
        <v>35.02</v>
      </c>
      <c r="I10846" s="19" t="n">
        <f aca="false">ROUND(F10846*G10846,2)</f>
        <v>48.4</v>
      </c>
      <c r="J10846" s="19" t="n">
        <f aca="false">ROUND(F10846*H10846,2)</f>
        <v>35.02</v>
      </c>
      <c r="K10846" s="19" t="n">
        <f aca="false">INDEX(Pricebook!$L$2:$L$1401,MATCH(D10846,Pricebook!$A$2:$A$1401,0))</f>
        <v>52.3</v>
      </c>
      <c r="L10846" s="19" t="n">
        <f aca="false">ROUND(F10846*K10846,2)</f>
        <v>52.3</v>
      </c>
      <c r="M10846" s="24" t="n">
        <f aca="false">DATE(YEAR(C10846),MONTH(C10846),1)</f>
        <v>46266</v>
      </c>
    </row>
    <row r="10847" customFormat="false" ht="15" hidden="false" customHeight="false" outlineLevel="0" collapsed="false">
      <c r="A10847" s="21" t="s">
        <v>4250</v>
      </c>
      <c r="B10847" s="21" t="s">
        <v>3143</v>
      </c>
      <c r="C10847" s="23" t="n">
        <v>46293</v>
      </c>
      <c r="D10847" s="21" t="s">
        <v>685</v>
      </c>
      <c r="E10847" s="21" t="s">
        <v>366</v>
      </c>
      <c r="F10847" s="12" t="n">
        <v>2</v>
      </c>
      <c r="G10847" s="19" t="n">
        <v>53.3</v>
      </c>
      <c r="H10847" s="19" t="n">
        <v>38.63</v>
      </c>
      <c r="I10847" s="19" t="n">
        <f aca="false">ROUND(F10847*G10847,2)</f>
        <v>106.6</v>
      </c>
      <c r="J10847" s="19" t="n">
        <f aca="false">ROUND(F10847*H10847,2)</f>
        <v>77.26</v>
      </c>
      <c r="K10847" s="19" t="n">
        <f aca="false">INDEX(Pricebook!$L$2:$L$1401,MATCH(D10847,Pricebook!$A$2:$A$1401,0))</f>
        <v>57.7</v>
      </c>
      <c r="L10847" s="19" t="n">
        <f aca="false">ROUND(F10847*K10847,2)</f>
        <v>115.4</v>
      </c>
      <c r="M10847" s="24" t="n">
        <f aca="false">DATE(YEAR(C10847),MONTH(C10847),1)</f>
        <v>46266</v>
      </c>
    </row>
    <row r="10848" customFormat="false" ht="15" hidden="false" customHeight="false" outlineLevel="0" collapsed="false">
      <c r="A10848" s="21" t="s">
        <v>4250</v>
      </c>
      <c r="B10848" s="21" t="s">
        <v>3143</v>
      </c>
      <c r="C10848" s="23" t="n">
        <v>46293</v>
      </c>
      <c r="D10848" s="21" t="s">
        <v>1911</v>
      </c>
      <c r="E10848" s="21" t="s">
        <v>1452</v>
      </c>
      <c r="F10848" s="12" t="n">
        <v>4</v>
      </c>
      <c r="G10848" s="19" t="n">
        <v>41.2</v>
      </c>
      <c r="H10848" s="19" t="n">
        <v>25.51</v>
      </c>
      <c r="I10848" s="19" t="n">
        <f aca="false">ROUND(F10848*G10848,2)</f>
        <v>164.8</v>
      </c>
      <c r="J10848" s="19" t="n">
        <f aca="false">ROUND(F10848*H10848,2)</f>
        <v>102.04</v>
      </c>
      <c r="K10848" s="19" t="n">
        <f aca="false">INDEX(Pricebook!$L$2:$L$1401,MATCH(D10848,Pricebook!$A$2:$A$1401,0))</f>
        <v>42.55</v>
      </c>
      <c r="L10848" s="19" t="n">
        <f aca="false">ROUND(F10848*K10848,2)</f>
        <v>170.2</v>
      </c>
      <c r="M10848" s="24" t="n">
        <f aca="false">DATE(YEAR(C10848),MONTH(C10848),1)</f>
        <v>46266</v>
      </c>
    </row>
    <row r="10849" customFormat="false" ht="15" hidden="false" customHeight="false" outlineLevel="0" collapsed="false">
      <c r="A10849" s="21" t="s">
        <v>4250</v>
      </c>
      <c r="B10849" s="21" t="s">
        <v>3143</v>
      </c>
      <c r="C10849" s="23" t="n">
        <v>46293</v>
      </c>
      <c r="D10849" s="21" t="s">
        <v>501</v>
      </c>
      <c r="E10849" s="21" t="s">
        <v>366</v>
      </c>
      <c r="F10849" s="12" t="n">
        <v>1</v>
      </c>
      <c r="G10849" s="19" t="n">
        <v>66.65</v>
      </c>
      <c r="H10849" s="19" t="n">
        <v>55.14</v>
      </c>
      <c r="I10849" s="19" t="n">
        <f aca="false">ROUND(F10849*G10849,2)</f>
        <v>66.65</v>
      </c>
      <c r="J10849" s="19" t="n">
        <f aca="false">ROUND(F10849*H10849,2)</f>
        <v>55.14</v>
      </c>
      <c r="K10849" s="19" t="n">
        <f aca="false">INDEX(Pricebook!$L$2:$L$1401,MATCH(D10849,Pricebook!$A$2:$A$1401,0))</f>
        <v>71.65</v>
      </c>
      <c r="L10849" s="19" t="n">
        <f aca="false">ROUND(F10849*K10849,2)</f>
        <v>71.65</v>
      </c>
      <c r="M10849" s="24" t="n">
        <f aca="false">DATE(YEAR(C10849),MONTH(C10849),1)</f>
        <v>46266</v>
      </c>
    </row>
    <row r="10850" customFormat="false" ht="15" hidden="false" customHeight="false" outlineLevel="0" collapsed="false">
      <c r="A10850" s="21" t="s">
        <v>4250</v>
      </c>
      <c r="B10850" s="21" t="s">
        <v>3143</v>
      </c>
      <c r="C10850" s="23" t="n">
        <v>46293</v>
      </c>
      <c r="D10850" s="21" t="s">
        <v>1616</v>
      </c>
      <c r="E10850" s="21" t="s">
        <v>1452</v>
      </c>
      <c r="F10850" s="12" t="n">
        <v>4</v>
      </c>
      <c r="G10850" s="19" t="n">
        <v>149.7</v>
      </c>
      <c r="H10850" s="19" t="n">
        <v>96.5</v>
      </c>
      <c r="I10850" s="19" t="n">
        <f aca="false">ROUND(F10850*G10850,2)</f>
        <v>598.8</v>
      </c>
      <c r="J10850" s="19" t="n">
        <f aca="false">ROUND(F10850*H10850,2)</f>
        <v>386</v>
      </c>
      <c r="K10850" s="19" t="n">
        <f aca="false">INDEX(Pricebook!$L$2:$L$1401,MATCH(D10850,Pricebook!$A$2:$A$1401,0))</f>
        <v>153.2</v>
      </c>
      <c r="L10850" s="19" t="n">
        <f aca="false">ROUND(F10850*K10850,2)</f>
        <v>612.8</v>
      </c>
      <c r="M10850" s="24" t="n">
        <f aca="false">DATE(YEAR(C10850),MONTH(C10850),1)</f>
        <v>46266</v>
      </c>
    </row>
    <row r="10851" customFormat="false" ht="15" hidden="false" customHeight="false" outlineLevel="0" collapsed="false">
      <c r="A10851" s="21" t="s">
        <v>4250</v>
      </c>
      <c r="B10851" s="21" t="s">
        <v>3143</v>
      </c>
      <c r="C10851" s="23" t="n">
        <v>46293</v>
      </c>
      <c r="D10851" s="21" t="s">
        <v>1911</v>
      </c>
      <c r="E10851" s="21" t="s">
        <v>1452</v>
      </c>
      <c r="F10851" s="12" t="n">
        <v>9</v>
      </c>
      <c r="G10851" s="19" t="n">
        <v>41.2</v>
      </c>
      <c r="H10851" s="19" t="n">
        <v>25.51</v>
      </c>
      <c r="I10851" s="19" t="n">
        <f aca="false">ROUND(F10851*G10851,2)</f>
        <v>370.8</v>
      </c>
      <c r="J10851" s="19" t="n">
        <f aca="false">ROUND(F10851*H10851,2)</f>
        <v>229.59</v>
      </c>
      <c r="K10851" s="19" t="n">
        <f aca="false">INDEX(Pricebook!$L$2:$L$1401,MATCH(D10851,Pricebook!$A$2:$A$1401,0))</f>
        <v>42.55</v>
      </c>
      <c r="L10851" s="19" t="n">
        <f aca="false">ROUND(F10851*K10851,2)</f>
        <v>382.95</v>
      </c>
      <c r="M10851" s="24" t="n">
        <f aca="false">DATE(YEAR(C10851),MONTH(C10851),1)</f>
        <v>46266</v>
      </c>
    </row>
    <row r="10852" customFormat="false" ht="15" hidden="false" customHeight="false" outlineLevel="0" collapsed="false">
      <c r="A10852" s="21" t="s">
        <v>4250</v>
      </c>
      <c r="B10852" s="21" t="s">
        <v>3143</v>
      </c>
      <c r="C10852" s="23" t="n">
        <v>46293</v>
      </c>
      <c r="D10852" s="21" t="s">
        <v>2402</v>
      </c>
      <c r="E10852" s="21" t="s">
        <v>2202</v>
      </c>
      <c r="F10852" s="12" t="n">
        <v>3</v>
      </c>
      <c r="G10852" s="19" t="n">
        <v>67</v>
      </c>
      <c r="H10852" s="19" t="n">
        <v>46.78</v>
      </c>
      <c r="I10852" s="19" t="n">
        <f aca="false">ROUND(F10852*G10852,2)</f>
        <v>201</v>
      </c>
      <c r="J10852" s="19" t="n">
        <f aca="false">ROUND(F10852*H10852,2)</f>
        <v>140.34</v>
      </c>
      <c r="K10852" s="19" t="n">
        <f aca="false">INDEX(Pricebook!$L$2:$L$1401,MATCH(D10852,Pricebook!$A$2:$A$1401,0))</f>
        <v>70.9</v>
      </c>
      <c r="L10852" s="19" t="n">
        <f aca="false">ROUND(F10852*K10852,2)</f>
        <v>212.7</v>
      </c>
      <c r="M10852" s="24" t="n">
        <f aca="false">DATE(YEAR(C10852),MONTH(C10852),1)</f>
        <v>46266</v>
      </c>
    </row>
    <row r="10853" customFormat="false" ht="15" hidden="false" customHeight="false" outlineLevel="0" collapsed="false">
      <c r="A10853" s="21" t="s">
        <v>4250</v>
      </c>
      <c r="B10853" s="21" t="s">
        <v>3143</v>
      </c>
      <c r="C10853" s="23" t="n">
        <v>46293</v>
      </c>
      <c r="D10853" s="21" t="s">
        <v>1903</v>
      </c>
      <c r="E10853" s="21" t="s">
        <v>1452</v>
      </c>
      <c r="F10853" s="12" t="n">
        <v>10</v>
      </c>
      <c r="G10853" s="19" t="n">
        <v>46.75</v>
      </c>
      <c r="H10853" s="19" t="n">
        <v>31.12</v>
      </c>
      <c r="I10853" s="19" t="n">
        <f aca="false">ROUND(F10853*G10853,2)</f>
        <v>467.5</v>
      </c>
      <c r="J10853" s="19" t="n">
        <f aca="false">ROUND(F10853*H10853,2)</f>
        <v>311.2</v>
      </c>
      <c r="K10853" s="19" t="n">
        <f aca="false">INDEX(Pricebook!$L$2:$L$1401,MATCH(D10853,Pricebook!$A$2:$A$1401,0))</f>
        <v>48.65</v>
      </c>
      <c r="L10853" s="19" t="n">
        <f aca="false">ROUND(F10853*K10853,2)</f>
        <v>486.5</v>
      </c>
      <c r="M10853" s="24" t="n">
        <f aca="false">DATE(YEAR(C10853),MONTH(C10853),1)</f>
        <v>46266</v>
      </c>
    </row>
    <row r="10854" customFormat="false" ht="15" hidden="false" customHeight="false" outlineLevel="0" collapsed="false">
      <c r="A10854" s="21" t="s">
        <v>4251</v>
      </c>
      <c r="B10854" s="21" t="s">
        <v>3831</v>
      </c>
      <c r="C10854" s="23" t="n">
        <v>46293</v>
      </c>
      <c r="D10854" s="21" t="s">
        <v>386</v>
      </c>
      <c r="E10854" s="21" t="s">
        <v>366</v>
      </c>
      <c r="F10854" s="12" t="n">
        <v>4</v>
      </c>
      <c r="G10854" s="19" t="n">
        <v>6.6</v>
      </c>
      <c r="H10854" s="19" t="n">
        <v>4.81</v>
      </c>
      <c r="I10854" s="19" t="n">
        <f aca="false">ROUND(F10854*G10854,2)</f>
        <v>26.4</v>
      </c>
      <c r="J10854" s="19" t="n">
        <f aca="false">ROUND(F10854*H10854,2)</f>
        <v>19.24</v>
      </c>
      <c r="K10854" s="19" t="n">
        <f aca="false">INDEX(Pricebook!$L$2:$L$1401,MATCH(D10854,Pricebook!$A$2:$A$1401,0))</f>
        <v>7.2</v>
      </c>
      <c r="L10854" s="19" t="n">
        <f aca="false">ROUND(F10854*K10854,2)</f>
        <v>28.8</v>
      </c>
      <c r="M10854" s="24" t="n">
        <f aca="false">DATE(YEAR(C10854),MONTH(C10854),1)</f>
        <v>46266</v>
      </c>
    </row>
    <row r="10855" customFormat="false" ht="15" hidden="false" customHeight="false" outlineLevel="0" collapsed="false">
      <c r="A10855" s="21" t="s">
        <v>4251</v>
      </c>
      <c r="B10855" s="21" t="s">
        <v>3831</v>
      </c>
      <c r="C10855" s="23" t="n">
        <v>46293</v>
      </c>
      <c r="D10855" s="21" t="s">
        <v>775</v>
      </c>
      <c r="E10855" s="21" t="s">
        <v>366</v>
      </c>
      <c r="F10855" s="12" t="n">
        <v>1</v>
      </c>
      <c r="G10855" s="19" t="n">
        <v>221.65</v>
      </c>
      <c r="H10855" s="19" t="n">
        <v>160.08</v>
      </c>
      <c r="I10855" s="19" t="n">
        <f aca="false">ROUND(F10855*G10855,2)</f>
        <v>221.65</v>
      </c>
      <c r="J10855" s="19" t="n">
        <f aca="false">ROUND(F10855*H10855,2)</f>
        <v>160.08</v>
      </c>
      <c r="K10855" s="19" t="n">
        <f aca="false">INDEX(Pricebook!$L$2:$L$1401,MATCH(D10855,Pricebook!$A$2:$A$1401,0))</f>
        <v>238.95</v>
      </c>
      <c r="L10855" s="19" t="n">
        <f aca="false">ROUND(F10855*K10855,2)</f>
        <v>238.95</v>
      </c>
      <c r="M10855" s="24" t="n">
        <f aca="false">DATE(YEAR(C10855),MONTH(C10855),1)</f>
        <v>46266</v>
      </c>
    </row>
    <row r="10856" customFormat="false" ht="15" hidden="false" customHeight="false" outlineLevel="0" collapsed="false">
      <c r="A10856" s="21" t="s">
        <v>4251</v>
      </c>
      <c r="B10856" s="21" t="s">
        <v>3831</v>
      </c>
      <c r="C10856" s="23" t="n">
        <v>46293</v>
      </c>
      <c r="D10856" s="21" t="s">
        <v>517</v>
      </c>
      <c r="E10856" s="21" t="s">
        <v>366</v>
      </c>
      <c r="F10856" s="12" t="n">
        <v>1</v>
      </c>
      <c r="G10856" s="19" t="n">
        <v>302.25</v>
      </c>
      <c r="H10856" s="19" t="n">
        <v>216.49</v>
      </c>
      <c r="I10856" s="19" t="n">
        <f aca="false">ROUND(F10856*G10856,2)</f>
        <v>302.25</v>
      </c>
      <c r="J10856" s="19" t="n">
        <f aca="false">ROUND(F10856*H10856,2)</f>
        <v>216.49</v>
      </c>
      <c r="K10856" s="19" t="n">
        <f aca="false">INDEX(Pricebook!$L$2:$L$1401,MATCH(D10856,Pricebook!$A$2:$A$1401,0))</f>
        <v>323.15</v>
      </c>
      <c r="L10856" s="19" t="n">
        <f aca="false">ROUND(F10856*K10856,2)</f>
        <v>323.15</v>
      </c>
      <c r="M10856" s="24" t="n">
        <f aca="false">DATE(YEAR(C10856),MONTH(C10856),1)</f>
        <v>46266</v>
      </c>
    </row>
    <row r="10857" customFormat="false" ht="15" hidden="false" customHeight="false" outlineLevel="0" collapsed="false">
      <c r="A10857" s="21" t="s">
        <v>4251</v>
      </c>
      <c r="B10857" s="21" t="s">
        <v>3831</v>
      </c>
      <c r="C10857" s="23" t="n">
        <v>46293</v>
      </c>
      <c r="D10857" s="21" t="s">
        <v>412</v>
      </c>
      <c r="E10857" s="21" t="s">
        <v>366</v>
      </c>
      <c r="F10857" s="12" t="n">
        <v>1</v>
      </c>
      <c r="G10857" s="19" t="n">
        <v>360.45</v>
      </c>
      <c r="H10857" s="19" t="n">
        <v>260.79</v>
      </c>
      <c r="I10857" s="19" t="n">
        <f aca="false">ROUND(F10857*G10857,2)</f>
        <v>360.45</v>
      </c>
      <c r="J10857" s="19" t="n">
        <f aca="false">ROUND(F10857*H10857,2)</f>
        <v>260.79</v>
      </c>
      <c r="K10857" s="19" t="n">
        <f aca="false">INDEX(Pricebook!$L$2:$L$1401,MATCH(D10857,Pricebook!$A$2:$A$1401,0))</f>
        <v>389.25</v>
      </c>
      <c r="L10857" s="19" t="n">
        <f aca="false">ROUND(F10857*K10857,2)</f>
        <v>389.25</v>
      </c>
      <c r="M10857" s="24" t="n">
        <f aca="false">DATE(YEAR(C10857),MONTH(C10857),1)</f>
        <v>46266</v>
      </c>
    </row>
    <row r="10858" customFormat="false" ht="15" hidden="false" customHeight="false" outlineLevel="0" collapsed="false">
      <c r="A10858" s="21" t="s">
        <v>4251</v>
      </c>
      <c r="B10858" s="21" t="s">
        <v>3831</v>
      </c>
      <c r="C10858" s="23" t="n">
        <v>46293</v>
      </c>
      <c r="D10858" s="21" t="s">
        <v>923</v>
      </c>
      <c r="E10858" s="21" t="s">
        <v>366</v>
      </c>
      <c r="F10858" s="12" t="n">
        <v>1</v>
      </c>
      <c r="G10858" s="19" t="n">
        <v>278.1</v>
      </c>
      <c r="H10858" s="19" t="n">
        <v>202.83</v>
      </c>
      <c r="I10858" s="19" t="n">
        <f aca="false">ROUND(F10858*G10858,2)</f>
        <v>278.1</v>
      </c>
      <c r="J10858" s="19" t="n">
        <f aca="false">ROUND(F10858*H10858,2)</f>
        <v>202.83</v>
      </c>
      <c r="K10858" s="19" t="n">
        <f aca="false">INDEX(Pricebook!$L$2:$L$1401,MATCH(D10858,Pricebook!$A$2:$A$1401,0))</f>
        <v>302.75</v>
      </c>
      <c r="L10858" s="19" t="n">
        <f aca="false">ROUND(F10858*K10858,2)</f>
        <v>302.75</v>
      </c>
      <c r="M10858" s="24" t="n">
        <f aca="false">DATE(YEAR(C10858),MONTH(C10858),1)</f>
        <v>46266</v>
      </c>
    </row>
    <row r="10859" customFormat="false" ht="15" hidden="false" customHeight="false" outlineLevel="0" collapsed="false">
      <c r="A10859" s="21" t="s">
        <v>4251</v>
      </c>
      <c r="B10859" s="21" t="s">
        <v>3831</v>
      </c>
      <c r="C10859" s="23" t="n">
        <v>46293</v>
      </c>
      <c r="D10859" s="21" t="s">
        <v>2864</v>
      </c>
      <c r="E10859" s="21" t="s">
        <v>2748</v>
      </c>
      <c r="F10859" s="12" t="n">
        <v>2</v>
      </c>
      <c r="G10859" s="19" t="n">
        <v>35.6</v>
      </c>
      <c r="H10859" s="19" t="n">
        <v>22.69</v>
      </c>
      <c r="I10859" s="19" t="n">
        <f aca="false">ROUND(F10859*G10859,2)</f>
        <v>71.2</v>
      </c>
      <c r="J10859" s="19" t="n">
        <f aca="false">ROUND(F10859*H10859,2)</f>
        <v>45.38</v>
      </c>
      <c r="K10859" s="19" t="n">
        <f aca="false">INDEX(Pricebook!$L$2:$L$1401,MATCH(D10859,Pricebook!$A$2:$A$1401,0))</f>
        <v>38.5</v>
      </c>
      <c r="L10859" s="19" t="n">
        <f aca="false">ROUND(F10859*K10859,2)</f>
        <v>77</v>
      </c>
      <c r="M10859" s="24" t="n">
        <f aca="false">DATE(YEAR(C10859),MONTH(C10859),1)</f>
        <v>46266</v>
      </c>
    </row>
    <row r="10860" customFormat="false" ht="15" hidden="false" customHeight="false" outlineLevel="0" collapsed="false">
      <c r="A10860" s="21" t="s">
        <v>4251</v>
      </c>
      <c r="B10860" s="21" t="s">
        <v>3831</v>
      </c>
      <c r="C10860" s="23" t="n">
        <v>46293</v>
      </c>
      <c r="D10860" s="21" t="s">
        <v>819</v>
      </c>
      <c r="E10860" s="21" t="s">
        <v>366</v>
      </c>
      <c r="F10860" s="12" t="n">
        <v>2</v>
      </c>
      <c r="G10860" s="19" t="n">
        <v>16</v>
      </c>
      <c r="H10860" s="19" t="n">
        <v>12.16</v>
      </c>
      <c r="I10860" s="19" t="n">
        <f aca="false">ROUND(F10860*G10860,2)</f>
        <v>32</v>
      </c>
      <c r="J10860" s="19" t="n">
        <f aca="false">ROUND(F10860*H10860,2)</f>
        <v>24.32</v>
      </c>
      <c r="K10860" s="19" t="n">
        <f aca="false">INDEX(Pricebook!$L$2:$L$1401,MATCH(D10860,Pricebook!$A$2:$A$1401,0))</f>
        <v>17.15</v>
      </c>
      <c r="L10860" s="19" t="n">
        <f aca="false">ROUND(F10860*K10860,2)</f>
        <v>34.3</v>
      </c>
      <c r="M10860" s="24" t="n">
        <f aca="false">DATE(YEAR(C10860),MONTH(C10860),1)</f>
        <v>46266</v>
      </c>
    </row>
    <row r="10861" customFormat="false" ht="15" hidden="false" customHeight="false" outlineLevel="0" collapsed="false">
      <c r="A10861" s="21" t="s">
        <v>4251</v>
      </c>
      <c r="B10861" s="21" t="s">
        <v>3831</v>
      </c>
      <c r="C10861" s="23" t="n">
        <v>46293</v>
      </c>
      <c r="D10861" s="21" t="s">
        <v>2832</v>
      </c>
      <c r="E10861" s="21" t="s">
        <v>2748</v>
      </c>
      <c r="F10861" s="12" t="n">
        <v>8</v>
      </c>
      <c r="G10861" s="19" t="n">
        <v>19.65</v>
      </c>
      <c r="H10861" s="19" t="n">
        <v>11.91</v>
      </c>
      <c r="I10861" s="19" t="n">
        <f aca="false">ROUND(F10861*G10861,2)</f>
        <v>157.2</v>
      </c>
      <c r="J10861" s="19" t="n">
        <f aca="false">ROUND(F10861*H10861,2)</f>
        <v>95.28</v>
      </c>
      <c r="K10861" s="19" t="n">
        <f aca="false">INDEX(Pricebook!$L$2:$L$1401,MATCH(D10861,Pricebook!$A$2:$A$1401,0))</f>
        <v>21.7</v>
      </c>
      <c r="L10861" s="19" t="n">
        <f aca="false">ROUND(F10861*K10861,2)</f>
        <v>173.6</v>
      </c>
      <c r="M10861" s="24" t="n">
        <f aca="false">DATE(YEAR(C10861),MONTH(C10861),1)</f>
        <v>46266</v>
      </c>
    </row>
    <row r="10862" customFormat="false" ht="15" hidden="false" customHeight="false" outlineLevel="0" collapsed="false">
      <c r="A10862" s="21" t="s">
        <v>4251</v>
      </c>
      <c r="B10862" s="21" t="s">
        <v>3831</v>
      </c>
      <c r="C10862" s="23" t="n">
        <v>46293</v>
      </c>
      <c r="D10862" s="21" t="s">
        <v>2040</v>
      </c>
      <c r="E10862" s="21" t="s">
        <v>1941</v>
      </c>
      <c r="F10862" s="12" t="n">
        <v>1</v>
      </c>
      <c r="G10862" s="19" t="n">
        <v>71.9</v>
      </c>
      <c r="H10862" s="19" t="n">
        <v>51.16</v>
      </c>
      <c r="I10862" s="19" t="n">
        <f aca="false">ROUND(F10862*G10862,2)</f>
        <v>71.9</v>
      </c>
      <c r="J10862" s="19" t="n">
        <f aca="false">ROUND(F10862*H10862,2)</f>
        <v>51.16</v>
      </c>
      <c r="K10862" s="19" t="n">
        <f aca="false">INDEX(Pricebook!$L$2:$L$1401,MATCH(D10862,Pricebook!$A$2:$A$1401,0))</f>
        <v>75.25</v>
      </c>
      <c r="L10862" s="19" t="n">
        <f aca="false">ROUND(F10862*K10862,2)</f>
        <v>75.25</v>
      </c>
      <c r="M10862" s="24" t="n">
        <f aca="false">DATE(YEAR(C10862),MONTH(C10862),1)</f>
        <v>46266</v>
      </c>
    </row>
    <row r="10863" customFormat="false" ht="15" hidden="false" customHeight="false" outlineLevel="0" collapsed="false">
      <c r="A10863" s="21" t="s">
        <v>4251</v>
      </c>
      <c r="B10863" s="21" t="s">
        <v>3831</v>
      </c>
      <c r="C10863" s="23" t="n">
        <v>46293</v>
      </c>
      <c r="D10863" s="21" t="s">
        <v>1946</v>
      </c>
      <c r="E10863" s="21" t="s">
        <v>1941</v>
      </c>
      <c r="F10863" s="12" t="n">
        <v>5</v>
      </c>
      <c r="G10863" s="19" t="n">
        <v>89.3</v>
      </c>
      <c r="H10863" s="19" t="n">
        <v>57.66</v>
      </c>
      <c r="I10863" s="19" t="n">
        <f aca="false">ROUND(F10863*G10863,2)</f>
        <v>446.5</v>
      </c>
      <c r="J10863" s="19" t="n">
        <f aca="false">ROUND(F10863*H10863,2)</f>
        <v>288.3</v>
      </c>
      <c r="K10863" s="19" t="n">
        <f aca="false">INDEX(Pricebook!$L$2:$L$1401,MATCH(D10863,Pricebook!$A$2:$A$1401,0))</f>
        <v>93</v>
      </c>
      <c r="L10863" s="19" t="n">
        <f aca="false">ROUND(F10863*K10863,2)</f>
        <v>465</v>
      </c>
      <c r="M10863" s="24" t="n">
        <f aca="false">DATE(YEAR(C10863),MONTH(C10863),1)</f>
        <v>46266</v>
      </c>
    </row>
    <row r="10864" customFormat="false" ht="15" hidden="false" customHeight="false" outlineLevel="0" collapsed="false">
      <c r="A10864" s="21" t="s">
        <v>4251</v>
      </c>
      <c r="B10864" s="21" t="s">
        <v>3831</v>
      </c>
      <c r="C10864" s="23" t="n">
        <v>46293</v>
      </c>
      <c r="D10864" s="21" t="s">
        <v>1962</v>
      </c>
      <c r="E10864" s="21" t="s">
        <v>1941</v>
      </c>
      <c r="F10864" s="12" t="n">
        <v>2</v>
      </c>
      <c r="G10864" s="19" t="n">
        <v>98.75</v>
      </c>
      <c r="H10864" s="19" t="n">
        <v>63.05</v>
      </c>
      <c r="I10864" s="19" t="n">
        <f aca="false">ROUND(F10864*G10864,2)</f>
        <v>197.5</v>
      </c>
      <c r="J10864" s="19" t="n">
        <f aca="false">ROUND(F10864*H10864,2)</f>
        <v>126.1</v>
      </c>
      <c r="K10864" s="19" t="n">
        <f aca="false">INDEX(Pricebook!$L$2:$L$1401,MATCH(D10864,Pricebook!$A$2:$A$1401,0))</f>
        <v>101.7</v>
      </c>
      <c r="L10864" s="19" t="n">
        <f aca="false">ROUND(F10864*K10864,2)</f>
        <v>203.4</v>
      </c>
      <c r="M10864" s="24" t="n">
        <f aca="false">DATE(YEAR(C10864),MONTH(C10864),1)</f>
        <v>46266</v>
      </c>
    </row>
    <row r="10865" customFormat="false" ht="15" hidden="false" customHeight="false" outlineLevel="0" collapsed="false">
      <c r="A10865" s="21" t="s">
        <v>4251</v>
      </c>
      <c r="B10865" s="21" t="s">
        <v>3831</v>
      </c>
      <c r="C10865" s="23" t="n">
        <v>46293</v>
      </c>
      <c r="D10865" s="21" t="s">
        <v>2749</v>
      </c>
      <c r="E10865" s="21" t="s">
        <v>2748</v>
      </c>
      <c r="F10865" s="12" t="n">
        <v>6</v>
      </c>
      <c r="G10865" s="19" t="n">
        <v>29.1</v>
      </c>
      <c r="H10865" s="19" t="n">
        <v>17.45</v>
      </c>
      <c r="I10865" s="19" t="n">
        <f aca="false">ROUND(F10865*G10865,2)</f>
        <v>174.6</v>
      </c>
      <c r="J10865" s="19" t="n">
        <f aca="false">ROUND(F10865*H10865,2)</f>
        <v>104.7</v>
      </c>
      <c r="K10865" s="19" t="n">
        <f aca="false">INDEX(Pricebook!$L$2:$L$1401,MATCH(D10865,Pricebook!$A$2:$A$1401,0))</f>
        <v>31.75</v>
      </c>
      <c r="L10865" s="19" t="n">
        <f aca="false">ROUND(F10865*K10865,2)</f>
        <v>190.5</v>
      </c>
      <c r="M10865" s="24" t="n">
        <f aca="false">DATE(YEAR(C10865),MONTH(C10865),1)</f>
        <v>46266</v>
      </c>
    </row>
    <row r="10866" customFormat="false" ht="15" hidden="false" customHeight="false" outlineLevel="0" collapsed="false">
      <c r="A10866" s="21" t="s">
        <v>4251</v>
      </c>
      <c r="B10866" s="21" t="s">
        <v>3831</v>
      </c>
      <c r="C10866" s="23" t="n">
        <v>46293</v>
      </c>
      <c r="D10866" s="21" t="s">
        <v>1192</v>
      </c>
      <c r="E10866" s="21" t="s">
        <v>971</v>
      </c>
      <c r="F10866" s="12" t="n">
        <v>11</v>
      </c>
      <c r="G10866" s="19" t="n">
        <v>3.6</v>
      </c>
      <c r="H10866" s="19" t="n">
        <v>2.92</v>
      </c>
      <c r="I10866" s="19" t="n">
        <f aca="false">ROUND(F10866*G10866,2)</f>
        <v>39.6</v>
      </c>
      <c r="J10866" s="19" t="n">
        <f aca="false">ROUND(F10866*H10866,2)</f>
        <v>32.12</v>
      </c>
      <c r="K10866" s="19" t="n">
        <f aca="false">INDEX(Pricebook!$L$2:$L$1401,MATCH(D10866,Pricebook!$A$2:$A$1401,0))</f>
        <v>4.2</v>
      </c>
      <c r="L10866" s="19" t="n">
        <f aca="false">ROUND(F10866*K10866,2)</f>
        <v>46.2</v>
      </c>
      <c r="M10866" s="24" t="n">
        <f aca="false">DATE(YEAR(C10866),MONTH(C10866),1)</f>
        <v>46266</v>
      </c>
    </row>
    <row r="10867" customFormat="false" ht="15" hidden="false" customHeight="false" outlineLevel="0" collapsed="false">
      <c r="A10867" s="21" t="s">
        <v>4252</v>
      </c>
      <c r="B10867" s="21" t="s">
        <v>3202</v>
      </c>
      <c r="C10867" s="23" t="n">
        <v>46294</v>
      </c>
      <c r="D10867" s="21" t="s">
        <v>1883</v>
      </c>
      <c r="E10867" s="21" t="s">
        <v>1452</v>
      </c>
      <c r="F10867" s="12" t="n">
        <v>6</v>
      </c>
      <c r="G10867" s="19" t="n">
        <v>30.7</v>
      </c>
      <c r="H10867" s="19" t="n">
        <v>18.82</v>
      </c>
      <c r="I10867" s="19" t="n">
        <f aca="false">ROUND(F10867*G10867,2)</f>
        <v>184.2</v>
      </c>
      <c r="J10867" s="19" t="n">
        <f aca="false">ROUND(F10867*H10867,2)</f>
        <v>112.92</v>
      </c>
      <c r="K10867" s="19" t="n">
        <f aca="false">INDEX(Pricebook!$L$2:$L$1401,MATCH(D10867,Pricebook!$A$2:$A$1401,0))</f>
        <v>31.4</v>
      </c>
      <c r="L10867" s="19" t="n">
        <f aca="false">ROUND(F10867*K10867,2)</f>
        <v>188.4</v>
      </c>
      <c r="M10867" s="24" t="n">
        <f aca="false">DATE(YEAR(C10867),MONTH(C10867),1)</f>
        <v>46266</v>
      </c>
    </row>
    <row r="10868" customFormat="false" ht="15" hidden="false" customHeight="false" outlineLevel="0" collapsed="false">
      <c r="A10868" s="21" t="s">
        <v>4252</v>
      </c>
      <c r="B10868" s="21" t="s">
        <v>3202</v>
      </c>
      <c r="C10868" s="23" t="n">
        <v>46294</v>
      </c>
      <c r="D10868" s="21" t="s">
        <v>408</v>
      </c>
      <c r="E10868" s="21" t="s">
        <v>366</v>
      </c>
      <c r="F10868" s="12" t="n">
        <v>3</v>
      </c>
      <c r="G10868" s="19" t="n">
        <v>14.35</v>
      </c>
      <c r="H10868" s="19" t="n">
        <v>10.35</v>
      </c>
      <c r="I10868" s="19" t="n">
        <f aca="false">ROUND(F10868*G10868,2)</f>
        <v>43.05</v>
      </c>
      <c r="J10868" s="19" t="n">
        <f aca="false">ROUND(F10868*H10868,2)</f>
        <v>31.05</v>
      </c>
      <c r="K10868" s="19" t="n">
        <f aca="false">INDEX(Pricebook!$L$2:$L$1401,MATCH(D10868,Pricebook!$A$2:$A$1401,0))</f>
        <v>15.45</v>
      </c>
      <c r="L10868" s="19" t="n">
        <f aca="false">ROUND(F10868*K10868,2)</f>
        <v>46.35</v>
      </c>
      <c r="M10868" s="24" t="n">
        <f aca="false">DATE(YEAR(C10868),MONTH(C10868),1)</f>
        <v>46266</v>
      </c>
    </row>
    <row r="10869" customFormat="false" ht="15" hidden="false" customHeight="false" outlineLevel="0" collapsed="false">
      <c r="A10869" s="21" t="s">
        <v>4252</v>
      </c>
      <c r="B10869" s="21" t="s">
        <v>3202</v>
      </c>
      <c r="C10869" s="23" t="n">
        <v>46294</v>
      </c>
      <c r="D10869" s="21" t="s">
        <v>424</v>
      </c>
      <c r="E10869" s="21" t="s">
        <v>366</v>
      </c>
      <c r="F10869" s="12" t="n">
        <v>1</v>
      </c>
      <c r="G10869" s="19" t="n">
        <v>10.15</v>
      </c>
      <c r="H10869" s="19" t="n">
        <v>7.31</v>
      </c>
      <c r="I10869" s="19" t="n">
        <f aca="false">ROUND(F10869*G10869,2)</f>
        <v>10.15</v>
      </c>
      <c r="J10869" s="19" t="n">
        <f aca="false">ROUND(F10869*H10869,2)</f>
        <v>7.31</v>
      </c>
      <c r="K10869" s="19" t="n">
        <f aca="false">INDEX(Pricebook!$L$2:$L$1401,MATCH(D10869,Pricebook!$A$2:$A$1401,0))</f>
        <v>10.95</v>
      </c>
      <c r="L10869" s="19" t="n">
        <f aca="false">ROUND(F10869*K10869,2)</f>
        <v>10.95</v>
      </c>
      <c r="M10869" s="24" t="n">
        <f aca="false">DATE(YEAR(C10869),MONTH(C10869),1)</f>
        <v>46266</v>
      </c>
    </row>
    <row r="10870" customFormat="false" ht="15" hidden="false" customHeight="false" outlineLevel="0" collapsed="false">
      <c r="A10870" s="21" t="s">
        <v>4252</v>
      </c>
      <c r="B10870" s="21" t="s">
        <v>3202</v>
      </c>
      <c r="C10870" s="23" t="n">
        <v>46294</v>
      </c>
      <c r="D10870" s="21" t="s">
        <v>683</v>
      </c>
      <c r="E10870" s="21" t="s">
        <v>366</v>
      </c>
      <c r="F10870" s="12" t="n">
        <v>5</v>
      </c>
      <c r="G10870" s="19" t="n">
        <v>11</v>
      </c>
      <c r="H10870" s="19" t="n">
        <v>7.87</v>
      </c>
      <c r="I10870" s="19" t="n">
        <f aca="false">ROUND(F10870*G10870,2)</f>
        <v>55</v>
      </c>
      <c r="J10870" s="19" t="n">
        <f aca="false">ROUND(F10870*H10870,2)</f>
        <v>39.35</v>
      </c>
      <c r="K10870" s="19" t="n">
        <f aca="false">INDEX(Pricebook!$L$2:$L$1401,MATCH(D10870,Pricebook!$A$2:$A$1401,0))</f>
        <v>11.75</v>
      </c>
      <c r="L10870" s="19" t="n">
        <f aca="false">ROUND(F10870*K10870,2)</f>
        <v>58.75</v>
      </c>
      <c r="M10870" s="24" t="n">
        <f aca="false">DATE(YEAR(C10870),MONTH(C10870),1)</f>
        <v>46266</v>
      </c>
    </row>
    <row r="10871" customFormat="false" ht="15" hidden="false" customHeight="false" outlineLevel="0" collapsed="false">
      <c r="A10871" s="21" t="s">
        <v>4252</v>
      </c>
      <c r="B10871" s="21" t="s">
        <v>3202</v>
      </c>
      <c r="C10871" s="23" t="n">
        <v>46294</v>
      </c>
      <c r="D10871" s="21" t="s">
        <v>803</v>
      </c>
      <c r="E10871" s="21" t="s">
        <v>366</v>
      </c>
      <c r="F10871" s="12" t="n">
        <v>2</v>
      </c>
      <c r="G10871" s="19" t="n">
        <v>164.8</v>
      </c>
      <c r="H10871" s="19" t="n">
        <v>117.81</v>
      </c>
      <c r="I10871" s="19" t="n">
        <f aca="false">ROUND(F10871*G10871,2)</f>
        <v>329.6</v>
      </c>
      <c r="J10871" s="19" t="n">
        <f aca="false">ROUND(F10871*H10871,2)</f>
        <v>235.62</v>
      </c>
      <c r="K10871" s="19" t="n">
        <f aca="false">INDEX(Pricebook!$L$2:$L$1401,MATCH(D10871,Pricebook!$A$2:$A$1401,0))</f>
        <v>175.85</v>
      </c>
      <c r="L10871" s="19" t="n">
        <f aca="false">ROUND(F10871*K10871,2)</f>
        <v>351.7</v>
      </c>
      <c r="M10871" s="24" t="n">
        <f aca="false">DATE(YEAR(C10871),MONTH(C10871),1)</f>
        <v>46266</v>
      </c>
    </row>
    <row r="10872" customFormat="false" ht="15" hidden="false" customHeight="false" outlineLevel="0" collapsed="false">
      <c r="A10872" s="21" t="s">
        <v>4252</v>
      </c>
      <c r="B10872" s="21" t="s">
        <v>3202</v>
      </c>
      <c r="C10872" s="23" t="n">
        <v>46294</v>
      </c>
      <c r="D10872" s="21" t="s">
        <v>2424</v>
      </c>
      <c r="E10872" s="21" t="s">
        <v>2202</v>
      </c>
      <c r="F10872" s="12" t="n">
        <v>3</v>
      </c>
      <c r="G10872" s="19" t="n">
        <v>51.6</v>
      </c>
      <c r="H10872" s="19" t="n">
        <v>31.66</v>
      </c>
      <c r="I10872" s="19" t="n">
        <f aca="false">ROUND(F10872*G10872,2)</f>
        <v>154.8</v>
      </c>
      <c r="J10872" s="19" t="n">
        <f aca="false">ROUND(F10872*H10872,2)</f>
        <v>94.98</v>
      </c>
      <c r="K10872" s="19" t="n">
        <f aca="false">INDEX(Pricebook!$L$2:$L$1401,MATCH(D10872,Pricebook!$A$2:$A$1401,0))</f>
        <v>54.6</v>
      </c>
      <c r="L10872" s="19" t="n">
        <f aca="false">ROUND(F10872*K10872,2)</f>
        <v>163.8</v>
      </c>
      <c r="M10872" s="24" t="n">
        <f aca="false">DATE(YEAR(C10872),MONTH(C10872),1)</f>
        <v>46266</v>
      </c>
    </row>
    <row r="10873" customFormat="false" ht="15" hidden="false" customHeight="false" outlineLevel="0" collapsed="false">
      <c r="A10873" s="21" t="s">
        <v>4252</v>
      </c>
      <c r="B10873" s="21" t="s">
        <v>3202</v>
      </c>
      <c r="C10873" s="23" t="n">
        <v>46294</v>
      </c>
      <c r="D10873" s="21" t="s">
        <v>384</v>
      </c>
      <c r="E10873" s="21" t="s">
        <v>366</v>
      </c>
      <c r="F10873" s="12" t="n">
        <v>2</v>
      </c>
      <c r="G10873" s="19" t="n">
        <v>99.6</v>
      </c>
      <c r="H10873" s="19" t="n">
        <v>71.82</v>
      </c>
      <c r="I10873" s="19" t="n">
        <f aca="false">ROUND(F10873*G10873,2)</f>
        <v>199.2</v>
      </c>
      <c r="J10873" s="19" t="n">
        <f aca="false">ROUND(F10873*H10873,2)</f>
        <v>143.64</v>
      </c>
      <c r="K10873" s="19" t="n">
        <f aca="false">INDEX(Pricebook!$L$2:$L$1401,MATCH(D10873,Pricebook!$A$2:$A$1401,0))</f>
        <v>107.2</v>
      </c>
      <c r="L10873" s="19" t="n">
        <f aca="false">ROUND(F10873*K10873,2)</f>
        <v>214.4</v>
      </c>
      <c r="M10873" s="24" t="n">
        <f aca="false">DATE(YEAR(C10873),MONTH(C10873),1)</f>
        <v>46266</v>
      </c>
    </row>
    <row r="10874" customFormat="false" ht="15" hidden="false" customHeight="false" outlineLevel="0" collapsed="false">
      <c r="A10874" s="21" t="s">
        <v>4252</v>
      </c>
      <c r="B10874" s="21" t="s">
        <v>3202</v>
      </c>
      <c r="C10874" s="23" t="n">
        <v>46294</v>
      </c>
      <c r="D10874" s="21" t="s">
        <v>1867</v>
      </c>
      <c r="E10874" s="21" t="s">
        <v>1452</v>
      </c>
      <c r="F10874" s="12" t="n">
        <v>8</v>
      </c>
      <c r="G10874" s="19" t="n">
        <v>30</v>
      </c>
      <c r="H10874" s="19" t="n">
        <v>18.66</v>
      </c>
      <c r="I10874" s="19" t="n">
        <f aca="false">ROUND(F10874*G10874,2)</f>
        <v>240</v>
      </c>
      <c r="J10874" s="19" t="n">
        <f aca="false">ROUND(F10874*H10874,2)</f>
        <v>149.28</v>
      </c>
      <c r="K10874" s="19" t="n">
        <f aca="false">INDEX(Pricebook!$L$2:$L$1401,MATCH(D10874,Pricebook!$A$2:$A$1401,0))</f>
        <v>31.1</v>
      </c>
      <c r="L10874" s="19" t="n">
        <f aca="false">ROUND(F10874*K10874,2)</f>
        <v>248.8</v>
      </c>
      <c r="M10874" s="24" t="n">
        <f aca="false">DATE(YEAR(C10874),MONTH(C10874),1)</f>
        <v>46266</v>
      </c>
    </row>
    <row r="10875" customFormat="false" ht="15" hidden="false" customHeight="false" outlineLevel="0" collapsed="false">
      <c r="A10875" s="21" t="s">
        <v>4252</v>
      </c>
      <c r="B10875" s="21" t="s">
        <v>3202</v>
      </c>
      <c r="C10875" s="23" t="n">
        <v>46294</v>
      </c>
      <c r="D10875" s="21" t="s">
        <v>2388</v>
      </c>
      <c r="E10875" s="21" t="s">
        <v>2202</v>
      </c>
      <c r="F10875" s="12" t="n">
        <v>3</v>
      </c>
      <c r="G10875" s="19" t="n">
        <v>4.7</v>
      </c>
      <c r="H10875" s="19" t="n">
        <v>2.9</v>
      </c>
      <c r="I10875" s="19" t="n">
        <f aca="false">ROUND(F10875*G10875,2)</f>
        <v>14.1</v>
      </c>
      <c r="J10875" s="19" t="n">
        <f aca="false">ROUND(F10875*H10875,2)</f>
        <v>8.7</v>
      </c>
      <c r="K10875" s="19" t="n">
        <f aca="false">INDEX(Pricebook!$L$2:$L$1401,MATCH(D10875,Pricebook!$A$2:$A$1401,0))</f>
        <v>5</v>
      </c>
      <c r="L10875" s="19" t="n">
        <f aca="false">ROUND(F10875*K10875,2)</f>
        <v>15</v>
      </c>
      <c r="M10875" s="24" t="n">
        <f aca="false">DATE(YEAR(C10875),MONTH(C10875),1)</f>
        <v>46266</v>
      </c>
    </row>
    <row r="10876" customFormat="false" ht="15" hidden="false" customHeight="false" outlineLevel="0" collapsed="false">
      <c r="A10876" s="21" t="s">
        <v>4252</v>
      </c>
      <c r="B10876" s="21" t="s">
        <v>3202</v>
      </c>
      <c r="C10876" s="23" t="n">
        <v>46294</v>
      </c>
      <c r="D10876" s="21" t="s">
        <v>1825</v>
      </c>
      <c r="E10876" s="21" t="s">
        <v>1452</v>
      </c>
      <c r="F10876" s="12" t="n">
        <v>4</v>
      </c>
      <c r="G10876" s="19" t="n">
        <v>111.2</v>
      </c>
      <c r="H10876" s="19" t="n">
        <v>68.28</v>
      </c>
      <c r="I10876" s="19" t="n">
        <f aca="false">ROUND(F10876*G10876,2)</f>
        <v>444.8</v>
      </c>
      <c r="J10876" s="19" t="n">
        <f aca="false">ROUND(F10876*H10876,2)</f>
        <v>273.12</v>
      </c>
      <c r="K10876" s="19" t="n">
        <f aca="false">INDEX(Pricebook!$L$2:$L$1401,MATCH(D10876,Pricebook!$A$2:$A$1401,0))</f>
        <v>113.8</v>
      </c>
      <c r="L10876" s="19" t="n">
        <f aca="false">ROUND(F10876*K10876,2)</f>
        <v>455.2</v>
      </c>
      <c r="M10876" s="24" t="n">
        <f aca="false">DATE(YEAR(C10876),MONTH(C10876),1)</f>
        <v>46266</v>
      </c>
    </row>
    <row r="10877" customFormat="false" ht="15" hidden="false" customHeight="false" outlineLevel="0" collapsed="false">
      <c r="A10877" s="21" t="s">
        <v>4252</v>
      </c>
      <c r="B10877" s="21" t="s">
        <v>3202</v>
      </c>
      <c r="C10877" s="23" t="n">
        <v>46294</v>
      </c>
      <c r="D10877" s="21" t="s">
        <v>551</v>
      </c>
      <c r="E10877" s="21" t="s">
        <v>366</v>
      </c>
      <c r="F10877" s="12" t="n">
        <v>1</v>
      </c>
      <c r="G10877" s="19" t="n">
        <v>138.65</v>
      </c>
      <c r="H10877" s="19" t="n">
        <v>111.49</v>
      </c>
      <c r="I10877" s="19" t="n">
        <f aca="false">ROUND(F10877*G10877,2)</f>
        <v>138.65</v>
      </c>
      <c r="J10877" s="19" t="n">
        <f aca="false">ROUND(F10877*H10877,2)</f>
        <v>111.49</v>
      </c>
      <c r="K10877" s="19" t="n">
        <f aca="false">INDEX(Pricebook!$L$2:$L$1401,MATCH(D10877,Pricebook!$A$2:$A$1401,0))</f>
        <v>150.7</v>
      </c>
      <c r="L10877" s="19" t="n">
        <f aca="false">ROUND(F10877*K10877,2)</f>
        <v>150.7</v>
      </c>
      <c r="M10877" s="24" t="n">
        <f aca="false">DATE(YEAR(C10877),MONTH(C10877),1)</f>
        <v>46266</v>
      </c>
    </row>
    <row r="10878" customFormat="false" ht="15" hidden="false" customHeight="false" outlineLevel="0" collapsed="false">
      <c r="A10878" s="21" t="s">
        <v>4252</v>
      </c>
      <c r="B10878" s="21" t="s">
        <v>3202</v>
      </c>
      <c r="C10878" s="23" t="n">
        <v>46294</v>
      </c>
      <c r="D10878" s="21" t="s">
        <v>2388</v>
      </c>
      <c r="E10878" s="21" t="s">
        <v>2202</v>
      </c>
      <c r="F10878" s="12" t="n">
        <v>13</v>
      </c>
      <c r="G10878" s="19" t="n">
        <v>4.7</v>
      </c>
      <c r="H10878" s="19" t="n">
        <v>2.9</v>
      </c>
      <c r="I10878" s="19" t="n">
        <f aca="false">ROUND(F10878*G10878,2)</f>
        <v>61.1</v>
      </c>
      <c r="J10878" s="19" t="n">
        <f aca="false">ROUND(F10878*H10878,2)</f>
        <v>37.7</v>
      </c>
      <c r="K10878" s="19" t="n">
        <f aca="false">INDEX(Pricebook!$L$2:$L$1401,MATCH(D10878,Pricebook!$A$2:$A$1401,0))</f>
        <v>5</v>
      </c>
      <c r="L10878" s="19" t="n">
        <f aca="false">ROUND(F10878*K10878,2)</f>
        <v>65</v>
      </c>
      <c r="M10878" s="24" t="n">
        <f aca="false">DATE(YEAR(C10878),MONTH(C10878),1)</f>
        <v>46266</v>
      </c>
    </row>
    <row r="10879" customFormat="false" ht="15" hidden="false" customHeight="false" outlineLevel="0" collapsed="false">
      <c r="A10879" s="21" t="s">
        <v>4252</v>
      </c>
      <c r="B10879" s="21" t="s">
        <v>3202</v>
      </c>
      <c r="C10879" s="23" t="n">
        <v>46294</v>
      </c>
      <c r="D10879" s="21" t="s">
        <v>2333</v>
      </c>
      <c r="E10879" s="21" t="s">
        <v>2202</v>
      </c>
      <c r="F10879" s="12" t="n">
        <v>4</v>
      </c>
      <c r="G10879" s="19" t="n">
        <v>41.9</v>
      </c>
      <c r="H10879" s="19" t="n">
        <v>25.71</v>
      </c>
      <c r="I10879" s="19" t="n">
        <f aca="false">ROUND(F10879*G10879,2)</f>
        <v>167.6</v>
      </c>
      <c r="J10879" s="19" t="n">
        <f aca="false">ROUND(F10879*H10879,2)</f>
        <v>102.84</v>
      </c>
      <c r="K10879" s="19" t="n">
        <f aca="false">INDEX(Pricebook!$L$2:$L$1401,MATCH(D10879,Pricebook!$A$2:$A$1401,0))</f>
        <v>44.35</v>
      </c>
      <c r="L10879" s="19" t="n">
        <f aca="false">ROUND(F10879*K10879,2)</f>
        <v>177.4</v>
      </c>
      <c r="M10879" s="24" t="n">
        <f aca="false">DATE(YEAR(C10879),MONTH(C10879),1)</f>
        <v>46266</v>
      </c>
    </row>
    <row r="10880" customFormat="false" ht="15" hidden="false" customHeight="false" outlineLevel="0" collapsed="false">
      <c r="A10880" s="21" t="s">
        <v>4253</v>
      </c>
      <c r="B10880" s="21" t="s">
        <v>4254</v>
      </c>
      <c r="C10880" s="23" t="n">
        <v>46294</v>
      </c>
      <c r="D10880" s="21" t="s">
        <v>2388</v>
      </c>
      <c r="E10880" s="21" t="s">
        <v>2202</v>
      </c>
      <c r="F10880" s="12" t="n">
        <v>13</v>
      </c>
      <c r="G10880" s="19" t="n">
        <v>4.7</v>
      </c>
      <c r="H10880" s="19" t="n">
        <v>2.9</v>
      </c>
      <c r="I10880" s="19" t="n">
        <f aca="false">ROUND(F10880*G10880,2)</f>
        <v>61.1</v>
      </c>
      <c r="J10880" s="19" t="n">
        <f aca="false">ROUND(F10880*H10880,2)</f>
        <v>37.7</v>
      </c>
      <c r="K10880" s="19" t="n">
        <f aca="false">INDEX(Pricebook!$L$2:$L$1401,MATCH(D10880,Pricebook!$A$2:$A$1401,0))</f>
        <v>5</v>
      </c>
      <c r="L10880" s="19" t="n">
        <f aca="false">ROUND(F10880*K10880,2)</f>
        <v>65</v>
      </c>
      <c r="M10880" s="24" t="n">
        <f aca="false">DATE(YEAR(C10880),MONTH(C10880),1)</f>
        <v>46266</v>
      </c>
    </row>
    <row r="10881" customFormat="false" ht="15" hidden="false" customHeight="false" outlineLevel="0" collapsed="false">
      <c r="A10881" s="21" t="s">
        <v>4253</v>
      </c>
      <c r="B10881" s="21" t="s">
        <v>4254</v>
      </c>
      <c r="C10881" s="23" t="n">
        <v>46294</v>
      </c>
      <c r="D10881" s="21" t="s">
        <v>1691</v>
      </c>
      <c r="E10881" s="21" t="s">
        <v>1452</v>
      </c>
      <c r="F10881" s="12" t="n">
        <v>5</v>
      </c>
      <c r="G10881" s="19" t="n">
        <v>83.75</v>
      </c>
      <c r="H10881" s="19" t="n">
        <v>52.36</v>
      </c>
      <c r="I10881" s="19" t="n">
        <f aca="false">ROUND(F10881*G10881,2)</f>
        <v>418.75</v>
      </c>
      <c r="J10881" s="19" t="n">
        <f aca="false">ROUND(F10881*H10881,2)</f>
        <v>261.8</v>
      </c>
      <c r="K10881" s="19" t="n">
        <f aca="false">INDEX(Pricebook!$L$2:$L$1401,MATCH(D10881,Pricebook!$A$2:$A$1401,0))</f>
        <v>87.3</v>
      </c>
      <c r="L10881" s="19" t="n">
        <f aca="false">ROUND(F10881*K10881,2)</f>
        <v>436.5</v>
      </c>
      <c r="M10881" s="24" t="n">
        <f aca="false">DATE(YEAR(C10881),MONTH(C10881),1)</f>
        <v>46266</v>
      </c>
    </row>
    <row r="10882" customFormat="false" ht="15" hidden="false" customHeight="false" outlineLevel="0" collapsed="false">
      <c r="A10882" s="21" t="s">
        <v>4253</v>
      </c>
      <c r="B10882" s="21" t="s">
        <v>4254</v>
      </c>
      <c r="C10882" s="23" t="n">
        <v>46294</v>
      </c>
      <c r="D10882" s="21" t="s">
        <v>386</v>
      </c>
      <c r="E10882" s="21" t="s">
        <v>366</v>
      </c>
      <c r="F10882" s="12" t="n">
        <v>5</v>
      </c>
      <c r="G10882" s="19" t="n">
        <v>6.6</v>
      </c>
      <c r="H10882" s="19" t="n">
        <v>4.81</v>
      </c>
      <c r="I10882" s="19" t="n">
        <f aca="false">ROUND(F10882*G10882,2)</f>
        <v>33</v>
      </c>
      <c r="J10882" s="19" t="n">
        <f aca="false">ROUND(F10882*H10882,2)</f>
        <v>24.05</v>
      </c>
      <c r="K10882" s="19" t="n">
        <f aca="false">INDEX(Pricebook!$L$2:$L$1401,MATCH(D10882,Pricebook!$A$2:$A$1401,0))</f>
        <v>7.2</v>
      </c>
      <c r="L10882" s="19" t="n">
        <f aca="false">ROUND(F10882*K10882,2)</f>
        <v>36</v>
      </c>
      <c r="M10882" s="24" t="n">
        <f aca="false">DATE(YEAR(C10882),MONTH(C10882),1)</f>
        <v>46266</v>
      </c>
    </row>
    <row r="10883" customFormat="false" ht="15" hidden="false" customHeight="false" outlineLevel="0" collapsed="false">
      <c r="A10883" s="21" t="s">
        <v>4253</v>
      </c>
      <c r="B10883" s="21" t="s">
        <v>4254</v>
      </c>
      <c r="C10883" s="23" t="n">
        <v>46294</v>
      </c>
      <c r="D10883" s="21" t="s">
        <v>2712</v>
      </c>
      <c r="E10883" s="21" t="s">
        <v>2587</v>
      </c>
      <c r="F10883" s="12" t="n">
        <v>1</v>
      </c>
      <c r="G10883" s="19" t="n">
        <v>311.65</v>
      </c>
      <c r="H10883" s="19" t="n">
        <v>209.52</v>
      </c>
      <c r="I10883" s="19" t="n">
        <f aca="false">ROUND(F10883*G10883,2)</f>
        <v>311.65</v>
      </c>
      <c r="J10883" s="19" t="n">
        <f aca="false">ROUND(F10883*H10883,2)</f>
        <v>209.52</v>
      </c>
      <c r="K10883" s="19" t="n">
        <f aca="false">INDEX(Pricebook!$L$2:$L$1401,MATCH(D10883,Pricebook!$A$2:$A$1401,0))</f>
        <v>337.95</v>
      </c>
      <c r="L10883" s="19" t="n">
        <f aca="false">ROUND(F10883*K10883,2)</f>
        <v>337.95</v>
      </c>
      <c r="M10883" s="24" t="n">
        <f aca="false">DATE(YEAR(C10883),MONTH(C10883),1)</f>
        <v>46266</v>
      </c>
    </row>
    <row r="10884" customFormat="false" ht="15" hidden="false" customHeight="false" outlineLevel="0" collapsed="false">
      <c r="A10884" s="21" t="s">
        <v>4253</v>
      </c>
      <c r="B10884" s="21" t="s">
        <v>4254</v>
      </c>
      <c r="C10884" s="23" t="n">
        <v>46294</v>
      </c>
      <c r="D10884" s="21" t="s">
        <v>2218</v>
      </c>
      <c r="E10884" s="21" t="s">
        <v>2202</v>
      </c>
      <c r="F10884" s="12" t="n">
        <v>8</v>
      </c>
      <c r="G10884" s="19" t="n">
        <v>6.05</v>
      </c>
      <c r="H10884" s="19" t="n">
        <v>4.16</v>
      </c>
      <c r="I10884" s="19" t="n">
        <f aca="false">ROUND(F10884*G10884,2)</f>
        <v>48.4</v>
      </c>
      <c r="J10884" s="19" t="n">
        <f aca="false">ROUND(F10884*H10884,2)</f>
        <v>33.28</v>
      </c>
      <c r="K10884" s="19" t="n">
        <f aca="false">INDEX(Pricebook!$L$2:$L$1401,MATCH(D10884,Pricebook!$A$2:$A$1401,0))</f>
        <v>6.4</v>
      </c>
      <c r="L10884" s="19" t="n">
        <f aca="false">ROUND(F10884*K10884,2)</f>
        <v>51.2</v>
      </c>
      <c r="M10884" s="24" t="n">
        <f aca="false">DATE(YEAR(C10884),MONTH(C10884),1)</f>
        <v>46266</v>
      </c>
    </row>
    <row r="10885" customFormat="false" ht="15" hidden="false" customHeight="false" outlineLevel="0" collapsed="false">
      <c r="A10885" s="21" t="s">
        <v>4253</v>
      </c>
      <c r="B10885" s="21" t="s">
        <v>4254</v>
      </c>
      <c r="C10885" s="23" t="n">
        <v>46294</v>
      </c>
      <c r="D10885" s="21" t="s">
        <v>615</v>
      </c>
      <c r="E10885" s="21" t="s">
        <v>366</v>
      </c>
      <c r="F10885" s="12" t="n">
        <v>2</v>
      </c>
      <c r="G10885" s="19" t="n">
        <v>72.55</v>
      </c>
      <c r="H10885" s="19" t="n">
        <v>52.66</v>
      </c>
      <c r="I10885" s="19" t="n">
        <f aca="false">ROUND(F10885*G10885,2)</f>
        <v>145.1</v>
      </c>
      <c r="J10885" s="19" t="n">
        <f aca="false">ROUND(F10885*H10885,2)</f>
        <v>105.32</v>
      </c>
      <c r="K10885" s="19" t="n">
        <f aca="false">INDEX(Pricebook!$L$2:$L$1401,MATCH(D10885,Pricebook!$A$2:$A$1401,0))</f>
        <v>78.6</v>
      </c>
      <c r="L10885" s="19" t="n">
        <f aca="false">ROUND(F10885*K10885,2)</f>
        <v>157.2</v>
      </c>
      <c r="M10885" s="24" t="n">
        <f aca="false">DATE(YEAR(C10885),MONTH(C10885),1)</f>
        <v>46266</v>
      </c>
    </row>
    <row r="10886" customFormat="false" ht="15" hidden="false" customHeight="false" outlineLevel="0" collapsed="false">
      <c r="A10886" s="21" t="s">
        <v>4253</v>
      </c>
      <c r="B10886" s="21" t="s">
        <v>4254</v>
      </c>
      <c r="C10886" s="23" t="n">
        <v>46294</v>
      </c>
      <c r="D10886" s="21" t="s">
        <v>2262</v>
      </c>
      <c r="E10886" s="21" t="s">
        <v>2202</v>
      </c>
      <c r="F10886" s="12" t="n">
        <v>3</v>
      </c>
      <c r="G10886" s="19" t="n">
        <v>41.5</v>
      </c>
      <c r="H10886" s="19" t="n">
        <v>27.14</v>
      </c>
      <c r="I10886" s="19" t="n">
        <f aca="false">ROUND(F10886*G10886,2)</f>
        <v>124.5</v>
      </c>
      <c r="J10886" s="19" t="n">
        <f aca="false">ROUND(F10886*H10886,2)</f>
        <v>81.42</v>
      </c>
      <c r="K10886" s="19" t="n">
        <f aca="false">INDEX(Pricebook!$L$2:$L$1401,MATCH(D10886,Pricebook!$A$2:$A$1401,0))</f>
        <v>44.5</v>
      </c>
      <c r="L10886" s="19" t="n">
        <f aca="false">ROUND(F10886*K10886,2)</f>
        <v>133.5</v>
      </c>
      <c r="M10886" s="24" t="n">
        <f aca="false">DATE(YEAR(C10886),MONTH(C10886),1)</f>
        <v>46266</v>
      </c>
    </row>
    <row r="10887" customFormat="false" ht="15" hidden="false" customHeight="false" outlineLevel="0" collapsed="false">
      <c r="A10887" s="21" t="s">
        <v>4253</v>
      </c>
      <c r="B10887" s="21" t="s">
        <v>4254</v>
      </c>
      <c r="C10887" s="23" t="n">
        <v>46294</v>
      </c>
      <c r="D10887" s="21" t="s">
        <v>957</v>
      </c>
      <c r="E10887" s="21" t="s">
        <v>366</v>
      </c>
      <c r="F10887" s="12" t="n">
        <v>1</v>
      </c>
      <c r="G10887" s="19" t="n">
        <v>20.9</v>
      </c>
      <c r="H10887" s="19" t="n">
        <v>14.96</v>
      </c>
      <c r="I10887" s="19" t="n">
        <f aca="false">ROUND(F10887*G10887,2)</f>
        <v>20.9</v>
      </c>
      <c r="J10887" s="19" t="n">
        <f aca="false">ROUND(F10887*H10887,2)</f>
        <v>14.96</v>
      </c>
      <c r="K10887" s="19" t="n">
        <f aca="false">INDEX(Pricebook!$L$2:$L$1401,MATCH(D10887,Pricebook!$A$2:$A$1401,0))</f>
        <v>22.35</v>
      </c>
      <c r="L10887" s="19" t="n">
        <f aca="false">ROUND(F10887*K10887,2)</f>
        <v>22.35</v>
      </c>
      <c r="M10887" s="24" t="n">
        <f aca="false">DATE(YEAR(C10887),MONTH(C10887),1)</f>
        <v>46266</v>
      </c>
    </row>
    <row r="10888" customFormat="false" ht="15" hidden="false" customHeight="false" outlineLevel="0" collapsed="false">
      <c r="A10888" s="21" t="s">
        <v>4253</v>
      </c>
      <c r="B10888" s="21" t="s">
        <v>4254</v>
      </c>
      <c r="C10888" s="23" t="n">
        <v>46294</v>
      </c>
      <c r="D10888" s="21" t="s">
        <v>2688</v>
      </c>
      <c r="E10888" s="21" t="s">
        <v>2587</v>
      </c>
      <c r="F10888" s="12" t="n">
        <v>7</v>
      </c>
      <c r="G10888" s="19" t="n">
        <v>8.8</v>
      </c>
      <c r="H10888" s="19" t="n">
        <v>5.85</v>
      </c>
      <c r="I10888" s="19" t="n">
        <f aca="false">ROUND(F10888*G10888,2)</f>
        <v>61.6</v>
      </c>
      <c r="J10888" s="19" t="n">
        <f aca="false">ROUND(F10888*H10888,2)</f>
        <v>40.95</v>
      </c>
      <c r="K10888" s="19" t="n">
        <f aca="false">INDEX(Pricebook!$L$2:$L$1401,MATCH(D10888,Pricebook!$A$2:$A$1401,0))</f>
        <v>9.45</v>
      </c>
      <c r="L10888" s="19" t="n">
        <f aca="false">ROUND(F10888*K10888,2)</f>
        <v>66.15</v>
      </c>
      <c r="M10888" s="24" t="n">
        <f aca="false">DATE(YEAR(C10888),MONTH(C10888),1)</f>
        <v>46266</v>
      </c>
    </row>
    <row r="10889" customFormat="false" ht="15" hidden="false" customHeight="false" outlineLevel="0" collapsed="false">
      <c r="A10889" s="21" t="s">
        <v>4253</v>
      </c>
      <c r="B10889" s="21" t="s">
        <v>4254</v>
      </c>
      <c r="C10889" s="23" t="n">
        <v>46294</v>
      </c>
      <c r="D10889" s="21" t="s">
        <v>1614</v>
      </c>
      <c r="E10889" s="21" t="s">
        <v>1452</v>
      </c>
      <c r="F10889" s="12" t="n">
        <v>1</v>
      </c>
      <c r="G10889" s="19" t="n">
        <v>23.35</v>
      </c>
      <c r="H10889" s="19" t="n">
        <v>14.38</v>
      </c>
      <c r="I10889" s="19" t="n">
        <f aca="false">ROUND(F10889*G10889,2)</f>
        <v>23.35</v>
      </c>
      <c r="J10889" s="19" t="n">
        <f aca="false">ROUND(F10889*H10889,2)</f>
        <v>14.38</v>
      </c>
      <c r="K10889" s="19" t="n">
        <f aca="false">INDEX(Pricebook!$L$2:$L$1401,MATCH(D10889,Pricebook!$A$2:$A$1401,0))</f>
        <v>24</v>
      </c>
      <c r="L10889" s="19" t="n">
        <f aca="false">ROUND(F10889*K10889,2)</f>
        <v>24</v>
      </c>
      <c r="M10889" s="24" t="n">
        <f aca="false">DATE(YEAR(C10889),MONTH(C10889),1)</f>
        <v>46266</v>
      </c>
    </row>
    <row r="10890" customFormat="false" ht="15" hidden="false" customHeight="false" outlineLevel="0" collapsed="false">
      <c r="A10890" s="21" t="s">
        <v>4253</v>
      </c>
      <c r="B10890" s="21" t="s">
        <v>4254</v>
      </c>
      <c r="C10890" s="23" t="n">
        <v>46294</v>
      </c>
      <c r="D10890" s="21" t="s">
        <v>2281</v>
      </c>
      <c r="E10890" s="21" t="s">
        <v>2202</v>
      </c>
      <c r="F10890" s="12" t="n">
        <v>3</v>
      </c>
      <c r="G10890" s="19" t="n">
        <v>89.7</v>
      </c>
      <c r="H10890" s="19" t="n">
        <v>55.82</v>
      </c>
      <c r="I10890" s="19" t="n">
        <f aca="false">ROUND(F10890*G10890,2)</f>
        <v>269.1</v>
      </c>
      <c r="J10890" s="19" t="n">
        <f aca="false">ROUND(F10890*H10890,2)</f>
        <v>167.46</v>
      </c>
      <c r="K10890" s="19" t="n">
        <f aca="false">INDEX(Pricebook!$L$2:$L$1401,MATCH(D10890,Pricebook!$A$2:$A$1401,0))</f>
        <v>96.25</v>
      </c>
      <c r="L10890" s="19" t="n">
        <f aca="false">ROUND(F10890*K10890,2)</f>
        <v>288.75</v>
      </c>
      <c r="M10890" s="24" t="n">
        <f aca="false">DATE(YEAR(C10890),MONTH(C10890),1)</f>
        <v>46266</v>
      </c>
    </row>
    <row r="10891" customFormat="false" ht="15" hidden="false" customHeight="false" outlineLevel="0" collapsed="false">
      <c r="A10891" s="21" t="s">
        <v>4253</v>
      </c>
      <c r="B10891" s="21" t="s">
        <v>4254</v>
      </c>
      <c r="C10891" s="23" t="n">
        <v>46294</v>
      </c>
      <c r="D10891" s="21" t="s">
        <v>2716</v>
      </c>
      <c r="E10891" s="21" t="s">
        <v>2587</v>
      </c>
      <c r="F10891" s="12" t="n">
        <v>8</v>
      </c>
      <c r="G10891" s="19" t="n">
        <v>5.5</v>
      </c>
      <c r="H10891" s="19" t="n">
        <v>3.66</v>
      </c>
      <c r="I10891" s="19" t="n">
        <f aca="false">ROUND(F10891*G10891,2)</f>
        <v>44</v>
      </c>
      <c r="J10891" s="19" t="n">
        <f aca="false">ROUND(F10891*H10891,2)</f>
        <v>29.28</v>
      </c>
      <c r="K10891" s="19" t="n">
        <f aca="false">INDEX(Pricebook!$L$2:$L$1401,MATCH(D10891,Pricebook!$A$2:$A$1401,0))</f>
        <v>5.95</v>
      </c>
      <c r="L10891" s="19" t="n">
        <f aca="false">ROUND(F10891*K10891,2)</f>
        <v>47.6</v>
      </c>
      <c r="M10891" s="24" t="n">
        <f aca="false">DATE(YEAR(C10891),MONTH(C10891),1)</f>
        <v>46266</v>
      </c>
    </row>
    <row r="10892" customFormat="false" ht="15" hidden="false" customHeight="false" outlineLevel="0" collapsed="false">
      <c r="A10892" s="21" t="s">
        <v>4253</v>
      </c>
      <c r="B10892" s="21" t="s">
        <v>4254</v>
      </c>
      <c r="C10892" s="23" t="n">
        <v>46294</v>
      </c>
      <c r="D10892" s="21" t="s">
        <v>2704</v>
      </c>
      <c r="E10892" s="21" t="s">
        <v>2587</v>
      </c>
      <c r="F10892" s="12" t="n">
        <v>9</v>
      </c>
      <c r="G10892" s="19" t="n">
        <v>7.3</v>
      </c>
      <c r="H10892" s="19" t="n">
        <v>5.51</v>
      </c>
      <c r="I10892" s="19" t="n">
        <f aca="false">ROUND(F10892*G10892,2)</f>
        <v>65.7</v>
      </c>
      <c r="J10892" s="19" t="n">
        <f aca="false">ROUND(F10892*H10892,2)</f>
        <v>49.59</v>
      </c>
      <c r="K10892" s="19" t="n">
        <f aca="false">INDEX(Pricebook!$L$2:$L$1401,MATCH(D10892,Pricebook!$A$2:$A$1401,0))</f>
        <v>7.8</v>
      </c>
      <c r="L10892" s="19" t="n">
        <f aca="false">ROUND(F10892*K10892,2)</f>
        <v>70.2</v>
      </c>
      <c r="M10892" s="24" t="n">
        <f aca="false">DATE(YEAR(C10892),MONTH(C10892),1)</f>
        <v>46266</v>
      </c>
    </row>
    <row r="10893" customFormat="false" ht="15" hidden="false" customHeight="false" outlineLevel="0" collapsed="false">
      <c r="A10893" s="21" t="s">
        <v>4255</v>
      </c>
      <c r="B10893" s="21" t="s">
        <v>3541</v>
      </c>
      <c r="C10893" s="23" t="n">
        <v>46294</v>
      </c>
      <c r="D10893" s="21" t="s">
        <v>2826</v>
      </c>
      <c r="E10893" s="21" t="s">
        <v>2748</v>
      </c>
      <c r="F10893" s="12" t="n">
        <v>6</v>
      </c>
      <c r="G10893" s="19" t="n">
        <v>25.5</v>
      </c>
      <c r="H10893" s="19" t="n">
        <v>15.3</v>
      </c>
      <c r="I10893" s="19" t="n">
        <f aca="false">ROUND(F10893*G10893,2)</f>
        <v>153</v>
      </c>
      <c r="J10893" s="19" t="n">
        <f aca="false">ROUND(F10893*H10893,2)</f>
        <v>91.8</v>
      </c>
      <c r="K10893" s="19" t="n">
        <f aca="false">INDEX(Pricebook!$L$2:$L$1401,MATCH(D10893,Pricebook!$A$2:$A$1401,0))</f>
        <v>27.85</v>
      </c>
      <c r="L10893" s="19" t="n">
        <f aca="false">ROUND(F10893*K10893,2)</f>
        <v>167.1</v>
      </c>
      <c r="M10893" s="24" t="n">
        <f aca="false">DATE(YEAR(C10893),MONTH(C10893),1)</f>
        <v>46266</v>
      </c>
    </row>
    <row r="10894" customFormat="false" ht="15" hidden="false" customHeight="false" outlineLevel="0" collapsed="false">
      <c r="A10894" s="21" t="s">
        <v>4255</v>
      </c>
      <c r="B10894" s="21" t="s">
        <v>3541</v>
      </c>
      <c r="C10894" s="23" t="n">
        <v>46294</v>
      </c>
      <c r="D10894" s="21" t="s">
        <v>2932</v>
      </c>
      <c r="E10894" s="21" t="s">
        <v>2748</v>
      </c>
      <c r="F10894" s="12" t="n">
        <v>3</v>
      </c>
      <c r="G10894" s="19" t="n">
        <v>101.4</v>
      </c>
      <c r="H10894" s="19" t="n">
        <v>64.85</v>
      </c>
      <c r="I10894" s="19" t="n">
        <f aca="false">ROUND(F10894*G10894,2)</f>
        <v>304.2</v>
      </c>
      <c r="J10894" s="19" t="n">
        <f aca="false">ROUND(F10894*H10894,2)</f>
        <v>194.55</v>
      </c>
      <c r="K10894" s="19" t="n">
        <f aca="false">INDEX(Pricebook!$L$2:$L$1401,MATCH(D10894,Pricebook!$A$2:$A$1401,0))</f>
        <v>109.95</v>
      </c>
      <c r="L10894" s="19" t="n">
        <f aca="false">ROUND(F10894*K10894,2)</f>
        <v>329.85</v>
      </c>
      <c r="M10894" s="24" t="n">
        <f aca="false">DATE(YEAR(C10894),MONTH(C10894),1)</f>
        <v>46266</v>
      </c>
    </row>
    <row r="10895" customFormat="false" ht="15" hidden="false" customHeight="false" outlineLevel="0" collapsed="false">
      <c r="A10895" s="21" t="s">
        <v>4255</v>
      </c>
      <c r="B10895" s="21" t="s">
        <v>3541</v>
      </c>
      <c r="C10895" s="23" t="n">
        <v>46294</v>
      </c>
      <c r="D10895" s="21" t="s">
        <v>2946</v>
      </c>
      <c r="E10895" s="21" t="s">
        <v>2748</v>
      </c>
      <c r="F10895" s="12" t="n">
        <v>6</v>
      </c>
      <c r="G10895" s="19" t="n">
        <v>9.3</v>
      </c>
      <c r="H10895" s="19" t="n">
        <v>5.53</v>
      </c>
      <c r="I10895" s="19" t="n">
        <f aca="false">ROUND(F10895*G10895,2)</f>
        <v>55.8</v>
      </c>
      <c r="J10895" s="19" t="n">
        <f aca="false">ROUND(F10895*H10895,2)</f>
        <v>33.18</v>
      </c>
      <c r="K10895" s="19" t="n">
        <f aca="false">INDEX(Pricebook!$L$2:$L$1401,MATCH(D10895,Pricebook!$A$2:$A$1401,0))</f>
        <v>10.1</v>
      </c>
      <c r="L10895" s="19" t="n">
        <f aca="false">ROUND(F10895*K10895,2)</f>
        <v>60.6</v>
      </c>
      <c r="M10895" s="24" t="n">
        <f aca="false">DATE(YEAR(C10895),MONTH(C10895),1)</f>
        <v>46266</v>
      </c>
    </row>
    <row r="10896" customFormat="false" ht="15" hidden="false" customHeight="false" outlineLevel="0" collapsed="false">
      <c r="A10896" s="21" t="s">
        <v>4255</v>
      </c>
      <c r="B10896" s="21" t="s">
        <v>3541</v>
      </c>
      <c r="C10896" s="23" t="n">
        <v>46294</v>
      </c>
      <c r="D10896" s="21" t="s">
        <v>2926</v>
      </c>
      <c r="E10896" s="21" t="s">
        <v>2748</v>
      </c>
      <c r="F10896" s="12" t="n">
        <v>10</v>
      </c>
      <c r="G10896" s="19" t="n">
        <v>5.9</v>
      </c>
      <c r="H10896" s="19" t="n">
        <v>3.53</v>
      </c>
      <c r="I10896" s="19" t="n">
        <f aca="false">ROUND(F10896*G10896,2)</f>
        <v>59</v>
      </c>
      <c r="J10896" s="19" t="n">
        <f aca="false">ROUND(F10896*H10896,2)</f>
        <v>35.3</v>
      </c>
      <c r="K10896" s="19" t="n">
        <f aca="false">INDEX(Pricebook!$L$2:$L$1401,MATCH(D10896,Pricebook!$A$2:$A$1401,0))</f>
        <v>6.45</v>
      </c>
      <c r="L10896" s="19" t="n">
        <f aca="false">ROUND(F10896*K10896,2)</f>
        <v>64.5</v>
      </c>
      <c r="M10896" s="24" t="n">
        <f aca="false">DATE(YEAR(C10896),MONTH(C10896),1)</f>
        <v>46266</v>
      </c>
    </row>
    <row r="10897" customFormat="false" ht="15" hidden="false" customHeight="false" outlineLevel="0" collapsed="false">
      <c r="A10897" s="21" t="s">
        <v>4255</v>
      </c>
      <c r="B10897" s="21" t="s">
        <v>3541</v>
      </c>
      <c r="C10897" s="23" t="n">
        <v>46294</v>
      </c>
      <c r="D10897" s="21" t="s">
        <v>645</v>
      </c>
      <c r="E10897" s="21" t="s">
        <v>366</v>
      </c>
      <c r="F10897" s="12" t="n">
        <v>1</v>
      </c>
      <c r="G10897" s="19" t="n">
        <v>143.75</v>
      </c>
      <c r="H10897" s="19" t="n">
        <v>119.05</v>
      </c>
      <c r="I10897" s="19" t="n">
        <f aca="false">ROUND(F10897*G10897,2)</f>
        <v>143.75</v>
      </c>
      <c r="J10897" s="19" t="n">
        <f aca="false">ROUND(F10897*H10897,2)</f>
        <v>119.05</v>
      </c>
      <c r="K10897" s="19" t="n">
        <f aca="false">INDEX(Pricebook!$L$2:$L$1401,MATCH(D10897,Pricebook!$A$2:$A$1401,0))</f>
        <v>156.65</v>
      </c>
      <c r="L10897" s="19" t="n">
        <f aca="false">ROUND(F10897*K10897,2)</f>
        <v>156.65</v>
      </c>
      <c r="M10897" s="24" t="n">
        <f aca="false">DATE(YEAR(C10897),MONTH(C10897),1)</f>
        <v>46266</v>
      </c>
    </row>
    <row r="10898" customFormat="false" ht="15" hidden="false" customHeight="false" outlineLevel="0" collapsed="false">
      <c r="A10898" s="21" t="s">
        <v>4255</v>
      </c>
      <c r="B10898" s="21" t="s">
        <v>3541</v>
      </c>
      <c r="C10898" s="23" t="n">
        <v>46294</v>
      </c>
      <c r="D10898" s="21" t="s">
        <v>2485</v>
      </c>
      <c r="E10898" s="21" t="s">
        <v>2466</v>
      </c>
      <c r="F10898" s="12" t="n">
        <v>1</v>
      </c>
      <c r="G10898" s="19" t="n">
        <v>99.7</v>
      </c>
      <c r="H10898" s="19" t="n">
        <v>66.76</v>
      </c>
      <c r="I10898" s="19" t="n">
        <f aca="false">ROUND(F10898*G10898,2)</f>
        <v>99.7</v>
      </c>
      <c r="J10898" s="19" t="n">
        <f aca="false">ROUND(F10898*H10898,2)</f>
        <v>66.76</v>
      </c>
      <c r="K10898" s="19" t="n">
        <f aca="false">INDEX(Pricebook!$L$2:$L$1401,MATCH(D10898,Pricebook!$A$2:$A$1401,0))</f>
        <v>102.75</v>
      </c>
      <c r="L10898" s="19" t="n">
        <f aca="false">ROUND(F10898*K10898,2)</f>
        <v>102.75</v>
      </c>
      <c r="M10898" s="24" t="n">
        <f aca="false">DATE(YEAR(C10898),MONTH(C10898),1)</f>
        <v>46266</v>
      </c>
    </row>
    <row r="10899" customFormat="false" ht="15" hidden="false" customHeight="false" outlineLevel="0" collapsed="false">
      <c r="A10899" s="21" t="s">
        <v>4255</v>
      </c>
      <c r="B10899" s="21" t="s">
        <v>3541</v>
      </c>
      <c r="C10899" s="23" t="n">
        <v>46294</v>
      </c>
      <c r="D10899" s="21" t="s">
        <v>2583</v>
      </c>
      <c r="E10899" s="21" t="s">
        <v>2466</v>
      </c>
      <c r="F10899" s="12" t="n">
        <v>1</v>
      </c>
      <c r="G10899" s="19" t="n">
        <v>124.3</v>
      </c>
      <c r="H10899" s="19" t="n">
        <v>81.42</v>
      </c>
      <c r="I10899" s="19" t="n">
        <f aca="false">ROUND(F10899*G10899,2)</f>
        <v>124.3</v>
      </c>
      <c r="J10899" s="19" t="n">
        <f aca="false">ROUND(F10899*H10899,2)</f>
        <v>81.42</v>
      </c>
      <c r="K10899" s="19" t="n">
        <f aca="false">INDEX(Pricebook!$L$2:$L$1401,MATCH(D10899,Pricebook!$A$2:$A$1401,0))</f>
        <v>129.25</v>
      </c>
      <c r="L10899" s="19" t="n">
        <f aca="false">ROUND(F10899*K10899,2)</f>
        <v>129.25</v>
      </c>
      <c r="M10899" s="24" t="n">
        <f aca="false">DATE(YEAR(C10899),MONTH(C10899),1)</f>
        <v>46266</v>
      </c>
    </row>
    <row r="10900" customFormat="false" ht="15" hidden="false" customHeight="false" outlineLevel="0" collapsed="false">
      <c r="A10900" s="21" t="s">
        <v>4255</v>
      </c>
      <c r="B10900" s="21" t="s">
        <v>3541</v>
      </c>
      <c r="C10900" s="23" t="n">
        <v>46294</v>
      </c>
      <c r="D10900" s="21" t="s">
        <v>2884</v>
      </c>
      <c r="E10900" s="21" t="s">
        <v>2748</v>
      </c>
      <c r="F10900" s="12" t="n">
        <v>6</v>
      </c>
      <c r="G10900" s="19" t="n">
        <v>19.2</v>
      </c>
      <c r="H10900" s="19" t="n">
        <v>12.63</v>
      </c>
      <c r="I10900" s="19" t="n">
        <f aca="false">ROUND(F10900*G10900,2)</f>
        <v>115.2</v>
      </c>
      <c r="J10900" s="19" t="n">
        <f aca="false">ROUND(F10900*H10900,2)</f>
        <v>75.78</v>
      </c>
      <c r="K10900" s="19" t="n">
        <f aca="false">INDEX(Pricebook!$L$2:$L$1401,MATCH(D10900,Pricebook!$A$2:$A$1401,0))</f>
        <v>21.05</v>
      </c>
      <c r="L10900" s="19" t="n">
        <f aca="false">ROUND(F10900*K10900,2)</f>
        <v>126.3</v>
      </c>
      <c r="M10900" s="24" t="n">
        <f aca="false">DATE(YEAR(C10900),MONTH(C10900),1)</f>
        <v>46266</v>
      </c>
    </row>
    <row r="10901" customFormat="false" ht="15" hidden="false" customHeight="false" outlineLevel="0" collapsed="false">
      <c r="A10901" s="21" t="s">
        <v>4255</v>
      </c>
      <c r="B10901" s="21" t="s">
        <v>3541</v>
      </c>
      <c r="C10901" s="23" t="n">
        <v>46294</v>
      </c>
      <c r="D10901" s="21" t="s">
        <v>2906</v>
      </c>
      <c r="E10901" s="21" t="s">
        <v>2748</v>
      </c>
      <c r="F10901" s="12" t="n">
        <v>9</v>
      </c>
      <c r="G10901" s="19" t="n">
        <v>2.95</v>
      </c>
      <c r="H10901" s="19" t="n">
        <v>1.77</v>
      </c>
      <c r="I10901" s="19" t="n">
        <f aca="false">ROUND(F10901*G10901,2)</f>
        <v>26.55</v>
      </c>
      <c r="J10901" s="19" t="n">
        <f aca="false">ROUND(F10901*H10901,2)</f>
        <v>15.93</v>
      </c>
      <c r="K10901" s="19" t="n">
        <f aca="false">INDEX(Pricebook!$L$2:$L$1401,MATCH(D10901,Pricebook!$A$2:$A$1401,0))</f>
        <v>3.25</v>
      </c>
      <c r="L10901" s="19" t="n">
        <f aca="false">ROUND(F10901*K10901,2)</f>
        <v>29.25</v>
      </c>
      <c r="M10901" s="24" t="n">
        <f aca="false">DATE(YEAR(C10901),MONTH(C10901),1)</f>
        <v>46266</v>
      </c>
    </row>
    <row r="10902" customFormat="false" ht="15" hidden="false" customHeight="false" outlineLevel="0" collapsed="false">
      <c r="A10902" s="21" t="s">
        <v>4255</v>
      </c>
      <c r="B10902" s="21" t="s">
        <v>3541</v>
      </c>
      <c r="C10902" s="23" t="n">
        <v>46294</v>
      </c>
      <c r="D10902" s="21" t="s">
        <v>2938</v>
      </c>
      <c r="E10902" s="21" t="s">
        <v>2748</v>
      </c>
      <c r="F10902" s="12" t="n">
        <v>9</v>
      </c>
      <c r="G10902" s="19" t="n">
        <v>5.9</v>
      </c>
      <c r="H10902" s="19" t="n">
        <v>3.52</v>
      </c>
      <c r="I10902" s="19" t="n">
        <f aca="false">ROUND(F10902*G10902,2)</f>
        <v>53.1</v>
      </c>
      <c r="J10902" s="19" t="n">
        <f aca="false">ROUND(F10902*H10902,2)</f>
        <v>31.68</v>
      </c>
      <c r="K10902" s="19" t="n">
        <f aca="false">INDEX(Pricebook!$L$2:$L$1401,MATCH(D10902,Pricebook!$A$2:$A$1401,0))</f>
        <v>6.4</v>
      </c>
      <c r="L10902" s="19" t="n">
        <f aca="false">ROUND(F10902*K10902,2)</f>
        <v>57.6</v>
      </c>
      <c r="M10902" s="24" t="n">
        <f aca="false">DATE(YEAR(C10902),MONTH(C10902),1)</f>
        <v>46266</v>
      </c>
    </row>
    <row r="10903" customFormat="false" ht="15" hidden="false" customHeight="false" outlineLevel="0" collapsed="false">
      <c r="A10903" s="21" t="s">
        <v>4255</v>
      </c>
      <c r="B10903" s="21" t="s">
        <v>3541</v>
      </c>
      <c r="C10903" s="23" t="n">
        <v>46294</v>
      </c>
      <c r="D10903" s="21" t="s">
        <v>775</v>
      </c>
      <c r="E10903" s="21" t="s">
        <v>366</v>
      </c>
      <c r="F10903" s="12" t="n">
        <v>2</v>
      </c>
      <c r="G10903" s="19" t="n">
        <v>221.65</v>
      </c>
      <c r="H10903" s="19" t="n">
        <v>160.08</v>
      </c>
      <c r="I10903" s="19" t="n">
        <f aca="false">ROUND(F10903*G10903,2)</f>
        <v>443.3</v>
      </c>
      <c r="J10903" s="19" t="n">
        <f aca="false">ROUND(F10903*H10903,2)</f>
        <v>320.16</v>
      </c>
      <c r="K10903" s="19" t="n">
        <f aca="false">INDEX(Pricebook!$L$2:$L$1401,MATCH(D10903,Pricebook!$A$2:$A$1401,0))</f>
        <v>238.95</v>
      </c>
      <c r="L10903" s="19" t="n">
        <f aca="false">ROUND(F10903*K10903,2)</f>
        <v>477.9</v>
      </c>
      <c r="M10903" s="24" t="n">
        <f aca="false">DATE(YEAR(C10903),MONTH(C10903),1)</f>
        <v>46266</v>
      </c>
    </row>
    <row r="10904" customFormat="false" ht="15" hidden="false" customHeight="false" outlineLevel="0" collapsed="false">
      <c r="A10904" s="21" t="s">
        <v>4255</v>
      </c>
      <c r="B10904" s="21" t="s">
        <v>3541</v>
      </c>
      <c r="C10904" s="23" t="n">
        <v>46294</v>
      </c>
      <c r="D10904" s="21" t="s">
        <v>2557</v>
      </c>
      <c r="E10904" s="21" t="s">
        <v>2466</v>
      </c>
      <c r="F10904" s="12" t="n">
        <v>2</v>
      </c>
      <c r="G10904" s="19" t="n">
        <v>354.6</v>
      </c>
      <c r="H10904" s="19" t="n">
        <v>222.59</v>
      </c>
      <c r="I10904" s="19" t="n">
        <f aca="false">ROUND(F10904*G10904,2)</f>
        <v>709.2</v>
      </c>
      <c r="J10904" s="19" t="n">
        <f aca="false">ROUND(F10904*H10904,2)</f>
        <v>445.18</v>
      </c>
      <c r="K10904" s="19" t="n">
        <f aca="false">INDEX(Pricebook!$L$2:$L$1401,MATCH(D10904,Pricebook!$A$2:$A$1401,0))</f>
        <v>371</v>
      </c>
      <c r="L10904" s="19" t="n">
        <f aca="false">ROUND(F10904*K10904,2)</f>
        <v>742</v>
      </c>
      <c r="M10904" s="24" t="n">
        <f aca="false">DATE(YEAR(C10904),MONTH(C10904),1)</f>
        <v>46266</v>
      </c>
    </row>
    <row r="10905" customFormat="false" ht="15" hidden="false" customHeight="false" outlineLevel="0" collapsed="false">
      <c r="A10905" s="21" t="s">
        <v>4255</v>
      </c>
      <c r="B10905" s="21" t="s">
        <v>3541</v>
      </c>
      <c r="C10905" s="23" t="n">
        <v>46294</v>
      </c>
      <c r="D10905" s="21" t="s">
        <v>619</v>
      </c>
      <c r="E10905" s="21" t="s">
        <v>366</v>
      </c>
      <c r="F10905" s="12" t="n">
        <v>3</v>
      </c>
      <c r="G10905" s="19" t="n">
        <v>7.4</v>
      </c>
      <c r="H10905" s="19" t="n">
        <v>5.25</v>
      </c>
      <c r="I10905" s="19" t="n">
        <f aca="false">ROUND(F10905*G10905,2)</f>
        <v>22.2</v>
      </c>
      <c r="J10905" s="19" t="n">
        <f aca="false">ROUND(F10905*H10905,2)</f>
        <v>15.75</v>
      </c>
      <c r="K10905" s="19" t="n">
        <f aca="false">INDEX(Pricebook!$L$2:$L$1401,MATCH(D10905,Pricebook!$A$2:$A$1401,0))</f>
        <v>7.85</v>
      </c>
      <c r="L10905" s="19" t="n">
        <f aca="false">ROUND(F10905*K10905,2)</f>
        <v>23.55</v>
      </c>
      <c r="M10905" s="24" t="n">
        <f aca="false">DATE(YEAR(C10905),MONTH(C10905),1)</f>
        <v>46266</v>
      </c>
    </row>
    <row r="10906" customFormat="false" ht="15" hidden="false" customHeight="false" outlineLevel="0" collapsed="false">
      <c r="A10906" s="21" t="s">
        <v>4255</v>
      </c>
      <c r="B10906" s="21" t="s">
        <v>3541</v>
      </c>
      <c r="C10906" s="23" t="n">
        <v>46294</v>
      </c>
      <c r="D10906" s="21" t="s">
        <v>901</v>
      </c>
      <c r="E10906" s="21" t="s">
        <v>366</v>
      </c>
      <c r="F10906" s="12" t="n">
        <v>3</v>
      </c>
      <c r="G10906" s="19" t="n">
        <v>14.45</v>
      </c>
      <c r="H10906" s="19" t="n">
        <v>10.4</v>
      </c>
      <c r="I10906" s="19" t="n">
        <f aca="false">ROUND(F10906*G10906,2)</f>
        <v>43.35</v>
      </c>
      <c r="J10906" s="19" t="n">
        <f aca="false">ROUND(F10906*H10906,2)</f>
        <v>31.2</v>
      </c>
      <c r="K10906" s="19" t="n">
        <f aca="false">INDEX(Pricebook!$L$2:$L$1401,MATCH(D10906,Pricebook!$A$2:$A$1401,0))</f>
        <v>15.55</v>
      </c>
      <c r="L10906" s="19" t="n">
        <f aca="false">ROUND(F10906*K10906,2)</f>
        <v>46.65</v>
      </c>
      <c r="M10906" s="24" t="n">
        <f aca="false">DATE(YEAR(C10906),MONTH(C10906),1)</f>
        <v>46266</v>
      </c>
    </row>
    <row r="10907" customFormat="false" ht="15" hidden="false" customHeight="false" outlineLevel="0" collapsed="false">
      <c r="A10907" s="21" t="s">
        <v>4255</v>
      </c>
      <c r="B10907" s="21" t="s">
        <v>3541</v>
      </c>
      <c r="C10907" s="23" t="n">
        <v>46294</v>
      </c>
      <c r="D10907" s="21" t="s">
        <v>2948</v>
      </c>
      <c r="E10907" s="21" t="s">
        <v>2748</v>
      </c>
      <c r="F10907" s="12" t="n">
        <v>10</v>
      </c>
      <c r="G10907" s="19" t="n">
        <v>21.85</v>
      </c>
      <c r="H10907" s="19" t="n">
        <v>13.08</v>
      </c>
      <c r="I10907" s="19" t="n">
        <f aca="false">ROUND(F10907*G10907,2)</f>
        <v>218.5</v>
      </c>
      <c r="J10907" s="19" t="n">
        <f aca="false">ROUND(F10907*H10907,2)</f>
        <v>130.8</v>
      </c>
      <c r="K10907" s="19" t="n">
        <f aca="false">INDEX(Pricebook!$L$2:$L$1401,MATCH(D10907,Pricebook!$A$2:$A$1401,0))</f>
        <v>23.8</v>
      </c>
      <c r="L10907" s="19" t="n">
        <f aca="false">ROUND(F10907*K10907,2)</f>
        <v>238</v>
      </c>
      <c r="M10907" s="24" t="n">
        <f aca="false">DATE(YEAR(C10907),MONTH(C10907),1)</f>
        <v>46266</v>
      </c>
    </row>
    <row r="10908" customFormat="false" ht="15" hidden="false" customHeight="false" outlineLevel="0" collapsed="false">
      <c r="A10908" s="21" t="s">
        <v>4256</v>
      </c>
      <c r="B10908" s="21" t="s">
        <v>3109</v>
      </c>
      <c r="C10908" s="23" t="n">
        <v>46294</v>
      </c>
      <c r="D10908" s="21" t="s">
        <v>465</v>
      </c>
      <c r="E10908" s="21" t="s">
        <v>366</v>
      </c>
      <c r="F10908" s="12" t="n">
        <v>1</v>
      </c>
      <c r="G10908" s="19" t="n">
        <v>99.6</v>
      </c>
      <c r="H10908" s="19" t="n">
        <v>72.58</v>
      </c>
      <c r="I10908" s="19" t="n">
        <f aca="false">ROUND(F10908*G10908,2)</f>
        <v>99.6</v>
      </c>
      <c r="J10908" s="19" t="n">
        <f aca="false">ROUND(F10908*H10908,2)</f>
        <v>72.58</v>
      </c>
      <c r="K10908" s="19" t="n">
        <f aca="false">INDEX(Pricebook!$L$2:$L$1401,MATCH(D10908,Pricebook!$A$2:$A$1401,0))</f>
        <v>108.35</v>
      </c>
      <c r="L10908" s="19" t="n">
        <f aca="false">ROUND(F10908*K10908,2)</f>
        <v>108.35</v>
      </c>
      <c r="M10908" s="24" t="n">
        <f aca="false">DATE(YEAR(C10908),MONTH(C10908),1)</f>
        <v>46266</v>
      </c>
    </row>
    <row r="10909" customFormat="false" ht="15" hidden="false" customHeight="false" outlineLevel="0" collapsed="false">
      <c r="A10909" s="21" t="s">
        <v>4256</v>
      </c>
      <c r="B10909" s="21" t="s">
        <v>3109</v>
      </c>
      <c r="C10909" s="23" t="n">
        <v>46294</v>
      </c>
      <c r="D10909" s="21" t="s">
        <v>537</v>
      </c>
      <c r="E10909" s="21" t="s">
        <v>366</v>
      </c>
      <c r="F10909" s="12" t="n">
        <v>1</v>
      </c>
      <c r="G10909" s="19" t="n">
        <v>15.15</v>
      </c>
      <c r="H10909" s="19" t="n">
        <v>10.91</v>
      </c>
      <c r="I10909" s="19" t="n">
        <f aca="false">ROUND(F10909*G10909,2)</f>
        <v>15.15</v>
      </c>
      <c r="J10909" s="19" t="n">
        <f aca="false">ROUND(F10909*H10909,2)</f>
        <v>10.91</v>
      </c>
      <c r="K10909" s="19" t="n">
        <f aca="false">INDEX(Pricebook!$L$2:$L$1401,MATCH(D10909,Pricebook!$A$2:$A$1401,0))</f>
        <v>16.3</v>
      </c>
      <c r="L10909" s="19" t="n">
        <f aca="false">ROUND(F10909*K10909,2)</f>
        <v>16.3</v>
      </c>
      <c r="M10909" s="24" t="n">
        <f aca="false">DATE(YEAR(C10909),MONTH(C10909),1)</f>
        <v>46266</v>
      </c>
    </row>
    <row r="10910" customFormat="false" ht="15" hidden="false" customHeight="false" outlineLevel="0" collapsed="false">
      <c r="A10910" s="21" t="s">
        <v>4256</v>
      </c>
      <c r="B10910" s="21" t="s">
        <v>3109</v>
      </c>
      <c r="C10910" s="23" t="n">
        <v>46294</v>
      </c>
      <c r="D10910" s="21" t="s">
        <v>1342</v>
      </c>
      <c r="E10910" s="21" t="s">
        <v>971</v>
      </c>
      <c r="F10910" s="12" t="n">
        <v>51</v>
      </c>
      <c r="G10910" s="19" t="n">
        <v>3</v>
      </c>
      <c r="H10910" s="19" t="n">
        <v>2.47</v>
      </c>
      <c r="I10910" s="19" t="n">
        <f aca="false">ROUND(F10910*G10910,2)</f>
        <v>153</v>
      </c>
      <c r="J10910" s="19" t="n">
        <f aca="false">ROUND(F10910*H10910,2)</f>
        <v>125.97</v>
      </c>
      <c r="K10910" s="19" t="n">
        <f aca="false">INDEX(Pricebook!$L$2:$L$1401,MATCH(D10910,Pricebook!$A$2:$A$1401,0))</f>
        <v>3.55</v>
      </c>
      <c r="L10910" s="19" t="n">
        <f aca="false">ROUND(F10910*K10910,2)</f>
        <v>181.05</v>
      </c>
      <c r="M10910" s="24" t="n">
        <f aca="false">DATE(YEAR(C10910),MONTH(C10910),1)</f>
        <v>46266</v>
      </c>
    </row>
    <row r="10911" customFormat="false" ht="15" hidden="false" customHeight="false" outlineLevel="0" collapsed="false">
      <c r="A10911" s="21" t="s">
        <v>4256</v>
      </c>
      <c r="B10911" s="21" t="s">
        <v>3109</v>
      </c>
      <c r="C10911" s="23" t="n">
        <v>46294</v>
      </c>
      <c r="D10911" s="21" t="s">
        <v>2766</v>
      </c>
      <c r="E10911" s="21" t="s">
        <v>2748</v>
      </c>
      <c r="F10911" s="12" t="n">
        <v>6</v>
      </c>
      <c r="G10911" s="19" t="n">
        <v>4.45</v>
      </c>
      <c r="H10911" s="19" t="n">
        <v>2.63</v>
      </c>
      <c r="I10911" s="19" t="n">
        <f aca="false">ROUND(F10911*G10911,2)</f>
        <v>26.7</v>
      </c>
      <c r="J10911" s="19" t="n">
        <f aca="false">ROUND(F10911*H10911,2)</f>
        <v>15.78</v>
      </c>
      <c r="K10911" s="19" t="n">
        <f aca="false">INDEX(Pricebook!$L$2:$L$1401,MATCH(D10911,Pricebook!$A$2:$A$1401,0))</f>
        <v>4.8</v>
      </c>
      <c r="L10911" s="19" t="n">
        <f aca="false">ROUND(F10911*K10911,2)</f>
        <v>28.8</v>
      </c>
      <c r="M10911" s="24" t="n">
        <f aca="false">DATE(YEAR(C10911),MONTH(C10911),1)</f>
        <v>46266</v>
      </c>
    </row>
    <row r="10912" customFormat="false" ht="15" hidden="false" customHeight="false" outlineLevel="0" collapsed="false">
      <c r="A10912" s="21" t="s">
        <v>4256</v>
      </c>
      <c r="B10912" s="21" t="s">
        <v>3109</v>
      </c>
      <c r="C10912" s="23" t="n">
        <v>46294</v>
      </c>
      <c r="D10912" s="21" t="s">
        <v>2761</v>
      </c>
      <c r="E10912" s="21" t="s">
        <v>2748</v>
      </c>
      <c r="F10912" s="12" t="n">
        <v>4</v>
      </c>
      <c r="G10912" s="19" t="n">
        <v>34.4</v>
      </c>
      <c r="H10912" s="19" t="n">
        <v>20.74</v>
      </c>
      <c r="I10912" s="19" t="n">
        <f aca="false">ROUND(F10912*G10912,2)</f>
        <v>137.6</v>
      </c>
      <c r="J10912" s="19" t="n">
        <f aca="false">ROUND(F10912*H10912,2)</f>
        <v>82.96</v>
      </c>
      <c r="K10912" s="19" t="n">
        <f aca="false">INDEX(Pricebook!$L$2:$L$1401,MATCH(D10912,Pricebook!$A$2:$A$1401,0))</f>
        <v>37.75</v>
      </c>
      <c r="L10912" s="19" t="n">
        <f aca="false">ROUND(F10912*K10912,2)</f>
        <v>151</v>
      </c>
      <c r="M10912" s="24" t="n">
        <f aca="false">DATE(YEAR(C10912),MONTH(C10912),1)</f>
        <v>46266</v>
      </c>
    </row>
    <row r="10913" customFormat="false" ht="15" hidden="false" customHeight="false" outlineLevel="0" collapsed="false">
      <c r="A10913" s="21" t="s">
        <v>4256</v>
      </c>
      <c r="B10913" s="21" t="s">
        <v>3109</v>
      </c>
      <c r="C10913" s="23" t="n">
        <v>46294</v>
      </c>
      <c r="D10913" s="21" t="s">
        <v>1950</v>
      </c>
      <c r="E10913" s="21" t="s">
        <v>1941</v>
      </c>
      <c r="F10913" s="12" t="n">
        <v>1</v>
      </c>
      <c r="G10913" s="19" t="n">
        <v>104.55</v>
      </c>
      <c r="H10913" s="19" t="n">
        <v>68.23</v>
      </c>
      <c r="I10913" s="19" t="n">
        <f aca="false">ROUND(F10913*G10913,2)</f>
        <v>104.55</v>
      </c>
      <c r="J10913" s="19" t="n">
        <f aca="false">ROUND(F10913*H10913,2)</f>
        <v>68.23</v>
      </c>
      <c r="K10913" s="19" t="n">
        <f aca="false">INDEX(Pricebook!$L$2:$L$1401,MATCH(D10913,Pricebook!$A$2:$A$1401,0))</f>
        <v>110.05</v>
      </c>
      <c r="L10913" s="19" t="n">
        <f aca="false">ROUND(F10913*K10913,2)</f>
        <v>110.05</v>
      </c>
      <c r="M10913" s="24" t="n">
        <f aca="false">DATE(YEAR(C10913),MONTH(C10913),1)</f>
        <v>46266</v>
      </c>
    </row>
    <row r="10914" customFormat="false" ht="15" hidden="false" customHeight="false" outlineLevel="0" collapsed="false">
      <c r="A10914" s="21" t="s">
        <v>4256</v>
      </c>
      <c r="B10914" s="21" t="s">
        <v>3109</v>
      </c>
      <c r="C10914" s="23" t="n">
        <v>46294</v>
      </c>
      <c r="D10914" s="21" t="s">
        <v>2787</v>
      </c>
      <c r="E10914" s="21" t="s">
        <v>2748</v>
      </c>
      <c r="F10914" s="12" t="n">
        <v>1</v>
      </c>
      <c r="G10914" s="19" t="n">
        <v>18.55</v>
      </c>
      <c r="H10914" s="19" t="n">
        <v>11.04</v>
      </c>
      <c r="I10914" s="19" t="n">
        <f aca="false">ROUND(F10914*G10914,2)</f>
        <v>18.55</v>
      </c>
      <c r="J10914" s="19" t="n">
        <f aca="false">ROUND(F10914*H10914,2)</f>
        <v>11.04</v>
      </c>
      <c r="K10914" s="19" t="n">
        <f aca="false">INDEX(Pricebook!$L$2:$L$1401,MATCH(D10914,Pricebook!$A$2:$A$1401,0))</f>
        <v>20.1</v>
      </c>
      <c r="L10914" s="19" t="n">
        <f aca="false">ROUND(F10914*K10914,2)</f>
        <v>20.1</v>
      </c>
      <c r="M10914" s="24" t="n">
        <f aca="false">DATE(YEAR(C10914),MONTH(C10914),1)</f>
        <v>46266</v>
      </c>
    </row>
    <row r="10915" customFormat="false" ht="15" hidden="false" customHeight="false" outlineLevel="0" collapsed="false">
      <c r="A10915" s="21" t="s">
        <v>4256</v>
      </c>
      <c r="B10915" s="21" t="s">
        <v>3109</v>
      </c>
      <c r="C10915" s="23" t="n">
        <v>46294</v>
      </c>
      <c r="D10915" s="21" t="s">
        <v>887</v>
      </c>
      <c r="E10915" s="21" t="s">
        <v>366</v>
      </c>
      <c r="F10915" s="12" t="n">
        <v>1</v>
      </c>
      <c r="G10915" s="19" t="n">
        <v>65.25</v>
      </c>
      <c r="H10915" s="19" t="n">
        <v>46.71</v>
      </c>
      <c r="I10915" s="19" t="n">
        <f aca="false">ROUND(F10915*G10915,2)</f>
        <v>65.25</v>
      </c>
      <c r="J10915" s="19" t="n">
        <f aca="false">ROUND(F10915*H10915,2)</f>
        <v>46.71</v>
      </c>
      <c r="K10915" s="19" t="n">
        <f aca="false">INDEX(Pricebook!$L$2:$L$1401,MATCH(D10915,Pricebook!$A$2:$A$1401,0))</f>
        <v>69.75</v>
      </c>
      <c r="L10915" s="19" t="n">
        <f aca="false">ROUND(F10915*K10915,2)</f>
        <v>69.75</v>
      </c>
      <c r="M10915" s="24" t="n">
        <f aca="false">DATE(YEAR(C10915),MONTH(C10915),1)</f>
        <v>46266</v>
      </c>
    </row>
    <row r="10916" customFormat="false" ht="15" hidden="false" customHeight="false" outlineLevel="0" collapsed="false">
      <c r="A10916" s="21" t="s">
        <v>4256</v>
      </c>
      <c r="B10916" s="21" t="s">
        <v>3109</v>
      </c>
      <c r="C10916" s="23" t="n">
        <v>46294</v>
      </c>
      <c r="D10916" s="21" t="s">
        <v>523</v>
      </c>
      <c r="E10916" s="21" t="s">
        <v>366</v>
      </c>
      <c r="F10916" s="12" t="n">
        <v>5</v>
      </c>
      <c r="G10916" s="19" t="n">
        <v>16.3</v>
      </c>
      <c r="H10916" s="19" t="n">
        <v>11.67</v>
      </c>
      <c r="I10916" s="19" t="n">
        <f aca="false">ROUND(F10916*G10916,2)</f>
        <v>81.5</v>
      </c>
      <c r="J10916" s="19" t="n">
        <f aca="false">ROUND(F10916*H10916,2)</f>
        <v>58.35</v>
      </c>
      <c r="K10916" s="19" t="n">
        <f aca="false">INDEX(Pricebook!$L$2:$L$1401,MATCH(D10916,Pricebook!$A$2:$A$1401,0))</f>
        <v>17.45</v>
      </c>
      <c r="L10916" s="19" t="n">
        <f aca="false">ROUND(F10916*K10916,2)</f>
        <v>87.25</v>
      </c>
      <c r="M10916" s="24" t="n">
        <f aca="false">DATE(YEAR(C10916),MONTH(C10916),1)</f>
        <v>46266</v>
      </c>
    </row>
    <row r="10917" customFormat="false" ht="15" hidden="false" customHeight="false" outlineLevel="0" collapsed="false">
      <c r="A10917" s="21" t="s">
        <v>4256</v>
      </c>
      <c r="B10917" s="21" t="s">
        <v>3109</v>
      </c>
      <c r="C10917" s="23" t="n">
        <v>46294</v>
      </c>
      <c r="D10917" s="21" t="s">
        <v>1980</v>
      </c>
      <c r="E10917" s="21" t="s">
        <v>1941</v>
      </c>
      <c r="F10917" s="12" t="n">
        <v>3</v>
      </c>
      <c r="G10917" s="19" t="n">
        <v>51.45</v>
      </c>
      <c r="H10917" s="19" t="n">
        <v>32.89</v>
      </c>
      <c r="I10917" s="19" t="n">
        <f aca="false">ROUND(F10917*G10917,2)</f>
        <v>154.35</v>
      </c>
      <c r="J10917" s="19" t="n">
        <f aca="false">ROUND(F10917*H10917,2)</f>
        <v>98.67</v>
      </c>
      <c r="K10917" s="19" t="n">
        <f aca="false">INDEX(Pricebook!$L$2:$L$1401,MATCH(D10917,Pricebook!$A$2:$A$1401,0))</f>
        <v>53.05</v>
      </c>
      <c r="L10917" s="19" t="n">
        <f aca="false">ROUND(F10917*K10917,2)</f>
        <v>159.15</v>
      </c>
      <c r="M10917" s="24" t="n">
        <f aca="false">DATE(YEAR(C10917),MONTH(C10917),1)</f>
        <v>46266</v>
      </c>
    </row>
    <row r="10918" customFormat="false" ht="15" hidden="false" customHeight="false" outlineLevel="0" collapsed="false">
      <c r="A10918" s="21" t="s">
        <v>4256</v>
      </c>
      <c r="B10918" s="21" t="s">
        <v>3109</v>
      </c>
      <c r="C10918" s="23" t="n">
        <v>46294</v>
      </c>
      <c r="D10918" s="21" t="s">
        <v>2004</v>
      </c>
      <c r="E10918" s="21" t="s">
        <v>1941</v>
      </c>
      <c r="F10918" s="12" t="n">
        <v>3</v>
      </c>
      <c r="G10918" s="19" t="n">
        <v>35.3</v>
      </c>
      <c r="H10918" s="19" t="n">
        <v>24.81</v>
      </c>
      <c r="I10918" s="19" t="n">
        <f aca="false">ROUND(F10918*G10918,2)</f>
        <v>105.9</v>
      </c>
      <c r="J10918" s="19" t="n">
        <f aca="false">ROUND(F10918*H10918,2)</f>
        <v>74.43</v>
      </c>
      <c r="K10918" s="19" t="n">
        <f aca="false">INDEX(Pricebook!$L$2:$L$1401,MATCH(D10918,Pricebook!$A$2:$A$1401,0))</f>
        <v>36.5</v>
      </c>
      <c r="L10918" s="19" t="n">
        <f aca="false">ROUND(F10918*K10918,2)</f>
        <v>109.5</v>
      </c>
      <c r="M10918" s="24" t="n">
        <f aca="false">DATE(YEAR(C10918),MONTH(C10918),1)</f>
        <v>46266</v>
      </c>
    </row>
    <row r="10919" customFormat="false" ht="15" hidden="false" customHeight="false" outlineLevel="0" collapsed="false">
      <c r="A10919" s="21" t="s">
        <v>4256</v>
      </c>
      <c r="B10919" s="21" t="s">
        <v>3109</v>
      </c>
      <c r="C10919" s="23" t="n">
        <v>46294</v>
      </c>
      <c r="D10919" s="21" t="s">
        <v>378</v>
      </c>
      <c r="E10919" s="21" t="s">
        <v>366</v>
      </c>
      <c r="F10919" s="12" t="n">
        <v>6</v>
      </c>
      <c r="G10919" s="19" t="n">
        <v>10</v>
      </c>
      <c r="H10919" s="19" t="n">
        <v>7.12</v>
      </c>
      <c r="I10919" s="19" t="n">
        <f aca="false">ROUND(F10919*G10919,2)</f>
        <v>60</v>
      </c>
      <c r="J10919" s="19" t="n">
        <f aca="false">ROUND(F10919*H10919,2)</f>
        <v>42.72</v>
      </c>
      <c r="K10919" s="19" t="n">
        <f aca="false">INDEX(Pricebook!$L$2:$L$1401,MATCH(D10919,Pricebook!$A$2:$A$1401,0))</f>
        <v>10.65</v>
      </c>
      <c r="L10919" s="19" t="n">
        <f aca="false">ROUND(F10919*K10919,2)</f>
        <v>63.9</v>
      </c>
      <c r="M10919" s="24" t="n">
        <f aca="false">DATE(YEAR(C10919),MONTH(C10919),1)</f>
        <v>46266</v>
      </c>
    </row>
    <row r="10920" customFormat="false" ht="15" hidden="false" customHeight="false" outlineLevel="0" collapsed="false">
      <c r="A10920" s="21" t="s">
        <v>4256</v>
      </c>
      <c r="B10920" s="21" t="s">
        <v>3109</v>
      </c>
      <c r="C10920" s="23" t="n">
        <v>46294</v>
      </c>
      <c r="D10920" s="21" t="s">
        <v>1224</v>
      </c>
      <c r="E10920" s="21" t="s">
        <v>971</v>
      </c>
      <c r="F10920" s="12" t="n">
        <v>1</v>
      </c>
      <c r="G10920" s="19" t="n">
        <v>1442.9</v>
      </c>
      <c r="H10920" s="19" t="n">
        <v>1181.87</v>
      </c>
      <c r="I10920" s="19" t="n">
        <f aca="false">ROUND(F10920*G10920,2)</f>
        <v>1442.9</v>
      </c>
      <c r="J10920" s="19" t="n">
        <f aca="false">ROUND(F10920*H10920,2)</f>
        <v>1181.87</v>
      </c>
      <c r="K10920" s="19" t="n">
        <f aca="false">INDEX(Pricebook!$L$2:$L$1401,MATCH(D10920,Pricebook!$A$2:$A$1401,0))</f>
        <v>1688.4</v>
      </c>
      <c r="L10920" s="19" t="n">
        <f aca="false">ROUND(F10920*K10920,2)</f>
        <v>1688.4</v>
      </c>
      <c r="M10920" s="24" t="n">
        <f aca="false">DATE(YEAR(C10920),MONTH(C10920),1)</f>
        <v>46266</v>
      </c>
    </row>
    <row r="10921" customFormat="false" ht="15" hidden="false" customHeight="false" outlineLevel="0" collapsed="false">
      <c r="A10921" s="21" t="s">
        <v>4257</v>
      </c>
      <c r="B10921" s="21" t="s">
        <v>3889</v>
      </c>
      <c r="C10921" s="23" t="n">
        <v>46294</v>
      </c>
      <c r="D10921" s="21" t="s">
        <v>713</v>
      </c>
      <c r="E10921" s="21" t="s">
        <v>366</v>
      </c>
      <c r="F10921" s="12" t="n">
        <v>3</v>
      </c>
      <c r="G10921" s="19" t="n">
        <v>22.4</v>
      </c>
      <c r="H10921" s="19" t="n">
        <v>16.09</v>
      </c>
      <c r="I10921" s="19" t="n">
        <f aca="false">ROUND(F10921*G10921,2)</f>
        <v>67.2</v>
      </c>
      <c r="J10921" s="19" t="n">
        <f aca="false">ROUND(F10921*H10921,2)</f>
        <v>48.27</v>
      </c>
      <c r="K10921" s="19" t="n">
        <f aca="false">INDEX(Pricebook!$L$2:$L$1401,MATCH(D10921,Pricebook!$A$2:$A$1401,0))</f>
        <v>24.05</v>
      </c>
      <c r="L10921" s="19" t="n">
        <f aca="false">ROUND(F10921*K10921,2)</f>
        <v>72.15</v>
      </c>
      <c r="M10921" s="24" t="n">
        <f aca="false">DATE(YEAR(C10921),MONTH(C10921),1)</f>
        <v>46266</v>
      </c>
    </row>
    <row r="10922" customFormat="false" ht="15" hidden="false" customHeight="false" outlineLevel="0" collapsed="false">
      <c r="A10922" s="21" t="s">
        <v>4257</v>
      </c>
      <c r="B10922" s="21" t="s">
        <v>3889</v>
      </c>
      <c r="C10922" s="23" t="n">
        <v>46294</v>
      </c>
      <c r="D10922" s="21" t="s">
        <v>189</v>
      </c>
      <c r="E10922" s="21" t="s">
        <v>108</v>
      </c>
      <c r="F10922" s="12" t="n">
        <v>1</v>
      </c>
      <c r="G10922" s="19" t="n">
        <v>84.9</v>
      </c>
      <c r="H10922" s="19" t="n">
        <v>65.14</v>
      </c>
      <c r="I10922" s="19" t="n">
        <f aca="false">ROUND(F10922*G10922,2)</f>
        <v>84.9</v>
      </c>
      <c r="J10922" s="19" t="n">
        <f aca="false">ROUND(F10922*H10922,2)</f>
        <v>65.14</v>
      </c>
      <c r="K10922" s="19" t="n">
        <f aca="false">INDEX(Pricebook!$L$2:$L$1401,MATCH(D10922,Pricebook!$A$2:$A$1401,0))</f>
        <v>93.1</v>
      </c>
      <c r="L10922" s="19" t="n">
        <f aca="false">ROUND(F10922*K10922,2)</f>
        <v>93.1</v>
      </c>
      <c r="M10922" s="24" t="n">
        <f aca="false">DATE(YEAR(C10922),MONTH(C10922),1)</f>
        <v>46266</v>
      </c>
    </row>
    <row r="10923" customFormat="false" ht="15" hidden="false" customHeight="false" outlineLevel="0" collapsed="false">
      <c r="A10923" s="21" t="s">
        <v>4257</v>
      </c>
      <c r="B10923" s="21" t="s">
        <v>3889</v>
      </c>
      <c r="C10923" s="23" t="n">
        <v>46294</v>
      </c>
      <c r="D10923" s="21" t="s">
        <v>322</v>
      </c>
      <c r="E10923" s="21" t="s">
        <v>108</v>
      </c>
      <c r="F10923" s="12" t="n">
        <v>1</v>
      </c>
      <c r="G10923" s="19" t="n">
        <v>9.05</v>
      </c>
      <c r="H10923" s="19" t="n">
        <v>6.84</v>
      </c>
      <c r="I10923" s="19" t="n">
        <f aca="false">ROUND(F10923*G10923,2)</f>
        <v>9.05</v>
      </c>
      <c r="J10923" s="19" t="n">
        <f aca="false">ROUND(F10923*H10923,2)</f>
        <v>6.84</v>
      </c>
      <c r="K10923" s="19" t="n">
        <f aca="false">INDEX(Pricebook!$L$2:$L$1401,MATCH(D10923,Pricebook!$A$2:$A$1401,0))</f>
        <v>9.8</v>
      </c>
      <c r="L10923" s="19" t="n">
        <f aca="false">ROUND(F10923*K10923,2)</f>
        <v>9.8</v>
      </c>
      <c r="M10923" s="24" t="n">
        <f aca="false">DATE(YEAR(C10923),MONTH(C10923),1)</f>
        <v>46266</v>
      </c>
    </row>
    <row r="10924" customFormat="false" ht="15" hidden="false" customHeight="false" outlineLevel="0" collapsed="false">
      <c r="A10924" s="21" t="s">
        <v>4257</v>
      </c>
      <c r="B10924" s="21" t="s">
        <v>3889</v>
      </c>
      <c r="C10924" s="23" t="n">
        <v>46294</v>
      </c>
      <c r="D10924" s="21" t="s">
        <v>803</v>
      </c>
      <c r="E10924" s="21" t="s">
        <v>366</v>
      </c>
      <c r="F10924" s="12" t="n">
        <v>1</v>
      </c>
      <c r="G10924" s="19" t="n">
        <v>164.8</v>
      </c>
      <c r="H10924" s="19" t="n">
        <v>117.81</v>
      </c>
      <c r="I10924" s="19" t="n">
        <f aca="false">ROUND(F10924*G10924,2)</f>
        <v>164.8</v>
      </c>
      <c r="J10924" s="19" t="n">
        <f aca="false">ROUND(F10924*H10924,2)</f>
        <v>117.81</v>
      </c>
      <c r="K10924" s="19" t="n">
        <f aca="false">INDEX(Pricebook!$L$2:$L$1401,MATCH(D10924,Pricebook!$A$2:$A$1401,0))</f>
        <v>175.85</v>
      </c>
      <c r="L10924" s="19" t="n">
        <f aca="false">ROUND(F10924*K10924,2)</f>
        <v>175.85</v>
      </c>
      <c r="M10924" s="24" t="n">
        <f aca="false">DATE(YEAR(C10924),MONTH(C10924),1)</f>
        <v>46266</v>
      </c>
    </row>
    <row r="10925" customFormat="false" ht="15" hidden="false" customHeight="false" outlineLevel="0" collapsed="false">
      <c r="A10925" s="21" t="s">
        <v>4257</v>
      </c>
      <c r="B10925" s="21" t="s">
        <v>3889</v>
      </c>
      <c r="C10925" s="23" t="n">
        <v>46294</v>
      </c>
      <c r="D10925" s="21" t="s">
        <v>360</v>
      </c>
      <c r="E10925" s="21" t="s">
        <v>108</v>
      </c>
      <c r="F10925" s="12" t="n">
        <v>3</v>
      </c>
      <c r="G10925" s="19" t="n">
        <v>23</v>
      </c>
      <c r="H10925" s="19" t="n">
        <v>18.48</v>
      </c>
      <c r="I10925" s="19" t="n">
        <f aca="false">ROUND(F10925*G10925,2)</f>
        <v>69</v>
      </c>
      <c r="J10925" s="19" t="n">
        <f aca="false">ROUND(F10925*H10925,2)</f>
        <v>55.44</v>
      </c>
      <c r="K10925" s="19" t="n">
        <f aca="false">INDEX(Pricebook!$L$2:$L$1401,MATCH(D10925,Pricebook!$A$2:$A$1401,0))</f>
        <v>25</v>
      </c>
      <c r="L10925" s="19" t="n">
        <f aca="false">ROUND(F10925*K10925,2)</f>
        <v>75</v>
      </c>
      <c r="M10925" s="24" t="n">
        <f aca="false">DATE(YEAR(C10925),MONTH(C10925),1)</f>
        <v>46266</v>
      </c>
    </row>
    <row r="10926" customFormat="false" ht="15" hidden="false" customHeight="false" outlineLevel="0" collapsed="false">
      <c r="A10926" s="21" t="s">
        <v>4257</v>
      </c>
      <c r="B10926" s="21" t="s">
        <v>3889</v>
      </c>
      <c r="C10926" s="23" t="n">
        <v>46294</v>
      </c>
      <c r="D10926" s="21" t="s">
        <v>1192</v>
      </c>
      <c r="E10926" s="21" t="s">
        <v>971</v>
      </c>
      <c r="F10926" s="12" t="n">
        <v>4</v>
      </c>
      <c r="G10926" s="19" t="n">
        <v>3.6</v>
      </c>
      <c r="H10926" s="19" t="n">
        <v>2.92</v>
      </c>
      <c r="I10926" s="19" t="n">
        <f aca="false">ROUND(F10926*G10926,2)</f>
        <v>14.4</v>
      </c>
      <c r="J10926" s="19" t="n">
        <f aca="false">ROUND(F10926*H10926,2)</f>
        <v>11.68</v>
      </c>
      <c r="K10926" s="19" t="n">
        <f aca="false">INDEX(Pricebook!$L$2:$L$1401,MATCH(D10926,Pricebook!$A$2:$A$1401,0))</f>
        <v>4.2</v>
      </c>
      <c r="L10926" s="19" t="n">
        <f aca="false">ROUND(F10926*K10926,2)</f>
        <v>16.8</v>
      </c>
      <c r="M10926" s="24" t="n">
        <f aca="false">DATE(YEAR(C10926),MONTH(C10926),1)</f>
        <v>46266</v>
      </c>
    </row>
    <row r="10927" customFormat="false" ht="15" hidden="false" customHeight="false" outlineLevel="0" collapsed="false">
      <c r="A10927" s="21" t="s">
        <v>4257</v>
      </c>
      <c r="B10927" s="21" t="s">
        <v>3889</v>
      </c>
      <c r="C10927" s="23" t="n">
        <v>46294</v>
      </c>
      <c r="D10927" s="21" t="s">
        <v>248</v>
      </c>
      <c r="E10927" s="21" t="s">
        <v>108</v>
      </c>
      <c r="F10927" s="12" t="n">
        <v>1</v>
      </c>
      <c r="G10927" s="19" t="n">
        <v>291.45</v>
      </c>
      <c r="H10927" s="19" t="n">
        <v>221.44</v>
      </c>
      <c r="I10927" s="19" t="n">
        <f aca="false">ROUND(F10927*G10927,2)</f>
        <v>291.45</v>
      </c>
      <c r="J10927" s="19" t="n">
        <f aca="false">ROUND(F10927*H10927,2)</f>
        <v>221.44</v>
      </c>
      <c r="K10927" s="19" t="n">
        <f aca="false">INDEX(Pricebook!$L$2:$L$1401,MATCH(D10927,Pricebook!$A$2:$A$1401,0))</f>
        <v>316.35</v>
      </c>
      <c r="L10927" s="19" t="n">
        <f aca="false">ROUND(F10927*K10927,2)</f>
        <v>316.35</v>
      </c>
      <c r="M10927" s="24" t="n">
        <f aca="false">DATE(YEAR(C10927),MONTH(C10927),1)</f>
        <v>46266</v>
      </c>
    </row>
    <row r="10928" customFormat="false" ht="15" hidden="false" customHeight="false" outlineLevel="0" collapsed="false">
      <c r="A10928" s="21" t="s">
        <v>4257</v>
      </c>
      <c r="B10928" s="21" t="s">
        <v>3889</v>
      </c>
      <c r="C10928" s="23" t="n">
        <v>46294</v>
      </c>
      <c r="D10928" s="21" t="s">
        <v>729</v>
      </c>
      <c r="E10928" s="21" t="s">
        <v>366</v>
      </c>
      <c r="F10928" s="12" t="n">
        <v>4</v>
      </c>
      <c r="G10928" s="19" t="n">
        <v>11.95</v>
      </c>
      <c r="H10928" s="19" t="n">
        <v>8.69</v>
      </c>
      <c r="I10928" s="19" t="n">
        <f aca="false">ROUND(F10928*G10928,2)</f>
        <v>47.8</v>
      </c>
      <c r="J10928" s="19" t="n">
        <f aca="false">ROUND(F10928*H10928,2)</f>
        <v>34.76</v>
      </c>
      <c r="K10928" s="19" t="n">
        <f aca="false">INDEX(Pricebook!$L$2:$L$1401,MATCH(D10928,Pricebook!$A$2:$A$1401,0))</f>
        <v>13</v>
      </c>
      <c r="L10928" s="19" t="n">
        <f aca="false">ROUND(F10928*K10928,2)</f>
        <v>52</v>
      </c>
      <c r="M10928" s="24" t="n">
        <f aca="false">DATE(YEAR(C10928),MONTH(C10928),1)</f>
        <v>46266</v>
      </c>
    </row>
    <row r="10929" customFormat="false" ht="15" hidden="false" customHeight="false" outlineLevel="0" collapsed="false">
      <c r="A10929" s="21" t="s">
        <v>4257</v>
      </c>
      <c r="B10929" s="21" t="s">
        <v>3889</v>
      </c>
      <c r="C10929" s="23" t="n">
        <v>46294</v>
      </c>
      <c r="D10929" s="21" t="s">
        <v>173</v>
      </c>
      <c r="E10929" s="21" t="s">
        <v>108</v>
      </c>
      <c r="F10929" s="12" t="n">
        <v>1</v>
      </c>
      <c r="G10929" s="19" t="n">
        <v>62.9</v>
      </c>
      <c r="H10929" s="19" t="n">
        <v>47.5</v>
      </c>
      <c r="I10929" s="19" t="n">
        <f aca="false">ROUND(F10929*G10929,2)</f>
        <v>62.9</v>
      </c>
      <c r="J10929" s="19" t="n">
        <f aca="false">ROUND(F10929*H10929,2)</f>
        <v>47.5</v>
      </c>
      <c r="K10929" s="19" t="n">
        <f aca="false">INDEX(Pricebook!$L$2:$L$1401,MATCH(D10929,Pricebook!$A$2:$A$1401,0))</f>
        <v>67.9</v>
      </c>
      <c r="L10929" s="19" t="n">
        <f aca="false">ROUND(F10929*K10929,2)</f>
        <v>67.9</v>
      </c>
      <c r="M10929" s="24" t="n">
        <f aca="false">DATE(YEAR(C10929),MONTH(C10929),1)</f>
        <v>46266</v>
      </c>
    </row>
    <row r="10930" customFormat="false" ht="15" hidden="false" customHeight="false" outlineLevel="0" collapsed="false">
      <c r="A10930" s="21" t="s">
        <v>4257</v>
      </c>
      <c r="B10930" s="21" t="s">
        <v>3889</v>
      </c>
      <c r="C10930" s="23" t="n">
        <v>46294</v>
      </c>
      <c r="D10930" s="21" t="s">
        <v>1270</v>
      </c>
      <c r="E10930" s="21" t="s">
        <v>971</v>
      </c>
      <c r="F10930" s="12" t="n">
        <v>15</v>
      </c>
      <c r="G10930" s="19" t="n">
        <v>17</v>
      </c>
      <c r="H10930" s="19" t="n">
        <v>13.9</v>
      </c>
      <c r="I10930" s="19" t="n">
        <f aca="false">ROUND(F10930*G10930,2)</f>
        <v>255</v>
      </c>
      <c r="J10930" s="19" t="n">
        <f aca="false">ROUND(F10930*H10930,2)</f>
        <v>208.5</v>
      </c>
      <c r="K10930" s="19" t="n">
        <f aca="false">INDEX(Pricebook!$L$2:$L$1401,MATCH(D10930,Pricebook!$A$2:$A$1401,0))</f>
        <v>18.7</v>
      </c>
      <c r="L10930" s="19" t="n">
        <f aca="false">ROUND(F10930*K10930,2)</f>
        <v>280.5</v>
      </c>
      <c r="M10930" s="24" t="n">
        <f aca="false">DATE(YEAR(C10930),MONTH(C10930),1)</f>
        <v>46266</v>
      </c>
    </row>
    <row r="10931" customFormat="false" ht="15" hidden="false" customHeight="false" outlineLevel="0" collapsed="false">
      <c r="A10931" s="21" t="s">
        <v>4257</v>
      </c>
      <c r="B10931" s="21" t="s">
        <v>3889</v>
      </c>
      <c r="C10931" s="23" t="n">
        <v>46294</v>
      </c>
      <c r="D10931" s="21" t="s">
        <v>775</v>
      </c>
      <c r="E10931" s="21" t="s">
        <v>366</v>
      </c>
      <c r="F10931" s="12" t="n">
        <v>1</v>
      </c>
      <c r="G10931" s="19" t="n">
        <v>221.65</v>
      </c>
      <c r="H10931" s="19" t="n">
        <v>160.08</v>
      </c>
      <c r="I10931" s="19" t="n">
        <f aca="false">ROUND(F10931*G10931,2)</f>
        <v>221.65</v>
      </c>
      <c r="J10931" s="19" t="n">
        <f aca="false">ROUND(F10931*H10931,2)</f>
        <v>160.08</v>
      </c>
      <c r="K10931" s="19" t="n">
        <f aca="false">INDEX(Pricebook!$L$2:$L$1401,MATCH(D10931,Pricebook!$A$2:$A$1401,0))</f>
        <v>238.95</v>
      </c>
      <c r="L10931" s="19" t="n">
        <f aca="false">ROUND(F10931*K10931,2)</f>
        <v>238.95</v>
      </c>
      <c r="M10931" s="24" t="n">
        <f aca="false">DATE(YEAR(C10931),MONTH(C10931),1)</f>
        <v>46266</v>
      </c>
    </row>
    <row r="10932" customFormat="false" ht="15" hidden="false" customHeight="false" outlineLevel="0" collapsed="false">
      <c r="A10932" s="21" t="s">
        <v>4257</v>
      </c>
      <c r="B10932" s="21" t="s">
        <v>3889</v>
      </c>
      <c r="C10932" s="23" t="n">
        <v>46294</v>
      </c>
      <c r="D10932" s="21" t="s">
        <v>775</v>
      </c>
      <c r="E10932" s="21" t="s">
        <v>366</v>
      </c>
      <c r="F10932" s="12" t="n">
        <v>1</v>
      </c>
      <c r="G10932" s="19" t="n">
        <v>221.65</v>
      </c>
      <c r="H10932" s="19" t="n">
        <v>160.08</v>
      </c>
      <c r="I10932" s="19" t="n">
        <f aca="false">ROUND(F10932*G10932,2)</f>
        <v>221.65</v>
      </c>
      <c r="J10932" s="19" t="n">
        <f aca="false">ROUND(F10932*H10932,2)</f>
        <v>160.08</v>
      </c>
      <c r="K10932" s="19" t="n">
        <f aca="false">INDEX(Pricebook!$L$2:$L$1401,MATCH(D10932,Pricebook!$A$2:$A$1401,0))</f>
        <v>238.95</v>
      </c>
      <c r="L10932" s="19" t="n">
        <f aca="false">ROUND(F10932*K10932,2)</f>
        <v>238.95</v>
      </c>
      <c r="M10932" s="24" t="n">
        <f aca="false">DATE(YEAR(C10932),MONTH(C10932),1)</f>
        <v>46266</v>
      </c>
    </row>
    <row r="10933" customFormat="false" ht="15" hidden="false" customHeight="false" outlineLevel="0" collapsed="false">
      <c r="A10933" s="21" t="s">
        <v>4258</v>
      </c>
      <c r="B10933" s="21" t="s">
        <v>3231</v>
      </c>
      <c r="C10933" s="23" t="n">
        <v>46295</v>
      </c>
      <c r="D10933" s="21" t="s">
        <v>386</v>
      </c>
      <c r="E10933" s="21" t="s">
        <v>366</v>
      </c>
      <c r="F10933" s="12" t="n">
        <v>2</v>
      </c>
      <c r="G10933" s="19" t="n">
        <v>6.6</v>
      </c>
      <c r="H10933" s="19" t="n">
        <v>4.81</v>
      </c>
      <c r="I10933" s="19" t="n">
        <f aca="false">ROUND(F10933*G10933,2)</f>
        <v>13.2</v>
      </c>
      <c r="J10933" s="19" t="n">
        <f aca="false">ROUND(F10933*H10933,2)</f>
        <v>9.62</v>
      </c>
      <c r="K10933" s="19" t="n">
        <f aca="false">INDEX(Pricebook!$L$2:$L$1401,MATCH(D10933,Pricebook!$A$2:$A$1401,0))</f>
        <v>7.2</v>
      </c>
      <c r="L10933" s="19" t="n">
        <f aca="false">ROUND(F10933*K10933,2)</f>
        <v>14.4</v>
      </c>
      <c r="M10933" s="24" t="n">
        <f aca="false">DATE(YEAR(C10933),MONTH(C10933),1)</f>
        <v>46266</v>
      </c>
    </row>
    <row r="10934" customFormat="false" ht="15" hidden="false" customHeight="false" outlineLevel="0" collapsed="false">
      <c r="A10934" s="21" t="s">
        <v>4258</v>
      </c>
      <c r="B10934" s="21" t="s">
        <v>3231</v>
      </c>
      <c r="C10934" s="23" t="n">
        <v>46295</v>
      </c>
      <c r="D10934" s="21" t="s">
        <v>2658</v>
      </c>
      <c r="E10934" s="21" t="s">
        <v>2587</v>
      </c>
      <c r="F10934" s="12" t="n">
        <v>3</v>
      </c>
      <c r="G10934" s="19" t="n">
        <v>15.35</v>
      </c>
      <c r="H10934" s="19" t="n">
        <v>10.34</v>
      </c>
      <c r="I10934" s="19" t="n">
        <f aca="false">ROUND(F10934*G10934,2)</f>
        <v>46.05</v>
      </c>
      <c r="J10934" s="19" t="n">
        <f aca="false">ROUND(F10934*H10934,2)</f>
        <v>31.02</v>
      </c>
      <c r="K10934" s="19" t="n">
        <f aca="false">INDEX(Pricebook!$L$2:$L$1401,MATCH(D10934,Pricebook!$A$2:$A$1401,0))</f>
        <v>16.7</v>
      </c>
      <c r="L10934" s="19" t="n">
        <f aca="false">ROUND(F10934*K10934,2)</f>
        <v>50.1</v>
      </c>
      <c r="M10934" s="24" t="n">
        <f aca="false">DATE(YEAR(C10934),MONTH(C10934),1)</f>
        <v>46266</v>
      </c>
    </row>
    <row r="10935" customFormat="false" ht="15" hidden="false" customHeight="false" outlineLevel="0" collapsed="false">
      <c r="A10935" s="21" t="s">
        <v>4258</v>
      </c>
      <c r="B10935" s="21" t="s">
        <v>3231</v>
      </c>
      <c r="C10935" s="23" t="n">
        <v>46295</v>
      </c>
      <c r="D10935" s="21" t="s">
        <v>2301</v>
      </c>
      <c r="E10935" s="21" t="s">
        <v>2202</v>
      </c>
      <c r="F10935" s="12" t="n">
        <v>4</v>
      </c>
      <c r="G10935" s="19" t="n">
        <v>38.15</v>
      </c>
      <c r="H10935" s="19" t="n">
        <v>23.37</v>
      </c>
      <c r="I10935" s="19" t="n">
        <f aca="false">ROUND(F10935*G10935,2)</f>
        <v>152.6</v>
      </c>
      <c r="J10935" s="19" t="n">
        <f aca="false">ROUND(F10935*H10935,2)</f>
        <v>93.48</v>
      </c>
      <c r="K10935" s="19" t="n">
        <f aca="false">INDEX(Pricebook!$L$2:$L$1401,MATCH(D10935,Pricebook!$A$2:$A$1401,0))</f>
        <v>40.3</v>
      </c>
      <c r="L10935" s="19" t="n">
        <f aca="false">ROUND(F10935*K10935,2)</f>
        <v>161.2</v>
      </c>
      <c r="M10935" s="24" t="n">
        <f aca="false">DATE(YEAR(C10935),MONTH(C10935),1)</f>
        <v>46266</v>
      </c>
    </row>
    <row r="10936" customFormat="false" ht="15" hidden="false" customHeight="false" outlineLevel="0" collapsed="false">
      <c r="A10936" s="21" t="s">
        <v>4258</v>
      </c>
      <c r="B10936" s="21" t="s">
        <v>3231</v>
      </c>
      <c r="C10936" s="23" t="n">
        <v>46295</v>
      </c>
      <c r="D10936" s="21" t="s">
        <v>2335</v>
      </c>
      <c r="E10936" s="21" t="s">
        <v>2202</v>
      </c>
      <c r="F10936" s="12" t="n">
        <v>6</v>
      </c>
      <c r="G10936" s="19" t="n">
        <v>103.15</v>
      </c>
      <c r="H10936" s="19" t="n">
        <v>64.18</v>
      </c>
      <c r="I10936" s="19" t="n">
        <f aca="false">ROUND(F10936*G10936,2)</f>
        <v>618.9</v>
      </c>
      <c r="J10936" s="19" t="n">
        <f aca="false">ROUND(F10936*H10936,2)</f>
        <v>385.08</v>
      </c>
      <c r="K10936" s="19" t="n">
        <f aca="false">INDEX(Pricebook!$L$2:$L$1401,MATCH(D10936,Pricebook!$A$2:$A$1401,0))</f>
        <v>110.7</v>
      </c>
      <c r="L10936" s="19" t="n">
        <f aca="false">ROUND(F10936*K10936,2)</f>
        <v>664.2</v>
      </c>
      <c r="M10936" s="24" t="n">
        <f aca="false">DATE(YEAR(C10936),MONTH(C10936),1)</f>
        <v>46266</v>
      </c>
    </row>
    <row r="10937" customFormat="false" ht="15" hidden="false" customHeight="false" outlineLevel="0" collapsed="false">
      <c r="A10937" s="21" t="s">
        <v>4258</v>
      </c>
      <c r="B10937" s="21" t="s">
        <v>3231</v>
      </c>
      <c r="C10937" s="23" t="n">
        <v>46295</v>
      </c>
      <c r="D10937" s="21" t="s">
        <v>653</v>
      </c>
      <c r="E10937" s="21" t="s">
        <v>366</v>
      </c>
      <c r="F10937" s="12" t="n">
        <v>2</v>
      </c>
      <c r="G10937" s="19" t="n">
        <v>13.75</v>
      </c>
      <c r="H10937" s="19" t="n">
        <v>10.02</v>
      </c>
      <c r="I10937" s="19" t="n">
        <f aca="false">ROUND(F10937*G10937,2)</f>
        <v>27.5</v>
      </c>
      <c r="J10937" s="19" t="n">
        <f aca="false">ROUND(F10937*H10937,2)</f>
        <v>20.04</v>
      </c>
      <c r="K10937" s="19" t="n">
        <f aca="false">INDEX(Pricebook!$L$2:$L$1401,MATCH(D10937,Pricebook!$A$2:$A$1401,0))</f>
        <v>15</v>
      </c>
      <c r="L10937" s="19" t="n">
        <f aca="false">ROUND(F10937*K10937,2)</f>
        <v>30</v>
      </c>
      <c r="M10937" s="24" t="n">
        <f aca="false">DATE(YEAR(C10937),MONTH(C10937),1)</f>
        <v>46266</v>
      </c>
    </row>
    <row r="10938" customFormat="false" ht="15" hidden="false" customHeight="false" outlineLevel="0" collapsed="false">
      <c r="A10938" s="21" t="s">
        <v>4258</v>
      </c>
      <c r="B10938" s="21" t="s">
        <v>3231</v>
      </c>
      <c r="C10938" s="23" t="n">
        <v>46295</v>
      </c>
      <c r="D10938" s="21" t="s">
        <v>2458</v>
      </c>
      <c r="E10938" s="21" t="s">
        <v>2202</v>
      </c>
      <c r="F10938" s="12" t="n">
        <v>7</v>
      </c>
      <c r="G10938" s="19" t="n">
        <v>5.75</v>
      </c>
      <c r="H10938" s="19" t="n">
        <v>3.81</v>
      </c>
      <c r="I10938" s="19" t="n">
        <f aca="false">ROUND(F10938*G10938,2)</f>
        <v>40.25</v>
      </c>
      <c r="J10938" s="19" t="n">
        <f aca="false">ROUND(F10938*H10938,2)</f>
        <v>26.67</v>
      </c>
      <c r="K10938" s="19" t="n">
        <f aca="false">INDEX(Pricebook!$L$2:$L$1401,MATCH(D10938,Pricebook!$A$2:$A$1401,0))</f>
        <v>6.05</v>
      </c>
      <c r="L10938" s="19" t="n">
        <f aca="false">ROUND(F10938*K10938,2)</f>
        <v>42.35</v>
      </c>
      <c r="M10938" s="24" t="n">
        <f aca="false">DATE(YEAR(C10938),MONTH(C10938),1)</f>
        <v>46266</v>
      </c>
    </row>
    <row r="10939" customFormat="false" ht="15" hidden="false" customHeight="false" outlineLevel="0" collapsed="false">
      <c r="A10939" s="21" t="s">
        <v>4258</v>
      </c>
      <c r="B10939" s="21" t="s">
        <v>3231</v>
      </c>
      <c r="C10939" s="23" t="n">
        <v>46295</v>
      </c>
      <c r="D10939" s="21" t="s">
        <v>1757</v>
      </c>
      <c r="E10939" s="21" t="s">
        <v>1452</v>
      </c>
      <c r="F10939" s="12" t="n">
        <v>8</v>
      </c>
      <c r="G10939" s="19" t="n">
        <v>92.6</v>
      </c>
      <c r="H10939" s="19" t="n">
        <v>57.19</v>
      </c>
      <c r="I10939" s="19" t="n">
        <f aca="false">ROUND(F10939*G10939,2)</f>
        <v>740.8</v>
      </c>
      <c r="J10939" s="19" t="n">
        <f aca="false">ROUND(F10939*H10939,2)</f>
        <v>457.52</v>
      </c>
      <c r="K10939" s="19" t="n">
        <f aca="false">INDEX(Pricebook!$L$2:$L$1401,MATCH(D10939,Pricebook!$A$2:$A$1401,0))</f>
        <v>95.35</v>
      </c>
      <c r="L10939" s="19" t="n">
        <f aca="false">ROUND(F10939*K10939,2)</f>
        <v>762.8</v>
      </c>
      <c r="M10939" s="24" t="n">
        <f aca="false">DATE(YEAR(C10939),MONTH(C10939),1)</f>
        <v>46266</v>
      </c>
    </row>
    <row r="10940" customFormat="false" ht="15" hidden="false" customHeight="false" outlineLevel="0" collapsed="false">
      <c r="A10940" s="21" t="s">
        <v>4258</v>
      </c>
      <c r="B10940" s="21" t="s">
        <v>3231</v>
      </c>
      <c r="C10940" s="23" t="n">
        <v>46295</v>
      </c>
      <c r="D10940" s="21" t="s">
        <v>2353</v>
      </c>
      <c r="E10940" s="21" t="s">
        <v>2202</v>
      </c>
      <c r="F10940" s="12" t="n">
        <v>4</v>
      </c>
      <c r="G10940" s="19" t="n">
        <v>38.15</v>
      </c>
      <c r="H10940" s="19" t="n">
        <v>23.39</v>
      </c>
      <c r="I10940" s="19" t="n">
        <f aca="false">ROUND(F10940*G10940,2)</f>
        <v>152.6</v>
      </c>
      <c r="J10940" s="19" t="n">
        <f aca="false">ROUND(F10940*H10940,2)</f>
        <v>93.56</v>
      </c>
      <c r="K10940" s="19" t="n">
        <f aca="false">INDEX(Pricebook!$L$2:$L$1401,MATCH(D10940,Pricebook!$A$2:$A$1401,0))</f>
        <v>40.35</v>
      </c>
      <c r="L10940" s="19" t="n">
        <f aca="false">ROUND(F10940*K10940,2)</f>
        <v>161.4</v>
      </c>
      <c r="M10940" s="24" t="n">
        <f aca="false">DATE(YEAR(C10940),MONTH(C10940),1)</f>
        <v>46266</v>
      </c>
    </row>
    <row r="10941" customFormat="false" ht="15" hidden="false" customHeight="false" outlineLevel="0" collapsed="false">
      <c r="A10941" s="21" t="s">
        <v>4258</v>
      </c>
      <c r="B10941" s="21" t="s">
        <v>3231</v>
      </c>
      <c r="C10941" s="23" t="n">
        <v>46295</v>
      </c>
      <c r="D10941" s="21" t="s">
        <v>527</v>
      </c>
      <c r="E10941" s="21" t="s">
        <v>366</v>
      </c>
      <c r="F10941" s="12" t="n">
        <v>4</v>
      </c>
      <c r="G10941" s="19" t="n">
        <v>15.55</v>
      </c>
      <c r="H10941" s="19" t="n">
        <v>11.12</v>
      </c>
      <c r="I10941" s="19" t="n">
        <f aca="false">ROUND(F10941*G10941,2)</f>
        <v>62.2</v>
      </c>
      <c r="J10941" s="19" t="n">
        <f aca="false">ROUND(F10941*H10941,2)</f>
        <v>44.48</v>
      </c>
      <c r="K10941" s="19" t="n">
        <f aca="false">INDEX(Pricebook!$L$2:$L$1401,MATCH(D10941,Pricebook!$A$2:$A$1401,0))</f>
        <v>16.6</v>
      </c>
      <c r="L10941" s="19" t="n">
        <f aca="false">ROUND(F10941*K10941,2)</f>
        <v>66.4</v>
      </c>
      <c r="M10941" s="24" t="n">
        <f aca="false">DATE(YEAR(C10941),MONTH(C10941),1)</f>
        <v>46266</v>
      </c>
    </row>
    <row r="10942" customFormat="false" ht="15" hidden="false" customHeight="false" outlineLevel="0" collapsed="false">
      <c r="A10942" s="21" t="s">
        <v>4259</v>
      </c>
      <c r="B10942" s="21" t="s">
        <v>3429</v>
      </c>
      <c r="C10942" s="23" t="n">
        <v>46295</v>
      </c>
      <c r="D10942" s="21" t="s">
        <v>2430</v>
      </c>
      <c r="E10942" s="21" t="s">
        <v>2202</v>
      </c>
      <c r="F10942" s="12" t="n">
        <v>11</v>
      </c>
      <c r="G10942" s="19" t="n">
        <v>5.5</v>
      </c>
      <c r="H10942" s="19" t="n">
        <v>3.91</v>
      </c>
      <c r="I10942" s="19" t="n">
        <f aca="false">ROUND(F10942*G10942,2)</f>
        <v>60.5</v>
      </c>
      <c r="J10942" s="19" t="n">
        <f aca="false">ROUND(F10942*H10942,2)</f>
        <v>43.01</v>
      </c>
      <c r="K10942" s="19" t="n">
        <f aca="false">INDEX(Pricebook!$L$2:$L$1401,MATCH(D10942,Pricebook!$A$2:$A$1401,0))</f>
        <v>5.85</v>
      </c>
      <c r="L10942" s="19" t="n">
        <f aca="false">ROUND(F10942*K10942,2)</f>
        <v>64.35</v>
      </c>
      <c r="M10942" s="24" t="n">
        <f aca="false">DATE(YEAR(C10942),MONTH(C10942),1)</f>
        <v>46266</v>
      </c>
    </row>
    <row r="10943" customFormat="false" ht="15" hidden="false" customHeight="false" outlineLevel="0" collapsed="false">
      <c r="A10943" s="21" t="s">
        <v>4259</v>
      </c>
      <c r="B10943" s="21" t="s">
        <v>3429</v>
      </c>
      <c r="C10943" s="23" t="n">
        <v>46295</v>
      </c>
      <c r="D10943" s="21" t="s">
        <v>1877</v>
      </c>
      <c r="E10943" s="21" t="s">
        <v>1452</v>
      </c>
      <c r="F10943" s="12" t="n">
        <v>10</v>
      </c>
      <c r="G10943" s="19" t="n">
        <v>43.35</v>
      </c>
      <c r="H10943" s="19" t="n">
        <v>26.85</v>
      </c>
      <c r="I10943" s="19" t="n">
        <f aca="false">ROUND(F10943*G10943,2)</f>
        <v>433.5</v>
      </c>
      <c r="J10943" s="19" t="n">
        <f aca="false">ROUND(F10943*H10943,2)</f>
        <v>268.5</v>
      </c>
      <c r="K10943" s="19" t="n">
        <f aca="false">INDEX(Pricebook!$L$2:$L$1401,MATCH(D10943,Pricebook!$A$2:$A$1401,0))</f>
        <v>44.75</v>
      </c>
      <c r="L10943" s="19" t="n">
        <f aca="false">ROUND(F10943*K10943,2)</f>
        <v>447.5</v>
      </c>
      <c r="M10943" s="24" t="n">
        <f aca="false">DATE(YEAR(C10943),MONTH(C10943),1)</f>
        <v>46266</v>
      </c>
    </row>
    <row r="10944" customFormat="false" ht="15" hidden="false" customHeight="false" outlineLevel="0" collapsed="false">
      <c r="A10944" s="21" t="s">
        <v>4259</v>
      </c>
      <c r="B10944" s="21" t="s">
        <v>3429</v>
      </c>
      <c r="C10944" s="23" t="n">
        <v>46295</v>
      </c>
      <c r="D10944" s="21" t="s">
        <v>871</v>
      </c>
      <c r="E10944" s="21" t="s">
        <v>366</v>
      </c>
      <c r="F10944" s="12" t="n">
        <v>1</v>
      </c>
      <c r="G10944" s="19" t="n">
        <v>28.55</v>
      </c>
      <c r="H10944" s="19" t="n">
        <v>21.9</v>
      </c>
      <c r="I10944" s="19" t="n">
        <f aca="false">ROUND(F10944*G10944,2)</f>
        <v>28.55</v>
      </c>
      <c r="J10944" s="19" t="n">
        <f aca="false">ROUND(F10944*H10944,2)</f>
        <v>21.9</v>
      </c>
      <c r="K10944" s="19" t="n">
        <f aca="false">INDEX(Pricebook!$L$2:$L$1401,MATCH(D10944,Pricebook!$A$2:$A$1401,0))</f>
        <v>30.85</v>
      </c>
      <c r="L10944" s="19" t="n">
        <f aca="false">ROUND(F10944*K10944,2)</f>
        <v>30.85</v>
      </c>
      <c r="M10944" s="24" t="n">
        <f aca="false">DATE(YEAR(C10944),MONTH(C10944),1)</f>
        <v>46266</v>
      </c>
    </row>
    <row r="10945" customFormat="false" ht="15" hidden="false" customHeight="false" outlineLevel="0" collapsed="false">
      <c r="A10945" s="21" t="s">
        <v>4259</v>
      </c>
      <c r="B10945" s="21" t="s">
        <v>3429</v>
      </c>
      <c r="C10945" s="23" t="n">
        <v>46295</v>
      </c>
      <c r="D10945" s="21" t="s">
        <v>611</v>
      </c>
      <c r="E10945" s="21" t="s">
        <v>366</v>
      </c>
      <c r="F10945" s="12" t="n">
        <v>1</v>
      </c>
      <c r="G10945" s="19" t="n">
        <v>124.35</v>
      </c>
      <c r="H10945" s="19" t="n">
        <v>88.93</v>
      </c>
      <c r="I10945" s="19" t="n">
        <f aca="false">ROUND(F10945*G10945,2)</f>
        <v>124.35</v>
      </c>
      <c r="J10945" s="19" t="n">
        <f aca="false">ROUND(F10945*H10945,2)</f>
        <v>88.93</v>
      </c>
      <c r="K10945" s="19" t="n">
        <f aca="false">INDEX(Pricebook!$L$2:$L$1401,MATCH(D10945,Pricebook!$A$2:$A$1401,0))</f>
        <v>132.75</v>
      </c>
      <c r="L10945" s="19" t="n">
        <f aca="false">ROUND(F10945*K10945,2)</f>
        <v>132.75</v>
      </c>
      <c r="M10945" s="24" t="n">
        <f aca="false">DATE(YEAR(C10945),MONTH(C10945),1)</f>
        <v>46266</v>
      </c>
    </row>
    <row r="10946" customFormat="false" ht="15" hidden="false" customHeight="false" outlineLevel="0" collapsed="false">
      <c r="A10946" s="21" t="s">
        <v>4259</v>
      </c>
      <c r="B10946" s="21" t="s">
        <v>3429</v>
      </c>
      <c r="C10946" s="23" t="n">
        <v>46295</v>
      </c>
      <c r="D10946" s="21" t="s">
        <v>401</v>
      </c>
      <c r="E10946" s="21" t="s">
        <v>366</v>
      </c>
      <c r="F10946" s="12" t="n">
        <v>4</v>
      </c>
      <c r="G10946" s="19" t="n">
        <v>50.55</v>
      </c>
      <c r="H10946" s="19" t="n">
        <v>40.62</v>
      </c>
      <c r="I10946" s="19" t="n">
        <f aca="false">ROUND(F10946*G10946,2)</f>
        <v>202.2</v>
      </c>
      <c r="J10946" s="19" t="n">
        <f aca="false">ROUND(F10946*H10946,2)</f>
        <v>162.48</v>
      </c>
      <c r="K10946" s="19" t="n">
        <f aca="false">INDEX(Pricebook!$L$2:$L$1401,MATCH(D10946,Pricebook!$A$2:$A$1401,0))</f>
        <v>54.9</v>
      </c>
      <c r="L10946" s="19" t="n">
        <f aca="false">ROUND(F10946*K10946,2)</f>
        <v>219.6</v>
      </c>
      <c r="M10946" s="24" t="n">
        <f aca="false">DATE(YEAR(C10946),MONTH(C10946),1)</f>
        <v>46266</v>
      </c>
    </row>
    <row r="10947" customFormat="false" ht="15" hidden="false" customHeight="false" outlineLevel="0" collapsed="false">
      <c r="A10947" s="21" t="s">
        <v>4259</v>
      </c>
      <c r="B10947" s="21" t="s">
        <v>3429</v>
      </c>
      <c r="C10947" s="23" t="n">
        <v>46295</v>
      </c>
      <c r="D10947" s="21" t="s">
        <v>729</v>
      </c>
      <c r="E10947" s="21" t="s">
        <v>366</v>
      </c>
      <c r="F10947" s="12" t="n">
        <v>1</v>
      </c>
      <c r="G10947" s="19" t="n">
        <v>11.95</v>
      </c>
      <c r="H10947" s="19" t="n">
        <v>8.69</v>
      </c>
      <c r="I10947" s="19" t="n">
        <f aca="false">ROUND(F10947*G10947,2)</f>
        <v>11.95</v>
      </c>
      <c r="J10947" s="19" t="n">
        <f aca="false">ROUND(F10947*H10947,2)</f>
        <v>8.69</v>
      </c>
      <c r="K10947" s="19" t="n">
        <f aca="false">INDEX(Pricebook!$L$2:$L$1401,MATCH(D10947,Pricebook!$A$2:$A$1401,0))</f>
        <v>13</v>
      </c>
      <c r="L10947" s="19" t="n">
        <f aca="false">ROUND(F10947*K10947,2)</f>
        <v>13</v>
      </c>
      <c r="M10947" s="24" t="n">
        <f aca="false">DATE(YEAR(C10947),MONTH(C10947),1)</f>
        <v>46266</v>
      </c>
    </row>
    <row r="10948" customFormat="false" ht="15" hidden="false" customHeight="false" outlineLevel="0" collapsed="false">
      <c r="A10948" s="21" t="s">
        <v>4259</v>
      </c>
      <c r="B10948" s="21" t="s">
        <v>3429</v>
      </c>
      <c r="C10948" s="23" t="n">
        <v>46295</v>
      </c>
      <c r="D10948" s="21" t="s">
        <v>963</v>
      </c>
      <c r="E10948" s="21" t="s">
        <v>366</v>
      </c>
      <c r="F10948" s="12" t="n">
        <v>1</v>
      </c>
      <c r="G10948" s="19" t="n">
        <v>44.2</v>
      </c>
      <c r="H10948" s="19" t="n">
        <v>36.64</v>
      </c>
      <c r="I10948" s="19" t="n">
        <f aca="false">ROUND(F10948*G10948,2)</f>
        <v>44.2</v>
      </c>
      <c r="J10948" s="19" t="n">
        <f aca="false">ROUND(F10948*H10948,2)</f>
        <v>36.64</v>
      </c>
      <c r="K10948" s="19" t="n">
        <f aca="false">INDEX(Pricebook!$L$2:$L$1401,MATCH(D10948,Pricebook!$A$2:$A$1401,0))</f>
        <v>47.6</v>
      </c>
      <c r="L10948" s="19" t="n">
        <f aca="false">ROUND(F10948*K10948,2)</f>
        <v>47.6</v>
      </c>
      <c r="M10948" s="24" t="n">
        <f aca="false">DATE(YEAR(C10948),MONTH(C10948),1)</f>
        <v>46266</v>
      </c>
    </row>
    <row r="10949" customFormat="false" ht="15" hidden="false" customHeight="false" outlineLevel="0" collapsed="false">
      <c r="A10949" s="21" t="s">
        <v>4259</v>
      </c>
      <c r="B10949" s="21" t="s">
        <v>3429</v>
      </c>
      <c r="C10949" s="23" t="n">
        <v>46295</v>
      </c>
      <c r="D10949" s="21" t="s">
        <v>817</v>
      </c>
      <c r="E10949" s="21" t="s">
        <v>366</v>
      </c>
      <c r="F10949" s="12" t="n">
        <v>5</v>
      </c>
      <c r="G10949" s="19" t="n">
        <v>11.25</v>
      </c>
      <c r="H10949" s="19" t="n">
        <v>9.33</v>
      </c>
      <c r="I10949" s="19" t="n">
        <f aca="false">ROUND(F10949*G10949,2)</f>
        <v>56.25</v>
      </c>
      <c r="J10949" s="19" t="n">
        <f aca="false">ROUND(F10949*H10949,2)</f>
        <v>46.65</v>
      </c>
      <c r="K10949" s="19" t="n">
        <f aca="false">INDEX(Pricebook!$L$2:$L$1401,MATCH(D10949,Pricebook!$A$2:$A$1401,0))</f>
        <v>12.15</v>
      </c>
      <c r="L10949" s="19" t="n">
        <f aca="false">ROUND(F10949*K10949,2)</f>
        <v>60.75</v>
      </c>
      <c r="M10949" s="24" t="n">
        <f aca="false">DATE(YEAR(C10949),MONTH(C10949),1)</f>
        <v>46266</v>
      </c>
    </row>
    <row r="10950" customFormat="false" ht="15" hidden="false" customHeight="false" outlineLevel="0" collapsed="false">
      <c r="A10950" s="21" t="s">
        <v>4260</v>
      </c>
      <c r="B10950" s="21" t="s">
        <v>3787</v>
      </c>
      <c r="C10950" s="23" t="n">
        <v>46295</v>
      </c>
      <c r="D10950" s="21" t="s">
        <v>2317</v>
      </c>
      <c r="E10950" s="21" t="s">
        <v>2202</v>
      </c>
      <c r="F10950" s="12" t="n">
        <v>12</v>
      </c>
      <c r="G10950" s="19" t="n">
        <v>7.45</v>
      </c>
      <c r="H10950" s="19" t="n">
        <v>4.62</v>
      </c>
      <c r="I10950" s="19" t="n">
        <f aca="false">ROUND(F10950*G10950,2)</f>
        <v>89.4</v>
      </c>
      <c r="J10950" s="19" t="n">
        <f aca="false">ROUND(F10950*H10950,2)</f>
        <v>55.44</v>
      </c>
      <c r="K10950" s="19" t="n">
        <f aca="false">INDEX(Pricebook!$L$2:$L$1401,MATCH(D10950,Pricebook!$A$2:$A$1401,0))</f>
        <v>8</v>
      </c>
      <c r="L10950" s="19" t="n">
        <f aca="false">ROUND(F10950*K10950,2)</f>
        <v>96</v>
      </c>
      <c r="M10950" s="24" t="n">
        <f aca="false">DATE(YEAR(C10950),MONTH(C10950),1)</f>
        <v>46266</v>
      </c>
    </row>
    <row r="10951" customFormat="false" ht="15" hidden="false" customHeight="false" outlineLevel="0" collapsed="false">
      <c r="A10951" s="21" t="s">
        <v>4260</v>
      </c>
      <c r="B10951" s="21" t="s">
        <v>3787</v>
      </c>
      <c r="C10951" s="23" t="n">
        <v>46295</v>
      </c>
      <c r="D10951" s="21" t="s">
        <v>430</v>
      </c>
      <c r="E10951" s="21" t="s">
        <v>366</v>
      </c>
      <c r="F10951" s="12" t="n">
        <v>1</v>
      </c>
      <c r="G10951" s="19" t="n">
        <v>121.8</v>
      </c>
      <c r="H10951" s="19" t="n">
        <v>88.11</v>
      </c>
      <c r="I10951" s="19" t="n">
        <f aca="false">ROUND(F10951*G10951,2)</f>
        <v>121.8</v>
      </c>
      <c r="J10951" s="19" t="n">
        <f aca="false">ROUND(F10951*H10951,2)</f>
        <v>88.11</v>
      </c>
      <c r="K10951" s="19" t="n">
        <f aca="false">INDEX(Pricebook!$L$2:$L$1401,MATCH(D10951,Pricebook!$A$2:$A$1401,0))</f>
        <v>131.55</v>
      </c>
      <c r="L10951" s="19" t="n">
        <f aca="false">ROUND(F10951*K10951,2)</f>
        <v>131.55</v>
      </c>
      <c r="M10951" s="24" t="n">
        <f aca="false">DATE(YEAR(C10951),MONTH(C10951),1)</f>
        <v>46266</v>
      </c>
    </row>
    <row r="10952" customFormat="false" ht="15" hidden="false" customHeight="false" outlineLevel="0" collapsed="false">
      <c r="A10952" s="21" t="s">
        <v>4260</v>
      </c>
      <c r="B10952" s="21" t="s">
        <v>3787</v>
      </c>
      <c r="C10952" s="23" t="n">
        <v>46295</v>
      </c>
      <c r="D10952" s="21" t="s">
        <v>2896</v>
      </c>
      <c r="E10952" s="21" t="s">
        <v>2748</v>
      </c>
      <c r="F10952" s="12" t="n">
        <v>4</v>
      </c>
      <c r="G10952" s="19" t="n">
        <v>27</v>
      </c>
      <c r="H10952" s="19" t="n">
        <v>16.26</v>
      </c>
      <c r="I10952" s="19" t="n">
        <f aca="false">ROUND(F10952*G10952,2)</f>
        <v>108</v>
      </c>
      <c r="J10952" s="19" t="n">
        <f aca="false">ROUND(F10952*H10952,2)</f>
        <v>65.04</v>
      </c>
      <c r="K10952" s="19" t="n">
        <f aca="false">INDEX(Pricebook!$L$2:$L$1401,MATCH(D10952,Pricebook!$A$2:$A$1401,0))</f>
        <v>29.6</v>
      </c>
      <c r="L10952" s="19" t="n">
        <f aca="false">ROUND(F10952*K10952,2)</f>
        <v>118.4</v>
      </c>
      <c r="M10952" s="24" t="n">
        <f aca="false">DATE(YEAR(C10952),MONTH(C10952),1)</f>
        <v>46266</v>
      </c>
    </row>
    <row r="10953" customFormat="false" ht="15" hidden="false" customHeight="false" outlineLevel="0" collapsed="false">
      <c r="A10953" s="21" t="s">
        <v>4260</v>
      </c>
      <c r="B10953" s="21" t="s">
        <v>3787</v>
      </c>
      <c r="C10953" s="23" t="n">
        <v>46295</v>
      </c>
      <c r="D10953" s="21" t="s">
        <v>197</v>
      </c>
      <c r="E10953" s="21" t="s">
        <v>108</v>
      </c>
      <c r="F10953" s="12" t="n">
        <v>1</v>
      </c>
      <c r="G10953" s="19" t="n">
        <v>110.55</v>
      </c>
      <c r="H10953" s="19" t="n">
        <v>93.92</v>
      </c>
      <c r="I10953" s="19" t="n">
        <f aca="false">ROUND(F10953*G10953,2)</f>
        <v>110.55</v>
      </c>
      <c r="J10953" s="19" t="n">
        <f aca="false">ROUND(F10953*H10953,2)</f>
        <v>93.92</v>
      </c>
      <c r="K10953" s="19" t="n">
        <f aca="false">INDEX(Pricebook!$L$2:$L$1401,MATCH(D10953,Pricebook!$A$2:$A$1401,0))</f>
        <v>122</v>
      </c>
      <c r="L10953" s="19" t="n">
        <f aca="false">ROUND(F10953*K10953,2)</f>
        <v>122</v>
      </c>
      <c r="M10953" s="24" t="n">
        <f aca="false">DATE(YEAR(C10953),MONTH(C10953),1)</f>
        <v>46266</v>
      </c>
    </row>
    <row r="10954" customFormat="false" ht="15" hidden="false" customHeight="false" outlineLevel="0" collapsed="false">
      <c r="A10954" s="21" t="s">
        <v>4260</v>
      </c>
      <c r="B10954" s="21" t="s">
        <v>3787</v>
      </c>
      <c r="C10954" s="23" t="n">
        <v>46295</v>
      </c>
      <c r="D10954" s="21" t="s">
        <v>2880</v>
      </c>
      <c r="E10954" s="21" t="s">
        <v>2748</v>
      </c>
      <c r="F10954" s="12" t="n">
        <v>2</v>
      </c>
      <c r="G10954" s="19" t="n">
        <v>18.4</v>
      </c>
      <c r="H10954" s="19" t="n">
        <v>10.98</v>
      </c>
      <c r="I10954" s="19" t="n">
        <f aca="false">ROUND(F10954*G10954,2)</f>
        <v>36.8</v>
      </c>
      <c r="J10954" s="19" t="n">
        <f aca="false">ROUND(F10954*H10954,2)</f>
        <v>21.96</v>
      </c>
      <c r="K10954" s="19" t="n">
        <f aca="false">INDEX(Pricebook!$L$2:$L$1401,MATCH(D10954,Pricebook!$A$2:$A$1401,0))</f>
        <v>20</v>
      </c>
      <c r="L10954" s="19" t="n">
        <f aca="false">ROUND(F10954*K10954,2)</f>
        <v>40</v>
      </c>
      <c r="M10954" s="24" t="n">
        <f aca="false">DATE(YEAR(C10954),MONTH(C10954),1)</f>
        <v>46266</v>
      </c>
    </row>
    <row r="10955" customFormat="false" ht="15" hidden="false" customHeight="false" outlineLevel="0" collapsed="false">
      <c r="A10955" s="21" t="s">
        <v>4260</v>
      </c>
      <c r="B10955" s="21" t="s">
        <v>3787</v>
      </c>
      <c r="C10955" s="23" t="n">
        <v>46295</v>
      </c>
      <c r="D10955" s="21" t="s">
        <v>2200</v>
      </c>
      <c r="E10955" s="21" t="s">
        <v>2202</v>
      </c>
      <c r="F10955" s="12" t="n">
        <v>11</v>
      </c>
      <c r="G10955" s="19" t="n">
        <v>12.3</v>
      </c>
      <c r="H10955" s="19" t="n">
        <v>7.54</v>
      </c>
      <c r="I10955" s="19" t="n">
        <f aca="false">ROUND(F10955*G10955,2)</f>
        <v>135.3</v>
      </c>
      <c r="J10955" s="19" t="n">
        <f aca="false">ROUND(F10955*H10955,2)</f>
        <v>82.94</v>
      </c>
      <c r="K10955" s="19" t="n">
        <f aca="false">INDEX(Pricebook!$L$2:$L$1401,MATCH(D10955,Pricebook!$A$2:$A$1401,0))</f>
        <v>13</v>
      </c>
      <c r="L10955" s="19" t="n">
        <f aca="false">ROUND(F10955*K10955,2)</f>
        <v>143</v>
      </c>
      <c r="M10955" s="24" t="n">
        <f aca="false">DATE(YEAR(C10955),MONTH(C10955),1)</f>
        <v>46266</v>
      </c>
    </row>
    <row r="10956" customFormat="false" ht="15" hidden="false" customHeight="false" outlineLevel="0" collapsed="false">
      <c r="A10956" s="21" t="s">
        <v>4260</v>
      </c>
      <c r="B10956" s="21" t="s">
        <v>3787</v>
      </c>
      <c r="C10956" s="23" t="n">
        <v>46295</v>
      </c>
      <c r="D10956" s="21" t="s">
        <v>2761</v>
      </c>
      <c r="E10956" s="21" t="s">
        <v>2748</v>
      </c>
      <c r="F10956" s="12" t="n">
        <v>3</v>
      </c>
      <c r="G10956" s="19" t="n">
        <v>34.4</v>
      </c>
      <c r="H10956" s="19" t="n">
        <v>20.74</v>
      </c>
      <c r="I10956" s="19" t="n">
        <f aca="false">ROUND(F10956*G10956,2)</f>
        <v>103.2</v>
      </c>
      <c r="J10956" s="19" t="n">
        <f aca="false">ROUND(F10956*H10956,2)</f>
        <v>62.22</v>
      </c>
      <c r="K10956" s="19" t="n">
        <f aca="false">INDEX(Pricebook!$L$2:$L$1401,MATCH(D10956,Pricebook!$A$2:$A$1401,0))</f>
        <v>37.75</v>
      </c>
      <c r="L10956" s="19" t="n">
        <f aca="false">ROUND(F10956*K10956,2)</f>
        <v>113.25</v>
      </c>
      <c r="M10956" s="24" t="n">
        <f aca="false">DATE(YEAR(C10956),MONTH(C10956),1)</f>
        <v>46266</v>
      </c>
    </row>
    <row r="10957" customFormat="false" ht="15" hidden="false" customHeight="false" outlineLevel="0" collapsed="false">
      <c r="A10957" s="21" t="s">
        <v>4260</v>
      </c>
      <c r="B10957" s="21" t="s">
        <v>3787</v>
      </c>
      <c r="C10957" s="23" t="n">
        <v>46295</v>
      </c>
      <c r="D10957" s="21" t="s">
        <v>2746</v>
      </c>
      <c r="E10957" s="21" t="s">
        <v>2748</v>
      </c>
      <c r="F10957" s="12" t="n">
        <v>5</v>
      </c>
      <c r="G10957" s="19" t="n">
        <v>29.5</v>
      </c>
      <c r="H10957" s="19" t="n">
        <v>17.81</v>
      </c>
      <c r="I10957" s="19" t="n">
        <f aca="false">ROUND(F10957*G10957,2)</f>
        <v>147.5</v>
      </c>
      <c r="J10957" s="19" t="n">
        <f aca="false">ROUND(F10957*H10957,2)</f>
        <v>89.05</v>
      </c>
      <c r="K10957" s="19" t="n">
        <f aca="false">INDEX(Pricebook!$L$2:$L$1401,MATCH(D10957,Pricebook!$A$2:$A$1401,0))</f>
        <v>32.4</v>
      </c>
      <c r="L10957" s="19" t="n">
        <f aca="false">ROUND(F10957*K10957,2)</f>
        <v>162</v>
      </c>
      <c r="M10957" s="24" t="n">
        <f aca="false">DATE(YEAR(C10957),MONTH(C10957),1)</f>
        <v>46266</v>
      </c>
    </row>
    <row r="10958" customFormat="false" ht="15" hidden="false" customHeight="false" outlineLevel="0" collapsed="false">
      <c r="A10958" s="21" t="s">
        <v>4260</v>
      </c>
      <c r="B10958" s="21" t="s">
        <v>3787</v>
      </c>
      <c r="C10958" s="23" t="n">
        <v>46295</v>
      </c>
      <c r="D10958" s="21" t="s">
        <v>358</v>
      </c>
      <c r="E10958" s="21" t="s">
        <v>108</v>
      </c>
      <c r="F10958" s="12" t="n">
        <v>1</v>
      </c>
      <c r="G10958" s="19" t="n">
        <v>80</v>
      </c>
      <c r="H10958" s="19" t="n">
        <v>61.8</v>
      </c>
      <c r="I10958" s="19" t="n">
        <f aca="false">ROUND(F10958*G10958,2)</f>
        <v>80</v>
      </c>
      <c r="J10958" s="19" t="n">
        <f aca="false">ROUND(F10958*H10958,2)</f>
        <v>61.8</v>
      </c>
      <c r="K10958" s="19" t="n">
        <f aca="false">INDEX(Pricebook!$L$2:$L$1401,MATCH(D10958,Pricebook!$A$2:$A$1401,0))</f>
        <v>88</v>
      </c>
      <c r="L10958" s="19" t="n">
        <f aca="false">ROUND(F10958*K10958,2)</f>
        <v>88</v>
      </c>
      <c r="M10958" s="24" t="n">
        <f aca="false">DATE(YEAR(C10958),MONTH(C10958),1)</f>
        <v>46266</v>
      </c>
    </row>
    <row r="10959" customFormat="false" ht="15" hidden="false" customHeight="false" outlineLevel="0" collapsed="false">
      <c r="A10959" s="21" t="s">
        <v>4260</v>
      </c>
      <c r="B10959" s="21" t="s">
        <v>3787</v>
      </c>
      <c r="C10959" s="23" t="n">
        <v>46295</v>
      </c>
      <c r="D10959" s="21" t="s">
        <v>455</v>
      </c>
      <c r="E10959" s="21" t="s">
        <v>366</v>
      </c>
      <c r="F10959" s="12" t="n">
        <v>6</v>
      </c>
      <c r="G10959" s="19" t="n">
        <v>8.95</v>
      </c>
      <c r="H10959" s="19" t="n">
        <v>6.47</v>
      </c>
      <c r="I10959" s="19" t="n">
        <f aca="false">ROUND(F10959*G10959,2)</f>
        <v>53.7</v>
      </c>
      <c r="J10959" s="19" t="n">
        <f aca="false">ROUND(F10959*H10959,2)</f>
        <v>38.82</v>
      </c>
      <c r="K10959" s="19" t="n">
        <f aca="false">INDEX(Pricebook!$L$2:$L$1401,MATCH(D10959,Pricebook!$A$2:$A$1401,0))</f>
        <v>9.7</v>
      </c>
      <c r="L10959" s="19" t="n">
        <f aca="false">ROUND(F10959*K10959,2)</f>
        <v>58.2</v>
      </c>
      <c r="M10959" s="24" t="n">
        <f aca="false">DATE(YEAR(C10959),MONTH(C10959),1)</f>
        <v>46266</v>
      </c>
    </row>
    <row r="10960" customFormat="false" ht="15" hidden="false" customHeight="false" outlineLevel="0" collapsed="false">
      <c r="A10960" s="21" t="s">
        <v>4261</v>
      </c>
      <c r="B10960" s="21" t="s">
        <v>3697</v>
      </c>
      <c r="C10960" s="23" t="n">
        <v>46295</v>
      </c>
      <c r="D10960" s="21" t="s">
        <v>505</v>
      </c>
      <c r="E10960" s="21" t="s">
        <v>366</v>
      </c>
      <c r="F10960" s="12" t="n">
        <v>2</v>
      </c>
      <c r="G10960" s="19" t="n">
        <v>84.65</v>
      </c>
      <c r="H10960" s="19" t="n">
        <v>61.41</v>
      </c>
      <c r="I10960" s="19" t="n">
        <f aca="false">ROUND(F10960*G10960,2)</f>
        <v>169.3</v>
      </c>
      <c r="J10960" s="19" t="n">
        <f aca="false">ROUND(F10960*H10960,2)</f>
        <v>122.82</v>
      </c>
      <c r="K10960" s="19" t="n">
        <f aca="false">INDEX(Pricebook!$L$2:$L$1401,MATCH(D10960,Pricebook!$A$2:$A$1401,0))</f>
        <v>91.7</v>
      </c>
      <c r="L10960" s="19" t="n">
        <f aca="false">ROUND(F10960*K10960,2)</f>
        <v>183.4</v>
      </c>
      <c r="M10960" s="24" t="n">
        <f aca="false">DATE(YEAR(C10960),MONTH(C10960),1)</f>
        <v>46266</v>
      </c>
    </row>
    <row r="10961" customFormat="false" ht="15" hidden="false" customHeight="false" outlineLevel="0" collapsed="false">
      <c r="A10961" s="21" t="s">
        <v>4261</v>
      </c>
      <c r="B10961" s="21" t="s">
        <v>3697</v>
      </c>
      <c r="C10961" s="23" t="n">
        <v>46295</v>
      </c>
      <c r="D10961" s="21" t="s">
        <v>2275</v>
      </c>
      <c r="E10961" s="21" t="s">
        <v>2202</v>
      </c>
      <c r="F10961" s="12" t="n">
        <v>13</v>
      </c>
      <c r="G10961" s="19" t="n">
        <v>9.15</v>
      </c>
      <c r="H10961" s="19" t="n">
        <v>5.65</v>
      </c>
      <c r="I10961" s="19" t="n">
        <f aca="false">ROUND(F10961*G10961,2)</f>
        <v>118.95</v>
      </c>
      <c r="J10961" s="19" t="n">
        <f aca="false">ROUND(F10961*H10961,2)</f>
        <v>73.45</v>
      </c>
      <c r="K10961" s="19" t="n">
        <f aca="false">INDEX(Pricebook!$L$2:$L$1401,MATCH(D10961,Pricebook!$A$2:$A$1401,0))</f>
        <v>9.75</v>
      </c>
      <c r="L10961" s="19" t="n">
        <f aca="false">ROUND(F10961*K10961,2)</f>
        <v>126.75</v>
      </c>
      <c r="M10961" s="24" t="n">
        <f aca="false">DATE(YEAR(C10961),MONTH(C10961),1)</f>
        <v>46266</v>
      </c>
    </row>
    <row r="10962" customFormat="false" ht="15" hidden="false" customHeight="false" outlineLevel="0" collapsed="false">
      <c r="A10962" s="21" t="s">
        <v>4261</v>
      </c>
      <c r="B10962" s="21" t="s">
        <v>3697</v>
      </c>
      <c r="C10962" s="23" t="n">
        <v>46295</v>
      </c>
      <c r="D10962" s="21" t="s">
        <v>2317</v>
      </c>
      <c r="E10962" s="21" t="s">
        <v>2202</v>
      </c>
      <c r="F10962" s="12" t="n">
        <v>6</v>
      </c>
      <c r="G10962" s="19" t="n">
        <v>7.45</v>
      </c>
      <c r="H10962" s="19" t="n">
        <v>4.62</v>
      </c>
      <c r="I10962" s="19" t="n">
        <f aca="false">ROUND(F10962*G10962,2)</f>
        <v>44.7</v>
      </c>
      <c r="J10962" s="19" t="n">
        <f aca="false">ROUND(F10962*H10962,2)</f>
        <v>27.72</v>
      </c>
      <c r="K10962" s="19" t="n">
        <f aca="false">INDEX(Pricebook!$L$2:$L$1401,MATCH(D10962,Pricebook!$A$2:$A$1401,0))</f>
        <v>8</v>
      </c>
      <c r="L10962" s="19" t="n">
        <f aca="false">ROUND(F10962*K10962,2)</f>
        <v>48</v>
      </c>
      <c r="M10962" s="24" t="n">
        <f aca="false">DATE(YEAR(C10962),MONTH(C10962),1)</f>
        <v>46266</v>
      </c>
    </row>
    <row r="10963" customFormat="false" ht="15" hidden="false" customHeight="false" outlineLevel="0" collapsed="false">
      <c r="A10963" s="21" t="s">
        <v>4261</v>
      </c>
      <c r="B10963" s="21" t="s">
        <v>3697</v>
      </c>
      <c r="C10963" s="23" t="n">
        <v>46295</v>
      </c>
      <c r="D10963" s="21" t="s">
        <v>1062</v>
      </c>
      <c r="E10963" s="21" t="s">
        <v>971</v>
      </c>
      <c r="F10963" s="12" t="n">
        <v>1</v>
      </c>
      <c r="G10963" s="19" t="n">
        <v>78</v>
      </c>
      <c r="H10963" s="19" t="n">
        <v>63.75</v>
      </c>
      <c r="I10963" s="19" t="n">
        <f aca="false">ROUND(F10963*G10963,2)</f>
        <v>78</v>
      </c>
      <c r="J10963" s="19" t="n">
        <f aca="false">ROUND(F10963*H10963,2)</f>
        <v>63.75</v>
      </c>
      <c r="K10963" s="19" t="n">
        <f aca="false">INDEX(Pricebook!$L$2:$L$1401,MATCH(D10963,Pricebook!$A$2:$A$1401,0))</f>
        <v>91.1</v>
      </c>
      <c r="L10963" s="19" t="n">
        <f aca="false">ROUND(F10963*K10963,2)</f>
        <v>91.1</v>
      </c>
      <c r="M10963" s="24" t="n">
        <f aca="false">DATE(YEAR(C10963),MONTH(C10963),1)</f>
        <v>46266</v>
      </c>
    </row>
    <row r="10964" customFormat="false" ht="15" hidden="false" customHeight="false" outlineLevel="0" collapsed="false">
      <c r="A10964" s="21" t="s">
        <v>4261</v>
      </c>
      <c r="B10964" s="21" t="s">
        <v>3697</v>
      </c>
      <c r="C10964" s="23" t="n">
        <v>46295</v>
      </c>
      <c r="D10964" s="21" t="s">
        <v>223</v>
      </c>
      <c r="E10964" s="21" t="s">
        <v>108</v>
      </c>
      <c r="F10964" s="12" t="n">
        <v>1</v>
      </c>
      <c r="G10964" s="19" t="n">
        <v>98.6</v>
      </c>
      <c r="H10964" s="19" t="n">
        <v>74.58</v>
      </c>
      <c r="I10964" s="19" t="n">
        <f aca="false">ROUND(F10964*G10964,2)</f>
        <v>98.6</v>
      </c>
      <c r="J10964" s="19" t="n">
        <f aca="false">ROUND(F10964*H10964,2)</f>
        <v>74.58</v>
      </c>
      <c r="K10964" s="19" t="n">
        <f aca="false">INDEX(Pricebook!$L$2:$L$1401,MATCH(D10964,Pricebook!$A$2:$A$1401,0))</f>
        <v>106.55</v>
      </c>
      <c r="L10964" s="19" t="n">
        <f aca="false">ROUND(F10964*K10964,2)</f>
        <v>106.55</v>
      </c>
      <c r="M10964" s="24" t="n">
        <f aca="false">DATE(YEAR(C10964),MONTH(C10964),1)</f>
        <v>46266</v>
      </c>
    </row>
    <row r="10965" customFormat="false" ht="15" hidden="false" customHeight="false" outlineLevel="0" collapsed="false">
      <c r="A10965" s="21" t="s">
        <v>4261</v>
      </c>
      <c r="B10965" s="21" t="s">
        <v>3697</v>
      </c>
      <c r="C10965" s="23" t="n">
        <v>46295</v>
      </c>
      <c r="D10965" s="21" t="s">
        <v>655</v>
      </c>
      <c r="E10965" s="21" t="s">
        <v>366</v>
      </c>
      <c r="F10965" s="12" t="n">
        <v>4</v>
      </c>
      <c r="G10965" s="19" t="n">
        <v>12.15</v>
      </c>
      <c r="H10965" s="19" t="n">
        <v>9.44</v>
      </c>
      <c r="I10965" s="19" t="n">
        <f aca="false">ROUND(F10965*G10965,2)</f>
        <v>48.6</v>
      </c>
      <c r="J10965" s="19" t="n">
        <f aca="false">ROUND(F10965*H10965,2)</f>
        <v>37.76</v>
      </c>
      <c r="K10965" s="19" t="n">
        <f aca="false">INDEX(Pricebook!$L$2:$L$1401,MATCH(D10965,Pricebook!$A$2:$A$1401,0))</f>
        <v>12.95</v>
      </c>
      <c r="L10965" s="19" t="n">
        <f aca="false">ROUND(F10965*K10965,2)</f>
        <v>51.8</v>
      </c>
      <c r="M10965" s="24" t="n">
        <f aca="false">DATE(YEAR(C10965),MONTH(C10965),1)</f>
        <v>46266</v>
      </c>
    </row>
    <row r="10966" customFormat="false" ht="15" hidden="false" customHeight="false" outlineLevel="0" collapsed="false">
      <c r="A10966" s="21" t="s">
        <v>4261</v>
      </c>
      <c r="B10966" s="21" t="s">
        <v>3697</v>
      </c>
      <c r="C10966" s="23" t="n">
        <v>46295</v>
      </c>
      <c r="D10966" s="21" t="s">
        <v>157</v>
      </c>
      <c r="E10966" s="21" t="s">
        <v>108</v>
      </c>
      <c r="F10966" s="12" t="n">
        <v>2</v>
      </c>
      <c r="G10966" s="19" t="n">
        <v>151.15</v>
      </c>
      <c r="H10966" s="19" t="n">
        <v>114.66</v>
      </c>
      <c r="I10966" s="19" t="n">
        <f aca="false">ROUND(F10966*G10966,2)</f>
        <v>302.3</v>
      </c>
      <c r="J10966" s="19" t="n">
        <f aca="false">ROUND(F10966*H10966,2)</f>
        <v>229.32</v>
      </c>
      <c r="K10966" s="19" t="n">
        <f aca="false">INDEX(Pricebook!$L$2:$L$1401,MATCH(D10966,Pricebook!$A$2:$A$1401,0))</f>
        <v>163.8</v>
      </c>
      <c r="L10966" s="19" t="n">
        <f aca="false">ROUND(F10966*K10966,2)</f>
        <v>327.6</v>
      </c>
      <c r="M10966" s="24" t="n">
        <f aca="false">DATE(YEAR(C10966),MONTH(C10966),1)</f>
        <v>46266</v>
      </c>
    </row>
    <row r="10967" customFormat="false" ht="15" hidden="false" customHeight="false" outlineLevel="0" collapsed="false">
      <c r="A10967" s="21" t="s">
        <v>4261</v>
      </c>
      <c r="B10967" s="21" t="s">
        <v>3697</v>
      </c>
      <c r="C10967" s="23" t="n">
        <v>46295</v>
      </c>
      <c r="D10967" s="21" t="s">
        <v>2357</v>
      </c>
      <c r="E10967" s="21" t="s">
        <v>2202</v>
      </c>
      <c r="F10967" s="12" t="n">
        <v>10</v>
      </c>
      <c r="G10967" s="19" t="n">
        <v>7.9</v>
      </c>
      <c r="H10967" s="19" t="n">
        <v>5.68</v>
      </c>
      <c r="I10967" s="19" t="n">
        <f aca="false">ROUND(F10967*G10967,2)</f>
        <v>79</v>
      </c>
      <c r="J10967" s="19" t="n">
        <f aca="false">ROUND(F10967*H10967,2)</f>
        <v>56.8</v>
      </c>
      <c r="K10967" s="19" t="n">
        <f aca="false">INDEX(Pricebook!$L$2:$L$1401,MATCH(D10967,Pricebook!$A$2:$A$1401,0))</f>
        <v>8.5</v>
      </c>
      <c r="L10967" s="19" t="n">
        <f aca="false">ROUND(F10967*K10967,2)</f>
        <v>85</v>
      </c>
      <c r="M10967" s="24" t="n">
        <f aca="false">DATE(YEAR(C10967),MONTH(C10967),1)</f>
        <v>46266</v>
      </c>
    </row>
    <row r="10968" customFormat="false" ht="15" hidden="false" customHeight="false" outlineLevel="0" collapsed="false">
      <c r="A10968" s="21" t="s">
        <v>4262</v>
      </c>
      <c r="B10968" s="21" t="s">
        <v>3104</v>
      </c>
      <c r="C10968" s="23" t="n">
        <v>46295</v>
      </c>
      <c r="D10968" s="21" t="s">
        <v>757</v>
      </c>
      <c r="E10968" s="21" t="s">
        <v>366</v>
      </c>
      <c r="F10968" s="12" t="n">
        <v>2</v>
      </c>
      <c r="G10968" s="19" t="n">
        <v>11.7</v>
      </c>
      <c r="H10968" s="19" t="n">
        <v>8.45</v>
      </c>
      <c r="I10968" s="19" t="n">
        <f aca="false">ROUND(F10968*G10968,2)</f>
        <v>23.4</v>
      </c>
      <c r="J10968" s="19" t="n">
        <f aca="false">ROUND(F10968*H10968,2)</f>
        <v>16.9</v>
      </c>
      <c r="K10968" s="19" t="n">
        <f aca="false">INDEX(Pricebook!$L$2:$L$1401,MATCH(D10968,Pricebook!$A$2:$A$1401,0))</f>
        <v>12.65</v>
      </c>
      <c r="L10968" s="19" t="n">
        <f aca="false">ROUND(F10968*K10968,2)</f>
        <v>25.3</v>
      </c>
      <c r="M10968" s="24" t="n">
        <f aca="false">DATE(YEAR(C10968),MONTH(C10968),1)</f>
        <v>46266</v>
      </c>
    </row>
    <row r="10969" customFormat="false" ht="15" hidden="false" customHeight="false" outlineLevel="0" collapsed="false">
      <c r="A10969" s="21" t="s">
        <v>4262</v>
      </c>
      <c r="B10969" s="21" t="s">
        <v>3104</v>
      </c>
      <c r="C10969" s="23" t="n">
        <v>46295</v>
      </c>
      <c r="D10969" s="21" t="s">
        <v>430</v>
      </c>
      <c r="E10969" s="21" t="s">
        <v>366</v>
      </c>
      <c r="F10969" s="12" t="n">
        <v>1</v>
      </c>
      <c r="G10969" s="19" t="n">
        <v>121.8</v>
      </c>
      <c r="H10969" s="19" t="n">
        <v>88.11</v>
      </c>
      <c r="I10969" s="19" t="n">
        <f aca="false">ROUND(F10969*G10969,2)</f>
        <v>121.8</v>
      </c>
      <c r="J10969" s="19" t="n">
        <f aca="false">ROUND(F10969*H10969,2)</f>
        <v>88.11</v>
      </c>
      <c r="K10969" s="19" t="n">
        <f aca="false">INDEX(Pricebook!$L$2:$L$1401,MATCH(D10969,Pricebook!$A$2:$A$1401,0))</f>
        <v>131.55</v>
      </c>
      <c r="L10969" s="19" t="n">
        <f aca="false">ROUND(F10969*K10969,2)</f>
        <v>131.55</v>
      </c>
      <c r="M10969" s="24" t="n">
        <f aca="false">DATE(YEAR(C10969),MONTH(C10969),1)</f>
        <v>46266</v>
      </c>
    </row>
    <row r="10970" customFormat="false" ht="15" hidden="false" customHeight="false" outlineLevel="0" collapsed="false">
      <c r="A10970" s="21" t="s">
        <v>4262</v>
      </c>
      <c r="B10970" s="21" t="s">
        <v>3104</v>
      </c>
      <c r="C10970" s="23" t="n">
        <v>46295</v>
      </c>
      <c r="D10970" s="21" t="s">
        <v>2357</v>
      </c>
      <c r="E10970" s="21" t="s">
        <v>2202</v>
      </c>
      <c r="F10970" s="12" t="n">
        <v>12</v>
      </c>
      <c r="G10970" s="19" t="n">
        <v>7.9</v>
      </c>
      <c r="H10970" s="19" t="n">
        <v>5.68</v>
      </c>
      <c r="I10970" s="19" t="n">
        <f aca="false">ROUND(F10970*G10970,2)</f>
        <v>94.8</v>
      </c>
      <c r="J10970" s="19" t="n">
        <f aca="false">ROUND(F10970*H10970,2)</f>
        <v>68.16</v>
      </c>
      <c r="K10970" s="19" t="n">
        <f aca="false">INDEX(Pricebook!$L$2:$L$1401,MATCH(D10970,Pricebook!$A$2:$A$1401,0))</f>
        <v>8.5</v>
      </c>
      <c r="L10970" s="19" t="n">
        <f aca="false">ROUND(F10970*K10970,2)</f>
        <v>102</v>
      </c>
      <c r="M10970" s="24" t="n">
        <f aca="false">DATE(YEAR(C10970),MONTH(C10970),1)</f>
        <v>46266</v>
      </c>
    </row>
    <row r="10971" customFormat="false" ht="15" hidden="false" customHeight="false" outlineLevel="0" collapsed="false">
      <c r="A10971" s="21" t="s">
        <v>4262</v>
      </c>
      <c r="B10971" s="21" t="s">
        <v>3104</v>
      </c>
      <c r="C10971" s="23" t="n">
        <v>46295</v>
      </c>
      <c r="D10971" s="21" t="s">
        <v>149</v>
      </c>
      <c r="E10971" s="21" t="s">
        <v>108</v>
      </c>
      <c r="F10971" s="12" t="n">
        <v>1</v>
      </c>
      <c r="G10971" s="19" t="n">
        <v>131.45</v>
      </c>
      <c r="H10971" s="19" t="n">
        <v>99.34</v>
      </c>
      <c r="I10971" s="19" t="n">
        <f aca="false">ROUND(F10971*G10971,2)</f>
        <v>131.45</v>
      </c>
      <c r="J10971" s="19" t="n">
        <f aca="false">ROUND(F10971*H10971,2)</f>
        <v>99.34</v>
      </c>
      <c r="K10971" s="19" t="n">
        <f aca="false">INDEX(Pricebook!$L$2:$L$1401,MATCH(D10971,Pricebook!$A$2:$A$1401,0))</f>
        <v>141.95</v>
      </c>
      <c r="L10971" s="19" t="n">
        <f aca="false">ROUND(F10971*K10971,2)</f>
        <v>141.95</v>
      </c>
      <c r="M10971" s="24" t="n">
        <f aca="false">DATE(YEAR(C10971),MONTH(C10971),1)</f>
        <v>46266</v>
      </c>
    </row>
    <row r="10972" customFormat="false" ht="15" hidden="false" customHeight="false" outlineLevel="0" collapsed="false">
      <c r="A10972" s="21" t="s">
        <v>4262</v>
      </c>
      <c r="B10972" s="21" t="s">
        <v>3104</v>
      </c>
      <c r="C10972" s="23" t="n">
        <v>46295</v>
      </c>
      <c r="D10972" s="21" t="s">
        <v>2438</v>
      </c>
      <c r="E10972" s="21" t="s">
        <v>2202</v>
      </c>
      <c r="F10972" s="12" t="n">
        <v>5</v>
      </c>
      <c r="G10972" s="19" t="n">
        <v>8.4</v>
      </c>
      <c r="H10972" s="19" t="n">
        <v>5.2</v>
      </c>
      <c r="I10972" s="19" t="n">
        <f aca="false">ROUND(F10972*G10972,2)</f>
        <v>42</v>
      </c>
      <c r="J10972" s="19" t="n">
        <f aca="false">ROUND(F10972*H10972,2)</f>
        <v>26</v>
      </c>
      <c r="K10972" s="19" t="n">
        <f aca="false">INDEX(Pricebook!$L$2:$L$1401,MATCH(D10972,Pricebook!$A$2:$A$1401,0))</f>
        <v>9</v>
      </c>
      <c r="L10972" s="19" t="n">
        <f aca="false">ROUND(F10972*K10972,2)</f>
        <v>45</v>
      </c>
      <c r="M10972" s="24" t="n">
        <f aca="false">DATE(YEAR(C10972),MONTH(C10972),1)</f>
        <v>46266</v>
      </c>
    </row>
    <row r="10973" customFormat="false" ht="15" hidden="false" customHeight="false" outlineLevel="0" collapsed="false">
      <c r="A10973" s="21" t="s">
        <v>4262</v>
      </c>
      <c r="B10973" s="21" t="s">
        <v>3104</v>
      </c>
      <c r="C10973" s="23" t="n">
        <v>46295</v>
      </c>
      <c r="D10973" s="21" t="s">
        <v>268</v>
      </c>
      <c r="E10973" s="21" t="s">
        <v>108</v>
      </c>
      <c r="F10973" s="12" t="n">
        <v>1</v>
      </c>
      <c r="G10973" s="19" t="n">
        <v>97.15</v>
      </c>
      <c r="H10973" s="19" t="n">
        <v>75.09</v>
      </c>
      <c r="I10973" s="19" t="n">
        <f aca="false">ROUND(F10973*G10973,2)</f>
        <v>97.15</v>
      </c>
      <c r="J10973" s="19" t="n">
        <f aca="false">ROUND(F10973*H10973,2)</f>
        <v>75.09</v>
      </c>
      <c r="K10973" s="19" t="n">
        <f aca="false">INDEX(Pricebook!$L$2:$L$1401,MATCH(D10973,Pricebook!$A$2:$A$1401,0))</f>
        <v>107.3</v>
      </c>
      <c r="L10973" s="19" t="n">
        <f aca="false">ROUND(F10973*K10973,2)</f>
        <v>107.3</v>
      </c>
      <c r="M10973" s="24" t="n">
        <f aca="false">DATE(YEAR(C10973),MONTH(C10973),1)</f>
        <v>46266</v>
      </c>
    </row>
    <row r="10974" customFormat="false" ht="15" hidden="false" customHeight="false" outlineLevel="0" collapsed="false">
      <c r="A10974" s="21" t="s">
        <v>4262</v>
      </c>
      <c r="B10974" s="21" t="s">
        <v>3104</v>
      </c>
      <c r="C10974" s="23" t="n">
        <v>46295</v>
      </c>
      <c r="D10974" s="21" t="s">
        <v>124</v>
      </c>
      <c r="E10974" s="21" t="s">
        <v>108</v>
      </c>
      <c r="F10974" s="12" t="n">
        <v>1</v>
      </c>
      <c r="G10974" s="19" t="n">
        <v>62.45</v>
      </c>
      <c r="H10974" s="19" t="n">
        <v>47.22</v>
      </c>
      <c r="I10974" s="19" t="n">
        <f aca="false">ROUND(F10974*G10974,2)</f>
        <v>62.45</v>
      </c>
      <c r="J10974" s="19" t="n">
        <f aca="false">ROUND(F10974*H10974,2)</f>
        <v>47.22</v>
      </c>
      <c r="K10974" s="19" t="n">
        <f aca="false">INDEX(Pricebook!$L$2:$L$1401,MATCH(D10974,Pricebook!$A$2:$A$1401,0))</f>
        <v>67.5</v>
      </c>
      <c r="L10974" s="19" t="n">
        <f aca="false">ROUND(F10974*K10974,2)</f>
        <v>67.5</v>
      </c>
      <c r="M10974" s="24" t="n">
        <f aca="false">DATE(YEAR(C10974),MONTH(C10974),1)</f>
        <v>46266</v>
      </c>
    </row>
    <row r="10975" customFormat="false" ht="15" hidden="false" customHeight="false" outlineLevel="0" collapsed="false">
      <c r="A10975" s="21" t="s">
        <v>4262</v>
      </c>
      <c r="B10975" s="21" t="s">
        <v>3104</v>
      </c>
      <c r="C10975" s="23" t="n">
        <v>46295</v>
      </c>
      <c r="D10975" s="21" t="s">
        <v>1378</v>
      </c>
      <c r="E10975" s="21" t="s">
        <v>971</v>
      </c>
      <c r="F10975" s="12" t="n">
        <v>12</v>
      </c>
      <c r="G10975" s="19" t="n">
        <v>1.35</v>
      </c>
      <c r="H10975" s="19" t="n">
        <v>1.13</v>
      </c>
      <c r="I10975" s="19" t="n">
        <f aca="false">ROUND(F10975*G10975,2)</f>
        <v>16.2</v>
      </c>
      <c r="J10975" s="19" t="n">
        <f aca="false">ROUND(F10975*H10975,2)</f>
        <v>13.56</v>
      </c>
      <c r="K10975" s="19" t="n">
        <f aca="false">INDEX(Pricebook!$L$2:$L$1401,MATCH(D10975,Pricebook!$A$2:$A$1401,0))</f>
        <v>1.5</v>
      </c>
      <c r="L10975" s="19" t="n">
        <f aca="false">ROUND(F10975*K10975,2)</f>
        <v>18</v>
      </c>
      <c r="M10975" s="24" t="n">
        <f aca="false">DATE(YEAR(C10975),MONTH(C10975),1)</f>
        <v>46266</v>
      </c>
    </row>
    <row r="10976" customFormat="false" ht="15" hidden="false" customHeight="false" outlineLevel="0" collapsed="false">
      <c r="A10976" s="21" t="s">
        <v>4262</v>
      </c>
      <c r="B10976" s="21" t="s">
        <v>3104</v>
      </c>
      <c r="C10976" s="23" t="n">
        <v>46295</v>
      </c>
      <c r="D10976" s="21" t="s">
        <v>505</v>
      </c>
      <c r="E10976" s="21" t="s">
        <v>366</v>
      </c>
      <c r="F10976" s="12" t="n">
        <v>1</v>
      </c>
      <c r="G10976" s="19" t="n">
        <v>84.65</v>
      </c>
      <c r="H10976" s="19" t="n">
        <v>61.41</v>
      </c>
      <c r="I10976" s="19" t="n">
        <f aca="false">ROUND(F10976*G10976,2)</f>
        <v>84.65</v>
      </c>
      <c r="J10976" s="19" t="n">
        <f aca="false">ROUND(F10976*H10976,2)</f>
        <v>61.41</v>
      </c>
      <c r="K10976" s="19" t="n">
        <f aca="false">INDEX(Pricebook!$L$2:$L$1401,MATCH(D10976,Pricebook!$A$2:$A$1401,0))</f>
        <v>91.7</v>
      </c>
      <c r="L10976" s="19" t="n">
        <f aca="false">ROUND(F10976*K10976,2)</f>
        <v>91.7</v>
      </c>
      <c r="M10976" s="24" t="n">
        <f aca="false">DATE(YEAR(C10976),MONTH(C10976),1)</f>
        <v>46266</v>
      </c>
    </row>
    <row r="10977" customFormat="false" ht="15" hidden="false" customHeight="false" outlineLevel="0" collapsed="false">
      <c r="A10977" s="21" t="s">
        <v>4262</v>
      </c>
      <c r="B10977" s="21" t="s">
        <v>3104</v>
      </c>
      <c r="C10977" s="23" t="n">
        <v>46295</v>
      </c>
      <c r="D10977" s="21" t="s">
        <v>254</v>
      </c>
      <c r="E10977" s="21" t="s">
        <v>108</v>
      </c>
      <c r="F10977" s="12" t="n">
        <v>4</v>
      </c>
      <c r="G10977" s="19" t="n">
        <v>10.1</v>
      </c>
      <c r="H10977" s="19" t="n">
        <v>8.46</v>
      </c>
      <c r="I10977" s="19" t="n">
        <f aca="false">ROUND(F10977*G10977,2)</f>
        <v>40.4</v>
      </c>
      <c r="J10977" s="19" t="n">
        <f aca="false">ROUND(F10977*H10977,2)</f>
        <v>33.84</v>
      </c>
      <c r="K10977" s="19" t="n">
        <f aca="false">INDEX(Pricebook!$L$2:$L$1401,MATCH(D10977,Pricebook!$A$2:$A$1401,0))</f>
        <v>11.15</v>
      </c>
      <c r="L10977" s="19" t="n">
        <f aca="false">ROUND(F10977*K10977,2)</f>
        <v>44.6</v>
      </c>
      <c r="M10977" s="24" t="n">
        <f aca="false">DATE(YEAR(C10977),MONTH(C10977),1)</f>
        <v>46266</v>
      </c>
    </row>
    <row r="10978" customFormat="false" ht="15" hidden="false" customHeight="false" outlineLevel="0" collapsed="false">
      <c r="A10978" s="21" t="s">
        <v>4263</v>
      </c>
      <c r="B10978" s="21" t="s">
        <v>3567</v>
      </c>
      <c r="C10978" s="23" t="n">
        <v>46295</v>
      </c>
      <c r="D10978" s="21" t="s">
        <v>903</v>
      </c>
      <c r="E10978" s="21" t="s">
        <v>366</v>
      </c>
      <c r="F10978" s="12" t="n">
        <v>2</v>
      </c>
      <c r="G10978" s="19" t="n">
        <v>12.2</v>
      </c>
      <c r="H10978" s="19" t="n">
        <v>8.79</v>
      </c>
      <c r="I10978" s="19" t="n">
        <f aca="false">ROUND(F10978*G10978,2)</f>
        <v>24.4</v>
      </c>
      <c r="J10978" s="19" t="n">
        <f aca="false">ROUND(F10978*H10978,2)</f>
        <v>17.58</v>
      </c>
      <c r="K10978" s="19" t="n">
        <f aca="false">INDEX(Pricebook!$L$2:$L$1401,MATCH(D10978,Pricebook!$A$2:$A$1401,0))</f>
        <v>13.15</v>
      </c>
      <c r="L10978" s="19" t="n">
        <f aca="false">ROUND(F10978*K10978,2)</f>
        <v>26.3</v>
      </c>
      <c r="M10978" s="24" t="n">
        <f aca="false">DATE(YEAR(C10978),MONTH(C10978),1)</f>
        <v>46266</v>
      </c>
    </row>
    <row r="10979" customFormat="false" ht="15" hidden="false" customHeight="false" outlineLevel="0" collapsed="false">
      <c r="A10979" s="21" t="s">
        <v>4263</v>
      </c>
      <c r="B10979" s="21" t="s">
        <v>3567</v>
      </c>
      <c r="C10979" s="23" t="n">
        <v>46295</v>
      </c>
      <c r="D10979" s="21" t="s">
        <v>1268</v>
      </c>
      <c r="E10979" s="21" t="s">
        <v>971</v>
      </c>
      <c r="F10979" s="12" t="n">
        <v>46</v>
      </c>
      <c r="G10979" s="19" t="n">
        <v>12.35</v>
      </c>
      <c r="H10979" s="19" t="n">
        <v>10</v>
      </c>
      <c r="I10979" s="19" t="n">
        <f aca="false">ROUND(F10979*G10979,2)</f>
        <v>568.1</v>
      </c>
      <c r="J10979" s="19" t="n">
        <f aca="false">ROUND(F10979*H10979,2)</f>
        <v>460</v>
      </c>
      <c r="K10979" s="19" t="n">
        <f aca="false">INDEX(Pricebook!$L$2:$L$1401,MATCH(D10979,Pricebook!$A$2:$A$1401,0))</f>
        <v>14.3</v>
      </c>
      <c r="L10979" s="19" t="n">
        <f aca="false">ROUND(F10979*K10979,2)</f>
        <v>657.8</v>
      </c>
      <c r="M10979" s="24" t="n">
        <f aca="false">DATE(YEAR(C10979),MONTH(C10979),1)</f>
        <v>46266</v>
      </c>
    </row>
    <row r="10980" customFormat="false" ht="15" hidden="false" customHeight="false" outlineLevel="0" collapsed="false">
      <c r="A10980" s="21" t="s">
        <v>4263</v>
      </c>
      <c r="B10980" s="21" t="s">
        <v>3567</v>
      </c>
      <c r="C10980" s="23" t="n">
        <v>46295</v>
      </c>
      <c r="D10980" s="21" t="s">
        <v>2499</v>
      </c>
      <c r="E10980" s="21" t="s">
        <v>2466</v>
      </c>
      <c r="F10980" s="12" t="n">
        <v>3</v>
      </c>
      <c r="G10980" s="19" t="n">
        <v>49.5</v>
      </c>
      <c r="H10980" s="19" t="n">
        <v>30.69</v>
      </c>
      <c r="I10980" s="19" t="n">
        <f aca="false">ROUND(F10980*G10980,2)</f>
        <v>148.5</v>
      </c>
      <c r="J10980" s="19" t="n">
        <f aca="false">ROUND(F10980*H10980,2)</f>
        <v>92.07</v>
      </c>
      <c r="K10980" s="19" t="n">
        <f aca="false">INDEX(Pricebook!$L$2:$L$1401,MATCH(D10980,Pricebook!$A$2:$A$1401,0))</f>
        <v>51.15</v>
      </c>
      <c r="L10980" s="19" t="n">
        <f aca="false">ROUND(F10980*K10980,2)</f>
        <v>153.45</v>
      </c>
      <c r="M10980" s="24" t="n">
        <f aca="false">DATE(YEAR(C10980),MONTH(C10980),1)</f>
        <v>46266</v>
      </c>
    </row>
    <row r="10981" customFormat="false" ht="15" hidden="false" customHeight="false" outlineLevel="0" collapsed="false">
      <c r="A10981" s="21" t="s">
        <v>4263</v>
      </c>
      <c r="B10981" s="21" t="s">
        <v>3567</v>
      </c>
      <c r="C10981" s="23" t="n">
        <v>46295</v>
      </c>
      <c r="D10981" s="21" t="s">
        <v>761</v>
      </c>
      <c r="E10981" s="21" t="s">
        <v>366</v>
      </c>
      <c r="F10981" s="12" t="n">
        <v>2</v>
      </c>
      <c r="G10981" s="19" t="n">
        <v>77.25</v>
      </c>
      <c r="H10981" s="19" t="n">
        <v>55.53</v>
      </c>
      <c r="I10981" s="19" t="n">
        <f aca="false">ROUND(F10981*G10981,2)</f>
        <v>154.5</v>
      </c>
      <c r="J10981" s="19" t="n">
        <f aca="false">ROUND(F10981*H10981,2)</f>
        <v>111.06</v>
      </c>
      <c r="K10981" s="19" t="n">
        <f aca="false">INDEX(Pricebook!$L$2:$L$1401,MATCH(D10981,Pricebook!$A$2:$A$1401,0))</f>
        <v>82.9</v>
      </c>
      <c r="L10981" s="19" t="n">
        <f aca="false">ROUND(F10981*K10981,2)</f>
        <v>165.8</v>
      </c>
      <c r="M10981" s="24" t="n">
        <f aca="false">DATE(YEAR(C10981),MONTH(C10981),1)</f>
        <v>46266</v>
      </c>
    </row>
    <row r="10982" customFormat="false" ht="15" hidden="false" customHeight="false" outlineLevel="0" collapsed="false">
      <c r="A10982" s="21" t="s">
        <v>4263</v>
      </c>
      <c r="B10982" s="21" t="s">
        <v>3567</v>
      </c>
      <c r="C10982" s="23" t="n">
        <v>46295</v>
      </c>
      <c r="D10982" s="21" t="s">
        <v>324</v>
      </c>
      <c r="E10982" s="21" t="s">
        <v>108</v>
      </c>
      <c r="F10982" s="12" t="n">
        <v>1</v>
      </c>
      <c r="G10982" s="19" t="n">
        <v>95.3</v>
      </c>
      <c r="H10982" s="19" t="n">
        <v>73.33</v>
      </c>
      <c r="I10982" s="19" t="n">
        <f aca="false">ROUND(F10982*G10982,2)</f>
        <v>95.3</v>
      </c>
      <c r="J10982" s="19" t="n">
        <f aca="false">ROUND(F10982*H10982,2)</f>
        <v>73.33</v>
      </c>
      <c r="K10982" s="19" t="n">
        <f aca="false">INDEX(Pricebook!$L$2:$L$1401,MATCH(D10982,Pricebook!$A$2:$A$1401,0))</f>
        <v>104.8</v>
      </c>
      <c r="L10982" s="19" t="n">
        <f aca="false">ROUND(F10982*K10982,2)</f>
        <v>104.8</v>
      </c>
      <c r="M10982" s="24" t="n">
        <f aca="false">DATE(YEAR(C10982),MONTH(C10982),1)</f>
        <v>46266</v>
      </c>
    </row>
    <row r="10983" customFormat="false" ht="15" hidden="false" customHeight="false" outlineLevel="0" collapsed="false">
      <c r="A10983" s="21" t="s">
        <v>4264</v>
      </c>
      <c r="B10983" s="21" t="s">
        <v>3806</v>
      </c>
      <c r="C10983" s="23" t="n">
        <v>46295</v>
      </c>
      <c r="D10983" s="21" t="s">
        <v>2690</v>
      </c>
      <c r="E10983" s="21" t="s">
        <v>2587</v>
      </c>
      <c r="F10983" s="12" t="n">
        <v>8</v>
      </c>
      <c r="G10983" s="19" t="n">
        <v>6.35</v>
      </c>
      <c r="H10983" s="19" t="n">
        <v>4.17</v>
      </c>
      <c r="I10983" s="19" t="n">
        <f aca="false">ROUND(F10983*G10983,2)</f>
        <v>50.8</v>
      </c>
      <c r="J10983" s="19" t="n">
        <f aca="false">ROUND(F10983*H10983,2)</f>
        <v>33.36</v>
      </c>
      <c r="K10983" s="19" t="n">
        <f aca="false">INDEX(Pricebook!$L$2:$L$1401,MATCH(D10983,Pricebook!$A$2:$A$1401,0))</f>
        <v>6.75</v>
      </c>
      <c r="L10983" s="19" t="n">
        <f aca="false">ROUND(F10983*K10983,2)</f>
        <v>54</v>
      </c>
      <c r="M10983" s="24" t="n">
        <f aca="false">DATE(YEAR(C10983),MONTH(C10983),1)</f>
        <v>46266</v>
      </c>
    </row>
    <row r="10984" customFormat="false" ht="15" hidden="false" customHeight="false" outlineLevel="0" collapsed="false">
      <c r="A10984" s="21" t="s">
        <v>4264</v>
      </c>
      <c r="B10984" s="21" t="s">
        <v>3806</v>
      </c>
      <c r="C10984" s="23" t="n">
        <v>46295</v>
      </c>
      <c r="D10984" s="21" t="s">
        <v>1769</v>
      </c>
      <c r="E10984" s="21" t="s">
        <v>1452</v>
      </c>
      <c r="F10984" s="12" t="n">
        <v>15</v>
      </c>
      <c r="G10984" s="19" t="n">
        <v>26.45</v>
      </c>
      <c r="H10984" s="19" t="n">
        <v>16.26</v>
      </c>
      <c r="I10984" s="19" t="n">
        <f aca="false">ROUND(F10984*G10984,2)</f>
        <v>396.75</v>
      </c>
      <c r="J10984" s="19" t="n">
        <f aca="false">ROUND(F10984*H10984,2)</f>
        <v>243.9</v>
      </c>
      <c r="K10984" s="19" t="n">
        <f aca="false">INDEX(Pricebook!$L$2:$L$1401,MATCH(D10984,Pricebook!$A$2:$A$1401,0))</f>
        <v>26.45</v>
      </c>
      <c r="L10984" s="19" t="n">
        <f aca="false">ROUND(F10984*K10984,2)</f>
        <v>396.75</v>
      </c>
      <c r="M10984" s="24" t="n">
        <f aca="false">DATE(YEAR(C10984),MONTH(C10984),1)</f>
        <v>46266</v>
      </c>
    </row>
    <row r="10985" customFormat="false" ht="15" hidden="false" customHeight="false" outlineLevel="0" collapsed="false">
      <c r="A10985" s="21" t="s">
        <v>4264</v>
      </c>
      <c r="B10985" s="21" t="s">
        <v>3806</v>
      </c>
      <c r="C10985" s="23" t="n">
        <v>46295</v>
      </c>
      <c r="D10985" s="21" t="s">
        <v>1462</v>
      </c>
      <c r="E10985" s="21" t="s">
        <v>1452</v>
      </c>
      <c r="F10985" s="12" t="n">
        <v>3</v>
      </c>
      <c r="G10985" s="19" t="n">
        <v>115</v>
      </c>
      <c r="H10985" s="19" t="n">
        <v>70.41</v>
      </c>
      <c r="I10985" s="19" t="n">
        <f aca="false">ROUND(F10985*G10985,2)</f>
        <v>345</v>
      </c>
      <c r="J10985" s="19" t="n">
        <f aca="false">ROUND(F10985*H10985,2)</f>
        <v>211.23</v>
      </c>
      <c r="K10985" s="19" t="n">
        <f aca="false">INDEX(Pricebook!$L$2:$L$1401,MATCH(D10985,Pricebook!$A$2:$A$1401,0))</f>
        <v>117.35</v>
      </c>
      <c r="L10985" s="19" t="n">
        <f aca="false">ROUND(F10985*K10985,2)</f>
        <v>352.05</v>
      </c>
      <c r="M10985" s="24" t="n">
        <f aca="false">DATE(YEAR(C10985),MONTH(C10985),1)</f>
        <v>46266</v>
      </c>
    </row>
    <row r="10986" customFormat="false" ht="15" hidden="false" customHeight="false" outlineLevel="0" collapsed="false">
      <c r="A10986" s="21" t="s">
        <v>4264</v>
      </c>
      <c r="B10986" s="21" t="s">
        <v>3806</v>
      </c>
      <c r="C10986" s="23" t="n">
        <v>46295</v>
      </c>
      <c r="D10986" s="21" t="s">
        <v>2299</v>
      </c>
      <c r="E10986" s="21" t="s">
        <v>2202</v>
      </c>
      <c r="F10986" s="12" t="n">
        <v>16</v>
      </c>
      <c r="G10986" s="19" t="n">
        <v>7.65</v>
      </c>
      <c r="H10986" s="19" t="n">
        <v>4.67</v>
      </c>
      <c r="I10986" s="19" t="n">
        <f aca="false">ROUND(F10986*G10986,2)</f>
        <v>122.4</v>
      </c>
      <c r="J10986" s="19" t="n">
        <f aca="false">ROUND(F10986*H10986,2)</f>
        <v>74.72</v>
      </c>
      <c r="K10986" s="19" t="n">
        <f aca="false">INDEX(Pricebook!$L$2:$L$1401,MATCH(D10986,Pricebook!$A$2:$A$1401,0))</f>
        <v>8.1</v>
      </c>
      <c r="L10986" s="19" t="n">
        <f aca="false">ROUND(F10986*K10986,2)</f>
        <v>129.6</v>
      </c>
      <c r="M10986" s="24" t="n">
        <f aca="false">DATE(YEAR(C10986),MONTH(C10986),1)</f>
        <v>46266</v>
      </c>
    </row>
    <row r="10987" customFormat="false" ht="15" hidden="false" customHeight="false" outlineLevel="0" collapsed="false">
      <c r="A10987" s="21" t="s">
        <v>4264</v>
      </c>
      <c r="B10987" s="21" t="s">
        <v>3806</v>
      </c>
      <c r="C10987" s="23" t="n">
        <v>46295</v>
      </c>
      <c r="D10987" s="21" t="s">
        <v>1544</v>
      </c>
      <c r="E10987" s="21" t="s">
        <v>1452</v>
      </c>
      <c r="F10987" s="12" t="n">
        <v>10</v>
      </c>
      <c r="G10987" s="19" t="n">
        <v>49.85</v>
      </c>
      <c r="H10987" s="19" t="n">
        <v>30.46</v>
      </c>
      <c r="I10987" s="19" t="n">
        <f aca="false">ROUND(F10987*G10987,2)</f>
        <v>498.5</v>
      </c>
      <c r="J10987" s="19" t="n">
        <f aca="false">ROUND(F10987*H10987,2)</f>
        <v>304.6</v>
      </c>
      <c r="K10987" s="19" t="n">
        <f aca="false">INDEX(Pricebook!$L$2:$L$1401,MATCH(D10987,Pricebook!$A$2:$A$1401,0))</f>
        <v>50.8</v>
      </c>
      <c r="L10987" s="19" t="n">
        <f aca="false">ROUND(F10987*K10987,2)</f>
        <v>508</v>
      </c>
      <c r="M10987" s="24" t="n">
        <f aca="false">DATE(YEAR(C10987),MONTH(C10987),1)</f>
        <v>46266</v>
      </c>
    </row>
    <row r="10988" customFormat="false" ht="15" hidden="false" customHeight="false" outlineLevel="0" collapsed="false">
      <c r="A10988" s="21" t="s">
        <v>4264</v>
      </c>
      <c r="B10988" s="21" t="s">
        <v>3806</v>
      </c>
      <c r="C10988" s="23" t="n">
        <v>46295</v>
      </c>
      <c r="D10988" s="21" t="s">
        <v>1501</v>
      </c>
      <c r="E10988" s="21" t="s">
        <v>1452</v>
      </c>
      <c r="F10988" s="12" t="n">
        <v>3</v>
      </c>
      <c r="G10988" s="19" t="n">
        <v>61.4</v>
      </c>
      <c r="H10988" s="19" t="n">
        <v>41.91</v>
      </c>
      <c r="I10988" s="19" t="n">
        <f aca="false">ROUND(F10988*G10988,2)</f>
        <v>184.2</v>
      </c>
      <c r="J10988" s="19" t="n">
        <f aca="false">ROUND(F10988*H10988,2)</f>
        <v>125.73</v>
      </c>
      <c r="K10988" s="19" t="n">
        <f aca="false">INDEX(Pricebook!$L$2:$L$1401,MATCH(D10988,Pricebook!$A$2:$A$1401,0))</f>
        <v>63.5</v>
      </c>
      <c r="L10988" s="19" t="n">
        <f aca="false">ROUND(F10988*K10988,2)</f>
        <v>190.5</v>
      </c>
      <c r="M10988" s="24" t="n">
        <f aca="false">DATE(YEAR(C10988),MONTH(C10988),1)</f>
        <v>46266</v>
      </c>
    </row>
    <row r="10989" customFormat="false" ht="15" hidden="false" customHeight="false" outlineLevel="0" collapsed="false">
      <c r="A10989" s="21" t="s">
        <v>4264</v>
      </c>
      <c r="B10989" s="21" t="s">
        <v>3806</v>
      </c>
      <c r="C10989" s="23" t="n">
        <v>46295</v>
      </c>
      <c r="D10989" s="21" t="s">
        <v>2742</v>
      </c>
      <c r="E10989" s="21" t="s">
        <v>2587</v>
      </c>
      <c r="F10989" s="12" t="n">
        <v>1</v>
      </c>
      <c r="G10989" s="19" t="n">
        <v>74.2</v>
      </c>
      <c r="H10989" s="19" t="n">
        <v>50.1</v>
      </c>
      <c r="I10989" s="19" t="n">
        <f aca="false">ROUND(F10989*G10989,2)</f>
        <v>74.2</v>
      </c>
      <c r="J10989" s="19" t="n">
        <f aca="false">ROUND(F10989*H10989,2)</f>
        <v>50.1</v>
      </c>
      <c r="K10989" s="19" t="n">
        <f aca="false">INDEX(Pricebook!$L$2:$L$1401,MATCH(D10989,Pricebook!$A$2:$A$1401,0))</f>
        <v>80.85</v>
      </c>
      <c r="L10989" s="19" t="n">
        <f aca="false">ROUND(F10989*K10989,2)</f>
        <v>80.85</v>
      </c>
      <c r="M10989" s="24" t="n">
        <f aca="false">DATE(YEAR(C10989),MONTH(C10989),1)</f>
        <v>46266</v>
      </c>
    </row>
    <row r="10990" customFormat="false" ht="15" hidden="false" customHeight="false" outlineLevel="0" collapsed="false">
      <c r="A10990" s="21" t="s">
        <v>4264</v>
      </c>
      <c r="B10990" s="21" t="s">
        <v>3806</v>
      </c>
      <c r="C10990" s="23" t="n">
        <v>46295</v>
      </c>
      <c r="D10990" s="21" t="s">
        <v>649</v>
      </c>
      <c r="E10990" s="21" t="s">
        <v>366</v>
      </c>
      <c r="F10990" s="12" t="n">
        <v>3</v>
      </c>
      <c r="G10990" s="19" t="n">
        <v>76.15</v>
      </c>
      <c r="H10990" s="19" t="n">
        <v>54.73</v>
      </c>
      <c r="I10990" s="19" t="n">
        <f aca="false">ROUND(F10990*G10990,2)</f>
        <v>228.45</v>
      </c>
      <c r="J10990" s="19" t="n">
        <f aca="false">ROUND(F10990*H10990,2)</f>
        <v>164.19</v>
      </c>
      <c r="K10990" s="19" t="n">
        <f aca="false">INDEX(Pricebook!$L$2:$L$1401,MATCH(D10990,Pricebook!$A$2:$A$1401,0))</f>
        <v>81.7</v>
      </c>
      <c r="L10990" s="19" t="n">
        <f aca="false">ROUND(F10990*K10990,2)</f>
        <v>245.1</v>
      </c>
      <c r="M10990" s="24" t="n">
        <f aca="false">DATE(YEAR(C10990),MONTH(C10990),1)</f>
        <v>46266</v>
      </c>
    </row>
    <row r="10991" customFormat="false" ht="15" hidden="false" customHeight="false" outlineLevel="0" collapsed="false">
      <c r="A10991" s="21" t="s">
        <v>4264</v>
      </c>
      <c r="B10991" s="21" t="s">
        <v>3806</v>
      </c>
      <c r="C10991" s="23" t="n">
        <v>46295</v>
      </c>
      <c r="D10991" s="21" t="s">
        <v>2734</v>
      </c>
      <c r="E10991" s="21" t="s">
        <v>2587</v>
      </c>
      <c r="F10991" s="12" t="n">
        <v>2</v>
      </c>
      <c r="G10991" s="19" t="n">
        <v>3.6</v>
      </c>
      <c r="H10991" s="19" t="n">
        <v>2.38</v>
      </c>
      <c r="I10991" s="19" t="n">
        <f aca="false">ROUND(F10991*G10991,2)</f>
        <v>7.2</v>
      </c>
      <c r="J10991" s="19" t="n">
        <f aca="false">ROUND(F10991*H10991,2)</f>
        <v>4.76</v>
      </c>
      <c r="K10991" s="19" t="n">
        <f aca="false">INDEX(Pricebook!$L$2:$L$1401,MATCH(D10991,Pricebook!$A$2:$A$1401,0))</f>
        <v>3.85</v>
      </c>
      <c r="L10991" s="19" t="n">
        <f aca="false">ROUND(F10991*K10991,2)</f>
        <v>7.7</v>
      </c>
      <c r="M10991" s="24" t="n">
        <f aca="false">DATE(YEAR(C10991),MONTH(C10991),1)</f>
        <v>46266</v>
      </c>
    </row>
    <row r="10992" customFormat="false" ht="15" hidden="false" customHeight="false" outlineLevel="0" collapsed="false">
      <c r="A10992" s="21" t="s">
        <v>4264</v>
      </c>
      <c r="B10992" s="21" t="s">
        <v>3806</v>
      </c>
      <c r="C10992" s="23" t="n">
        <v>46295</v>
      </c>
      <c r="D10992" s="21" t="s">
        <v>2612</v>
      </c>
      <c r="E10992" s="21" t="s">
        <v>2587</v>
      </c>
      <c r="F10992" s="12" t="n">
        <v>11</v>
      </c>
      <c r="G10992" s="19" t="n">
        <v>7.45</v>
      </c>
      <c r="H10992" s="19" t="n">
        <v>4.88</v>
      </c>
      <c r="I10992" s="19" t="n">
        <f aca="false">ROUND(F10992*G10992,2)</f>
        <v>81.95</v>
      </c>
      <c r="J10992" s="19" t="n">
        <f aca="false">ROUND(F10992*H10992,2)</f>
        <v>53.68</v>
      </c>
      <c r="K10992" s="19" t="n">
        <f aca="false">INDEX(Pricebook!$L$2:$L$1401,MATCH(D10992,Pricebook!$A$2:$A$1401,0))</f>
        <v>7.9</v>
      </c>
      <c r="L10992" s="19" t="n">
        <f aca="false">ROUND(F10992*K10992,2)</f>
        <v>86.9</v>
      </c>
      <c r="M10992" s="24" t="n">
        <f aca="false">DATE(YEAR(C10992),MONTH(C10992),1)</f>
        <v>46266</v>
      </c>
    </row>
    <row r="10993" customFormat="false" ht="15" hidden="false" customHeight="false" outlineLevel="0" collapsed="false">
      <c r="A10993" s="21" t="s">
        <v>4264</v>
      </c>
      <c r="B10993" s="21" t="s">
        <v>3806</v>
      </c>
      <c r="C10993" s="23" t="n">
        <v>46295</v>
      </c>
      <c r="D10993" s="21" t="s">
        <v>2630</v>
      </c>
      <c r="E10993" s="21" t="s">
        <v>2587</v>
      </c>
      <c r="F10993" s="12" t="n">
        <v>1</v>
      </c>
      <c r="G10993" s="19" t="n">
        <v>483.9</v>
      </c>
      <c r="H10993" s="19" t="n">
        <v>321.07</v>
      </c>
      <c r="I10993" s="19" t="n">
        <f aca="false">ROUND(F10993*G10993,2)</f>
        <v>483.9</v>
      </c>
      <c r="J10993" s="19" t="n">
        <f aca="false">ROUND(F10993*H10993,2)</f>
        <v>321.07</v>
      </c>
      <c r="K10993" s="19" t="n">
        <f aca="false">INDEX(Pricebook!$L$2:$L$1401,MATCH(D10993,Pricebook!$A$2:$A$1401,0))</f>
        <v>517.9</v>
      </c>
      <c r="L10993" s="19" t="n">
        <f aca="false">ROUND(F10993*K10993,2)</f>
        <v>517.9</v>
      </c>
      <c r="M10993" s="24" t="n">
        <f aca="false">DATE(YEAR(C10993),MONTH(C10993),1)</f>
        <v>46266</v>
      </c>
    </row>
    <row r="10994" customFormat="false" ht="15" hidden="false" customHeight="false" outlineLevel="0" collapsed="false">
      <c r="A10994" s="21" t="s">
        <v>4265</v>
      </c>
      <c r="B10994" s="21" t="s">
        <v>3023</v>
      </c>
      <c r="C10994" s="23" t="n">
        <v>46295</v>
      </c>
      <c r="D10994" s="21" t="s">
        <v>124</v>
      </c>
      <c r="E10994" s="21" t="s">
        <v>108</v>
      </c>
      <c r="F10994" s="12" t="n">
        <v>1</v>
      </c>
      <c r="G10994" s="19" t="n">
        <v>62.45</v>
      </c>
      <c r="H10994" s="19" t="n">
        <v>47.22</v>
      </c>
      <c r="I10994" s="19" t="n">
        <f aca="false">ROUND(F10994*G10994,2)</f>
        <v>62.45</v>
      </c>
      <c r="J10994" s="19" t="n">
        <f aca="false">ROUND(F10994*H10994,2)</f>
        <v>47.22</v>
      </c>
      <c r="K10994" s="19" t="n">
        <f aca="false">INDEX(Pricebook!$L$2:$L$1401,MATCH(D10994,Pricebook!$A$2:$A$1401,0))</f>
        <v>67.5</v>
      </c>
      <c r="L10994" s="19" t="n">
        <f aca="false">ROUND(F10994*K10994,2)</f>
        <v>67.5</v>
      </c>
      <c r="M10994" s="24" t="n">
        <f aca="false">DATE(YEAR(C10994),MONTH(C10994),1)</f>
        <v>46266</v>
      </c>
    </row>
    <row r="10995" customFormat="false" ht="15" hidden="false" customHeight="false" outlineLevel="0" collapsed="false">
      <c r="A10995" s="21" t="s">
        <v>4265</v>
      </c>
      <c r="B10995" s="21" t="s">
        <v>3023</v>
      </c>
      <c r="C10995" s="23" t="n">
        <v>46295</v>
      </c>
      <c r="D10995" s="21" t="s">
        <v>2942</v>
      </c>
      <c r="E10995" s="21" t="s">
        <v>2748</v>
      </c>
      <c r="F10995" s="12" t="n">
        <v>2</v>
      </c>
      <c r="G10995" s="19" t="n">
        <v>8.1</v>
      </c>
      <c r="H10995" s="19" t="n">
        <v>5.51</v>
      </c>
      <c r="I10995" s="19" t="n">
        <f aca="false">ROUND(F10995*G10995,2)</f>
        <v>16.2</v>
      </c>
      <c r="J10995" s="19" t="n">
        <f aca="false">ROUND(F10995*H10995,2)</f>
        <v>11.02</v>
      </c>
      <c r="K10995" s="19" t="n">
        <f aca="false">INDEX(Pricebook!$L$2:$L$1401,MATCH(D10995,Pricebook!$A$2:$A$1401,0))</f>
        <v>8.9</v>
      </c>
      <c r="L10995" s="19" t="n">
        <f aca="false">ROUND(F10995*K10995,2)</f>
        <v>17.8</v>
      </c>
      <c r="M10995" s="24" t="n">
        <f aca="false">DATE(YEAR(C10995),MONTH(C10995),1)</f>
        <v>46266</v>
      </c>
    </row>
    <row r="10996" customFormat="false" ht="15" hidden="false" customHeight="false" outlineLevel="0" collapsed="false">
      <c r="A10996" s="21" t="s">
        <v>4265</v>
      </c>
      <c r="B10996" s="21" t="s">
        <v>3023</v>
      </c>
      <c r="C10996" s="23" t="n">
        <v>46295</v>
      </c>
      <c r="D10996" s="21" t="s">
        <v>1306</v>
      </c>
      <c r="E10996" s="21" t="s">
        <v>971</v>
      </c>
      <c r="F10996" s="12" t="n">
        <v>7</v>
      </c>
      <c r="G10996" s="19" t="n">
        <v>4.15</v>
      </c>
      <c r="H10996" s="19" t="n">
        <v>3.38</v>
      </c>
      <c r="I10996" s="19" t="n">
        <f aca="false">ROUND(F10996*G10996,2)</f>
        <v>29.05</v>
      </c>
      <c r="J10996" s="19" t="n">
        <f aca="false">ROUND(F10996*H10996,2)</f>
        <v>23.66</v>
      </c>
      <c r="K10996" s="19" t="n">
        <f aca="false">INDEX(Pricebook!$L$2:$L$1401,MATCH(D10996,Pricebook!$A$2:$A$1401,0))</f>
        <v>4.85</v>
      </c>
      <c r="L10996" s="19" t="n">
        <f aca="false">ROUND(F10996*K10996,2)</f>
        <v>33.95</v>
      </c>
      <c r="M10996" s="24" t="n">
        <f aca="false">DATE(YEAR(C10996),MONTH(C10996),1)</f>
        <v>46266</v>
      </c>
    </row>
    <row r="10997" customFormat="false" ht="15" hidden="false" customHeight="false" outlineLevel="0" collapsed="false">
      <c r="A10997" s="21" t="s">
        <v>4265</v>
      </c>
      <c r="B10997" s="21" t="s">
        <v>3023</v>
      </c>
      <c r="C10997" s="23" t="n">
        <v>46295</v>
      </c>
      <c r="D10997" s="21" t="s">
        <v>2834</v>
      </c>
      <c r="E10997" s="21" t="s">
        <v>2748</v>
      </c>
      <c r="F10997" s="12" t="n">
        <v>2</v>
      </c>
      <c r="G10997" s="19" t="n">
        <v>5.4</v>
      </c>
      <c r="H10997" s="19" t="n">
        <v>3.24</v>
      </c>
      <c r="I10997" s="19" t="n">
        <f aca="false">ROUND(F10997*G10997,2)</f>
        <v>10.8</v>
      </c>
      <c r="J10997" s="19" t="n">
        <f aca="false">ROUND(F10997*H10997,2)</f>
        <v>6.48</v>
      </c>
      <c r="K10997" s="19" t="n">
        <f aca="false">INDEX(Pricebook!$L$2:$L$1401,MATCH(D10997,Pricebook!$A$2:$A$1401,0))</f>
        <v>5.9</v>
      </c>
      <c r="L10997" s="19" t="n">
        <f aca="false">ROUND(F10997*K10997,2)</f>
        <v>11.8</v>
      </c>
      <c r="M10997" s="24" t="n">
        <f aca="false">DATE(YEAR(C10997),MONTH(C10997),1)</f>
        <v>46266</v>
      </c>
    </row>
    <row r="10998" customFormat="false" ht="15" hidden="false" customHeight="false" outlineLevel="0" collapsed="false">
      <c r="A10998" s="21" t="s">
        <v>4265</v>
      </c>
      <c r="B10998" s="21" t="s">
        <v>3023</v>
      </c>
      <c r="C10998" s="23" t="n">
        <v>46295</v>
      </c>
      <c r="D10998" s="21" t="s">
        <v>1292</v>
      </c>
      <c r="E10998" s="21" t="s">
        <v>971</v>
      </c>
      <c r="F10998" s="12" t="n">
        <v>7</v>
      </c>
      <c r="G10998" s="19" t="n">
        <v>2.8</v>
      </c>
      <c r="H10998" s="19" t="n">
        <v>2.29</v>
      </c>
      <c r="I10998" s="19" t="n">
        <f aca="false">ROUND(F10998*G10998,2)</f>
        <v>19.6</v>
      </c>
      <c r="J10998" s="19" t="n">
        <f aca="false">ROUND(F10998*H10998,2)</f>
        <v>16.03</v>
      </c>
      <c r="K10998" s="19" t="n">
        <f aca="false">INDEX(Pricebook!$L$2:$L$1401,MATCH(D10998,Pricebook!$A$2:$A$1401,0))</f>
        <v>3.3</v>
      </c>
      <c r="L10998" s="19" t="n">
        <f aca="false">ROUND(F10998*K10998,2)</f>
        <v>23.1</v>
      </c>
      <c r="M10998" s="24" t="n">
        <f aca="false">DATE(YEAR(C10998),MONTH(C10998),1)</f>
        <v>46266</v>
      </c>
    </row>
    <row r="10999" customFormat="false" ht="15" hidden="false" customHeight="false" outlineLevel="0" collapsed="false">
      <c r="A10999" s="21" t="s">
        <v>4265</v>
      </c>
      <c r="B10999" s="21" t="s">
        <v>3023</v>
      </c>
      <c r="C10999" s="23" t="n">
        <v>46295</v>
      </c>
      <c r="D10999" s="21" t="s">
        <v>2892</v>
      </c>
      <c r="E10999" s="21" t="s">
        <v>2748</v>
      </c>
      <c r="F10999" s="12" t="n">
        <v>1</v>
      </c>
      <c r="G10999" s="19" t="n">
        <v>14.55</v>
      </c>
      <c r="H10999" s="19" t="n">
        <v>8.65</v>
      </c>
      <c r="I10999" s="19" t="n">
        <f aca="false">ROUND(F10999*G10999,2)</f>
        <v>14.55</v>
      </c>
      <c r="J10999" s="19" t="n">
        <f aca="false">ROUND(F10999*H10999,2)</f>
        <v>8.65</v>
      </c>
      <c r="K10999" s="19" t="n">
        <f aca="false">INDEX(Pricebook!$L$2:$L$1401,MATCH(D10999,Pricebook!$A$2:$A$1401,0))</f>
        <v>15.75</v>
      </c>
      <c r="L10999" s="19" t="n">
        <f aca="false">ROUND(F10999*K10999,2)</f>
        <v>15.75</v>
      </c>
      <c r="M10999" s="24" t="n">
        <f aca="false">DATE(YEAR(C10999),MONTH(C10999),1)</f>
        <v>46266</v>
      </c>
    </row>
    <row r="11000" customFormat="false" ht="15" hidden="false" customHeight="false" outlineLevel="0" collapsed="false">
      <c r="A11000" s="21" t="s">
        <v>4265</v>
      </c>
      <c r="B11000" s="21" t="s">
        <v>3023</v>
      </c>
      <c r="C11000" s="23" t="n">
        <v>46295</v>
      </c>
      <c r="D11000" s="21" t="s">
        <v>231</v>
      </c>
      <c r="E11000" s="21" t="s">
        <v>108</v>
      </c>
      <c r="F11000" s="12" t="n">
        <v>1</v>
      </c>
      <c r="G11000" s="19" t="n">
        <v>40.8</v>
      </c>
      <c r="H11000" s="19" t="n">
        <v>33.25</v>
      </c>
      <c r="I11000" s="19" t="n">
        <f aca="false">ROUND(F11000*G11000,2)</f>
        <v>40.8</v>
      </c>
      <c r="J11000" s="19" t="n">
        <f aca="false">ROUND(F11000*H11000,2)</f>
        <v>33.25</v>
      </c>
      <c r="K11000" s="19" t="n">
        <f aca="false">INDEX(Pricebook!$L$2:$L$1401,MATCH(D11000,Pricebook!$A$2:$A$1401,0))</f>
        <v>44.35</v>
      </c>
      <c r="L11000" s="19" t="n">
        <f aca="false">ROUND(F11000*K11000,2)</f>
        <v>44.35</v>
      </c>
      <c r="M11000" s="24" t="n">
        <f aca="false">DATE(YEAR(C11000),MONTH(C11000),1)</f>
        <v>46266</v>
      </c>
    </row>
    <row r="11001" customFormat="false" ht="15" hidden="false" customHeight="false" outlineLevel="0" collapsed="false">
      <c r="A11001" s="21" t="s">
        <v>4265</v>
      </c>
      <c r="B11001" s="21" t="s">
        <v>3023</v>
      </c>
      <c r="C11001" s="23" t="n">
        <v>46295</v>
      </c>
      <c r="D11001" s="21" t="s">
        <v>322</v>
      </c>
      <c r="E11001" s="21" t="s">
        <v>108</v>
      </c>
      <c r="F11001" s="12" t="n">
        <v>2</v>
      </c>
      <c r="G11001" s="19" t="n">
        <v>9.05</v>
      </c>
      <c r="H11001" s="19" t="n">
        <v>6.84</v>
      </c>
      <c r="I11001" s="19" t="n">
        <f aca="false">ROUND(F11001*G11001,2)</f>
        <v>18.1</v>
      </c>
      <c r="J11001" s="19" t="n">
        <f aca="false">ROUND(F11001*H11001,2)</f>
        <v>13.68</v>
      </c>
      <c r="K11001" s="19" t="n">
        <f aca="false">INDEX(Pricebook!$L$2:$L$1401,MATCH(D11001,Pricebook!$A$2:$A$1401,0))</f>
        <v>9.8</v>
      </c>
      <c r="L11001" s="19" t="n">
        <f aca="false">ROUND(F11001*K11001,2)</f>
        <v>19.6</v>
      </c>
      <c r="M11001" s="24" t="n">
        <f aca="false">DATE(YEAR(C11001),MONTH(C11001),1)</f>
        <v>46266</v>
      </c>
    </row>
    <row r="11003" customFormat="false" ht="15" hidden="false" customHeight="false" outlineLevel="0" collapsed="false">
      <c r="A11003" s="5" t="s">
        <v>4266</v>
      </c>
      <c r="I11003" s="25" t="n">
        <f aca="false">SUBTOTAL(109,I2:I11001)</f>
        <v>1835368.05</v>
      </c>
      <c r="J11003" s="25" t="n">
        <f aca="false">SUBTOTAL(109,J2:J11001)</f>
        <v>1268456.55</v>
      </c>
      <c r="L11003" s="25" t="n">
        <f aca="false">SUBTOTAL(109,L2:L11001)</f>
        <v>1985249.9</v>
      </c>
    </row>
  </sheetData>
  <autoFilter ref="A1:M110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11"/>
    <col collapsed="false" customWidth="true" hidden="false" outlineLevel="0" max="5" min="5" style="0" width="7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5"/>
  </cols>
  <sheetData>
    <row r="1" customFormat="false" ht="31.5" hidden="false" customHeight="true" outlineLevel="0" collapsed="false">
      <c r="A1" s="20" t="s">
        <v>4267</v>
      </c>
      <c r="B1" s="20" t="s">
        <v>85</v>
      </c>
      <c r="C1" s="20" t="s">
        <v>4268</v>
      </c>
      <c r="D1" s="20" t="s">
        <v>82</v>
      </c>
      <c r="E1" s="20" t="s">
        <v>2988</v>
      </c>
      <c r="F1" s="20" t="s">
        <v>4269</v>
      </c>
      <c r="G1" s="20" t="s">
        <v>4270</v>
      </c>
      <c r="H1" s="20" t="s">
        <v>4271</v>
      </c>
      <c r="I1" s="20" t="s">
        <v>4272</v>
      </c>
      <c r="J1" s="20" t="s">
        <v>4273</v>
      </c>
    </row>
    <row r="2" customFormat="false" ht="15" hidden="false" customHeight="false" outlineLevel="0" collapsed="false">
      <c r="A2" s="21" t="s">
        <v>4274</v>
      </c>
      <c r="B2" s="21" t="s">
        <v>109</v>
      </c>
      <c r="C2" s="23" t="n">
        <v>46269</v>
      </c>
      <c r="D2" s="21" t="s">
        <v>941</v>
      </c>
      <c r="E2" s="12" t="n">
        <v>1</v>
      </c>
      <c r="F2" s="19" t="n">
        <v>81.95</v>
      </c>
      <c r="G2" s="19" t="n">
        <f aca="false">INDEX(Pricebook!$G$2:$G$1401,MATCH(D2,Pricebook!$A$2:$A$1401,0))</f>
        <v>81.78</v>
      </c>
      <c r="H2" s="22" t="n">
        <f aca="false">ROUND((F2-G2)/G2*100,2)</f>
        <v>0.21</v>
      </c>
      <c r="I2" s="19" t="n">
        <f aca="false">ROUND(E2*F2,2)</f>
        <v>81.95</v>
      </c>
      <c r="J2" s="21" t="str">
        <f aca="false">IF(ABS(H2)&lt;=1,"Within 1%","Query supplier")</f>
        <v>Within 1%</v>
      </c>
    </row>
    <row r="3" customFormat="false" ht="15" hidden="false" customHeight="false" outlineLevel="0" collapsed="false">
      <c r="A3" s="21" t="s">
        <v>4274</v>
      </c>
      <c r="B3" s="21" t="s">
        <v>109</v>
      </c>
      <c r="C3" s="23" t="n">
        <v>46269</v>
      </c>
      <c r="D3" s="21" t="s">
        <v>1430</v>
      </c>
      <c r="E3" s="12" t="n">
        <v>2</v>
      </c>
      <c r="F3" s="19" t="n">
        <v>23.6</v>
      </c>
      <c r="G3" s="19" t="n">
        <f aca="false">INDEX(Pricebook!$G$2:$G$1401,MATCH(D3,Pricebook!$A$2:$A$1401,0))</f>
        <v>23.55</v>
      </c>
      <c r="H3" s="22" t="n">
        <f aca="false">ROUND((F3-G3)/G3*100,2)</f>
        <v>0.21</v>
      </c>
      <c r="I3" s="19" t="n">
        <f aca="false">ROUND(E3*F3,2)</f>
        <v>47.2</v>
      </c>
      <c r="J3" s="21" t="str">
        <f aca="false">IF(ABS(H3)&lt;=1,"Within 1%","Query supplier")</f>
        <v>Within 1%</v>
      </c>
    </row>
    <row r="4" customFormat="false" ht="15" hidden="false" customHeight="false" outlineLevel="0" collapsed="false">
      <c r="A4" s="21" t="s">
        <v>4274</v>
      </c>
      <c r="B4" s="21" t="s">
        <v>109</v>
      </c>
      <c r="C4" s="23" t="n">
        <v>46269</v>
      </c>
      <c r="D4" s="21" t="s">
        <v>1174</v>
      </c>
      <c r="E4" s="12" t="n">
        <v>1</v>
      </c>
      <c r="F4" s="19" t="n">
        <v>566.93</v>
      </c>
      <c r="G4" s="19" t="n">
        <f aca="false">INDEX(Pricebook!$G$2:$G$1401,MATCH(D4,Pricebook!$A$2:$A$1401,0))</f>
        <v>567.06</v>
      </c>
      <c r="H4" s="22" t="n">
        <f aca="false">ROUND((F4-G4)/G4*100,2)</f>
        <v>-0.02</v>
      </c>
      <c r="I4" s="19" t="n">
        <f aca="false">ROUND(E4*F4,2)</f>
        <v>566.93</v>
      </c>
      <c r="J4" s="21" t="str">
        <f aca="false">IF(ABS(H4)&lt;=1,"Within 1%","Query supplier")</f>
        <v>Within 1%</v>
      </c>
    </row>
    <row r="5" customFormat="false" ht="15" hidden="false" customHeight="false" outlineLevel="0" collapsed="false">
      <c r="A5" s="21" t="s">
        <v>4274</v>
      </c>
      <c r="B5" s="21" t="s">
        <v>109</v>
      </c>
      <c r="C5" s="23" t="n">
        <v>46269</v>
      </c>
      <c r="D5" s="21" t="s">
        <v>1298</v>
      </c>
      <c r="E5" s="12" t="n">
        <v>34</v>
      </c>
      <c r="F5" s="19" t="n">
        <v>1.09</v>
      </c>
      <c r="G5" s="19" t="n">
        <f aca="false">INDEX(Pricebook!$G$2:$G$1401,MATCH(D5,Pricebook!$A$2:$A$1401,0))</f>
        <v>1.09</v>
      </c>
      <c r="H5" s="22" t="n">
        <f aca="false">ROUND((F5-G5)/G5*100,2)</f>
        <v>0</v>
      </c>
      <c r="I5" s="19" t="n">
        <f aca="false">ROUND(E5*F5,2)</f>
        <v>37.06</v>
      </c>
      <c r="J5" s="21" t="str">
        <f aca="false">IF(ABS(H5)&lt;=1,"Within 1%","Query supplier")</f>
        <v>Within 1%</v>
      </c>
    </row>
    <row r="6" customFormat="false" ht="15" hidden="false" customHeight="false" outlineLevel="0" collapsed="false">
      <c r="A6" s="21" t="s">
        <v>4274</v>
      </c>
      <c r="B6" s="21" t="s">
        <v>109</v>
      </c>
      <c r="C6" s="23" t="n">
        <v>46269</v>
      </c>
      <c r="D6" s="21" t="s">
        <v>759</v>
      </c>
      <c r="E6" s="12" t="n">
        <v>3</v>
      </c>
      <c r="F6" s="19" t="n">
        <v>29.72</v>
      </c>
      <c r="G6" s="19" t="n">
        <f aca="false">INDEX(Pricebook!$G$2:$G$1401,MATCH(D6,Pricebook!$A$2:$A$1401,0))</f>
        <v>29.68</v>
      </c>
      <c r="H6" s="22" t="n">
        <f aca="false">ROUND((F6-G6)/G6*100,2)</f>
        <v>0.13</v>
      </c>
      <c r="I6" s="19" t="n">
        <f aca="false">ROUND(E6*F6,2)</f>
        <v>89.16</v>
      </c>
      <c r="J6" s="21" t="str">
        <f aca="false">IF(ABS(H6)&lt;=1,"Within 1%","Query supplier")</f>
        <v>Within 1%</v>
      </c>
    </row>
    <row r="7" customFormat="false" ht="15" hidden="false" customHeight="false" outlineLevel="0" collapsed="false">
      <c r="A7" s="21" t="s">
        <v>4275</v>
      </c>
      <c r="B7" s="21" t="s">
        <v>109</v>
      </c>
      <c r="C7" s="23" t="n">
        <v>46279</v>
      </c>
      <c r="D7" s="21" t="s">
        <v>783</v>
      </c>
      <c r="E7" s="12" t="n">
        <v>3</v>
      </c>
      <c r="F7" s="19" t="n">
        <v>60.58</v>
      </c>
      <c r="G7" s="19" t="n">
        <f aca="false">INDEX(Pricebook!$G$2:$G$1401,MATCH(D7,Pricebook!$A$2:$A$1401,0))</f>
        <v>60.55</v>
      </c>
      <c r="H7" s="22" t="n">
        <f aca="false">ROUND((F7-G7)/G7*100,2)</f>
        <v>0.05</v>
      </c>
      <c r="I7" s="19" t="n">
        <f aca="false">ROUND(E7*F7,2)</f>
        <v>181.74</v>
      </c>
      <c r="J7" s="21" t="str">
        <f aca="false">IF(ABS(H7)&lt;=1,"Within 1%","Query supplier")</f>
        <v>Within 1%</v>
      </c>
    </row>
    <row r="8" customFormat="false" ht="15" hidden="false" customHeight="false" outlineLevel="0" collapsed="false">
      <c r="A8" s="21" t="s">
        <v>4275</v>
      </c>
      <c r="B8" s="21" t="s">
        <v>109</v>
      </c>
      <c r="C8" s="23" t="n">
        <v>46279</v>
      </c>
      <c r="D8" s="21" t="s">
        <v>1256</v>
      </c>
      <c r="E8" s="12" t="n">
        <v>8</v>
      </c>
      <c r="F8" s="19" t="n">
        <v>2.44</v>
      </c>
      <c r="G8" s="19" t="n">
        <f aca="false">INDEX(Pricebook!$G$2:$G$1401,MATCH(D8,Pricebook!$A$2:$A$1401,0))</f>
        <v>2.44</v>
      </c>
      <c r="H8" s="22" t="n">
        <f aca="false">ROUND((F8-G8)/G8*100,2)</f>
        <v>0</v>
      </c>
      <c r="I8" s="19" t="n">
        <f aca="false">ROUND(E8*F8,2)</f>
        <v>19.52</v>
      </c>
      <c r="J8" s="21" t="str">
        <f aca="false">IF(ABS(H8)&lt;=1,"Within 1%","Query supplier")</f>
        <v>Within 1%</v>
      </c>
    </row>
    <row r="9" customFormat="false" ht="15" hidden="false" customHeight="false" outlineLevel="0" collapsed="false">
      <c r="A9" s="21" t="s">
        <v>4275</v>
      </c>
      <c r="B9" s="21" t="s">
        <v>109</v>
      </c>
      <c r="C9" s="23" t="n">
        <v>46279</v>
      </c>
      <c r="D9" s="21" t="s">
        <v>749</v>
      </c>
      <c r="E9" s="12" t="n">
        <v>1</v>
      </c>
      <c r="F9" s="19" t="n">
        <v>142.23</v>
      </c>
      <c r="G9" s="19" t="n">
        <f aca="false">INDEX(Pricebook!$G$2:$G$1401,MATCH(D9,Pricebook!$A$2:$A$1401,0))</f>
        <v>142.05</v>
      </c>
      <c r="H9" s="22" t="n">
        <f aca="false">ROUND((F9-G9)/G9*100,2)</f>
        <v>0.13</v>
      </c>
      <c r="I9" s="19" t="n">
        <f aca="false">ROUND(E9*F9,2)</f>
        <v>142.23</v>
      </c>
      <c r="J9" s="21" t="str">
        <f aca="false">IF(ABS(H9)&lt;=1,"Within 1%","Query supplier")</f>
        <v>Within 1%</v>
      </c>
    </row>
    <row r="10" customFormat="false" ht="15" hidden="false" customHeight="false" outlineLevel="0" collapsed="false">
      <c r="A10" s="21" t="s">
        <v>4275</v>
      </c>
      <c r="B10" s="21" t="s">
        <v>109</v>
      </c>
      <c r="C10" s="23" t="n">
        <v>46279</v>
      </c>
      <c r="D10" s="21" t="s">
        <v>521</v>
      </c>
      <c r="E10" s="12" t="n">
        <v>3</v>
      </c>
      <c r="F10" s="19" t="n">
        <v>9.13</v>
      </c>
      <c r="G10" s="19" t="n">
        <f aca="false">INDEX(Pricebook!$G$2:$G$1401,MATCH(D10,Pricebook!$A$2:$A$1401,0))</f>
        <v>9.14</v>
      </c>
      <c r="H10" s="22" t="n">
        <f aca="false">ROUND((F10-G10)/G10*100,2)</f>
        <v>-0.11</v>
      </c>
      <c r="I10" s="19" t="n">
        <f aca="false">ROUND(E10*F10,2)</f>
        <v>27.39</v>
      </c>
      <c r="J10" s="21" t="str">
        <f aca="false">IF(ABS(H10)&lt;=1,"Within 1%","Query supplier")</f>
        <v>Within 1%</v>
      </c>
    </row>
    <row r="11" customFormat="false" ht="15" hidden="false" customHeight="false" outlineLevel="0" collapsed="false">
      <c r="A11" s="21" t="s">
        <v>4275</v>
      </c>
      <c r="B11" s="21" t="s">
        <v>109</v>
      </c>
      <c r="C11" s="23" t="n">
        <v>46279</v>
      </c>
      <c r="D11" s="21" t="s">
        <v>741</v>
      </c>
      <c r="E11" s="12" t="n">
        <v>4</v>
      </c>
      <c r="F11" s="19" t="n">
        <v>5.59</v>
      </c>
      <c r="G11" s="19" t="n">
        <f aca="false">INDEX(Pricebook!$G$2:$G$1401,MATCH(D11,Pricebook!$A$2:$A$1401,0))</f>
        <v>5.61</v>
      </c>
      <c r="H11" s="22" t="n">
        <f aca="false">ROUND((F11-G11)/G11*100,2)</f>
        <v>-0.36</v>
      </c>
      <c r="I11" s="19" t="n">
        <f aca="false">ROUND(E11*F11,2)</f>
        <v>22.36</v>
      </c>
      <c r="J11" s="21" t="str">
        <f aca="false">IF(ABS(H11)&lt;=1,"Within 1%","Query supplier")</f>
        <v>Within 1%</v>
      </c>
    </row>
    <row r="12" customFormat="false" ht="15" hidden="false" customHeight="false" outlineLevel="0" collapsed="false">
      <c r="A12" s="21" t="s">
        <v>4276</v>
      </c>
      <c r="B12" s="21" t="s">
        <v>109</v>
      </c>
      <c r="C12" s="23" t="n">
        <v>46283</v>
      </c>
      <c r="D12" s="21" t="s">
        <v>947</v>
      </c>
      <c r="E12" s="12" t="n">
        <v>2</v>
      </c>
      <c r="F12" s="19" t="n">
        <v>29.5</v>
      </c>
      <c r="G12" s="19" t="n">
        <f aca="false">INDEX(Pricebook!$G$2:$G$1401,MATCH(D12,Pricebook!$A$2:$A$1401,0))</f>
        <v>29.51</v>
      </c>
      <c r="H12" s="22" t="n">
        <f aca="false">ROUND((F12-G12)/G12*100,2)</f>
        <v>-0.03</v>
      </c>
      <c r="I12" s="19" t="n">
        <f aca="false">ROUND(E12*F12,2)</f>
        <v>59</v>
      </c>
      <c r="J12" s="21" t="str">
        <f aca="false">IF(ABS(H12)&lt;=1,"Within 1%","Query supplier")</f>
        <v>Within 1%</v>
      </c>
    </row>
    <row r="13" customFormat="false" ht="15" hidden="false" customHeight="false" outlineLevel="0" collapsed="false">
      <c r="A13" s="21" t="s">
        <v>4276</v>
      </c>
      <c r="B13" s="21" t="s">
        <v>109</v>
      </c>
      <c r="C13" s="23" t="n">
        <v>46283</v>
      </c>
      <c r="D13" s="21" t="s">
        <v>159</v>
      </c>
      <c r="E13" s="12" t="n">
        <v>1</v>
      </c>
      <c r="F13" s="19" t="n">
        <v>12.02</v>
      </c>
      <c r="G13" s="19" t="n">
        <f aca="false">INDEX(Pricebook!$G$2:$G$1401,MATCH(D13,Pricebook!$A$2:$A$1401,0))</f>
        <v>12.02</v>
      </c>
      <c r="H13" s="22" t="n">
        <f aca="false">ROUND((F13-G13)/G13*100,2)</f>
        <v>0</v>
      </c>
      <c r="I13" s="19" t="n">
        <f aca="false">ROUND(E13*F13,2)</f>
        <v>12.02</v>
      </c>
      <c r="J13" s="21" t="str">
        <f aca="false">IF(ABS(H13)&lt;=1,"Within 1%","Query supplier")</f>
        <v>Within 1%</v>
      </c>
    </row>
    <row r="14" customFormat="false" ht="15" hidden="false" customHeight="false" outlineLevel="0" collapsed="false">
      <c r="A14" s="21" t="s">
        <v>4276</v>
      </c>
      <c r="B14" s="21" t="s">
        <v>109</v>
      </c>
      <c r="C14" s="23" t="n">
        <v>46283</v>
      </c>
      <c r="D14" s="21" t="s">
        <v>539</v>
      </c>
      <c r="E14" s="12" t="n">
        <v>2</v>
      </c>
      <c r="F14" s="19" t="n">
        <v>30.28</v>
      </c>
      <c r="G14" s="19" t="n">
        <f aca="false">INDEX(Pricebook!$G$2:$G$1401,MATCH(D14,Pricebook!$A$2:$A$1401,0))</f>
        <v>30.37</v>
      </c>
      <c r="H14" s="22" t="n">
        <f aca="false">ROUND((F14-G14)/G14*100,2)</f>
        <v>-0.3</v>
      </c>
      <c r="I14" s="19" t="n">
        <f aca="false">ROUND(E14*F14,2)</f>
        <v>60.56</v>
      </c>
      <c r="J14" s="21" t="str">
        <f aca="false">IF(ABS(H14)&lt;=1,"Within 1%","Query supplier")</f>
        <v>Within 1%</v>
      </c>
    </row>
    <row r="15" customFormat="false" ht="15" hidden="false" customHeight="false" outlineLevel="0" collapsed="false">
      <c r="A15" s="21" t="s">
        <v>4276</v>
      </c>
      <c r="B15" s="21" t="s">
        <v>109</v>
      </c>
      <c r="C15" s="23" t="n">
        <v>46283</v>
      </c>
      <c r="D15" s="21" t="s">
        <v>1414</v>
      </c>
      <c r="E15" s="12" t="n">
        <v>1</v>
      </c>
      <c r="F15" s="19" t="n">
        <v>38.59</v>
      </c>
      <c r="G15" s="19" t="n">
        <f aca="false">INDEX(Pricebook!$G$2:$G$1401,MATCH(D15,Pricebook!$A$2:$A$1401,0))</f>
        <v>37.25</v>
      </c>
      <c r="H15" s="22" t="n">
        <f aca="false">ROUND((F15-G15)/G15*100,2)</f>
        <v>3.6</v>
      </c>
      <c r="I15" s="19" t="n">
        <f aca="false">ROUND(E15*F15,2)</f>
        <v>38.59</v>
      </c>
      <c r="J15" s="21" t="str">
        <f aca="false">IF(ABS(H15)&lt;=1,"Within 1%","Query supplier")</f>
        <v>Query supplier</v>
      </c>
    </row>
    <row r="16" customFormat="false" ht="15" hidden="false" customHeight="false" outlineLevel="0" collapsed="false">
      <c r="A16" s="21" t="s">
        <v>4276</v>
      </c>
      <c r="B16" s="21" t="s">
        <v>109</v>
      </c>
      <c r="C16" s="23" t="n">
        <v>46283</v>
      </c>
      <c r="D16" s="21" t="s">
        <v>701</v>
      </c>
      <c r="E16" s="12" t="n">
        <v>4</v>
      </c>
      <c r="F16" s="19" t="n">
        <v>6.47</v>
      </c>
      <c r="G16" s="19" t="n">
        <f aca="false">INDEX(Pricebook!$G$2:$G$1401,MATCH(D16,Pricebook!$A$2:$A$1401,0))</f>
        <v>6.44</v>
      </c>
      <c r="H16" s="22" t="n">
        <f aca="false">ROUND((F16-G16)/G16*100,2)</f>
        <v>0.47</v>
      </c>
      <c r="I16" s="19" t="n">
        <f aca="false">ROUND(E16*F16,2)</f>
        <v>25.88</v>
      </c>
      <c r="J16" s="21" t="str">
        <f aca="false">IF(ABS(H16)&lt;=1,"Within 1%","Query supplier")</f>
        <v>Within 1%</v>
      </c>
    </row>
    <row r="17" customFormat="false" ht="15" hidden="false" customHeight="false" outlineLevel="0" collapsed="false">
      <c r="A17" s="21" t="s">
        <v>4277</v>
      </c>
      <c r="B17" s="21" t="s">
        <v>109</v>
      </c>
      <c r="C17" s="23" t="n">
        <v>46288</v>
      </c>
      <c r="D17" s="21" t="s">
        <v>513</v>
      </c>
      <c r="E17" s="12" t="n">
        <v>3</v>
      </c>
      <c r="F17" s="19" t="n">
        <v>15.17</v>
      </c>
      <c r="G17" s="19" t="n">
        <f aca="false">INDEX(Pricebook!$G$2:$G$1401,MATCH(D17,Pricebook!$A$2:$A$1401,0))</f>
        <v>15.17</v>
      </c>
      <c r="H17" s="22" t="n">
        <f aca="false">ROUND((F17-G17)/G17*100,2)</f>
        <v>0</v>
      </c>
      <c r="I17" s="19" t="n">
        <f aca="false">ROUND(E17*F17,2)</f>
        <v>45.51</v>
      </c>
      <c r="J17" s="21" t="str">
        <f aca="false">IF(ABS(H17)&lt;=1,"Within 1%","Query supplier")</f>
        <v>Within 1%</v>
      </c>
    </row>
    <row r="18" customFormat="false" ht="15" hidden="false" customHeight="false" outlineLevel="0" collapsed="false">
      <c r="A18" s="21" t="s">
        <v>4277</v>
      </c>
      <c r="B18" s="21" t="s">
        <v>109</v>
      </c>
      <c r="C18" s="23" t="n">
        <v>46288</v>
      </c>
      <c r="D18" s="21" t="s">
        <v>781</v>
      </c>
      <c r="E18" s="12" t="n">
        <v>2</v>
      </c>
      <c r="F18" s="19" t="n">
        <v>172.49</v>
      </c>
      <c r="G18" s="19" t="n">
        <f aca="false">INDEX(Pricebook!$G$2:$G$1401,MATCH(D18,Pricebook!$A$2:$A$1401,0))</f>
        <v>172.5</v>
      </c>
      <c r="H18" s="22" t="n">
        <f aca="false">ROUND((F18-G18)/G18*100,2)</f>
        <v>-0.01</v>
      </c>
      <c r="I18" s="19" t="n">
        <f aca="false">ROUND(E18*F18,2)</f>
        <v>344.98</v>
      </c>
      <c r="J18" s="21" t="str">
        <f aca="false">IF(ABS(H18)&lt;=1,"Within 1%","Query supplier")</f>
        <v>Within 1%</v>
      </c>
    </row>
    <row r="19" customFormat="false" ht="15" hidden="false" customHeight="false" outlineLevel="0" collapsed="false">
      <c r="A19" s="21" t="s">
        <v>4277</v>
      </c>
      <c r="B19" s="21" t="s">
        <v>109</v>
      </c>
      <c r="C19" s="23" t="n">
        <v>46288</v>
      </c>
      <c r="D19" s="21" t="s">
        <v>775</v>
      </c>
      <c r="E19" s="12" t="n">
        <v>2</v>
      </c>
      <c r="F19" s="19" t="n">
        <v>160.51</v>
      </c>
      <c r="G19" s="19" t="n">
        <f aca="false">INDEX(Pricebook!$G$2:$G$1401,MATCH(D19,Pricebook!$A$2:$A$1401,0))</f>
        <v>160.08</v>
      </c>
      <c r="H19" s="22" t="n">
        <f aca="false">ROUND((F19-G19)/G19*100,2)</f>
        <v>0.27</v>
      </c>
      <c r="I19" s="19" t="n">
        <f aca="false">ROUND(E19*F19,2)</f>
        <v>321.02</v>
      </c>
      <c r="J19" s="21" t="str">
        <f aca="false">IF(ABS(H19)&lt;=1,"Within 1%","Query supplier")</f>
        <v>Within 1%</v>
      </c>
    </row>
    <row r="20" customFormat="false" ht="15" hidden="false" customHeight="false" outlineLevel="0" collapsed="false">
      <c r="A20" s="21" t="s">
        <v>4277</v>
      </c>
      <c r="B20" s="21" t="s">
        <v>109</v>
      </c>
      <c r="C20" s="23" t="n">
        <v>46288</v>
      </c>
      <c r="D20" s="21" t="s">
        <v>221</v>
      </c>
      <c r="E20" s="12" t="n">
        <v>1</v>
      </c>
      <c r="F20" s="19" t="n">
        <v>358.11</v>
      </c>
      <c r="G20" s="19" t="n">
        <f aca="false">INDEX(Pricebook!$G$2:$G$1401,MATCH(D20,Pricebook!$A$2:$A$1401,0))</f>
        <v>357.39</v>
      </c>
      <c r="H20" s="22" t="n">
        <f aca="false">ROUND((F20-G20)/G20*100,2)</f>
        <v>0.2</v>
      </c>
      <c r="I20" s="19" t="n">
        <f aca="false">ROUND(E20*F20,2)</f>
        <v>358.11</v>
      </c>
      <c r="J20" s="21" t="str">
        <f aca="false">IF(ABS(H20)&lt;=1,"Within 1%","Query supplier")</f>
        <v>Within 1%</v>
      </c>
    </row>
    <row r="21" customFormat="false" ht="15" hidden="false" customHeight="false" outlineLevel="0" collapsed="false">
      <c r="A21" s="21" t="s">
        <v>4277</v>
      </c>
      <c r="B21" s="21" t="s">
        <v>109</v>
      </c>
      <c r="C21" s="23" t="n">
        <v>46288</v>
      </c>
      <c r="D21" s="21" t="s">
        <v>737</v>
      </c>
      <c r="E21" s="12" t="n">
        <v>2</v>
      </c>
      <c r="F21" s="19" t="n">
        <v>8.23</v>
      </c>
      <c r="G21" s="19" t="n">
        <f aca="false">INDEX(Pricebook!$G$2:$G$1401,MATCH(D21,Pricebook!$A$2:$A$1401,0))</f>
        <v>8.23</v>
      </c>
      <c r="H21" s="22" t="n">
        <f aca="false">ROUND((F21-G21)/G21*100,2)</f>
        <v>0</v>
      </c>
      <c r="I21" s="19" t="n">
        <f aca="false">ROUND(E21*F21,2)</f>
        <v>16.46</v>
      </c>
      <c r="J21" s="21" t="str">
        <f aca="false">IF(ABS(H21)&lt;=1,"Within 1%","Query supplier")</f>
        <v>Within 1%</v>
      </c>
    </row>
    <row r="22" customFormat="false" ht="15" hidden="false" customHeight="false" outlineLevel="0" collapsed="false">
      <c r="A22" s="21" t="s">
        <v>4278</v>
      </c>
      <c r="B22" s="21" t="s">
        <v>109</v>
      </c>
      <c r="C22" s="23" t="n">
        <v>46294</v>
      </c>
      <c r="D22" s="21" t="s">
        <v>1066</v>
      </c>
      <c r="E22" s="12" t="n">
        <v>1</v>
      </c>
      <c r="F22" s="19" t="n">
        <v>317.13</v>
      </c>
      <c r="G22" s="19" t="n">
        <f aca="false">INDEX(Pricebook!$G$2:$G$1401,MATCH(D22,Pricebook!$A$2:$A$1401,0))</f>
        <v>317.96</v>
      </c>
      <c r="H22" s="22" t="n">
        <f aca="false">ROUND((F22-G22)/G22*100,2)</f>
        <v>-0.26</v>
      </c>
      <c r="I22" s="19" t="n">
        <f aca="false">ROUND(E22*F22,2)</f>
        <v>317.13</v>
      </c>
      <c r="J22" s="21" t="str">
        <f aca="false">IF(ABS(H22)&lt;=1,"Within 1%","Query supplier")</f>
        <v>Within 1%</v>
      </c>
    </row>
    <row r="23" customFormat="false" ht="15" hidden="false" customHeight="false" outlineLevel="0" collapsed="false">
      <c r="A23" s="21" t="s">
        <v>4278</v>
      </c>
      <c r="B23" s="21" t="s">
        <v>109</v>
      </c>
      <c r="C23" s="23" t="n">
        <v>46294</v>
      </c>
      <c r="D23" s="21" t="s">
        <v>955</v>
      </c>
      <c r="E23" s="12" t="n">
        <v>3</v>
      </c>
      <c r="F23" s="19" t="n">
        <v>12.1</v>
      </c>
      <c r="G23" s="19" t="n">
        <f aca="false">INDEX(Pricebook!$G$2:$G$1401,MATCH(D23,Pricebook!$A$2:$A$1401,0))</f>
        <v>12.13</v>
      </c>
      <c r="H23" s="22" t="n">
        <f aca="false">ROUND((F23-G23)/G23*100,2)</f>
        <v>-0.25</v>
      </c>
      <c r="I23" s="19" t="n">
        <f aca="false">ROUND(E23*F23,2)</f>
        <v>36.3</v>
      </c>
      <c r="J23" s="21" t="str">
        <f aca="false">IF(ABS(H23)&lt;=1,"Within 1%","Query supplier")</f>
        <v>Within 1%</v>
      </c>
    </row>
    <row r="24" customFormat="false" ht="15" hidden="false" customHeight="false" outlineLevel="0" collapsed="false">
      <c r="A24" s="21" t="s">
        <v>4278</v>
      </c>
      <c r="B24" s="21" t="s">
        <v>109</v>
      </c>
      <c r="C24" s="23" t="n">
        <v>46294</v>
      </c>
      <c r="D24" s="21" t="s">
        <v>1414</v>
      </c>
      <c r="E24" s="12" t="n">
        <v>3</v>
      </c>
      <c r="F24" s="19" t="n">
        <v>37.34</v>
      </c>
      <c r="G24" s="19" t="n">
        <f aca="false">INDEX(Pricebook!$G$2:$G$1401,MATCH(D24,Pricebook!$A$2:$A$1401,0))</f>
        <v>37.25</v>
      </c>
      <c r="H24" s="22" t="n">
        <f aca="false">ROUND((F24-G24)/G24*100,2)</f>
        <v>0.24</v>
      </c>
      <c r="I24" s="19" t="n">
        <f aca="false">ROUND(E24*F24,2)</f>
        <v>112.02</v>
      </c>
      <c r="J24" s="21" t="str">
        <f aca="false">IF(ABS(H24)&lt;=1,"Within 1%","Query supplier")</f>
        <v>Within 1%</v>
      </c>
    </row>
    <row r="25" customFormat="false" ht="15" hidden="false" customHeight="false" outlineLevel="0" collapsed="false">
      <c r="A25" s="21" t="s">
        <v>4278</v>
      </c>
      <c r="B25" s="21" t="s">
        <v>109</v>
      </c>
      <c r="C25" s="23" t="n">
        <v>46294</v>
      </c>
      <c r="D25" s="21" t="s">
        <v>205</v>
      </c>
      <c r="E25" s="12" t="n">
        <v>2</v>
      </c>
      <c r="F25" s="19" t="n">
        <v>55.88</v>
      </c>
      <c r="G25" s="19" t="n">
        <f aca="false">INDEX(Pricebook!$G$2:$G$1401,MATCH(D25,Pricebook!$A$2:$A$1401,0))</f>
        <v>56.01</v>
      </c>
      <c r="H25" s="22" t="n">
        <f aca="false">ROUND((F25-G25)/G25*100,2)</f>
        <v>-0.23</v>
      </c>
      <c r="I25" s="19" t="n">
        <f aca="false">ROUND(E25*F25,2)</f>
        <v>111.76</v>
      </c>
      <c r="J25" s="21" t="str">
        <f aca="false">IF(ABS(H25)&lt;=1,"Within 1%","Query supplier")</f>
        <v>Within 1%</v>
      </c>
    </row>
    <row r="26" customFormat="false" ht="15" hidden="false" customHeight="false" outlineLevel="0" collapsed="false">
      <c r="A26" s="21" t="s">
        <v>4278</v>
      </c>
      <c r="B26" s="21" t="s">
        <v>109</v>
      </c>
      <c r="C26" s="23" t="n">
        <v>46294</v>
      </c>
      <c r="D26" s="21" t="s">
        <v>408</v>
      </c>
      <c r="E26" s="12" t="n">
        <v>3</v>
      </c>
      <c r="F26" s="19" t="n">
        <v>10.38</v>
      </c>
      <c r="G26" s="19" t="n">
        <f aca="false">INDEX(Pricebook!$G$2:$G$1401,MATCH(D26,Pricebook!$A$2:$A$1401,0))</f>
        <v>10.35</v>
      </c>
      <c r="H26" s="22" t="n">
        <f aca="false">ROUND((F26-G26)/G26*100,2)</f>
        <v>0.29</v>
      </c>
      <c r="I26" s="19" t="n">
        <f aca="false">ROUND(E26*F26,2)</f>
        <v>31.14</v>
      </c>
      <c r="J26" s="21" t="str">
        <f aca="false">IF(ABS(H26)&lt;=1,"Within 1%","Query supplier")</f>
        <v>Within 1%</v>
      </c>
    </row>
    <row r="27" customFormat="false" ht="15" hidden="false" customHeight="false" outlineLevel="0" collapsed="false">
      <c r="A27" s="21" t="s">
        <v>4279</v>
      </c>
      <c r="B27" s="21" t="s">
        <v>109</v>
      </c>
      <c r="C27" s="23" t="n">
        <v>46295</v>
      </c>
      <c r="D27" s="21" t="s">
        <v>1268</v>
      </c>
      <c r="E27" s="12" t="n">
        <v>46</v>
      </c>
      <c r="F27" s="19" t="n">
        <v>9.99</v>
      </c>
      <c r="G27" s="19" t="n">
        <f aca="false">INDEX(Pricebook!$G$2:$G$1401,MATCH(D27,Pricebook!$A$2:$A$1401,0))</f>
        <v>10</v>
      </c>
      <c r="H27" s="22" t="n">
        <f aca="false">ROUND((F27-G27)/G27*100,2)</f>
        <v>-0.1</v>
      </c>
      <c r="I27" s="19" t="n">
        <f aca="false">ROUND(E27*F27,2)</f>
        <v>459.54</v>
      </c>
      <c r="J27" s="21" t="str">
        <f aca="false">IF(ABS(H27)&lt;=1,"Within 1%","Query supplier")</f>
        <v>Within 1%</v>
      </c>
    </row>
    <row r="28" customFormat="false" ht="15" hidden="false" customHeight="false" outlineLevel="0" collapsed="false">
      <c r="A28" s="21" t="s">
        <v>4280</v>
      </c>
      <c r="B28" s="21" t="s">
        <v>1453</v>
      </c>
      <c r="C28" s="23" t="n">
        <v>46275</v>
      </c>
      <c r="D28" s="21" t="s">
        <v>2104</v>
      </c>
      <c r="E28" s="12" t="n">
        <v>6</v>
      </c>
      <c r="F28" s="19" t="n">
        <v>66.65</v>
      </c>
      <c r="G28" s="19" t="n">
        <f aca="false">INDEX(Pricebook!$G$2:$G$1401,MATCH(D28,Pricebook!$A$2:$A$1401,0))</f>
        <v>66.45</v>
      </c>
      <c r="H28" s="22" t="n">
        <f aca="false">ROUND((F28-G28)/G28*100,2)</f>
        <v>0.3</v>
      </c>
      <c r="I28" s="19" t="n">
        <f aca="false">ROUND(E28*F28,2)</f>
        <v>399.9</v>
      </c>
      <c r="J28" s="21" t="str">
        <f aca="false">IF(ABS(H28)&lt;=1,"Within 1%","Query supplier")</f>
        <v>Within 1%</v>
      </c>
    </row>
    <row r="29" customFormat="false" ht="15" hidden="false" customHeight="false" outlineLevel="0" collapsed="false">
      <c r="A29" s="21" t="s">
        <v>4280</v>
      </c>
      <c r="B29" s="21" t="s">
        <v>1453</v>
      </c>
      <c r="C29" s="23" t="n">
        <v>46275</v>
      </c>
      <c r="D29" s="21" t="s">
        <v>1479</v>
      </c>
      <c r="E29" s="12" t="n">
        <v>4</v>
      </c>
      <c r="F29" s="19" t="n">
        <v>16.75</v>
      </c>
      <c r="G29" s="19" t="n">
        <f aca="false">INDEX(Pricebook!$G$2:$G$1401,MATCH(D29,Pricebook!$A$2:$A$1401,0))</f>
        <v>16.36</v>
      </c>
      <c r="H29" s="22" t="n">
        <f aca="false">ROUND((F29-G29)/G29*100,2)</f>
        <v>2.38</v>
      </c>
      <c r="I29" s="19" t="n">
        <f aca="false">ROUND(E29*F29,2)</f>
        <v>67</v>
      </c>
      <c r="J29" s="21" t="str">
        <f aca="false">IF(ABS(H29)&lt;=1,"Within 1%","Query supplier")</f>
        <v>Query supplier</v>
      </c>
    </row>
    <row r="30" customFormat="false" ht="15" hidden="false" customHeight="false" outlineLevel="0" collapsed="false">
      <c r="A30" s="21" t="s">
        <v>4280</v>
      </c>
      <c r="B30" s="21" t="s">
        <v>1453</v>
      </c>
      <c r="C30" s="23" t="n">
        <v>46275</v>
      </c>
      <c r="D30" s="21" t="s">
        <v>1568</v>
      </c>
      <c r="E30" s="12" t="n">
        <v>5</v>
      </c>
      <c r="F30" s="19" t="n">
        <v>35.82</v>
      </c>
      <c r="G30" s="19" t="n">
        <f aca="false">INDEX(Pricebook!$G$2:$G$1401,MATCH(D30,Pricebook!$A$2:$A$1401,0))</f>
        <v>35.73</v>
      </c>
      <c r="H30" s="22" t="n">
        <f aca="false">ROUND((F30-G30)/G30*100,2)</f>
        <v>0.25</v>
      </c>
      <c r="I30" s="19" t="n">
        <f aca="false">ROUND(E30*F30,2)</f>
        <v>179.1</v>
      </c>
      <c r="J30" s="21" t="str">
        <f aca="false">IF(ABS(H30)&lt;=1,"Within 1%","Query supplier")</f>
        <v>Within 1%</v>
      </c>
    </row>
    <row r="31" customFormat="false" ht="15" hidden="false" customHeight="false" outlineLevel="0" collapsed="false">
      <c r="A31" s="21" t="s">
        <v>4280</v>
      </c>
      <c r="B31" s="21" t="s">
        <v>1453</v>
      </c>
      <c r="C31" s="23" t="n">
        <v>46275</v>
      </c>
      <c r="D31" s="21" t="s">
        <v>1857</v>
      </c>
      <c r="E31" s="12" t="n">
        <v>15</v>
      </c>
      <c r="F31" s="19" t="n">
        <v>14.23</v>
      </c>
      <c r="G31" s="19" t="n">
        <f aca="false">INDEX(Pricebook!$G$2:$G$1401,MATCH(D31,Pricebook!$A$2:$A$1401,0))</f>
        <v>14.25</v>
      </c>
      <c r="H31" s="22" t="n">
        <f aca="false">ROUND((F31-G31)/G31*100,2)</f>
        <v>-0.14</v>
      </c>
      <c r="I31" s="19" t="n">
        <f aca="false">ROUND(E31*F31,2)</f>
        <v>213.45</v>
      </c>
      <c r="J31" s="21" t="str">
        <f aca="false">IF(ABS(H31)&lt;=1,"Within 1%","Query supplier")</f>
        <v>Within 1%</v>
      </c>
    </row>
    <row r="32" customFormat="false" ht="15" hidden="false" customHeight="false" outlineLevel="0" collapsed="false">
      <c r="A32" s="21" t="s">
        <v>4280</v>
      </c>
      <c r="B32" s="21" t="s">
        <v>1453</v>
      </c>
      <c r="C32" s="23" t="n">
        <v>46275</v>
      </c>
      <c r="D32" s="21" t="s">
        <v>1678</v>
      </c>
      <c r="E32" s="12" t="n">
        <v>6</v>
      </c>
      <c r="F32" s="19" t="n">
        <v>33.03</v>
      </c>
      <c r="G32" s="19" t="n">
        <f aca="false">INDEX(Pricebook!$G$2:$G$1401,MATCH(D32,Pricebook!$A$2:$A$1401,0))</f>
        <v>33.13</v>
      </c>
      <c r="H32" s="22" t="n">
        <f aca="false">ROUND((F32-G32)/G32*100,2)</f>
        <v>-0.3</v>
      </c>
      <c r="I32" s="19" t="n">
        <f aca="false">ROUND(E32*F32,2)</f>
        <v>198.18</v>
      </c>
      <c r="J32" s="21" t="str">
        <f aca="false">IF(ABS(H32)&lt;=1,"Within 1%","Query supplier")</f>
        <v>Within 1%</v>
      </c>
    </row>
    <row r="33" customFormat="false" ht="15" hidden="false" customHeight="false" outlineLevel="0" collapsed="false">
      <c r="A33" s="21" t="s">
        <v>4281</v>
      </c>
      <c r="B33" s="21" t="s">
        <v>1453</v>
      </c>
      <c r="C33" s="23" t="n">
        <v>46293</v>
      </c>
      <c r="D33" s="21" t="s">
        <v>1578</v>
      </c>
      <c r="E33" s="12" t="n">
        <v>16</v>
      </c>
      <c r="F33" s="19" t="n">
        <v>28.94</v>
      </c>
      <c r="G33" s="19" t="n">
        <f aca="false">INDEX(Pricebook!$G$2:$G$1401,MATCH(D33,Pricebook!$A$2:$A$1401,0))</f>
        <v>28.99</v>
      </c>
      <c r="H33" s="22" t="n">
        <f aca="false">ROUND((F33-G33)/G33*100,2)</f>
        <v>-0.17</v>
      </c>
      <c r="I33" s="19" t="n">
        <f aca="false">ROUND(E33*F33,2)</f>
        <v>463.04</v>
      </c>
      <c r="J33" s="21" t="str">
        <f aca="false">IF(ABS(H33)&lt;=1,"Within 1%","Query supplier")</f>
        <v>Within 1%</v>
      </c>
    </row>
    <row r="34" customFormat="false" ht="15" hidden="false" customHeight="false" outlineLevel="0" collapsed="false">
      <c r="A34" s="21" t="s">
        <v>4281</v>
      </c>
      <c r="B34" s="21" t="s">
        <v>1453</v>
      </c>
      <c r="C34" s="23" t="n">
        <v>46293</v>
      </c>
      <c r="D34" s="21" t="s">
        <v>1805</v>
      </c>
      <c r="E34" s="12" t="n">
        <v>4</v>
      </c>
      <c r="F34" s="19" t="n">
        <v>49.13</v>
      </c>
      <c r="G34" s="19" t="n">
        <f aca="false">INDEX(Pricebook!$G$2:$G$1401,MATCH(D34,Pricebook!$A$2:$A$1401,0))</f>
        <v>49.19</v>
      </c>
      <c r="H34" s="22" t="n">
        <f aca="false">ROUND((F34-G34)/G34*100,2)</f>
        <v>-0.12</v>
      </c>
      <c r="I34" s="19" t="n">
        <f aca="false">ROUND(E34*F34,2)</f>
        <v>196.52</v>
      </c>
      <c r="J34" s="21" t="str">
        <f aca="false">IF(ABS(H34)&lt;=1,"Within 1%","Query supplier")</f>
        <v>Within 1%</v>
      </c>
    </row>
    <row r="35" customFormat="false" ht="15" hidden="false" customHeight="false" outlineLevel="0" collapsed="false">
      <c r="A35" s="21" t="s">
        <v>4281</v>
      </c>
      <c r="B35" s="21" t="s">
        <v>1453</v>
      </c>
      <c r="C35" s="23" t="n">
        <v>46293</v>
      </c>
      <c r="D35" s="21" t="s">
        <v>1903</v>
      </c>
      <c r="E35" s="12" t="n">
        <v>5</v>
      </c>
      <c r="F35" s="19" t="n">
        <v>31.13</v>
      </c>
      <c r="G35" s="19" t="n">
        <f aca="false">INDEX(Pricebook!$G$2:$G$1401,MATCH(D35,Pricebook!$A$2:$A$1401,0))</f>
        <v>31.12</v>
      </c>
      <c r="H35" s="22" t="n">
        <f aca="false">ROUND((F35-G35)/G35*100,2)</f>
        <v>0.03</v>
      </c>
      <c r="I35" s="19" t="n">
        <f aca="false">ROUND(E35*F35,2)</f>
        <v>155.65</v>
      </c>
      <c r="J35" s="21" t="str">
        <f aca="false">IF(ABS(H35)&lt;=1,"Within 1%","Query supplier")</f>
        <v>Within 1%</v>
      </c>
    </row>
    <row r="36" customFormat="false" ht="15" hidden="false" customHeight="false" outlineLevel="0" collapsed="false">
      <c r="A36" s="21" t="s">
        <v>4281</v>
      </c>
      <c r="B36" s="21" t="s">
        <v>1453</v>
      </c>
      <c r="C36" s="23" t="n">
        <v>46293</v>
      </c>
      <c r="D36" s="21" t="s">
        <v>1903</v>
      </c>
      <c r="E36" s="12" t="n">
        <v>10</v>
      </c>
      <c r="F36" s="19" t="n">
        <v>31.05</v>
      </c>
      <c r="G36" s="19" t="n">
        <f aca="false">INDEX(Pricebook!$G$2:$G$1401,MATCH(D36,Pricebook!$A$2:$A$1401,0))</f>
        <v>31.12</v>
      </c>
      <c r="H36" s="22" t="n">
        <f aca="false">ROUND((F36-G36)/G36*100,2)</f>
        <v>-0.22</v>
      </c>
      <c r="I36" s="19" t="n">
        <f aca="false">ROUND(E36*F36,2)</f>
        <v>310.5</v>
      </c>
      <c r="J36" s="21" t="str">
        <f aca="false">IF(ABS(H36)&lt;=1,"Within 1%","Query supplier")</f>
        <v>Within 1%</v>
      </c>
    </row>
    <row r="37" customFormat="false" ht="15" hidden="false" customHeight="false" outlineLevel="0" collapsed="false">
      <c r="A37" s="21" t="s">
        <v>4282</v>
      </c>
      <c r="B37" s="21" t="s">
        <v>2203</v>
      </c>
      <c r="C37" s="23" t="n">
        <v>46274</v>
      </c>
      <c r="D37" s="21" t="s">
        <v>2838</v>
      </c>
      <c r="E37" s="12" t="n">
        <v>8</v>
      </c>
      <c r="F37" s="19" t="n">
        <v>6.61</v>
      </c>
      <c r="G37" s="19" t="n">
        <f aca="false">INDEX(Pricebook!$G$2:$G$1401,MATCH(D37,Pricebook!$A$2:$A$1401,0))</f>
        <v>6.62</v>
      </c>
      <c r="H37" s="22" t="n">
        <f aca="false">ROUND((F37-G37)/G37*100,2)</f>
        <v>-0.15</v>
      </c>
      <c r="I37" s="19" t="n">
        <f aca="false">ROUND(E37*F37,2)</f>
        <v>52.88</v>
      </c>
      <c r="J37" s="21" t="str">
        <f aca="false">IF(ABS(H37)&lt;=1,"Within 1%","Query supplier")</f>
        <v>Within 1%</v>
      </c>
    </row>
    <row r="38" customFormat="false" ht="15" hidden="false" customHeight="false" outlineLevel="0" collapsed="false">
      <c r="A38" s="21" t="s">
        <v>4282</v>
      </c>
      <c r="B38" s="21" t="s">
        <v>2203</v>
      </c>
      <c r="C38" s="23" t="n">
        <v>46274</v>
      </c>
      <c r="D38" s="21" t="s">
        <v>2816</v>
      </c>
      <c r="E38" s="12" t="n">
        <v>4</v>
      </c>
      <c r="F38" s="19" t="n">
        <v>24.03</v>
      </c>
      <c r="G38" s="19" t="n">
        <f aca="false">INDEX(Pricebook!$G$2:$G$1401,MATCH(D38,Pricebook!$A$2:$A$1401,0))</f>
        <v>24.1</v>
      </c>
      <c r="H38" s="22" t="n">
        <f aca="false">ROUND((F38-G38)/G38*100,2)</f>
        <v>-0.29</v>
      </c>
      <c r="I38" s="19" t="n">
        <f aca="false">ROUND(E38*F38,2)</f>
        <v>96.12</v>
      </c>
      <c r="J38" s="21" t="str">
        <f aca="false">IF(ABS(H38)&lt;=1,"Within 1%","Query supplier")</f>
        <v>Within 1%</v>
      </c>
    </row>
    <row r="39" customFormat="false" ht="15" hidden="false" customHeight="false" outlineLevel="0" collapsed="false">
      <c r="A39" s="21" t="s">
        <v>4282</v>
      </c>
      <c r="B39" s="21" t="s">
        <v>2203</v>
      </c>
      <c r="C39" s="23" t="n">
        <v>46274</v>
      </c>
      <c r="D39" s="21" t="s">
        <v>2808</v>
      </c>
      <c r="E39" s="12" t="n">
        <v>4</v>
      </c>
      <c r="F39" s="19" t="n">
        <v>15.4</v>
      </c>
      <c r="G39" s="19" t="n">
        <f aca="false">INDEX(Pricebook!$G$2:$G$1401,MATCH(D39,Pricebook!$A$2:$A$1401,0))</f>
        <v>15.34</v>
      </c>
      <c r="H39" s="22" t="n">
        <f aca="false">ROUND((F39-G39)/G39*100,2)</f>
        <v>0.39</v>
      </c>
      <c r="I39" s="19" t="n">
        <f aca="false">ROUND(E39*F39,2)</f>
        <v>61.6</v>
      </c>
      <c r="J39" s="21" t="str">
        <f aca="false">IF(ABS(H39)&lt;=1,"Within 1%","Query supplier")</f>
        <v>Within 1%</v>
      </c>
    </row>
    <row r="40" customFormat="false" ht="15" hidden="false" customHeight="false" outlineLevel="0" collapsed="false">
      <c r="A40" s="21" t="s">
        <v>4282</v>
      </c>
      <c r="B40" s="21" t="s">
        <v>2203</v>
      </c>
      <c r="C40" s="23" t="n">
        <v>46274</v>
      </c>
      <c r="D40" s="21" t="s">
        <v>2787</v>
      </c>
      <c r="E40" s="12" t="n">
        <v>5</v>
      </c>
      <c r="F40" s="19" t="n">
        <v>11.01</v>
      </c>
      <c r="G40" s="19" t="n">
        <f aca="false">INDEX(Pricebook!$G$2:$G$1401,MATCH(D40,Pricebook!$A$2:$A$1401,0))</f>
        <v>11.04</v>
      </c>
      <c r="H40" s="22" t="n">
        <f aca="false">ROUND((F40-G40)/G40*100,2)</f>
        <v>-0.27</v>
      </c>
      <c r="I40" s="19" t="n">
        <f aca="false">ROUND(E40*F40,2)</f>
        <v>55.05</v>
      </c>
      <c r="J40" s="21" t="str">
        <f aca="false">IF(ABS(H40)&lt;=1,"Within 1%","Query supplier")</f>
        <v>Within 1%</v>
      </c>
    </row>
    <row r="41" customFormat="false" ht="15" hidden="false" customHeight="false" outlineLevel="0" collapsed="false">
      <c r="A41" s="21" t="s">
        <v>4282</v>
      </c>
      <c r="B41" s="21" t="s">
        <v>2203</v>
      </c>
      <c r="C41" s="23" t="n">
        <v>46274</v>
      </c>
      <c r="D41" s="21" t="s">
        <v>2535</v>
      </c>
      <c r="E41" s="12" t="n">
        <v>3</v>
      </c>
      <c r="F41" s="19" t="n">
        <v>22.7</v>
      </c>
      <c r="G41" s="19" t="n">
        <f aca="false">INDEX(Pricebook!$G$2:$G$1401,MATCH(D41,Pricebook!$A$2:$A$1401,0))</f>
        <v>22.66</v>
      </c>
      <c r="H41" s="22" t="n">
        <f aca="false">ROUND((F41-G41)/G41*100,2)</f>
        <v>0.18</v>
      </c>
      <c r="I41" s="19" t="n">
        <f aca="false">ROUND(E41*F41,2)</f>
        <v>68.1</v>
      </c>
      <c r="J41" s="21" t="str">
        <f aca="false">IF(ABS(H41)&lt;=1,"Within 1%","Query supplier")</f>
        <v>Within 1%</v>
      </c>
    </row>
    <row r="42" customFormat="false" ht="15" hidden="false" customHeight="false" outlineLevel="0" collapsed="false">
      <c r="A42" s="21" t="s">
        <v>4283</v>
      </c>
      <c r="B42" s="21" t="s">
        <v>2203</v>
      </c>
      <c r="C42" s="23" t="n">
        <v>46283</v>
      </c>
      <c r="D42" s="21" t="s">
        <v>2712</v>
      </c>
      <c r="E42" s="12" t="n">
        <v>1</v>
      </c>
      <c r="F42" s="19" t="n">
        <v>209.84</v>
      </c>
      <c r="G42" s="19" t="n">
        <f aca="false">INDEX(Pricebook!$G$2:$G$1401,MATCH(D42,Pricebook!$A$2:$A$1401,0))</f>
        <v>209.52</v>
      </c>
      <c r="H42" s="22" t="n">
        <f aca="false">ROUND((F42-G42)/G42*100,2)</f>
        <v>0.15</v>
      </c>
      <c r="I42" s="19" t="n">
        <f aca="false">ROUND(E42*F42,2)</f>
        <v>209.84</v>
      </c>
      <c r="J42" s="21" t="str">
        <f aca="false">IF(ABS(H42)&lt;=1,"Within 1%","Query supplier")</f>
        <v>Within 1%</v>
      </c>
    </row>
    <row r="43" customFormat="false" ht="15" hidden="false" customHeight="false" outlineLevel="0" collapsed="false">
      <c r="A43" s="21" t="s">
        <v>4283</v>
      </c>
      <c r="B43" s="21" t="s">
        <v>2203</v>
      </c>
      <c r="C43" s="23" t="n">
        <v>46283</v>
      </c>
      <c r="D43" s="21" t="s">
        <v>2446</v>
      </c>
      <c r="E43" s="12" t="n">
        <v>2</v>
      </c>
      <c r="F43" s="19" t="n">
        <v>11.81</v>
      </c>
      <c r="G43" s="19" t="n">
        <f aca="false">INDEX(Pricebook!$G$2:$G$1401,MATCH(D43,Pricebook!$A$2:$A$1401,0))</f>
        <v>11.77</v>
      </c>
      <c r="H43" s="22" t="n">
        <f aca="false">ROUND((F43-G43)/G43*100,2)</f>
        <v>0.34</v>
      </c>
      <c r="I43" s="19" t="n">
        <f aca="false">ROUND(E43*F43,2)</f>
        <v>23.62</v>
      </c>
      <c r="J43" s="21" t="str">
        <f aca="false">IF(ABS(H43)&lt;=1,"Within 1%","Query supplier")</f>
        <v>Within 1%</v>
      </c>
    </row>
    <row r="44" customFormat="false" ht="15" hidden="false" customHeight="false" outlineLevel="0" collapsed="false">
      <c r="A44" s="21" t="s">
        <v>4283</v>
      </c>
      <c r="B44" s="21" t="s">
        <v>2203</v>
      </c>
      <c r="C44" s="23" t="n">
        <v>46283</v>
      </c>
      <c r="D44" s="21" t="s">
        <v>2471</v>
      </c>
      <c r="E44" s="12" t="n">
        <v>2</v>
      </c>
      <c r="F44" s="19" t="n">
        <v>50.22</v>
      </c>
      <c r="G44" s="19" t="n">
        <f aca="false">INDEX(Pricebook!$G$2:$G$1401,MATCH(D44,Pricebook!$A$2:$A$1401,0))</f>
        <v>50.19</v>
      </c>
      <c r="H44" s="22" t="n">
        <f aca="false">ROUND((F44-G44)/G44*100,2)</f>
        <v>0.06</v>
      </c>
      <c r="I44" s="19" t="n">
        <f aca="false">ROUND(E44*F44,2)</f>
        <v>100.44</v>
      </c>
      <c r="J44" s="21" t="str">
        <f aca="false">IF(ABS(H44)&lt;=1,"Within 1%","Query supplier")</f>
        <v>Within 1%</v>
      </c>
    </row>
    <row r="45" customFormat="false" ht="15" hidden="false" customHeight="false" outlineLevel="0" collapsed="false">
      <c r="A45" s="21" t="s">
        <v>4283</v>
      </c>
      <c r="B45" s="21" t="s">
        <v>2203</v>
      </c>
      <c r="C45" s="23" t="n">
        <v>46283</v>
      </c>
      <c r="D45" s="21" t="s">
        <v>2242</v>
      </c>
      <c r="E45" s="12" t="n">
        <v>2</v>
      </c>
      <c r="F45" s="19" t="n">
        <v>11.62</v>
      </c>
      <c r="G45" s="19" t="n">
        <f aca="false">INDEX(Pricebook!$G$2:$G$1401,MATCH(D45,Pricebook!$A$2:$A$1401,0))</f>
        <v>11.64</v>
      </c>
      <c r="H45" s="22" t="n">
        <f aca="false">ROUND((F45-G45)/G45*100,2)</f>
        <v>-0.17</v>
      </c>
      <c r="I45" s="19" t="n">
        <f aca="false">ROUND(E45*F45,2)</f>
        <v>23.24</v>
      </c>
      <c r="J45" s="21" t="str">
        <f aca="false">IF(ABS(H45)&lt;=1,"Within 1%","Query supplier")</f>
        <v>Within 1%</v>
      </c>
    </row>
    <row r="46" customFormat="false" ht="15" hidden="false" customHeight="false" outlineLevel="0" collapsed="false">
      <c r="A46" s="21" t="s">
        <v>4283</v>
      </c>
      <c r="B46" s="21" t="s">
        <v>2203</v>
      </c>
      <c r="C46" s="23" t="n">
        <v>46283</v>
      </c>
      <c r="D46" s="21" t="s">
        <v>2359</v>
      </c>
      <c r="E46" s="12" t="n">
        <v>4</v>
      </c>
      <c r="F46" s="19" t="n">
        <v>4</v>
      </c>
      <c r="G46" s="19" t="n">
        <f aca="false">INDEX(Pricebook!$G$2:$G$1401,MATCH(D46,Pricebook!$A$2:$A$1401,0))</f>
        <v>3.88</v>
      </c>
      <c r="H46" s="22" t="n">
        <f aca="false">ROUND((F46-G46)/G46*100,2)</f>
        <v>3.09</v>
      </c>
      <c r="I46" s="19" t="n">
        <f aca="false">ROUND(E46*F46,2)</f>
        <v>16</v>
      </c>
      <c r="J46" s="21" t="str">
        <f aca="false">IF(ABS(H46)&lt;=1,"Within 1%","Query supplier")</f>
        <v>Query supplier</v>
      </c>
    </row>
    <row r="47" customFormat="false" ht="15" hidden="false" customHeight="false" outlineLevel="0" collapsed="false">
      <c r="A47" s="21" t="s">
        <v>4284</v>
      </c>
      <c r="B47" s="21" t="s">
        <v>2203</v>
      </c>
      <c r="C47" s="23" t="n">
        <v>46288</v>
      </c>
      <c r="D47" s="21" t="s">
        <v>2424</v>
      </c>
      <c r="E47" s="12" t="n">
        <v>3</v>
      </c>
      <c r="F47" s="19" t="n">
        <v>31.74</v>
      </c>
      <c r="G47" s="19" t="n">
        <f aca="false">INDEX(Pricebook!$G$2:$G$1401,MATCH(D47,Pricebook!$A$2:$A$1401,0))</f>
        <v>31.66</v>
      </c>
      <c r="H47" s="22" t="n">
        <f aca="false">ROUND((F47-G47)/G47*100,2)</f>
        <v>0.25</v>
      </c>
      <c r="I47" s="19" t="n">
        <f aca="false">ROUND(E47*F47,2)</f>
        <v>95.22</v>
      </c>
      <c r="J47" s="21" t="str">
        <f aca="false">IF(ABS(H47)&lt;=1,"Within 1%","Query supplier")</f>
        <v>Within 1%</v>
      </c>
    </row>
    <row r="48" customFormat="false" ht="15" hidden="false" customHeight="false" outlineLevel="0" collapsed="false">
      <c r="A48" s="21" t="s">
        <v>4284</v>
      </c>
      <c r="B48" s="21" t="s">
        <v>2203</v>
      </c>
      <c r="C48" s="23" t="n">
        <v>46288</v>
      </c>
      <c r="D48" s="21" t="s">
        <v>2214</v>
      </c>
      <c r="E48" s="12" t="n">
        <v>1</v>
      </c>
      <c r="F48" s="19" t="n">
        <v>37.21</v>
      </c>
      <c r="G48" s="19" t="n">
        <f aca="false">INDEX(Pricebook!$G$2:$G$1401,MATCH(D48,Pricebook!$A$2:$A$1401,0))</f>
        <v>37.33</v>
      </c>
      <c r="H48" s="22" t="n">
        <f aca="false">ROUND((F48-G48)/G48*100,2)</f>
        <v>-0.32</v>
      </c>
      <c r="I48" s="19" t="n">
        <f aca="false">ROUND(E48*F48,2)</f>
        <v>37.21</v>
      </c>
      <c r="J48" s="21" t="str">
        <f aca="false">IF(ABS(H48)&lt;=1,"Within 1%","Query supplier")</f>
        <v>Within 1%</v>
      </c>
    </row>
    <row r="49" customFormat="false" ht="15" hidden="false" customHeight="false" outlineLevel="0" collapsed="false">
      <c r="A49" s="21" t="s">
        <v>4284</v>
      </c>
      <c r="B49" s="21" t="s">
        <v>2203</v>
      </c>
      <c r="C49" s="23" t="n">
        <v>46288</v>
      </c>
      <c r="D49" s="21" t="s">
        <v>2774</v>
      </c>
      <c r="E49" s="12" t="n">
        <v>6</v>
      </c>
      <c r="F49" s="19" t="n">
        <v>3.24</v>
      </c>
      <c r="G49" s="19" t="n">
        <f aca="false">INDEX(Pricebook!$G$2:$G$1401,MATCH(D49,Pricebook!$A$2:$A$1401,0))</f>
        <v>3.24</v>
      </c>
      <c r="H49" s="22" t="n">
        <f aca="false">ROUND((F49-G49)/G49*100,2)</f>
        <v>0</v>
      </c>
      <c r="I49" s="19" t="n">
        <f aca="false">ROUND(E49*F49,2)</f>
        <v>19.44</v>
      </c>
      <c r="J49" s="21" t="str">
        <f aca="false">IF(ABS(H49)&lt;=1,"Within 1%","Query supplier")</f>
        <v>Within 1%</v>
      </c>
    </row>
    <row r="50" customFormat="false" ht="15" hidden="false" customHeight="false" outlineLevel="0" collapsed="false">
      <c r="A50" s="21" t="s">
        <v>4284</v>
      </c>
      <c r="B50" s="21" t="s">
        <v>2203</v>
      </c>
      <c r="C50" s="23" t="n">
        <v>46288</v>
      </c>
      <c r="D50" s="21" t="s">
        <v>2850</v>
      </c>
      <c r="E50" s="12" t="n">
        <v>7</v>
      </c>
      <c r="F50" s="19" t="n">
        <v>2.42</v>
      </c>
      <c r="G50" s="19" t="n">
        <f aca="false">INDEX(Pricebook!$G$2:$G$1401,MATCH(D50,Pricebook!$A$2:$A$1401,0))</f>
        <v>2.42</v>
      </c>
      <c r="H50" s="22" t="n">
        <f aca="false">ROUND((F50-G50)/G50*100,2)</f>
        <v>0</v>
      </c>
      <c r="I50" s="19" t="n">
        <f aca="false">ROUND(E50*F50,2)</f>
        <v>16.94</v>
      </c>
      <c r="J50" s="21" t="str">
        <f aca="false">IF(ABS(H50)&lt;=1,"Within 1%","Query supplier")</f>
        <v>Within 1%</v>
      </c>
    </row>
    <row r="51" customFormat="false" ht="15" hidden="false" customHeight="false" outlineLevel="0" collapsed="false">
      <c r="A51" s="21" t="s">
        <v>4284</v>
      </c>
      <c r="B51" s="21" t="s">
        <v>2203</v>
      </c>
      <c r="C51" s="23" t="n">
        <v>46288</v>
      </c>
      <c r="D51" s="21" t="s">
        <v>2535</v>
      </c>
      <c r="E51" s="12" t="n">
        <v>6</v>
      </c>
      <c r="F51" s="19" t="n">
        <v>22.61</v>
      </c>
      <c r="G51" s="19" t="n">
        <f aca="false">INDEX(Pricebook!$G$2:$G$1401,MATCH(D51,Pricebook!$A$2:$A$1401,0))</f>
        <v>22.66</v>
      </c>
      <c r="H51" s="22" t="n">
        <f aca="false">ROUND((F51-G51)/G51*100,2)</f>
        <v>-0.22</v>
      </c>
      <c r="I51" s="19" t="n">
        <f aca="false">ROUND(E51*F51,2)</f>
        <v>135.66</v>
      </c>
      <c r="J51" s="21" t="str">
        <f aca="false">IF(ABS(H51)&lt;=1,"Within 1%","Query supplier")</f>
        <v>Within 1%</v>
      </c>
    </row>
    <row r="52" customFormat="false" ht="15" hidden="false" customHeight="false" outlineLevel="0" collapsed="false">
      <c r="A52" s="21" t="s">
        <v>4285</v>
      </c>
      <c r="B52" s="21" t="s">
        <v>2203</v>
      </c>
      <c r="C52" s="23" t="n">
        <v>46290</v>
      </c>
      <c r="D52" s="21" t="s">
        <v>2553</v>
      </c>
      <c r="E52" s="12" t="n">
        <v>1</v>
      </c>
      <c r="F52" s="19" t="n">
        <v>61.19</v>
      </c>
      <c r="G52" s="19" t="n">
        <f aca="false">INDEX(Pricebook!$G$2:$G$1401,MATCH(D52,Pricebook!$A$2:$A$1401,0))</f>
        <v>60.98</v>
      </c>
      <c r="H52" s="22" t="n">
        <f aca="false">ROUND((F52-G52)/G52*100,2)</f>
        <v>0.34</v>
      </c>
      <c r="I52" s="19" t="n">
        <f aca="false">ROUND(E52*F52,2)</f>
        <v>61.19</v>
      </c>
      <c r="J52" s="21" t="str">
        <f aca="false">IF(ABS(H52)&lt;=1,"Within 1%","Query supplier")</f>
        <v>Within 1%</v>
      </c>
    </row>
    <row r="53" customFormat="false" ht="15" hidden="false" customHeight="false" outlineLevel="0" collapsed="false">
      <c r="A53" s="21" t="s">
        <v>4285</v>
      </c>
      <c r="B53" s="21" t="s">
        <v>2203</v>
      </c>
      <c r="C53" s="23" t="n">
        <v>46290</v>
      </c>
      <c r="D53" s="21" t="s">
        <v>2946</v>
      </c>
      <c r="E53" s="12" t="n">
        <v>6</v>
      </c>
      <c r="F53" s="19" t="n">
        <v>5.51</v>
      </c>
      <c r="G53" s="19" t="n">
        <f aca="false">INDEX(Pricebook!$G$2:$G$1401,MATCH(D53,Pricebook!$A$2:$A$1401,0))</f>
        <v>5.53</v>
      </c>
      <c r="H53" s="22" t="n">
        <f aca="false">ROUND((F53-G53)/G53*100,2)</f>
        <v>-0.36</v>
      </c>
      <c r="I53" s="19" t="n">
        <f aca="false">ROUND(E53*F53,2)</f>
        <v>33.06</v>
      </c>
      <c r="J53" s="21" t="str">
        <f aca="false">IF(ABS(H53)&lt;=1,"Within 1%","Query supplier")</f>
        <v>Within 1%</v>
      </c>
    </row>
    <row r="54" customFormat="false" ht="15" hidden="false" customHeight="false" outlineLevel="0" collapsed="false">
      <c r="A54" s="21" t="s">
        <v>4285</v>
      </c>
      <c r="B54" s="21" t="s">
        <v>2203</v>
      </c>
      <c r="C54" s="23" t="n">
        <v>46290</v>
      </c>
      <c r="D54" s="21" t="s">
        <v>2749</v>
      </c>
      <c r="E54" s="12" t="n">
        <v>1</v>
      </c>
      <c r="F54" s="19" t="n">
        <v>17.39</v>
      </c>
      <c r="G54" s="19" t="n">
        <f aca="false">INDEX(Pricebook!$G$2:$G$1401,MATCH(D54,Pricebook!$A$2:$A$1401,0))</f>
        <v>17.45</v>
      </c>
      <c r="H54" s="22" t="n">
        <f aca="false">ROUND((F54-G54)/G54*100,2)</f>
        <v>-0.34</v>
      </c>
      <c r="I54" s="19" t="n">
        <f aca="false">ROUND(E54*F54,2)</f>
        <v>17.39</v>
      </c>
      <c r="J54" s="21" t="str">
        <f aca="false">IF(ABS(H54)&lt;=1,"Within 1%","Query supplier")</f>
        <v>Within 1%</v>
      </c>
    </row>
    <row r="55" customFormat="false" ht="15" hidden="false" customHeight="false" outlineLevel="0" collapsed="false">
      <c r="A55" s="21" t="s">
        <v>4285</v>
      </c>
      <c r="B55" s="21" t="s">
        <v>2203</v>
      </c>
      <c r="C55" s="23" t="n">
        <v>46290</v>
      </c>
      <c r="D55" s="21" t="s">
        <v>2906</v>
      </c>
      <c r="E55" s="12" t="n">
        <v>5</v>
      </c>
      <c r="F55" s="19" t="n">
        <v>1.78</v>
      </c>
      <c r="G55" s="19" t="n">
        <f aca="false">INDEX(Pricebook!$G$2:$G$1401,MATCH(D55,Pricebook!$A$2:$A$1401,0))</f>
        <v>1.77</v>
      </c>
      <c r="H55" s="22" t="n">
        <f aca="false">ROUND((F55-G55)/G55*100,2)</f>
        <v>0.56</v>
      </c>
      <c r="I55" s="19" t="n">
        <f aca="false">ROUND(E55*F55,2)</f>
        <v>8.9</v>
      </c>
      <c r="J55" s="21" t="str">
        <f aca="false">IF(ABS(H55)&lt;=1,"Within 1%","Query supplier")</f>
        <v>Within 1%</v>
      </c>
    </row>
    <row r="56" customFormat="false" ht="15" hidden="false" customHeight="false" outlineLevel="0" collapsed="false">
      <c r="A56" s="21" t="s">
        <v>4285</v>
      </c>
      <c r="B56" s="21" t="s">
        <v>2203</v>
      </c>
      <c r="C56" s="23" t="n">
        <v>46290</v>
      </c>
      <c r="D56" s="21" t="s">
        <v>2573</v>
      </c>
      <c r="E56" s="12" t="n">
        <v>1</v>
      </c>
      <c r="F56" s="19" t="n">
        <v>22.7</v>
      </c>
      <c r="G56" s="19" t="n">
        <f aca="false">INDEX(Pricebook!$G$2:$G$1401,MATCH(D56,Pricebook!$A$2:$A$1401,0))</f>
        <v>22.76</v>
      </c>
      <c r="H56" s="22" t="n">
        <f aca="false">ROUND((F56-G56)/G56*100,2)</f>
        <v>-0.26</v>
      </c>
      <c r="I56" s="19" t="n">
        <f aca="false">ROUND(E56*F56,2)</f>
        <v>22.7</v>
      </c>
      <c r="J56" s="21" t="str">
        <f aca="false">IF(ABS(H56)&lt;=1,"Within 1%","Query supplier")</f>
        <v>Within 1%</v>
      </c>
    </row>
    <row r="57" customFormat="false" ht="15" hidden="false" customHeight="false" outlineLevel="0" collapsed="false">
      <c r="A57" s="21" t="s">
        <v>4286</v>
      </c>
      <c r="B57" s="21" t="s">
        <v>2203</v>
      </c>
      <c r="C57" s="23" t="n">
        <v>46295</v>
      </c>
      <c r="D57" s="21" t="s">
        <v>2926</v>
      </c>
      <c r="E57" s="12" t="n">
        <v>7</v>
      </c>
      <c r="F57" s="19" t="n">
        <v>3.52</v>
      </c>
      <c r="G57" s="19" t="n">
        <f aca="false">INDEX(Pricebook!$G$2:$G$1401,MATCH(D57,Pricebook!$A$2:$A$1401,0))</f>
        <v>3.53</v>
      </c>
      <c r="H57" s="22" t="n">
        <f aca="false">ROUND((F57-G57)/G57*100,2)</f>
        <v>-0.28</v>
      </c>
      <c r="I57" s="19" t="n">
        <f aca="false">ROUND(E57*F57,2)</f>
        <v>24.64</v>
      </c>
      <c r="J57" s="21" t="str">
        <f aca="false">IF(ABS(H57)&lt;=1,"Within 1%","Query supplier")</f>
        <v>Within 1%</v>
      </c>
    </row>
    <row r="58" customFormat="false" ht="15" hidden="false" customHeight="false" outlineLevel="0" collapsed="false">
      <c r="A58" s="21" t="s">
        <v>4286</v>
      </c>
      <c r="B58" s="21" t="s">
        <v>2203</v>
      </c>
      <c r="C58" s="23" t="n">
        <v>46295</v>
      </c>
      <c r="D58" s="21" t="s">
        <v>2832</v>
      </c>
      <c r="E58" s="12" t="n">
        <v>8</v>
      </c>
      <c r="F58" s="19" t="n">
        <v>11.91</v>
      </c>
      <c r="G58" s="19" t="n">
        <f aca="false">INDEX(Pricebook!$G$2:$G$1401,MATCH(D58,Pricebook!$A$2:$A$1401,0))</f>
        <v>11.91</v>
      </c>
      <c r="H58" s="22" t="n">
        <f aca="false">ROUND((F58-G58)/G58*100,2)</f>
        <v>0</v>
      </c>
      <c r="I58" s="19" t="n">
        <f aca="false">ROUND(E58*F58,2)</f>
        <v>95.28</v>
      </c>
      <c r="J58" s="21" t="str">
        <f aca="false">IF(ABS(H58)&lt;=1,"Within 1%","Query supplier")</f>
        <v>Within 1%</v>
      </c>
    </row>
    <row r="59" customFormat="false" ht="15" hidden="false" customHeight="false" outlineLevel="0" collapsed="false">
      <c r="A59" s="21" t="s">
        <v>4286</v>
      </c>
      <c r="B59" s="21" t="s">
        <v>2203</v>
      </c>
      <c r="C59" s="23" t="n">
        <v>46295</v>
      </c>
      <c r="D59" s="21" t="s">
        <v>2491</v>
      </c>
      <c r="E59" s="12" t="n">
        <v>1</v>
      </c>
      <c r="F59" s="19" t="n">
        <v>67.55</v>
      </c>
      <c r="G59" s="19" t="n">
        <f aca="false">INDEX(Pricebook!$G$2:$G$1401,MATCH(D59,Pricebook!$A$2:$A$1401,0))</f>
        <v>67.29</v>
      </c>
      <c r="H59" s="22" t="n">
        <f aca="false">ROUND((F59-G59)/G59*100,2)</f>
        <v>0.39</v>
      </c>
      <c r="I59" s="19" t="n">
        <f aca="false">ROUND(E59*F59,2)</f>
        <v>67.55</v>
      </c>
      <c r="J59" s="21" t="str">
        <f aca="false">IF(ABS(H59)&lt;=1,"Within 1%","Query supplier")</f>
        <v>Within 1%</v>
      </c>
    </row>
    <row r="60" customFormat="false" ht="15" hidden="false" customHeight="false" outlineLevel="0" collapsed="false">
      <c r="A60" s="21" t="s">
        <v>4286</v>
      </c>
      <c r="B60" s="21" t="s">
        <v>2203</v>
      </c>
      <c r="C60" s="23" t="n">
        <v>46295</v>
      </c>
      <c r="D60" s="21" t="s">
        <v>2440</v>
      </c>
      <c r="E60" s="12" t="n">
        <v>8</v>
      </c>
      <c r="F60" s="19" t="n">
        <v>6.55</v>
      </c>
      <c r="G60" s="19" t="n">
        <f aca="false">INDEX(Pricebook!$G$2:$G$1401,MATCH(D60,Pricebook!$A$2:$A$1401,0))</f>
        <v>6.55</v>
      </c>
      <c r="H60" s="22" t="n">
        <f aca="false">ROUND((F60-G60)/G60*100,2)</f>
        <v>0</v>
      </c>
      <c r="I60" s="19" t="n">
        <f aca="false">ROUND(E60*F60,2)</f>
        <v>52.4</v>
      </c>
      <c r="J60" s="21" t="str">
        <f aca="false">IF(ABS(H60)&lt;=1,"Within 1%","Query supplier")</f>
        <v>Within 1%</v>
      </c>
    </row>
    <row r="61" customFormat="false" ht="15" hidden="false" customHeight="false" outlineLevel="0" collapsed="false">
      <c r="A61" s="21" t="s">
        <v>4286</v>
      </c>
      <c r="B61" s="21" t="s">
        <v>2203</v>
      </c>
      <c r="C61" s="23" t="n">
        <v>46295</v>
      </c>
      <c r="D61" s="21" t="s">
        <v>2430</v>
      </c>
      <c r="E61" s="12" t="n">
        <v>11</v>
      </c>
      <c r="F61" s="19" t="n">
        <v>3.91</v>
      </c>
      <c r="G61" s="19" t="n">
        <f aca="false">INDEX(Pricebook!$G$2:$G$1401,MATCH(D61,Pricebook!$A$2:$A$1401,0))</f>
        <v>3.91</v>
      </c>
      <c r="H61" s="22" t="n">
        <f aca="false">ROUND((F61-G61)/G61*100,2)</f>
        <v>0</v>
      </c>
      <c r="I61" s="19" t="n">
        <f aca="false">ROUND(E61*F61,2)</f>
        <v>43.01</v>
      </c>
      <c r="J61" s="21" t="str">
        <f aca="false">IF(ABS(H61)&lt;=1,"Within 1%","Query supplier")</f>
        <v>Within 1%</v>
      </c>
    </row>
    <row r="63" customFormat="false" ht="15" hidden="false" customHeight="false" outlineLevel="0" collapsed="false">
      <c r="A63" s="5" t="s">
        <v>4266</v>
      </c>
      <c r="I63" s="25" t="n">
        <f aca="false">SUBTOTAL(109,I2:I61)</f>
        <v>7186.38</v>
      </c>
    </row>
  </sheetData>
  <autoFilter ref="A1:J6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8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1"/>
  </cols>
  <sheetData>
    <row r="1" customFormat="false" ht="31.5" hidden="false" customHeight="true" outlineLevel="0" collapsed="false">
      <c r="A1" s="20" t="s">
        <v>4267</v>
      </c>
      <c r="B1" s="20" t="s">
        <v>85</v>
      </c>
      <c r="C1" s="20" t="s">
        <v>2987</v>
      </c>
      <c r="D1" s="20" t="s">
        <v>4287</v>
      </c>
      <c r="E1" s="20" t="s">
        <v>4288</v>
      </c>
      <c r="F1" s="20" t="s">
        <v>4289</v>
      </c>
      <c r="G1" s="20" t="s">
        <v>4290</v>
      </c>
      <c r="H1" s="20" t="s">
        <v>4291</v>
      </c>
    </row>
    <row r="2" customFormat="false" ht="15" hidden="false" customHeight="false" outlineLevel="0" collapsed="false">
      <c r="A2" s="21" t="s">
        <v>4274</v>
      </c>
      <c r="B2" s="21" t="s">
        <v>109</v>
      </c>
      <c r="C2" s="23" t="n">
        <v>46269</v>
      </c>
      <c r="D2" s="12" t="n">
        <f aca="false">COUNTIFS('Xero cross-check'!$A$2:$A$61,A2)</f>
        <v>5</v>
      </c>
      <c r="E2" s="19" t="n">
        <f aca="false">SUMIFS('Xero cross-check'!$I$2:$I$61,'Xero cross-check'!$A$2:$A$61,A2)</f>
        <v>822.3</v>
      </c>
      <c r="F2" s="19" t="n">
        <f aca="false">ROUND(ROUND(E2*100,0)/10,0)/100</f>
        <v>82.23</v>
      </c>
      <c r="G2" s="19" t="n">
        <f aca="false">E2+F2</f>
        <v>904.53</v>
      </c>
      <c r="H2" s="12" t="n">
        <f aca="false">COUNTIFS('Xero cross-check'!$A$2:$A$61,A2,'Xero cross-check'!$J$2:$J$61,"Query supplier")</f>
        <v>0</v>
      </c>
    </row>
    <row r="3" customFormat="false" ht="15" hidden="false" customHeight="false" outlineLevel="0" collapsed="false">
      <c r="A3" s="21" t="s">
        <v>4275</v>
      </c>
      <c r="B3" s="21" t="s">
        <v>109</v>
      </c>
      <c r="C3" s="23" t="n">
        <v>46279</v>
      </c>
      <c r="D3" s="12" t="n">
        <f aca="false">COUNTIFS('Xero cross-check'!$A$2:$A$61,A3)</f>
        <v>5</v>
      </c>
      <c r="E3" s="19" t="n">
        <f aca="false">SUMIFS('Xero cross-check'!$I$2:$I$61,'Xero cross-check'!$A$2:$A$61,A3)</f>
        <v>393.24</v>
      </c>
      <c r="F3" s="19" t="n">
        <f aca="false">ROUND(ROUND(E3*100,0)/10,0)/100</f>
        <v>39.32</v>
      </c>
      <c r="G3" s="19" t="n">
        <f aca="false">E3+F3</f>
        <v>432.56</v>
      </c>
      <c r="H3" s="12" t="n">
        <f aca="false">COUNTIFS('Xero cross-check'!$A$2:$A$61,A3,'Xero cross-check'!$J$2:$J$61,"Query supplier")</f>
        <v>0</v>
      </c>
    </row>
    <row r="4" customFormat="false" ht="15" hidden="false" customHeight="false" outlineLevel="0" collapsed="false">
      <c r="A4" s="21" t="s">
        <v>4276</v>
      </c>
      <c r="B4" s="21" t="s">
        <v>109</v>
      </c>
      <c r="C4" s="23" t="n">
        <v>46283</v>
      </c>
      <c r="D4" s="12" t="n">
        <f aca="false">COUNTIFS('Xero cross-check'!$A$2:$A$61,A4)</f>
        <v>5</v>
      </c>
      <c r="E4" s="19" t="n">
        <f aca="false">SUMIFS('Xero cross-check'!$I$2:$I$61,'Xero cross-check'!$A$2:$A$61,A4)</f>
        <v>196.05</v>
      </c>
      <c r="F4" s="19" t="n">
        <f aca="false">ROUND(ROUND(E4*100,0)/10,0)/100</f>
        <v>19.61</v>
      </c>
      <c r="G4" s="19" t="n">
        <f aca="false">E4+F4</f>
        <v>215.66</v>
      </c>
      <c r="H4" s="12" t="n">
        <f aca="false">COUNTIFS('Xero cross-check'!$A$2:$A$61,A4,'Xero cross-check'!$J$2:$J$61,"Query supplier")</f>
        <v>1</v>
      </c>
    </row>
    <row r="5" customFormat="false" ht="15" hidden="false" customHeight="false" outlineLevel="0" collapsed="false">
      <c r="A5" s="21" t="s">
        <v>4277</v>
      </c>
      <c r="B5" s="21" t="s">
        <v>109</v>
      </c>
      <c r="C5" s="23" t="n">
        <v>46288</v>
      </c>
      <c r="D5" s="12" t="n">
        <f aca="false">COUNTIFS('Xero cross-check'!$A$2:$A$61,A5)</f>
        <v>5</v>
      </c>
      <c r="E5" s="19" t="n">
        <f aca="false">SUMIFS('Xero cross-check'!$I$2:$I$61,'Xero cross-check'!$A$2:$A$61,A5)</f>
        <v>1086.08</v>
      </c>
      <c r="F5" s="19" t="n">
        <f aca="false">ROUND(ROUND(E5*100,0)/10,0)/100</f>
        <v>108.61</v>
      </c>
      <c r="G5" s="19" t="n">
        <f aca="false">E5+F5</f>
        <v>1194.69</v>
      </c>
      <c r="H5" s="12" t="n">
        <f aca="false">COUNTIFS('Xero cross-check'!$A$2:$A$61,A5,'Xero cross-check'!$J$2:$J$61,"Query supplier")</f>
        <v>0</v>
      </c>
    </row>
    <row r="6" customFormat="false" ht="15" hidden="false" customHeight="false" outlineLevel="0" collapsed="false">
      <c r="A6" s="21" t="s">
        <v>4278</v>
      </c>
      <c r="B6" s="21" t="s">
        <v>109</v>
      </c>
      <c r="C6" s="23" t="n">
        <v>46294</v>
      </c>
      <c r="D6" s="12" t="n">
        <f aca="false">COUNTIFS('Xero cross-check'!$A$2:$A$61,A6)</f>
        <v>5</v>
      </c>
      <c r="E6" s="19" t="n">
        <f aca="false">SUMIFS('Xero cross-check'!$I$2:$I$61,'Xero cross-check'!$A$2:$A$61,A6)</f>
        <v>608.35</v>
      </c>
      <c r="F6" s="19" t="n">
        <f aca="false">ROUND(ROUND(E6*100,0)/10,0)/100</f>
        <v>60.84</v>
      </c>
      <c r="G6" s="19" t="n">
        <f aca="false">E6+F6</f>
        <v>669.19</v>
      </c>
      <c r="H6" s="12" t="n">
        <f aca="false">COUNTIFS('Xero cross-check'!$A$2:$A$61,A6,'Xero cross-check'!$J$2:$J$61,"Query supplier")</f>
        <v>0</v>
      </c>
    </row>
    <row r="7" customFormat="false" ht="15" hidden="false" customHeight="false" outlineLevel="0" collapsed="false">
      <c r="A7" s="21" t="s">
        <v>4279</v>
      </c>
      <c r="B7" s="21" t="s">
        <v>109</v>
      </c>
      <c r="C7" s="23" t="n">
        <v>46295</v>
      </c>
      <c r="D7" s="12" t="n">
        <f aca="false">COUNTIFS('Xero cross-check'!$A$2:$A$61,A7)</f>
        <v>1</v>
      </c>
      <c r="E7" s="19" t="n">
        <f aca="false">SUMIFS('Xero cross-check'!$I$2:$I$61,'Xero cross-check'!$A$2:$A$61,A7)</f>
        <v>459.54</v>
      </c>
      <c r="F7" s="19" t="n">
        <f aca="false">ROUND(ROUND(E7*100,0)/10,0)/100</f>
        <v>45.95</v>
      </c>
      <c r="G7" s="19" t="n">
        <f aca="false">E7+F7</f>
        <v>505.49</v>
      </c>
      <c r="H7" s="12" t="n">
        <f aca="false">COUNTIFS('Xero cross-check'!$A$2:$A$61,A7,'Xero cross-check'!$J$2:$J$61,"Query supplier")</f>
        <v>0</v>
      </c>
    </row>
    <row r="8" customFormat="false" ht="15" hidden="false" customHeight="false" outlineLevel="0" collapsed="false">
      <c r="A8" s="21" t="s">
        <v>4280</v>
      </c>
      <c r="B8" s="21" t="s">
        <v>1453</v>
      </c>
      <c r="C8" s="23" t="n">
        <v>46275</v>
      </c>
      <c r="D8" s="12" t="n">
        <f aca="false">COUNTIFS('Xero cross-check'!$A$2:$A$61,A8)</f>
        <v>5</v>
      </c>
      <c r="E8" s="19" t="n">
        <f aca="false">SUMIFS('Xero cross-check'!$I$2:$I$61,'Xero cross-check'!$A$2:$A$61,A8)</f>
        <v>1057.63</v>
      </c>
      <c r="F8" s="19" t="n">
        <f aca="false">ROUND(ROUND(E8*100,0)/10,0)/100</f>
        <v>105.76</v>
      </c>
      <c r="G8" s="19" t="n">
        <f aca="false">E8+F8</f>
        <v>1163.39</v>
      </c>
      <c r="H8" s="12" t="n">
        <f aca="false">COUNTIFS('Xero cross-check'!$A$2:$A$61,A8,'Xero cross-check'!$J$2:$J$61,"Query supplier")</f>
        <v>1</v>
      </c>
    </row>
    <row r="9" customFormat="false" ht="15" hidden="false" customHeight="false" outlineLevel="0" collapsed="false">
      <c r="A9" s="21" t="s">
        <v>4281</v>
      </c>
      <c r="B9" s="21" t="s">
        <v>1453</v>
      </c>
      <c r="C9" s="23" t="n">
        <v>46293</v>
      </c>
      <c r="D9" s="12" t="n">
        <f aca="false">COUNTIFS('Xero cross-check'!$A$2:$A$61,A9)</f>
        <v>4</v>
      </c>
      <c r="E9" s="19" t="n">
        <f aca="false">SUMIFS('Xero cross-check'!$I$2:$I$61,'Xero cross-check'!$A$2:$A$61,A9)</f>
        <v>1125.71</v>
      </c>
      <c r="F9" s="19" t="n">
        <f aca="false">ROUND(ROUND(E9*100,0)/10,0)/100</f>
        <v>112.57</v>
      </c>
      <c r="G9" s="19" t="n">
        <f aca="false">E9+F9</f>
        <v>1238.28</v>
      </c>
      <c r="H9" s="12" t="n">
        <f aca="false">COUNTIFS('Xero cross-check'!$A$2:$A$61,A9,'Xero cross-check'!$J$2:$J$61,"Query supplier")</f>
        <v>0</v>
      </c>
    </row>
    <row r="10" customFormat="false" ht="15" hidden="false" customHeight="false" outlineLevel="0" collapsed="false">
      <c r="A10" s="21" t="s">
        <v>4282</v>
      </c>
      <c r="B10" s="21" t="s">
        <v>2203</v>
      </c>
      <c r="C10" s="23" t="n">
        <v>46274</v>
      </c>
      <c r="D10" s="12" t="n">
        <f aca="false">COUNTIFS('Xero cross-check'!$A$2:$A$61,A10)</f>
        <v>5</v>
      </c>
      <c r="E10" s="19" t="n">
        <f aca="false">SUMIFS('Xero cross-check'!$I$2:$I$61,'Xero cross-check'!$A$2:$A$61,A10)</f>
        <v>333.75</v>
      </c>
      <c r="F10" s="19" t="n">
        <f aca="false">ROUND(ROUND(E10*100,0)/10,0)/100</f>
        <v>33.38</v>
      </c>
      <c r="G10" s="19" t="n">
        <f aca="false">E10+F10</f>
        <v>367.13</v>
      </c>
      <c r="H10" s="12" t="n">
        <f aca="false">COUNTIFS('Xero cross-check'!$A$2:$A$61,A10,'Xero cross-check'!$J$2:$J$61,"Query supplier")</f>
        <v>0</v>
      </c>
    </row>
    <row r="11" customFormat="false" ht="15" hidden="false" customHeight="false" outlineLevel="0" collapsed="false">
      <c r="A11" s="21" t="s">
        <v>4283</v>
      </c>
      <c r="B11" s="21" t="s">
        <v>2203</v>
      </c>
      <c r="C11" s="23" t="n">
        <v>46283</v>
      </c>
      <c r="D11" s="12" t="n">
        <f aca="false">COUNTIFS('Xero cross-check'!$A$2:$A$61,A11)</f>
        <v>5</v>
      </c>
      <c r="E11" s="19" t="n">
        <f aca="false">SUMIFS('Xero cross-check'!$I$2:$I$61,'Xero cross-check'!$A$2:$A$61,A11)</f>
        <v>373.14</v>
      </c>
      <c r="F11" s="19" t="n">
        <f aca="false">ROUND(ROUND(E11*100,0)/10,0)/100</f>
        <v>37.31</v>
      </c>
      <c r="G11" s="19" t="n">
        <f aca="false">E11+F11</f>
        <v>410.45</v>
      </c>
      <c r="H11" s="12" t="n">
        <f aca="false">COUNTIFS('Xero cross-check'!$A$2:$A$61,A11,'Xero cross-check'!$J$2:$J$61,"Query supplier")</f>
        <v>1</v>
      </c>
    </row>
    <row r="12" customFormat="false" ht="15" hidden="false" customHeight="false" outlineLevel="0" collapsed="false">
      <c r="A12" s="21" t="s">
        <v>4284</v>
      </c>
      <c r="B12" s="21" t="s">
        <v>2203</v>
      </c>
      <c r="C12" s="23" t="n">
        <v>46288</v>
      </c>
      <c r="D12" s="12" t="n">
        <f aca="false">COUNTIFS('Xero cross-check'!$A$2:$A$61,A12)</f>
        <v>5</v>
      </c>
      <c r="E12" s="19" t="n">
        <f aca="false">SUMIFS('Xero cross-check'!$I$2:$I$61,'Xero cross-check'!$A$2:$A$61,A12)</f>
        <v>304.47</v>
      </c>
      <c r="F12" s="19" t="n">
        <f aca="false">ROUND(ROUND(E12*100,0)/10,0)/100</f>
        <v>30.45</v>
      </c>
      <c r="G12" s="19" t="n">
        <f aca="false">E12+F12</f>
        <v>334.92</v>
      </c>
      <c r="H12" s="12" t="n">
        <f aca="false">COUNTIFS('Xero cross-check'!$A$2:$A$61,A12,'Xero cross-check'!$J$2:$J$61,"Query supplier")</f>
        <v>0</v>
      </c>
    </row>
    <row r="13" customFormat="false" ht="15" hidden="false" customHeight="false" outlineLevel="0" collapsed="false">
      <c r="A13" s="21" t="s">
        <v>4285</v>
      </c>
      <c r="B13" s="21" t="s">
        <v>2203</v>
      </c>
      <c r="C13" s="23" t="n">
        <v>46290</v>
      </c>
      <c r="D13" s="12" t="n">
        <f aca="false">COUNTIFS('Xero cross-check'!$A$2:$A$61,A13)</f>
        <v>5</v>
      </c>
      <c r="E13" s="19" t="n">
        <f aca="false">SUMIFS('Xero cross-check'!$I$2:$I$61,'Xero cross-check'!$A$2:$A$61,A13)</f>
        <v>143.24</v>
      </c>
      <c r="F13" s="19" t="n">
        <f aca="false">ROUND(ROUND(E13*100,0)/10,0)/100</f>
        <v>14.32</v>
      </c>
      <c r="G13" s="19" t="n">
        <f aca="false">E13+F13</f>
        <v>157.56</v>
      </c>
      <c r="H13" s="12" t="n">
        <f aca="false">COUNTIFS('Xero cross-check'!$A$2:$A$61,A13,'Xero cross-check'!$J$2:$J$61,"Query supplier")</f>
        <v>0</v>
      </c>
    </row>
    <row r="14" customFormat="false" ht="15" hidden="false" customHeight="false" outlineLevel="0" collapsed="false">
      <c r="A14" s="21" t="s">
        <v>4286</v>
      </c>
      <c r="B14" s="21" t="s">
        <v>2203</v>
      </c>
      <c r="C14" s="23" t="n">
        <v>46295</v>
      </c>
      <c r="D14" s="12" t="n">
        <f aca="false">COUNTIFS('Xero cross-check'!$A$2:$A$61,A14)</f>
        <v>5</v>
      </c>
      <c r="E14" s="19" t="n">
        <f aca="false">SUMIFS('Xero cross-check'!$I$2:$I$61,'Xero cross-check'!$A$2:$A$61,A14)</f>
        <v>282.88</v>
      </c>
      <c r="F14" s="19" t="n">
        <f aca="false">ROUND(ROUND(E14*100,0)/10,0)/100</f>
        <v>28.29</v>
      </c>
      <c r="G14" s="19" t="n">
        <f aca="false">E14+F14</f>
        <v>311.17</v>
      </c>
      <c r="H14" s="12" t="n">
        <f aca="false">COUNTIFS('Xero cross-check'!$A$2:$A$61,A14,'Xero cross-check'!$J$2:$J$61,"Query supplier")</f>
        <v>0</v>
      </c>
    </row>
    <row r="16" customFormat="false" ht="15" hidden="false" customHeight="false" outlineLevel="0" collapsed="false">
      <c r="A16" s="5" t="s">
        <v>4266</v>
      </c>
      <c r="D16" s="26" t="n">
        <f aca="false">SUBTOTAL(109,D2:D14)</f>
        <v>60</v>
      </c>
      <c r="E16" s="25" t="n">
        <f aca="false">SUBTOTAL(109,E2:E14)</f>
        <v>7186.38</v>
      </c>
      <c r="F16" s="25" t="n">
        <f aca="false">SUBTOTAL(109,F2:F14)</f>
        <v>718.64</v>
      </c>
      <c r="G16" s="25" t="n">
        <f aca="false">SUBTOTAL(109,G2:G14)</f>
        <v>7905.02</v>
      </c>
      <c r="H16" s="26" t="n">
        <f aca="false">SUBTOTAL(109,H2:H14)</f>
        <v>3</v>
      </c>
    </row>
  </sheetData>
  <autoFilter ref="A1:H1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1"/>
    <col collapsed="false" customWidth="true" hidden="false" outlineLevel="0" max="4" min="4" style="0" width="10"/>
    <col collapsed="false" customWidth="true" hidden="false" outlineLevel="0" max="6" min="5" style="0" width="15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9" min="9" style="0" width="12"/>
    <col collapsed="false" customWidth="true" hidden="false" outlineLevel="0" max="10" min="10" style="0" width="14"/>
  </cols>
  <sheetData>
    <row r="1" customFormat="false" ht="31.5" hidden="false" customHeight="true" outlineLevel="0" collapsed="false">
      <c r="A1" s="20" t="s">
        <v>84</v>
      </c>
      <c r="B1" s="20" t="s">
        <v>4292</v>
      </c>
      <c r="C1" s="20" t="s">
        <v>4293</v>
      </c>
      <c r="D1" s="20" t="s">
        <v>4294</v>
      </c>
      <c r="E1" s="20" t="s">
        <v>66</v>
      </c>
      <c r="F1" s="20" t="s">
        <v>67</v>
      </c>
      <c r="G1" s="20" t="s">
        <v>68</v>
      </c>
      <c r="H1" s="20" t="s">
        <v>70</v>
      </c>
      <c r="I1" s="20" t="s">
        <v>71</v>
      </c>
      <c r="J1" s="20" t="s">
        <v>73</v>
      </c>
    </row>
    <row r="2" customFormat="false" ht="15" hidden="false" customHeight="false" outlineLevel="0" collapsed="false">
      <c r="A2" s="21" t="s">
        <v>108</v>
      </c>
      <c r="B2" s="17" t="n">
        <f aca="false">INDEX(Pricebook!$I$2:$I$1401,MATCH(A2,Pricebook!$C$2:$C$1401,0))</f>
        <v>0.3</v>
      </c>
      <c r="C2" s="12" t="n">
        <f aca="false">COUNTIFS(Pricebook!$C$2:$C$1401,A2,Pricebook!$J$2:$J$1401,"&lt;&gt;",Pricebook!$E$2:$E$1401,"&lt;&gt;Discontinued")</f>
        <v>30</v>
      </c>
      <c r="D2" s="12" t="n">
        <f aca="false">COUNTIFS('Billed lines Apr-Sep'!$E$2:$E$11001,A2)</f>
        <v>913</v>
      </c>
      <c r="E2" s="15" t="n">
        <f aca="false">SUMIFS('Billed lines Apr-Sep'!$I$2:$I$11001,'Billed lines Apr-Sep'!$E$2:$E$11001,A2)</f>
        <v>97862.95</v>
      </c>
      <c r="F2" s="15" t="n">
        <f aca="false">SUMIFS('Billed lines Apr-Sep'!$J$2:$J$11001,'Billed lines Apr-Sep'!$E$2:$E$11001,A2)</f>
        <v>74757.4</v>
      </c>
      <c r="G2" s="17" t="n">
        <f aca="false">(E2-F2)/E2</f>
        <v>0.236101098526051</v>
      </c>
      <c r="H2" s="15" t="n">
        <f aca="false">SUMIFS('Billed lines Apr-Sep'!$L$2:$L$11001,'Billed lines Apr-Sep'!$E$2:$E$11001,A2)</f>
        <v>106468.4</v>
      </c>
      <c r="I2" s="17" t="n">
        <f aca="false">(H2-F2)/H2</f>
        <v>0.297844242986651</v>
      </c>
      <c r="J2" s="15" t="n">
        <f aca="false">H2-E2</f>
        <v>8605.45</v>
      </c>
    </row>
    <row r="3" customFormat="false" ht="15" hidden="false" customHeight="false" outlineLevel="0" collapsed="false">
      <c r="A3" s="21" t="s">
        <v>366</v>
      </c>
      <c r="B3" s="17" t="n">
        <f aca="false">INDEX(Pricebook!$I$2:$I$1401,MATCH(A3,Pricebook!$C$2:$C$1401,0))</f>
        <v>0.33</v>
      </c>
      <c r="C3" s="12" t="n">
        <f aca="false">COUNTIFS(Pricebook!$C$2:$C$1401,A3,Pricebook!$J$2:$J$1401,"&lt;&gt;",Pricebook!$E$2:$E$1401,"&lt;&gt;Discontinued")</f>
        <v>69</v>
      </c>
      <c r="D3" s="12" t="n">
        <f aca="false">COUNTIFS('Billed lines Apr-Sep'!$E$2:$E$11001,A3)</f>
        <v>2968</v>
      </c>
      <c r="E3" s="15" t="n">
        <f aca="false">SUMIFS('Billed lines Apr-Sep'!$I$2:$I$11001,'Billed lines Apr-Sep'!$E$2:$E$11001,A3)</f>
        <v>299316.6</v>
      </c>
      <c r="F3" s="15" t="n">
        <f aca="false">SUMIFS('Billed lines Apr-Sep'!$J$2:$J$11001,'Billed lines Apr-Sep'!$E$2:$E$11001,A3)</f>
        <v>215500.38</v>
      </c>
      <c r="G3" s="17" t="n">
        <f aca="false">(E3-F3)/E3</f>
        <v>0.280025297627997</v>
      </c>
      <c r="H3" s="15" t="n">
        <f aca="false">SUMIFS('Billed lines Apr-Sep'!$L$2:$L$11001,'Billed lines Apr-Sep'!$E$2:$E$11001,A3)</f>
        <v>322526.15</v>
      </c>
      <c r="I3" s="17" t="n">
        <f aca="false">(H3-F3)/H3</f>
        <v>0.331835945705488</v>
      </c>
      <c r="J3" s="15" t="n">
        <f aca="false">H3-E3</f>
        <v>23209.55</v>
      </c>
    </row>
    <row r="4" customFormat="false" ht="15" hidden="false" customHeight="false" outlineLevel="0" collapsed="false">
      <c r="A4" s="21" t="s">
        <v>971</v>
      </c>
      <c r="B4" s="17" t="n">
        <f aca="false">INDEX(Pricebook!$I$2:$I$1401,MATCH(A4,Pricebook!$C$2:$C$1401,0))</f>
        <v>0.3</v>
      </c>
      <c r="C4" s="12" t="n">
        <f aca="false">COUNTIFS(Pricebook!$C$2:$C$1401,A4,Pricebook!$J$2:$J$1401,"&lt;&gt;",Pricebook!$E$2:$E$1401,"&lt;&gt;Discontinued")</f>
        <v>39</v>
      </c>
      <c r="D4" s="12" t="n">
        <f aca="false">COUNTIFS('Billed lines Apr-Sep'!$E$2:$E$11001,A4)</f>
        <v>1372</v>
      </c>
      <c r="E4" s="15" t="n">
        <f aca="false">SUMIFS('Billed lines Apr-Sep'!$I$2:$I$11001,'Billed lines Apr-Sep'!$E$2:$E$11001,A4)</f>
        <v>491435.8</v>
      </c>
      <c r="F4" s="15" t="n">
        <f aca="false">SUMIFS('Billed lines Apr-Sep'!$J$2:$J$11001,'Billed lines Apr-Sep'!$E$2:$E$11001,A4)</f>
        <v>386201.3</v>
      </c>
      <c r="G4" s="17" t="n">
        <f aca="false">(E4-F4)/E4</f>
        <v>0.214136821126992</v>
      </c>
      <c r="H4" s="15" t="n">
        <f aca="false">SUMIFS('Billed lines Apr-Sep'!$L$2:$L$11001,'Billed lines Apr-Sep'!$E$2:$E$11001,A4)</f>
        <v>563645.95</v>
      </c>
      <c r="I4" s="17" t="n">
        <f aca="false">(H4-F4)/H4</f>
        <v>0.314815798818389</v>
      </c>
      <c r="J4" s="15" t="n">
        <f aca="false">H4-E4</f>
        <v>72210.15</v>
      </c>
    </row>
    <row r="5" customFormat="false" ht="15" hidden="false" customHeight="false" outlineLevel="0" collapsed="false">
      <c r="A5" s="21" t="s">
        <v>1452</v>
      </c>
      <c r="B5" s="17" t="n">
        <f aca="false">INDEX(Pricebook!$I$2:$I$1401,MATCH(A5,Pricebook!$C$2:$C$1401,0))</f>
        <v>0.4</v>
      </c>
      <c r="C5" s="12" t="n">
        <f aca="false">COUNTIFS(Pricebook!$C$2:$C$1401,A5,Pricebook!$J$2:$J$1401,"&lt;&gt;",Pricebook!$E$2:$E$1401,"&lt;&gt;Discontinued")</f>
        <v>45</v>
      </c>
      <c r="D5" s="12" t="n">
        <f aca="false">COUNTIFS('Billed lines Apr-Sep'!$E$2:$E$11001,A5)</f>
        <v>1126</v>
      </c>
      <c r="E5" s="15" t="n">
        <f aca="false">SUMIFS('Billed lines Apr-Sep'!$I$2:$I$11001,'Billed lines Apr-Sep'!$E$2:$E$11001,A5)</f>
        <v>367513.15</v>
      </c>
      <c r="F5" s="15" t="n">
        <f aca="false">SUMIFS('Billed lines Apr-Sep'!$J$2:$J$11001,'Billed lines Apr-Sep'!$E$2:$E$11001,A5)</f>
        <v>229618.68</v>
      </c>
      <c r="G5" s="17" t="n">
        <f aca="false">(E5-F5)/E5</f>
        <v>0.37520962175095</v>
      </c>
      <c r="H5" s="15" t="n">
        <f aca="false">SUMIFS('Billed lines Apr-Sep'!$L$2:$L$11001,'Billed lines Apr-Sep'!$E$2:$E$11001,A5)</f>
        <v>378336.15</v>
      </c>
      <c r="I5" s="17" t="n">
        <f aca="false">(H5-F5)/H5</f>
        <v>0.39308289731235</v>
      </c>
      <c r="J5" s="15" t="n">
        <f aca="false">H5-E5</f>
        <v>10823</v>
      </c>
    </row>
    <row r="6" customFormat="false" ht="15" hidden="false" customHeight="false" outlineLevel="0" collapsed="false">
      <c r="A6" s="21" t="s">
        <v>1941</v>
      </c>
      <c r="B6" s="17" t="n">
        <f aca="false">INDEX(Pricebook!$I$2:$I$1401,MATCH(A6,Pricebook!$C$2:$C$1401,0))</f>
        <v>0.38</v>
      </c>
      <c r="C6" s="12" t="n">
        <f aca="false">COUNTIFS(Pricebook!$C$2:$C$1401,A6,Pricebook!$J$2:$J$1401,"&lt;&gt;",Pricebook!$E$2:$E$1401,"&lt;&gt;Discontinued")</f>
        <v>19</v>
      </c>
      <c r="D6" s="12" t="n">
        <f aca="false">COUNTIFS('Billed lines Apr-Sep'!$E$2:$E$11001,A6)</f>
        <v>416</v>
      </c>
      <c r="E6" s="15" t="n">
        <f aca="false">SUMIFS('Billed lines Apr-Sep'!$I$2:$I$11001,'Billed lines Apr-Sep'!$E$2:$E$11001,A6)</f>
        <v>105272.85</v>
      </c>
      <c r="F6" s="15" t="n">
        <f aca="false">SUMIFS('Billed lines Apr-Sep'!$J$2:$J$11001,'Billed lines Apr-Sep'!$E$2:$E$11001,A6)</f>
        <v>68326.12</v>
      </c>
      <c r="G6" s="17" t="n">
        <f aca="false">(E6-F6)/E6</f>
        <v>0.350961620208819</v>
      </c>
      <c r="H6" s="15" t="n">
        <f aca="false">SUMIFS('Billed lines Apr-Sep'!$L$2:$L$11001,'Billed lines Apr-Sep'!$E$2:$E$11001,A6)</f>
        <v>109803.85</v>
      </c>
      <c r="I6" s="17" t="n">
        <f aca="false">(H6-F6)/H6</f>
        <v>0.377743858708051</v>
      </c>
      <c r="J6" s="15" t="n">
        <f aca="false">H6-E6</f>
        <v>4531</v>
      </c>
    </row>
    <row r="7" customFormat="false" ht="15" hidden="false" customHeight="false" outlineLevel="0" collapsed="false">
      <c r="A7" s="21" t="s">
        <v>2202</v>
      </c>
      <c r="B7" s="17" t="n">
        <f aca="false">INDEX(Pricebook!$I$2:$I$1401,MATCH(A7,Pricebook!$C$2:$C$1401,0))</f>
        <v>0.42</v>
      </c>
      <c r="C7" s="12" t="n">
        <f aca="false">COUNTIFS(Pricebook!$C$2:$C$1401,A7,Pricebook!$J$2:$J$1401,"&lt;&gt;",Pricebook!$E$2:$E$1401,"&lt;&gt;Discontinued")</f>
        <v>26</v>
      </c>
      <c r="D7" s="12" t="n">
        <f aca="false">COUNTIFS('Billed lines Apr-Sep'!$E$2:$E$11001,A7)</f>
        <v>1421</v>
      </c>
      <c r="E7" s="15" t="n">
        <f aca="false">SUMIFS('Billed lines Apr-Sep'!$I$2:$I$11001,'Billed lines Apr-Sep'!$E$2:$E$11001,A7)</f>
        <v>163969.3</v>
      </c>
      <c r="F7" s="15" t="n">
        <f aca="false">SUMIFS('Billed lines Apr-Sep'!$J$2:$J$11001,'Billed lines Apr-Sep'!$E$2:$E$11001,A7)</f>
        <v>101332.61</v>
      </c>
      <c r="G7" s="17" t="n">
        <f aca="false">(E7-F7)/E7</f>
        <v>0.382002545598475</v>
      </c>
      <c r="H7" s="15" t="n">
        <f aca="false">SUMIFS('Billed lines Apr-Sep'!$L$2:$L$11001,'Billed lines Apr-Sep'!$E$2:$E$11001,A7)</f>
        <v>174779.85</v>
      </c>
      <c r="I7" s="17" t="n">
        <f aca="false">(H7-F7)/H7</f>
        <v>0.420227160053061</v>
      </c>
      <c r="J7" s="15" t="n">
        <f aca="false">H7-E7</f>
        <v>10810.55</v>
      </c>
    </row>
    <row r="8" customFormat="false" ht="15" hidden="false" customHeight="false" outlineLevel="0" collapsed="false">
      <c r="A8" s="21" t="s">
        <v>2466</v>
      </c>
      <c r="B8" s="17" t="n">
        <f aca="false">INDEX(Pricebook!$I$2:$I$1401,MATCH(A8,Pricebook!$C$2:$C$1401,0))</f>
        <v>0.4</v>
      </c>
      <c r="C8" s="12" t="n">
        <f aca="false">COUNTIFS(Pricebook!$C$2:$C$1401,A8,Pricebook!$J$2:$J$1401,"&lt;&gt;",Pricebook!$E$2:$E$1401,"&lt;&gt;Discontinued")</f>
        <v>12</v>
      </c>
      <c r="D8" s="12" t="n">
        <f aca="false">COUNTIFS('Billed lines Apr-Sep'!$E$2:$E$11001,A8)</f>
        <v>903</v>
      </c>
      <c r="E8" s="15" t="n">
        <f aca="false">SUMIFS('Billed lines Apr-Sep'!$I$2:$I$11001,'Billed lines Apr-Sep'!$E$2:$E$11001,A8)</f>
        <v>153191.05</v>
      </c>
      <c r="F8" s="15" t="n">
        <f aca="false">SUMIFS('Billed lines Apr-Sep'!$J$2:$J$11001,'Billed lines Apr-Sep'!$E$2:$E$11001,A8)</f>
        <v>96775.07</v>
      </c>
      <c r="G8" s="17" t="n">
        <f aca="false">(E8-F8)/E8</f>
        <v>0.368272036780217</v>
      </c>
      <c r="H8" s="15" t="n">
        <f aca="false">SUMIFS('Billed lines Apr-Sep'!$L$2:$L$11001,'Billed lines Apr-Sep'!$E$2:$E$11001,A8)</f>
        <v>159360.8</v>
      </c>
      <c r="I8" s="17" t="n">
        <f aca="false">(H8-F8)/H8</f>
        <v>0.392729767922852</v>
      </c>
      <c r="J8" s="15" t="n">
        <f aca="false">H8-E8</f>
        <v>6169.75</v>
      </c>
    </row>
    <row r="9" customFormat="false" ht="15" hidden="false" customHeight="false" outlineLevel="0" collapsed="false">
      <c r="A9" s="21" t="s">
        <v>2587</v>
      </c>
      <c r="B9" s="17" t="n">
        <f aca="false">INDEX(Pricebook!$I$2:$I$1401,MATCH(A9,Pricebook!$C$2:$C$1401,0))</f>
        <v>0.38</v>
      </c>
      <c r="C9" s="12" t="n">
        <f aca="false">COUNTIFS(Pricebook!$C$2:$C$1401,A9,Pricebook!$J$2:$J$1401,"&lt;&gt;",Pricebook!$E$2:$E$1401,"&lt;&gt;Discontinued")</f>
        <v>9</v>
      </c>
      <c r="D9" s="12" t="n">
        <f aca="false">COUNTIFS('Billed lines Apr-Sep'!$E$2:$E$11001,A9)</f>
        <v>313</v>
      </c>
      <c r="E9" s="15" t="n">
        <f aca="false">SUMIFS('Billed lines Apr-Sep'!$I$2:$I$11001,'Billed lines Apr-Sep'!$E$2:$E$11001,A9)</f>
        <v>44127.85</v>
      </c>
      <c r="F9" s="15" t="n">
        <f aca="false">SUMIFS('Billed lines Apr-Sep'!$J$2:$J$11001,'Billed lines Apr-Sep'!$E$2:$E$11001,A9)</f>
        <v>28804.39</v>
      </c>
      <c r="G9" s="17" t="n">
        <f aca="false">(E9-F9)/E9</f>
        <v>0.347251452314128</v>
      </c>
      <c r="H9" s="15" t="n">
        <f aca="false">SUMIFS('Billed lines Apr-Sep'!$L$2:$L$11001,'Billed lines Apr-Sep'!$E$2:$E$11001,A9)</f>
        <v>47496.6</v>
      </c>
      <c r="I9" s="17" t="n">
        <f aca="false">(H9-F9)/H9</f>
        <v>0.393548380305117</v>
      </c>
      <c r="J9" s="15" t="n">
        <f aca="false">H9-E9</f>
        <v>3368.75</v>
      </c>
    </row>
    <row r="10" customFormat="false" ht="15" hidden="false" customHeight="false" outlineLevel="0" collapsed="false">
      <c r="A10" s="21" t="s">
        <v>2748</v>
      </c>
      <c r="B10" s="17" t="n">
        <f aca="false">INDEX(Pricebook!$I$2:$I$1401,MATCH(A10,Pricebook!$C$2:$C$1401,0))</f>
        <v>0.45</v>
      </c>
      <c r="C10" s="12" t="n">
        <f aca="false">COUNTIFS(Pricebook!$C$2:$C$1401,A10,Pricebook!$J$2:$J$1401,"&lt;&gt;",Pricebook!$E$2:$E$1401,"&lt;&gt;Discontinued")</f>
        <v>21</v>
      </c>
      <c r="D10" s="12" t="n">
        <f aca="false">COUNTIFS('Billed lines Apr-Sep'!$E$2:$E$11001,A10)</f>
        <v>1568</v>
      </c>
      <c r="E10" s="15" t="n">
        <f aca="false">SUMIFS('Billed lines Apr-Sep'!$I$2:$I$11001,'Billed lines Apr-Sep'!$E$2:$E$11001,A10)</f>
        <v>112678.5</v>
      </c>
      <c r="F10" s="15" t="n">
        <f aca="false">SUMIFS('Billed lines Apr-Sep'!$J$2:$J$11001,'Billed lines Apr-Sep'!$E$2:$E$11001,A10)</f>
        <v>67140.6</v>
      </c>
      <c r="G10" s="17" t="n">
        <f aca="false">(E10-F10)/E10</f>
        <v>0.404140097711631</v>
      </c>
      <c r="H10" s="15" t="n">
        <f aca="false">SUMIFS('Billed lines Apr-Sep'!$L$2:$L$11001,'Billed lines Apr-Sep'!$E$2:$E$11001,A10)</f>
        <v>122832.15</v>
      </c>
      <c r="I10" s="17" t="n">
        <f aca="false">(H10-F10)/H10</f>
        <v>0.453395548315323</v>
      </c>
      <c r="J10" s="15" t="n">
        <f aca="false">H10-E10</f>
        <v>10153.65</v>
      </c>
    </row>
    <row r="11" customFormat="false" ht="15" hidden="false" customHeight="false" outlineLevel="0" collapsed="false">
      <c r="A11" s="5" t="s">
        <v>4295</v>
      </c>
      <c r="C11" s="27" t="n">
        <f aca="false">SUM(C2:C10)</f>
        <v>270</v>
      </c>
      <c r="D11" s="27" t="n">
        <f aca="false">SUM(D2:D10)</f>
        <v>11000</v>
      </c>
      <c r="E11" s="28" t="n">
        <f aca="false">SUM(E2:E10)</f>
        <v>1835368.05</v>
      </c>
      <c r="F11" s="28" t="n">
        <f aca="false">SUM(F2:F10)</f>
        <v>1268456.55</v>
      </c>
      <c r="G11" s="29" t="n">
        <f aca="false">(E11-F11)/E11</f>
        <v>0.308881643657249</v>
      </c>
      <c r="H11" s="28" t="n">
        <f aca="false">SUM(H2:H10)</f>
        <v>1985249.9</v>
      </c>
      <c r="I11" s="29" t="n">
        <f aca="false">(H11-F11)/H11</f>
        <v>0.361059506916484</v>
      </c>
      <c r="J11" s="28" t="n">
        <f aca="false">SUM(J2:J10)</f>
        <v>149881.85</v>
      </c>
    </row>
  </sheetData>
  <autoFilter ref="A1:J1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4" min="3" style="0" width="15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7" min="7" style="0" width="12"/>
  </cols>
  <sheetData>
    <row r="1" customFormat="false" ht="31.5" hidden="false" customHeight="true" outlineLevel="0" collapsed="false">
      <c r="A1" s="20" t="s">
        <v>2995</v>
      </c>
      <c r="B1" s="20" t="s">
        <v>4287</v>
      </c>
      <c r="C1" s="20" t="s">
        <v>66</v>
      </c>
      <c r="D1" s="20" t="s">
        <v>67</v>
      </c>
      <c r="E1" s="20" t="s">
        <v>68</v>
      </c>
      <c r="F1" s="20" t="s">
        <v>70</v>
      </c>
      <c r="G1" s="20" t="s">
        <v>71</v>
      </c>
    </row>
    <row r="2" customFormat="false" ht="15" hidden="false" customHeight="false" outlineLevel="0" collapsed="false">
      <c r="A2" s="24" t="n">
        <v>46113</v>
      </c>
      <c r="B2" s="12" t="n">
        <f aca="false">COUNTIFS('Billed lines Apr-Sep'!$M$2:$M$11001,A2)</f>
        <v>1958</v>
      </c>
      <c r="C2" s="15" t="n">
        <f aca="false">SUMIFS('Billed lines Apr-Sep'!$I$2:$I$11001,'Billed lines Apr-Sep'!$M$2:$M$11001,A2)</f>
        <v>319974.95</v>
      </c>
      <c r="D2" s="15" t="n">
        <f aca="false">SUMIFS('Billed lines Apr-Sep'!$J$2:$J$11001,'Billed lines Apr-Sep'!$M$2:$M$11001,A2)</f>
        <v>214646.85</v>
      </c>
      <c r="E2" s="17" t="n">
        <f aca="false">(C2-D2)/C2</f>
        <v>0.329176080815076</v>
      </c>
      <c r="F2" s="15" t="n">
        <f aca="false">SUMIFS('Billed lines Apr-Sep'!$L$2:$L$11001,'Billed lines Apr-Sep'!$M$2:$M$11001,A2)</f>
        <v>346741.6</v>
      </c>
      <c r="G2" s="17" t="n">
        <f aca="false">(F2-D2)/F2</f>
        <v>0.380960202064015</v>
      </c>
    </row>
    <row r="3" customFormat="false" ht="15" hidden="false" customHeight="false" outlineLevel="0" collapsed="false">
      <c r="A3" s="24" t="n">
        <v>46143</v>
      </c>
      <c r="B3" s="12" t="n">
        <f aca="false">COUNTIFS('Billed lines Apr-Sep'!$M$2:$M$11001,A3)</f>
        <v>1763</v>
      </c>
      <c r="C3" s="15" t="n">
        <f aca="false">SUMIFS('Billed lines Apr-Sep'!$I$2:$I$11001,'Billed lines Apr-Sep'!$M$2:$M$11001,A3)</f>
        <v>290804.8</v>
      </c>
      <c r="D3" s="15" t="n">
        <f aca="false">SUMIFS('Billed lines Apr-Sep'!$J$2:$J$11001,'Billed lines Apr-Sep'!$M$2:$M$11001,A3)</f>
        <v>197483.72</v>
      </c>
      <c r="E3" s="17" t="n">
        <f aca="false">(C3-D3)/C3</f>
        <v>0.320906257393275</v>
      </c>
      <c r="F3" s="15" t="n">
        <f aca="false">SUMIFS('Billed lines Apr-Sep'!$L$2:$L$11001,'Billed lines Apr-Sep'!$M$2:$M$11001,A3)</f>
        <v>312744</v>
      </c>
      <c r="G3" s="17" t="n">
        <f aca="false">(F3-D3)/F3</f>
        <v>0.368545135957844</v>
      </c>
    </row>
    <row r="4" customFormat="false" ht="15" hidden="false" customHeight="false" outlineLevel="0" collapsed="false">
      <c r="A4" s="24" t="n">
        <v>46174</v>
      </c>
      <c r="B4" s="12" t="n">
        <f aca="false">COUNTIFS('Billed lines Apr-Sep'!$M$2:$M$11001,A4)</f>
        <v>1606</v>
      </c>
      <c r="C4" s="15" t="n">
        <f aca="false">SUMIFS('Billed lines Apr-Sep'!$I$2:$I$11001,'Billed lines Apr-Sep'!$M$2:$M$11001,A4)</f>
        <v>261155.2</v>
      </c>
      <c r="D4" s="15" t="n">
        <f aca="false">SUMIFS('Billed lines Apr-Sep'!$J$2:$J$11001,'Billed lines Apr-Sep'!$M$2:$M$11001,A4)</f>
        <v>181348.64</v>
      </c>
      <c r="E4" s="17" t="n">
        <f aca="false">(C4-D4)/C4</f>
        <v>0.305590545392165</v>
      </c>
      <c r="F4" s="15" t="n">
        <f aca="false">SUMIFS('Billed lines Apr-Sep'!$L$2:$L$11001,'Billed lines Apr-Sep'!$M$2:$M$11001,A4)</f>
        <v>284160.05</v>
      </c>
      <c r="G4" s="17" t="n">
        <f aca="false">(F4-D4)/F4</f>
        <v>0.361808107789958</v>
      </c>
    </row>
    <row r="5" customFormat="false" ht="15" hidden="false" customHeight="false" outlineLevel="0" collapsed="false">
      <c r="A5" s="24" t="n">
        <v>46204</v>
      </c>
      <c r="B5" s="12" t="n">
        <f aca="false">COUNTIFS('Billed lines Apr-Sep'!$M$2:$M$11001,A5)</f>
        <v>1848</v>
      </c>
      <c r="C5" s="15" t="n">
        <f aca="false">SUMIFS('Billed lines Apr-Sep'!$I$2:$I$11001,'Billed lines Apr-Sep'!$M$2:$M$11001,A5)</f>
        <v>313744.65</v>
      </c>
      <c r="D5" s="15" t="n">
        <f aca="false">SUMIFS('Billed lines Apr-Sep'!$J$2:$J$11001,'Billed lines Apr-Sep'!$M$2:$M$11001,A5)</f>
        <v>215376.36</v>
      </c>
      <c r="E5" s="17" t="n">
        <f aca="false">(C5-D5)/C5</f>
        <v>0.313529776523679</v>
      </c>
      <c r="F5" s="15" t="n">
        <f aca="false">SUMIFS('Billed lines Apr-Sep'!$L$2:$L$11001,'Billed lines Apr-Sep'!$M$2:$M$11001,A5)</f>
        <v>339630.45</v>
      </c>
      <c r="G5" s="17" t="n">
        <f aca="false">(F5-D5)/F5</f>
        <v>0.365850853479127</v>
      </c>
    </row>
    <row r="6" customFormat="false" ht="15" hidden="false" customHeight="false" outlineLevel="0" collapsed="false">
      <c r="A6" s="24" t="n">
        <v>46235</v>
      </c>
      <c r="B6" s="12" t="n">
        <f aca="false">COUNTIFS('Billed lines Apr-Sep'!$M$2:$M$11001,A6)</f>
        <v>1996</v>
      </c>
      <c r="C6" s="15" t="n">
        <f aca="false">SUMIFS('Billed lines Apr-Sep'!$I$2:$I$11001,'Billed lines Apr-Sep'!$M$2:$M$11001,A6)</f>
        <v>354177.25</v>
      </c>
      <c r="D6" s="15" t="n">
        <f aca="false">SUMIFS('Billed lines Apr-Sep'!$J$2:$J$11001,'Billed lines Apr-Sep'!$M$2:$M$11001,A6)</f>
        <v>251135.21</v>
      </c>
      <c r="E6" s="17" t="n">
        <f aca="false">(C6-D6)/C6</f>
        <v>0.290933536809606</v>
      </c>
      <c r="F6" s="15" t="n">
        <f aca="false">SUMIFS('Billed lines Apr-Sep'!$L$2:$L$11001,'Billed lines Apr-Sep'!$M$2:$M$11001,A6)</f>
        <v>382067.55</v>
      </c>
      <c r="G6" s="17" t="n">
        <f aca="false">(F6-D6)/F6</f>
        <v>0.342694217292204</v>
      </c>
    </row>
    <row r="7" customFormat="false" ht="15" hidden="false" customHeight="false" outlineLevel="0" collapsed="false">
      <c r="A7" s="24" t="n">
        <v>46266</v>
      </c>
      <c r="B7" s="12" t="n">
        <f aca="false">COUNTIFS('Billed lines Apr-Sep'!$M$2:$M$11001,A7)</f>
        <v>1829</v>
      </c>
      <c r="C7" s="15" t="n">
        <f aca="false">SUMIFS('Billed lines Apr-Sep'!$I$2:$I$11001,'Billed lines Apr-Sep'!$M$2:$M$11001,A7)</f>
        <v>295511.2</v>
      </c>
      <c r="D7" s="15" t="n">
        <f aca="false">SUMIFS('Billed lines Apr-Sep'!$J$2:$J$11001,'Billed lines Apr-Sep'!$M$2:$M$11001,A7)</f>
        <v>208465.77</v>
      </c>
      <c r="E7" s="17" t="n">
        <f aca="false">(C7-D7)/C7</f>
        <v>0.294558818752047</v>
      </c>
      <c r="F7" s="15" t="n">
        <f aca="false">SUMIFS('Billed lines Apr-Sep'!$L$2:$L$11001,'Billed lines Apr-Sep'!$M$2:$M$11001,A7)</f>
        <v>319906.25</v>
      </c>
      <c r="G7" s="17" t="n">
        <f aca="false">(F7-D7)/F7</f>
        <v>0.348353556706066</v>
      </c>
    </row>
    <row r="8" customFormat="false" ht="15" hidden="false" customHeight="false" outlineLevel="0" collapsed="false">
      <c r="A8" s="5" t="s">
        <v>4295</v>
      </c>
      <c r="B8" s="27" t="n">
        <f aca="false">SUM(B2:B7)</f>
        <v>11000</v>
      </c>
      <c r="C8" s="28" t="n">
        <f aca="false">SUM(C2:C7)</f>
        <v>1835368.05</v>
      </c>
      <c r="D8" s="28" t="n">
        <f aca="false">SUM(D2:D7)</f>
        <v>1268456.55</v>
      </c>
      <c r="E8" s="29" t="n">
        <f aca="false">(C8-D8)/C8</f>
        <v>0.308881643657249</v>
      </c>
      <c r="F8" s="28" t="n">
        <f aca="false">SUM(F2:F7)</f>
        <v>1985249.9</v>
      </c>
      <c r="G8" s="29" t="n">
        <f aca="false">(F8-D8)/F8</f>
        <v>0.361059506916484</v>
      </c>
    </row>
  </sheetData>
  <autoFilter ref="A1:G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</cols>
  <sheetData>
    <row r="1" customFormat="false" ht="15" hidden="false" customHeight="false" outlineLevel="0" collapsed="false">
      <c r="A1" s="4" t="s">
        <v>97</v>
      </c>
      <c r="B1" s="4" t="s">
        <v>4287</v>
      </c>
    </row>
    <row r="2" customFormat="false" ht="15" hidden="false" customHeight="false" outlineLevel="0" collapsed="false">
      <c r="A2" s="0" t="s">
        <v>111</v>
      </c>
      <c r="B2" s="12" t="n">
        <f aca="false">COUNTIFS(Pricebook!$P$2:$P$1401,A2)</f>
        <v>1104</v>
      </c>
    </row>
    <row r="3" customFormat="false" ht="15" hidden="false" customHeight="false" outlineLevel="0" collapsed="false">
      <c r="A3" s="0" t="s">
        <v>44</v>
      </c>
      <c r="B3" s="12" t="n">
        <f aca="false">COUNTIFS(Pricebook!$P$2:$P$1401,A3)</f>
        <v>215</v>
      </c>
    </row>
    <row r="4" customFormat="false" ht="15" hidden="false" customHeight="false" outlineLevel="0" collapsed="false">
      <c r="A4" s="0" t="s">
        <v>45</v>
      </c>
      <c r="B4" s="12" t="n">
        <f aca="false">COUNTIFS(Pricebook!$P$2:$P$1401,A4)</f>
        <v>40</v>
      </c>
    </row>
    <row r="5" customFormat="false" ht="15" hidden="false" customHeight="false" outlineLevel="0" collapsed="false">
      <c r="A5" s="0" t="s">
        <v>122</v>
      </c>
      <c r="B5" s="12" t="n">
        <f aca="false">COUNTIFS(Pricebook!$P$2:$P$1401,A5)</f>
        <v>24</v>
      </c>
    </row>
    <row r="6" customFormat="false" ht="15" hidden="false" customHeight="false" outlineLevel="0" collapsed="false">
      <c r="A6" s="0" t="s">
        <v>246</v>
      </c>
      <c r="B6" s="12" t="n">
        <f aca="false">COUNTIFS(Pricebook!$P$2:$P$1401,A6)</f>
        <v>17</v>
      </c>
    </row>
    <row r="7" customFormat="false" ht="15" hidden="false" customHeight="false" outlineLevel="0" collapsed="false">
      <c r="A7" s="5" t="s">
        <v>4295</v>
      </c>
      <c r="B7" s="12" t="n">
        <f aca="false">SUM(B2:B6)</f>
        <v>1400</v>
      </c>
    </row>
  </sheetData>
  <autoFilter ref="A1:B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3"/>
  </cols>
  <sheetData>
    <row r="1" customFormat="false" ht="31.5" hidden="false" customHeight="true" outlineLevel="0" collapsed="false">
      <c r="A1" s="20" t="s">
        <v>82</v>
      </c>
      <c r="B1" s="20" t="s">
        <v>83</v>
      </c>
      <c r="C1" s="20" t="s">
        <v>84</v>
      </c>
      <c r="D1" s="20" t="s">
        <v>4296</v>
      </c>
      <c r="E1" s="20" t="s">
        <v>4297</v>
      </c>
    </row>
    <row r="2" customFormat="false" ht="15" hidden="false" customHeight="false" outlineLevel="0" collapsed="false">
      <c r="A2" s="21" t="s">
        <v>587</v>
      </c>
      <c r="B2" s="21" t="s">
        <v>588</v>
      </c>
      <c r="C2" s="21" t="s">
        <v>366</v>
      </c>
      <c r="D2" s="19" t="n">
        <v>96.45</v>
      </c>
      <c r="E2" s="23" t="n">
        <v>46296</v>
      </c>
    </row>
    <row r="3" customFormat="false" ht="15" hidden="false" customHeight="false" outlineLevel="0" collapsed="false">
      <c r="A3" s="21" t="s">
        <v>308</v>
      </c>
      <c r="B3" s="21" t="s">
        <v>309</v>
      </c>
      <c r="C3" s="21" t="s">
        <v>108</v>
      </c>
      <c r="D3" s="19" t="n">
        <v>9.79</v>
      </c>
      <c r="E3" s="23" t="n">
        <v>46296</v>
      </c>
    </row>
    <row r="4" customFormat="false" ht="15" hidden="false" customHeight="false" outlineLevel="0" collapsed="false">
      <c r="A4" s="21" t="s">
        <v>593</v>
      </c>
      <c r="B4" s="21" t="s">
        <v>594</v>
      </c>
      <c r="C4" s="21" t="s">
        <v>366</v>
      </c>
      <c r="D4" s="19" t="n">
        <v>101.46</v>
      </c>
      <c r="E4" s="23" t="n">
        <v>46296</v>
      </c>
    </row>
    <row r="5" customFormat="false" ht="15" hidden="false" customHeight="false" outlineLevel="0" collapsed="false">
      <c r="A5" s="21" t="s">
        <v>193</v>
      </c>
      <c r="B5" s="21" t="s">
        <v>194</v>
      </c>
      <c r="C5" s="21" t="s">
        <v>108</v>
      </c>
      <c r="D5" s="19" t="n">
        <v>14.07</v>
      </c>
      <c r="E5" s="23" t="n">
        <v>46296</v>
      </c>
    </row>
    <row r="6" customFormat="false" ht="15" hidden="false" customHeight="false" outlineLevel="0" collapsed="false">
      <c r="A6" s="21" t="s">
        <v>1038</v>
      </c>
      <c r="B6" s="21" t="s">
        <v>1039</v>
      </c>
      <c r="C6" s="21" t="s">
        <v>971</v>
      </c>
      <c r="D6" s="19" t="n">
        <v>3.98</v>
      </c>
      <c r="E6" s="23" t="n">
        <v>46296</v>
      </c>
    </row>
    <row r="7" customFormat="false" ht="15" hidden="false" customHeight="false" outlineLevel="0" collapsed="false">
      <c r="A7" s="21" t="s">
        <v>112</v>
      </c>
      <c r="B7" s="21" t="s">
        <v>113</v>
      </c>
      <c r="C7" s="21" t="s">
        <v>108</v>
      </c>
      <c r="D7" s="19" t="n">
        <v>10.16</v>
      </c>
      <c r="E7" s="23" t="n">
        <v>46296</v>
      </c>
    </row>
    <row r="8" customFormat="false" ht="15" hidden="false" customHeight="false" outlineLevel="0" collapsed="false">
      <c r="A8" s="21" t="s">
        <v>1204</v>
      </c>
      <c r="B8" s="21" t="s">
        <v>1205</v>
      </c>
      <c r="C8" s="21" t="s">
        <v>971</v>
      </c>
      <c r="D8" s="19" t="n">
        <v>13.47</v>
      </c>
      <c r="E8" s="23" t="n">
        <v>46296</v>
      </c>
    </row>
    <row r="9" customFormat="false" ht="15" hidden="false" customHeight="false" outlineLevel="0" collapsed="false">
      <c r="A9" s="21" t="s">
        <v>497</v>
      </c>
      <c r="B9" s="21" t="s">
        <v>498</v>
      </c>
      <c r="C9" s="21" t="s">
        <v>366</v>
      </c>
      <c r="D9" s="19" t="n">
        <v>15.25</v>
      </c>
      <c r="E9" s="23" t="n">
        <v>46296</v>
      </c>
    </row>
    <row r="10" customFormat="false" ht="15" hidden="false" customHeight="false" outlineLevel="0" collapsed="false">
      <c r="A10" s="21" t="s">
        <v>258</v>
      </c>
      <c r="B10" s="21" t="s">
        <v>259</v>
      </c>
      <c r="C10" s="21" t="s">
        <v>108</v>
      </c>
      <c r="D10" s="19" t="n">
        <v>27.9</v>
      </c>
      <c r="E10" s="23" t="n">
        <v>46296</v>
      </c>
    </row>
    <row r="11" customFormat="false" ht="15" hidden="false" customHeight="false" outlineLevel="0" collapsed="false">
      <c r="A11" s="21" t="s">
        <v>187</v>
      </c>
      <c r="B11" s="21" t="s">
        <v>188</v>
      </c>
      <c r="C11" s="21" t="s">
        <v>108</v>
      </c>
      <c r="D11" s="19" t="n">
        <v>140.09</v>
      </c>
      <c r="E11" s="23" t="n">
        <v>46296</v>
      </c>
    </row>
    <row r="12" customFormat="false" ht="15" hidden="false" customHeight="false" outlineLevel="0" collapsed="false">
      <c r="A12" s="21" t="s">
        <v>501</v>
      </c>
      <c r="B12" s="21" t="s">
        <v>502</v>
      </c>
      <c r="C12" s="21" t="s">
        <v>366</v>
      </c>
      <c r="D12" s="19" t="n">
        <v>55.14</v>
      </c>
      <c r="E12" s="23" t="n">
        <v>46296</v>
      </c>
    </row>
    <row r="13" customFormat="false" ht="15" hidden="false" customHeight="false" outlineLevel="0" collapsed="false">
      <c r="A13" s="21" t="s">
        <v>1022</v>
      </c>
      <c r="B13" s="21" t="s">
        <v>1023</v>
      </c>
      <c r="C13" s="21" t="s">
        <v>971</v>
      </c>
      <c r="D13" s="19" t="n">
        <v>56.1</v>
      </c>
      <c r="E13" s="23" t="n">
        <v>46296</v>
      </c>
    </row>
    <row r="14" customFormat="false" ht="15" hidden="false" customHeight="false" outlineLevel="0" collapsed="false">
      <c r="A14" s="21" t="s">
        <v>527</v>
      </c>
      <c r="B14" s="21" t="s">
        <v>528</v>
      </c>
      <c r="C14" s="21" t="s">
        <v>366</v>
      </c>
      <c r="D14" s="19" t="n">
        <v>11.12</v>
      </c>
      <c r="E14" s="23" t="n">
        <v>46296</v>
      </c>
    </row>
    <row r="15" customFormat="false" ht="15" hidden="false" customHeight="false" outlineLevel="0" collapsed="false">
      <c r="A15" s="21" t="s">
        <v>352</v>
      </c>
      <c r="B15" s="21" t="s">
        <v>353</v>
      </c>
      <c r="C15" s="21" t="s">
        <v>108</v>
      </c>
      <c r="D15" s="19" t="n">
        <v>8.2</v>
      </c>
      <c r="E15" s="23" t="n">
        <v>46296</v>
      </c>
    </row>
    <row r="16" customFormat="false" ht="15" hidden="false" customHeight="false" outlineLevel="0" collapsed="false">
      <c r="A16" s="21" t="s">
        <v>264</v>
      </c>
      <c r="B16" s="21" t="s">
        <v>265</v>
      </c>
      <c r="C16" s="21" t="s">
        <v>108</v>
      </c>
      <c r="D16" s="19" t="n">
        <v>151.67</v>
      </c>
      <c r="E16" s="23" t="n">
        <v>46296</v>
      </c>
    </row>
    <row r="17" customFormat="false" ht="15" hidden="false" customHeight="false" outlineLevel="0" collapsed="false">
      <c r="A17" s="21" t="s">
        <v>723</v>
      </c>
      <c r="B17" s="21" t="s">
        <v>724</v>
      </c>
      <c r="C17" s="21" t="s">
        <v>366</v>
      </c>
      <c r="D17" s="19" t="n">
        <v>186.47</v>
      </c>
      <c r="E17" s="23" t="n">
        <v>46296</v>
      </c>
    </row>
    <row r="18" customFormat="false" ht="15" hidden="false" customHeight="false" outlineLevel="0" collapsed="false">
      <c r="A18" s="21" t="s">
        <v>1190</v>
      </c>
      <c r="B18" s="21" t="s">
        <v>1191</v>
      </c>
      <c r="C18" s="21" t="s">
        <v>971</v>
      </c>
      <c r="D18" s="19" t="n">
        <v>808.77</v>
      </c>
      <c r="E18" s="23" t="n">
        <v>46296</v>
      </c>
    </row>
    <row r="19" customFormat="false" ht="15" hidden="false" customHeight="false" outlineLevel="0" collapsed="false">
      <c r="A19" s="21" t="s">
        <v>945</v>
      </c>
      <c r="B19" s="21" t="s">
        <v>946</v>
      </c>
      <c r="C19" s="21" t="s">
        <v>366</v>
      </c>
      <c r="D19" s="19" t="n">
        <v>87.55</v>
      </c>
      <c r="E19" s="23" t="n">
        <v>46296</v>
      </c>
    </row>
    <row r="20" customFormat="false" ht="15" hidden="false" customHeight="false" outlineLevel="0" collapsed="false">
      <c r="A20" s="21" t="s">
        <v>743</v>
      </c>
      <c r="B20" s="21" t="s">
        <v>744</v>
      </c>
      <c r="C20" s="21" t="s">
        <v>366</v>
      </c>
      <c r="D20" s="19" t="n">
        <v>5.83</v>
      </c>
      <c r="E20" s="23" t="n">
        <v>46296</v>
      </c>
    </row>
    <row r="21" customFormat="false" ht="15" hidden="false" customHeight="false" outlineLevel="0" collapsed="false">
      <c r="A21" s="21" t="s">
        <v>153</v>
      </c>
      <c r="B21" s="21" t="s">
        <v>154</v>
      </c>
      <c r="C21" s="21" t="s">
        <v>108</v>
      </c>
      <c r="D21" s="19" t="n">
        <v>70.46</v>
      </c>
      <c r="E21" s="23" t="n">
        <v>46296</v>
      </c>
    </row>
    <row r="22" customFormat="false" ht="15" hidden="false" customHeight="false" outlineLevel="0" collapsed="false">
      <c r="A22" s="21" t="s">
        <v>529</v>
      </c>
      <c r="B22" s="21" t="s">
        <v>530</v>
      </c>
      <c r="C22" s="21" t="s">
        <v>366</v>
      </c>
      <c r="D22" s="19" t="n">
        <v>10.2</v>
      </c>
      <c r="E22" s="23" t="n">
        <v>46296</v>
      </c>
    </row>
    <row r="23" customFormat="false" ht="15" hidden="false" customHeight="false" outlineLevel="0" collapsed="false">
      <c r="A23" s="21" t="s">
        <v>1208</v>
      </c>
      <c r="B23" s="21" t="s">
        <v>1209</v>
      </c>
      <c r="C23" s="21" t="s">
        <v>971</v>
      </c>
      <c r="D23" s="19" t="n">
        <v>19.93</v>
      </c>
      <c r="E23" s="23" t="n">
        <v>46296</v>
      </c>
    </row>
    <row r="24" customFormat="false" ht="15" hidden="false" customHeight="false" outlineLevel="0" collapsed="false">
      <c r="A24" s="21" t="s">
        <v>4298</v>
      </c>
      <c r="B24" s="21" t="s">
        <v>4299</v>
      </c>
      <c r="C24" s="21"/>
      <c r="D24" s="19" t="n">
        <v>67.33</v>
      </c>
      <c r="E24" s="23" t="n">
        <v>46296</v>
      </c>
    </row>
    <row r="25" customFormat="false" ht="15" hidden="false" customHeight="false" outlineLevel="0" collapsed="false">
      <c r="A25" s="21" t="s">
        <v>272</v>
      </c>
      <c r="B25" s="21" t="s">
        <v>273</v>
      </c>
      <c r="C25" s="21" t="s">
        <v>108</v>
      </c>
      <c r="D25" s="19" t="n">
        <v>221.04</v>
      </c>
      <c r="E25" s="23" t="n">
        <v>46296</v>
      </c>
    </row>
    <row r="26" customFormat="false" ht="15" hidden="false" customHeight="false" outlineLevel="0" collapsed="false">
      <c r="A26" s="21" t="s">
        <v>889</v>
      </c>
      <c r="B26" s="21" t="s">
        <v>890</v>
      </c>
      <c r="C26" s="21" t="s">
        <v>366</v>
      </c>
      <c r="D26" s="19" t="n">
        <v>71.92</v>
      </c>
      <c r="E26" s="23" t="n">
        <v>46296</v>
      </c>
    </row>
    <row r="27" customFormat="false" ht="15" hidden="false" customHeight="false" outlineLevel="0" collapsed="false">
      <c r="A27" s="21" t="s">
        <v>607</v>
      </c>
      <c r="B27" s="21" t="s">
        <v>608</v>
      </c>
      <c r="C27" s="21" t="s">
        <v>366</v>
      </c>
      <c r="D27" s="19" t="n">
        <v>17.24</v>
      </c>
      <c r="E27" s="23" t="n">
        <v>46296</v>
      </c>
    </row>
    <row r="28" customFormat="false" ht="15" hidden="false" customHeight="false" outlineLevel="0" collapsed="false">
      <c r="A28" s="21" t="s">
        <v>1430</v>
      </c>
      <c r="B28" s="21" t="s">
        <v>1431</v>
      </c>
      <c r="C28" s="21" t="s">
        <v>971</v>
      </c>
      <c r="D28" s="19" t="n">
        <v>23.55</v>
      </c>
      <c r="E28" s="23" t="n">
        <v>46296</v>
      </c>
    </row>
    <row r="29" customFormat="false" ht="15" hidden="false" customHeight="false" outlineLevel="0" collapsed="false">
      <c r="A29" s="21" t="s">
        <v>173</v>
      </c>
      <c r="B29" s="21" t="s">
        <v>174</v>
      </c>
      <c r="C29" s="21" t="s">
        <v>108</v>
      </c>
      <c r="D29" s="19" t="n">
        <v>47.5</v>
      </c>
      <c r="E29" s="23" t="n">
        <v>46296</v>
      </c>
    </row>
    <row r="30" customFormat="false" ht="15" hidden="false" customHeight="false" outlineLevel="0" collapsed="false">
      <c r="A30" s="21" t="s">
        <v>1028</v>
      </c>
      <c r="B30" s="21" t="s">
        <v>1029</v>
      </c>
      <c r="C30" s="21" t="s">
        <v>971</v>
      </c>
      <c r="D30" s="19" t="n">
        <v>33.1</v>
      </c>
      <c r="E30" s="23" t="n">
        <v>46296</v>
      </c>
    </row>
    <row r="31" customFormat="false" ht="15" hidden="false" customHeight="false" outlineLevel="0" collapsed="false">
      <c r="A31" s="21" t="s">
        <v>675</v>
      </c>
      <c r="B31" s="21" t="s">
        <v>676</v>
      </c>
      <c r="C31" s="21" t="s">
        <v>366</v>
      </c>
      <c r="D31" s="19" t="n">
        <v>87.22</v>
      </c>
      <c r="E31" s="23" t="n">
        <v>46296</v>
      </c>
    </row>
    <row r="32" customFormat="false" ht="15" hidden="false" customHeight="false" outlineLevel="0" collapsed="false">
      <c r="A32" s="21" t="s">
        <v>1004</v>
      </c>
      <c r="B32" s="21" t="s">
        <v>1005</v>
      </c>
      <c r="C32" s="21" t="s">
        <v>971</v>
      </c>
      <c r="D32" s="19" t="n">
        <v>91.65</v>
      </c>
      <c r="E32" s="23" t="n">
        <v>46296</v>
      </c>
    </row>
    <row r="33" customFormat="false" ht="15" hidden="false" customHeight="false" outlineLevel="0" collapsed="false">
      <c r="A33" s="21" t="s">
        <v>1040</v>
      </c>
      <c r="B33" s="21" t="s">
        <v>1041</v>
      </c>
      <c r="C33" s="21" t="s">
        <v>971</v>
      </c>
      <c r="D33" s="19" t="n">
        <v>58.94</v>
      </c>
      <c r="E33" s="23" t="n">
        <v>46296</v>
      </c>
    </row>
    <row r="34" customFormat="false" ht="15" hidden="false" customHeight="false" outlineLevel="0" collapsed="false">
      <c r="A34" s="21" t="s">
        <v>4300</v>
      </c>
      <c r="B34" s="21" t="s">
        <v>4301</v>
      </c>
      <c r="C34" s="21"/>
      <c r="D34" s="19" t="n">
        <v>51.53</v>
      </c>
      <c r="E34" s="23" t="n">
        <v>46296</v>
      </c>
    </row>
    <row r="35" customFormat="false" ht="15" hidden="false" customHeight="false" outlineLevel="0" collapsed="false">
      <c r="A35" s="21" t="s">
        <v>408</v>
      </c>
      <c r="B35" s="21" t="s">
        <v>409</v>
      </c>
      <c r="C35" s="21" t="s">
        <v>366</v>
      </c>
      <c r="D35" s="19" t="n">
        <v>10.35</v>
      </c>
      <c r="E35" s="23" t="n">
        <v>46296</v>
      </c>
    </row>
    <row r="36" customFormat="false" ht="15" hidden="false" customHeight="false" outlineLevel="0" collapsed="false">
      <c r="A36" s="21" t="s">
        <v>406</v>
      </c>
      <c r="B36" s="21" t="s">
        <v>407</v>
      </c>
      <c r="C36" s="21" t="s">
        <v>366</v>
      </c>
      <c r="D36" s="19" t="n">
        <v>77.69</v>
      </c>
      <c r="E36" s="23" t="n">
        <v>46296</v>
      </c>
    </row>
    <row r="37" customFormat="false" ht="15" hidden="false" customHeight="false" outlineLevel="0" collapsed="false">
      <c r="A37" s="21" t="s">
        <v>485</v>
      </c>
      <c r="B37" s="21" t="s">
        <v>486</v>
      </c>
      <c r="C37" s="21" t="s">
        <v>366</v>
      </c>
      <c r="D37" s="19" t="n">
        <v>8.37</v>
      </c>
      <c r="E37" s="23" t="n">
        <v>46296</v>
      </c>
    </row>
    <row r="38" customFormat="false" ht="15" hidden="false" customHeight="false" outlineLevel="0" collapsed="false">
      <c r="A38" s="21" t="s">
        <v>545</v>
      </c>
      <c r="B38" s="21" t="s">
        <v>546</v>
      </c>
      <c r="C38" s="21" t="s">
        <v>366</v>
      </c>
      <c r="D38" s="19" t="n">
        <v>42.33</v>
      </c>
      <c r="E38" s="23" t="n">
        <v>46296</v>
      </c>
    </row>
    <row r="39" customFormat="false" ht="15" hidden="false" customHeight="false" outlineLevel="0" collapsed="false">
      <c r="A39" s="21" t="s">
        <v>436</v>
      </c>
      <c r="B39" s="21" t="s">
        <v>437</v>
      </c>
      <c r="C39" s="21" t="s">
        <v>366</v>
      </c>
      <c r="D39" s="19" t="n">
        <v>51.85</v>
      </c>
      <c r="E39" s="23" t="n">
        <v>46296</v>
      </c>
    </row>
    <row r="40" customFormat="false" ht="15" hidden="false" customHeight="false" outlineLevel="0" collapsed="false">
      <c r="A40" s="21" t="s">
        <v>4302</v>
      </c>
      <c r="B40" s="21" t="s">
        <v>4303</v>
      </c>
      <c r="C40" s="21"/>
      <c r="D40" s="19" t="n">
        <v>218.8</v>
      </c>
      <c r="E40" s="23" t="n">
        <v>46296</v>
      </c>
    </row>
    <row r="41" customFormat="false" ht="15" hidden="false" customHeight="false" outlineLevel="0" collapsed="false">
      <c r="A41" s="21" t="s">
        <v>465</v>
      </c>
      <c r="B41" s="21" t="s">
        <v>466</v>
      </c>
      <c r="C41" s="21" t="s">
        <v>366</v>
      </c>
      <c r="D41" s="19" t="n">
        <v>72.58</v>
      </c>
      <c r="E41" s="23" t="n">
        <v>46296</v>
      </c>
    </row>
    <row r="42" customFormat="false" ht="15" hidden="false" customHeight="false" outlineLevel="0" collapsed="false">
      <c r="A42" s="21" t="s">
        <v>410</v>
      </c>
      <c r="B42" s="21" t="s">
        <v>411</v>
      </c>
      <c r="C42" s="21" t="s">
        <v>366</v>
      </c>
      <c r="D42" s="19" t="n">
        <v>20.53</v>
      </c>
      <c r="E42" s="23" t="n">
        <v>46296</v>
      </c>
    </row>
    <row r="43" customFormat="false" ht="15" hidden="false" customHeight="false" outlineLevel="0" collapsed="false">
      <c r="A43" s="21" t="s">
        <v>721</v>
      </c>
      <c r="B43" s="21" t="s">
        <v>722</v>
      </c>
      <c r="C43" s="21" t="s">
        <v>366</v>
      </c>
      <c r="D43" s="19" t="n">
        <v>22.04</v>
      </c>
      <c r="E43" s="23" t="n">
        <v>46296</v>
      </c>
    </row>
    <row r="44" customFormat="false" ht="15" hidden="false" customHeight="false" outlineLevel="0" collapsed="false">
      <c r="A44" s="21" t="s">
        <v>1364</v>
      </c>
      <c r="B44" s="21" t="s">
        <v>1365</v>
      </c>
      <c r="C44" s="21" t="s">
        <v>971</v>
      </c>
      <c r="D44" s="19" t="n">
        <v>67.08</v>
      </c>
      <c r="E44" s="23" t="n">
        <v>46296</v>
      </c>
    </row>
    <row r="45" customFormat="false" ht="15" hidden="false" customHeight="false" outlineLevel="0" collapsed="false">
      <c r="A45" s="21" t="s">
        <v>1424</v>
      </c>
      <c r="B45" s="21" t="s">
        <v>1425</v>
      </c>
      <c r="C45" s="21" t="s">
        <v>971</v>
      </c>
      <c r="D45" s="19" t="n">
        <v>9.89</v>
      </c>
      <c r="E45" s="23" t="n">
        <v>46296</v>
      </c>
    </row>
    <row r="46" customFormat="false" ht="15" hidden="false" customHeight="false" outlineLevel="0" collapsed="false">
      <c r="A46" s="21" t="s">
        <v>697</v>
      </c>
      <c r="B46" s="21" t="s">
        <v>698</v>
      </c>
      <c r="C46" s="21" t="s">
        <v>366</v>
      </c>
      <c r="D46" s="19" t="n">
        <v>8.97</v>
      </c>
      <c r="E46" s="23" t="n">
        <v>46296</v>
      </c>
    </row>
    <row r="47" customFormat="false" ht="15" hidden="false" customHeight="false" outlineLevel="0" collapsed="false">
      <c r="A47" s="21" t="s">
        <v>4304</v>
      </c>
      <c r="B47" s="21" t="s">
        <v>4305</v>
      </c>
      <c r="C47" s="21"/>
      <c r="D47" s="19" t="n">
        <v>170</v>
      </c>
      <c r="E47" s="23" t="n">
        <v>46296</v>
      </c>
    </row>
    <row r="48" customFormat="false" ht="15" hidden="false" customHeight="false" outlineLevel="0" collapsed="false">
      <c r="A48" s="21" t="s">
        <v>1072</v>
      </c>
      <c r="B48" s="21" t="s">
        <v>1073</v>
      </c>
      <c r="C48" s="21" t="s">
        <v>971</v>
      </c>
      <c r="D48" s="19" t="n">
        <v>39.1</v>
      </c>
      <c r="E48" s="23" t="n">
        <v>46296</v>
      </c>
    </row>
    <row r="49" customFormat="false" ht="15" hidden="false" customHeight="false" outlineLevel="0" collapsed="false">
      <c r="A49" s="21" t="s">
        <v>1220</v>
      </c>
      <c r="B49" s="21" t="s">
        <v>1221</v>
      </c>
      <c r="C49" s="21" t="s">
        <v>971</v>
      </c>
      <c r="D49" s="19" t="n">
        <v>2.46</v>
      </c>
      <c r="E49" s="23" t="n">
        <v>46296</v>
      </c>
    </row>
    <row r="50" customFormat="false" ht="15" hidden="false" customHeight="false" outlineLevel="0" collapsed="false">
      <c r="A50" s="21" t="s">
        <v>883</v>
      </c>
      <c r="B50" s="21" t="s">
        <v>884</v>
      </c>
      <c r="C50" s="21" t="s">
        <v>366</v>
      </c>
      <c r="D50" s="19" t="n">
        <v>267.77</v>
      </c>
      <c r="E50" s="23" t="n">
        <v>46296</v>
      </c>
    </row>
    <row r="51" customFormat="false" ht="15" hidden="false" customHeight="false" outlineLevel="0" collapsed="false">
      <c r="A51" s="21" t="s">
        <v>424</v>
      </c>
      <c r="B51" s="21" t="s">
        <v>425</v>
      </c>
      <c r="C51" s="21" t="s">
        <v>366</v>
      </c>
      <c r="D51" s="19" t="n">
        <v>7.31</v>
      </c>
      <c r="E51" s="23" t="n">
        <v>46296</v>
      </c>
    </row>
    <row r="52" customFormat="false" ht="15" hidden="false" customHeight="false" outlineLevel="0" collapsed="false">
      <c r="A52" s="21" t="s">
        <v>1394</v>
      </c>
      <c r="B52" s="21" t="s">
        <v>1395</v>
      </c>
      <c r="C52" s="21" t="s">
        <v>971</v>
      </c>
      <c r="D52" s="19" t="n">
        <v>16.18</v>
      </c>
      <c r="E52" s="23" t="n">
        <v>46296</v>
      </c>
    </row>
    <row r="53" customFormat="false" ht="15" hidden="false" customHeight="false" outlineLevel="0" collapsed="false">
      <c r="A53" s="21" t="s">
        <v>961</v>
      </c>
      <c r="B53" s="21" t="s">
        <v>962</v>
      </c>
      <c r="C53" s="21" t="s">
        <v>366</v>
      </c>
      <c r="D53" s="19" t="n">
        <v>69.43</v>
      </c>
      <c r="E53" s="23" t="n">
        <v>46296</v>
      </c>
    </row>
    <row r="54" customFormat="false" ht="15" hidden="false" customHeight="false" outlineLevel="0" collapsed="false">
      <c r="A54" s="21" t="s">
        <v>541</v>
      </c>
      <c r="B54" s="21" t="s">
        <v>542</v>
      </c>
      <c r="C54" s="21" t="s">
        <v>366</v>
      </c>
      <c r="D54" s="19" t="n">
        <v>7.59</v>
      </c>
      <c r="E54" s="23" t="n">
        <v>46296</v>
      </c>
    </row>
    <row r="55" customFormat="false" ht="15" hidden="false" customHeight="false" outlineLevel="0" collapsed="false">
      <c r="A55" s="21" t="s">
        <v>1100</v>
      </c>
      <c r="B55" s="21" t="s">
        <v>1101</v>
      </c>
      <c r="C55" s="21" t="s">
        <v>971</v>
      </c>
      <c r="D55" s="19" t="n">
        <v>3.08</v>
      </c>
      <c r="E55" s="23" t="n">
        <v>46296</v>
      </c>
    </row>
    <row r="56" customFormat="false" ht="15" hidden="false" customHeight="false" outlineLevel="0" collapsed="false">
      <c r="A56" s="21" t="s">
        <v>509</v>
      </c>
      <c r="B56" s="21" t="s">
        <v>510</v>
      </c>
      <c r="C56" s="21" t="s">
        <v>366</v>
      </c>
      <c r="D56" s="19" t="n">
        <v>12.89</v>
      </c>
      <c r="E56" s="23" t="n">
        <v>46296</v>
      </c>
    </row>
    <row r="57" customFormat="false" ht="15" hidden="false" customHeight="false" outlineLevel="0" collapsed="false">
      <c r="A57" s="21" t="s">
        <v>207</v>
      </c>
      <c r="B57" s="21" t="s">
        <v>208</v>
      </c>
      <c r="C57" s="21" t="s">
        <v>108</v>
      </c>
      <c r="D57" s="19" t="n">
        <v>49.82</v>
      </c>
      <c r="E57" s="23" t="n">
        <v>46296</v>
      </c>
    </row>
    <row r="58" customFormat="false" ht="15" hidden="false" customHeight="false" outlineLevel="0" collapsed="false">
      <c r="A58" s="21" t="s">
        <v>1384</v>
      </c>
      <c r="B58" s="21" t="s">
        <v>1385</v>
      </c>
      <c r="C58" s="21" t="s">
        <v>971</v>
      </c>
      <c r="D58" s="19" t="n">
        <v>86.43</v>
      </c>
      <c r="E58" s="23" t="n">
        <v>46296</v>
      </c>
    </row>
    <row r="59" customFormat="false" ht="15" hidden="false" customHeight="false" outlineLevel="0" collapsed="false">
      <c r="A59" s="21" t="s">
        <v>430</v>
      </c>
      <c r="B59" s="21" t="s">
        <v>431</v>
      </c>
      <c r="C59" s="21" t="s">
        <v>366</v>
      </c>
      <c r="D59" s="19" t="n">
        <v>88.11</v>
      </c>
      <c r="E59" s="23" t="n">
        <v>46296</v>
      </c>
    </row>
    <row r="60" customFormat="false" ht="15" hidden="false" customHeight="false" outlineLevel="0" collapsed="false">
      <c r="A60" s="21" t="s">
        <v>827</v>
      </c>
      <c r="B60" s="21" t="s">
        <v>828</v>
      </c>
      <c r="C60" s="21" t="s">
        <v>366</v>
      </c>
      <c r="D60" s="19" t="n">
        <v>42.02</v>
      </c>
      <c r="E60" s="23" t="n">
        <v>46296</v>
      </c>
    </row>
    <row r="61" customFormat="false" ht="15" hidden="false" customHeight="false" outlineLevel="0" collapsed="false">
      <c r="A61" s="21" t="s">
        <v>221</v>
      </c>
      <c r="B61" s="21" t="s">
        <v>222</v>
      </c>
      <c r="C61" s="21" t="s">
        <v>108</v>
      </c>
      <c r="D61" s="19" t="n">
        <v>357.39</v>
      </c>
      <c r="E61" s="23" t="n">
        <v>46296</v>
      </c>
    </row>
    <row r="62" customFormat="false" ht="15" hidden="false" customHeight="false" outlineLevel="0" collapsed="false">
      <c r="A62" s="21" t="s">
        <v>699</v>
      </c>
      <c r="B62" s="21" t="s">
        <v>700</v>
      </c>
      <c r="C62" s="21" t="s">
        <v>366</v>
      </c>
      <c r="D62" s="19" t="n">
        <v>182.74</v>
      </c>
      <c r="E62" s="23" t="n">
        <v>46296</v>
      </c>
    </row>
    <row r="63" customFormat="false" ht="15" hidden="false" customHeight="false" outlineLevel="0" collapsed="false">
      <c r="A63" s="21" t="s">
        <v>4306</v>
      </c>
      <c r="B63" s="21" t="s">
        <v>4307</v>
      </c>
      <c r="C63" s="21"/>
      <c r="D63" s="19" t="n">
        <v>107.32</v>
      </c>
      <c r="E63" s="23" t="n">
        <v>46296</v>
      </c>
    </row>
    <row r="64" customFormat="false" ht="15" hidden="false" customHeight="false" outlineLevel="0" collapsed="false">
      <c r="A64" s="21" t="s">
        <v>296</v>
      </c>
      <c r="B64" s="21" t="s">
        <v>297</v>
      </c>
      <c r="C64" s="21" t="s">
        <v>108</v>
      </c>
      <c r="D64" s="19" t="n">
        <v>55.74</v>
      </c>
      <c r="E64" s="23" t="n">
        <v>46296</v>
      </c>
    </row>
    <row r="65" customFormat="false" ht="15" hidden="false" customHeight="false" outlineLevel="0" collapsed="false">
      <c r="A65" s="21" t="s">
        <v>837</v>
      </c>
      <c r="B65" s="21" t="s">
        <v>838</v>
      </c>
      <c r="C65" s="21" t="s">
        <v>366</v>
      </c>
      <c r="D65" s="19" t="n">
        <v>84.69</v>
      </c>
      <c r="E65" s="23" t="n">
        <v>46296</v>
      </c>
    </row>
    <row r="66" customFormat="false" ht="15" hidden="false" customHeight="false" outlineLevel="0" collapsed="false">
      <c r="A66" s="21" t="s">
        <v>1324</v>
      </c>
      <c r="B66" s="21" t="s">
        <v>1325</v>
      </c>
      <c r="C66" s="21" t="s">
        <v>971</v>
      </c>
      <c r="D66" s="19" t="n">
        <v>4.83</v>
      </c>
      <c r="E66" s="23" t="n">
        <v>46296</v>
      </c>
    </row>
    <row r="67" customFormat="false" ht="15" hidden="false" customHeight="false" outlineLevel="0" collapsed="false">
      <c r="A67" s="21" t="s">
        <v>503</v>
      </c>
      <c r="B67" s="21" t="s">
        <v>504</v>
      </c>
      <c r="C67" s="21" t="s">
        <v>366</v>
      </c>
      <c r="D67" s="19" t="n">
        <v>8.07</v>
      </c>
      <c r="E67" s="23" t="n">
        <v>46296</v>
      </c>
    </row>
    <row r="68" customFormat="false" ht="15" hidden="false" customHeight="false" outlineLevel="0" collapsed="false">
      <c r="A68" s="21" t="s">
        <v>813</v>
      </c>
      <c r="B68" s="21" t="s">
        <v>814</v>
      </c>
      <c r="C68" s="21" t="s">
        <v>366</v>
      </c>
      <c r="D68" s="19" t="n">
        <v>12.87</v>
      </c>
      <c r="E68" s="23" t="n">
        <v>46296</v>
      </c>
    </row>
    <row r="69" customFormat="false" ht="15" hidden="false" customHeight="false" outlineLevel="0" collapsed="false">
      <c r="A69" s="21" t="s">
        <v>212</v>
      </c>
      <c r="B69" s="21" t="s">
        <v>213</v>
      </c>
      <c r="C69" s="21" t="s">
        <v>108</v>
      </c>
      <c r="D69" s="19" t="n">
        <v>6.08</v>
      </c>
      <c r="E69" s="23" t="n">
        <v>46296</v>
      </c>
    </row>
    <row r="70" customFormat="false" ht="15" hidden="false" customHeight="false" outlineLevel="0" collapsed="false">
      <c r="A70" s="21" t="s">
        <v>1054</v>
      </c>
      <c r="B70" s="21" t="s">
        <v>1055</v>
      </c>
      <c r="C70" s="21" t="s">
        <v>971</v>
      </c>
      <c r="D70" s="19" t="n">
        <v>14.61</v>
      </c>
      <c r="E70" s="23" t="n">
        <v>46296</v>
      </c>
    </row>
    <row r="71" customFormat="false" ht="15" hidden="false" customHeight="false" outlineLevel="0" collapsed="false">
      <c r="A71" s="21" t="s">
        <v>225</v>
      </c>
      <c r="B71" s="21" t="s">
        <v>226</v>
      </c>
      <c r="C71" s="21" t="s">
        <v>108</v>
      </c>
      <c r="D71" s="19" t="n">
        <v>6.55</v>
      </c>
      <c r="E71" s="23" t="n">
        <v>46296</v>
      </c>
    </row>
    <row r="72" customFormat="false" ht="15" hidden="false" customHeight="false" outlineLevel="0" collapsed="false">
      <c r="A72" s="21" t="s">
        <v>1068</v>
      </c>
      <c r="B72" s="21" t="s">
        <v>1069</v>
      </c>
      <c r="C72" s="21" t="s">
        <v>971</v>
      </c>
      <c r="D72" s="19" t="n">
        <v>10.04</v>
      </c>
      <c r="E72" s="23" t="n">
        <v>46296</v>
      </c>
    </row>
    <row r="73" customFormat="false" ht="15" hidden="false" customHeight="false" outlineLevel="0" collapsed="false">
      <c r="A73" s="21" t="s">
        <v>1406</v>
      </c>
      <c r="B73" s="21" t="s">
        <v>1407</v>
      </c>
      <c r="C73" s="21" t="s">
        <v>971</v>
      </c>
      <c r="D73" s="19" t="n">
        <v>2.78</v>
      </c>
      <c r="E73" s="23" t="n">
        <v>46296</v>
      </c>
    </row>
    <row r="74" customFormat="false" ht="15" hidden="false" customHeight="false" outlineLevel="0" collapsed="false">
      <c r="A74" s="21" t="s">
        <v>1082</v>
      </c>
      <c r="B74" s="21" t="s">
        <v>1083</v>
      </c>
      <c r="C74" s="21" t="s">
        <v>971</v>
      </c>
      <c r="D74" s="19" t="n">
        <v>1.66</v>
      </c>
      <c r="E74" s="23" t="n">
        <v>46296</v>
      </c>
    </row>
    <row r="75" customFormat="false" ht="15" hidden="false" customHeight="false" outlineLevel="0" collapsed="false">
      <c r="A75" s="21" t="s">
        <v>1134</v>
      </c>
      <c r="B75" s="21" t="s">
        <v>1135</v>
      </c>
      <c r="C75" s="21" t="s">
        <v>971</v>
      </c>
      <c r="D75" s="19" t="n">
        <v>24.52</v>
      </c>
      <c r="E75" s="23" t="n">
        <v>46296</v>
      </c>
    </row>
    <row r="76" customFormat="false" ht="15" hidden="false" customHeight="false" outlineLevel="0" collapsed="false">
      <c r="A76" s="21" t="s">
        <v>1290</v>
      </c>
      <c r="B76" s="21" t="s">
        <v>1291</v>
      </c>
      <c r="C76" s="21" t="s">
        <v>971</v>
      </c>
      <c r="D76" s="19" t="n">
        <v>57.39</v>
      </c>
      <c r="E76" s="23" t="n">
        <v>46296</v>
      </c>
    </row>
    <row r="77" customFormat="false" ht="15" hidden="false" customHeight="false" outlineLevel="0" collapsed="false">
      <c r="A77" s="21" t="s">
        <v>4308</v>
      </c>
      <c r="B77" s="21" t="s">
        <v>331</v>
      </c>
      <c r="C77" s="21" t="s">
        <v>108</v>
      </c>
      <c r="D77" s="19" t="n">
        <v>17.46</v>
      </c>
      <c r="E77" s="23" t="n">
        <v>46296</v>
      </c>
    </row>
    <row r="78" customFormat="false" ht="15" hidden="false" customHeight="false" outlineLevel="0" collapsed="false">
      <c r="A78" s="21" t="s">
        <v>683</v>
      </c>
      <c r="B78" s="21" t="s">
        <v>684</v>
      </c>
      <c r="C78" s="21" t="s">
        <v>366</v>
      </c>
      <c r="D78" s="19" t="n">
        <v>7.87</v>
      </c>
      <c r="E78" s="23" t="n">
        <v>46296</v>
      </c>
    </row>
    <row r="79" customFormat="false" ht="15" hidden="false" customHeight="false" outlineLevel="0" collapsed="false">
      <c r="A79" s="21" t="s">
        <v>671</v>
      </c>
      <c r="B79" s="21" t="s">
        <v>672</v>
      </c>
      <c r="C79" s="21" t="s">
        <v>366</v>
      </c>
      <c r="D79" s="19" t="n">
        <v>15.16</v>
      </c>
      <c r="E79" s="23" t="n">
        <v>46296</v>
      </c>
    </row>
    <row r="80" customFormat="false" ht="15" hidden="false" customHeight="false" outlineLevel="0" collapsed="false">
      <c r="A80" s="21" t="s">
        <v>655</v>
      </c>
      <c r="B80" s="21" t="s">
        <v>656</v>
      </c>
      <c r="C80" s="21" t="s">
        <v>366</v>
      </c>
      <c r="D80" s="19" t="n">
        <v>9.44</v>
      </c>
      <c r="E80" s="23" t="n">
        <v>46296</v>
      </c>
    </row>
    <row r="81" customFormat="false" ht="15" hidden="false" customHeight="false" outlineLevel="0" collapsed="false">
      <c r="A81" s="21" t="s">
        <v>679</v>
      </c>
      <c r="B81" s="21" t="s">
        <v>680</v>
      </c>
      <c r="C81" s="21" t="s">
        <v>366</v>
      </c>
      <c r="D81" s="19" t="n">
        <v>44.88</v>
      </c>
      <c r="E81" s="23" t="n">
        <v>46296</v>
      </c>
    </row>
    <row r="82" customFormat="false" ht="15" hidden="false" customHeight="false" outlineLevel="0" collapsed="false">
      <c r="A82" s="21" t="s">
        <v>1318</v>
      </c>
      <c r="B82" s="21" t="s">
        <v>1319</v>
      </c>
      <c r="C82" s="21" t="s">
        <v>971</v>
      </c>
      <c r="D82" s="19" t="n">
        <v>1.96</v>
      </c>
      <c r="E82" s="23" t="n">
        <v>46296</v>
      </c>
    </row>
    <row r="83" customFormat="false" ht="15" hidden="false" customHeight="false" outlineLevel="0" collapsed="false">
      <c r="A83" s="21" t="s">
        <v>489</v>
      </c>
      <c r="B83" s="21" t="s">
        <v>490</v>
      </c>
      <c r="C83" s="21" t="s">
        <v>366</v>
      </c>
      <c r="D83" s="19" t="n">
        <v>26.16</v>
      </c>
      <c r="E83" s="23" t="n">
        <v>46296</v>
      </c>
    </row>
    <row r="84" customFormat="false" ht="15" hidden="false" customHeight="false" outlineLevel="0" collapsed="false">
      <c r="A84" s="21" t="s">
        <v>1124</v>
      </c>
      <c r="B84" s="21" t="s">
        <v>1125</v>
      </c>
      <c r="C84" s="21" t="s">
        <v>971</v>
      </c>
      <c r="D84" s="19" t="n">
        <v>6.29</v>
      </c>
      <c r="E84" s="23" t="n">
        <v>46296</v>
      </c>
    </row>
    <row r="85" customFormat="false" ht="15" hidden="false" customHeight="false" outlineLevel="0" collapsed="false">
      <c r="A85" s="21" t="s">
        <v>495</v>
      </c>
      <c r="B85" s="21" t="s">
        <v>496</v>
      </c>
      <c r="C85" s="21" t="s">
        <v>366</v>
      </c>
      <c r="D85" s="19" t="n">
        <v>152.7</v>
      </c>
      <c r="E85" s="23" t="n">
        <v>46296</v>
      </c>
    </row>
    <row r="86" customFormat="false" ht="15" hidden="false" customHeight="false" outlineLevel="0" collapsed="false">
      <c r="A86" s="21" t="s">
        <v>493</v>
      </c>
      <c r="B86" s="21" t="s">
        <v>494</v>
      </c>
      <c r="C86" s="21" t="s">
        <v>366</v>
      </c>
      <c r="D86" s="19" t="n">
        <v>10.79</v>
      </c>
      <c r="E86" s="23" t="n">
        <v>46296</v>
      </c>
    </row>
    <row r="87" customFormat="false" ht="15" hidden="false" customHeight="false" outlineLevel="0" collapsed="false">
      <c r="A87" s="21" t="s">
        <v>972</v>
      </c>
      <c r="B87" s="21" t="s">
        <v>973</v>
      </c>
      <c r="C87" s="21" t="s">
        <v>971</v>
      </c>
      <c r="D87" s="19" t="n">
        <v>37.24</v>
      </c>
      <c r="E87" s="23" t="n">
        <v>46296</v>
      </c>
    </row>
    <row r="88" customFormat="false" ht="15" hidden="false" customHeight="false" outlineLevel="0" collapsed="false">
      <c r="A88" s="21" t="s">
        <v>1172</v>
      </c>
      <c r="B88" s="21" t="s">
        <v>1173</v>
      </c>
      <c r="C88" s="21" t="s">
        <v>971</v>
      </c>
      <c r="D88" s="19" t="n">
        <v>24.24</v>
      </c>
      <c r="E88" s="23" t="n">
        <v>46296</v>
      </c>
    </row>
    <row r="89" customFormat="false" ht="15" hidden="false" customHeight="false" outlineLevel="0" collapsed="false">
      <c r="A89" s="21" t="s">
        <v>281</v>
      </c>
      <c r="B89" s="21" t="s">
        <v>282</v>
      </c>
      <c r="C89" s="21" t="s">
        <v>108</v>
      </c>
      <c r="D89" s="19" t="n">
        <v>13.12</v>
      </c>
      <c r="E89" s="23" t="n">
        <v>46296</v>
      </c>
    </row>
    <row r="90" customFormat="false" ht="15" hidden="false" customHeight="false" outlineLevel="0" collapsed="false">
      <c r="A90" s="21" t="s">
        <v>275</v>
      </c>
      <c r="B90" s="21" t="s">
        <v>276</v>
      </c>
      <c r="C90" s="21" t="s">
        <v>108</v>
      </c>
      <c r="D90" s="19" t="n">
        <v>8.85</v>
      </c>
      <c r="E90" s="23" t="n">
        <v>46296</v>
      </c>
    </row>
    <row r="91" customFormat="false" ht="15" hidden="false" customHeight="false" outlineLevel="0" collapsed="false">
      <c r="A91" s="21" t="s">
        <v>4309</v>
      </c>
      <c r="B91" s="21" t="s">
        <v>4310</v>
      </c>
      <c r="C91" s="21"/>
      <c r="D91" s="19" t="n">
        <v>253.21</v>
      </c>
      <c r="E91" s="23" t="n">
        <v>46296</v>
      </c>
    </row>
    <row r="92" customFormat="false" ht="15" hidden="false" customHeight="false" outlineLevel="0" collapsed="false">
      <c r="A92" s="21" t="s">
        <v>925</v>
      </c>
      <c r="B92" s="21" t="s">
        <v>926</v>
      </c>
      <c r="C92" s="21" t="s">
        <v>366</v>
      </c>
      <c r="D92" s="19" t="n">
        <v>64.49</v>
      </c>
      <c r="E92" s="23" t="n">
        <v>46296</v>
      </c>
    </row>
    <row r="93" customFormat="false" ht="15" hidden="false" customHeight="false" outlineLevel="0" collapsed="false">
      <c r="A93" s="21" t="s">
        <v>631</v>
      </c>
      <c r="B93" s="21" t="s">
        <v>632</v>
      </c>
      <c r="C93" s="21" t="s">
        <v>366</v>
      </c>
      <c r="D93" s="19" t="n">
        <v>38.66</v>
      </c>
      <c r="E93" s="23" t="n">
        <v>46296</v>
      </c>
    </row>
    <row r="94" customFormat="false" ht="15" hidden="false" customHeight="false" outlineLevel="0" collapsed="false">
      <c r="A94" s="21" t="s">
        <v>984</v>
      </c>
      <c r="B94" s="21" t="s">
        <v>985</v>
      </c>
      <c r="C94" s="21" t="s">
        <v>971</v>
      </c>
      <c r="D94" s="19" t="n">
        <v>809.02</v>
      </c>
      <c r="E94" s="23" t="n">
        <v>46296</v>
      </c>
    </row>
    <row r="95" customFormat="false" ht="15" hidden="false" customHeight="false" outlineLevel="0" collapsed="false">
      <c r="A95" s="21" t="s">
        <v>817</v>
      </c>
      <c r="B95" s="21" t="s">
        <v>818</v>
      </c>
      <c r="C95" s="21" t="s">
        <v>366</v>
      </c>
      <c r="D95" s="19" t="n">
        <v>9.33</v>
      </c>
      <c r="E95" s="23" t="n">
        <v>46296</v>
      </c>
    </row>
    <row r="96" customFormat="false" ht="15" hidden="false" customHeight="false" outlineLevel="0" collapsed="false">
      <c r="A96" s="21" t="s">
        <v>741</v>
      </c>
      <c r="B96" s="21" t="s">
        <v>742</v>
      </c>
      <c r="C96" s="21" t="s">
        <v>366</v>
      </c>
      <c r="D96" s="19" t="n">
        <v>5.61</v>
      </c>
      <c r="E96" s="23" t="n">
        <v>46296</v>
      </c>
    </row>
    <row r="97" customFormat="false" ht="15" hidden="false" customHeight="false" outlineLevel="0" collapsed="false">
      <c r="A97" s="21" t="s">
        <v>795</v>
      </c>
      <c r="B97" s="21" t="s">
        <v>796</v>
      </c>
      <c r="C97" s="21" t="s">
        <v>366</v>
      </c>
      <c r="D97" s="19" t="n">
        <v>34.14</v>
      </c>
      <c r="E97" s="23" t="n">
        <v>46296</v>
      </c>
    </row>
    <row r="98" customFormat="false" ht="15" hidden="false" customHeight="false" outlineLevel="0" collapsed="false">
      <c r="A98" s="21" t="s">
        <v>1166</v>
      </c>
      <c r="B98" s="21" t="s">
        <v>1167</v>
      </c>
      <c r="C98" s="21" t="s">
        <v>971</v>
      </c>
      <c r="D98" s="19" t="n">
        <v>1.64</v>
      </c>
      <c r="E98" s="23" t="n">
        <v>46296</v>
      </c>
    </row>
    <row r="99" customFormat="false" ht="15" hidden="false" customHeight="false" outlineLevel="0" collapsed="false">
      <c r="A99" s="21" t="s">
        <v>535</v>
      </c>
      <c r="B99" s="21" t="s">
        <v>536</v>
      </c>
      <c r="C99" s="21" t="s">
        <v>366</v>
      </c>
      <c r="D99" s="19" t="n">
        <v>13.23</v>
      </c>
      <c r="E99" s="23" t="n">
        <v>46296</v>
      </c>
    </row>
    <row r="100" customFormat="false" ht="15" hidden="false" customHeight="false" outlineLevel="0" collapsed="false">
      <c r="A100" s="21" t="s">
        <v>179</v>
      </c>
      <c r="B100" s="21" t="s">
        <v>180</v>
      </c>
      <c r="C100" s="21" t="s">
        <v>108</v>
      </c>
      <c r="D100" s="19" t="n">
        <v>41.37</v>
      </c>
      <c r="E100" s="23" t="n">
        <v>46296</v>
      </c>
    </row>
    <row r="101" customFormat="false" ht="15" hidden="false" customHeight="false" outlineLevel="0" collapsed="false">
      <c r="A101" s="21" t="s">
        <v>1332</v>
      </c>
      <c r="B101" s="21" t="s">
        <v>1333</v>
      </c>
      <c r="C101" s="21" t="s">
        <v>971</v>
      </c>
      <c r="D101" s="19" t="n">
        <v>3.98</v>
      </c>
      <c r="E101" s="23" t="n">
        <v>46296</v>
      </c>
    </row>
    <row r="102" customFormat="false" ht="15" hidden="false" customHeight="false" outlineLevel="0" collapsed="false">
      <c r="A102" s="21" t="s">
        <v>1328</v>
      </c>
      <c r="B102" s="21" t="s">
        <v>1329</v>
      </c>
      <c r="C102" s="21" t="s">
        <v>971</v>
      </c>
      <c r="D102" s="19" t="n">
        <v>498.08</v>
      </c>
      <c r="E102" s="23" t="n">
        <v>46296</v>
      </c>
    </row>
    <row r="103" customFormat="false" ht="15" hidden="false" customHeight="false" outlineLevel="0" collapsed="false">
      <c r="A103" s="21" t="s">
        <v>4311</v>
      </c>
      <c r="B103" s="21" t="s">
        <v>904</v>
      </c>
      <c r="C103" s="21" t="s">
        <v>366</v>
      </c>
      <c r="D103" s="19" t="n">
        <v>8.79</v>
      </c>
      <c r="E103" s="23" t="n">
        <v>46296</v>
      </c>
    </row>
    <row r="104" customFormat="false" ht="15" hidden="false" customHeight="false" outlineLevel="0" collapsed="false">
      <c r="A104" s="21" t="s">
        <v>851</v>
      </c>
      <c r="B104" s="21" t="s">
        <v>852</v>
      </c>
      <c r="C104" s="21" t="s">
        <v>366</v>
      </c>
      <c r="D104" s="19" t="n">
        <v>33.2</v>
      </c>
      <c r="E104" s="23" t="n">
        <v>46296</v>
      </c>
    </row>
    <row r="105" customFormat="false" ht="15" hidden="false" customHeight="false" outlineLevel="0" collapsed="false">
      <c r="A105" s="21" t="s">
        <v>1210</v>
      </c>
      <c r="B105" s="21" t="s">
        <v>1211</v>
      </c>
      <c r="C105" s="21" t="s">
        <v>971</v>
      </c>
      <c r="D105" s="19" t="n">
        <v>43.5</v>
      </c>
      <c r="E105" s="23" t="n">
        <v>46296</v>
      </c>
    </row>
    <row r="106" customFormat="false" ht="15" hidden="false" customHeight="false" outlineLevel="0" collapsed="false">
      <c r="A106" s="21" t="s">
        <v>4312</v>
      </c>
      <c r="B106" s="21" t="s">
        <v>4313</v>
      </c>
      <c r="C106" s="21"/>
      <c r="D106" s="19" t="n">
        <v>291.38</v>
      </c>
      <c r="E106" s="23" t="n">
        <v>46296</v>
      </c>
    </row>
    <row r="107" customFormat="false" ht="15" hidden="false" customHeight="false" outlineLevel="0" collapsed="false">
      <c r="A107" s="21" t="s">
        <v>647</v>
      </c>
      <c r="B107" s="21" t="s">
        <v>648</v>
      </c>
      <c r="C107" s="21" t="s">
        <v>366</v>
      </c>
      <c r="D107" s="19" t="n">
        <v>120.59</v>
      </c>
      <c r="E107" s="23" t="n">
        <v>46296</v>
      </c>
    </row>
    <row r="108" customFormat="false" ht="15" hidden="false" customHeight="false" outlineLevel="0" collapsed="false">
      <c r="A108" s="21" t="s">
        <v>517</v>
      </c>
      <c r="B108" s="21" t="s">
        <v>518</v>
      </c>
      <c r="C108" s="21" t="s">
        <v>366</v>
      </c>
      <c r="D108" s="19" t="n">
        <v>216.49</v>
      </c>
      <c r="E108" s="23" t="n">
        <v>46296</v>
      </c>
    </row>
    <row r="109" customFormat="false" ht="15" hidden="false" customHeight="false" outlineLevel="0" collapsed="false">
      <c r="A109" s="21" t="s">
        <v>549</v>
      </c>
      <c r="B109" s="21" t="s">
        <v>550</v>
      </c>
      <c r="C109" s="21" t="s">
        <v>366</v>
      </c>
      <c r="D109" s="19" t="n">
        <v>139.37</v>
      </c>
      <c r="E109" s="23" t="n">
        <v>46296</v>
      </c>
    </row>
    <row r="110" customFormat="false" ht="15" hidden="false" customHeight="false" outlineLevel="0" collapsed="false">
      <c r="A110" s="21" t="s">
        <v>685</v>
      </c>
      <c r="B110" s="21" t="s">
        <v>686</v>
      </c>
      <c r="C110" s="21" t="s">
        <v>366</v>
      </c>
      <c r="D110" s="19" t="n">
        <v>38.63</v>
      </c>
      <c r="E110" s="23" t="n">
        <v>46296</v>
      </c>
    </row>
    <row r="111" customFormat="false" ht="15" hidden="false" customHeight="false" outlineLevel="0" collapsed="false">
      <c r="A111" s="21" t="s">
        <v>4314</v>
      </c>
      <c r="B111" s="21" t="s">
        <v>4315</v>
      </c>
      <c r="C111" s="21"/>
      <c r="D111" s="19" t="n">
        <v>76.93</v>
      </c>
      <c r="E111" s="23" t="n">
        <v>46296</v>
      </c>
    </row>
    <row r="112" customFormat="false" ht="15" hidden="false" customHeight="false" outlineLevel="0" collapsed="false">
      <c r="A112" s="21" t="s">
        <v>605</v>
      </c>
      <c r="B112" s="21" t="s">
        <v>606</v>
      </c>
      <c r="C112" s="21" t="s">
        <v>366</v>
      </c>
      <c r="D112" s="19" t="n">
        <v>45.13</v>
      </c>
      <c r="E112" s="23" t="n">
        <v>46296</v>
      </c>
    </row>
    <row r="113" customFormat="false" ht="15" hidden="false" customHeight="false" outlineLevel="0" collapsed="false">
      <c r="A113" s="21" t="s">
        <v>1138</v>
      </c>
      <c r="B113" s="21" t="s">
        <v>1139</v>
      </c>
      <c r="C113" s="21" t="s">
        <v>971</v>
      </c>
      <c r="D113" s="19" t="n">
        <v>11.62</v>
      </c>
      <c r="E113" s="23" t="n">
        <v>46296</v>
      </c>
    </row>
    <row r="114" customFormat="false" ht="15" hidden="false" customHeight="false" outlineLevel="0" collapsed="false">
      <c r="A114" s="21" t="s">
        <v>4316</v>
      </c>
      <c r="B114" s="21" t="s">
        <v>263</v>
      </c>
      <c r="C114" s="21" t="s">
        <v>108</v>
      </c>
      <c r="D114" s="19" t="n">
        <v>111.59</v>
      </c>
      <c r="E114" s="23" t="n">
        <v>46296</v>
      </c>
    </row>
    <row r="115" customFormat="false" ht="15" hidden="false" customHeight="false" outlineLevel="0" collapsed="false">
      <c r="A115" s="21" t="s">
        <v>615</v>
      </c>
      <c r="B115" s="21" t="s">
        <v>616</v>
      </c>
      <c r="C115" s="21" t="s">
        <v>366</v>
      </c>
      <c r="D115" s="19" t="n">
        <v>52.66</v>
      </c>
      <c r="E115" s="23" t="n">
        <v>46296</v>
      </c>
    </row>
    <row r="116" customFormat="false" ht="15" hidden="false" customHeight="false" outlineLevel="0" collapsed="false">
      <c r="A116" s="21" t="s">
        <v>661</v>
      </c>
      <c r="B116" s="21" t="s">
        <v>662</v>
      </c>
      <c r="C116" s="21" t="s">
        <v>366</v>
      </c>
      <c r="D116" s="19" t="n">
        <v>65.71</v>
      </c>
      <c r="E116" s="23" t="n">
        <v>46296</v>
      </c>
    </row>
    <row r="117" customFormat="false" ht="15" hidden="false" customHeight="false" outlineLevel="0" collapsed="false">
      <c r="A117" s="21" t="s">
        <v>266</v>
      </c>
      <c r="B117" s="21" t="s">
        <v>267</v>
      </c>
      <c r="C117" s="21" t="s">
        <v>108</v>
      </c>
      <c r="D117" s="19" t="n">
        <v>12.07</v>
      </c>
      <c r="E117" s="23" t="n">
        <v>46296</v>
      </c>
    </row>
    <row r="118" customFormat="false" ht="15" hidden="false" customHeight="false" outlineLevel="0" collapsed="false">
      <c r="A118" s="21" t="s">
        <v>859</v>
      </c>
      <c r="B118" s="21" t="s">
        <v>860</v>
      </c>
      <c r="C118" s="21" t="s">
        <v>366</v>
      </c>
      <c r="D118" s="19" t="n">
        <v>13.74</v>
      </c>
      <c r="E118" s="23" t="n">
        <v>46296</v>
      </c>
    </row>
    <row r="119" customFormat="false" ht="15" hidden="false" customHeight="false" outlineLevel="0" collapsed="false">
      <c r="A119" s="21" t="s">
        <v>531</v>
      </c>
      <c r="B119" s="21" t="s">
        <v>532</v>
      </c>
      <c r="C119" s="21" t="s">
        <v>366</v>
      </c>
      <c r="D119" s="19" t="n">
        <v>6.26</v>
      </c>
      <c r="E119" s="23" t="n">
        <v>46296</v>
      </c>
    </row>
    <row r="120" customFormat="false" ht="15" hidden="false" customHeight="false" outlineLevel="0" collapsed="false">
      <c r="A120" s="21" t="s">
        <v>1256</v>
      </c>
      <c r="B120" s="21" t="s">
        <v>1257</v>
      </c>
      <c r="C120" s="21" t="s">
        <v>971</v>
      </c>
      <c r="D120" s="19" t="n">
        <v>2.44</v>
      </c>
      <c r="E120" s="23" t="n">
        <v>46296</v>
      </c>
    </row>
    <row r="121" customFormat="false" ht="15" hidden="false" customHeight="false" outlineLevel="0" collapsed="false">
      <c r="A121" s="21" t="s">
        <v>1242</v>
      </c>
      <c r="B121" s="21" t="s">
        <v>1243</v>
      </c>
      <c r="C121" s="21" t="s">
        <v>971</v>
      </c>
      <c r="D121" s="19" t="n">
        <v>33.84</v>
      </c>
      <c r="E121" s="23" t="n">
        <v>46296</v>
      </c>
    </row>
    <row r="122" customFormat="false" ht="15" hidden="false" customHeight="false" outlineLevel="0" collapsed="false">
      <c r="A122" s="21" t="s">
        <v>619</v>
      </c>
      <c r="B122" s="21" t="s">
        <v>620</v>
      </c>
      <c r="C122" s="21" t="s">
        <v>366</v>
      </c>
      <c r="D122" s="19" t="n">
        <v>5.25</v>
      </c>
      <c r="E122" s="23" t="n">
        <v>46296</v>
      </c>
    </row>
    <row r="123" customFormat="false" ht="15" hidden="false" customHeight="false" outlineLevel="0" collapsed="false">
      <c r="A123" s="21" t="s">
        <v>294</v>
      </c>
      <c r="B123" s="21" t="s">
        <v>295</v>
      </c>
      <c r="C123" s="21" t="s">
        <v>108</v>
      </c>
      <c r="D123" s="19" t="n">
        <v>22.16</v>
      </c>
      <c r="E123" s="23" t="n">
        <v>46296</v>
      </c>
    </row>
    <row r="124" customFormat="false" ht="15" hidden="false" customHeight="false" outlineLevel="0" collapsed="false">
      <c r="A124" s="21" t="s">
        <v>260</v>
      </c>
      <c r="B124" s="21" t="s">
        <v>261</v>
      </c>
      <c r="C124" s="21" t="s">
        <v>108</v>
      </c>
      <c r="D124" s="19" t="n">
        <v>53.46</v>
      </c>
      <c r="E124" s="23" t="n">
        <v>46296</v>
      </c>
    </row>
    <row r="125" customFormat="false" ht="15" hidden="false" customHeight="false" outlineLevel="0" collapsed="false">
      <c r="A125" s="21" t="s">
        <v>1126</v>
      </c>
      <c r="B125" s="21" t="s">
        <v>1127</v>
      </c>
      <c r="C125" s="21" t="s">
        <v>971</v>
      </c>
      <c r="D125" s="19" t="n">
        <v>1.47</v>
      </c>
      <c r="E125" s="23" t="n">
        <v>46296</v>
      </c>
    </row>
    <row r="126" customFormat="false" ht="15" hidden="false" customHeight="false" outlineLevel="0" collapsed="false">
      <c r="A126" s="21" t="s">
        <v>865</v>
      </c>
      <c r="B126" s="21" t="s">
        <v>866</v>
      </c>
      <c r="C126" s="21" t="s">
        <v>366</v>
      </c>
      <c r="D126" s="19" t="n">
        <v>48.05</v>
      </c>
      <c r="E126" s="23" t="n">
        <v>46296</v>
      </c>
    </row>
    <row r="127" customFormat="false" ht="15" hidden="false" customHeight="false" outlineLevel="0" collapsed="false">
      <c r="A127" s="21" t="s">
        <v>1064</v>
      </c>
      <c r="B127" s="21" t="s">
        <v>1065</v>
      </c>
      <c r="C127" s="21" t="s">
        <v>971</v>
      </c>
      <c r="D127" s="19" t="n">
        <v>4.61</v>
      </c>
      <c r="E127" s="23" t="n">
        <v>46296</v>
      </c>
    </row>
    <row r="128" customFormat="false" ht="15" hidden="false" customHeight="false" outlineLevel="0" collapsed="false">
      <c r="A128" s="21" t="s">
        <v>191</v>
      </c>
      <c r="B128" s="21" t="s">
        <v>192</v>
      </c>
      <c r="C128" s="21" t="s">
        <v>108</v>
      </c>
      <c r="D128" s="19" t="n">
        <v>138.2</v>
      </c>
      <c r="E128" s="23" t="n">
        <v>46296</v>
      </c>
    </row>
    <row r="129" customFormat="false" ht="15" hidden="false" customHeight="false" outlineLevel="0" collapsed="false">
      <c r="A129" s="21" t="s">
        <v>1200</v>
      </c>
      <c r="B129" s="21" t="s">
        <v>1201</v>
      </c>
      <c r="C129" s="21" t="s">
        <v>971</v>
      </c>
      <c r="D129" s="19" t="n">
        <v>3.52</v>
      </c>
      <c r="E129" s="23" t="n">
        <v>46296</v>
      </c>
    </row>
    <row r="130" customFormat="false" ht="15" hidden="false" customHeight="false" outlineLevel="0" collapsed="false">
      <c r="A130" s="21" t="s">
        <v>4317</v>
      </c>
      <c r="B130" s="21" t="s">
        <v>1189</v>
      </c>
      <c r="C130" s="21" t="s">
        <v>971</v>
      </c>
      <c r="D130" s="19" t="n">
        <v>0.7</v>
      </c>
      <c r="E130" s="23" t="n">
        <v>46296</v>
      </c>
    </row>
    <row r="131" customFormat="false" ht="15" hidden="false" customHeight="false" outlineLevel="0" collapsed="false">
      <c r="A131" s="21" t="s">
        <v>384</v>
      </c>
      <c r="B131" s="21" t="s">
        <v>385</v>
      </c>
      <c r="C131" s="21" t="s">
        <v>366</v>
      </c>
      <c r="D131" s="19" t="n">
        <v>71.82</v>
      </c>
      <c r="E131" s="23" t="n">
        <v>46296</v>
      </c>
    </row>
    <row r="132" customFormat="false" ht="15" hidden="false" customHeight="false" outlineLevel="0" collapsed="false">
      <c r="A132" s="21" t="s">
        <v>455</v>
      </c>
      <c r="B132" s="21" t="s">
        <v>456</v>
      </c>
      <c r="C132" s="21" t="s">
        <v>366</v>
      </c>
      <c r="D132" s="19" t="n">
        <v>6.47</v>
      </c>
      <c r="E132" s="23" t="n">
        <v>46296</v>
      </c>
    </row>
    <row r="133" customFormat="false" ht="15" hidden="false" customHeight="false" outlineLevel="0" collapsed="false">
      <c r="A133" s="21" t="s">
        <v>965</v>
      </c>
      <c r="B133" s="21" t="s">
        <v>966</v>
      </c>
      <c r="C133" s="21" t="s">
        <v>366</v>
      </c>
      <c r="D133" s="19" t="n">
        <v>11.54</v>
      </c>
      <c r="E133" s="23" t="n">
        <v>46296</v>
      </c>
    </row>
    <row r="134" customFormat="false" ht="15" hidden="false" customHeight="false" outlineLevel="0" collapsed="false">
      <c r="A134" s="21" t="s">
        <v>1312</v>
      </c>
      <c r="B134" s="21" t="s">
        <v>1313</v>
      </c>
      <c r="C134" s="21" t="s">
        <v>971</v>
      </c>
      <c r="D134" s="19" t="n">
        <v>9.17</v>
      </c>
      <c r="E134" s="23" t="n">
        <v>46296</v>
      </c>
    </row>
    <row r="135" customFormat="false" ht="15" hidden="false" customHeight="false" outlineLevel="0" collapsed="false">
      <c r="A135" s="21" t="s">
        <v>581</v>
      </c>
      <c r="B135" s="21" t="s">
        <v>582</v>
      </c>
      <c r="C135" s="21" t="s">
        <v>366</v>
      </c>
      <c r="D135" s="19" t="n">
        <v>40.85</v>
      </c>
      <c r="E135" s="23" t="n">
        <v>46296</v>
      </c>
    </row>
    <row r="136" customFormat="false" ht="15" hidden="false" customHeight="false" outlineLevel="0" collapsed="false">
      <c r="A136" s="21" t="s">
        <v>1346</v>
      </c>
      <c r="B136" s="21" t="s">
        <v>1347</v>
      </c>
      <c r="C136" s="21" t="s">
        <v>971</v>
      </c>
      <c r="D136" s="19" t="n">
        <v>0.7</v>
      </c>
      <c r="E136" s="23" t="n">
        <v>46296</v>
      </c>
    </row>
    <row r="137" customFormat="false" ht="15" hidden="false" customHeight="false" outlineLevel="0" collapsed="false">
      <c r="A137" s="21" t="s">
        <v>1344</v>
      </c>
      <c r="B137" s="21" t="s">
        <v>1345</v>
      </c>
      <c r="C137" s="21" t="s">
        <v>971</v>
      </c>
      <c r="D137" s="19" t="n">
        <v>18.72</v>
      </c>
      <c r="E137" s="23" t="n">
        <v>46296</v>
      </c>
    </row>
    <row r="138" customFormat="false" ht="15" hidden="false" customHeight="false" outlineLevel="0" collapsed="false">
      <c r="A138" s="21" t="s">
        <v>1014</v>
      </c>
      <c r="B138" s="21" t="s">
        <v>1015</v>
      </c>
      <c r="C138" s="21" t="s">
        <v>971</v>
      </c>
      <c r="D138" s="19" t="n">
        <v>130.47</v>
      </c>
      <c r="E138" s="23" t="n">
        <v>46296</v>
      </c>
    </row>
    <row r="139" customFormat="false" ht="15" hidden="false" customHeight="false" outlineLevel="0" collapsed="false">
      <c r="A139" s="21" t="s">
        <v>1250</v>
      </c>
      <c r="B139" s="21" t="s">
        <v>1251</v>
      </c>
      <c r="C139" s="21" t="s">
        <v>971</v>
      </c>
      <c r="D139" s="19" t="n">
        <v>51.65</v>
      </c>
      <c r="E139" s="23" t="n">
        <v>46296</v>
      </c>
    </row>
    <row r="140" customFormat="false" ht="15" hidden="false" customHeight="false" outlineLevel="0" collapsed="false">
      <c r="A140" s="21" t="s">
        <v>469</v>
      </c>
      <c r="B140" s="21" t="s">
        <v>470</v>
      </c>
      <c r="C140" s="21" t="s">
        <v>366</v>
      </c>
      <c r="D140" s="19" t="n">
        <v>6.63</v>
      </c>
      <c r="E140" s="23" t="n">
        <v>46296</v>
      </c>
    </row>
    <row r="141" customFormat="false" ht="15" hidden="false" customHeight="false" outlineLevel="0" collapsed="false">
      <c r="A141" s="21" t="s">
        <v>643</v>
      </c>
      <c r="B141" s="21" t="s">
        <v>644</v>
      </c>
      <c r="C141" s="21" t="s">
        <v>366</v>
      </c>
      <c r="D141" s="19" t="n">
        <v>228.33</v>
      </c>
      <c r="E141" s="23" t="n">
        <v>46296</v>
      </c>
    </row>
    <row r="142" customFormat="false" ht="15" hidden="false" customHeight="false" outlineLevel="0" collapsed="false">
      <c r="A142" s="21" t="s">
        <v>1420</v>
      </c>
      <c r="B142" s="21" t="s">
        <v>1421</v>
      </c>
      <c r="C142" s="21" t="s">
        <v>971</v>
      </c>
      <c r="D142" s="19" t="n">
        <v>1043.03</v>
      </c>
      <c r="E142" s="23" t="n">
        <v>46296</v>
      </c>
    </row>
    <row r="143" customFormat="false" ht="15" hidden="false" customHeight="false" outlineLevel="0" collapsed="false">
      <c r="A143" s="21" t="s">
        <v>805</v>
      </c>
      <c r="B143" s="21" t="s">
        <v>806</v>
      </c>
      <c r="C143" s="21" t="s">
        <v>366</v>
      </c>
      <c r="D143" s="19" t="n">
        <v>22.14</v>
      </c>
      <c r="E143" s="23" t="n">
        <v>46296</v>
      </c>
    </row>
    <row r="144" customFormat="false" ht="15" hidden="false" customHeight="false" outlineLevel="0" collapsed="false">
      <c r="A144" s="21" t="s">
        <v>521</v>
      </c>
      <c r="B144" s="21" t="s">
        <v>522</v>
      </c>
      <c r="C144" s="21" t="s">
        <v>366</v>
      </c>
      <c r="D144" s="19" t="n">
        <v>9.14</v>
      </c>
      <c r="E144" s="23" t="n">
        <v>46296</v>
      </c>
    </row>
    <row r="145" customFormat="false" ht="15" hidden="false" customHeight="false" outlineLevel="0" collapsed="false">
      <c r="A145" s="21" t="s">
        <v>223</v>
      </c>
      <c r="B145" s="21" t="s">
        <v>224</v>
      </c>
      <c r="C145" s="21" t="s">
        <v>108</v>
      </c>
      <c r="D145" s="19" t="n">
        <v>74.58</v>
      </c>
      <c r="E145" s="23" t="n">
        <v>46296</v>
      </c>
    </row>
    <row r="146" customFormat="false" ht="15" hidden="false" customHeight="false" outlineLevel="0" collapsed="false">
      <c r="A146" s="21" t="s">
        <v>533</v>
      </c>
      <c r="B146" s="21" t="s">
        <v>534</v>
      </c>
      <c r="C146" s="21" t="s">
        <v>366</v>
      </c>
      <c r="D146" s="19" t="n">
        <v>11.12</v>
      </c>
      <c r="E146" s="23" t="n">
        <v>46296</v>
      </c>
    </row>
    <row r="147" customFormat="false" ht="15" hidden="false" customHeight="false" outlineLevel="0" collapsed="false">
      <c r="A147" s="21" t="s">
        <v>719</v>
      </c>
      <c r="B147" s="21" t="s">
        <v>720</v>
      </c>
      <c r="C147" s="21" t="s">
        <v>366</v>
      </c>
      <c r="D147" s="19" t="n">
        <v>9.85</v>
      </c>
      <c r="E147" s="23" t="n">
        <v>46296</v>
      </c>
    </row>
    <row r="148" customFormat="false" ht="15" hidden="false" customHeight="false" outlineLevel="0" collapsed="false">
      <c r="A148" s="21" t="s">
        <v>803</v>
      </c>
      <c r="B148" s="21" t="s">
        <v>804</v>
      </c>
      <c r="C148" s="21" t="s">
        <v>366</v>
      </c>
      <c r="D148" s="19" t="n">
        <v>117.81</v>
      </c>
      <c r="E148" s="23" t="n">
        <v>46296</v>
      </c>
    </row>
    <row r="149" customFormat="false" ht="15" hidden="false" customHeight="false" outlineLevel="0" collapsed="false">
      <c r="A149" s="21" t="s">
        <v>1434</v>
      </c>
      <c r="B149" s="21" t="s">
        <v>1435</v>
      </c>
      <c r="C149" s="21" t="s">
        <v>971</v>
      </c>
      <c r="D149" s="19" t="n">
        <v>809.51</v>
      </c>
      <c r="E149" s="23" t="n">
        <v>46296</v>
      </c>
    </row>
    <row r="150" customFormat="false" ht="15" hidden="false" customHeight="false" outlineLevel="0" collapsed="false">
      <c r="A150" s="21" t="s">
        <v>386</v>
      </c>
      <c r="B150" s="21" t="s">
        <v>387</v>
      </c>
      <c r="C150" s="21" t="s">
        <v>366</v>
      </c>
      <c r="D150" s="19" t="n">
        <v>4.81</v>
      </c>
      <c r="E150" s="23" t="n">
        <v>46296</v>
      </c>
    </row>
    <row r="151" customFormat="false" ht="15" hidden="false" customHeight="false" outlineLevel="0" collapsed="false">
      <c r="A151" s="21" t="s">
        <v>1232</v>
      </c>
      <c r="B151" s="21" t="s">
        <v>1233</v>
      </c>
      <c r="C151" s="21" t="s">
        <v>971</v>
      </c>
      <c r="D151" s="19" t="n">
        <v>5.58</v>
      </c>
      <c r="E151" s="23" t="n">
        <v>46296</v>
      </c>
    </row>
    <row r="152" customFormat="false" ht="15" hidden="false" customHeight="false" outlineLevel="0" collapsed="false">
      <c r="A152" s="21" t="s">
        <v>1382</v>
      </c>
      <c r="B152" s="21" t="s">
        <v>1383</v>
      </c>
      <c r="C152" s="21" t="s">
        <v>971</v>
      </c>
      <c r="D152" s="19" t="n">
        <v>197.6</v>
      </c>
      <c r="E152" s="23" t="n">
        <v>46296</v>
      </c>
    </row>
    <row r="153" customFormat="false" ht="15" hidden="false" customHeight="false" outlineLevel="0" collapsed="false">
      <c r="A153" s="21" t="s">
        <v>118</v>
      </c>
      <c r="B153" s="21" t="s">
        <v>119</v>
      </c>
      <c r="C153" s="21" t="s">
        <v>108</v>
      </c>
      <c r="D153" s="19" t="n">
        <v>76</v>
      </c>
      <c r="E153" s="23" t="n">
        <v>46296</v>
      </c>
    </row>
    <row r="154" customFormat="false" ht="15" hidden="false" customHeight="false" outlineLevel="0" collapsed="false">
      <c r="A154" s="21" t="s">
        <v>773</v>
      </c>
      <c r="B154" s="21" t="s">
        <v>774</v>
      </c>
      <c r="C154" s="21" t="s">
        <v>366</v>
      </c>
      <c r="D154" s="19" t="n">
        <v>62.8</v>
      </c>
      <c r="E154" s="23" t="n">
        <v>46296</v>
      </c>
    </row>
    <row r="155" customFormat="false" ht="15" hidden="false" customHeight="false" outlineLevel="0" collapsed="false">
      <c r="A155" s="21" t="s">
        <v>106</v>
      </c>
      <c r="B155" s="21" t="s">
        <v>107</v>
      </c>
      <c r="C155" s="21" t="s">
        <v>108</v>
      </c>
      <c r="D155" s="19" t="n">
        <v>41.04</v>
      </c>
      <c r="E155" s="23" t="n">
        <v>46296</v>
      </c>
    </row>
    <row r="156" customFormat="false" ht="15" hidden="false" customHeight="false" outlineLevel="0" collapsed="false">
      <c r="A156" s="21" t="s">
        <v>1118</v>
      </c>
      <c r="B156" s="21" t="s">
        <v>1119</v>
      </c>
      <c r="C156" s="21" t="s">
        <v>971</v>
      </c>
      <c r="D156" s="19" t="n">
        <v>1.69</v>
      </c>
      <c r="E156" s="23" t="n">
        <v>46296</v>
      </c>
    </row>
    <row r="157" customFormat="false" ht="15" hidden="false" customHeight="false" outlineLevel="0" collapsed="false">
      <c r="A157" s="21" t="s">
        <v>314</v>
      </c>
      <c r="B157" s="21" t="s">
        <v>315</v>
      </c>
      <c r="C157" s="21" t="s">
        <v>108</v>
      </c>
      <c r="D157" s="19" t="n">
        <v>11.35</v>
      </c>
      <c r="E157" s="23" t="n">
        <v>46296</v>
      </c>
    </row>
    <row r="158" customFormat="false" ht="15" hidden="false" customHeight="false" outlineLevel="0" collapsed="false">
      <c r="A158" s="21" t="s">
        <v>847</v>
      </c>
      <c r="B158" s="21" t="s">
        <v>848</v>
      </c>
      <c r="C158" s="21" t="s">
        <v>366</v>
      </c>
      <c r="D158" s="19" t="n">
        <v>39.94</v>
      </c>
      <c r="E158" s="23" t="n">
        <v>46296</v>
      </c>
    </row>
    <row r="159" customFormat="false" ht="15" hidden="false" customHeight="false" outlineLevel="0" collapsed="false">
      <c r="A159" s="21" t="s">
        <v>367</v>
      </c>
      <c r="B159" s="21" t="s">
        <v>368</v>
      </c>
      <c r="C159" s="21" t="s">
        <v>366</v>
      </c>
      <c r="D159" s="19" t="n">
        <v>34.88</v>
      </c>
      <c r="E159" s="23" t="n">
        <v>46296</v>
      </c>
    </row>
    <row r="160" customFormat="false" ht="15" hidden="false" customHeight="false" outlineLevel="0" collapsed="false">
      <c r="A160" s="21" t="s">
        <v>175</v>
      </c>
      <c r="B160" s="21" t="s">
        <v>176</v>
      </c>
      <c r="C160" s="21" t="s">
        <v>108</v>
      </c>
      <c r="D160" s="19" t="n">
        <v>16.08</v>
      </c>
      <c r="E160" s="23" t="n">
        <v>46296</v>
      </c>
    </row>
    <row r="161" customFormat="false" ht="15" hidden="false" customHeight="false" outlineLevel="0" collapsed="false">
      <c r="A161" s="21" t="s">
        <v>1086</v>
      </c>
      <c r="B161" s="21" t="s">
        <v>1087</v>
      </c>
      <c r="C161" s="21" t="s">
        <v>971</v>
      </c>
      <c r="D161" s="19" t="n">
        <v>32.27</v>
      </c>
      <c r="E161" s="23" t="n">
        <v>46296</v>
      </c>
    </row>
    <row r="162" customFormat="false" ht="15" hidden="false" customHeight="false" outlineLevel="0" collapsed="false">
      <c r="A162" s="21" t="s">
        <v>1278</v>
      </c>
      <c r="B162" s="21" t="s">
        <v>1279</v>
      </c>
      <c r="C162" s="21" t="s">
        <v>971</v>
      </c>
      <c r="D162" s="19" t="n">
        <v>103.62</v>
      </c>
      <c r="E162" s="23" t="n">
        <v>46296</v>
      </c>
    </row>
    <row r="163" customFormat="false" ht="15" hidden="false" customHeight="false" outlineLevel="0" collapsed="false">
      <c r="A163" s="21" t="s">
        <v>617</v>
      </c>
      <c r="B163" s="21" t="s">
        <v>618</v>
      </c>
      <c r="C163" s="21" t="s">
        <v>366</v>
      </c>
      <c r="D163" s="19" t="n">
        <v>103.55</v>
      </c>
      <c r="E163" s="23" t="n">
        <v>46296</v>
      </c>
    </row>
    <row r="164" customFormat="false" ht="15" hidden="false" customHeight="false" outlineLevel="0" collapsed="false">
      <c r="A164" s="21" t="s">
        <v>755</v>
      </c>
      <c r="B164" s="21" t="s">
        <v>756</v>
      </c>
      <c r="C164" s="21" t="s">
        <v>366</v>
      </c>
      <c r="D164" s="19" t="n">
        <v>9.85</v>
      </c>
      <c r="E164" s="23" t="n">
        <v>46296</v>
      </c>
    </row>
    <row r="165" customFormat="false" ht="15" hidden="false" customHeight="false" outlineLevel="0" collapsed="false">
      <c r="A165" s="21" t="s">
        <v>523</v>
      </c>
      <c r="B165" s="21" t="s">
        <v>524</v>
      </c>
      <c r="C165" s="21" t="s">
        <v>366</v>
      </c>
      <c r="D165" s="19" t="n">
        <v>11.67</v>
      </c>
      <c r="E165" s="23" t="n">
        <v>46296</v>
      </c>
    </row>
    <row r="166" customFormat="false" ht="15" hidden="false" customHeight="false" outlineLevel="0" collapsed="false">
      <c r="A166" s="21" t="s">
        <v>992</v>
      </c>
      <c r="B166" s="21" t="s">
        <v>993</v>
      </c>
      <c r="C166" s="21" t="s">
        <v>971</v>
      </c>
      <c r="D166" s="19" t="n">
        <v>5.78</v>
      </c>
      <c r="E166" s="23" t="n">
        <v>46296</v>
      </c>
    </row>
    <row r="167" customFormat="false" ht="15" hidden="false" customHeight="false" outlineLevel="0" collapsed="false">
      <c r="A167" s="21" t="s">
        <v>937</v>
      </c>
      <c r="B167" s="21" t="s">
        <v>938</v>
      </c>
      <c r="C167" s="21" t="s">
        <v>366</v>
      </c>
      <c r="D167" s="19" t="n">
        <v>4.76</v>
      </c>
      <c r="E167" s="23" t="n">
        <v>46296</v>
      </c>
    </row>
    <row r="168" customFormat="false" ht="15" hidden="false" customHeight="false" outlineLevel="0" collapsed="false">
      <c r="A168" s="21" t="s">
        <v>1398</v>
      </c>
      <c r="B168" s="21" t="s">
        <v>1399</v>
      </c>
      <c r="C168" s="21" t="s">
        <v>971</v>
      </c>
      <c r="D168" s="19" t="n">
        <v>1.09</v>
      </c>
      <c r="E168" s="23" t="n">
        <v>46296</v>
      </c>
    </row>
    <row r="169" customFormat="false" ht="15" hidden="false" customHeight="false" outlineLevel="0" collapsed="false">
      <c r="A169" s="21" t="s">
        <v>397</v>
      </c>
      <c r="B169" s="21" t="s">
        <v>398</v>
      </c>
      <c r="C169" s="21" t="s">
        <v>366</v>
      </c>
      <c r="D169" s="19" t="n">
        <v>198</v>
      </c>
      <c r="E169" s="23" t="n">
        <v>46296</v>
      </c>
    </row>
    <row r="170" customFormat="false" ht="15" hidden="false" customHeight="false" outlineLevel="0" collapsed="false">
      <c r="A170" s="21" t="s">
        <v>1140</v>
      </c>
      <c r="B170" s="21" t="s">
        <v>1141</v>
      </c>
      <c r="C170" s="21" t="s">
        <v>971</v>
      </c>
      <c r="D170" s="19" t="n">
        <v>3.6</v>
      </c>
      <c r="E170" s="23" t="n">
        <v>46296</v>
      </c>
    </row>
    <row r="171" customFormat="false" ht="15" hidden="false" customHeight="false" outlineLevel="0" collapsed="false">
      <c r="A171" s="21" t="s">
        <v>789</v>
      </c>
      <c r="B171" s="21" t="s">
        <v>790</v>
      </c>
      <c r="C171" s="21" t="s">
        <v>366</v>
      </c>
      <c r="D171" s="19" t="n">
        <v>5.09</v>
      </c>
      <c r="E171" s="23" t="n">
        <v>46296</v>
      </c>
    </row>
    <row r="172" customFormat="false" ht="15" hidden="false" customHeight="false" outlineLevel="0" collapsed="false">
      <c r="A172" s="21" t="s">
        <v>659</v>
      </c>
      <c r="B172" s="21" t="s">
        <v>660</v>
      </c>
      <c r="C172" s="21" t="s">
        <v>366</v>
      </c>
      <c r="D172" s="19" t="n">
        <v>11.83</v>
      </c>
      <c r="E172" s="23" t="n">
        <v>46296</v>
      </c>
    </row>
    <row r="173" customFormat="false" ht="15" hidden="false" customHeight="false" outlineLevel="0" collapsed="false">
      <c r="A173" s="21" t="s">
        <v>791</v>
      </c>
      <c r="B173" s="21" t="s">
        <v>792</v>
      </c>
      <c r="C173" s="21" t="s">
        <v>366</v>
      </c>
      <c r="D173" s="19" t="n">
        <v>74.5</v>
      </c>
      <c r="E173" s="23" t="n">
        <v>46296</v>
      </c>
    </row>
    <row r="174" customFormat="false" ht="15" hidden="false" customHeight="false" outlineLevel="0" collapsed="false">
      <c r="A174" s="21" t="s">
        <v>401</v>
      </c>
      <c r="B174" s="21" t="s">
        <v>402</v>
      </c>
      <c r="C174" s="21" t="s">
        <v>366</v>
      </c>
      <c r="D174" s="19" t="n">
        <v>40.62</v>
      </c>
      <c r="E174" s="23" t="n">
        <v>46296</v>
      </c>
    </row>
    <row r="175" customFormat="false" ht="15" hidden="false" customHeight="false" outlineLevel="0" collapsed="false">
      <c r="A175" s="21" t="s">
        <v>1264</v>
      </c>
      <c r="B175" s="21" t="s">
        <v>1265</v>
      </c>
      <c r="C175" s="21" t="s">
        <v>971</v>
      </c>
      <c r="D175" s="19" t="n">
        <v>2.09</v>
      </c>
      <c r="E175" s="23" t="n">
        <v>46296</v>
      </c>
    </row>
    <row r="176" customFormat="false" ht="15" hidden="false" customHeight="false" outlineLevel="0" collapsed="false">
      <c r="A176" s="21" t="s">
        <v>1286</v>
      </c>
      <c r="B176" s="21" t="s">
        <v>1287</v>
      </c>
      <c r="C176" s="21" t="s">
        <v>971</v>
      </c>
      <c r="D176" s="19" t="n">
        <v>2.58</v>
      </c>
      <c r="E176" s="23" t="n">
        <v>46296</v>
      </c>
    </row>
    <row r="177" customFormat="false" ht="15" hidden="false" customHeight="false" outlineLevel="0" collapsed="false">
      <c r="A177" s="21" t="s">
        <v>567</v>
      </c>
      <c r="B177" s="21" t="s">
        <v>568</v>
      </c>
      <c r="C177" s="21" t="s">
        <v>366</v>
      </c>
      <c r="D177" s="19" t="n">
        <v>5.56</v>
      </c>
      <c r="E177" s="23" t="n">
        <v>46296</v>
      </c>
    </row>
    <row r="178" customFormat="false" ht="15" hidden="false" customHeight="false" outlineLevel="0" collapsed="false">
      <c r="A178" s="21" t="s">
        <v>611</v>
      </c>
      <c r="B178" s="21" t="s">
        <v>612</v>
      </c>
      <c r="C178" s="21" t="s">
        <v>366</v>
      </c>
      <c r="D178" s="19" t="n">
        <v>88.93</v>
      </c>
      <c r="E178" s="23" t="n">
        <v>46296</v>
      </c>
    </row>
    <row r="179" customFormat="false" ht="15" hidden="false" customHeight="false" outlineLevel="0" collapsed="false">
      <c r="A179" s="21" t="s">
        <v>322</v>
      </c>
      <c r="B179" s="21" t="s">
        <v>323</v>
      </c>
      <c r="C179" s="21" t="s">
        <v>108</v>
      </c>
      <c r="D179" s="19" t="n">
        <v>6.84</v>
      </c>
      <c r="E179" s="23" t="n">
        <v>46296</v>
      </c>
    </row>
    <row r="180" customFormat="false" ht="15" hidden="false" customHeight="false" outlineLevel="0" collapsed="false">
      <c r="A180" s="21" t="s">
        <v>1162</v>
      </c>
      <c r="B180" s="21" t="s">
        <v>1163</v>
      </c>
      <c r="C180" s="21" t="s">
        <v>971</v>
      </c>
      <c r="D180" s="19" t="n">
        <v>6.81</v>
      </c>
      <c r="E180" s="23" t="n">
        <v>46296</v>
      </c>
    </row>
    <row r="181" customFormat="false" ht="15" hidden="false" customHeight="false" outlineLevel="0" collapsed="false">
      <c r="A181" s="21" t="s">
        <v>248</v>
      </c>
      <c r="B181" s="21" t="s">
        <v>249</v>
      </c>
      <c r="C181" s="21" t="s">
        <v>108</v>
      </c>
      <c r="D181" s="19" t="n">
        <v>221.44</v>
      </c>
      <c r="E181" s="23" t="n">
        <v>46296</v>
      </c>
    </row>
    <row r="182" customFormat="false" ht="15" hidden="false" customHeight="false" outlineLevel="0" collapsed="false">
      <c r="A182" s="21" t="s">
        <v>231</v>
      </c>
      <c r="B182" s="21" t="s">
        <v>232</v>
      </c>
      <c r="C182" s="21" t="s">
        <v>108</v>
      </c>
      <c r="D182" s="19" t="n">
        <v>33.25</v>
      </c>
      <c r="E182" s="23" t="n">
        <v>46296</v>
      </c>
    </row>
    <row r="183" customFormat="false" ht="15" hidden="false" customHeight="false" outlineLevel="0" collapsed="false">
      <c r="A183" s="21" t="s">
        <v>561</v>
      </c>
      <c r="B183" s="21" t="s">
        <v>562</v>
      </c>
      <c r="C183" s="21" t="s">
        <v>366</v>
      </c>
      <c r="D183" s="19" t="n">
        <v>34.62</v>
      </c>
      <c r="E183" s="23" t="n">
        <v>46296</v>
      </c>
    </row>
    <row r="184" customFormat="false" ht="15" hidden="false" customHeight="false" outlineLevel="0" collapsed="false">
      <c r="A184" s="21" t="s">
        <v>1094</v>
      </c>
      <c r="B184" s="21" t="s">
        <v>1095</v>
      </c>
      <c r="C184" s="21" t="s">
        <v>971</v>
      </c>
      <c r="D184" s="19" t="n">
        <v>132.3</v>
      </c>
      <c r="E184" s="23" t="n">
        <v>46296</v>
      </c>
    </row>
    <row r="185" customFormat="false" ht="15" hidden="false" customHeight="false" outlineLevel="0" collapsed="false">
      <c r="A185" s="21" t="s">
        <v>637</v>
      </c>
      <c r="B185" s="21" t="s">
        <v>638</v>
      </c>
      <c r="C185" s="21" t="s">
        <v>366</v>
      </c>
      <c r="D185" s="19" t="n">
        <v>11.99</v>
      </c>
      <c r="E185" s="23" t="n">
        <v>46296</v>
      </c>
    </row>
    <row r="186" customFormat="false" ht="15" hidden="false" customHeight="false" outlineLevel="0" collapsed="false">
      <c r="A186" s="21" t="s">
        <v>4318</v>
      </c>
      <c r="B186" s="21" t="s">
        <v>4319</v>
      </c>
      <c r="C186" s="21"/>
      <c r="D186" s="19" t="n">
        <v>185.61</v>
      </c>
      <c r="E186" s="23" t="n">
        <v>46296</v>
      </c>
    </row>
    <row r="187" customFormat="false" ht="15" hidden="false" customHeight="false" outlineLevel="0" collapsed="false">
      <c r="A187" s="21" t="s">
        <v>1046</v>
      </c>
      <c r="B187" s="21" t="s">
        <v>1047</v>
      </c>
      <c r="C187" s="21" t="s">
        <v>971</v>
      </c>
      <c r="D187" s="19" t="n">
        <v>4.18</v>
      </c>
      <c r="E187" s="23" t="n">
        <v>46296</v>
      </c>
    </row>
    <row r="188" customFormat="false" ht="15" hidden="false" customHeight="false" outlineLevel="0" collapsed="false">
      <c r="A188" s="21" t="s">
        <v>4320</v>
      </c>
      <c r="B188" s="21" t="s">
        <v>1237</v>
      </c>
      <c r="C188" s="21" t="s">
        <v>971</v>
      </c>
      <c r="D188" s="19" t="n">
        <v>55.95</v>
      </c>
      <c r="E188" s="23" t="n">
        <v>46296</v>
      </c>
    </row>
    <row r="189" customFormat="false" ht="15" hidden="false" customHeight="false" outlineLevel="0" collapsed="false">
      <c r="A189" s="21" t="s">
        <v>4321</v>
      </c>
      <c r="B189" s="21" t="s">
        <v>4322</v>
      </c>
      <c r="C189" s="21"/>
      <c r="D189" s="19" t="n">
        <v>96.28</v>
      </c>
      <c r="E189" s="23" t="n">
        <v>46296</v>
      </c>
    </row>
    <row r="190" customFormat="false" ht="15" hidden="false" customHeight="false" outlineLevel="0" collapsed="false">
      <c r="A190" s="21" t="s">
        <v>302</v>
      </c>
      <c r="B190" s="21" t="s">
        <v>303</v>
      </c>
      <c r="C190" s="21" t="s">
        <v>108</v>
      </c>
      <c r="D190" s="19" t="n">
        <v>41.38</v>
      </c>
      <c r="E190" s="23" t="n">
        <v>46296</v>
      </c>
    </row>
    <row r="191" customFormat="false" ht="15" hidden="false" customHeight="false" outlineLevel="0" collapsed="false">
      <c r="A191" s="21" t="s">
        <v>821</v>
      </c>
      <c r="B191" s="21" t="s">
        <v>822</v>
      </c>
      <c r="C191" s="21" t="s">
        <v>366</v>
      </c>
      <c r="D191" s="19" t="n">
        <v>66.73</v>
      </c>
      <c r="E191" s="23" t="n">
        <v>46296</v>
      </c>
    </row>
    <row r="192" customFormat="false" ht="15" hidden="false" customHeight="false" outlineLevel="0" collapsed="false">
      <c r="A192" s="21" t="s">
        <v>4323</v>
      </c>
      <c r="B192" s="21" t="s">
        <v>4324</v>
      </c>
      <c r="C192" s="21"/>
      <c r="D192" s="19" t="n">
        <v>26.71</v>
      </c>
      <c r="E192" s="23" t="n">
        <v>46296</v>
      </c>
    </row>
    <row r="193" customFormat="false" ht="15" hidden="false" customHeight="false" outlineLevel="0" collapsed="false">
      <c r="A193" s="21" t="s">
        <v>453</v>
      </c>
      <c r="B193" s="21" t="s">
        <v>454</v>
      </c>
      <c r="C193" s="21" t="s">
        <v>366</v>
      </c>
      <c r="D193" s="19" t="n">
        <v>29.5</v>
      </c>
      <c r="E193" s="23" t="n">
        <v>46296</v>
      </c>
    </row>
    <row r="194" customFormat="false" ht="15" hidden="false" customHeight="false" outlineLevel="0" collapsed="false">
      <c r="A194" s="21" t="s">
        <v>1052</v>
      </c>
      <c r="B194" s="21" t="s">
        <v>1053</v>
      </c>
      <c r="C194" s="21" t="s">
        <v>971</v>
      </c>
      <c r="D194" s="19" t="n">
        <v>14.5</v>
      </c>
      <c r="E194" s="23" t="n">
        <v>46296</v>
      </c>
    </row>
    <row r="195" customFormat="false" ht="15" hidden="false" customHeight="false" outlineLevel="0" collapsed="false">
      <c r="A195" s="21" t="s">
        <v>1320</v>
      </c>
      <c r="B195" s="21" t="s">
        <v>1321</v>
      </c>
      <c r="C195" s="21" t="s">
        <v>971</v>
      </c>
      <c r="D195" s="19" t="n">
        <v>5.7</v>
      </c>
      <c r="E195" s="23" t="n">
        <v>46296</v>
      </c>
    </row>
    <row r="196" customFormat="false" ht="15" hidden="false" customHeight="false" outlineLevel="0" collapsed="false">
      <c r="A196" s="21" t="s">
        <v>601</v>
      </c>
      <c r="B196" s="21" t="s">
        <v>602</v>
      </c>
      <c r="C196" s="21" t="s">
        <v>366</v>
      </c>
      <c r="D196" s="19" t="n">
        <v>5.86</v>
      </c>
      <c r="E196" s="23" t="n">
        <v>46296</v>
      </c>
    </row>
    <row r="197" customFormat="false" ht="15" hidden="false" customHeight="false" outlineLevel="0" collapsed="false">
      <c r="A197" s="21" t="s">
        <v>491</v>
      </c>
      <c r="B197" s="21" t="s">
        <v>492</v>
      </c>
      <c r="C197" s="21" t="s">
        <v>366</v>
      </c>
      <c r="D197" s="19" t="n">
        <v>12.7</v>
      </c>
      <c r="E197" s="23" t="n">
        <v>46296</v>
      </c>
    </row>
    <row r="198" customFormat="false" ht="15" hidden="false" customHeight="false" outlineLevel="0" collapsed="false">
      <c r="A198" s="21" t="s">
        <v>446</v>
      </c>
      <c r="B198" s="21" t="s">
        <v>447</v>
      </c>
      <c r="C198" s="21" t="s">
        <v>366</v>
      </c>
      <c r="D198" s="19" t="n">
        <v>51.79</v>
      </c>
      <c r="E198" s="23" t="n">
        <v>46296</v>
      </c>
    </row>
    <row r="199" customFormat="false" ht="15" hidden="false" customHeight="false" outlineLevel="0" collapsed="false">
      <c r="A199" s="21" t="s">
        <v>4325</v>
      </c>
      <c r="B199" s="21" t="s">
        <v>4326</v>
      </c>
      <c r="C199" s="21"/>
      <c r="D199" s="19" t="n">
        <v>141.68</v>
      </c>
      <c r="E199" s="23" t="n">
        <v>46296</v>
      </c>
    </row>
    <row r="200" customFormat="false" ht="15" hidden="false" customHeight="false" outlineLevel="0" collapsed="false">
      <c r="A200" s="21" t="s">
        <v>571</v>
      </c>
      <c r="B200" s="21" t="s">
        <v>572</v>
      </c>
      <c r="C200" s="21" t="s">
        <v>366</v>
      </c>
      <c r="D200" s="19" t="n">
        <v>49.85</v>
      </c>
      <c r="E200" s="23" t="n">
        <v>46296</v>
      </c>
    </row>
    <row r="201" customFormat="false" ht="15" hidden="false" customHeight="false" outlineLevel="0" collapsed="false">
      <c r="A201" s="21" t="s">
        <v>1306</v>
      </c>
      <c r="B201" s="21" t="s">
        <v>1307</v>
      </c>
      <c r="C201" s="21" t="s">
        <v>971</v>
      </c>
      <c r="D201" s="19" t="n">
        <v>3.38</v>
      </c>
      <c r="E201" s="23" t="n">
        <v>46296</v>
      </c>
    </row>
    <row r="202" customFormat="false" ht="15" hidden="false" customHeight="false" outlineLevel="0" collapsed="false">
      <c r="A202" s="21" t="s">
        <v>318</v>
      </c>
      <c r="B202" s="21" t="s">
        <v>319</v>
      </c>
      <c r="C202" s="21" t="s">
        <v>108</v>
      </c>
      <c r="D202" s="19" t="n">
        <v>8.28</v>
      </c>
      <c r="E202" s="23" t="n">
        <v>46296</v>
      </c>
    </row>
    <row r="203" customFormat="false" ht="15" hidden="false" customHeight="false" outlineLevel="0" collapsed="false">
      <c r="A203" s="21" t="s">
        <v>4327</v>
      </c>
      <c r="B203" s="21" t="s">
        <v>4328</v>
      </c>
      <c r="C203" s="21"/>
      <c r="D203" s="19" t="n">
        <v>168.73</v>
      </c>
      <c r="E203" s="23" t="n">
        <v>46296</v>
      </c>
    </row>
    <row r="204" customFormat="false" ht="15" hidden="false" customHeight="false" outlineLevel="0" collapsed="false">
      <c r="A204" s="21" t="s">
        <v>1168</v>
      </c>
      <c r="B204" s="21" t="s">
        <v>1169</v>
      </c>
      <c r="C204" s="21" t="s">
        <v>971</v>
      </c>
      <c r="D204" s="19" t="n">
        <v>19.85</v>
      </c>
      <c r="E204" s="23" t="n">
        <v>46296</v>
      </c>
    </row>
    <row r="205" customFormat="false" ht="15" hidden="false" customHeight="false" outlineLevel="0" collapsed="false">
      <c r="A205" s="21" t="s">
        <v>998</v>
      </c>
      <c r="B205" s="21" t="s">
        <v>999</v>
      </c>
      <c r="C205" s="21" t="s">
        <v>971</v>
      </c>
      <c r="D205" s="19" t="n">
        <v>14.68</v>
      </c>
      <c r="E205" s="23" t="n">
        <v>46296</v>
      </c>
    </row>
    <row r="206" customFormat="false" ht="15" hidden="false" customHeight="false" outlineLevel="0" collapsed="false">
      <c r="A206" s="21" t="s">
        <v>4329</v>
      </c>
      <c r="B206" s="21" t="s">
        <v>4330</v>
      </c>
      <c r="C206" s="21"/>
      <c r="D206" s="19" t="n">
        <v>65.03</v>
      </c>
      <c r="E206" s="23" t="n">
        <v>46296</v>
      </c>
    </row>
    <row r="207" customFormat="false" ht="15" hidden="false" customHeight="false" outlineLevel="0" collapsed="false">
      <c r="A207" s="21" t="s">
        <v>1058</v>
      </c>
      <c r="B207" s="21" t="s">
        <v>1059</v>
      </c>
      <c r="C207" s="21" t="s">
        <v>971</v>
      </c>
      <c r="D207" s="19" t="n">
        <v>87.18</v>
      </c>
      <c r="E207" s="23" t="n">
        <v>46296</v>
      </c>
    </row>
    <row r="208" customFormat="false" ht="15" hidden="false" customHeight="false" outlineLevel="0" collapsed="false">
      <c r="A208" s="21" t="s">
        <v>1228</v>
      </c>
      <c r="B208" s="21" t="s">
        <v>1229</v>
      </c>
      <c r="C208" s="21" t="s">
        <v>971</v>
      </c>
      <c r="D208" s="19" t="n">
        <v>76.36</v>
      </c>
      <c r="E208" s="23" t="n">
        <v>46296</v>
      </c>
    </row>
    <row r="209" customFormat="false" ht="15" hidden="false" customHeight="false" outlineLevel="0" collapsed="false">
      <c r="A209" s="21" t="s">
        <v>1392</v>
      </c>
      <c r="B209" s="21" t="s">
        <v>1393</v>
      </c>
      <c r="C209" s="21" t="s">
        <v>971</v>
      </c>
      <c r="D209" s="19" t="n">
        <v>677.56</v>
      </c>
      <c r="E209" s="23" t="n">
        <v>46296</v>
      </c>
    </row>
    <row r="210" customFormat="false" ht="15" hidden="false" customHeight="false" outlineLevel="0" collapsed="false">
      <c r="A210" s="21" t="s">
        <v>591</v>
      </c>
      <c r="B210" s="21" t="s">
        <v>592</v>
      </c>
      <c r="C210" s="21" t="s">
        <v>366</v>
      </c>
      <c r="D210" s="19" t="n">
        <v>7.24</v>
      </c>
      <c r="E210" s="23" t="n">
        <v>46296</v>
      </c>
    </row>
    <row r="211" customFormat="false" ht="15" hidden="false" customHeight="false" outlineLevel="0" collapsed="false">
      <c r="A211" s="21" t="s">
        <v>988</v>
      </c>
      <c r="B211" s="21" t="s">
        <v>989</v>
      </c>
      <c r="C211" s="21" t="s">
        <v>971</v>
      </c>
      <c r="D211" s="19" t="n">
        <v>1171.72</v>
      </c>
      <c r="E211" s="23" t="n">
        <v>46296</v>
      </c>
    </row>
    <row r="212" customFormat="false" ht="15" hidden="false" customHeight="false" outlineLevel="0" collapsed="false">
      <c r="A212" s="21" t="s">
        <v>149</v>
      </c>
      <c r="B212" s="21" t="s">
        <v>150</v>
      </c>
      <c r="C212" s="21" t="s">
        <v>108</v>
      </c>
      <c r="D212" s="19" t="n">
        <v>99.34</v>
      </c>
      <c r="E212" s="23" t="n">
        <v>46296</v>
      </c>
    </row>
    <row r="213" customFormat="false" ht="15" hidden="false" customHeight="false" outlineLevel="0" collapsed="false">
      <c r="A213" s="21" t="s">
        <v>1310</v>
      </c>
      <c r="B213" s="21" t="s">
        <v>1311</v>
      </c>
      <c r="C213" s="21" t="s">
        <v>971</v>
      </c>
      <c r="D213" s="19" t="n">
        <v>48.35</v>
      </c>
      <c r="E213" s="23" t="n">
        <v>46296</v>
      </c>
    </row>
    <row r="214" customFormat="false" ht="15" hidden="false" customHeight="false" outlineLevel="0" collapsed="false">
      <c r="A214" s="21" t="s">
        <v>298</v>
      </c>
      <c r="B214" s="21" t="s">
        <v>299</v>
      </c>
      <c r="C214" s="21" t="s">
        <v>108</v>
      </c>
      <c r="D214" s="19" t="n">
        <v>71.86</v>
      </c>
      <c r="E214" s="23" t="n">
        <v>46296</v>
      </c>
    </row>
    <row r="215" customFormat="false" ht="15" hidden="false" customHeight="false" outlineLevel="0" collapsed="false">
      <c r="A215" s="21" t="s">
        <v>921</v>
      </c>
      <c r="B215" s="21" t="s">
        <v>922</v>
      </c>
      <c r="C215" s="21" t="s">
        <v>366</v>
      </c>
      <c r="D215" s="19" t="n">
        <v>25.55</v>
      </c>
      <c r="E215" s="23" t="n">
        <v>46296</v>
      </c>
    </row>
    <row r="216" customFormat="false" ht="15" hidden="false" customHeight="false" outlineLevel="0" collapsed="false">
      <c r="A216" s="21" t="s">
        <v>765</v>
      </c>
      <c r="B216" s="21" t="s">
        <v>766</v>
      </c>
      <c r="C216" s="21" t="s">
        <v>366</v>
      </c>
      <c r="D216" s="19" t="n">
        <v>15.07</v>
      </c>
      <c r="E216" s="23" t="n">
        <v>46296</v>
      </c>
    </row>
    <row r="217" customFormat="false" ht="15" hidden="false" customHeight="false" outlineLevel="0" collapsed="false">
      <c r="A217" s="21" t="s">
        <v>1338</v>
      </c>
      <c r="B217" s="21" t="s">
        <v>1339</v>
      </c>
      <c r="C217" s="21" t="s">
        <v>971</v>
      </c>
      <c r="D217" s="19" t="n">
        <v>159.89</v>
      </c>
      <c r="E217" s="23" t="n">
        <v>46296</v>
      </c>
    </row>
    <row r="218" customFormat="false" ht="15" hidden="false" customHeight="false" outlineLevel="0" collapsed="false">
      <c r="A218" s="21" t="s">
        <v>1198</v>
      </c>
      <c r="B218" s="21" t="s">
        <v>1199</v>
      </c>
      <c r="C218" s="21" t="s">
        <v>971</v>
      </c>
      <c r="D218" s="19" t="n">
        <v>2.22</v>
      </c>
      <c r="E218" s="23" t="n">
        <v>46296</v>
      </c>
    </row>
    <row r="219" customFormat="false" ht="15" hidden="false" customHeight="false" outlineLevel="0" collapsed="false">
      <c r="A219" s="21" t="s">
        <v>414</v>
      </c>
      <c r="B219" s="21" t="s">
        <v>415</v>
      </c>
      <c r="C219" s="21" t="s">
        <v>366</v>
      </c>
      <c r="D219" s="19" t="n">
        <v>7.73</v>
      </c>
      <c r="E219" s="23" t="n">
        <v>46296</v>
      </c>
    </row>
    <row r="220" customFormat="false" ht="15" hidden="false" customHeight="false" outlineLevel="0" collapsed="false">
      <c r="A220" s="21" t="s">
        <v>199</v>
      </c>
      <c r="B220" s="21" t="s">
        <v>200</v>
      </c>
      <c r="C220" s="21" t="s">
        <v>108</v>
      </c>
      <c r="D220" s="19" t="n">
        <v>7.08</v>
      </c>
      <c r="E220" s="23" t="n">
        <v>46296</v>
      </c>
    </row>
    <row r="221" customFormat="false" ht="15" hidden="false" customHeight="false" outlineLevel="0" collapsed="false">
      <c r="A221" s="21" t="s">
        <v>633</v>
      </c>
      <c r="B221" s="21" t="s">
        <v>634</v>
      </c>
      <c r="C221" s="21" t="s">
        <v>366</v>
      </c>
      <c r="D221" s="19" t="n">
        <v>13.57</v>
      </c>
      <c r="E221" s="23" t="n">
        <v>46296</v>
      </c>
    </row>
    <row r="222" customFormat="false" ht="15" hidden="false" customHeight="false" outlineLevel="0" collapsed="false">
      <c r="A222" s="21" t="s">
        <v>563</v>
      </c>
      <c r="B222" s="21" t="s">
        <v>564</v>
      </c>
      <c r="C222" s="21" t="s">
        <v>366</v>
      </c>
      <c r="D222" s="19" t="n">
        <v>14.99</v>
      </c>
      <c r="E222" s="23" t="n">
        <v>46296</v>
      </c>
    </row>
    <row r="223" customFormat="false" ht="15" hidden="false" customHeight="false" outlineLevel="0" collapsed="false">
      <c r="A223" s="21" t="s">
        <v>233</v>
      </c>
      <c r="B223" s="21" t="s">
        <v>234</v>
      </c>
      <c r="C223" s="21" t="s">
        <v>108</v>
      </c>
      <c r="D223" s="19" t="n">
        <v>45.55</v>
      </c>
      <c r="E223" s="23" t="n">
        <v>46296</v>
      </c>
    </row>
    <row r="224" customFormat="false" ht="15" hidden="false" customHeight="false" outlineLevel="0" collapsed="false">
      <c r="A224" s="21" t="s">
        <v>641</v>
      </c>
      <c r="B224" s="21" t="s">
        <v>642</v>
      </c>
      <c r="C224" s="21" t="s">
        <v>366</v>
      </c>
      <c r="D224" s="19" t="n">
        <v>17.42</v>
      </c>
      <c r="E224" s="23" t="n">
        <v>46296</v>
      </c>
    </row>
    <row r="225" customFormat="false" ht="15" hidden="false" customHeight="false" outlineLevel="0" collapsed="false">
      <c r="A225" s="21" t="s">
        <v>1142</v>
      </c>
      <c r="B225" s="21" t="s">
        <v>1143</v>
      </c>
      <c r="C225" s="21" t="s">
        <v>971</v>
      </c>
      <c r="D225" s="19" t="n">
        <v>2.42</v>
      </c>
      <c r="E225" s="23" t="n">
        <v>46296</v>
      </c>
    </row>
    <row r="226" customFormat="false" ht="15" hidden="false" customHeight="false" outlineLevel="0" collapsed="false">
      <c r="A226" s="21" t="s">
        <v>1160</v>
      </c>
      <c r="B226" s="21" t="s">
        <v>1161</v>
      </c>
      <c r="C226" s="21" t="s">
        <v>971</v>
      </c>
      <c r="D226" s="19" t="n">
        <v>7.97</v>
      </c>
      <c r="E226" s="23" t="n">
        <v>46296</v>
      </c>
    </row>
    <row r="227" customFormat="false" ht="15" hidden="false" customHeight="false" outlineLevel="0" collapsed="false">
      <c r="A227" s="21" t="s">
        <v>969</v>
      </c>
      <c r="B227" s="21" t="s">
        <v>970</v>
      </c>
      <c r="C227" s="21" t="s">
        <v>971</v>
      </c>
      <c r="D227" s="19" t="n">
        <v>77.47</v>
      </c>
      <c r="E227" s="23" t="n">
        <v>46296</v>
      </c>
    </row>
    <row r="228" customFormat="false" ht="15" hidden="false" customHeight="false" outlineLevel="0" collapsed="false">
      <c r="A228" s="21" t="s">
        <v>1396</v>
      </c>
      <c r="B228" s="21" t="s">
        <v>1397</v>
      </c>
      <c r="C228" s="21" t="s">
        <v>971</v>
      </c>
      <c r="D228" s="19" t="n">
        <v>6.31</v>
      </c>
      <c r="E228" s="23" t="n">
        <v>46296</v>
      </c>
    </row>
    <row r="229" customFormat="false" ht="15" hidden="false" customHeight="false" outlineLevel="0" collapsed="false">
      <c r="A229" s="21" t="s">
        <v>855</v>
      </c>
      <c r="B229" s="21" t="s">
        <v>856</v>
      </c>
      <c r="C229" s="21" t="s">
        <v>366</v>
      </c>
      <c r="D229" s="19" t="n">
        <v>4.8</v>
      </c>
      <c r="E229" s="23" t="n">
        <v>46296</v>
      </c>
    </row>
    <row r="230" customFormat="false" ht="15" hidden="false" customHeight="false" outlineLevel="0" collapsed="false">
      <c r="A230" s="21" t="s">
        <v>629</v>
      </c>
      <c r="B230" s="21" t="s">
        <v>630</v>
      </c>
      <c r="C230" s="21" t="s">
        <v>366</v>
      </c>
      <c r="D230" s="19" t="n">
        <v>17.52</v>
      </c>
      <c r="E230" s="23" t="n">
        <v>46296</v>
      </c>
    </row>
    <row r="231" customFormat="false" ht="15" hidden="false" customHeight="false" outlineLevel="0" collapsed="false">
      <c r="A231" s="21" t="s">
        <v>597</v>
      </c>
      <c r="B231" s="21" t="s">
        <v>598</v>
      </c>
      <c r="C231" s="21" t="s">
        <v>366</v>
      </c>
      <c r="D231" s="19" t="n">
        <v>19.18</v>
      </c>
      <c r="E231" s="23" t="n">
        <v>46296</v>
      </c>
    </row>
    <row r="232" customFormat="false" ht="15" hidden="false" customHeight="false" outlineLevel="0" collapsed="false">
      <c r="A232" s="21" t="s">
        <v>1330</v>
      </c>
      <c r="B232" s="21" t="s">
        <v>1331</v>
      </c>
      <c r="C232" s="21" t="s">
        <v>971</v>
      </c>
      <c r="D232" s="19" t="n">
        <v>38.28</v>
      </c>
      <c r="E232" s="23" t="n">
        <v>46296</v>
      </c>
    </row>
    <row r="233" customFormat="false" ht="15" hidden="false" customHeight="false" outlineLevel="0" collapsed="false">
      <c r="A233" s="21" t="s">
        <v>691</v>
      </c>
      <c r="B233" s="21" t="s">
        <v>692</v>
      </c>
      <c r="C233" s="21" t="s">
        <v>366</v>
      </c>
      <c r="D233" s="19" t="n">
        <v>127.24</v>
      </c>
      <c r="E233" s="23" t="n">
        <v>46296</v>
      </c>
    </row>
    <row r="234" customFormat="false" ht="15" hidden="false" customHeight="false" outlineLevel="0" collapsed="false">
      <c r="A234" s="21" t="s">
        <v>1186</v>
      </c>
      <c r="B234" s="21" t="s">
        <v>1187</v>
      </c>
      <c r="C234" s="21" t="s">
        <v>971</v>
      </c>
      <c r="D234" s="19" t="n">
        <v>399.25</v>
      </c>
      <c r="E234" s="23" t="n">
        <v>46296</v>
      </c>
    </row>
    <row r="235" customFormat="false" ht="15" hidden="false" customHeight="false" outlineLevel="0" collapsed="false">
      <c r="A235" s="21" t="s">
        <v>1212</v>
      </c>
      <c r="B235" s="21" t="s">
        <v>1213</v>
      </c>
      <c r="C235" s="21" t="s">
        <v>971</v>
      </c>
      <c r="D235" s="19" t="n">
        <v>2.88</v>
      </c>
      <c r="E235" s="23" t="n">
        <v>46296</v>
      </c>
    </row>
    <row r="236" customFormat="false" ht="15" hidden="false" customHeight="false" outlineLevel="0" collapsed="false">
      <c r="A236" s="21" t="s">
        <v>1164</v>
      </c>
      <c r="B236" s="21" t="s">
        <v>1165</v>
      </c>
      <c r="C236" s="21" t="s">
        <v>971</v>
      </c>
      <c r="D236" s="19" t="n">
        <v>132.77</v>
      </c>
      <c r="E236" s="23" t="n">
        <v>46296</v>
      </c>
    </row>
    <row r="237" customFormat="false" ht="15" hidden="false" customHeight="false" outlineLevel="0" collapsed="false">
      <c r="A237" s="21" t="s">
        <v>1218</v>
      </c>
      <c r="B237" s="21" t="s">
        <v>1219</v>
      </c>
      <c r="C237" s="21" t="s">
        <v>971</v>
      </c>
      <c r="D237" s="19" t="n">
        <v>3.32</v>
      </c>
      <c r="E237" s="23" t="n">
        <v>46296</v>
      </c>
    </row>
    <row r="238" customFormat="false" ht="15" hidden="false" customHeight="false" outlineLevel="0" collapsed="false">
      <c r="A238" s="21" t="s">
        <v>1314</v>
      </c>
      <c r="B238" s="21" t="s">
        <v>1315</v>
      </c>
      <c r="C238" s="21" t="s">
        <v>971</v>
      </c>
      <c r="D238" s="19" t="n">
        <v>56.1</v>
      </c>
      <c r="E238" s="23" t="n">
        <v>46296</v>
      </c>
    </row>
    <row r="239" customFormat="false" ht="15" hidden="false" customHeight="false" outlineLevel="0" collapsed="false">
      <c r="A239" s="21" t="s">
        <v>254</v>
      </c>
      <c r="B239" s="21" t="s">
        <v>255</v>
      </c>
      <c r="C239" s="21" t="s">
        <v>108</v>
      </c>
      <c r="D239" s="19" t="n">
        <v>8.46</v>
      </c>
      <c r="E239" s="23" t="n">
        <v>46296</v>
      </c>
    </row>
    <row r="240" customFormat="false" ht="15" hidden="false" customHeight="false" outlineLevel="0" collapsed="false">
      <c r="A240" s="21" t="s">
        <v>358</v>
      </c>
      <c r="B240" s="21" t="s">
        <v>359</v>
      </c>
      <c r="C240" s="21" t="s">
        <v>108</v>
      </c>
      <c r="D240" s="19" t="n">
        <v>61.8</v>
      </c>
      <c r="E240" s="23" t="n">
        <v>46296</v>
      </c>
    </row>
    <row r="241" customFormat="false" ht="15" hidden="false" customHeight="false" outlineLevel="0" collapsed="false">
      <c r="A241" s="21" t="s">
        <v>891</v>
      </c>
      <c r="B241" s="21" t="s">
        <v>892</v>
      </c>
      <c r="C241" s="21" t="s">
        <v>366</v>
      </c>
      <c r="D241" s="19" t="n">
        <v>56.44</v>
      </c>
      <c r="E241" s="23" t="n">
        <v>46296</v>
      </c>
    </row>
    <row r="242" customFormat="false" ht="15" hidden="false" customHeight="false" outlineLevel="0" collapsed="false">
      <c r="A242" s="21" t="s">
        <v>1352</v>
      </c>
      <c r="B242" s="21" t="s">
        <v>1353</v>
      </c>
      <c r="C242" s="21" t="s">
        <v>971</v>
      </c>
      <c r="D242" s="19" t="n">
        <v>69.35</v>
      </c>
      <c r="E242" s="23" t="n">
        <v>46296</v>
      </c>
    </row>
    <row r="243" customFormat="false" ht="15" hidden="false" customHeight="false" outlineLevel="0" collapsed="false">
      <c r="A243" s="21" t="s">
        <v>374</v>
      </c>
      <c r="B243" s="21" t="s">
        <v>375</v>
      </c>
      <c r="C243" s="21" t="s">
        <v>366</v>
      </c>
      <c r="D243" s="19" t="n">
        <v>21.84</v>
      </c>
      <c r="E243" s="23" t="n">
        <v>46296</v>
      </c>
    </row>
    <row r="244" customFormat="false" ht="15" hidden="false" customHeight="false" outlineLevel="0" collapsed="false">
      <c r="A244" s="21" t="s">
        <v>1034</v>
      </c>
      <c r="B244" s="21" t="s">
        <v>1035</v>
      </c>
      <c r="C244" s="21" t="s">
        <v>971</v>
      </c>
      <c r="D244" s="19" t="n">
        <v>13.45</v>
      </c>
      <c r="E244" s="23" t="n">
        <v>46296</v>
      </c>
    </row>
    <row r="245" customFormat="false" ht="15" hidden="false" customHeight="false" outlineLevel="0" collapsed="false">
      <c r="A245" s="21" t="s">
        <v>1340</v>
      </c>
      <c r="B245" s="21" t="s">
        <v>1341</v>
      </c>
      <c r="C245" s="21" t="s">
        <v>971</v>
      </c>
      <c r="D245" s="19" t="n">
        <v>7.68</v>
      </c>
      <c r="E245" s="23" t="n">
        <v>46296</v>
      </c>
    </row>
    <row r="246" customFormat="false" ht="15" hidden="false" customHeight="false" outlineLevel="0" collapsed="false">
      <c r="A246" s="21" t="s">
        <v>169</v>
      </c>
      <c r="B246" s="21" t="s">
        <v>170</v>
      </c>
      <c r="C246" s="21" t="s">
        <v>108</v>
      </c>
      <c r="D246" s="19" t="n">
        <v>51.68</v>
      </c>
      <c r="E246" s="23" t="n">
        <v>46296</v>
      </c>
    </row>
    <row r="247" customFormat="false" ht="15" hidden="false" customHeight="false" outlineLevel="0" collapsed="false">
      <c r="A247" s="21" t="s">
        <v>270</v>
      </c>
      <c r="B247" s="21" t="s">
        <v>271</v>
      </c>
      <c r="C247" s="21" t="s">
        <v>108</v>
      </c>
      <c r="D247" s="19" t="n">
        <v>100.81</v>
      </c>
      <c r="E247" s="23" t="n">
        <v>46296</v>
      </c>
    </row>
    <row r="248" customFormat="false" ht="15" hidden="false" customHeight="false" outlineLevel="0" collapsed="false">
      <c r="A248" s="21" t="s">
        <v>157</v>
      </c>
      <c r="B248" s="21" t="s">
        <v>158</v>
      </c>
      <c r="C248" s="21" t="s">
        <v>108</v>
      </c>
      <c r="D248" s="19" t="n">
        <v>114.66</v>
      </c>
      <c r="E248" s="23" t="n">
        <v>46296</v>
      </c>
    </row>
    <row r="249" customFormat="false" ht="15" hidden="false" customHeight="false" outlineLevel="0" collapsed="false">
      <c r="A249" s="21" t="s">
        <v>777</v>
      </c>
      <c r="B249" s="21" t="s">
        <v>778</v>
      </c>
      <c r="C249" s="21" t="s">
        <v>366</v>
      </c>
      <c r="D249" s="19" t="n">
        <v>13.81</v>
      </c>
      <c r="E249" s="23" t="n">
        <v>46296</v>
      </c>
    </row>
    <row r="250" customFormat="false" ht="15" hidden="false" customHeight="false" outlineLevel="0" collapsed="false">
      <c r="A250" s="21" t="s">
        <v>1408</v>
      </c>
      <c r="B250" s="21" t="s">
        <v>1409</v>
      </c>
      <c r="C250" s="21" t="s">
        <v>971</v>
      </c>
      <c r="D250" s="19" t="n">
        <v>5.07</v>
      </c>
      <c r="E250" s="23" t="n">
        <v>46296</v>
      </c>
    </row>
    <row r="251" customFormat="false" ht="15" hidden="false" customHeight="false" outlineLevel="0" collapsed="false">
      <c r="A251" s="21" t="s">
        <v>214</v>
      </c>
      <c r="B251" s="21" t="s">
        <v>215</v>
      </c>
      <c r="C251" s="21" t="s">
        <v>108</v>
      </c>
      <c r="D251" s="19" t="n">
        <v>85.57</v>
      </c>
      <c r="E251" s="23" t="n">
        <v>46296</v>
      </c>
    </row>
    <row r="252" customFormat="false" ht="15" hidden="false" customHeight="false" outlineLevel="0" collapsed="false">
      <c r="A252" s="21" t="s">
        <v>4331</v>
      </c>
      <c r="B252" s="21" t="s">
        <v>4332</v>
      </c>
      <c r="C252" s="21"/>
      <c r="D252" s="19" t="n">
        <v>154.1</v>
      </c>
      <c r="E252" s="23" t="n">
        <v>46296</v>
      </c>
    </row>
    <row r="253" customFormat="false" ht="15" hidden="false" customHeight="false" outlineLevel="0" collapsed="false">
      <c r="A253" s="21" t="s">
        <v>749</v>
      </c>
      <c r="B253" s="21" t="s">
        <v>750</v>
      </c>
      <c r="C253" s="21" t="s">
        <v>366</v>
      </c>
      <c r="D253" s="19" t="n">
        <v>142.05</v>
      </c>
      <c r="E253" s="23" t="n">
        <v>46296</v>
      </c>
    </row>
    <row r="254" customFormat="false" ht="15" hidden="false" customHeight="false" outlineLevel="0" collapsed="false">
      <c r="A254" s="21" t="s">
        <v>635</v>
      </c>
      <c r="B254" s="21" t="s">
        <v>636</v>
      </c>
      <c r="C254" s="21" t="s">
        <v>366</v>
      </c>
      <c r="D254" s="19" t="n">
        <v>4.89</v>
      </c>
      <c r="E254" s="23" t="n">
        <v>46296</v>
      </c>
    </row>
    <row r="255" customFormat="false" ht="15" hidden="false" customHeight="false" outlineLevel="0" collapsed="false">
      <c r="A255" s="21" t="s">
        <v>1176</v>
      </c>
      <c r="B255" s="21" t="s">
        <v>1177</v>
      </c>
      <c r="C255" s="21" t="s">
        <v>971</v>
      </c>
      <c r="D255" s="19" t="n">
        <v>1.47</v>
      </c>
      <c r="E255" s="23" t="n">
        <v>46296</v>
      </c>
    </row>
    <row r="256" customFormat="false" ht="15" hidden="false" customHeight="false" outlineLevel="0" collapsed="false">
      <c r="A256" s="21" t="s">
        <v>4333</v>
      </c>
      <c r="B256" s="21" t="s">
        <v>690</v>
      </c>
      <c r="C256" s="21" t="s">
        <v>366</v>
      </c>
      <c r="D256" s="19" t="n">
        <v>38.69</v>
      </c>
      <c r="E256" s="23" t="n">
        <v>46296</v>
      </c>
    </row>
    <row r="257" customFormat="false" ht="15" hidden="false" customHeight="false" outlineLevel="0" collapsed="false">
      <c r="A257" s="21" t="s">
        <v>1008</v>
      </c>
      <c r="B257" s="21" t="s">
        <v>1009</v>
      </c>
      <c r="C257" s="21" t="s">
        <v>971</v>
      </c>
      <c r="D257" s="19" t="n">
        <v>87.18</v>
      </c>
      <c r="E257" s="23" t="n">
        <v>46296</v>
      </c>
    </row>
    <row r="258" customFormat="false" ht="15" hidden="false" customHeight="false" outlineLevel="0" collapsed="false">
      <c r="A258" s="21" t="s">
        <v>695</v>
      </c>
      <c r="B258" s="21" t="s">
        <v>696</v>
      </c>
      <c r="C258" s="21" t="s">
        <v>366</v>
      </c>
      <c r="D258" s="19" t="n">
        <v>8.71</v>
      </c>
      <c r="E258" s="23" t="n">
        <v>46296</v>
      </c>
    </row>
    <row r="259" customFormat="false" ht="15" hidden="false" customHeight="false" outlineLevel="0" collapsed="false">
      <c r="A259" s="21" t="s">
        <v>1182</v>
      </c>
      <c r="B259" s="21" t="s">
        <v>1183</v>
      </c>
      <c r="C259" s="21" t="s">
        <v>971</v>
      </c>
      <c r="D259" s="19" t="n">
        <v>69.88</v>
      </c>
      <c r="E259" s="23" t="n">
        <v>46296</v>
      </c>
    </row>
    <row r="260" customFormat="false" ht="15" hidden="false" customHeight="false" outlineLevel="0" collapsed="false">
      <c r="A260" s="21" t="s">
        <v>1120</v>
      </c>
      <c r="B260" s="21" t="s">
        <v>1121</v>
      </c>
      <c r="C260" s="21" t="s">
        <v>971</v>
      </c>
      <c r="D260" s="19" t="n">
        <v>19.86</v>
      </c>
      <c r="E260" s="23" t="n">
        <v>46296</v>
      </c>
    </row>
    <row r="261" customFormat="false" ht="15" hidden="false" customHeight="false" outlineLevel="0" collapsed="false">
      <c r="A261" s="21" t="s">
        <v>412</v>
      </c>
      <c r="B261" s="21" t="s">
        <v>413</v>
      </c>
      <c r="C261" s="21" t="s">
        <v>366</v>
      </c>
      <c r="D261" s="19" t="n">
        <v>260.79</v>
      </c>
      <c r="E261" s="23" t="n">
        <v>46296</v>
      </c>
    </row>
    <row r="262" customFormat="false" ht="15" hidden="false" customHeight="false" outlineLevel="0" collapsed="false">
      <c r="A262" s="21" t="s">
        <v>811</v>
      </c>
      <c r="B262" s="21" t="s">
        <v>812</v>
      </c>
      <c r="C262" s="21" t="s">
        <v>366</v>
      </c>
      <c r="D262" s="19" t="n">
        <v>39.51</v>
      </c>
      <c r="E262" s="23" t="n">
        <v>46296</v>
      </c>
    </row>
    <row r="263" customFormat="false" ht="15" hidden="false" customHeight="false" outlineLevel="0" collapsed="false">
      <c r="A263" s="21" t="s">
        <v>132</v>
      </c>
      <c r="B263" s="21" t="s">
        <v>133</v>
      </c>
      <c r="C263" s="21" t="s">
        <v>108</v>
      </c>
      <c r="D263" s="19" t="n">
        <v>54.98</v>
      </c>
      <c r="E263" s="23" t="n">
        <v>46296</v>
      </c>
    </row>
    <row r="264" customFormat="false" ht="15" hidden="false" customHeight="false" outlineLevel="0" collapsed="false">
      <c r="A264" s="21" t="s">
        <v>1136</v>
      </c>
      <c r="B264" s="21" t="s">
        <v>1137</v>
      </c>
      <c r="C264" s="21" t="s">
        <v>971</v>
      </c>
      <c r="D264" s="19" t="n">
        <v>219.94</v>
      </c>
      <c r="E264" s="23" t="n">
        <v>46296</v>
      </c>
    </row>
    <row r="265" customFormat="false" ht="15" hidden="false" customHeight="false" outlineLevel="0" collapsed="false">
      <c r="A265" s="21" t="s">
        <v>1370</v>
      </c>
      <c r="B265" s="21" t="s">
        <v>1371</v>
      </c>
      <c r="C265" s="21" t="s">
        <v>971</v>
      </c>
      <c r="D265" s="19" t="n">
        <v>0.7</v>
      </c>
      <c r="E265" s="23" t="n">
        <v>46296</v>
      </c>
    </row>
    <row r="266" customFormat="false" ht="15" hidden="false" customHeight="false" outlineLevel="0" collapsed="false">
      <c r="A266" s="21" t="s">
        <v>324</v>
      </c>
      <c r="B266" s="21" t="s">
        <v>325</v>
      </c>
      <c r="C266" s="21" t="s">
        <v>108</v>
      </c>
      <c r="D266" s="19" t="n">
        <v>73.33</v>
      </c>
      <c r="E266" s="23" t="n">
        <v>46296</v>
      </c>
    </row>
    <row r="267" customFormat="false" ht="15" hidden="false" customHeight="false" outlineLevel="0" collapsed="false">
      <c r="A267" s="21" t="s">
        <v>519</v>
      </c>
      <c r="B267" s="21" t="s">
        <v>520</v>
      </c>
      <c r="C267" s="21" t="s">
        <v>366</v>
      </c>
      <c r="D267" s="19" t="n">
        <v>8.13</v>
      </c>
      <c r="E267" s="23" t="n">
        <v>46296</v>
      </c>
    </row>
    <row r="268" customFormat="false" ht="15" hidden="false" customHeight="false" outlineLevel="0" collapsed="false">
      <c r="A268" s="21" t="s">
        <v>507</v>
      </c>
      <c r="B268" s="21" t="s">
        <v>508</v>
      </c>
      <c r="C268" s="21" t="s">
        <v>366</v>
      </c>
      <c r="D268" s="19" t="n">
        <v>63.48</v>
      </c>
      <c r="E268" s="23" t="n">
        <v>46296</v>
      </c>
    </row>
    <row r="269" customFormat="false" ht="15" hidden="false" customHeight="false" outlineLevel="0" collapsed="false">
      <c r="A269" s="21" t="s">
        <v>1148</v>
      </c>
      <c r="B269" s="21" t="s">
        <v>1149</v>
      </c>
      <c r="C269" s="21" t="s">
        <v>971</v>
      </c>
      <c r="D269" s="19" t="n">
        <v>298.19</v>
      </c>
      <c r="E269" s="23" t="n">
        <v>46296</v>
      </c>
    </row>
    <row r="270" customFormat="false" ht="15" hidden="false" customHeight="false" outlineLevel="0" collapsed="false">
      <c r="A270" s="21" t="s">
        <v>1400</v>
      </c>
      <c r="B270" s="21" t="s">
        <v>1401</v>
      </c>
      <c r="C270" s="21" t="s">
        <v>971</v>
      </c>
      <c r="D270" s="19" t="n">
        <v>3.93</v>
      </c>
      <c r="E270" s="23" t="n">
        <v>46296</v>
      </c>
    </row>
    <row r="271" customFormat="false" ht="15" hidden="false" customHeight="false" outlineLevel="0" collapsed="false">
      <c r="A271" s="21" t="s">
        <v>939</v>
      </c>
      <c r="B271" s="21" t="s">
        <v>940</v>
      </c>
      <c r="C271" s="21" t="s">
        <v>366</v>
      </c>
      <c r="D271" s="19" t="n">
        <v>32.74</v>
      </c>
      <c r="E271" s="23" t="n">
        <v>46296</v>
      </c>
    </row>
    <row r="272" customFormat="false" ht="15" hidden="false" customHeight="false" outlineLevel="0" collapsed="false">
      <c r="A272" s="21" t="s">
        <v>382</v>
      </c>
      <c r="B272" s="21" t="s">
        <v>383</v>
      </c>
      <c r="C272" s="21" t="s">
        <v>366</v>
      </c>
      <c r="D272" s="19" t="n">
        <v>74.96</v>
      </c>
      <c r="E272" s="23" t="n">
        <v>46296</v>
      </c>
    </row>
    <row r="273" customFormat="false" ht="15" hidden="false" customHeight="false" outlineLevel="0" collapsed="false">
      <c r="A273" s="21" t="s">
        <v>551</v>
      </c>
      <c r="B273" s="21" t="s">
        <v>552</v>
      </c>
      <c r="C273" s="21" t="s">
        <v>366</v>
      </c>
      <c r="D273" s="19" t="n">
        <v>111.49</v>
      </c>
      <c r="E273" s="23" t="n">
        <v>46296</v>
      </c>
    </row>
    <row r="274" customFormat="false" ht="15" hidden="false" customHeight="false" outlineLevel="0" collapsed="false">
      <c r="A274" s="21" t="s">
        <v>505</v>
      </c>
      <c r="B274" s="21" t="s">
        <v>506</v>
      </c>
      <c r="C274" s="21" t="s">
        <v>366</v>
      </c>
      <c r="D274" s="19" t="n">
        <v>61.41</v>
      </c>
      <c r="E274" s="23" t="n">
        <v>46296</v>
      </c>
    </row>
    <row r="275" customFormat="false" ht="15" hidden="false" customHeight="false" outlineLevel="0" collapsed="false">
      <c r="A275" s="21" t="s">
        <v>1070</v>
      </c>
      <c r="B275" s="21" t="s">
        <v>1071</v>
      </c>
      <c r="C275" s="21" t="s">
        <v>971</v>
      </c>
      <c r="D275" s="19" t="n">
        <v>4.01</v>
      </c>
      <c r="E275" s="23" t="n">
        <v>46296</v>
      </c>
    </row>
    <row r="276" customFormat="false" ht="15" hidden="false" customHeight="false" outlineLevel="0" collapsed="false">
      <c r="A276" s="21" t="s">
        <v>881</v>
      </c>
      <c r="B276" s="21" t="s">
        <v>882</v>
      </c>
      <c r="C276" s="21" t="s">
        <v>366</v>
      </c>
      <c r="D276" s="19" t="n">
        <v>54.03</v>
      </c>
      <c r="E276" s="23" t="n">
        <v>46296</v>
      </c>
    </row>
    <row r="277" customFormat="false" ht="15" hidden="false" customHeight="false" outlineLevel="0" collapsed="false">
      <c r="A277" s="21" t="s">
        <v>334</v>
      </c>
      <c r="B277" s="21" t="s">
        <v>335</v>
      </c>
      <c r="C277" s="21" t="s">
        <v>108</v>
      </c>
      <c r="D277" s="19" t="n">
        <v>32.48</v>
      </c>
      <c r="E277" s="23" t="n">
        <v>46296</v>
      </c>
    </row>
    <row r="278" customFormat="false" ht="15" hidden="false" customHeight="false" outlineLevel="0" collapsed="false">
      <c r="A278" s="21" t="s">
        <v>1284</v>
      </c>
      <c r="B278" s="21" t="s">
        <v>1285</v>
      </c>
      <c r="C278" s="21" t="s">
        <v>971</v>
      </c>
      <c r="D278" s="19" t="n">
        <v>13.88</v>
      </c>
      <c r="E278" s="23" t="n">
        <v>46296</v>
      </c>
    </row>
    <row r="279" customFormat="false" ht="15" hidden="false" customHeight="false" outlineLevel="0" collapsed="false">
      <c r="A279" s="21" t="s">
        <v>833</v>
      </c>
      <c r="B279" s="21" t="s">
        <v>834</v>
      </c>
      <c r="C279" s="21" t="s">
        <v>366</v>
      </c>
      <c r="D279" s="19" t="n">
        <v>40.31</v>
      </c>
      <c r="E279" s="23" t="n">
        <v>46296</v>
      </c>
    </row>
    <row r="280" customFormat="false" ht="15" hidden="false" customHeight="false" outlineLevel="0" collapsed="false">
      <c r="A280" s="21" t="s">
        <v>481</v>
      </c>
      <c r="B280" s="21" t="s">
        <v>482</v>
      </c>
      <c r="C280" s="21" t="s">
        <v>366</v>
      </c>
      <c r="D280" s="19" t="n">
        <v>105.61</v>
      </c>
      <c r="E280" s="23" t="n">
        <v>46296</v>
      </c>
    </row>
    <row r="281" customFormat="false" ht="15" hidden="false" customHeight="false" outlineLevel="0" collapsed="false">
      <c r="A281" s="21" t="s">
        <v>897</v>
      </c>
      <c r="B281" s="21" t="s">
        <v>898</v>
      </c>
      <c r="C281" s="21" t="s">
        <v>366</v>
      </c>
      <c r="D281" s="19" t="n">
        <v>76.91</v>
      </c>
      <c r="E281" s="23" t="n">
        <v>46296</v>
      </c>
    </row>
    <row r="282" customFormat="false" ht="15" hidden="false" customHeight="false" outlineLevel="0" collapsed="false">
      <c r="A282" s="21" t="s">
        <v>1444</v>
      </c>
      <c r="B282" s="21" t="s">
        <v>1445</v>
      </c>
      <c r="C282" s="21" t="s">
        <v>971</v>
      </c>
      <c r="D282" s="19" t="n">
        <v>76.25</v>
      </c>
      <c r="E282" s="23" t="n">
        <v>46296</v>
      </c>
    </row>
    <row r="283" customFormat="false" ht="15" hidden="false" customHeight="false" outlineLevel="0" collapsed="false">
      <c r="A283" s="21" t="s">
        <v>1178</v>
      </c>
      <c r="B283" s="21" t="s">
        <v>1179</v>
      </c>
      <c r="C283" s="21" t="s">
        <v>971</v>
      </c>
      <c r="D283" s="19" t="n">
        <v>24.69</v>
      </c>
      <c r="E283" s="23" t="n">
        <v>46296</v>
      </c>
    </row>
    <row r="284" customFormat="false" ht="15" hidden="false" customHeight="false" outlineLevel="0" collapsed="false">
      <c r="A284" s="21" t="s">
        <v>935</v>
      </c>
      <c r="B284" s="21" t="s">
        <v>936</v>
      </c>
      <c r="C284" s="21" t="s">
        <v>366</v>
      </c>
      <c r="D284" s="19" t="n">
        <v>16.22</v>
      </c>
      <c r="E284" s="23" t="n">
        <v>46296</v>
      </c>
    </row>
    <row r="285" customFormat="false" ht="15" hidden="false" customHeight="false" outlineLevel="0" collapsed="false">
      <c r="A285" s="21" t="s">
        <v>416</v>
      </c>
      <c r="B285" s="21" t="s">
        <v>417</v>
      </c>
      <c r="C285" s="21" t="s">
        <v>366</v>
      </c>
      <c r="D285" s="19" t="n">
        <v>246.46</v>
      </c>
      <c r="E285" s="23" t="n">
        <v>46296</v>
      </c>
    </row>
    <row r="286" customFormat="false" ht="15" hidden="false" customHeight="false" outlineLevel="0" collapsed="false">
      <c r="A286" s="21" t="s">
        <v>829</v>
      </c>
      <c r="B286" s="21" t="s">
        <v>830</v>
      </c>
      <c r="C286" s="21" t="s">
        <v>366</v>
      </c>
      <c r="D286" s="19" t="n">
        <v>13.38</v>
      </c>
      <c r="E286" s="23" t="n">
        <v>46296</v>
      </c>
    </row>
    <row r="287" customFormat="false" ht="15" hidden="false" customHeight="false" outlineLevel="0" collapsed="false">
      <c r="A287" s="21" t="s">
        <v>1114</v>
      </c>
      <c r="B287" s="21" t="s">
        <v>1115</v>
      </c>
      <c r="C287" s="21" t="s">
        <v>971</v>
      </c>
      <c r="D287" s="19" t="n">
        <v>0.96</v>
      </c>
      <c r="E287" s="23" t="n">
        <v>46296</v>
      </c>
    </row>
    <row r="288" customFormat="false" ht="15" hidden="false" customHeight="false" outlineLevel="0" collapsed="false">
      <c r="A288" s="21" t="s">
        <v>459</v>
      </c>
      <c r="B288" s="21" t="s">
        <v>460</v>
      </c>
      <c r="C288" s="21" t="s">
        <v>366</v>
      </c>
      <c r="D288" s="19" t="n">
        <v>26.13</v>
      </c>
      <c r="E288" s="23" t="n">
        <v>46296</v>
      </c>
    </row>
    <row r="289" customFormat="false" ht="15" hidden="false" customHeight="false" outlineLevel="0" collapsed="false">
      <c r="A289" s="21" t="s">
        <v>428</v>
      </c>
      <c r="B289" s="21" t="s">
        <v>429</v>
      </c>
      <c r="C289" s="21" t="s">
        <v>366</v>
      </c>
      <c r="D289" s="19" t="n">
        <v>89.06</v>
      </c>
      <c r="E289" s="23" t="n">
        <v>46296</v>
      </c>
    </row>
    <row r="290" customFormat="false" ht="15" hidden="false" customHeight="false" outlineLevel="0" collapsed="false">
      <c r="A290" s="21" t="s">
        <v>787</v>
      </c>
      <c r="B290" s="21" t="s">
        <v>788</v>
      </c>
      <c r="C290" s="21" t="s">
        <v>366</v>
      </c>
      <c r="D290" s="19" t="n">
        <v>8.65</v>
      </c>
      <c r="E290" s="23" t="n">
        <v>46296</v>
      </c>
    </row>
    <row r="291" customFormat="false" ht="15" hidden="false" customHeight="false" outlineLevel="0" collapsed="false">
      <c r="A291" s="21" t="s">
        <v>348</v>
      </c>
      <c r="B291" s="21" t="s">
        <v>349</v>
      </c>
      <c r="C291" s="21" t="s">
        <v>108</v>
      </c>
      <c r="D291" s="19" t="n">
        <v>44.47</v>
      </c>
      <c r="E291" s="23" t="n">
        <v>46296</v>
      </c>
    </row>
    <row r="292" customFormat="false" ht="15" hidden="false" customHeight="false" outlineLevel="0" collapsed="false">
      <c r="A292" s="21" t="s">
        <v>669</v>
      </c>
      <c r="B292" s="21" t="s">
        <v>670</v>
      </c>
      <c r="C292" s="21" t="s">
        <v>366</v>
      </c>
      <c r="D292" s="19" t="n">
        <v>10.45</v>
      </c>
      <c r="E292" s="23" t="n">
        <v>46296</v>
      </c>
    </row>
    <row r="293" customFormat="false" ht="15" hidden="false" customHeight="false" outlineLevel="0" collapsed="false">
      <c r="A293" s="21" t="s">
        <v>705</v>
      </c>
      <c r="B293" s="21" t="s">
        <v>706</v>
      </c>
      <c r="C293" s="21" t="s">
        <v>366</v>
      </c>
      <c r="D293" s="19" t="n">
        <v>19.13</v>
      </c>
      <c r="E293" s="23" t="n">
        <v>46296</v>
      </c>
    </row>
    <row r="294" customFormat="false" ht="15" hidden="false" customHeight="false" outlineLevel="0" collapsed="false">
      <c r="A294" s="21" t="s">
        <v>1282</v>
      </c>
      <c r="B294" s="21" t="s">
        <v>1283</v>
      </c>
      <c r="C294" s="21" t="s">
        <v>971</v>
      </c>
      <c r="D294" s="19" t="n">
        <v>55.75</v>
      </c>
      <c r="E294" s="23" t="n">
        <v>46296</v>
      </c>
    </row>
    <row r="295" customFormat="false" ht="15" hidden="false" customHeight="false" outlineLevel="0" collapsed="false">
      <c r="A295" s="21" t="s">
        <v>487</v>
      </c>
      <c r="B295" s="21" t="s">
        <v>488</v>
      </c>
      <c r="C295" s="21" t="s">
        <v>366</v>
      </c>
      <c r="D295" s="19" t="n">
        <v>4.73</v>
      </c>
      <c r="E295" s="23" t="n">
        <v>46296</v>
      </c>
    </row>
    <row r="296" customFormat="false" ht="15" hidden="false" customHeight="false" outlineLevel="0" collapsed="false">
      <c r="A296" s="21" t="s">
        <v>1222</v>
      </c>
      <c r="B296" s="21" t="s">
        <v>1223</v>
      </c>
      <c r="C296" s="21" t="s">
        <v>971</v>
      </c>
      <c r="D296" s="19" t="n">
        <v>3.55</v>
      </c>
      <c r="E296" s="23" t="n">
        <v>46296</v>
      </c>
    </row>
    <row r="297" customFormat="false" ht="15" hidden="false" customHeight="false" outlineLevel="0" collapsed="false">
      <c r="A297" s="21" t="s">
        <v>378</v>
      </c>
      <c r="B297" s="21" t="s">
        <v>379</v>
      </c>
      <c r="C297" s="21" t="s">
        <v>366</v>
      </c>
      <c r="D297" s="19" t="n">
        <v>7.12</v>
      </c>
      <c r="E297" s="23" t="n">
        <v>46296</v>
      </c>
    </row>
    <row r="298" customFormat="false" ht="15" hidden="false" customHeight="false" outlineLevel="0" collapsed="false">
      <c r="A298" s="21" t="s">
        <v>982</v>
      </c>
      <c r="B298" s="21" t="s">
        <v>983</v>
      </c>
      <c r="C298" s="21" t="s">
        <v>971</v>
      </c>
      <c r="D298" s="19" t="n">
        <v>32.56</v>
      </c>
      <c r="E298" s="23" t="n">
        <v>46296</v>
      </c>
    </row>
    <row r="299" customFormat="false" ht="15" hidden="false" customHeight="false" outlineLevel="0" collapsed="false">
      <c r="A299" s="21" t="s">
        <v>1048</v>
      </c>
      <c r="B299" s="21" t="s">
        <v>1049</v>
      </c>
      <c r="C299" s="21" t="s">
        <v>971</v>
      </c>
      <c r="D299" s="19" t="n">
        <v>16.13</v>
      </c>
      <c r="E299" s="23" t="n">
        <v>46296</v>
      </c>
    </row>
    <row r="300" customFormat="false" ht="15" hidden="false" customHeight="false" outlineLevel="0" collapsed="false">
      <c r="A300" s="21" t="s">
        <v>1414</v>
      </c>
      <c r="B300" s="21" t="s">
        <v>1415</v>
      </c>
      <c r="C300" s="21" t="s">
        <v>971</v>
      </c>
      <c r="D300" s="19" t="n">
        <v>37.25</v>
      </c>
      <c r="E300" s="23" t="n">
        <v>46296</v>
      </c>
    </row>
    <row r="301" customFormat="false" ht="15" hidden="false" customHeight="false" outlineLevel="0" collapsed="false">
      <c r="A301" s="21" t="s">
        <v>124</v>
      </c>
      <c r="B301" s="21" t="s">
        <v>125</v>
      </c>
      <c r="C301" s="21" t="s">
        <v>108</v>
      </c>
      <c r="D301" s="19" t="n">
        <v>47.22</v>
      </c>
      <c r="E301" s="23" t="n">
        <v>46296</v>
      </c>
    </row>
    <row r="302" customFormat="false" ht="15" hidden="false" customHeight="false" outlineLevel="0" collapsed="false">
      <c r="A302" s="21" t="s">
        <v>653</v>
      </c>
      <c r="B302" s="21" t="s">
        <v>654</v>
      </c>
      <c r="C302" s="21" t="s">
        <v>366</v>
      </c>
      <c r="D302" s="19" t="n">
        <v>10.02</v>
      </c>
      <c r="E302" s="23" t="n">
        <v>46296</v>
      </c>
    </row>
    <row r="303" customFormat="false" ht="15" hidden="false" customHeight="false" outlineLevel="0" collapsed="false">
      <c r="A303" s="21" t="s">
        <v>344</v>
      </c>
      <c r="B303" s="21" t="s">
        <v>345</v>
      </c>
      <c r="C303" s="21" t="s">
        <v>108</v>
      </c>
      <c r="D303" s="19" t="n">
        <v>47.88</v>
      </c>
      <c r="E303" s="23" t="n">
        <v>46296</v>
      </c>
    </row>
    <row r="304" customFormat="false" ht="15" hidden="false" customHeight="false" outlineLevel="0" collapsed="false">
      <c r="A304" s="21" t="s">
        <v>663</v>
      </c>
      <c r="B304" s="21" t="s">
        <v>664</v>
      </c>
      <c r="C304" s="21" t="s">
        <v>366</v>
      </c>
      <c r="D304" s="19" t="n">
        <v>302.61</v>
      </c>
      <c r="E304" s="23" t="n">
        <v>46296</v>
      </c>
    </row>
    <row r="305" customFormat="false" ht="15" hidden="false" customHeight="false" outlineLevel="0" collapsed="false">
      <c r="A305" s="21" t="s">
        <v>165</v>
      </c>
      <c r="B305" s="21" t="s">
        <v>166</v>
      </c>
      <c r="C305" s="21" t="s">
        <v>108</v>
      </c>
      <c r="D305" s="19" t="n">
        <v>35.09</v>
      </c>
      <c r="E305" s="23" t="n">
        <v>46296</v>
      </c>
    </row>
    <row r="306" customFormat="false" ht="15" hidden="false" customHeight="false" outlineLevel="0" collapsed="false">
      <c r="A306" s="21" t="s">
        <v>4334</v>
      </c>
      <c r="B306" s="21" t="s">
        <v>4335</v>
      </c>
      <c r="C306" s="21"/>
      <c r="D306" s="19" t="n">
        <v>58.56</v>
      </c>
      <c r="E306" s="23" t="n">
        <v>46296</v>
      </c>
    </row>
    <row r="307" customFormat="false" ht="15" hidden="false" customHeight="false" outlineLevel="0" collapsed="false">
      <c r="A307" s="21" t="s">
        <v>815</v>
      </c>
      <c r="B307" s="21" t="s">
        <v>816</v>
      </c>
      <c r="C307" s="21" t="s">
        <v>366</v>
      </c>
      <c r="D307" s="19" t="n">
        <v>168.6</v>
      </c>
      <c r="E307" s="23" t="n">
        <v>46296</v>
      </c>
    </row>
    <row r="308" customFormat="false" ht="15" hidden="false" customHeight="false" outlineLevel="0" collapsed="false">
      <c r="A308" s="21" t="s">
        <v>609</v>
      </c>
      <c r="B308" s="21" t="s">
        <v>610</v>
      </c>
      <c r="C308" s="21" t="s">
        <v>366</v>
      </c>
      <c r="D308" s="19" t="n">
        <v>25.78</v>
      </c>
      <c r="E308" s="23" t="n">
        <v>46296</v>
      </c>
    </row>
    <row r="309" customFormat="false" ht="15" hidden="false" customHeight="false" outlineLevel="0" collapsed="false">
      <c r="A309" s="21" t="s">
        <v>951</v>
      </c>
      <c r="B309" s="21" t="s">
        <v>952</v>
      </c>
      <c r="C309" s="21" t="s">
        <v>366</v>
      </c>
      <c r="D309" s="19" t="n">
        <v>25.93</v>
      </c>
      <c r="E309" s="23" t="n">
        <v>46296</v>
      </c>
    </row>
    <row r="310" customFormat="false" ht="15" hidden="false" customHeight="false" outlineLevel="0" collapsed="false">
      <c r="A310" s="21" t="s">
        <v>395</v>
      </c>
      <c r="B310" s="21" t="s">
        <v>396</v>
      </c>
      <c r="C310" s="21" t="s">
        <v>366</v>
      </c>
      <c r="D310" s="19" t="n">
        <v>42.29</v>
      </c>
      <c r="E310" s="23" t="n">
        <v>46296</v>
      </c>
    </row>
    <row r="311" customFormat="false" ht="15" hidden="false" customHeight="false" outlineLevel="0" collapsed="false">
      <c r="A311" s="21" t="s">
        <v>1442</v>
      </c>
      <c r="B311" s="21" t="s">
        <v>1443</v>
      </c>
      <c r="C311" s="21" t="s">
        <v>971</v>
      </c>
      <c r="D311" s="19" t="n">
        <v>1.12</v>
      </c>
      <c r="E311" s="23" t="n">
        <v>46296</v>
      </c>
    </row>
    <row r="312" customFormat="false" ht="15" hidden="false" customHeight="false" outlineLevel="0" collapsed="false">
      <c r="A312" s="21" t="s">
        <v>1012</v>
      </c>
      <c r="B312" s="21" t="s">
        <v>1013</v>
      </c>
      <c r="C312" s="21" t="s">
        <v>971</v>
      </c>
      <c r="D312" s="19" t="n">
        <v>1.99</v>
      </c>
      <c r="E312" s="23" t="n">
        <v>46296</v>
      </c>
    </row>
    <row r="313" customFormat="false" ht="15" hidden="false" customHeight="false" outlineLevel="0" collapsed="false">
      <c r="A313" s="21" t="s">
        <v>1412</v>
      </c>
      <c r="B313" s="21" t="s">
        <v>1413</v>
      </c>
      <c r="C313" s="21" t="s">
        <v>971</v>
      </c>
      <c r="D313" s="19" t="n">
        <v>4.81</v>
      </c>
      <c r="E313" s="23" t="n">
        <v>46296</v>
      </c>
    </row>
    <row r="314" customFormat="false" ht="15" hidden="false" customHeight="false" outlineLevel="0" collapsed="false">
      <c r="A314" s="21" t="s">
        <v>863</v>
      </c>
      <c r="B314" s="21" t="s">
        <v>864</v>
      </c>
      <c r="C314" s="21" t="s">
        <v>366</v>
      </c>
      <c r="D314" s="19" t="n">
        <v>101.41</v>
      </c>
      <c r="E314" s="23" t="n">
        <v>46296</v>
      </c>
    </row>
    <row r="315" customFormat="false" ht="15" hidden="false" customHeight="false" outlineLevel="0" collapsed="false">
      <c r="A315" s="21" t="s">
        <v>1180</v>
      </c>
      <c r="B315" s="21" t="s">
        <v>1181</v>
      </c>
      <c r="C315" s="21" t="s">
        <v>971</v>
      </c>
      <c r="D315" s="19" t="n">
        <v>1.39</v>
      </c>
      <c r="E315" s="23" t="n">
        <v>46296</v>
      </c>
    </row>
    <row r="316" customFormat="false" ht="15" hidden="false" customHeight="false" outlineLevel="0" collapsed="false">
      <c r="A316" s="21" t="s">
        <v>843</v>
      </c>
      <c r="B316" s="21" t="s">
        <v>844</v>
      </c>
      <c r="C316" s="21" t="s">
        <v>366</v>
      </c>
      <c r="D316" s="19" t="n">
        <v>228.92</v>
      </c>
      <c r="E316" s="23" t="n">
        <v>46296</v>
      </c>
    </row>
    <row r="317" customFormat="false" ht="15" hidden="false" customHeight="false" outlineLevel="0" collapsed="false">
      <c r="A317" s="21" t="s">
        <v>927</v>
      </c>
      <c r="B317" s="21" t="s">
        <v>928</v>
      </c>
      <c r="C317" s="21" t="s">
        <v>366</v>
      </c>
      <c r="D317" s="19" t="n">
        <v>19.39</v>
      </c>
      <c r="E317" s="23" t="n">
        <v>46296</v>
      </c>
    </row>
    <row r="318" customFormat="false" ht="15" hidden="false" customHeight="false" outlineLevel="0" collapsed="false">
      <c r="A318" s="21" t="s">
        <v>729</v>
      </c>
      <c r="B318" s="21" t="s">
        <v>730</v>
      </c>
      <c r="C318" s="21" t="s">
        <v>366</v>
      </c>
      <c r="D318" s="19" t="n">
        <v>8.69</v>
      </c>
      <c r="E318" s="23" t="n">
        <v>46296</v>
      </c>
    </row>
    <row r="319" customFormat="false" ht="15" hidden="false" customHeight="false" outlineLevel="0" collapsed="false">
      <c r="A319" s="21" t="s">
        <v>707</v>
      </c>
      <c r="B319" s="21" t="s">
        <v>708</v>
      </c>
      <c r="C319" s="21" t="s">
        <v>366</v>
      </c>
      <c r="D319" s="19" t="n">
        <v>26.41</v>
      </c>
      <c r="E319" s="23" t="n">
        <v>46296</v>
      </c>
    </row>
    <row r="320" customFormat="false" ht="15" hidden="false" customHeight="false" outlineLevel="0" collapsed="false">
      <c r="A320" s="21" t="s">
        <v>913</v>
      </c>
      <c r="B320" s="21" t="s">
        <v>914</v>
      </c>
      <c r="C320" s="21" t="s">
        <v>366</v>
      </c>
      <c r="D320" s="19" t="n">
        <v>16.34</v>
      </c>
      <c r="E320" s="23" t="n">
        <v>46296</v>
      </c>
    </row>
    <row r="321" customFormat="false" ht="15" hidden="false" customHeight="false" outlineLevel="0" collapsed="false">
      <c r="A321" s="21" t="s">
        <v>1448</v>
      </c>
      <c r="B321" s="21" t="s">
        <v>1449</v>
      </c>
      <c r="C321" s="21" t="s">
        <v>971</v>
      </c>
      <c r="D321" s="19" t="n">
        <v>4.23</v>
      </c>
      <c r="E321" s="23" t="n">
        <v>46296</v>
      </c>
    </row>
    <row r="322" customFormat="false" ht="15" hidden="false" customHeight="false" outlineLevel="0" collapsed="false">
      <c r="A322" s="21" t="s">
        <v>1334</v>
      </c>
      <c r="B322" s="21" t="s">
        <v>1335</v>
      </c>
      <c r="C322" s="21" t="s">
        <v>971</v>
      </c>
      <c r="D322" s="19" t="n">
        <v>5.59</v>
      </c>
      <c r="E322" s="23" t="n">
        <v>46296</v>
      </c>
    </row>
    <row r="323" customFormat="false" ht="15" hidden="false" customHeight="false" outlineLevel="0" collapsed="false">
      <c r="A323" s="21" t="s">
        <v>1262</v>
      </c>
      <c r="B323" s="21" t="s">
        <v>1263</v>
      </c>
      <c r="C323" s="21" t="s">
        <v>971</v>
      </c>
      <c r="D323" s="19" t="n">
        <v>417.36</v>
      </c>
      <c r="E323" s="23" t="n">
        <v>46296</v>
      </c>
    </row>
    <row r="324" customFormat="false" ht="15" hidden="false" customHeight="false" outlineLevel="0" collapsed="false">
      <c r="A324" s="21" t="s">
        <v>369</v>
      </c>
      <c r="B324" s="21" t="s">
        <v>370</v>
      </c>
      <c r="C324" s="21" t="s">
        <v>366</v>
      </c>
      <c r="D324" s="19" t="n">
        <v>11.7</v>
      </c>
      <c r="E324" s="23" t="n">
        <v>46296</v>
      </c>
    </row>
    <row r="325" customFormat="false" ht="15" hidden="false" customHeight="false" outlineLevel="0" collapsed="false">
      <c r="A325" s="21" t="s">
        <v>990</v>
      </c>
      <c r="B325" s="21" t="s">
        <v>991</v>
      </c>
      <c r="C325" s="21" t="s">
        <v>971</v>
      </c>
      <c r="D325" s="19" t="n">
        <v>8.58</v>
      </c>
      <c r="E325" s="23" t="n">
        <v>46296</v>
      </c>
    </row>
    <row r="326" customFormat="false" ht="15" hidden="false" customHeight="false" outlineLevel="0" collapsed="false">
      <c r="A326" s="21" t="s">
        <v>599</v>
      </c>
      <c r="B326" s="21" t="s">
        <v>600</v>
      </c>
      <c r="C326" s="21" t="s">
        <v>366</v>
      </c>
      <c r="D326" s="19" t="n">
        <v>10.32</v>
      </c>
      <c r="E326" s="23" t="n">
        <v>46296</v>
      </c>
    </row>
    <row r="327" customFormat="false" ht="15" hidden="false" customHeight="false" outlineLevel="0" collapsed="false">
      <c r="A327" s="21" t="s">
        <v>1360</v>
      </c>
      <c r="B327" s="21" t="s">
        <v>1361</v>
      </c>
      <c r="C327" s="21" t="s">
        <v>971</v>
      </c>
      <c r="D327" s="19" t="n">
        <v>2.08</v>
      </c>
      <c r="E327" s="23" t="n">
        <v>46296</v>
      </c>
    </row>
    <row r="328" customFormat="false" ht="15" hidden="false" customHeight="false" outlineLevel="0" collapsed="false">
      <c r="A328" s="21" t="s">
        <v>167</v>
      </c>
      <c r="B328" s="21" t="s">
        <v>168</v>
      </c>
      <c r="C328" s="21" t="s">
        <v>108</v>
      </c>
      <c r="D328" s="19" t="n">
        <v>52.27</v>
      </c>
      <c r="E328" s="23" t="n">
        <v>46296</v>
      </c>
    </row>
    <row r="329" customFormat="false" ht="15" hidden="false" customHeight="false" outlineLevel="0" collapsed="false">
      <c r="A329" s="21" t="s">
        <v>1002</v>
      </c>
      <c r="B329" s="21" t="s">
        <v>1003</v>
      </c>
      <c r="C329" s="21" t="s">
        <v>971</v>
      </c>
      <c r="D329" s="19" t="n">
        <v>1164.89</v>
      </c>
      <c r="E329" s="23" t="n">
        <v>46296</v>
      </c>
    </row>
    <row r="330" customFormat="false" ht="15" hidden="false" customHeight="false" outlineLevel="0" collapsed="false">
      <c r="A330" s="21" t="s">
        <v>1308</v>
      </c>
      <c r="B330" s="21" t="s">
        <v>1309</v>
      </c>
      <c r="C330" s="21" t="s">
        <v>971</v>
      </c>
      <c r="D330" s="19" t="n">
        <v>134.65</v>
      </c>
      <c r="E330" s="23" t="n">
        <v>46296</v>
      </c>
    </row>
    <row r="331" customFormat="false" ht="15" hidden="false" customHeight="false" outlineLevel="0" collapsed="false">
      <c r="A331" s="21" t="s">
        <v>1374</v>
      </c>
      <c r="B331" s="21" t="s">
        <v>1375</v>
      </c>
      <c r="C331" s="21" t="s">
        <v>971</v>
      </c>
      <c r="D331" s="19" t="n">
        <v>1.67</v>
      </c>
      <c r="E331" s="23" t="n">
        <v>46296</v>
      </c>
    </row>
    <row r="332" customFormat="false" ht="15" hidden="false" customHeight="false" outlineLevel="0" collapsed="false">
      <c r="A332" s="21" t="s">
        <v>1336</v>
      </c>
      <c r="B332" s="21" t="s">
        <v>1337</v>
      </c>
      <c r="C332" s="21" t="s">
        <v>971</v>
      </c>
      <c r="D332" s="19" t="n">
        <v>1602.03</v>
      </c>
      <c r="E332" s="23" t="n">
        <v>46296</v>
      </c>
    </row>
    <row r="333" customFormat="false" ht="15" hidden="false" customHeight="false" outlineLevel="0" collapsed="false">
      <c r="A333" s="21" t="s">
        <v>879</v>
      </c>
      <c r="B333" s="21" t="s">
        <v>880</v>
      </c>
      <c r="C333" s="21" t="s">
        <v>366</v>
      </c>
      <c r="D333" s="19" t="n">
        <v>44.23</v>
      </c>
      <c r="E333" s="23" t="n">
        <v>46296</v>
      </c>
    </row>
    <row r="334" customFormat="false" ht="15" hidden="false" customHeight="false" outlineLevel="0" collapsed="false">
      <c r="A334" s="21" t="s">
        <v>799</v>
      </c>
      <c r="B334" s="21" t="s">
        <v>800</v>
      </c>
      <c r="C334" s="21" t="s">
        <v>366</v>
      </c>
      <c r="D334" s="19" t="n">
        <v>46.23</v>
      </c>
      <c r="E334" s="23" t="n">
        <v>46296</v>
      </c>
    </row>
    <row r="335" customFormat="false" ht="15" hidden="false" customHeight="false" outlineLevel="0" collapsed="false">
      <c r="A335" s="21" t="s">
        <v>380</v>
      </c>
      <c r="B335" s="21" t="s">
        <v>381</v>
      </c>
      <c r="C335" s="21" t="s">
        <v>366</v>
      </c>
      <c r="D335" s="19" t="n">
        <v>12.96</v>
      </c>
      <c r="E335" s="23" t="n">
        <v>46296</v>
      </c>
    </row>
    <row r="336" customFormat="false" ht="15" hidden="false" customHeight="false" outlineLevel="0" collapsed="false">
      <c r="A336" s="21" t="s">
        <v>1130</v>
      </c>
      <c r="B336" s="21" t="s">
        <v>1131</v>
      </c>
      <c r="C336" s="21" t="s">
        <v>971</v>
      </c>
      <c r="D336" s="19" t="n">
        <v>1.39</v>
      </c>
      <c r="E336" s="23" t="n">
        <v>46296</v>
      </c>
    </row>
    <row r="337" customFormat="false" ht="15" hidden="false" customHeight="false" outlineLevel="0" collapsed="false">
      <c r="A337" s="21" t="s">
        <v>1300</v>
      </c>
      <c r="B337" s="21" t="s">
        <v>1301</v>
      </c>
      <c r="C337" s="21" t="s">
        <v>971</v>
      </c>
      <c r="D337" s="19" t="n">
        <v>1.09</v>
      </c>
      <c r="E337" s="23" t="n">
        <v>46296</v>
      </c>
    </row>
    <row r="338" customFormat="false" ht="15" hidden="false" customHeight="false" outlineLevel="0" collapsed="false">
      <c r="A338" s="21" t="s">
        <v>511</v>
      </c>
      <c r="B338" s="21" t="s">
        <v>512</v>
      </c>
      <c r="C338" s="21" t="s">
        <v>366</v>
      </c>
      <c r="D338" s="19" t="n">
        <v>40.87</v>
      </c>
      <c r="E338" s="23" t="n">
        <v>46296</v>
      </c>
    </row>
    <row r="339" customFormat="false" ht="15" hidden="false" customHeight="false" outlineLevel="0" collapsed="false">
      <c r="A339" s="21" t="s">
        <v>1024</v>
      </c>
      <c r="B339" s="21" t="s">
        <v>1025</v>
      </c>
      <c r="C339" s="21" t="s">
        <v>971</v>
      </c>
      <c r="D339" s="19" t="n">
        <v>43.96</v>
      </c>
      <c r="E339" s="23" t="n">
        <v>46296</v>
      </c>
    </row>
    <row r="340" customFormat="false" ht="15" hidden="false" customHeight="false" outlineLevel="0" collapsed="false">
      <c r="A340" s="21" t="s">
        <v>1026</v>
      </c>
      <c r="B340" s="21" t="s">
        <v>1027</v>
      </c>
      <c r="C340" s="21" t="s">
        <v>971</v>
      </c>
      <c r="D340" s="19" t="n">
        <v>55.55</v>
      </c>
      <c r="E340" s="23" t="n">
        <v>46296</v>
      </c>
    </row>
    <row r="341" customFormat="false" ht="15" hidden="false" customHeight="false" outlineLevel="0" collapsed="false">
      <c r="A341" s="21" t="s">
        <v>875</v>
      </c>
      <c r="B341" s="21" t="s">
        <v>876</v>
      </c>
      <c r="C341" s="21" t="s">
        <v>366</v>
      </c>
      <c r="D341" s="19" t="n">
        <v>17.54</v>
      </c>
      <c r="E341" s="23" t="n">
        <v>46296</v>
      </c>
    </row>
    <row r="342" customFormat="false" ht="15" hidden="false" customHeight="false" outlineLevel="0" collapsed="false">
      <c r="A342" s="21" t="s">
        <v>444</v>
      </c>
      <c r="B342" s="21" t="s">
        <v>445</v>
      </c>
      <c r="C342" s="21" t="s">
        <v>366</v>
      </c>
      <c r="D342" s="19" t="n">
        <v>5.56</v>
      </c>
      <c r="E342" s="23" t="n">
        <v>46296</v>
      </c>
    </row>
    <row r="343" customFormat="false" ht="15" hidden="false" customHeight="false" outlineLevel="0" collapsed="false">
      <c r="A343" s="21" t="s">
        <v>1102</v>
      </c>
      <c r="B343" s="21" t="s">
        <v>1103</v>
      </c>
      <c r="C343" s="21" t="s">
        <v>971</v>
      </c>
      <c r="D343" s="19" t="n">
        <v>10.02</v>
      </c>
      <c r="E343" s="23" t="n">
        <v>46296</v>
      </c>
    </row>
    <row r="344" customFormat="false" ht="15" hidden="false" customHeight="false" outlineLevel="0" collapsed="false">
      <c r="A344" s="21" t="s">
        <v>1326</v>
      </c>
      <c r="B344" s="21" t="s">
        <v>1327</v>
      </c>
      <c r="C344" s="21" t="s">
        <v>971</v>
      </c>
      <c r="D344" s="19" t="n">
        <v>195.96</v>
      </c>
      <c r="E344" s="23" t="n">
        <v>46296</v>
      </c>
    </row>
    <row r="345" customFormat="false" ht="15" hidden="false" customHeight="false" outlineLevel="0" collapsed="false">
      <c r="A345" s="21" t="s">
        <v>1274</v>
      </c>
      <c r="B345" s="21" t="s">
        <v>1275</v>
      </c>
      <c r="C345" s="21" t="s">
        <v>971</v>
      </c>
      <c r="D345" s="19" t="n">
        <v>57.61</v>
      </c>
      <c r="E345" s="23" t="n">
        <v>46296</v>
      </c>
    </row>
    <row r="346" customFormat="false" ht="15" hidden="false" customHeight="false" outlineLevel="0" collapsed="false">
      <c r="A346" s="21" t="s">
        <v>219</v>
      </c>
      <c r="B346" s="21" t="s">
        <v>220</v>
      </c>
      <c r="C346" s="21" t="s">
        <v>108</v>
      </c>
      <c r="D346" s="19" t="n">
        <v>70.17</v>
      </c>
      <c r="E346" s="23" t="n">
        <v>46296</v>
      </c>
    </row>
    <row r="347" customFormat="false" ht="15" hidden="false" customHeight="false" outlineLevel="0" collapsed="false">
      <c r="A347" s="21" t="s">
        <v>440</v>
      </c>
      <c r="B347" s="21" t="s">
        <v>441</v>
      </c>
      <c r="C347" s="21" t="s">
        <v>366</v>
      </c>
      <c r="D347" s="19" t="n">
        <v>60.97</v>
      </c>
      <c r="E347" s="23" t="n">
        <v>46296</v>
      </c>
    </row>
    <row r="348" customFormat="false" ht="15" hidden="false" customHeight="false" outlineLevel="0" collapsed="false">
      <c r="A348" s="21" t="s">
        <v>1252</v>
      </c>
      <c r="B348" s="21" t="s">
        <v>1253</v>
      </c>
      <c r="C348" s="21" t="s">
        <v>971</v>
      </c>
      <c r="D348" s="19" t="n">
        <v>45.08</v>
      </c>
      <c r="E348" s="23" t="n">
        <v>46296</v>
      </c>
    </row>
    <row r="349" customFormat="false" ht="15" hidden="false" customHeight="false" outlineLevel="0" collapsed="false">
      <c r="A349" s="21" t="s">
        <v>579</v>
      </c>
      <c r="B349" s="21" t="s">
        <v>580</v>
      </c>
      <c r="C349" s="21" t="s">
        <v>366</v>
      </c>
      <c r="D349" s="19" t="n">
        <v>18.76</v>
      </c>
      <c r="E349" s="23" t="n">
        <v>46296</v>
      </c>
    </row>
    <row r="350" customFormat="false" ht="15" hidden="false" customHeight="false" outlineLevel="0" collapsed="false">
      <c r="A350" s="21" t="s">
        <v>477</v>
      </c>
      <c r="B350" s="21" t="s">
        <v>478</v>
      </c>
      <c r="C350" s="21" t="s">
        <v>366</v>
      </c>
      <c r="D350" s="19" t="n">
        <v>12.74</v>
      </c>
      <c r="E350" s="23" t="n">
        <v>46296</v>
      </c>
    </row>
    <row r="351" customFormat="false" ht="15" hidden="false" customHeight="false" outlineLevel="0" collapsed="false">
      <c r="A351" s="21" t="s">
        <v>140</v>
      </c>
      <c r="B351" s="21" t="s">
        <v>141</v>
      </c>
      <c r="C351" s="21" t="s">
        <v>108</v>
      </c>
      <c r="D351" s="19" t="n">
        <v>304.1</v>
      </c>
      <c r="E351" s="23" t="n">
        <v>46296</v>
      </c>
    </row>
    <row r="352" customFormat="false" ht="15" hidden="false" customHeight="false" outlineLevel="0" collapsed="false">
      <c r="A352" s="21" t="s">
        <v>1174</v>
      </c>
      <c r="B352" s="21" t="s">
        <v>1175</v>
      </c>
      <c r="C352" s="21" t="s">
        <v>971</v>
      </c>
      <c r="D352" s="19" t="n">
        <v>567.06</v>
      </c>
      <c r="E352" s="23" t="n">
        <v>46296</v>
      </c>
    </row>
    <row r="353" customFormat="false" ht="15" hidden="false" customHeight="false" outlineLevel="0" collapsed="false">
      <c r="A353" s="21" t="s">
        <v>797</v>
      </c>
      <c r="B353" s="21" t="s">
        <v>798</v>
      </c>
      <c r="C353" s="21" t="s">
        <v>366</v>
      </c>
      <c r="D353" s="19" t="n">
        <v>6.05</v>
      </c>
      <c r="E353" s="23" t="n">
        <v>46296</v>
      </c>
    </row>
    <row r="354" customFormat="false" ht="15" hidden="false" customHeight="false" outlineLevel="0" collapsed="false">
      <c r="A354" s="21" t="s">
        <v>867</v>
      </c>
      <c r="B354" s="21" t="s">
        <v>868</v>
      </c>
      <c r="C354" s="21" t="s">
        <v>366</v>
      </c>
      <c r="D354" s="19" t="n">
        <v>12.9</v>
      </c>
      <c r="E354" s="23" t="n">
        <v>46296</v>
      </c>
    </row>
    <row r="355" customFormat="false" ht="15" hidden="false" customHeight="false" outlineLevel="0" collapsed="false">
      <c r="A355" s="21" t="s">
        <v>457</v>
      </c>
      <c r="B355" s="21" t="s">
        <v>458</v>
      </c>
      <c r="C355" s="21" t="s">
        <v>366</v>
      </c>
      <c r="D355" s="19" t="n">
        <v>23.41</v>
      </c>
      <c r="E355" s="23" t="n">
        <v>46296</v>
      </c>
    </row>
    <row r="356" customFormat="false" ht="15" hidden="false" customHeight="false" outlineLevel="0" collapsed="false">
      <c r="A356" s="21" t="s">
        <v>4336</v>
      </c>
      <c r="B356" s="21" t="s">
        <v>4337</v>
      </c>
      <c r="C356" s="21"/>
      <c r="D356" s="19" t="n">
        <v>155.47</v>
      </c>
      <c r="E356" s="23" t="n">
        <v>46296</v>
      </c>
    </row>
    <row r="357" customFormat="false" ht="15" hidden="false" customHeight="false" outlineLevel="0" collapsed="false">
      <c r="A357" s="21" t="s">
        <v>316</v>
      </c>
      <c r="B357" s="21" t="s">
        <v>317</v>
      </c>
      <c r="C357" s="21" t="s">
        <v>108</v>
      </c>
      <c r="D357" s="19" t="n">
        <v>172.82</v>
      </c>
      <c r="E357" s="23" t="n">
        <v>46296</v>
      </c>
    </row>
    <row r="358" customFormat="false" ht="15" hidden="false" customHeight="false" outlineLevel="0" collapsed="false">
      <c r="A358" s="21" t="s">
        <v>235</v>
      </c>
      <c r="B358" s="21" t="s">
        <v>236</v>
      </c>
      <c r="C358" s="21" t="s">
        <v>108</v>
      </c>
      <c r="D358" s="19" t="n">
        <v>85.84</v>
      </c>
      <c r="E358" s="23" t="n">
        <v>46296</v>
      </c>
    </row>
    <row r="359" customFormat="false" ht="15" hidden="false" customHeight="false" outlineLevel="0" collapsed="false">
      <c r="A359" s="21" t="s">
        <v>300</v>
      </c>
      <c r="B359" s="21" t="s">
        <v>301</v>
      </c>
      <c r="C359" s="21" t="s">
        <v>108</v>
      </c>
      <c r="D359" s="19" t="n">
        <v>5.57</v>
      </c>
      <c r="E359" s="23" t="n">
        <v>46296</v>
      </c>
    </row>
    <row r="360" customFormat="false" ht="15" hidden="false" customHeight="false" outlineLevel="0" collapsed="false">
      <c r="A360" s="21" t="s">
        <v>340</v>
      </c>
      <c r="B360" s="21" t="s">
        <v>341</v>
      </c>
      <c r="C360" s="21" t="s">
        <v>108</v>
      </c>
      <c r="D360" s="19" t="n">
        <v>23.1</v>
      </c>
      <c r="E360" s="23" t="n">
        <v>46296</v>
      </c>
    </row>
    <row r="361" customFormat="false" ht="15" hidden="false" customHeight="false" outlineLevel="0" collapsed="false">
      <c r="A361" s="21" t="s">
        <v>583</v>
      </c>
      <c r="B361" s="21" t="s">
        <v>584</v>
      </c>
      <c r="C361" s="21" t="s">
        <v>366</v>
      </c>
      <c r="D361" s="19" t="n">
        <v>45.81</v>
      </c>
      <c r="E361" s="23" t="n">
        <v>46296</v>
      </c>
    </row>
    <row r="362" customFormat="false" ht="15" hidden="false" customHeight="false" outlineLevel="0" collapsed="false">
      <c r="A362" s="21" t="s">
        <v>825</v>
      </c>
      <c r="B362" s="21" t="s">
        <v>826</v>
      </c>
      <c r="C362" s="21" t="s">
        <v>366</v>
      </c>
      <c r="D362" s="19" t="n">
        <v>8.49</v>
      </c>
      <c r="E362" s="23" t="n">
        <v>46296</v>
      </c>
    </row>
    <row r="363" customFormat="false" ht="15" hidden="false" customHeight="false" outlineLevel="0" collapsed="false">
      <c r="A363" s="21" t="s">
        <v>994</v>
      </c>
      <c r="B363" s="21" t="s">
        <v>995</v>
      </c>
      <c r="C363" s="21" t="s">
        <v>971</v>
      </c>
      <c r="D363" s="19" t="n">
        <v>322.36</v>
      </c>
      <c r="E363" s="23" t="n">
        <v>46296</v>
      </c>
    </row>
    <row r="364" customFormat="false" ht="15" hidden="false" customHeight="false" outlineLevel="0" collapsed="false">
      <c r="A364" s="21" t="s">
        <v>197</v>
      </c>
      <c r="B364" s="21" t="s">
        <v>198</v>
      </c>
      <c r="C364" s="21" t="s">
        <v>108</v>
      </c>
      <c r="D364" s="19" t="n">
        <v>93.92</v>
      </c>
      <c r="E364" s="23" t="n">
        <v>46296</v>
      </c>
    </row>
    <row r="365" customFormat="false" ht="15" hidden="false" customHeight="false" outlineLevel="0" collapsed="false">
      <c r="A365" s="21" t="s">
        <v>525</v>
      </c>
      <c r="B365" s="21" t="s">
        <v>526</v>
      </c>
      <c r="C365" s="21" t="s">
        <v>366</v>
      </c>
      <c r="D365" s="19" t="n">
        <v>11.93</v>
      </c>
      <c r="E365" s="23" t="n">
        <v>46296</v>
      </c>
    </row>
    <row r="366" customFormat="false" ht="15" hidden="false" customHeight="false" outlineLevel="0" collapsed="false">
      <c r="A366" s="21" t="s">
        <v>342</v>
      </c>
      <c r="B366" s="21" t="s">
        <v>343</v>
      </c>
      <c r="C366" s="21" t="s">
        <v>108</v>
      </c>
      <c r="D366" s="19" t="n">
        <v>23.56</v>
      </c>
      <c r="E366" s="23" t="n">
        <v>46296</v>
      </c>
    </row>
    <row r="367" customFormat="false" ht="15" hidden="false" customHeight="false" outlineLevel="0" collapsed="false">
      <c r="A367" s="21" t="s">
        <v>905</v>
      </c>
      <c r="B367" s="21" t="s">
        <v>906</v>
      </c>
      <c r="C367" s="21" t="s">
        <v>366</v>
      </c>
      <c r="D367" s="19" t="n">
        <v>126.9</v>
      </c>
      <c r="E367" s="23" t="n">
        <v>46296</v>
      </c>
    </row>
    <row r="368" customFormat="false" ht="15" hidden="false" customHeight="false" outlineLevel="0" collapsed="false">
      <c r="A368" s="21" t="s">
        <v>279</v>
      </c>
      <c r="B368" s="21" t="s">
        <v>280</v>
      </c>
      <c r="C368" s="21" t="s">
        <v>108</v>
      </c>
      <c r="D368" s="19" t="n">
        <v>162.77</v>
      </c>
      <c r="E368" s="23" t="n">
        <v>46296</v>
      </c>
    </row>
    <row r="369" customFormat="false" ht="15" hidden="false" customHeight="false" outlineLevel="0" collapsed="false">
      <c r="A369" s="21" t="s">
        <v>499</v>
      </c>
      <c r="B369" s="21" t="s">
        <v>500</v>
      </c>
      <c r="C369" s="21" t="s">
        <v>366</v>
      </c>
      <c r="D369" s="19" t="n">
        <v>26.14</v>
      </c>
      <c r="E369" s="23" t="n">
        <v>46296</v>
      </c>
    </row>
    <row r="370" customFormat="false" ht="15" hidden="false" customHeight="false" outlineLevel="0" collapsed="false">
      <c r="A370" s="21" t="s">
        <v>346</v>
      </c>
      <c r="B370" s="21" t="s">
        <v>347</v>
      </c>
      <c r="C370" s="21" t="s">
        <v>108</v>
      </c>
      <c r="D370" s="19" t="n">
        <v>137.06</v>
      </c>
      <c r="E370" s="23" t="n">
        <v>46296</v>
      </c>
    </row>
    <row r="371" customFormat="false" ht="15" hidden="false" customHeight="false" outlineLevel="0" collapsed="false">
      <c r="A371" s="21" t="s">
        <v>665</v>
      </c>
      <c r="B371" s="21" t="s">
        <v>666</v>
      </c>
      <c r="C371" s="21" t="s">
        <v>366</v>
      </c>
      <c r="D371" s="19" t="n">
        <v>20.57</v>
      </c>
      <c r="E371" s="23" t="n">
        <v>46296</v>
      </c>
    </row>
    <row r="372" customFormat="false" ht="15" hidden="false" customHeight="false" outlineLevel="0" collapsed="false">
      <c r="A372" s="21" t="s">
        <v>256</v>
      </c>
      <c r="B372" s="21" t="s">
        <v>257</v>
      </c>
      <c r="C372" s="21" t="s">
        <v>108</v>
      </c>
      <c r="D372" s="19" t="n">
        <v>26.34</v>
      </c>
      <c r="E372" s="23" t="n">
        <v>46296</v>
      </c>
    </row>
    <row r="373" customFormat="false" ht="15" hidden="false" customHeight="false" outlineLevel="0" collapsed="false">
      <c r="A373" s="21" t="s">
        <v>893</v>
      </c>
      <c r="B373" s="21" t="s">
        <v>894</v>
      </c>
      <c r="C373" s="21" t="s">
        <v>366</v>
      </c>
      <c r="D373" s="19" t="n">
        <v>32.23</v>
      </c>
      <c r="E373" s="23" t="n">
        <v>46296</v>
      </c>
    </row>
    <row r="374" customFormat="false" ht="15" hidden="false" customHeight="false" outlineLevel="0" collapsed="false">
      <c r="A374" s="21" t="s">
        <v>753</v>
      </c>
      <c r="B374" s="21" t="s">
        <v>754</v>
      </c>
      <c r="C374" s="21" t="s">
        <v>366</v>
      </c>
      <c r="D374" s="19" t="n">
        <v>64.17</v>
      </c>
      <c r="E374" s="23" t="n">
        <v>46296</v>
      </c>
    </row>
    <row r="375" customFormat="false" ht="15" hidden="false" customHeight="false" outlineLevel="0" collapsed="false">
      <c r="A375" s="21" t="s">
        <v>1358</v>
      </c>
      <c r="B375" s="21" t="s">
        <v>1359</v>
      </c>
      <c r="C375" s="21" t="s">
        <v>971</v>
      </c>
      <c r="D375" s="19" t="n">
        <v>1615.22</v>
      </c>
      <c r="E375" s="23" t="n">
        <v>46296</v>
      </c>
    </row>
    <row r="376" customFormat="false" ht="15" hidden="false" customHeight="false" outlineLevel="0" collapsed="false">
      <c r="A376" s="21" t="s">
        <v>809</v>
      </c>
      <c r="B376" s="21" t="s">
        <v>810</v>
      </c>
      <c r="C376" s="21" t="s">
        <v>366</v>
      </c>
      <c r="D376" s="19" t="n">
        <v>86.81</v>
      </c>
      <c r="E376" s="23" t="n">
        <v>46296</v>
      </c>
    </row>
    <row r="377" customFormat="false" ht="15" hidden="false" customHeight="false" outlineLevel="0" collapsed="false">
      <c r="A377" s="21" t="s">
        <v>4338</v>
      </c>
      <c r="B377" s="21" t="s">
        <v>130</v>
      </c>
      <c r="C377" s="21" t="s">
        <v>108</v>
      </c>
      <c r="D377" s="19" t="n">
        <v>37.48</v>
      </c>
      <c r="E377" s="23" t="n">
        <v>46296</v>
      </c>
    </row>
    <row r="378" customFormat="false" ht="15" hidden="false" customHeight="false" outlineLevel="0" collapsed="false">
      <c r="A378" s="21" t="s">
        <v>1416</v>
      </c>
      <c r="B378" s="21" t="s">
        <v>1417</v>
      </c>
      <c r="C378" s="21" t="s">
        <v>971</v>
      </c>
      <c r="D378" s="19" t="n">
        <v>1596.87</v>
      </c>
      <c r="E378" s="23" t="n">
        <v>46296</v>
      </c>
    </row>
    <row r="379" customFormat="false" ht="15" hidden="false" customHeight="false" outlineLevel="0" collapsed="false">
      <c r="A379" s="21" t="s">
        <v>585</v>
      </c>
      <c r="B379" s="21" t="s">
        <v>586</v>
      </c>
      <c r="C379" s="21" t="s">
        <v>366</v>
      </c>
      <c r="D379" s="19" t="n">
        <v>11.52</v>
      </c>
      <c r="E379" s="23" t="n">
        <v>46296</v>
      </c>
    </row>
    <row r="380" customFormat="false" ht="15" hidden="false" customHeight="false" outlineLevel="0" collapsed="false">
      <c r="A380" s="21" t="s">
        <v>205</v>
      </c>
      <c r="B380" s="21" t="s">
        <v>206</v>
      </c>
      <c r="C380" s="21" t="s">
        <v>108</v>
      </c>
      <c r="D380" s="19" t="n">
        <v>56.01</v>
      </c>
      <c r="E380" s="23" t="n">
        <v>46296</v>
      </c>
    </row>
    <row r="381" customFormat="false" ht="15" hidden="false" customHeight="false" outlineLevel="0" collapsed="false">
      <c r="A381" s="21" t="s">
        <v>861</v>
      </c>
      <c r="B381" s="21" t="s">
        <v>862</v>
      </c>
      <c r="C381" s="21" t="s">
        <v>366</v>
      </c>
      <c r="D381" s="19" t="n">
        <v>9.41</v>
      </c>
      <c r="E381" s="23" t="n">
        <v>46296</v>
      </c>
    </row>
    <row r="382" customFormat="false" ht="15" hidden="false" customHeight="false" outlineLevel="0" collapsed="false">
      <c r="A382" s="21" t="s">
        <v>901</v>
      </c>
      <c r="B382" s="21" t="s">
        <v>902</v>
      </c>
      <c r="C382" s="21" t="s">
        <v>366</v>
      </c>
      <c r="D382" s="19" t="n">
        <v>10.4</v>
      </c>
      <c r="E382" s="23" t="n">
        <v>46296</v>
      </c>
    </row>
    <row r="383" customFormat="false" ht="15" hidden="false" customHeight="false" outlineLevel="0" collapsed="false">
      <c r="A383" s="21" t="s">
        <v>371</v>
      </c>
      <c r="B383" s="21" t="s">
        <v>372</v>
      </c>
      <c r="C383" s="21" t="s">
        <v>366</v>
      </c>
      <c r="D383" s="19" t="n">
        <v>7.6</v>
      </c>
      <c r="E383" s="23" t="n">
        <v>46296</v>
      </c>
    </row>
    <row r="384" customFormat="false" ht="15" hidden="false" customHeight="false" outlineLevel="0" collapsed="false">
      <c r="A384" s="21" t="s">
        <v>1116</v>
      </c>
      <c r="B384" s="21" t="s">
        <v>1117</v>
      </c>
      <c r="C384" s="21" t="s">
        <v>971</v>
      </c>
      <c r="D384" s="19" t="n">
        <v>123.51</v>
      </c>
      <c r="E384" s="23" t="n">
        <v>46296</v>
      </c>
    </row>
    <row r="385" customFormat="false" ht="15" hidden="false" customHeight="false" outlineLevel="0" collapsed="false">
      <c r="A385" s="21" t="s">
        <v>1074</v>
      </c>
      <c r="B385" s="21" t="s">
        <v>1075</v>
      </c>
      <c r="C385" s="21" t="s">
        <v>971</v>
      </c>
      <c r="D385" s="19" t="n">
        <v>505.53</v>
      </c>
      <c r="E385" s="23" t="n">
        <v>46296</v>
      </c>
    </row>
    <row r="386" customFormat="false" ht="15" hidden="false" customHeight="false" outlineLevel="0" collapsed="false">
      <c r="A386" s="21" t="s">
        <v>677</v>
      </c>
      <c r="B386" s="21" t="s">
        <v>678</v>
      </c>
      <c r="C386" s="21" t="s">
        <v>366</v>
      </c>
      <c r="D386" s="19" t="n">
        <v>46.95</v>
      </c>
      <c r="E386" s="23" t="n">
        <v>46296</v>
      </c>
    </row>
    <row r="387" customFormat="false" ht="15" hidden="false" customHeight="false" outlineLevel="0" collapsed="false">
      <c r="A387" s="21" t="s">
        <v>227</v>
      </c>
      <c r="B387" s="21" t="s">
        <v>228</v>
      </c>
      <c r="C387" s="21" t="s">
        <v>108</v>
      </c>
      <c r="D387" s="19" t="n">
        <v>45.19</v>
      </c>
      <c r="E387" s="23" t="n">
        <v>46296</v>
      </c>
    </row>
    <row r="388" customFormat="false" ht="15" hidden="false" customHeight="false" outlineLevel="0" collapsed="false">
      <c r="A388" s="21" t="s">
        <v>450</v>
      </c>
      <c r="B388" s="21" t="s">
        <v>451</v>
      </c>
      <c r="C388" s="21" t="s">
        <v>366</v>
      </c>
      <c r="D388" s="19" t="n">
        <v>38.31</v>
      </c>
      <c r="E388" s="23" t="n">
        <v>46296</v>
      </c>
    </row>
    <row r="389" customFormat="false" ht="15" hidden="false" customHeight="false" outlineLevel="0" collapsed="false">
      <c r="A389" s="21" t="s">
        <v>727</v>
      </c>
      <c r="B389" s="21" t="s">
        <v>728</v>
      </c>
      <c r="C389" s="21" t="s">
        <v>366</v>
      </c>
      <c r="D389" s="19" t="n">
        <v>29.48</v>
      </c>
      <c r="E389" s="23" t="n">
        <v>46296</v>
      </c>
    </row>
    <row r="390" customFormat="false" ht="15" hidden="false" customHeight="false" outlineLevel="0" collapsed="false">
      <c r="A390" s="21" t="s">
        <v>941</v>
      </c>
      <c r="B390" s="21" t="s">
        <v>942</v>
      </c>
      <c r="C390" s="21" t="s">
        <v>366</v>
      </c>
      <c r="D390" s="19" t="n">
        <v>81.78</v>
      </c>
      <c r="E390" s="23" t="n">
        <v>46296</v>
      </c>
    </row>
    <row r="391" customFormat="false" ht="15" hidden="false" customHeight="false" outlineLevel="0" collapsed="false">
      <c r="A391" s="21" t="s">
        <v>229</v>
      </c>
      <c r="B391" s="21" t="s">
        <v>230</v>
      </c>
      <c r="C391" s="21" t="s">
        <v>108</v>
      </c>
      <c r="D391" s="19" t="n">
        <v>35.51</v>
      </c>
      <c r="E391" s="23" t="n">
        <v>46296</v>
      </c>
    </row>
    <row r="392" customFormat="false" ht="15" hidden="false" customHeight="false" outlineLevel="0" collapsed="false">
      <c r="A392" s="21" t="s">
        <v>1096</v>
      </c>
      <c r="B392" s="21" t="s">
        <v>1097</v>
      </c>
      <c r="C392" s="21" t="s">
        <v>971</v>
      </c>
      <c r="D392" s="19" t="n">
        <v>134.78</v>
      </c>
      <c r="E392" s="23" t="n">
        <v>46296</v>
      </c>
    </row>
    <row r="393" customFormat="false" ht="15" hidden="false" customHeight="false" outlineLevel="0" collapsed="false">
      <c r="A393" s="21" t="s">
        <v>625</v>
      </c>
      <c r="B393" s="21" t="s">
        <v>626</v>
      </c>
      <c r="C393" s="21" t="s">
        <v>366</v>
      </c>
      <c r="D393" s="19" t="n">
        <v>11.72</v>
      </c>
      <c r="E393" s="23" t="n">
        <v>46296</v>
      </c>
    </row>
    <row r="394" customFormat="false" ht="15" hidden="false" customHeight="false" outlineLevel="0" collapsed="false">
      <c r="A394" s="21" t="s">
        <v>703</v>
      </c>
      <c r="B394" s="21" t="s">
        <v>704</v>
      </c>
      <c r="C394" s="21" t="s">
        <v>366</v>
      </c>
      <c r="D394" s="19" t="n">
        <v>20.52</v>
      </c>
      <c r="E394" s="23" t="n">
        <v>46296</v>
      </c>
    </row>
    <row r="395" customFormat="false" ht="15" hidden="false" customHeight="false" outlineLevel="0" collapsed="false">
      <c r="A395" s="21" t="s">
        <v>1224</v>
      </c>
      <c r="B395" s="21" t="s">
        <v>1225</v>
      </c>
      <c r="C395" s="21" t="s">
        <v>971</v>
      </c>
      <c r="D395" s="19" t="n">
        <v>1181.87</v>
      </c>
      <c r="E395" s="23" t="n">
        <v>46296</v>
      </c>
    </row>
    <row r="396" customFormat="false" ht="15" hidden="false" customHeight="false" outlineLevel="0" collapsed="false">
      <c r="A396" s="21" t="s">
        <v>362</v>
      </c>
      <c r="B396" s="21" t="s">
        <v>363</v>
      </c>
      <c r="C396" s="21" t="s">
        <v>108</v>
      </c>
      <c r="D396" s="19" t="n">
        <v>65.94</v>
      </c>
      <c r="E396" s="23" t="n">
        <v>46296</v>
      </c>
    </row>
    <row r="397" customFormat="false" ht="15" hidden="false" customHeight="false" outlineLevel="0" collapsed="false">
      <c r="A397" s="21" t="s">
        <v>1098</v>
      </c>
      <c r="B397" s="21" t="s">
        <v>1099</v>
      </c>
      <c r="C397" s="21" t="s">
        <v>971</v>
      </c>
      <c r="D397" s="19" t="n">
        <v>0.82</v>
      </c>
      <c r="E397" s="23" t="n">
        <v>46296</v>
      </c>
    </row>
    <row r="398" customFormat="false" ht="15" hidden="false" customHeight="false" outlineLevel="0" collapsed="false">
      <c r="A398" s="21" t="s">
        <v>1428</v>
      </c>
      <c r="B398" s="21" t="s">
        <v>1429</v>
      </c>
      <c r="C398" s="21" t="s">
        <v>971</v>
      </c>
      <c r="D398" s="19" t="n">
        <v>20.69</v>
      </c>
      <c r="E398" s="23" t="n">
        <v>46296</v>
      </c>
    </row>
    <row r="399" customFormat="false" ht="15" hidden="false" customHeight="false" outlineLevel="0" collapsed="false">
      <c r="A399" s="21" t="s">
        <v>573</v>
      </c>
      <c r="B399" s="21" t="s">
        <v>574</v>
      </c>
      <c r="C399" s="21" t="s">
        <v>366</v>
      </c>
      <c r="D399" s="19" t="n">
        <v>53.76</v>
      </c>
      <c r="E399" s="23" t="n">
        <v>46296</v>
      </c>
    </row>
    <row r="400" customFormat="false" ht="15" hidden="false" customHeight="false" outlineLevel="0" collapsed="false">
      <c r="A400" s="21" t="s">
        <v>1404</v>
      </c>
      <c r="B400" s="21" t="s">
        <v>1405</v>
      </c>
      <c r="C400" s="21" t="s">
        <v>971</v>
      </c>
      <c r="D400" s="19" t="n">
        <v>117.71</v>
      </c>
      <c r="E400" s="23" t="n">
        <v>46296</v>
      </c>
    </row>
    <row r="401" customFormat="false" ht="15" hidden="false" customHeight="false" outlineLevel="0" collapsed="false">
      <c r="A401" s="21" t="s">
        <v>1238</v>
      </c>
      <c r="B401" s="21" t="s">
        <v>1239</v>
      </c>
      <c r="C401" s="21" t="s">
        <v>971</v>
      </c>
      <c r="D401" s="19" t="n">
        <v>88.05</v>
      </c>
      <c r="E401" s="23" t="n">
        <v>46296</v>
      </c>
    </row>
    <row r="402" customFormat="false" ht="15" hidden="false" customHeight="false" outlineLevel="0" collapsed="false">
      <c r="A402" s="21" t="s">
        <v>364</v>
      </c>
      <c r="B402" s="21" t="s">
        <v>365</v>
      </c>
      <c r="C402" s="21" t="s">
        <v>366</v>
      </c>
      <c r="D402" s="19" t="n">
        <v>46.79</v>
      </c>
      <c r="E402" s="23" t="n">
        <v>46296</v>
      </c>
    </row>
    <row r="403" customFormat="false" ht="15" hidden="false" customHeight="false" outlineLevel="0" collapsed="false">
      <c r="A403" s="21" t="s">
        <v>1386</v>
      </c>
      <c r="B403" s="21" t="s">
        <v>1387</v>
      </c>
      <c r="C403" s="21" t="s">
        <v>971</v>
      </c>
      <c r="D403" s="19" t="n">
        <v>196.18</v>
      </c>
      <c r="E403" s="23" t="n">
        <v>46296</v>
      </c>
    </row>
    <row r="404" customFormat="false" ht="15" hidden="false" customHeight="false" outlineLevel="0" collapsed="false">
      <c r="A404" s="21" t="s">
        <v>203</v>
      </c>
      <c r="B404" s="21" t="s">
        <v>204</v>
      </c>
      <c r="C404" s="21" t="s">
        <v>108</v>
      </c>
      <c r="D404" s="19" t="n">
        <v>213.44</v>
      </c>
      <c r="E404" s="23" t="n">
        <v>46296</v>
      </c>
    </row>
    <row r="405" customFormat="false" ht="15" hidden="false" customHeight="false" outlineLevel="0" collapsed="false">
      <c r="A405" s="21" t="s">
        <v>161</v>
      </c>
      <c r="B405" s="21" t="s">
        <v>162</v>
      </c>
      <c r="C405" s="21" t="s">
        <v>108</v>
      </c>
      <c r="D405" s="19" t="n">
        <v>83.55</v>
      </c>
      <c r="E405" s="23" t="n">
        <v>46296</v>
      </c>
    </row>
    <row r="406" customFormat="false" ht="15" hidden="false" customHeight="false" outlineLevel="0" collapsed="false">
      <c r="A406" s="21" t="s">
        <v>621</v>
      </c>
      <c r="B406" s="21" t="s">
        <v>622</v>
      </c>
      <c r="C406" s="21" t="s">
        <v>366</v>
      </c>
      <c r="D406" s="19" t="n">
        <v>74.88</v>
      </c>
      <c r="E406" s="23" t="n">
        <v>46296</v>
      </c>
    </row>
    <row r="407" customFormat="false" ht="15" hidden="false" customHeight="false" outlineLevel="0" collapsed="false">
      <c r="A407" s="21" t="s">
        <v>1066</v>
      </c>
      <c r="B407" s="21" t="s">
        <v>1067</v>
      </c>
      <c r="C407" s="21" t="s">
        <v>971</v>
      </c>
      <c r="D407" s="19" t="n">
        <v>317.96</v>
      </c>
      <c r="E407" s="23" t="n">
        <v>46296</v>
      </c>
    </row>
    <row r="408" customFormat="false" ht="15" hidden="false" customHeight="false" outlineLevel="0" collapsed="false">
      <c r="A408" s="21" t="s">
        <v>1244</v>
      </c>
      <c r="B408" s="21" t="s">
        <v>1245</v>
      </c>
      <c r="C408" s="21" t="s">
        <v>971</v>
      </c>
      <c r="D408" s="19" t="n">
        <v>320.8</v>
      </c>
      <c r="E408" s="23" t="n">
        <v>46296</v>
      </c>
    </row>
    <row r="409" customFormat="false" ht="15" hidden="false" customHeight="false" outlineLevel="0" collapsed="false">
      <c r="A409" s="21" t="s">
        <v>1088</v>
      </c>
      <c r="B409" s="21" t="s">
        <v>1089</v>
      </c>
      <c r="C409" s="21" t="s">
        <v>971</v>
      </c>
      <c r="D409" s="19" t="n">
        <v>59.54</v>
      </c>
      <c r="E409" s="23" t="n">
        <v>46296</v>
      </c>
    </row>
    <row r="410" customFormat="false" ht="15" hidden="false" customHeight="false" outlineLevel="0" collapsed="false">
      <c r="A410" s="21" t="s">
        <v>1390</v>
      </c>
      <c r="B410" s="21" t="s">
        <v>1391</v>
      </c>
      <c r="C410" s="21" t="s">
        <v>971</v>
      </c>
      <c r="D410" s="19" t="n">
        <v>32.81</v>
      </c>
      <c r="E410" s="23" t="n">
        <v>46296</v>
      </c>
    </row>
    <row r="411" customFormat="false" ht="15" hidden="false" customHeight="false" outlineLevel="0" collapsed="false">
      <c r="A411" s="21" t="s">
        <v>739</v>
      </c>
      <c r="B411" s="21" t="s">
        <v>740</v>
      </c>
      <c r="C411" s="21" t="s">
        <v>366</v>
      </c>
      <c r="D411" s="19" t="n">
        <v>76.53</v>
      </c>
      <c r="E411" s="23" t="n">
        <v>46296</v>
      </c>
    </row>
    <row r="412" customFormat="false" ht="15" hidden="false" customHeight="false" outlineLevel="0" collapsed="false">
      <c r="A412" s="21" t="s">
        <v>1042</v>
      </c>
      <c r="B412" s="21" t="s">
        <v>1043</v>
      </c>
      <c r="C412" s="21" t="s">
        <v>971</v>
      </c>
      <c r="D412" s="19" t="n">
        <v>6.24</v>
      </c>
      <c r="E412" s="23" t="n">
        <v>46296</v>
      </c>
    </row>
    <row r="413" customFormat="false" ht="15" hidden="false" customHeight="false" outlineLevel="0" collapsed="false">
      <c r="A413" s="21" t="s">
        <v>250</v>
      </c>
      <c r="B413" s="21" t="s">
        <v>251</v>
      </c>
      <c r="C413" s="21" t="s">
        <v>108</v>
      </c>
      <c r="D413" s="19" t="n">
        <v>246.58</v>
      </c>
      <c r="E413" s="23" t="n">
        <v>46296</v>
      </c>
    </row>
    <row r="414" customFormat="false" ht="15" hidden="false" customHeight="false" outlineLevel="0" collapsed="false">
      <c r="A414" s="21" t="s">
        <v>711</v>
      </c>
      <c r="B414" s="21" t="s">
        <v>712</v>
      </c>
      <c r="C414" s="21" t="s">
        <v>366</v>
      </c>
      <c r="D414" s="19" t="n">
        <v>26</v>
      </c>
      <c r="E414" s="23" t="n">
        <v>46296</v>
      </c>
    </row>
    <row r="415" customFormat="false" ht="15" hidden="false" customHeight="false" outlineLevel="0" collapsed="false">
      <c r="A415" s="21" t="s">
        <v>1214</v>
      </c>
      <c r="B415" s="21" t="s">
        <v>1215</v>
      </c>
      <c r="C415" s="21" t="s">
        <v>971</v>
      </c>
      <c r="D415" s="19" t="n">
        <v>4.86</v>
      </c>
      <c r="E415" s="23" t="n">
        <v>46296</v>
      </c>
    </row>
    <row r="416" customFormat="false" ht="15" hidden="false" customHeight="false" outlineLevel="0" collapsed="false">
      <c r="A416" s="21" t="s">
        <v>1044</v>
      </c>
      <c r="B416" s="21" t="s">
        <v>1045</v>
      </c>
      <c r="C416" s="21" t="s">
        <v>971</v>
      </c>
      <c r="D416" s="19" t="n">
        <v>48.17</v>
      </c>
      <c r="E416" s="23" t="n">
        <v>46296</v>
      </c>
    </row>
    <row r="417" customFormat="false" ht="15" hidden="false" customHeight="false" outlineLevel="0" collapsed="false">
      <c r="A417" s="21" t="s">
        <v>1230</v>
      </c>
      <c r="B417" s="21" t="s">
        <v>1231</v>
      </c>
      <c r="C417" s="21" t="s">
        <v>971</v>
      </c>
      <c r="D417" s="19" t="n">
        <v>134.08</v>
      </c>
      <c r="E417" s="23" t="n">
        <v>46296</v>
      </c>
    </row>
    <row r="418" customFormat="false" ht="15" hidden="false" customHeight="false" outlineLevel="0" collapsed="false">
      <c r="A418" s="21" t="s">
        <v>877</v>
      </c>
      <c r="B418" s="21" t="s">
        <v>878</v>
      </c>
      <c r="C418" s="21" t="s">
        <v>366</v>
      </c>
      <c r="D418" s="19" t="n">
        <v>45.48</v>
      </c>
      <c r="E418" s="23" t="n">
        <v>46296</v>
      </c>
    </row>
    <row r="419" customFormat="false" ht="15" hidden="false" customHeight="false" outlineLevel="0" collapsed="false">
      <c r="A419" s="21" t="s">
        <v>515</v>
      </c>
      <c r="B419" s="21" t="s">
        <v>516</v>
      </c>
      <c r="C419" s="21" t="s">
        <v>366</v>
      </c>
      <c r="D419" s="19" t="n">
        <v>17.43</v>
      </c>
      <c r="E419" s="23" t="n">
        <v>46296</v>
      </c>
    </row>
    <row r="420" customFormat="false" ht="15" hidden="false" customHeight="false" outlineLevel="0" collapsed="false">
      <c r="A420" s="21" t="s">
        <v>980</v>
      </c>
      <c r="B420" s="21" t="s">
        <v>981</v>
      </c>
      <c r="C420" s="21" t="s">
        <v>971</v>
      </c>
      <c r="D420" s="19" t="n">
        <v>3.46</v>
      </c>
      <c r="E420" s="23" t="n">
        <v>46296</v>
      </c>
    </row>
    <row r="421" customFormat="false" ht="15" hidden="false" customHeight="false" outlineLevel="0" collapsed="false">
      <c r="A421" s="21" t="s">
        <v>709</v>
      </c>
      <c r="B421" s="21" t="s">
        <v>710</v>
      </c>
      <c r="C421" s="21" t="s">
        <v>366</v>
      </c>
      <c r="D421" s="19" t="n">
        <v>45.23</v>
      </c>
      <c r="E421" s="23" t="n">
        <v>46296</v>
      </c>
    </row>
    <row r="422" customFormat="false" ht="15" hidden="false" customHeight="false" outlineLevel="0" collapsed="false">
      <c r="A422" s="21" t="s">
        <v>933</v>
      </c>
      <c r="B422" s="21" t="s">
        <v>934</v>
      </c>
      <c r="C422" s="21" t="s">
        <v>366</v>
      </c>
      <c r="D422" s="19" t="n">
        <v>170.09</v>
      </c>
      <c r="E422" s="23" t="n">
        <v>46296</v>
      </c>
    </row>
    <row r="423" customFormat="false" ht="15" hidden="false" customHeight="false" outlineLevel="0" collapsed="false">
      <c r="A423" s="21" t="s">
        <v>390</v>
      </c>
      <c r="B423" s="21" t="s">
        <v>391</v>
      </c>
      <c r="C423" s="21" t="s">
        <v>366</v>
      </c>
      <c r="D423" s="19" t="n">
        <v>7.57</v>
      </c>
      <c r="E423" s="23" t="n">
        <v>46296</v>
      </c>
    </row>
    <row r="424" customFormat="false" ht="15" hidden="false" customHeight="false" outlineLevel="0" collapsed="false">
      <c r="A424" s="21" t="s">
        <v>183</v>
      </c>
      <c r="B424" s="21" t="s">
        <v>184</v>
      </c>
      <c r="C424" s="21" t="s">
        <v>108</v>
      </c>
      <c r="D424" s="19" t="n">
        <v>63.49</v>
      </c>
      <c r="E424" s="23" t="n">
        <v>46296</v>
      </c>
    </row>
    <row r="425" customFormat="false" ht="15" hidden="false" customHeight="false" outlineLevel="0" collapsed="false">
      <c r="A425" s="21" t="s">
        <v>4339</v>
      </c>
      <c r="B425" s="21" t="s">
        <v>4340</v>
      </c>
      <c r="C425" s="21"/>
      <c r="D425" s="19" t="n">
        <v>267.73</v>
      </c>
      <c r="E425" s="23" t="n">
        <v>46296</v>
      </c>
    </row>
    <row r="426" customFormat="false" ht="15" hidden="false" customHeight="false" outlineLevel="0" collapsed="false">
      <c r="A426" s="21" t="s">
        <v>1438</v>
      </c>
      <c r="B426" s="21" t="s">
        <v>1439</v>
      </c>
      <c r="C426" s="21" t="s">
        <v>971</v>
      </c>
      <c r="D426" s="19" t="n">
        <v>14.62</v>
      </c>
      <c r="E426" s="23" t="n">
        <v>46296</v>
      </c>
    </row>
    <row r="427" customFormat="false" ht="15" hidden="false" customHeight="false" outlineLevel="0" collapsed="false">
      <c r="A427" s="21" t="s">
        <v>432</v>
      </c>
      <c r="B427" s="21" t="s">
        <v>433</v>
      </c>
      <c r="C427" s="21" t="s">
        <v>366</v>
      </c>
      <c r="D427" s="19" t="n">
        <v>11.18</v>
      </c>
      <c r="E427" s="23" t="n">
        <v>46296</v>
      </c>
    </row>
    <row r="428" customFormat="false" ht="15" hidden="false" customHeight="false" outlineLevel="0" collapsed="false">
      <c r="A428" s="21" t="s">
        <v>1032</v>
      </c>
      <c r="B428" s="21" t="s">
        <v>1033</v>
      </c>
      <c r="C428" s="21" t="s">
        <v>971</v>
      </c>
      <c r="D428" s="19" t="n">
        <v>2.2</v>
      </c>
      <c r="E428" s="23" t="n">
        <v>46296</v>
      </c>
    </row>
    <row r="429" customFormat="false" ht="15" hidden="false" customHeight="false" outlineLevel="0" collapsed="false">
      <c r="A429" s="21" t="s">
        <v>1016</v>
      </c>
      <c r="B429" s="21" t="s">
        <v>1017</v>
      </c>
      <c r="C429" s="21" t="s">
        <v>971</v>
      </c>
      <c r="D429" s="19" t="n">
        <v>2.28</v>
      </c>
      <c r="E429" s="23" t="n">
        <v>46296</v>
      </c>
    </row>
    <row r="430" customFormat="false" ht="15" hidden="false" customHeight="false" outlineLevel="0" collapsed="false">
      <c r="A430" s="21" t="s">
        <v>769</v>
      </c>
      <c r="B430" s="21" t="s">
        <v>770</v>
      </c>
      <c r="C430" s="21" t="s">
        <v>366</v>
      </c>
      <c r="D430" s="19" t="n">
        <v>35.02</v>
      </c>
      <c r="E430" s="23" t="n">
        <v>46296</v>
      </c>
    </row>
    <row r="431" customFormat="false" ht="15" hidden="false" customHeight="false" outlineLevel="0" collapsed="false">
      <c r="A431" s="21" t="s">
        <v>627</v>
      </c>
      <c r="B431" s="21" t="s">
        <v>628</v>
      </c>
      <c r="C431" s="21" t="s">
        <v>366</v>
      </c>
      <c r="D431" s="19" t="n">
        <v>56.65</v>
      </c>
      <c r="E431" s="23" t="n">
        <v>46296</v>
      </c>
    </row>
    <row r="432" customFormat="false" ht="15" hidden="false" customHeight="false" outlineLevel="0" collapsed="false">
      <c r="A432" s="21" t="s">
        <v>201</v>
      </c>
      <c r="B432" s="21" t="s">
        <v>202</v>
      </c>
      <c r="C432" s="21" t="s">
        <v>108</v>
      </c>
      <c r="D432" s="19" t="n">
        <v>21.23</v>
      </c>
      <c r="E432" s="23" t="n">
        <v>46296</v>
      </c>
    </row>
    <row r="433" customFormat="false" ht="15" hidden="false" customHeight="false" outlineLevel="0" collapsed="false">
      <c r="A433" s="21" t="s">
        <v>1254</v>
      </c>
      <c r="B433" s="21" t="s">
        <v>1255</v>
      </c>
      <c r="C433" s="21" t="s">
        <v>971</v>
      </c>
      <c r="D433" s="19" t="n">
        <v>2.42</v>
      </c>
      <c r="E433" s="23" t="n">
        <v>46296</v>
      </c>
    </row>
    <row r="434" customFormat="false" ht="15" hidden="false" customHeight="false" outlineLevel="0" collapsed="false">
      <c r="A434" s="21" t="s">
        <v>4341</v>
      </c>
      <c r="B434" s="21" t="s">
        <v>423</v>
      </c>
      <c r="C434" s="21" t="s">
        <v>366</v>
      </c>
      <c r="D434" s="19" t="n">
        <v>12.68</v>
      </c>
      <c r="E434" s="23" t="n">
        <v>46296</v>
      </c>
    </row>
    <row r="435" customFormat="false" ht="15" hidden="false" customHeight="false" outlineLevel="0" collapsed="false">
      <c r="A435" s="21" t="s">
        <v>547</v>
      </c>
      <c r="B435" s="21" t="s">
        <v>548</v>
      </c>
      <c r="C435" s="21" t="s">
        <v>366</v>
      </c>
      <c r="D435" s="19" t="n">
        <v>71.58</v>
      </c>
      <c r="E435" s="23" t="n">
        <v>46296</v>
      </c>
    </row>
    <row r="436" customFormat="false" ht="15" hidden="false" customHeight="false" outlineLevel="0" collapsed="false">
      <c r="A436" s="21" t="s">
        <v>845</v>
      </c>
      <c r="B436" s="21" t="s">
        <v>846</v>
      </c>
      <c r="C436" s="21" t="s">
        <v>366</v>
      </c>
      <c r="D436" s="19" t="n">
        <v>34.67</v>
      </c>
      <c r="E436" s="23" t="n">
        <v>46296</v>
      </c>
    </row>
    <row r="437" customFormat="false" ht="15" hidden="false" customHeight="false" outlineLevel="0" collapsed="false">
      <c r="A437" s="21" t="s">
        <v>1304</v>
      </c>
      <c r="B437" s="21" t="s">
        <v>1305</v>
      </c>
      <c r="C437" s="21" t="s">
        <v>971</v>
      </c>
      <c r="D437" s="19" t="n">
        <v>10.46</v>
      </c>
      <c r="E437" s="23" t="n">
        <v>46296</v>
      </c>
    </row>
    <row r="438" customFormat="false" ht="15" hidden="false" customHeight="false" outlineLevel="0" collapsed="false">
      <c r="A438" s="21" t="s">
        <v>237</v>
      </c>
      <c r="B438" s="21" t="s">
        <v>238</v>
      </c>
      <c r="C438" s="21" t="s">
        <v>108</v>
      </c>
      <c r="D438" s="19" t="n">
        <v>59.08</v>
      </c>
      <c r="E438" s="23" t="n">
        <v>46296</v>
      </c>
    </row>
    <row r="439" customFormat="false" ht="15" hidden="false" customHeight="false" outlineLevel="0" collapsed="false">
      <c r="A439" s="21" t="s">
        <v>304</v>
      </c>
      <c r="B439" s="21" t="s">
        <v>305</v>
      </c>
      <c r="C439" s="21" t="s">
        <v>108</v>
      </c>
      <c r="D439" s="19" t="n">
        <v>30.76</v>
      </c>
      <c r="E439" s="23" t="n">
        <v>46296</v>
      </c>
    </row>
    <row r="440" customFormat="false" ht="15" hidden="false" customHeight="false" outlineLevel="0" collapsed="false">
      <c r="A440" s="21" t="s">
        <v>1150</v>
      </c>
      <c r="B440" s="21" t="s">
        <v>1151</v>
      </c>
      <c r="C440" s="21" t="s">
        <v>971</v>
      </c>
      <c r="D440" s="19" t="n">
        <v>3.85</v>
      </c>
      <c r="E440" s="23" t="n">
        <v>46296</v>
      </c>
    </row>
    <row r="441" customFormat="false" ht="15" hidden="false" customHeight="false" outlineLevel="0" collapsed="false">
      <c r="A441" s="21" t="s">
        <v>595</v>
      </c>
      <c r="B441" s="21" t="s">
        <v>596</v>
      </c>
      <c r="C441" s="21" t="s">
        <v>366</v>
      </c>
      <c r="D441" s="19" t="n">
        <v>8.01</v>
      </c>
      <c r="E441" s="23" t="n">
        <v>46296</v>
      </c>
    </row>
    <row r="442" customFormat="false" ht="15" hidden="false" customHeight="false" outlineLevel="0" collapsed="false">
      <c r="A442" s="21" t="s">
        <v>1080</v>
      </c>
      <c r="B442" s="21" t="s">
        <v>1081</v>
      </c>
      <c r="C442" s="21" t="s">
        <v>971</v>
      </c>
      <c r="D442" s="19" t="n">
        <v>191.49</v>
      </c>
      <c r="E442" s="23" t="n">
        <v>46296</v>
      </c>
    </row>
    <row r="443" customFormat="false" ht="15" hidden="false" customHeight="false" outlineLevel="0" collapsed="false">
      <c r="A443" s="21" t="s">
        <v>895</v>
      </c>
      <c r="B443" s="21" t="s">
        <v>896</v>
      </c>
      <c r="C443" s="21" t="s">
        <v>366</v>
      </c>
      <c r="D443" s="19" t="n">
        <v>14.01</v>
      </c>
      <c r="E443" s="23" t="n">
        <v>46296</v>
      </c>
    </row>
    <row r="444" customFormat="false" ht="15" hidden="false" customHeight="false" outlineLevel="0" collapsed="false">
      <c r="A444" s="21" t="s">
        <v>155</v>
      </c>
      <c r="B444" s="21" t="s">
        <v>156</v>
      </c>
      <c r="C444" s="21" t="s">
        <v>108</v>
      </c>
      <c r="D444" s="19" t="n">
        <v>33.68</v>
      </c>
      <c r="E444" s="23" t="n">
        <v>46296</v>
      </c>
    </row>
    <row r="445" customFormat="false" ht="15" hidden="false" customHeight="false" outlineLevel="0" collapsed="false">
      <c r="A445" s="21" t="s">
        <v>767</v>
      </c>
      <c r="B445" s="21" t="s">
        <v>768</v>
      </c>
      <c r="C445" s="21" t="s">
        <v>366</v>
      </c>
      <c r="D445" s="19" t="n">
        <v>30.8</v>
      </c>
      <c r="E445" s="23" t="n">
        <v>46296</v>
      </c>
    </row>
    <row r="446" customFormat="false" ht="15" hidden="false" customHeight="false" outlineLevel="0" collapsed="false">
      <c r="A446" s="21" t="s">
        <v>4342</v>
      </c>
      <c r="B446" s="21" t="s">
        <v>556</v>
      </c>
      <c r="C446" s="21" t="s">
        <v>366</v>
      </c>
      <c r="D446" s="19" t="n">
        <v>38.02</v>
      </c>
      <c r="E446" s="23" t="n">
        <v>46296</v>
      </c>
    </row>
    <row r="447" customFormat="false" ht="15" hidden="false" customHeight="false" outlineLevel="0" collapsed="false">
      <c r="A447" s="21" t="s">
        <v>1402</v>
      </c>
      <c r="B447" s="21" t="s">
        <v>1403</v>
      </c>
      <c r="C447" s="21" t="s">
        <v>971</v>
      </c>
      <c r="D447" s="19" t="n">
        <v>4</v>
      </c>
      <c r="E447" s="23" t="n">
        <v>46296</v>
      </c>
    </row>
    <row r="448" customFormat="false" ht="15" hidden="false" customHeight="false" outlineLevel="0" collapsed="false">
      <c r="A448" s="21" t="s">
        <v>126</v>
      </c>
      <c r="B448" s="21" t="s">
        <v>127</v>
      </c>
      <c r="C448" s="21" t="s">
        <v>108</v>
      </c>
      <c r="D448" s="19" t="n">
        <v>37.27</v>
      </c>
      <c r="E448" s="23" t="n">
        <v>46296</v>
      </c>
    </row>
    <row r="449" customFormat="false" ht="15" hidden="false" customHeight="false" outlineLevel="0" collapsed="false">
      <c r="A449" s="21" t="s">
        <v>957</v>
      </c>
      <c r="B449" s="21" t="s">
        <v>958</v>
      </c>
      <c r="C449" s="21" t="s">
        <v>366</v>
      </c>
      <c r="D449" s="19" t="n">
        <v>14.96</v>
      </c>
      <c r="E449" s="23" t="n">
        <v>46296</v>
      </c>
    </row>
    <row r="450" customFormat="false" ht="15" hidden="false" customHeight="false" outlineLevel="0" collapsed="false">
      <c r="A450" s="21" t="s">
        <v>835</v>
      </c>
      <c r="B450" s="21" t="s">
        <v>836</v>
      </c>
      <c r="C450" s="21" t="s">
        <v>366</v>
      </c>
      <c r="D450" s="19" t="n">
        <v>5.88</v>
      </c>
      <c r="E450" s="23" t="n">
        <v>46296</v>
      </c>
    </row>
    <row r="451" customFormat="false" ht="15" hidden="false" customHeight="false" outlineLevel="0" collapsed="false">
      <c r="A451" s="21" t="s">
        <v>919</v>
      </c>
      <c r="B451" s="21" t="s">
        <v>920</v>
      </c>
      <c r="C451" s="21" t="s">
        <v>366</v>
      </c>
      <c r="D451" s="19" t="n">
        <v>71.8</v>
      </c>
      <c r="E451" s="23" t="n">
        <v>46296</v>
      </c>
    </row>
    <row r="452" customFormat="false" ht="15" hidden="false" customHeight="false" outlineLevel="0" collapsed="false">
      <c r="A452" s="21" t="s">
        <v>151</v>
      </c>
      <c r="B452" s="21" t="s">
        <v>152</v>
      </c>
      <c r="C452" s="21" t="s">
        <v>108</v>
      </c>
      <c r="D452" s="19" t="n">
        <v>14.72</v>
      </c>
      <c r="E452" s="23" t="n">
        <v>46296</v>
      </c>
    </row>
    <row r="453" customFormat="false" ht="15" hidden="false" customHeight="false" outlineLevel="0" collapsed="false">
      <c r="A453" s="21" t="s">
        <v>471</v>
      </c>
      <c r="B453" s="21" t="s">
        <v>472</v>
      </c>
      <c r="C453" s="21" t="s">
        <v>366</v>
      </c>
      <c r="D453" s="19" t="n">
        <v>30</v>
      </c>
      <c r="E453" s="23" t="n">
        <v>46296</v>
      </c>
    </row>
    <row r="454" customFormat="false" ht="15" hidden="false" customHeight="false" outlineLevel="0" collapsed="false">
      <c r="A454" s="21" t="s">
        <v>388</v>
      </c>
      <c r="B454" s="21" t="s">
        <v>389</v>
      </c>
      <c r="C454" s="21" t="s">
        <v>366</v>
      </c>
      <c r="D454" s="19" t="n">
        <v>6.96</v>
      </c>
      <c r="E454" s="23" t="n">
        <v>46296</v>
      </c>
    </row>
    <row r="455" customFormat="false" ht="15" hidden="false" customHeight="false" outlineLevel="0" collapsed="false">
      <c r="A455" s="21" t="s">
        <v>1292</v>
      </c>
      <c r="B455" s="21" t="s">
        <v>1293</v>
      </c>
      <c r="C455" s="21" t="s">
        <v>971</v>
      </c>
      <c r="D455" s="19" t="n">
        <v>2.29</v>
      </c>
      <c r="E455" s="23" t="n">
        <v>46296</v>
      </c>
    </row>
    <row r="456" customFormat="false" ht="15" hidden="false" customHeight="false" outlineLevel="0" collapsed="false">
      <c r="A456" s="21" t="s">
        <v>1372</v>
      </c>
      <c r="B456" s="21" t="s">
        <v>1373</v>
      </c>
      <c r="C456" s="21" t="s">
        <v>971</v>
      </c>
      <c r="D456" s="19" t="n">
        <v>1.95</v>
      </c>
      <c r="E456" s="23" t="n">
        <v>46296</v>
      </c>
    </row>
    <row r="457" customFormat="false" ht="15" hidden="false" customHeight="false" outlineLevel="0" collapsed="false">
      <c r="A457" s="21" t="s">
        <v>336</v>
      </c>
      <c r="B457" s="21" t="s">
        <v>337</v>
      </c>
      <c r="C457" s="21" t="s">
        <v>108</v>
      </c>
      <c r="D457" s="19" t="n">
        <v>192.95</v>
      </c>
      <c r="E457" s="23" t="n">
        <v>46296</v>
      </c>
    </row>
    <row r="458" customFormat="false" ht="15" hidden="false" customHeight="false" outlineLevel="0" collapsed="false">
      <c r="A458" s="21" t="s">
        <v>1146</v>
      </c>
      <c r="B458" s="21" t="s">
        <v>1147</v>
      </c>
      <c r="C458" s="21" t="s">
        <v>971</v>
      </c>
      <c r="D458" s="19" t="n">
        <v>6.77</v>
      </c>
      <c r="E458" s="23" t="n">
        <v>46296</v>
      </c>
    </row>
    <row r="459" customFormat="false" ht="15" hidden="false" customHeight="false" outlineLevel="0" collapsed="false">
      <c r="A459" s="21" t="s">
        <v>569</v>
      </c>
      <c r="B459" s="21" t="s">
        <v>570</v>
      </c>
      <c r="C459" s="21" t="s">
        <v>366</v>
      </c>
      <c r="D459" s="19" t="n">
        <v>23.47</v>
      </c>
      <c r="E459" s="23" t="n">
        <v>46296</v>
      </c>
    </row>
    <row r="460" customFormat="false" ht="15" hidden="false" customHeight="false" outlineLevel="0" collapsed="false">
      <c r="A460" s="21" t="s">
        <v>4343</v>
      </c>
      <c r="B460" s="21" t="s">
        <v>820</v>
      </c>
      <c r="C460" s="21" t="s">
        <v>366</v>
      </c>
      <c r="D460" s="19" t="n">
        <v>12.16</v>
      </c>
      <c r="E460" s="23" t="n">
        <v>46296</v>
      </c>
    </row>
    <row r="461" customFormat="false" ht="15" hidden="false" customHeight="false" outlineLevel="0" collapsed="false">
      <c r="A461" s="21" t="s">
        <v>145</v>
      </c>
      <c r="B461" s="21" t="s">
        <v>146</v>
      </c>
      <c r="C461" s="21" t="s">
        <v>108</v>
      </c>
      <c r="D461" s="19" t="n">
        <v>31.38</v>
      </c>
      <c r="E461" s="23" t="n">
        <v>46296</v>
      </c>
    </row>
    <row r="462" customFormat="false" ht="15" hidden="false" customHeight="false" outlineLevel="0" collapsed="false">
      <c r="A462" s="21" t="s">
        <v>356</v>
      </c>
      <c r="B462" s="21" t="s">
        <v>357</v>
      </c>
      <c r="C462" s="21" t="s">
        <v>108</v>
      </c>
      <c r="D462" s="19" t="n">
        <v>30.93</v>
      </c>
      <c r="E462" s="23" t="n">
        <v>46296</v>
      </c>
    </row>
    <row r="463" customFormat="false" ht="15" hidden="false" customHeight="false" outlineLevel="0" collapsed="false">
      <c r="A463" s="21" t="s">
        <v>907</v>
      </c>
      <c r="B463" s="21" t="s">
        <v>908</v>
      </c>
      <c r="C463" s="21" t="s">
        <v>366</v>
      </c>
      <c r="D463" s="19" t="n">
        <v>100.61</v>
      </c>
      <c r="E463" s="23" t="n">
        <v>46296</v>
      </c>
    </row>
    <row r="464" customFormat="false" ht="15" hidden="false" customHeight="false" outlineLevel="0" collapsed="false">
      <c r="A464" s="21" t="s">
        <v>1432</v>
      </c>
      <c r="B464" s="21" t="s">
        <v>1433</v>
      </c>
      <c r="C464" s="21" t="s">
        <v>971</v>
      </c>
      <c r="D464" s="19" t="n">
        <v>1180.78</v>
      </c>
      <c r="E464" s="23" t="n">
        <v>46296</v>
      </c>
    </row>
    <row r="465" customFormat="false" ht="15" hidden="false" customHeight="false" outlineLevel="0" collapsed="false">
      <c r="A465" s="21" t="s">
        <v>4344</v>
      </c>
      <c r="B465" s="21" t="s">
        <v>4345</v>
      </c>
      <c r="C465" s="21"/>
      <c r="D465" s="19" t="n">
        <v>55.08</v>
      </c>
      <c r="E465" s="23" t="n">
        <v>46296</v>
      </c>
    </row>
    <row r="466" customFormat="false" ht="15" hidden="false" customHeight="false" outlineLevel="0" collapsed="false">
      <c r="A466" s="21" t="s">
        <v>1078</v>
      </c>
      <c r="B466" s="21" t="s">
        <v>1079</v>
      </c>
      <c r="C466" s="21" t="s">
        <v>971</v>
      </c>
      <c r="D466" s="19" t="n">
        <v>502.59</v>
      </c>
      <c r="E466" s="23" t="n">
        <v>46296</v>
      </c>
    </row>
    <row r="467" customFormat="false" ht="15" hidden="false" customHeight="false" outlineLevel="0" collapsed="false">
      <c r="A467" s="21" t="s">
        <v>1170</v>
      </c>
      <c r="B467" s="21" t="s">
        <v>1171</v>
      </c>
      <c r="C467" s="21" t="s">
        <v>971</v>
      </c>
      <c r="D467" s="19" t="n">
        <v>881.35</v>
      </c>
      <c r="E467" s="23" t="n">
        <v>46296</v>
      </c>
    </row>
    <row r="468" customFormat="false" ht="15" hidden="false" customHeight="false" outlineLevel="0" collapsed="false">
      <c r="A468" s="21" t="s">
        <v>1356</v>
      </c>
      <c r="B468" s="21" t="s">
        <v>1357</v>
      </c>
      <c r="C468" s="21" t="s">
        <v>971</v>
      </c>
      <c r="D468" s="19" t="n">
        <v>122</v>
      </c>
      <c r="E468" s="23" t="n">
        <v>46296</v>
      </c>
    </row>
    <row r="469" customFormat="false" ht="15" hidden="false" customHeight="false" outlineLevel="0" collapsed="false">
      <c r="A469" s="21" t="s">
        <v>1376</v>
      </c>
      <c r="B469" s="21" t="s">
        <v>1377</v>
      </c>
      <c r="C469" s="21" t="s">
        <v>971</v>
      </c>
      <c r="D469" s="19" t="n">
        <v>1613.49</v>
      </c>
      <c r="E469" s="23" t="n">
        <v>46296</v>
      </c>
    </row>
    <row r="470" customFormat="false" ht="15" hidden="false" customHeight="false" outlineLevel="0" collapsed="false">
      <c r="A470" s="21" t="s">
        <v>565</v>
      </c>
      <c r="B470" s="21" t="s">
        <v>566</v>
      </c>
      <c r="C470" s="21" t="s">
        <v>366</v>
      </c>
      <c r="D470" s="19" t="n">
        <v>35.03</v>
      </c>
      <c r="E470" s="23" t="n">
        <v>46296</v>
      </c>
    </row>
    <row r="471" customFormat="false" ht="15" hidden="false" customHeight="false" outlineLevel="0" collapsed="false">
      <c r="A471" s="21" t="s">
        <v>1206</v>
      </c>
      <c r="B471" s="21" t="s">
        <v>1207</v>
      </c>
      <c r="C471" s="21" t="s">
        <v>971</v>
      </c>
      <c r="D471" s="19" t="n">
        <v>12.77</v>
      </c>
      <c r="E471" s="23" t="n">
        <v>46296</v>
      </c>
    </row>
    <row r="472" customFormat="false" ht="15" hidden="false" customHeight="false" outlineLevel="0" collapsed="false">
      <c r="A472" s="21" t="s">
        <v>1216</v>
      </c>
      <c r="B472" s="21" t="s">
        <v>1217</v>
      </c>
      <c r="C472" s="21" t="s">
        <v>971</v>
      </c>
      <c r="D472" s="19" t="n">
        <v>132.65</v>
      </c>
      <c r="E472" s="23" t="n">
        <v>46296</v>
      </c>
    </row>
    <row r="473" customFormat="false" ht="15" hidden="false" customHeight="false" outlineLevel="0" collapsed="false">
      <c r="A473" s="21" t="s">
        <v>1418</v>
      </c>
      <c r="B473" s="21" t="s">
        <v>1419</v>
      </c>
      <c r="C473" s="21" t="s">
        <v>971</v>
      </c>
      <c r="D473" s="19" t="n">
        <v>77.79</v>
      </c>
      <c r="E473" s="23" t="n">
        <v>46296</v>
      </c>
    </row>
    <row r="474" customFormat="false" ht="15" hidden="false" customHeight="false" outlineLevel="0" collapsed="false">
      <c r="A474" s="21" t="s">
        <v>1106</v>
      </c>
      <c r="B474" s="21" t="s">
        <v>1107</v>
      </c>
      <c r="C474" s="21" t="s">
        <v>971</v>
      </c>
      <c r="D474" s="19" t="n">
        <v>46.63</v>
      </c>
      <c r="E474" s="23" t="n">
        <v>46296</v>
      </c>
    </row>
    <row r="475" customFormat="false" ht="15" hidden="false" customHeight="false" outlineLevel="0" collapsed="false">
      <c r="A475" s="21" t="s">
        <v>1260</v>
      </c>
      <c r="B475" s="21" t="s">
        <v>1261</v>
      </c>
      <c r="C475" s="21" t="s">
        <v>971</v>
      </c>
      <c r="D475" s="19" t="n">
        <v>10.08</v>
      </c>
      <c r="E475" s="23" t="n">
        <v>46296</v>
      </c>
    </row>
    <row r="476" customFormat="false" ht="15" hidden="false" customHeight="false" outlineLevel="0" collapsed="false">
      <c r="A476" s="21" t="s">
        <v>1030</v>
      </c>
      <c r="B476" s="21" t="s">
        <v>1031</v>
      </c>
      <c r="C476" s="21" t="s">
        <v>971</v>
      </c>
      <c r="D476" s="19" t="n">
        <v>1.87</v>
      </c>
      <c r="E476" s="23" t="n">
        <v>46296</v>
      </c>
    </row>
    <row r="477" customFormat="false" ht="15" hidden="false" customHeight="false" outlineLevel="0" collapsed="false">
      <c r="A477" s="21" t="s">
        <v>1156</v>
      </c>
      <c r="B477" s="21" t="s">
        <v>1157</v>
      </c>
      <c r="C477" s="21" t="s">
        <v>971</v>
      </c>
      <c r="D477" s="19" t="n">
        <v>19.96</v>
      </c>
      <c r="E477" s="23" t="n">
        <v>46296</v>
      </c>
    </row>
    <row r="478" customFormat="false" ht="15" hidden="false" customHeight="false" outlineLevel="0" collapsed="false">
      <c r="A478" s="21" t="s">
        <v>393</v>
      </c>
      <c r="B478" s="21" t="s">
        <v>394</v>
      </c>
      <c r="C478" s="21" t="s">
        <v>366</v>
      </c>
      <c r="D478" s="19" t="n">
        <v>76.17</v>
      </c>
      <c r="E478" s="23" t="n">
        <v>46296</v>
      </c>
    </row>
    <row r="479" customFormat="false" ht="15" hidden="false" customHeight="false" outlineLevel="0" collapsed="false">
      <c r="A479" s="21" t="s">
        <v>195</v>
      </c>
      <c r="B479" s="21" t="s">
        <v>196</v>
      </c>
      <c r="C479" s="21" t="s">
        <v>108</v>
      </c>
      <c r="D479" s="19" t="n">
        <v>41.3</v>
      </c>
      <c r="E479" s="23" t="n">
        <v>46296</v>
      </c>
    </row>
    <row r="480" customFormat="false" ht="15" hidden="false" customHeight="false" outlineLevel="0" collapsed="false">
      <c r="A480" s="21" t="s">
        <v>4346</v>
      </c>
      <c r="B480" s="21" t="s">
        <v>4347</v>
      </c>
      <c r="C480" s="21"/>
      <c r="D480" s="19" t="n">
        <v>25.83</v>
      </c>
      <c r="E480" s="23" t="n">
        <v>46296</v>
      </c>
    </row>
    <row r="481" customFormat="false" ht="15" hidden="false" customHeight="false" outlineLevel="0" collapsed="false">
      <c r="A481" s="21" t="s">
        <v>911</v>
      </c>
      <c r="B481" s="21" t="s">
        <v>912</v>
      </c>
      <c r="C481" s="21" t="s">
        <v>366</v>
      </c>
      <c r="D481" s="19" t="n">
        <v>104.47</v>
      </c>
      <c r="E481" s="23" t="n">
        <v>46296</v>
      </c>
    </row>
    <row r="482" customFormat="false" ht="15" hidden="false" customHeight="false" outlineLevel="0" collapsed="false">
      <c r="A482" s="21" t="s">
        <v>1092</v>
      </c>
      <c r="B482" s="21" t="s">
        <v>1093</v>
      </c>
      <c r="C482" s="21" t="s">
        <v>971</v>
      </c>
      <c r="D482" s="19" t="n">
        <v>260.7</v>
      </c>
      <c r="E482" s="23" t="n">
        <v>46296</v>
      </c>
    </row>
    <row r="483" customFormat="false" ht="15" hidden="false" customHeight="false" outlineLevel="0" collapsed="false">
      <c r="A483" s="21" t="s">
        <v>947</v>
      </c>
      <c r="B483" s="21" t="s">
        <v>948</v>
      </c>
      <c r="C483" s="21" t="s">
        <v>366</v>
      </c>
      <c r="D483" s="19" t="n">
        <v>29.51</v>
      </c>
      <c r="E483" s="23" t="n">
        <v>46296</v>
      </c>
    </row>
    <row r="484" customFormat="false" ht="15" hidden="false" customHeight="false" outlineLevel="0" collapsed="false">
      <c r="A484" s="21" t="s">
        <v>1270</v>
      </c>
      <c r="B484" s="21" t="s">
        <v>1271</v>
      </c>
      <c r="C484" s="21" t="s">
        <v>971</v>
      </c>
      <c r="D484" s="19" t="n">
        <v>13.9</v>
      </c>
      <c r="E484" s="23" t="n">
        <v>46296</v>
      </c>
    </row>
    <row r="485" customFormat="false" ht="15" hidden="false" customHeight="false" outlineLevel="0" collapsed="false">
      <c r="A485" s="21" t="s">
        <v>479</v>
      </c>
      <c r="B485" s="21" t="s">
        <v>480</v>
      </c>
      <c r="C485" s="21" t="s">
        <v>366</v>
      </c>
      <c r="D485" s="19" t="n">
        <v>163.08</v>
      </c>
      <c r="E485" s="23" t="n">
        <v>46296</v>
      </c>
    </row>
    <row r="486" customFormat="false" ht="15" hidden="false" customHeight="false" outlineLevel="0" collapsed="false">
      <c r="A486" s="21" t="s">
        <v>737</v>
      </c>
      <c r="B486" s="21" t="s">
        <v>738</v>
      </c>
      <c r="C486" s="21" t="s">
        <v>366</v>
      </c>
      <c r="D486" s="19" t="n">
        <v>8.23</v>
      </c>
      <c r="E486" s="23" t="n">
        <v>46296</v>
      </c>
    </row>
    <row r="487" customFormat="false" ht="15" hidden="false" customHeight="false" outlineLevel="0" collapsed="false">
      <c r="A487" s="21" t="s">
        <v>785</v>
      </c>
      <c r="B487" s="21" t="s">
        <v>786</v>
      </c>
      <c r="C487" s="21" t="s">
        <v>366</v>
      </c>
      <c r="D487" s="19" t="n">
        <v>6.37</v>
      </c>
      <c r="E487" s="23" t="n">
        <v>46296</v>
      </c>
    </row>
    <row r="488" customFormat="false" ht="15" hidden="false" customHeight="false" outlineLevel="0" collapsed="false">
      <c r="A488" s="21" t="s">
        <v>418</v>
      </c>
      <c r="B488" s="21" t="s">
        <v>419</v>
      </c>
      <c r="C488" s="21" t="s">
        <v>366</v>
      </c>
      <c r="D488" s="19" t="n">
        <v>88.38</v>
      </c>
      <c r="E488" s="23" t="n">
        <v>46296</v>
      </c>
    </row>
    <row r="489" customFormat="false" ht="15" hidden="false" customHeight="false" outlineLevel="0" collapsed="false">
      <c r="A489" s="21" t="s">
        <v>849</v>
      </c>
      <c r="B489" s="21" t="s">
        <v>850</v>
      </c>
      <c r="C489" s="21" t="s">
        <v>366</v>
      </c>
      <c r="D489" s="19" t="n">
        <v>102.3</v>
      </c>
      <c r="E489" s="23" t="n">
        <v>46296</v>
      </c>
    </row>
    <row r="490" customFormat="false" ht="15" hidden="false" customHeight="false" outlineLevel="0" collapsed="false">
      <c r="A490" s="21" t="s">
        <v>292</v>
      </c>
      <c r="B490" s="21" t="s">
        <v>293</v>
      </c>
      <c r="C490" s="21" t="s">
        <v>108</v>
      </c>
      <c r="D490" s="19" t="n">
        <v>7.5</v>
      </c>
      <c r="E490" s="23" t="n">
        <v>46296</v>
      </c>
    </row>
    <row r="491" customFormat="false" ht="15" hidden="false" customHeight="false" outlineLevel="0" collapsed="false">
      <c r="A491" s="21" t="s">
        <v>403</v>
      </c>
      <c r="B491" s="21" t="s">
        <v>404</v>
      </c>
      <c r="C491" s="21" t="s">
        <v>366</v>
      </c>
      <c r="D491" s="19" t="n">
        <v>13.93</v>
      </c>
      <c r="E491" s="23" t="n">
        <v>46296</v>
      </c>
    </row>
    <row r="492" customFormat="false" ht="15" hidden="false" customHeight="false" outlineLevel="0" collapsed="false">
      <c r="A492" s="21" t="s">
        <v>1362</v>
      </c>
      <c r="B492" s="21" t="s">
        <v>1363</v>
      </c>
      <c r="C492" s="21" t="s">
        <v>971</v>
      </c>
      <c r="D492" s="19" t="n">
        <v>64.6</v>
      </c>
      <c r="E492" s="23" t="n">
        <v>46296</v>
      </c>
    </row>
    <row r="493" customFormat="false" ht="15" hidden="false" customHeight="false" outlineLevel="0" collapsed="false">
      <c r="A493" s="21" t="s">
        <v>715</v>
      </c>
      <c r="B493" s="21" t="s">
        <v>716</v>
      </c>
      <c r="C493" s="21" t="s">
        <v>366</v>
      </c>
      <c r="D493" s="19" t="n">
        <v>209.25</v>
      </c>
      <c r="E493" s="23" t="n">
        <v>46296</v>
      </c>
    </row>
    <row r="494" customFormat="false" ht="15" hidden="false" customHeight="false" outlineLevel="0" collapsed="false">
      <c r="A494" s="21" t="s">
        <v>751</v>
      </c>
      <c r="B494" s="21" t="s">
        <v>752</v>
      </c>
      <c r="C494" s="21" t="s">
        <v>366</v>
      </c>
      <c r="D494" s="19" t="n">
        <v>14.84</v>
      </c>
      <c r="E494" s="23" t="n">
        <v>46296</v>
      </c>
    </row>
    <row r="495" customFormat="false" ht="15" hidden="false" customHeight="false" outlineLevel="0" collapsed="false">
      <c r="A495" s="21" t="s">
        <v>575</v>
      </c>
      <c r="B495" s="21" t="s">
        <v>576</v>
      </c>
      <c r="C495" s="21" t="s">
        <v>366</v>
      </c>
      <c r="D495" s="19" t="n">
        <v>61.54</v>
      </c>
      <c r="E495" s="23" t="n">
        <v>46296</v>
      </c>
    </row>
    <row r="496" customFormat="false" ht="15" hidden="false" customHeight="false" outlineLevel="0" collapsed="false">
      <c r="A496" s="21" t="s">
        <v>461</v>
      </c>
      <c r="B496" s="21" t="s">
        <v>462</v>
      </c>
      <c r="C496" s="21" t="s">
        <v>366</v>
      </c>
      <c r="D496" s="19" t="n">
        <v>51.51</v>
      </c>
      <c r="E496" s="23" t="n">
        <v>46296</v>
      </c>
    </row>
    <row r="497" customFormat="false" ht="15" hidden="false" customHeight="false" outlineLevel="0" collapsed="false">
      <c r="A497" s="21" t="s">
        <v>639</v>
      </c>
      <c r="B497" s="21" t="s">
        <v>640</v>
      </c>
      <c r="C497" s="21" t="s">
        <v>366</v>
      </c>
      <c r="D497" s="19" t="n">
        <v>58.03</v>
      </c>
      <c r="E497" s="23" t="n">
        <v>46296</v>
      </c>
    </row>
    <row r="498" customFormat="false" ht="15" hidden="false" customHeight="false" outlineLevel="0" collapsed="false">
      <c r="A498" s="21" t="s">
        <v>1388</v>
      </c>
      <c r="B498" s="21" t="s">
        <v>1389</v>
      </c>
      <c r="C498" s="21" t="s">
        <v>971</v>
      </c>
      <c r="D498" s="19" t="n">
        <v>1.52</v>
      </c>
      <c r="E498" s="23" t="n">
        <v>46296</v>
      </c>
    </row>
    <row r="499" customFormat="false" ht="15" hidden="false" customHeight="false" outlineLevel="0" collapsed="false">
      <c r="A499" s="21" t="s">
        <v>801</v>
      </c>
      <c r="B499" s="21" t="s">
        <v>802</v>
      </c>
      <c r="C499" s="21" t="s">
        <v>366</v>
      </c>
      <c r="D499" s="19" t="n">
        <v>7.83</v>
      </c>
      <c r="E499" s="23" t="n">
        <v>46296</v>
      </c>
    </row>
    <row r="500" customFormat="false" ht="15" hidden="false" customHeight="false" outlineLevel="0" collapsed="false">
      <c r="A500" s="21" t="s">
        <v>142</v>
      </c>
      <c r="B500" s="21" t="s">
        <v>143</v>
      </c>
      <c r="C500" s="21" t="s">
        <v>108</v>
      </c>
      <c r="D500" s="19" t="n">
        <v>13.91</v>
      </c>
      <c r="E500" s="23" t="n">
        <v>46296</v>
      </c>
    </row>
    <row r="501" customFormat="false" ht="15" hidden="false" customHeight="false" outlineLevel="0" collapsed="false">
      <c r="A501" s="21" t="s">
        <v>1112</v>
      </c>
      <c r="B501" s="21" t="s">
        <v>1113</v>
      </c>
      <c r="C501" s="21" t="s">
        <v>971</v>
      </c>
      <c r="D501" s="19" t="n">
        <v>2.42</v>
      </c>
      <c r="E501" s="23" t="n">
        <v>46296</v>
      </c>
    </row>
    <row r="502" customFormat="false" ht="15" hidden="false" customHeight="false" outlineLevel="0" collapsed="false">
      <c r="A502" s="21" t="s">
        <v>873</v>
      </c>
      <c r="B502" s="21" t="s">
        <v>874</v>
      </c>
      <c r="C502" s="21" t="s">
        <v>366</v>
      </c>
      <c r="D502" s="19" t="n">
        <v>189.94</v>
      </c>
      <c r="E502" s="23" t="n">
        <v>46296</v>
      </c>
    </row>
    <row r="503" customFormat="false" ht="15" hidden="false" customHeight="false" outlineLevel="0" collapsed="false">
      <c r="A503" s="21" t="s">
        <v>559</v>
      </c>
      <c r="B503" s="21" t="s">
        <v>560</v>
      </c>
      <c r="C503" s="21" t="s">
        <v>366</v>
      </c>
      <c r="D503" s="19" t="n">
        <v>61.65</v>
      </c>
      <c r="E503" s="23" t="n">
        <v>46296</v>
      </c>
    </row>
    <row r="504" customFormat="false" ht="15" hidden="false" customHeight="false" outlineLevel="0" collapsed="false">
      <c r="A504" s="21" t="s">
        <v>775</v>
      </c>
      <c r="B504" s="21" t="s">
        <v>776</v>
      </c>
      <c r="C504" s="21" t="s">
        <v>366</v>
      </c>
      <c r="D504" s="19" t="n">
        <v>160.08</v>
      </c>
      <c r="E504" s="23" t="n">
        <v>46296</v>
      </c>
    </row>
    <row r="505" customFormat="false" ht="15" hidden="false" customHeight="false" outlineLevel="0" collapsed="false">
      <c r="A505" s="21" t="s">
        <v>1426</v>
      </c>
      <c r="B505" s="21" t="s">
        <v>1427</v>
      </c>
      <c r="C505" s="21" t="s">
        <v>971</v>
      </c>
      <c r="D505" s="19" t="n">
        <v>0.82</v>
      </c>
      <c r="E505" s="23" t="n">
        <v>46296</v>
      </c>
    </row>
    <row r="506" customFormat="false" ht="15" hidden="false" customHeight="false" outlineLevel="0" collapsed="false">
      <c r="A506" s="21" t="s">
        <v>210</v>
      </c>
      <c r="B506" s="21" t="s">
        <v>211</v>
      </c>
      <c r="C506" s="21" t="s">
        <v>108</v>
      </c>
      <c r="D506" s="19" t="n">
        <v>151</v>
      </c>
      <c r="E506" s="23" t="n">
        <v>46296</v>
      </c>
    </row>
    <row r="507" customFormat="false" ht="15" hidden="false" customHeight="false" outlineLevel="0" collapsed="false">
      <c r="A507" s="21" t="s">
        <v>645</v>
      </c>
      <c r="B507" s="21" t="s">
        <v>646</v>
      </c>
      <c r="C507" s="21" t="s">
        <v>366</v>
      </c>
      <c r="D507" s="19" t="n">
        <v>119.05</v>
      </c>
      <c r="E507" s="23" t="n">
        <v>46296</v>
      </c>
    </row>
    <row r="508" customFormat="false" ht="15" hidden="false" customHeight="false" outlineLevel="0" collapsed="false">
      <c r="A508" s="21" t="s">
        <v>757</v>
      </c>
      <c r="B508" s="21" t="s">
        <v>758</v>
      </c>
      <c r="C508" s="21" t="s">
        <v>366</v>
      </c>
      <c r="D508" s="19" t="n">
        <v>8.45</v>
      </c>
      <c r="E508" s="23" t="n">
        <v>46296</v>
      </c>
    </row>
    <row r="509" customFormat="false" ht="15" hidden="false" customHeight="false" outlineLevel="0" collapsed="false">
      <c r="A509" s="21" t="s">
        <v>483</v>
      </c>
      <c r="B509" s="21" t="s">
        <v>484</v>
      </c>
      <c r="C509" s="21" t="s">
        <v>366</v>
      </c>
      <c r="D509" s="19" t="n">
        <v>69.33</v>
      </c>
      <c r="E509" s="23" t="n">
        <v>46296</v>
      </c>
    </row>
    <row r="510" customFormat="false" ht="15" hidden="false" customHeight="false" outlineLevel="0" collapsed="false">
      <c r="A510" s="21" t="s">
        <v>241</v>
      </c>
      <c r="B510" s="21" t="s">
        <v>242</v>
      </c>
      <c r="C510" s="21" t="s">
        <v>108</v>
      </c>
      <c r="D510" s="19" t="n">
        <v>25.11</v>
      </c>
      <c r="E510" s="23" t="n">
        <v>46296</v>
      </c>
    </row>
    <row r="511" customFormat="false" ht="15" hidden="false" customHeight="false" outlineLevel="0" collapsed="false">
      <c r="A511" s="21" t="s">
        <v>1294</v>
      </c>
      <c r="B511" s="21" t="s">
        <v>1295</v>
      </c>
      <c r="C511" s="21" t="s">
        <v>971</v>
      </c>
      <c r="D511" s="19" t="n">
        <v>928.75</v>
      </c>
      <c r="E511" s="23" t="n">
        <v>46296</v>
      </c>
    </row>
    <row r="512" customFormat="false" ht="15" hidden="false" customHeight="false" outlineLevel="0" collapsed="false">
      <c r="A512" s="21" t="s">
        <v>1240</v>
      </c>
      <c r="B512" s="21" t="s">
        <v>1241</v>
      </c>
      <c r="C512" s="21" t="s">
        <v>971</v>
      </c>
      <c r="D512" s="19" t="n">
        <v>497.75</v>
      </c>
      <c r="E512" s="23" t="n">
        <v>46296</v>
      </c>
    </row>
    <row r="513" customFormat="false" ht="15" hidden="false" customHeight="false" outlineLevel="0" collapsed="false">
      <c r="A513" s="21" t="s">
        <v>923</v>
      </c>
      <c r="B513" s="21" t="s">
        <v>924</v>
      </c>
      <c r="C513" s="21" t="s">
        <v>366</v>
      </c>
      <c r="D513" s="19" t="n">
        <v>202.83</v>
      </c>
      <c r="E513" s="23" t="n">
        <v>46296</v>
      </c>
    </row>
    <row r="514" customFormat="false" ht="15" hidden="false" customHeight="false" outlineLevel="0" collapsed="false">
      <c r="A514" s="21" t="s">
        <v>475</v>
      </c>
      <c r="B514" s="21" t="s">
        <v>476</v>
      </c>
      <c r="C514" s="21" t="s">
        <v>366</v>
      </c>
      <c r="D514" s="19" t="n">
        <v>52.34</v>
      </c>
      <c r="E514" s="23" t="n">
        <v>46296</v>
      </c>
    </row>
    <row r="515" customFormat="false" ht="15" hidden="false" customHeight="false" outlineLevel="0" collapsed="false">
      <c r="A515" s="21" t="s">
        <v>463</v>
      </c>
      <c r="B515" s="21" t="s">
        <v>464</v>
      </c>
      <c r="C515" s="21" t="s">
        <v>366</v>
      </c>
      <c r="D515" s="19" t="n">
        <v>7.55</v>
      </c>
      <c r="E515" s="23" t="n">
        <v>46296</v>
      </c>
    </row>
    <row r="516" customFormat="false" ht="15" hidden="false" customHeight="false" outlineLevel="0" collapsed="false">
      <c r="A516" s="21" t="s">
        <v>1154</v>
      </c>
      <c r="B516" s="21" t="s">
        <v>1155</v>
      </c>
      <c r="C516" s="21" t="s">
        <v>971</v>
      </c>
      <c r="D516" s="19" t="n">
        <v>32.93</v>
      </c>
      <c r="E516" s="23" t="n">
        <v>46296</v>
      </c>
    </row>
    <row r="517" customFormat="false" ht="15" hidden="false" customHeight="false" outlineLevel="0" collapsed="false">
      <c r="A517" s="21" t="s">
        <v>1110</v>
      </c>
      <c r="B517" s="21" t="s">
        <v>1111</v>
      </c>
      <c r="C517" s="21" t="s">
        <v>971</v>
      </c>
      <c r="D517" s="19" t="n">
        <v>218.63</v>
      </c>
      <c r="E517" s="23" t="n">
        <v>46296</v>
      </c>
    </row>
    <row r="518" customFormat="false" ht="15" hidden="false" customHeight="false" outlineLevel="0" collapsed="false">
      <c r="A518" s="21" t="s">
        <v>1128</v>
      </c>
      <c r="B518" s="21" t="s">
        <v>1129</v>
      </c>
      <c r="C518" s="21" t="s">
        <v>971</v>
      </c>
      <c r="D518" s="19" t="n">
        <v>1181.16</v>
      </c>
      <c r="E518" s="23" t="n">
        <v>46296</v>
      </c>
    </row>
    <row r="519" customFormat="false" ht="15" hidden="false" customHeight="false" outlineLevel="0" collapsed="false">
      <c r="A519" s="21" t="s">
        <v>978</v>
      </c>
      <c r="B519" s="21" t="s">
        <v>979</v>
      </c>
      <c r="C519" s="21" t="s">
        <v>971</v>
      </c>
      <c r="D519" s="19" t="n">
        <v>4.78</v>
      </c>
      <c r="E519" s="23" t="n">
        <v>46296</v>
      </c>
    </row>
    <row r="520" customFormat="false" ht="15" hidden="false" customHeight="false" outlineLevel="0" collapsed="false">
      <c r="A520" s="21" t="s">
        <v>1436</v>
      </c>
      <c r="B520" s="21" t="s">
        <v>1437</v>
      </c>
      <c r="C520" s="21" t="s">
        <v>971</v>
      </c>
      <c r="D520" s="19" t="n">
        <v>1.69</v>
      </c>
      <c r="E520" s="23" t="n">
        <v>46296</v>
      </c>
    </row>
    <row r="521" customFormat="false" ht="15" hidden="false" customHeight="false" outlineLevel="0" collapsed="false">
      <c r="A521" s="21" t="s">
        <v>1158</v>
      </c>
      <c r="B521" s="21" t="s">
        <v>1159</v>
      </c>
      <c r="C521" s="21" t="s">
        <v>971</v>
      </c>
      <c r="D521" s="19" t="n">
        <v>1.12</v>
      </c>
      <c r="E521" s="23" t="n">
        <v>46296</v>
      </c>
    </row>
    <row r="522" customFormat="false" ht="15" hidden="false" customHeight="false" outlineLevel="0" collapsed="false">
      <c r="A522" s="21" t="s">
        <v>747</v>
      </c>
      <c r="B522" s="21" t="s">
        <v>748</v>
      </c>
      <c r="C522" s="21" t="s">
        <v>366</v>
      </c>
      <c r="D522" s="19" t="n">
        <v>15.3</v>
      </c>
      <c r="E522" s="23" t="n">
        <v>46296</v>
      </c>
    </row>
    <row r="523" customFormat="false" ht="15" hidden="false" customHeight="false" outlineLevel="0" collapsed="false">
      <c r="A523" s="21" t="s">
        <v>687</v>
      </c>
      <c r="B523" s="21" t="s">
        <v>688</v>
      </c>
      <c r="C523" s="21" t="s">
        <v>366</v>
      </c>
      <c r="D523" s="19" t="n">
        <v>13.9</v>
      </c>
      <c r="E523" s="23" t="n">
        <v>46296</v>
      </c>
    </row>
    <row r="524" customFormat="false" ht="15" hidden="false" customHeight="false" outlineLevel="0" collapsed="false">
      <c r="A524" s="21" t="s">
        <v>1258</v>
      </c>
      <c r="B524" s="21" t="s">
        <v>1259</v>
      </c>
      <c r="C524" s="21" t="s">
        <v>971</v>
      </c>
      <c r="D524" s="19" t="n">
        <v>20.72</v>
      </c>
      <c r="E524" s="23" t="n">
        <v>46296</v>
      </c>
    </row>
    <row r="525" customFormat="false" ht="15" hidden="false" customHeight="false" outlineLevel="0" collapsed="false">
      <c r="A525" s="21" t="s">
        <v>350</v>
      </c>
      <c r="B525" s="21" t="s">
        <v>351</v>
      </c>
      <c r="C525" s="21" t="s">
        <v>108</v>
      </c>
      <c r="D525" s="19" t="n">
        <v>28.91</v>
      </c>
      <c r="E525" s="23" t="n">
        <v>46296</v>
      </c>
    </row>
    <row r="526" customFormat="false" ht="15" hidden="false" customHeight="false" outlineLevel="0" collapsed="false">
      <c r="A526" s="21" t="s">
        <v>1010</v>
      </c>
      <c r="B526" s="21" t="s">
        <v>1011</v>
      </c>
      <c r="C526" s="21" t="s">
        <v>971</v>
      </c>
      <c r="D526" s="19" t="n">
        <v>32.07</v>
      </c>
      <c r="E526" s="23" t="n">
        <v>46296</v>
      </c>
    </row>
    <row r="527" customFormat="false" ht="15" hidden="false" customHeight="false" outlineLevel="0" collapsed="false">
      <c r="A527" s="21" t="s">
        <v>426</v>
      </c>
      <c r="B527" s="21" t="s">
        <v>427</v>
      </c>
      <c r="C527" s="21" t="s">
        <v>366</v>
      </c>
      <c r="D527" s="19" t="n">
        <v>121.58</v>
      </c>
      <c r="E527" s="23" t="n">
        <v>46296</v>
      </c>
    </row>
    <row r="528" customFormat="false" ht="15" hidden="false" customHeight="false" outlineLevel="0" collapsed="false">
      <c r="A528" s="21" t="s">
        <v>807</v>
      </c>
      <c r="B528" s="21" t="s">
        <v>808</v>
      </c>
      <c r="C528" s="21" t="s">
        <v>366</v>
      </c>
      <c r="D528" s="19" t="n">
        <v>6.29</v>
      </c>
      <c r="E528" s="23" t="n">
        <v>46296</v>
      </c>
    </row>
    <row r="529" customFormat="false" ht="15" hidden="false" customHeight="false" outlineLevel="0" collapsed="false">
      <c r="A529" s="21" t="s">
        <v>185</v>
      </c>
      <c r="B529" s="21" t="s">
        <v>186</v>
      </c>
      <c r="C529" s="21" t="s">
        <v>108</v>
      </c>
      <c r="D529" s="19" t="n">
        <v>6.01</v>
      </c>
      <c r="E529" s="23" t="n">
        <v>46296</v>
      </c>
    </row>
    <row r="530" customFormat="false" ht="15" hidden="false" customHeight="false" outlineLevel="0" collapsed="false">
      <c r="A530" s="21" t="s">
        <v>651</v>
      </c>
      <c r="B530" s="21" t="s">
        <v>652</v>
      </c>
      <c r="C530" s="21" t="s">
        <v>366</v>
      </c>
      <c r="D530" s="19" t="n">
        <v>121.02</v>
      </c>
      <c r="E530" s="23" t="n">
        <v>46296</v>
      </c>
    </row>
    <row r="531" customFormat="false" ht="15" hidden="false" customHeight="false" outlineLevel="0" collapsed="false">
      <c r="A531" s="21" t="s">
        <v>116</v>
      </c>
      <c r="B531" s="21" t="s">
        <v>117</v>
      </c>
      <c r="C531" s="21" t="s">
        <v>108</v>
      </c>
      <c r="D531" s="19" t="n">
        <v>324.08</v>
      </c>
      <c r="E531" s="23" t="n">
        <v>46296</v>
      </c>
    </row>
    <row r="532" customFormat="false" ht="15" hidden="false" customHeight="false" outlineLevel="0" collapsed="false">
      <c r="A532" s="21" t="s">
        <v>899</v>
      </c>
      <c r="B532" s="21" t="s">
        <v>900</v>
      </c>
      <c r="C532" s="21" t="s">
        <v>366</v>
      </c>
      <c r="D532" s="19" t="n">
        <v>8.82</v>
      </c>
      <c r="E532" s="23" t="n">
        <v>46296</v>
      </c>
    </row>
    <row r="533" customFormat="false" ht="15" hidden="false" customHeight="false" outlineLevel="0" collapsed="false">
      <c r="A533" s="21" t="s">
        <v>667</v>
      </c>
      <c r="B533" s="21" t="s">
        <v>668</v>
      </c>
      <c r="C533" s="21" t="s">
        <v>366</v>
      </c>
      <c r="D533" s="19" t="n">
        <v>141.04</v>
      </c>
      <c r="E533" s="23" t="n">
        <v>46296</v>
      </c>
    </row>
    <row r="534" customFormat="false" ht="15" hidden="false" customHeight="false" outlineLevel="0" collapsed="false">
      <c r="A534" s="21" t="s">
        <v>1144</v>
      </c>
      <c r="B534" s="21" t="s">
        <v>1145</v>
      </c>
      <c r="C534" s="21" t="s">
        <v>971</v>
      </c>
      <c r="D534" s="19" t="n">
        <v>2.82</v>
      </c>
      <c r="E534" s="23" t="n">
        <v>46296</v>
      </c>
    </row>
    <row r="535" customFormat="false" ht="15" hidden="false" customHeight="false" outlineLevel="0" collapsed="false">
      <c r="A535" s="21" t="s">
        <v>885</v>
      </c>
      <c r="B535" s="21" t="s">
        <v>886</v>
      </c>
      <c r="C535" s="21" t="s">
        <v>366</v>
      </c>
      <c r="D535" s="19" t="n">
        <v>16.48</v>
      </c>
      <c r="E535" s="23" t="n">
        <v>46296</v>
      </c>
    </row>
    <row r="536" customFormat="false" ht="15" hidden="false" customHeight="false" outlineLevel="0" collapsed="false">
      <c r="A536" s="21" t="s">
        <v>1378</v>
      </c>
      <c r="B536" s="21" t="s">
        <v>1379</v>
      </c>
      <c r="C536" s="21" t="s">
        <v>971</v>
      </c>
      <c r="D536" s="19" t="n">
        <v>1.13</v>
      </c>
      <c r="E536" s="23" t="n">
        <v>46296</v>
      </c>
    </row>
    <row r="537" customFormat="false" ht="15" hidden="false" customHeight="false" outlineLevel="0" collapsed="false">
      <c r="A537" s="21" t="s">
        <v>239</v>
      </c>
      <c r="B537" s="21" t="s">
        <v>240</v>
      </c>
      <c r="C537" s="21" t="s">
        <v>108</v>
      </c>
      <c r="D537" s="19" t="n">
        <v>155.43</v>
      </c>
      <c r="E537" s="23" t="n">
        <v>46296</v>
      </c>
    </row>
    <row r="538" customFormat="false" ht="15" hidden="false" customHeight="false" outlineLevel="0" collapsed="false">
      <c r="A538" s="21" t="s">
        <v>338</v>
      </c>
      <c r="B538" s="21" t="s">
        <v>339</v>
      </c>
      <c r="C538" s="21" t="s">
        <v>108</v>
      </c>
      <c r="D538" s="19" t="n">
        <v>13.17</v>
      </c>
      <c r="E538" s="23" t="n">
        <v>46296</v>
      </c>
    </row>
    <row r="539" customFormat="false" ht="15" hidden="false" customHeight="false" outlineLevel="0" collapsed="false">
      <c r="A539" s="21" t="s">
        <v>1060</v>
      </c>
      <c r="B539" s="21" t="s">
        <v>1061</v>
      </c>
      <c r="C539" s="21" t="s">
        <v>971</v>
      </c>
      <c r="D539" s="19" t="n">
        <v>10.59</v>
      </c>
      <c r="E539" s="23" t="n">
        <v>46296</v>
      </c>
    </row>
    <row r="540" customFormat="false" ht="15" hidden="false" customHeight="false" outlineLevel="0" collapsed="false">
      <c r="A540" s="21" t="s">
        <v>4348</v>
      </c>
      <c r="B540" s="21" t="s">
        <v>4349</v>
      </c>
      <c r="C540" s="21"/>
      <c r="D540" s="19" t="n">
        <v>17.36</v>
      </c>
      <c r="E540" s="23" t="n">
        <v>46296</v>
      </c>
    </row>
    <row r="541" customFormat="false" ht="15" hidden="false" customHeight="false" outlineLevel="0" collapsed="false">
      <c r="A541" s="21" t="s">
        <v>4350</v>
      </c>
      <c r="B541" s="21" t="s">
        <v>4351</v>
      </c>
      <c r="C541" s="21"/>
      <c r="D541" s="19" t="n">
        <v>58.42</v>
      </c>
      <c r="E541" s="23" t="n">
        <v>46296</v>
      </c>
    </row>
    <row r="542" customFormat="false" ht="15" hidden="false" customHeight="false" outlineLevel="0" collapsed="false">
      <c r="A542" s="21" t="s">
        <v>120</v>
      </c>
      <c r="B542" s="21" t="s">
        <v>121</v>
      </c>
      <c r="C542" s="21" t="s">
        <v>108</v>
      </c>
      <c r="D542" s="19" t="n">
        <v>313.92</v>
      </c>
      <c r="E542" s="23" t="n">
        <v>46296</v>
      </c>
    </row>
    <row r="543" customFormat="false" ht="15" hidden="false" customHeight="false" outlineLevel="0" collapsed="false">
      <c r="A543" s="21" t="s">
        <v>793</v>
      </c>
      <c r="B543" s="21" t="s">
        <v>794</v>
      </c>
      <c r="C543" s="21" t="s">
        <v>366</v>
      </c>
      <c r="D543" s="19" t="n">
        <v>12.81</v>
      </c>
      <c r="E543" s="23" t="n">
        <v>46296</v>
      </c>
    </row>
    <row r="544" customFormat="false" ht="15" hidden="false" customHeight="false" outlineLevel="0" collapsed="false">
      <c r="A544" s="21" t="s">
        <v>701</v>
      </c>
      <c r="B544" s="21" t="s">
        <v>702</v>
      </c>
      <c r="C544" s="21" t="s">
        <v>366</v>
      </c>
      <c r="D544" s="19" t="n">
        <v>6.44</v>
      </c>
      <c r="E544" s="23" t="n">
        <v>46296</v>
      </c>
    </row>
    <row r="545" customFormat="false" ht="15" hidden="false" customHeight="false" outlineLevel="0" collapsed="false">
      <c r="A545" s="21" t="s">
        <v>823</v>
      </c>
      <c r="B545" s="21" t="s">
        <v>824</v>
      </c>
      <c r="C545" s="21" t="s">
        <v>366</v>
      </c>
      <c r="D545" s="19" t="n">
        <v>6.5</v>
      </c>
      <c r="E545" s="23" t="n">
        <v>46296</v>
      </c>
    </row>
    <row r="546" customFormat="false" ht="15" hidden="false" customHeight="false" outlineLevel="0" collapsed="false">
      <c r="A546" s="21" t="s">
        <v>1350</v>
      </c>
      <c r="B546" s="21" t="s">
        <v>1351</v>
      </c>
      <c r="C546" s="21" t="s">
        <v>971</v>
      </c>
      <c r="D546" s="19" t="n">
        <v>8.23</v>
      </c>
      <c r="E546" s="23" t="n">
        <v>46296</v>
      </c>
    </row>
    <row r="547" customFormat="false" ht="15" hidden="false" customHeight="false" outlineLevel="0" collapsed="false">
      <c r="A547" s="21" t="s">
        <v>771</v>
      </c>
      <c r="B547" s="21" t="s">
        <v>772</v>
      </c>
      <c r="C547" s="21" t="s">
        <v>366</v>
      </c>
      <c r="D547" s="19" t="n">
        <v>94.73</v>
      </c>
      <c r="E547" s="23" t="n">
        <v>46296</v>
      </c>
    </row>
    <row r="548" customFormat="false" ht="15" hidden="false" customHeight="false" outlineLevel="0" collapsed="false">
      <c r="A548" s="21" t="s">
        <v>986</v>
      </c>
      <c r="B548" s="21" t="s">
        <v>987</v>
      </c>
      <c r="C548" s="21" t="s">
        <v>971</v>
      </c>
      <c r="D548" s="19" t="n">
        <v>3.1</v>
      </c>
      <c r="E548" s="23" t="n">
        <v>46296</v>
      </c>
    </row>
    <row r="549" customFormat="false" ht="15" hidden="false" customHeight="false" outlineLevel="0" collapsed="false">
      <c r="A549" s="21" t="s">
        <v>1084</v>
      </c>
      <c r="B549" s="21" t="s">
        <v>1085</v>
      </c>
      <c r="C549" s="21" t="s">
        <v>971</v>
      </c>
      <c r="D549" s="19" t="n">
        <v>6.29</v>
      </c>
      <c r="E549" s="23" t="n">
        <v>46296</v>
      </c>
    </row>
    <row r="550" customFormat="false" ht="15" hidden="false" customHeight="false" outlineLevel="0" collapsed="false">
      <c r="A550" s="21" t="s">
        <v>681</v>
      </c>
      <c r="B550" s="21" t="s">
        <v>682</v>
      </c>
      <c r="C550" s="21" t="s">
        <v>366</v>
      </c>
      <c r="D550" s="19" t="n">
        <v>28.51</v>
      </c>
      <c r="E550" s="23" t="n">
        <v>46296</v>
      </c>
    </row>
    <row r="551" customFormat="false" ht="15" hidden="false" customHeight="false" outlineLevel="0" collapsed="false">
      <c r="A551" s="21" t="s">
        <v>285</v>
      </c>
      <c r="B551" s="21" t="s">
        <v>286</v>
      </c>
      <c r="C551" s="21" t="s">
        <v>108</v>
      </c>
      <c r="D551" s="19" t="n">
        <v>65.63</v>
      </c>
      <c r="E551" s="23" t="n">
        <v>46296</v>
      </c>
    </row>
    <row r="552" customFormat="false" ht="15" hidden="false" customHeight="false" outlineLevel="0" collapsed="false">
      <c r="A552" s="21" t="s">
        <v>473</v>
      </c>
      <c r="B552" s="21" t="s">
        <v>474</v>
      </c>
      <c r="C552" s="21" t="s">
        <v>366</v>
      </c>
      <c r="D552" s="19" t="n">
        <v>6.88</v>
      </c>
      <c r="E552" s="23" t="n">
        <v>46296</v>
      </c>
    </row>
    <row r="553" customFormat="false" ht="15" hidden="false" customHeight="false" outlineLevel="0" collapsed="false">
      <c r="A553" s="21" t="s">
        <v>557</v>
      </c>
      <c r="B553" s="21" t="s">
        <v>558</v>
      </c>
      <c r="C553" s="21" t="s">
        <v>366</v>
      </c>
      <c r="D553" s="19" t="n">
        <v>66.68</v>
      </c>
      <c r="E553" s="23" t="n">
        <v>46296</v>
      </c>
    </row>
    <row r="554" customFormat="false" ht="15" hidden="false" customHeight="false" outlineLevel="0" collapsed="false">
      <c r="A554" s="21" t="s">
        <v>857</v>
      </c>
      <c r="B554" s="21" t="s">
        <v>858</v>
      </c>
      <c r="C554" s="21" t="s">
        <v>366</v>
      </c>
      <c r="D554" s="19" t="n">
        <v>6.02</v>
      </c>
      <c r="E554" s="23" t="n">
        <v>46296</v>
      </c>
    </row>
    <row r="555" customFormat="false" ht="15" hidden="false" customHeight="false" outlineLevel="0" collapsed="false">
      <c r="A555" s="21" t="s">
        <v>4352</v>
      </c>
      <c r="B555" s="21" t="s">
        <v>4353</v>
      </c>
      <c r="C555" s="21"/>
      <c r="D555" s="19" t="n">
        <v>43.1</v>
      </c>
      <c r="E555" s="23" t="n">
        <v>46296</v>
      </c>
    </row>
    <row r="556" customFormat="false" ht="15" hidden="false" customHeight="false" outlineLevel="0" collapsed="false">
      <c r="A556" s="21" t="s">
        <v>159</v>
      </c>
      <c r="B556" s="21" t="s">
        <v>160</v>
      </c>
      <c r="C556" s="21" t="s">
        <v>108</v>
      </c>
      <c r="D556" s="19" t="n">
        <v>12.02</v>
      </c>
      <c r="E556" s="23" t="n">
        <v>46296</v>
      </c>
    </row>
    <row r="557" customFormat="false" ht="15" hidden="false" customHeight="false" outlineLevel="0" collapsed="false">
      <c r="A557" s="21" t="s">
        <v>320</v>
      </c>
      <c r="B557" s="21" t="s">
        <v>321</v>
      </c>
      <c r="C557" s="21" t="s">
        <v>108</v>
      </c>
      <c r="D557" s="19" t="n">
        <v>64.78</v>
      </c>
      <c r="E557" s="23" t="n">
        <v>46296</v>
      </c>
    </row>
    <row r="558" customFormat="false" ht="15" hidden="false" customHeight="false" outlineLevel="0" collapsed="false">
      <c r="A558" s="21" t="s">
        <v>1196</v>
      </c>
      <c r="B558" s="21" t="s">
        <v>1197</v>
      </c>
      <c r="C558" s="21" t="s">
        <v>971</v>
      </c>
      <c r="D558" s="19" t="n">
        <v>804.48</v>
      </c>
      <c r="E558" s="23" t="n">
        <v>46296</v>
      </c>
    </row>
    <row r="559" customFormat="false" ht="15" hidden="false" customHeight="false" outlineLevel="0" collapsed="false">
      <c r="A559" s="21" t="s">
        <v>967</v>
      </c>
      <c r="B559" s="21" t="s">
        <v>968</v>
      </c>
      <c r="C559" s="21" t="s">
        <v>366</v>
      </c>
      <c r="D559" s="19" t="n">
        <v>10.38</v>
      </c>
      <c r="E559" s="23" t="n">
        <v>46296</v>
      </c>
    </row>
    <row r="560" customFormat="false" ht="15" hidden="false" customHeight="false" outlineLevel="0" collapsed="false">
      <c r="A560" s="21" t="s">
        <v>4354</v>
      </c>
      <c r="B560" s="21" t="s">
        <v>4355</v>
      </c>
      <c r="C560" s="21"/>
      <c r="D560" s="19" t="n">
        <v>194.31</v>
      </c>
      <c r="E560" s="23" t="n">
        <v>46296</v>
      </c>
    </row>
    <row r="561" customFormat="false" ht="15" hidden="false" customHeight="false" outlineLevel="0" collapsed="false">
      <c r="A561" s="21" t="s">
        <v>290</v>
      </c>
      <c r="B561" s="21" t="s">
        <v>291</v>
      </c>
      <c r="C561" s="21" t="s">
        <v>108</v>
      </c>
      <c r="D561" s="19" t="n">
        <v>16.28</v>
      </c>
      <c r="E561" s="23" t="n">
        <v>46296</v>
      </c>
    </row>
    <row r="562" customFormat="false" ht="15" hidden="false" customHeight="false" outlineLevel="0" collapsed="false">
      <c r="A562" s="21" t="s">
        <v>1280</v>
      </c>
      <c r="B562" s="21" t="s">
        <v>1281</v>
      </c>
      <c r="C562" s="21" t="s">
        <v>971</v>
      </c>
      <c r="D562" s="19" t="n">
        <v>38.46</v>
      </c>
      <c r="E562" s="23" t="n">
        <v>46296</v>
      </c>
    </row>
    <row r="563" customFormat="false" ht="15" hidden="false" customHeight="false" outlineLevel="0" collapsed="false">
      <c r="A563" s="21" t="s">
        <v>277</v>
      </c>
      <c r="B563" s="21" t="s">
        <v>278</v>
      </c>
      <c r="C563" s="21" t="s">
        <v>108</v>
      </c>
      <c r="D563" s="19" t="n">
        <v>209.99</v>
      </c>
      <c r="E563" s="23" t="n">
        <v>46296</v>
      </c>
    </row>
    <row r="564" customFormat="false" ht="15" hidden="false" customHeight="false" outlineLevel="0" collapsed="false">
      <c r="A564" s="21" t="s">
        <v>733</v>
      </c>
      <c r="B564" s="21" t="s">
        <v>734</v>
      </c>
      <c r="C564" s="21" t="s">
        <v>366</v>
      </c>
      <c r="D564" s="19" t="n">
        <v>6.85</v>
      </c>
      <c r="E564" s="23" t="n">
        <v>46296</v>
      </c>
    </row>
    <row r="565" customFormat="false" ht="15" hidden="false" customHeight="false" outlineLevel="0" collapsed="false">
      <c r="A565" s="21" t="s">
        <v>1354</v>
      </c>
      <c r="B565" s="21" t="s">
        <v>1355</v>
      </c>
      <c r="C565" s="21" t="s">
        <v>971</v>
      </c>
      <c r="D565" s="19" t="n">
        <v>63.07</v>
      </c>
      <c r="E565" s="23" t="n">
        <v>46296</v>
      </c>
    </row>
    <row r="566" customFormat="false" ht="15" hidden="false" customHeight="false" outlineLevel="0" collapsed="false">
      <c r="A566" s="21" t="s">
        <v>853</v>
      </c>
      <c r="B566" s="21" t="s">
        <v>854</v>
      </c>
      <c r="C566" s="21" t="s">
        <v>366</v>
      </c>
      <c r="D566" s="19" t="n">
        <v>64.26</v>
      </c>
      <c r="E566" s="23" t="n">
        <v>46296</v>
      </c>
    </row>
    <row r="567" customFormat="false" ht="15" hidden="false" customHeight="false" outlineLevel="0" collapsed="false">
      <c r="A567" s="21" t="s">
        <v>434</v>
      </c>
      <c r="B567" s="21" t="s">
        <v>435</v>
      </c>
      <c r="C567" s="21" t="s">
        <v>366</v>
      </c>
      <c r="D567" s="19" t="n">
        <v>9.75</v>
      </c>
      <c r="E567" s="23" t="n">
        <v>46296</v>
      </c>
    </row>
    <row r="568" customFormat="false" ht="15" hidden="false" customHeight="false" outlineLevel="0" collapsed="false">
      <c r="A568" s="21" t="s">
        <v>420</v>
      </c>
      <c r="B568" s="21" t="s">
        <v>421</v>
      </c>
      <c r="C568" s="21" t="s">
        <v>366</v>
      </c>
      <c r="D568" s="19" t="n">
        <v>6.9</v>
      </c>
      <c r="E568" s="23" t="n">
        <v>46296</v>
      </c>
    </row>
    <row r="569" customFormat="false" ht="15" hidden="false" customHeight="false" outlineLevel="0" collapsed="false">
      <c r="A569" s="21" t="s">
        <v>953</v>
      </c>
      <c r="B569" s="21" t="s">
        <v>954</v>
      </c>
      <c r="C569" s="21" t="s">
        <v>366</v>
      </c>
      <c r="D569" s="19" t="n">
        <v>44.74</v>
      </c>
      <c r="E569" s="23" t="n">
        <v>46296</v>
      </c>
    </row>
    <row r="570" customFormat="false" ht="15" hidden="false" customHeight="false" outlineLevel="0" collapsed="false">
      <c r="A570" s="21" t="s">
        <v>1234</v>
      </c>
      <c r="B570" s="21" t="s">
        <v>1235</v>
      </c>
      <c r="C570" s="21" t="s">
        <v>971</v>
      </c>
      <c r="D570" s="19" t="n">
        <v>18.77</v>
      </c>
      <c r="E570" s="23" t="n">
        <v>46296</v>
      </c>
    </row>
    <row r="571" customFormat="false" ht="15" hidden="false" customHeight="false" outlineLevel="0" collapsed="false">
      <c r="A571" s="21" t="s">
        <v>657</v>
      </c>
      <c r="B571" s="21" t="s">
        <v>658</v>
      </c>
      <c r="C571" s="21" t="s">
        <v>366</v>
      </c>
      <c r="D571" s="19" t="n">
        <v>40.06</v>
      </c>
      <c r="E571" s="23" t="n">
        <v>46296</v>
      </c>
    </row>
    <row r="572" customFormat="false" ht="15" hidden="false" customHeight="false" outlineLevel="0" collapsed="false">
      <c r="A572" s="21" t="s">
        <v>438</v>
      </c>
      <c r="B572" s="21" t="s">
        <v>439</v>
      </c>
      <c r="C572" s="21" t="s">
        <v>366</v>
      </c>
      <c r="D572" s="19" t="n">
        <v>17.63</v>
      </c>
      <c r="E572" s="23" t="n">
        <v>46296</v>
      </c>
    </row>
    <row r="573" customFormat="false" ht="15" hidden="false" customHeight="false" outlineLevel="0" collapsed="false">
      <c r="A573" s="21" t="s">
        <v>1006</v>
      </c>
      <c r="B573" s="21" t="s">
        <v>1007</v>
      </c>
      <c r="C573" s="21" t="s">
        <v>971</v>
      </c>
      <c r="D573" s="19" t="n">
        <v>3.98</v>
      </c>
      <c r="E573" s="23" t="n">
        <v>46296</v>
      </c>
    </row>
    <row r="574" customFormat="false" ht="15" hidden="false" customHeight="false" outlineLevel="0" collapsed="false">
      <c r="A574" s="21" t="s">
        <v>328</v>
      </c>
      <c r="B574" s="21" t="s">
        <v>329</v>
      </c>
      <c r="C574" s="21" t="s">
        <v>108</v>
      </c>
      <c r="D574" s="19" t="n">
        <v>80.82</v>
      </c>
      <c r="E574" s="23" t="n">
        <v>46296</v>
      </c>
    </row>
    <row r="575" customFormat="false" ht="15" hidden="false" customHeight="false" outlineLevel="0" collapsed="false">
      <c r="A575" s="21" t="s">
        <v>1272</v>
      </c>
      <c r="B575" s="21" t="s">
        <v>1273</v>
      </c>
      <c r="C575" s="21" t="s">
        <v>971</v>
      </c>
      <c r="D575" s="19" t="n">
        <v>87.16</v>
      </c>
      <c r="E575" s="23" t="n">
        <v>46296</v>
      </c>
    </row>
    <row r="576" customFormat="false" ht="15" hidden="false" customHeight="false" outlineLevel="0" collapsed="false">
      <c r="A576" s="21" t="s">
        <v>1194</v>
      </c>
      <c r="B576" s="21" t="s">
        <v>1195</v>
      </c>
      <c r="C576" s="21" t="s">
        <v>971</v>
      </c>
      <c r="D576" s="19" t="n">
        <v>19.92</v>
      </c>
      <c r="E576" s="23" t="n">
        <v>46296</v>
      </c>
    </row>
    <row r="577" customFormat="false" ht="15" hidden="false" customHeight="false" outlineLevel="0" collapsed="false">
      <c r="A577" s="21" t="s">
        <v>1202</v>
      </c>
      <c r="B577" s="21" t="s">
        <v>1203</v>
      </c>
      <c r="C577" s="21" t="s">
        <v>971</v>
      </c>
      <c r="D577" s="19" t="n">
        <v>22.1</v>
      </c>
      <c r="E577" s="23" t="n">
        <v>46296</v>
      </c>
    </row>
    <row r="578" customFormat="false" ht="15" hidden="false" customHeight="false" outlineLevel="0" collapsed="false">
      <c r="A578" s="21" t="s">
        <v>841</v>
      </c>
      <c r="B578" s="21" t="s">
        <v>842</v>
      </c>
      <c r="C578" s="21" t="s">
        <v>366</v>
      </c>
      <c r="D578" s="19" t="n">
        <v>61.17</v>
      </c>
      <c r="E578" s="23" t="n">
        <v>46296</v>
      </c>
    </row>
    <row r="579" customFormat="false" ht="15" hidden="false" customHeight="false" outlineLevel="0" collapsed="false">
      <c r="A579" s="21" t="s">
        <v>871</v>
      </c>
      <c r="B579" s="21" t="s">
        <v>872</v>
      </c>
      <c r="C579" s="21" t="s">
        <v>366</v>
      </c>
      <c r="D579" s="19" t="n">
        <v>21.9</v>
      </c>
      <c r="E579" s="23" t="n">
        <v>46296</v>
      </c>
    </row>
    <row r="580" customFormat="false" ht="15" hidden="false" customHeight="false" outlineLevel="0" collapsed="false">
      <c r="A580" s="21" t="s">
        <v>467</v>
      </c>
      <c r="B580" s="21" t="s">
        <v>468</v>
      </c>
      <c r="C580" s="21" t="s">
        <v>366</v>
      </c>
      <c r="D580" s="19" t="n">
        <v>80.89</v>
      </c>
      <c r="E580" s="23" t="n">
        <v>46296</v>
      </c>
    </row>
    <row r="581" customFormat="false" ht="15" hidden="false" customHeight="false" outlineLevel="0" collapsed="false">
      <c r="A581" s="21" t="s">
        <v>725</v>
      </c>
      <c r="B581" s="21" t="s">
        <v>726</v>
      </c>
      <c r="C581" s="21" t="s">
        <v>366</v>
      </c>
      <c r="D581" s="19" t="n">
        <v>38.44</v>
      </c>
      <c r="E581" s="23" t="n">
        <v>46296</v>
      </c>
    </row>
    <row r="582" customFormat="false" ht="15" hidden="false" customHeight="false" outlineLevel="0" collapsed="false">
      <c r="A582" s="21" t="s">
        <v>553</v>
      </c>
      <c r="B582" s="21" t="s">
        <v>554</v>
      </c>
      <c r="C582" s="21" t="s">
        <v>366</v>
      </c>
      <c r="D582" s="19" t="n">
        <v>34.9</v>
      </c>
      <c r="E582" s="23" t="n">
        <v>46296</v>
      </c>
    </row>
    <row r="583" customFormat="false" ht="15" hidden="false" customHeight="false" outlineLevel="0" collapsed="false">
      <c r="A583" s="21" t="s">
        <v>4356</v>
      </c>
      <c r="B583" s="21" t="s">
        <v>4357</v>
      </c>
      <c r="C583" s="21"/>
      <c r="D583" s="19" t="n">
        <v>150.06</v>
      </c>
      <c r="E583" s="23" t="n">
        <v>46296</v>
      </c>
    </row>
    <row r="584" customFormat="false" ht="15" hidden="false" customHeight="false" outlineLevel="0" collapsed="false">
      <c r="A584" s="21" t="s">
        <v>171</v>
      </c>
      <c r="B584" s="21" t="s">
        <v>172</v>
      </c>
      <c r="C584" s="21" t="s">
        <v>108</v>
      </c>
      <c r="D584" s="19" t="n">
        <v>60.75</v>
      </c>
      <c r="E584" s="23" t="n">
        <v>46296</v>
      </c>
    </row>
    <row r="585" customFormat="false" ht="15" hidden="false" customHeight="false" outlineLevel="0" collapsed="false">
      <c r="A585" s="21" t="s">
        <v>189</v>
      </c>
      <c r="B585" s="21" t="s">
        <v>190</v>
      </c>
      <c r="C585" s="21" t="s">
        <v>108</v>
      </c>
      <c r="D585" s="19" t="n">
        <v>65.14</v>
      </c>
      <c r="E585" s="23" t="n">
        <v>46296</v>
      </c>
    </row>
    <row r="586" customFormat="false" ht="15" hidden="false" customHeight="false" outlineLevel="0" collapsed="false">
      <c r="A586" s="21" t="s">
        <v>1020</v>
      </c>
      <c r="B586" s="21" t="s">
        <v>1021</v>
      </c>
      <c r="C586" s="21" t="s">
        <v>971</v>
      </c>
      <c r="D586" s="19" t="n">
        <v>2.77</v>
      </c>
      <c r="E586" s="23" t="n">
        <v>46296</v>
      </c>
    </row>
    <row r="587" customFormat="false" ht="15" hidden="false" customHeight="false" outlineLevel="0" collapsed="false">
      <c r="A587" s="21" t="s">
        <v>949</v>
      </c>
      <c r="B587" s="21" t="s">
        <v>950</v>
      </c>
      <c r="C587" s="21" t="s">
        <v>366</v>
      </c>
      <c r="D587" s="19" t="n">
        <v>12.65</v>
      </c>
      <c r="E587" s="23" t="n">
        <v>46296</v>
      </c>
    </row>
    <row r="588" customFormat="false" ht="15" hidden="false" customHeight="false" outlineLevel="0" collapsed="false">
      <c r="A588" s="21" t="s">
        <v>310</v>
      </c>
      <c r="B588" s="21" t="s">
        <v>311</v>
      </c>
      <c r="C588" s="21" t="s">
        <v>108</v>
      </c>
      <c r="D588" s="19" t="n">
        <v>47.78</v>
      </c>
      <c r="E588" s="23" t="n">
        <v>46296</v>
      </c>
    </row>
    <row r="589" customFormat="false" ht="15" hidden="false" customHeight="false" outlineLevel="0" collapsed="false">
      <c r="A589" s="21" t="s">
        <v>1316</v>
      </c>
      <c r="B589" s="21" t="s">
        <v>1317</v>
      </c>
      <c r="C589" s="21" t="s">
        <v>971</v>
      </c>
      <c r="D589" s="19" t="n">
        <v>133.28</v>
      </c>
      <c r="E589" s="23" t="n">
        <v>46296</v>
      </c>
    </row>
    <row r="590" customFormat="false" ht="15" hidden="false" customHeight="false" outlineLevel="0" collapsed="false">
      <c r="A590" s="21" t="s">
        <v>613</v>
      </c>
      <c r="B590" s="21" t="s">
        <v>614</v>
      </c>
      <c r="C590" s="21" t="s">
        <v>366</v>
      </c>
      <c r="D590" s="19" t="n">
        <v>8.42</v>
      </c>
      <c r="E590" s="23" t="n">
        <v>46296</v>
      </c>
    </row>
    <row r="591" customFormat="false" ht="15" hidden="false" customHeight="false" outlineLevel="0" collapsed="false">
      <c r="A591" s="21" t="s">
        <v>543</v>
      </c>
      <c r="B591" s="21" t="s">
        <v>544</v>
      </c>
      <c r="C591" s="21" t="s">
        <v>366</v>
      </c>
      <c r="D591" s="19" t="n">
        <v>40.92</v>
      </c>
      <c r="E591" s="23" t="n">
        <v>46296</v>
      </c>
    </row>
    <row r="592" customFormat="false" ht="15" hidden="false" customHeight="false" outlineLevel="0" collapsed="false">
      <c r="A592" s="21" t="s">
        <v>312</v>
      </c>
      <c r="B592" s="21" t="s">
        <v>313</v>
      </c>
      <c r="C592" s="21" t="s">
        <v>108</v>
      </c>
      <c r="D592" s="19" t="n">
        <v>19.99</v>
      </c>
      <c r="E592" s="23" t="n">
        <v>46296</v>
      </c>
    </row>
    <row r="593" customFormat="false" ht="15" hidden="false" customHeight="false" outlineLevel="0" collapsed="false">
      <c r="A593" s="21" t="s">
        <v>1152</v>
      </c>
      <c r="B593" s="21" t="s">
        <v>1153</v>
      </c>
      <c r="C593" s="21" t="s">
        <v>971</v>
      </c>
      <c r="D593" s="19" t="n">
        <v>65.87</v>
      </c>
      <c r="E593" s="23" t="n">
        <v>46296</v>
      </c>
    </row>
    <row r="594" customFormat="false" ht="15" hidden="false" customHeight="false" outlineLevel="0" collapsed="false">
      <c r="A594" s="21" t="s">
        <v>1410</v>
      </c>
      <c r="B594" s="21" t="s">
        <v>1411</v>
      </c>
      <c r="C594" s="21" t="s">
        <v>971</v>
      </c>
      <c r="D594" s="19" t="n">
        <v>8.42</v>
      </c>
      <c r="E594" s="23" t="n">
        <v>46296</v>
      </c>
    </row>
    <row r="595" customFormat="false" ht="15" hidden="false" customHeight="false" outlineLevel="0" collapsed="false">
      <c r="A595" s="21" t="s">
        <v>147</v>
      </c>
      <c r="B595" s="21" t="s">
        <v>148</v>
      </c>
      <c r="C595" s="21" t="s">
        <v>108</v>
      </c>
      <c r="D595" s="19" t="n">
        <v>62.94</v>
      </c>
      <c r="E595" s="23" t="n">
        <v>46296</v>
      </c>
    </row>
    <row r="596" customFormat="false" ht="15" hidden="false" customHeight="false" outlineLevel="0" collapsed="false">
      <c r="A596" s="21" t="s">
        <v>759</v>
      </c>
      <c r="B596" s="21" t="s">
        <v>760</v>
      </c>
      <c r="C596" s="21" t="s">
        <v>366</v>
      </c>
      <c r="D596" s="19" t="n">
        <v>29.68</v>
      </c>
      <c r="E596" s="23" t="n">
        <v>46296</v>
      </c>
    </row>
    <row r="597" customFormat="false" ht="15" hidden="false" customHeight="false" outlineLevel="0" collapsed="false">
      <c r="A597" s="21" t="s">
        <v>1298</v>
      </c>
      <c r="B597" s="21" t="s">
        <v>1299</v>
      </c>
      <c r="C597" s="21" t="s">
        <v>971</v>
      </c>
      <c r="D597" s="19" t="n">
        <v>1.09</v>
      </c>
      <c r="E597" s="23" t="n">
        <v>46296</v>
      </c>
    </row>
    <row r="598" customFormat="false" ht="15" hidden="false" customHeight="false" outlineLevel="0" collapsed="false">
      <c r="A598" s="21" t="s">
        <v>955</v>
      </c>
      <c r="B598" s="21" t="s">
        <v>956</v>
      </c>
      <c r="C598" s="21" t="s">
        <v>366</v>
      </c>
      <c r="D598" s="19" t="n">
        <v>12.13</v>
      </c>
      <c r="E598" s="23" t="n">
        <v>46296</v>
      </c>
    </row>
    <row r="599" customFormat="false" ht="15" hidden="false" customHeight="false" outlineLevel="0" collapsed="false">
      <c r="A599" s="21" t="s">
        <v>1104</v>
      </c>
      <c r="B599" s="21" t="s">
        <v>1105</v>
      </c>
      <c r="C599" s="21" t="s">
        <v>971</v>
      </c>
      <c r="D599" s="19" t="n">
        <v>52.43</v>
      </c>
      <c r="E599" s="23" t="n">
        <v>46296</v>
      </c>
    </row>
    <row r="600" customFormat="false" ht="15" hidden="false" customHeight="false" outlineLevel="0" collapsed="false">
      <c r="A600" s="21" t="s">
        <v>781</v>
      </c>
      <c r="B600" s="21" t="s">
        <v>782</v>
      </c>
      <c r="C600" s="21" t="s">
        <v>366</v>
      </c>
      <c r="D600" s="19" t="n">
        <v>172.5</v>
      </c>
      <c r="E600" s="23" t="n">
        <v>46296</v>
      </c>
    </row>
    <row r="601" customFormat="false" ht="15" hidden="false" customHeight="false" outlineLevel="0" collapsed="false">
      <c r="A601" s="21" t="s">
        <v>1342</v>
      </c>
      <c r="B601" s="21" t="s">
        <v>1343</v>
      </c>
      <c r="C601" s="21" t="s">
        <v>971</v>
      </c>
      <c r="D601" s="19" t="n">
        <v>2.47</v>
      </c>
      <c r="E601" s="23" t="n">
        <v>46296</v>
      </c>
    </row>
    <row r="602" customFormat="false" ht="15" hidden="false" customHeight="false" outlineLevel="0" collapsed="false">
      <c r="A602" s="21" t="s">
        <v>779</v>
      </c>
      <c r="B602" s="21" t="s">
        <v>780</v>
      </c>
      <c r="C602" s="21" t="s">
        <v>366</v>
      </c>
      <c r="D602" s="19" t="n">
        <v>102.01</v>
      </c>
      <c r="E602" s="23" t="n">
        <v>46296</v>
      </c>
    </row>
    <row r="603" customFormat="false" ht="15" hidden="false" customHeight="false" outlineLevel="0" collapsed="false">
      <c r="A603" s="21" t="s">
        <v>1036</v>
      </c>
      <c r="B603" s="21" t="s">
        <v>1037</v>
      </c>
      <c r="C603" s="21" t="s">
        <v>971</v>
      </c>
      <c r="D603" s="19" t="n">
        <v>6.74</v>
      </c>
      <c r="E603" s="23" t="n">
        <v>46296</v>
      </c>
    </row>
    <row r="604" customFormat="false" ht="15" hidden="false" customHeight="false" outlineLevel="0" collapsed="false">
      <c r="A604" s="21" t="s">
        <v>1226</v>
      </c>
      <c r="B604" s="21" t="s">
        <v>1227</v>
      </c>
      <c r="C604" s="21" t="s">
        <v>971</v>
      </c>
      <c r="D604" s="19" t="n">
        <v>0.7</v>
      </c>
      <c r="E604" s="23" t="n">
        <v>46296</v>
      </c>
    </row>
    <row r="605" customFormat="false" ht="15" hidden="false" customHeight="false" outlineLevel="0" collapsed="false">
      <c r="A605" s="21" t="s">
        <v>252</v>
      </c>
      <c r="B605" s="21" t="s">
        <v>253</v>
      </c>
      <c r="C605" s="21" t="s">
        <v>108</v>
      </c>
      <c r="D605" s="19" t="n">
        <v>52.52</v>
      </c>
      <c r="E605" s="23" t="n">
        <v>46296</v>
      </c>
    </row>
    <row r="606" customFormat="false" ht="15" hidden="false" customHeight="false" outlineLevel="0" collapsed="false">
      <c r="A606" s="21" t="s">
        <v>713</v>
      </c>
      <c r="B606" s="21" t="s">
        <v>714</v>
      </c>
      <c r="C606" s="21" t="s">
        <v>366</v>
      </c>
      <c r="D606" s="19" t="n">
        <v>16.09</v>
      </c>
      <c r="E606" s="23" t="n">
        <v>46296</v>
      </c>
    </row>
    <row r="607" customFormat="false" ht="15" hidden="false" customHeight="false" outlineLevel="0" collapsed="false">
      <c r="A607" s="21" t="s">
        <v>1276</v>
      </c>
      <c r="B607" s="21" t="s">
        <v>1277</v>
      </c>
      <c r="C607" s="21" t="s">
        <v>971</v>
      </c>
      <c r="D607" s="19" t="n">
        <v>1.69</v>
      </c>
      <c r="E607" s="23" t="n">
        <v>46296</v>
      </c>
    </row>
    <row r="608" customFormat="false" ht="15" hidden="false" customHeight="false" outlineLevel="0" collapsed="false">
      <c r="A608" s="21" t="s">
        <v>717</v>
      </c>
      <c r="B608" s="21" t="s">
        <v>718</v>
      </c>
      <c r="C608" s="21" t="s">
        <v>366</v>
      </c>
      <c r="D608" s="19" t="n">
        <v>8.67</v>
      </c>
      <c r="E608" s="23" t="n">
        <v>46296</v>
      </c>
    </row>
    <row r="609" customFormat="false" ht="15" hidden="false" customHeight="false" outlineLevel="0" collapsed="false">
      <c r="A609" s="21" t="s">
        <v>1296</v>
      </c>
      <c r="B609" s="21" t="s">
        <v>1297</v>
      </c>
      <c r="C609" s="21" t="s">
        <v>971</v>
      </c>
      <c r="D609" s="19" t="n">
        <v>27.96</v>
      </c>
      <c r="E609" s="23" t="n">
        <v>46296</v>
      </c>
    </row>
    <row r="610" customFormat="false" ht="15" hidden="false" customHeight="false" outlineLevel="0" collapsed="false">
      <c r="A610" s="21" t="s">
        <v>974</v>
      </c>
      <c r="B610" s="21" t="s">
        <v>975</v>
      </c>
      <c r="C610" s="21" t="s">
        <v>971</v>
      </c>
      <c r="D610" s="19" t="n">
        <v>4.01</v>
      </c>
      <c r="E610" s="23" t="n">
        <v>46296</v>
      </c>
    </row>
    <row r="611" customFormat="false" ht="15" hidden="false" customHeight="false" outlineLevel="0" collapsed="false">
      <c r="A611" s="21" t="s">
        <v>376</v>
      </c>
      <c r="B611" s="21" t="s">
        <v>377</v>
      </c>
      <c r="C611" s="21" t="s">
        <v>366</v>
      </c>
      <c r="D611" s="19" t="n">
        <v>84.38</v>
      </c>
      <c r="E611" s="23" t="n">
        <v>46296</v>
      </c>
    </row>
    <row r="612" customFormat="false" ht="15" hidden="false" customHeight="false" outlineLevel="0" collapsed="false">
      <c r="A612" s="21" t="s">
        <v>360</v>
      </c>
      <c r="B612" s="21" t="s">
        <v>361</v>
      </c>
      <c r="C612" s="21" t="s">
        <v>108</v>
      </c>
      <c r="D612" s="19" t="n">
        <v>18.48</v>
      </c>
      <c r="E612" s="23" t="n">
        <v>46296</v>
      </c>
    </row>
    <row r="613" customFormat="false" ht="15" hidden="false" customHeight="false" outlineLevel="0" collapsed="false">
      <c r="A613" s="21" t="s">
        <v>745</v>
      </c>
      <c r="B613" s="21" t="s">
        <v>746</v>
      </c>
      <c r="C613" s="21" t="s">
        <v>366</v>
      </c>
      <c r="D613" s="19" t="n">
        <v>104.27</v>
      </c>
      <c r="E613" s="23" t="n">
        <v>46296</v>
      </c>
    </row>
    <row r="614" customFormat="false" ht="15" hidden="false" customHeight="false" outlineLevel="0" collapsed="false">
      <c r="A614" s="21" t="s">
        <v>963</v>
      </c>
      <c r="B614" s="21" t="s">
        <v>964</v>
      </c>
      <c r="C614" s="21" t="s">
        <v>366</v>
      </c>
      <c r="D614" s="19" t="n">
        <v>36.64</v>
      </c>
      <c r="E614" s="23" t="n">
        <v>46296</v>
      </c>
    </row>
    <row r="615" customFormat="false" ht="15" hidden="false" customHeight="false" outlineLevel="0" collapsed="false">
      <c r="A615" s="21" t="s">
        <v>537</v>
      </c>
      <c r="B615" s="21" t="s">
        <v>538</v>
      </c>
      <c r="C615" s="21" t="s">
        <v>366</v>
      </c>
      <c r="D615" s="19" t="n">
        <v>10.91</v>
      </c>
      <c r="E615" s="23" t="n">
        <v>46296</v>
      </c>
    </row>
    <row r="616" customFormat="false" ht="15" hidden="false" customHeight="false" outlineLevel="0" collapsed="false">
      <c r="A616" s="21" t="s">
        <v>1122</v>
      </c>
      <c r="B616" s="21" t="s">
        <v>1123</v>
      </c>
      <c r="C616" s="21" t="s">
        <v>971</v>
      </c>
      <c r="D616" s="19" t="n">
        <v>9.98</v>
      </c>
      <c r="E616" s="23" t="n">
        <v>46296</v>
      </c>
    </row>
    <row r="617" customFormat="false" ht="15" hidden="false" customHeight="false" outlineLevel="0" collapsed="false">
      <c r="A617" s="21" t="s">
        <v>1302</v>
      </c>
      <c r="B617" s="21" t="s">
        <v>1303</v>
      </c>
      <c r="C617" s="21" t="s">
        <v>971</v>
      </c>
      <c r="D617" s="19" t="n">
        <v>4.99</v>
      </c>
      <c r="E617" s="23" t="n">
        <v>46296</v>
      </c>
    </row>
    <row r="618" customFormat="false" ht="15" hidden="false" customHeight="false" outlineLevel="0" collapsed="false">
      <c r="A618" s="21" t="s">
        <v>909</v>
      </c>
      <c r="B618" s="21" t="s">
        <v>910</v>
      </c>
      <c r="C618" s="21" t="s">
        <v>366</v>
      </c>
      <c r="D618" s="19" t="n">
        <v>32.21</v>
      </c>
      <c r="E618" s="23" t="n">
        <v>46296</v>
      </c>
    </row>
    <row r="619" customFormat="false" ht="15" hidden="false" customHeight="false" outlineLevel="0" collapsed="false">
      <c r="A619" s="21" t="s">
        <v>1132</v>
      </c>
      <c r="B619" s="21" t="s">
        <v>1133</v>
      </c>
      <c r="C619" s="21" t="s">
        <v>971</v>
      </c>
      <c r="D619" s="19" t="n">
        <v>1.88</v>
      </c>
      <c r="E619" s="23" t="n">
        <v>46296</v>
      </c>
    </row>
    <row r="620" customFormat="false" ht="15" hidden="false" customHeight="false" outlineLevel="0" collapsed="false">
      <c r="A620" s="21" t="s">
        <v>137</v>
      </c>
      <c r="B620" s="21" t="s">
        <v>138</v>
      </c>
      <c r="C620" s="21" t="s">
        <v>108</v>
      </c>
      <c r="D620" s="19" t="n">
        <v>20.42</v>
      </c>
      <c r="E620" s="23" t="n">
        <v>46296</v>
      </c>
    </row>
    <row r="621" customFormat="false" ht="15" hidden="false" customHeight="false" outlineLevel="0" collapsed="false">
      <c r="A621" s="21" t="s">
        <v>783</v>
      </c>
      <c r="B621" s="21" t="s">
        <v>784</v>
      </c>
      <c r="C621" s="21" t="s">
        <v>366</v>
      </c>
      <c r="D621" s="19" t="n">
        <v>60.55</v>
      </c>
      <c r="E621" s="23" t="n">
        <v>46296</v>
      </c>
    </row>
    <row r="622" customFormat="false" ht="15" hidden="false" customHeight="false" outlineLevel="0" collapsed="false">
      <c r="A622" s="21" t="s">
        <v>135</v>
      </c>
      <c r="B622" s="21" t="s">
        <v>136</v>
      </c>
      <c r="C622" s="21" t="s">
        <v>108</v>
      </c>
      <c r="D622" s="19" t="n">
        <v>234.7</v>
      </c>
      <c r="E622" s="23" t="n">
        <v>46296</v>
      </c>
    </row>
    <row r="623" customFormat="false" ht="15" hidden="false" customHeight="false" outlineLevel="0" collapsed="false">
      <c r="A623" s="21" t="s">
        <v>1192</v>
      </c>
      <c r="B623" s="21" t="s">
        <v>1193</v>
      </c>
      <c r="C623" s="21" t="s">
        <v>971</v>
      </c>
      <c r="D623" s="19" t="n">
        <v>2.92</v>
      </c>
      <c r="E623" s="23" t="n">
        <v>46296</v>
      </c>
    </row>
    <row r="624" customFormat="false" ht="15" hidden="false" customHeight="false" outlineLevel="0" collapsed="false">
      <c r="A624" s="21" t="s">
        <v>1288</v>
      </c>
      <c r="B624" s="21" t="s">
        <v>1289</v>
      </c>
      <c r="C624" s="21" t="s">
        <v>971</v>
      </c>
      <c r="D624" s="19" t="n">
        <v>6.86</v>
      </c>
      <c r="E624" s="23" t="n">
        <v>46296</v>
      </c>
    </row>
    <row r="625" customFormat="false" ht="15" hidden="false" customHeight="false" outlineLevel="0" collapsed="false">
      <c r="A625" s="21" t="s">
        <v>917</v>
      </c>
      <c r="B625" s="21" t="s">
        <v>918</v>
      </c>
      <c r="C625" s="21" t="s">
        <v>366</v>
      </c>
      <c r="D625" s="19" t="n">
        <v>33.25</v>
      </c>
      <c r="E625" s="23" t="n">
        <v>46296</v>
      </c>
    </row>
    <row r="626" customFormat="false" ht="15" hidden="false" customHeight="false" outlineLevel="0" collapsed="false">
      <c r="A626" s="21" t="s">
        <v>287</v>
      </c>
      <c r="B626" s="21" t="s">
        <v>288</v>
      </c>
      <c r="C626" s="21" t="s">
        <v>108</v>
      </c>
      <c r="D626" s="19" t="n">
        <v>13.42</v>
      </c>
      <c r="E626" s="23" t="n">
        <v>46296</v>
      </c>
    </row>
    <row r="627" customFormat="false" ht="15" hidden="false" customHeight="false" outlineLevel="0" collapsed="false">
      <c r="A627" s="21" t="s">
        <v>693</v>
      </c>
      <c r="B627" s="21" t="s">
        <v>694</v>
      </c>
      <c r="C627" s="21" t="s">
        <v>366</v>
      </c>
      <c r="D627" s="19" t="n">
        <v>6.64</v>
      </c>
      <c r="E627" s="23" t="n">
        <v>46296</v>
      </c>
    </row>
    <row r="628" customFormat="false" ht="15" hidden="false" customHeight="false" outlineLevel="0" collapsed="false">
      <c r="A628" s="21" t="s">
        <v>763</v>
      </c>
      <c r="B628" s="21" t="s">
        <v>764</v>
      </c>
      <c r="C628" s="21" t="s">
        <v>366</v>
      </c>
      <c r="D628" s="19" t="n">
        <v>27.11</v>
      </c>
      <c r="E628" s="23" t="n">
        <v>46296</v>
      </c>
    </row>
    <row r="629" customFormat="false" ht="15" hidden="false" customHeight="false" outlineLevel="0" collapsed="false">
      <c r="A629" s="21" t="s">
        <v>4358</v>
      </c>
      <c r="B629" s="21" t="s">
        <v>1019</v>
      </c>
      <c r="C629" s="21" t="s">
        <v>971</v>
      </c>
      <c r="D629" s="19" t="n">
        <v>51.16</v>
      </c>
      <c r="E629" s="23" t="n">
        <v>46296</v>
      </c>
    </row>
    <row r="630" customFormat="false" ht="15" hidden="false" customHeight="false" outlineLevel="0" collapsed="false">
      <c r="A630" s="21" t="s">
        <v>1000</v>
      </c>
      <c r="B630" s="21" t="s">
        <v>1001</v>
      </c>
      <c r="C630" s="21" t="s">
        <v>971</v>
      </c>
      <c r="D630" s="19" t="n">
        <v>2.28</v>
      </c>
      <c r="E630" s="23" t="n">
        <v>46296</v>
      </c>
    </row>
    <row r="631" customFormat="false" ht="15" hidden="false" customHeight="false" outlineLevel="0" collapsed="false">
      <c r="A631" s="21" t="s">
        <v>943</v>
      </c>
      <c r="B631" s="21" t="s">
        <v>944</v>
      </c>
      <c r="C631" s="21" t="s">
        <v>366</v>
      </c>
      <c r="D631" s="19" t="n">
        <v>5</v>
      </c>
      <c r="E631" s="23" t="n">
        <v>46296</v>
      </c>
    </row>
    <row r="632" customFormat="false" ht="15" hidden="false" customHeight="false" outlineLevel="0" collapsed="false">
      <c r="A632" s="21" t="s">
        <v>1076</v>
      </c>
      <c r="B632" s="21" t="s">
        <v>1077</v>
      </c>
      <c r="C632" s="21" t="s">
        <v>971</v>
      </c>
      <c r="D632" s="19" t="n">
        <v>2.6</v>
      </c>
      <c r="E632" s="23" t="n">
        <v>46296</v>
      </c>
    </row>
    <row r="633" customFormat="false" ht="15" hidden="false" customHeight="false" outlineLevel="0" collapsed="false">
      <c r="A633" s="21" t="s">
        <v>1268</v>
      </c>
      <c r="B633" s="21" t="s">
        <v>1269</v>
      </c>
      <c r="C633" s="21" t="s">
        <v>971</v>
      </c>
      <c r="D633" s="19" t="n">
        <v>10</v>
      </c>
      <c r="E633" s="23" t="n">
        <v>46296</v>
      </c>
    </row>
    <row r="634" customFormat="false" ht="15" hidden="false" customHeight="false" outlineLevel="0" collapsed="false">
      <c r="A634" s="21" t="s">
        <v>442</v>
      </c>
      <c r="B634" s="21" t="s">
        <v>443</v>
      </c>
      <c r="C634" s="21" t="s">
        <v>366</v>
      </c>
      <c r="D634" s="19" t="n">
        <v>5.31</v>
      </c>
      <c r="E634" s="23" t="n">
        <v>46296</v>
      </c>
    </row>
    <row r="635" customFormat="false" ht="15" hidden="false" customHeight="false" outlineLevel="0" collapsed="false">
      <c r="A635" s="21" t="s">
        <v>731</v>
      </c>
      <c r="B635" s="21" t="s">
        <v>732</v>
      </c>
      <c r="C635" s="21" t="s">
        <v>366</v>
      </c>
      <c r="D635" s="19" t="n">
        <v>144.86</v>
      </c>
      <c r="E635" s="23" t="n">
        <v>46296</v>
      </c>
    </row>
    <row r="636" customFormat="false" ht="15" hidden="false" customHeight="false" outlineLevel="0" collapsed="false">
      <c r="A636" s="21" t="s">
        <v>1184</v>
      </c>
      <c r="B636" s="21" t="s">
        <v>1185</v>
      </c>
      <c r="C636" s="21" t="s">
        <v>971</v>
      </c>
      <c r="D636" s="19" t="n">
        <v>1589.04</v>
      </c>
      <c r="E636" s="23" t="n">
        <v>46296</v>
      </c>
    </row>
    <row r="637" customFormat="false" ht="15" hidden="false" customHeight="false" outlineLevel="0" collapsed="false">
      <c r="A637" s="21" t="s">
        <v>306</v>
      </c>
      <c r="B637" s="21" t="s">
        <v>307</v>
      </c>
      <c r="C637" s="21" t="s">
        <v>108</v>
      </c>
      <c r="D637" s="19" t="n">
        <v>19.08</v>
      </c>
      <c r="E637" s="23" t="n">
        <v>46296</v>
      </c>
    </row>
    <row r="638" customFormat="false" ht="15" hidden="false" customHeight="false" outlineLevel="0" collapsed="false">
      <c r="A638" s="21" t="s">
        <v>448</v>
      </c>
      <c r="B638" s="21" t="s">
        <v>449</v>
      </c>
      <c r="C638" s="21" t="s">
        <v>366</v>
      </c>
      <c r="D638" s="19" t="n">
        <v>7.11</v>
      </c>
      <c r="E638" s="23" t="n">
        <v>46296</v>
      </c>
    </row>
    <row r="639" customFormat="false" ht="15" hidden="false" customHeight="false" outlineLevel="0" collapsed="false">
      <c r="A639" s="21" t="s">
        <v>181</v>
      </c>
      <c r="B639" s="21" t="s">
        <v>182</v>
      </c>
      <c r="C639" s="21" t="s">
        <v>108</v>
      </c>
      <c r="D639" s="19" t="n">
        <v>82.62</v>
      </c>
      <c r="E639" s="23" t="n">
        <v>46296</v>
      </c>
    </row>
    <row r="640" customFormat="false" ht="15" hidden="false" customHeight="false" outlineLevel="0" collapsed="false">
      <c r="A640" s="21" t="s">
        <v>283</v>
      </c>
      <c r="B640" s="21" t="s">
        <v>284</v>
      </c>
      <c r="C640" s="21" t="s">
        <v>108</v>
      </c>
      <c r="D640" s="19" t="n">
        <v>154.43</v>
      </c>
      <c r="E640" s="23" t="n">
        <v>46296</v>
      </c>
    </row>
    <row r="641" customFormat="false" ht="15" hidden="false" customHeight="false" outlineLevel="0" collapsed="false">
      <c r="A641" s="21" t="s">
        <v>354</v>
      </c>
      <c r="B641" s="21" t="s">
        <v>355</v>
      </c>
      <c r="C641" s="21" t="s">
        <v>108</v>
      </c>
      <c r="D641" s="19" t="n">
        <v>17.33</v>
      </c>
      <c r="E641" s="23" t="n">
        <v>46296</v>
      </c>
    </row>
    <row r="642" customFormat="false" ht="15" hidden="false" customHeight="false" outlineLevel="0" collapsed="false">
      <c r="A642" s="21" t="s">
        <v>326</v>
      </c>
      <c r="B642" s="21" t="s">
        <v>327</v>
      </c>
      <c r="C642" s="21" t="s">
        <v>108</v>
      </c>
      <c r="D642" s="19" t="n">
        <v>205.09</v>
      </c>
      <c r="E642" s="23" t="n">
        <v>46296</v>
      </c>
    </row>
    <row r="643" customFormat="false" ht="15" hidden="false" customHeight="false" outlineLevel="0" collapsed="false">
      <c r="A643" s="21" t="s">
        <v>177</v>
      </c>
      <c r="B643" s="21" t="s">
        <v>178</v>
      </c>
      <c r="C643" s="21" t="s">
        <v>108</v>
      </c>
      <c r="D643" s="19" t="n">
        <v>43.04</v>
      </c>
      <c r="E643" s="23" t="n">
        <v>46296</v>
      </c>
    </row>
    <row r="644" customFormat="false" ht="15" hidden="false" customHeight="false" outlineLevel="0" collapsed="false">
      <c r="A644" s="21" t="s">
        <v>1322</v>
      </c>
      <c r="B644" s="21" t="s">
        <v>1323</v>
      </c>
      <c r="C644" s="21" t="s">
        <v>971</v>
      </c>
      <c r="D644" s="19" t="n">
        <v>52.88</v>
      </c>
      <c r="E644" s="23" t="n">
        <v>46296</v>
      </c>
    </row>
    <row r="645" customFormat="false" ht="15" hidden="false" customHeight="false" outlineLevel="0" collapsed="false">
      <c r="A645" s="21" t="s">
        <v>268</v>
      </c>
      <c r="B645" s="21" t="s">
        <v>269</v>
      </c>
      <c r="C645" s="21" t="s">
        <v>108</v>
      </c>
      <c r="D645" s="19" t="n">
        <v>75.09</v>
      </c>
      <c r="E645" s="23" t="n">
        <v>46296</v>
      </c>
    </row>
    <row r="646" customFormat="false" ht="15" hidden="false" customHeight="false" outlineLevel="0" collapsed="false">
      <c r="A646" s="21" t="s">
        <v>216</v>
      </c>
      <c r="B646" s="21" t="s">
        <v>217</v>
      </c>
      <c r="C646" s="21" t="s">
        <v>108</v>
      </c>
      <c r="D646" s="19" t="n">
        <v>78.68</v>
      </c>
      <c r="E646" s="23" t="n">
        <v>46296</v>
      </c>
    </row>
    <row r="647" customFormat="false" ht="15" hidden="false" customHeight="false" outlineLevel="0" collapsed="false">
      <c r="A647" s="21" t="s">
        <v>1380</v>
      </c>
      <c r="B647" s="21" t="s">
        <v>1381</v>
      </c>
      <c r="C647" s="21" t="s">
        <v>971</v>
      </c>
      <c r="D647" s="19" t="n">
        <v>3.3</v>
      </c>
      <c r="E647" s="23" t="n">
        <v>46296</v>
      </c>
    </row>
    <row r="648" customFormat="false" ht="15" hidden="false" customHeight="false" outlineLevel="0" collapsed="false">
      <c r="A648" s="21" t="s">
        <v>887</v>
      </c>
      <c r="B648" s="21" t="s">
        <v>888</v>
      </c>
      <c r="C648" s="21" t="s">
        <v>366</v>
      </c>
      <c r="D648" s="19" t="n">
        <v>46.71</v>
      </c>
      <c r="E648" s="23" t="n">
        <v>46296</v>
      </c>
    </row>
    <row r="649" customFormat="false" ht="15" hidden="false" customHeight="false" outlineLevel="0" collapsed="false">
      <c r="A649" s="21" t="s">
        <v>931</v>
      </c>
      <c r="B649" s="21" t="s">
        <v>932</v>
      </c>
      <c r="C649" s="21" t="s">
        <v>366</v>
      </c>
      <c r="D649" s="19" t="n">
        <v>27.43</v>
      </c>
      <c r="E649" s="23" t="n">
        <v>46296</v>
      </c>
    </row>
    <row r="650" customFormat="false" ht="15" hidden="false" customHeight="false" outlineLevel="0" collapsed="false">
      <c r="A650" s="21" t="s">
        <v>1056</v>
      </c>
      <c r="B650" s="21" t="s">
        <v>1057</v>
      </c>
      <c r="C650" s="21" t="s">
        <v>971</v>
      </c>
      <c r="D650" s="19" t="n">
        <v>23.6</v>
      </c>
      <c r="E650" s="23" t="n">
        <v>46296</v>
      </c>
    </row>
    <row r="651" customFormat="false" ht="15" hidden="false" customHeight="false" outlineLevel="0" collapsed="false">
      <c r="A651" s="21" t="s">
        <v>1348</v>
      </c>
      <c r="B651" s="21" t="s">
        <v>1349</v>
      </c>
      <c r="C651" s="21" t="s">
        <v>971</v>
      </c>
      <c r="D651" s="19" t="n">
        <v>33.48</v>
      </c>
      <c r="E651" s="23" t="n">
        <v>46296</v>
      </c>
    </row>
    <row r="652" customFormat="false" ht="15" hidden="false" customHeight="false" outlineLevel="0" collapsed="false">
      <c r="A652" s="21" t="s">
        <v>1366</v>
      </c>
      <c r="B652" s="21" t="s">
        <v>1367</v>
      </c>
      <c r="C652" s="21" t="s">
        <v>971</v>
      </c>
      <c r="D652" s="19" t="n">
        <v>2.44</v>
      </c>
      <c r="E652" s="23" t="n">
        <v>46296</v>
      </c>
    </row>
    <row r="653" customFormat="false" ht="15" hidden="false" customHeight="false" outlineLevel="0" collapsed="false">
      <c r="A653" s="21" t="s">
        <v>1050</v>
      </c>
      <c r="B653" s="21" t="s">
        <v>1051</v>
      </c>
      <c r="C653" s="21" t="s">
        <v>971</v>
      </c>
      <c r="D653" s="19" t="n">
        <v>5.83</v>
      </c>
      <c r="E653" s="23" t="n">
        <v>46296</v>
      </c>
    </row>
    <row r="654" customFormat="false" ht="15" hidden="false" customHeight="false" outlineLevel="0" collapsed="false">
      <c r="A654" s="21" t="s">
        <v>623</v>
      </c>
      <c r="B654" s="21" t="s">
        <v>624</v>
      </c>
      <c r="C654" s="21" t="s">
        <v>366</v>
      </c>
      <c r="D654" s="19" t="n">
        <v>10.98</v>
      </c>
      <c r="E654" s="23" t="n">
        <v>46296</v>
      </c>
    </row>
    <row r="655" customFormat="false" ht="15" hidden="false" customHeight="false" outlineLevel="0" collapsed="false">
      <c r="A655" s="21" t="s">
        <v>163</v>
      </c>
      <c r="B655" s="21" t="s">
        <v>164</v>
      </c>
      <c r="C655" s="21" t="s">
        <v>108</v>
      </c>
      <c r="D655" s="19" t="n">
        <v>19.43</v>
      </c>
      <c r="E655" s="23" t="n">
        <v>46296</v>
      </c>
    </row>
    <row r="656" customFormat="false" ht="15" hidden="false" customHeight="false" outlineLevel="0" collapsed="false">
      <c r="A656" s="21" t="s">
        <v>831</v>
      </c>
      <c r="B656" s="21" t="s">
        <v>832</v>
      </c>
      <c r="C656" s="21" t="s">
        <v>366</v>
      </c>
      <c r="D656" s="19" t="n">
        <v>49.81</v>
      </c>
      <c r="E656" s="23" t="n">
        <v>46296</v>
      </c>
    </row>
    <row r="657" customFormat="false" ht="15" hidden="false" customHeight="false" outlineLevel="0" collapsed="false">
      <c r="A657" s="21" t="s">
        <v>577</v>
      </c>
      <c r="B657" s="21" t="s">
        <v>578</v>
      </c>
      <c r="C657" s="21" t="s">
        <v>366</v>
      </c>
      <c r="D657" s="19" t="n">
        <v>34.92</v>
      </c>
      <c r="E657" s="23" t="n">
        <v>46296</v>
      </c>
    </row>
    <row r="658" customFormat="false" ht="15" hidden="false" customHeight="false" outlineLevel="0" collapsed="false">
      <c r="A658" s="21" t="s">
        <v>513</v>
      </c>
      <c r="B658" s="21" t="s">
        <v>514</v>
      </c>
      <c r="C658" s="21" t="s">
        <v>366</v>
      </c>
      <c r="D658" s="19" t="n">
        <v>15.17</v>
      </c>
      <c r="E658" s="23" t="n">
        <v>46296</v>
      </c>
    </row>
    <row r="659" customFormat="false" ht="15" hidden="false" customHeight="false" outlineLevel="0" collapsed="false">
      <c r="A659" s="21" t="s">
        <v>869</v>
      </c>
      <c r="B659" s="21" t="s">
        <v>870</v>
      </c>
      <c r="C659" s="21" t="s">
        <v>366</v>
      </c>
      <c r="D659" s="19" t="n">
        <v>20.09</v>
      </c>
      <c r="E659" s="23" t="n">
        <v>46296</v>
      </c>
    </row>
    <row r="660" customFormat="false" ht="15" hidden="false" customHeight="false" outlineLevel="0" collapsed="false">
      <c r="A660" s="21" t="s">
        <v>673</v>
      </c>
      <c r="B660" s="21" t="s">
        <v>674</v>
      </c>
      <c r="C660" s="21" t="s">
        <v>366</v>
      </c>
      <c r="D660" s="19" t="n">
        <v>30.85</v>
      </c>
      <c r="E660" s="23" t="n">
        <v>46296</v>
      </c>
    </row>
    <row r="661" customFormat="false" ht="15" hidden="false" customHeight="false" outlineLevel="0" collapsed="false">
      <c r="A661" s="21" t="s">
        <v>959</v>
      </c>
      <c r="B661" s="21" t="s">
        <v>960</v>
      </c>
      <c r="C661" s="21" t="s">
        <v>366</v>
      </c>
      <c r="D661" s="19" t="n">
        <v>9.93</v>
      </c>
      <c r="E661" s="23" t="n">
        <v>46296</v>
      </c>
    </row>
    <row r="662" customFormat="false" ht="15" hidden="false" customHeight="false" outlineLevel="0" collapsed="false">
      <c r="A662" s="21" t="s">
        <v>1062</v>
      </c>
      <c r="B662" s="21" t="s">
        <v>1063</v>
      </c>
      <c r="C662" s="21" t="s">
        <v>971</v>
      </c>
      <c r="D662" s="19" t="n">
        <v>63.75</v>
      </c>
      <c r="E662" s="23" t="n">
        <v>46296</v>
      </c>
    </row>
    <row r="663" customFormat="false" ht="15" hidden="false" customHeight="false" outlineLevel="0" collapsed="false">
      <c r="A663" s="21" t="s">
        <v>649</v>
      </c>
      <c r="B663" s="21" t="s">
        <v>650</v>
      </c>
      <c r="C663" s="21" t="s">
        <v>366</v>
      </c>
      <c r="D663" s="19" t="n">
        <v>54.73</v>
      </c>
      <c r="E663" s="23" t="n">
        <v>46296</v>
      </c>
    </row>
    <row r="664" customFormat="false" ht="15" hidden="false" customHeight="false" outlineLevel="0" collapsed="false">
      <c r="A664" s="21" t="s">
        <v>603</v>
      </c>
      <c r="B664" s="21" t="s">
        <v>604</v>
      </c>
      <c r="C664" s="21" t="s">
        <v>366</v>
      </c>
      <c r="D664" s="19" t="n">
        <v>139.38</v>
      </c>
      <c r="E664" s="23" t="n">
        <v>46296</v>
      </c>
    </row>
    <row r="665" customFormat="false" ht="15" hidden="false" customHeight="false" outlineLevel="0" collapsed="false">
      <c r="A665" s="21" t="s">
        <v>1266</v>
      </c>
      <c r="B665" s="21" t="s">
        <v>1267</v>
      </c>
      <c r="C665" s="21" t="s">
        <v>971</v>
      </c>
      <c r="D665" s="19" t="n">
        <v>64.92</v>
      </c>
      <c r="E665" s="23" t="n">
        <v>46296</v>
      </c>
    </row>
    <row r="666" customFormat="false" ht="15" hidden="false" customHeight="false" outlineLevel="0" collapsed="false">
      <c r="A666" s="21" t="s">
        <v>1108</v>
      </c>
      <c r="B666" s="21" t="s">
        <v>1109</v>
      </c>
      <c r="C666" s="21" t="s">
        <v>971</v>
      </c>
      <c r="D666" s="19" t="n">
        <v>1.67</v>
      </c>
      <c r="E666" s="23" t="n">
        <v>46296</v>
      </c>
    </row>
    <row r="667" customFormat="false" ht="15" hidden="false" customHeight="false" outlineLevel="0" collapsed="false">
      <c r="A667" s="21" t="s">
        <v>539</v>
      </c>
      <c r="B667" s="21" t="s">
        <v>540</v>
      </c>
      <c r="C667" s="21" t="s">
        <v>366</v>
      </c>
      <c r="D667" s="19" t="n">
        <v>30.37</v>
      </c>
      <c r="E667" s="23" t="n">
        <v>46296</v>
      </c>
    </row>
    <row r="668" customFormat="false" ht="15" hidden="false" customHeight="false" outlineLevel="0" collapsed="false">
      <c r="A668" s="21" t="s">
        <v>1248</v>
      </c>
      <c r="B668" s="21" t="s">
        <v>1249</v>
      </c>
      <c r="C668" s="21" t="s">
        <v>971</v>
      </c>
      <c r="D668" s="19" t="n">
        <v>1.31</v>
      </c>
      <c r="E668" s="23" t="n">
        <v>46296</v>
      </c>
    </row>
    <row r="669" customFormat="false" ht="15" hidden="false" customHeight="false" outlineLevel="0" collapsed="false">
      <c r="A669" s="21" t="s">
        <v>915</v>
      </c>
      <c r="B669" s="21" t="s">
        <v>916</v>
      </c>
      <c r="C669" s="21" t="s">
        <v>366</v>
      </c>
      <c r="D669" s="19" t="n">
        <v>112.91</v>
      </c>
      <c r="E669" s="23" t="n">
        <v>46296</v>
      </c>
    </row>
    <row r="670" customFormat="false" ht="15" hidden="false" customHeight="false" outlineLevel="0" collapsed="false">
      <c r="A670" s="21" t="s">
        <v>114</v>
      </c>
      <c r="B670" s="21" t="s">
        <v>115</v>
      </c>
      <c r="C670" s="21" t="s">
        <v>108</v>
      </c>
      <c r="D670" s="19" t="n">
        <v>429.38</v>
      </c>
      <c r="E670" s="23" t="n">
        <v>46296</v>
      </c>
    </row>
    <row r="671" customFormat="false" ht="15" hidden="false" customHeight="false" outlineLevel="0" collapsed="false">
      <c r="A671" s="21" t="s">
        <v>589</v>
      </c>
      <c r="B671" s="21" t="s">
        <v>590</v>
      </c>
      <c r="C671" s="21" t="s">
        <v>366</v>
      </c>
      <c r="D671" s="19" t="n">
        <v>17.4</v>
      </c>
      <c r="E671" s="23" t="n">
        <v>46296</v>
      </c>
    </row>
    <row r="672" customFormat="false" ht="15" hidden="false" customHeight="false" outlineLevel="0" collapsed="false">
      <c r="A672" s="21" t="s">
        <v>1368</v>
      </c>
      <c r="B672" s="21" t="s">
        <v>1369</v>
      </c>
      <c r="C672" s="21" t="s">
        <v>971</v>
      </c>
      <c r="D672" s="19" t="n">
        <v>11.55</v>
      </c>
      <c r="E672" s="23" t="n">
        <v>46296</v>
      </c>
    </row>
    <row r="673" customFormat="false" ht="15" hidden="false" customHeight="false" outlineLevel="0" collapsed="false">
      <c r="A673" s="21" t="s">
        <v>332</v>
      </c>
      <c r="B673" s="21" t="s">
        <v>333</v>
      </c>
      <c r="C673" s="21" t="s">
        <v>108</v>
      </c>
      <c r="D673" s="19" t="n">
        <v>80.49</v>
      </c>
      <c r="E673" s="23" t="n">
        <v>46296</v>
      </c>
    </row>
    <row r="674" customFormat="false" ht="15" hidden="false" customHeight="false" outlineLevel="0" collapsed="false">
      <c r="A674" s="21" t="s">
        <v>399</v>
      </c>
      <c r="B674" s="21" t="s">
        <v>400</v>
      </c>
      <c r="C674" s="21" t="s">
        <v>366</v>
      </c>
      <c r="D674" s="19" t="n">
        <v>12.83</v>
      </c>
      <c r="E674" s="23" t="n">
        <v>46296</v>
      </c>
    </row>
    <row r="675" customFormat="false" ht="15" hidden="false" customHeight="false" outlineLevel="0" collapsed="false">
      <c r="A675" s="21" t="s">
        <v>761</v>
      </c>
      <c r="B675" s="21" t="s">
        <v>762</v>
      </c>
      <c r="C675" s="21" t="s">
        <v>366</v>
      </c>
      <c r="D675" s="19" t="n">
        <v>55.53</v>
      </c>
      <c r="E675" s="23" t="n">
        <v>46296</v>
      </c>
    </row>
    <row r="676" customFormat="false" ht="15" hidden="false" customHeight="false" outlineLevel="0" collapsed="false">
      <c r="A676" s="21" t="s">
        <v>1446</v>
      </c>
      <c r="B676" s="21" t="s">
        <v>1447</v>
      </c>
      <c r="C676" s="21" t="s">
        <v>971</v>
      </c>
      <c r="D676" s="19" t="n">
        <v>2.8</v>
      </c>
      <c r="E676" s="23" t="n">
        <v>46296</v>
      </c>
    </row>
    <row r="677" customFormat="false" ht="15" hidden="false" customHeight="false" outlineLevel="0" collapsed="false">
      <c r="A677" s="21" t="s">
        <v>1246</v>
      </c>
      <c r="B677" s="21" t="s">
        <v>1247</v>
      </c>
      <c r="C677" s="21" t="s">
        <v>971</v>
      </c>
      <c r="D677" s="19" t="n">
        <v>320.59</v>
      </c>
      <c r="E677" s="23" t="n">
        <v>46296</v>
      </c>
    </row>
  </sheetData>
  <autoFilter ref="A1:E67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3"/>
  </cols>
  <sheetData>
    <row r="1" customFormat="false" ht="31.5" hidden="false" customHeight="true" outlineLevel="0" collapsed="false">
      <c r="A1" s="20" t="s">
        <v>82</v>
      </c>
      <c r="B1" s="20" t="s">
        <v>83</v>
      </c>
      <c r="C1" s="20" t="s">
        <v>84</v>
      </c>
      <c r="D1" s="20" t="s">
        <v>4296</v>
      </c>
      <c r="E1" s="20" t="s">
        <v>4297</v>
      </c>
    </row>
    <row r="2" customFormat="false" ht="15" hidden="false" customHeight="false" outlineLevel="0" collapsed="false">
      <c r="A2" s="21" t="s">
        <v>1475</v>
      </c>
      <c r="B2" s="21" t="s">
        <v>1476</v>
      </c>
      <c r="C2" s="21" t="s">
        <v>1452</v>
      </c>
      <c r="D2" s="19" t="n">
        <v>52</v>
      </c>
      <c r="E2" s="23" t="n">
        <v>46296</v>
      </c>
    </row>
    <row r="3" customFormat="false" ht="15" hidden="false" customHeight="false" outlineLevel="0" collapsed="false">
      <c r="A3" s="21" t="s">
        <v>1645</v>
      </c>
      <c r="B3" s="21" t="s">
        <v>1646</v>
      </c>
      <c r="C3" s="21" t="s">
        <v>1452</v>
      </c>
      <c r="D3" s="19" t="n">
        <v>37.72</v>
      </c>
      <c r="E3" s="23" t="n">
        <v>46296</v>
      </c>
    </row>
    <row r="4" customFormat="false" ht="15" hidden="false" customHeight="false" outlineLevel="0" collapsed="false">
      <c r="A4" s="21" t="s">
        <v>1493</v>
      </c>
      <c r="B4" s="21" t="s">
        <v>1494</v>
      </c>
      <c r="C4" s="21" t="s">
        <v>1452</v>
      </c>
      <c r="D4" s="19" t="n">
        <v>30.86</v>
      </c>
      <c r="E4" s="23" t="n">
        <v>46296</v>
      </c>
    </row>
    <row r="5" customFormat="false" ht="15" hidden="false" customHeight="false" outlineLevel="0" collapsed="false">
      <c r="A5" s="21" t="s">
        <v>2078</v>
      </c>
      <c r="B5" s="21" t="s">
        <v>2079</v>
      </c>
      <c r="C5" s="21" t="s">
        <v>1941</v>
      </c>
      <c r="D5" s="19" t="n">
        <v>43.75</v>
      </c>
      <c r="E5" s="23" t="n">
        <v>46296</v>
      </c>
    </row>
    <row r="6" customFormat="false" ht="15" hidden="false" customHeight="false" outlineLevel="0" collapsed="false">
      <c r="A6" s="21" t="s">
        <v>2008</v>
      </c>
      <c r="B6" s="21" t="s">
        <v>2009</v>
      </c>
      <c r="C6" s="21" t="s">
        <v>1941</v>
      </c>
      <c r="D6" s="19" t="n">
        <v>33.52</v>
      </c>
      <c r="E6" s="23" t="n">
        <v>46296</v>
      </c>
    </row>
    <row r="7" customFormat="false" ht="15" hidden="false" customHeight="false" outlineLevel="0" collapsed="false">
      <c r="A7" s="21" t="s">
        <v>1627</v>
      </c>
      <c r="B7" s="21" t="s">
        <v>1628</v>
      </c>
      <c r="C7" s="21" t="s">
        <v>1452</v>
      </c>
      <c r="D7" s="19" t="n">
        <v>22.91</v>
      </c>
      <c r="E7" s="23" t="n">
        <v>46296</v>
      </c>
    </row>
    <row r="8" customFormat="false" ht="15" hidden="false" customHeight="false" outlineLevel="0" collapsed="false">
      <c r="A8" s="21" t="s">
        <v>1544</v>
      </c>
      <c r="B8" s="21" t="s">
        <v>1545</v>
      </c>
      <c r="C8" s="21" t="s">
        <v>1452</v>
      </c>
      <c r="D8" s="19" t="n">
        <v>30.46</v>
      </c>
      <c r="E8" s="23" t="n">
        <v>46296</v>
      </c>
    </row>
    <row r="9" customFormat="false" ht="15" hidden="false" customHeight="false" outlineLevel="0" collapsed="false">
      <c r="A9" s="21" t="s">
        <v>1619</v>
      </c>
      <c r="B9" s="21" t="s">
        <v>1620</v>
      </c>
      <c r="C9" s="21" t="s">
        <v>1452</v>
      </c>
      <c r="D9" s="19" t="n">
        <v>19.2</v>
      </c>
      <c r="E9" s="23" t="n">
        <v>46296</v>
      </c>
    </row>
    <row r="10" customFormat="false" ht="15" hidden="false" customHeight="false" outlineLevel="0" collapsed="false">
      <c r="A10" s="21" t="s">
        <v>1588</v>
      </c>
      <c r="B10" s="21" t="s">
        <v>1589</v>
      </c>
      <c r="C10" s="21" t="s">
        <v>1452</v>
      </c>
      <c r="D10" s="19" t="n">
        <v>26.21</v>
      </c>
      <c r="E10" s="23" t="n">
        <v>46296</v>
      </c>
    </row>
    <row r="11" customFormat="false" ht="15" hidden="false" customHeight="false" outlineLevel="0" collapsed="false">
      <c r="A11" s="21" t="s">
        <v>1691</v>
      </c>
      <c r="B11" s="21" t="s">
        <v>1692</v>
      </c>
      <c r="C11" s="21" t="s">
        <v>1452</v>
      </c>
      <c r="D11" s="19" t="n">
        <v>52.36</v>
      </c>
      <c r="E11" s="23" t="n">
        <v>46296</v>
      </c>
    </row>
    <row r="12" customFormat="false" ht="15" hidden="false" customHeight="false" outlineLevel="0" collapsed="false">
      <c r="A12" s="21" t="s">
        <v>1629</v>
      </c>
      <c r="B12" s="21" t="s">
        <v>1630</v>
      </c>
      <c r="C12" s="21" t="s">
        <v>1452</v>
      </c>
      <c r="D12" s="19" t="n">
        <v>18.59</v>
      </c>
      <c r="E12" s="23" t="n">
        <v>46296</v>
      </c>
    </row>
    <row r="13" customFormat="false" ht="15" hidden="false" customHeight="false" outlineLevel="0" collapsed="false">
      <c r="A13" s="21" t="s">
        <v>4359</v>
      </c>
      <c r="B13" s="21" t="s">
        <v>4303</v>
      </c>
      <c r="C13" s="21"/>
      <c r="D13" s="19" t="n">
        <v>282.07</v>
      </c>
      <c r="E13" s="23" t="n">
        <v>46296</v>
      </c>
    </row>
    <row r="14" customFormat="false" ht="15" hidden="false" customHeight="false" outlineLevel="0" collapsed="false">
      <c r="A14" s="21" t="s">
        <v>1994</v>
      </c>
      <c r="B14" s="21" t="s">
        <v>1995</v>
      </c>
      <c r="C14" s="21" t="s">
        <v>1941</v>
      </c>
      <c r="D14" s="19" t="n">
        <v>202.35</v>
      </c>
      <c r="E14" s="23" t="n">
        <v>46296</v>
      </c>
    </row>
    <row r="15" customFormat="false" ht="15" hidden="false" customHeight="false" outlineLevel="0" collapsed="false">
      <c r="A15" s="21" t="s">
        <v>1650</v>
      </c>
      <c r="B15" s="21" t="s">
        <v>1651</v>
      </c>
      <c r="C15" s="21" t="s">
        <v>1452</v>
      </c>
      <c r="D15" s="19" t="n">
        <v>36.57</v>
      </c>
      <c r="E15" s="23" t="n">
        <v>46296</v>
      </c>
    </row>
    <row r="16" customFormat="false" ht="15" hidden="false" customHeight="false" outlineLevel="0" collapsed="false">
      <c r="A16" s="21" t="s">
        <v>1755</v>
      </c>
      <c r="B16" s="21" t="s">
        <v>1756</v>
      </c>
      <c r="C16" s="21" t="s">
        <v>1452</v>
      </c>
      <c r="D16" s="19" t="n">
        <v>44.3</v>
      </c>
      <c r="E16" s="23" t="n">
        <v>46296</v>
      </c>
    </row>
    <row r="17" customFormat="false" ht="15" hidden="false" customHeight="false" outlineLevel="0" collapsed="false">
      <c r="A17" s="21" t="s">
        <v>1550</v>
      </c>
      <c r="B17" s="21" t="s">
        <v>1551</v>
      </c>
      <c r="C17" s="21" t="s">
        <v>1452</v>
      </c>
      <c r="D17" s="19" t="n">
        <v>33.22</v>
      </c>
      <c r="E17" s="23" t="n">
        <v>46296</v>
      </c>
    </row>
    <row r="18" customFormat="false" ht="15" hidden="false" customHeight="false" outlineLevel="0" collapsed="false">
      <c r="A18" s="21" t="s">
        <v>2076</v>
      </c>
      <c r="B18" s="21" t="s">
        <v>2077</v>
      </c>
      <c r="C18" s="21" t="s">
        <v>1941</v>
      </c>
      <c r="D18" s="19" t="n">
        <v>60.08</v>
      </c>
      <c r="E18" s="23" t="n">
        <v>46296</v>
      </c>
    </row>
    <row r="19" customFormat="false" ht="15" hidden="false" customHeight="false" outlineLevel="0" collapsed="false">
      <c r="A19" s="21" t="s">
        <v>1641</v>
      </c>
      <c r="B19" s="21" t="s">
        <v>1642</v>
      </c>
      <c r="C19" s="21" t="s">
        <v>1452</v>
      </c>
      <c r="D19" s="19" t="n">
        <v>105.35</v>
      </c>
      <c r="E19" s="23" t="n">
        <v>46296</v>
      </c>
    </row>
    <row r="20" customFormat="false" ht="15" hidden="false" customHeight="false" outlineLevel="0" collapsed="false">
      <c r="A20" s="21" t="s">
        <v>1522</v>
      </c>
      <c r="B20" s="21" t="s">
        <v>1523</v>
      </c>
      <c r="C20" s="21" t="s">
        <v>1452</v>
      </c>
      <c r="D20" s="19" t="n">
        <v>49.68</v>
      </c>
      <c r="E20" s="23" t="n">
        <v>46296</v>
      </c>
    </row>
    <row r="21" customFormat="false" ht="15" hidden="false" customHeight="false" outlineLevel="0" collapsed="false">
      <c r="A21" s="21" t="s">
        <v>1972</v>
      </c>
      <c r="B21" s="21" t="s">
        <v>1973</v>
      </c>
      <c r="C21" s="21" t="s">
        <v>1941</v>
      </c>
      <c r="D21" s="19" t="n">
        <v>58.51</v>
      </c>
      <c r="E21" s="23" t="n">
        <v>46296</v>
      </c>
    </row>
    <row r="22" customFormat="false" ht="15" hidden="false" customHeight="false" outlineLevel="0" collapsed="false">
      <c r="A22" s="21" t="s">
        <v>1625</v>
      </c>
      <c r="B22" s="21" t="s">
        <v>1626</v>
      </c>
      <c r="C22" s="21" t="s">
        <v>1452</v>
      </c>
      <c r="D22" s="19" t="n">
        <v>36.77</v>
      </c>
      <c r="E22" s="23" t="n">
        <v>46296</v>
      </c>
    </row>
    <row r="23" customFormat="false" ht="15" hidden="false" customHeight="false" outlineLevel="0" collapsed="false">
      <c r="A23" s="21" t="s">
        <v>1893</v>
      </c>
      <c r="B23" s="21" t="s">
        <v>1894</v>
      </c>
      <c r="C23" s="21" t="s">
        <v>1452</v>
      </c>
      <c r="D23" s="19" t="n">
        <v>30.05</v>
      </c>
      <c r="E23" s="23" t="n">
        <v>46296</v>
      </c>
    </row>
    <row r="24" customFormat="false" ht="15" hidden="false" customHeight="false" outlineLevel="0" collapsed="false">
      <c r="A24" s="21" t="s">
        <v>2024</v>
      </c>
      <c r="B24" s="21" t="s">
        <v>2025</v>
      </c>
      <c r="C24" s="21" t="s">
        <v>1941</v>
      </c>
      <c r="D24" s="19" t="n">
        <v>49.53</v>
      </c>
      <c r="E24" s="23" t="n">
        <v>46296</v>
      </c>
    </row>
    <row r="25" customFormat="false" ht="15" hidden="false" customHeight="false" outlineLevel="0" collapsed="false">
      <c r="A25" s="21" t="s">
        <v>2170</v>
      </c>
      <c r="B25" s="21" t="s">
        <v>2171</v>
      </c>
      <c r="C25" s="21" t="s">
        <v>1941</v>
      </c>
      <c r="D25" s="19" t="n">
        <v>37.18</v>
      </c>
      <c r="E25" s="23" t="n">
        <v>46296</v>
      </c>
    </row>
    <row r="26" customFormat="false" ht="15" hidden="false" customHeight="false" outlineLevel="0" collapsed="false">
      <c r="A26" s="21" t="s">
        <v>1516</v>
      </c>
      <c r="B26" s="21" t="s">
        <v>1517</v>
      </c>
      <c r="C26" s="21" t="s">
        <v>1452</v>
      </c>
      <c r="D26" s="19" t="n">
        <v>16.41</v>
      </c>
      <c r="E26" s="23" t="n">
        <v>46296</v>
      </c>
    </row>
    <row r="27" customFormat="false" ht="15" hidden="false" customHeight="false" outlineLevel="0" collapsed="false">
      <c r="A27" s="21" t="s">
        <v>2122</v>
      </c>
      <c r="B27" s="21" t="s">
        <v>2123</v>
      </c>
      <c r="C27" s="21" t="s">
        <v>1941</v>
      </c>
      <c r="D27" s="19" t="n">
        <v>26.81</v>
      </c>
      <c r="E27" s="23" t="n">
        <v>46296</v>
      </c>
    </row>
    <row r="28" customFormat="false" ht="15" hidden="false" customHeight="false" outlineLevel="0" collapsed="false">
      <c r="A28" s="21" t="s">
        <v>4360</v>
      </c>
      <c r="B28" s="21" t="s">
        <v>4357</v>
      </c>
      <c r="C28" s="21"/>
      <c r="D28" s="19" t="n">
        <v>240.1</v>
      </c>
      <c r="E28" s="23" t="n">
        <v>46296</v>
      </c>
    </row>
    <row r="29" customFormat="false" ht="15" hidden="false" customHeight="false" outlineLevel="0" collapsed="false">
      <c r="A29" s="21" t="s">
        <v>1546</v>
      </c>
      <c r="B29" s="21" t="s">
        <v>1547</v>
      </c>
      <c r="C29" s="21" t="s">
        <v>1452</v>
      </c>
      <c r="D29" s="19" t="n">
        <v>28.8</v>
      </c>
      <c r="E29" s="23" t="n">
        <v>46296</v>
      </c>
    </row>
    <row r="30" customFormat="false" ht="15" hidden="false" customHeight="false" outlineLevel="0" collapsed="false">
      <c r="A30" s="21" t="s">
        <v>1875</v>
      </c>
      <c r="B30" s="21" t="s">
        <v>1876</v>
      </c>
      <c r="C30" s="21" t="s">
        <v>1452</v>
      </c>
      <c r="D30" s="19" t="n">
        <v>64.37</v>
      </c>
      <c r="E30" s="23" t="n">
        <v>46296</v>
      </c>
    </row>
    <row r="31" customFormat="false" ht="15" hidden="false" customHeight="false" outlineLevel="0" collapsed="false">
      <c r="A31" s="21" t="s">
        <v>1827</v>
      </c>
      <c r="B31" s="21" t="s">
        <v>1828</v>
      </c>
      <c r="C31" s="21" t="s">
        <v>1452</v>
      </c>
      <c r="D31" s="19" t="n">
        <v>59.75</v>
      </c>
      <c r="E31" s="23" t="n">
        <v>46296</v>
      </c>
    </row>
    <row r="32" customFormat="false" ht="15" hidden="false" customHeight="false" outlineLevel="0" collapsed="false">
      <c r="A32" s="21" t="s">
        <v>1984</v>
      </c>
      <c r="B32" s="21" t="s">
        <v>1985</v>
      </c>
      <c r="C32" s="21" t="s">
        <v>1941</v>
      </c>
      <c r="D32" s="19" t="n">
        <v>28.58</v>
      </c>
      <c r="E32" s="23" t="n">
        <v>46296</v>
      </c>
    </row>
    <row r="33" customFormat="false" ht="15" hidden="false" customHeight="false" outlineLevel="0" collapsed="false">
      <c r="A33" s="21" t="s">
        <v>1639</v>
      </c>
      <c r="B33" s="21" t="s">
        <v>1640</v>
      </c>
      <c r="C33" s="21" t="s">
        <v>1452</v>
      </c>
      <c r="D33" s="19" t="n">
        <v>123.41</v>
      </c>
      <c r="E33" s="23" t="n">
        <v>46296</v>
      </c>
    </row>
    <row r="34" customFormat="false" ht="15" hidden="false" customHeight="false" outlineLevel="0" collapsed="false">
      <c r="A34" s="21" t="s">
        <v>1689</v>
      </c>
      <c r="B34" s="21" t="s">
        <v>1690</v>
      </c>
      <c r="C34" s="21" t="s">
        <v>1452</v>
      </c>
      <c r="D34" s="19" t="n">
        <v>58.75</v>
      </c>
      <c r="E34" s="23" t="n">
        <v>46296</v>
      </c>
    </row>
    <row r="35" customFormat="false" ht="15" hidden="false" customHeight="false" outlineLevel="0" collapsed="false">
      <c r="A35" s="21" t="s">
        <v>2146</v>
      </c>
      <c r="B35" s="21" t="s">
        <v>2147</v>
      </c>
      <c r="C35" s="21" t="s">
        <v>1941</v>
      </c>
      <c r="D35" s="19" t="n">
        <v>49.54</v>
      </c>
      <c r="E35" s="23" t="n">
        <v>46296</v>
      </c>
    </row>
    <row r="36" customFormat="false" ht="15" hidden="false" customHeight="false" outlineLevel="0" collapsed="false">
      <c r="A36" s="21" t="s">
        <v>2194</v>
      </c>
      <c r="B36" s="21" t="s">
        <v>2195</v>
      </c>
      <c r="C36" s="21" t="s">
        <v>1941</v>
      </c>
      <c r="D36" s="19" t="n">
        <v>100.84</v>
      </c>
      <c r="E36" s="23" t="n">
        <v>46296</v>
      </c>
    </row>
    <row r="37" customFormat="false" ht="15" hidden="false" customHeight="false" outlineLevel="0" collapsed="false">
      <c r="A37" s="21" t="s">
        <v>1460</v>
      </c>
      <c r="B37" s="21" t="s">
        <v>1461</v>
      </c>
      <c r="C37" s="21" t="s">
        <v>1452</v>
      </c>
      <c r="D37" s="19" t="n">
        <v>43.13</v>
      </c>
      <c r="E37" s="23" t="n">
        <v>46296</v>
      </c>
    </row>
    <row r="38" customFormat="false" ht="15" hidden="false" customHeight="false" outlineLevel="0" collapsed="false">
      <c r="A38" s="21" t="s">
        <v>1654</v>
      </c>
      <c r="B38" s="21" t="s">
        <v>1655</v>
      </c>
      <c r="C38" s="21" t="s">
        <v>1452</v>
      </c>
      <c r="D38" s="19" t="n">
        <v>71.37</v>
      </c>
      <c r="E38" s="23" t="n">
        <v>46296</v>
      </c>
    </row>
    <row r="39" customFormat="false" ht="15" hidden="false" customHeight="false" outlineLevel="0" collapsed="false">
      <c r="A39" s="21" t="s">
        <v>1791</v>
      </c>
      <c r="B39" s="21" t="s">
        <v>1792</v>
      </c>
      <c r="C39" s="21" t="s">
        <v>1452</v>
      </c>
      <c r="D39" s="19" t="n">
        <v>19.56</v>
      </c>
      <c r="E39" s="23" t="n">
        <v>46296</v>
      </c>
    </row>
    <row r="40" customFormat="false" ht="15" hidden="false" customHeight="false" outlineLevel="0" collapsed="false">
      <c r="A40" s="21" t="s">
        <v>2110</v>
      </c>
      <c r="B40" s="21" t="s">
        <v>2111</v>
      </c>
      <c r="C40" s="21" t="s">
        <v>1941</v>
      </c>
      <c r="D40" s="19" t="n">
        <v>64.19</v>
      </c>
      <c r="E40" s="23" t="n">
        <v>46296</v>
      </c>
    </row>
    <row r="41" customFormat="false" ht="15" hidden="false" customHeight="false" outlineLevel="0" collapsed="false">
      <c r="A41" s="21" t="s">
        <v>2166</v>
      </c>
      <c r="B41" s="21" t="s">
        <v>2167</v>
      </c>
      <c r="C41" s="21" t="s">
        <v>1941</v>
      </c>
      <c r="D41" s="19" t="n">
        <v>42.13</v>
      </c>
      <c r="E41" s="23" t="n">
        <v>46296</v>
      </c>
    </row>
    <row r="42" customFormat="false" ht="15" hidden="false" customHeight="false" outlineLevel="0" collapsed="false">
      <c r="A42" s="21" t="s">
        <v>4361</v>
      </c>
      <c r="B42" s="21" t="s">
        <v>2037</v>
      </c>
      <c r="C42" s="21" t="s">
        <v>1941</v>
      </c>
      <c r="D42" s="19" t="n">
        <v>32.53</v>
      </c>
      <c r="E42" s="23" t="n">
        <v>46296</v>
      </c>
    </row>
    <row r="43" customFormat="false" ht="15" hidden="false" customHeight="false" outlineLevel="0" collapsed="false">
      <c r="A43" s="21" t="s">
        <v>1996</v>
      </c>
      <c r="B43" s="21" t="s">
        <v>1997</v>
      </c>
      <c r="C43" s="21" t="s">
        <v>1941</v>
      </c>
      <c r="D43" s="19" t="n">
        <v>82.27</v>
      </c>
      <c r="E43" s="23" t="n">
        <v>46296</v>
      </c>
    </row>
    <row r="44" customFormat="false" ht="15" hidden="false" customHeight="false" outlineLevel="0" collapsed="false">
      <c r="A44" s="21" t="s">
        <v>1929</v>
      </c>
      <c r="B44" s="21" t="s">
        <v>1930</v>
      </c>
      <c r="C44" s="21" t="s">
        <v>1452</v>
      </c>
      <c r="D44" s="19" t="n">
        <v>63.87</v>
      </c>
      <c r="E44" s="23" t="n">
        <v>46296</v>
      </c>
    </row>
    <row r="45" customFormat="false" ht="15" hidden="false" customHeight="false" outlineLevel="0" collapsed="false">
      <c r="A45" s="21" t="s">
        <v>1741</v>
      </c>
      <c r="B45" s="21" t="s">
        <v>1742</v>
      </c>
      <c r="C45" s="21" t="s">
        <v>1452</v>
      </c>
      <c r="D45" s="19" t="n">
        <v>21.55</v>
      </c>
      <c r="E45" s="23" t="n">
        <v>46296</v>
      </c>
    </row>
    <row r="46" customFormat="false" ht="15" hidden="false" customHeight="false" outlineLevel="0" collapsed="false">
      <c r="A46" s="21" t="s">
        <v>1964</v>
      </c>
      <c r="B46" s="21" t="s">
        <v>1965</v>
      </c>
      <c r="C46" s="21" t="s">
        <v>1941</v>
      </c>
      <c r="D46" s="19" t="n">
        <v>25.09</v>
      </c>
      <c r="E46" s="23" t="n">
        <v>46296</v>
      </c>
    </row>
    <row r="47" customFormat="false" ht="15" hidden="false" customHeight="false" outlineLevel="0" collapsed="false">
      <c r="A47" s="21" t="s">
        <v>4362</v>
      </c>
      <c r="B47" s="21" t="s">
        <v>1679</v>
      </c>
      <c r="C47" s="21" t="s">
        <v>1452</v>
      </c>
      <c r="D47" s="19" t="n">
        <v>33.13</v>
      </c>
      <c r="E47" s="23" t="n">
        <v>46296</v>
      </c>
    </row>
    <row r="48" customFormat="false" ht="15" hidden="false" customHeight="false" outlineLevel="0" collapsed="false">
      <c r="A48" s="21" t="s">
        <v>1687</v>
      </c>
      <c r="B48" s="21" t="s">
        <v>1688</v>
      </c>
      <c r="C48" s="21" t="s">
        <v>1452</v>
      </c>
      <c r="D48" s="19" t="n">
        <v>24.15</v>
      </c>
      <c r="E48" s="23" t="n">
        <v>46296</v>
      </c>
    </row>
    <row r="49" customFormat="false" ht="15" hidden="false" customHeight="false" outlineLevel="0" collapsed="false">
      <c r="A49" s="21" t="s">
        <v>1765</v>
      </c>
      <c r="B49" s="21" t="s">
        <v>1766</v>
      </c>
      <c r="C49" s="21" t="s">
        <v>1452</v>
      </c>
      <c r="D49" s="19" t="n">
        <v>28.64</v>
      </c>
      <c r="E49" s="23" t="n">
        <v>46296</v>
      </c>
    </row>
    <row r="50" customFormat="false" ht="15" hidden="false" customHeight="false" outlineLevel="0" collapsed="false">
      <c r="A50" s="21" t="s">
        <v>1753</v>
      </c>
      <c r="B50" s="21" t="s">
        <v>1754</v>
      </c>
      <c r="C50" s="21" t="s">
        <v>1452</v>
      </c>
      <c r="D50" s="19" t="n">
        <v>24.71</v>
      </c>
      <c r="E50" s="23" t="n">
        <v>46296</v>
      </c>
    </row>
    <row r="51" customFormat="false" ht="15" hidden="false" customHeight="false" outlineLevel="0" collapsed="false">
      <c r="A51" s="21" t="s">
        <v>1944</v>
      </c>
      <c r="B51" s="21" t="s">
        <v>1945</v>
      </c>
      <c r="C51" s="21" t="s">
        <v>1941</v>
      </c>
      <c r="D51" s="19" t="n">
        <v>47.55</v>
      </c>
      <c r="E51" s="23" t="n">
        <v>46296</v>
      </c>
    </row>
    <row r="52" customFormat="false" ht="15" hidden="false" customHeight="false" outlineLevel="0" collapsed="false">
      <c r="A52" s="21" t="s">
        <v>1859</v>
      </c>
      <c r="B52" s="21" t="s">
        <v>1860</v>
      </c>
      <c r="C52" s="21" t="s">
        <v>1452</v>
      </c>
      <c r="D52" s="19" t="n">
        <v>84.31</v>
      </c>
      <c r="E52" s="23" t="n">
        <v>46296</v>
      </c>
    </row>
    <row r="53" customFormat="false" ht="15" hidden="false" customHeight="false" outlineLevel="0" collapsed="false">
      <c r="A53" s="21" t="s">
        <v>1664</v>
      </c>
      <c r="B53" s="21" t="s">
        <v>1665</v>
      </c>
      <c r="C53" s="21" t="s">
        <v>1452</v>
      </c>
      <c r="D53" s="19" t="n">
        <v>39.01</v>
      </c>
      <c r="E53" s="23" t="n">
        <v>46296</v>
      </c>
    </row>
    <row r="54" customFormat="false" ht="15" hidden="false" customHeight="false" outlineLevel="0" collapsed="false">
      <c r="A54" s="21" t="s">
        <v>2106</v>
      </c>
      <c r="B54" s="21" t="s">
        <v>2107</v>
      </c>
      <c r="C54" s="21" t="s">
        <v>1941</v>
      </c>
      <c r="D54" s="19" t="n">
        <v>45.12</v>
      </c>
      <c r="E54" s="23" t="n">
        <v>46296</v>
      </c>
    </row>
    <row r="55" customFormat="false" ht="15" hidden="false" customHeight="false" outlineLevel="0" collapsed="false">
      <c r="A55" s="21" t="s">
        <v>1954</v>
      </c>
      <c r="B55" s="21" t="s">
        <v>1955</v>
      </c>
      <c r="C55" s="21" t="s">
        <v>1941</v>
      </c>
      <c r="D55" s="19" t="n">
        <v>44.87</v>
      </c>
      <c r="E55" s="23" t="n">
        <v>46296</v>
      </c>
    </row>
    <row r="56" customFormat="false" ht="15" hidden="false" customHeight="false" outlineLevel="0" collapsed="false">
      <c r="A56" s="21" t="s">
        <v>1958</v>
      </c>
      <c r="B56" s="21" t="s">
        <v>1959</v>
      </c>
      <c r="C56" s="21" t="s">
        <v>1941</v>
      </c>
      <c r="D56" s="19" t="n">
        <v>54.86</v>
      </c>
      <c r="E56" s="23" t="n">
        <v>46296</v>
      </c>
    </row>
    <row r="57" customFormat="false" ht="15" hidden="false" customHeight="false" outlineLevel="0" collapsed="false">
      <c r="A57" s="21" t="s">
        <v>4363</v>
      </c>
      <c r="B57" s="21" t="s">
        <v>4349</v>
      </c>
      <c r="C57" s="21"/>
      <c r="D57" s="19" t="n">
        <v>47.49</v>
      </c>
      <c r="E57" s="23" t="n">
        <v>46296</v>
      </c>
    </row>
    <row r="58" customFormat="false" ht="15" hidden="false" customHeight="false" outlineLevel="0" collapsed="false">
      <c r="A58" s="21" t="s">
        <v>1693</v>
      </c>
      <c r="B58" s="21" t="s">
        <v>1694</v>
      </c>
      <c r="C58" s="21" t="s">
        <v>1452</v>
      </c>
      <c r="D58" s="19" t="n">
        <v>14.55</v>
      </c>
      <c r="E58" s="23" t="n">
        <v>46296</v>
      </c>
    </row>
    <row r="59" customFormat="false" ht="15" hidden="false" customHeight="false" outlineLevel="0" collapsed="false">
      <c r="A59" s="21" t="s">
        <v>1681</v>
      </c>
      <c r="B59" s="21" t="s">
        <v>1682</v>
      </c>
      <c r="C59" s="21" t="s">
        <v>1452</v>
      </c>
      <c r="D59" s="19" t="n">
        <v>21.46</v>
      </c>
      <c r="E59" s="23" t="n">
        <v>46296</v>
      </c>
    </row>
    <row r="60" customFormat="false" ht="15" hidden="false" customHeight="false" outlineLevel="0" collapsed="false">
      <c r="A60" s="21" t="s">
        <v>1913</v>
      </c>
      <c r="B60" s="21" t="s">
        <v>1914</v>
      </c>
      <c r="C60" s="21" t="s">
        <v>1452</v>
      </c>
      <c r="D60" s="19" t="n">
        <v>19.59</v>
      </c>
      <c r="E60" s="23" t="n">
        <v>46296</v>
      </c>
    </row>
    <row r="61" customFormat="false" ht="15" hidden="false" customHeight="false" outlineLevel="0" collapsed="false">
      <c r="A61" s="21" t="s">
        <v>1467</v>
      </c>
      <c r="B61" s="21" t="s">
        <v>1468</v>
      </c>
      <c r="C61" s="21" t="s">
        <v>1452</v>
      </c>
      <c r="D61" s="19" t="n">
        <v>16.68</v>
      </c>
      <c r="E61" s="23" t="n">
        <v>46296</v>
      </c>
    </row>
    <row r="62" customFormat="false" ht="15" hidden="false" customHeight="false" outlineLevel="0" collapsed="false">
      <c r="A62" s="21" t="s">
        <v>2112</v>
      </c>
      <c r="B62" s="21" t="s">
        <v>2113</v>
      </c>
      <c r="C62" s="21" t="s">
        <v>1941</v>
      </c>
      <c r="D62" s="19" t="n">
        <v>118.37</v>
      </c>
      <c r="E62" s="23" t="n">
        <v>46296</v>
      </c>
    </row>
    <row r="63" customFormat="false" ht="15" hidden="false" customHeight="false" outlineLevel="0" collapsed="false">
      <c r="A63" s="21" t="s">
        <v>1998</v>
      </c>
      <c r="B63" s="21" t="s">
        <v>1999</v>
      </c>
      <c r="C63" s="21" t="s">
        <v>1941</v>
      </c>
      <c r="D63" s="19" t="n">
        <v>63.37</v>
      </c>
      <c r="E63" s="23" t="n">
        <v>46296</v>
      </c>
    </row>
    <row r="64" customFormat="false" ht="15" hidden="false" customHeight="false" outlineLevel="0" collapsed="false">
      <c r="A64" s="21" t="s">
        <v>4364</v>
      </c>
      <c r="B64" s="21" t="s">
        <v>4299</v>
      </c>
      <c r="C64" s="21"/>
      <c r="D64" s="19" t="n">
        <v>22.67</v>
      </c>
      <c r="E64" s="23" t="n">
        <v>46296</v>
      </c>
    </row>
    <row r="65" customFormat="false" ht="15" hidden="false" customHeight="false" outlineLevel="0" collapsed="false">
      <c r="A65" s="21" t="s">
        <v>4365</v>
      </c>
      <c r="B65" s="21" t="s">
        <v>1585</v>
      </c>
      <c r="C65" s="21" t="s">
        <v>1452</v>
      </c>
      <c r="D65" s="19" t="n">
        <v>21.09</v>
      </c>
      <c r="E65" s="23" t="n">
        <v>46296</v>
      </c>
    </row>
    <row r="66" customFormat="false" ht="15" hidden="false" customHeight="false" outlineLevel="0" collapsed="false">
      <c r="A66" s="21" t="s">
        <v>1905</v>
      </c>
      <c r="B66" s="21" t="s">
        <v>1906</v>
      </c>
      <c r="C66" s="21" t="s">
        <v>1452</v>
      </c>
      <c r="D66" s="19" t="n">
        <v>18.41</v>
      </c>
      <c r="E66" s="23" t="n">
        <v>46296</v>
      </c>
    </row>
    <row r="67" customFormat="false" ht="15" hidden="false" customHeight="false" outlineLevel="0" collapsed="false">
      <c r="A67" s="21" t="s">
        <v>1763</v>
      </c>
      <c r="B67" s="21" t="s">
        <v>1764</v>
      </c>
      <c r="C67" s="21" t="s">
        <v>1452</v>
      </c>
      <c r="D67" s="19" t="n">
        <v>83.01</v>
      </c>
      <c r="E67" s="23" t="n">
        <v>46296</v>
      </c>
    </row>
    <row r="68" customFormat="false" ht="15" hidden="false" customHeight="false" outlineLevel="0" collapsed="false">
      <c r="A68" s="21" t="s">
        <v>1799</v>
      </c>
      <c r="B68" s="21" t="s">
        <v>1800</v>
      </c>
      <c r="C68" s="21" t="s">
        <v>1452</v>
      </c>
      <c r="D68" s="19" t="n">
        <v>12.21</v>
      </c>
      <c r="E68" s="23" t="n">
        <v>46296</v>
      </c>
    </row>
    <row r="69" customFormat="false" ht="15" hidden="false" customHeight="false" outlineLevel="0" collapsed="false">
      <c r="A69" s="21" t="s">
        <v>2178</v>
      </c>
      <c r="B69" s="21" t="s">
        <v>2179</v>
      </c>
      <c r="C69" s="21" t="s">
        <v>1941</v>
      </c>
      <c r="D69" s="19" t="n">
        <v>86.08</v>
      </c>
      <c r="E69" s="23" t="n">
        <v>46296</v>
      </c>
    </row>
    <row r="70" customFormat="false" ht="15" hidden="false" customHeight="false" outlineLevel="0" collapsed="false">
      <c r="A70" s="21" t="s">
        <v>1879</v>
      </c>
      <c r="B70" s="21" t="s">
        <v>1880</v>
      </c>
      <c r="C70" s="21" t="s">
        <v>1452</v>
      </c>
      <c r="D70" s="19" t="n">
        <v>12.39</v>
      </c>
      <c r="E70" s="23" t="n">
        <v>46296</v>
      </c>
    </row>
    <row r="71" customFormat="false" ht="15" hidden="false" customHeight="false" outlineLevel="0" collapsed="false">
      <c r="A71" s="21" t="s">
        <v>1564</v>
      </c>
      <c r="B71" s="21" t="s">
        <v>1565</v>
      </c>
      <c r="C71" s="21" t="s">
        <v>1452</v>
      </c>
      <c r="D71" s="19" t="n">
        <v>24.29</v>
      </c>
      <c r="E71" s="23" t="n">
        <v>46296</v>
      </c>
    </row>
    <row r="72" customFormat="false" ht="15" hidden="false" customHeight="false" outlineLevel="0" collapsed="false">
      <c r="A72" s="21" t="s">
        <v>1727</v>
      </c>
      <c r="B72" s="21" t="s">
        <v>1728</v>
      </c>
      <c r="C72" s="21" t="s">
        <v>1452</v>
      </c>
      <c r="D72" s="19" t="n">
        <v>67.03</v>
      </c>
      <c r="E72" s="23" t="n">
        <v>46296</v>
      </c>
    </row>
    <row r="73" customFormat="false" ht="15" hidden="false" customHeight="false" outlineLevel="0" collapsed="false">
      <c r="A73" s="21" t="s">
        <v>1785</v>
      </c>
      <c r="B73" s="21" t="s">
        <v>1786</v>
      </c>
      <c r="C73" s="21" t="s">
        <v>1452</v>
      </c>
      <c r="D73" s="19" t="n">
        <v>42.33</v>
      </c>
      <c r="E73" s="23" t="n">
        <v>46296</v>
      </c>
    </row>
    <row r="74" customFormat="false" ht="15" hidden="false" customHeight="false" outlineLevel="0" collapsed="false">
      <c r="A74" s="21" t="s">
        <v>1608</v>
      </c>
      <c r="B74" s="21" t="s">
        <v>1609</v>
      </c>
      <c r="C74" s="21" t="s">
        <v>1452</v>
      </c>
      <c r="D74" s="19" t="n">
        <v>38.58</v>
      </c>
      <c r="E74" s="23" t="n">
        <v>46296</v>
      </c>
    </row>
    <row r="75" customFormat="false" ht="15" hidden="false" customHeight="false" outlineLevel="0" collapsed="false">
      <c r="A75" s="21" t="s">
        <v>1721</v>
      </c>
      <c r="B75" s="21" t="s">
        <v>1722</v>
      </c>
      <c r="C75" s="21" t="s">
        <v>1452</v>
      </c>
      <c r="D75" s="19" t="n">
        <v>128.71</v>
      </c>
      <c r="E75" s="23" t="n">
        <v>46296</v>
      </c>
    </row>
    <row r="76" customFormat="false" ht="15" hidden="false" customHeight="false" outlineLevel="0" collapsed="false">
      <c r="A76" s="21" t="s">
        <v>4366</v>
      </c>
      <c r="B76" s="21" t="s">
        <v>4322</v>
      </c>
      <c r="C76" s="21"/>
      <c r="D76" s="19" t="n">
        <v>112.94</v>
      </c>
      <c r="E76" s="23" t="n">
        <v>46296</v>
      </c>
    </row>
    <row r="77" customFormat="false" ht="15" hidden="false" customHeight="false" outlineLevel="0" collapsed="false">
      <c r="A77" s="21" t="s">
        <v>1604</v>
      </c>
      <c r="B77" s="21" t="s">
        <v>1605</v>
      </c>
      <c r="C77" s="21" t="s">
        <v>1452</v>
      </c>
      <c r="D77" s="19" t="n">
        <v>131.61</v>
      </c>
      <c r="E77" s="23" t="n">
        <v>46296</v>
      </c>
    </row>
    <row r="78" customFormat="false" ht="15" hidden="false" customHeight="false" outlineLevel="0" collapsed="false">
      <c r="A78" s="21" t="s">
        <v>1623</v>
      </c>
      <c r="B78" s="21" t="s">
        <v>1624</v>
      </c>
      <c r="C78" s="21" t="s">
        <v>1452</v>
      </c>
      <c r="D78" s="19" t="n">
        <v>40.21</v>
      </c>
      <c r="E78" s="23" t="n">
        <v>46296</v>
      </c>
    </row>
    <row r="79" customFormat="false" ht="15" hidden="false" customHeight="false" outlineLevel="0" collapsed="false">
      <c r="A79" s="21" t="s">
        <v>1635</v>
      </c>
      <c r="B79" s="21" t="s">
        <v>1636</v>
      </c>
      <c r="C79" s="21" t="s">
        <v>1452</v>
      </c>
      <c r="D79" s="19" t="n">
        <v>22.49</v>
      </c>
      <c r="E79" s="23" t="n">
        <v>46296</v>
      </c>
    </row>
    <row r="80" customFormat="false" ht="15" hidden="false" customHeight="false" outlineLevel="0" collapsed="false">
      <c r="A80" s="21" t="s">
        <v>1815</v>
      </c>
      <c r="B80" s="21" t="s">
        <v>1816</v>
      </c>
      <c r="C80" s="21" t="s">
        <v>1452</v>
      </c>
      <c r="D80" s="19" t="n">
        <v>14.47</v>
      </c>
      <c r="E80" s="23" t="n">
        <v>46296</v>
      </c>
    </row>
    <row r="81" customFormat="false" ht="15" hidden="false" customHeight="false" outlineLevel="0" collapsed="false">
      <c r="A81" s="21" t="s">
        <v>2124</v>
      </c>
      <c r="B81" s="21" t="s">
        <v>2125</v>
      </c>
      <c r="C81" s="21" t="s">
        <v>1941</v>
      </c>
      <c r="D81" s="19" t="n">
        <v>73.85</v>
      </c>
      <c r="E81" s="23" t="n">
        <v>46296</v>
      </c>
    </row>
    <row r="82" customFormat="false" ht="15" hidden="false" customHeight="false" outlineLevel="0" collapsed="false">
      <c r="A82" s="21" t="s">
        <v>1797</v>
      </c>
      <c r="B82" s="21" t="s">
        <v>1798</v>
      </c>
      <c r="C82" s="21" t="s">
        <v>1452</v>
      </c>
      <c r="D82" s="19" t="n">
        <v>36.35</v>
      </c>
      <c r="E82" s="23" t="n">
        <v>46296</v>
      </c>
    </row>
    <row r="83" customFormat="false" ht="15" hidden="false" customHeight="false" outlineLevel="0" collapsed="false">
      <c r="A83" s="21" t="s">
        <v>1479</v>
      </c>
      <c r="B83" s="21" t="s">
        <v>1480</v>
      </c>
      <c r="C83" s="21" t="s">
        <v>1452</v>
      </c>
      <c r="D83" s="19" t="n">
        <v>16.36</v>
      </c>
      <c r="E83" s="23" t="n">
        <v>46296</v>
      </c>
    </row>
    <row r="84" customFormat="false" ht="15" hidden="false" customHeight="false" outlineLevel="0" collapsed="false">
      <c r="A84" s="21" t="s">
        <v>1851</v>
      </c>
      <c r="B84" s="21" t="s">
        <v>1852</v>
      </c>
      <c r="C84" s="21" t="s">
        <v>1452</v>
      </c>
      <c r="D84" s="19" t="n">
        <v>96.31</v>
      </c>
      <c r="E84" s="23" t="n">
        <v>46296</v>
      </c>
    </row>
    <row r="85" customFormat="false" ht="15" hidden="false" customHeight="false" outlineLevel="0" collapsed="false">
      <c r="A85" s="21" t="s">
        <v>1737</v>
      </c>
      <c r="B85" s="21" t="s">
        <v>1738</v>
      </c>
      <c r="C85" s="21" t="s">
        <v>1452</v>
      </c>
      <c r="D85" s="19" t="n">
        <v>47.21</v>
      </c>
      <c r="E85" s="23" t="n">
        <v>46296</v>
      </c>
    </row>
    <row r="86" customFormat="false" ht="15" hidden="false" customHeight="false" outlineLevel="0" collapsed="false">
      <c r="A86" s="21" t="s">
        <v>1697</v>
      </c>
      <c r="B86" s="21" t="s">
        <v>1698</v>
      </c>
      <c r="C86" s="21" t="s">
        <v>1452</v>
      </c>
      <c r="D86" s="19" t="n">
        <v>58.34</v>
      </c>
      <c r="E86" s="23" t="n">
        <v>46296</v>
      </c>
    </row>
    <row r="87" customFormat="false" ht="15" hidden="false" customHeight="false" outlineLevel="0" collapsed="false">
      <c r="A87" s="21" t="s">
        <v>2052</v>
      </c>
      <c r="B87" s="21" t="s">
        <v>2053</v>
      </c>
      <c r="C87" s="21" t="s">
        <v>1941</v>
      </c>
      <c r="D87" s="19" t="n">
        <v>54.43</v>
      </c>
      <c r="E87" s="23" t="n">
        <v>46296</v>
      </c>
    </row>
    <row r="88" customFormat="false" ht="15" hidden="false" customHeight="false" outlineLevel="0" collapsed="false">
      <c r="A88" s="21" t="s">
        <v>2026</v>
      </c>
      <c r="B88" s="21" t="s">
        <v>2027</v>
      </c>
      <c r="C88" s="21" t="s">
        <v>1941</v>
      </c>
      <c r="D88" s="19" t="n">
        <v>54.38</v>
      </c>
      <c r="E88" s="23" t="n">
        <v>46296</v>
      </c>
    </row>
    <row r="89" customFormat="false" ht="15" hidden="false" customHeight="false" outlineLevel="0" collapsed="false">
      <c r="A89" s="21" t="s">
        <v>1672</v>
      </c>
      <c r="B89" s="21" t="s">
        <v>1673</v>
      </c>
      <c r="C89" s="21" t="s">
        <v>1452</v>
      </c>
      <c r="D89" s="19" t="n">
        <v>29.01</v>
      </c>
      <c r="E89" s="23" t="n">
        <v>46296</v>
      </c>
    </row>
    <row r="90" customFormat="false" ht="15" hidden="false" customHeight="false" outlineLevel="0" collapsed="false">
      <c r="A90" s="21" t="s">
        <v>2198</v>
      </c>
      <c r="B90" s="21" t="s">
        <v>2199</v>
      </c>
      <c r="C90" s="21" t="s">
        <v>1941</v>
      </c>
      <c r="D90" s="19" t="n">
        <v>85.56</v>
      </c>
      <c r="E90" s="23" t="n">
        <v>46296</v>
      </c>
    </row>
    <row r="91" customFormat="false" ht="15" hidden="false" customHeight="false" outlineLevel="0" collapsed="false">
      <c r="A91" s="21" t="s">
        <v>1725</v>
      </c>
      <c r="B91" s="21" t="s">
        <v>1726</v>
      </c>
      <c r="C91" s="21" t="s">
        <v>1452</v>
      </c>
      <c r="D91" s="19" t="n">
        <v>14.62</v>
      </c>
      <c r="E91" s="23" t="n">
        <v>46296</v>
      </c>
    </row>
    <row r="92" customFormat="false" ht="15" hidden="false" customHeight="false" outlineLevel="0" collapsed="false">
      <c r="A92" s="21" t="s">
        <v>2162</v>
      </c>
      <c r="B92" s="21" t="s">
        <v>2163</v>
      </c>
      <c r="C92" s="21" t="s">
        <v>1941</v>
      </c>
      <c r="D92" s="19" t="n">
        <v>49.68</v>
      </c>
      <c r="E92" s="23" t="n">
        <v>46296</v>
      </c>
    </row>
    <row r="93" customFormat="false" ht="15" hidden="false" customHeight="false" outlineLevel="0" collapsed="false">
      <c r="A93" s="21" t="s">
        <v>4367</v>
      </c>
      <c r="B93" s="21" t="s">
        <v>1527</v>
      </c>
      <c r="C93" s="21" t="s">
        <v>1452</v>
      </c>
      <c r="D93" s="19" t="n">
        <v>142.63</v>
      </c>
      <c r="E93" s="23" t="n">
        <v>46296</v>
      </c>
    </row>
    <row r="94" customFormat="false" ht="15" hidden="false" customHeight="false" outlineLevel="0" collapsed="false">
      <c r="A94" s="21" t="s">
        <v>1877</v>
      </c>
      <c r="B94" s="21" t="s">
        <v>1878</v>
      </c>
      <c r="C94" s="21" t="s">
        <v>1452</v>
      </c>
      <c r="D94" s="19" t="n">
        <v>26.85</v>
      </c>
      <c r="E94" s="23" t="n">
        <v>46296</v>
      </c>
    </row>
    <row r="95" customFormat="false" ht="15" hidden="false" customHeight="false" outlineLevel="0" collapsed="false">
      <c r="A95" s="21" t="s">
        <v>1911</v>
      </c>
      <c r="B95" s="21" t="s">
        <v>1912</v>
      </c>
      <c r="C95" s="21" t="s">
        <v>1452</v>
      </c>
      <c r="D95" s="19" t="n">
        <v>25.51</v>
      </c>
      <c r="E95" s="23" t="n">
        <v>46296</v>
      </c>
    </row>
    <row r="96" customFormat="false" ht="15" hidden="false" customHeight="false" outlineLevel="0" collapsed="false">
      <c r="A96" s="21" t="s">
        <v>1903</v>
      </c>
      <c r="B96" s="21" t="s">
        <v>1904</v>
      </c>
      <c r="C96" s="21" t="s">
        <v>1452</v>
      </c>
      <c r="D96" s="19" t="n">
        <v>31.12</v>
      </c>
      <c r="E96" s="23" t="n">
        <v>46296</v>
      </c>
    </row>
    <row r="97" customFormat="false" ht="15" hidden="false" customHeight="false" outlineLevel="0" collapsed="false">
      <c r="A97" s="21" t="s">
        <v>1853</v>
      </c>
      <c r="B97" s="21" t="s">
        <v>1854</v>
      </c>
      <c r="C97" s="21" t="s">
        <v>1452</v>
      </c>
      <c r="D97" s="19" t="n">
        <v>14.16</v>
      </c>
      <c r="E97" s="23" t="n">
        <v>46296</v>
      </c>
    </row>
    <row r="98" customFormat="false" ht="15" hidden="false" customHeight="false" outlineLevel="0" collapsed="false">
      <c r="A98" s="21" t="s">
        <v>1477</v>
      </c>
      <c r="B98" s="21" t="s">
        <v>1478</v>
      </c>
      <c r="C98" s="21" t="s">
        <v>1452</v>
      </c>
      <c r="D98" s="19" t="n">
        <v>25.04</v>
      </c>
      <c r="E98" s="23" t="n">
        <v>46296</v>
      </c>
    </row>
    <row r="99" customFormat="false" ht="15" hidden="false" customHeight="false" outlineLevel="0" collapsed="false">
      <c r="A99" s="21" t="s">
        <v>1897</v>
      </c>
      <c r="B99" s="21" t="s">
        <v>1898</v>
      </c>
      <c r="C99" s="21" t="s">
        <v>1452</v>
      </c>
      <c r="D99" s="19" t="n">
        <v>22.45</v>
      </c>
      <c r="E99" s="23" t="n">
        <v>46296</v>
      </c>
    </row>
    <row r="100" customFormat="false" ht="15" hidden="false" customHeight="false" outlineLevel="0" collapsed="false">
      <c r="A100" s="21" t="s">
        <v>1843</v>
      </c>
      <c r="B100" s="21" t="s">
        <v>1844</v>
      </c>
      <c r="C100" s="21" t="s">
        <v>1452</v>
      </c>
      <c r="D100" s="19" t="n">
        <v>54.48</v>
      </c>
      <c r="E100" s="23" t="n">
        <v>46296</v>
      </c>
    </row>
    <row r="101" customFormat="false" ht="15" hidden="false" customHeight="false" outlineLevel="0" collapsed="false">
      <c r="A101" s="21" t="s">
        <v>1771</v>
      </c>
      <c r="B101" s="21" t="s">
        <v>1772</v>
      </c>
      <c r="C101" s="21" t="s">
        <v>1452</v>
      </c>
      <c r="D101" s="19" t="n">
        <v>15.73</v>
      </c>
      <c r="E101" s="23" t="n">
        <v>46296</v>
      </c>
    </row>
    <row r="102" customFormat="false" ht="15" hidden="false" customHeight="false" outlineLevel="0" collapsed="false">
      <c r="A102" s="21" t="s">
        <v>1647</v>
      </c>
      <c r="B102" s="21" t="s">
        <v>1648</v>
      </c>
      <c r="C102" s="21" t="s">
        <v>1452</v>
      </c>
      <c r="D102" s="19" t="n">
        <v>39.04</v>
      </c>
      <c r="E102" s="23" t="n">
        <v>46296</v>
      </c>
    </row>
    <row r="103" customFormat="false" ht="15" hidden="false" customHeight="false" outlineLevel="0" collapsed="false">
      <c r="A103" s="21" t="s">
        <v>4368</v>
      </c>
      <c r="B103" s="21" t="s">
        <v>4330</v>
      </c>
      <c r="C103" s="21"/>
      <c r="D103" s="19" t="n">
        <v>208.6</v>
      </c>
      <c r="E103" s="23" t="n">
        <v>46296</v>
      </c>
    </row>
    <row r="104" customFormat="false" ht="15" hidden="false" customHeight="false" outlineLevel="0" collapsed="false">
      <c r="A104" s="21" t="s">
        <v>2034</v>
      </c>
      <c r="B104" s="21" t="s">
        <v>2035</v>
      </c>
      <c r="C104" s="21" t="s">
        <v>1941</v>
      </c>
      <c r="D104" s="19" t="n">
        <v>28.81</v>
      </c>
      <c r="E104" s="23" t="n">
        <v>46296</v>
      </c>
    </row>
    <row r="105" customFormat="false" ht="15" hidden="false" customHeight="false" outlineLevel="0" collapsed="false">
      <c r="A105" s="21" t="s">
        <v>1735</v>
      </c>
      <c r="B105" s="21" t="s">
        <v>1736</v>
      </c>
      <c r="C105" s="21" t="s">
        <v>1452</v>
      </c>
      <c r="D105" s="19" t="n">
        <v>33.26</v>
      </c>
      <c r="E105" s="23" t="n">
        <v>46296</v>
      </c>
    </row>
    <row r="106" customFormat="false" ht="15" hidden="false" customHeight="false" outlineLevel="0" collapsed="false">
      <c r="A106" s="21" t="s">
        <v>1873</v>
      </c>
      <c r="B106" s="21" t="s">
        <v>1874</v>
      </c>
      <c r="C106" s="21" t="s">
        <v>1452</v>
      </c>
      <c r="D106" s="19" t="n">
        <v>14.12</v>
      </c>
      <c r="E106" s="23" t="n">
        <v>46296</v>
      </c>
    </row>
    <row r="107" customFormat="false" ht="15" hidden="false" customHeight="false" outlineLevel="0" collapsed="false">
      <c r="A107" s="21" t="s">
        <v>2070</v>
      </c>
      <c r="B107" s="21" t="s">
        <v>2071</v>
      </c>
      <c r="C107" s="21" t="s">
        <v>1941</v>
      </c>
      <c r="D107" s="19" t="n">
        <v>51.36</v>
      </c>
      <c r="E107" s="23" t="n">
        <v>46296</v>
      </c>
    </row>
    <row r="108" customFormat="false" ht="15" hidden="false" customHeight="false" outlineLevel="0" collapsed="false">
      <c r="A108" s="21" t="s">
        <v>2174</v>
      </c>
      <c r="B108" s="21" t="s">
        <v>2175</v>
      </c>
      <c r="C108" s="21" t="s">
        <v>1941</v>
      </c>
      <c r="D108" s="19" t="n">
        <v>33.51</v>
      </c>
      <c r="E108" s="23" t="n">
        <v>46296</v>
      </c>
    </row>
    <row r="109" customFormat="false" ht="15" hidden="false" customHeight="false" outlineLevel="0" collapsed="false">
      <c r="A109" s="21" t="s">
        <v>1811</v>
      </c>
      <c r="B109" s="21" t="s">
        <v>1812</v>
      </c>
      <c r="C109" s="21" t="s">
        <v>1452</v>
      </c>
      <c r="D109" s="19" t="n">
        <v>61.42</v>
      </c>
      <c r="E109" s="23" t="n">
        <v>46296</v>
      </c>
    </row>
    <row r="110" customFormat="false" ht="15" hidden="false" customHeight="false" outlineLevel="0" collapsed="false">
      <c r="A110" s="21" t="s">
        <v>1825</v>
      </c>
      <c r="B110" s="21" t="s">
        <v>1826</v>
      </c>
      <c r="C110" s="21" t="s">
        <v>1452</v>
      </c>
      <c r="D110" s="19" t="n">
        <v>68.28</v>
      </c>
      <c r="E110" s="23" t="n">
        <v>46296</v>
      </c>
    </row>
    <row r="111" customFormat="false" ht="15" hidden="false" customHeight="false" outlineLevel="0" collapsed="false">
      <c r="A111" s="21" t="s">
        <v>2088</v>
      </c>
      <c r="B111" s="21" t="s">
        <v>2089</v>
      </c>
      <c r="C111" s="21" t="s">
        <v>1941</v>
      </c>
      <c r="D111" s="19" t="n">
        <v>92.33</v>
      </c>
      <c r="E111" s="23" t="n">
        <v>46296</v>
      </c>
    </row>
    <row r="112" customFormat="false" ht="15" hidden="false" customHeight="false" outlineLevel="0" collapsed="false">
      <c r="A112" s="21" t="s">
        <v>1598</v>
      </c>
      <c r="B112" s="21" t="s">
        <v>1599</v>
      </c>
      <c r="C112" s="21" t="s">
        <v>1452</v>
      </c>
      <c r="D112" s="19" t="n">
        <v>29.58</v>
      </c>
      <c r="E112" s="23" t="n">
        <v>46296</v>
      </c>
    </row>
    <row r="113" customFormat="false" ht="15" hidden="false" customHeight="false" outlineLevel="0" collapsed="false">
      <c r="A113" s="21" t="s">
        <v>2020</v>
      </c>
      <c r="B113" s="21" t="s">
        <v>2021</v>
      </c>
      <c r="C113" s="21" t="s">
        <v>1941</v>
      </c>
      <c r="D113" s="19" t="n">
        <v>101.88</v>
      </c>
      <c r="E113" s="23" t="n">
        <v>46296</v>
      </c>
    </row>
    <row r="114" customFormat="false" ht="15" hidden="false" customHeight="false" outlineLevel="0" collapsed="false">
      <c r="A114" s="21" t="s">
        <v>1939</v>
      </c>
      <c r="B114" s="21" t="s">
        <v>1940</v>
      </c>
      <c r="C114" s="21" t="s">
        <v>1941</v>
      </c>
      <c r="D114" s="19" t="n">
        <v>31.25</v>
      </c>
      <c r="E114" s="23" t="n">
        <v>46296</v>
      </c>
    </row>
    <row r="115" customFormat="false" ht="15" hidden="false" customHeight="false" outlineLevel="0" collapsed="false">
      <c r="A115" s="21" t="s">
        <v>1504</v>
      </c>
      <c r="B115" s="21" t="s">
        <v>1505</v>
      </c>
      <c r="C115" s="21" t="s">
        <v>1452</v>
      </c>
      <c r="D115" s="19" t="n">
        <v>12.25</v>
      </c>
      <c r="E115" s="23" t="n">
        <v>46296</v>
      </c>
    </row>
    <row r="116" customFormat="false" ht="15" hidden="false" customHeight="false" outlineLevel="0" collapsed="false">
      <c r="A116" s="21" t="s">
        <v>2084</v>
      </c>
      <c r="B116" s="21" t="s">
        <v>2085</v>
      </c>
      <c r="C116" s="21" t="s">
        <v>1941</v>
      </c>
      <c r="D116" s="19" t="n">
        <v>56.95</v>
      </c>
      <c r="E116" s="23" t="n">
        <v>46296</v>
      </c>
    </row>
    <row r="117" customFormat="false" ht="15" hidden="false" customHeight="false" outlineLevel="0" collapsed="false">
      <c r="A117" s="21" t="s">
        <v>2118</v>
      </c>
      <c r="B117" s="21" t="s">
        <v>2119</v>
      </c>
      <c r="C117" s="21" t="s">
        <v>1941</v>
      </c>
      <c r="D117" s="19" t="n">
        <v>149.49</v>
      </c>
      <c r="E117" s="23" t="n">
        <v>46296</v>
      </c>
    </row>
    <row r="118" customFormat="false" ht="15" hidden="false" customHeight="false" outlineLevel="0" collapsed="false">
      <c r="A118" s="21" t="s">
        <v>1495</v>
      </c>
      <c r="B118" s="21" t="s">
        <v>1496</v>
      </c>
      <c r="C118" s="21" t="s">
        <v>1452</v>
      </c>
      <c r="D118" s="19" t="n">
        <v>18.82</v>
      </c>
      <c r="E118" s="23" t="n">
        <v>46296</v>
      </c>
    </row>
    <row r="119" customFormat="false" ht="15" hidden="false" customHeight="false" outlineLevel="0" collapsed="false">
      <c r="A119" s="21" t="s">
        <v>1885</v>
      </c>
      <c r="B119" s="21" t="s">
        <v>1886</v>
      </c>
      <c r="C119" s="21" t="s">
        <v>1452</v>
      </c>
      <c r="D119" s="19" t="n">
        <v>21.6</v>
      </c>
      <c r="E119" s="23" t="n">
        <v>46296</v>
      </c>
    </row>
    <row r="120" customFormat="false" ht="15" hidden="false" customHeight="false" outlineLevel="0" collapsed="false">
      <c r="A120" s="21" t="s">
        <v>2000</v>
      </c>
      <c r="B120" s="21" t="s">
        <v>2001</v>
      </c>
      <c r="C120" s="21" t="s">
        <v>1941</v>
      </c>
      <c r="D120" s="19" t="n">
        <v>81.03</v>
      </c>
      <c r="E120" s="23" t="n">
        <v>46296</v>
      </c>
    </row>
    <row r="121" customFormat="false" ht="15" hidden="false" customHeight="false" outlineLevel="0" collapsed="false">
      <c r="A121" s="21" t="s">
        <v>4369</v>
      </c>
      <c r="B121" s="21" t="s">
        <v>4328</v>
      </c>
      <c r="C121" s="21"/>
      <c r="D121" s="19" t="n">
        <v>66.28</v>
      </c>
      <c r="E121" s="23" t="n">
        <v>46296</v>
      </c>
    </row>
    <row r="122" customFormat="false" ht="15" hidden="false" customHeight="false" outlineLevel="0" collapsed="false">
      <c r="A122" s="21" t="s">
        <v>1528</v>
      </c>
      <c r="B122" s="21" t="s">
        <v>1529</v>
      </c>
      <c r="C122" s="21" t="s">
        <v>1452</v>
      </c>
      <c r="D122" s="19" t="n">
        <v>20.51</v>
      </c>
      <c r="E122" s="23" t="n">
        <v>46296</v>
      </c>
    </row>
    <row r="123" customFormat="false" ht="15" hidden="false" customHeight="false" outlineLevel="0" collapsed="false">
      <c r="A123" s="21" t="s">
        <v>1841</v>
      </c>
      <c r="B123" s="21" t="s">
        <v>1842</v>
      </c>
      <c r="C123" s="21" t="s">
        <v>1452</v>
      </c>
      <c r="D123" s="19" t="n">
        <v>14.11</v>
      </c>
      <c r="E123" s="23" t="n">
        <v>46296</v>
      </c>
    </row>
    <row r="124" customFormat="false" ht="15" hidden="false" customHeight="false" outlineLevel="0" collapsed="false">
      <c r="A124" s="21" t="s">
        <v>1909</v>
      </c>
      <c r="B124" s="21" t="s">
        <v>1910</v>
      </c>
      <c r="C124" s="21" t="s">
        <v>1452</v>
      </c>
      <c r="D124" s="19" t="n">
        <v>24.06</v>
      </c>
      <c r="E124" s="23" t="n">
        <v>46296</v>
      </c>
    </row>
    <row r="125" customFormat="false" ht="15" hidden="false" customHeight="false" outlineLevel="0" collapsed="false">
      <c r="A125" s="21" t="s">
        <v>2188</v>
      </c>
      <c r="B125" s="21" t="s">
        <v>2189</v>
      </c>
      <c r="C125" s="21" t="s">
        <v>1941</v>
      </c>
      <c r="D125" s="19" t="n">
        <v>35.67</v>
      </c>
      <c r="E125" s="23" t="n">
        <v>46296</v>
      </c>
    </row>
    <row r="126" customFormat="false" ht="15" hidden="false" customHeight="false" outlineLevel="0" collapsed="false">
      <c r="A126" s="21" t="s">
        <v>1568</v>
      </c>
      <c r="B126" s="21" t="s">
        <v>1569</v>
      </c>
      <c r="C126" s="21" t="s">
        <v>1452</v>
      </c>
      <c r="D126" s="19" t="n">
        <v>35.73</v>
      </c>
      <c r="E126" s="23" t="n">
        <v>46296</v>
      </c>
    </row>
    <row r="127" customFormat="false" ht="15" hidden="false" customHeight="false" outlineLevel="0" collapsed="false">
      <c r="A127" s="21" t="s">
        <v>4370</v>
      </c>
      <c r="B127" s="21" t="s">
        <v>2041</v>
      </c>
      <c r="C127" s="21" t="s">
        <v>1941</v>
      </c>
      <c r="D127" s="19" t="n">
        <v>51.16</v>
      </c>
      <c r="E127" s="23" t="n">
        <v>46296</v>
      </c>
    </row>
    <row r="128" customFormat="false" ht="15" hidden="false" customHeight="false" outlineLevel="0" collapsed="false">
      <c r="A128" s="21" t="s">
        <v>2062</v>
      </c>
      <c r="B128" s="21" t="s">
        <v>2063</v>
      </c>
      <c r="C128" s="21" t="s">
        <v>1941</v>
      </c>
      <c r="D128" s="19" t="n">
        <v>75.08</v>
      </c>
      <c r="E128" s="23" t="n">
        <v>46296</v>
      </c>
    </row>
    <row r="129" customFormat="false" ht="15" hidden="false" customHeight="false" outlineLevel="0" collapsed="false">
      <c r="A129" s="21" t="s">
        <v>1889</v>
      </c>
      <c r="B129" s="21" t="s">
        <v>1890</v>
      </c>
      <c r="C129" s="21" t="s">
        <v>1452</v>
      </c>
      <c r="D129" s="19" t="n">
        <v>19.25</v>
      </c>
      <c r="E129" s="23" t="n">
        <v>46296</v>
      </c>
    </row>
    <row r="130" customFormat="false" ht="15" hidden="false" customHeight="false" outlineLevel="0" collapsed="false">
      <c r="A130" s="21" t="s">
        <v>1652</v>
      </c>
      <c r="B130" s="21" t="s">
        <v>1653</v>
      </c>
      <c r="C130" s="21" t="s">
        <v>1452</v>
      </c>
      <c r="D130" s="19" t="n">
        <v>14.35</v>
      </c>
      <c r="E130" s="23" t="n">
        <v>46296</v>
      </c>
    </row>
    <row r="131" customFormat="false" ht="15" hidden="false" customHeight="false" outlineLevel="0" collapsed="false">
      <c r="A131" s="21" t="s">
        <v>1823</v>
      </c>
      <c r="B131" s="21" t="s">
        <v>1824</v>
      </c>
      <c r="C131" s="21" t="s">
        <v>1452</v>
      </c>
      <c r="D131" s="19" t="n">
        <v>57.83</v>
      </c>
      <c r="E131" s="23" t="n">
        <v>46296</v>
      </c>
    </row>
    <row r="132" customFormat="false" ht="15" hidden="false" customHeight="false" outlineLevel="0" collapsed="false">
      <c r="A132" s="21" t="s">
        <v>1542</v>
      </c>
      <c r="B132" s="21" t="s">
        <v>1543</v>
      </c>
      <c r="C132" s="21" t="s">
        <v>1452</v>
      </c>
      <c r="D132" s="19" t="n">
        <v>24.65</v>
      </c>
      <c r="E132" s="23" t="n">
        <v>46296</v>
      </c>
    </row>
    <row r="133" customFormat="false" ht="15" hidden="false" customHeight="false" outlineLevel="0" collapsed="false">
      <c r="A133" s="21" t="s">
        <v>2150</v>
      </c>
      <c r="B133" s="21" t="s">
        <v>2151</v>
      </c>
      <c r="C133" s="21" t="s">
        <v>1941</v>
      </c>
      <c r="D133" s="19" t="n">
        <v>88.04</v>
      </c>
      <c r="E133" s="23" t="n">
        <v>46296</v>
      </c>
    </row>
    <row r="134" customFormat="false" ht="15" hidden="false" customHeight="false" outlineLevel="0" collapsed="false">
      <c r="A134" s="21" t="s">
        <v>2080</v>
      </c>
      <c r="B134" s="21" t="s">
        <v>2081</v>
      </c>
      <c r="C134" s="21" t="s">
        <v>1941</v>
      </c>
      <c r="D134" s="19" t="n">
        <v>59.09</v>
      </c>
      <c r="E134" s="23" t="n">
        <v>46296</v>
      </c>
    </row>
    <row r="135" customFormat="false" ht="15" hidden="false" customHeight="false" outlineLevel="0" collapsed="false">
      <c r="A135" s="21" t="s">
        <v>1699</v>
      </c>
      <c r="B135" s="21" t="s">
        <v>1700</v>
      </c>
      <c r="C135" s="21" t="s">
        <v>1452</v>
      </c>
      <c r="D135" s="19" t="n">
        <v>114.07</v>
      </c>
      <c r="E135" s="23" t="n">
        <v>46296</v>
      </c>
    </row>
    <row r="136" customFormat="false" ht="15" hidden="false" customHeight="false" outlineLevel="0" collapsed="false">
      <c r="A136" s="21" t="s">
        <v>2046</v>
      </c>
      <c r="B136" s="21" t="s">
        <v>2047</v>
      </c>
      <c r="C136" s="21" t="s">
        <v>1941</v>
      </c>
      <c r="D136" s="19" t="n">
        <v>67.47</v>
      </c>
      <c r="E136" s="23" t="n">
        <v>46296</v>
      </c>
    </row>
    <row r="137" customFormat="false" ht="15" hidden="false" customHeight="false" outlineLevel="0" collapsed="false">
      <c r="A137" s="21" t="s">
        <v>2132</v>
      </c>
      <c r="B137" s="21" t="s">
        <v>2133</v>
      </c>
      <c r="C137" s="21" t="s">
        <v>1941</v>
      </c>
      <c r="D137" s="19" t="n">
        <v>68.55</v>
      </c>
      <c r="E137" s="23" t="n">
        <v>46296</v>
      </c>
    </row>
    <row r="138" customFormat="false" ht="15" hidden="false" customHeight="false" outlineLevel="0" collapsed="false">
      <c r="A138" s="21" t="s">
        <v>1917</v>
      </c>
      <c r="B138" s="21" t="s">
        <v>1918</v>
      </c>
      <c r="C138" s="21" t="s">
        <v>1452</v>
      </c>
      <c r="D138" s="19" t="n">
        <v>30.71</v>
      </c>
      <c r="E138" s="23" t="n">
        <v>46296</v>
      </c>
    </row>
    <row r="139" customFormat="false" ht="15" hidden="false" customHeight="false" outlineLevel="0" collapsed="false">
      <c r="A139" s="21" t="s">
        <v>2126</v>
      </c>
      <c r="B139" s="21" t="s">
        <v>2127</v>
      </c>
      <c r="C139" s="21" t="s">
        <v>1941</v>
      </c>
      <c r="D139" s="19" t="n">
        <v>86.93</v>
      </c>
      <c r="E139" s="23" t="n">
        <v>46296</v>
      </c>
    </row>
    <row r="140" customFormat="false" ht="15" hidden="false" customHeight="false" outlineLevel="0" collapsed="false">
      <c r="A140" s="21" t="s">
        <v>1733</v>
      </c>
      <c r="B140" s="21" t="s">
        <v>1734</v>
      </c>
      <c r="C140" s="21" t="s">
        <v>1452</v>
      </c>
      <c r="D140" s="19" t="n">
        <v>84.19</v>
      </c>
      <c r="E140" s="23" t="n">
        <v>46296</v>
      </c>
    </row>
    <row r="141" customFormat="false" ht="15" hidden="false" customHeight="false" outlineLevel="0" collapsed="false">
      <c r="A141" s="21" t="s">
        <v>1643</v>
      </c>
      <c r="B141" s="21" t="s">
        <v>1644</v>
      </c>
      <c r="C141" s="21" t="s">
        <v>1452</v>
      </c>
      <c r="D141" s="19" t="n">
        <v>22.56</v>
      </c>
      <c r="E141" s="23" t="n">
        <v>46296</v>
      </c>
    </row>
    <row r="142" customFormat="false" ht="15" hidden="false" customHeight="false" outlineLevel="0" collapsed="false">
      <c r="A142" s="21" t="s">
        <v>4371</v>
      </c>
      <c r="B142" s="21" t="s">
        <v>4337</v>
      </c>
      <c r="C142" s="21"/>
      <c r="D142" s="19" t="n">
        <v>276.35</v>
      </c>
      <c r="E142" s="23" t="n">
        <v>46296</v>
      </c>
    </row>
    <row r="143" customFormat="false" ht="15" hidden="false" customHeight="false" outlineLevel="0" collapsed="false">
      <c r="A143" s="21" t="s">
        <v>2094</v>
      </c>
      <c r="B143" s="21" t="s">
        <v>2095</v>
      </c>
      <c r="C143" s="21" t="s">
        <v>1941</v>
      </c>
      <c r="D143" s="19" t="n">
        <v>26.83</v>
      </c>
      <c r="E143" s="23" t="n">
        <v>46296</v>
      </c>
    </row>
    <row r="144" customFormat="false" ht="15" hidden="false" customHeight="false" outlineLevel="0" collapsed="false">
      <c r="A144" s="21" t="s">
        <v>1960</v>
      </c>
      <c r="B144" s="21" t="s">
        <v>1961</v>
      </c>
      <c r="C144" s="21" t="s">
        <v>1941</v>
      </c>
      <c r="D144" s="19" t="n">
        <v>116.06</v>
      </c>
      <c r="E144" s="23" t="n">
        <v>46296</v>
      </c>
    </row>
    <row r="145" customFormat="false" ht="15" hidden="false" customHeight="false" outlineLevel="0" collapsed="false">
      <c r="A145" s="21" t="s">
        <v>1833</v>
      </c>
      <c r="B145" s="21" t="s">
        <v>1834</v>
      </c>
      <c r="C145" s="21" t="s">
        <v>1452</v>
      </c>
      <c r="D145" s="19" t="n">
        <v>12.12</v>
      </c>
      <c r="E145" s="23" t="n">
        <v>46296</v>
      </c>
    </row>
    <row r="146" customFormat="false" ht="15" hidden="false" customHeight="false" outlineLevel="0" collapsed="false">
      <c r="A146" s="21" t="s">
        <v>2172</v>
      </c>
      <c r="B146" s="21" t="s">
        <v>2173</v>
      </c>
      <c r="C146" s="21" t="s">
        <v>1941</v>
      </c>
      <c r="D146" s="19" t="n">
        <v>60.83</v>
      </c>
      <c r="E146" s="23" t="n">
        <v>46296</v>
      </c>
    </row>
    <row r="147" customFormat="false" ht="15" hidden="false" customHeight="false" outlineLevel="0" collapsed="false">
      <c r="A147" s="21" t="s">
        <v>1807</v>
      </c>
      <c r="B147" s="21" t="s">
        <v>1808</v>
      </c>
      <c r="C147" s="21" t="s">
        <v>1452</v>
      </c>
      <c r="D147" s="19" t="n">
        <v>29.74</v>
      </c>
      <c r="E147" s="23" t="n">
        <v>46296</v>
      </c>
    </row>
    <row r="148" customFormat="false" ht="15" hidden="false" customHeight="false" outlineLevel="0" collapsed="false">
      <c r="A148" s="21" t="s">
        <v>1458</v>
      </c>
      <c r="B148" s="21" t="s">
        <v>1459</v>
      </c>
      <c r="C148" s="21" t="s">
        <v>1452</v>
      </c>
      <c r="D148" s="19" t="n">
        <v>16.87</v>
      </c>
      <c r="E148" s="23" t="n">
        <v>46296</v>
      </c>
    </row>
    <row r="149" customFormat="false" ht="15" hidden="false" customHeight="false" outlineLevel="0" collapsed="false">
      <c r="A149" s="21" t="s">
        <v>1536</v>
      </c>
      <c r="B149" s="21" t="s">
        <v>1537</v>
      </c>
      <c r="C149" s="21" t="s">
        <v>1452</v>
      </c>
      <c r="D149" s="19" t="n">
        <v>72.03</v>
      </c>
      <c r="E149" s="23" t="n">
        <v>46296</v>
      </c>
    </row>
    <row r="150" customFormat="false" ht="15" hidden="false" customHeight="false" outlineLevel="0" collapsed="false">
      <c r="A150" s="21" t="s">
        <v>1777</v>
      </c>
      <c r="B150" s="21" t="s">
        <v>1778</v>
      </c>
      <c r="C150" s="21" t="s">
        <v>1452</v>
      </c>
      <c r="D150" s="19" t="n">
        <v>49.65</v>
      </c>
      <c r="E150" s="23" t="n">
        <v>46296</v>
      </c>
    </row>
    <row r="151" customFormat="false" ht="15" hidden="false" customHeight="false" outlineLevel="0" collapsed="false">
      <c r="A151" s="21" t="s">
        <v>1952</v>
      </c>
      <c r="B151" s="21" t="s">
        <v>1953</v>
      </c>
      <c r="C151" s="21" t="s">
        <v>1941</v>
      </c>
      <c r="D151" s="19" t="n">
        <v>36.26</v>
      </c>
      <c r="E151" s="23" t="n">
        <v>46296</v>
      </c>
    </row>
    <row r="152" customFormat="false" ht="15" hidden="false" customHeight="false" outlineLevel="0" collapsed="false">
      <c r="A152" s="21" t="s">
        <v>2100</v>
      </c>
      <c r="B152" s="21" t="s">
        <v>2101</v>
      </c>
      <c r="C152" s="21" t="s">
        <v>1941</v>
      </c>
      <c r="D152" s="19" t="n">
        <v>51.89</v>
      </c>
      <c r="E152" s="23" t="n">
        <v>46296</v>
      </c>
    </row>
    <row r="153" customFormat="false" ht="15" hidden="false" customHeight="false" outlineLevel="0" collapsed="false">
      <c r="A153" s="21" t="s">
        <v>1670</v>
      </c>
      <c r="B153" s="21" t="s">
        <v>1671</v>
      </c>
      <c r="C153" s="21" t="s">
        <v>1452</v>
      </c>
      <c r="D153" s="19" t="n">
        <v>18.89</v>
      </c>
      <c r="E153" s="23" t="n">
        <v>46296</v>
      </c>
    </row>
    <row r="154" customFormat="false" ht="15" hidden="false" customHeight="false" outlineLevel="0" collapsed="false">
      <c r="A154" s="21" t="s">
        <v>4372</v>
      </c>
      <c r="B154" s="21" t="s">
        <v>4335</v>
      </c>
      <c r="C154" s="21"/>
      <c r="D154" s="19" t="n">
        <v>278.7</v>
      </c>
      <c r="E154" s="23" t="n">
        <v>46296</v>
      </c>
    </row>
    <row r="155" customFormat="false" ht="15" hidden="false" customHeight="false" outlineLevel="0" collapsed="false">
      <c r="A155" s="21" t="s">
        <v>1883</v>
      </c>
      <c r="B155" s="21" t="s">
        <v>1884</v>
      </c>
      <c r="C155" s="21" t="s">
        <v>1452</v>
      </c>
      <c r="D155" s="19" t="n">
        <v>18.82</v>
      </c>
      <c r="E155" s="23" t="n">
        <v>46296</v>
      </c>
    </row>
    <row r="156" customFormat="false" ht="15" hidden="false" customHeight="false" outlineLevel="0" collapsed="false">
      <c r="A156" s="21" t="s">
        <v>2018</v>
      </c>
      <c r="B156" s="21" t="s">
        <v>2019</v>
      </c>
      <c r="C156" s="21" t="s">
        <v>1941</v>
      </c>
      <c r="D156" s="19" t="n">
        <v>64.88</v>
      </c>
      <c r="E156" s="23" t="n">
        <v>46296</v>
      </c>
    </row>
    <row r="157" customFormat="false" ht="15" hidden="false" customHeight="false" outlineLevel="0" collapsed="false">
      <c r="A157" s="21" t="s">
        <v>1731</v>
      </c>
      <c r="B157" s="21" t="s">
        <v>1732</v>
      </c>
      <c r="C157" s="21" t="s">
        <v>1452</v>
      </c>
      <c r="D157" s="19" t="n">
        <v>50.3</v>
      </c>
      <c r="E157" s="23" t="n">
        <v>46296</v>
      </c>
    </row>
    <row r="158" customFormat="false" ht="15" hidden="false" customHeight="false" outlineLevel="0" collapsed="false">
      <c r="A158" s="21" t="s">
        <v>2086</v>
      </c>
      <c r="B158" s="21" t="s">
        <v>2087</v>
      </c>
      <c r="C158" s="21" t="s">
        <v>1941</v>
      </c>
      <c r="D158" s="19" t="n">
        <v>39.01</v>
      </c>
      <c r="E158" s="23" t="n">
        <v>46296</v>
      </c>
    </row>
    <row r="159" customFormat="false" ht="15" hidden="false" customHeight="false" outlineLevel="0" collapsed="false">
      <c r="A159" s="21" t="s">
        <v>2002</v>
      </c>
      <c r="B159" s="21" t="s">
        <v>2003</v>
      </c>
      <c r="C159" s="21" t="s">
        <v>1941</v>
      </c>
      <c r="D159" s="19" t="n">
        <v>22.86</v>
      </c>
      <c r="E159" s="23" t="n">
        <v>46296</v>
      </c>
    </row>
    <row r="160" customFormat="false" ht="15" hidden="false" customHeight="false" outlineLevel="0" collapsed="false">
      <c r="A160" s="21" t="s">
        <v>1986</v>
      </c>
      <c r="B160" s="21" t="s">
        <v>1987</v>
      </c>
      <c r="C160" s="21" t="s">
        <v>1941</v>
      </c>
      <c r="D160" s="19" t="n">
        <v>78.26</v>
      </c>
      <c r="E160" s="23" t="n">
        <v>46296</v>
      </c>
    </row>
    <row r="161" customFormat="false" ht="15" hidden="false" customHeight="false" outlineLevel="0" collapsed="false">
      <c r="A161" s="21" t="s">
        <v>4373</v>
      </c>
      <c r="B161" s="21" t="s">
        <v>2067</v>
      </c>
      <c r="C161" s="21" t="s">
        <v>1941</v>
      </c>
      <c r="D161" s="19" t="n">
        <v>33.35</v>
      </c>
      <c r="E161" s="23" t="n">
        <v>46296</v>
      </c>
    </row>
    <row r="162" customFormat="false" ht="15" hidden="false" customHeight="false" outlineLevel="0" collapsed="false">
      <c r="A162" s="21" t="s">
        <v>1717</v>
      </c>
      <c r="B162" s="21" t="s">
        <v>1718</v>
      </c>
      <c r="C162" s="21" t="s">
        <v>1452</v>
      </c>
      <c r="D162" s="19" t="n">
        <v>62.08</v>
      </c>
      <c r="E162" s="23" t="n">
        <v>46296</v>
      </c>
    </row>
    <row r="163" customFormat="false" ht="15" hidden="false" customHeight="false" outlineLevel="0" collapsed="false">
      <c r="A163" s="21" t="s">
        <v>1861</v>
      </c>
      <c r="B163" s="21" t="s">
        <v>1862</v>
      </c>
      <c r="C163" s="21" t="s">
        <v>1452</v>
      </c>
      <c r="D163" s="19" t="n">
        <v>43.58</v>
      </c>
      <c r="E163" s="23" t="n">
        <v>46296</v>
      </c>
    </row>
    <row r="164" customFormat="false" ht="15" hidden="false" customHeight="false" outlineLevel="0" collapsed="false">
      <c r="A164" s="21" t="s">
        <v>1855</v>
      </c>
      <c r="B164" s="21" t="s">
        <v>1856</v>
      </c>
      <c r="C164" s="21" t="s">
        <v>1452</v>
      </c>
      <c r="D164" s="19" t="n">
        <v>43.31</v>
      </c>
      <c r="E164" s="23" t="n">
        <v>46296</v>
      </c>
    </row>
    <row r="165" customFormat="false" ht="15" hidden="false" customHeight="false" outlineLevel="0" collapsed="false">
      <c r="A165" s="21" t="s">
        <v>1992</v>
      </c>
      <c r="B165" s="21" t="s">
        <v>1993</v>
      </c>
      <c r="C165" s="21" t="s">
        <v>1941</v>
      </c>
      <c r="D165" s="19" t="n">
        <v>137.65</v>
      </c>
      <c r="E165" s="23" t="n">
        <v>46296</v>
      </c>
    </row>
    <row r="166" customFormat="false" ht="15" hidden="false" customHeight="false" outlineLevel="0" collapsed="false">
      <c r="A166" s="21" t="s">
        <v>1552</v>
      </c>
      <c r="B166" s="21" t="s">
        <v>1553</v>
      </c>
      <c r="C166" s="21" t="s">
        <v>1452</v>
      </c>
      <c r="D166" s="19" t="n">
        <v>85.01</v>
      </c>
      <c r="E166" s="23" t="n">
        <v>46296</v>
      </c>
    </row>
    <row r="167" customFormat="false" ht="15" hidden="false" customHeight="false" outlineLevel="0" collapsed="false">
      <c r="A167" s="21" t="s">
        <v>2054</v>
      </c>
      <c r="B167" s="21" t="s">
        <v>2055</v>
      </c>
      <c r="C167" s="21" t="s">
        <v>1941</v>
      </c>
      <c r="D167" s="19" t="n">
        <v>42.15</v>
      </c>
      <c r="E167" s="23" t="n">
        <v>46296</v>
      </c>
    </row>
    <row r="168" customFormat="false" ht="15" hidden="false" customHeight="false" outlineLevel="0" collapsed="false">
      <c r="A168" s="21" t="s">
        <v>1592</v>
      </c>
      <c r="B168" s="21" t="s">
        <v>1593</v>
      </c>
      <c r="C168" s="21" t="s">
        <v>1452</v>
      </c>
      <c r="D168" s="19" t="n">
        <v>13.83</v>
      </c>
      <c r="E168" s="23" t="n">
        <v>46296</v>
      </c>
    </row>
    <row r="169" customFormat="false" ht="15" hidden="false" customHeight="false" outlineLevel="0" collapsed="false">
      <c r="A169" s="21" t="s">
        <v>1578</v>
      </c>
      <c r="B169" s="21" t="s">
        <v>1579</v>
      </c>
      <c r="C169" s="21" t="s">
        <v>1452</v>
      </c>
      <c r="D169" s="19" t="n">
        <v>28.99</v>
      </c>
      <c r="E169" s="23" t="n">
        <v>46296</v>
      </c>
    </row>
    <row r="170" customFormat="false" ht="15" hidden="false" customHeight="false" outlineLevel="0" collapsed="false">
      <c r="A170" s="21" t="s">
        <v>2196</v>
      </c>
      <c r="B170" s="21" t="s">
        <v>2197</v>
      </c>
      <c r="C170" s="21" t="s">
        <v>1941</v>
      </c>
      <c r="D170" s="19" t="n">
        <v>20.99</v>
      </c>
      <c r="E170" s="23" t="n">
        <v>46296</v>
      </c>
    </row>
    <row r="171" customFormat="false" ht="15" hidden="false" customHeight="false" outlineLevel="0" collapsed="false">
      <c r="A171" s="21" t="s">
        <v>2050</v>
      </c>
      <c r="B171" s="21" t="s">
        <v>2051</v>
      </c>
      <c r="C171" s="21" t="s">
        <v>1941</v>
      </c>
      <c r="D171" s="19" t="n">
        <v>90.44</v>
      </c>
      <c r="E171" s="23" t="n">
        <v>46296</v>
      </c>
    </row>
    <row r="172" customFormat="false" ht="15" hidden="false" customHeight="false" outlineLevel="0" collapsed="false">
      <c r="A172" s="21" t="s">
        <v>1658</v>
      </c>
      <c r="B172" s="21" t="s">
        <v>1659</v>
      </c>
      <c r="C172" s="21" t="s">
        <v>1452</v>
      </c>
      <c r="D172" s="19" t="n">
        <v>72.07</v>
      </c>
      <c r="E172" s="23" t="n">
        <v>46296</v>
      </c>
    </row>
    <row r="173" customFormat="false" ht="15" hidden="false" customHeight="false" outlineLevel="0" collapsed="false">
      <c r="A173" s="21" t="s">
        <v>2136</v>
      </c>
      <c r="B173" s="21" t="s">
        <v>2137</v>
      </c>
      <c r="C173" s="21" t="s">
        <v>1941</v>
      </c>
      <c r="D173" s="19" t="n">
        <v>39.06</v>
      </c>
      <c r="E173" s="23" t="n">
        <v>46296</v>
      </c>
    </row>
    <row r="174" customFormat="false" ht="15" hidden="false" customHeight="false" outlineLevel="0" collapsed="false">
      <c r="A174" s="21" t="s">
        <v>1606</v>
      </c>
      <c r="B174" s="21" t="s">
        <v>1607</v>
      </c>
      <c r="C174" s="21" t="s">
        <v>1452</v>
      </c>
      <c r="D174" s="19" t="n">
        <v>19.34</v>
      </c>
      <c r="E174" s="23" t="n">
        <v>46296</v>
      </c>
    </row>
    <row r="175" customFormat="false" ht="15" hidden="false" customHeight="false" outlineLevel="0" collapsed="false">
      <c r="A175" s="21" t="s">
        <v>1867</v>
      </c>
      <c r="B175" s="21" t="s">
        <v>1868</v>
      </c>
      <c r="C175" s="21" t="s">
        <v>1452</v>
      </c>
      <c r="D175" s="19" t="n">
        <v>18.66</v>
      </c>
      <c r="E175" s="23" t="n">
        <v>46296</v>
      </c>
    </row>
    <row r="176" customFormat="false" ht="15" hidden="false" customHeight="false" outlineLevel="0" collapsed="false">
      <c r="A176" s="21" t="s">
        <v>1685</v>
      </c>
      <c r="B176" s="21" t="s">
        <v>1686</v>
      </c>
      <c r="C176" s="21" t="s">
        <v>1452</v>
      </c>
      <c r="D176" s="19" t="n">
        <v>105.28</v>
      </c>
      <c r="E176" s="23" t="n">
        <v>46296</v>
      </c>
    </row>
    <row r="177" customFormat="false" ht="15" hidden="false" customHeight="false" outlineLevel="0" collapsed="false">
      <c r="A177" s="21" t="s">
        <v>1819</v>
      </c>
      <c r="B177" s="21" t="s">
        <v>1820</v>
      </c>
      <c r="C177" s="21" t="s">
        <v>1452</v>
      </c>
      <c r="D177" s="19" t="n">
        <v>44.11</v>
      </c>
      <c r="E177" s="23" t="n">
        <v>46296</v>
      </c>
    </row>
    <row r="178" customFormat="false" ht="15" hidden="false" customHeight="false" outlineLevel="0" collapsed="false">
      <c r="A178" s="21" t="s">
        <v>1829</v>
      </c>
      <c r="B178" s="21" t="s">
        <v>1830</v>
      </c>
      <c r="C178" s="21" t="s">
        <v>1452</v>
      </c>
      <c r="D178" s="19" t="n">
        <v>49.83</v>
      </c>
      <c r="E178" s="23" t="n">
        <v>46296</v>
      </c>
    </row>
    <row r="179" customFormat="false" ht="15" hidden="false" customHeight="false" outlineLevel="0" collapsed="false">
      <c r="A179" s="21" t="s">
        <v>1805</v>
      </c>
      <c r="B179" s="21" t="s">
        <v>1806</v>
      </c>
      <c r="C179" s="21" t="s">
        <v>1452</v>
      </c>
      <c r="D179" s="19" t="n">
        <v>49.19</v>
      </c>
      <c r="E179" s="23" t="n">
        <v>46296</v>
      </c>
    </row>
    <row r="180" customFormat="false" ht="15" hidden="false" customHeight="false" outlineLevel="0" collapsed="false">
      <c r="A180" s="21" t="s">
        <v>1715</v>
      </c>
      <c r="B180" s="21" t="s">
        <v>1716</v>
      </c>
      <c r="C180" s="21" t="s">
        <v>1452</v>
      </c>
      <c r="D180" s="19" t="n">
        <v>36.66</v>
      </c>
      <c r="E180" s="23" t="n">
        <v>46296</v>
      </c>
    </row>
    <row r="181" customFormat="false" ht="15" hidden="false" customHeight="false" outlineLevel="0" collapsed="false">
      <c r="A181" s="21" t="s">
        <v>1901</v>
      </c>
      <c r="B181" s="21" t="s">
        <v>1902</v>
      </c>
      <c r="C181" s="21" t="s">
        <v>1452</v>
      </c>
      <c r="D181" s="19" t="n">
        <v>36.82</v>
      </c>
      <c r="E181" s="23" t="n">
        <v>46296</v>
      </c>
    </row>
    <row r="182" customFormat="false" ht="15" hidden="false" customHeight="false" outlineLevel="0" collapsed="false">
      <c r="A182" s="21" t="s">
        <v>2130</v>
      </c>
      <c r="B182" s="21" t="s">
        <v>2131</v>
      </c>
      <c r="C182" s="21" t="s">
        <v>1941</v>
      </c>
      <c r="D182" s="19" t="n">
        <v>35.95</v>
      </c>
      <c r="E182" s="23" t="n">
        <v>46296</v>
      </c>
    </row>
    <row r="183" customFormat="false" ht="15" hidden="false" customHeight="false" outlineLevel="0" collapsed="false">
      <c r="A183" s="21" t="s">
        <v>1757</v>
      </c>
      <c r="B183" s="21" t="s">
        <v>1758</v>
      </c>
      <c r="C183" s="21" t="s">
        <v>1452</v>
      </c>
      <c r="D183" s="19" t="n">
        <v>57.19</v>
      </c>
      <c r="E183" s="23" t="n">
        <v>46296</v>
      </c>
    </row>
    <row r="184" customFormat="false" ht="15" hidden="false" customHeight="false" outlineLevel="0" collapsed="false">
      <c r="A184" s="21" t="s">
        <v>2186</v>
      </c>
      <c r="B184" s="21" t="s">
        <v>2187</v>
      </c>
      <c r="C184" s="21" t="s">
        <v>1941</v>
      </c>
      <c r="D184" s="19" t="n">
        <v>33.36</v>
      </c>
      <c r="E184" s="23" t="n">
        <v>46296</v>
      </c>
    </row>
    <row r="185" customFormat="false" ht="15" hidden="false" customHeight="false" outlineLevel="0" collapsed="false">
      <c r="A185" s="21" t="s">
        <v>1845</v>
      </c>
      <c r="B185" s="21" t="s">
        <v>1846</v>
      </c>
      <c r="C185" s="21" t="s">
        <v>1452</v>
      </c>
      <c r="D185" s="19" t="n">
        <v>25.17</v>
      </c>
      <c r="E185" s="23" t="n">
        <v>46296</v>
      </c>
    </row>
    <row r="186" customFormat="false" ht="15" hidden="false" customHeight="false" outlineLevel="0" collapsed="false">
      <c r="A186" s="21" t="s">
        <v>2028</v>
      </c>
      <c r="B186" s="21" t="s">
        <v>2029</v>
      </c>
      <c r="C186" s="21" t="s">
        <v>1941</v>
      </c>
      <c r="D186" s="19" t="n">
        <v>40.33</v>
      </c>
      <c r="E186" s="23" t="n">
        <v>46296</v>
      </c>
    </row>
    <row r="187" customFormat="false" ht="15" hidden="false" customHeight="false" outlineLevel="0" collapsed="false">
      <c r="A187" s="21" t="s">
        <v>2192</v>
      </c>
      <c r="B187" s="21" t="s">
        <v>2193</v>
      </c>
      <c r="C187" s="21" t="s">
        <v>1941</v>
      </c>
      <c r="D187" s="19" t="n">
        <v>19.35</v>
      </c>
      <c r="E187" s="23" t="n">
        <v>46296</v>
      </c>
    </row>
    <row r="188" customFormat="false" ht="15" hidden="false" customHeight="false" outlineLevel="0" collapsed="false">
      <c r="A188" s="21" t="s">
        <v>2114</v>
      </c>
      <c r="B188" s="21" t="s">
        <v>2115</v>
      </c>
      <c r="C188" s="21" t="s">
        <v>1941</v>
      </c>
      <c r="D188" s="19" t="n">
        <v>91.92</v>
      </c>
      <c r="E188" s="23" t="n">
        <v>46296</v>
      </c>
    </row>
    <row r="189" customFormat="false" ht="15" hidden="false" customHeight="false" outlineLevel="0" collapsed="false">
      <c r="A189" s="21" t="s">
        <v>1506</v>
      </c>
      <c r="B189" s="21" t="s">
        <v>1507</v>
      </c>
      <c r="C189" s="21" t="s">
        <v>1452</v>
      </c>
      <c r="D189" s="19" t="n">
        <v>43.56</v>
      </c>
      <c r="E189" s="23" t="n">
        <v>46296</v>
      </c>
    </row>
    <row r="190" customFormat="false" ht="15" hidden="false" customHeight="false" outlineLevel="0" collapsed="false">
      <c r="A190" s="21" t="s">
        <v>2116</v>
      </c>
      <c r="B190" s="21" t="s">
        <v>2117</v>
      </c>
      <c r="C190" s="21" t="s">
        <v>1941</v>
      </c>
      <c r="D190" s="19" t="n">
        <v>102.57</v>
      </c>
      <c r="E190" s="23" t="n">
        <v>46296</v>
      </c>
    </row>
    <row r="191" customFormat="false" ht="15" hidden="false" customHeight="false" outlineLevel="0" collapsed="false">
      <c r="A191" s="21" t="s">
        <v>2022</v>
      </c>
      <c r="B191" s="21" t="s">
        <v>2023</v>
      </c>
      <c r="C191" s="21" t="s">
        <v>1941</v>
      </c>
      <c r="D191" s="19" t="n">
        <v>41.85</v>
      </c>
      <c r="E191" s="23" t="n">
        <v>46296</v>
      </c>
    </row>
    <row r="192" customFormat="false" ht="15" hidden="false" customHeight="false" outlineLevel="0" collapsed="false">
      <c r="A192" s="21" t="s">
        <v>1974</v>
      </c>
      <c r="B192" s="21" t="s">
        <v>1975</v>
      </c>
      <c r="C192" s="21" t="s">
        <v>1941</v>
      </c>
      <c r="D192" s="19" t="n">
        <v>138.67</v>
      </c>
      <c r="E192" s="23" t="n">
        <v>46296</v>
      </c>
    </row>
    <row r="193" customFormat="false" ht="15" hidden="false" customHeight="false" outlineLevel="0" collapsed="false">
      <c r="A193" s="21" t="s">
        <v>1801</v>
      </c>
      <c r="B193" s="21" t="s">
        <v>1802</v>
      </c>
      <c r="C193" s="21" t="s">
        <v>1452</v>
      </c>
      <c r="D193" s="19" t="n">
        <v>63.94</v>
      </c>
      <c r="E193" s="23" t="n">
        <v>46296</v>
      </c>
    </row>
    <row r="194" customFormat="false" ht="15" hidden="false" customHeight="false" outlineLevel="0" collapsed="false">
      <c r="A194" s="21" t="s">
        <v>2072</v>
      </c>
      <c r="B194" s="21" t="s">
        <v>2073</v>
      </c>
      <c r="C194" s="21" t="s">
        <v>1941</v>
      </c>
      <c r="D194" s="19" t="n">
        <v>30.86</v>
      </c>
      <c r="E194" s="23" t="n">
        <v>46296</v>
      </c>
    </row>
    <row r="195" customFormat="false" ht="15" hidden="false" customHeight="false" outlineLevel="0" collapsed="false">
      <c r="A195" s="21" t="s">
        <v>1711</v>
      </c>
      <c r="B195" s="21" t="s">
        <v>1712</v>
      </c>
      <c r="C195" s="21" t="s">
        <v>1452</v>
      </c>
      <c r="D195" s="19" t="n">
        <v>24.4</v>
      </c>
      <c r="E195" s="23" t="n">
        <v>46296</v>
      </c>
    </row>
    <row r="196" customFormat="false" ht="15" hidden="false" customHeight="false" outlineLevel="0" collapsed="false">
      <c r="A196" s="21" t="s">
        <v>1594</v>
      </c>
      <c r="B196" s="21" t="s">
        <v>1595</v>
      </c>
      <c r="C196" s="21" t="s">
        <v>1452</v>
      </c>
      <c r="D196" s="19" t="n">
        <v>42.95</v>
      </c>
      <c r="E196" s="23" t="n">
        <v>46296</v>
      </c>
    </row>
    <row r="197" customFormat="false" ht="15" hidden="false" customHeight="false" outlineLevel="0" collapsed="false">
      <c r="A197" s="21" t="s">
        <v>1743</v>
      </c>
      <c r="B197" s="21" t="s">
        <v>1744</v>
      </c>
      <c r="C197" s="21" t="s">
        <v>1452</v>
      </c>
      <c r="D197" s="19" t="n">
        <v>24.92</v>
      </c>
      <c r="E197" s="23" t="n">
        <v>46296</v>
      </c>
    </row>
    <row r="198" customFormat="false" ht="15" hidden="false" customHeight="false" outlineLevel="0" collapsed="false">
      <c r="A198" s="21" t="s">
        <v>1968</v>
      </c>
      <c r="B198" s="21" t="s">
        <v>1969</v>
      </c>
      <c r="C198" s="21" t="s">
        <v>1941</v>
      </c>
      <c r="D198" s="19" t="n">
        <v>53.9</v>
      </c>
      <c r="E198" s="23" t="n">
        <v>46296</v>
      </c>
    </row>
    <row r="199" customFormat="false" ht="15" hidden="false" customHeight="false" outlineLevel="0" collapsed="false">
      <c r="A199" s="21" t="s">
        <v>2138</v>
      </c>
      <c r="B199" s="21" t="s">
        <v>2139</v>
      </c>
      <c r="C199" s="21" t="s">
        <v>1941</v>
      </c>
      <c r="D199" s="19" t="n">
        <v>66.31</v>
      </c>
      <c r="E199" s="23" t="n">
        <v>46296</v>
      </c>
    </row>
    <row r="200" customFormat="false" ht="15" hidden="false" customHeight="false" outlineLevel="0" collapsed="false">
      <c r="A200" s="21" t="s">
        <v>1600</v>
      </c>
      <c r="B200" s="21" t="s">
        <v>1601</v>
      </c>
      <c r="C200" s="21" t="s">
        <v>1452</v>
      </c>
      <c r="D200" s="19" t="n">
        <v>16.27</v>
      </c>
      <c r="E200" s="23" t="n">
        <v>46296</v>
      </c>
    </row>
    <row r="201" customFormat="false" ht="15" hidden="false" customHeight="false" outlineLevel="0" collapsed="false">
      <c r="A201" s="21" t="s">
        <v>1508</v>
      </c>
      <c r="B201" s="21" t="s">
        <v>1509</v>
      </c>
      <c r="C201" s="21" t="s">
        <v>1452</v>
      </c>
      <c r="D201" s="19" t="n">
        <v>17.91</v>
      </c>
      <c r="E201" s="23" t="n">
        <v>46296</v>
      </c>
    </row>
    <row r="202" customFormat="false" ht="15" hidden="false" customHeight="false" outlineLevel="0" collapsed="false">
      <c r="A202" s="21" t="s">
        <v>1970</v>
      </c>
      <c r="B202" s="21" t="s">
        <v>1971</v>
      </c>
      <c r="C202" s="21" t="s">
        <v>1941</v>
      </c>
      <c r="D202" s="19" t="n">
        <v>49.45</v>
      </c>
      <c r="E202" s="23" t="n">
        <v>46296</v>
      </c>
    </row>
    <row r="203" customFormat="false" ht="15" hidden="false" customHeight="false" outlineLevel="0" collapsed="false">
      <c r="A203" s="21" t="s">
        <v>1471</v>
      </c>
      <c r="B203" s="21" t="s">
        <v>1472</v>
      </c>
      <c r="C203" s="21" t="s">
        <v>1452</v>
      </c>
      <c r="D203" s="19" t="n">
        <v>204.88</v>
      </c>
      <c r="E203" s="23" t="n">
        <v>46296</v>
      </c>
    </row>
    <row r="204" customFormat="false" ht="15" hidden="false" customHeight="false" outlineLevel="0" collapsed="false">
      <c r="A204" s="21" t="s">
        <v>4374</v>
      </c>
      <c r="B204" s="21" t="s">
        <v>4326</v>
      </c>
      <c r="C204" s="21"/>
      <c r="D204" s="19" t="n">
        <v>178.08</v>
      </c>
      <c r="E204" s="23" t="n">
        <v>46296</v>
      </c>
    </row>
    <row r="205" customFormat="false" ht="15" hidden="false" customHeight="false" outlineLevel="0" collapsed="false">
      <c r="A205" s="21" t="s">
        <v>2102</v>
      </c>
      <c r="B205" s="21" t="s">
        <v>2103</v>
      </c>
      <c r="C205" s="21" t="s">
        <v>1941</v>
      </c>
      <c r="D205" s="19" t="n">
        <v>85.46</v>
      </c>
      <c r="E205" s="23" t="n">
        <v>46296</v>
      </c>
    </row>
    <row r="206" customFormat="false" ht="15" hidden="false" customHeight="false" outlineLevel="0" collapsed="false">
      <c r="A206" s="21" t="s">
        <v>1946</v>
      </c>
      <c r="B206" s="21" t="s">
        <v>1947</v>
      </c>
      <c r="C206" s="21" t="s">
        <v>1941</v>
      </c>
      <c r="D206" s="19" t="n">
        <v>57.66</v>
      </c>
      <c r="E206" s="23" t="n">
        <v>46296</v>
      </c>
    </row>
    <row r="207" customFormat="false" ht="15" hidden="false" customHeight="false" outlineLevel="0" collapsed="false">
      <c r="A207" s="21" t="s">
        <v>1510</v>
      </c>
      <c r="B207" s="21" t="s">
        <v>1511</v>
      </c>
      <c r="C207" s="21" t="s">
        <v>1452</v>
      </c>
      <c r="D207" s="19" t="n">
        <v>48.57</v>
      </c>
      <c r="E207" s="23" t="n">
        <v>46296</v>
      </c>
    </row>
    <row r="208" customFormat="false" ht="15" hidden="false" customHeight="false" outlineLevel="0" collapsed="false">
      <c r="A208" s="21" t="s">
        <v>1887</v>
      </c>
      <c r="B208" s="21" t="s">
        <v>1888</v>
      </c>
      <c r="C208" s="21" t="s">
        <v>1452</v>
      </c>
      <c r="D208" s="19" t="n">
        <v>40.02</v>
      </c>
      <c r="E208" s="23" t="n">
        <v>46296</v>
      </c>
    </row>
    <row r="209" customFormat="false" ht="15" hidden="false" customHeight="false" outlineLevel="0" collapsed="false">
      <c r="A209" s="21" t="s">
        <v>1787</v>
      </c>
      <c r="B209" s="21" t="s">
        <v>1788</v>
      </c>
      <c r="C209" s="21" t="s">
        <v>1452</v>
      </c>
      <c r="D209" s="19" t="n">
        <v>49.55</v>
      </c>
      <c r="E209" s="23" t="n">
        <v>46296</v>
      </c>
    </row>
    <row r="210" customFormat="false" ht="15" hidden="false" customHeight="false" outlineLevel="0" collapsed="false">
      <c r="A210" s="21" t="s">
        <v>2164</v>
      </c>
      <c r="B210" s="21" t="s">
        <v>2165</v>
      </c>
      <c r="C210" s="21" t="s">
        <v>1941</v>
      </c>
      <c r="D210" s="19" t="n">
        <v>73.34</v>
      </c>
      <c r="E210" s="23" t="n">
        <v>46296</v>
      </c>
    </row>
    <row r="211" customFormat="false" ht="15" hidden="false" customHeight="false" outlineLevel="0" collapsed="false">
      <c r="A211" s="21" t="s">
        <v>1486</v>
      </c>
      <c r="B211" s="21" t="s">
        <v>1487</v>
      </c>
      <c r="C211" s="21" t="s">
        <v>1452</v>
      </c>
      <c r="D211" s="19" t="n">
        <v>173.9</v>
      </c>
      <c r="E211" s="23" t="n">
        <v>46296</v>
      </c>
    </row>
    <row r="212" customFormat="false" ht="15" hidden="false" customHeight="false" outlineLevel="0" collapsed="false">
      <c r="A212" s="21" t="s">
        <v>1499</v>
      </c>
      <c r="B212" s="21" t="s">
        <v>1500</v>
      </c>
      <c r="C212" s="21" t="s">
        <v>1452</v>
      </c>
      <c r="D212" s="19" t="n">
        <v>71.87</v>
      </c>
      <c r="E212" s="23" t="n">
        <v>46296</v>
      </c>
    </row>
    <row r="213" customFormat="false" ht="15" hidden="false" customHeight="false" outlineLevel="0" collapsed="false">
      <c r="A213" s="21" t="s">
        <v>4375</v>
      </c>
      <c r="B213" s="21" t="s">
        <v>4351</v>
      </c>
      <c r="C213" s="21"/>
      <c r="D213" s="19" t="n">
        <v>207.43</v>
      </c>
      <c r="E213" s="23" t="n">
        <v>46296</v>
      </c>
    </row>
    <row r="214" customFormat="false" ht="15" hidden="false" customHeight="false" outlineLevel="0" collapsed="false">
      <c r="A214" s="21" t="s">
        <v>2016</v>
      </c>
      <c r="B214" s="21" t="s">
        <v>2017</v>
      </c>
      <c r="C214" s="21" t="s">
        <v>1941</v>
      </c>
      <c r="D214" s="19" t="n">
        <v>119.56</v>
      </c>
      <c r="E214" s="23" t="n">
        <v>46296</v>
      </c>
    </row>
    <row r="215" customFormat="false" ht="15" hidden="false" customHeight="false" outlineLevel="0" collapsed="false">
      <c r="A215" s="21" t="s">
        <v>4376</v>
      </c>
      <c r="B215" s="21" t="s">
        <v>4355</v>
      </c>
      <c r="C215" s="21"/>
      <c r="D215" s="19" t="n">
        <v>269.3</v>
      </c>
      <c r="E215" s="23" t="n">
        <v>46296</v>
      </c>
    </row>
    <row r="216" customFormat="false" ht="15" hidden="false" customHeight="false" outlineLevel="0" collapsed="false">
      <c r="A216" s="21" t="s">
        <v>1847</v>
      </c>
      <c r="B216" s="21" t="s">
        <v>1848</v>
      </c>
      <c r="C216" s="21" t="s">
        <v>1452</v>
      </c>
      <c r="D216" s="19" t="n">
        <v>58.76</v>
      </c>
      <c r="E216" s="23" t="n">
        <v>46296</v>
      </c>
    </row>
    <row r="217" customFormat="false" ht="15" hidden="false" customHeight="false" outlineLevel="0" collapsed="false">
      <c r="A217" s="21" t="s">
        <v>1881</v>
      </c>
      <c r="B217" s="21" t="s">
        <v>1882</v>
      </c>
      <c r="C217" s="21" t="s">
        <v>1452</v>
      </c>
      <c r="D217" s="19" t="n">
        <v>29.52</v>
      </c>
      <c r="E217" s="23" t="n">
        <v>46296</v>
      </c>
    </row>
    <row r="218" customFormat="false" ht="15" hidden="false" customHeight="false" outlineLevel="0" collapsed="false">
      <c r="A218" s="21" t="s">
        <v>1456</v>
      </c>
      <c r="B218" s="21" t="s">
        <v>1457</v>
      </c>
      <c r="C218" s="21" t="s">
        <v>1452</v>
      </c>
      <c r="D218" s="19" t="n">
        <v>124.48</v>
      </c>
      <c r="E218" s="23" t="n">
        <v>46296</v>
      </c>
    </row>
    <row r="219" customFormat="false" ht="15" hidden="false" customHeight="false" outlineLevel="0" collapsed="false">
      <c r="A219" s="21" t="s">
        <v>1942</v>
      </c>
      <c r="B219" s="21" t="s">
        <v>1943</v>
      </c>
      <c r="C219" s="21" t="s">
        <v>1941</v>
      </c>
      <c r="D219" s="19" t="n">
        <v>73.48</v>
      </c>
      <c r="E219" s="23" t="n">
        <v>46296</v>
      </c>
    </row>
    <row r="220" customFormat="false" ht="15" hidden="false" customHeight="false" outlineLevel="0" collapsed="false">
      <c r="A220" s="21" t="s">
        <v>1596</v>
      </c>
      <c r="B220" s="21" t="s">
        <v>1597</v>
      </c>
      <c r="C220" s="21" t="s">
        <v>1452</v>
      </c>
      <c r="D220" s="19" t="n">
        <v>19.44</v>
      </c>
      <c r="E220" s="23" t="n">
        <v>46296</v>
      </c>
    </row>
    <row r="221" customFormat="false" ht="15" hidden="false" customHeight="false" outlineLevel="0" collapsed="false">
      <c r="A221" s="21" t="s">
        <v>2144</v>
      </c>
      <c r="B221" s="21" t="s">
        <v>2145</v>
      </c>
      <c r="C221" s="21" t="s">
        <v>1941</v>
      </c>
      <c r="D221" s="19" t="n">
        <v>86.85</v>
      </c>
      <c r="E221" s="23" t="n">
        <v>46296</v>
      </c>
    </row>
    <row r="222" customFormat="false" ht="15" hidden="false" customHeight="false" outlineLevel="0" collapsed="false">
      <c r="A222" s="21" t="s">
        <v>1719</v>
      </c>
      <c r="B222" s="21" t="s">
        <v>1720</v>
      </c>
      <c r="C222" s="21" t="s">
        <v>1452</v>
      </c>
      <c r="D222" s="19" t="n">
        <v>53</v>
      </c>
      <c r="E222" s="23" t="n">
        <v>46296</v>
      </c>
    </row>
    <row r="223" customFormat="false" ht="15" hidden="false" customHeight="false" outlineLevel="0" collapsed="false">
      <c r="A223" s="21" t="s">
        <v>1482</v>
      </c>
      <c r="B223" s="21" t="s">
        <v>1483</v>
      </c>
      <c r="C223" s="21" t="s">
        <v>1452</v>
      </c>
      <c r="D223" s="19" t="n">
        <v>59.11</v>
      </c>
      <c r="E223" s="23" t="n">
        <v>46296</v>
      </c>
    </row>
    <row r="224" customFormat="false" ht="15" hidden="false" customHeight="false" outlineLevel="0" collapsed="false">
      <c r="A224" s="21" t="s">
        <v>2176</v>
      </c>
      <c r="B224" s="21" t="s">
        <v>2177</v>
      </c>
      <c r="C224" s="21" t="s">
        <v>1941</v>
      </c>
      <c r="D224" s="19" t="n">
        <v>75.79</v>
      </c>
      <c r="E224" s="23" t="n">
        <v>46296</v>
      </c>
    </row>
    <row r="225" customFormat="false" ht="15" hidden="false" customHeight="false" outlineLevel="0" collapsed="false">
      <c r="A225" s="21" t="s">
        <v>1590</v>
      </c>
      <c r="B225" s="21" t="s">
        <v>1591</v>
      </c>
      <c r="C225" s="21" t="s">
        <v>1452</v>
      </c>
      <c r="D225" s="19" t="n">
        <v>12.42</v>
      </c>
      <c r="E225" s="23" t="n">
        <v>46296</v>
      </c>
    </row>
    <row r="226" customFormat="false" ht="15" hidden="false" customHeight="false" outlineLevel="0" collapsed="false">
      <c r="A226" s="21" t="s">
        <v>1915</v>
      </c>
      <c r="B226" s="21" t="s">
        <v>1916</v>
      </c>
      <c r="C226" s="21" t="s">
        <v>1452</v>
      </c>
      <c r="D226" s="19" t="n">
        <v>21.29</v>
      </c>
      <c r="E226" s="23" t="n">
        <v>46296</v>
      </c>
    </row>
    <row r="227" customFormat="false" ht="15" hidden="false" customHeight="false" outlineLevel="0" collapsed="false">
      <c r="A227" s="21" t="s">
        <v>1488</v>
      </c>
      <c r="B227" s="21" t="s">
        <v>1489</v>
      </c>
      <c r="C227" s="21" t="s">
        <v>1452</v>
      </c>
      <c r="D227" s="19" t="n">
        <v>18.76</v>
      </c>
      <c r="E227" s="23" t="n">
        <v>46296</v>
      </c>
    </row>
    <row r="228" customFormat="false" ht="15" hidden="false" customHeight="false" outlineLevel="0" collapsed="false">
      <c r="A228" s="21" t="s">
        <v>1982</v>
      </c>
      <c r="B228" s="21" t="s">
        <v>1983</v>
      </c>
      <c r="C228" s="21" t="s">
        <v>1941</v>
      </c>
      <c r="D228" s="19" t="n">
        <v>99.71</v>
      </c>
      <c r="E228" s="23" t="n">
        <v>46296</v>
      </c>
    </row>
    <row r="229" customFormat="false" ht="15" hidden="false" customHeight="false" outlineLevel="0" collapsed="false">
      <c r="A229" s="21" t="s">
        <v>1524</v>
      </c>
      <c r="B229" s="21" t="s">
        <v>1525</v>
      </c>
      <c r="C229" s="21" t="s">
        <v>1452</v>
      </c>
      <c r="D229" s="19" t="n">
        <v>33.11</v>
      </c>
      <c r="E229" s="23" t="n">
        <v>46296</v>
      </c>
    </row>
    <row r="230" customFormat="false" ht="15" hidden="false" customHeight="false" outlineLevel="0" collapsed="false">
      <c r="A230" s="21" t="s">
        <v>1683</v>
      </c>
      <c r="B230" s="21" t="s">
        <v>1684</v>
      </c>
      <c r="C230" s="21" t="s">
        <v>1452</v>
      </c>
      <c r="D230" s="19" t="n">
        <v>35.13</v>
      </c>
      <c r="E230" s="23" t="n">
        <v>46296</v>
      </c>
    </row>
    <row r="231" customFormat="false" ht="15" hidden="false" customHeight="false" outlineLevel="0" collapsed="false">
      <c r="A231" s="21" t="s">
        <v>2156</v>
      </c>
      <c r="B231" s="21" t="s">
        <v>2157</v>
      </c>
      <c r="C231" s="21" t="s">
        <v>1941</v>
      </c>
      <c r="D231" s="19" t="n">
        <v>85.26</v>
      </c>
      <c r="E231" s="23" t="n">
        <v>46296</v>
      </c>
    </row>
    <row r="232" customFormat="false" ht="15" hidden="false" customHeight="false" outlineLevel="0" collapsed="false">
      <c r="A232" s="21" t="s">
        <v>2056</v>
      </c>
      <c r="B232" s="21" t="s">
        <v>2057</v>
      </c>
      <c r="C232" s="21" t="s">
        <v>1941</v>
      </c>
      <c r="D232" s="19" t="n">
        <v>136.75</v>
      </c>
      <c r="E232" s="23" t="n">
        <v>46296</v>
      </c>
    </row>
    <row r="233" customFormat="false" ht="15" hidden="false" customHeight="false" outlineLevel="0" collapsed="false">
      <c r="A233" s="21" t="s">
        <v>2090</v>
      </c>
      <c r="B233" s="21" t="s">
        <v>2091</v>
      </c>
      <c r="C233" s="21" t="s">
        <v>1941</v>
      </c>
      <c r="D233" s="19" t="n">
        <v>102.32</v>
      </c>
      <c r="E233" s="23" t="n">
        <v>46296</v>
      </c>
    </row>
    <row r="234" customFormat="false" ht="15" hidden="false" customHeight="false" outlineLevel="0" collapsed="false">
      <c r="A234" s="21" t="s">
        <v>1530</v>
      </c>
      <c r="B234" s="21" t="s">
        <v>1531</v>
      </c>
      <c r="C234" s="21" t="s">
        <v>1452</v>
      </c>
      <c r="D234" s="19" t="n">
        <v>58.46</v>
      </c>
      <c r="E234" s="23" t="n">
        <v>46296</v>
      </c>
    </row>
    <row r="235" customFormat="false" ht="15" hidden="false" customHeight="false" outlineLevel="0" collapsed="false">
      <c r="A235" s="21" t="s">
        <v>2096</v>
      </c>
      <c r="B235" s="21" t="s">
        <v>2097</v>
      </c>
      <c r="C235" s="21" t="s">
        <v>1941</v>
      </c>
      <c r="D235" s="19" t="n">
        <v>100.01</v>
      </c>
      <c r="E235" s="23" t="n">
        <v>46296</v>
      </c>
    </row>
    <row r="236" customFormat="false" ht="15" hidden="false" customHeight="false" outlineLevel="0" collapsed="false">
      <c r="A236" s="21" t="s">
        <v>1701</v>
      </c>
      <c r="B236" s="21" t="s">
        <v>1702</v>
      </c>
      <c r="C236" s="21" t="s">
        <v>1452</v>
      </c>
      <c r="D236" s="19" t="n">
        <v>155.09</v>
      </c>
      <c r="E236" s="23" t="n">
        <v>46296</v>
      </c>
    </row>
    <row r="237" customFormat="false" ht="15" hidden="false" customHeight="false" outlineLevel="0" collapsed="false">
      <c r="A237" s="21" t="s">
        <v>1572</v>
      </c>
      <c r="B237" s="21" t="s">
        <v>1573</v>
      </c>
      <c r="C237" s="21" t="s">
        <v>1452</v>
      </c>
      <c r="D237" s="19" t="n">
        <v>166.06</v>
      </c>
      <c r="E237" s="23" t="n">
        <v>46296</v>
      </c>
    </row>
    <row r="238" customFormat="false" ht="15" hidden="false" customHeight="false" outlineLevel="0" collapsed="false">
      <c r="A238" s="21" t="s">
        <v>1570</v>
      </c>
      <c r="B238" s="21" t="s">
        <v>1571</v>
      </c>
      <c r="C238" s="21" t="s">
        <v>1452</v>
      </c>
      <c r="D238" s="19" t="n">
        <v>18.52</v>
      </c>
      <c r="E238" s="23" t="n">
        <v>46296</v>
      </c>
    </row>
    <row r="239" customFormat="false" ht="15" hidden="false" customHeight="false" outlineLevel="0" collapsed="false">
      <c r="A239" s="21" t="s">
        <v>1562</v>
      </c>
      <c r="B239" s="21" t="s">
        <v>1563</v>
      </c>
      <c r="C239" s="21" t="s">
        <v>1452</v>
      </c>
      <c r="D239" s="19" t="n">
        <v>50.25</v>
      </c>
      <c r="E239" s="23" t="n">
        <v>46296</v>
      </c>
    </row>
    <row r="240" customFormat="false" ht="15" hidden="false" customHeight="false" outlineLevel="0" collapsed="false">
      <c r="A240" s="21" t="s">
        <v>1662</v>
      </c>
      <c r="B240" s="21" t="s">
        <v>1663</v>
      </c>
      <c r="C240" s="21" t="s">
        <v>1452</v>
      </c>
      <c r="D240" s="19" t="n">
        <v>24.79</v>
      </c>
      <c r="E240" s="23" t="n">
        <v>46296</v>
      </c>
    </row>
    <row r="241" customFormat="false" ht="15" hidden="false" customHeight="false" outlineLevel="0" collapsed="false">
      <c r="A241" s="21" t="s">
        <v>2012</v>
      </c>
      <c r="B241" s="21" t="s">
        <v>2013</v>
      </c>
      <c r="C241" s="21" t="s">
        <v>1941</v>
      </c>
      <c r="D241" s="19" t="n">
        <v>64.18</v>
      </c>
      <c r="E241" s="23" t="n">
        <v>46296</v>
      </c>
    </row>
    <row r="242" customFormat="false" ht="15" hidden="false" customHeight="false" outlineLevel="0" collapsed="false">
      <c r="A242" s="21" t="s">
        <v>2098</v>
      </c>
      <c r="B242" s="21" t="s">
        <v>2099</v>
      </c>
      <c r="C242" s="21" t="s">
        <v>1941</v>
      </c>
      <c r="D242" s="19" t="n">
        <v>86.63</v>
      </c>
      <c r="E242" s="23" t="n">
        <v>46296</v>
      </c>
    </row>
    <row r="243" customFormat="false" ht="15" hidden="false" customHeight="false" outlineLevel="0" collapsed="false">
      <c r="A243" s="21" t="s">
        <v>4377</v>
      </c>
      <c r="B243" s="21" t="s">
        <v>4313</v>
      </c>
      <c r="C243" s="21"/>
      <c r="D243" s="19" t="n">
        <v>195.2</v>
      </c>
      <c r="E243" s="23" t="n">
        <v>46296</v>
      </c>
    </row>
    <row r="244" customFormat="false" ht="15" hidden="false" customHeight="false" outlineLevel="0" collapsed="false">
      <c r="A244" s="21" t="s">
        <v>1865</v>
      </c>
      <c r="B244" s="21" t="s">
        <v>1866</v>
      </c>
      <c r="C244" s="21" t="s">
        <v>1452</v>
      </c>
      <c r="D244" s="19" t="n">
        <v>38.76</v>
      </c>
      <c r="E244" s="23" t="n">
        <v>46296</v>
      </c>
    </row>
    <row r="245" customFormat="false" ht="15" hidden="false" customHeight="false" outlineLevel="0" collapsed="false">
      <c r="A245" s="21" t="s">
        <v>1674</v>
      </c>
      <c r="B245" s="21" t="s">
        <v>1675</v>
      </c>
      <c r="C245" s="21" t="s">
        <v>1452</v>
      </c>
      <c r="D245" s="19" t="n">
        <v>69.08</v>
      </c>
      <c r="E245" s="23" t="n">
        <v>46296</v>
      </c>
    </row>
    <row r="246" customFormat="false" ht="15" hidden="false" customHeight="false" outlineLevel="0" collapsed="false">
      <c r="A246" s="21" t="s">
        <v>1723</v>
      </c>
      <c r="B246" s="21" t="s">
        <v>1724</v>
      </c>
      <c r="C246" s="21" t="s">
        <v>1452</v>
      </c>
      <c r="D246" s="19" t="n">
        <v>42.37</v>
      </c>
      <c r="E246" s="23" t="n">
        <v>46296</v>
      </c>
    </row>
    <row r="247" customFormat="false" ht="15" hidden="false" customHeight="false" outlineLevel="0" collapsed="false">
      <c r="A247" s="21" t="s">
        <v>1558</v>
      </c>
      <c r="B247" s="21" t="s">
        <v>1559</v>
      </c>
      <c r="C247" s="21" t="s">
        <v>1452</v>
      </c>
      <c r="D247" s="19" t="n">
        <v>140.64</v>
      </c>
      <c r="E247" s="23" t="n">
        <v>46296</v>
      </c>
    </row>
    <row r="248" customFormat="false" ht="15" hidden="false" customHeight="false" outlineLevel="0" collapsed="false">
      <c r="A248" s="21" t="s">
        <v>2158</v>
      </c>
      <c r="B248" s="21" t="s">
        <v>2159</v>
      </c>
      <c r="C248" s="21" t="s">
        <v>1941</v>
      </c>
      <c r="D248" s="19" t="n">
        <v>31.18</v>
      </c>
      <c r="E248" s="23" t="n">
        <v>46296</v>
      </c>
    </row>
    <row r="249" customFormat="false" ht="15" hidden="false" customHeight="false" outlineLevel="0" collapsed="false">
      <c r="A249" s="21" t="s">
        <v>2092</v>
      </c>
      <c r="B249" s="21" t="s">
        <v>2093</v>
      </c>
      <c r="C249" s="21" t="s">
        <v>1941</v>
      </c>
      <c r="D249" s="19" t="n">
        <v>116.47</v>
      </c>
      <c r="E249" s="23" t="n">
        <v>46296</v>
      </c>
    </row>
    <row r="250" customFormat="false" ht="15" hidden="false" customHeight="false" outlineLevel="0" collapsed="false">
      <c r="A250" s="21" t="s">
        <v>1586</v>
      </c>
      <c r="B250" s="21" t="s">
        <v>1587</v>
      </c>
      <c r="C250" s="21" t="s">
        <v>1452</v>
      </c>
      <c r="D250" s="19" t="n">
        <v>36.63</v>
      </c>
      <c r="E250" s="23" t="n">
        <v>46296</v>
      </c>
    </row>
    <row r="251" customFormat="false" ht="15" hidden="false" customHeight="false" outlineLevel="0" collapsed="false">
      <c r="A251" s="21" t="s">
        <v>1793</v>
      </c>
      <c r="B251" s="21" t="s">
        <v>1794</v>
      </c>
      <c r="C251" s="21" t="s">
        <v>1452</v>
      </c>
      <c r="D251" s="19" t="n">
        <v>113.56</v>
      </c>
      <c r="E251" s="23" t="n">
        <v>46296</v>
      </c>
    </row>
    <row r="252" customFormat="false" ht="15" hidden="false" customHeight="false" outlineLevel="0" collapsed="false">
      <c r="A252" s="21" t="s">
        <v>2190</v>
      </c>
      <c r="B252" s="21" t="s">
        <v>2191</v>
      </c>
      <c r="C252" s="21" t="s">
        <v>1941</v>
      </c>
      <c r="D252" s="19" t="n">
        <v>54.01</v>
      </c>
      <c r="E252" s="23" t="n">
        <v>46296</v>
      </c>
    </row>
    <row r="253" customFormat="false" ht="15" hidden="false" customHeight="false" outlineLevel="0" collapsed="false">
      <c r="A253" s="21" t="s">
        <v>1761</v>
      </c>
      <c r="B253" s="21" t="s">
        <v>1762</v>
      </c>
      <c r="C253" s="21" t="s">
        <v>1452</v>
      </c>
      <c r="D253" s="19" t="n">
        <v>53.39</v>
      </c>
      <c r="E253" s="23" t="n">
        <v>46296</v>
      </c>
    </row>
    <row r="254" customFormat="false" ht="15" hidden="false" customHeight="false" outlineLevel="0" collapsed="false">
      <c r="A254" s="21" t="s">
        <v>1666</v>
      </c>
      <c r="B254" s="21" t="s">
        <v>1667</v>
      </c>
      <c r="C254" s="21" t="s">
        <v>1452</v>
      </c>
      <c r="D254" s="19" t="n">
        <v>113.88</v>
      </c>
      <c r="E254" s="23" t="n">
        <v>46296</v>
      </c>
    </row>
    <row r="255" customFormat="false" ht="15" hidden="false" customHeight="false" outlineLevel="0" collapsed="false">
      <c r="A255" s="21" t="s">
        <v>1745</v>
      </c>
      <c r="B255" s="21" t="s">
        <v>1746</v>
      </c>
      <c r="C255" s="21" t="s">
        <v>1452</v>
      </c>
      <c r="D255" s="19" t="n">
        <v>26.93</v>
      </c>
      <c r="E255" s="23" t="n">
        <v>46296</v>
      </c>
    </row>
    <row r="256" customFormat="false" ht="15" hidden="false" customHeight="false" outlineLevel="0" collapsed="false">
      <c r="A256" s="21" t="s">
        <v>2182</v>
      </c>
      <c r="B256" s="21" t="s">
        <v>2183</v>
      </c>
      <c r="C256" s="21" t="s">
        <v>1941</v>
      </c>
      <c r="D256" s="19" t="n">
        <v>70.21</v>
      </c>
      <c r="E256" s="23" t="n">
        <v>46296</v>
      </c>
    </row>
    <row r="257" customFormat="false" ht="15" hidden="false" customHeight="false" outlineLevel="0" collapsed="false">
      <c r="A257" s="21" t="s">
        <v>1610</v>
      </c>
      <c r="B257" s="21" t="s">
        <v>1611</v>
      </c>
      <c r="C257" s="21" t="s">
        <v>1452</v>
      </c>
      <c r="D257" s="19" t="n">
        <v>56.3</v>
      </c>
      <c r="E257" s="23" t="n">
        <v>46296</v>
      </c>
    </row>
    <row r="258" customFormat="false" ht="15" hidden="false" customHeight="false" outlineLevel="0" collapsed="false">
      <c r="A258" s="21" t="s">
        <v>2032</v>
      </c>
      <c r="B258" s="21" t="s">
        <v>2033</v>
      </c>
      <c r="C258" s="21" t="s">
        <v>1941</v>
      </c>
      <c r="D258" s="19" t="n">
        <v>69.84</v>
      </c>
      <c r="E258" s="23" t="n">
        <v>46296</v>
      </c>
    </row>
    <row r="259" customFormat="false" ht="15" hidden="false" customHeight="false" outlineLevel="0" collapsed="false">
      <c r="A259" s="21" t="s">
        <v>1454</v>
      </c>
      <c r="B259" s="21" t="s">
        <v>1455</v>
      </c>
      <c r="C259" s="21" t="s">
        <v>1452</v>
      </c>
      <c r="D259" s="19" t="n">
        <v>40.68</v>
      </c>
      <c r="E259" s="23" t="n">
        <v>46296</v>
      </c>
    </row>
    <row r="260" customFormat="false" ht="15" hidden="false" customHeight="false" outlineLevel="0" collapsed="false">
      <c r="A260" s="21" t="s">
        <v>1514</v>
      </c>
      <c r="B260" s="21" t="s">
        <v>1515</v>
      </c>
      <c r="C260" s="21" t="s">
        <v>1452</v>
      </c>
      <c r="D260" s="19" t="n">
        <v>29.17</v>
      </c>
      <c r="E260" s="23" t="n">
        <v>46296</v>
      </c>
    </row>
    <row r="261" customFormat="false" ht="15" hidden="false" customHeight="false" outlineLevel="0" collapsed="false">
      <c r="A261" s="21" t="s">
        <v>1695</v>
      </c>
      <c r="B261" s="21" t="s">
        <v>1696</v>
      </c>
      <c r="C261" s="21" t="s">
        <v>1452</v>
      </c>
      <c r="D261" s="19" t="n">
        <v>83.3</v>
      </c>
      <c r="E261" s="23" t="n">
        <v>46296</v>
      </c>
    </row>
    <row r="262" customFormat="false" ht="15" hidden="false" customHeight="false" outlineLevel="0" collapsed="false">
      <c r="A262" s="21" t="s">
        <v>1469</v>
      </c>
      <c r="B262" s="21" t="s">
        <v>1470</v>
      </c>
      <c r="C262" s="21" t="s">
        <v>1452</v>
      </c>
      <c r="D262" s="19" t="n">
        <v>66.04</v>
      </c>
      <c r="E262" s="23" t="n">
        <v>46296</v>
      </c>
    </row>
    <row r="263" customFormat="false" ht="15" hidden="false" customHeight="false" outlineLevel="0" collapsed="false">
      <c r="A263" s="21" t="s">
        <v>4378</v>
      </c>
      <c r="B263" s="21" t="s">
        <v>4347</v>
      </c>
      <c r="C263" s="21"/>
      <c r="D263" s="19" t="n">
        <v>186.84</v>
      </c>
      <c r="E263" s="23" t="n">
        <v>46296</v>
      </c>
    </row>
    <row r="264" customFormat="false" ht="15" hidden="false" customHeight="false" outlineLevel="0" collapsed="false">
      <c r="A264" s="21" t="s">
        <v>2142</v>
      </c>
      <c r="B264" s="21" t="s">
        <v>2143</v>
      </c>
      <c r="C264" s="21" t="s">
        <v>1941</v>
      </c>
      <c r="D264" s="19" t="n">
        <v>39.38</v>
      </c>
      <c r="E264" s="23" t="n">
        <v>46296</v>
      </c>
    </row>
    <row r="265" customFormat="false" ht="15" hidden="false" customHeight="false" outlineLevel="0" collapsed="false">
      <c r="A265" s="21" t="s">
        <v>2152</v>
      </c>
      <c r="B265" s="21" t="s">
        <v>2153</v>
      </c>
      <c r="C265" s="21" t="s">
        <v>1941</v>
      </c>
      <c r="D265" s="19" t="n">
        <v>58.29</v>
      </c>
      <c r="E265" s="23" t="n">
        <v>46296</v>
      </c>
    </row>
    <row r="266" customFormat="false" ht="15" hidden="false" customHeight="false" outlineLevel="0" collapsed="false">
      <c r="A266" s="21" t="s">
        <v>2184</v>
      </c>
      <c r="B266" s="21" t="s">
        <v>2185</v>
      </c>
      <c r="C266" s="21" t="s">
        <v>1941</v>
      </c>
      <c r="D266" s="19" t="n">
        <v>61.82</v>
      </c>
      <c r="E266" s="23" t="n">
        <v>46296</v>
      </c>
    </row>
    <row r="267" customFormat="false" ht="15" hidden="false" customHeight="false" outlineLevel="0" collapsed="false">
      <c r="A267" s="21" t="s">
        <v>1759</v>
      </c>
      <c r="B267" s="21" t="s">
        <v>1760</v>
      </c>
      <c r="C267" s="21" t="s">
        <v>1452</v>
      </c>
      <c r="D267" s="19" t="n">
        <v>19.4</v>
      </c>
      <c r="E267" s="23" t="n">
        <v>46296</v>
      </c>
    </row>
    <row r="268" customFormat="false" ht="15" hidden="false" customHeight="false" outlineLevel="0" collapsed="false">
      <c r="A268" s="21" t="s">
        <v>1540</v>
      </c>
      <c r="B268" s="21" t="s">
        <v>1541</v>
      </c>
      <c r="C268" s="21" t="s">
        <v>1452</v>
      </c>
      <c r="D268" s="19" t="n">
        <v>39.99</v>
      </c>
      <c r="E268" s="23" t="n">
        <v>46296</v>
      </c>
    </row>
    <row r="269" customFormat="false" ht="15" hidden="false" customHeight="false" outlineLevel="0" collapsed="false">
      <c r="A269" s="21" t="s">
        <v>1962</v>
      </c>
      <c r="B269" s="21" t="s">
        <v>1963</v>
      </c>
      <c r="C269" s="21" t="s">
        <v>1941</v>
      </c>
      <c r="D269" s="19" t="n">
        <v>63.05</v>
      </c>
      <c r="E269" s="23" t="n">
        <v>46296</v>
      </c>
    </row>
    <row r="270" customFormat="false" ht="15" hidden="false" customHeight="false" outlineLevel="0" collapsed="false">
      <c r="A270" s="21" t="s">
        <v>1660</v>
      </c>
      <c r="B270" s="21" t="s">
        <v>1661</v>
      </c>
      <c r="C270" s="21" t="s">
        <v>1452</v>
      </c>
      <c r="D270" s="19" t="n">
        <v>59.49</v>
      </c>
      <c r="E270" s="23" t="n">
        <v>46296</v>
      </c>
    </row>
    <row r="271" customFormat="false" ht="15" hidden="false" customHeight="false" outlineLevel="0" collapsed="false">
      <c r="A271" s="21" t="s">
        <v>1560</v>
      </c>
      <c r="B271" s="21" t="s">
        <v>1561</v>
      </c>
      <c r="C271" s="21" t="s">
        <v>1452</v>
      </c>
      <c r="D271" s="19" t="n">
        <v>47.68</v>
      </c>
      <c r="E271" s="23" t="n">
        <v>46296</v>
      </c>
    </row>
    <row r="272" customFormat="false" ht="15" hidden="false" customHeight="false" outlineLevel="0" collapsed="false">
      <c r="A272" s="21" t="s">
        <v>1921</v>
      </c>
      <c r="B272" s="21" t="s">
        <v>1922</v>
      </c>
      <c r="C272" s="21" t="s">
        <v>1452</v>
      </c>
      <c r="D272" s="19" t="n">
        <v>21.93</v>
      </c>
      <c r="E272" s="23" t="n">
        <v>46296</v>
      </c>
    </row>
    <row r="273" customFormat="false" ht="15" hidden="false" customHeight="false" outlineLevel="0" collapsed="false">
      <c r="A273" s="21" t="s">
        <v>1580</v>
      </c>
      <c r="B273" s="21" t="s">
        <v>1581</v>
      </c>
      <c r="C273" s="21" t="s">
        <v>1452</v>
      </c>
      <c r="D273" s="19" t="n">
        <v>14.4</v>
      </c>
      <c r="E273" s="23" t="n">
        <v>46296</v>
      </c>
    </row>
    <row r="274" customFormat="false" ht="15" hidden="false" customHeight="false" outlineLevel="0" collapsed="false">
      <c r="A274" s="21" t="s">
        <v>2038</v>
      </c>
      <c r="B274" s="21" t="s">
        <v>2039</v>
      </c>
      <c r="C274" s="21" t="s">
        <v>1941</v>
      </c>
      <c r="D274" s="19" t="n">
        <v>69.52</v>
      </c>
      <c r="E274" s="23" t="n">
        <v>46296</v>
      </c>
    </row>
    <row r="275" customFormat="false" ht="15" hidden="false" customHeight="false" outlineLevel="0" collapsed="false">
      <c r="A275" s="21" t="s">
        <v>1520</v>
      </c>
      <c r="B275" s="21" t="s">
        <v>1521</v>
      </c>
      <c r="C275" s="21" t="s">
        <v>1452</v>
      </c>
      <c r="D275" s="19" t="n">
        <v>19.48</v>
      </c>
      <c r="E275" s="23" t="n">
        <v>46296</v>
      </c>
    </row>
    <row r="276" customFormat="false" ht="15" hidden="false" customHeight="false" outlineLevel="0" collapsed="false">
      <c r="A276" s="21" t="s">
        <v>1783</v>
      </c>
      <c r="B276" s="21" t="s">
        <v>1784</v>
      </c>
      <c r="C276" s="21" t="s">
        <v>1452</v>
      </c>
      <c r="D276" s="19" t="n">
        <v>24.43</v>
      </c>
      <c r="E276" s="23" t="n">
        <v>46296</v>
      </c>
    </row>
    <row r="277" customFormat="false" ht="15" hidden="false" customHeight="false" outlineLevel="0" collapsed="false">
      <c r="A277" s="21" t="s">
        <v>2160</v>
      </c>
      <c r="B277" s="21" t="s">
        <v>2161</v>
      </c>
      <c r="C277" s="21" t="s">
        <v>1941</v>
      </c>
      <c r="D277" s="19" t="n">
        <v>77.91</v>
      </c>
      <c r="E277" s="23" t="n">
        <v>46296</v>
      </c>
    </row>
    <row r="278" customFormat="false" ht="15" hidden="false" customHeight="false" outlineLevel="0" collapsed="false">
      <c r="A278" s="21" t="s">
        <v>1821</v>
      </c>
      <c r="B278" s="21" t="s">
        <v>1822</v>
      </c>
      <c r="C278" s="21" t="s">
        <v>1452</v>
      </c>
      <c r="D278" s="19" t="n">
        <v>16.64</v>
      </c>
      <c r="E278" s="23" t="n">
        <v>46296</v>
      </c>
    </row>
    <row r="279" customFormat="false" ht="15" hidden="false" customHeight="false" outlineLevel="0" collapsed="false">
      <c r="A279" s="21" t="s">
        <v>1464</v>
      </c>
      <c r="B279" s="21" t="s">
        <v>1465</v>
      </c>
      <c r="C279" s="21" t="s">
        <v>1452</v>
      </c>
      <c r="D279" s="19" t="n">
        <v>16.9</v>
      </c>
      <c r="E279" s="23" t="n">
        <v>46296</v>
      </c>
    </row>
    <row r="280" customFormat="false" ht="15" hidden="false" customHeight="false" outlineLevel="0" collapsed="false">
      <c r="A280" s="21" t="s">
        <v>1637</v>
      </c>
      <c r="B280" s="21" t="s">
        <v>1638</v>
      </c>
      <c r="C280" s="21" t="s">
        <v>1452</v>
      </c>
      <c r="D280" s="19" t="n">
        <v>30.25</v>
      </c>
      <c r="E280" s="23" t="n">
        <v>46296</v>
      </c>
    </row>
    <row r="281" customFormat="false" ht="15" hidden="false" customHeight="false" outlineLevel="0" collapsed="false">
      <c r="A281" s="21" t="s">
        <v>2044</v>
      </c>
      <c r="B281" s="21" t="s">
        <v>2045</v>
      </c>
      <c r="C281" s="21" t="s">
        <v>1941</v>
      </c>
      <c r="D281" s="19" t="n">
        <v>33.65</v>
      </c>
      <c r="E281" s="23" t="n">
        <v>46296</v>
      </c>
    </row>
    <row r="282" customFormat="false" ht="15" hidden="false" customHeight="false" outlineLevel="0" collapsed="false">
      <c r="A282" s="21" t="s">
        <v>1462</v>
      </c>
      <c r="B282" s="21" t="s">
        <v>1463</v>
      </c>
      <c r="C282" s="21" t="s">
        <v>1452</v>
      </c>
      <c r="D282" s="19" t="n">
        <v>70.41</v>
      </c>
      <c r="E282" s="23" t="n">
        <v>46296</v>
      </c>
    </row>
    <row r="283" customFormat="false" ht="15" hidden="false" customHeight="false" outlineLevel="0" collapsed="false">
      <c r="A283" s="21" t="s">
        <v>1919</v>
      </c>
      <c r="B283" s="21" t="s">
        <v>1920</v>
      </c>
      <c r="C283" s="21" t="s">
        <v>1452</v>
      </c>
      <c r="D283" s="19" t="n">
        <v>31.23</v>
      </c>
      <c r="E283" s="23" t="n">
        <v>46296</v>
      </c>
    </row>
    <row r="284" customFormat="false" ht="15" hidden="false" customHeight="false" outlineLevel="0" collapsed="false">
      <c r="A284" s="21" t="s">
        <v>1988</v>
      </c>
      <c r="B284" s="21" t="s">
        <v>1989</v>
      </c>
      <c r="C284" s="21" t="s">
        <v>1941</v>
      </c>
      <c r="D284" s="19" t="n">
        <v>42.17</v>
      </c>
      <c r="E284" s="23" t="n">
        <v>46296</v>
      </c>
    </row>
    <row r="285" customFormat="false" ht="15" hidden="false" customHeight="false" outlineLevel="0" collapsed="false">
      <c r="A285" s="21" t="s">
        <v>2148</v>
      </c>
      <c r="B285" s="21" t="s">
        <v>2149</v>
      </c>
      <c r="C285" s="21" t="s">
        <v>1941</v>
      </c>
      <c r="D285" s="19" t="n">
        <v>31.55</v>
      </c>
      <c r="E285" s="23" t="n">
        <v>46296</v>
      </c>
    </row>
    <row r="286" customFormat="false" ht="15" hidden="false" customHeight="false" outlineLevel="0" collapsed="false">
      <c r="A286" s="21" t="s">
        <v>2060</v>
      </c>
      <c r="B286" s="21" t="s">
        <v>2061</v>
      </c>
      <c r="C286" s="21" t="s">
        <v>1941</v>
      </c>
      <c r="D286" s="19" t="n">
        <v>52.51</v>
      </c>
      <c r="E286" s="23" t="n">
        <v>46296</v>
      </c>
    </row>
    <row r="287" customFormat="false" ht="15" hidden="false" customHeight="false" outlineLevel="0" collapsed="false">
      <c r="A287" s="21" t="s">
        <v>1614</v>
      </c>
      <c r="B287" s="21" t="s">
        <v>1615</v>
      </c>
      <c r="C287" s="21" t="s">
        <v>1452</v>
      </c>
      <c r="D287" s="19" t="n">
        <v>14.38</v>
      </c>
      <c r="E287" s="23" t="n">
        <v>46296</v>
      </c>
    </row>
    <row r="288" customFormat="false" ht="15" hidden="false" customHeight="false" outlineLevel="0" collapsed="false">
      <c r="A288" s="21" t="s">
        <v>2154</v>
      </c>
      <c r="B288" s="21" t="s">
        <v>2155</v>
      </c>
      <c r="C288" s="21" t="s">
        <v>1941</v>
      </c>
      <c r="D288" s="19" t="n">
        <v>28.45</v>
      </c>
      <c r="E288" s="23" t="n">
        <v>46296</v>
      </c>
    </row>
    <row r="289" customFormat="false" ht="15" hidden="false" customHeight="false" outlineLevel="0" collapsed="false">
      <c r="A289" s="21" t="s">
        <v>2064</v>
      </c>
      <c r="B289" s="21" t="s">
        <v>2065</v>
      </c>
      <c r="C289" s="21" t="s">
        <v>1941</v>
      </c>
      <c r="D289" s="19" t="n">
        <v>51.66</v>
      </c>
      <c r="E289" s="23" t="n">
        <v>46296</v>
      </c>
    </row>
    <row r="290" customFormat="false" ht="15" hidden="false" customHeight="false" outlineLevel="0" collapsed="false">
      <c r="A290" s="21" t="s">
        <v>1532</v>
      </c>
      <c r="B290" s="21" t="s">
        <v>1533</v>
      </c>
      <c r="C290" s="21" t="s">
        <v>1452</v>
      </c>
      <c r="D290" s="19" t="n">
        <v>15.77</v>
      </c>
      <c r="E290" s="23" t="n">
        <v>46296</v>
      </c>
    </row>
    <row r="291" customFormat="false" ht="15" hidden="false" customHeight="false" outlineLevel="0" collapsed="false">
      <c r="A291" s="21" t="s">
        <v>1857</v>
      </c>
      <c r="B291" s="21" t="s">
        <v>1858</v>
      </c>
      <c r="C291" s="21" t="s">
        <v>1452</v>
      </c>
      <c r="D291" s="19" t="n">
        <v>14.25</v>
      </c>
      <c r="E291" s="23" t="n">
        <v>46296</v>
      </c>
    </row>
    <row r="292" customFormat="false" ht="15" hidden="false" customHeight="false" outlineLevel="0" collapsed="false">
      <c r="A292" s="21" t="s">
        <v>2180</v>
      </c>
      <c r="B292" s="21" t="s">
        <v>2181</v>
      </c>
      <c r="C292" s="21" t="s">
        <v>1941</v>
      </c>
      <c r="D292" s="19" t="n">
        <v>110.43</v>
      </c>
      <c r="E292" s="23" t="n">
        <v>46296</v>
      </c>
    </row>
    <row r="293" customFormat="false" ht="15" hidden="false" customHeight="false" outlineLevel="0" collapsed="false">
      <c r="A293" s="21" t="s">
        <v>1707</v>
      </c>
      <c r="B293" s="21" t="s">
        <v>1708</v>
      </c>
      <c r="C293" s="21" t="s">
        <v>1452</v>
      </c>
      <c r="D293" s="19" t="n">
        <v>39.32</v>
      </c>
      <c r="E293" s="23" t="n">
        <v>46296</v>
      </c>
    </row>
    <row r="294" customFormat="false" ht="15" hidden="false" customHeight="false" outlineLevel="0" collapsed="false">
      <c r="A294" s="21" t="s">
        <v>1633</v>
      </c>
      <c r="B294" s="21" t="s">
        <v>1634</v>
      </c>
      <c r="C294" s="21" t="s">
        <v>1452</v>
      </c>
      <c r="D294" s="19" t="n">
        <v>54.81</v>
      </c>
      <c r="E294" s="23" t="n">
        <v>46296</v>
      </c>
    </row>
    <row r="295" customFormat="false" ht="15" hidden="false" customHeight="false" outlineLevel="0" collapsed="false">
      <c r="A295" s="21" t="s">
        <v>1566</v>
      </c>
      <c r="B295" s="21" t="s">
        <v>1567</v>
      </c>
      <c r="C295" s="21" t="s">
        <v>1452</v>
      </c>
      <c r="D295" s="19" t="n">
        <v>81.3</v>
      </c>
      <c r="E295" s="23" t="n">
        <v>46296</v>
      </c>
    </row>
    <row r="296" customFormat="false" ht="15" hidden="false" customHeight="false" outlineLevel="0" collapsed="false">
      <c r="A296" s="21" t="s">
        <v>1831</v>
      </c>
      <c r="B296" s="21" t="s">
        <v>1832</v>
      </c>
      <c r="C296" s="21" t="s">
        <v>1452</v>
      </c>
      <c r="D296" s="19" t="n">
        <v>35.03</v>
      </c>
      <c r="E296" s="23" t="n">
        <v>46296</v>
      </c>
    </row>
    <row r="297" customFormat="false" ht="15" hidden="false" customHeight="false" outlineLevel="0" collapsed="false">
      <c r="A297" s="21" t="s">
        <v>1751</v>
      </c>
      <c r="B297" s="21" t="s">
        <v>1752</v>
      </c>
      <c r="C297" s="21" t="s">
        <v>1452</v>
      </c>
      <c r="D297" s="19" t="n">
        <v>50.08</v>
      </c>
      <c r="E297" s="23" t="n">
        <v>46296</v>
      </c>
    </row>
    <row r="298" customFormat="false" ht="15" hidden="false" customHeight="false" outlineLevel="0" collapsed="false">
      <c r="A298" s="21" t="s">
        <v>4379</v>
      </c>
      <c r="B298" s="21" t="s">
        <v>4307</v>
      </c>
      <c r="C298" s="21"/>
      <c r="D298" s="19" t="n">
        <v>266.62</v>
      </c>
      <c r="E298" s="23" t="n">
        <v>46296</v>
      </c>
    </row>
    <row r="299" customFormat="false" ht="15" hidden="false" customHeight="false" outlineLevel="0" collapsed="false">
      <c r="A299" s="21" t="s">
        <v>1450</v>
      </c>
      <c r="B299" s="21" t="s">
        <v>1451</v>
      </c>
      <c r="C299" s="21" t="s">
        <v>1452</v>
      </c>
      <c r="D299" s="19" t="n">
        <v>61.62</v>
      </c>
      <c r="E299" s="23" t="n">
        <v>46296</v>
      </c>
    </row>
    <row r="300" customFormat="false" ht="15" hidden="false" customHeight="false" outlineLevel="0" collapsed="false">
      <c r="A300" s="21" t="s">
        <v>1956</v>
      </c>
      <c r="B300" s="21" t="s">
        <v>1957</v>
      </c>
      <c r="C300" s="21" t="s">
        <v>1941</v>
      </c>
      <c r="D300" s="19" t="n">
        <v>136.56</v>
      </c>
      <c r="E300" s="23" t="n">
        <v>46296</v>
      </c>
    </row>
    <row r="301" customFormat="false" ht="15" hidden="false" customHeight="false" outlineLevel="0" collapsed="false">
      <c r="A301" s="21" t="s">
        <v>1705</v>
      </c>
      <c r="B301" s="21" t="s">
        <v>1706</v>
      </c>
      <c r="C301" s="21" t="s">
        <v>1452</v>
      </c>
      <c r="D301" s="19" t="n">
        <v>58</v>
      </c>
      <c r="E301" s="23" t="n">
        <v>46296</v>
      </c>
    </row>
    <row r="302" customFormat="false" ht="15" hidden="false" customHeight="false" outlineLevel="0" collapsed="false">
      <c r="A302" s="21" t="s">
        <v>1923</v>
      </c>
      <c r="B302" s="21" t="s">
        <v>1924</v>
      </c>
      <c r="C302" s="21" t="s">
        <v>1452</v>
      </c>
      <c r="D302" s="19" t="n">
        <v>22.17</v>
      </c>
      <c r="E302" s="23" t="n">
        <v>46296</v>
      </c>
    </row>
    <row r="303" customFormat="false" ht="15" hidden="false" customHeight="false" outlineLevel="0" collapsed="false">
      <c r="A303" s="21" t="s">
        <v>1484</v>
      </c>
      <c r="B303" s="21" t="s">
        <v>1485</v>
      </c>
      <c r="C303" s="21" t="s">
        <v>1452</v>
      </c>
      <c r="D303" s="19" t="n">
        <v>18.63</v>
      </c>
      <c r="E303" s="23" t="n">
        <v>46296</v>
      </c>
    </row>
    <row r="304" customFormat="false" ht="15" hidden="false" customHeight="false" outlineLevel="0" collapsed="false">
      <c r="A304" s="21" t="s">
        <v>2010</v>
      </c>
      <c r="B304" s="21" t="s">
        <v>2011</v>
      </c>
      <c r="C304" s="21" t="s">
        <v>1941</v>
      </c>
      <c r="D304" s="19" t="n">
        <v>43.78</v>
      </c>
      <c r="E304" s="23" t="n">
        <v>46296</v>
      </c>
    </row>
    <row r="305" customFormat="false" ht="15" hidden="false" customHeight="false" outlineLevel="0" collapsed="false">
      <c r="A305" s="21" t="s">
        <v>1775</v>
      </c>
      <c r="B305" s="21" t="s">
        <v>1776</v>
      </c>
      <c r="C305" s="21" t="s">
        <v>1452</v>
      </c>
      <c r="D305" s="19" t="n">
        <v>45.39</v>
      </c>
      <c r="E305" s="23" t="n">
        <v>46296</v>
      </c>
    </row>
    <row r="306" customFormat="false" ht="15" hidden="false" customHeight="false" outlineLevel="0" collapsed="false">
      <c r="A306" s="21" t="s">
        <v>2068</v>
      </c>
      <c r="B306" s="21" t="s">
        <v>2069</v>
      </c>
      <c r="C306" s="21" t="s">
        <v>1941</v>
      </c>
      <c r="D306" s="19" t="n">
        <v>67.55</v>
      </c>
      <c r="E306" s="23" t="n">
        <v>46296</v>
      </c>
    </row>
    <row r="307" customFormat="false" ht="15" hidden="false" customHeight="false" outlineLevel="0" collapsed="false">
      <c r="A307" s="21" t="s">
        <v>2128</v>
      </c>
      <c r="B307" s="21" t="s">
        <v>2129</v>
      </c>
      <c r="C307" s="21" t="s">
        <v>1941</v>
      </c>
      <c r="D307" s="19" t="n">
        <v>59.95</v>
      </c>
      <c r="E307" s="23" t="n">
        <v>46296</v>
      </c>
    </row>
    <row r="308" customFormat="false" ht="15" hidden="false" customHeight="false" outlineLevel="0" collapsed="false">
      <c r="A308" s="21" t="s">
        <v>1891</v>
      </c>
      <c r="B308" s="21" t="s">
        <v>1892</v>
      </c>
      <c r="C308" s="21" t="s">
        <v>1452</v>
      </c>
      <c r="D308" s="19" t="n">
        <v>52.95</v>
      </c>
      <c r="E308" s="23" t="n">
        <v>46296</v>
      </c>
    </row>
    <row r="309" customFormat="false" ht="15" hidden="false" customHeight="false" outlineLevel="0" collapsed="false">
      <c r="A309" s="21" t="s">
        <v>2140</v>
      </c>
      <c r="B309" s="21" t="s">
        <v>2141</v>
      </c>
      <c r="C309" s="21" t="s">
        <v>1941</v>
      </c>
      <c r="D309" s="19" t="n">
        <v>85.65</v>
      </c>
      <c r="E309" s="23" t="n">
        <v>46296</v>
      </c>
    </row>
    <row r="310" customFormat="false" ht="15" hidden="false" customHeight="false" outlineLevel="0" collapsed="false">
      <c r="A310" s="21" t="s">
        <v>1779</v>
      </c>
      <c r="B310" s="21" t="s">
        <v>1780</v>
      </c>
      <c r="C310" s="21" t="s">
        <v>1452</v>
      </c>
      <c r="D310" s="19" t="n">
        <v>62.52</v>
      </c>
      <c r="E310" s="23" t="n">
        <v>46296</v>
      </c>
    </row>
    <row r="311" customFormat="false" ht="15" hidden="false" customHeight="false" outlineLevel="0" collapsed="false">
      <c r="A311" s="21" t="s">
        <v>1837</v>
      </c>
      <c r="B311" s="21" t="s">
        <v>1838</v>
      </c>
      <c r="C311" s="21" t="s">
        <v>1452</v>
      </c>
      <c r="D311" s="19" t="n">
        <v>98.12</v>
      </c>
      <c r="E311" s="23" t="n">
        <v>46296</v>
      </c>
    </row>
    <row r="312" customFormat="false" ht="15" hidden="false" customHeight="false" outlineLevel="0" collapsed="false">
      <c r="A312" s="21" t="s">
        <v>1933</v>
      </c>
      <c r="B312" s="21" t="s">
        <v>1934</v>
      </c>
      <c r="C312" s="21" t="s">
        <v>1452</v>
      </c>
      <c r="D312" s="19" t="n">
        <v>15.92</v>
      </c>
      <c r="E312" s="23" t="n">
        <v>46296</v>
      </c>
    </row>
    <row r="313" customFormat="false" ht="15" hidden="false" customHeight="false" outlineLevel="0" collapsed="false">
      <c r="A313" s="21" t="s">
        <v>1473</v>
      </c>
      <c r="B313" s="21" t="s">
        <v>1474</v>
      </c>
      <c r="C313" s="21" t="s">
        <v>1452</v>
      </c>
      <c r="D313" s="19" t="n">
        <v>65.7</v>
      </c>
      <c r="E313" s="23" t="n">
        <v>46296</v>
      </c>
    </row>
    <row r="314" customFormat="false" ht="15" hidden="false" customHeight="false" outlineLevel="0" collapsed="false">
      <c r="A314" s="21" t="s">
        <v>2004</v>
      </c>
      <c r="B314" s="21" t="s">
        <v>2005</v>
      </c>
      <c r="C314" s="21" t="s">
        <v>1941</v>
      </c>
      <c r="D314" s="19" t="n">
        <v>24.81</v>
      </c>
      <c r="E314" s="23" t="n">
        <v>46296</v>
      </c>
    </row>
    <row r="315" customFormat="false" ht="15" hidden="false" customHeight="false" outlineLevel="0" collapsed="false">
      <c r="A315" s="21" t="s">
        <v>1931</v>
      </c>
      <c r="B315" s="21" t="s">
        <v>1932</v>
      </c>
      <c r="C315" s="21" t="s">
        <v>1452</v>
      </c>
      <c r="D315" s="19" t="n">
        <v>97.23</v>
      </c>
      <c r="E315" s="23" t="n">
        <v>46296</v>
      </c>
    </row>
    <row r="316" customFormat="false" ht="15" hidden="false" customHeight="false" outlineLevel="0" collapsed="false">
      <c r="A316" s="21" t="s">
        <v>4380</v>
      </c>
      <c r="B316" s="21" t="s">
        <v>1900</v>
      </c>
      <c r="C316" s="21" t="s">
        <v>1452</v>
      </c>
      <c r="D316" s="19" t="n">
        <v>47.39</v>
      </c>
      <c r="E316" s="23" t="n">
        <v>46296</v>
      </c>
    </row>
    <row r="317" customFormat="false" ht="15" hidden="false" customHeight="false" outlineLevel="0" collapsed="false">
      <c r="A317" s="21" t="s">
        <v>1554</v>
      </c>
      <c r="B317" s="21" t="s">
        <v>1555</v>
      </c>
      <c r="C317" s="21" t="s">
        <v>1452</v>
      </c>
      <c r="D317" s="19" t="n">
        <v>19.3</v>
      </c>
      <c r="E317" s="23" t="n">
        <v>46296</v>
      </c>
    </row>
    <row r="318" customFormat="false" ht="15" hidden="false" customHeight="false" outlineLevel="0" collapsed="false">
      <c r="A318" s="21" t="s">
        <v>1835</v>
      </c>
      <c r="B318" s="21" t="s">
        <v>1836</v>
      </c>
      <c r="C318" s="21" t="s">
        <v>1452</v>
      </c>
      <c r="D318" s="19" t="n">
        <v>101.16</v>
      </c>
      <c r="E318" s="23" t="n">
        <v>46296</v>
      </c>
    </row>
    <row r="319" customFormat="false" ht="15" hidden="false" customHeight="false" outlineLevel="0" collapsed="false">
      <c r="A319" s="21" t="s">
        <v>1935</v>
      </c>
      <c r="B319" s="21" t="s">
        <v>1936</v>
      </c>
      <c r="C319" s="21" t="s">
        <v>1452</v>
      </c>
      <c r="D319" s="19" t="n">
        <v>13.67</v>
      </c>
      <c r="E319" s="23" t="n">
        <v>46296</v>
      </c>
    </row>
    <row r="320" customFormat="false" ht="15" hidden="false" customHeight="false" outlineLevel="0" collapsed="false">
      <c r="A320" s="21" t="s">
        <v>1976</v>
      </c>
      <c r="B320" s="21" t="s">
        <v>1977</v>
      </c>
      <c r="C320" s="21" t="s">
        <v>1941</v>
      </c>
      <c r="D320" s="19" t="n">
        <v>69.38</v>
      </c>
      <c r="E320" s="23" t="n">
        <v>46296</v>
      </c>
    </row>
    <row r="321" customFormat="false" ht="15" hidden="false" customHeight="false" outlineLevel="0" collapsed="false">
      <c r="A321" s="21" t="s">
        <v>1895</v>
      </c>
      <c r="B321" s="21" t="s">
        <v>1896</v>
      </c>
      <c r="C321" s="21" t="s">
        <v>1452</v>
      </c>
      <c r="D321" s="19" t="n">
        <v>25.39</v>
      </c>
      <c r="E321" s="23" t="n">
        <v>46296</v>
      </c>
    </row>
    <row r="322" customFormat="false" ht="15" hidden="false" customHeight="false" outlineLevel="0" collapsed="false">
      <c r="A322" s="21" t="s">
        <v>1948</v>
      </c>
      <c r="B322" s="21" t="s">
        <v>1949</v>
      </c>
      <c r="C322" s="21" t="s">
        <v>1941</v>
      </c>
      <c r="D322" s="19" t="n">
        <v>50.62</v>
      </c>
      <c r="E322" s="23" t="n">
        <v>46296</v>
      </c>
    </row>
    <row r="323" customFormat="false" ht="15" hidden="false" customHeight="false" outlineLevel="0" collapsed="false">
      <c r="A323" s="21" t="s">
        <v>1795</v>
      </c>
      <c r="B323" s="21" t="s">
        <v>1796</v>
      </c>
      <c r="C323" s="21" t="s">
        <v>1452</v>
      </c>
      <c r="D323" s="19" t="n">
        <v>38.07</v>
      </c>
      <c r="E323" s="23" t="n">
        <v>46296</v>
      </c>
    </row>
    <row r="324" customFormat="false" ht="15" hidden="false" customHeight="false" outlineLevel="0" collapsed="false">
      <c r="A324" s="21" t="s">
        <v>1582</v>
      </c>
      <c r="B324" s="21" t="s">
        <v>1583</v>
      </c>
      <c r="C324" s="21" t="s">
        <v>1452</v>
      </c>
      <c r="D324" s="19" t="n">
        <v>16.41</v>
      </c>
      <c r="E324" s="23" t="n">
        <v>46296</v>
      </c>
    </row>
    <row r="325" customFormat="false" ht="15" hidden="false" customHeight="false" outlineLevel="0" collapsed="false">
      <c r="A325" s="21" t="s">
        <v>2104</v>
      </c>
      <c r="B325" s="21" t="s">
        <v>2105</v>
      </c>
      <c r="C325" s="21" t="s">
        <v>1941</v>
      </c>
      <c r="D325" s="19" t="n">
        <v>66.45</v>
      </c>
      <c r="E325" s="23" t="n">
        <v>46296</v>
      </c>
    </row>
    <row r="326" customFormat="false" ht="15" hidden="false" customHeight="false" outlineLevel="0" collapsed="false">
      <c r="A326" s="21" t="s">
        <v>1713</v>
      </c>
      <c r="B326" s="21" t="s">
        <v>1714</v>
      </c>
      <c r="C326" s="21" t="s">
        <v>1452</v>
      </c>
      <c r="D326" s="19" t="n">
        <v>73.1</v>
      </c>
      <c r="E326" s="23" t="n">
        <v>46296</v>
      </c>
    </row>
    <row r="327" customFormat="false" ht="15" hidden="false" customHeight="false" outlineLevel="0" collapsed="false">
      <c r="A327" s="21" t="s">
        <v>1703</v>
      </c>
      <c r="B327" s="21" t="s">
        <v>1704</v>
      </c>
      <c r="C327" s="21" t="s">
        <v>1452</v>
      </c>
      <c r="D327" s="19" t="n">
        <v>56.21</v>
      </c>
      <c r="E327" s="23" t="n">
        <v>46296</v>
      </c>
    </row>
    <row r="328" customFormat="false" ht="15" hidden="false" customHeight="false" outlineLevel="0" collapsed="false">
      <c r="A328" s="21" t="s">
        <v>1576</v>
      </c>
      <c r="B328" s="21" t="s">
        <v>1577</v>
      </c>
      <c r="C328" s="21" t="s">
        <v>1452</v>
      </c>
      <c r="D328" s="19" t="n">
        <v>82.82</v>
      </c>
      <c r="E328" s="23" t="n">
        <v>46296</v>
      </c>
    </row>
    <row r="329" customFormat="false" ht="15" hidden="false" customHeight="false" outlineLevel="0" collapsed="false">
      <c r="A329" s="21" t="s">
        <v>1512</v>
      </c>
      <c r="B329" s="21" t="s">
        <v>1513</v>
      </c>
      <c r="C329" s="21" t="s">
        <v>1452</v>
      </c>
      <c r="D329" s="19" t="n">
        <v>43.35</v>
      </c>
      <c r="E329" s="23" t="n">
        <v>46296</v>
      </c>
    </row>
    <row r="330" customFormat="false" ht="15" hidden="false" customHeight="false" outlineLevel="0" collapsed="false">
      <c r="A330" s="21" t="s">
        <v>1966</v>
      </c>
      <c r="B330" s="21" t="s">
        <v>1967</v>
      </c>
      <c r="C330" s="21" t="s">
        <v>1941</v>
      </c>
      <c r="D330" s="19" t="n">
        <v>53.67</v>
      </c>
      <c r="E330" s="23" t="n">
        <v>46296</v>
      </c>
    </row>
    <row r="331" customFormat="false" ht="15" hidden="false" customHeight="false" outlineLevel="0" collapsed="false">
      <c r="A331" s="21" t="s">
        <v>1747</v>
      </c>
      <c r="B331" s="21" t="s">
        <v>1748</v>
      </c>
      <c r="C331" s="21" t="s">
        <v>1452</v>
      </c>
      <c r="D331" s="19" t="n">
        <v>16.77</v>
      </c>
      <c r="E331" s="23" t="n">
        <v>46296</v>
      </c>
    </row>
    <row r="332" customFormat="false" ht="15" hidden="false" customHeight="false" outlineLevel="0" collapsed="false">
      <c r="A332" s="21" t="s">
        <v>1767</v>
      </c>
      <c r="B332" s="21" t="s">
        <v>1768</v>
      </c>
      <c r="C332" s="21" t="s">
        <v>1452</v>
      </c>
      <c r="D332" s="19" t="n">
        <v>24.71</v>
      </c>
      <c r="E332" s="23" t="n">
        <v>46296</v>
      </c>
    </row>
    <row r="333" customFormat="false" ht="15" hidden="false" customHeight="false" outlineLevel="0" collapsed="false">
      <c r="A333" s="21" t="s">
        <v>1729</v>
      </c>
      <c r="B333" s="21" t="s">
        <v>1730</v>
      </c>
      <c r="C333" s="21" t="s">
        <v>1452</v>
      </c>
      <c r="D333" s="19" t="n">
        <v>32.8</v>
      </c>
      <c r="E333" s="23" t="n">
        <v>46296</v>
      </c>
    </row>
    <row r="334" customFormat="false" ht="15" hidden="false" customHeight="false" outlineLevel="0" collapsed="false">
      <c r="A334" s="21" t="s">
        <v>2006</v>
      </c>
      <c r="B334" s="21" t="s">
        <v>2007</v>
      </c>
      <c r="C334" s="21" t="s">
        <v>1941</v>
      </c>
      <c r="D334" s="19" t="n">
        <v>64.95</v>
      </c>
      <c r="E334" s="23" t="n">
        <v>46296</v>
      </c>
    </row>
    <row r="335" customFormat="false" ht="15" hidden="false" customHeight="false" outlineLevel="0" collapsed="false">
      <c r="A335" s="21" t="s">
        <v>1621</v>
      </c>
      <c r="B335" s="21" t="s">
        <v>1622</v>
      </c>
      <c r="C335" s="21" t="s">
        <v>1452</v>
      </c>
      <c r="D335" s="19" t="n">
        <v>10.37</v>
      </c>
      <c r="E335" s="23" t="n">
        <v>46296</v>
      </c>
    </row>
    <row r="336" customFormat="false" ht="15" hidden="false" customHeight="false" outlineLevel="0" collapsed="false">
      <c r="A336" s="21" t="s">
        <v>1534</v>
      </c>
      <c r="B336" s="21" t="s">
        <v>1535</v>
      </c>
      <c r="C336" s="21" t="s">
        <v>1452</v>
      </c>
      <c r="D336" s="19" t="n">
        <v>53.81</v>
      </c>
      <c r="E336" s="23" t="n">
        <v>46296</v>
      </c>
    </row>
    <row r="337" customFormat="false" ht="15" hidden="false" customHeight="false" outlineLevel="0" collapsed="false">
      <c r="A337" s="21" t="s">
        <v>1950</v>
      </c>
      <c r="B337" s="21" t="s">
        <v>1951</v>
      </c>
      <c r="C337" s="21" t="s">
        <v>1941</v>
      </c>
      <c r="D337" s="19" t="n">
        <v>68.23</v>
      </c>
      <c r="E337" s="23" t="n">
        <v>46296</v>
      </c>
    </row>
    <row r="338" customFormat="false" ht="15" hidden="false" customHeight="false" outlineLevel="0" collapsed="false">
      <c r="A338" s="21" t="s">
        <v>1839</v>
      </c>
      <c r="B338" s="21" t="s">
        <v>1840</v>
      </c>
      <c r="C338" s="21" t="s">
        <v>1452</v>
      </c>
      <c r="D338" s="19" t="n">
        <v>33.2</v>
      </c>
      <c r="E338" s="23" t="n">
        <v>46296</v>
      </c>
    </row>
    <row r="339" customFormat="false" ht="15" hidden="false" customHeight="false" outlineLevel="0" collapsed="false">
      <c r="A339" s="21" t="s">
        <v>1574</v>
      </c>
      <c r="B339" s="21" t="s">
        <v>1575</v>
      </c>
      <c r="C339" s="21" t="s">
        <v>1452</v>
      </c>
      <c r="D339" s="19" t="n">
        <v>35.21</v>
      </c>
      <c r="E339" s="23" t="n">
        <v>46296</v>
      </c>
    </row>
    <row r="340" customFormat="false" ht="15" hidden="false" customHeight="false" outlineLevel="0" collapsed="false">
      <c r="A340" s="21" t="s">
        <v>1980</v>
      </c>
      <c r="B340" s="21" t="s">
        <v>1981</v>
      </c>
      <c r="C340" s="21" t="s">
        <v>1941</v>
      </c>
      <c r="D340" s="19" t="n">
        <v>32.89</v>
      </c>
      <c r="E340" s="23" t="n">
        <v>46296</v>
      </c>
    </row>
    <row r="341" customFormat="false" ht="15" hidden="false" customHeight="false" outlineLevel="0" collapsed="false">
      <c r="A341" s="21" t="s">
        <v>1863</v>
      </c>
      <c r="B341" s="21" t="s">
        <v>1864</v>
      </c>
      <c r="C341" s="21" t="s">
        <v>1452</v>
      </c>
      <c r="D341" s="19" t="n">
        <v>60.42</v>
      </c>
      <c r="E341" s="23" t="n">
        <v>46296</v>
      </c>
    </row>
    <row r="342" customFormat="false" ht="15" hidden="false" customHeight="false" outlineLevel="0" collapsed="false">
      <c r="A342" s="21" t="s">
        <v>1817</v>
      </c>
      <c r="B342" s="21" t="s">
        <v>1818</v>
      </c>
      <c r="C342" s="21" t="s">
        <v>1452</v>
      </c>
      <c r="D342" s="19" t="n">
        <v>19.34</v>
      </c>
      <c r="E342" s="23" t="n">
        <v>46296</v>
      </c>
    </row>
    <row r="343" customFormat="false" ht="15" hidden="false" customHeight="false" outlineLevel="0" collapsed="false">
      <c r="A343" s="21" t="s">
        <v>1927</v>
      </c>
      <c r="B343" s="21" t="s">
        <v>1928</v>
      </c>
      <c r="C343" s="21" t="s">
        <v>1452</v>
      </c>
      <c r="D343" s="19" t="n">
        <v>52.56</v>
      </c>
      <c r="E343" s="23" t="n">
        <v>46296</v>
      </c>
    </row>
    <row r="344" customFormat="false" ht="15" hidden="false" customHeight="false" outlineLevel="0" collapsed="false">
      <c r="A344" s="21" t="s">
        <v>4381</v>
      </c>
      <c r="B344" s="21" t="s">
        <v>1870</v>
      </c>
      <c r="C344" s="21" t="s">
        <v>1452</v>
      </c>
      <c r="D344" s="19" t="n">
        <v>22.9</v>
      </c>
      <c r="E344" s="23" t="n">
        <v>46296</v>
      </c>
    </row>
    <row r="345" customFormat="false" ht="15" hidden="false" customHeight="false" outlineLevel="0" collapsed="false">
      <c r="A345" s="21" t="s">
        <v>2030</v>
      </c>
      <c r="B345" s="21" t="s">
        <v>2031</v>
      </c>
      <c r="C345" s="21" t="s">
        <v>1941</v>
      </c>
      <c r="D345" s="19" t="n">
        <v>77.78</v>
      </c>
      <c r="E345" s="23" t="n">
        <v>46296</v>
      </c>
    </row>
    <row r="346" customFormat="false" ht="15" hidden="false" customHeight="false" outlineLevel="0" collapsed="false">
      <c r="A346" s="21" t="s">
        <v>2082</v>
      </c>
      <c r="B346" s="21" t="s">
        <v>2083</v>
      </c>
      <c r="C346" s="21" t="s">
        <v>1941</v>
      </c>
      <c r="D346" s="19" t="n">
        <v>128.46</v>
      </c>
      <c r="E346" s="23" t="n">
        <v>46296</v>
      </c>
    </row>
    <row r="347" customFormat="false" ht="15" hidden="false" customHeight="false" outlineLevel="0" collapsed="false">
      <c r="A347" s="21" t="s">
        <v>4382</v>
      </c>
      <c r="B347" s="21" t="s">
        <v>4319</v>
      </c>
      <c r="C347" s="21"/>
      <c r="D347" s="19" t="n">
        <v>157.44</v>
      </c>
      <c r="E347" s="23" t="n">
        <v>46296</v>
      </c>
    </row>
    <row r="348" customFormat="false" ht="15" hidden="false" customHeight="false" outlineLevel="0" collapsed="false">
      <c r="A348" s="21" t="s">
        <v>4383</v>
      </c>
      <c r="B348" s="21" t="s">
        <v>4310</v>
      </c>
      <c r="C348" s="21"/>
      <c r="D348" s="19" t="n">
        <v>165.13</v>
      </c>
      <c r="E348" s="23" t="n">
        <v>46296</v>
      </c>
    </row>
    <row r="349" customFormat="false" ht="15" hidden="false" customHeight="false" outlineLevel="0" collapsed="false">
      <c r="A349" s="21" t="s">
        <v>4384</v>
      </c>
      <c r="B349" s="21" t="s">
        <v>4332</v>
      </c>
      <c r="C349" s="21"/>
      <c r="D349" s="19" t="n">
        <v>206.46</v>
      </c>
      <c r="E349" s="23" t="n">
        <v>46296</v>
      </c>
    </row>
    <row r="350" customFormat="false" ht="15" hidden="false" customHeight="false" outlineLevel="0" collapsed="false">
      <c r="A350" s="21" t="s">
        <v>1813</v>
      </c>
      <c r="B350" s="21" t="s">
        <v>1814</v>
      </c>
      <c r="C350" s="21" t="s">
        <v>1452</v>
      </c>
      <c r="D350" s="19" t="n">
        <v>85.84</v>
      </c>
      <c r="E350" s="23" t="n">
        <v>46296</v>
      </c>
    </row>
    <row r="351" customFormat="false" ht="15" hidden="false" customHeight="false" outlineLevel="0" collapsed="false">
      <c r="A351" s="21" t="s">
        <v>2042</v>
      </c>
      <c r="B351" s="21" t="s">
        <v>2043</v>
      </c>
      <c r="C351" s="21" t="s">
        <v>1941</v>
      </c>
      <c r="D351" s="19" t="n">
        <v>62.93</v>
      </c>
      <c r="E351" s="23" t="n">
        <v>46296</v>
      </c>
    </row>
    <row r="352" customFormat="false" ht="15" hidden="false" customHeight="false" outlineLevel="0" collapsed="false">
      <c r="A352" s="21" t="s">
        <v>1809</v>
      </c>
      <c r="B352" s="21" t="s">
        <v>1810</v>
      </c>
      <c r="C352" s="21" t="s">
        <v>1452</v>
      </c>
      <c r="D352" s="19" t="n">
        <v>67.91</v>
      </c>
      <c r="E352" s="23" t="n">
        <v>46296</v>
      </c>
    </row>
    <row r="353" customFormat="false" ht="15" hidden="false" customHeight="false" outlineLevel="0" collapsed="false">
      <c r="A353" s="21" t="s">
        <v>1556</v>
      </c>
      <c r="B353" s="21" t="s">
        <v>1557</v>
      </c>
      <c r="C353" s="21" t="s">
        <v>1452</v>
      </c>
      <c r="D353" s="19" t="n">
        <v>46.94</v>
      </c>
      <c r="E353" s="23" t="n">
        <v>46296</v>
      </c>
    </row>
    <row r="354" customFormat="false" ht="15" hidden="false" customHeight="false" outlineLevel="0" collapsed="false">
      <c r="A354" s="21" t="s">
        <v>2134</v>
      </c>
      <c r="B354" s="21" t="s">
        <v>2135</v>
      </c>
      <c r="C354" s="21" t="s">
        <v>1941</v>
      </c>
      <c r="D354" s="19" t="n">
        <v>26.04</v>
      </c>
      <c r="E354" s="23" t="n">
        <v>46296</v>
      </c>
    </row>
    <row r="355" customFormat="false" ht="15" hidden="false" customHeight="false" outlineLevel="0" collapsed="false">
      <c r="A355" s="21" t="s">
        <v>2074</v>
      </c>
      <c r="B355" s="21" t="s">
        <v>2075</v>
      </c>
      <c r="C355" s="21" t="s">
        <v>1941</v>
      </c>
      <c r="D355" s="19" t="n">
        <v>55.43</v>
      </c>
      <c r="E355" s="23" t="n">
        <v>46296</v>
      </c>
    </row>
    <row r="356" customFormat="false" ht="15" hidden="false" customHeight="false" outlineLevel="0" collapsed="false">
      <c r="A356" s="21" t="s">
        <v>1709</v>
      </c>
      <c r="B356" s="21" t="s">
        <v>1710</v>
      </c>
      <c r="C356" s="21" t="s">
        <v>1452</v>
      </c>
      <c r="D356" s="19" t="n">
        <v>38.49</v>
      </c>
      <c r="E356" s="23" t="n">
        <v>46296</v>
      </c>
    </row>
    <row r="357" customFormat="false" ht="15" hidden="false" customHeight="false" outlineLevel="0" collapsed="false">
      <c r="A357" s="21" t="s">
        <v>1739</v>
      </c>
      <c r="B357" s="21" t="s">
        <v>1740</v>
      </c>
      <c r="C357" s="21" t="s">
        <v>1452</v>
      </c>
      <c r="D357" s="19" t="n">
        <v>22.44</v>
      </c>
      <c r="E357" s="23" t="n">
        <v>46296</v>
      </c>
    </row>
    <row r="358" customFormat="false" ht="15" hidden="false" customHeight="false" outlineLevel="0" collapsed="false">
      <c r="A358" s="21" t="s">
        <v>1978</v>
      </c>
      <c r="B358" s="21" t="s">
        <v>1979</v>
      </c>
      <c r="C358" s="21" t="s">
        <v>1941</v>
      </c>
      <c r="D358" s="19" t="n">
        <v>102.07</v>
      </c>
      <c r="E358" s="23" t="n">
        <v>46296</v>
      </c>
    </row>
    <row r="359" customFormat="false" ht="15" hidden="false" customHeight="false" outlineLevel="0" collapsed="false">
      <c r="A359" s="21" t="s">
        <v>1497</v>
      </c>
      <c r="B359" s="21" t="s">
        <v>1498</v>
      </c>
      <c r="C359" s="21" t="s">
        <v>1452</v>
      </c>
      <c r="D359" s="19" t="n">
        <v>22.39</v>
      </c>
      <c r="E359" s="23" t="n">
        <v>46296</v>
      </c>
    </row>
    <row r="360" customFormat="false" ht="15" hidden="false" customHeight="false" outlineLevel="0" collapsed="false">
      <c r="A360" s="21" t="s">
        <v>1907</v>
      </c>
      <c r="B360" s="21" t="s">
        <v>1908</v>
      </c>
      <c r="C360" s="21" t="s">
        <v>1452</v>
      </c>
      <c r="D360" s="19" t="n">
        <v>28.77</v>
      </c>
      <c r="E360" s="23" t="n">
        <v>46296</v>
      </c>
    </row>
    <row r="361" customFormat="false" ht="15" hidden="false" customHeight="false" outlineLevel="0" collapsed="false">
      <c r="A361" s="21" t="s">
        <v>2120</v>
      </c>
      <c r="B361" s="21" t="s">
        <v>2121</v>
      </c>
      <c r="C361" s="21" t="s">
        <v>1941</v>
      </c>
      <c r="D361" s="19" t="n">
        <v>60.69</v>
      </c>
      <c r="E361" s="23" t="n">
        <v>46296</v>
      </c>
    </row>
    <row r="362" customFormat="false" ht="15" hidden="false" customHeight="false" outlineLevel="0" collapsed="false">
      <c r="A362" s="21" t="s">
        <v>1616</v>
      </c>
      <c r="B362" s="21" t="s">
        <v>1617</v>
      </c>
      <c r="C362" s="21" t="s">
        <v>1452</v>
      </c>
      <c r="D362" s="19" t="n">
        <v>96.5</v>
      </c>
      <c r="E362" s="23" t="n">
        <v>46296</v>
      </c>
    </row>
    <row r="363" customFormat="false" ht="15" hidden="false" customHeight="false" outlineLevel="0" collapsed="false">
      <c r="A363" s="21" t="s">
        <v>1631</v>
      </c>
      <c r="B363" s="21" t="s">
        <v>1632</v>
      </c>
      <c r="C363" s="21" t="s">
        <v>1452</v>
      </c>
      <c r="D363" s="19" t="n">
        <v>46.23</v>
      </c>
      <c r="E363" s="23" t="n">
        <v>46296</v>
      </c>
    </row>
    <row r="364" customFormat="false" ht="15" hidden="false" customHeight="false" outlineLevel="0" collapsed="false">
      <c r="A364" s="21" t="s">
        <v>4385</v>
      </c>
      <c r="B364" s="21" t="s">
        <v>4305</v>
      </c>
      <c r="C364" s="21"/>
      <c r="D364" s="19" t="n">
        <v>292.16</v>
      </c>
      <c r="E364" s="23" t="n">
        <v>46296</v>
      </c>
    </row>
    <row r="365" customFormat="false" ht="15" hidden="false" customHeight="false" outlineLevel="0" collapsed="false">
      <c r="A365" s="21" t="s">
        <v>2014</v>
      </c>
      <c r="B365" s="21" t="s">
        <v>2015</v>
      </c>
      <c r="C365" s="21" t="s">
        <v>1941</v>
      </c>
      <c r="D365" s="19" t="n">
        <v>81.94</v>
      </c>
      <c r="E365" s="23" t="n">
        <v>46296</v>
      </c>
    </row>
    <row r="366" customFormat="false" ht="15" hidden="false" customHeight="false" outlineLevel="0" collapsed="false">
      <c r="A366" s="21" t="s">
        <v>1676</v>
      </c>
      <c r="B366" s="21" t="s">
        <v>1677</v>
      </c>
      <c r="C366" s="21" t="s">
        <v>1452</v>
      </c>
      <c r="D366" s="19" t="n">
        <v>36.29</v>
      </c>
      <c r="E366" s="23" t="n">
        <v>46296</v>
      </c>
    </row>
    <row r="367" customFormat="false" ht="15" hidden="false" customHeight="false" outlineLevel="0" collapsed="false">
      <c r="A367" s="21" t="s">
        <v>2058</v>
      </c>
      <c r="B367" s="21" t="s">
        <v>2059</v>
      </c>
      <c r="C367" s="21" t="s">
        <v>1941</v>
      </c>
      <c r="D367" s="19" t="n">
        <v>21.43</v>
      </c>
      <c r="E367" s="23" t="n">
        <v>46296</v>
      </c>
    </row>
    <row r="368" customFormat="false" ht="15" hidden="false" customHeight="false" outlineLevel="0" collapsed="false">
      <c r="A368" s="21" t="s">
        <v>1789</v>
      </c>
      <c r="B368" s="21" t="s">
        <v>1790</v>
      </c>
      <c r="C368" s="21" t="s">
        <v>1452</v>
      </c>
      <c r="D368" s="19" t="n">
        <v>22.03</v>
      </c>
      <c r="E368" s="23" t="n">
        <v>46296</v>
      </c>
    </row>
    <row r="369" customFormat="false" ht="15" hidden="false" customHeight="false" outlineLevel="0" collapsed="false">
      <c r="A369" s="21" t="s">
        <v>1781</v>
      </c>
      <c r="B369" s="21" t="s">
        <v>1782</v>
      </c>
      <c r="C369" s="21" t="s">
        <v>1452</v>
      </c>
      <c r="D369" s="19" t="n">
        <v>12.02</v>
      </c>
      <c r="E369" s="23" t="n">
        <v>46296</v>
      </c>
    </row>
    <row r="370" customFormat="false" ht="15" hidden="false" customHeight="false" outlineLevel="0" collapsed="false">
      <c r="A370" s="21" t="s">
        <v>1501</v>
      </c>
      <c r="B370" s="21" t="s">
        <v>1502</v>
      </c>
      <c r="C370" s="21" t="s">
        <v>1452</v>
      </c>
      <c r="D370" s="19" t="n">
        <v>41.91</v>
      </c>
      <c r="E370" s="23" t="n">
        <v>46296</v>
      </c>
    </row>
    <row r="371" customFormat="false" ht="15" hidden="false" customHeight="false" outlineLevel="0" collapsed="false">
      <c r="A371" s="21" t="s">
        <v>1990</v>
      </c>
      <c r="B371" s="21" t="s">
        <v>1991</v>
      </c>
      <c r="C371" s="21" t="s">
        <v>1941</v>
      </c>
      <c r="D371" s="19" t="n">
        <v>45.29</v>
      </c>
      <c r="E371" s="23" t="n">
        <v>46296</v>
      </c>
    </row>
    <row r="372" customFormat="false" ht="15" hidden="false" customHeight="false" outlineLevel="0" collapsed="false">
      <c r="A372" s="21" t="s">
        <v>2048</v>
      </c>
      <c r="B372" s="21" t="s">
        <v>2049</v>
      </c>
      <c r="C372" s="21" t="s">
        <v>1941</v>
      </c>
      <c r="D372" s="19" t="n">
        <v>39.32</v>
      </c>
      <c r="E372" s="23" t="n">
        <v>46296</v>
      </c>
    </row>
    <row r="373" customFormat="false" ht="15" hidden="false" customHeight="false" outlineLevel="0" collapsed="false">
      <c r="A373" s="21" t="s">
        <v>1548</v>
      </c>
      <c r="B373" s="21" t="s">
        <v>1549</v>
      </c>
      <c r="C373" s="21" t="s">
        <v>1452</v>
      </c>
      <c r="D373" s="19" t="n">
        <v>16.18</v>
      </c>
      <c r="E373" s="23" t="n">
        <v>46296</v>
      </c>
    </row>
    <row r="374" customFormat="false" ht="15" hidden="false" customHeight="false" outlineLevel="0" collapsed="false">
      <c r="A374" s="21" t="s">
        <v>1937</v>
      </c>
      <c r="B374" s="21" t="s">
        <v>1938</v>
      </c>
      <c r="C374" s="21" t="s">
        <v>1452</v>
      </c>
      <c r="D374" s="19" t="n">
        <v>28.01</v>
      </c>
      <c r="E374" s="23" t="n">
        <v>46296</v>
      </c>
    </row>
    <row r="375" customFormat="false" ht="15" hidden="false" customHeight="false" outlineLevel="0" collapsed="false">
      <c r="A375" s="21" t="s">
        <v>4386</v>
      </c>
      <c r="B375" s="21" t="s">
        <v>4353</v>
      </c>
      <c r="C375" s="21"/>
      <c r="D375" s="19" t="n">
        <v>81.11</v>
      </c>
      <c r="E375" s="23" t="n">
        <v>46296</v>
      </c>
    </row>
    <row r="376" customFormat="false" ht="15" hidden="false" customHeight="false" outlineLevel="0" collapsed="false">
      <c r="A376" s="21" t="s">
        <v>1925</v>
      </c>
      <c r="B376" s="21" t="s">
        <v>1926</v>
      </c>
      <c r="C376" s="21" t="s">
        <v>1452</v>
      </c>
      <c r="D376" s="19" t="n">
        <v>26.28</v>
      </c>
      <c r="E376" s="23" t="n">
        <v>46296</v>
      </c>
    </row>
    <row r="377" customFormat="false" ht="15" hidden="false" customHeight="false" outlineLevel="0" collapsed="false">
      <c r="A377" s="21" t="s">
        <v>1612</v>
      </c>
      <c r="B377" s="21" t="s">
        <v>1613</v>
      </c>
      <c r="C377" s="21" t="s">
        <v>1452</v>
      </c>
      <c r="D377" s="19" t="n">
        <v>28.64</v>
      </c>
      <c r="E377" s="23" t="n">
        <v>46296</v>
      </c>
    </row>
    <row r="378" customFormat="false" ht="15" hidden="false" customHeight="false" outlineLevel="0" collapsed="false">
      <c r="A378" s="21" t="s">
        <v>1803</v>
      </c>
      <c r="B378" s="21" t="s">
        <v>1804</v>
      </c>
      <c r="C378" s="21" t="s">
        <v>1452</v>
      </c>
      <c r="D378" s="19" t="n">
        <v>21.54</v>
      </c>
      <c r="E378" s="23" t="n">
        <v>46296</v>
      </c>
    </row>
    <row r="379" customFormat="false" ht="15" hidden="false" customHeight="false" outlineLevel="0" collapsed="false">
      <c r="A379" s="21" t="s">
        <v>1749</v>
      </c>
      <c r="B379" s="21" t="s">
        <v>1750</v>
      </c>
      <c r="C379" s="21" t="s">
        <v>1452</v>
      </c>
      <c r="D379" s="19" t="n">
        <v>39.48</v>
      </c>
      <c r="E379" s="23" t="n">
        <v>46296</v>
      </c>
    </row>
    <row r="380" customFormat="false" ht="15" hidden="false" customHeight="false" outlineLevel="0" collapsed="false">
      <c r="A380" s="21" t="s">
        <v>1668</v>
      </c>
      <c r="B380" s="21" t="s">
        <v>1669</v>
      </c>
      <c r="C380" s="21" t="s">
        <v>1452</v>
      </c>
      <c r="D380" s="19" t="n">
        <v>167.76</v>
      </c>
      <c r="E380" s="23" t="n">
        <v>46296</v>
      </c>
    </row>
    <row r="381" customFormat="false" ht="15" hidden="false" customHeight="false" outlineLevel="0" collapsed="false">
      <c r="A381" s="21" t="s">
        <v>1490</v>
      </c>
      <c r="B381" s="21" t="s">
        <v>1491</v>
      </c>
      <c r="C381" s="21" t="s">
        <v>1452</v>
      </c>
      <c r="D381" s="19" t="n">
        <v>34.9</v>
      </c>
      <c r="E381" s="23" t="n">
        <v>46296</v>
      </c>
    </row>
    <row r="382" customFormat="false" ht="15" hidden="false" customHeight="false" outlineLevel="0" collapsed="false">
      <c r="A382" s="21" t="s">
        <v>1656</v>
      </c>
      <c r="B382" s="21" t="s">
        <v>1657</v>
      </c>
      <c r="C382" s="21" t="s">
        <v>1452</v>
      </c>
      <c r="D382" s="19" t="n">
        <v>81.23</v>
      </c>
      <c r="E382" s="23" t="n">
        <v>46296</v>
      </c>
    </row>
    <row r="383" customFormat="false" ht="15" hidden="false" customHeight="false" outlineLevel="0" collapsed="false">
      <c r="A383" s="21" t="s">
        <v>2168</v>
      </c>
      <c r="B383" s="21" t="s">
        <v>2169</v>
      </c>
      <c r="C383" s="21" t="s">
        <v>1941</v>
      </c>
      <c r="D383" s="19" t="n">
        <v>55</v>
      </c>
      <c r="E383" s="23" t="n">
        <v>46296</v>
      </c>
    </row>
    <row r="384" customFormat="false" ht="15" hidden="false" customHeight="false" outlineLevel="0" collapsed="false">
      <c r="A384" s="21" t="s">
        <v>1849</v>
      </c>
      <c r="B384" s="21" t="s">
        <v>1850</v>
      </c>
      <c r="C384" s="21" t="s">
        <v>1452</v>
      </c>
      <c r="D384" s="19" t="n">
        <v>11.65</v>
      </c>
      <c r="E384" s="23" t="n">
        <v>46296</v>
      </c>
    </row>
    <row r="385" customFormat="false" ht="15" hidden="false" customHeight="false" outlineLevel="0" collapsed="false">
      <c r="A385" s="21" t="s">
        <v>1518</v>
      </c>
      <c r="B385" s="21" t="s">
        <v>1519</v>
      </c>
      <c r="C385" s="21" t="s">
        <v>1452</v>
      </c>
      <c r="D385" s="19" t="n">
        <v>15.81</v>
      </c>
      <c r="E385" s="23" t="n">
        <v>46296</v>
      </c>
    </row>
    <row r="386" customFormat="false" ht="15" hidden="false" customHeight="false" outlineLevel="0" collapsed="false">
      <c r="A386" s="21" t="s">
        <v>2108</v>
      </c>
      <c r="B386" s="21" t="s">
        <v>2109</v>
      </c>
      <c r="C386" s="21" t="s">
        <v>1941</v>
      </c>
      <c r="D386" s="19" t="n">
        <v>45.42</v>
      </c>
      <c r="E386" s="23" t="n">
        <v>46296</v>
      </c>
    </row>
  </sheetData>
  <autoFilter ref="A1:E38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3"/>
  </cols>
  <sheetData>
    <row r="1" customFormat="false" ht="31.5" hidden="false" customHeight="true" outlineLevel="0" collapsed="false">
      <c r="A1" s="20" t="s">
        <v>82</v>
      </c>
      <c r="B1" s="20" t="s">
        <v>83</v>
      </c>
      <c r="C1" s="20" t="s">
        <v>84</v>
      </c>
      <c r="D1" s="20" t="s">
        <v>4296</v>
      </c>
      <c r="E1" s="20" t="s">
        <v>4297</v>
      </c>
    </row>
    <row r="2" customFormat="false" ht="15" hidden="false" customHeight="false" outlineLevel="0" collapsed="false">
      <c r="A2" s="21" t="s">
        <v>2450</v>
      </c>
      <c r="B2" s="21" t="s">
        <v>2451</v>
      </c>
      <c r="C2" s="21" t="s">
        <v>2202</v>
      </c>
      <c r="D2" s="19" t="n">
        <v>16.42</v>
      </c>
      <c r="E2" s="23" t="n">
        <v>46296</v>
      </c>
    </row>
    <row r="3" customFormat="false" ht="15" hidden="false" customHeight="false" outlineLevel="0" collapsed="false">
      <c r="A3" s="21" t="s">
        <v>2634</v>
      </c>
      <c r="B3" s="21" t="s">
        <v>2635</v>
      </c>
      <c r="C3" s="21" t="s">
        <v>2587</v>
      </c>
      <c r="D3" s="19" t="n">
        <v>3.05</v>
      </c>
      <c r="E3" s="23" t="n">
        <v>46296</v>
      </c>
    </row>
    <row r="4" customFormat="false" ht="15" hidden="false" customHeight="false" outlineLevel="0" collapsed="false">
      <c r="A4" s="21" t="s">
        <v>2543</v>
      </c>
      <c r="B4" s="21" t="s">
        <v>2544</v>
      </c>
      <c r="C4" s="21" t="s">
        <v>2466</v>
      </c>
      <c r="D4" s="19" t="n">
        <v>16.56</v>
      </c>
      <c r="E4" s="23" t="n">
        <v>46296</v>
      </c>
    </row>
    <row r="5" customFormat="false" ht="15" hidden="false" customHeight="false" outlineLevel="0" collapsed="false">
      <c r="A5" s="21" t="s">
        <v>2319</v>
      </c>
      <c r="B5" s="21" t="s">
        <v>2320</v>
      </c>
      <c r="C5" s="21" t="s">
        <v>2202</v>
      </c>
      <c r="D5" s="19" t="n">
        <v>31.55</v>
      </c>
      <c r="E5" s="23" t="n">
        <v>46296</v>
      </c>
    </row>
    <row r="6" customFormat="false" ht="15" hidden="false" customHeight="false" outlineLevel="0" collapsed="false">
      <c r="A6" s="21" t="s">
        <v>4387</v>
      </c>
      <c r="B6" s="21" t="s">
        <v>2835</v>
      </c>
      <c r="C6" s="21" t="s">
        <v>2748</v>
      </c>
      <c r="D6" s="19" t="n">
        <v>3.24</v>
      </c>
      <c r="E6" s="23" t="n">
        <v>46296</v>
      </c>
    </row>
    <row r="7" customFormat="false" ht="15" hidden="false" customHeight="false" outlineLevel="0" collapsed="false">
      <c r="A7" s="21" t="s">
        <v>2904</v>
      </c>
      <c r="B7" s="21" t="s">
        <v>2905</v>
      </c>
      <c r="C7" s="21" t="s">
        <v>2748</v>
      </c>
      <c r="D7" s="19" t="n">
        <v>10.42</v>
      </c>
      <c r="E7" s="23" t="n">
        <v>46296</v>
      </c>
    </row>
    <row r="8" customFormat="false" ht="15" hidden="false" customHeight="false" outlineLevel="0" collapsed="false">
      <c r="A8" s="21" t="s">
        <v>2254</v>
      </c>
      <c r="B8" s="21" t="s">
        <v>2255</v>
      </c>
      <c r="C8" s="21" t="s">
        <v>2202</v>
      </c>
      <c r="D8" s="19" t="n">
        <v>75.19</v>
      </c>
      <c r="E8" s="23" t="n">
        <v>46296</v>
      </c>
    </row>
    <row r="9" customFormat="false" ht="15" hidden="false" customHeight="false" outlineLevel="0" collapsed="false">
      <c r="A9" s="21" t="s">
        <v>2527</v>
      </c>
      <c r="B9" s="21" t="s">
        <v>2528</v>
      </c>
      <c r="C9" s="21" t="s">
        <v>2466</v>
      </c>
      <c r="D9" s="19" t="n">
        <v>69.89</v>
      </c>
      <c r="E9" s="23" t="n">
        <v>46296</v>
      </c>
    </row>
    <row r="10" customFormat="false" ht="15" hidden="false" customHeight="false" outlineLevel="0" collapsed="false">
      <c r="A10" s="21" t="s">
        <v>2808</v>
      </c>
      <c r="B10" s="21" t="s">
        <v>2809</v>
      </c>
      <c r="C10" s="21" t="s">
        <v>2748</v>
      </c>
      <c r="D10" s="19" t="n">
        <v>15.34</v>
      </c>
      <c r="E10" s="23" t="n">
        <v>46296</v>
      </c>
    </row>
    <row r="11" customFormat="false" ht="15" hidden="false" customHeight="false" outlineLevel="0" collapsed="false">
      <c r="A11" s="21" t="s">
        <v>2477</v>
      </c>
      <c r="B11" s="21" t="s">
        <v>2478</v>
      </c>
      <c r="C11" s="21" t="s">
        <v>2466</v>
      </c>
      <c r="D11" s="19" t="n">
        <v>117.05</v>
      </c>
      <c r="E11" s="23" t="n">
        <v>46296</v>
      </c>
    </row>
    <row r="12" customFormat="false" ht="15" hidden="false" customHeight="false" outlineLevel="0" collapsed="false">
      <c r="A12" s="21" t="s">
        <v>2382</v>
      </c>
      <c r="B12" s="21" t="s">
        <v>2383</v>
      </c>
      <c r="C12" s="21" t="s">
        <v>2202</v>
      </c>
      <c r="D12" s="19" t="n">
        <v>4.43</v>
      </c>
      <c r="E12" s="23" t="n">
        <v>46296</v>
      </c>
    </row>
    <row r="13" customFormat="false" ht="15" hidden="false" customHeight="false" outlineLevel="0" collapsed="false">
      <c r="A13" s="21" t="s">
        <v>4388</v>
      </c>
      <c r="B13" s="21" t="s">
        <v>2931</v>
      </c>
      <c r="C13" s="21" t="s">
        <v>2748</v>
      </c>
      <c r="D13" s="19" t="n">
        <v>9.33</v>
      </c>
      <c r="E13" s="23" t="n">
        <v>46296</v>
      </c>
    </row>
    <row r="14" customFormat="false" ht="15" hidden="false" customHeight="false" outlineLevel="0" collapsed="false">
      <c r="A14" s="21" t="s">
        <v>4389</v>
      </c>
      <c r="B14" s="21" t="s">
        <v>4353</v>
      </c>
      <c r="C14" s="21"/>
      <c r="D14" s="19" t="n">
        <v>22.34</v>
      </c>
      <c r="E14" s="23" t="n">
        <v>46296</v>
      </c>
    </row>
    <row r="15" customFormat="false" ht="15" hidden="false" customHeight="false" outlineLevel="0" collapsed="false">
      <c r="A15" s="21" t="s">
        <v>2337</v>
      </c>
      <c r="B15" s="21" t="s">
        <v>2338</v>
      </c>
      <c r="C15" s="21" t="s">
        <v>2202</v>
      </c>
      <c r="D15" s="19" t="n">
        <v>3.45</v>
      </c>
      <c r="E15" s="23" t="n">
        <v>46296</v>
      </c>
    </row>
    <row r="16" customFormat="false" ht="15" hidden="false" customHeight="false" outlineLevel="0" collapsed="false">
      <c r="A16" s="21" t="s">
        <v>2541</v>
      </c>
      <c r="B16" s="21" t="s">
        <v>2542</v>
      </c>
      <c r="C16" s="21" t="s">
        <v>2466</v>
      </c>
      <c r="D16" s="19" t="n">
        <v>70.38</v>
      </c>
      <c r="E16" s="23" t="n">
        <v>46296</v>
      </c>
    </row>
    <row r="17" customFormat="false" ht="15" hidden="false" customHeight="false" outlineLevel="0" collapsed="false">
      <c r="A17" s="21" t="s">
        <v>2774</v>
      </c>
      <c r="B17" s="21" t="s">
        <v>2775</v>
      </c>
      <c r="C17" s="21" t="s">
        <v>2748</v>
      </c>
      <c r="D17" s="19" t="n">
        <v>3.24</v>
      </c>
      <c r="E17" s="23" t="n">
        <v>46296</v>
      </c>
    </row>
    <row r="18" customFormat="false" ht="15" hidden="false" customHeight="false" outlineLevel="0" collapsed="false">
      <c r="A18" s="21" t="s">
        <v>2349</v>
      </c>
      <c r="B18" s="21" t="s">
        <v>2350</v>
      </c>
      <c r="C18" s="21" t="s">
        <v>2202</v>
      </c>
      <c r="D18" s="19" t="n">
        <v>27.97</v>
      </c>
      <c r="E18" s="23" t="n">
        <v>46296</v>
      </c>
    </row>
    <row r="19" customFormat="false" ht="15" hidden="false" customHeight="false" outlineLevel="0" collapsed="false">
      <c r="A19" s="21" t="s">
        <v>2345</v>
      </c>
      <c r="B19" s="21" t="s">
        <v>2346</v>
      </c>
      <c r="C19" s="21" t="s">
        <v>2202</v>
      </c>
      <c r="D19" s="19" t="n">
        <v>52.17</v>
      </c>
      <c r="E19" s="23" t="n">
        <v>46296</v>
      </c>
    </row>
    <row r="20" customFormat="false" ht="15" hidden="false" customHeight="false" outlineLevel="0" collapsed="false">
      <c r="A20" s="21" t="s">
        <v>2840</v>
      </c>
      <c r="B20" s="21" t="s">
        <v>2841</v>
      </c>
      <c r="C20" s="21" t="s">
        <v>2748</v>
      </c>
      <c r="D20" s="19" t="n">
        <v>2.58</v>
      </c>
      <c r="E20" s="23" t="n">
        <v>46296</v>
      </c>
    </row>
    <row r="21" customFormat="false" ht="15" hidden="false" customHeight="false" outlineLevel="0" collapsed="false">
      <c r="A21" s="21" t="s">
        <v>2535</v>
      </c>
      <c r="B21" s="21" t="s">
        <v>2536</v>
      </c>
      <c r="C21" s="21" t="s">
        <v>2466</v>
      </c>
      <c r="D21" s="19" t="n">
        <v>22.66</v>
      </c>
      <c r="E21" s="23" t="n">
        <v>46296</v>
      </c>
    </row>
    <row r="22" customFormat="false" ht="15" hidden="false" customHeight="false" outlineLevel="0" collapsed="false">
      <c r="A22" s="21" t="s">
        <v>2796</v>
      </c>
      <c r="B22" s="21" t="s">
        <v>2797</v>
      </c>
      <c r="C22" s="21" t="s">
        <v>2748</v>
      </c>
      <c r="D22" s="19" t="n">
        <v>7.38</v>
      </c>
      <c r="E22" s="23" t="n">
        <v>46296</v>
      </c>
    </row>
    <row r="23" customFormat="false" ht="15" hidden="false" customHeight="false" outlineLevel="0" collapsed="false">
      <c r="A23" s="21" t="s">
        <v>2686</v>
      </c>
      <c r="B23" s="21" t="s">
        <v>2687</v>
      </c>
      <c r="C23" s="21" t="s">
        <v>2587</v>
      </c>
      <c r="D23" s="19" t="n">
        <v>266.21</v>
      </c>
      <c r="E23" s="23" t="n">
        <v>46296</v>
      </c>
    </row>
    <row r="24" customFormat="false" ht="15" hidden="false" customHeight="false" outlineLevel="0" collapsed="false">
      <c r="A24" s="21" t="s">
        <v>2232</v>
      </c>
      <c r="B24" s="21" t="s">
        <v>2233</v>
      </c>
      <c r="C24" s="21" t="s">
        <v>2202</v>
      </c>
      <c r="D24" s="19" t="n">
        <v>4.67</v>
      </c>
      <c r="E24" s="23" t="n">
        <v>46296</v>
      </c>
    </row>
    <row r="25" customFormat="false" ht="15" hidden="false" customHeight="false" outlineLevel="0" collapsed="false">
      <c r="A25" s="21" t="s">
        <v>2730</v>
      </c>
      <c r="B25" s="21" t="s">
        <v>2731</v>
      </c>
      <c r="C25" s="21" t="s">
        <v>2587</v>
      </c>
      <c r="D25" s="19" t="n">
        <v>3.09</v>
      </c>
      <c r="E25" s="23" t="n">
        <v>46296</v>
      </c>
    </row>
    <row r="26" customFormat="false" ht="15" hidden="false" customHeight="false" outlineLevel="0" collapsed="false">
      <c r="A26" s="21" t="s">
        <v>2712</v>
      </c>
      <c r="B26" s="21" t="s">
        <v>2713</v>
      </c>
      <c r="C26" s="21" t="s">
        <v>2587</v>
      </c>
      <c r="D26" s="19" t="n">
        <v>209.52</v>
      </c>
      <c r="E26" s="23" t="n">
        <v>46296</v>
      </c>
    </row>
    <row r="27" customFormat="false" ht="15" hidden="false" customHeight="false" outlineLevel="0" collapsed="false">
      <c r="A27" s="21" t="s">
        <v>2343</v>
      </c>
      <c r="B27" s="21" t="s">
        <v>2344</v>
      </c>
      <c r="C27" s="21" t="s">
        <v>2202</v>
      </c>
      <c r="D27" s="19" t="n">
        <v>6.36</v>
      </c>
      <c r="E27" s="23" t="n">
        <v>46296</v>
      </c>
    </row>
    <row r="28" customFormat="false" ht="15" hidden="false" customHeight="false" outlineLevel="0" collapsed="false">
      <c r="A28" s="21" t="s">
        <v>2446</v>
      </c>
      <c r="B28" s="21" t="s">
        <v>2447</v>
      </c>
      <c r="C28" s="21" t="s">
        <v>2202</v>
      </c>
      <c r="D28" s="19" t="n">
        <v>11.77</v>
      </c>
      <c r="E28" s="23" t="n">
        <v>46296</v>
      </c>
    </row>
    <row r="29" customFormat="false" ht="15" hidden="false" customHeight="false" outlineLevel="0" collapsed="false">
      <c r="A29" s="21" t="s">
        <v>2240</v>
      </c>
      <c r="B29" s="21" t="s">
        <v>2241</v>
      </c>
      <c r="C29" s="21" t="s">
        <v>2202</v>
      </c>
      <c r="D29" s="19" t="n">
        <v>34.39</v>
      </c>
      <c r="E29" s="23" t="n">
        <v>46296</v>
      </c>
    </row>
    <row r="30" customFormat="false" ht="15" hidden="false" customHeight="false" outlineLevel="0" collapsed="false">
      <c r="A30" s="21" t="s">
        <v>2307</v>
      </c>
      <c r="B30" s="21" t="s">
        <v>2308</v>
      </c>
      <c r="C30" s="21" t="s">
        <v>2202</v>
      </c>
      <c r="D30" s="19" t="n">
        <v>4.64</v>
      </c>
      <c r="E30" s="23" t="n">
        <v>46296</v>
      </c>
    </row>
    <row r="31" customFormat="false" ht="15" hidden="false" customHeight="false" outlineLevel="0" collapsed="false">
      <c r="A31" s="21" t="s">
        <v>2277</v>
      </c>
      <c r="B31" s="21" t="s">
        <v>2278</v>
      </c>
      <c r="C31" s="21" t="s">
        <v>2202</v>
      </c>
      <c r="D31" s="19" t="n">
        <v>75.65</v>
      </c>
      <c r="E31" s="23" t="n">
        <v>46296</v>
      </c>
    </row>
    <row r="32" customFormat="false" ht="15" hidden="false" customHeight="false" outlineLevel="0" collapsed="false">
      <c r="A32" s="21" t="s">
        <v>4390</v>
      </c>
      <c r="B32" s="21" t="s">
        <v>4335</v>
      </c>
      <c r="C32" s="21"/>
      <c r="D32" s="19" t="n">
        <v>78.28</v>
      </c>
      <c r="E32" s="23" t="n">
        <v>46296</v>
      </c>
    </row>
    <row r="33" customFormat="false" ht="15" hidden="false" customHeight="false" outlineLevel="0" collapsed="false">
      <c r="A33" s="21" t="s">
        <v>2339</v>
      </c>
      <c r="B33" s="21" t="s">
        <v>2340</v>
      </c>
      <c r="C33" s="21" t="s">
        <v>2202</v>
      </c>
      <c r="D33" s="19" t="n">
        <v>14.87</v>
      </c>
      <c r="E33" s="23" t="n">
        <v>46296</v>
      </c>
    </row>
    <row r="34" customFormat="false" ht="15" hidden="false" customHeight="false" outlineLevel="0" collapsed="false">
      <c r="A34" s="21" t="s">
        <v>2946</v>
      </c>
      <c r="B34" s="21" t="s">
        <v>2947</v>
      </c>
      <c r="C34" s="21" t="s">
        <v>2748</v>
      </c>
      <c r="D34" s="19" t="n">
        <v>5.53</v>
      </c>
      <c r="E34" s="23" t="n">
        <v>46296</v>
      </c>
    </row>
    <row r="35" customFormat="false" ht="15" hidden="false" customHeight="false" outlineLevel="0" collapsed="false">
      <c r="A35" s="21" t="s">
        <v>2850</v>
      </c>
      <c r="B35" s="21" t="s">
        <v>2851</v>
      </c>
      <c r="C35" s="21" t="s">
        <v>2748</v>
      </c>
      <c r="D35" s="19" t="n">
        <v>2.42</v>
      </c>
      <c r="E35" s="23" t="n">
        <v>46296</v>
      </c>
    </row>
    <row r="36" customFormat="false" ht="15" hidden="false" customHeight="false" outlineLevel="0" collapsed="false">
      <c r="A36" s="21" t="s">
        <v>2204</v>
      </c>
      <c r="B36" s="21" t="s">
        <v>2205</v>
      </c>
      <c r="C36" s="21" t="s">
        <v>2202</v>
      </c>
      <c r="D36" s="19" t="n">
        <v>3.39</v>
      </c>
      <c r="E36" s="23" t="n">
        <v>46296</v>
      </c>
    </row>
    <row r="37" customFormat="false" ht="15" hidden="false" customHeight="false" outlineLevel="0" collapsed="false">
      <c r="A37" s="21" t="s">
        <v>2585</v>
      </c>
      <c r="B37" s="21" t="s">
        <v>2586</v>
      </c>
      <c r="C37" s="21" t="s">
        <v>2587</v>
      </c>
      <c r="D37" s="19" t="n">
        <v>6.94</v>
      </c>
      <c r="E37" s="23" t="n">
        <v>46296</v>
      </c>
    </row>
    <row r="38" customFormat="false" ht="15" hidden="false" customHeight="false" outlineLevel="0" collapsed="false">
      <c r="A38" s="21" t="s">
        <v>2612</v>
      </c>
      <c r="B38" s="21" t="s">
        <v>2613</v>
      </c>
      <c r="C38" s="21" t="s">
        <v>2587</v>
      </c>
      <c r="D38" s="19" t="n">
        <v>4.88</v>
      </c>
      <c r="E38" s="23" t="n">
        <v>46296</v>
      </c>
    </row>
    <row r="39" customFormat="false" ht="15" hidden="false" customHeight="false" outlineLevel="0" collapsed="false">
      <c r="A39" s="21" t="s">
        <v>2460</v>
      </c>
      <c r="B39" s="21" t="s">
        <v>2461</v>
      </c>
      <c r="C39" s="21" t="s">
        <v>2202</v>
      </c>
      <c r="D39" s="19" t="n">
        <v>3.25</v>
      </c>
      <c r="E39" s="23" t="n">
        <v>46296</v>
      </c>
    </row>
    <row r="40" customFormat="false" ht="15" hidden="false" customHeight="false" outlineLevel="0" collapsed="false">
      <c r="A40" s="21" t="s">
        <v>2517</v>
      </c>
      <c r="B40" s="21" t="s">
        <v>2518</v>
      </c>
      <c r="C40" s="21" t="s">
        <v>2466</v>
      </c>
      <c r="D40" s="19" t="n">
        <v>164.28</v>
      </c>
      <c r="E40" s="23" t="n">
        <v>46296</v>
      </c>
    </row>
    <row r="41" customFormat="false" ht="15" hidden="false" customHeight="false" outlineLevel="0" collapsed="false">
      <c r="A41" s="21" t="s">
        <v>2916</v>
      </c>
      <c r="B41" s="21" t="s">
        <v>2917</v>
      </c>
      <c r="C41" s="21" t="s">
        <v>2748</v>
      </c>
      <c r="D41" s="19" t="n">
        <v>3.07</v>
      </c>
      <c r="E41" s="23" t="n">
        <v>46296</v>
      </c>
    </row>
    <row r="42" customFormat="false" ht="15" hidden="false" customHeight="false" outlineLevel="0" collapsed="false">
      <c r="A42" s="21" t="s">
        <v>2557</v>
      </c>
      <c r="B42" s="21" t="s">
        <v>2558</v>
      </c>
      <c r="C42" s="21" t="s">
        <v>2466</v>
      </c>
      <c r="D42" s="19" t="n">
        <v>222.59</v>
      </c>
      <c r="E42" s="23" t="n">
        <v>46296</v>
      </c>
    </row>
    <row r="43" customFormat="false" ht="15" hidden="false" customHeight="false" outlineLevel="0" collapsed="false">
      <c r="A43" s="21" t="s">
        <v>2428</v>
      </c>
      <c r="B43" s="21" t="s">
        <v>2429</v>
      </c>
      <c r="C43" s="21" t="s">
        <v>2202</v>
      </c>
      <c r="D43" s="19" t="n">
        <v>8.91</v>
      </c>
      <c r="E43" s="23" t="n">
        <v>46296</v>
      </c>
    </row>
    <row r="44" customFormat="false" ht="15" hidden="false" customHeight="false" outlineLevel="0" collapsed="false">
      <c r="A44" s="21" t="s">
        <v>2214</v>
      </c>
      <c r="B44" s="21" t="s">
        <v>2215</v>
      </c>
      <c r="C44" s="21" t="s">
        <v>2202</v>
      </c>
      <c r="D44" s="19" t="n">
        <v>37.33</v>
      </c>
      <c r="E44" s="23" t="n">
        <v>46296</v>
      </c>
    </row>
    <row r="45" customFormat="false" ht="15" hidden="false" customHeight="false" outlineLevel="0" collapsed="false">
      <c r="A45" s="21" t="s">
        <v>2720</v>
      </c>
      <c r="B45" s="21" t="s">
        <v>2721</v>
      </c>
      <c r="C45" s="21" t="s">
        <v>2587</v>
      </c>
      <c r="D45" s="19" t="n">
        <v>5.89</v>
      </c>
      <c r="E45" s="23" t="n">
        <v>46296</v>
      </c>
    </row>
    <row r="46" customFormat="false" ht="15" hidden="false" customHeight="false" outlineLevel="0" collapsed="false">
      <c r="A46" s="21" t="s">
        <v>2658</v>
      </c>
      <c r="B46" s="21" t="s">
        <v>2659</v>
      </c>
      <c r="C46" s="21" t="s">
        <v>2587</v>
      </c>
      <c r="D46" s="19" t="n">
        <v>10.34</v>
      </c>
      <c r="E46" s="23" t="n">
        <v>46296</v>
      </c>
    </row>
    <row r="47" customFormat="false" ht="15" hidden="false" customHeight="false" outlineLevel="0" collapsed="false">
      <c r="A47" s="21" t="s">
        <v>2418</v>
      </c>
      <c r="B47" s="21" t="s">
        <v>2419</v>
      </c>
      <c r="C47" s="21" t="s">
        <v>2202</v>
      </c>
      <c r="D47" s="19" t="n">
        <v>32.58</v>
      </c>
      <c r="E47" s="23" t="n">
        <v>46296</v>
      </c>
    </row>
    <row r="48" customFormat="false" ht="15" hidden="false" customHeight="false" outlineLevel="0" collapsed="false">
      <c r="A48" s="21" t="s">
        <v>2926</v>
      </c>
      <c r="B48" s="21" t="s">
        <v>2927</v>
      </c>
      <c r="C48" s="21" t="s">
        <v>2748</v>
      </c>
      <c r="D48" s="19" t="n">
        <v>3.53</v>
      </c>
      <c r="E48" s="23" t="n">
        <v>46296</v>
      </c>
    </row>
    <row r="49" customFormat="false" ht="15" hidden="false" customHeight="false" outlineLevel="0" collapsed="false">
      <c r="A49" s="21" t="s">
        <v>2406</v>
      </c>
      <c r="B49" s="21" t="s">
        <v>2407</v>
      </c>
      <c r="C49" s="21" t="s">
        <v>2202</v>
      </c>
      <c r="D49" s="19" t="n">
        <v>5.68</v>
      </c>
      <c r="E49" s="23" t="n">
        <v>46296</v>
      </c>
    </row>
    <row r="50" customFormat="false" ht="15" hidden="false" customHeight="false" outlineLevel="0" collapsed="false">
      <c r="A50" s="21" t="s">
        <v>2485</v>
      </c>
      <c r="B50" s="21" t="s">
        <v>2486</v>
      </c>
      <c r="C50" s="21" t="s">
        <v>2466</v>
      </c>
      <c r="D50" s="19" t="n">
        <v>66.76</v>
      </c>
      <c r="E50" s="23" t="n">
        <v>46296</v>
      </c>
    </row>
    <row r="51" customFormat="false" ht="15" hidden="false" customHeight="false" outlineLevel="0" collapsed="false">
      <c r="A51" s="21" t="s">
        <v>2646</v>
      </c>
      <c r="B51" s="21" t="s">
        <v>2647</v>
      </c>
      <c r="C51" s="21" t="s">
        <v>2587</v>
      </c>
      <c r="D51" s="19" t="n">
        <v>376.4</v>
      </c>
      <c r="E51" s="23" t="n">
        <v>46296</v>
      </c>
    </row>
    <row r="52" customFormat="false" ht="15" hidden="false" customHeight="false" outlineLevel="0" collapsed="false">
      <c r="A52" s="21" t="s">
        <v>2918</v>
      </c>
      <c r="B52" s="21" t="s">
        <v>2919</v>
      </c>
      <c r="C52" s="21" t="s">
        <v>2748</v>
      </c>
      <c r="D52" s="19" t="n">
        <v>41.31</v>
      </c>
      <c r="E52" s="23" t="n">
        <v>46296</v>
      </c>
    </row>
    <row r="53" customFormat="false" ht="15" hidden="false" customHeight="false" outlineLevel="0" collapsed="false">
      <c r="A53" s="21" t="s">
        <v>2236</v>
      </c>
      <c r="B53" s="21" t="s">
        <v>2237</v>
      </c>
      <c r="C53" s="21" t="s">
        <v>2202</v>
      </c>
      <c r="D53" s="19" t="n">
        <v>3.41</v>
      </c>
      <c r="E53" s="23" t="n">
        <v>46296</v>
      </c>
    </row>
    <row r="54" customFormat="false" ht="15" hidden="false" customHeight="false" outlineLevel="0" collapsed="false">
      <c r="A54" s="21" t="s">
        <v>2246</v>
      </c>
      <c r="B54" s="21" t="s">
        <v>2247</v>
      </c>
      <c r="C54" s="21" t="s">
        <v>2202</v>
      </c>
      <c r="D54" s="19" t="n">
        <v>5.56</v>
      </c>
      <c r="E54" s="23" t="n">
        <v>46296</v>
      </c>
    </row>
    <row r="55" customFormat="false" ht="15" hidden="false" customHeight="false" outlineLevel="0" collapsed="false">
      <c r="A55" s="21" t="s">
        <v>2838</v>
      </c>
      <c r="B55" s="21" t="s">
        <v>2839</v>
      </c>
      <c r="C55" s="21" t="s">
        <v>2748</v>
      </c>
      <c r="D55" s="19" t="n">
        <v>6.62</v>
      </c>
      <c r="E55" s="23" t="n">
        <v>46296</v>
      </c>
    </row>
    <row r="56" customFormat="false" ht="15" hidden="false" customHeight="false" outlineLevel="0" collapsed="false">
      <c r="A56" s="21" t="s">
        <v>2654</v>
      </c>
      <c r="B56" s="21" t="s">
        <v>2655</v>
      </c>
      <c r="C56" s="21" t="s">
        <v>2587</v>
      </c>
      <c r="D56" s="19" t="n">
        <v>3.24</v>
      </c>
      <c r="E56" s="23" t="n">
        <v>46296</v>
      </c>
    </row>
    <row r="57" customFormat="false" ht="15" hidden="false" customHeight="false" outlineLevel="0" collapsed="false">
      <c r="A57" s="21" t="s">
        <v>2511</v>
      </c>
      <c r="B57" s="21" t="s">
        <v>2512</v>
      </c>
      <c r="C57" s="21" t="s">
        <v>2466</v>
      </c>
      <c r="D57" s="19" t="n">
        <v>53.11</v>
      </c>
      <c r="E57" s="23" t="n">
        <v>46296</v>
      </c>
    </row>
    <row r="58" customFormat="false" ht="15" hidden="false" customHeight="false" outlineLevel="0" collapsed="false">
      <c r="A58" s="21" t="s">
        <v>2822</v>
      </c>
      <c r="B58" s="21" t="s">
        <v>2823</v>
      </c>
      <c r="C58" s="21" t="s">
        <v>2748</v>
      </c>
      <c r="D58" s="19" t="n">
        <v>17.56</v>
      </c>
      <c r="E58" s="23" t="n">
        <v>46296</v>
      </c>
    </row>
    <row r="59" customFormat="false" ht="15" hidden="false" customHeight="false" outlineLevel="0" collapsed="false">
      <c r="A59" s="21" t="s">
        <v>2537</v>
      </c>
      <c r="B59" s="21" t="s">
        <v>2538</v>
      </c>
      <c r="C59" s="21" t="s">
        <v>2466</v>
      </c>
      <c r="D59" s="19" t="n">
        <v>26.39</v>
      </c>
      <c r="E59" s="23" t="n">
        <v>46296</v>
      </c>
    </row>
    <row r="60" customFormat="false" ht="15" hidden="false" customHeight="false" outlineLevel="0" collapsed="false">
      <c r="A60" s="21" t="s">
        <v>2604</v>
      </c>
      <c r="B60" s="21" t="s">
        <v>2605</v>
      </c>
      <c r="C60" s="21" t="s">
        <v>2587</v>
      </c>
      <c r="D60" s="19" t="n">
        <v>53.66</v>
      </c>
      <c r="E60" s="23" t="n">
        <v>46296</v>
      </c>
    </row>
    <row r="61" customFormat="false" ht="15" hidden="false" customHeight="false" outlineLevel="0" collapsed="false">
      <c r="A61" s="21" t="s">
        <v>4391</v>
      </c>
      <c r="B61" s="21" t="s">
        <v>2403</v>
      </c>
      <c r="C61" s="21" t="s">
        <v>2202</v>
      </c>
      <c r="D61" s="19" t="n">
        <v>46.78</v>
      </c>
      <c r="E61" s="23" t="n">
        <v>46296</v>
      </c>
    </row>
    <row r="62" customFormat="false" ht="15" hidden="false" customHeight="false" outlineLevel="0" collapsed="false">
      <c r="A62" s="21" t="s">
        <v>2664</v>
      </c>
      <c r="B62" s="21" t="s">
        <v>2665</v>
      </c>
      <c r="C62" s="21" t="s">
        <v>2587</v>
      </c>
      <c r="D62" s="19" t="n">
        <v>197.24</v>
      </c>
      <c r="E62" s="23" t="n">
        <v>46296</v>
      </c>
    </row>
    <row r="63" customFormat="false" ht="15" hidden="false" customHeight="false" outlineLevel="0" collapsed="false">
      <c r="A63" s="21" t="s">
        <v>4392</v>
      </c>
      <c r="B63" s="21" t="s">
        <v>4313</v>
      </c>
      <c r="C63" s="21"/>
      <c r="D63" s="19" t="n">
        <v>134.3</v>
      </c>
      <c r="E63" s="23" t="n">
        <v>46296</v>
      </c>
    </row>
    <row r="64" customFormat="false" ht="15" hidden="false" customHeight="false" outlineLevel="0" collapsed="false">
      <c r="A64" s="21" t="s">
        <v>2592</v>
      </c>
      <c r="B64" s="21" t="s">
        <v>2593</v>
      </c>
      <c r="C64" s="21" t="s">
        <v>2587</v>
      </c>
      <c r="D64" s="19" t="n">
        <v>72.07</v>
      </c>
      <c r="E64" s="23" t="n">
        <v>46296</v>
      </c>
    </row>
    <row r="65" customFormat="false" ht="15" hidden="false" customHeight="false" outlineLevel="0" collapsed="false">
      <c r="A65" s="21" t="s">
        <v>2932</v>
      </c>
      <c r="B65" s="21" t="s">
        <v>2933</v>
      </c>
      <c r="C65" s="21" t="s">
        <v>2748</v>
      </c>
      <c r="D65" s="19" t="n">
        <v>64.85</v>
      </c>
      <c r="E65" s="23" t="n">
        <v>46296</v>
      </c>
    </row>
    <row r="66" customFormat="false" ht="15" hidden="false" customHeight="false" outlineLevel="0" collapsed="false">
      <c r="A66" s="21" t="s">
        <v>2256</v>
      </c>
      <c r="B66" s="21" t="s">
        <v>2257</v>
      </c>
      <c r="C66" s="21" t="s">
        <v>2202</v>
      </c>
      <c r="D66" s="19" t="n">
        <v>5.16</v>
      </c>
      <c r="E66" s="23" t="n">
        <v>46296</v>
      </c>
    </row>
    <row r="67" customFormat="false" ht="15" hidden="false" customHeight="false" outlineLevel="0" collapsed="false">
      <c r="A67" s="21" t="s">
        <v>2696</v>
      </c>
      <c r="B67" s="21" t="s">
        <v>2697</v>
      </c>
      <c r="C67" s="21" t="s">
        <v>2587</v>
      </c>
      <c r="D67" s="19" t="n">
        <v>4.38</v>
      </c>
      <c r="E67" s="23" t="n">
        <v>46296</v>
      </c>
    </row>
    <row r="68" customFormat="false" ht="15" hidden="false" customHeight="false" outlineLevel="0" collapsed="false">
      <c r="A68" s="21" t="s">
        <v>2222</v>
      </c>
      <c r="B68" s="21" t="s">
        <v>2223</v>
      </c>
      <c r="C68" s="21" t="s">
        <v>2202</v>
      </c>
      <c r="D68" s="19" t="n">
        <v>37.22</v>
      </c>
      <c r="E68" s="23" t="n">
        <v>46296</v>
      </c>
    </row>
    <row r="69" customFormat="false" ht="15" hidden="false" customHeight="false" outlineLevel="0" collapsed="false">
      <c r="A69" s="21" t="s">
        <v>2335</v>
      </c>
      <c r="B69" s="21" t="s">
        <v>2336</v>
      </c>
      <c r="C69" s="21" t="s">
        <v>2202</v>
      </c>
      <c r="D69" s="19" t="n">
        <v>64.18</v>
      </c>
      <c r="E69" s="23" t="n">
        <v>46296</v>
      </c>
    </row>
    <row r="70" customFormat="false" ht="15" hidden="false" customHeight="false" outlineLevel="0" collapsed="false">
      <c r="A70" s="21" t="s">
        <v>4393</v>
      </c>
      <c r="B70" s="21" t="s">
        <v>4305</v>
      </c>
      <c r="C70" s="21"/>
      <c r="D70" s="19" t="n">
        <v>293.61</v>
      </c>
      <c r="E70" s="23" t="n">
        <v>46296</v>
      </c>
    </row>
    <row r="71" customFormat="false" ht="15" hidden="false" customHeight="false" outlineLevel="0" collapsed="false">
      <c r="A71" s="21" t="s">
        <v>4394</v>
      </c>
      <c r="B71" s="21" t="s">
        <v>4355</v>
      </c>
      <c r="C71" s="21"/>
      <c r="D71" s="19" t="n">
        <v>41.84</v>
      </c>
      <c r="E71" s="23" t="n">
        <v>46296</v>
      </c>
    </row>
    <row r="72" customFormat="false" ht="15" hidden="false" customHeight="false" outlineLevel="0" collapsed="false">
      <c r="A72" s="21" t="s">
        <v>2938</v>
      </c>
      <c r="B72" s="21" t="s">
        <v>2939</v>
      </c>
      <c r="C72" s="21" t="s">
        <v>2748</v>
      </c>
      <c r="D72" s="19" t="n">
        <v>3.52</v>
      </c>
      <c r="E72" s="23" t="n">
        <v>46296</v>
      </c>
    </row>
    <row r="73" customFormat="false" ht="15" hidden="false" customHeight="false" outlineLevel="0" collapsed="false">
      <c r="A73" s="21" t="s">
        <v>2761</v>
      </c>
      <c r="B73" s="21" t="s">
        <v>2762</v>
      </c>
      <c r="C73" s="21" t="s">
        <v>2748</v>
      </c>
      <c r="D73" s="19" t="n">
        <v>20.74</v>
      </c>
      <c r="E73" s="23" t="n">
        <v>46296</v>
      </c>
    </row>
    <row r="74" customFormat="false" ht="15" hidden="false" customHeight="false" outlineLevel="0" collapsed="false">
      <c r="A74" s="21" t="s">
        <v>2692</v>
      </c>
      <c r="B74" s="21" t="s">
        <v>2693</v>
      </c>
      <c r="C74" s="21" t="s">
        <v>2587</v>
      </c>
      <c r="D74" s="19" t="n">
        <v>57.34</v>
      </c>
      <c r="E74" s="23" t="n">
        <v>46296</v>
      </c>
    </row>
    <row r="75" customFormat="false" ht="15" hidden="false" customHeight="false" outlineLevel="0" collapsed="false">
      <c r="A75" s="21" t="s">
        <v>2299</v>
      </c>
      <c r="B75" s="21" t="s">
        <v>2300</v>
      </c>
      <c r="C75" s="21" t="s">
        <v>2202</v>
      </c>
      <c r="D75" s="19" t="n">
        <v>4.67</v>
      </c>
      <c r="E75" s="23" t="n">
        <v>46296</v>
      </c>
    </row>
    <row r="76" customFormat="false" ht="15" hidden="false" customHeight="false" outlineLevel="0" collapsed="false">
      <c r="A76" s="21" t="s">
        <v>2216</v>
      </c>
      <c r="B76" s="21" t="s">
        <v>2217</v>
      </c>
      <c r="C76" s="21" t="s">
        <v>2202</v>
      </c>
      <c r="D76" s="19" t="n">
        <v>8.85</v>
      </c>
      <c r="E76" s="23" t="n">
        <v>46296</v>
      </c>
    </row>
    <row r="77" customFormat="false" ht="15" hidden="false" customHeight="false" outlineLevel="0" collapsed="false">
      <c r="A77" s="21" t="s">
        <v>2610</v>
      </c>
      <c r="B77" s="21" t="s">
        <v>2611</v>
      </c>
      <c r="C77" s="21" t="s">
        <v>2587</v>
      </c>
      <c r="D77" s="19" t="n">
        <v>300.33</v>
      </c>
      <c r="E77" s="23" t="n">
        <v>46296</v>
      </c>
    </row>
    <row r="78" customFormat="false" ht="15" hidden="false" customHeight="false" outlineLevel="0" collapsed="false">
      <c r="A78" s="21" t="s">
        <v>2398</v>
      </c>
      <c r="B78" s="21" t="s">
        <v>2399</v>
      </c>
      <c r="C78" s="21" t="s">
        <v>2202</v>
      </c>
      <c r="D78" s="19" t="n">
        <v>12.56</v>
      </c>
      <c r="E78" s="23" t="n">
        <v>46296</v>
      </c>
    </row>
    <row r="79" customFormat="false" ht="15" hidden="false" customHeight="false" outlineLevel="0" collapsed="false">
      <c r="A79" s="21" t="s">
        <v>2608</v>
      </c>
      <c r="B79" s="21" t="s">
        <v>2609</v>
      </c>
      <c r="C79" s="21" t="s">
        <v>2587</v>
      </c>
      <c r="D79" s="19" t="n">
        <v>52.7</v>
      </c>
      <c r="E79" s="23" t="n">
        <v>46296</v>
      </c>
    </row>
    <row r="80" customFormat="false" ht="15" hidden="false" customHeight="false" outlineLevel="0" collapsed="false">
      <c r="A80" s="21" t="s">
        <v>2914</v>
      </c>
      <c r="B80" s="21" t="s">
        <v>2915</v>
      </c>
      <c r="C80" s="21" t="s">
        <v>2748</v>
      </c>
      <c r="D80" s="19" t="n">
        <v>13.07</v>
      </c>
      <c r="E80" s="23" t="n">
        <v>46296</v>
      </c>
    </row>
    <row r="81" customFormat="false" ht="15" hidden="false" customHeight="false" outlineLevel="0" collapsed="false">
      <c r="A81" s="21" t="s">
        <v>2896</v>
      </c>
      <c r="B81" s="21" t="s">
        <v>2897</v>
      </c>
      <c r="C81" s="21" t="s">
        <v>2748</v>
      </c>
      <c r="D81" s="19" t="n">
        <v>16.26</v>
      </c>
      <c r="E81" s="23" t="n">
        <v>46296</v>
      </c>
    </row>
    <row r="82" customFormat="false" ht="15" hidden="false" customHeight="false" outlineLevel="0" collapsed="false">
      <c r="A82" s="21" t="s">
        <v>4395</v>
      </c>
      <c r="B82" s="21" t="s">
        <v>4328</v>
      </c>
      <c r="C82" s="21"/>
      <c r="D82" s="19" t="n">
        <v>64.87</v>
      </c>
      <c r="E82" s="23" t="n">
        <v>46296</v>
      </c>
    </row>
    <row r="83" customFormat="false" ht="15" hidden="false" customHeight="false" outlineLevel="0" collapsed="false">
      <c r="A83" s="21" t="s">
        <v>2630</v>
      </c>
      <c r="B83" s="21" t="s">
        <v>2631</v>
      </c>
      <c r="C83" s="21" t="s">
        <v>2587</v>
      </c>
      <c r="D83" s="19" t="n">
        <v>321.07</v>
      </c>
      <c r="E83" s="23" t="n">
        <v>46296</v>
      </c>
    </row>
    <row r="84" customFormat="false" ht="15" hidden="false" customHeight="false" outlineLevel="0" collapsed="false">
      <c r="A84" s="21" t="s">
        <v>2793</v>
      </c>
      <c r="B84" s="21" t="s">
        <v>2794</v>
      </c>
      <c r="C84" s="21" t="s">
        <v>2748</v>
      </c>
      <c r="D84" s="19" t="n">
        <v>15.02</v>
      </c>
      <c r="E84" s="23" t="n">
        <v>46296</v>
      </c>
    </row>
    <row r="85" customFormat="false" ht="15" hidden="false" customHeight="false" outlineLevel="0" collapsed="false">
      <c r="A85" s="21" t="s">
        <v>2351</v>
      </c>
      <c r="B85" s="21" t="s">
        <v>2352</v>
      </c>
      <c r="C85" s="21" t="s">
        <v>2202</v>
      </c>
      <c r="D85" s="19" t="n">
        <v>7.53</v>
      </c>
      <c r="E85" s="23" t="n">
        <v>46296</v>
      </c>
    </row>
    <row r="86" customFormat="false" ht="15" hidden="false" customHeight="false" outlineLevel="0" collapsed="false">
      <c r="A86" s="21" t="s">
        <v>2787</v>
      </c>
      <c r="B86" s="21" t="s">
        <v>2788</v>
      </c>
      <c r="C86" s="21" t="s">
        <v>2748</v>
      </c>
      <c r="D86" s="19" t="n">
        <v>11.04</v>
      </c>
      <c r="E86" s="23" t="n">
        <v>46296</v>
      </c>
    </row>
    <row r="87" customFormat="false" ht="15" hidden="false" customHeight="false" outlineLevel="0" collapsed="false">
      <c r="A87" s="21" t="s">
        <v>2804</v>
      </c>
      <c r="B87" s="21" t="s">
        <v>2805</v>
      </c>
      <c r="C87" s="21" t="s">
        <v>2748</v>
      </c>
      <c r="D87" s="19" t="n">
        <v>7.43</v>
      </c>
      <c r="E87" s="23" t="n">
        <v>46296</v>
      </c>
    </row>
    <row r="88" customFormat="false" ht="15" hidden="false" customHeight="false" outlineLevel="0" collapsed="false">
      <c r="A88" s="21" t="s">
        <v>2581</v>
      </c>
      <c r="B88" s="21" t="s">
        <v>2582</v>
      </c>
      <c r="C88" s="21" t="s">
        <v>2466</v>
      </c>
      <c r="D88" s="19" t="n">
        <v>5.36</v>
      </c>
      <c r="E88" s="23" t="n">
        <v>46296</v>
      </c>
    </row>
    <row r="89" customFormat="false" ht="15" hidden="false" customHeight="false" outlineLevel="0" collapsed="false">
      <c r="A89" s="21" t="s">
        <v>2694</v>
      </c>
      <c r="B89" s="21" t="s">
        <v>2695</v>
      </c>
      <c r="C89" s="21" t="s">
        <v>2587</v>
      </c>
      <c r="D89" s="19" t="n">
        <v>4.08</v>
      </c>
      <c r="E89" s="23" t="n">
        <v>46296</v>
      </c>
    </row>
    <row r="90" customFormat="false" ht="15" hidden="false" customHeight="false" outlineLevel="0" collapsed="false">
      <c r="A90" s="21" t="s">
        <v>2898</v>
      </c>
      <c r="B90" s="21" t="s">
        <v>2899</v>
      </c>
      <c r="C90" s="21" t="s">
        <v>2748</v>
      </c>
      <c r="D90" s="19" t="n">
        <v>6.63</v>
      </c>
      <c r="E90" s="23" t="n">
        <v>46296</v>
      </c>
    </row>
    <row r="91" customFormat="false" ht="15" hidden="false" customHeight="false" outlineLevel="0" collapsed="false">
      <c r="A91" s="21" t="s">
        <v>2513</v>
      </c>
      <c r="B91" s="21" t="s">
        <v>2514</v>
      </c>
      <c r="C91" s="21" t="s">
        <v>2466</v>
      </c>
      <c r="D91" s="19" t="n">
        <v>3.98</v>
      </c>
      <c r="E91" s="23" t="n">
        <v>46296</v>
      </c>
    </row>
    <row r="92" customFormat="false" ht="15" hidden="false" customHeight="false" outlineLevel="0" collapsed="false">
      <c r="A92" s="21" t="s">
        <v>2285</v>
      </c>
      <c r="B92" s="21" t="s">
        <v>2286</v>
      </c>
      <c r="C92" s="21" t="s">
        <v>2202</v>
      </c>
      <c r="D92" s="19" t="n">
        <v>6.59</v>
      </c>
      <c r="E92" s="23" t="n">
        <v>46296</v>
      </c>
    </row>
    <row r="93" customFormat="false" ht="15" hidden="false" customHeight="false" outlineLevel="0" collapsed="false">
      <c r="A93" s="21" t="s">
        <v>2776</v>
      </c>
      <c r="B93" s="21" t="s">
        <v>2777</v>
      </c>
      <c r="C93" s="21" t="s">
        <v>2748</v>
      </c>
      <c r="D93" s="19" t="n">
        <v>26.7</v>
      </c>
      <c r="E93" s="23" t="n">
        <v>46296</v>
      </c>
    </row>
    <row r="94" customFormat="false" ht="15" hidden="false" customHeight="false" outlineLevel="0" collapsed="false">
      <c r="A94" s="21" t="s">
        <v>2547</v>
      </c>
      <c r="B94" s="21" t="s">
        <v>2548</v>
      </c>
      <c r="C94" s="21" t="s">
        <v>2466</v>
      </c>
      <c r="D94" s="19" t="n">
        <v>35.5</v>
      </c>
      <c r="E94" s="23" t="n">
        <v>46296</v>
      </c>
    </row>
    <row r="95" customFormat="false" ht="15" hidden="false" customHeight="false" outlineLevel="0" collapsed="false">
      <c r="A95" s="21" t="s">
        <v>2726</v>
      </c>
      <c r="B95" s="21" t="s">
        <v>2727</v>
      </c>
      <c r="C95" s="21" t="s">
        <v>2587</v>
      </c>
      <c r="D95" s="19" t="n">
        <v>4.19</v>
      </c>
      <c r="E95" s="23" t="n">
        <v>46296</v>
      </c>
    </row>
    <row r="96" customFormat="false" ht="15" hidden="false" customHeight="false" outlineLevel="0" collapsed="false">
      <c r="A96" s="21" t="s">
        <v>2722</v>
      </c>
      <c r="B96" s="21" t="s">
        <v>2723</v>
      </c>
      <c r="C96" s="21" t="s">
        <v>2587</v>
      </c>
      <c r="D96" s="19" t="n">
        <v>374.07</v>
      </c>
      <c r="E96" s="23" t="n">
        <v>46296</v>
      </c>
    </row>
    <row r="97" customFormat="false" ht="15" hidden="false" customHeight="false" outlineLevel="0" collapsed="false">
      <c r="A97" s="21" t="s">
        <v>2426</v>
      </c>
      <c r="B97" s="21" t="s">
        <v>2427</v>
      </c>
      <c r="C97" s="21" t="s">
        <v>2202</v>
      </c>
      <c r="D97" s="19" t="n">
        <v>19.82</v>
      </c>
      <c r="E97" s="23" t="n">
        <v>46296</v>
      </c>
    </row>
    <row r="98" customFormat="false" ht="15" hidden="false" customHeight="false" outlineLevel="0" collapsed="false">
      <c r="A98" s="21" t="s">
        <v>4396</v>
      </c>
      <c r="B98" s="21" t="s">
        <v>4332</v>
      </c>
      <c r="C98" s="21"/>
      <c r="D98" s="19" t="n">
        <v>292.66</v>
      </c>
      <c r="E98" s="23" t="n">
        <v>46296</v>
      </c>
    </row>
    <row r="99" customFormat="false" ht="15" hidden="false" customHeight="false" outlineLevel="0" collapsed="false">
      <c r="A99" s="21" t="s">
        <v>2305</v>
      </c>
      <c r="B99" s="21" t="s">
        <v>2306</v>
      </c>
      <c r="C99" s="21" t="s">
        <v>2202</v>
      </c>
      <c r="D99" s="19" t="n">
        <v>29.08</v>
      </c>
      <c r="E99" s="23" t="n">
        <v>46296</v>
      </c>
    </row>
    <row r="100" customFormat="false" ht="15" hidden="false" customHeight="false" outlineLevel="0" collapsed="false">
      <c r="A100" s="21" t="s">
        <v>2444</v>
      </c>
      <c r="B100" s="21" t="s">
        <v>2445</v>
      </c>
      <c r="C100" s="21" t="s">
        <v>2202</v>
      </c>
      <c r="D100" s="19" t="n">
        <v>5.58</v>
      </c>
      <c r="E100" s="23" t="n">
        <v>46296</v>
      </c>
    </row>
    <row r="101" customFormat="false" ht="15" hidden="false" customHeight="false" outlineLevel="0" collapsed="false">
      <c r="A101" s="21" t="s">
        <v>2458</v>
      </c>
      <c r="B101" s="21" t="s">
        <v>2459</v>
      </c>
      <c r="C101" s="21" t="s">
        <v>2202</v>
      </c>
      <c r="D101" s="19" t="n">
        <v>3.81</v>
      </c>
      <c r="E101" s="23" t="n">
        <v>46296</v>
      </c>
    </row>
    <row r="102" customFormat="false" ht="15" hidden="false" customHeight="false" outlineLevel="0" collapsed="false">
      <c r="A102" s="21" t="s">
        <v>2759</v>
      </c>
      <c r="B102" s="21" t="s">
        <v>2760</v>
      </c>
      <c r="C102" s="21" t="s">
        <v>2748</v>
      </c>
      <c r="D102" s="19" t="n">
        <v>8.78</v>
      </c>
      <c r="E102" s="23" t="n">
        <v>46296</v>
      </c>
    </row>
    <row r="103" customFormat="false" ht="15" hidden="false" customHeight="false" outlineLevel="0" collapsed="false">
      <c r="A103" s="21" t="s">
        <v>2293</v>
      </c>
      <c r="B103" s="21" t="s">
        <v>2294</v>
      </c>
      <c r="C103" s="21" t="s">
        <v>2202</v>
      </c>
      <c r="D103" s="19" t="n">
        <v>4.85</v>
      </c>
      <c r="E103" s="23" t="n">
        <v>46296</v>
      </c>
    </row>
    <row r="104" customFormat="false" ht="15" hidden="false" customHeight="false" outlineLevel="0" collapsed="false">
      <c r="A104" s="21" t="s">
        <v>2814</v>
      </c>
      <c r="B104" s="21" t="s">
        <v>2815</v>
      </c>
      <c r="C104" s="21" t="s">
        <v>2748</v>
      </c>
      <c r="D104" s="19" t="n">
        <v>6.22</v>
      </c>
      <c r="E104" s="23" t="n">
        <v>46296</v>
      </c>
    </row>
    <row r="105" customFormat="false" ht="15" hidden="false" customHeight="false" outlineLevel="0" collapsed="false">
      <c r="A105" s="21" t="s">
        <v>4397</v>
      </c>
      <c r="B105" s="21" t="s">
        <v>4322</v>
      </c>
      <c r="C105" s="21"/>
      <c r="D105" s="19" t="n">
        <v>246.11</v>
      </c>
      <c r="E105" s="23" t="n">
        <v>46296</v>
      </c>
    </row>
    <row r="106" customFormat="false" ht="15" hidden="false" customHeight="false" outlineLevel="0" collapsed="false">
      <c r="A106" s="21" t="s">
        <v>2341</v>
      </c>
      <c r="B106" s="21" t="s">
        <v>2342</v>
      </c>
      <c r="C106" s="21" t="s">
        <v>2202</v>
      </c>
      <c r="D106" s="19" t="n">
        <v>4.38</v>
      </c>
      <c r="E106" s="23" t="n">
        <v>46296</v>
      </c>
    </row>
    <row r="107" customFormat="false" ht="15" hidden="false" customHeight="false" outlineLevel="0" collapsed="false">
      <c r="A107" s="21" t="s">
        <v>2503</v>
      </c>
      <c r="B107" s="21" t="s">
        <v>2504</v>
      </c>
      <c r="C107" s="21" t="s">
        <v>2466</v>
      </c>
      <c r="D107" s="19" t="n">
        <v>102.07</v>
      </c>
      <c r="E107" s="23" t="n">
        <v>46296</v>
      </c>
    </row>
    <row r="108" customFormat="false" ht="15" hidden="false" customHeight="false" outlineLevel="0" collapsed="false">
      <c r="A108" s="21" t="s">
        <v>2359</v>
      </c>
      <c r="B108" s="21" t="s">
        <v>2360</v>
      </c>
      <c r="C108" s="21" t="s">
        <v>2202</v>
      </c>
      <c r="D108" s="19" t="n">
        <v>3.88</v>
      </c>
      <c r="E108" s="23" t="n">
        <v>46296</v>
      </c>
    </row>
    <row r="109" customFormat="false" ht="15" hidden="false" customHeight="false" outlineLevel="0" collapsed="false">
      <c r="A109" s="21" t="s">
        <v>2416</v>
      </c>
      <c r="B109" s="21" t="s">
        <v>2417</v>
      </c>
      <c r="C109" s="21" t="s">
        <v>2202</v>
      </c>
      <c r="D109" s="19" t="n">
        <v>26.81</v>
      </c>
      <c r="E109" s="23" t="n">
        <v>46296</v>
      </c>
    </row>
    <row r="110" customFormat="false" ht="15" hidden="false" customHeight="false" outlineLevel="0" collapsed="false">
      <c r="A110" s="21" t="s">
        <v>2900</v>
      </c>
      <c r="B110" s="21" t="s">
        <v>2901</v>
      </c>
      <c r="C110" s="21" t="s">
        <v>2748</v>
      </c>
      <c r="D110" s="19" t="n">
        <v>35.2</v>
      </c>
      <c r="E110" s="23" t="n">
        <v>46296</v>
      </c>
    </row>
    <row r="111" customFormat="false" ht="15" hidden="false" customHeight="false" outlineLevel="0" collapsed="false">
      <c r="A111" s="21" t="s">
        <v>2323</v>
      </c>
      <c r="B111" s="21" t="s">
        <v>2324</v>
      </c>
      <c r="C111" s="21" t="s">
        <v>2202</v>
      </c>
      <c r="D111" s="19" t="n">
        <v>5.61</v>
      </c>
      <c r="E111" s="23" t="n">
        <v>46296</v>
      </c>
    </row>
    <row r="112" customFormat="false" ht="15" hidden="false" customHeight="false" outlineLevel="0" collapsed="false">
      <c r="A112" s="21" t="s">
        <v>2652</v>
      </c>
      <c r="B112" s="21" t="s">
        <v>2653</v>
      </c>
      <c r="C112" s="21" t="s">
        <v>2587</v>
      </c>
      <c r="D112" s="19" t="n">
        <v>4.81</v>
      </c>
      <c r="E112" s="23" t="n">
        <v>46296</v>
      </c>
    </row>
    <row r="113" customFormat="false" ht="15" hidden="false" customHeight="false" outlineLevel="0" collapsed="false">
      <c r="A113" s="21" t="s">
        <v>2371</v>
      </c>
      <c r="B113" s="21" t="s">
        <v>2372</v>
      </c>
      <c r="C113" s="21" t="s">
        <v>2202</v>
      </c>
      <c r="D113" s="19" t="n">
        <v>5.14</v>
      </c>
      <c r="E113" s="23" t="n">
        <v>46296</v>
      </c>
    </row>
    <row r="114" customFormat="false" ht="15" hidden="false" customHeight="false" outlineLevel="0" collapsed="false">
      <c r="A114" s="21" t="s">
        <v>2876</v>
      </c>
      <c r="B114" s="21" t="s">
        <v>2877</v>
      </c>
      <c r="C114" s="21" t="s">
        <v>2748</v>
      </c>
      <c r="D114" s="19" t="n">
        <v>2.03</v>
      </c>
      <c r="E114" s="23" t="n">
        <v>46296</v>
      </c>
    </row>
    <row r="115" customFormat="false" ht="15" hidden="false" customHeight="false" outlineLevel="0" collapsed="false">
      <c r="A115" s="21" t="s">
        <v>2493</v>
      </c>
      <c r="B115" s="21" t="s">
        <v>2494</v>
      </c>
      <c r="C115" s="21" t="s">
        <v>2466</v>
      </c>
      <c r="D115" s="19" t="n">
        <v>111.5</v>
      </c>
      <c r="E115" s="23" t="n">
        <v>46296</v>
      </c>
    </row>
    <row r="116" customFormat="false" ht="15" hidden="false" customHeight="false" outlineLevel="0" collapsed="false">
      <c r="A116" s="21" t="s">
        <v>2380</v>
      </c>
      <c r="B116" s="21" t="s">
        <v>2381</v>
      </c>
      <c r="C116" s="21" t="s">
        <v>2202</v>
      </c>
      <c r="D116" s="19" t="n">
        <v>20.34</v>
      </c>
      <c r="E116" s="23" t="n">
        <v>46296</v>
      </c>
    </row>
    <row r="117" customFormat="false" ht="15" hidden="false" customHeight="false" outlineLevel="0" collapsed="false">
      <c r="A117" s="21" t="s">
        <v>2908</v>
      </c>
      <c r="B117" s="21" t="s">
        <v>2909</v>
      </c>
      <c r="C117" s="21" t="s">
        <v>2748</v>
      </c>
      <c r="D117" s="19" t="n">
        <v>19.56</v>
      </c>
      <c r="E117" s="23" t="n">
        <v>46296</v>
      </c>
    </row>
    <row r="118" customFormat="false" ht="15" hidden="false" customHeight="false" outlineLevel="0" collapsed="false">
      <c r="A118" s="21" t="s">
        <v>2414</v>
      </c>
      <c r="B118" s="21" t="s">
        <v>2415</v>
      </c>
      <c r="C118" s="21" t="s">
        <v>2202</v>
      </c>
      <c r="D118" s="19" t="n">
        <v>4.16</v>
      </c>
      <c r="E118" s="23" t="n">
        <v>46296</v>
      </c>
    </row>
    <row r="119" customFormat="false" ht="15" hidden="false" customHeight="false" outlineLevel="0" collapsed="false">
      <c r="A119" s="21" t="s">
        <v>2642</v>
      </c>
      <c r="B119" s="21" t="s">
        <v>2643</v>
      </c>
      <c r="C119" s="21" t="s">
        <v>2587</v>
      </c>
      <c r="D119" s="19" t="n">
        <v>2.8</v>
      </c>
      <c r="E119" s="23" t="n">
        <v>46296</v>
      </c>
    </row>
    <row r="120" customFormat="false" ht="15" hidden="false" customHeight="false" outlineLevel="0" collapsed="false">
      <c r="A120" s="21" t="s">
        <v>2734</v>
      </c>
      <c r="B120" s="21" t="s">
        <v>2735</v>
      </c>
      <c r="C120" s="21" t="s">
        <v>2587</v>
      </c>
      <c r="D120" s="19" t="n">
        <v>2.38</v>
      </c>
      <c r="E120" s="23" t="n">
        <v>46296</v>
      </c>
    </row>
    <row r="121" customFormat="false" ht="15" hidden="false" customHeight="false" outlineLevel="0" collapsed="false">
      <c r="A121" s="21" t="s">
        <v>2614</v>
      </c>
      <c r="B121" s="21" t="s">
        <v>2615</v>
      </c>
      <c r="C121" s="21" t="s">
        <v>2587</v>
      </c>
      <c r="D121" s="19" t="n">
        <v>83.88</v>
      </c>
      <c r="E121" s="23" t="n">
        <v>46296</v>
      </c>
    </row>
    <row r="122" customFormat="false" ht="15" hidden="false" customHeight="false" outlineLevel="0" collapsed="false">
      <c r="A122" s="21" t="s">
        <v>2250</v>
      </c>
      <c r="B122" s="21" t="s">
        <v>2251</v>
      </c>
      <c r="C122" s="21" t="s">
        <v>2202</v>
      </c>
      <c r="D122" s="19" t="n">
        <v>17.09</v>
      </c>
      <c r="E122" s="23" t="n">
        <v>46296</v>
      </c>
    </row>
    <row r="123" customFormat="false" ht="15" hidden="false" customHeight="false" outlineLevel="0" collapsed="false">
      <c r="A123" s="21" t="s">
        <v>2940</v>
      </c>
      <c r="B123" s="21" t="s">
        <v>2941</v>
      </c>
      <c r="C123" s="21" t="s">
        <v>2748</v>
      </c>
      <c r="D123" s="19" t="n">
        <v>17.56</v>
      </c>
      <c r="E123" s="23" t="n">
        <v>46296</v>
      </c>
    </row>
    <row r="124" customFormat="false" ht="15" hidden="false" customHeight="false" outlineLevel="0" collapsed="false">
      <c r="A124" s="21" t="s">
        <v>2688</v>
      </c>
      <c r="B124" s="21" t="s">
        <v>2689</v>
      </c>
      <c r="C124" s="21" t="s">
        <v>2587</v>
      </c>
      <c r="D124" s="19" t="n">
        <v>5.85</v>
      </c>
      <c r="E124" s="23" t="n">
        <v>46296</v>
      </c>
    </row>
    <row r="125" customFormat="false" ht="15" hidden="false" customHeight="false" outlineLevel="0" collapsed="false">
      <c r="A125" s="21" t="s">
        <v>2753</v>
      </c>
      <c r="B125" s="21" t="s">
        <v>2754</v>
      </c>
      <c r="C125" s="21" t="s">
        <v>2748</v>
      </c>
      <c r="D125" s="19" t="n">
        <v>17.6</v>
      </c>
      <c r="E125" s="23" t="n">
        <v>46296</v>
      </c>
    </row>
    <row r="126" customFormat="false" ht="15" hidden="false" customHeight="false" outlineLevel="0" collapsed="false">
      <c r="A126" s="21" t="s">
        <v>2662</v>
      </c>
      <c r="B126" s="21" t="s">
        <v>2663</v>
      </c>
      <c r="C126" s="21" t="s">
        <v>2587</v>
      </c>
      <c r="D126" s="19" t="n">
        <v>353.85</v>
      </c>
      <c r="E126" s="23" t="n">
        <v>46296</v>
      </c>
    </row>
    <row r="127" customFormat="false" ht="15" hidden="false" customHeight="false" outlineLevel="0" collapsed="false">
      <c r="A127" s="21" t="s">
        <v>2210</v>
      </c>
      <c r="B127" s="21" t="s">
        <v>2211</v>
      </c>
      <c r="C127" s="21" t="s">
        <v>2202</v>
      </c>
      <c r="D127" s="19" t="n">
        <v>23.32</v>
      </c>
      <c r="E127" s="23" t="n">
        <v>46296</v>
      </c>
    </row>
    <row r="128" customFormat="false" ht="15" hidden="false" customHeight="false" outlineLevel="0" collapsed="false">
      <c r="A128" s="21" t="s">
        <v>2598</v>
      </c>
      <c r="B128" s="21" t="s">
        <v>2599</v>
      </c>
      <c r="C128" s="21" t="s">
        <v>2587</v>
      </c>
      <c r="D128" s="19" t="n">
        <v>6.51</v>
      </c>
      <c r="E128" s="23" t="n">
        <v>46296</v>
      </c>
    </row>
    <row r="129" customFormat="false" ht="15" hidden="false" customHeight="false" outlineLevel="0" collapsed="false">
      <c r="A129" s="21" t="s">
        <v>2353</v>
      </c>
      <c r="B129" s="21" t="s">
        <v>2354</v>
      </c>
      <c r="C129" s="21" t="s">
        <v>2202</v>
      </c>
      <c r="D129" s="19" t="n">
        <v>23.39</v>
      </c>
      <c r="E129" s="23" t="n">
        <v>46296</v>
      </c>
    </row>
    <row r="130" customFormat="false" ht="15" hidden="false" customHeight="false" outlineLevel="0" collapsed="false">
      <c r="A130" s="21" t="s">
        <v>2357</v>
      </c>
      <c r="B130" s="21" t="s">
        <v>2358</v>
      </c>
      <c r="C130" s="21" t="s">
        <v>2202</v>
      </c>
      <c r="D130" s="19" t="n">
        <v>5.68</v>
      </c>
      <c r="E130" s="23" t="n">
        <v>46296</v>
      </c>
    </row>
    <row r="131" customFormat="false" ht="15" hidden="false" customHeight="false" outlineLevel="0" collapsed="false">
      <c r="A131" s="21" t="s">
        <v>2678</v>
      </c>
      <c r="B131" s="21" t="s">
        <v>2679</v>
      </c>
      <c r="C131" s="21" t="s">
        <v>2587</v>
      </c>
      <c r="D131" s="19" t="n">
        <v>4.85</v>
      </c>
      <c r="E131" s="23" t="n">
        <v>46296</v>
      </c>
    </row>
    <row r="132" customFormat="false" ht="15" hidden="false" customHeight="false" outlineLevel="0" collapsed="false">
      <c r="A132" s="21" t="s">
        <v>4398</v>
      </c>
      <c r="B132" s="21" t="s">
        <v>4347</v>
      </c>
      <c r="C132" s="21"/>
      <c r="D132" s="19" t="n">
        <v>238.54</v>
      </c>
      <c r="E132" s="23" t="n">
        <v>46296</v>
      </c>
    </row>
    <row r="133" customFormat="false" ht="15" hidden="false" customHeight="false" outlineLevel="0" collapsed="false">
      <c r="A133" s="21" t="s">
        <v>2632</v>
      </c>
      <c r="B133" s="21" t="s">
        <v>2633</v>
      </c>
      <c r="C133" s="21" t="s">
        <v>2587</v>
      </c>
      <c r="D133" s="19" t="n">
        <v>3.7</v>
      </c>
      <c r="E133" s="23" t="n">
        <v>46296</v>
      </c>
    </row>
    <row r="134" customFormat="false" ht="15" hidden="false" customHeight="false" outlineLevel="0" collapsed="false">
      <c r="A134" s="21" t="s">
        <v>4399</v>
      </c>
      <c r="B134" s="21" t="s">
        <v>2546</v>
      </c>
      <c r="C134" s="21" t="s">
        <v>2466</v>
      </c>
      <c r="D134" s="19" t="n">
        <v>38.74</v>
      </c>
      <c r="E134" s="23" t="n">
        <v>46296</v>
      </c>
    </row>
    <row r="135" customFormat="false" ht="15" hidden="false" customHeight="false" outlineLevel="0" collapsed="false">
      <c r="A135" s="21" t="s">
        <v>2289</v>
      </c>
      <c r="B135" s="21" t="s">
        <v>2290</v>
      </c>
      <c r="C135" s="21" t="s">
        <v>2202</v>
      </c>
      <c r="D135" s="19" t="n">
        <v>37.06</v>
      </c>
      <c r="E135" s="23" t="n">
        <v>46296</v>
      </c>
    </row>
    <row r="136" customFormat="false" ht="15" hidden="false" customHeight="false" outlineLevel="0" collapsed="false">
      <c r="A136" s="21" t="s">
        <v>2854</v>
      </c>
      <c r="B136" s="21" t="s">
        <v>2855</v>
      </c>
      <c r="C136" s="21" t="s">
        <v>2748</v>
      </c>
      <c r="D136" s="19" t="n">
        <v>10</v>
      </c>
      <c r="E136" s="23" t="n">
        <v>46296</v>
      </c>
    </row>
    <row r="137" customFormat="false" ht="15" hidden="false" customHeight="false" outlineLevel="0" collapsed="false">
      <c r="A137" s="21" t="s">
        <v>2832</v>
      </c>
      <c r="B137" s="21" t="s">
        <v>2833</v>
      </c>
      <c r="C137" s="21" t="s">
        <v>2748</v>
      </c>
      <c r="D137" s="19" t="n">
        <v>11.91</v>
      </c>
      <c r="E137" s="23" t="n">
        <v>46296</v>
      </c>
    </row>
    <row r="138" customFormat="false" ht="15" hidden="false" customHeight="false" outlineLevel="0" collapsed="false">
      <c r="A138" s="21" t="s">
        <v>2924</v>
      </c>
      <c r="B138" s="21" t="s">
        <v>2925</v>
      </c>
      <c r="C138" s="21" t="s">
        <v>2748</v>
      </c>
      <c r="D138" s="19" t="n">
        <v>4.27</v>
      </c>
      <c r="E138" s="23" t="n">
        <v>46296</v>
      </c>
    </row>
    <row r="139" customFormat="false" ht="15" hidden="false" customHeight="false" outlineLevel="0" collapsed="false">
      <c r="A139" s="21" t="s">
        <v>2408</v>
      </c>
      <c r="B139" s="21" t="s">
        <v>2409</v>
      </c>
      <c r="C139" s="21" t="s">
        <v>2202</v>
      </c>
      <c r="D139" s="19" t="n">
        <v>51.84</v>
      </c>
      <c r="E139" s="23" t="n">
        <v>46296</v>
      </c>
    </row>
    <row r="140" customFormat="false" ht="15" hidden="false" customHeight="false" outlineLevel="0" collapsed="false">
      <c r="A140" s="21" t="s">
        <v>2525</v>
      </c>
      <c r="B140" s="21" t="s">
        <v>2526</v>
      </c>
      <c r="C140" s="21" t="s">
        <v>2466</v>
      </c>
      <c r="D140" s="19" t="n">
        <v>12.38</v>
      </c>
      <c r="E140" s="23" t="n">
        <v>46296</v>
      </c>
    </row>
    <row r="141" customFormat="false" ht="15" hidden="false" customHeight="false" outlineLevel="0" collapsed="false">
      <c r="A141" s="21" t="s">
        <v>2464</v>
      </c>
      <c r="B141" s="21" t="s">
        <v>2465</v>
      </c>
      <c r="C141" s="21" t="s">
        <v>2466</v>
      </c>
      <c r="D141" s="19" t="n">
        <v>19.48</v>
      </c>
      <c r="E141" s="23" t="n">
        <v>46296</v>
      </c>
    </row>
    <row r="142" customFormat="false" ht="15" hidden="false" customHeight="false" outlineLevel="0" collapsed="false">
      <c r="A142" s="21" t="s">
        <v>2588</v>
      </c>
      <c r="B142" s="21" t="s">
        <v>2589</v>
      </c>
      <c r="C142" s="21" t="s">
        <v>2587</v>
      </c>
      <c r="D142" s="19" t="n">
        <v>146.52</v>
      </c>
      <c r="E142" s="23" t="n">
        <v>46296</v>
      </c>
    </row>
    <row r="143" customFormat="false" ht="15" hidden="false" customHeight="false" outlineLevel="0" collapsed="false">
      <c r="A143" s="21" t="s">
        <v>2442</v>
      </c>
      <c r="B143" s="21" t="s">
        <v>2443</v>
      </c>
      <c r="C143" s="21" t="s">
        <v>2202</v>
      </c>
      <c r="D143" s="19" t="n">
        <v>27.86</v>
      </c>
      <c r="E143" s="23" t="n">
        <v>46296</v>
      </c>
    </row>
    <row r="144" customFormat="false" ht="15" hidden="false" customHeight="false" outlineLevel="0" collapsed="false">
      <c r="A144" s="21" t="s">
        <v>2618</v>
      </c>
      <c r="B144" s="21" t="s">
        <v>2619</v>
      </c>
      <c r="C144" s="21" t="s">
        <v>2587</v>
      </c>
      <c r="D144" s="19" t="n">
        <v>90.37</v>
      </c>
      <c r="E144" s="23" t="n">
        <v>46296</v>
      </c>
    </row>
    <row r="145" customFormat="false" ht="15" hidden="false" customHeight="false" outlineLevel="0" collapsed="false">
      <c r="A145" s="21" t="s">
        <v>2751</v>
      </c>
      <c r="B145" s="21" t="s">
        <v>2752</v>
      </c>
      <c r="C145" s="21" t="s">
        <v>2748</v>
      </c>
      <c r="D145" s="19" t="n">
        <v>22.82</v>
      </c>
      <c r="E145" s="23" t="n">
        <v>46296</v>
      </c>
    </row>
    <row r="146" customFormat="false" ht="15" hidden="false" customHeight="false" outlineLevel="0" collapsed="false">
      <c r="A146" s="21" t="s">
        <v>2559</v>
      </c>
      <c r="B146" s="21" t="s">
        <v>2560</v>
      </c>
      <c r="C146" s="21" t="s">
        <v>2466</v>
      </c>
      <c r="D146" s="19" t="n">
        <v>26.35</v>
      </c>
      <c r="E146" s="23" t="n">
        <v>46296</v>
      </c>
    </row>
    <row r="147" customFormat="false" ht="15" hidden="false" customHeight="false" outlineLevel="0" collapsed="false">
      <c r="A147" s="21" t="s">
        <v>2768</v>
      </c>
      <c r="B147" s="21" t="s">
        <v>2769</v>
      </c>
      <c r="C147" s="21" t="s">
        <v>2748</v>
      </c>
      <c r="D147" s="19" t="n">
        <v>9.27</v>
      </c>
      <c r="E147" s="23" t="n">
        <v>46296</v>
      </c>
    </row>
    <row r="148" customFormat="false" ht="15" hidden="false" customHeight="false" outlineLevel="0" collapsed="false">
      <c r="A148" s="21" t="s">
        <v>2820</v>
      </c>
      <c r="B148" s="21" t="s">
        <v>2821</v>
      </c>
      <c r="C148" s="21" t="s">
        <v>2748</v>
      </c>
      <c r="D148" s="19" t="n">
        <v>20.74</v>
      </c>
      <c r="E148" s="23" t="n">
        <v>46296</v>
      </c>
    </row>
    <row r="149" customFormat="false" ht="15" hidden="false" customHeight="false" outlineLevel="0" collapsed="false">
      <c r="A149" s="21" t="s">
        <v>2622</v>
      </c>
      <c r="B149" s="21" t="s">
        <v>2623</v>
      </c>
      <c r="C149" s="21" t="s">
        <v>2587</v>
      </c>
      <c r="D149" s="19" t="n">
        <v>4.1</v>
      </c>
      <c r="E149" s="23" t="n">
        <v>46296</v>
      </c>
    </row>
    <row r="150" customFormat="false" ht="15" hidden="false" customHeight="false" outlineLevel="0" collapsed="false">
      <c r="A150" s="21" t="s">
        <v>2531</v>
      </c>
      <c r="B150" s="21" t="s">
        <v>2532</v>
      </c>
      <c r="C150" s="21" t="s">
        <v>2466</v>
      </c>
      <c r="D150" s="19" t="n">
        <v>19.46</v>
      </c>
      <c r="E150" s="23" t="n">
        <v>46296</v>
      </c>
    </row>
    <row r="151" customFormat="false" ht="15" hidden="false" customHeight="false" outlineLevel="0" collapsed="false">
      <c r="A151" s="21" t="s">
        <v>4400</v>
      </c>
      <c r="B151" s="21" t="s">
        <v>2843</v>
      </c>
      <c r="C151" s="21" t="s">
        <v>2748</v>
      </c>
      <c r="D151" s="19" t="n">
        <v>8.77</v>
      </c>
      <c r="E151" s="23" t="n">
        <v>46296</v>
      </c>
    </row>
    <row r="152" customFormat="false" ht="15" hidden="false" customHeight="false" outlineLevel="0" collapsed="false">
      <c r="A152" s="21" t="s">
        <v>2934</v>
      </c>
      <c r="B152" s="21" t="s">
        <v>2935</v>
      </c>
      <c r="C152" s="21" t="s">
        <v>2748</v>
      </c>
      <c r="D152" s="19" t="n">
        <v>4.95</v>
      </c>
      <c r="E152" s="23" t="n">
        <v>46296</v>
      </c>
    </row>
    <row r="153" customFormat="false" ht="15" hidden="false" customHeight="false" outlineLevel="0" collapsed="false">
      <c r="A153" s="21" t="s">
        <v>2728</v>
      </c>
      <c r="B153" s="21" t="s">
        <v>2729</v>
      </c>
      <c r="C153" s="21" t="s">
        <v>2587</v>
      </c>
      <c r="D153" s="19" t="n">
        <v>3.65</v>
      </c>
      <c r="E153" s="23" t="n">
        <v>46296</v>
      </c>
    </row>
    <row r="154" customFormat="false" ht="15" hidden="false" customHeight="false" outlineLevel="0" collapsed="false">
      <c r="A154" s="21" t="s">
        <v>2226</v>
      </c>
      <c r="B154" s="21" t="s">
        <v>2227</v>
      </c>
      <c r="C154" s="21" t="s">
        <v>2202</v>
      </c>
      <c r="D154" s="19" t="n">
        <v>31.69</v>
      </c>
      <c r="E154" s="23" t="n">
        <v>46296</v>
      </c>
    </row>
    <row r="155" customFormat="false" ht="15" hidden="false" customHeight="false" outlineLevel="0" collapsed="false">
      <c r="A155" s="21" t="s">
        <v>2577</v>
      </c>
      <c r="B155" s="21" t="s">
        <v>2578</v>
      </c>
      <c r="C155" s="21" t="s">
        <v>2466</v>
      </c>
      <c r="D155" s="19" t="n">
        <v>94.77</v>
      </c>
      <c r="E155" s="23" t="n">
        <v>46296</v>
      </c>
    </row>
    <row r="156" customFormat="false" ht="15" hidden="false" customHeight="false" outlineLevel="0" collapsed="false">
      <c r="A156" s="21" t="s">
        <v>2434</v>
      </c>
      <c r="B156" s="21" t="s">
        <v>2435</v>
      </c>
      <c r="C156" s="21" t="s">
        <v>2202</v>
      </c>
      <c r="D156" s="19" t="n">
        <v>3.25</v>
      </c>
      <c r="E156" s="23" t="n">
        <v>46296</v>
      </c>
    </row>
    <row r="157" customFormat="false" ht="15" hidden="false" customHeight="false" outlineLevel="0" collapsed="false">
      <c r="A157" s="21" t="s">
        <v>2648</v>
      </c>
      <c r="B157" s="21" t="s">
        <v>2649</v>
      </c>
      <c r="C157" s="21" t="s">
        <v>2587</v>
      </c>
      <c r="D157" s="19" t="n">
        <v>2.38</v>
      </c>
      <c r="E157" s="23" t="n">
        <v>46296</v>
      </c>
    </row>
    <row r="158" customFormat="false" ht="15" hidden="false" customHeight="false" outlineLevel="0" collapsed="false">
      <c r="A158" s="21" t="s">
        <v>2555</v>
      </c>
      <c r="B158" s="21" t="s">
        <v>2556</v>
      </c>
      <c r="C158" s="21" t="s">
        <v>2466</v>
      </c>
      <c r="D158" s="19" t="n">
        <v>14.74</v>
      </c>
      <c r="E158" s="23" t="n">
        <v>46296</v>
      </c>
    </row>
    <row r="159" customFormat="false" ht="15" hidden="false" customHeight="false" outlineLevel="0" collapsed="false">
      <c r="A159" s="21" t="s">
        <v>2706</v>
      </c>
      <c r="B159" s="21" t="s">
        <v>2707</v>
      </c>
      <c r="C159" s="21" t="s">
        <v>2587</v>
      </c>
      <c r="D159" s="19" t="n">
        <v>3.15</v>
      </c>
      <c r="E159" s="23" t="n">
        <v>46296</v>
      </c>
    </row>
    <row r="160" customFormat="false" ht="15" hidden="false" customHeight="false" outlineLevel="0" collapsed="false">
      <c r="A160" s="21" t="s">
        <v>2519</v>
      </c>
      <c r="B160" s="21" t="s">
        <v>2520</v>
      </c>
      <c r="C160" s="21" t="s">
        <v>2466</v>
      </c>
      <c r="D160" s="19" t="n">
        <v>22.75</v>
      </c>
      <c r="E160" s="23" t="n">
        <v>46296</v>
      </c>
    </row>
    <row r="161" customFormat="false" ht="15" hidden="false" customHeight="false" outlineLevel="0" collapsed="false">
      <c r="A161" s="21" t="s">
        <v>2856</v>
      </c>
      <c r="B161" s="21" t="s">
        <v>2857</v>
      </c>
      <c r="C161" s="21" t="s">
        <v>2748</v>
      </c>
      <c r="D161" s="19" t="n">
        <v>20.76</v>
      </c>
      <c r="E161" s="23" t="n">
        <v>46296</v>
      </c>
    </row>
    <row r="162" customFormat="false" ht="15" hidden="false" customHeight="false" outlineLevel="0" collapsed="false">
      <c r="A162" s="21" t="s">
        <v>2200</v>
      </c>
      <c r="B162" s="21" t="s">
        <v>2201</v>
      </c>
      <c r="C162" s="21" t="s">
        <v>2202</v>
      </c>
      <c r="D162" s="19" t="n">
        <v>7.54</v>
      </c>
      <c r="E162" s="23" t="n">
        <v>46296</v>
      </c>
    </row>
    <row r="163" customFormat="false" ht="15" hidden="false" customHeight="false" outlineLevel="0" collapsed="false">
      <c r="A163" s="21" t="s">
        <v>2365</v>
      </c>
      <c r="B163" s="21" t="s">
        <v>2366</v>
      </c>
      <c r="C163" s="21" t="s">
        <v>2202</v>
      </c>
      <c r="D163" s="19" t="n">
        <v>64.27</v>
      </c>
      <c r="E163" s="23" t="n">
        <v>46296</v>
      </c>
    </row>
    <row r="164" customFormat="false" ht="15" hidden="false" customHeight="false" outlineLevel="0" collapsed="false">
      <c r="A164" s="21" t="s">
        <v>2782</v>
      </c>
      <c r="B164" s="21" t="s">
        <v>2783</v>
      </c>
      <c r="C164" s="21" t="s">
        <v>2748</v>
      </c>
      <c r="D164" s="19" t="n">
        <v>8.29</v>
      </c>
      <c r="E164" s="23" t="n">
        <v>46296</v>
      </c>
    </row>
    <row r="165" customFormat="false" ht="15" hidden="false" customHeight="false" outlineLevel="0" collapsed="false">
      <c r="A165" s="21" t="s">
        <v>2846</v>
      </c>
      <c r="B165" s="21" t="s">
        <v>2847</v>
      </c>
      <c r="C165" s="21" t="s">
        <v>2748</v>
      </c>
      <c r="D165" s="19" t="n">
        <v>11.98</v>
      </c>
      <c r="E165" s="23" t="n">
        <v>46296</v>
      </c>
    </row>
    <row r="166" customFormat="false" ht="15" hidden="false" customHeight="false" outlineLevel="0" collapsed="false">
      <c r="A166" s="21" t="s">
        <v>2886</v>
      </c>
      <c r="B166" s="21" t="s">
        <v>2887</v>
      </c>
      <c r="C166" s="21" t="s">
        <v>2748</v>
      </c>
      <c r="D166" s="19" t="n">
        <v>7.33</v>
      </c>
      <c r="E166" s="23" t="n">
        <v>46296</v>
      </c>
    </row>
    <row r="167" customFormat="false" ht="15" hidden="false" customHeight="false" outlineLevel="0" collapsed="false">
      <c r="A167" s="21" t="s">
        <v>2497</v>
      </c>
      <c r="B167" s="21" t="s">
        <v>2498</v>
      </c>
      <c r="C167" s="21" t="s">
        <v>2466</v>
      </c>
      <c r="D167" s="19" t="n">
        <v>26.61</v>
      </c>
      <c r="E167" s="23" t="n">
        <v>46296</v>
      </c>
    </row>
    <row r="168" customFormat="false" ht="15" hidden="false" customHeight="false" outlineLevel="0" collapsed="false">
      <c r="A168" s="21" t="s">
        <v>4401</v>
      </c>
      <c r="B168" s="21" t="s">
        <v>2326</v>
      </c>
      <c r="C168" s="21" t="s">
        <v>2202</v>
      </c>
      <c r="D168" s="19" t="n">
        <v>23.71</v>
      </c>
      <c r="E168" s="23" t="n">
        <v>46296</v>
      </c>
    </row>
    <row r="169" customFormat="false" ht="15" hidden="false" customHeight="false" outlineLevel="0" collapsed="false">
      <c r="A169" s="21" t="s">
        <v>2438</v>
      </c>
      <c r="B169" s="21" t="s">
        <v>2439</v>
      </c>
      <c r="C169" s="21" t="s">
        <v>2202</v>
      </c>
      <c r="D169" s="19" t="n">
        <v>5.2</v>
      </c>
      <c r="E169" s="23" t="n">
        <v>46296</v>
      </c>
    </row>
    <row r="170" customFormat="false" ht="15" hidden="false" customHeight="false" outlineLevel="0" collapsed="false">
      <c r="A170" s="21" t="s">
        <v>2602</v>
      </c>
      <c r="B170" s="21" t="s">
        <v>2603</v>
      </c>
      <c r="C170" s="21" t="s">
        <v>2587</v>
      </c>
      <c r="D170" s="19" t="n">
        <v>3.06</v>
      </c>
      <c r="E170" s="23" t="n">
        <v>46296</v>
      </c>
    </row>
    <row r="171" customFormat="false" ht="15" hidden="false" customHeight="false" outlineLevel="0" collapsed="false">
      <c r="A171" s="21" t="s">
        <v>2878</v>
      </c>
      <c r="B171" s="21" t="s">
        <v>2879</v>
      </c>
      <c r="C171" s="21" t="s">
        <v>2748</v>
      </c>
      <c r="D171" s="19" t="n">
        <v>15.19</v>
      </c>
      <c r="E171" s="23" t="n">
        <v>46296</v>
      </c>
    </row>
    <row r="172" customFormat="false" ht="15" hidden="false" customHeight="false" outlineLevel="0" collapsed="false">
      <c r="A172" s="21" t="s">
        <v>2948</v>
      </c>
      <c r="B172" s="21" t="s">
        <v>2949</v>
      </c>
      <c r="C172" s="21" t="s">
        <v>2748</v>
      </c>
      <c r="D172" s="19" t="n">
        <v>13.08</v>
      </c>
      <c r="E172" s="23" t="n">
        <v>46296</v>
      </c>
    </row>
    <row r="173" customFormat="false" ht="15" hidden="false" customHeight="false" outlineLevel="0" collapsed="false">
      <c r="A173" s="21" t="s">
        <v>2317</v>
      </c>
      <c r="B173" s="21" t="s">
        <v>2318</v>
      </c>
      <c r="C173" s="21" t="s">
        <v>2202</v>
      </c>
      <c r="D173" s="19" t="n">
        <v>4.62</v>
      </c>
      <c r="E173" s="23" t="n">
        <v>46296</v>
      </c>
    </row>
    <row r="174" customFormat="false" ht="15" hidden="false" customHeight="false" outlineLevel="0" collapsed="false">
      <c r="A174" s="21" t="s">
        <v>2260</v>
      </c>
      <c r="B174" s="21" t="s">
        <v>2261</v>
      </c>
      <c r="C174" s="21" t="s">
        <v>2202</v>
      </c>
      <c r="D174" s="19" t="n">
        <v>10.11</v>
      </c>
      <c r="E174" s="23" t="n">
        <v>46296</v>
      </c>
    </row>
    <row r="175" customFormat="false" ht="15" hidden="false" customHeight="false" outlineLevel="0" collapsed="false">
      <c r="A175" s="21" t="s">
        <v>4402</v>
      </c>
      <c r="B175" s="21" t="s">
        <v>2397</v>
      </c>
      <c r="C175" s="21" t="s">
        <v>2202</v>
      </c>
      <c r="D175" s="19" t="n">
        <v>7.6</v>
      </c>
      <c r="E175" s="23" t="n">
        <v>46296</v>
      </c>
    </row>
    <row r="176" customFormat="false" ht="15" hidden="false" customHeight="false" outlineLevel="0" collapsed="false">
      <c r="A176" s="21" t="s">
        <v>2858</v>
      </c>
      <c r="B176" s="21" t="s">
        <v>2859</v>
      </c>
      <c r="C176" s="21" t="s">
        <v>2748</v>
      </c>
      <c r="D176" s="19" t="n">
        <v>2.43</v>
      </c>
      <c r="E176" s="23" t="n">
        <v>46296</v>
      </c>
    </row>
    <row r="177" customFormat="false" ht="15" hidden="false" customHeight="false" outlineLevel="0" collapsed="false">
      <c r="A177" s="21" t="s">
        <v>2467</v>
      </c>
      <c r="B177" s="21" t="s">
        <v>2468</v>
      </c>
      <c r="C177" s="21" t="s">
        <v>2466</v>
      </c>
      <c r="D177" s="19" t="n">
        <v>30.81</v>
      </c>
      <c r="E177" s="23" t="n">
        <v>46296</v>
      </c>
    </row>
    <row r="178" customFormat="false" ht="15" hidden="false" customHeight="false" outlineLevel="0" collapsed="false">
      <c r="A178" s="21" t="s">
        <v>4403</v>
      </c>
      <c r="B178" s="21" t="s">
        <v>2829</v>
      </c>
      <c r="C178" s="21" t="s">
        <v>2748</v>
      </c>
      <c r="D178" s="19" t="n">
        <v>5.06</v>
      </c>
      <c r="E178" s="23" t="n">
        <v>46296</v>
      </c>
    </row>
    <row r="179" customFormat="false" ht="15" hidden="false" customHeight="false" outlineLevel="0" collapsed="false">
      <c r="A179" s="21" t="s">
        <v>2410</v>
      </c>
      <c r="B179" s="21" t="s">
        <v>2411</v>
      </c>
      <c r="C179" s="21" t="s">
        <v>2202</v>
      </c>
      <c r="D179" s="19" t="n">
        <v>23.74</v>
      </c>
      <c r="E179" s="23" t="n">
        <v>46296</v>
      </c>
    </row>
    <row r="180" customFormat="false" ht="15" hidden="false" customHeight="false" outlineLevel="0" collapsed="false">
      <c r="A180" s="21" t="s">
        <v>2702</v>
      </c>
      <c r="B180" s="21" t="s">
        <v>2703</v>
      </c>
      <c r="C180" s="21" t="s">
        <v>2587</v>
      </c>
      <c r="D180" s="19" t="n">
        <v>3.74</v>
      </c>
      <c r="E180" s="23" t="n">
        <v>46296</v>
      </c>
    </row>
    <row r="181" customFormat="false" ht="15" hidden="false" customHeight="false" outlineLevel="0" collapsed="false">
      <c r="A181" s="21" t="s">
        <v>2424</v>
      </c>
      <c r="B181" s="21" t="s">
        <v>2425</v>
      </c>
      <c r="C181" s="21" t="s">
        <v>2202</v>
      </c>
      <c r="D181" s="19" t="n">
        <v>31.66</v>
      </c>
      <c r="E181" s="23" t="n">
        <v>46296</v>
      </c>
    </row>
    <row r="182" customFormat="false" ht="15" hidden="false" customHeight="false" outlineLevel="0" collapsed="false">
      <c r="A182" s="21" t="s">
        <v>2501</v>
      </c>
      <c r="B182" s="21" t="s">
        <v>2502</v>
      </c>
      <c r="C182" s="21" t="s">
        <v>2466</v>
      </c>
      <c r="D182" s="19" t="n">
        <v>45.24</v>
      </c>
      <c r="E182" s="23" t="n">
        <v>46296</v>
      </c>
    </row>
    <row r="183" customFormat="false" ht="15" hidden="false" customHeight="false" outlineLevel="0" collapsed="false">
      <c r="A183" s="21" t="s">
        <v>2392</v>
      </c>
      <c r="B183" s="21" t="s">
        <v>2393</v>
      </c>
      <c r="C183" s="21" t="s">
        <v>2202</v>
      </c>
      <c r="D183" s="19" t="n">
        <v>4.94</v>
      </c>
      <c r="E183" s="23" t="n">
        <v>46296</v>
      </c>
    </row>
    <row r="184" customFormat="false" ht="15" hidden="false" customHeight="false" outlineLevel="0" collapsed="false">
      <c r="A184" s="21" t="s">
        <v>2563</v>
      </c>
      <c r="B184" s="21" t="s">
        <v>2564</v>
      </c>
      <c r="C184" s="21" t="s">
        <v>2466</v>
      </c>
      <c r="D184" s="19" t="n">
        <v>31.62</v>
      </c>
      <c r="E184" s="23" t="n">
        <v>46296</v>
      </c>
    </row>
    <row r="185" customFormat="false" ht="15" hidden="false" customHeight="false" outlineLevel="0" collapsed="false">
      <c r="A185" s="21" t="s">
        <v>2698</v>
      </c>
      <c r="B185" s="21" t="s">
        <v>2699</v>
      </c>
      <c r="C185" s="21" t="s">
        <v>2587</v>
      </c>
      <c r="D185" s="19" t="n">
        <v>5.84</v>
      </c>
      <c r="E185" s="23" t="n">
        <v>46296</v>
      </c>
    </row>
    <row r="186" customFormat="false" ht="15" hidden="false" customHeight="false" outlineLevel="0" collapsed="false">
      <c r="A186" s="21" t="s">
        <v>2704</v>
      </c>
      <c r="B186" s="21" t="s">
        <v>2705</v>
      </c>
      <c r="C186" s="21" t="s">
        <v>2587</v>
      </c>
      <c r="D186" s="19" t="n">
        <v>5.51</v>
      </c>
      <c r="E186" s="23" t="n">
        <v>46296</v>
      </c>
    </row>
    <row r="187" customFormat="false" ht="15" hidden="false" customHeight="false" outlineLevel="0" collapsed="false">
      <c r="A187" s="21" t="s">
        <v>2412</v>
      </c>
      <c r="B187" s="21" t="s">
        <v>2413</v>
      </c>
      <c r="C187" s="21" t="s">
        <v>2202</v>
      </c>
      <c r="D187" s="19" t="n">
        <v>6.34</v>
      </c>
      <c r="E187" s="23" t="n">
        <v>46296</v>
      </c>
    </row>
    <row r="188" customFormat="false" ht="15" hidden="false" customHeight="false" outlineLevel="0" collapsed="false">
      <c r="A188" s="21" t="s">
        <v>2920</v>
      </c>
      <c r="B188" s="21" t="s">
        <v>2921</v>
      </c>
      <c r="C188" s="21" t="s">
        <v>2748</v>
      </c>
      <c r="D188" s="19" t="n">
        <v>26.65</v>
      </c>
      <c r="E188" s="23" t="n">
        <v>46296</v>
      </c>
    </row>
    <row r="189" customFormat="false" ht="15" hidden="false" customHeight="false" outlineLevel="0" collapsed="false">
      <c r="A189" s="21" t="s">
        <v>2894</v>
      </c>
      <c r="B189" s="21" t="s">
        <v>2895</v>
      </c>
      <c r="C189" s="21" t="s">
        <v>2748</v>
      </c>
      <c r="D189" s="19" t="n">
        <v>10.15</v>
      </c>
      <c r="E189" s="23" t="n">
        <v>46296</v>
      </c>
    </row>
    <row r="190" customFormat="false" ht="15" hidden="false" customHeight="false" outlineLevel="0" collapsed="false">
      <c r="A190" s="21" t="s">
        <v>2265</v>
      </c>
      <c r="B190" s="21" t="s">
        <v>2266</v>
      </c>
      <c r="C190" s="21" t="s">
        <v>2202</v>
      </c>
      <c r="D190" s="19" t="n">
        <v>5.71</v>
      </c>
      <c r="E190" s="23" t="n">
        <v>46296</v>
      </c>
    </row>
    <row r="191" customFormat="false" ht="15" hidden="false" customHeight="false" outlineLevel="0" collapsed="false">
      <c r="A191" s="21" t="s">
        <v>2890</v>
      </c>
      <c r="B191" s="21" t="s">
        <v>2891</v>
      </c>
      <c r="C191" s="21" t="s">
        <v>2748</v>
      </c>
      <c r="D191" s="19" t="n">
        <v>35.49</v>
      </c>
      <c r="E191" s="23" t="n">
        <v>46296</v>
      </c>
    </row>
    <row r="192" customFormat="false" ht="15" hidden="false" customHeight="false" outlineLevel="0" collapsed="false">
      <c r="A192" s="21" t="s">
        <v>4404</v>
      </c>
      <c r="B192" s="21" t="s">
        <v>4307</v>
      </c>
      <c r="C192" s="21"/>
      <c r="D192" s="19" t="n">
        <v>196.24</v>
      </c>
      <c r="E192" s="23" t="n">
        <v>46296</v>
      </c>
    </row>
    <row r="193" customFormat="false" ht="15" hidden="false" customHeight="false" outlineLevel="0" collapsed="false">
      <c r="A193" s="21" t="s">
        <v>2311</v>
      </c>
      <c r="B193" s="21" t="s">
        <v>2312</v>
      </c>
      <c r="C193" s="21" t="s">
        <v>2202</v>
      </c>
      <c r="D193" s="19" t="n">
        <v>5.54</v>
      </c>
      <c r="E193" s="23" t="n">
        <v>46296</v>
      </c>
    </row>
    <row r="194" customFormat="false" ht="15" hidden="false" customHeight="false" outlineLevel="0" collapsed="false">
      <c r="A194" s="21" t="s">
        <v>2870</v>
      </c>
      <c r="B194" s="21" t="s">
        <v>2871</v>
      </c>
      <c r="C194" s="21" t="s">
        <v>2748</v>
      </c>
      <c r="D194" s="19" t="n">
        <v>56.76</v>
      </c>
      <c r="E194" s="23" t="n">
        <v>46296</v>
      </c>
    </row>
    <row r="195" customFormat="false" ht="15" hidden="false" customHeight="false" outlineLevel="0" collapsed="false">
      <c r="A195" s="21" t="s">
        <v>2736</v>
      </c>
      <c r="B195" s="21" t="s">
        <v>2737</v>
      </c>
      <c r="C195" s="21" t="s">
        <v>2587</v>
      </c>
      <c r="D195" s="19" t="n">
        <v>2.29</v>
      </c>
      <c r="E195" s="23" t="n">
        <v>46296</v>
      </c>
    </row>
    <row r="196" customFormat="false" ht="15" hidden="false" customHeight="false" outlineLevel="0" collapsed="false">
      <c r="A196" s="21" t="s">
        <v>2386</v>
      </c>
      <c r="B196" s="21" t="s">
        <v>2387</v>
      </c>
      <c r="C196" s="21" t="s">
        <v>2202</v>
      </c>
      <c r="D196" s="19" t="n">
        <v>25.69</v>
      </c>
      <c r="E196" s="23" t="n">
        <v>46296</v>
      </c>
    </row>
    <row r="197" customFormat="false" ht="15" hidden="false" customHeight="false" outlineLevel="0" collapsed="false">
      <c r="A197" s="21" t="s">
        <v>2942</v>
      </c>
      <c r="B197" s="21" t="s">
        <v>2943</v>
      </c>
      <c r="C197" s="21" t="s">
        <v>2748</v>
      </c>
      <c r="D197" s="19" t="n">
        <v>5.51</v>
      </c>
      <c r="E197" s="23" t="n">
        <v>46296</v>
      </c>
    </row>
    <row r="198" customFormat="false" ht="15" hidden="false" customHeight="false" outlineLevel="0" collapsed="false">
      <c r="A198" s="21" t="s">
        <v>2676</v>
      </c>
      <c r="B198" s="21" t="s">
        <v>2677</v>
      </c>
      <c r="C198" s="21" t="s">
        <v>2587</v>
      </c>
      <c r="D198" s="19" t="n">
        <v>266.37</v>
      </c>
      <c r="E198" s="23" t="n">
        <v>46296</v>
      </c>
    </row>
    <row r="199" customFormat="false" ht="15" hidden="false" customHeight="false" outlineLevel="0" collapsed="false">
      <c r="A199" s="21" t="s">
        <v>2404</v>
      </c>
      <c r="B199" s="21" t="s">
        <v>2405</v>
      </c>
      <c r="C199" s="21" t="s">
        <v>2202</v>
      </c>
      <c r="D199" s="19" t="n">
        <v>4.64</v>
      </c>
      <c r="E199" s="23" t="n">
        <v>46296</v>
      </c>
    </row>
    <row r="200" customFormat="false" ht="15" hidden="false" customHeight="false" outlineLevel="0" collapsed="false">
      <c r="A200" s="21" t="s">
        <v>2347</v>
      </c>
      <c r="B200" s="21" t="s">
        <v>2348</v>
      </c>
      <c r="C200" s="21" t="s">
        <v>2202</v>
      </c>
      <c r="D200" s="19" t="n">
        <v>2.9</v>
      </c>
      <c r="E200" s="23" t="n">
        <v>46296</v>
      </c>
    </row>
    <row r="201" customFormat="false" ht="15" hidden="false" customHeight="false" outlineLevel="0" collapsed="false">
      <c r="A201" s="21" t="s">
        <v>2301</v>
      </c>
      <c r="B201" s="21" t="s">
        <v>2302</v>
      </c>
      <c r="C201" s="21" t="s">
        <v>2202</v>
      </c>
      <c r="D201" s="19" t="n">
        <v>23.37</v>
      </c>
      <c r="E201" s="23" t="n">
        <v>46296</v>
      </c>
    </row>
    <row r="202" customFormat="false" ht="15" hidden="false" customHeight="false" outlineLevel="0" collapsed="false">
      <c r="A202" s="21" t="s">
        <v>2234</v>
      </c>
      <c r="B202" s="21" t="s">
        <v>2235</v>
      </c>
      <c r="C202" s="21" t="s">
        <v>2202</v>
      </c>
      <c r="D202" s="19" t="n">
        <v>26.06</v>
      </c>
      <c r="E202" s="23" t="n">
        <v>46296</v>
      </c>
    </row>
    <row r="203" customFormat="false" ht="15" hidden="false" customHeight="false" outlineLevel="0" collapsed="false">
      <c r="A203" s="21" t="s">
        <v>2521</v>
      </c>
      <c r="B203" s="21" t="s">
        <v>2522</v>
      </c>
      <c r="C203" s="21" t="s">
        <v>2466</v>
      </c>
      <c r="D203" s="19" t="n">
        <v>43.19</v>
      </c>
      <c r="E203" s="23" t="n">
        <v>46296</v>
      </c>
    </row>
    <row r="204" customFormat="false" ht="15" hidden="false" customHeight="false" outlineLevel="0" collapsed="false">
      <c r="A204" s="21" t="s">
        <v>2836</v>
      </c>
      <c r="B204" s="21" t="s">
        <v>2837</v>
      </c>
      <c r="C204" s="21" t="s">
        <v>2748</v>
      </c>
      <c r="D204" s="19" t="n">
        <v>3.26</v>
      </c>
      <c r="E204" s="23" t="n">
        <v>46296</v>
      </c>
    </row>
    <row r="205" customFormat="false" ht="15" hidden="false" customHeight="false" outlineLevel="0" collapsed="false">
      <c r="A205" s="21" t="s">
        <v>2361</v>
      </c>
      <c r="B205" s="21" t="s">
        <v>2362</v>
      </c>
      <c r="C205" s="21" t="s">
        <v>2202</v>
      </c>
      <c r="D205" s="19" t="n">
        <v>31.47</v>
      </c>
      <c r="E205" s="23" t="n">
        <v>46296</v>
      </c>
    </row>
    <row r="206" customFormat="false" ht="15" hidden="false" customHeight="false" outlineLevel="0" collapsed="false">
      <c r="A206" s="21" t="s">
        <v>2812</v>
      </c>
      <c r="B206" s="21" t="s">
        <v>2813</v>
      </c>
      <c r="C206" s="21" t="s">
        <v>2748</v>
      </c>
      <c r="D206" s="19" t="n">
        <v>3.28</v>
      </c>
      <c r="E206" s="23" t="n">
        <v>46296</v>
      </c>
    </row>
    <row r="207" customFormat="false" ht="15" hidden="false" customHeight="false" outlineLevel="0" collapsed="false">
      <c r="A207" s="21" t="s">
        <v>2378</v>
      </c>
      <c r="B207" s="21" t="s">
        <v>2379</v>
      </c>
      <c r="C207" s="21" t="s">
        <v>2202</v>
      </c>
      <c r="D207" s="19" t="n">
        <v>11.74</v>
      </c>
      <c r="E207" s="23" t="n">
        <v>46296</v>
      </c>
    </row>
    <row r="208" customFormat="false" ht="15" hidden="false" customHeight="false" outlineLevel="0" collapsed="false">
      <c r="A208" s="21" t="s">
        <v>2369</v>
      </c>
      <c r="B208" s="21" t="s">
        <v>2370</v>
      </c>
      <c r="C208" s="21" t="s">
        <v>2202</v>
      </c>
      <c r="D208" s="19" t="n">
        <v>31.72</v>
      </c>
      <c r="E208" s="23" t="n">
        <v>46296</v>
      </c>
    </row>
    <row r="209" customFormat="false" ht="15" hidden="false" customHeight="false" outlineLevel="0" collapsed="false">
      <c r="A209" s="21" t="s">
        <v>2798</v>
      </c>
      <c r="B209" s="21" t="s">
        <v>2799</v>
      </c>
      <c r="C209" s="21" t="s">
        <v>2748</v>
      </c>
      <c r="D209" s="19" t="n">
        <v>3.29</v>
      </c>
      <c r="E209" s="23" t="n">
        <v>46296</v>
      </c>
    </row>
    <row r="210" customFormat="false" ht="15" hidden="false" customHeight="false" outlineLevel="0" collapsed="false">
      <c r="A210" s="21" t="s">
        <v>2800</v>
      </c>
      <c r="B210" s="21" t="s">
        <v>2801</v>
      </c>
      <c r="C210" s="21" t="s">
        <v>2748</v>
      </c>
      <c r="D210" s="19" t="n">
        <v>3.19</v>
      </c>
      <c r="E210" s="23" t="n">
        <v>46296</v>
      </c>
    </row>
    <row r="211" customFormat="false" ht="15" hidden="false" customHeight="false" outlineLevel="0" collapsed="false">
      <c r="A211" s="21" t="s">
        <v>2672</v>
      </c>
      <c r="B211" s="21" t="s">
        <v>2673</v>
      </c>
      <c r="C211" s="21" t="s">
        <v>2587</v>
      </c>
      <c r="D211" s="19" t="n">
        <v>3.74</v>
      </c>
      <c r="E211" s="23" t="n">
        <v>46296</v>
      </c>
    </row>
    <row r="212" customFormat="false" ht="15" hidden="false" customHeight="false" outlineLevel="0" collapsed="false">
      <c r="A212" s="21" t="s">
        <v>2830</v>
      </c>
      <c r="B212" s="21" t="s">
        <v>2831</v>
      </c>
      <c r="C212" s="21" t="s">
        <v>2748</v>
      </c>
      <c r="D212" s="19" t="n">
        <v>13.18</v>
      </c>
      <c r="E212" s="23" t="n">
        <v>46296</v>
      </c>
    </row>
    <row r="213" customFormat="false" ht="15" hidden="false" customHeight="false" outlineLevel="0" collapsed="false">
      <c r="A213" s="21" t="s">
        <v>2242</v>
      </c>
      <c r="B213" s="21" t="s">
        <v>2243</v>
      </c>
      <c r="C213" s="21" t="s">
        <v>2202</v>
      </c>
      <c r="D213" s="19" t="n">
        <v>11.64</v>
      </c>
      <c r="E213" s="23" t="n">
        <v>46296</v>
      </c>
    </row>
    <row r="214" customFormat="false" ht="15" hidden="false" customHeight="false" outlineLevel="0" collapsed="false">
      <c r="A214" s="21" t="s">
        <v>2420</v>
      </c>
      <c r="B214" s="21" t="s">
        <v>2421</v>
      </c>
      <c r="C214" s="21" t="s">
        <v>2202</v>
      </c>
      <c r="D214" s="19" t="n">
        <v>23.54</v>
      </c>
      <c r="E214" s="23" t="n">
        <v>46296</v>
      </c>
    </row>
    <row r="215" customFormat="false" ht="15" hidden="false" customHeight="false" outlineLevel="0" collapsed="false">
      <c r="A215" s="21" t="s">
        <v>2620</v>
      </c>
      <c r="B215" s="21" t="s">
        <v>2621</v>
      </c>
      <c r="C215" s="21" t="s">
        <v>2587</v>
      </c>
      <c r="D215" s="19" t="n">
        <v>323.27</v>
      </c>
      <c r="E215" s="23" t="n">
        <v>46296</v>
      </c>
    </row>
    <row r="216" customFormat="false" ht="15" hidden="false" customHeight="false" outlineLevel="0" collapsed="false">
      <c r="A216" s="21" t="s">
        <v>2388</v>
      </c>
      <c r="B216" s="21" t="s">
        <v>2389</v>
      </c>
      <c r="C216" s="21" t="s">
        <v>2202</v>
      </c>
      <c r="D216" s="19" t="n">
        <v>2.9</v>
      </c>
      <c r="E216" s="23" t="n">
        <v>46296</v>
      </c>
    </row>
    <row r="217" customFormat="false" ht="15" hidden="false" customHeight="false" outlineLevel="0" collapsed="false">
      <c r="A217" s="21" t="s">
        <v>2271</v>
      </c>
      <c r="B217" s="21" t="s">
        <v>2272</v>
      </c>
      <c r="C217" s="21" t="s">
        <v>2202</v>
      </c>
      <c r="D217" s="19" t="n">
        <v>55.31</v>
      </c>
      <c r="E217" s="23" t="n">
        <v>46296</v>
      </c>
    </row>
    <row r="218" customFormat="false" ht="15" hidden="false" customHeight="false" outlineLevel="0" collapsed="false">
      <c r="A218" s="21" t="s">
        <v>2616</v>
      </c>
      <c r="B218" s="21" t="s">
        <v>2617</v>
      </c>
      <c r="C218" s="21" t="s">
        <v>2587</v>
      </c>
      <c r="D218" s="19" t="n">
        <v>7.86</v>
      </c>
      <c r="E218" s="23" t="n">
        <v>46296</v>
      </c>
    </row>
    <row r="219" customFormat="false" ht="15" hidden="false" customHeight="false" outlineLevel="0" collapsed="false">
      <c r="A219" s="21" t="s">
        <v>2248</v>
      </c>
      <c r="B219" s="21" t="s">
        <v>2249</v>
      </c>
      <c r="C219" s="21" t="s">
        <v>2202</v>
      </c>
      <c r="D219" s="19" t="n">
        <v>6.55</v>
      </c>
      <c r="E219" s="23" t="n">
        <v>46296</v>
      </c>
    </row>
    <row r="220" customFormat="false" ht="15" hidden="false" customHeight="false" outlineLevel="0" collapsed="false">
      <c r="A220" s="21" t="s">
        <v>2824</v>
      </c>
      <c r="B220" s="21" t="s">
        <v>2825</v>
      </c>
      <c r="C220" s="21" t="s">
        <v>2748</v>
      </c>
      <c r="D220" s="19" t="n">
        <v>6.63</v>
      </c>
      <c r="E220" s="23" t="n">
        <v>46296</v>
      </c>
    </row>
    <row r="221" customFormat="false" ht="15" hidden="false" customHeight="false" outlineLevel="0" collapsed="false">
      <c r="A221" s="21" t="s">
        <v>2860</v>
      </c>
      <c r="B221" s="21" t="s">
        <v>2861</v>
      </c>
      <c r="C221" s="21" t="s">
        <v>2748</v>
      </c>
      <c r="D221" s="19" t="n">
        <v>11.76</v>
      </c>
      <c r="E221" s="23" t="n">
        <v>46296</v>
      </c>
    </row>
    <row r="222" customFormat="false" ht="15" hidden="false" customHeight="false" outlineLevel="0" collapsed="false">
      <c r="A222" s="21" t="s">
        <v>2626</v>
      </c>
      <c r="B222" s="21" t="s">
        <v>2627</v>
      </c>
      <c r="C222" s="21" t="s">
        <v>2587</v>
      </c>
      <c r="D222" s="19" t="n">
        <v>9.89</v>
      </c>
      <c r="E222" s="23" t="n">
        <v>46296</v>
      </c>
    </row>
    <row r="223" customFormat="false" ht="15" hidden="false" customHeight="false" outlineLevel="0" collapsed="false">
      <c r="A223" s="21" t="s">
        <v>2912</v>
      </c>
      <c r="B223" s="21" t="s">
        <v>2913</v>
      </c>
      <c r="C223" s="21" t="s">
        <v>2748</v>
      </c>
      <c r="D223" s="19" t="n">
        <v>8.41</v>
      </c>
      <c r="E223" s="23" t="n">
        <v>46296</v>
      </c>
    </row>
    <row r="224" customFormat="false" ht="15" hidden="false" customHeight="false" outlineLevel="0" collapsed="false">
      <c r="A224" s="21" t="s">
        <v>2331</v>
      </c>
      <c r="B224" s="21" t="s">
        <v>2332</v>
      </c>
      <c r="C224" s="21" t="s">
        <v>2202</v>
      </c>
      <c r="D224" s="19" t="n">
        <v>27.72</v>
      </c>
      <c r="E224" s="23" t="n">
        <v>46296</v>
      </c>
    </row>
    <row r="225" customFormat="false" ht="15" hidden="false" customHeight="false" outlineLevel="0" collapsed="false">
      <c r="A225" s="21" t="s">
        <v>2928</v>
      </c>
      <c r="B225" s="21" t="s">
        <v>2929</v>
      </c>
      <c r="C225" s="21" t="s">
        <v>2748</v>
      </c>
      <c r="D225" s="19" t="n">
        <v>17.56</v>
      </c>
      <c r="E225" s="23" t="n">
        <v>46296</v>
      </c>
    </row>
    <row r="226" customFormat="false" ht="15" hidden="false" customHeight="false" outlineLevel="0" collapsed="false">
      <c r="A226" s="21" t="s">
        <v>2367</v>
      </c>
      <c r="B226" s="21" t="s">
        <v>2368</v>
      </c>
      <c r="C226" s="21" t="s">
        <v>2202</v>
      </c>
      <c r="D226" s="19" t="n">
        <v>7.46</v>
      </c>
      <c r="E226" s="23" t="n">
        <v>46296</v>
      </c>
    </row>
    <row r="227" customFormat="false" ht="15" hidden="false" customHeight="false" outlineLevel="0" collapsed="false">
      <c r="A227" s="21" t="s">
        <v>2888</v>
      </c>
      <c r="B227" s="21" t="s">
        <v>2889</v>
      </c>
      <c r="C227" s="21" t="s">
        <v>2748</v>
      </c>
      <c r="D227" s="19" t="n">
        <v>1.67</v>
      </c>
      <c r="E227" s="23" t="n">
        <v>46296</v>
      </c>
    </row>
    <row r="228" customFormat="false" ht="15" hidden="false" customHeight="false" outlineLevel="0" collapsed="false">
      <c r="A228" s="21" t="s">
        <v>2374</v>
      </c>
      <c r="B228" s="21" t="s">
        <v>2375</v>
      </c>
      <c r="C228" s="21" t="s">
        <v>2202</v>
      </c>
      <c r="D228" s="19" t="n">
        <v>15.8</v>
      </c>
      <c r="E228" s="23" t="n">
        <v>46296</v>
      </c>
    </row>
    <row r="229" customFormat="false" ht="15" hidden="false" customHeight="false" outlineLevel="0" collapsed="false">
      <c r="A229" s="21" t="s">
        <v>2523</v>
      </c>
      <c r="B229" s="21" t="s">
        <v>2524</v>
      </c>
      <c r="C229" s="21" t="s">
        <v>2466</v>
      </c>
      <c r="D229" s="19" t="n">
        <v>87.14</v>
      </c>
      <c r="E229" s="23" t="n">
        <v>46296</v>
      </c>
    </row>
    <row r="230" customFormat="false" ht="15" hidden="false" customHeight="false" outlineLevel="0" collapsed="false">
      <c r="A230" s="21" t="s">
        <v>2864</v>
      </c>
      <c r="B230" s="21" t="s">
        <v>2865</v>
      </c>
      <c r="C230" s="21" t="s">
        <v>2748</v>
      </c>
      <c r="D230" s="19" t="n">
        <v>22.69</v>
      </c>
      <c r="E230" s="23" t="n">
        <v>46296</v>
      </c>
    </row>
    <row r="231" customFormat="false" ht="15" hidden="false" customHeight="false" outlineLevel="0" collapsed="false">
      <c r="A231" s="21" t="s">
        <v>2400</v>
      </c>
      <c r="B231" s="21" t="s">
        <v>2401</v>
      </c>
      <c r="C231" s="21" t="s">
        <v>2202</v>
      </c>
      <c r="D231" s="19" t="n">
        <v>3.85</v>
      </c>
      <c r="E231" s="23" t="n">
        <v>46296</v>
      </c>
    </row>
    <row r="232" customFormat="false" ht="15" hidden="false" customHeight="false" outlineLevel="0" collapsed="false">
      <c r="A232" s="21" t="s">
        <v>2495</v>
      </c>
      <c r="B232" s="21" t="s">
        <v>2496</v>
      </c>
      <c r="C232" s="21" t="s">
        <v>2466</v>
      </c>
      <c r="D232" s="19" t="n">
        <v>3.37</v>
      </c>
      <c r="E232" s="23" t="n">
        <v>46296</v>
      </c>
    </row>
    <row r="233" customFormat="false" ht="15" hidden="false" customHeight="false" outlineLevel="0" collapsed="false">
      <c r="A233" s="21" t="s">
        <v>2772</v>
      </c>
      <c r="B233" s="21" t="s">
        <v>2773</v>
      </c>
      <c r="C233" s="21" t="s">
        <v>2748</v>
      </c>
      <c r="D233" s="19" t="n">
        <v>14.07</v>
      </c>
      <c r="E233" s="23" t="n">
        <v>46296</v>
      </c>
    </row>
    <row r="234" customFormat="false" ht="15" hidden="false" customHeight="false" outlineLevel="0" collapsed="false">
      <c r="A234" s="21" t="s">
        <v>2742</v>
      </c>
      <c r="B234" s="21" t="s">
        <v>2743</v>
      </c>
      <c r="C234" s="21" t="s">
        <v>2587</v>
      </c>
      <c r="D234" s="19" t="n">
        <v>50.1</v>
      </c>
      <c r="E234" s="23" t="n">
        <v>46296</v>
      </c>
    </row>
    <row r="235" customFormat="false" ht="15" hidden="false" customHeight="false" outlineLevel="0" collapsed="false">
      <c r="A235" s="21" t="s">
        <v>2297</v>
      </c>
      <c r="B235" s="21" t="s">
        <v>2298</v>
      </c>
      <c r="C235" s="21" t="s">
        <v>2202</v>
      </c>
      <c r="D235" s="19" t="n">
        <v>13.7</v>
      </c>
      <c r="E235" s="23" t="n">
        <v>46296</v>
      </c>
    </row>
    <row r="236" customFormat="false" ht="15" hidden="false" customHeight="false" outlineLevel="0" collapsed="false">
      <c r="A236" s="21" t="s">
        <v>2432</v>
      </c>
      <c r="B236" s="21" t="s">
        <v>2433</v>
      </c>
      <c r="C236" s="21" t="s">
        <v>2202</v>
      </c>
      <c r="D236" s="19" t="n">
        <v>4.15</v>
      </c>
      <c r="E236" s="23" t="n">
        <v>46296</v>
      </c>
    </row>
    <row r="237" customFormat="false" ht="15" hidden="false" customHeight="false" outlineLevel="0" collapsed="false">
      <c r="A237" s="21" t="s">
        <v>2238</v>
      </c>
      <c r="B237" s="21" t="s">
        <v>2239</v>
      </c>
      <c r="C237" s="21" t="s">
        <v>2202</v>
      </c>
      <c r="D237" s="19" t="n">
        <v>8.67</v>
      </c>
      <c r="E237" s="23" t="n">
        <v>46296</v>
      </c>
    </row>
    <row r="238" customFormat="false" ht="15" hidden="false" customHeight="false" outlineLevel="0" collapsed="false">
      <c r="A238" s="21" t="s">
        <v>2487</v>
      </c>
      <c r="B238" s="21" t="s">
        <v>2488</v>
      </c>
      <c r="C238" s="21" t="s">
        <v>2466</v>
      </c>
      <c r="D238" s="19" t="n">
        <v>42.64</v>
      </c>
      <c r="E238" s="23" t="n">
        <v>46296</v>
      </c>
    </row>
    <row r="239" customFormat="false" ht="15" hidden="false" customHeight="false" outlineLevel="0" collapsed="false">
      <c r="A239" s="21" t="s">
        <v>2680</v>
      </c>
      <c r="B239" s="21" t="s">
        <v>2681</v>
      </c>
      <c r="C239" s="21" t="s">
        <v>2587</v>
      </c>
      <c r="D239" s="19" t="n">
        <v>5.59</v>
      </c>
      <c r="E239" s="23" t="n">
        <v>46296</v>
      </c>
    </row>
    <row r="240" customFormat="false" ht="15" hidden="false" customHeight="false" outlineLevel="0" collapsed="false">
      <c r="A240" s="21" t="s">
        <v>2275</v>
      </c>
      <c r="B240" s="21" t="s">
        <v>2276</v>
      </c>
      <c r="C240" s="21" t="s">
        <v>2202</v>
      </c>
      <c r="D240" s="19" t="n">
        <v>5.65</v>
      </c>
      <c r="E240" s="23" t="n">
        <v>46296</v>
      </c>
    </row>
    <row r="241" customFormat="false" ht="15" hidden="false" customHeight="false" outlineLevel="0" collapsed="false">
      <c r="A241" s="21" t="s">
        <v>2668</v>
      </c>
      <c r="B241" s="21" t="s">
        <v>2669</v>
      </c>
      <c r="C241" s="21" t="s">
        <v>2587</v>
      </c>
      <c r="D241" s="19" t="n">
        <v>30.89</v>
      </c>
      <c r="E241" s="23" t="n">
        <v>46296</v>
      </c>
    </row>
    <row r="242" customFormat="false" ht="15" hidden="false" customHeight="false" outlineLevel="0" collapsed="false">
      <c r="A242" s="21" t="s">
        <v>2802</v>
      </c>
      <c r="B242" s="21" t="s">
        <v>2803</v>
      </c>
      <c r="C242" s="21" t="s">
        <v>2748</v>
      </c>
      <c r="D242" s="19" t="n">
        <v>30.96</v>
      </c>
      <c r="E242" s="23" t="n">
        <v>46296</v>
      </c>
    </row>
    <row r="243" customFormat="false" ht="15" hidden="false" customHeight="false" outlineLevel="0" collapsed="false">
      <c r="A243" s="21" t="s">
        <v>2744</v>
      </c>
      <c r="B243" s="21" t="s">
        <v>2745</v>
      </c>
      <c r="C243" s="21" t="s">
        <v>2587</v>
      </c>
      <c r="D243" s="19" t="n">
        <v>4.88</v>
      </c>
      <c r="E243" s="23" t="n">
        <v>46296</v>
      </c>
    </row>
    <row r="244" customFormat="false" ht="15" hidden="false" customHeight="false" outlineLevel="0" collapsed="false">
      <c r="A244" s="21" t="s">
        <v>2749</v>
      </c>
      <c r="B244" s="21" t="s">
        <v>2750</v>
      </c>
      <c r="C244" s="21" t="s">
        <v>2748</v>
      </c>
      <c r="D244" s="19" t="n">
        <v>17.45</v>
      </c>
      <c r="E244" s="23" t="n">
        <v>46296</v>
      </c>
    </row>
    <row r="245" customFormat="false" ht="15" hidden="false" customHeight="false" outlineLevel="0" collapsed="false">
      <c r="A245" s="21" t="s">
        <v>4405</v>
      </c>
      <c r="B245" s="21" t="s">
        <v>2391</v>
      </c>
      <c r="C245" s="21" t="s">
        <v>2202</v>
      </c>
      <c r="D245" s="19" t="n">
        <v>38.28</v>
      </c>
      <c r="E245" s="23" t="n">
        <v>46296</v>
      </c>
    </row>
    <row r="246" customFormat="false" ht="15" hidden="false" customHeight="false" outlineLevel="0" collapsed="false">
      <c r="A246" s="21" t="s">
        <v>2716</v>
      </c>
      <c r="B246" s="21" t="s">
        <v>2717</v>
      </c>
      <c r="C246" s="21" t="s">
        <v>2587</v>
      </c>
      <c r="D246" s="19" t="n">
        <v>3.66</v>
      </c>
      <c r="E246" s="23" t="n">
        <v>46296</v>
      </c>
    </row>
    <row r="247" customFormat="false" ht="15" hidden="false" customHeight="false" outlineLevel="0" collapsed="false">
      <c r="A247" s="21" t="s">
        <v>2206</v>
      </c>
      <c r="B247" s="21" t="s">
        <v>2207</v>
      </c>
      <c r="C247" s="21" t="s">
        <v>2202</v>
      </c>
      <c r="D247" s="19" t="n">
        <v>13.63</v>
      </c>
      <c r="E247" s="23" t="n">
        <v>46296</v>
      </c>
    </row>
    <row r="248" customFormat="false" ht="15" hidden="false" customHeight="false" outlineLevel="0" collapsed="false">
      <c r="A248" s="21" t="s">
        <v>2509</v>
      </c>
      <c r="B248" s="21" t="s">
        <v>2510</v>
      </c>
      <c r="C248" s="21" t="s">
        <v>2466</v>
      </c>
      <c r="D248" s="19" t="n">
        <v>4.58</v>
      </c>
      <c r="E248" s="23" t="n">
        <v>46296</v>
      </c>
    </row>
    <row r="249" customFormat="false" ht="15" hidden="false" customHeight="false" outlineLevel="0" collapsed="false">
      <c r="A249" s="21" t="s">
        <v>4406</v>
      </c>
      <c r="B249" s="21" t="s">
        <v>4310</v>
      </c>
      <c r="C249" s="21"/>
      <c r="D249" s="19" t="n">
        <v>116.29</v>
      </c>
      <c r="E249" s="23" t="n">
        <v>46296</v>
      </c>
    </row>
    <row r="250" customFormat="false" ht="15" hidden="false" customHeight="false" outlineLevel="0" collapsed="false">
      <c r="A250" s="21" t="s">
        <v>2515</v>
      </c>
      <c r="B250" s="21" t="s">
        <v>2516</v>
      </c>
      <c r="C250" s="21" t="s">
        <v>2466</v>
      </c>
      <c r="D250" s="19" t="n">
        <v>30.99</v>
      </c>
      <c r="E250" s="23" t="n">
        <v>46296</v>
      </c>
    </row>
    <row r="251" customFormat="false" ht="15" hidden="false" customHeight="false" outlineLevel="0" collapsed="false">
      <c r="A251" s="21" t="s">
        <v>2656</v>
      </c>
      <c r="B251" s="21" t="s">
        <v>2657</v>
      </c>
      <c r="C251" s="21" t="s">
        <v>2587</v>
      </c>
      <c r="D251" s="19" t="n">
        <v>7.03</v>
      </c>
      <c r="E251" s="23" t="n">
        <v>46296</v>
      </c>
    </row>
    <row r="252" customFormat="false" ht="15" hidden="false" customHeight="false" outlineLevel="0" collapsed="false">
      <c r="A252" s="21" t="s">
        <v>2273</v>
      </c>
      <c r="B252" s="21" t="s">
        <v>2274</v>
      </c>
      <c r="C252" s="21" t="s">
        <v>2202</v>
      </c>
      <c r="D252" s="19" t="n">
        <v>4.76</v>
      </c>
      <c r="E252" s="23" t="n">
        <v>46296</v>
      </c>
    </row>
    <row r="253" customFormat="false" ht="15" hidden="false" customHeight="false" outlineLevel="0" collapsed="false">
      <c r="A253" s="21" t="s">
        <v>2766</v>
      </c>
      <c r="B253" s="21" t="s">
        <v>2767</v>
      </c>
      <c r="C253" s="21" t="s">
        <v>2748</v>
      </c>
      <c r="D253" s="19" t="n">
        <v>2.63</v>
      </c>
      <c r="E253" s="23" t="n">
        <v>46296</v>
      </c>
    </row>
    <row r="254" customFormat="false" ht="15" hidden="false" customHeight="false" outlineLevel="0" collapsed="false">
      <c r="A254" s="21" t="s">
        <v>2303</v>
      </c>
      <c r="B254" s="21" t="s">
        <v>2304</v>
      </c>
      <c r="C254" s="21" t="s">
        <v>2202</v>
      </c>
      <c r="D254" s="19" t="n">
        <v>23.33</v>
      </c>
      <c r="E254" s="23" t="n">
        <v>46296</v>
      </c>
    </row>
    <row r="255" customFormat="false" ht="15" hidden="false" customHeight="false" outlineLevel="0" collapsed="false">
      <c r="A255" s="21" t="s">
        <v>2880</v>
      </c>
      <c r="B255" s="21" t="s">
        <v>2881</v>
      </c>
      <c r="C255" s="21" t="s">
        <v>2748</v>
      </c>
      <c r="D255" s="19" t="n">
        <v>10.98</v>
      </c>
      <c r="E255" s="23" t="n">
        <v>46296</v>
      </c>
    </row>
    <row r="256" customFormat="false" ht="15" hidden="false" customHeight="false" outlineLevel="0" collapsed="false">
      <c r="A256" s="21" t="s">
        <v>2469</v>
      </c>
      <c r="B256" s="21" t="s">
        <v>2470</v>
      </c>
      <c r="C256" s="21" t="s">
        <v>2466</v>
      </c>
      <c r="D256" s="19" t="n">
        <v>54.45</v>
      </c>
      <c r="E256" s="23" t="n">
        <v>46296</v>
      </c>
    </row>
    <row r="257" customFormat="false" ht="15" hidden="false" customHeight="false" outlineLevel="0" collapsed="false">
      <c r="A257" s="21" t="s">
        <v>2281</v>
      </c>
      <c r="B257" s="21" t="s">
        <v>2282</v>
      </c>
      <c r="C257" s="21" t="s">
        <v>2202</v>
      </c>
      <c r="D257" s="19" t="n">
        <v>55.82</v>
      </c>
      <c r="E257" s="23" t="n">
        <v>46296</v>
      </c>
    </row>
    <row r="258" customFormat="false" ht="15" hidden="false" customHeight="false" outlineLevel="0" collapsed="false">
      <c r="A258" s="21" t="s">
        <v>2852</v>
      </c>
      <c r="B258" s="21" t="s">
        <v>2853</v>
      </c>
      <c r="C258" s="21" t="s">
        <v>2748</v>
      </c>
      <c r="D258" s="19" t="n">
        <v>30.57</v>
      </c>
      <c r="E258" s="23" t="n">
        <v>46296</v>
      </c>
    </row>
    <row r="259" customFormat="false" ht="15" hidden="false" customHeight="false" outlineLevel="0" collapsed="false">
      <c r="A259" s="21" t="s">
        <v>2491</v>
      </c>
      <c r="B259" s="21" t="s">
        <v>2492</v>
      </c>
      <c r="C259" s="21" t="s">
        <v>2466</v>
      </c>
      <c r="D259" s="19" t="n">
        <v>67.29</v>
      </c>
      <c r="E259" s="23" t="n">
        <v>46296</v>
      </c>
    </row>
    <row r="260" customFormat="false" ht="15" hidden="false" customHeight="false" outlineLevel="0" collapsed="false">
      <c r="A260" s="21" t="s">
        <v>2862</v>
      </c>
      <c r="B260" s="21" t="s">
        <v>2863</v>
      </c>
      <c r="C260" s="21" t="s">
        <v>2748</v>
      </c>
      <c r="D260" s="19" t="n">
        <v>11.05</v>
      </c>
      <c r="E260" s="23" t="n">
        <v>46296</v>
      </c>
    </row>
    <row r="261" customFormat="false" ht="15" hidden="false" customHeight="false" outlineLevel="0" collapsed="false">
      <c r="A261" s="21" t="s">
        <v>2333</v>
      </c>
      <c r="B261" s="21" t="s">
        <v>2334</v>
      </c>
      <c r="C261" s="21" t="s">
        <v>2202</v>
      </c>
      <c r="D261" s="19" t="n">
        <v>25.71</v>
      </c>
      <c r="E261" s="23" t="n">
        <v>46296</v>
      </c>
    </row>
    <row r="262" customFormat="false" ht="15" hidden="false" customHeight="false" outlineLevel="0" collapsed="false">
      <c r="A262" s="21" t="s">
        <v>2710</v>
      </c>
      <c r="B262" s="21" t="s">
        <v>2711</v>
      </c>
      <c r="C262" s="21" t="s">
        <v>2587</v>
      </c>
      <c r="D262" s="19" t="n">
        <v>324.57</v>
      </c>
      <c r="E262" s="23" t="n">
        <v>46296</v>
      </c>
    </row>
    <row r="263" customFormat="false" ht="15" hidden="false" customHeight="false" outlineLevel="0" collapsed="false">
      <c r="A263" s="21" t="s">
        <v>2684</v>
      </c>
      <c r="B263" s="21" t="s">
        <v>2685</v>
      </c>
      <c r="C263" s="21" t="s">
        <v>2587</v>
      </c>
      <c r="D263" s="19" t="n">
        <v>122.7</v>
      </c>
      <c r="E263" s="23" t="n">
        <v>46296</v>
      </c>
    </row>
    <row r="264" customFormat="false" ht="15" hidden="false" customHeight="false" outlineLevel="0" collapsed="false">
      <c r="A264" s="21" t="s">
        <v>2670</v>
      </c>
      <c r="B264" s="21" t="s">
        <v>2671</v>
      </c>
      <c r="C264" s="21" t="s">
        <v>2587</v>
      </c>
      <c r="D264" s="19" t="n">
        <v>3.25</v>
      </c>
      <c r="E264" s="23" t="n">
        <v>46296</v>
      </c>
    </row>
    <row r="265" customFormat="false" ht="15" hidden="false" customHeight="false" outlineLevel="0" collapsed="false">
      <c r="A265" s="21" t="s">
        <v>2600</v>
      </c>
      <c r="B265" s="21" t="s">
        <v>2601</v>
      </c>
      <c r="C265" s="21" t="s">
        <v>2587</v>
      </c>
      <c r="D265" s="19" t="n">
        <v>304.64</v>
      </c>
      <c r="E265" s="23" t="n">
        <v>46296</v>
      </c>
    </row>
    <row r="266" customFormat="false" ht="15" hidden="false" customHeight="false" outlineLevel="0" collapsed="false">
      <c r="A266" s="21" t="s">
        <v>2529</v>
      </c>
      <c r="B266" s="21" t="s">
        <v>2530</v>
      </c>
      <c r="C266" s="21" t="s">
        <v>2466</v>
      </c>
      <c r="D266" s="19" t="n">
        <v>62.29</v>
      </c>
      <c r="E266" s="23" t="n">
        <v>46296</v>
      </c>
    </row>
    <row r="267" customFormat="false" ht="15" hidden="false" customHeight="false" outlineLevel="0" collapsed="false">
      <c r="A267" s="21" t="s">
        <v>2644</v>
      </c>
      <c r="B267" s="21" t="s">
        <v>2645</v>
      </c>
      <c r="C267" s="21" t="s">
        <v>2587</v>
      </c>
      <c r="D267" s="19" t="n">
        <v>11.73</v>
      </c>
      <c r="E267" s="23" t="n">
        <v>46296</v>
      </c>
    </row>
    <row r="268" customFormat="false" ht="15" hidden="false" customHeight="false" outlineLevel="0" collapsed="false">
      <c r="A268" s="21" t="s">
        <v>4407</v>
      </c>
      <c r="B268" s="21" t="s">
        <v>4351</v>
      </c>
      <c r="C268" s="21"/>
      <c r="D268" s="19" t="n">
        <v>221.04</v>
      </c>
      <c r="E268" s="23" t="n">
        <v>46296</v>
      </c>
    </row>
    <row r="269" customFormat="false" ht="15" hidden="false" customHeight="false" outlineLevel="0" collapsed="false">
      <c r="A269" s="21" t="s">
        <v>2682</v>
      </c>
      <c r="B269" s="21" t="s">
        <v>2683</v>
      </c>
      <c r="C269" s="21" t="s">
        <v>2587</v>
      </c>
      <c r="D269" s="19" t="n">
        <v>5.88</v>
      </c>
      <c r="E269" s="23" t="n">
        <v>46296</v>
      </c>
    </row>
    <row r="270" customFormat="false" ht="15" hidden="false" customHeight="false" outlineLevel="0" collapsed="false">
      <c r="A270" s="21" t="s">
        <v>2770</v>
      </c>
      <c r="B270" s="21" t="s">
        <v>2771</v>
      </c>
      <c r="C270" s="21" t="s">
        <v>2748</v>
      </c>
      <c r="D270" s="19" t="n">
        <v>2.38</v>
      </c>
      <c r="E270" s="23" t="n">
        <v>46296</v>
      </c>
    </row>
    <row r="271" customFormat="false" ht="15" hidden="false" customHeight="false" outlineLevel="0" collapsed="false">
      <c r="A271" s="21" t="s">
        <v>2539</v>
      </c>
      <c r="B271" s="21" t="s">
        <v>2540</v>
      </c>
      <c r="C271" s="21" t="s">
        <v>2466</v>
      </c>
      <c r="D271" s="19" t="n">
        <v>57.13</v>
      </c>
      <c r="E271" s="23" t="n">
        <v>46296</v>
      </c>
    </row>
    <row r="272" customFormat="false" ht="15" hidden="false" customHeight="false" outlineLevel="0" collapsed="false">
      <c r="A272" s="21" t="s">
        <v>2868</v>
      </c>
      <c r="B272" s="21" t="s">
        <v>2869</v>
      </c>
      <c r="C272" s="21" t="s">
        <v>2748</v>
      </c>
      <c r="D272" s="19" t="n">
        <v>30.95</v>
      </c>
      <c r="E272" s="23" t="n">
        <v>46296</v>
      </c>
    </row>
    <row r="273" customFormat="false" ht="15" hidden="false" customHeight="false" outlineLevel="0" collapsed="false">
      <c r="A273" s="21" t="s">
        <v>2575</v>
      </c>
      <c r="B273" s="21" t="s">
        <v>2576</v>
      </c>
      <c r="C273" s="21" t="s">
        <v>2466</v>
      </c>
      <c r="D273" s="19" t="n">
        <v>77.33</v>
      </c>
      <c r="E273" s="23" t="n">
        <v>46296</v>
      </c>
    </row>
    <row r="274" customFormat="false" ht="15" hidden="false" customHeight="false" outlineLevel="0" collapsed="false">
      <c r="A274" s="21" t="s">
        <v>2258</v>
      </c>
      <c r="B274" s="21" t="s">
        <v>2259</v>
      </c>
      <c r="C274" s="21" t="s">
        <v>2202</v>
      </c>
      <c r="D274" s="19" t="n">
        <v>38.46</v>
      </c>
      <c r="E274" s="23" t="n">
        <v>46296</v>
      </c>
    </row>
    <row r="275" customFormat="false" ht="15" hidden="false" customHeight="false" outlineLevel="0" collapsed="false">
      <c r="A275" s="21" t="s">
        <v>4408</v>
      </c>
      <c r="B275" s="21" t="s">
        <v>2552</v>
      </c>
      <c r="C275" s="21" t="s">
        <v>2466</v>
      </c>
      <c r="D275" s="19" t="n">
        <v>84.03</v>
      </c>
      <c r="E275" s="23" t="n">
        <v>46296</v>
      </c>
    </row>
    <row r="276" customFormat="false" ht="15" hidden="false" customHeight="false" outlineLevel="0" collapsed="false">
      <c r="A276" s="21" t="s">
        <v>2902</v>
      </c>
      <c r="B276" s="21" t="s">
        <v>2903</v>
      </c>
      <c r="C276" s="21" t="s">
        <v>2748</v>
      </c>
      <c r="D276" s="19" t="n">
        <v>3.71</v>
      </c>
      <c r="E276" s="23" t="n">
        <v>46296</v>
      </c>
    </row>
    <row r="277" customFormat="false" ht="15" hidden="false" customHeight="false" outlineLevel="0" collapsed="false">
      <c r="A277" s="21" t="s">
        <v>2218</v>
      </c>
      <c r="B277" s="21" t="s">
        <v>2219</v>
      </c>
      <c r="C277" s="21" t="s">
        <v>2202</v>
      </c>
      <c r="D277" s="19" t="n">
        <v>4.16</v>
      </c>
      <c r="E277" s="23" t="n">
        <v>46296</v>
      </c>
    </row>
    <row r="278" customFormat="false" ht="15" hidden="false" customHeight="false" outlineLevel="0" collapsed="false">
      <c r="A278" s="21" t="s">
        <v>4409</v>
      </c>
      <c r="B278" s="21" t="s">
        <v>2474</v>
      </c>
      <c r="C278" s="21" t="s">
        <v>2466</v>
      </c>
      <c r="D278" s="19" t="n">
        <v>90.46</v>
      </c>
      <c r="E278" s="23" t="n">
        <v>46296</v>
      </c>
    </row>
    <row r="279" customFormat="false" ht="15" hidden="false" customHeight="false" outlineLevel="0" collapsed="false">
      <c r="A279" s="21" t="s">
        <v>2376</v>
      </c>
      <c r="B279" s="21" t="s">
        <v>2377</v>
      </c>
      <c r="C279" s="21" t="s">
        <v>2202</v>
      </c>
      <c r="D279" s="19" t="n">
        <v>3.82</v>
      </c>
      <c r="E279" s="23" t="n">
        <v>46296</v>
      </c>
    </row>
    <row r="280" customFormat="false" ht="15" hidden="false" customHeight="false" outlineLevel="0" collapsed="false">
      <c r="A280" s="21" t="s">
        <v>2313</v>
      </c>
      <c r="B280" s="21" t="s">
        <v>2314</v>
      </c>
      <c r="C280" s="21" t="s">
        <v>2202</v>
      </c>
      <c r="D280" s="19" t="n">
        <v>7.48</v>
      </c>
      <c r="E280" s="23" t="n">
        <v>46296</v>
      </c>
    </row>
    <row r="281" customFormat="false" ht="15" hidden="false" customHeight="false" outlineLevel="0" collapsed="false">
      <c r="A281" s="21" t="s">
        <v>2738</v>
      </c>
      <c r="B281" s="21" t="s">
        <v>2739</v>
      </c>
      <c r="C281" s="21" t="s">
        <v>2587</v>
      </c>
      <c r="D281" s="19" t="n">
        <v>9.34</v>
      </c>
      <c r="E281" s="23" t="n">
        <v>46296</v>
      </c>
    </row>
    <row r="282" customFormat="false" ht="15" hidden="false" customHeight="false" outlineLevel="0" collapsed="false">
      <c r="A282" s="21" t="s">
        <v>2220</v>
      </c>
      <c r="B282" s="21" t="s">
        <v>2221</v>
      </c>
      <c r="C282" s="21" t="s">
        <v>2202</v>
      </c>
      <c r="D282" s="19" t="n">
        <v>5.56</v>
      </c>
      <c r="E282" s="23" t="n">
        <v>46296</v>
      </c>
    </row>
    <row r="283" customFormat="false" ht="15" hidden="false" customHeight="false" outlineLevel="0" collapsed="false">
      <c r="A283" s="21" t="s">
        <v>4410</v>
      </c>
      <c r="B283" s="21" t="s">
        <v>4349</v>
      </c>
      <c r="C283" s="21"/>
      <c r="D283" s="19" t="n">
        <v>216.21</v>
      </c>
      <c r="E283" s="23" t="n">
        <v>46296</v>
      </c>
    </row>
    <row r="284" customFormat="false" ht="15" hidden="false" customHeight="false" outlineLevel="0" collapsed="false">
      <c r="A284" s="21" t="s">
        <v>2321</v>
      </c>
      <c r="B284" s="21" t="s">
        <v>2322</v>
      </c>
      <c r="C284" s="21" t="s">
        <v>2202</v>
      </c>
      <c r="D284" s="19" t="n">
        <v>6.67</v>
      </c>
      <c r="E284" s="23" t="n">
        <v>46296</v>
      </c>
    </row>
    <row r="285" customFormat="false" ht="15" hidden="false" customHeight="false" outlineLevel="0" collapsed="false">
      <c r="A285" s="21" t="s">
        <v>2784</v>
      </c>
      <c r="B285" s="21" t="s">
        <v>2785</v>
      </c>
      <c r="C285" s="21" t="s">
        <v>2748</v>
      </c>
      <c r="D285" s="19" t="n">
        <v>6.59</v>
      </c>
      <c r="E285" s="23" t="n">
        <v>46296</v>
      </c>
    </row>
    <row r="286" customFormat="false" ht="15" hidden="false" customHeight="false" outlineLevel="0" collapsed="false">
      <c r="A286" s="21" t="s">
        <v>2279</v>
      </c>
      <c r="B286" s="21" t="s">
        <v>2280</v>
      </c>
      <c r="C286" s="21" t="s">
        <v>2202</v>
      </c>
      <c r="D286" s="19" t="n">
        <v>43.63</v>
      </c>
      <c r="E286" s="23" t="n">
        <v>46296</v>
      </c>
    </row>
    <row r="287" customFormat="false" ht="15" hidden="false" customHeight="false" outlineLevel="0" collapsed="false">
      <c r="A287" s="21" t="s">
        <v>2724</v>
      </c>
      <c r="B287" s="21" t="s">
        <v>2725</v>
      </c>
      <c r="C287" s="21" t="s">
        <v>2587</v>
      </c>
      <c r="D287" s="19" t="n">
        <v>167.57</v>
      </c>
      <c r="E287" s="23" t="n">
        <v>46296</v>
      </c>
    </row>
    <row r="288" customFormat="false" ht="15" hidden="false" customHeight="false" outlineLevel="0" collapsed="false">
      <c r="A288" s="21" t="s">
        <v>2944</v>
      </c>
      <c r="B288" s="21" t="s">
        <v>2945</v>
      </c>
      <c r="C288" s="21" t="s">
        <v>2748</v>
      </c>
      <c r="D288" s="19" t="n">
        <v>25.96</v>
      </c>
      <c r="E288" s="23" t="n">
        <v>46296</v>
      </c>
    </row>
    <row r="289" customFormat="false" ht="15" hidden="false" customHeight="false" outlineLevel="0" collapsed="false">
      <c r="A289" s="21" t="s">
        <v>2505</v>
      </c>
      <c r="B289" s="21" t="s">
        <v>2506</v>
      </c>
      <c r="C289" s="21" t="s">
        <v>2466</v>
      </c>
      <c r="D289" s="19" t="n">
        <v>42.34</v>
      </c>
      <c r="E289" s="23" t="n">
        <v>46296</v>
      </c>
    </row>
    <row r="290" customFormat="false" ht="15" hidden="false" customHeight="false" outlineLevel="0" collapsed="false">
      <c r="A290" s="21" t="s">
        <v>2533</v>
      </c>
      <c r="B290" s="21" t="s">
        <v>2534</v>
      </c>
      <c r="C290" s="21" t="s">
        <v>2466</v>
      </c>
      <c r="D290" s="19" t="n">
        <v>19.43</v>
      </c>
      <c r="E290" s="23" t="n">
        <v>46296</v>
      </c>
    </row>
    <row r="291" customFormat="false" ht="15" hidden="false" customHeight="false" outlineLevel="0" collapsed="false">
      <c r="A291" s="21" t="s">
        <v>2327</v>
      </c>
      <c r="B291" s="21" t="s">
        <v>2328</v>
      </c>
      <c r="C291" s="21" t="s">
        <v>2202</v>
      </c>
      <c r="D291" s="19" t="n">
        <v>6.67</v>
      </c>
      <c r="E291" s="23" t="n">
        <v>46296</v>
      </c>
    </row>
    <row r="292" customFormat="false" ht="15" hidden="false" customHeight="false" outlineLevel="0" collapsed="false">
      <c r="A292" s="21" t="s">
        <v>2561</v>
      </c>
      <c r="B292" s="21" t="s">
        <v>2562</v>
      </c>
      <c r="C292" s="21" t="s">
        <v>2466</v>
      </c>
      <c r="D292" s="19" t="n">
        <v>37.13</v>
      </c>
      <c r="E292" s="23" t="n">
        <v>46296</v>
      </c>
    </row>
    <row r="293" customFormat="false" ht="15" hidden="false" customHeight="false" outlineLevel="0" collapsed="false">
      <c r="A293" s="21" t="s">
        <v>2789</v>
      </c>
      <c r="B293" s="21" t="s">
        <v>2790</v>
      </c>
      <c r="C293" s="21" t="s">
        <v>2748</v>
      </c>
      <c r="D293" s="19" t="n">
        <v>2.38</v>
      </c>
      <c r="E293" s="23" t="n">
        <v>46296</v>
      </c>
    </row>
    <row r="294" customFormat="false" ht="15" hidden="false" customHeight="false" outlineLevel="0" collapsed="false">
      <c r="A294" s="21" t="s">
        <v>2778</v>
      </c>
      <c r="B294" s="21" t="s">
        <v>2779</v>
      </c>
      <c r="C294" s="21" t="s">
        <v>2748</v>
      </c>
      <c r="D294" s="19" t="n">
        <v>23.88</v>
      </c>
      <c r="E294" s="23" t="n">
        <v>46296</v>
      </c>
    </row>
    <row r="295" customFormat="false" ht="15" hidden="false" customHeight="false" outlineLevel="0" collapsed="false">
      <c r="A295" s="21" t="s">
        <v>2452</v>
      </c>
      <c r="B295" s="21" t="s">
        <v>2453</v>
      </c>
      <c r="C295" s="21" t="s">
        <v>2202</v>
      </c>
      <c r="D295" s="19" t="n">
        <v>7.42</v>
      </c>
      <c r="E295" s="23" t="n">
        <v>46296</v>
      </c>
    </row>
    <row r="296" customFormat="false" ht="15" hidden="false" customHeight="false" outlineLevel="0" collapsed="false">
      <c r="A296" s="21" t="s">
        <v>2230</v>
      </c>
      <c r="B296" s="21" t="s">
        <v>2231</v>
      </c>
      <c r="C296" s="21" t="s">
        <v>2202</v>
      </c>
      <c r="D296" s="19" t="n">
        <v>2.93</v>
      </c>
      <c r="E296" s="23" t="n">
        <v>46296</v>
      </c>
    </row>
    <row r="297" customFormat="false" ht="15" hidden="false" customHeight="false" outlineLevel="0" collapsed="false">
      <c r="A297" s="21" t="s">
        <v>2806</v>
      </c>
      <c r="B297" s="21" t="s">
        <v>2807</v>
      </c>
      <c r="C297" s="21" t="s">
        <v>2748</v>
      </c>
      <c r="D297" s="19" t="n">
        <v>27.82</v>
      </c>
      <c r="E297" s="23" t="n">
        <v>46296</v>
      </c>
    </row>
    <row r="298" customFormat="false" ht="15" hidden="false" customHeight="false" outlineLevel="0" collapsed="false">
      <c r="A298" s="21" t="s">
        <v>2295</v>
      </c>
      <c r="B298" s="21" t="s">
        <v>2296</v>
      </c>
      <c r="C298" s="21" t="s">
        <v>2202</v>
      </c>
      <c r="D298" s="19" t="n">
        <v>6.41</v>
      </c>
      <c r="E298" s="23" t="n">
        <v>46296</v>
      </c>
    </row>
    <row r="299" customFormat="false" ht="15" hidden="false" customHeight="false" outlineLevel="0" collapsed="false">
      <c r="A299" s="21" t="s">
        <v>2650</v>
      </c>
      <c r="B299" s="21" t="s">
        <v>2651</v>
      </c>
      <c r="C299" s="21" t="s">
        <v>2587</v>
      </c>
      <c r="D299" s="19" t="n">
        <v>3.04</v>
      </c>
      <c r="E299" s="23" t="n">
        <v>46296</v>
      </c>
    </row>
    <row r="300" customFormat="false" ht="15" hidden="false" customHeight="false" outlineLevel="0" collapsed="false">
      <c r="A300" s="21" t="s">
        <v>2283</v>
      </c>
      <c r="B300" s="21" t="s">
        <v>2284</v>
      </c>
      <c r="C300" s="21" t="s">
        <v>2202</v>
      </c>
      <c r="D300" s="19" t="n">
        <v>22.19</v>
      </c>
      <c r="E300" s="23" t="n">
        <v>46296</v>
      </c>
    </row>
    <row r="301" customFormat="false" ht="15" hidden="false" customHeight="false" outlineLevel="0" collapsed="false">
      <c r="A301" s="21" t="s">
        <v>2583</v>
      </c>
      <c r="B301" s="21" t="s">
        <v>2584</v>
      </c>
      <c r="C301" s="21" t="s">
        <v>2466</v>
      </c>
      <c r="D301" s="19" t="n">
        <v>81.42</v>
      </c>
      <c r="E301" s="23" t="n">
        <v>46296</v>
      </c>
    </row>
    <row r="302" customFormat="false" ht="15" hidden="false" customHeight="false" outlineLevel="0" collapsed="false">
      <c r="A302" s="21" t="s">
        <v>2422</v>
      </c>
      <c r="B302" s="21" t="s">
        <v>2423</v>
      </c>
      <c r="C302" s="21" t="s">
        <v>2202</v>
      </c>
      <c r="D302" s="19" t="n">
        <v>27.85</v>
      </c>
      <c r="E302" s="23" t="n">
        <v>46296</v>
      </c>
    </row>
    <row r="303" customFormat="false" ht="15" hidden="false" customHeight="false" outlineLevel="0" collapsed="false">
      <c r="A303" s="21" t="s">
        <v>2479</v>
      </c>
      <c r="B303" s="21" t="s">
        <v>2480</v>
      </c>
      <c r="C303" s="21" t="s">
        <v>2466</v>
      </c>
      <c r="D303" s="19" t="n">
        <v>46.51</v>
      </c>
      <c r="E303" s="23" t="n">
        <v>46296</v>
      </c>
    </row>
    <row r="304" customFormat="false" ht="15" hidden="false" customHeight="false" outlineLevel="0" collapsed="false">
      <c r="A304" s="21" t="s">
        <v>2910</v>
      </c>
      <c r="B304" s="21" t="s">
        <v>2911</v>
      </c>
      <c r="C304" s="21" t="s">
        <v>2748</v>
      </c>
      <c r="D304" s="19" t="n">
        <v>14.92</v>
      </c>
      <c r="E304" s="23" t="n">
        <v>46296</v>
      </c>
    </row>
    <row r="305" customFormat="false" ht="15" hidden="false" customHeight="false" outlineLevel="0" collapsed="false">
      <c r="A305" s="21" t="s">
        <v>2440</v>
      </c>
      <c r="B305" s="21" t="s">
        <v>2441</v>
      </c>
      <c r="C305" s="21" t="s">
        <v>2202</v>
      </c>
      <c r="D305" s="19" t="n">
        <v>6.55</v>
      </c>
      <c r="E305" s="23" t="n">
        <v>46296</v>
      </c>
    </row>
    <row r="306" customFormat="false" ht="15" hidden="false" customHeight="false" outlineLevel="0" collapsed="false">
      <c r="A306" s="21" t="s">
        <v>2848</v>
      </c>
      <c r="B306" s="21" t="s">
        <v>2849</v>
      </c>
      <c r="C306" s="21" t="s">
        <v>2748</v>
      </c>
      <c r="D306" s="19" t="n">
        <v>4.26</v>
      </c>
      <c r="E306" s="23" t="n">
        <v>46296</v>
      </c>
    </row>
    <row r="307" customFormat="false" ht="15" hidden="false" customHeight="false" outlineLevel="0" collapsed="false">
      <c r="A307" s="21" t="s">
        <v>2884</v>
      </c>
      <c r="B307" s="21" t="s">
        <v>2885</v>
      </c>
      <c r="C307" s="21" t="s">
        <v>2748</v>
      </c>
      <c r="D307" s="19" t="n">
        <v>12.63</v>
      </c>
      <c r="E307" s="23" t="n">
        <v>46296</v>
      </c>
    </row>
    <row r="308" customFormat="false" ht="15" hidden="false" customHeight="false" outlineLevel="0" collapsed="false">
      <c r="A308" s="21" t="s">
        <v>2329</v>
      </c>
      <c r="B308" s="21" t="s">
        <v>2330</v>
      </c>
      <c r="C308" s="21" t="s">
        <v>2202</v>
      </c>
      <c r="D308" s="19" t="n">
        <v>10.13</v>
      </c>
      <c r="E308" s="23" t="n">
        <v>46296</v>
      </c>
    </row>
    <row r="309" customFormat="false" ht="15" hidden="false" customHeight="false" outlineLevel="0" collapsed="false">
      <c r="A309" s="21" t="s">
        <v>2262</v>
      </c>
      <c r="B309" s="21" t="s">
        <v>2263</v>
      </c>
      <c r="C309" s="21" t="s">
        <v>2202</v>
      </c>
      <c r="D309" s="19" t="n">
        <v>27.14</v>
      </c>
      <c r="E309" s="23" t="n">
        <v>46296</v>
      </c>
    </row>
    <row r="310" customFormat="false" ht="15" hidden="false" customHeight="false" outlineLevel="0" collapsed="false">
      <c r="A310" s="21" t="s">
        <v>2507</v>
      </c>
      <c r="B310" s="21" t="s">
        <v>2508</v>
      </c>
      <c r="C310" s="21" t="s">
        <v>2466</v>
      </c>
      <c r="D310" s="19" t="n">
        <v>16.94</v>
      </c>
      <c r="E310" s="23" t="n">
        <v>46296</v>
      </c>
    </row>
    <row r="311" customFormat="false" ht="15" hidden="false" customHeight="false" outlineLevel="0" collapsed="false">
      <c r="A311" s="21" t="s">
        <v>2267</v>
      </c>
      <c r="B311" s="21" t="s">
        <v>2268</v>
      </c>
      <c r="C311" s="21" t="s">
        <v>2202</v>
      </c>
      <c r="D311" s="19" t="n">
        <v>47.49</v>
      </c>
      <c r="E311" s="23" t="n">
        <v>46296</v>
      </c>
    </row>
    <row r="312" customFormat="false" ht="15" hidden="false" customHeight="false" outlineLevel="0" collapsed="false">
      <c r="A312" s="21" t="s">
        <v>2384</v>
      </c>
      <c r="B312" s="21" t="s">
        <v>2385</v>
      </c>
      <c r="C312" s="21" t="s">
        <v>2202</v>
      </c>
      <c r="D312" s="19" t="n">
        <v>8.69</v>
      </c>
      <c r="E312" s="23" t="n">
        <v>46296</v>
      </c>
    </row>
    <row r="313" customFormat="false" ht="15" hidden="false" customHeight="false" outlineLevel="0" collapsed="false">
      <c r="A313" s="21" t="s">
        <v>2757</v>
      </c>
      <c r="B313" s="21" t="s">
        <v>2758</v>
      </c>
      <c r="C313" s="21" t="s">
        <v>2748</v>
      </c>
      <c r="D313" s="19" t="n">
        <v>20.46</v>
      </c>
      <c r="E313" s="23" t="n">
        <v>46296</v>
      </c>
    </row>
    <row r="314" customFormat="false" ht="15" hidden="false" customHeight="false" outlineLevel="0" collapsed="false">
      <c r="A314" s="21" t="s">
        <v>2481</v>
      </c>
      <c r="B314" s="21" t="s">
        <v>2482</v>
      </c>
      <c r="C314" s="21" t="s">
        <v>2466</v>
      </c>
      <c r="D314" s="19" t="n">
        <v>50.35</v>
      </c>
      <c r="E314" s="23" t="n">
        <v>46296</v>
      </c>
    </row>
    <row r="315" customFormat="false" ht="15" hidden="false" customHeight="false" outlineLevel="0" collapsed="false">
      <c r="A315" s="21" t="s">
        <v>2573</v>
      </c>
      <c r="B315" s="21" t="s">
        <v>2574</v>
      </c>
      <c r="C315" s="21" t="s">
        <v>2466</v>
      </c>
      <c r="D315" s="19" t="n">
        <v>22.76</v>
      </c>
      <c r="E315" s="23" t="n">
        <v>46296</v>
      </c>
    </row>
    <row r="316" customFormat="false" ht="15" hidden="false" customHeight="false" outlineLevel="0" collapsed="false">
      <c r="A316" s="21" t="s">
        <v>2567</v>
      </c>
      <c r="B316" s="21" t="s">
        <v>2568</v>
      </c>
      <c r="C316" s="21" t="s">
        <v>2466</v>
      </c>
      <c r="D316" s="19" t="n">
        <v>58.01</v>
      </c>
      <c r="E316" s="23" t="n">
        <v>46296</v>
      </c>
    </row>
    <row r="317" customFormat="false" ht="15" hidden="false" customHeight="false" outlineLevel="0" collapsed="false">
      <c r="A317" s="21" t="s">
        <v>2471</v>
      </c>
      <c r="B317" s="21" t="s">
        <v>2472</v>
      </c>
      <c r="C317" s="21" t="s">
        <v>2466</v>
      </c>
      <c r="D317" s="19" t="n">
        <v>50.19</v>
      </c>
      <c r="E317" s="23" t="n">
        <v>46296</v>
      </c>
    </row>
    <row r="318" customFormat="false" ht="15" hidden="false" customHeight="false" outlineLevel="0" collapsed="false">
      <c r="A318" s="21" t="s">
        <v>2394</v>
      </c>
      <c r="B318" s="21" t="s">
        <v>2395</v>
      </c>
      <c r="C318" s="21" t="s">
        <v>2202</v>
      </c>
      <c r="D318" s="19" t="n">
        <v>13.75</v>
      </c>
      <c r="E318" s="23" t="n">
        <v>46296</v>
      </c>
    </row>
    <row r="319" customFormat="false" ht="15" hidden="false" customHeight="false" outlineLevel="0" collapsed="false">
      <c r="A319" s="21" t="s">
        <v>2590</v>
      </c>
      <c r="B319" s="21" t="s">
        <v>2591</v>
      </c>
      <c r="C319" s="21" t="s">
        <v>2587</v>
      </c>
      <c r="D319" s="19" t="n">
        <v>415.97</v>
      </c>
      <c r="E319" s="23" t="n">
        <v>46296</v>
      </c>
    </row>
    <row r="320" customFormat="false" ht="15" hidden="false" customHeight="false" outlineLevel="0" collapsed="false">
      <c r="A320" s="21" t="s">
        <v>2212</v>
      </c>
      <c r="B320" s="21" t="s">
        <v>2213</v>
      </c>
      <c r="C320" s="21" t="s">
        <v>2202</v>
      </c>
      <c r="D320" s="19" t="n">
        <v>16.51</v>
      </c>
      <c r="E320" s="23" t="n">
        <v>46296</v>
      </c>
    </row>
    <row r="321" customFormat="false" ht="15" hidden="false" customHeight="false" outlineLevel="0" collapsed="false">
      <c r="A321" s="21" t="s">
        <v>2462</v>
      </c>
      <c r="B321" s="21" t="s">
        <v>2463</v>
      </c>
      <c r="C321" s="21" t="s">
        <v>2202</v>
      </c>
      <c r="D321" s="19" t="n">
        <v>9.97</v>
      </c>
      <c r="E321" s="23" t="n">
        <v>46296</v>
      </c>
    </row>
    <row r="322" customFormat="false" ht="15" hidden="false" customHeight="false" outlineLevel="0" collapsed="false">
      <c r="A322" s="21" t="s">
        <v>2818</v>
      </c>
      <c r="B322" s="21" t="s">
        <v>2819</v>
      </c>
      <c r="C322" s="21" t="s">
        <v>2748</v>
      </c>
      <c r="D322" s="19" t="n">
        <v>11.04</v>
      </c>
      <c r="E322" s="23" t="n">
        <v>46296</v>
      </c>
    </row>
    <row r="323" customFormat="false" ht="15" hidden="false" customHeight="false" outlineLevel="0" collapsed="false">
      <c r="A323" s="21" t="s">
        <v>2714</v>
      </c>
      <c r="B323" s="21" t="s">
        <v>2715</v>
      </c>
      <c r="C323" s="21" t="s">
        <v>2587</v>
      </c>
      <c r="D323" s="19" t="n">
        <v>6.62</v>
      </c>
      <c r="E323" s="23" t="n">
        <v>46296</v>
      </c>
    </row>
    <row r="324" customFormat="false" ht="15" hidden="false" customHeight="false" outlineLevel="0" collapsed="false">
      <c r="A324" s="21" t="s">
        <v>2660</v>
      </c>
      <c r="B324" s="21" t="s">
        <v>2661</v>
      </c>
      <c r="C324" s="21" t="s">
        <v>2587</v>
      </c>
      <c r="D324" s="19" t="n">
        <v>146.1</v>
      </c>
      <c r="E324" s="23" t="n">
        <v>46296</v>
      </c>
    </row>
    <row r="325" customFormat="false" ht="15" hidden="false" customHeight="false" outlineLevel="0" collapsed="false">
      <c r="A325" s="21" t="s">
        <v>2740</v>
      </c>
      <c r="B325" s="21" t="s">
        <v>2741</v>
      </c>
      <c r="C325" s="21" t="s">
        <v>2587</v>
      </c>
      <c r="D325" s="19" t="n">
        <v>381.39</v>
      </c>
      <c r="E325" s="23" t="n">
        <v>46296</v>
      </c>
    </row>
    <row r="326" customFormat="false" ht="15" hidden="false" customHeight="false" outlineLevel="0" collapsed="false">
      <c r="A326" s="21" t="s">
        <v>2708</v>
      </c>
      <c r="B326" s="21" t="s">
        <v>2709</v>
      </c>
      <c r="C326" s="21" t="s">
        <v>2587</v>
      </c>
      <c r="D326" s="19" t="n">
        <v>1.92</v>
      </c>
      <c r="E326" s="23" t="n">
        <v>46296</v>
      </c>
    </row>
    <row r="327" customFormat="false" ht="15" hidden="false" customHeight="false" outlineLevel="0" collapsed="false">
      <c r="A327" s="21" t="s">
        <v>2638</v>
      </c>
      <c r="B327" s="21" t="s">
        <v>2639</v>
      </c>
      <c r="C327" s="21" t="s">
        <v>2587</v>
      </c>
      <c r="D327" s="19" t="n">
        <v>5.57</v>
      </c>
      <c r="E327" s="23" t="n">
        <v>46296</v>
      </c>
    </row>
    <row r="328" customFormat="false" ht="15" hidden="false" customHeight="false" outlineLevel="0" collapsed="false">
      <c r="A328" s="21" t="s">
        <v>2252</v>
      </c>
      <c r="B328" s="21" t="s">
        <v>2253</v>
      </c>
      <c r="C328" s="21" t="s">
        <v>2202</v>
      </c>
      <c r="D328" s="19" t="n">
        <v>20.17</v>
      </c>
      <c r="E328" s="23" t="n">
        <v>46296</v>
      </c>
    </row>
    <row r="329" customFormat="false" ht="15" hidden="false" customHeight="false" outlineLevel="0" collapsed="false">
      <c r="A329" s="21" t="s">
        <v>2269</v>
      </c>
      <c r="B329" s="21" t="s">
        <v>2270</v>
      </c>
      <c r="C329" s="21" t="s">
        <v>2202</v>
      </c>
      <c r="D329" s="19" t="n">
        <v>19.4</v>
      </c>
      <c r="E329" s="23" t="n">
        <v>46296</v>
      </c>
    </row>
    <row r="330" customFormat="false" ht="15" hidden="false" customHeight="false" outlineLevel="0" collapsed="false">
      <c r="A330" s="21" t="s">
        <v>2430</v>
      </c>
      <c r="B330" s="21" t="s">
        <v>2431</v>
      </c>
      <c r="C330" s="21" t="s">
        <v>2202</v>
      </c>
      <c r="D330" s="19" t="n">
        <v>3.91</v>
      </c>
      <c r="E330" s="23" t="n">
        <v>46296</v>
      </c>
    </row>
    <row r="331" customFormat="false" ht="15" hidden="false" customHeight="false" outlineLevel="0" collapsed="false">
      <c r="A331" s="21" t="s">
        <v>2892</v>
      </c>
      <c r="B331" s="21" t="s">
        <v>2893</v>
      </c>
      <c r="C331" s="21" t="s">
        <v>2748</v>
      </c>
      <c r="D331" s="19" t="n">
        <v>8.65</v>
      </c>
      <c r="E331" s="23" t="n">
        <v>46296</v>
      </c>
    </row>
    <row r="332" customFormat="false" ht="15" hidden="false" customHeight="false" outlineLevel="0" collapsed="false">
      <c r="A332" s="21" t="s">
        <v>2810</v>
      </c>
      <c r="B332" s="21" t="s">
        <v>2811</v>
      </c>
      <c r="C332" s="21" t="s">
        <v>2748</v>
      </c>
      <c r="D332" s="19" t="n">
        <v>1.32</v>
      </c>
      <c r="E332" s="23" t="n">
        <v>46296</v>
      </c>
    </row>
    <row r="333" customFormat="false" ht="15" hidden="false" customHeight="false" outlineLevel="0" collapsed="false">
      <c r="A333" s="21" t="s">
        <v>2489</v>
      </c>
      <c r="B333" s="21" t="s">
        <v>2490</v>
      </c>
      <c r="C333" s="21" t="s">
        <v>2466</v>
      </c>
      <c r="D333" s="19" t="n">
        <v>73.78</v>
      </c>
      <c r="E333" s="23" t="n">
        <v>46296</v>
      </c>
    </row>
    <row r="334" customFormat="false" ht="15" hidden="false" customHeight="false" outlineLevel="0" collapsed="false">
      <c r="A334" s="21" t="s">
        <v>4411</v>
      </c>
      <c r="B334" s="21" t="s">
        <v>4326</v>
      </c>
      <c r="C334" s="21"/>
      <c r="D334" s="19" t="n">
        <v>295.01</v>
      </c>
      <c r="E334" s="23" t="n">
        <v>46296</v>
      </c>
    </row>
    <row r="335" customFormat="false" ht="15" hidden="false" customHeight="false" outlineLevel="0" collapsed="false">
      <c r="A335" s="21" t="s">
        <v>2732</v>
      </c>
      <c r="B335" s="21" t="s">
        <v>2733</v>
      </c>
      <c r="C335" s="21" t="s">
        <v>2587</v>
      </c>
      <c r="D335" s="19" t="n">
        <v>9.2</v>
      </c>
      <c r="E335" s="23" t="n">
        <v>46296</v>
      </c>
    </row>
    <row r="336" customFormat="false" ht="15" hidden="false" customHeight="false" outlineLevel="0" collapsed="false">
      <c r="A336" s="21" t="s">
        <v>2436</v>
      </c>
      <c r="B336" s="21" t="s">
        <v>2437</v>
      </c>
      <c r="C336" s="21" t="s">
        <v>2202</v>
      </c>
      <c r="D336" s="19" t="n">
        <v>9</v>
      </c>
      <c r="E336" s="23" t="n">
        <v>46296</v>
      </c>
    </row>
    <row r="337" customFormat="false" ht="15" hidden="false" customHeight="false" outlineLevel="0" collapsed="false">
      <c r="A337" s="21" t="s">
        <v>2549</v>
      </c>
      <c r="B337" s="21" t="s">
        <v>2550</v>
      </c>
      <c r="C337" s="21" t="s">
        <v>2466</v>
      </c>
      <c r="D337" s="19" t="n">
        <v>12.4</v>
      </c>
      <c r="E337" s="23" t="n">
        <v>46296</v>
      </c>
    </row>
    <row r="338" customFormat="false" ht="15" hidden="false" customHeight="false" outlineLevel="0" collapsed="false">
      <c r="A338" s="21" t="s">
        <v>2936</v>
      </c>
      <c r="B338" s="21" t="s">
        <v>2937</v>
      </c>
      <c r="C338" s="21" t="s">
        <v>2748</v>
      </c>
      <c r="D338" s="19" t="n">
        <v>4.68</v>
      </c>
      <c r="E338" s="23" t="n">
        <v>46296</v>
      </c>
    </row>
    <row r="339" customFormat="false" ht="15" hidden="false" customHeight="false" outlineLevel="0" collapsed="false">
      <c r="A339" s="21" t="s">
        <v>2666</v>
      </c>
      <c r="B339" s="21" t="s">
        <v>2667</v>
      </c>
      <c r="C339" s="21" t="s">
        <v>2587</v>
      </c>
      <c r="D339" s="19" t="n">
        <v>1.91</v>
      </c>
      <c r="E339" s="23" t="n">
        <v>46296</v>
      </c>
    </row>
    <row r="340" customFormat="false" ht="15" hidden="false" customHeight="false" outlineLevel="0" collapsed="false">
      <c r="A340" s="21" t="s">
        <v>2628</v>
      </c>
      <c r="B340" s="21" t="s">
        <v>2629</v>
      </c>
      <c r="C340" s="21" t="s">
        <v>2587</v>
      </c>
      <c r="D340" s="19" t="n">
        <v>5.13</v>
      </c>
      <c r="E340" s="23" t="n">
        <v>46296</v>
      </c>
    </row>
    <row r="341" customFormat="false" ht="15" hidden="false" customHeight="false" outlineLevel="0" collapsed="false">
      <c r="A341" s="21" t="s">
        <v>2718</v>
      </c>
      <c r="B341" s="21" t="s">
        <v>2719</v>
      </c>
      <c r="C341" s="21" t="s">
        <v>2587</v>
      </c>
      <c r="D341" s="19" t="n">
        <v>2.62</v>
      </c>
      <c r="E341" s="23" t="n">
        <v>46296</v>
      </c>
    </row>
    <row r="342" customFormat="false" ht="15" hidden="false" customHeight="false" outlineLevel="0" collapsed="false">
      <c r="A342" s="21" t="s">
        <v>2780</v>
      </c>
      <c r="B342" s="21" t="s">
        <v>2781</v>
      </c>
      <c r="C342" s="21" t="s">
        <v>2748</v>
      </c>
      <c r="D342" s="19" t="n">
        <v>2.4</v>
      </c>
      <c r="E342" s="23" t="n">
        <v>46296</v>
      </c>
    </row>
    <row r="343" customFormat="false" ht="15" hidden="false" customHeight="false" outlineLevel="0" collapsed="false">
      <c r="A343" s="21" t="s">
        <v>2565</v>
      </c>
      <c r="B343" s="21" t="s">
        <v>2566</v>
      </c>
      <c r="C343" s="21" t="s">
        <v>2466</v>
      </c>
      <c r="D343" s="19" t="n">
        <v>58.44</v>
      </c>
      <c r="E343" s="23" t="n">
        <v>46296</v>
      </c>
    </row>
    <row r="344" customFormat="false" ht="15" hidden="false" customHeight="false" outlineLevel="0" collapsed="false">
      <c r="A344" s="21" t="s">
        <v>2569</v>
      </c>
      <c r="B344" s="21" t="s">
        <v>2570</v>
      </c>
      <c r="C344" s="21" t="s">
        <v>2466</v>
      </c>
      <c r="D344" s="19" t="n">
        <v>194</v>
      </c>
      <c r="E344" s="23" t="n">
        <v>46296</v>
      </c>
    </row>
    <row r="345" customFormat="false" ht="15" hidden="false" customHeight="false" outlineLevel="0" collapsed="false">
      <c r="A345" s="21" t="s">
        <v>2906</v>
      </c>
      <c r="B345" s="21" t="s">
        <v>2907</v>
      </c>
      <c r="C345" s="21" t="s">
        <v>2748</v>
      </c>
      <c r="D345" s="19" t="n">
        <v>1.77</v>
      </c>
      <c r="E345" s="23" t="n">
        <v>46296</v>
      </c>
    </row>
    <row r="346" customFormat="false" ht="15" hidden="false" customHeight="false" outlineLevel="0" collapsed="false">
      <c r="A346" s="21" t="s">
        <v>2816</v>
      </c>
      <c r="B346" s="21" t="s">
        <v>2817</v>
      </c>
      <c r="C346" s="21" t="s">
        <v>2748</v>
      </c>
      <c r="D346" s="19" t="n">
        <v>24.1</v>
      </c>
      <c r="E346" s="23" t="n">
        <v>46296</v>
      </c>
    </row>
    <row r="347" customFormat="false" ht="15" hidden="false" customHeight="false" outlineLevel="0" collapsed="false">
      <c r="A347" s="21" t="s">
        <v>2355</v>
      </c>
      <c r="B347" s="21" t="s">
        <v>2356</v>
      </c>
      <c r="C347" s="21" t="s">
        <v>2202</v>
      </c>
      <c r="D347" s="19" t="n">
        <v>37.83</v>
      </c>
      <c r="E347" s="23" t="n">
        <v>46296</v>
      </c>
    </row>
    <row r="348" customFormat="false" ht="15" hidden="false" customHeight="false" outlineLevel="0" collapsed="false">
      <c r="A348" s="21" t="s">
        <v>2224</v>
      </c>
      <c r="B348" s="21" t="s">
        <v>2225</v>
      </c>
      <c r="C348" s="21" t="s">
        <v>2202</v>
      </c>
      <c r="D348" s="19" t="n">
        <v>4.43</v>
      </c>
      <c r="E348" s="23" t="n">
        <v>46296</v>
      </c>
    </row>
    <row r="349" customFormat="false" ht="15" hidden="false" customHeight="false" outlineLevel="0" collapsed="false">
      <c r="A349" s="21" t="s">
        <v>2674</v>
      </c>
      <c r="B349" s="21" t="s">
        <v>2675</v>
      </c>
      <c r="C349" s="21" t="s">
        <v>2587</v>
      </c>
      <c r="D349" s="19" t="n">
        <v>342.73</v>
      </c>
      <c r="E349" s="23" t="n">
        <v>46296</v>
      </c>
    </row>
    <row r="350" customFormat="false" ht="15" hidden="false" customHeight="false" outlineLevel="0" collapsed="false">
      <c r="A350" s="21" t="s">
        <v>2363</v>
      </c>
      <c r="B350" s="21" t="s">
        <v>2364</v>
      </c>
      <c r="C350" s="21" t="s">
        <v>2202</v>
      </c>
      <c r="D350" s="19" t="n">
        <v>32.28</v>
      </c>
      <c r="E350" s="23" t="n">
        <v>46296</v>
      </c>
    </row>
    <row r="351" customFormat="false" ht="15" hidden="false" customHeight="false" outlineLevel="0" collapsed="false">
      <c r="A351" s="21" t="s">
        <v>2448</v>
      </c>
      <c r="B351" s="21" t="s">
        <v>2449</v>
      </c>
      <c r="C351" s="21" t="s">
        <v>2202</v>
      </c>
      <c r="D351" s="19" t="n">
        <v>6.56</v>
      </c>
      <c r="E351" s="23" t="n">
        <v>46296</v>
      </c>
    </row>
    <row r="352" customFormat="false" ht="15" hidden="false" customHeight="false" outlineLevel="0" collapsed="false">
      <c r="A352" s="21" t="s">
        <v>2499</v>
      </c>
      <c r="B352" s="21" t="s">
        <v>2500</v>
      </c>
      <c r="C352" s="21" t="s">
        <v>2466</v>
      </c>
      <c r="D352" s="19" t="n">
        <v>30.69</v>
      </c>
      <c r="E352" s="23" t="n">
        <v>46296</v>
      </c>
    </row>
    <row r="353" customFormat="false" ht="15" hidden="false" customHeight="false" outlineLevel="0" collapsed="false">
      <c r="A353" s="21" t="s">
        <v>2228</v>
      </c>
      <c r="B353" s="21" t="s">
        <v>2229</v>
      </c>
      <c r="C353" s="21" t="s">
        <v>2202</v>
      </c>
      <c r="D353" s="19" t="n">
        <v>19.06</v>
      </c>
      <c r="E353" s="23" t="n">
        <v>46296</v>
      </c>
    </row>
    <row r="354" customFormat="false" ht="15" hidden="false" customHeight="false" outlineLevel="0" collapsed="false">
      <c r="A354" s="21" t="s">
        <v>2872</v>
      </c>
      <c r="B354" s="21" t="s">
        <v>2873</v>
      </c>
      <c r="C354" s="21" t="s">
        <v>2748</v>
      </c>
      <c r="D354" s="19" t="n">
        <v>2.82</v>
      </c>
      <c r="E354" s="23" t="n">
        <v>46296</v>
      </c>
    </row>
    <row r="355" customFormat="false" ht="15" hidden="false" customHeight="false" outlineLevel="0" collapsed="false">
      <c r="A355" s="21" t="s">
        <v>2922</v>
      </c>
      <c r="B355" s="21" t="s">
        <v>2923</v>
      </c>
      <c r="C355" s="21" t="s">
        <v>2748</v>
      </c>
      <c r="D355" s="19" t="n">
        <v>1.51</v>
      </c>
      <c r="E355" s="23" t="n">
        <v>46296</v>
      </c>
    </row>
    <row r="356" customFormat="false" ht="15" hidden="false" customHeight="false" outlineLevel="0" collapsed="false">
      <c r="A356" s="21" t="s">
        <v>4412</v>
      </c>
      <c r="B356" s="21" t="s">
        <v>2691</v>
      </c>
      <c r="C356" s="21" t="s">
        <v>2587</v>
      </c>
      <c r="D356" s="19" t="n">
        <v>4.17</v>
      </c>
      <c r="E356" s="23" t="n">
        <v>46296</v>
      </c>
    </row>
    <row r="357" customFormat="false" ht="15" hidden="false" customHeight="false" outlineLevel="0" collapsed="false">
      <c r="A357" s="21" t="s">
        <v>2291</v>
      </c>
      <c r="B357" s="21" t="s">
        <v>2292</v>
      </c>
      <c r="C357" s="21" t="s">
        <v>2202</v>
      </c>
      <c r="D357" s="19" t="n">
        <v>44.27</v>
      </c>
      <c r="E357" s="23" t="n">
        <v>46296</v>
      </c>
    </row>
    <row r="358" customFormat="false" ht="15" hidden="false" customHeight="false" outlineLevel="0" collapsed="false">
      <c r="A358" s="21" t="s">
        <v>2882</v>
      </c>
      <c r="B358" s="21" t="s">
        <v>2883</v>
      </c>
      <c r="C358" s="21" t="s">
        <v>2748</v>
      </c>
      <c r="D358" s="19" t="n">
        <v>2.39</v>
      </c>
      <c r="E358" s="23" t="n">
        <v>46296</v>
      </c>
    </row>
    <row r="359" customFormat="false" ht="15" hidden="false" customHeight="false" outlineLevel="0" collapsed="false">
      <c r="A359" s="21" t="s">
        <v>2456</v>
      </c>
      <c r="B359" s="21" t="s">
        <v>2457</v>
      </c>
      <c r="C359" s="21" t="s">
        <v>2202</v>
      </c>
      <c r="D359" s="19" t="n">
        <v>27.54</v>
      </c>
      <c r="E359" s="23" t="n">
        <v>46296</v>
      </c>
    </row>
    <row r="360" customFormat="false" ht="15" hidden="false" customHeight="false" outlineLevel="0" collapsed="false">
      <c r="A360" s="21" t="s">
        <v>2844</v>
      </c>
      <c r="B360" s="21" t="s">
        <v>2845</v>
      </c>
      <c r="C360" s="21" t="s">
        <v>2748</v>
      </c>
      <c r="D360" s="19" t="n">
        <v>2.76</v>
      </c>
      <c r="E360" s="23" t="n">
        <v>46296</v>
      </c>
    </row>
    <row r="361" customFormat="false" ht="15" hidden="false" customHeight="false" outlineLevel="0" collapsed="false">
      <c r="A361" s="21" t="s">
        <v>2571</v>
      </c>
      <c r="B361" s="21" t="s">
        <v>2572</v>
      </c>
      <c r="C361" s="21" t="s">
        <v>2466</v>
      </c>
      <c r="D361" s="19" t="n">
        <v>19.88</v>
      </c>
      <c r="E361" s="23" t="n">
        <v>46296</v>
      </c>
    </row>
    <row r="362" customFormat="false" ht="15" hidden="false" customHeight="false" outlineLevel="0" collapsed="false">
      <c r="A362" s="21" t="s">
        <v>2579</v>
      </c>
      <c r="B362" s="21" t="s">
        <v>2580</v>
      </c>
      <c r="C362" s="21" t="s">
        <v>2466</v>
      </c>
      <c r="D362" s="19" t="n">
        <v>62.06</v>
      </c>
      <c r="E362" s="23" t="n">
        <v>46296</v>
      </c>
    </row>
    <row r="363" customFormat="false" ht="15" hidden="false" customHeight="false" outlineLevel="0" collapsed="false">
      <c r="A363" s="21" t="s">
        <v>2315</v>
      </c>
      <c r="B363" s="21" t="s">
        <v>2316</v>
      </c>
      <c r="C363" s="21" t="s">
        <v>2202</v>
      </c>
      <c r="D363" s="19" t="n">
        <v>22.32</v>
      </c>
      <c r="E363" s="23" t="n">
        <v>46296</v>
      </c>
    </row>
    <row r="364" customFormat="false" ht="15" hidden="false" customHeight="false" outlineLevel="0" collapsed="false">
      <c r="A364" s="21" t="s">
        <v>2866</v>
      </c>
      <c r="B364" s="21" t="s">
        <v>2867</v>
      </c>
      <c r="C364" s="21" t="s">
        <v>2748</v>
      </c>
      <c r="D364" s="19" t="n">
        <v>1.99</v>
      </c>
      <c r="E364" s="23" t="n">
        <v>46296</v>
      </c>
    </row>
    <row r="365" customFormat="false" ht="15" hidden="false" customHeight="false" outlineLevel="0" collapsed="false">
      <c r="A365" s="21" t="s">
        <v>2475</v>
      </c>
      <c r="B365" s="21" t="s">
        <v>2476</v>
      </c>
      <c r="C365" s="21" t="s">
        <v>2466</v>
      </c>
      <c r="D365" s="19" t="n">
        <v>14.55</v>
      </c>
      <c r="E365" s="23" t="n">
        <v>46296</v>
      </c>
    </row>
    <row r="366" customFormat="false" ht="15" hidden="false" customHeight="false" outlineLevel="0" collapsed="false">
      <c r="A366" s="21" t="s">
        <v>2746</v>
      </c>
      <c r="B366" s="21" t="s">
        <v>2747</v>
      </c>
      <c r="C366" s="21" t="s">
        <v>2748</v>
      </c>
      <c r="D366" s="19" t="n">
        <v>17.81</v>
      </c>
      <c r="E366" s="23" t="n">
        <v>46296</v>
      </c>
    </row>
    <row r="367" customFormat="false" ht="15" hidden="false" customHeight="false" outlineLevel="0" collapsed="false">
      <c r="A367" s="21" t="s">
        <v>2624</v>
      </c>
      <c r="B367" s="21" t="s">
        <v>2625</v>
      </c>
      <c r="C367" s="21" t="s">
        <v>2587</v>
      </c>
      <c r="D367" s="19" t="n">
        <v>264.17</v>
      </c>
      <c r="E367" s="23" t="n">
        <v>46296</v>
      </c>
    </row>
    <row r="368" customFormat="false" ht="15" hidden="false" customHeight="false" outlineLevel="0" collapsed="false">
      <c r="A368" s="21" t="s">
        <v>2208</v>
      </c>
      <c r="B368" s="21" t="s">
        <v>2209</v>
      </c>
      <c r="C368" s="21" t="s">
        <v>2202</v>
      </c>
      <c r="D368" s="19" t="n">
        <v>21.74</v>
      </c>
      <c r="E368" s="23" t="n">
        <v>46296</v>
      </c>
    </row>
    <row r="369" customFormat="false" ht="15" hidden="false" customHeight="false" outlineLevel="0" collapsed="false">
      <c r="A369" s="21" t="s">
        <v>2755</v>
      </c>
      <c r="B369" s="21" t="s">
        <v>2756</v>
      </c>
      <c r="C369" s="21" t="s">
        <v>2748</v>
      </c>
      <c r="D369" s="19" t="n">
        <v>1.67</v>
      </c>
      <c r="E369" s="23" t="n">
        <v>46296</v>
      </c>
    </row>
    <row r="370" customFormat="false" ht="15" hidden="false" customHeight="false" outlineLevel="0" collapsed="false">
      <c r="A370" s="21" t="s">
        <v>4413</v>
      </c>
      <c r="B370" s="21" t="s">
        <v>4357</v>
      </c>
      <c r="C370" s="21"/>
      <c r="D370" s="19" t="n">
        <v>142.19</v>
      </c>
      <c r="E370" s="23" t="n">
        <v>46296</v>
      </c>
    </row>
    <row r="371" customFormat="false" ht="15" hidden="false" customHeight="false" outlineLevel="0" collapsed="false">
      <c r="A371" s="21" t="s">
        <v>2640</v>
      </c>
      <c r="B371" s="21" t="s">
        <v>2641</v>
      </c>
      <c r="C371" s="21" t="s">
        <v>2587</v>
      </c>
      <c r="D371" s="19" t="n">
        <v>4.15</v>
      </c>
      <c r="E371" s="23" t="n">
        <v>46296</v>
      </c>
    </row>
    <row r="372" customFormat="false" ht="15" hidden="false" customHeight="false" outlineLevel="0" collapsed="false">
      <c r="A372" s="21" t="s">
        <v>2826</v>
      </c>
      <c r="B372" s="21" t="s">
        <v>2827</v>
      </c>
      <c r="C372" s="21" t="s">
        <v>2748</v>
      </c>
      <c r="D372" s="19" t="n">
        <v>15.3</v>
      </c>
      <c r="E372" s="23" t="n">
        <v>46296</v>
      </c>
    </row>
    <row r="373" customFormat="false" ht="15" hidden="false" customHeight="false" outlineLevel="0" collapsed="false">
      <c r="A373" s="21" t="s">
        <v>2636</v>
      </c>
      <c r="B373" s="21" t="s">
        <v>2637</v>
      </c>
      <c r="C373" s="21" t="s">
        <v>2587</v>
      </c>
      <c r="D373" s="19" t="n">
        <v>7.35</v>
      </c>
      <c r="E373" s="23" t="n">
        <v>46296</v>
      </c>
    </row>
    <row r="374" customFormat="false" ht="15" hidden="false" customHeight="false" outlineLevel="0" collapsed="false">
      <c r="A374" s="21" t="s">
        <v>2874</v>
      </c>
      <c r="B374" s="21" t="s">
        <v>2875</v>
      </c>
      <c r="C374" s="21" t="s">
        <v>2748</v>
      </c>
      <c r="D374" s="19" t="n">
        <v>13.66</v>
      </c>
      <c r="E374" s="23" t="n">
        <v>46296</v>
      </c>
    </row>
    <row r="375" customFormat="false" ht="15" hidden="false" customHeight="false" outlineLevel="0" collapsed="false">
      <c r="A375" s="21" t="s">
        <v>2244</v>
      </c>
      <c r="B375" s="21" t="s">
        <v>2245</v>
      </c>
      <c r="C375" s="21" t="s">
        <v>2202</v>
      </c>
      <c r="D375" s="19" t="n">
        <v>3.28</v>
      </c>
      <c r="E375" s="23" t="n">
        <v>46296</v>
      </c>
    </row>
    <row r="376" customFormat="false" ht="15" hidden="false" customHeight="false" outlineLevel="0" collapsed="false">
      <c r="A376" s="21" t="s">
        <v>2594</v>
      </c>
      <c r="B376" s="21" t="s">
        <v>2595</v>
      </c>
      <c r="C376" s="21" t="s">
        <v>2587</v>
      </c>
      <c r="D376" s="19" t="n">
        <v>243.09</v>
      </c>
      <c r="E376" s="23" t="n">
        <v>46296</v>
      </c>
    </row>
    <row r="377" customFormat="false" ht="15" hidden="false" customHeight="false" outlineLevel="0" collapsed="false">
      <c r="A377" s="21" t="s">
        <v>2763</v>
      </c>
      <c r="B377" s="21" t="s">
        <v>2764</v>
      </c>
      <c r="C377" s="21" t="s">
        <v>2748</v>
      </c>
      <c r="D377" s="19" t="n">
        <v>17.54</v>
      </c>
      <c r="E377" s="23" t="n">
        <v>46296</v>
      </c>
    </row>
    <row r="378" customFormat="false" ht="15" hidden="false" customHeight="false" outlineLevel="0" collapsed="false">
      <c r="A378" s="21" t="s">
        <v>2606</v>
      </c>
      <c r="B378" s="21" t="s">
        <v>2607</v>
      </c>
      <c r="C378" s="21" t="s">
        <v>2587</v>
      </c>
      <c r="D378" s="19" t="n">
        <v>8</v>
      </c>
      <c r="E378" s="23" t="n">
        <v>46296</v>
      </c>
    </row>
    <row r="379" customFormat="false" ht="15" hidden="false" customHeight="false" outlineLevel="0" collapsed="false">
      <c r="A379" s="21" t="s">
        <v>2287</v>
      </c>
      <c r="B379" s="21" t="s">
        <v>2288</v>
      </c>
      <c r="C379" s="21" t="s">
        <v>2202</v>
      </c>
      <c r="D379" s="19" t="n">
        <v>31.75</v>
      </c>
      <c r="E379" s="23" t="n">
        <v>46296</v>
      </c>
    </row>
    <row r="380" customFormat="false" ht="15" hidden="false" customHeight="false" outlineLevel="0" collapsed="false">
      <c r="A380" s="21" t="s">
        <v>2553</v>
      </c>
      <c r="B380" s="21" t="s">
        <v>2554</v>
      </c>
      <c r="C380" s="21" t="s">
        <v>2466</v>
      </c>
      <c r="D380" s="19" t="n">
        <v>60.98</v>
      </c>
      <c r="E380" s="23" t="n">
        <v>46296</v>
      </c>
    </row>
    <row r="381" customFormat="false" ht="15" hidden="false" customHeight="false" outlineLevel="0" collapsed="false">
      <c r="A381" s="21" t="s">
        <v>2309</v>
      </c>
      <c r="B381" s="21" t="s">
        <v>2310</v>
      </c>
      <c r="C381" s="21" t="s">
        <v>2202</v>
      </c>
      <c r="D381" s="19" t="n">
        <v>32.19</v>
      </c>
      <c r="E381" s="23" t="n">
        <v>46296</v>
      </c>
    </row>
    <row r="382" customFormat="false" ht="15" hidden="false" customHeight="false" outlineLevel="0" collapsed="false">
      <c r="A382" s="21" t="s">
        <v>2483</v>
      </c>
      <c r="B382" s="21" t="s">
        <v>2484</v>
      </c>
      <c r="C382" s="21" t="s">
        <v>2466</v>
      </c>
      <c r="D382" s="19" t="n">
        <v>136.52</v>
      </c>
      <c r="E382" s="23" t="n">
        <v>46296</v>
      </c>
    </row>
    <row r="383" customFormat="false" ht="15" hidden="false" customHeight="false" outlineLevel="0" collapsed="false">
      <c r="A383" s="21" t="s">
        <v>2454</v>
      </c>
      <c r="B383" s="21" t="s">
        <v>2455</v>
      </c>
      <c r="C383" s="21" t="s">
        <v>2202</v>
      </c>
      <c r="D383" s="19" t="n">
        <v>4.92</v>
      </c>
      <c r="E383" s="23" t="n">
        <v>46296</v>
      </c>
    </row>
  </sheetData>
  <autoFilter ref="A1:E38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2026-10-27T20:45:54Z</dcterms:created>
  <dc:creator>openpyxl</dc:creator>
  <dc:description/>
  <dc:language>en-US</dc:language>
  <cp:lastModifiedBy/>
  <dcterms:modified xsi:type="dcterms:W3CDTF">2026-10-27T20:45:55Z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